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bookViews>
    <workbookView xWindow="-28920" yWindow="-120" windowWidth="29040" windowHeight="15840" tabRatio="608" activeTab="1"/>
  </bookViews>
  <sheets>
    <sheet name="Índice" sheetId="1" r:id="rId1"/>
    <sheet name="Presentación" sheetId="16" r:id="rId2"/>
    <sheet name="Informantes" sheetId="14" r:id="rId3"/>
    <sheet name="CNGSPSPE_2020_M3_secc1" sheetId="5" r:id="rId4"/>
    <sheet name="Participantes y comentarios" sheetId="15" r:id="rId5"/>
    <sheet name="Glosario" sheetId="11" r:id="rId6"/>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4937" i="5" l="1"/>
  <c r="AC4844" i="5"/>
  <c r="AJ4731" i="5"/>
  <c r="AJ4730" i="5"/>
  <c r="AJ4729" i="5"/>
  <c r="AJ4728" i="5"/>
  <c r="AJ4727" i="5"/>
  <c r="AJ4726" i="5"/>
  <c r="AJ4725" i="5"/>
  <c r="AJ4724" i="5"/>
  <c r="AJ4723" i="5"/>
  <c r="AJ4722" i="5"/>
  <c r="AJ4721" i="5"/>
  <c r="AJ4720" i="5"/>
  <c r="AJ4719" i="5"/>
  <c r="AJ4718" i="5"/>
  <c r="AJ4717" i="5"/>
  <c r="AJ4716" i="5"/>
  <c r="AJ4715" i="5"/>
  <c r="AJ4714" i="5"/>
  <c r="AJ4713" i="5"/>
  <c r="AJ4712" i="5"/>
  <c r="AJ4711" i="5"/>
  <c r="AJ4710" i="5"/>
  <c r="AJ4709" i="5"/>
  <c r="AJ4708" i="5"/>
  <c r="AJ4707" i="5"/>
  <c r="AM4334" i="5"/>
  <c r="AM4333" i="5"/>
  <c r="AM4332" i="5"/>
  <c r="AM4331" i="5"/>
  <c r="AM4330" i="5"/>
  <c r="AM4329" i="5"/>
  <c r="AM4328" i="5"/>
  <c r="AM4327" i="5"/>
  <c r="AM4326" i="5"/>
  <c r="AM4325" i="5"/>
  <c r="AM4324" i="5"/>
  <c r="AM4323" i="5"/>
  <c r="AM4322" i="5"/>
  <c r="AM4321" i="5"/>
  <c r="AM4320" i="5"/>
  <c r="AM4319" i="5"/>
  <c r="AM4318" i="5"/>
  <c r="AM4317" i="5"/>
  <c r="AM4316" i="5"/>
  <c r="AM4315" i="5"/>
  <c r="AM4314" i="5"/>
  <c r="AM4313" i="5"/>
  <c r="AM4312" i="5"/>
  <c r="AM4311" i="5"/>
  <c r="AM4310" i="5"/>
  <c r="AL2854" i="5"/>
  <c r="AL2853" i="5"/>
  <c r="AL2852" i="5"/>
  <c r="AL2851" i="5"/>
  <c r="AL2850" i="5"/>
  <c r="AL2849" i="5"/>
  <c r="AL2848" i="5"/>
  <c r="AL2847" i="5"/>
  <c r="AL2846" i="5"/>
  <c r="AL2845" i="5"/>
  <c r="AL2844" i="5"/>
  <c r="AL2843" i="5"/>
  <c r="AL2842" i="5"/>
  <c r="AL2841" i="5"/>
  <c r="AL2840" i="5"/>
  <c r="AL2839" i="5"/>
  <c r="AL2838" i="5"/>
  <c r="AL2837" i="5"/>
  <c r="AL2836" i="5"/>
  <c r="AL2835" i="5"/>
  <c r="AL2834" i="5"/>
  <c r="AL2833" i="5"/>
  <c r="AL2832" i="5"/>
  <c r="AL2831" i="5"/>
  <c r="AL2830" i="5"/>
  <c r="AL2829" i="5"/>
  <c r="AL2828" i="5"/>
  <c r="AL2827" i="5"/>
  <c r="AL2826" i="5"/>
  <c r="AL2825" i="5"/>
  <c r="AL2824" i="5"/>
  <c r="AL2823" i="5"/>
  <c r="AL2822" i="5"/>
  <c r="AL2821" i="5"/>
  <c r="AL2820" i="5"/>
  <c r="AL2819" i="5"/>
  <c r="AL2818" i="5"/>
  <c r="AL2817" i="5"/>
  <c r="AL2816" i="5"/>
  <c r="AL2815" i="5"/>
  <c r="AL2814" i="5"/>
  <c r="AL2813" i="5"/>
  <c r="AL2812" i="5"/>
  <c r="AL2811" i="5"/>
  <c r="AL2810" i="5"/>
  <c r="AL2809" i="5"/>
  <c r="AL2808" i="5"/>
  <c r="AL2807" i="5"/>
  <c r="AL2806" i="5"/>
  <c r="AL2805" i="5"/>
  <c r="AL2804" i="5"/>
  <c r="AL2803" i="5"/>
  <c r="AL2802" i="5"/>
  <c r="AL2801" i="5"/>
  <c r="AL2800" i="5"/>
  <c r="AL2799" i="5"/>
  <c r="AL2798" i="5"/>
  <c r="AL2797" i="5"/>
  <c r="AL2796" i="5"/>
  <c r="AL2795" i="5"/>
  <c r="AL2794" i="5"/>
  <c r="AL2793" i="5"/>
  <c r="AL2792" i="5"/>
  <c r="AL2791" i="5"/>
  <c r="AL2790" i="5"/>
  <c r="AL2789" i="5"/>
  <c r="AL2788" i="5"/>
  <c r="AL2787" i="5"/>
  <c r="AL2786" i="5"/>
  <c r="AL2785" i="5"/>
  <c r="AL2784" i="5"/>
  <c r="AL2783" i="5"/>
  <c r="AL2782" i="5"/>
  <c r="AL2781" i="5"/>
  <c r="AL2780" i="5"/>
  <c r="AL2779" i="5"/>
  <c r="AL2778" i="5"/>
  <c r="AL2777" i="5"/>
  <c r="AL2776" i="5"/>
  <c r="AL2775" i="5"/>
  <c r="AL2774" i="5"/>
  <c r="AL2773" i="5"/>
  <c r="AL2772" i="5"/>
  <c r="AL2771" i="5"/>
  <c r="AL2770" i="5"/>
  <c r="AL2769" i="5"/>
  <c r="AL2768" i="5"/>
  <c r="AL2767" i="5"/>
  <c r="AL2766" i="5"/>
  <c r="AL2765" i="5"/>
  <c r="AL2764" i="5"/>
  <c r="AL2763" i="5"/>
  <c r="AL2762" i="5"/>
  <c r="AL2761" i="5"/>
  <c r="AL2760" i="5"/>
  <c r="AL2759" i="5"/>
  <c r="AL2758" i="5"/>
  <c r="AL2757" i="5"/>
  <c r="AL2756" i="5"/>
  <c r="AL2755" i="5"/>
  <c r="AL2754" i="5"/>
  <c r="AL2753" i="5"/>
  <c r="AL2752" i="5"/>
  <c r="AL2751" i="5"/>
  <c r="AL2750" i="5"/>
  <c r="AL2749" i="5"/>
  <c r="AL2748" i="5"/>
  <c r="AL2747" i="5"/>
  <c r="AL2746" i="5"/>
  <c r="AL2745" i="5"/>
  <c r="AL2744" i="5"/>
  <c r="AL2743" i="5"/>
  <c r="AL2742" i="5"/>
  <c r="AL2741" i="5"/>
  <c r="AL2740" i="5"/>
  <c r="AL2739" i="5"/>
  <c r="AL2738" i="5"/>
  <c r="AL2737" i="5"/>
  <c r="AL2736" i="5"/>
  <c r="AL2735" i="5"/>
  <c r="AL2734" i="5"/>
  <c r="AL2733" i="5"/>
  <c r="AL2732" i="5"/>
  <c r="AL2731" i="5"/>
  <c r="AL2730" i="5"/>
  <c r="AL2729" i="5"/>
  <c r="AL2728" i="5"/>
  <c r="AL2727" i="5"/>
  <c r="AL2726" i="5"/>
  <c r="AL2725" i="5"/>
  <c r="AL2724" i="5"/>
  <c r="AL2723" i="5"/>
  <c r="AL2722" i="5"/>
  <c r="AL2721" i="5"/>
  <c r="AL2720" i="5"/>
  <c r="AL2719" i="5"/>
  <c r="AL2718" i="5"/>
  <c r="AL2717" i="5"/>
  <c r="AL2716" i="5"/>
  <c r="AL2715" i="5"/>
  <c r="AL2714" i="5"/>
  <c r="AL2713" i="5"/>
  <c r="AL2712" i="5"/>
  <c r="AL2711" i="5"/>
  <c r="AL2710" i="5"/>
  <c r="AL2709" i="5"/>
  <c r="AL2708" i="5"/>
  <c r="AL2707" i="5"/>
  <c r="AL2706" i="5"/>
  <c r="AL2529" i="5"/>
  <c r="AL2528" i="5"/>
  <c r="AL2527" i="5"/>
  <c r="AL2526" i="5"/>
  <c r="AL2525" i="5"/>
  <c r="AL2524" i="5"/>
  <c r="AL2523" i="5"/>
  <c r="AL2522" i="5"/>
  <c r="AL2521" i="5"/>
  <c r="AL2520" i="5"/>
  <c r="AL2519" i="5"/>
  <c r="AL2518" i="5"/>
  <c r="AL2517" i="5"/>
  <c r="AL2516" i="5"/>
  <c r="AL2515" i="5"/>
  <c r="AL2514" i="5"/>
  <c r="AL2513" i="5"/>
  <c r="AL2512" i="5"/>
  <c r="AL2511" i="5"/>
  <c r="AL2510" i="5"/>
  <c r="AL2509" i="5"/>
  <c r="AL2508" i="5"/>
  <c r="AL2507" i="5"/>
  <c r="AL2506" i="5"/>
  <c r="AL2505" i="5"/>
  <c r="AL2504" i="5"/>
  <c r="AL2503" i="5"/>
  <c r="AL2502" i="5"/>
  <c r="AL2501" i="5"/>
  <c r="AL2500" i="5"/>
  <c r="AL2499" i="5"/>
  <c r="AL2498" i="5"/>
  <c r="AL2497" i="5"/>
  <c r="AL2496" i="5"/>
  <c r="AL2495" i="5"/>
  <c r="AL2494" i="5"/>
  <c r="AL2493" i="5"/>
  <c r="AL2492" i="5"/>
  <c r="AL2491" i="5"/>
  <c r="AL2490" i="5"/>
  <c r="AL2489" i="5"/>
  <c r="AL2488" i="5"/>
  <c r="AL2487" i="5"/>
  <c r="AL2486" i="5"/>
  <c r="AL2485" i="5"/>
  <c r="AL2484" i="5"/>
  <c r="AL2483" i="5"/>
  <c r="AL2482" i="5"/>
  <c r="AL2481" i="5"/>
  <c r="AL2480" i="5"/>
  <c r="AL2479" i="5"/>
  <c r="AL2478" i="5"/>
  <c r="AL2477" i="5"/>
  <c r="AL2476" i="5"/>
  <c r="AL2475" i="5"/>
  <c r="AL2474" i="5"/>
  <c r="AL2473" i="5"/>
  <c r="AL2472" i="5"/>
  <c r="AL2471" i="5"/>
  <c r="AL2470" i="5"/>
  <c r="AL2469" i="5"/>
  <c r="AL2468" i="5"/>
  <c r="AL2467" i="5"/>
  <c r="AL2466" i="5"/>
  <c r="AL2465" i="5"/>
  <c r="AL2464" i="5"/>
  <c r="AL2463" i="5"/>
  <c r="AL2462" i="5"/>
  <c r="AL2461" i="5"/>
  <c r="AL2460" i="5"/>
  <c r="AL2459" i="5"/>
  <c r="AL2458" i="5"/>
  <c r="AL2457" i="5"/>
  <c r="AL2456" i="5"/>
  <c r="AL2455" i="5"/>
  <c r="AL2454" i="5"/>
  <c r="AL2453" i="5"/>
  <c r="AL2452" i="5"/>
  <c r="AL2451" i="5"/>
  <c r="AL2450" i="5"/>
  <c r="AL2449" i="5"/>
  <c r="AL2448" i="5"/>
  <c r="AL2447" i="5"/>
  <c r="AL2446" i="5"/>
  <c r="AL2445" i="5"/>
  <c r="AL2444" i="5"/>
  <c r="AL2443" i="5"/>
  <c r="AL2442" i="5"/>
  <c r="AL2441" i="5"/>
  <c r="AL2440" i="5"/>
  <c r="AL2439" i="5"/>
  <c r="AL2438" i="5"/>
  <c r="AL2437" i="5"/>
  <c r="AL2436" i="5"/>
  <c r="AL2435" i="5"/>
  <c r="AL2434" i="5"/>
  <c r="AL2433" i="5"/>
  <c r="AL2432" i="5"/>
  <c r="AL2431" i="5"/>
  <c r="AL2430" i="5"/>
  <c r="AL2429" i="5"/>
  <c r="AL2428" i="5"/>
  <c r="AL2427" i="5"/>
  <c r="AL2426" i="5"/>
  <c r="AL2425" i="5"/>
  <c r="AL2424" i="5"/>
  <c r="AL2423" i="5"/>
  <c r="AL2422" i="5"/>
  <c r="AL2421" i="5"/>
  <c r="AL2420" i="5"/>
  <c r="AL2419" i="5"/>
  <c r="AL2418" i="5"/>
  <c r="AL2417" i="5"/>
  <c r="AL2416" i="5"/>
  <c r="AL2415" i="5"/>
  <c r="AL2414" i="5"/>
  <c r="AL2413" i="5"/>
  <c r="AL2412" i="5"/>
  <c r="AL2411" i="5"/>
  <c r="AL2410" i="5"/>
  <c r="AL2409" i="5"/>
  <c r="AL2408" i="5"/>
  <c r="AL2407" i="5"/>
  <c r="AL2406" i="5"/>
  <c r="AL2405" i="5"/>
  <c r="AL2404" i="5"/>
  <c r="AL2403" i="5"/>
  <c r="AL2402" i="5"/>
  <c r="AL2401" i="5"/>
  <c r="AL2400" i="5"/>
  <c r="AL2399" i="5"/>
  <c r="AL2398" i="5"/>
  <c r="AL2397" i="5"/>
  <c r="AL2396" i="5"/>
  <c r="AL2395" i="5"/>
  <c r="AL2394" i="5"/>
  <c r="AL2393" i="5"/>
  <c r="AL2392" i="5"/>
  <c r="AL2391" i="5"/>
  <c r="AL2390" i="5"/>
  <c r="AL2389" i="5"/>
  <c r="AL2388" i="5"/>
  <c r="AL2387" i="5"/>
  <c r="AL2386" i="5"/>
  <c r="AL2385" i="5"/>
  <c r="AL2384" i="5"/>
  <c r="AL2383" i="5"/>
  <c r="AL2382" i="5"/>
  <c r="AL2381" i="5"/>
  <c r="AL3537" i="5"/>
  <c r="AL3536" i="5"/>
  <c r="AL3535" i="5"/>
  <c r="AL3534" i="5"/>
  <c r="AL3533" i="5"/>
  <c r="AL3532" i="5"/>
  <c r="AL3531" i="5"/>
  <c r="AL3530" i="5"/>
  <c r="AL3529" i="5"/>
  <c r="AL3528" i="5"/>
  <c r="AL3527" i="5"/>
  <c r="AL3526" i="5"/>
  <c r="AL3525" i="5"/>
  <c r="AL3524" i="5"/>
  <c r="AL3523" i="5"/>
  <c r="AL3522" i="5"/>
  <c r="AL3521" i="5"/>
  <c r="AL3520" i="5"/>
  <c r="AL3519" i="5"/>
  <c r="AL3518" i="5"/>
  <c r="AL3517" i="5"/>
  <c r="AL3516" i="5"/>
  <c r="AL3515" i="5"/>
  <c r="AL3514" i="5"/>
  <c r="AL3513" i="5"/>
  <c r="AL3512" i="5"/>
  <c r="AL3511" i="5"/>
  <c r="AL3510" i="5"/>
  <c r="AL3509" i="5"/>
  <c r="AL3508" i="5"/>
  <c r="AL3507" i="5"/>
  <c r="AL3506" i="5"/>
  <c r="AL3505" i="5"/>
  <c r="AL3504" i="5"/>
  <c r="AL3503" i="5"/>
  <c r="AL3502" i="5"/>
  <c r="AL3501" i="5"/>
  <c r="AL3500" i="5"/>
  <c r="AL3499" i="5"/>
  <c r="AL3498" i="5"/>
  <c r="AL3497" i="5"/>
  <c r="AL3496" i="5"/>
  <c r="AL3495" i="5"/>
  <c r="AL3494" i="5"/>
  <c r="AL3493" i="5"/>
  <c r="AL3492" i="5"/>
  <c r="AL3491" i="5"/>
  <c r="AL3490" i="5"/>
  <c r="AL3489" i="5"/>
  <c r="AL3488" i="5"/>
  <c r="AL3487" i="5"/>
  <c r="AL3486" i="5"/>
  <c r="AL3485" i="5"/>
  <c r="AL3484" i="5"/>
  <c r="AL3483" i="5"/>
  <c r="AL3482" i="5"/>
  <c r="AL3481" i="5"/>
  <c r="AL3480" i="5"/>
  <c r="AL3479" i="5"/>
  <c r="AL3478" i="5"/>
  <c r="AL3477" i="5"/>
  <c r="AL3476" i="5"/>
  <c r="AL3475" i="5"/>
  <c r="AL3474" i="5"/>
  <c r="AL3473" i="5"/>
  <c r="AL3472" i="5"/>
  <c r="AL3471" i="5"/>
  <c r="AL3470" i="5"/>
  <c r="AL3469" i="5"/>
  <c r="AL3468" i="5"/>
  <c r="AL3467" i="5"/>
  <c r="AL3466" i="5"/>
  <c r="AL3465" i="5"/>
  <c r="AL3464" i="5"/>
  <c r="AL3463" i="5"/>
  <c r="AL3462" i="5"/>
  <c r="AL3461" i="5"/>
  <c r="AL3460" i="5"/>
  <c r="AL3459" i="5"/>
  <c r="AL3458" i="5"/>
  <c r="AL3457" i="5"/>
  <c r="AL3456" i="5"/>
  <c r="AL3455" i="5"/>
  <c r="AL3454" i="5"/>
  <c r="AL3453" i="5"/>
  <c r="AL3452" i="5"/>
  <c r="AL3451" i="5"/>
  <c r="AL3450" i="5"/>
  <c r="AL3449" i="5"/>
  <c r="AL3448" i="5"/>
  <c r="AL3447" i="5"/>
  <c r="AL3446" i="5"/>
  <c r="AL3445" i="5"/>
  <c r="AL3444" i="5"/>
  <c r="AL3443" i="5"/>
  <c r="AL3442" i="5"/>
  <c r="AL3441" i="5"/>
  <c r="AL3440" i="5"/>
  <c r="AL3439" i="5"/>
  <c r="AL3438" i="5"/>
  <c r="AL3437" i="5"/>
  <c r="AL3436" i="5"/>
  <c r="AL3435" i="5"/>
  <c r="AL3434" i="5"/>
  <c r="AL3433" i="5"/>
  <c r="AL3432" i="5"/>
  <c r="AL3431" i="5"/>
  <c r="AL3430" i="5"/>
  <c r="AL3429" i="5"/>
  <c r="AL3428" i="5"/>
  <c r="AL3427" i="5"/>
  <c r="AL3426" i="5"/>
  <c r="AL3425" i="5"/>
  <c r="AL3424" i="5"/>
  <c r="AL3423" i="5"/>
  <c r="AL3422" i="5"/>
  <c r="AL3421" i="5"/>
  <c r="AL3420" i="5"/>
  <c r="AL3419" i="5"/>
  <c r="AL3418" i="5"/>
  <c r="AL3417" i="5"/>
  <c r="AL3416" i="5"/>
  <c r="AL3415" i="5"/>
  <c r="AL3414" i="5"/>
  <c r="AL3413" i="5"/>
  <c r="AL3412" i="5"/>
  <c r="AL3411" i="5"/>
  <c r="AL3410" i="5"/>
  <c r="AL3409" i="5"/>
  <c r="AL3408" i="5"/>
  <c r="AL3407" i="5"/>
  <c r="AL3406" i="5"/>
  <c r="AL3405" i="5"/>
  <c r="AL3404" i="5"/>
  <c r="AL3403" i="5"/>
  <c r="AL3402" i="5"/>
  <c r="AL3401" i="5"/>
  <c r="AL3400" i="5"/>
  <c r="AL3399" i="5"/>
  <c r="AL3398" i="5"/>
  <c r="AL3397" i="5"/>
  <c r="AL3396" i="5"/>
  <c r="AL3395" i="5"/>
  <c r="AL3394" i="5"/>
  <c r="AL3393" i="5"/>
  <c r="AL3392" i="5"/>
  <c r="AL3391" i="5"/>
  <c r="AL3390" i="5"/>
  <c r="AL3389" i="5"/>
  <c r="AL3705" i="5"/>
  <c r="AL3704" i="5"/>
  <c r="AL3703" i="5"/>
  <c r="AL3702" i="5"/>
  <c r="AL3701" i="5"/>
  <c r="AL3700" i="5"/>
  <c r="AL3699" i="5"/>
  <c r="AL3698" i="5"/>
  <c r="AL3697" i="5"/>
  <c r="AL3696" i="5"/>
  <c r="AL3695" i="5"/>
  <c r="AL3694" i="5"/>
  <c r="AL3693" i="5"/>
  <c r="AL3692" i="5"/>
  <c r="AL3691" i="5"/>
  <c r="AL3690" i="5"/>
  <c r="AL3689" i="5"/>
  <c r="AL3688" i="5"/>
  <c r="AL3687" i="5"/>
  <c r="AL3686" i="5"/>
  <c r="AL3685" i="5"/>
  <c r="AL3684" i="5"/>
  <c r="AL3683" i="5"/>
  <c r="AL3682" i="5"/>
  <c r="AL3681" i="5"/>
  <c r="AL3680" i="5"/>
  <c r="AL3679" i="5"/>
  <c r="AL3678" i="5"/>
  <c r="AL3677" i="5"/>
  <c r="AL3676" i="5"/>
  <c r="AL3675" i="5"/>
  <c r="AL3674" i="5"/>
  <c r="AL3673" i="5"/>
  <c r="AL3672" i="5"/>
  <c r="AL3671" i="5"/>
  <c r="AL3670" i="5"/>
  <c r="AL3669" i="5"/>
  <c r="AL3668" i="5"/>
  <c r="AL3667" i="5"/>
  <c r="AL3666" i="5"/>
  <c r="AL3665" i="5"/>
  <c r="AL3664" i="5"/>
  <c r="AL3663" i="5"/>
  <c r="AL3662" i="5"/>
  <c r="AL3661" i="5"/>
  <c r="AL3660" i="5"/>
  <c r="AL3659" i="5"/>
  <c r="AL3658" i="5"/>
  <c r="AL3657" i="5"/>
  <c r="AL3656" i="5"/>
  <c r="AL3655" i="5"/>
  <c r="AL3654" i="5"/>
  <c r="AL3653" i="5"/>
  <c r="AL3652" i="5"/>
  <c r="AL3651" i="5"/>
  <c r="AL3650" i="5"/>
  <c r="AL3649" i="5"/>
  <c r="AL3648" i="5"/>
  <c r="AL3647" i="5"/>
  <c r="AL3646" i="5"/>
  <c r="AL3645" i="5"/>
  <c r="AL3644" i="5"/>
  <c r="AL3643" i="5"/>
  <c r="AL3642" i="5"/>
  <c r="AL3641" i="5"/>
  <c r="AL3640" i="5"/>
  <c r="AL3639" i="5"/>
  <c r="AL3638" i="5"/>
  <c r="AL3637" i="5"/>
  <c r="AL3636" i="5"/>
  <c r="AL3635" i="5"/>
  <c r="AL3634" i="5"/>
  <c r="AL3633" i="5"/>
  <c r="AL3632" i="5"/>
  <c r="AL3631" i="5"/>
  <c r="AL3630" i="5"/>
  <c r="AL3629" i="5"/>
  <c r="AL3628" i="5"/>
  <c r="AL3627" i="5"/>
  <c r="AL3626" i="5"/>
  <c r="AL3625" i="5"/>
  <c r="AL3624" i="5"/>
  <c r="AL3623" i="5"/>
  <c r="AL3622" i="5"/>
  <c r="AL3621" i="5"/>
  <c r="AL3620" i="5"/>
  <c r="AL3619" i="5"/>
  <c r="AL3618" i="5"/>
  <c r="AL3617" i="5"/>
  <c r="AL3616" i="5"/>
  <c r="AL3615" i="5"/>
  <c r="AL3614" i="5"/>
  <c r="AL3613" i="5"/>
  <c r="AL3612" i="5"/>
  <c r="AL3611" i="5"/>
  <c r="AL3610" i="5"/>
  <c r="AL3609" i="5"/>
  <c r="AL3608" i="5"/>
  <c r="AL3607" i="5"/>
  <c r="AL3606" i="5"/>
  <c r="AL3605" i="5"/>
  <c r="AL3604" i="5"/>
  <c r="AL3603" i="5"/>
  <c r="AL3602" i="5"/>
  <c r="AL3601" i="5"/>
  <c r="AL3600" i="5"/>
  <c r="AL3599" i="5"/>
  <c r="AL3598" i="5"/>
  <c r="AL3597" i="5"/>
  <c r="AL3596" i="5"/>
  <c r="AL3595" i="5"/>
  <c r="AL3594" i="5"/>
  <c r="AL3593" i="5"/>
  <c r="AL3592" i="5"/>
  <c r="AL3591" i="5"/>
  <c r="AL3590" i="5"/>
  <c r="AL3589" i="5"/>
  <c r="AL3588" i="5"/>
  <c r="AL3587" i="5"/>
  <c r="AL3586" i="5"/>
  <c r="AL3585" i="5"/>
  <c r="AL3584" i="5"/>
  <c r="AL3583" i="5"/>
  <c r="AL3582" i="5"/>
  <c r="AL3581" i="5"/>
  <c r="AL3580" i="5"/>
  <c r="AL3579" i="5"/>
  <c r="AL3578" i="5"/>
  <c r="AL3577" i="5"/>
  <c r="AL3576" i="5"/>
  <c r="AL3575" i="5"/>
  <c r="AL3574" i="5"/>
  <c r="AL3573" i="5"/>
  <c r="AL3572" i="5"/>
  <c r="AL3571" i="5"/>
  <c r="AL3570" i="5"/>
  <c r="AL3569" i="5"/>
  <c r="AL3568" i="5"/>
  <c r="AL3567" i="5"/>
  <c r="AL3566" i="5"/>
  <c r="AL3565" i="5"/>
  <c r="AL3564" i="5"/>
  <c r="AL3563" i="5"/>
  <c r="AL3562" i="5"/>
  <c r="AL3561" i="5"/>
  <c r="AL3560" i="5"/>
  <c r="AL3559" i="5"/>
  <c r="AL3558" i="5"/>
  <c r="AL3557" i="5"/>
  <c r="O3112" i="5"/>
  <c r="Q3112" i="5"/>
  <c r="M3112" i="5"/>
  <c r="BK2227" i="5"/>
  <c r="BK2226" i="5"/>
  <c r="BK2225" i="5"/>
  <c r="BK2224" i="5"/>
  <c r="BK2223" i="5"/>
  <c r="BJ2227" i="5"/>
  <c r="BJ2226" i="5"/>
  <c r="BJ2225" i="5"/>
  <c r="BJ2224" i="5"/>
  <c r="BJ2223" i="5"/>
  <c r="AQ2227" i="5"/>
  <c r="AQ2226" i="5"/>
  <c r="AQ2225" i="5"/>
  <c r="AQ2224" i="5"/>
  <c r="AQ2223" i="5"/>
  <c r="AM2227" i="5"/>
  <c r="AM2226" i="5"/>
  <c r="AM2225" i="5"/>
  <c r="AM2224" i="5"/>
  <c r="AM2223" i="5"/>
  <c r="AI2227" i="5"/>
  <c r="AI2226" i="5"/>
  <c r="AI2225" i="5"/>
  <c r="AI2224" i="5"/>
  <c r="AI2223" i="5"/>
  <c r="AD3011" i="5"/>
  <c r="AC3011" i="5"/>
  <c r="AA3011" i="5"/>
  <c r="Y2686" i="5"/>
  <c r="AD2686" i="5"/>
  <c r="AC2686" i="5"/>
  <c r="AA2686" i="5"/>
  <c r="AD2361" i="5"/>
  <c r="AC2361" i="5"/>
  <c r="AA2361" i="5"/>
  <c r="AD2318" i="5"/>
  <c r="AC2318" i="5"/>
  <c r="AA2318" i="5"/>
  <c r="AV3315" i="5"/>
  <c r="AV3314" i="5"/>
  <c r="AV3313" i="5"/>
  <c r="AU3315" i="5"/>
  <c r="AU3314" i="5"/>
  <c r="AU3313" i="5"/>
  <c r="AT3315" i="5"/>
  <c r="AT3314" i="5"/>
  <c r="AT3313" i="5"/>
  <c r="AX3289" i="5"/>
  <c r="AX3288" i="5"/>
  <c r="AX3287" i="5"/>
  <c r="AW3289" i="5"/>
  <c r="AW3288" i="5"/>
  <c r="AW3287" i="5"/>
  <c r="AV3289" i="5"/>
  <c r="AV3288" i="5"/>
  <c r="AV3287" i="5"/>
  <c r="AV3274" i="5"/>
  <c r="AV3273" i="5"/>
  <c r="AV3272" i="5"/>
  <c r="AU3274" i="5"/>
  <c r="AU3273" i="5"/>
  <c r="AU3272" i="5"/>
  <c r="AT3274" i="5"/>
  <c r="AT3273" i="5"/>
  <c r="AT3272" i="5"/>
  <c r="AV3262" i="5"/>
  <c r="AV3261" i="5"/>
  <c r="AV3260" i="5"/>
  <c r="AU3262" i="5"/>
  <c r="AU3261" i="5"/>
  <c r="AU3260" i="5"/>
  <c r="AT3262" i="5"/>
  <c r="AT3261" i="5"/>
  <c r="AT3260" i="5"/>
  <c r="AV3231" i="5"/>
  <c r="AV3230" i="5"/>
  <c r="AU3232" i="5"/>
  <c r="AU3231" i="5"/>
  <c r="AU3230" i="5"/>
  <c r="AT3232" i="5"/>
  <c r="AT3231" i="5"/>
  <c r="AT3230" i="5"/>
  <c r="AV3232" i="5"/>
  <c r="AV3213" i="5"/>
  <c r="AV3212" i="5"/>
  <c r="AV3211" i="5"/>
  <c r="AU3213" i="5"/>
  <c r="AU3212" i="5"/>
  <c r="AU3211" i="5"/>
  <c r="AT3213" i="5"/>
  <c r="AT3212" i="5"/>
  <c r="AT3211" i="5"/>
  <c r="AV3194" i="5"/>
  <c r="AV3193" i="5"/>
  <c r="AV3192" i="5"/>
  <c r="AU3194" i="5"/>
  <c r="AU3193" i="5"/>
  <c r="AU3192" i="5"/>
  <c r="AT3194" i="5"/>
  <c r="AT3193" i="5"/>
  <c r="AT3192" i="5"/>
  <c r="AV3165" i="5"/>
  <c r="AV3164" i="5"/>
  <c r="AV3163" i="5"/>
  <c r="AU3165" i="5"/>
  <c r="AU3164" i="5"/>
  <c r="AU3163" i="5"/>
  <c r="AT3165" i="5"/>
  <c r="AT3164" i="5"/>
  <c r="AT3163" i="5"/>
  <c r="AV3148" i="5"/>
  <c r="AV3147" i="5"/>
  <c r="AV3146" i="5"/>
  <c r="AU3148" i="5"/>
  <c r="AU3147" i="5"/>
  <c r="AU3146" i="5"/>
  <c r="AT3148" i="5"/>
  <c r="AT3147" i="5"/>
  <c r="AT3146" i="5"/>
  <c r="CP2723" i="5"/>
  <c r="BQ2413" i="5"/>
  <c r="AJ4732" i="5" l="1"/>
  <c r="B4735" i="5" s="1"/>
  <c r="AW3274" i="5"/>
  <c r="AW3272" i="5"/>
  <c r="AW3273" i="5"/>
  <c r="AW3261" i="5"/>
  <c r="AW3260" i="5"/>
  <c r="AW3262" i="5"/>
  <c r="AW3263" i="5" s="1"/>
  <c r="AW3275" i="5"/>
  <c r="BZ1991" i="5" l="1"/>
  <c r="BY1991" i="5"/>
  <c r="BX1991" i="5"/>
  <c r="BW1991" i="5"/>
  <c r="BV1991" i="5"/>
  <c r="BU1991" i="5"/>
  <c r="BT1991" i="5"/>
  <c r="BS1991" i="5"/>
  <c r="BR1991" i="5"/>
  <c r="BQ1991" i="5"/>
  <c r="BP1991" i="5"/>
  <c r="BZ1990" i="5"/>
  <c r="BY1990" i="5"/>
  <c r="BX1990" i="5"/>
  <c r="BW1990" i="5"/>
  <c r="BV1990" i="5"/>
  <c r="BU1990" i="5"/>
  <c r="BT1990" i="5"/>
  <c r="BS1990" i="5"/>
  <c r="BR1990" i="5"/>
  <c r="BQ1990" i="5"/>
  <c r="BP1990" i="5"/>
  <c r="BZ1989" i="5"/>
  <c r="BY1989" i="5"/>
  <c r="BX1989" i="5"/>
  <c r="BW1989" i="5"/>
  <c r="BV1989" i="5"/>
  <c r="BU1989" i="5"/>
  <c r="BT1989" i="5"/>
  <c r="BS1989" i="5"/>
  <c r="BR1989" i="5"/>
  <c r="BQ1989" i="5"/>
  <c r="BP1989" i="5"/>
  <c r="BZ1988" i="5"/>
  <c r="BY1988" i="5"/>
  <c r="BX1988" i="5"/>
  <c r="BW1988" i="5"/>
  <c r="BV1988" i="5"/>
  <c r="BU1988" i="5"/>
  <c r="BT1988" i="5"/>
  <c r="BS1988" i="5"/>
  <c r="BR1988" i="5"/>
  <c r="BQ1988" i="5"/>
  <c r="BP1988" i="5"/>
  <c r="BO1991" i="5"/>
  <c r="BO1990" i="5"/>
  <c r="BO1989" i="5"/>
  <c r="BO1988" i="5"/>
  <c r="BZ1824" i="5"/>
  <c r="BY1824" i="5"/>
  <c r="BX1824" i="5"/>
  <c r="BW1824" i="5"/>
  <c r="BV1824" i="5"/>
  <c r="BU1824" i="5"/>
  <c r="BT1824" i="5"/>
  <c r="BS1824" i="5"/>
  <c r="BR1824" i="5"/>
  <c r="BQ1824" i="5"/>
  <c r="BP1824" i="5"/>
  <c r="BO1824" i="5"/>
  <c r="BZ1823" i="5"/>
  <c r="BY1823" i="5"/>
  <c r="BX1823" i="5"/>
  <c r="BW1823" i="5"/>
  <c r="BV1823" i="5"/>
  <c r="BU1823" i="5"/>
  <c r="BT1823" i="5"/>
  <c r="BS1823" i="5"/>
  <c r="BR1823" i="5"/>
  <c r="BQ1823" i="5"/>
  <c r="BP1823" i="5"/>
  <c r="BO1823" i="5"/>
  <c r="BR1822" i="5"/>
  <c r="BZ1822" i="5"/>
  <c r="BY1822" i="5"/>
  <c r="BX1822" i="5"/>
  <c r="BW1822" i="5"/>
  <c r="BV1822" i="5"/>
  <c r="BU1822" i="5"/>
  <c r="BT1822" i="5"/>
  <c r="BS1822" i="5"/>
  <c r="BQ1822" i="5"/>
  <c r="BP1822" i="5"/>
  <c r="BO1822" i="5"/>
  <c r="BZ1821" i="5"/>
  <c r="BY1821" i="5"/>
  <c r="BX1821" i="5"/>
  <c r="BW1821" i="5"/>
  <c r="BV1821" i="5"/>
  <c r="BU1821" i="5"/>
  <c r="BT1821" i="5"/>
  <c r="BS1821" i="5"/>
  <c r="BR1821" i="5"/>
  <c r="BQ1821" i="5"/>
  <c r="BP1821" i="5"/>
  <c r="BO1821" i="5"/>
  <c r="AX1749" i="5"/>
  <c r="AX1748" i="5"/>
  <c r="AX1747" i="5"/>
  <c r="AW1749" i="5"/>
  <c r="AW1748" i="5"/>
  <c r="AW1747" i="5"/>
  <c r="AV1749" i="5"/>
  <c r="AV1748" i="5"/>
  <c r="AV1747" i="5"/>
  <c r="AW1713" i="5"/>
  <c r="AW1712" i="5"/>
  <c r="AW1711" i="5"/>
  <c r="AV1713" i="5"/>
  <c r="AV1712" i="5"/>
  <c r="AV1711" i="5"/>
  <c r="AU1713" i="5"/>
  <c r="AU1712" i="5"/>
  <c r="AU1711" i="5"/>
  <c r="AW1691" i="5"/>
  <c r="AW1690" i="5"/>
  <c r="AW1689" i="5"/>
  <c r="AV1691" i="5"/>
  <c r="AV1690" i="5"/>
  <c r="AV1689" i="5"/>
  <c r="AU1690" i="5"/>
  <c r="AU1689" i="5"/>
  <c r="AU1691" i="5"/>
  <c r="AW1671" i="5"/>
  <c r="AW1670" i="5"/>
  <c r="AW1669" i="5"/>
  <c r="AV1671" i="5"/>
  <c r="AV1670" i="5"/>
  <c r="AV1669" i="5"/>
  <c r="AU1671" i="5"/>
  <c r="AU1670" i="5"/>
  <c r="AU1669" i="5"/>
  <c r="AW1644" i="5"/>
  <c r="AW1643" i="5"/>
  <c r="AV1645" i="5"/>
  <c r="AW1645" i="5"/>
  <c r="AV1644" i="5"/>
  <c r="AV1643" i="5"/>
  <c r="AU1645" i="5"/>
  <c r="AU1644" i="5"/>
  <c r="AU1643" i="5"/>
  <c r="AV1631" i="5"/>
  <c r="AU1631" i="5"/>
  <c r="AT1631" i="5"/>
  <c r="AV1630" i="5"/>
  <c r="AU1630" i="5"/>
  <c r="AT1630" i="5"/>
  <c r="AV1629" i="5"/>
  <c r="AU1629" i="5"/>
  <c r="AT1629" i="5"/>
  <c r="AV1620" i="5" l="1"/>
  <c r="AV1619" i="5"/>
  <c r="AV1618" i="5"/>
  <c r="AU1620" i="5"/>
  <c r="AU1619" i="5"/>
  <c r="AU1618" i="5"/>
  <c r="AT1620" i="5"/>
  <c r="AT1619" i="5"/>
  <c r="AT1618" i="5"/>
  <c r="AV1590" i="5"/>
  <c r="AV1589" i="5"/>
  <c r="AV1588" i="5"/>
  <c r="AU1590" i="5"/>
  <c r="AU1589" i="5"/>
  <c r="AU1588" i="5"/>
  <c r="AT1590" i="5"/>
  <c r="AT1589" i="5"/>
  <c r="AT1588" i="5"/>
  <c r="AV1573" i="5"/>
  <c r="AV1572" i="5"/>
  <c r="AV1571" i="5"/>
  <c r="AU1573" i="5"/>
  <c r="AU1572" i="5"/>
  <c r="AU1571" i="5"/>
  <c r="AV1554" i="5"/>
  <c r="AV1553" i="5"/>
  <c r="AU1554" i="5"/>
  <c r="AU1553" i="5"/>
  <c r="AT1554" i="5"/>
  <c r="AT1553" i="5"/>
  <c r="AV1552" i="5"/>
  <c r="AU1552" i="5"/>
  <c r="AT1552" i="5"/>
  <c r="M1448" i="5" l="1"/>
  <c r="AI1448" i="5" s="1"/>
  <c r="X1056" i="5"/>
  <c r="AA995" i="5"/>
  <c r="AK901" i="5" l="1"/>
  <c r="AJ901" i="5"/>
  <c r="AK900" i="5"/>
  <c r="AJ900" i="5"/>
  <c r="AK899" i="5"/>
  <c r="AJ899" i="5"/>
  <c r="AK898" i="5"/>
  <c r="AJ898" i="5"/>
  <c r="AK897" i="5"/>
  <c r="AJ897" i="5"/>
  <c r="AK896" i="5"/>
  <c r="AJ896" i="5"/>
  <c r="AK902" i="5" l="1"/>
  <c r="B919" i="5" s="1"/>
  <c r="AU632" i="5" l="1"/>
  <c r="AT632" i="5"/>
  <c r="AN632" i="5"/>
  <c r="AM632" i="5"/>
  <c r="AK632" i="5"/>
  <c r="AJ632" i="5"/>
  <c r="AI632" i="5"/>
  <c r="AG632" i="5"/>
  <c r="AU631" i="5"/>
  <c r="AT631" i="5"/>
  <c r="AN631" i="5"/>
  <c r="AM631" i="5"/>
  <c r="AK631" i="5"/>
  <c r="AJ631" i="5"/>
  <c r="AI631" i="5"/>
  <c r="AG631" i="5"/>
  <c r="AU630" i="5"/>
  <c r="AT630" i="5"/>
  <c r="AN630" i="5"/>
  <c r="AM630" i="5"/>
  <c r="AK630" i="5"/>
  <c r="AJ630" i="5"/>
  <c r="AI630" i="5"/>
  <c r="AG630" i="5"/>
  <c r="AU629" i="5"/>
  <c r="AT629" i="5"/>
  <c r="AN629" i="5"/>
  <c r="AM629" i="5"/>
  <c r="AK629" i="5"/>
  <c r="AJ629" i="5"/>
  <c r="AI629" i="5"/>
  <c r="AG629" i="5"/>
  <c r="AU628" i="5"/>
  <c r="AT628" i="5"/>
  <c r="AN628" i="5"/>
  <c r="AM628" i="5"/>
  <c r="AK628" i="5"/>
  <c r="AJ628" i="5"/>
  <c r="AI628" i="5"/>
  <c r="AG628" i="5"/>
  <c r="AU627" i="5"/>
  <c r="AT627" i="5"/>
  <c r="AN627" i="5"/>
  <c r="AM627" i="5"/>
  <c r="AK627" i="5"/>
  <c r="AJ627" i="5"/>
  <c r="AI627" i="5"/>
  <c r="AG627" i="5"/>
  <c r="AU626" i="5"/>
  <c r="AT626" i="5"/>
  <c r="AN626" i="5"/>
  <c r="AM626" i="5"/>
  <c r="AK626" i="5"/>
  <c r="AJ626" i="5"/>
  <c r="AI626" i="5"/>
  <c r="AG626" i="5"/>
  <c r="AU625" i="5"/>
  <c r="AT625" i="5"/>
  <c r="AN625" i="5"/>
  <c r="AM625" i="5"/>
  <c r="AK625" i="5"/>
  <c r="AJ625" i="5"/>
  <c r="AI625" i="5"/>
  <c r="AG625" i="5"/>
  <c r="AU624" i="5"/>
  <c r="AT624" i="5"/>
  <c r="AN624" i="5"/>
  <c r="AM624" i="5"/>
  <c r="AK624" i="5"/>
  <c r="AJ624" i="5"/>
  <c r="AI624" i="5"/>
  <c r="AG624" i="5"/>
  <c r="AU623" i="5"/>
  <c r="AT623" i="5"/>
  <c r="AN623" i="5"/>
  <c r="AM623" i="5"/>
  <c r="AK623" i="5"/>
  <c r="AJ623" i="5"/>
  <c r="AI623" i="5"/>
  <c r="AG623" i="5"/>
  <c r="AU622" i="5"/>
  <c r="AT622" i="5"/>
  <c r="AN622" i="5"/>
  <c r="AM622" i="5"/>
  <c r="AK622" i="5"/>
  <c r="AJ622" i="5"/>
  <c r="AI622" i="5"/>
  <c r="AG622" i="5"/>
  <c r="AU621" i="5"/>
  <c r="AT621" i="5"/>
  <c r="AN621" i="5"/>
  <c r="AM621" i="5"/>
  <c r="AK621" i="5"/>
  <c r="AJ621" i="5"/>
  <c r="AI621" i="5"/>
  <c r="AG621" i="5"/>
  <c r="AU620" i="5"/>
  <c r="AT620" i="5"/>
  <c r="AN620" i="5"/>
  <c r="AM620" i="5"/>
  <c r="AK620" i="5"/>
  <c r="AJ620" i="5"/>
  <c r="AI620" i="5"/>
  <c r="AG620" i="5"/>
  <c r="AZ622" i="5" l="1"/>
  <c r="AZ623" i="5"/>
  <c r="AZ624" i="5"/>
  <c r="AZ625" i="5"/>
  <c r="AZ626" i="5"/>
  <c r="AZ627" i="5"/>
  <c r="AZ628" i="5"/>
  <c r="AZ629" i="5"/>
  <c r="AZ630" i="5"/>
  <c r="AZ631" i="5"/>
  <c r="AZ632" i="5"/>
  <c r="AZ621" i="5"/>
  <c r="AZ620" i="5"/>
  <c r="AZ633" i="5" l="1"/>
  <c r="Q637" i="5" s="1"/>
  <c r="AN595" i="5" l="1"/>
  <c r="AN594" i="5"/>
  <c r="AN593" i="5"/>
  <c r="AN592" i="5"/>
  <c r="AN591" i="5"/>
  <c r="AQ596" i="5"/>
  <c r="AP596" i="5"/>
  <c r="AL596" i="5"/>
  <c r="AN596" i="5" s="1"/>
  <c r="AI596" i="5"/>
  <c r="AH596" i="5"/>
  <c r="AG596" i="5"/>
  <c r="AQ595" i="5"/>
  <c r="AT595" i="5" s="1"/>
  <c r="AP595" i="5"/>
  <c r="AL595" i="5"/>
  <c r="AI595" i="5"/>
  <c r="AH595" i="5"/>
  <c r="AG595" i="5"/>
  <c r="AQ594" i="5"/>
  <c r="AP594" i="5"/>
  <c r="AL594" i="5"/>
  <c r="AI594" i="5"/>
  <c r="AH594" i="5"/>
  <c r="AG594" i="5"/>
  <c r="AQ593" i="5"/>
  <c r="AT593" i="5" s="1"/>
  <c r="AP593" i="5"/>
  <c r="AL593" i="5"/>
  <c r="AI593" i="5"/>
  <c r="AH593" i="5"/>
  <c r="AG593" i="5"/>
  <c r="AQ592" i="5"/>
  <c r="AP592" i="5"/>
  <c r="AL592" i="5"/>
  <c r="AI592" i="5"/>
  <c r="AH592" i="5"/>
  <c r="AG592" i="5"/>
  <c r="AY591" i="5"/>
  <c r="B588" i="5" s="1"/>
  <c r="AW591" i="5"/>
  <c r="AQ591" i="5"/>
  <c r="AP591" i="5"/>
  <c r="AR591" i="5" s="1"/>
  <c r="AL591" i="5"/>
  <c r="AI591" i="5"/>
  <c r="AH591" i="5"/>
  <c r="AG591" i="5"/>
  <c r="AJ581" i="5"/>
  <c r="AG581" i="5"/>
  <c r="AM596" i="5" s="1"/>
  <c r="AR592" i="5" l="1"/>
  <c r="AR594" i="5"/>
  <c r="AR596" i="5"/>
  <c r="AT591" i="5"/>
  <c r="AN597" i="5"/>
  <c r="AR593" i="5"/>
  <c r="AJ591" i="5"/>
  <c r="AJ593" i="5"/>
  <c r="AJ595" i="5"/>
  <c r="AM591" i="5"/>
  <c r="AM593" i="5"/>
  <c r="AM595" i="5"/>
  <c r="AJ592" i="5"/>
  <c r="AJ594" i="5"/>
  <c r="AJ596" i="5"/>
  <c r="AM592" i="5"/>
  <c r="AM594" i="5"/>
  <c r="AT592" i="5"/>
  <c r="AT594" i="5"/>
  <c r="AR595" i="5"/>
  <c r="AT596" i="5"/>
  <c r="AR597" i="5" l="1"/>
  <c r="B604" i="5" s="1"/>
  <c r="AT597" i="5"/>
  <c r="B605" i="5" s="1"/>
  <c r="AM597" i="5"/>
  <c r="B598" i="5" s="1"/>
  <c r="AJ597" i="5"/>
  <c r="B603" i="5" s="1"/>
  <c r="AG4918" i="5" l="1"/>
  <c r="AG3891" i="5"/>
  <c r="AG3822" i="5"/>
  <c r="CU3630" i="5"/>
  <c r="CT3630" i="5"/>
  <c r="CS3630" i="5"/>
  <c r="CR3630" i="5"/>
  <c r="CQ3630" i="5"/>
  <c r="CP3630" i="5"/>
  <c r="CT3628" i="5"/>
  <c r="CS3628" i="5"/>
  <c r="CR3628" i="5"/>
  <c r="CQ3628" i="5"/>
  <c r="CP3628" i="5"/>
  <c r="CT3627" i="5"/>
  <c r="CS3627" i="5"/>
  <c r="CR3627" i="5"/>
  <c r="CQ3627" i="5"/>
  <c r="CP3627" i="5"/>
  <c r="CU3626" i="5"/>
  <c r="CT3626" i="5"/>
  <c r="CS3626" i="5"/>
  <c r="CR3626" i="5"/>
  <c r="CQ3626" i="5"/>
  <c r="CP3626" i="5"/>
  <c r="CT3462" i="5"/>
  <c r="CS3462" i="5"/>
  <c r="CR3462" i="5"/>
  <c r="CQ3462" i="5"/>
  <c r="CP3462" i="5"/>
  <c r="CU3460" i="5"/>
  <c r="CT3460" i="5"/>
  <c r="CS3460" i="5"/>
  <c r="CR3460" i="5"/>
  <c r="CQ3460" i="5"/>
  <c r="CP3460" i="5"/>
  <c r="CW3459" i="5"/>
  <c r="CV3459" i="5"/>
  <c r="CU3459" i="5"/>
  <c r="CT3459" i="5"/>
  <c r="CS3459" i="5"/>
  <c r="CR3459" i="5"/>
  <c r="CQ3459" i="5"/>
  <c r="CP3459" i="5"/>
  <c r="CR3458" i="5"/>
  <c r="CQ3458" i="5"/>
  <c r="CP3458" i="5"/>
  <c r="AG3225" i="5"/>
  <c r="DG2452" i="5"/>
  <c r="DF2452" i="5"/>
  <c r="DC2452" i="5"/>
  <c r="DB2452" i="5"/>
  <c r="CY2452" i="5"/>
  <c r="CX2452" i="5"/>
  <c r="DD2452" i="5"/>
  <c r="CZ2452" i="5"/>
  <c r="CV2452" i="5"/>
  <c r="CT2452" i="5"/>
  <c r="CR2452" i="5"/>
  <c r="CP2452" i="5"/>
  <c r="DG2451" i="5"/>
  <c r="DF2451" i="5"/>
  <c r="DC2451" i="5"/>
  <c r="DB2451" i="5"/>
  <c r="CY2451" i="5"/>
  <c r="CX2451" i="5"/>
  <c r="DD2451" i="5"/>
  <c r="CZ2451" i="5"/>
  <c r="CV2451" i="5"/>
  <c r="CT2451" i="5"/>
  <c r="CR2451" i="5"/>
  <c r="CP2451" i="5"/>
  <c r="DG2450" i="5"/>
  <c r="DF2450" i="5"/>
  <c r="DC2450" i="5"/>
  <c r="DB2450" i="5"/>
  <c r="CY2450" i="5"/>
  <c r="CX2450" i="5"/>
  <c r="DD2450" i="5"/>
  <c r="CZ2450" i="5"/>
  <c r="CV2450" i="5"/>
  <c r="CT2450" i="5"/>
  <c r="CR2450" i="5"/>
  <c r="CP2450" i="5"/>
  <c r="DA2036" i="5"/>
  <c r="CZ2036" i="5"/>
  <c r="CY2036" i="5"/>
  <c r="CX2036" i="5"/>
  <c r="CW2036" i="5"/>
  <c r="CV2036" i="5"/>
  <c r="CU2036" i="5"/>
  <c r="CT2036" i="5"/>
  <c r="CS2036" i="5"/>
  <c r="CR2036" i="5"/>
  <c r="CQ2036" i="5"/>
  <c r="AG1037" i="5"/>
  <c r="B10" i="11"/>
  <c r="B10" i="15"/>
  <c r="B8" i="5"/>
  <c r="B10" i="14"/>
  <c r="B10" i="16"/>
  <c r="N9" i="1"/>
  <c r="N10" i="11" s="1"/>
  <c r="AW3232" i="5" l="1"/>
  <c r="AW3231" i="5"/>
  <c r="AW3230" i="5"/>
  <c r="N10" i="14"/>
  <c r="N10" i="15"/>
  <c r="N10" i="16"/>
  <c r="N8" i="5"/>
  <c r="AW3233" i="5" l="1"/>
  <c r="DA3680" i="5"/>
  <c r="CZ3680" i="5"/>
  <c r="CY3680" i="5"/>
  <c r="CX3680" i="5"/>
  <c r="CW3680" i="5"/>
  <c r="CV3680" i="5"/>
  <c r="CU3680" i="5"/>
  <c r="CT3680" i="5"/>
  <c r="CS3680" i="5"/>
  <c r="CR3680" i="5"/>
  <c r="CQ3680" i="5"/>
  <c r="CP3680" i="5"/>
  <c r="DA3678" i="5"/>
  <c r="CZ3678" i="5"/>
  <c r="CY3678" i="5"/>
  <c r="CX3678" i="5"/>
  <c r="CW3678" i="5"/>
  <c r="CV3678" i="5"/>
  <c r="CU3678" i="5"/>
  <c r="CT3678" i="5"/>
  <c r="CS3678" i="5"/>
  <c r="CR3678" i="5"/>
  <c r="CQ3678" i="5"/>
  <c r="CP3678" i="5"/>
  <c r="DA3677" i="5"/>
  <c r="CZ3677" i="5"/>
  <c r="CY3677" i="5"/>
  <c r="CX3677" i="5"/>
  <c r="CW3677" i="5"/>
  <c r="CV3677" i="5"/>
  <c r="CU3677" i="5"/>
  <c r="CT3677" i="5"/>
  <c r="CS3677" i="5"/>
  <c r="CR3677" i="5"/>
  <c r="CQ3677" i="5"/>
  <c r="CP3677" i="5"/>
  <c r="DA3676" i="5"/>
  <c r="DA3679" i="5" s="1"/>
  <c r="CZ3676" i="5"/>
  <c r="CZ3679" i="5" s="1"/>
  <c r="CY3676" i="5"/>
  <c r="CY3679" i="5" s="1"/>
  <c r="CX3676" i="5"/>
  <c r="CX3679" i="5" s="1"/>
  <c r="CW3676" i="5"/>
  <c r="CW3679" i="5" s="1"/>
  <c r="CV3676" i="5"/>
  <c r="CV3679" i="5" s="1"/>
  <c r="CU3676" i="5"/>
  <c r="CU3679" i="5" s="1"/>
  <c r="CT3676" i="5"/>
  <c r="CT3679" i="5" s="1"/>
  <c r="CS3676" i="5"/>
  <c r="CS3679" i="5" s="1"/>
  <c r="CR3676" i="5"/>
  <c r="CR3679" i="5" s="1"/>
  <c r="CQ3676" i="5"/>
  <c r="CQ3679" i="5" s="1"/>
  <c r="CP3676" i="5"/>
  <c r="CP3679" i="5" s="1"/>
  <c r="DA3665" i="5"/>
  <c r="CZ3665" i="5"/>
  <c r="CY3665" i="5"/>
  <c r="CX3665" i="5"/>
  <c r="CW3665" i="5"/>
  <c r="CV3665" i="5"/>
  <c r="CU3665" i="5"/>
  <c r="CT3665" i="5"/>
  <c r="CS3665" i="5"/>
  <c r="CR3665" i="5"/>
  <c r="CQ3665" i="5"/>
  <c r="CP3665" i="5"/>
  <c r="DA3663" i="5"/>
  <c r="CZ3663" i="5"/>
  <c r="CY3663" i="5"/>
  <c r="CX3663" i="5"/>
  <c r="CW3663" i="5"/>
  <c r="CV3663" i="5"/>
  <c r="CU3663" i="5"/>
  <c r="CT3663" i="5"/>
  <c r="CS3663" i="5"/>
  <c r="CR3663" i="5"/>
  <c r="CQ3663" i="5"/>
  <c r="CP3663" i="5"/>
  <c r="DA3662" i="5"/>
  <c r="CZ3662" i="5"/>
  <c r="CY3662" i="5"/>
  <c r="CX3662" i="5"/>
  <c r="CW3662" i="5"/>
  <c r="CV3662" i="5"/>
  <c r="CU3662" i="5"/>
  <c r="CT3662" i="5"/>
  <c r="CS3662" i="5"/>
  <c r="CR3662" i="5"/>
  <c r="CQ3662" i="5"/>
  <c r="CP3662" i="5"/>
  <c r="DA3661" i="5"/>
  <c r="DA3664" i="5" s="1"/>
  <c r="CZ3661" i="5"/>
  <c r="CZ3664" i="5" s="1"/>
  <c r="CY3661" i="5"/>
  <c r="CY3664" i="5" s="1"/>
  <c r="CX3661" i="5"/>
  <c r="CX3664" i="5" s="1"/>
  <c r="CW3661" i="5"/>
  <c r="CW3664" i="5" s="1"/>
  <c r="CV3661" i="5"/>
  <c r="CV3664" i="5" s="1"/>
  <c r="CU3661" i="5"/>
  <c r="CU3664" i="5" s="1"/>
  <c r="CT3661" i="5"/>
  <c r="CT3664" i="5" s="1"/>
  <c r="CS3661" i="5"/>
  <c r="CS3664" i="5" s="1"/>
  <c r="CR3661" i="5"/>
  <c r="CR3664" i="5" s="1"/>
  <c r="CQ3661" i="5"/>
  <c r="CQ3664" i="5" s="1"/>
  <c r="CP3661" i="5"/>
  <c r="CP3664" i="5" s="1"/>
  <c r="DA3639" i="5"/>
  <c r="CZ3639" i="5"/>
  <c r="CY3639" i="5"/>
  <c r="CX3639" i="5"/>
  <c r="CW3639" i="5"/>
  <c r="CV3639" i="5"/>
  <c r="CU3639" i="5"/>
  <c r="CT3639" i="5"/>
  <c r="CS3639" i="5"/>
  <c r="CR3639" i="5"/>
  <c r="CQ3639" i="5"/>
  <c r="CP3639" i="5"/>
  <c r="DA3637" i="5"/>
  <c r="CZ3637" i="5"/>
  <c r="CY3637" i="5"/>
  <c r="CX3637" i="5"/>
  <c r="CW3637" i="5"/>
  <c r="CV3637" i="5"/>
  <c r="CU3637" i="5"/>
  <c r="CT3637" i="5"/>
  <c r="CS3637" i="5"/>
  <c r="CR3637" i="5"/>
  <c r="CQ3637" i="5"/>
  <c r="CP3637" i="5"/>
  <c r="DA3636" i="5"/>
  <c r="CZ3636" i="5"/>
  <c r="CY3636" i="5"/>
  <c r="CX3636" i="5"/>
  <c r="CW3636" i="5"/>
  <c r="CV3636" i="5"/>
  <c r="CU3636" i="5"/>
  <c r="CT3636" i="5"/>
  <c r="CS3636" i="5"/>
  <c r="CR3636" i="5"/>
  <c r="CQ3636" i="5"/>
  <c r="CP3636" i="5"/>
  <c r="DA3635" i="5"/>
  <c r="DA3638" i="5" s="1"/>
  <c r="CZ3635" i="5"/>
  <c r="CZ3638" i="5" s="1"/>
  <c r="CY3635" i="5"/>
  <c r="CY3638" i="5" s="1"/>
  <c r="CX3635" i="5"/>
  <c r="CX3638" i="5" s="1"/>
  <c r="CW3635" i="5"/>
  <c r="CW3638" i="5" s="1"/>
  <c r="CV3635" i="5"/>
  <c r="CV3638" i="5" s="1"/>
  <c r="CU3635" i="5"/>
  <c r="CU3638" i="5" s="1"/>
  <c r="CT3635" i="5"/>
  <c r="CT3638" i="5" s="1"/>
  <c r="CS3635" i="5"/>
  <c r="CS3638" i="5" s="1"/>
  <c r="CR3635" i="5"/>
  <c r="CR3638" i="5" s="1"/>
  <c r="CQ3635" i="5"/>
  <c r="CQ3638" i="5" s="1"/>
  <c r="CP3635" i="5"/>
  <c r="CP3638" i="5" s="1"/>
  <c r="DA3630" i="5"/>
  <c r="CZ3630" i="5"/>
  <c r="CY3630" i="5"/>
  <c r="CX3630" i="5"/>
  <c r="CW3630" i="5"/>
  <c r="CV3630" i="5"/>
  <c r="DA3628" i="5"/>
  <c r="CZ3628" i="5"/>
  <c r="CY3628" i="5"/>
  <c r="CX3628" i="5"/>
  <c r="CW3628" i="5"/>
  <c r="CV3628" i="5"/>
  <c r="CU3628" i="5"/>
  <c r="DA3627" i="5"/>
  <c r="CZ3627" i="5"/>
  <c r="CY3627" i="5"/>
  <c r="CX3627" i="5"/>
  <c r="CW3627" i="5"/>
  <c r="CV3627" i="5"/>
  <c r="CU3627" i="5"/>
  <c r="DA3626" i="5"/>
  <c r="DA3629" i="5" s="1"/>
  <c r="CZ3626" i="5"/>
  <c r="CZ3629" i="5" s="1"/>
  <c r="CY3626" i="5"/>
  <c r="CY3629" i="5" s="1"/>
  <c r="CX3626" i="5"/>
  <c r="CX3629" i="5" s="1"/>
  <c r="CW3626" i="5"/>
  <c r="CW3629" i="5" s="1"/>
  <c r="CV3626" i="5"/>
  <c r="CV3629" i="5" s="1"/>
  <c r="CU3629" i="5"/>
  <c r="CT3629" i="5"/>
  <c r="CS3629" i="5"/>
  <c r="CR3629" i="5"/>
  <c r="CQ3629" i="5"/>
  <c r="CP3629" i="5"/>
  <c r="DA3620" i="5"/>
  <c r="CZ3620" i="5"/>
  <c r="CY3620" i="5"/>
  <c r="CX3620" i="5"/>
  <c r="CW3620" i="5"/>
  <c r="CV3620" i="5"/>
  <c r="CU3620" i="5"/>
  <c r="CT3620" i="5"/>
  <c r="CS3620" i="5"/>
  <c r="CR3620" i="5"/>
  <c r="CQ3620" i="5"/>
  <c r="CP3620" i="5"/>
  <c r="DA3618" i="5"/>
  <c r="CZ3618" i="5"/>
  <c r="CY3618" i="5"/>
  <c r="CX3618" i="5"/>
  <c r="CW3618" i="5"/>
  <c r="CV3618" i="5"/>
  <c r="CU3618" i="5"/>
  <c r="CT3618" i="5"/>
  <c r="CS3618" i="5"/>
  <c r="CR3618" i="5"/>
  <c r="CQ3618" i="5"/>
  <c r="CP3618" i="5"/>
  <c r="DA3617" i="5"/>
  <c r="CZ3617" i="5"/>
  <c r="CY3617" i="5"/>
  <c r="CX3617" i="5"/>
  <c r="CW3617" i="5"/>
  <c r="CV3617" i="5"/>
  <c r="CU3617" i="5"/>
  <c r="CT3617" i="5"/>
  <c r="CS3617" i="5"/>
  <c r="CR3617" i="5"/>
  <c r="CQ3617" i="5"/>
  <c r="CP3617" i="5"/>
  <c r="DA3616" i="5"/>
  <c r="DA3619" i="5" s="1"/>
  <c r="CZ3616" i="5"/>
  <c r="CZ3619" i="5" s="1"/>
  <c r="CY3616" i="5"/>
  <c r="CY3619" i="5" s="1"/>
  <c r="CX3616" i="5"/>
  <c r="CX3619" i="5" s="1"/>
  <c r="CW3616" i="5"/>
  <c r="CW3619" i="5" s="1"/>
  <c r="CV3616" i="5"/>
  <c r="CV3619" i="5" s="1"/>
  <c r="CU3616" i="5"/>
  <c r="CU3619" i="5" s="1"/>
  <c r="CT3616" i="5"/>
  <c r="CT3619" i="5" s="1"/>
  <c r="CS3616" i="5"/>
  <c r="CS3619" i="5" s="1"/>
  <c r="CR3616" i="5"/>
  <c r="CR3619" i="5" s="1"/>
  <c r="CQ3616" i="5"/>
  <c r="CQ3619" i="5" s="1"/>
  <c r="CP3616" i="5"/>
  <c r="CP3619" i="5" s="1"/>
  <c r="DA3589" i="5"/>
  <c r="CZ3589" i="5"/>
  <c r="CY3589" i="5"/>
  <c r="CX3589" i="5"/>
  <c r="CW3589" i="5"/>
  <c r="CV3589" i="5"/>
  <c r="CU3589" i="5"/>
  <c r="CT3589" i="5"/>
  <c r="CS3589" i="5"/>
  <c r="CR3589" i="5"/>
  <c r="CQ3589" i="5"/>
  <c r="CP3589" i="5"/>
  <c r="DA3587" i="5"/>
  <c r="CZ3587" i="5"/>
  <c r="CY3587" i="5"/>
  <c r="CX3587" i="5"/>
  <c r="CW3587" i="5"/>
  <c r="CV3587" i="5"/>
  <c r="CU3587" i="5"/>
  <c r="CT3587" i="5"/>
  <c r="CS3587" i="5"/>
  <c r="CR3587" i="5"/>
  <c r="CQ3587" i="5"/>
  <c r="CP3587" i="5"/>
  <c r="DA3586" i="5"/>
  <c r="CZ3586" i="5"/>
  <c r="CY3586" i="5"/>
  <c r="CX3586" i="5"/>
  <c r="CW3586" i="5"/>
  <c r="CV3586" i="5"/>
  <c r="CU3586" i="5"/>
  <c r="CT3586" i="5"/>
  <c r="CS3586" i="5"/>
  <c r="CR3586" i="5"/>
  <c r="CQ3586" i="5"/>
  <c r="CP3586" i="5"/>
  <c r="DA3585" i="5"/>
  <c r="DA3588" i="5" s="1"/>
  <c r="CZ3585" i="5"/>
  <c r="CZ3588" i="5" s="1"/>
  <c r="CY3585" i="5"/>
  <c r="CY3588" i="5" s="1"/>
  <c r="CX3585" i="5"/>
  <c r="CX3588" i="5" s="1"/>
  <c r="CW3585" i="5"/>
  <c r="CW3588" i="5" s="1"/>
  <c r="CV3585" i="5"/>
  <c r="CV3588" i="5" s="1"/>
  <c r="CU3585" i="5"/>
  <c r="CU3588" i="5" s="1"/>
  <c r="CT3585" i="5"/>
  <c r="CT3588" i="5" s="1"/>
  <c r="CS3585" i="5"/>
  <c r="CS3588" i="5" s="1"/>
  <c r="CR3585" i="5"/>
  <c r="CR3588" i="5" s="1"/>
  <c r="CQ3585" i="5"/>
  <c r="CQ3588" i="5" s="1"/>
  <c r="CP3585" i="5"/>
  <c r="CP3588" i="5" s="1"/>
  <c r="DA3578" i="5"/>
  <c r="CZ3578" i="5"/>
  <c r="CY3578" i="5"/>
  <c r="CX3578" i="5"/>
  <c r="CW3578" i="5"/>
  <c r="CV3578" i="5"/>
  <c r="CU3578" i="5"/>
  <c r="CT3578" i="5"/>
  <c r="CS3578" i="5"/>
  <c r="CR3578" i="5"/>
  <c r="CQ3578" i="5"/>
  <c r="CP3578" i="5"/>
  <c r="DA3576" i="5"/>
  <c r="CZ3576" i="5"/>
  <c r="CY3576" i="5"/>
  <c r="CX3576" i="5"/>
  <c r="CW3576" i="5"/>
  <c r="CV3576" i="5"/>
  <c r="CU3576" i="5"/>
  <c r="CT3576" i="5"/>
  <c r="CS3576" i="5"/>
  <c r="CR3576" i="5"/>
  <c r="CQ3576" i="5"/>
  <c r="CP3576" i="5"/>
  <c r="DA3575" i="5"/>
  <c r="CZ3575" i="5"/>
  <c r="CY3575" i="5"/>
  <c r="CX3575" i="5"/>
  <c r="CW3575" i="5"/>
  <c r="CV3575" i="5"/>
  <c r="CU3575" i="5"/>
  <c r="CT3575" i="5"/>
  <c r="CS3575" i="5"/>
  <c r="CR3575" i="5"/>
  <c r="CQ3575" i="5"/>
  <c r="CP3575" i="5"/>
  <c r="DA3574" i="5"/>
  <c r="DA3577" i="5" s="1"/>
  <c r="CZ3574" i="5"/>
  <c r="CZ3577" i="5" s="1"/>
  <c r="CY3574" i="5"/>
  <c r="CY3577" i="5" s="1"/>
  <c r="CX3574" i="5"/>
  <c r="CX3577" i="5" s="1"/>
  <c r="CW3574" i="5"/>
  <c r="CW3577" i="5" s="1"/>
  <c r="CV3574" i="5"/>
  <c r="CV3577" i="5" s="1"/>
  <c r="CU3574" i="5"/>
  <c r="CU3577" i="5" s="1"/>
  <c r="CT3574" i="5"/>
  <c r="CT3577" i="5" s="1"/>
  <c r="CS3574" i="5"/>
  <c r="CS3577" i="5" s="1"/>
  <c r="CR3574" i="5"/>
  <c r="CR3577" i="5" s="1"/>
  <c r="CQ3574" i="5"/>
  <c r="CQ3577" i="5" s="1"/>
  <c r="CP3574" i="5"/>
  <c r="CP3577" i="5" s="1"/>
  <c r="DA3571" i="5"/>
  <c r="CZ3571" i="5"/>
  <c r="CY3571" i="5"/>
  <c r="CX3571" i="5"/>
  <c r="CW3571" i="5"/>
  <c r="CV3571" i="5"/>
  <c r="CU3571" i="5"/>
  <c r="CT3571" i="5"/>
  <c r="CS3571" i="5"/>
  <c r="CR3571" i="5"/>
  <c r="CQ3571" i="5"/>
  <c r="CP3571" i="5"/>
  <c r="DA3569" i="5"/>
  <c r="CZ3569" i="5"/>
  <c r="CY3569" i="5"/>
  <c r="CX3569" i="5"/>
  <c r="CW3569" i="5"/>
  <c r="CV3569" i="5"/>
  <c r="CU3569" i="5"/>
  <c r="CT3569" i="5"/>
  <c r="CS3569" i="5"/>
  <c r="CR3569" i="5"/>
  <c r="CQ3569" i="5"/>
  <c r="CP3569" i="5"/>
  <c r="DA3568" i="5"/>
  <c r="CZ3568" i="5"/>
  <c r="CY3568" i="5"/>
  <c r="CX3568" i="5"/>
  <c r="CW3568" i="5"/>
  <c r="CV3568" i="5"/>
  <c r="CU3568" i="5"/>
  <c r="CT3568" i="5"/>
  <c r="CS3568" i="5"/>
  <c r="CR3568" i="5"/>
  <c r="CQ3568" i="5"/>
  <c r="CP3568" i="5"/>
  <c r="DA3567" i="5"/>
  <c r="DA3570" i="5" s="1"/>
  <c r="CZ3567" i="5"/>
  <c r="CZ3570" i="5" s="1"/>
  <c r="CY3567" i="5"/>
  <c r="CY3570" i="5" s="1"/>
  <c r="CX3567" i="5"/>
  <c r="CX3570" i="5" s="1"/>
  <c r="CW3567" i="5"/>
  <c r="CW3570" i="5" s="1"/>
  <c r="CV3567" i="5"/>
  <c r="CV3570" i="5" s="1"/>
  <c r="CU3567" i="5"/>
  <c r="CU3570" i="5" s="1"/>
  <c r="CT3567" i="5"/>
  <c r="CT3570" i="5" s="1"/>
  <c r="CS3567" i="5"/>
  <c r="CS3570" i="5" s="1"/>
  <c r="CR3567" i="5"/>
  <c r="CR3570" i="5" s="1"/>
  <c r="CQ3567" i="5"/>
  <c r="CQ3570" i="5" s="1"/>
  <c r="CP3567" i="5"/>
  <c r="CP3570" i="5" s="1"/>
  <c r="DA3561" i="5"/>
  <c r="CZ3561" i="5"/>
  <c r="CY3561" i="5"/>
  <c r="CX3561" i="5"/>
  <c r="CW3561" i="5"/>
  <c r="CV3561" i="5"/>
  <c r="CU3561" i="5"/>
  <c r="CT3561" i="5"/>
  <c r="CS3561" i="5"/>
  <c r="CR3561" i="5"/>
  <c r="CQ3561" i="5"/>
  <c r="CP3561" i="5"/>
  <c r="DA3559" i="5"/>
  <c r="CZ3559" i="5"/>
  <c r="CY3559" i="5"/>
  <c r="CX3559" i="5"/>
  <c r="CW3559" i="5"/>
  <c r="CV3559" i="5"/>
  <c r="CU3559" i="5"/>
  <c r="CT3559" i="5"/>
  <c r="CS3559" i="5"/>
  <c r="CR3559" i="5"/>
  <c r="CQ3559" i="5"/>
  <c r="CP3559" i="5"/>
  <c r="DA3558" i="5"/>
  <c r="CZ3558" i="5"/>
  <c r="CY3558" i="5"/>
  <c r="CX3558" i="5"/>
  <c r="CW3558" i="5"/>
  <c r="CV3558" i="5"/>
  <c r="CU3558" i="5"/>
  <c r="CT3558" i="5"/>
  <c r="CS3558" i="5"/>
  <c r="CR3558" i="5"/>
  <c r="CQ3558" i="5"/>
  <c r="CP3558" i="5"/>
  <c r="DA3557" i="5"/>
  <c r="DA3560" i="5" s="1"/>
  <c r="CZ3557" i="5"/>
  <c r="CZ3560" i="5" s="1"/>
  <c r="CY3557" i="5"/>
  <c r="CY3560" i="5" s="1"/>
  <c r="CX3557" i="5"/>
  <c r="CX3560" i="5" s="1"/>
  <c r="CW3557" i="5"/>
  <c r="CW3560" i="5" s="1"/>
  <c r="CV3557" i="5"/>
  <c r="CV3560" i="5" s="1"/>
  <c r="CU3557" i="5"/>
  <c r="CU3560" i="5" s="1"/>
  <c r="CT3557" i="5"/>
  <c r="CT3560" i="5" s="1"/>
  <c r="CS3557" i="5"/>
  <c r="CS3560" i="5" s="1"/>
  <c r="CR3557" i="5"/>
  <c r="CR3560" i="5" s="1"/>
  <c r="CQ3557" i="5"/>
  <c r="CQ3560" i="5" s="1"/>
  <c r="CP3557" i="5"/>
  <c r="CP3560" i="5" s="1"/>
  <c r="AX3708" i="5"/>
  <c r="AW3708" i="5"/>
  <c r="AV3708" i="5"/>
  <c r="AU3708" i="5"/>
  <c r="AT3708" i="5"/>
  <c r="AS3708" i="5"/>
  <c r="AR3708" i="5"/>
  <c r="AQ3708" i="5"/>
  <c r="AP3708" i="5"/>
  <c r="AO3708" i="5"/>
  <c r="AN3708" i="5"/>
  <c r="AM3708" i="5"/>
  <c r="AX3710" i="5"/>
  <c r="AW3710" i="5"/>
  <c r="AV3710" i="5"/>
  <c r="AU3710" i="5"/>
  <c r="AT3710" i="5"/>
  <c r="AS3710" i="5"/>
  <c r="AR3710" i="5"/>
  <c r="AQ3710" i="5"/>
  <c r="AP3710" i="5"/>
  <c r="AO3710" i="5"/>
  <c r="AN3710" i="5"/>
  <c r="AM3710" i="5"/>
  <c r="AX3709" i="5"/>
  <c r="AW3709" i="5"/>
  <c r="AV3709" i="5"/>
  <c r="AU3709" i="5"/>
  <c r="AT3709" i="5"/>
  <c r="AS3709" i="5"/>
  <c r="AR3709" i="5"/>
  <c r="AQ3709" i="5"/>
  <c r="AP3709" i="5"/>
  <c r="AO3709" i="5"/>
  <c r="AN3709" i="5"/>
  <c r="AM3709" i="5"/>
  <c r="CP3572" i="5" l="1"/>
  <c r="CT3572" i="5"/>
  <c r="CX3572" i="5"/>
  <c r="CU3562" i="5"/>
  <c r="CR3562" i="5"/>
  <c r="CV3562" i="5"/>
  <c r="CZ3562" i="5"/>
  <c r="CQ3562" i="5"/>
  <c r="CT3579" i="5"/>
  <c r="CX3579" i="5"/>
  <c r="CV3572" i="5"/>
  <c r="CY3562" i="5"/>
  <c r="CP3579" i="5"/>
  <c r="CP3562" i="5"/>
  <c r="CT3562" i="5"/>
  <c r="CX3562" i="5"/>
  <c r="CS3572" i="5"/>
  <c r="CW3572" i="5"/>
  <c r="DA3572" i="5"/>
  <c r="CS3562" i="5"/>
  <c r="DA3562" i="5"/>
  <c r="CR3572" i="5"/>
  <c r="CW3562" i="5"/>
  <c r="CZ3572" i="5"/>
  <c r="CP3590" i="5"/>
  <c r="CT3621" i="5"/>
  <c r="CQ3579" i="5"/>
  <c r="CU3579" i="5"/>
  <c r="CY3579" i="5"/>
  <c r="CQ3590" i="5"/>
  <c r="CU3590" i="5"/>
  <c r="CY3590" i="5"/>
  <c r="CQ3621" i="5"/>
  <c r="CU3621" i="5"/>
  <c r="CY3621" i="5"/>
  <c r="CQ3631" i="5"/>
  <c r="CU3631" i="5"/>
  <c r="CY3631" i="5"/>
  <c r="CQ3640" i="5"/>
  <c r="CU3640" i="5"/>
  <c r="CY3640" i="5"/>
  <c r="CQ3666" i="5"/>
  <c r="CU3666" i="5"/>
  <c r="CY3666" i="5"/>
  <c r="CQ3681" i="5"/>
  <c r="CU3681" i="5"/>
  <c r="CY3681" i="5"/>
  <c r="CT3590" i="5"/>
  <c r="CP3621" i="5"/>
  <c r="CT3631" i="5"/>
  <c r="CT3640" i="5"/>
  <c r="CP3666" i="5"/>
  <c r="CX3666" i="5"/>
  <c r="CP3681" i="5"/>
  <c r="CX3681" i="5"/>
  <c r="CR3579" i="5"/>
  <c r="CV3579" i="5"/>
  <c r="CZ3579" i="5"/>
  <c r="CR3590" i="5"/>
  <c r="CV3590" i="5"/>
  <c r="CZ3590" i="5"/>
  <c r="CR3621" i="5"/>
  <c r="CV3621" i="5"/>
  <c r="CZ3621" i="5"/>
  <c r="CR3631" i="5"/>
  <c r="CV3631" i="5"/>
  <c r="CZ3631" i="5"/>
  <c r="CR3640" i="5"/>
  <c r="CV3640" i="5"/>
  <c r="CZ3640" i="5"/>
  <c r="CR3666" i="5"/>
  <c r="CV3666" i="5"/>
  <c r="CZ3666" i="5"/>
  <c r="CR3681" i="5"/>
  <c r="CV3681" i="5"/>
  <c r="CZ3681" i="5"/>
  <c r="CX3590" i="5"/>
  <c r="CX3621" i="5"/>
  <c r="CP3631" i="5"/>
  <c r="CX3631" i="5"/>
  <c r="CP3640" i="5"/>
  <c r="CX3640" i="5"/>
  <c r="CT3666" i="5"/>
  <c r="CT3681" i="5"/>
  <c r="CQ3572" i="5"/>
  <c r="CU3572" i="5"/>
  <c r="CY3572" i="5"/>
  <c r="CS3579" i="5"/>
  <c r="CW3579" i="5"/>
  <c r="DA3579" i="5"/>
  <c r="CS3590" i="5"/>
  <c r="CW3590" i="5"/>
  <c r="DA3590" i="5"/>
  <c r="CS3621" i="5"/>
  <c r="CW3621" i="5"/>
  <c r="DA3621" i="5"/>
  <c r="CS3631" i="5"/>
  <c r="CW3631" i="5"/>
  <c r="DA3631" i="5"/>
  <c r="CS3640" i="5"/>
  <c r="CW3640" i="5"/>
  <c r="DA3640" i="5"/>
  <c r="CS3666" i="5"/>
  <c r="CW3666" i="5"/>
  <c r="DA3666" i="5"/>
  <c r="CS3681" i="5"/>
  <c r="CW3681" i="5"/>
  <c r="DA3681" i="5"/>
  <c r="CT3512" i="5"/>
  <c r="CS3512" i="5"/>
  <c r="CR3512" i="5"/>
  <c r="CQ3512" i="5"/>
  <c r="CP3512" i="5"/>
  <c r="CR3510" i="5"/>
  <c r="CQ3510" i="5"/>
  <c r="CP3510" i="5"/>
  <c r="CR3509" i="5"/>
  <c r="CQ3509" i="5"/>
  <c r="CP3509" i="5"/>
  <c r="DA3508" i="5"/>
  <c r="DA3511" i="5" s="1"/>
  <c r="CZ3508" i="5"/>
  <c r="CY3508" i="5"/>
  <c r="CX3508" i="5"/>
  <c r="CX3511" i="5" s="1"/>
  <c r="CW3508" i="5"/>
  <c r="CW3511" i="5" s="1"/>
  <c r="CV3508" i="5"/>
  <c r="CU3508" i="5"/>
  <c r="CT3508" i="5"/>
  <c r="CS3508" i="5"/>
  <c r="CS3511" i="5" s="1"/>
  <c r="CR3508" i="5"/>
  <c r="CR3511" i="5" s="1"/>
  <c r="CQ3508" i="5"/>
  <c r="CP3508" i="5"/>
  <c r="CP3511" i="5" s="1"/>
  <c r="CU3497" i="5"/>
  <c r="CT3497" i="5"/>
  <c r="CS3497" i="5"/>
  <c r="CR3497" i="5"/>
  <c r="CQ3497" i="5"/>
  <c r="CP3497" i="5"/>
  <c r="CR3495" i="5"/>
  <c r="CQ3495" i="5"/>
  <c r="CP3495" i="5"/>
  <c r="CR3494" i="5"/>
  <c r="CQ3494" i="5"/>
  <c r="CP3494" i="5"/>
  <c r="CR3493" i="5"/>
  <c r="CR3496" i="5" s="1"/>
  <c r="CQ3493" i="5"/>
  <c r="CP3493" i="5"/>
  <c r="CP3496" i="5" s="1"/>
  <c r="CU3471" i="5"/>
  <c r="CT3471" i="5"/>
  <c r="CS3471" i="5"/>
  <c r="CR3471" i="5"/>
  <c r="CQ3471" i="5"/>
  <c r="CP3471" i="5"/>
  <c r="CR3469" i="5"/>
  <c r="CQ3469" i="5"/>
  <c r="CP3469" i="5"/>
  <c r="CR3468" i="5"/>
  <c r="CQ3468" i="5"/>
  <c r="CP3468" i="5"/>
  <c r="CR3467" i="5"/>
  <c r="CR3470" i="5" s="1"/>
  <c r="CQ3467" i="5"/>
  <c r="CQ3470" i="5" s="1"/>
  <c r="CP3467" i="5"/>
  <c r="DA3459" i="5"/>
  <c r="CZ3459" i="5"/>
  <c r="CY3459" i="5"/>
  <c r="CX3459" i="5"/>
  <c r="CQ3461" i="5"/>
  <c r="CP3461" i="5"/>
  <c r="CU3452" i="5"/>
  <c r="CT3452" i="5"/>
  <c r="CS3452" i="5"/>
  <c r="CR3452" i="5"/>
  <c r="CQ3452" i="5"/>
  <c r="CP3452" i="5"/>
  <c r="CV3450" i="5"/>
  <c r="CU3450" i="5"/>
  <c r="CT3450" i="5"/>
  <c r="CS3450" i="5"/>
  <c r="CR3450" i="5"/>
  <c r="CQ3450" i="5"/>
  <c r="CP3450" i="5"/>
  <c r="CU3449" i="5"/>
  <c r="CT3449" i="5"/>
  <c r="CS3449" i="5"/>
  <c r="CR3449" i="5"/>
  <c r="CQ3449" i="5"/>
  <c r="CP3449" i="5"/>
  <c r="CR3448" i="5"/>
  <c r="CR3451" i="5" s="1"/>
  <c r="CQ3448" i="5"/>
  <c r="CQ3451" i="5" s="1"/>
  <c r="CP3448" i="5"/>
  <c r="CP3451" i="5" s="1"/>
  <c r="CR3421" i="5"/>
  <c r="CQ3421" i="5"/>
  <c r="CP3421" i="5"/>
  <c r="CR3419" i="5"/>
  <c r="CQ3419" i="5"/>
  <c r="CP3419" i="5"/>
  <c r="CR3418" i="5"/>
  <c r="CQ3418" i="5"/>
  <c r="CP3418" i="5"/>
  <c r="CR3417" i="5"/>
  <c r="CR3420" i="5" s="1"/>
  <c r="CQ3417" i="5"/>
  <c r="CQ3420" i="5" s="1"/>
  <c r="CP3417" i="5"/>
  <c r="CR3410" i="5"/>
  <c r="CQ3410" i="5"/>
  <c r="CP3410" i="5"/>
  <c r="CR3408" i="5"/>
  <c r="CQ3408" i="5"/>
  <c r="CP3408" i="5"/>
  <c r="CR3407" i="5"/>
  <c r="CQ3407" i="5"/>
  <c r="CP3407" i="5"/>
  <c r="CR3406" i="5"/>
  <c r="CR3409" i="5" s="1"/>
  <c r="CQ3406" i="5"/>
  <c r="CQ3409" i="5" s="1"/>
  <c r="CP3406" i="5"/>
  <c r="CP3409" i="5" s="1"/>
  <c r="CR3403" i="5"/>
  <c r="CQ3403" i="5"/>
  <c r="CP3403" i="5"/>
  <c r="CR3401" i="5"/>
  <c r="CQ3401" i="5"/>
  <c r="CP3401" i="5"/>
  <c r="CR3400" i="5"/>
  <c r="CQ3400" i="5"/>
  <c r="CP3400" i="5"/>
  <c r="CR3399" i="5"/>
  <c r="CR3402" i="5" s="1"/>
  <c r="CQ3399" i="5"/>
  <c r="CQ3402" i="5" s="1"/>
  <c r="CP3399" i="5"/>
  <c r="CP3402" i="5" s="1"/>
  <c r="CR3393" i="5"/>
  <c r="CQ3393" i="5"/>
  <c r="CP3393" i="5"/>
  <c r="CR3391" i="5"/>
  <c r="CQ3391" i="5"/>
  <c r="CP3391" i="5"/>
  <c r="CR3390" i="5"/>
  <c r="CQ3390" i="5"/>
  <c r="CP3390" i="5"/>
  <c r="CR3389" i="5"/>
  <c r="CR3392" i="5" s="1"/>
  <c r="CQ3389" i="5"/>
  <c r="CQ3392" i="5" s="1"/>
  <c r="CP3389" i="5"/>
  <c r="CP3392" i="5" s="1"/>
  <c r="DA3512" i="5"/>
  <c r="CZ3512" i="5"/>
  <c r="CY3512" i="5"/>
  <c r="CX3512" i="5"/>
  <c r="CW3512" i="5"/>
  <c r="CV3512" i="5"/>
  <c r="CU3512" i="5"/>
  <c r="DA3510" i="5"/>
  <c r="CZ3510" i="5"/>
  <c r="CY3510" i="5"/>
  <c r="CX3510" i="5"/>
  <c r="CW3510" i="5"/>
  <c r="CV3510" i="5"/>
  <c r="CU3510" i="5"/>
  <c r="CT3510" i="5"/>
  <c r="CS3510" i="5"/>
  <c r="DA3509" i="5"/>
  <c r="CZ3509" i="5"/>
  <c r="CY3509" i="5"/>
  <c r="CX3509" i="5"/>
  <c r="CW3509" i="5"/>
  <c r="CV3509" i="5"/>
  <c r="CU3509" i="5"/>
  <c r="CT3509" i="5"/>
  <c r="CS3509" i="5"/>
  <c r="CZ3511" i="5"/>
  <c r="CY3511" i="5"/>
  <c r="CV3511" i="5"/>
  <c r="CU3511" i="5"/>
  <c r="CT3511" i="5"/>
  <c r="CQ3511" i="5"/>
  <c r="DA3497" i="5"/>
  <c r="CZ3497" i="5"/>
  <c r="CY3497" i="5"/>
  <c r="CX3497" i="5"/>
  <c r="CW3497" i="5"/>
  <c r="CV3497" i="5"/>
  <c r="DA3495" i="5"/>
  <c r="CZ3495" i="5"/>
  <c r="CY3495" i="5"/>
  <c r="CX3495" i="5"/>
  <c r="CW3495" i="5"/>
  <c r="CV3495" i="5"/>
  <c r="CU3495" i="5"/>
  <c r="CT3495" i="5"/>
  <c r="CS3495" i="5"/>
  <c r="DA3494" i="5"/>
  <c r="CZ3494" i="5"/>
  <c r="CY3494" i="5"/>
  <c r="CX3494" i="5"/>
  <c r="CW3494" i="5"/>
  <c r="CV3494" i="5"/>
  <c r="CU3494" i="5"/>
  <c r="CT3494" i="5"/>
  <c r="CS3494" i="5"/>
  <c r="DA3493" i="5"/>
  <c r="DA3496" i="5" s="1"/>
  <c r="CZ3493" i="5"/>
  <c r="CZ3496" i="5" s="1"/>
  <c r="CY3493" i="5"/>
  <c r="CY3496" i="5" s="1"/>
  <c r="CX3493" i="5"/>
  <c r="CX3496" i="5" s="1"/>
  <c r="CW3493" i="5"/>
  <c r="CW3496" i="5" s="1"/>
  <c r="CV3493" i="5"/>
  <c r="CV3496" i="5" s="1"/>
  <c r="CU3493" i="5"/>
  <c r="CU3496" i="5" s="1"/>
  <c r="CT3493" i="5"/>
  <c r="CT3496" i="5" s="1"/>
  <c r="CS3493" i="5"/>
  <c r="CS3496" i="5" s="1"/>
  <c r="CQ3496" i="5"/>
  <c r="DA3471" i="5"/>
  <c r="CZ3471" i="5"/>
  <c r="CY3471" i="5"/>
  <c r="CX3471" i="5"/>
  <c r="CW3471" i="5"/>
  <c r="CV3471" i="5"/>
  <c r="DA3469" i="5"/>
  <c r="CZ3469" i="5"/>
  <c r="CY3469" i="5"/>
  <c r="CX3469" i="5"/>
  <c r="CW3469" i="5"/>
  <c r="CV3469" i="5"/>
  <c r="CU3469" i="5"/>
  <c r="CT3469" i="5"/>
  <c r="CS3469" i="5"/>
  <c r="DA3468" i="5"/>
  <c r="CZ3468" i="5"/>
  <c r="CY3468" i="5"/>
  <c r="CX3468" i="5"/>
  <c r="CW3468" i="5"/>
  <c r="CV3468" i="5"/>
  <c r="CU3468" i="5"/>
  <c r="CT3468" i="5"/>
  <c r="CS3468" i="5"/>
  <c r="DA3467" i="5"/>
  <c r="DA3470" i="5" s="1"/>
  <c r="CZ3467" i="5"/>
  <c r="CZ3470" i="5" s="1"/>
  <c r="CY3467" i="5"/>
  <c r="CY3470" i="5" s="1"/>
  <c r="CX3467" i="5"/>
  <c r="CX3470" i="5" s="1"/>
  <c r="CW3467" i="5"/>
  <c r="CW3470" i="5" s="1"/>
  <c r="CV3467" i="5"/>
  <c r="CV3470" i="5" s="1"/>
  <c r="CU3467" i="5"/>
  <c r="CU3470" i="5" s="1"/>
  <c r="CT3467" i="5"/>
  <c r="CT3470" i="5" s="1"/>
  <c r="CS3467" i="5"/>
  <c r="CS3470" i="5" s="1"/>
  <c r="CP3470" i="5"/>
  <c r="DA3462" i="5"/>
  <c r="CZ3462" i="5"/>
  <c r="CY3462" i="5"/>
  <c r="CX3462" i="5"/>
  <c r="CW3462" i="5"/>
  <c r="CV3462" i="5"/>
  <c r="CU3462" i="5"/>
  <c r="DA3460" i="5"/>
  <c r="CZ3460" i="5"/>
  <c r="CY3460" i="5"/>
  <c r="CX3460" i="5"/>
  <c r="CW3460" i="5"/>
  <c r="CV3460" i="5"/>
  <c r="DA3458" i="5"/>
  <c r="DA3461" i="5" s="1"/>
  <c r="CZ3458" i="5"/>
  <c r="CZ3461" i="5" s="1"/>
  <c r="CY3458" i="5"/>
  <c r="CY3461" i="5" s="1"/>
  <c r="CX3458" i="5"/>
  <c r="CX3461" i="5" s="1"/>
  <c r="CW3458" i="5"/>
  <c r="CW3461" i="5" s="1"/>
  <c r="CV3458" i="5"/>
  <c r="CV3461" i="5" s="1"/>
  <c r="CU3458" i="5"/>
  <c r="CU3461" i="5" s="1"/>
  <c r="CT3458" i="5"/>
  <c r="CT3461" i="5" s="1"/>
  <c r="CS3458" i="5"/>
  <c r="CS3461" i="5" s="1"/>
  <c r="CS3463" i="5" s="1"/>
  <c r="CR3461" i="5"/>
  <c r="DA3452" i="5"/>
  <c r="CZ3452" i="5"/>
  <c r="CY3452" i="5"/>
  <c r="CX3452" i="5"/>
  <c r="CW3452" i="5"/>
  <c r="CV3452" i="5"/>
  <c r="DA3450" i="5"/>
  <c r="CZ3450" i="5"/>
  <c r="CY3450" i="5"/>
  <c r="CX3450" i="5"/>
  <c r="CW3450" i="5"/>
  <c r="DA3449" i="5"/>
  <c r="CZ3449" i="5"/>
  <c r="CY3449" i="5"/>
  <c r="CX3449" i="5"/>
  <c r="CW3449" i="5"/>
  <c r="CV3449" i="5"/>
  <c r="DA3448" i="5"/>
  <c r="DA3451" i="5" s="1"/>
  <c r="CZ3448" i="5"/>
  <c r="CZ3451" i="5" s="1"/>
  <c r="CY3448" i="5"/>
  <c r="CY3451" i="5" s="1"/>
  <c r="CX3448" i="5"/>
  <c r="CX3451" i="5" s="1"/>
  <c r="CW3448" i="5"/>
  <c r="CW3451" i="5" s="1"/>
  <c r="CV3448" i="5"/>
  <c r="CV3451" i="5" s="1"/>
  <c r="CU3448" i="5"/>
  <c r="CU3451" i="5" s="1"/>
  <c r="CT3448" i="5"/>
  <c r="CT3451" i="5" s="1"/>
  <c r="CS3448" i="5"/>
  <c r="CS3451" i="5" s="1"/>
  <c r="DA3421" i="5"/>
  <c r="CZ3421" i="5"/>
  <c r="CY3421" i="5"/>
  <c r="CX3421" i="5"/>
  <c r="CW3421" i="5"/>
  <c r="CV3421" i="5"/>
  <c r="CU3421" i="5"/>
  <c r="CT3421" i="5"/>
  <c r="CS3421" i="5"/>
  <c r="DA3419" i="5"/>
  <c r="CZ3419" i="5"/>
  <c r="CY3419" i="5"/>
  <c r="CX3419" i="5"/>
  <c r="CW3419" i="5"/>
  <c r="CV3419" i="5"/>
  <c r="CU3419" i="5"/>
  <c r="CT3419" i="5"/>
  <c r="CS3419" i="5"/>
  <c r="DA3418" i="5"/>
  <c r="CZ3418" i="5"/>
  <c r="CY3418" i="5"/>
  <c r="CX3418" i="5"/>
  <c r="CW3418" i="5"/>
  <c r="CV3418" i="5"/>
  <c r="CU3418" i="5"/>
  <c r="CT3418" i="5"/>
  <c r="CS3418" i="5"/>
  <c r="DA3417" i="5"/>
  <c r="DA3420" i="5" s="1"/>
  <c r="CZ3417" i="5"/>
  <c r="CZ3420" i="5" s="1"/>
  <c r="CY3417" i="5"/>
  <c r="CY3420" i="5" s="1"/>
  <c r="CX3417" i="5"/>
  <c r="CX3420" i="5" s="1"/>
  <c r="CW3417" i="5"/>
  <c r="CW3420" i="5" s="1"/>
  <c r="CV3417" i="5"/>
  <c r="CV3420" i="5" s="1"/>
  <c r="CU3417" i="5"/>
  <c r="CU3420" i="5" s="1"/>
  <c r="CT3417" i="5"/>
  <c r="CT3420" i="5" s="1"/>
  <c r="CS3417" i="5"/>
  <c r="CS3420" i="5" s="1"/>
  <c r="CP3420" i="5"/>
  <c r="DA3410" i="5"/>
  <c r="CZ3410" i="5"/>
  <c r="CY3410" i="5"/>
  <c r="CX3410" i="5"/>
  <c r="CW3410" i="5"/>
  <c r="CV3410" i="5"/>
  <c r="CU3410" i="5"/>
  <c r="CT3410" i="5"/>
  <c r="CS3410" i="5"/>
  <c r="DA3408" i="5"/>
  <c r="CZ3408" i="5"/>
  <c r="CY3408" i="5"/>
  <c r="CX3408" i="5"/>
  <c r="CW3408" i="5"/>
  <c r="CV3408" i="5"/>
  <c r="CU3408" i="5"/>
  <c r="CT3408" i="5"/>
  <c r="CS3408" i="5"/>
  <c r="DA3407" i="5"/>
  <c r="CZ3407" i="5"/>
  <c r="CY3407" i="5"/>
  <c r="CX3407" i="5"/>
  <c r="CW3407" i="5"/>
  <c r="CV3407" i="5"/>
  <c r="CU3407" i="5"/>
  <c r="CT3407" i="5"/>
  <c r="CS3407" i="5"/>
  <c r="DA3406" i="5"/>
  <c r="DA3409" i="5" s="1"/>
  <c r="CZ3406" i="5"/>
  <c r="CZ3409" i="5" s="1"/>
  <c r="CY3406" i="5"/>
  <c r="CY3409" i="5" s="1"/>
  <c r="CX3406" i="5"/>
  <c r="CX3409" i="5" s="1"/>
  <c r="CW3406" i="5"/>
  <c r="CW3409" i="5" s="1"/>
  <c r="CV3406" i="5"/>
  <c r="CV3409" i="5" s="1"/>
  <c r="CU3406" i="5"/>
  <c r="CU3409" i="5" s="1"/>
  <c r="CT3406" i="5"/>
  <c r="CT3409" i="5" s="1"/>
  <c r="CS3406" i="5"/>
  <c r="CS3409" i="5" s="1"/>
  <c r="DA3403" i="5"/>
  <c r="CZ3403" i="5"/>
  <c r="CY3403" i="5"/>
  <c r="CX3403" i="5"/>
  <c r="CW3403" i="5"/>
  <c r="CV3403" i="5"/>
  <c r="CU3403" i="5"/>
  <c r="CT3403" i="5"/>
  <c r="CS3403" i="5"/>
  <c r="DA3401" i="5"/>
  <c r="CZ3401" i="5"/>
  <c r="CY3401" i="5"/>
  <c r="CX3401" i="5"/>
  <c r="CW3401" i="5"/>
  <c r="CV3401" i="5"/>
  <c r="CU3401" i="5"/>
  <c r="CT3401" i="5"/>
  <c r="CS3401" i="5"/>
  <c r="DA3400" i="5"/>
  <c r="CZ3400" i="5"/>
  <c r="CY3400" i="5"/>
  <c r="CX3400" i="5"/>
  <c r="CW3400" i="5"/>
  <c r="CV3400" i="5"/>
  <c r="CU3400" i="5"/>
  <c r="CT3400" i="5"/>
  <c r="CS3400" i="5"/>
  <c r="DA3399" i="5"/>
  <c r="DA3402" i="5" s="1"/>
  <c r="CZ3399" i="5"/>
  <c r="CZ3402" i="5" s="1"/>
  <c r="CY3399" i="5"/>
  <c r="CY3402" i="5" s="1"/>
  <c r="CX3399" i="5"/>
  <c r="CX3402" i="5" s="1"/>
  <c r="CW3399" i="5"/>
  <c r="CW3402" i="5" s="1"/>
  <c r="CV3399" i="5"/>
  <c r="CV3402" i="5" s="1"/>
  <c r="CU3399" i="5"/>
  <c r="CU3402" i="5" s="1"/>
  <c r="CT3399" i="5"/>
  <c r="CT3402" i="5" s="1"/>
  <c r="CS3399" i="5"/>
  <c r="CS3402" i="5" s="1"/>
  <c r="DA3393" i="5"/>
  <c r="CZ3393" i="5"/>
  <c r="CY3393" i="5"/>
  <c r="CX3393" i="5"/>
  <c r="CW3393" i="5"/>
  <c r="CV3393" i="5"/>
  <c r="CU3393" i="5"/>
  <c r="CT3393" i="5"/>
  <c r="CS3393" i="5"/>
  <c r="DA3391" i="5"/>
  <c r="CZ3391" i="5"/>
  <c r="CY3391" i="5"/>
  <c r="CX3391" i="5"/>
  <c r="CW3391" i="5"/>
  <c r="CV3391" i="5"/>
  <c r="CU3391" i="5"/>
  <c r="CT3391" i="5"/>
  <c r="CS3391" i="5"/>
  <c r="DA3390" i="5"/>
  <c r="CZ3390" i="5"/>
  <c r="CY3390" i="5"/>
  <c r="CX3390" i="5"/>
  <c r="CW3390" i="5"/>
  <c r="CV3390" i="5"/>
  <c r="CU3390" i="5"/>
  <c r="CT3390" i="5"/>
  <c r="CS3390" i="5"/>
  <c r="DA3389" i="5"/>
  <c r="DA3392" i="5" s="1"/>
  <c r="CZ3389" i="5"/>
  <c r="CZ3392" i="5" s="1"/>
  <c r="CY3389" i="5"/>
  <c r="CY3392" i="5" s="1"/>
  <c r="CX3389" i="5"/>
  <c r="CX3392" i="5" s="1"/>
  <c r="CW3389" i="5"/>
  <c r="CW3392" i="5" s="1"/>
  <c r="CV3389" i="5"/>
  <c r="CV3392" i="5" s="1"/>
  <c r="CU3389" i="5"/>
  <c r="CU3392" i="5" s="1"/>
  <c r="CT3389" i="5"/>
  <c r="CT3392" i="5" s="1"/>
  <c r="CS3389" i="5"/>
  <c r="CS3392" i="5" s="1"/>
  <c r="CT3498" i="5" l="1"/>
  <c r="CU3411" i="5"/>
  <c r="CU3472" i="5"/>
  <c r="CT3472" i="5"/>
  <c r="DB3666" i="5"/>
  <c r="CX3453" i="5"/>
  <c r="CY3472" i="5"/>
  <c r="DB3681" i="5"/>
  <c r="DB3562" i="5"/>
  <c r="CS3498" i="5"/>
  <c r="CX3498" i="5"/>
  <c r="DB3640" i="5"/>
  <c r="DB3621" i="5"/>
  <c r="DB3590" i="5"/>
  <c r="DB3579" i="5"/>
  <c r="DB3572" i="5"/>
  <c r="DB3631" i="5"/>
  <c r="CX3422" i="5"/>
  <c r="DA3498" i="5"/>
  <c r="CY3422" i="5"/>
  <c r="CW3463" i="5"/>
  <c r="DA3463" i="5"/>
  <c r="CS3404" i="5"/>
  <c r="DA3404" i="5"/>
  <c r="CY3453" i="5"/>
  <c r="CZ3404" i="5"/>
  <c r="CW3498" i="5"/>
  <c r="CU3422" i="5"/>
  <c r="CY3411" i="5"/>
  <c r="CZ3411" i="5"/>
  <c r="CV3453" i="5"/>
  <c r="CZ3453" i="5"/>
  <c r="CQ3472" i="5"/>
  <c r="CT3394" i="5"/>
  <c r="CX3394" i="5"/>
  <c r="CS3411" i="5"/>
  <c r="CW3411" i="5"/>
  <c r="DA3411" i="5"/>
  <c r="CS3422" i="5"/>
  <c r="CW3422" i="5"/>
  <c r="DA3422" i="5"/>
  <c r="CX3472" i="5"/>
  <c r="CV3498" i="5"/>
  <c r="CZ3498" i="5"/>
  <c r="DA3513" i="5"/>
  <c r="CR3498" i="5"/>
  <c r="CP3472" i="5"/>
  <c r="CT3463" i="5"/>
  <c r="CX3463" i="5"/>
  <c r="CV3463" i="5"/>
  <c r="CZ3463" i="5"/>
  <c r="CR3463" i="5"/>
  <c r="CP3463" i="5"/>
  <c r="CU3453" i="5"/>
  <c r="CT3453" i="5"/>
  <c r="CR3453" i="5"/>
  <c r="CQ3453" i="5"/>
  <c r="CP3453" i="5"/>
  <c r="CQ3422" i="5"/>
  <c r="CR3411" i="5"/>
  <c r="CQ3411" i="5"/>
  <c r="CR3404" i="5"/>
  <c r="CS3394" i="5"/>
  <c r="DA3394" i="5"/>
  <c r="CP3394" i="5"/>
  <c r="DA3453" i="5"/>
  <c r="CV3404" i="5"/>
  <c r="CP3498" i="5"/>
  <c r="CS3453" i="5"/>
  <c r="CW3453" i="5"/>
  <c r="CP3422" i="5"/>
  <c r="CT3422" i="5"/>
  <c r="CW3394" i="5"/>
  <c r="CW3404" i="5"/>
  <c r="CS3513" i="5"/>
  <c r="CW3513" i="5"/>
  <c r="CP3513" i="5"/>
  <c r="CT3513" i="5"/>
  <c r="CV3411" i="5"/>
  <c r="CU3394" i="5"/>
  <c r="CY3394" i="5"/>
  <c r="CT3404" i="5"/>
  <c r="CX3404" i="5"/>
  <c r="CR3472" i="5"/>
  <c r="CV3472" i="5"/>
  <c r="CZ3472" i="5"/>
  <c r="CX3513" i="5"/>
  <c r="CQ3513" i="5"/>
  <c r="CU3513" i="5"/>
  <c r="CY3513" i="5"/>
  <c r="CQ3394" i="5"/>
  <c r="CP3404" i="5"/>
  <c r="CP3411" i="5"/>
  <c r="CT3411" i="5"/>
  <c r="CX3411" i="5"/>
  <c r="CR3394" i="5"/>
  <c r="CV3394" i="5"/>
  <c r="CZ3394" i="5"/>
  <c r="CQ3404" i="5"/>
  <c r="CU3404" i="5"/>
  <c r="CY3404" i="5"/>
  <c r="CR3422" i="5"/>
  <c r="CV3422" i="5"/>
  <c r="CZ3422" i="5"/>
  <c r="CQ3463" i="5"/>
  <c r="CU3463" i="5"/>
  <c r="CY3463" i="5"/>
  <c r="CS3472" i="5"/>
  <c r="CW3472" i="5"/>
  <c r="DA3472" i="5"/>
  <c r="CQ3498" i="5"/>
  <c r="CU3498" i="5"/>
  <c r="CY3498" i="5"/>
  <c r="CR3513" i="5"/>
  <c r="CV3513" i="5"/>
  <c r="CZ3513" i="5"/>
  <c r="AO3542" i="5"/>
  <c r="AN3542" i="5"/>
  <c r="AP3542" i="5"/>
  <c r="AQ3542" i="5"/>
  <c r="AR3542" i="5"/>
  <c r="AS3542" i="5"/>
  <c r="AT3542" i="5"/>
  <c r="AU3542" i="5"/>
  <c r="AV3542" i="5"/>
  <c r="AW3542" i="5"/>
  <c r="AX3542" i="5"/>
  <c r="AM3542" i="5"/>
  <c r="AO3541" i="5"/>
  <c r="AN3541" i="5"/>
  <c r="AM3541" i="5"/>
  <c r="AX3540" i="5"/>
  <c r="AW3540" i="5"/>
  <c r="AU3540" i="5"/>
  <c r="AT3540" i="5"/>
  <c r="AV3540" i="5"/>
  <c r="AS3540" i="5"/>
  <c r="AR3540" i="5"/>
  <c r="AQ3540" i="5"/>
  <c r="AP3540" i="5"/>
  <c r="AO3540" i="5"/>
  <c r="AN3540" i="5"/>
  <c r="AM3540" i="5"/>
  <c r="AX3541" i="5"/>
  <c r="AW3541" i="5"/>
  <c r="AV3541" i="5"/>
  <c r="AU3541" i="5"/>
  <c r="AT3541" i="5"/>
  <c r="AS3541" i="5"/>
  <c r="AR3541" i="5"/>
  <c r="AQ3541" i="5"/>
  <c r="AP3541" i="5"/>
  <c r="DB3422" i="5" l="1"/>
  <c r="DB3472" i="5"/>
  <c r="DB3453" i="5"/>
  <c r="DB3411" i="5"/>
  <c r="DB3513" i="5"/>
  <c r="DB3394" i="5"/>
  <c r="DB3463" i="5"/>
  <c r="DB3404" i="5"/>
  <c r="DB3538" i="5" s="1"/>
  <c r="DB3539" i="5" s="1"/>
  <c r="B3542" i="5" s="1"/>
  <c r="DB3498" i="5"/>
  <c r="DB3706" i="5"/>
  <c r="DB3707" i="5" s="1"/>
  <c r="B3710" i="5" s="1"/>
  <c r="ER2716" i="5"/>
  <c r="EN2716" i="5"/>
  <c r="EJ2716" i="5"/>
  <c r="EF2716" i="5"/>
  <c r="EB2716" i="5"/>
  <c r="DX2716" i="5"/>
  <c r="EU2716" i="5"/>
  <c r="ET2716" i="5"/>
  <c r="EQ2716" i="5"/>
  <c r="EP2716" i="5"/>
  <c r="EM2716" i="5"/>
  <c r="EL2716" i="5"/>
  <c r="EI2716" i="5"/>
  <c r="EH2716" i="5"/>
  <c r="EE2716" i="5"/>
  <c r="ED2716" i="5"/>
  <c r="EA2716" i="5"/>
  <c r="DZ2716" i="5"/>
  <c r="DW2716" i="5"/>
  <c r="DV2716" i="5"/>
  <c r="DU2716" i="5"/>
  <c r="EU2706" i="5"/>
  <c r="ET2706" i="5"/>
  <c r="EQ2706" i="5"/>
  <c r="EP2706" i="5"/>
  <c r="EM2706" i="5"/>
  <c r="EL2706" i="5"/>
  <c r="ER2706" i="5"/>
  <c r="EN2706" i="5"/>
  <c r="EJ2706" i="5"/>
  <c r="EH2706" i="5"/>
  <c r="EF2706" i="5"/>
  <c r="ED2706" i="5"/>
  <c r="EU2718" i="5"/>
  <c r="ET2718" i="5"/>
  <c r="ER2718" i="5"/>
  <c r="EQ2718" i="5"/>
  <c r="EP2718" i="5"/>
  <c r="EN2718" i="5"/>
  <c r="EM2718" i="5"/>
  <c r="EL2718" i="5"/>
  <c r="EJ2718" i="5"/>
  <c r="EI2718" i="5"/>
  <c r="EH2718" i="5"/>
  <c r="EF2718" i="5"/>
  <c r="EE2718" i="5"/>
  <c r="ED2718" i="5"/>
  <c r="EB2718" i="5"/>
  <c r="EA2718" i="5"/>
  <c r="DZ2718" i="5"/>
  <c r="DX2718" i="5"/>
  <c r="DW2718" i="5"/>
  <c r="DV2718" i="5"/>
  <c r="DU2718" i="5"/>
  <c r="EU2717" i="5"/>
  <c r="ET2717" i="5"/>
  <c r="ER2717" i="5"/>
  <c r="EQ2717" i="5"/>
  <c r="EP2717" i="5"/>
  <c r="EN2717" i="5"/>
  <c r="EM2717" i="5"/>
  <c r="EL2717" i="5"/>
  <c r="EJ2717" i="5"/>
  <c r="EI2717" i="5"/>
  <c r="EH2717" i="5"/>
  <c r="EF2717" i="5"/>
  <c r="EE2717" i="5"/>
  <c r="ED2717" i="5"/>
  <c r="EB2717" i="5"/>
  <c r="EA2717" i="5"/>
  <c r="DZ2717" i="5"/>
  <c r="DX2717" i="5"/>
  <c r="DW2717" i="5"/>
  <c r="DV2717" i="5"/>
  <c r="DU2717" i="5"/>
  <c r="EU2708" i="5"/>
  <c r="ET2708" i="5"/>
  <c r="ER2708" i="5"/>
  <c r="EQ2708" i="5"/>
  <c r="EP2708" i="5"/>
  <c r="EN2708" i="5"/>
  <c r="EM2708" i="5"/>
  <c r="EL2708" i="5"/>
  <c r="EJ2708" i="5"/>
  <c r="EH2708" i="5"/>
  <c r="EF2708" i="5"/>
  <c r="ED2708" i="5"/>
  <c r="EU2707" i="5"/>
  <c r="ET2707" i="5"/>
  <c r="ER2707" i="5"/>
  <c r="EQ2707" i="5"/>
  <c r="EP2707" i="5"/>
  <c r="EN2707" i="5"/>
  <c r="EM2707" i="5"/>
  <c r="EL2707" i="5"/>
  <c r="EJ2707" i="5"/>
  <c r="EH2707" i="5"/>
  <c r="EF2707" i="5"/>
  <c r="ED2707" i="5"/>
  <c r="DP2985" i="5"/>
  <c r="DO2985" i="5"/>
  <c r="DM2985" i="5"/>
  <c r="DL2985" i="5"/>
  <c r="DK2985" i="5"/>
  <c r="DI2985" i="5"/>
  <c r="DH2985" i="5"/>
  <c r="DG2985" i="5"/>
  <c r="DE2985" i="5"/>
  <c r="DD2985" i="5"/>
  <c r="DC2985" i="5"/>
  <c r="DA2985" i="5"/>
  <c r="CZ2985" i="5"/>
  <c r="CY2985" i="5"/>
  <c r="CW2985" i="5"/>
  <c r="CV2985" i="5"/>
  <c r="CU2985" i="5"/>
  <c r="CS2985" i="5"/>
  <c r="CR2985" i="5"/>
  <c r="CQ2985" i="5"/>
  <c r="CP2985" i="5"/>
  <c r="DP2983" i="5"/>
  <c r="DO2983" i="5"/>
  <c r="DM2983" i="5"/>
  <c r="DL2983" i="5"/>
  <c r="DK2983" i="5"/>
  <c r="DI2983" i="5"/>
  <c r="DH2983" i="5"/>
  <c r="DG2983" i="5"/>
  <c r="DE2983" i="5"/>
  <c r="DD2983" i="5"/>
  <c r="DC2983" i="5"/>
  <c r="DA2983" i="5"/>
  <c r="CZ2983" i="5"/>
  <c r="CY2983" i="5"/>
  <c r="CW2983" i="5"/>
  <c r="CV2983" i="5"/>
  <c r="CU2983" i="5"/>
  <c r="CS2983" i="5"/>
  <c r="CR2983" i="5"/>
  <c r="CQ2983" i="5"/>
  <c r="CP2983" i="5"/>
  <c r="DP2982" i="5"/>
  <c r="DO2982" i="5"/>
  <c r="DM2982" i="5"/>
  <c r="DL2982" i="5"/>
  <c r="DK2982" i="5"/>
  <c r="DI2982" i="5"/>
  <c r="DH2982" i="5"/>
  <c r="DG2982" i="5"/>
  <c r="DE2982" i="5"/>
  <c r="DD2982" i="5"/>
  <c r="DC2982" i="5"/>
  <c r="DA2982" i="5"/>
  <c r="CZ2982" i="5"/>
  <c r="CY2982" i="5"/>
  <c r="CW2982" i="5"/>
  <c r="CV2982" i="5"/>
  <c r="CU2982" i="5"/>
  <c r="CS2982" i="5"/>
  <c r="CR2982" i="5"/>
  <c r="CQ2982" i="5"/>
  <c r="CP2982" i="5"/>
  <c r="DP2981" i="5"/>
  <c r="DP2984" i="5" s="1"/>
  <c r="DO2981" i="5"/>
  <c r="DO2984" i="5" s="1"/>
  <c r="DM2981" i="5"/>
  <c r="DM2984" i="5" s="1"/>
  <c r="DL2981" i="5"/>
  <c r="DL2984" i="5" s="1"/>
  <c r="DK2981" i="5"/>
  <c r="DK2984" i="5" s="1"/>
  <c r="DI2981" i="5"/>
  <c r="DI2984" i="5" s="1"/>
  <c r="DH2981" i="5"/>
  <c r="DH2984" i="5" s="1"/>
  <c r="DG2981" i="5"/>
  <c r="DG2984" i="5" s="1"/>
  <c r="DE2981" i="5"/>
  <c r="DE2984" i="5" s="1"/>
  <c r="DD2981" i="5"/>
  <c r="DD2984" i="5" s="1"/>
  <c r="DC2981" i="5"/>
  <c r="DC2984" i="5" s="1"/>
  <c r="DA2981" i="5"/>
  <c r="DA2984" i="5" s="1"/>
  <c r="CZ2981" i="5"/>
  <c r="CZ2984" i="5" s="1"/>
  <c r="CY2981" i="5"/>
  <c r="CY2984" i="5" s="1"/>
  <c r="CW2981" i="5"/>
  <c r="CW2984" i="5" s="1"/>
  <c r="CV2981" i="5"/>
  <c r="CV2984" i="5" s="1"/>
  <c r="CU2981" i="5"/>
  <c r="CU2984" i="5" s="1"/>
  <c r="CS2981" i="5"/>
  <c r="CS2984" i="5" s="1"/>
  <c r="CR2981" i="5"/>
  <c r="CR2984" i="5" s="1"/>
  <c r="CQ2981" i="5"/>
  <c r="CQ2984" i="5" s="1"/>
  <c r="CP2981" i="5"/>
  <c r="CP2984" i="5" s="1"/>
  <c r="DP2970" i="5"/>
  <c r="DO2970" i="5"/>
  <c r="DM2970" i="5"/>
  <c r="DL2970" i="5"/>
  <c r="DK2970" i="5"/>
  <c r="DI2970" i="5"/>
  <c r="DH2970" i="5"/>
  <c r="DG2970" i="5"/>
  <c r="DE2970" i="5"/>
  <c r="DD2970" i="5"/>
  <c r="DC2970" i="5"/>
  <c r="DA2970" i="5"/>
  <c r="CZ2970" i="5"/>
  <c r="CY2970" i="5"/>
  <c r="CW2970" i="5"/>
  <c r="CV2970" i="5"/>
  <c r="CU2970" i="5"/>
  <c r="CS2970" i="5"/>
  <c r="CR2970" i="5"/>
  <c r="CQ2970" i="5"/>
  <c r="CP2970" i="5"/>
  <c r="DP2968" i="5"/>
  <c r="DO2968" i="5"/>
  <c r="DM2968" i="5"/>
  <c r="DL2968" i="5"/>
  <c r="DK2968" i="5"/>
  <c r="DI2968" i="5"/>
  <c r="DH2968" i="5"/>
  <c r="DG2968" i="5"/>
  <c r="DE2968" i="5"/>
  <c r="DD2968" i="5"/>
  <c r="DC2968" i="5"/>
  <c r="DA2968" i="5"/>
  <c r="CZ2968" i="5"/>
  <c r="CY2968" i="5"/>
  <c r="CW2968" i="5"/>
  <c r="CV2968" i="5"/>
  <c r="CU2968" i="5"/>
  <c r="CS2968" i="5"/>
  <c r="CR2968" i="5"/>
  <c r="CQ2968" i="5"/>
  <c r="CP2968" i="5"/>
  <c r="DP2967" i="5"/>
  <c r="DO2967" i="5"/>
  <c r="DM2967" i="5"/>
  <c r="DL2967" i="5"/>
  <c r="DK2967" i="5"/>
  <c r="DI2967" i="5"/>
  <c r="DH2967" i="5"/>
  <c r="DG2967" i="5"/>
  <c r="DE2967" i="5"/>
  <c r="DD2967" i="5"/>
  <c r="DC2967" i="5"/>
  <c r="DA2967" i="5"/>
  <c r="CZ2967" i="5"/>
  <c r="CY2967" i="5"/>
  <c r="CW2967" i="5"/>
  <c r="CV2967" i="5"/>
  <c r="CU2967" i="5"/>
  <c r="CS2967" i="5"/>
  <c r="CR2967" i="5"/>
  <c r="CQ2967" i="5"/>
  <c r="CP2967" i="5"/>
  <c r="DP2966" i="5"/>
  <c r="DP2969" i="5" s="1"/>
  <c r="DO2966" i="5"/>
  <c r="DO2969" i="5" s="1"/>
  <c r="DM2966" i="5"/>
  <c r="DM2969" i="5" s="1"/>
  <c r="DL2966" i="5"/>
  <c r="DL2969" i="5" s="1"/>
  <c r="DK2966" i="5"/>
  <c r="DK2969" i="5" s="1"/>
  <c r="DI2966" i="5"/>
  <c r="DI2969" i="5" s="1"/>
  <c r="DH2966" i="5"/>
  <c r="DH2969" i="5" s="1"/>
  <c r="DG2966" i="5"/>
  <c r="DG2969" i="5" s="1"/>
  <c r="DE2966" i="5"/>
  <c r="DE2969" i="5" s="1"/>
  <c r="DD2966" i="5"/>
  <c r="DD2969" i="5" s="1"/>
  <c r="DC2966" i="5"/>
  <c r="DC2969" i="5" s="1"/>
  <c r="DA2966" i="5"/>
  <c r="DA2969" i="5" s="1"/>
  <c r="CZ2966" i="5"/>
  <c r="CZ2969" i="5" s="1"/>
  <c r="CY2966" i="5"/>
  <c r="CY2969" i="5" s="1"/>
  <c r="CW2966" i="5"/>
  <c r="CW2969" i="5" s="1"/>
  <c r="CV2966" i="5"/>
  <c r="CV2969" i="5" s="1"/>
  <c r="CU2966" i="5"/>
  <c r="CU2969" i="5" s="1"/>
  <c r="CS2966" i="5"/>
  <c r="CS2969" i="5" s="1"/>
  <c r="CR2966" i="5"/>
  <c r="CR2969" i="5" s="1"/>
  <c r="CQ2966" i="5"/>
  <c r="CQ2969" i="5" s="1"/>
  <c r="CP2966" i="5"/>
  <c r="CP2969" i="5" s="1"/>
  <c r="DP2944" i="5"/>
  <c r="DO2944" i="5"/>
  <c r="DM2944" i="5"/>
  <c r="DL2944" i="5"/>
  <c r="DK2944" i="5"/>
  <c r="DI2944" i="5"/>
  <c r="DH2944" i="5"/>
  <c r="DG2944" i="5"/>
  <c r="DE2944" i="5"/>
  <c r="DD2944" i="5"/>
  <c r="DC2944" i="5"/>
  <c r="DA2944" i="5"/>
  <c r="CZ2944" i="5"/>
  <c r="CY2944" i="5"/>
  <c r="CW2944" i="5"/>
  <c r="CV2944" i="5"/>
  <c r="CU2944" i="5"/>
  <c r="CS2944" i="5"/>
  <c r="CR2944" i="5"/>
  <c r="CQ2944" i="5"/>
  <c r="CP2944" i="5"/>
  <c r="DP2942" i="5"/>
  <c r="DO2942" i="5"/>
  <c r="DM2942" i="5"/>
  <c r="DL2942" i="5"/>
  <c r="DK2942" i="5"/>
  <c r="DI2942" i="5"/>
  <c r="DH2942" i="5"/>
  <c r="DG2942" i="5"/>
  <c r="DE2942" i="5"/>
  <c r="DD2942" i="5"/>
  <c r="DC2942" i="5"/>
  <c r="DA2942" i="5"/>
  <c r="CZ2942" i="5"/>
  <c r="CY2942" i="5"/>
  <c r="CW2942" i="5"/>
  <c r="CV2942" i="5"/>
  <c r="CU2942" i="5"/>
  <c r="CS2942" i="5"/>
  <c r="CR2942" i="5"/>
  <c r="CQ2942" i="5"/>
  <c r="CP2942" i="5"/>
  <c r="DP2941" i="5"/>
  <c r="DO2941" i="5"/>
  <c r="DM2941" i="5"/>
  <c r="DL2941" i="5"/>
  <c r="DK2941" i="5"/>
  <c r="DI2941" i="5"/>
  <c r="DH2941" i="5"/>
  <c r="DG2941" i="5"/>
  <c r="DE2941" i="5"/>
  <c r="DD2941" i="5"/>
  <c r="DC2941" i="5"/>
  <c r="DA2941" i="5"/>
  <c r="CZ2941" i="5"/>
  <c r="CY2941" i="5"/>
  <c r="CW2941" i="5"/>
  <c r="CV2941" i="5"/>
  <c r="CU2941" i="5"/>
  <c r="CS2941" i="5"/>
  <c r="CR2941" i="5"/>
  <c r="CQ2941" i="5"/>
  <c r="CP2941" i="5"/>
  <c r="DP2940" i="5"/>
  <c r="DP2943" i="5" s="1"/>
  <c r="DO2940" i="5"/>
  <c r="DO2943" i="5" s="1"/>
  <c r="DM2940" i="5"/>
  <c r="DM2943" i="5" s="1"/>
  <c r="DL2940" i="5"/>
  <c r="DL2943" i="5" s="1"/>
  <c r="DK2940" i="5"/>
  <c r="DK2943" i="5" s="1"/>
  <c r="DI2940" i="5"/>
  <c r="DI2943" i="5" s="1"/>
  <c r="DH2940" i="5"/>
  <c r="DH2943" i="5" s="1"/>
  <c r="DG2940" i="5"/>
  <c r="DG2943" i="5" s="1"/>
  <c r="DE2940" i="5"/>
  <c r="DE2943" i="5" s="1"/>
  <c r="DD2940" i="5"/>
  <c r="DD2943" i="5" s="1"/>
  <c r="DC2940" i="5"/>
  <c r="DC2943" i="5" s="1"/>
  <c r="DA2940" i="5"/>
  <c r="DA2943" i="5" s="1"/>
  <c r="CZ2940" i="5"/>
  <c r="CZ2943" i="5" s="1"/>
  <c r="CY2940" i="5"/>
  <c r="CY2943" i="5" s="1"/>
  <c r="CW2940" i="5"/>
  <c r="CW2943" i="5" s="1"/>
  <c r="CV2940" i="5"/>
  <c r="CV2943" i="5" s="1"/>
  <c r="CU2940" i="5"/>
  <c r="CU2943" i="5" s="1"/>
  <c r="CS2940" i="5"/>
  <c r="CS2943" i="5" s="1"/>
  <c r="CR2940" i="5"/>
  <c r="CR2943" i="5" s="1"/>
  <c r="CQ2940" i="5"/>
  <c r="CQ2943" i="5" s="1"/>
  <c r="CP2940" i="5"/>
  <c r="CP2943" i="5" s="1"/>
  <c r="DP2935" i="5"/>
  <c r="DO2935" i="5"/>
  <c r="DM2935" i="5"/>
  <c r="DL2935" i="5"/>
  <c r="DK2935" i="5"/>
  <c r="DI2935" i="5"/>
  <c r="DH2935" i="5"/>
  <c r="DG2935" i="5"/>
  <c r="DE2935" i="5"/>
  <c r="DD2935" i="5"/>
  <c r="DC2935" i="5"/>
  <c r="DA2935" i="5"/>
  <c r="CZ2935" i="5"/>
  <c r="CY2935" i="5"/>
  <c r="CW2935" i="5"/>
  <c r="CV2935" i="5"/>
  <c r="CU2935" i="5"/>
  <c r="CS2935" i="5"/>
  <c r="CR2935" i="5"/>
  <c r="CQ2935" i="5"/>
  <c r="CP2935" i="5"/>
  <c r="DC2933" i="5"/>
  <c r="DA2933" i="5"/>
  <c r="CZ2933" i="5"/>
  <c r="CY2933" i="5"/>
  <c r="CW2933" i="5"/>
  <c r="CV2933" i="5"/>
  <c r="CU2933" i="5"/>
  <c r="CS2933" i="5"/>
  <c r="CR2933" i="5"/>
  <c r="CQ2933" i="5"/>
  <c r="CP2933" i="5"/>
  <c r="DC2932" i="5"/>
  <c r="DA2932" i="5"/>
  <c r="CZ2932" i="5"/>
  <c r="CY2932" i="5"/>
  <c r="CW2932" i="5"/>
  <c r="CV2932" i="5"/>
  <c r="CU2932" i="5"/>
  <c r="CS2932" i="5"/>
  <c r="CR2932" i="5"/>
  <c r="CQ2932" i="5"/>
  <c r="CP2932" i="5"/>
  <c r="DC2931" i="5"/>
  <c r="DC2934" i="5" s="1"/>
  <c r="DA2931" i="5"/>
  <c r="DA2934" i="5" s="1"/>
  <c r="CZ2931" i="5"/>
  <c r="CZ2934" i="5" s="1"/>
  <c r="CY2931" i="5"/>
  <c r="CY2934" i="5" s="1"/>
  <c r="CW2931" i="5"/>
  <c r="CW2934" i="5" s="1"/>
  <c r="CV2931" i="5"/>
  <c r="CV2934" i="5" s="1"/>
  <c r="CU2931" i="5"/>
  <c r="CU2934" i="5" s="1"/>
  <c r="CS2931" i="5"/>
  <c r="CS2934" i="5" s="1"/>
  <c r="CR2931" i="5"/>
  <c r="CR2934" i="5" s="1"/>
  <c r="CQ2931" i="5"/>
  <c r="CQ2934" i="5" s="1"/>
  <c r="CP2931" i="5"/>
  <c r="CP2934" i="5" s="1"/>
  <c r="DP2925" i="5"/>
  <c r="DO2925" i="5"/>
  <c r="DM2925" i="5"/>
  <c r="DL2925" i="5"/>
  <c r="DK2925" i="5"/>
  <c r="DI2925" i="5"/>
  <c r="DH2925" i="5"/>
  <c r="DG2925" i="5"/>
  <c r="DE2925" i="5"/>
  <c r="DD2925" i="5"/>
  <c r="DC2925" i="5"/>
  <c r="DA2925" i="5"/>
  <c r="CZ2925" i="5"/>
  <c r="CY2925" i="5"/>
  <c r="CW2925" i="5"/>
  <c r="CV2925" i="5"/>
  <c r="CU2925" i="5"/>
  <c r="CS2925" i="5"/>
  <c r="CR2925" i="5"/>
  <c r="CQ2925" i="5"/>
  <c r="CP2925" i="5"/>
  <c r="DP2923" i="5"/>
  <c r="DO2923" i="5"/>
  <c r="DM2923" i="5"/>
  <c r="DL2923" i="5"/>
  <c r="DK2923" i="5"/>
  <c r="DI2923" i="5"/>
  <c r="DH2923" i="5"/>
  <c r="DG2923" i="5"/>
  <c r="DE2923" i="5"/>
  <c r="DD2923" i="5"/>
  <c r="DC2923" i="5"/>
  <c r="DA2923" i="5"/>
  <c r="CZ2923" i="5"/>
  <c r="CY2923" i="5"/>
  <c r="CW2923" i="5"/>
  <c r="CV2923" i="5"/>
  <c r="CU2923" i="5"/>
  <c r="CS2923" i="5"/>
  <c r="CR2923" i="5"/>
  <c r="CQ2923" i="5"/>
  <c r="CP2923" i="5"/>
  <c r="DP2922" i="5"/>
  <c r="DO2922" i="5"/>
  <c r="DM2922" i="5"/>
  <c r="DL2922" i="5"/>
  <c r="DK2922" i="5"/>
  <c r="DI2922" i="5"/>
  <c r="DH2922" i="5"/>
  <c r="DG2922" i="5"/>
  <c r="DE2922" i="5"/>
  <c r="DD2922" i="5"/>
  <c r="DC2922" i="5"/>
  <c r="DA2922" i="5"/>
  <c r="CZ2922" i="5"/>
  <c r="CY2922" i="5"/>
  <c r="CW2922" i="5"/>
  <c r="CV2922" i="5"/>
  <c r="CU2922" i="5"/>
  <c r="CS2922" i="5"/>
  <c r="CR2922" i="5"/>
  <c r="CQ2922" i="5"/>
  <c r="CP2922" i="5"/>
  <c r="DP2921" i="5"/>
  <c r="DP2924" i="5" s="1"/>
  <c r="DO2921" i="5"/>
  <c r="DO2924" i="5" s="1"/>
  <c r="DM2921" i="5"/>
  <c r="DM2924" i="5" s="1"/>
  <c r="DL2921" i="5"/>
  <c r="DL2924" i="5" s="1"/>
  <c r="DK2921" i="5"/>
  <c r="DK2924" i="5" s="1"/>
  <c r="DI2921" i="5"/>
  <c r="DI2924" i="5" s="1"/>
  <c r="DH2921" i="5"/>
  <c r="DH2924" i="5" s="1"/>
  <c r="DG2921" i="5"/>
  <c r="DG2924" i="5" s="1"/>
  <c r="DE2921" i="5"/>
  <c r="DE2924" i="5" s="1"/>
  <c r="DD2921" i="5"/>
  <c r="DD2924" i="5" s="1"/>
  <c r="DC2921" i="5"/>
  <c r="DC2924" i="5" s="1"/>
  <c r="DA2921" i="5"/>
  <c r="DA2924" i="5" s="1"/>
  <c r="CZ2921" i="5"/>
  <c r="CZ2924" i="5" s="1"/>
  <c r="CY2921" i="5"/>
  <c r="CY2924" i="5" s="1"/>
  <c r="CW2921" i="5"/>
  <c r="CW2924" i="5" s="1"/>
  <c r="CV2921" i="5"/>
  <c r="CV2924" i="5" s="1"/>
  <c r="CU2921" i="5"/>
  <c r="CU2924" i="5" s="1"/>
  <c r="CS2921" i="5"/>
  <c r="CS2924" i="5" s="1"/>
  <c r="CR2921" i="5"/>
  <c r="CR2924" i="5" s="1"/>
  <c r="CQ2921" i="5"/>
  <c r="CQ2924" i="5" s="1"/>
  <c r="CP2921" i="5"/>
  <c r="CP2924" i="5" s="1"/>
  <c r="DP2894" i="5"/>
  <c r="DO2894" i="5"/>
  <c r="DM2894" i="5"/>
  <c r="DL2894" i="5"/>
  <c r="DK2894" i="5"/>
  <c r="DI2894" i="5"/>
  <c r="DH2894" i="5"/>
  <c r="DG2894" i="5"/>
  <c r="DE2894" i="5"/>
  <c r="DD2894" i="5"/>
  <c r="DC2894" i="5"/>
  <c r="DA2894" i="5"/>
  <c r="CZ2894" i="5"/>
  <c r="CY2894" i="5"/>
  <c r="CW2894" i="5"/>
  <c r="CV2894" i="5"/>
  <c r="CU2894" i="5"/>
  <c r="CS2894" i="5"/>
  <c r="CR2894" i="5"/>
  <c r="CQ2894" i="5"/>
  <c r="CP2894" i="5"/>
  <c r="DP2892" i="5"/>
  <c r="DO2892" i="5"/>
  <c r="DM2892" i="5"/>
  <c r="DL2892" i="5"/>
  <c r="DK2892" i="5"/>
  <c r="DI2892" i="5"/>
  <c r="DH2892" i="5"/>
  <c r="DG2892" i="5"/>
  <c r="DE2892" i="5"/>
  <c r="DD2892" i="5"/>
  <c r="DC2892" i="5"/>
  <c r="DA2892" i="5"/>
  <c r="CZ2892" i="5"/>
  <c r="CY2892" i="5"/>
  <c r="CW2892" i="5"/>
  <c r="CV2892" i="5"/>
  <c r="CU2892" i="5"/>
  <c r="CS2892" i="5"/>
  <c r="CR2892" i="5"/>
  <c r="CQ2892" i="5"/>
  <c r="CP2892" i="5"/>
  <c r="DP2891" i="5"/>
  <c r="DO2891" i="5"/>
  <c r="DM2891" i="5"/>
  <c r="DL2891" i="5"/>
  <c r="DK2891" i="5"/>
  <c r="DI2891" i="5"/>
  <c r="DH2891" i="5"/>
  <c r="DG2891" i="5"/>
  <c r="DE2891" i="5"/>
  <c r="DD2891" i="5"/>
  <c r="DC2891" i="5"/>
  <c r="DA2891" i="5"/>
  <c r="CZ2891" i="5"/>
  <c r="CY2891" i="5"/>
  <c r="CW2891" i="5"/>
  <c r="CV2891" i="5"/>
  <c r="CU2891" i="5"/>
  <c r="CS2891" i="5"/>
  <c r="CR2891" i="5"/>
  <c r="CQ2891" i="5"/>
  <c r="CP2891" i="5"/>
  <c r="DP2890" i="5"/>
  <c r="DP2893" i="5" s="1"/>
  <c r="DO2890" i="5"/>
  <c r="DO2893" i="5" s="1"/>
  <c r="DM2890" i="5"/>
  <c r="DM2893" i="5" s="1"/>
  <c r="DL2890" i="5"/>
  <c r="DL2893" i="5" s="1"/>
  <c r="DK2890" i="5"/>
  <c r="DK2893" i="5" s="1"/>
  <c r="DI2890" i="5"/>
  <c r="DI2893" i="5" s="1"/>
  <c r="DH2890" i="5"/>
  <c r="DH2893" i="5" s="1"/>
  <c r="DG2890" i="5"/>
  <c r="DG2893" i="5" s="1"/>
  <c r="DE2890" i="5"/>
  <c r="DE2893" i="5" s="1"/>
  <c r="DD2890" i="5"/>
  <c r="DD2893" i="5" s="1"/>
  <c r="DC2890" i="5"/>
  <c r="DC2893" i="5" s="1"/>
  <c r="DA2890" i="5"/>
  <c r="DA2893" i="5" s="1"/>
  <c r="CZ2890" i="5"/>
  <c r="CZ2893" i="5" s="1"/>
  <c r="CY2890" i="5"/>
  <c r="CY2893" i="5" s="1"/>
  <c r="CW2890" i="5"/>
  <c r="CW2893" i="5" s="1"/>
  <c r="CV2890" i="5"/>
  <c r="CV2893" i="5" s="1"/>
  <c r="CU2890" i="5"/>
  <c r="CU2893" i="5" s="1"/>
  <c r="CS2890" i="5"/>
  <c r="CS2893" i="5" s="1"/>
  <c r="CR2890" i="5"/>
  <c r="CR2893" i="5" s="1"/>
  <c r="CQ2890" i="5"/>
  <c r="CQ2893" i="5" s="1"/>
  <c r="CP2890" i="5"/>
  <c r="CP2893" i="5" s="1"/>
  <c r="DP2883" i="5"/>
  <c r="DO2883" i="5"/>
  <c r="DM2883" i="5"/>
  <c r="DL2883" i="5"/>
  <c r="DK2883" i="5"/>
  <c r="DI2883" i="5"/>
  <c r="DH2883" i="5"/>
  <c r="DG2883" i="5"/>
  <c r="DE2883" i="5"/>
  <c r="DD2883" i="5"/>
  <c r="DC2883" i="5"/>
  <c r="DA2883" i="5"/>
  <c r="CZ2883" i="5"/>
  <c r="CY2883" i="5"/>
  <c r="CW2883" i="5"/>
  <c r="CV2883" i="5"/>
  <c r="CU2883" i="5"/>
  <c r="CS2883" i="5"/>
  <c r="CR2883" i="5"/>
  <c r="CQ2883" i="5"/>
  <c r="CP2883" i="5"/>
  <c r="DP2881" i="5"/>
  <c r="DO2881" i="5"/>
  <c r="DM2881" i="5"/>
  <c r="DL2881" i="5"/>
  <c r="DK2881" i="5"/>
  <c r="DI2881" i="5"/>
  <c r="DH2881" i="5"/>
  <c r="DG2881" i="5"/>
  <c r="DE2881" i="5"/>
  <c r="DD2881" i="5"/>
  <c r="DC2881" i="5"/>
  <c r="DA2881" i="5"/>
  <c r="CZ2881" i="5"/>
  <c r="CY2881" i="5"/>
  <c r="CW2881" i="5"/>
  <c r="CV2881" i="5"/>
  <c r="CU2881" i="5"/>
  <c r="CS2881" i="5"/>
  <c r="CR2881" i="5"/>
  <c r="CQ2881" i="5"/>
  <c r="CP2881" i="5"/>
  <c r="DP2880" i="5"/>
  <c r="DO2880" i="5"/>
  <c r="DM2880" i="5"/>
  <c r="DL2880" i="5"/>
  <c r="DK2880" i="5"/>
  <c r="DI2880" i="5"/>
  <c r="DH2880" i="5"/>
  <c r="DG2880" i="5"/>
  <c r="DE2880" i="5"/>
  <c r="DD2880" i="5"/>
  <c r="DC2880" i="5"/>
  <c r="DA2880" i="5"/>
  <c r="CZ2880" i="5"/>
  <c r="CY2880" i="5"/>
  <c r="CW2880" i="5"/>
  <c r="CV2880" i="5"/>
  <c r="CU2880" i="5"/>
  <c r="CS2880" i="5"/>
  <c r="CR2880" i="5"/>
  <c r="CQ2880" i="5"/>
  <c r="CP2880" i="5"/>
  <c r="DP2879" i="5"/>
  <c r="DP2882" i="5" s="1"/>
  <c r="DO2879" i="5"/>
  <c r="DO2882" i="5" s="1"/>
  <c r="DM2879" i="5"/>
  <c r="DM2882" i="5" s="1"/>
  <c r="DL2879" i="5"/>
  <c r="DL2882" i="5" s="1"/>
  <c r="DK2879" i="5"/>
  <c r="DK2882" i="5" s="1"/>
  <c r="DI2879" i="5"/>
  <c r="DI2882" i="5" s="1"/>
  <c r="DH2879" i="5"/>
  <c r="DH2882" i="5" s="1"/>
  <c r="DG2879" i="5"/>
  <c r="DG2882" i="5" s="1"/>
  <c r="DE2879" i="5"/>
  <c r="DE2882" i="5" s="1"/>
  <c r="DD2879" i="5"/>
  <c r="DD2882" i="5" s="1"/>
  <c r="DC2879" i="5"/>
  <c r="DC2882" i="5" s="1"/>
  <c r="DA2879" i="5"/>
  <c r="DA2882" i="5" s="1"/>
  <c r="CZ2879" i="5"/>
  <c r="CZ2882" i="5" s="1"/>
  <c r="CY2879" i="5"/>
  <c r="CY2882" i="5" s="1"/>
  <c r="CW2879" i="5"/>
  <c r="CW2882" i="5" s="1"/>
  <c r="CV2879" i="5"/>
  <c r="CV2882" i="5" s="1"/>
  <c r="CU2879" i="5"/>
  <c r="CU2882" i="5" s="1"/>
  <c r="CS2879" i="5"/>
  <c r="CS2882" i="5" s="1"/>
  <c r="CR2879" i="5"/>
  <c r="CR2882" i="5" s="1"/>
  <c r="CQ2879" i="5"/>
  <c r="CQ2882" i="5" s="1"/>
  <c r="CP2879" i="5"/>
  <c r="CP2882" i="5" s="1"/>
  <c r="DP2876" i="5"/>
  <c r="DO2876" i="5"/>
  <c r="DM2876" i="5"/>
  <c r="DL2876" i="5"/>
  <c r="DK2876" i="5"/>
  <c r="DI2876" i="5"/>
  <c r="DH2876" i="5"/>
  <c r="DG2876" i="5"/>
  <c r="DE2876" i="5"/>
  <c r="DD2876" i="5"/>
  <c r="DC2876" i="5"/>
  <c r="DA2876" i="5"/>
  <c r="CZ2876" i="5"/>
  <c r="CY2876" i="5"/>
  <c r="CW2876" i="5"/>
  <c r="CV2876" i="5"/>
  <c r="CU2876" i="5"/>
  <c r="CS2876" i="5"/>
  <c r="CR2876" i="5"/>
  <c r="CQ2876" i="5"/>
  <c r="CP2876" i="5"/>
  <c r="DP2874" i="5"/>
  <c r="DO2874" i="5"/>
  <c r="DM2874" i="5"/>
  <c r="DL2874" i="5"/>
  <c r="DK2874" i="5"/>
  <c r="DI2874" i="5"/>
  <c r="DH2874" i="5"/>
  <c r="DG2874" i="5"/>
  <c r="DE2874" i="5"/>
  <c r="DD2874" i="5"/>
  <c r="DC2874" i="5"/>
  <c r="DA2874" i="5"/>
  <c r="CZ2874" i="5"/>
  <c r="CY2874" i="5"/>
  <c r="CW2874" i="5"/>
  <c r="CV2874" i="5"/>
  <c r="CU2874" i="5"/>
  <c r="CS2874" i="5"/>
  <c r="CR2874" i="5"/>
  <c r="CQ2874" i="5"/>
  <c r="CP2874" i="5"/>
  <c r="DP2873" i="5"/>
  <c r="DO2873" i="5"/>
  <c r="DM2873" i="5"/>
  <c r="DL2873" i="5"/>
  <c r="DK2873" i="5"/>
  <c r="DI2873" i="5"/>
  <c r="DH2873" i="5"/>
  <c r="DG2873" i="5"/>
  <c r="DE2873" i="5"/>
  <c r="DD2873" i="5"/>
  <c r="DC2873" i="5"/>
  <c r="DA2873" i="5"/>
  <c r="CZ2873" i="5"/>
  <c r="CY2873" i="5"/>
  <c r="CW2873" i="5"/>
  <c r="CV2873" i="5"/>
  <c r="CU2873" i="5"/>
  <c r="CS2873" i="5"/>
  <c r="CR2873" i="5"/>
  <c r="CQ2873" i="5"/>
  <c r="CP2873" i="5"/>
  <c r="DP2872" i="5"/>
  <c r="DP2875" i="5" s="1"/>
  <c r="DO2872" i="5"/>
  <c r="DO2875" i="5" s="1"/>
  <c r="DM2872" i="5"/>
  <c r="DM2875" i="5" s="1"/>
  <c r="DL2872" i="5"/>
  <c r="DL2875" i="5" s="1"/>
  <c r="DK2872" i="5"/>
  <c r="DK2875" i="5" s="1"/>
  <c r="DI2872" i="5"/>
  <c r="DI2875" i="5" s="1"/>
  <c r="DH2872" i="5"/>
  <c r="DH2875" i="5" s="1"/>
  <c r="DG2872" i="5"/>
  <c r="DG2875" i="5" s="1"/>
  <c r="DE2872" i="5"/>
  <c r="DE2875" i="5" s="1"/>
  <c r="DD2872" i="5"/>
  <c r="DD2875" i="5" s="1"/>
  <c r="DC2872" i="5"/>
  <c r="DC2875" i="5" s="1"/>
  <c r="DA2872" i="5"/>
  <c r="DA2875" i="5" s="1"/>
  <c r="CZ2872" i="5"/>
  <c r="CZ2875" i="5" s="1"/>
  <c r="CY2872" i="5"/>
  <c r="CY2875" i="5" s="1"/>
  <c r="CW2872" i="5"/>
  <c r="CW2875" i="5" s="1"/>
  <c r="CV2872" i="5"/>
  <c r="CV2875" i="5" s="1"/>
  <c r="CU2872" i="5"/>
  <c r="CU2875" i="5" s="1"/>
  <c r="CS2872" i="5"/>
  <c r="CS2875" i="5" s="1"/>
  <c r="CR2872" i="5"/>
  <c r="CR2875" i="5" s="1"/>
  <c r="CQ2872" i="5"/>
  <c r="CQ2875" i="5" s="1"/>
  <c r="CP2872" i="5"/>
  <c r="CP2875" i="5" s="1"/>
  <c r="DP2866" i="5"/>
  <c r="DO2866" i="5"/>
  <c r="DM2866" i="5"/>
  <c r="DL2866" i="5"/>
  <c r="DK2866" i="5"/>
  <c r="DI2866" i="5"/>
  <c r="DH2866" i="5"/>
  <c r="DG2866" i="5"/>
  <c r="DE2866" i="5"/>
  <c r="DD2866" i="5"/>
  <c r="DC2866" i="5"/>
  <c r="DA2866" i="5"/>
  <c r="CZ2866" i="5"/>
  <c r="CY2866" i="5"/>
  <c r="CW2866" i="5"/>
  <c r="CV2866" i="5"/>
  <c r="CU2866" i="5"/>
  <c r="CS2866" i="5"/>
  <c r="CR2866" i="5"/>
  <c r="CQ2866" i="5"/>
  <c r="CP2866" i="5"/>
  <c r="DP2864" i="5"/>
  <c r="DO2864" i="5"/>
  <c r="DM2864" i="5"/>
  <c r="DL2864" i="5"/>
  <c r="DK2864" i="5"/>
  <c r="DI2864" i="5"/>
  <c r="DH2864" i="5"/>
  <c r="DG2864" i="5"/>
  <c r="DE2864" i="5"/>
  <c r="DD2864" i="5"/>
  <c r="DC2864" i="5"/>
  <c r="DA2864" i="5"/>
  <c r="CZ2864" i="5"/>
  <c r="CY2864" i="5"/>
  <c r="CW2864" i="5"/>
  <c r="CV2864" i="5"/>
  <c r="CU2864" i="5"/>
  <c r="CS2864" i="5"/>
  <c r="CR2864" i="5"/>
  <c r="CQ2864" i="5"/>
  <c r="CP2864" i="5"/>
  <c r="DP2863" i="5"/>
  <c r="DO2863" i="5"/>
  <c r="DM2863" i="5"/>
  <c r="DL2863" i="5"/>
  <c r="DK2863" i="5"/>
  <c r="DI2863" i="5"/>
  <c r="DH2863" i="5"/>
  <c r="DG2863" i="5"/>
  <c r="DE2863" i="5"/>
  <c r="DD2863" i="5"/>
  <c r="DC2863" i="5"/>
  <c r="DA2863" i="5"/>
  <c r="CZ2863" i="5"/>
  <c r="CY2863" i="5"/>
  <c r="CW2863" i="5"/>
  <c r="CV2863" i="5"/>
  <c r="CU2863" i="5"/>
  <c r="CS2863" i="5"/>
  <c r="CR2863" i="5"/>
  <c r="CQ2863" i="5"/>
  <c r="CP2863" i="5"/>
  <c r="DP2862" i="5"/>
  <c r="DP2865" i="5" s="1"/>
  <c r="DO2862" i="5"/>
  <c r="DO2865" i="5" s="1"/>
  <c r="DM2862" i="5"/>
  <c r="DM2865" i="5" s="1"/>
  <c r="DL2862" i="5"/>
  <c r="DL2865" i="5" s="1"/>
  <c r="DK2862" i="5"/>
  <c r="DK2865" i="5" s="1"/>
  <c r="DI2862" i="5"/>
  <c r="DI2865" i="5" s="1"/>
  <c r="DH2862" i="5"/>
  <c r="DH2865" i="5" s="1"/>
  <c r="DG2862" i="5"/>
  <c r="DG2865" i="5" s="1"/>
  <c r="DE2862" i="5"/>
  <c r="DE2865" i="5" s="1"/>
  <c r="DD2862" i="5"/>
  <c r="DD2865" i="5" s="1"/>
  <c r="DC2862" i="5"/>
  <c r="DC2865" i="5" s="1"/>
  <c r="DA2862" i="5"/>
  <c r="DA2865" i="5" s="1"/>
  <c r="CZ2862" i="5"/>
  <c r="CZ2865" i="5" s="1"/>
  <c r="CY2862" i="5"/>
  <c r="CY2865" i="5" s="1"/>
  <c r="CW2862" i="5"/>
  <c r="CW2865" i="5" s="1"/>
  <c r="CV2862" i="5"/>
  <c r="CV2865" i="5" s="1"/>
  <c r="CU2862" i="5"/>
  <c r="CU2865" i="5" s="1"/>
  <c r="CS2862" i="5"/>
  <c r="CS2865" i="5" s="1"/>
  <c r="CR2862" i="5"/>
  <c r="CR2865" i="5" s="1"/>
  <c r="CQ2862" i="5"/>
  <c r="CQ2865" i="5" s="1"/>
  <c r="CP2862" i="5"/>
  <c r="CP2865" i="5" s="1"/>
  <c r="DG2829" i="5"/>
  <c r="DF2829" i="5"/>
  <c r="DD2829" i="5"/>
  <c r="DC2829" i="5"/>
  <c r="DB2829" i="5"/>
  <c r="CZ2829" i="5"/>
  <c r="CY2829" i="5"/>
  <c r="CX2829" i="5"/>
  <c r="CV2829" i="5"/>
  <c r="CT2829" i="5"/>
  <c r="CR2829" i="5"/>
  <c r="CP2829" i="5"/>
  <c r="DG2827" i="5"/>
  <c r="DF2827" i="5"/>
  <c r="DD2827" i="5"/>
  <c r="DC2827" i="5"/>
  <c r="DB2827" i="5"/>
  <c r="CZ2827" i="5"/>
  <c r="CY2827" i="5"/>
  <c r="CX2827" i="5"/>
  <c r="CV2827" i="5"/>
  <c r="CT2827" i="5"/>
  <c r="CR2827" i="5"/>
  <c r="CP2827" i="5"/>
  <c r="DG2826" i="5"/>
  <c r="DF2826" i="5"/>
  <c r="DD2826" i="5"/>
  <c r="DC2826" i="5"/>
  <c r="DB2826" i="5"/>
  <c r="CZ2826" i="5"/>
  <c r="CY2826" i="5"/>
  <c r="CX2826" i="5"/>
  <c r="CV2826" i="5"/>
  <c r="CT2826" i="5"/>
  <c r="CR2826" i="5"/>
  <c r="CP2826" i="5"/>
  <c r="DG2825" i="5"/>
  <c r="DG2828" i="5" s="1"/>
  <c r="DF2825" i="5"/>
  <c r="DF2828" i="5" s="1"/>
  <c r="DD2825" i="5"/>
  <c r="DD2828" i="5" s="1"/>
  <c r="DC2825" i="5"/>
  <c r="DC2828" i="5" s="1"/>
  <c r="DB2825" i="5"/>
  <c r="DB2828" i="5" s="1"/>
  <c r="CZ2825" i="5"/>
  <c r="CZ2828" i="5" s="1"/>
  <c r="CY2825" i="5"/>
  <c r="CY2828" i="5" s="1"/>
  <c r="CX2825" i="5"/>
  <c r="CX2828" i="5" s="1"/>
  <c r="CV2825" i="5"/>
  <c r="CV2828" i="5" s="1"/>
  <c r="CT2825" i="5"/>
  <c r="CT2828" i="5" s="1"/>
  <c r="CR2825" i="5"/>
  <c r="CR2828" i="5" s="1"/>
  <c r="CP2825" i="5"/>
  <c r="CP2828" i="5" s="1"/>
  <c r="DG2814" i="5"/>
  <c r="DF2814" i="5"/>
  <c r="DD2814" i="5"/>
  <c r="DC2814" i="5"/>
  <c r="DB2814" i="5"/>
  <c r="CZ2814" i="5"/>
  <c r="CY2814" i="5"/>
  <c r="CX2814" i="5"/>
  <c r="CV2814" i="5"/>
  <c r="CT2814" i="5"/>
  <c r="CR2814" i="5"/>
  <c r="CP2814" i="5"/>
  <c r="DG2812" i="5"/>
  <c r="DF2812" i="5"/>
  <c r="DD2812" i="5"/>
  <c r="DC2812" i="5"/>
  <c r="DB2812" i="5"/>
  <c r="CZ2812" i="5"/>
  <c r="CY2812" i="5"/>
  <c r="CX2812" i="5"/>
  <c r="CV2812" i="5"/>
  <c r="CT2812" i="5"/>
  <c r="CR2812" i="5"/>
  <c r="CP2812" i="5"/>
  <c r="DG2811" i="5"/>
  <c r="DF2811" i="5"/>
  <c r="DD2811" i="5"/>
  <c r="DC2811" i="5"/>
  <c r="DB2811" i="5"/>
  <c r="CZ2811" i="5"/>
  <c r="CY2811" i="5"/>
  <c r="CX2811" i="5"/>
  <c r="CV2811" i="5"/>
  <c r="CT2811" i="5"/>
  <c r="CR2811" i="5"/>
  <c r="CP2811" i="5"/>
  <c r="DG2810" i="5"/>
  <c r="DG2813" i="5" s="1"/>
  <c r="DF2810" i="5"/>
  <c r="DF2813" i="5" s="1"/>
  <c r="DD2810" i="5"/>
  <c r="DD2813" i="5" s="1"/>
  <c r="DC2810" i="5"/>
  <c r="DC2813" i="5" s="1"/>
  <c r="DB2810" i="5"/>
  <c r="DB2813" i="5" s="1"/>
  <c r="CZ2810" i="5"/>
  <c r="CZ2813" i="5" s="1"/>
  <c r="CY2810" i="5"/>
  <c r="CY2813" i="5" s="1"/>
  <c r="CX2810" i="5"/>
  <c r="CX2813" i="5" s="1"/>
  <c r="CV2810" i="5"/>
  <c r="CV2813" i="5" s="1"/>
  <c r="CT2810" i="5"/>
  <c r="CT2813" i="5" s="1"/>
  <c r="CR2810" i="5"/>
  <c r="CR2813" i="5" s="1"/>
  <c r="CP2810" i="5"/>
  <c r="CP2813" i="5" s="1"/>
  <c r="DG2788" i="5"/>
  <c r="DF2788" i="5"/>
  <c r="DD2788" i="5"/>
  <c r="DC2788" i="5"/>
  <c r="DB2788" i="5"/>
  <c r="CZ2788" i="5"/>
  <c r="CY2788" i="5"/>
  <c r="CX2788" i="5"/>
  <c r="CV2788" i="5"/>
  <c r="CT2788" i="5"/>
  <c r="CR2788" i="5"/>
  <c r="CP2788" i="5"/>
  <c r="DG2786" i="5"/>
  <c r="DF2786" i="5"/>
  <c r="DD2786" i="5"/>
  <c r="DC2786" i="5"/>
  <c r="DB2786" i="5"/>
  <c r="CZ2786" i="5"/>
  <c r="CY2786" i="5"/>
  <c r="CX2786" i="5"/>
  <c r="CV2786" i="5"/>
  <c r="CT2786" i="5"/>
  <c r="CR2786" i="5"/>
  <c r="CP2786" i="5"/>
  <c r="DG2785" i="5"/>
  <c r="DF2785" i="5"/>
  <c r="DD2785" i="5"/>
  <c r="DC2785" i="5"/>
  <c r="DB2785" i="5"/>
  <c r="CZ2785" i="5"/>
  <c r="CY2785" i="5"/>
  <c r="CX2785" i="5"/>
  <c r="CV2785" i="5"/>
  <c r="CT2785" i="5"/>
  <c r="CR2785" i="5"/>
  <c r="CP2785" i="5"/>
  <c r="DG2784" i="5"/>
  <c r="DG2787" i="5" s="1"/>
  <c r="DF2784" i="5"/>
  <c r="DF2787" i="5" s="1"/>
  <c r="DD2784" i="5"/>
  <c r="DD2787" i="5" s="1"/>
  <c r="DC2784" i="5"/>
  <c r="DC2787" i="5" s="1"/>
  <c r="DB2784" i="5"/>
  <c r="DB2787" i="5" s="1"/>
  <c r="CZ2784" i="5"/>
  <c r="CZ2787" i="5" s="1"/>
  <c r="CY2784" i="5"/>
  <c r="CY2787" i="5" s="1"/>
  <c r="CX2784" i="5"/>
  <c r="CX2787" i="5" s="1"/>
  <c r="CV2784" i="5"/>
  <c r="CV2787" i="5" s="1"/>
  <c r="CT2784" i="5"/>
  <c r="CT2787" i="5" s="1"/>
  <c r="CR2784" i="5"/>
  <c r="CR2787" i="5" s="1"/>
  <c r="CP2784" i="5"/>
  <c r="CP2787" i="5" s="1"/>
  <c r="DG2779" i="5"/>
  <c r="DF2779" i="5"/>
  <c r="DD2779" i="5"/>
  <c r="DC2779" i="5"/>
  <c r="DB2779" i="5"/>
  <c r="CZ2779" i="5"/>
  <c r="CY2779" i="5"/>
  <c r="CX2779" i="5"/>
  <c r="CV2779" i="5"/>
  <c r="CT2779" i="5"/>
  <c r="CR2779" i="5"/>
  <c r="CP2779" i="5"/>
  <c r="DC2777" i="5"/>
  <c r="DB2777" i="5"/>
  <c r="CZ2777" i="5"/>
  <c r="CY2777" i="5"/>
  <c r="CX2777" i="5"/>
  <c r="CV2777" i="5"/>
  <c r="CT2777" i="5"/>
  <c r="CR2777" i="5"/>
  <c r="CP2777" i="5"/>
  <c r="DC2776" i="5"/>
  <c r="DB2776" i="5"/>
  <c r="CZ2776" i="5"/>
  <c r="CY2776" i="5"/>
  <c r="CX2776" i="5"/>
  <c r="CV2776" i="5"/>
  <c r="CT2776" i="5"/>
  <c r="CR2776" i="5"/>
  <c r="CP2776" i="5"/>
  <c r="DC2775" i="5"/>
  <c r="DC2778" i="5" s="1"/>
  <c r="DB2775" i="5"/>
  <c r="DB2778" i="5" s="1"/>
  <c r="CZ2775" i="5"/>
  <c r="CZ2778" i="5" s="1"/>
  <c r="CY2775" i="5"/>
  <c r="CY2778" i="5" s="1"/>
  <c r="CX2775" i="5"/>
  <c r="CX2778" i="5" s="1"/>
  <c r="CV2775" i="5"/>
  <c r="CV2778" i="5" s="1"/>
  <c r="CT2775" i="5"/>
  <c r="CT2778" i="5" s="1"/>
  <c r="CR2775" i="5"/>
  <c r="CR2778" i="5" s="1"/>
  <c r="CP2775" i="5"/>
  <c r="CP2778" i="5" s="1"/>
  <c r="DG2769" i="5"/>
  <c r="DF2769" i="5"/>
  <c r="DD2769" i="5"/>
  <c r="DC2769" i="5"/>
  <c r="DB2769" i="5"/>
  <c r="CZ2769" i="5"/>
  <c r="CY2769" i="5"/>
  <c r="CX2769" i="5"/>
  <c r="CV2769" i="5"/>
  <c r="CT2769" i="5"/>
  <c r="CR2769" i="5"/>
  <c r="CP2769" i="5"/>
  <c r="DG2767" i="5"/>
  <c r="DF2767" i="5"/>
  <c r="DD2767" i="5"/>
  <c r="DC2767" i="5"/>
  <c r="DB2767" i="5"/>
  <c r="CZ2767" i="5"/>
  <c r="CY2767" i="5"/>
  <c r="CX2767" i="5"/>
  <c r="CV2767" i="5"/>
  <c r="CT2767" i="5"/>
  <c r="CR2767" i="5"/>
  <c r="CP2767" i="5"/>
  <c r="DG2766" i="5"/>
  <c r="DF2766" i="5"/>
  <c r="DD2766" i="5"/>
  <c r="DC2766" i="5"/>
  <c r="DB2766" i="5"/>
  <c r="CZ2766" i="5"/>
  <c r="CY2766" i="5"/>
  <c r="CX2766" i="5"/>
  <c r="CV2766" i="5"/>
  <c r="CT2766" i="5"/>
  <c r="CR2766" i="5"/>
  <c r="CP2766" i="5"/>
  <c r="DG2765" i="5"/>
  <c r="DG2768" i="5" s="1"/>
  <c r="DF2765" i="5"/>
  <c r="DF2768" i="5" s="1"/>
  <c r="DD2765" i="5"/>
  <c r="DD2768" i="5" s="1"/>
  <c r="DC2765" i="5"/>
  <c r="DC2768" i="5" s="1"/>
  <c r="DB2765" i="5"/>
  <c r="DB2768" i="5" s="1"/>
  <c r="CZ2765" i="5"/>
  <c r="CZ2768" i="5" s="1"/>
  <c r="CY2765" i="5"/>
  <c r="CY2768" i="5" s="1"/>
  <c r="CX2765" i="5"/>
  <c r="CX2768" i="5" s="1"/>
  <c r="CV2765" i="5"/>
  <c r="CV2768" i="5" s="1"/>
  <c r="CT2765" i="5"/>
  <c r="CT2768" i="5" s="1"/>
  <c r="CR2765" i="5"/>
  <c r="CR2768" i="5" s="1"/>
  <c r="CP2765" i="5"/>
  <c r="CP2768" i="5" s="1"/>
  <c r="DG2738" i="5"/>
  <c r="DF2738" i="5"/>
  <c r="DD2738" i="5"/>
  <c r="DC2738" i="5"/>
  <c r="DB2738" i="5"/>
  <c r="CZ2738" i="5"/>
  <c r="CY2738" i="5"/>
  <c r="CX2738" i="5"/>
  <c r="CV2738" i="5"/>
  <c r="CT2738" i="5"/>
  <c r="CR2738" i="5"/>
  <c r="CP2738" i="5"/>
  <c r="DG2736" i="5"/>
  <c r="DF2736" i="5"/>
  <c r="DD2736" i="5"/>
  <c r="DC2736" i="5"/>
  <c r="DB2736" i="5"/>
  <c r="CZ2736" i="5"/>
  <c r="CY2736" i="5"/>
  <c r="CX2736" i="5"/>
  <c r="CV2736" i="5"/>
  <c r="CT2736" i="5"/>
  <c r="CR2736" i="5"/>
  <c r="CP2736" i="5"/>
  <c r="DG2735" i="5"/>
  <c r="DF2735" i="5"/>
  <c r="DD2735" i="5"/>
  <c r="DC2735" i="5"/>
  <c r="DB2735" i="5"/>
  <c r="CZ2735" i="5"/>
  <c r="CY2735" i="5"/>
  <c r="CX2735" i="5"/>
  <c r="CV2735" i="5"/>
  <c r="CT2735" i="5"/>
  <c r="CR2735" i="5"/>
  <c r="CP2735" i="5"/>
  <c r="DG2734" i="5"/>
  <c r="DG2737" i="5" s="1"/>
  <c r="DG2739" i="5" s="1"/>
  <c r="DF2734" i="5"/>
  <c r="DF2737" i="5" s="1"/>
  <c r="DD2734" i="5"/>
  <c r="DD2737" i="5" s="1"/>
  <c r="DC2734" i="5"/>
  <c r="DC2737" i="5" s="1"/>
  <c r="DB2734" i="5"/>
  <c r="DB2737" i="5" s="1"/>
  <c r="CZ2734" i="5"/>
  <c r="CZ2737" i="5" s="1"/>
  <c r="CY2734" i="5"/>
  <c r="CY2737" i="5" s="1"/>
  <c r="CX2734" i="5"/>
  <c r="CX2737" i="5" s="1"/>
  <c r="CV2734" i="5"/>
  <c r="CV2737" i="5" s="1"/>
  <c r="CT2734" i="5"/>
  <c r="CT2737" i="5" s="1"/>
  <c r="CR2734" i="5"/>
  <c r="CR2737" i="5" s="1"/>
  <c r="CP2734" i="5"/>
  <c r="CP2737" i="5" s="1"/>
  <c r="DG2727" i="5"/>
  <c r="DF2727" i="5"/>
  <c r="DD2727" i="5"/>
  <c r="DC2727" i="5"/>
  <c r="DB2727" i="5"/>
  <c r="CZ2727" i="5"/>
  <c r="CY2727" i="5"/>
  <c r="CX2727" i="5"/>
  <c r="CV2727" i="5"/>
  <c r="CT2727" i="5"/>
  <c r="CR2727" i="5"/>
  <c r="CP2727" i="5"/>
  <c r="DG2725" i="5"/>
  <c r="DF2725" i="5"/>
  <c r="DD2725" i="5"/>
  <c r="DC2725" i="5"/>
  <c r="DB2725" i="5"/>
  <c r="CZ2725" i="5"/>
  <c r="CY2725" i="5"/>
  <c r="CX2725" i="5"/>
  <c r="CV2725" i="5"/>
  <c r="CT2725" i="5"/>
  <c r="CR2725" i="5"/>
  <c r="CP2725" i="5"/>
  <c r="DG2724" i="5"/>
  <c r="DF2724" i="5"/>
  <c r="DD2724" i="5"/>
  <c r="DC2724" i="5"/>
  <c r="DB2724" i="5"/>
  <c r="CZ2724" i="5"/>
  <c r="CY2724" i="5"/>
  <c r="CX2724" i="5"/>
  <c r="CV2724" i="5"/>
  <c r="CT2724" i="5"/>
  <c r="CR2724" i="5"/>
  <c r="CP2724" i="5"/>
  <c r="DG2723" i="5"/>
  <c r="DG2726" i="5" s="1"/>
  <c r="DF2723" i="5"/>
  <c r="DF2726" i="5" s="1"/>
  <c r="DD2723" i="5"/>
  <c r="DD2726" i="5" s="1"/>
  <c r="DC2723" i="5"/>
  <c r="DC2726" i="5" s="1"/>
  <c r="DB2723" i="5"/>
  <c r="DB2726" i="5" s="1"/>
  <c r="CZ2723" i="5"/>
  <c r="CZ2726" i="5" s="1"/>
  <c r="CY2723" i="5"/>
  <c r="CY2726" i="5" s="1"/>
  <c r="CX2723" i="5"/>
  <c r="CX2726" i="5" s="1"/>
  <c r="CV2723" i="5"/>
  <c r="CV2726" i="5" s="1"/>
  <c r="CT2723" i="5"/>
  <c r="CT2726" i="5" s="1"/>
  <c r="CR2723" i="5"/>
  <c r="CR2726" i="5" s="1"/>
  <c r="CP2726" i="5"/>
  <c r="DG2720" i="5"/>
  <c r="DF2720" i="5"/>
  <c r="DD2720" i="5"/>
  <c r="DC2720" i="5"/>
  <c r="DB2720" i="5"/>
  <c r="CZ2720" i="5"/>
  <c r="CY2720" i="5"/>
  <c r="CX2720" i="5"/>
  <c r="CV2720" i="5"/>
  <c r="CT2720" i="5"/>
  <c r="CR2720" i="5"/>
  <c r="CP2720" i="5"/>
  <c r="DG2718" i="5"/>
  <c r="DF2718" i="5"/>
  <c r="DD2718" i="5"/>
  <c r="DC2718" i="5"/>
  <c r="DB2718" i="5"/>
  <c r="CZ2718" i="5"/>
  <c r="CY2718" i="5"/>
  <c r="CX2718" i="5"/>
  <c r="CV2718" i="5"/>
  <c r="CT2718" i="5"/>
  <c r="CR2718" i="5"/>
  <c r="CP2718" i="5"/>
  <c r="DG2717" i="5"/>
  <c r="DF2717" i="5"/>
  <c r="DD2717" i="5"/>
  <c r="DC2717" i="5"/>
  <c r="DB2717" i="5"/>
  <c r="CZ2717" i="5"/>
  <c r="CY2717" i="5"/>
  <c r="CX2717" i="5"/>
  <c r="CV2717" i="5"/>
  <c r="CT2717" i="5"/>
  <c r="CR2717" i="5"/>
  <c r="CP2717" i="5"/>
  <c r="DG2716" i="5"/>
  <c r="DG2719" i="5" s="1"/>
  <c r="DF2716" i="5"/>
  <c r="DF2719" i="5" s="1"/>
  <c r="DD2716" i="5"/>
  <c r="DD2719" i="5" s="1"/>
  <c r="DC2716" i="5"/>
  <c r="DC2719" i="5" s="1"/>
  <c r="DB2716" i="5"/>
  <c r="DB2719" i="5" s="1"/>
  <c r="CZ2716" i="5"/>
  <c r="CZ2719" i="5" s="1"/>
  <c r="CY2716" i="5"/>
  <c r="CY2719" i="5" s="1"/>
  <c r="CX2716" i="5"/>
  <c r="CX2719" i="5" s="1"/>
  <c r="CV2716" i="5"/>
  <c r="CV2719" i="5" s="1"/>
  <c r="CT2716" i="5"/>
  <c r="CT2719" i="5" s="1"/>
  <c r="CR2716" i="5"/>
  <c r="CR2719" i="5" s="1"/>
  <c r="CR2721" i="5" s="1"/>
  <c r="CP2716" i="5"/>
  <c r="CP2719" i="5" s="1"/>
  <c r="DG2710" i="5"/>
  <c r="DF2710" i="5"/>
  <c r="DD2710" i="5"/>
  <c r="DC2710" i="5"/>
  <c r="DB2710" i="5"/>
  <c r="CZ2710" i="5"/>
  <c r="CY2710" i="5"/>
  <c r="CX2710" i="5"/>
  <c r="CV2710" i="5"/>
  <c r="CT2710" i="5"/>
  <c r="CR2710" i="5"/>
  <c r="CP2710" i="5"/>
  <c r="DG2708" i="5"/>
  <c r="DF2708" i="5"/>
  <c r="DD2708" i="5"/>
  <c r="DC2708" i="5"/>
  <c r="DB2708" i="5"/>
  <c r="CZ2708" i="5"/>
  <c r="CY2708" i="5"/>
  <c r="CX2708" i="5"/>
  <c r="CV2708" i="5"/>
  <c r="CT2708" i="5"/>
  <c r="CR2708" i="5"/>
  <c r="CP2708" i="5"/>
  <c r="DG2707" i="5"/>
  <c r="DF2707" i="5"/>
  <c r="DD2707" i="5"/>
  <c r="DC2707" i="5"/>
  <c r="DB2707" i="5"/>
  <c r="CZ2707" i="5"/>
  <c r="CY2707" i="5"/>
  <c r="CX2707" i="5"/>
  <c r="CV2707" i="5"/>
  <c r="CT2707" i="5"/>
  <c r="CR2707" i="5"/>
  <c r="CP2707" i="5"/>
  <c r="DG2706" i="5"/>
  <c r="DG2709" i="5" s="1"/>
  <c r="DF2706" i="5"/>
  <c r="DF2709" i="5" s="1"/>
  <c r="DD2706" i="5"/>
  <c r="DD2709" i="5" s="1"/>
  <c r="DC2706" i="5"/>
  <c r="DC2709" i="5" s="1"/>
  <c r="DB2706" i="5"/>
  <c r="DB2709" i="5" s="1"/>
  <c r="CZ2706" i="5"/>
  <c r="CZ2709" i="5" s="1"/>
  <c r="CZ2711" i="5" s="1"/>
  <c r="CY2706" i="5"/>
  <c r="CY2709" i="5" s="1"/>
  <c r="CX2706" i="5"/>
  <c r="CX2709" i="5" s="1"/>
  <c r="CV2706" i="5"/>
  <c r="CV2709" i="5" s="1"/>
  <c r="CT2706" i="5"/>
  <c r="CT2709" i="5" s="1"/>
  <c r="CR2706" i="5"/>
  <c r="CR2709" i="5" s="1"/>
  <c r="CP2706" i="5"/>
  <c r="CP2709" i="5" s="1"/>
  <c r="ER2391" i="5"/>
  <c r="EN2391" i="5"/>
  <c r="EJ2391" i="5"/>
  <c r="EF2391" i="5"/>
  <c r="EB2391" i="5"/>
  <c r="DX2391" i="5"/>
  <c r="EU2391" i="5"/>
  <c r="ET2391" i="5"/>
  <c r="EQ2391" i="5"/>
  <c r="EP2391" i="5"/>
  <c r="EM2391" i="5"/>
  <c r="EL2391" i="5"/>
  <c r="EI2391" i="5"/>
  <c r="EH2391" i="5"/>
  <c r="EE2391" i="5"/>
  <c r="ED2391" i="5"/>
  <c r="EA2391" i="5"/>
  <c r="DZ2391" i="5"/>
  <c r="DW2391" i="5"/>
  <c r="DV2391" i="5"/>
  <c r="DU2391" i="5"/>
  <c r="ER2393" i="5"/>
  <c r="EN2393" i="5"/>
  <c r="EJ2393" i="5"/>
  <c r="EF2393" i="5"/>
  <c r="EB2393" i="5"/>
  <c r="DX2393" i="5"/>
  <c r="EU2393" i="5"/>
  <c r="ET2393" i="5"/>
  <c r="EQ2393" i="5"/>
  <c r="EP2393" i="5"/>
  <c r="EM2393" i="5"/>
  <c r="EL2393" i="5"/>
  <c r="EI2393" i="5"/>
  <c r="EH2393" i="5"/>
  <c r="EE2393" i="5"/>
  <c r="ED2393" i="5"/>
  <c r="EA2393" i="5"/>
  <c r="DZ2393" i="5"/>
  <c r="DW2393" i="5"/>
  <c r="DV2393" i="5"/>
  <c r="DU2393" i="5"/>
  <c r="ER2392" i="5"/>
  <c r="EN2392" i="5"/>
  <c r="EJ2392" i="5"/>
  <c r="EF2392" i="5"/>
  <c r="EB2392" i="5"/>
  <c r="DX2392" i="5"/>
  <c r="EU2392" i="5"/>
  <c r="ET2392" i="5"/>
  <c r="EQ2392" i="5"/>
  <c r="EP2392" i="5"/>
  <c r="EM2392" i="5"/>
  <c r="EL2392" i="5"/>
  <c r="EI2392" i="5"/>
  <c r="EH2392" i="5"/>
  <c r="EE2392" i="5"/>
  <c r="ED2392" i="5"/>
  <c r="EA2392" i="5"/>
  <c r="DZ2392" i="5"/>
  <c r="DW2392" i="5"/>
  <c r="DV2392" i="5"/>
  <c r="DU2392" i="5"/>
  <c r="EU2383" i="5"/>
  <c r="ET2383" i="5"/>
  <c r="EQ2383" i="5"/>
  <c r="EP2383" i="5"/>
  <c r="EM2383" i="5"/>
  <c r="EL2383" i="5"/>
  <c r="EU2382" i="5"/>
  <c r="ET2382" i="5"/>
  <c r="EQ2382" i="5"/>
  <c r="EP2382" i="5"/>
  <c r="EM2382" i="5"/>
  <c r="EL2382" i="5"/>
  <c r="ER2383" i="5"/>
  <c r="ER2382" i="5"/>
  <c r="EN2383" i="5"/>
  <c r="EN2382" i="5"/>
  <c r="EJ2383" i="5"/>
  <c r="EH2383" i="5"/>
  <c r="EF2383" i="5"/>
  <c r="EJ2382" i="5"/>
  <c r="EH2382" i="5"/>
  <c r="EF2382" i="5"/>
  <c r="EU2381" i="5"/>
  <c r="ET2381" i="5"/>
  <c r="EQ2381" i="5"/>
  <c r="EP2381" i="5"/>
  <c r="EM2381" i="5"/>
  <c r="EL2381" i="5"/>
  <c r="ER2381" i="5"/>
  <c r="EN2381" i="5"/>
  <c r="EJ2381" i="5"/>
  <c r="EH2381" i="5"/>
  <c r="EF2381" i="5"/>
  <c r="ED2381" i="5"/>
  <c r="ED2383" i="5"/>
  <c r="ED2382" i="5"/>
  <c r="CR2945" i="5" l="1"/>
  <c r="CS2926" i="5"/>
  <c r="CY2867" i="5"/>
  <c r="CP2926" i="5"/>
  <c r="CZ2926" i="5"/>
  <c r="CT2770" i="5"/>
  <c r="CP2877" i="5"/>
  <c r="DE2877" i="5"/>
  <c r="DK2877" i="5"/>
  <c r="CY2877" i="5"/>
  <c r="DC2884" i="5"/>
  <c r="CR2926" i="5"/>
  <c r="DB2815" i="5"/>
  <c r="CR2895" i="5"/>
  <c r="DH2895" i="5"/>
  <c r="DM2895" i="5"/>
  <c r="CS2936" i="5"/>
  <c r="CP2884" i="5"/>
  <c r="DP2884" i="5"/>
  <c r="CQ2895" i="5"/>
  <c r="CV2895" i="5"/>
  <c r="DG2895" i="5"/>
  <c r="DL2895" i="5"/>
  <c r="DH2926" i="5"/>
  <c r="DM2945" i="5"/>
  <c r="CU2884" i="5"/>
  <c r="DE2884" i="5"/>
  <c r="DC2895" i="5"/>
  <c r="CS2877" i="5"/>
  <c r="DD2877" i="5"/>
  <c r="DA2895" i="5"/>
  <c r="CW2926" i="5"/>
  <c r="DM2926" i="5"/>
  <c r="DG2971" i="5"/>
  <c r="CZ2884" i="5"/>
  <c r="DK2884" i="5"/>
  <c r="CQ2884" i="5"/>
  <c r="CV2884" i="5"/>
  <c r="DA2884" i="5"/>
  <c r="DG2884" i="5"/>
  <c r="DL2884" i="5"/>
  <c r="CS2895" i="5"/>
  <c r="DD2895" i="5"/>
  <c r="CY2936" i="5"/>
  <c r="CP2936" i="5"/>
  <c r="CU2936" i="5"/>
  <c r="CZ2936" i="5"/>
  <c r="DG2945" i="5"/>
  <c r="CU2945" i="5"/>
  <c r="DE2945" i="5"/>
  <c r="DK2945" i="5"/>
  <c r="DA2971" i="5"/>
  <c r="CR2971" i="5"/>
  <c r="CW2971" i="5"/>
  <c r="DC2971" i="5"/>
  <c r="DH2971" i="5"/>
  <c r="DM2971" i="5"/>
  <c r="CV2877" i="5"/>
  <c r="DH2945" i="5"/>
  <c r="CY2971" i="5"/>
  <c r="CV2971" i="5"/>
  <c r="DL2971" i="5"/>
  <c r="CS2971" i="5"/>
  <c r="DI2971" i="5"/>
  <c r="DO2971" i="5"/>
  <c r="DE2986" i="5"/>
  <c r="CY2986" i="5"/>
  <c r="DK2926" i="5"/>
  <c r="DI2945" i="5"/>
  <c r="CW2895" i="5"/>
  <c r="CY2895" i="5"/>
  <c r="DI2895" i="5"/>
  <c r="DO2895" i="5"/>
  <c r="CP2945" i="5"/>
  <c r="CZ2945" i="5"/>
  <c r="DP2945" i="5"/>
  <c r="CS2867" i="5"/>
  <c r="DD2867" i="5"/>
  <c r="DO2867" i="5"/>
  <c r="CR2867" i="5"/>
  <c r="CW2867" i="5"/>
  <c r="DC2867" i="5"/>
  <c r="DM2867" i="5"/>
  <c r="CQ2877" i="5"/>
  <c r="DL2877" i="5"/>
  <c r="DH2884" i="5"/>
  <c r="DA2945" i="5"/>
  <c r="CQ2971" i="5"/>
  <c r="CR2877" i="5"/>
  <c r="DC2926" i="5"/>
  <c r="CY2926" i="5"/>
  <c r="DD2926" i="5"/>
  <c r="DI2926" i="5"/>
  <c r="DO2926" i="5"/>
  <c r="DA2936" i="5"/>
  <c r="CR2986" i="5"/>
  <c r="DH2986" i="5"/>
  <c r="DM2986" i="5"/>
  <c r="CV2815" i="5"/>
  <c r="CV2728" i="5"/>
  <c r="DB2728" i="5"/>
  <c r="DG2728" i="5"/>
  <c r="CV2830" i="5"/>
  <c r="DB2830" i="5"/>
  <c r="DG2830" i="5"/>
  <c r="CR2711" i="5"/>
  <c r="CY2711" i="5"/>
  <c r="DD2711" i="5"/>
  <c r="CP2721" i="5"/>
  <c r="CX2721" i="5"/>
  <c r="DC2721" i="5"/>
  <c r="CT2739" i="5"/>
  <c r="CZ2739" i="5"/>
  <c r="DF2739" i="5"/>
  <c r="CP2770" i="5"/>
  <c r="CX2770" i="5"/>
  <c r="DC2770" i="5"/>
  <c r="CV2780" i="5"/>
  <c r="DB2780" i="5"/>
  <c r="DG2815" i="5"/>
  <c r="CR2815" i="5"/>
  <c r="CY2815" i="5"/>
  <c r="DD2815" i="5"/>
  <c r="CP2830" i="5"/>
  <c r="CX2830" i="5"/>
  <c r="DC2830" i="5"/>
  <c r="CT2728" i="5"/>
  <c r="CZ2728" i="5"/>
  <c r="DF2728" i="5"/>
  <c r="CR2789" i="5"/>
  <c r="CY2789" i="5"/>
  <c r="DD2789" i="5"/>
  <c r="CV2721" i="5"/>
  <c r="DB2721" i="5"/>
  <c r="DG2721" i="5"/>
  <c r="CT2780" i="5"/>
  <c r="CZ2780" i="5"/>
  <c r="CT2711" i="5"/>
  <c r="DF2711" i="5"/>
  <c r="DD2721" i="5"/>
  <c r="CR2728" i="5"/>
  <c r="CY2728" i="5"/>
  <c r="DD2728" i="5"/>
  <c r="CV2739" i="5"/>
  <c r="DB2739" i="5"/>
  <c r="CZ2770" i="5"/>
  <c r="CR2770" i="5"/>
  <c r="CY2770" i="5"/>
  <c r="DD2770" i="5"/>
  <c r="CT2815" i="5"/>
  <c r="CZ2815" i="5"/>
  <c r="DF2815" i="5"/>
  <c r="CR2830" i="5"/>
  <c r="CY2830" i="5"/>
  <c r="DD2830" i="5"/>
  <c r="DI2867" i="5"/>
  <c r="DH2867" i="5"/>
  <c r="DC2986" i="5"/>
  <c r="CW2986" i="5"/>
  <c r="CU2867" i="5"/>
  <c r="DP2867" i="5"/>
  <c r="CQ2867" i="5"/>
  <c r="DA2867" i="5"/>
  <c r="DG2867" i="5"/>
  <c r="DL2867" i="5"/>
  <c r="CW2877" i="5"/>
  <c r="DC2877" i="5"/>
  <c r="DH2877" i="5"/>
  <c r="DM2877" i="5"/>
  <c r="DC2945" i="5"/>
  <c r="DD2971" i="5"/>
  <c r="CR2884" i="5"/>
  <c r="CW2884" i="5"/>
  <c r="DM2884" i="5"/>
  <c r="CQ2936" i="5"/>
  <c r="CV2936" i="5"/>
  <c r="CQ2945" i="5"/>
  <c r="CV2945" i="5"/>
  <c r="DL2945" i="5"/>
  <c r="CZ2867" i="5"/>
  <c r="DK2867" i="5"/>
  <c r="DI2877" i="5"/>
  <c r="DO2877" i="5"/>
  <c r="CU2877" i="5"/>
  <c r="DP2877" i="5"/>
  <c r="CU2926" i="5"/>
  <c r="DE2926" i="5"/>
  <c r="DP2926" i="5"/>
  <c r="CW2945" i="5"/>
  <c r="CS2986" i="5"/>
  <c r="DD2986" i="5"/>
  <c r="DI2986" i="5"/>
  <c r="DO2986" i="5"/>
  <c r="CP2867" i="5"/>
  <c r="DE2867" i="5"/>
  <c r="CV2867" i="5"/>
  <c r="CZ2877" i="5"/>
  <c r="DA2877" i="5"/>
  <c r="DG2877" i="5"/>
  <c r="CS2945" i="5"/>
  <c r="CY2945" i="5"/>
  <c r="DD2945" i="5"/>
  <c r="DO2945" i="5"/>
  <c r="CZ2986" i="5"/>
  <c r="CP2986" i="5"/>
  <c r="CU2986" i="5"/>
  <c r="DK2986" i="5"/>
  <c r="DP2986" i="5"/>
  <c r="CZ2895" i="5"/>
  <c r="DK2895" i="5"/>
  <c r="CU2895" i="5"/>
  <c r="CQ2926" i="5"/>
  <c r="CV2926" i="5"/>
  <c r="DA2926" i="5"/>
  <c r="DG2926" i="5"/>
  <c r="DL2926" i="5"/>
  <c r="CR2936" i="5"/>
  <c r="CW2936" i="5"/>
  <c r="DC2936" i="5"/>
  <c r="CP2971" i="5"/>
  <c r="CU2971" i="5"/>
  <c r="CZ2971" i="5"/>
  <c r="DE2971" i="5"/>
  <c r="DK2971" i="5"/>
  <c r="DP2971" i="5"/>
  <c r="CP2895" i="5"/>
  <c r="DE2895" i="5"/>
  <c r="DP2895" i="5"/>
  <c r="CS2884" i="5"/>
  <c r="CY2884" i="5"/>
  <c r="DD2884" i="5"/>
  <c r="DI2884" i="5"/>
  <c r="DO2884" i="5"/>
  <c r="CQ2986" i="5"/>
  <c r="CV2986" i="5"/>
  <c r="DA2986" i="5"/>
  <c r="DG2986" i="5"/>
  <c r="DL2986" i="5"/>
  <c r="CX2728" i="5"/>
  <c r="CP2728" i="5"/>
  <c r="CY2721" i="5"/>
  <c r="CP2789" i="5"/>
  <c r="DC2789" i="5"/>
  <c r="DF2770" i="5"/>
  <c r="CR2780" i="5"/>
  <c r="CY2780" i="5"/>
  <c r="CT2830" i="5"/>
  <c r="CZ2830" i="5"/>
  <c r="DF2830" i="5"/>
  <c r="DC2728" i="5"/>
  <c r="CX2789" i="5"/>
  <c r="CV2711" i="5"/>
  <c r="DB2711" i="5"/>
  <c r="DG2711" i="5"/>
  <c r="CP2739" i="5"/>
  <c r="CX2739" i="5"/>
  <c r="DC2739" i="5"/>
  <c r="CP2780" i="5"/>
  <c r="CX2780" i="5"/>
  <c r="DC2780" i="5"/>
  <c r="CT2789" i="5"/>
  <c r="CZ2789" i="5"/>
  <c r="DF2789" i="5"/>
  <c r="CP2711" i="5"/>
  <c r="CX2711" i="5"/>
  <c r="DC2711" i="5"/>
  <c r="CT2721" i="5"/>
  <c r="CZ2721" i="5"/>
  <c r="DF2721" i="5"/>
  <c r="CR2739" i="5"/>
  <c r="CY2739" i="5"/>
  <c r="DD2739" i="5"/>
  <c r="CV2770" i="5"/>
  <c r="DB2770" i="5"/>
  <c r="DG2770" i="5"/>
  <c r="CV2789" i="5"/>
  <c r="DB2789" i="5"/>
  <c r="DG2789" i="5"/>
  <c r="CP2815" i="5"/>
  <c r="CX2815" i="5"/>
  <c r="DC2815" i="5"/>
  <c r="DH2770" i="5" l="1"/>
  <c r="DH2721" i="5"/>
  <c r="DH2830" i="5"/>
  <c r="DQ2884" i="5"/>
  <c r="DQ2895" i="5"/>
  <c r="DQ2926" i="5"/>
  <c r="DQ2945" i="5"/>
  <c r="DQ2877" i="5"/>
  <c r="DQ2971" i="5"/>
  <c r="DQ2986" i="5"/>
  <c r="DQ2867" i="5"/>
  <c r="DH2789" i="5"/>
  <c r="DH2711" i="5"/>
  <c r="DH2728" i="5"/>
  <c r="DH2739" i="5"/>
  <c r="DH2815" i="5"/>
  <c r="CR2660" i="5"/>
  <c r="CQ2660" i="5"/>
  <c r="CP2660" i="5"/>
  <c r="DP2660" i="5"/>
  <c r="DO2660" i="5"/>
  <c r="DM2660" i="5"/>
  <c r="DL2660" i="5"/>
  <c r="DK2660" i="5"/>
  <c r="DI2660" i="5"/>
  <c r="DH2660" i="5"/>
  <c r="DG2660" i="5"/>
  <c r="DE2660" i="5"/>
  <c r="DD2660" i="5"/>
  <c r="DC2660" i="5"/>
  <c r="DA2660" i="5"/>
  <c r="CZ2660" i="5"/>
  <c r="CY2660" i="5"/>
  <c r="CW2660" i="5"/>
  <c r="CV2660" i="5"/>
  <c r="CU2660" i="5"/>
  <c r="CS2660" i="5"/>
  <c r="CR2658" i="5"/>
  <c r="CQ2658" i="5"/>
  <c r="CP2658" i="5"/>
  <c r="DP2658" i="5"/>
  <c r="DO2658" i="5"/>
  <c r="DM2658" i="5"/>
  <c r="DL2658" i="5"/>
  <c r="DK2658" i="5"/>
  <c r="DI2658" i="5"/>
  <c r="DH2658" i="5"/>
  <c r="DG2658" i="5"/>
  <c r="DE2658" i="5"/>
  <c r="DD2658" i="5"/>
  <c r="DC2658" i="5"/>
  <c r="DA2658" i="5"/>
  <c r="CZ2658" i="5"/>
  <c r="CY2658" i="5"/>
  <c r="CW2658" i="5"/>
  <c r="CV2658" i="5"/>
  <c r="CU2658" i="5"/>
  <c r="CS2658" i="5"/>
  <c r="CR2657" i="5"/>
  <c r="CQ2657" i="5"/>
  <c r="CP2657" i="5"/>
  <c r="DP2657" i="5"/>
  <c r="DO2657" i="5"/>
  <c r="DM2657" i="5"/>
  <c r="DL2657" i="5"/>
  <c r="DK2657" i="5"/>
  <c r="DI2657" i="5"/>
  <c r="DH2657" i="5"/>
  <c r="DG2657" i="5"/>
  <c r="DE2657" i="5"/>
  <c r="DD2657" i="5"/>
  <c r="DC2657" i="5"/>
  <c r="DA2657" i="5"/>
  <c r="CZ2657" i="5"/>
  <c r="CY2657" i="5"/>
  <c r="CW2657" i="5"/>
  <c r="CV2657" i="5"/>
  <c r="CU2657" i="5"/>
  <c r="CS2657" i="5"/>
  <c r="DD2656" i="5"/>
  <c r="DD2659" i="5" s="1"/>
  <c r="CR2656" i="5"/>
  <c r="CQ2656" i="5"/>
  <c r="CQ2659" i="5" s="1"/>
  <c r="CP2656" i="5"/>
  <c r="CP2659" i="5" s="1"/>
  <c r="DP2656" i="5"/>
  <c r="DP2659" i="5" s="1"/>
  <c r="DO2656" i="5"/>
  <c r="DO2659" i="5" s="1"/>
  <c r="DM2656" i="5"/>
  <c r="DM2659" i="5" s="1"/>
  <c r="DL2656" i="5"/>
  <c r="DL2659" i="5" s="1"/>
  <c r="DK2656" i="5"/>
  <c r="DK2659" i="5" s="1"/>
  <c r="DI2656" i="5"/>
  <c r="DH2656" i="5"/>
  <c r="DG2656" i="5"/>
  <c r="DG2659" i="5" s="1"/>
  <c r="DE2656" i="5"/>
  <c r="DE2659" i="5" s="1"/>
  <c r="DC2656" i="5"/>
  <c r="DC2659" i="5" s="1"/>
  <c r="DA2656" i="5"/>
  <c r="DA2659" i="5" s="1"/>
  <c r="CZ2656" i="5"/>
  <c r="CZ2659" i="5" s="1"/>
  <c r="CY2656" i="5"/>
  <c r="CY2659" i="5" s="1"/>
  <c r="CW2656" i="5"/>
  <c r="CW2659" i="5" s="1"/>
  <c r="CS2656" i="5"/>
  <c r="CS2659" i="5" s="1"/>
  <c r="CV2656" i="5"/>
  <c r="CV2659" i="5" s="1"/>
  <c r="CU2656" i="5"/>
  <c r="CU2659" i="5" s="1"/>
  <c r="CR2645" i="5"/>
  <c r="CQ2645" i="5"/>
  <c r="CP2645" i="5"/>
  <c r="DP2645" i="5"/>
  <c r="DO2645" i="5"/>
  <c r="DM2645" i="5"/>
  <c r="DL2645" i="5"/>
  <c r="DK2645" i="5"/>
  <c r="DI2645" i="5"/>
  <c r="DH2645" i="5"/>
  <c r="DG2645" i="5"/>
  <c r="DE2645" i="5"/>
  <c r="DD2645" i="5"/>
  <c r="DC2645" i="5"/>
  <c r="DA2645" i="5"/>
  <c r="CZ2645" i="5"/>
  <c r="CY2645" i="5"/>
  <c r="CW2645" i="5"/>
  <c r="CV2645" i="5"/>
  <c r="CU2645" i="5"/>
  <c r="CS2645" i="5"/>
  <c r="CR2643" i="5"/>
  <c r="CQ2643" i="5"/>
  <c r="CP2643" i="5"/>
  <c r="DP2643" i="5"/>
  <c r="DO2643" i="5"/>
  <c r="DM2643" i="5"/>
  <c r="DL2643" i="5"/>
  <c r="DK2643" i="5"/>
  <c r="DI2643" i="5"/>
  <c r="DH2643" i="5"/>
  <c r="DG2643" i="5"/>
  <c r="DE2643" i="5"/>
  <c r="DD2643" i="5"/>
  <c r="DC2643" i="5"/>
  <c r="DA2643" i="5"/>
  <c r="CZ2643" i="5"/>
  <c r="CY2643" i="5"/>
  <c r="CW2643" i="5"/>
  <c r="CV2643" i="5"/>
  <c r="CU2643" i="5"/>
  <c r="CS2643" i="5"/>
  <c r="CR2642" i="5"/>
  <c r="CQ2642" i="5"/>
  <c r="CP2642" i="5"/>
  <c r="DP2642" i="5"/>
  <c r="DO2642" i="5"/>
  <c r="DM2642" i="5"/>
  <c r="DL2642" i="5"/>
  <c r="DK2642" i="5"/>
  <c r="DI2642" i="5"/>
  <c r="DH2642" i="5"/>
  <c r="DG2642" i="5"/>
  <c r="DE2642" i="5"/>
  <c r="DD2642" i="5"/>
  <c r="DC2642" i="5"/>
  <c r="DA2642" i="5"/>
  <c r="CZ2642" i="5"/>
  <c r="CY2642" i="5"/>
  <c r="CW2642" i="5"/>
  <c r="CV2642" i="5"/>
  <c r="CU2642" i="5"/>
  <c r="CS2642" i="5"/>
  <c r="CR2641" i="5"/>
  <c r="CR2644" i="5" s="1"/>
  <c r="CQ2641" i="5"/>
  <c r="CQ2644" i="5" s="1"/>
  <c r="CP2641" i="5"/>
  <c r="CP2644" i="5" s="1"/>
  <c r="DP2641" i="5"/>
  <c r="DP2644" i="5" s="1"/>
  <c r="DO2641" i="5"/>
  <c r="DM2641" i="5"/>
  <c r="DM2644" i="5" s="1"/>
  <c r="DL2641" i="5"/>
  <c r="DL2644" i="5" s="1"/>
  <c r="DK2641" i="5"/>
  <c r="DK2644" i="5" s="1"/>
  <c r="DI2641" i="5"/>
  <c r="DI2644" i="5" s="1"/>
  <c r="DH2641" i="5"/>
  <c r="DH2644" i="5" s="1"/>
  <c r="DG2641" i="5"/>
  <c r="DG2644" i="5" s="1"/>
  <c r="DE2641" i="5"/>
  <c r="DE2644" i="5" s="1"/>
  <c r="DD2641" i="5"/>
  <c r="DD2644" i="5" s="1"/>
  <c r="DC2641" i="5"/>
  <c r="DA2641" i="5"/>
  <c r="DA2644" i="5" s="1"/>
  <c r="CZ2641" i="5"/>
  <c r="CZ2644" i="5" s="1"/>
  <c r="CY2641" i="5"/>
  <c r="CY2644" i="5" s="1"/>
  <c r="CW2641" i="5"/>
  <c r="CW2644" i="5" s="1"/>
  <c r="CV2641" i="5"/>
  <c r="CV2644" i="5" s="1"/>
  <c r="CU2641" i="5"/>
  <c r="CU2644" i="5" s="1"/>
  <c r="CS2641" i="5"/>
  <c r="CS2644" i="5" s="1"/>
  <c r="DI2659" i="5"/>
  <c r="DH2659" i="5"/>
  <c r="CR2659" i="5"/>
  <c r="DO2644" i="5"/>
  <c r="DC2644" i="5"/>
  <c r="CR2619" i="5"/>
  <c r="CQ2619" i="5"/>
  <c r="CP2619" i="5"/>
  <c r="DP2619" i="5"/>
  <c r="DO2619" i="5"/>
  <c r="DM2619" i="5"/>
  <c r="DL2619" i="5"/>
  <c r="DK2619" i="5"/>
  <c r="DI2619" i="5"/>
  <c r="DH2619" i="5"/>
  <c r="DG2619" i="5"/>
  <c r="DE2619" i="5"/>
  <c r="DD2619" i="5"/>
  <c r="DC2619" i="5"/>
  <c r="DA2619" i="5"/>
  <c r="CZ2619" i="5"/>
  <c r="CY2619" i="5"/>
  <c r="CW2619" i="5"/>
  <c r="CV2619" i="5"/>
  <c r="CU2619" i="5"/>
  <c r="CS2619" i="5"/>
  <c r="CR2617" i="5"/>
  <c r="CQ2617" i="5"/>
  <c r="CP2617" i="5"/>
  <c r="DP2617" i="5"/>
  <c r="DO2617" i="5"/>
  <c r="DM2617" i="5"/>
  <c r="DL2617" i="5"/>
  <c r="DK2617" i="5"/>
  <c r="DI2617" i="5"/>
  <c r="DH2617" i="5"/>
  <c r="DG2617" i="5"/>
  <c r="DE2617" i="5"/>
  <c r="DD2617" i="5"/>
  <c r="DC2617" i="5"/>
  <c r="DA2617" i="5"/>
  <c r="CZ2617" i="5"/>
  <c r="CY2617" i="5"/>
  <c r="CW2617" i="5"/>
  <c r="CV2617" i="5"/>
  <c r="CU2617" i="5"/>
  <c r="CS2617" i="5"/>
  <c r="CR2616" i="5"/>
  <c r="CQ2616" i="5"/>
  <c r="CP2616" i="5"/>
  <c r="DP2616" i="5"/>
  <c r="DO2616" i="5"/>
  <c r="DM2616" i="5"/>
  <c r="DL2616" i="5"/>
  <c r="DK2616" i="5"/>
  <c r="DI2616" i="5"/>
  <c r="DH2616" i="5"/>
  <c r="DG2616" i="5"/>
  <c r="DE2616" i="5"/>
  <c r="DD2616" i="5"/>
  <c r="DC2616" i="5"/>
  <c r="DA2616" i="5"/>
  <c r="CZ2616" i="5"/>
  <c r="CY2616" i="5"/>
  <c r="CW2616" i="5"/>
  <c r="CV2616" i="5"/>
  <c r="CU2616" i="5"/>
  <c r="CS2616" i="5"/>
  <c r="CR2615" i="5"/>
  <c r="CR2618" i="5" s="1"/>
  <c r="CQ2615" i="5"/>
  <c r="CQ2618" i="5" s="1"/>
  <c r="CP2615" i="5"/>
  <c r="CP2618" i="5" s="1"/>
  <c r="DP2615" i="5"/>
  <c r="DP2618" i="5" s="1"/>
  <c r="DO2615" i="5"/>
  <c r="DO2618" i="5" s="1"/>
  <c r="DM2615" i="5"/>
  <c r="DM2618" i="5" s="1"/>
  <c r="DL2615" i="5"/>
  <c r="DL2618" i="5" s="1"/>
  <c r="DK2615" i="5"/>
  <c r="DK2618" i="5" s="1"/>
  <c r="DI2615" i="5"/>
  <c r="DI2618" i="5" s="1"/>
  <c r="DH2615" i="5"/>
  <c r="DH2618" i="5" s="1"/>
  <c r="DG2615" i="5"/>
  <c r="DG2618" i="5" s="1"/>
  <c r="DE2615" i="5"/>
  <c r="DE2618" i="5" s="1"/>
  <c r="DD2615" i="5"/>
  <c r="DD2618" i="5" s="1"/>
  <c r="DC2615" i="5"/>
  <c r="DC2618" i="5" s="1"/>
  <c r="DA2615" i="5"/>
  <c r="DA2618" i="5" s="1"/>
  <c r="CZ2615" i="5"/>
  <c r="CZ2618" i="5" s="1"/>
  <c r="CY2615" i="5"/>
  <c r="CY2618" i="5" s="1"/>
  <c r="CW2615" i="5"/>
  <c r="CW2618" i="5" s="1"/>
  <c r="CV2615" i="5"/>
  <c r="CV2618" i="5" s="1"/>
  <c r="CU2615" i="5"/>
  <c r="CU2618" i="5" s="1"/>
  <c r="CS2615" i="5"/>
  <c r="CS2618" i="5" s="1"/>
  <c r="CR2610" i="5"/>
  <c r="CQ2610" i="5"/>
  <c r="CP2610" i="5"/>
  <c r="DP2610" i="5"/>
  <c r="DO2610" i="5"/>
  <c r="DM2610" i="5"/>
  <c r="DL2610" i="5"/>
  <c r="DK2610" i="5"/>
  <c r="DI2610" i="5"/>
  <c r="DH2610" i="5"/>
  <c r="DG2610" i="5"/>
  <c r="DE2610" i="5"/>
  <c r="DD2610" i="5"/>
  <c r="DC2610" i="5"/>
  <c r="DA2610" i="5"/>
  <c r="CZ2610" i="5"/>
  <c r="CY2610" i="5"/>
  <c r="CW2610" i="5"/>
  <c r="CV2610" i="5"/>
  <c r="CU2610" i="5"/>
  <c r="CS2610" i="5"/>
  <c r="CR2608" i="5"/>
  <c r="CQ2608" i="5"/>
  <c r="CP2608" i="5"/>
  <c r="DC2608" i="5"/>
  <c r="DA2608" i="5"/>
  <c r="CZ2608" i="5"/>
  <c r="CY2608" i="5"/>
  <c r="CW2608" i="5"/>
  <c r="CV2608" i="5"/>
  <c r="CU2608" i="5"/>
  <c r="CS2608" i="5"/>
  <c r="CR2607" i="5"/>
  <c r="CQ2607" i="5"/>
  <c r="CP2607" i="5"/>
  <c r="DC2607" i="5"/>
  <c r="DA2607" i="5"/>
  <c r="CZ2607" i="5"/>
  <c r="CY2607" i="5"/>
  <c r="CW2607" i="5"/>
  <c r="CV2607" i="5"/>
  <c r="CU2607" i="5"/>
  <c r="CS2607" i="5"/>
  <c r="CR2606" i="5"/>
  <c r="CR2609" i="5" s="1"/>
  <c r="CQ2606" i="5"/>
  <c r="CQ2609" i="5" s="1"/>
  <c r="CP2606" i="5"/>
  <c r="CP2609" i="5" s="1"/>
  <c r="DC2606" i="5"/>
  <c r="DC2609" i="5" s="1"/>
  <c r="DA2606" i="5"/>
  <c r="DA2609" i="5" s="1"/>
  <c r="CZ2606" i="5"/>
  <c r="CZ2609" i="5" s="1"/>
  <c r="CY2606" i="5"/>
  <c r="CY2609" i="5" s="1"/>
  <c r="CW2606" i="5"/>
  <c r="CW2609" i="5" s="1"/>
  <c r="CV2606" i="5"/>
  <c r="CV2609" i="5" s="1"/>
  <c r="CU2606" i="5"/>
  <c r="CU2609" i="5" s="1"/>
  <c r="CS2606" i="5"/>
  <c r="CS2609" i="5" s="1"/>
  <c r="CR2600" i="5"/>
  <c r="CQ2600" i="5"/>
  <c r="CP2600" i="5"/>
  <c r="DP2600" i="5"/>
  <c r="DO2600" i="5"/>
  <c r="DM2600" i="5"/>
  <c r="DL2600" i="5"/>
  <c r="DK2600" i="5"/>
  <c r="DI2600" i="5"/>
  <c r="DH2600" i="5"/>
  <c r="DG2600" i="5"/>
  <c r="DE2600" i="5"/>
  <c r="DD2600" i="5"/>
  <c r="DC2600" i="5"/>
  <c r="DA2600" i="5"/>
  <c r="CZ2600" i="5"/>
  <c r="CY2600" i="5"/>
  <c r="CW2600" i="5"/>
  <c r="CV2600" i="5"/>
  <c r="CU2600" i="5"/>
  <c r="CS2600" i="5"/>
  <c r="CR2598" i="5"/>
  <c r="CQ2598" i="5"/>
  <c r="CP2598" i="5"/>
  <c r="DP2598" i="5"/>
  <c r="DO2598" i="5"/>
  <c r="DM2598" i="5"/>
  <c r="DL2598" i="5"/>
  <c r="DK2598" i="5"/>
  <c r="DI2598" i="5"/>
  <c r="DH2598" i="5"/>
  <c r="DG2598" i="5"/>
  <c r="DE2598" i="5"/>
  <c r="DD2598" i="5"/>
  <c r="DC2598" i="5"/>
  <c r="DA2598" i="5"/>
  <c r="CZ2598" i="5"/>
  <c r="CY2598" i="5"/>
  <c r="CW2598" i="5"/>
  <c r="CV2598" i="5"/>
  <c r="CU2598" i="5"/>
  <c r="CS2598" i="5"/>
  <c r="CR2597" i="5"/>
  <c r="CQ2597" i="5"/>
  <c r="CP2597" i="5"/>
  <c r="DP2597" i="5"/>
  <c r="DO2597" i="5"/>
  <c r="DM2597" i="5"/>
  <c r="DL2597" i="5"/>
  <c r="DK2597" i="5"/>
  <c r="DI2597" i="5"/>
  <c r="DH2597" i="5"/>
  <c r="DG2597" i="5"/>
  <c r="DE2597" i="5"/>
  <c r="DD2597" i="5"/>
  <c r="DC2597" i="5"/>
  <c r="DA2597" i="5"/>
  <c r="CZ2597" i="5"/>
  <c r="CY2597" i="5"/>
  <c r="CW2597" i="5"/>
  <c r="CV2597" i="5"/>
  <c r="CU2597" i="5"/>
  <c r="CS2597" i="5"/>
  <c r="CR2596" i="5"/>
  <c r="CR2599" i="5" s="1"/>
  <c r="CQ2596" i="5"/>
  <c r="CQ2599" i="5" s="1"/>
  <c r="CP2596" i="5"/>
  <c r="CP2599" i="5" s="1"/>
  <c r="DP2596" i="5"/>
  <c r="DP2599" i="5" s="1"/>
  <c r="DO2596" i="5"/>
  <c r="DO2599" i="5" s="1"/>
  <c r="DM2596" i="5"/>
  <c r="DM2599" i="5" s="1"/>
  <c r="DL2596" i="5"/>
  <c r="DL2599" i="5" s="1"/>
  <c r="DK2596" i="5"/>
  <c r="DK2599" i="5" s="1"/>
  <c r="DI2596" i="5"/>
  <c r="DI2599" i="5" s="1"/>
  <c r="DH2596" i="5"/>
  <c r="DH2599" i="5" s="1"/>
  <c r="DG2596" i="5"/>
  <c r="DG2599" i="5" s="1"/>
  <c r="DE2596" i="5"/>
  <c r="DE2599" i="5" s="1"/>
  <c r="DD2596" i="5"/>
  <c r="DD2599" i="5" s="1"/>
  <c r="DC2596" i="5"/>
  <c r="DC2599" i="5" s="1"/>
  <c r="DA2596" i="5"/>
  <c r="DA2599" i="5" s="1"/>
  <c r="CZ2596" i="5"/>
  <c r="CZ2599" i="5" s="1"/>
  <c r="CY2596" i="5"/>
  <c r="CY2599" i="5" s="1"/>
  <c r="CW2596" i="5"/>
  <c r="CW2599" i="5" s="1"/>
  <c r="CV2596" i="5"/>
  <c r="CV2599" i="5" s="1"/>
  <c r="CU2596" i="5"/>
  <c r="CU2599" i="5" s="1"/>
  <c r="CS2596" i="5"/>
  <c r="CS2599" i="5" s="1"/>
  <c r="CR2567" i="5"/>
  <c r="CQ2567" i="5"/>
  <c r="CP2567" i="5"/>
  <c r="DP2567" i="5"/>
  <c r="DO2567" i="5"/>
  <c r="DM2567" i="5"/>
  <c r="DL2567" i="5"/>
  <c r="DK2567" i="5"/>
  <c r="DI2567" i="5"/>
  <c r="DH2567" i="5"/>
  <c r="DG2567" i="5"/>
  <c r="DE2567" i="5"/>
  <c r="DD2567" i="5"/>
  <c r="DC2567" i="5"/>
  <c r="DA2567" i="5"/>
  <c r="CZ2567" i="5"/>
  <c r="CY2567" i="5"/>
  <c r="CW2567" i="5"/>
  <c r="DM2569" i="5"/>
  <c r="DI2569" i="5"/>
  <c r="DE2569" i="5"/>
  <c r="DA2569" i="5"/>
  <c r="CW2569" i="5"/>
  <c r="DP2569" i="5"/>
  <c r="DO2569" i="5"/>
  <c r="DL2569" i="5"/>
  <c r="DK2569" i="5"/>
  <c r="DH2569" i="5"/>
  <c r="DG2569" i="5"/>
  <c r="DD2569" i="5"/>
  <c r="DC2569" i="5"/>
  <c r="CZ2569" i="5"/>
  <c r="CY2569" i="5"/>
  <c r="CV2569" i="5"/>
  <c r="CU2569" i="5"/>
  <c r="CR2569" i="5"/>
  <c r="CQ2569" i="5"/>
  <c r="CP2569" i="5"/>
  <c r="CV2567" i="5"/>
  <c r="CU2567" i="5"/>
  <c r="CR2566" i="5"/>
  <c r="CQ2566" i="5"/>
  <c r="CP2566" i="5"/>
  <c r="CS2567" i="5"/>
  <c r="DP2566" i="5"/>
  <c r="DO2566" i="5"/>
  <c r="DM2566" i="5"/>
  <c r="DL2566" i="5"/>
  <c r="DK2566" i="5"/>
  <c r="DI2566" i="5"/>
  <c r="DH2566" i="5"/>
  <c r="DG2566" i="5"/>
  <c r="DE2566" i="5"/>
  <c r="DD2566" i="5"/>
  <c r="DC2566" i="5"/>
  <c r="DA2566" i="5"/>
  <c r="CZ2566" i="5"/>
  <c r="CY2566" i="5"/>
  <c r="CW2566" i="5"/>
  <c r="CV2566" i="5"/>
  <c r="CU2566" i="5"/>
  <c r="AW2643" i="5"/>
  <c r="AT2643" i="5"/>
  <c r="AR2643" i="5"/>
  <c r="AO2643" i="5"/>
  <c r="AM2643" i="5"/>
  <c r="AJ2643" i="5"/>
  <c r="AH2643" i="5"/>
  <c r="CK2642" i="5"/>
  <c r="CJ2642" i="5"/>
  <c r="CI2642" i="5"/>
  <c r="CH2642" i="5"/>
  <c r="CG2642" i="5"/>
  <c r="CF2642" i="5"/>
  <c r="CE2642" i="5"/>
  <c r="CD2642" i="5"/>
  <c r="CC2642" i="5"/>
  <c r="CB2642" i="5"/>
  <c r="CA2642" i="5"/>
  <c r="BZ2642" i="5"/>
  <c r="BY2642" i="5"/>
  <c r="BX2642" i="5"/>
  <c r="BW2642" i="5"/>
  <c r="BV2642" i="5"/>
  <c r="BU2642" i="5"/>
  <c r="BT2642" i="5"/>
  <c r="BS2642" i="5"/>
  <c r="BR2642" i="5"/>
  <c r="BQ2642" i="5"/>
  <c r="BN2642" i="5"/>
  <c r="BL2642" i="5"/>
  <c r="BI2642" i="5"/>
  <c r="BG2642" i="5"/>
  <c r="BD2642" i="5"/>
  <c r="BB2642" i="5"/>
  <c r="AY2642" i="5"/>
  <c r="AX2642" i="5"/>
  <c r="AW2642" i="5"/>
  <c r="AT2642" i="5"/>
  <c r="AR2642" i="5"/>
  <c r="AO2642" i="5"/>
  <c r="AM2642" i="5"/>
  <c r="AJ2642" i="5"/>
  <c r="AH2642" i="5"/>
  <c r="BN2641" i="5"/>
  <c r="BL2641" i="5"/>
  <c r="BI2641" i="5"/>
  <c r="BG2641" i="5"/>
  <c r="BD2641" i="5"/>
  <c r="BB2641" i="5"/>
  <c r="AY2641" i="5"/>
  <c r="AX2641" i="5"/>
  <c r="AW2641" i="5"/>
  <c r="AT2641" i="5"/>
  <c r="AR2641" i="5"/>
  <c r="AO2641" i="5"/>
  <c r="AM2641" i="5"/>
  <c r="AJ2641" i="5"/>
  <c r="AH2641" i="5"/>
  <c r="BN2640" i="5"/>
  <c r="BL2640" i="5"/>
  <c r="BI2640" i="5"/>
  <c r="BG2640" i="5"/>
  <c r="BD2640" i="5"/>
  <c r="BB2640" i="5"/>
  <c r="AY2640" i="5"/>
  <c r="AX2640" i="5"/>
  <c r="AW2640" i="5"/>
  <c r="AT2640" i="5"/>
  <c r="AR2640" i="5"/>
  <c r="AO2640" i="5"/>
  <c r="AM2640" i="5"/>
  <c r="AJ2640" i="5"/>
  <c r="AH2640" i="5"/>
  <c r="BN2639" i="5"/>
  <c r="BL2639" i="5"/>
  <c r="BI2639" i="5"/>
  <c r="BG2639" i="5"/>
  <c r="BD2639" i="5"/>
  <c r="BB2639" i="5"/>
  <c r="AY2639" i="5"/>
  <c r="AX2639" i="5"/>
  <c r="AW2639" i="5"/>
  <c r="AT2639" i="5"/>
  <c r="AR2639" i="5"/>
  <c r="AO2639" i="5"/>
  <c r="AM2639" i="5"/>
  <c r="AJ2639" i="5"/>
  <c r="AH2639" i="5"/>
  <c r="BN2638" i="5"/>
  <c r="BL2638" i="5"/>
  <c r="BI2638" i="5"/>
  <c r="BG2638" i="5"/>
  <c r="BD2638" i="5"/>
  <c r="BB2638" i="5"/>
  <c r="AY2638" i="5"/>
  <c r="AX2638" i="5"/>
  <c r="AW2638" i="5"/>
  <c r="AT2638" i="5"/>
  <c r="AR2638" i="5"/>
  <c r="AO2638" i="5"/>
  <c r="AM2638" i="5"/>
  <c r="AJ2638" i="5"/>
  <c r="AH2638" i="5"/>
  <c r="BN2637" i="5"/>
  <c r="BL2637" i="5"/>
  <c r="BI2637" i="5"/>
  <c r="BG2637" i="5"/>
  <c r="BD2637" i="5"/>
  <c r="BB2637" i="5"/>
  <c r="AY2637" i="5"/>
  <c r="AX2637" i="5"/>
  <c r="AW2637" i="5"/>
  <c r="AT2637" i="5"/>
  <c r="AR2637" i="5"/>
  <c r="AO2637" i="5"/>
  <c r="AM2637" i="5"/>
  <c r="AJ2637" i="5"/>
  <c r="AH2637" i="5"/>
  <c r="CB2636" i="5"/>
  <c r="BN2636" i="5"/>
  <c r="BL2636" i="5"/>
  <c r="BI2636" i="5"/>
  <c r="BG2636" i="5"/>
  <c r="BD2636" i="5"/>
  <c r="BB2636" i="5"/>
  <c r="AY2636" i="5"/>
  <c r="AX2636" i="5"/>
  <c r="AW2636" i="5"/>
  <c r="AT2636" i="5"/>
  <c r="AR2636" i="5"/>
  <c r="AO2636" i="5"/>
  <c r="AM2636" i="5"/>
  <c r="AJ2636" i="5"/>
  <c r="AH2636" i="5"/>
  <c r="CK2635" i="5"/>
  <c r="CJ2635" i="5"/>
  <c r="CI2635" i="5"/>
  <c r="CH2635" i="5"/>
  <c r="CG2635" i="5"/>
  <c r="CF2635" i="5"/>
  <c r="CE2635" i="5"/>
  <c r="CD2635" i="5"/>
  <c r="CC2635" i="5"/>
  <c r="CB2635" i="5"/>
  <c r="CA2635" i="5"/>
  <c r="BZ2635" i="5"/>
  <c r="BY2635" i="5"/>
  <c r="BX2635" i="5"/>
  <c r="BW2635" i="5"/>
  <c r="BV2635" i="5"/>
  <c r="BU2635" i="5"/>
  <c r="BT2635" i="5"/>
  <c r="BS2635" i="5"/>
  <c r="BR2635" i="5"/>
  <c r="BQ2635" i="5"/>
  <c r="BN2635" i="5"/>
  <c r="BL2635" i="5"/>
  <c r="BI2635" i="5"/>
  <c r="BG2635" i="5"/>
  <c r="BD2635" i="5"/>
  <c r="BB2635" i="5"/>
  <c r="AY2635" i="5"/>
  <c r="AX2635" i="5"/>
  <c r="AW2635" i="5"/>
  <c r="AT2635" i="5"/>
  <c r="AR2635" i="5"/>
  <c r="AO2635" i="5"/>
  <c r="AM2635" i="5"/>
  <c r="AJ2635" i="5"/>
  <c r="AH2635" i="5"/>
  <c r="CB2634" i="5"/>
  <c r="BN2634" i="5"/>
  <c r="BL2634" i="5"/>
  <c r="BI2634" i="5"/>
  <c r="BG2634" i="5"/>
  <c r="BD2634" i="5"/>
  <c r="BB2634" i="5"/>
  <c r="AY2634" i="5"/>
  <c r="AX2634" i="5"/>
  <c r="AW2634" i="5"/>
  <c r="AT2634" i="5"/>
  <c r="AR2634" i="5"/>
  <c r="AO2634" i="5"/>
  <c r="AM2634" i="5"/>
  <c r="AJ2634" i="5"/>
  <c r="AH2634" i="5"/>
  <c r="CK2633" i="5"/>
  <c r="CJ2633" i="5"/>
  <c r="CI2633" i="5"/>
  <c r="CH2633" i="5"/>
  <c r="CG2633" i="5"/>
  <c r="CF2633" i="5"/>
  <c r="CE2633" i="5"/>
  <c r="CD2633" i="5"/>
  <c r="CC2633" i="5"/>
  <c r="CB2633" i="5"/>
  <c r="CA2633" i="5"/>
  <c r="BZ2633" i="5"/>
  <c r="BY2633" i="5"/>
  <c r="BX2633" i="5"/>
  <c r="BW2633" i="5"/>
  <c r="BV2633" i="5"/>
  <c r="BU2633" i="5"/>
  <c r="BT2633" i="5"/>
  <c r="BS2633" i="5"/>
  <c r="BR2633" i="5"/>
  <c r="BQ2633" i="5"/>
  <c r="BN2633" i="5"/>
  <c r="BL2633" i="5"/>
  <c r="BI2633" i="5"/>
  <c r="BG2633" i="5"/>
  <c r="BD2633" i="5"/>
  <c r="BB2633" i="5"/>
  <c r="AY2633" i="5"/>
  <c r="AX2633" i="5"/>
  <c r="AW2633" i="5"/>
  <c r="AT2633" i="5"/>
  <c r="AR2633" i="5"/>
  <c r="AO2633" i="5"/>
  <c r="AM2633" i="5"/>
  <c r="AJ2633" i="5"/>
  <c r="AH2633" i="5"/>
  <c r="BN2632" i="5"/>
  <c r="BL2632" i="5"/>
  <c r="BI2632" i="5"/>
  <c r="BG2632" i="5"/>
  <c r="BD2632" i="5"/>
  <c r="BB2632" i="5"/>
  <c r="AY2632" i="5"/>
  <c r="AX2632" i="5"/>
  <c r="AW2632" i="5"/>
  <c r="AT2632" i="5"/>
  <c r="AR2632" i="5"/>
  <c r="AO2632" i="5"/>
  <c r="AM2632" i="5"/>
  <c r="AJ2632" i="5"/>
  <c r="AH2632" i="5"/>
  <c r="BN2631" i="5"/>
  <c r="BL2631" i="5"/>
  <c r="BI2631" i="5"/>
  <c r="BG2631" i="5"/>
  <c r="BD2631" i="5"/>
  <c r="BB2631" i="5"/>
  <c r="AY2631" i="5"/>
  <c r="AX2631" i="5"/>
  <c r="AW2631" i="5"/>
  <c r="AT2631" i="5"/>
  <c r="AR2631" i="5"/>
  <c r="AO2631" i="5"/>
  <c r="AM2631" i="5"/>
  <c r="AJ2631" i="5"/>
  <c r="AH2631" i="5"/>
  <c r="BN2630" i="5"/>
  <c r="BL2630" i="5"/>
  <c r="BI2630" i="5"/>
  <c r="BG2630" i="5"/>
  <c r="BD2630" i="5"/>
  <c r="BB2630" i="5"/>
  <c r="AY2630" i="5"/>
  <c r="AX2630" i="5"/>
  <c r="AW2630" i="5"/>
  <c r="AT2630" i="5"/>
  <c r="AR2630" i="5"/>
  <c r="AO2630" i="5"/>
  <c r="AM2630" i="5"/>
  <c r="AJ2630" i="5"/>
  <c r="AH2630" i="5"/>
  <c r="BN2629" i="5"/>
  <c r="BL2629" i="5"/>
  <c r="BI2629" i="5"/>
  <c r="BG2629" i="5"/>
  <c r="BD2629" i="5"/>
  <c r="BB2629" i="5"/>
  <c r="AY2629" i="5"/>
  <c r="AX2629" i="5"/>
  <c r="AW2629" i="5"/>
  <c r="AT2629" i="5"/>
  <c r="AR2629" i="5"/>
  <c r="AO2629" i="5"/>
  <c r="AM2629" i="5"/>
  <c r="AJ2629" i="5"/>
  <c r="AH2629" i="5"/>
  <c r="BN2628" i="5"/>
  <c r="BL2628" i="5"/>
  <c r="BI2628" i="5"/>
  <c r="BG2628" i="5"/>
  <c r="BD2628" i="5"/>
  <c r="BB2628" i="5"/>
  <c r="AY2628" i="5"/>
  <c r="AX2628" i="5"/>
  <c r="AW2628" i="5"/>
  <c r="AT2628" i="5"/>
  <c r="AR2628" i="5"/>
  <c r="AO2628" i="5"/>
  <c r="AM2628" i="5"/>
  <c r="AJ2628" i="5"/>
  <c r="AH2628" i="5"/>
  <c r="BN2627" i="5"/>
  <c r="BL2627" i="5"/>
  <c r="BI2627" i="5"/>
  <c r="BG2627" i="5"/>
  <c r="BD2627" i="5"/>
  <c r="BB2627" i="5"/>
  <c r="AY2627" i="5"/>
  <c r="AX2627" i="5"/>
  <c r="AW2627" i="5"/>
  <c r="AT2627" i="5"/>
  <c r="AR2627" i="5"/>
  <c r="AO2627" i="5"/>
  <c r="AM2627" i="5"/>
  <c r="AJ2627" i="5"/>
  <c r="AH2627" i="5"/>
  <c r="BN2626" i="5"/>
  <c r="BL2626" i="5"/>
  <c r="BI2626" i="5"/>
  <c r="BG2626" i="5"/>
  <c r="BD2626" i="5"/>
  <c r="BB2626" i="5"/>
  <c r="AY2626" i="5"/>
  <c r="AX2626" i="5"/>
  <c r="AW2626" i="5"/>
  <c r="AT2626" i="5"/>
  <c r="AR2626" i="5"/>
  <c r="AO2626" i="5"/>
  <c r="AM2626" i="5"/>
  <c r="AJ2626" i="5"/>
  <c r="AH2626" i="5"/>
  <c r="CB2625" i="5"/>
  <c r="BN2625" i="5"/>
  <c r="BL2625" i="5"/>
  <c r="BI2625" i="5"/>
  <c r="BG2625" i="5"/>
  <c r="BD2625" i="5"/>
  <c r="BB2625" i="5"/>
  <c r="AY2625" i="5"/>
  <c r="AX2625" i="5"/>
  <c r="AW2625" i="5"/>
  <c r="AT2625" i="5"/>
  <c r="AR2625" i="5"/>
  <c r="AO2625" i="5"/>
  <c r="AM2625" i="5"/>
  <c r="AJ2625" i="5"/>
  <c r="AH2625" i="5"/>
  <c r="CK2624" i="5"/>
  <c r="CJ2624" i="5"/>
  <c r="CI2624" i="5"/>
  <c r="CH2624" i="5"/>
  <c r="CG2624" i="5"/>
  <c r="CF2624" i="5"/>
  <c r="CE2624" i="5"/>
  <c r="CD2624" i="5"/>
  <c r="CC2624" i="5"/>
  <c r="CB2624" i="5"/>
  <c r="CA2624" i="5"/>
  <c r="BZ2624" i="5"/>
  <c r="BY2624" i="5"/>
  <c r="BX2624" i="5"/>
  <c r="BW2624" i="5"/>
  <c r="BV2624" i="5"/>
  <c r="BU2624" i="5"/>
  <c r="BT2624" i="5"/>
  <c r="BS2624" i="5"/>
  <c r="BR2624" i="5"/>
  <c r="BQ2624" i="5"/>
  <c r="BN2624" i="5"/>
  <c r="BL2624" i="5"/>
  <c r="BI2624" i="5"/>
  <c r="BG2624" i="5"/>
  <c r="BD2624" i="5"/>
  <c r="BB2624" i="5"/>
  <c r="AY2624" i="5"/>
  <c r="AX2624" i="5"/>
  <c r="AW2624" i="5"/>
  <c r="AT2624" i="5"/>
  <c r="AR2624" i="5"/>
  <c r="AO2624" i="5"/>
  <c r="AM2624" i="5"/>
  <c r="AJ2624" i="5"/>
  <c r="AH2624" i="5"/>
  <c r="CB2623" i="5"/>
  <c r="BN2623" i="5"/>
  <c r="BL2623" i="5"/>
  <c r="BI2623" i="5"/>
  <c r="BG2623" i="5"/>
  <c r="BD2623" i="5"/>
  <c r="BB2623" i="5"/>
  <c r="AY2623" i="5"/>
  <c r="AX2623" i="5"/>
  <c r="AW2623" i="5"/>
  <c r="AT2623" i="5"/>
  <c r="AR2623" i="5"/>
  <c r="AO2623" i="5"/>
  <c r="AM2623" i="5"/>
  <c r="AJ2623" i="5"/>
  <c r="AH2623" i="5"/>
  <c r="CK2622" i="5"/>
  <c r="CJ2622" i="5"/>
  <c r="CI2622" i="5"/>
  <c r="CH2622" i="5"/>
  <c r="CG2622" i="5"/>
  <c r="CF2622" i="5"/>
  <c r="CE2622" i="5"/>
  <c r="CD2622" i="5"/>
  <c r="CC2622" i="5"/>
  <c r="CB2622" i="5"/>
  <c r="CA2622" i="5"/>
  <c r="BZ2622" i="5"/>
  <c r="BY2622" i="5"/>
  <c r="BX2622" i="5"/>
  <c r="BW2622" i="5"/>
  <c r="BV2622" i="5"/>
  <c r="BU2622" i="5"/>
  <c r="BT2622" i="5"/>
  <c r="BS2622" i="5"/>
  <c r="BR2622" i="5"/>
  <c r="BQ2622" i="5"/>
  <c r="BN2622" i="5"/>
  <c r="BL2622" i="5"/>
  <c r="BI2622" i="5"/>
  <c r="BG2622" i="5"/>
  <c r="BD2622" i="5"/>
  <c r="BB2622" i="5"/>
  <c r="AY2622" i="5"/>
  <c r="AX2622" i="5"/>
  <c r="AW2622" i="5"/>
  <c r="AT2622" i="5"/>
  <c r="AR2622" i="5"/>
  <c r="AO2622" i="5"/>
  <c r="AM2622" i="5"/>
  <c r="AJ2622" i="5"/>
  <c r="AH2622" i="5"/>
  <c r="BN2621" i="5"/>
  <c r="BL2621" i="5"/>
  <c r="BI2621" i="5"/>
  <c r="BG2621" i="5"/>
  <c r="BD2621" i="5"/>
  <c r="BB2621" i="5"/>
  <c r="AY2621" i="5"/>
  <c r="AX2621" i="5"/>
  <c r="AW2621" i="5"/>
  <c r="AT2621" i="5"/>
  <c r="AR2621" i="5"/>
  <c r="AO2621" i="5"/>
  <c r="AM2621" i="5"/>
  <c r="AJ2621" i="5"/>
  <c r="AH2621" i="5"/>
  <c r="BN2620" i="5"/>
  <c r="BL2620" i="5"/>
  <c r="BI2620" i="5"/>
  <c r="BG2620" i="5"/>
  <c r="BD2620" i="5"/>
  <c r="BB2620" i="5"/>
  <c r="AY2620" i="5"/>
  <c r="AX2620" i="5"/>
  <c r="AW2620" i="5"/>
  <c r="AT2620" i="5"/>
  <c r="AR2620" i="5"/>
  <c r="AO2620" i="5"/>
  <c r="AM2620" i="5"/>
  <c r="AJ2620" i="5"/>
  <c r="AH2620" i="5"/>
  <c r="CB2619" i="5"/>
  <c r="BN2619" i="5"/>
  <c r="BL2619" i="5"/>
  <c r="BI2619" i="5"/>
  <c r="BG2619" i="5"/>
  <c r="BD2619" i="5"/>
  <c r="BB2619" i="5"/>
  <c r="AY2619" i="5"/>
  <c r="AX2619" i="5"/>
  <c r="AW2619" i="5"/>
  <c r="AT2619" i="5"/>
  <c r="AR2619" i="5"/>
  <c r="AO2619" i="5"/>
  <c r="AM2619" i="5"/>
  <c r="AJ2619" i="5"/>
  <c r="AH2619" i="5"/>
  <c r="CK2618" i="5"/>
  <c r="CJ2618" i="5"/>
  <c r="CI2618" i="5"/>
  <c r="CH2618" i="5"/>
  <c r="CG2618" i="5"/>
  <c r="CF2618" i="5"/>
  <c r="CE2618" i="5"/>
  <c r="CD2618" i="5"/>
  <c r="CC2618" i="5"/>
  <c r="CB2618" i="5"/>
  <c r="CA2618" i="5"/>
  <c r="BZ2618" i="5"/>
  <c r="BY2618" i="5"/>
  <c r="BX2618" i="5"/>
  <c r="BW2618" i="5"/>
  <c r="BV2618" i="5"/>
  <c r="BU2618" i="5"/>
  <c r="BT2618" i="5"/>
  <c r="BS2618" i="5"/>
  <c r="BR2618" i="5"/>
  <c r="BQ2618" i="5"/>
  <c r="BN2618" i="5"/>
  <c r="BL2618" i="5"/>
  <c r="BI2618" i="5"/>
  <c r="BG2618" i="5"/>
  <c r="BD2618" i="5"/>
  <c r="BB2618" i="5"/>
  <c r="AY2618" i="5"/>
  <c r="AX2618" i="5"/>
  <c r="AW2618" i="5"/>
  <c r="AT2618" i="5"/>
  <c r="AR2618" i="5"/>
  <c r="AO2618" i="5"/>
  <c r="AM2618" i="5"/>
  <c r="AJ2618" i="5"/>
  <c r="AH2618" i="5"/>
  <c r="CB2617" i="5"/>
  <c r="BN2617" i="5"/>
  <c r="BL2617" i="5"/>
  <c r="BI2617" i="5"/>
  <c r="BG2617" i="5"/>
  <c r="BD2617" i="5"/>
  <c r="BB2617" i="5"/>
  <c r="AY2617" i="5"/>
  <c r="AX2617" i="5"/>
  <c r="AW2617" i="5"/>
  <c r="AT2617" i="5"/>
  <c r="AR2617" i="5"/>
  <c r="AO2617" i="5"/>
  <c r="AM2617" i="5"/>
  <c r="AJ2617" i="5"/>
  <c r="AH2617" i="5"/>
  <c r="CK2616" i="5"/>
  <c r="CJ2616" i="5"/>
  <c r="CI2616" i="5"/>
  <c r="CH2616" i="5"/>
  <c r="CG2616" i="5"/>
  <c r="CF2616" i="5"/>
  <c r="CE2616" i="5"/>
  <c r="CD2616" i="5"/>
  <c r="CC2616" i="5"/>
  <c r="CB2616" i="5"/>
  <c r="CA2616" i="5"/>
  <c r="BZ2616" i="5"/>
  <c r="BY2616" i="5"/>
  <c r="BX2616" i="5"/>
  <c r="BW2616" i="5"/>
  <c r="BV2616" i="5"/>
  <c r="BU2616" i="5"/>
  <c r="BT2616" i="5"/>
  <c r="BS2616" i="5"/>
  <c r="BR2616" i="5"/>
  <c r="BQ2616" i="5"/>
  <c r="BN2616" i="5"/>
  <c r="BL2616" i="5"/>
  <c r="BI2616" i="5"/>
  <c r="BG2616" i="5"/>
  <c r="BD2616" i="5"/>
  <c r="BB2616" i="5"/>
  <c r="AY2616" i="5"/>
  <c r="AX2616" i="5"/>
  <c r="AW2616" i="5"/>
  <c r="AT2616" i="5"/>
  <c r="AR2616" i="5"/>
  <c r="AO2616" i="5"/>
  <c r="AM2616" i="5"/>
  <c r="AJ2616" i="5"/>
  <c r="AH2616" i="5"/>
  <c r="BN2615" i="5"/>
  <c r="BL2615" i="5"/>
  <c r="BI2615" i="5"/>
  <c r="BG2615" i="5"/>
  <c r="BD2615" i="5"/>
  <c r="BB2615" i="5"/>
  <c r="AY2615" i="5"/>
  <c r="AX2615" i="5"/>
  <c r="AW2615" i="5"/>
  <c r="AT2615" i="5"/>
  <c r="AR2615" i="5"/>
  <c r="AO2615" i="5"/>
  <c r="AM2615" i="5"/>
  <c r="AJ2615" i="5"/>
  <c r="AH2615" i="5"/>
  <c r="BN2614" i="5"/>
  <c r="BL2614" i="5"/>
  <c r="BI2614" i="5"/>
  <c r="BG2614" i="5"/>
  <c r="BD2614" i="5"/>
  <c r="BB2614" i="5"/>
  <c r="AY2614" i="5"/>
  <c r="AX2614" i="5"/>
  <c r="AW2614" i="5"/>
  <c r="AT2614" i="5"/>
  <c r="AR2614" i="5"/>
  <c r="AO2614" i="5"/>
  <c r="AM2614" i="5"/>
  <c r="AJ2614" i="5"/>
  <c r="AH2614" i="5"/>
  <c r="BN2613" i="5"/>
  <c r="BL2613" i="5"/>
  <c r="BI2613" i="5"/>
  <c r="BG2613" i="5"/>
  <c r="BD2613" i="5"/>
  <c r="BB2613" i="5"/>
  <c r="AY2613" i="5"/>
  <c r="AX2613" i="5"/>
  <c r="AW2613" i="5"/>
  <c r="AT2613" i="5"/>
  <c r="AR2613" i="5"/>
  <c r="AO2613" i="5"/>
  <c r="AM2613" i="5"/>
  <c r="AJ2613" i="5"/>
  <c r="AH2613" i="5"/>
  <c r="BN2612" i="5"/>
  <c r="BL2612" i="5"/>
  <c r="BI2612" i="5"/>
  <c r="BG2612" i="5"/>
  <c r="BD2612" i="5"/>
  <c r="BB2612" i="5"/>
  <c r="AY2612" i="5"/>
  <c r="AX2612" i="5"/>
  <c r="AW2612" i="5"/>
  <c r="AT2612" i="5"/>
  <c r="AR2612" i="5"/>
  <c r="AO2612" i="5"/>
  <c r="AM2612" i="5"/>
  <c r="AJ2612" i="5"/>
  <c r="AH2612" i="5"/>
  <c r="BN2611" i="5"/>
  <c r="BL2611" i="5"/>
  <c r="BI2611" i="5"/>
  <c r="BG2611" i="5"/>
  <c r="BD2611" i="5"/>
  <c r="BB2611" i="5"/>
  <c r="AY2611" i="5"/>
  <c r="AX2611" i="5"/>
  <c r="AW2611" i="5"/>
  <c r="AT2611" i="5"/>
  <c r="AR2611" i="5"/>
  <c r="AO2611" i="5"/>
  <c r="AM2611" i="5"/>
  <c r="AJ2611" i="5"/>
  <c r="AH2611" i="5"/>
  <c r="CB2610" i="5"/>
  <c r="BN2610" i="5"/>
  <c r="BL2610" i="5"/>
  <c r="BI2610" i="5"/>
  <c r="BG2610" i="5"/>
  <c r="BD2610" i="5"/>
  <c r="BB2610" i="5"/>
  <c r="AY2610" i="5"/>
  <c r="AX2610" i="5"/>
  <c r="AW2610" i="5"/>
  <c r="AT2610" i="5"/>
  <c r="AR2610" i="5"/>
  <c r="AO2610" i="5"/>
  <c r="AM2610" i="5"/>
  <c r="AJ2610" i="5"/>
  <c r="AH2610" i="5"/>
  <c r="CK2609" i="5"/>
  <c r="CJ2609" i="5"/>
  <c r="CI2609" i="5"/>
  <c r="CH2609" i="5"/>
  <c r="CG2609" i="5"/>
  <c r="CF2609" i="5"/>
  <c r="CE2609" i="5"/>
  <c r="CD2609" i="5"/>
  <c r="CC2609" i="5"/>
  <c r="CB2609" i="5"/>
  <c r="CA2609" i="5"/>
  <c r="BZ2609" i="5"/>
  <c r="BY2609" i="5"/>
  <c r="BX2609" i="5"/>
  <c r="BW2609" i="5"/>
  <c r="BV2609" i="5"/>
  <c r="BU2609" i="5"/>
  <c r="BT2609" i="5"/>
  <c r="BS2609" i="5"/>
  <c r="BR2609" i="5"/>
  <c r="BQ2609" i="5"/>
  <c r="BN2609" i="5"/>
  <c r="BL2609" i="5"/>
  <c r="BI2609" i="5"/>
  <c r="BG2609" i="5"/>
  <c r="BD2609" i="5"/>
  <c r="BB2609" i="5"/>
  <c r="AY2609" i="5"/>
  <c r="AX2609" i="5"/>
  <c r="AW2609" i="5"/>
  <c r="AT2609" i="5"/>
  <c r="AR2609" i="5"/>
  <c r="AO2609" i="5"/>
  <c r="AM2609" i="5"/>
  <c r="AJ2609" i="5"/>
  <c r="AH2609" i="5"/>
  <c r="CB2608" i="5"/>
  <c r="BN2608" i="5"/>
  <c r="BL2608" i="5"/>
  <c r="BI2608" i="5"/>
  <c r="BG2608" i="5"/>
  <c r="BD2608" i="5"/>
  <c r="BB2608" i="5"/>
  <c r="AY2608" i="5"/>
  <c r="AX2608" i="5"/>
  <c r="AW2608" i="5"/>
  <c r="AT2608" i="5"/>
  <c r="AR2608" i="5"/>
  <c r="AO2608" i="5"/>
  <c r="AM2608" i="5"/>
  <c r="AJ2608" i="5"/>
  <c r="AH2608" i="5"/>
  <c r="CK2607" i="5"/>
  <c r="CJ2607" i="5"/>
  <c r="CI2607" i="5"/>
  <c r="CH2607" i="5"/>
  <c r="CG2607" i="5"/>
  <c r="CF2607" i="5"/>
  <c r="CE2607" i="5"/>
  <c r="CD2607" i="5"/>
  <c r="CC2607" i="5"/>
  <c r="CB2607" i="5"/>
  <c r="CA2607" i="5"/>
  <c r="BZ2607" i="5"/>
  <c r="BY2607" i="5"/>
  <c r="BX2607" i="5"/>
  <c r="BW2607" i="5"/>
  <c r="BV2607" i="5"/>
  <c r="BU2607" i="5"/>
  <c r="BT2607" i="5"/>
  <c r="BS2607" i="5"/>
  <c r="BR2607" i="5"/>
  <c r="BQ2607" i="5"/>
  <c r="BN2607" i="5"/>
  <c r="BL2607" i="5"/>
  <c r="BI2607" i="5"/>
  <c r="BG2607" i="5"/>
  <c r="BD2607" i="5"/>
  <c r="BB2607" i="5"/>
  <c r="AY2607" i="5"/>
  <c r="AX2607" i="5"/>
  <c r="AW2607" i="5"/>
  <c r="AT2607" i="5"/>
  <c r="AR2607" i="5"/>
  <c r="AO2607" i="5"/>
  <c r="AM2607" i="5"/>
  <c r="AJ2607" i="5"/>
  <c r="AH2607" i="5"/>
  <c r="BN2606" i="5"/>
  <c r="BL2606" i="5"/>
  <c r="BI2606" i="5"/>
  <c r="BG2606" i="5"/>
  <c r="BD2606" i="5"/>
  <c r="BB2606" i="5"/>
  <c r="AY2606" i="5"/>
  <c r="AX2606" i="5"/>
  <c r="AW2606" i="5"/>
  <c r="AT2606" i="5"/>
  <c r="AR2606" i="5"/>
  <c r="AO2606" i="5"/>
  <c r="AM2606" i="5"/>
  <c r="AJ2606" i="5"/>
  <c r="AH2606" i="5"/>
  <c r="BN2605" i="5"/>
  <c r="BL2605" i="5"/>
  <c r="BI2605" i="5"/>
  <c r="BG2605" i="5"/>
  <c r="BD2605" i="5"/>
  <c r="BB2605" i="5"/>
  <c r="AY2605" i="5"/>
  <c r="AX2605" i="5"/>
  <c r="AW2605" i="5"/>
  <c r="AT2605" i="5"/>
  <c r="AR2605" i="5"/>
  <c r="AO2605" i="5"/>
  <c r="AM2605" i="5"/>
  <c r="AJ2605" i="5"/>
  <c r="AH2605" i="5"/>
  <c r="BN2604" i="5"/>
  <c r="BL2604" i="5"/>
  <c r="BI2604" i="5"/>
  <c r="BG2604" i="5"/>
  <c r="BD2604" i="5"/>
  <c r="BB2604" i="5"/>
  <c r="AY2604" i="5"/>
  <c r="AX2604" i="5"/>
  <c r="AW2604" i="5"/>
  <c r="AT2604" i="5"/>
  <c r="AR2604" i="5"/>
  <c r="AO2604" i="5"/>
  <c r="AM2604" i="5"/>
  <c r="AJ2604" i="5"/>
  <c r="AH2604" i="5"/>
  <c r="CB2603" i="5"/>
  <c r="BN2603" i="5"/>
  <c r="BL2603" i="5"/>
  <c r="BI2603" i="5"/>
  <c r="BG2603" i="5"/>
  <c r="BD2603" i="5"/>
  <c r="BB2603" i="5"/>
  <c r="AY2603" i="5"/>
  <c r="AX2603" i="5"/>
  <c r="AW2603" i="5"/>
  <c r="AT2603" i="5"/>
  <c r="AR2603" i="5"/>
  <c r="AO2603" i="5"/>
  <c r="AM2603" i="5"/>
  <c r="AJ2603" i="5"/>
  <c r="AH2603" i="5"/>
  <c r="CK2602" i="5"/>
  <c r="CJ2602" i="5"/>
  <c r="CI2602" i="5"/>
  <c r="CH2602" i="5"/>
  <c r="CG2602" i="5"/>
  <c r="CF2602" i="5"/>
  <c r="CE2602" i="5"/>
  <c r="CD2602" i="5"/>
  <c r="CC2602" i="5"/>
  <c r="CB2602" i="5"/>
  <c r="CA2602" i="5"/>
  <c r="BZ2602" i="5"/>
  <c r="BY2602" i="5"/>
  <c r="BX2602" i="5"/>
  <c r="BW2602" i="5"/>
  <c r="BV2602" i="5"/>
  <c r="BU2602" i="5"/>
  <c r="BT2602" i="5"/>
  <c r="BS2602" i="5"/>
  <c r="BR2602" i="5"/>
  <c r="BQ2602" i="5"/>
  <c r="BN2602" i="5"/>
  <c r="BL2602" i="5"/>
  <c r="BI2602" i="5"/>
  <c r="BG2602" i="5"/>
  <c r="BD2602" i="5"/>
  <c r="BB2602" i="5"/>
  <c r="AY2602" i="5"/>
  <c r="AX2602" i="5"/>
  <c r="AW2602" i="5"/>
  <c r="AT2602" i="5"/>
  <c r="AR2602" i="5"/>
  <c r="AO2602" i="5"/>
  <c r="AM2602" i="5"/>
  <c r="AJ2602" i="5"/>
  <c r="AH2602" i="5"/>
  <c r="CB2601" i="5"/>
  <c r="BN2601" i="5"/>
  <c r="BL2601" i="5"/>
  <c r="BI2601" i="5"/>
  <c r="BG2601" i="5"/>
  <c r="BD2601" i="5"/>
  <c r="BB2601" i="5"/>
  <c r="AY2601" i="5"/>
  <c r="AX2601" i="5"/>
  <c r="AW2601" i="5"/>
  <c r="AT2601" i="5"/>
  <c r="AR2601" i="5"/>
  <c r="AO2601" i="5"/>
  <c r="AM2601" i="5"/>
  <c r="AJ2601" i="5"/>
  <c r="AH2601" i="5"/>
  <c r="CK2600" i="5"/>
  <c r="CJ2600" i="5"/>
  <c r="CI2600" i="5"/>
  <c r="CH2600" i="5"/>
  <c r="CG2600" i="5"/>
  <c r="CF2600" i="5"/>
  <c r="CE2600" i="5"/>
  <c r="CD2600" i="5"/>
  <c r="CC2600" i="5"/>
  <c r="CB2600" i="5"/>
  <c r="CA2600" i="5"/>
  <c r="BZ2600" i="5"/>
  <c r="BY2600" i="5"/>
  <c r="BX2600" i="5"/>
  <c r="BW2600" i="5"/>
  <c r="BV2600" i="5"/>
  <c r="BU2600" i="5"/>
  <c r="BT2600" i="5"/>
  <c r="BS2600" i="5"/>
  <c r="BR2600" i="5"/>
  <c r="BQ2600" i="5"/>
  <c r="BN2600" i="5"/>
  <c r="BL2600" i="5"/>
  <c r="BI2600" i="5"/>
  <c r="BG2600" i="5"/>
  <c r="BD2600" i="5"/>
  <c r="BB2600" i="5"/>
  <c r="AY2600" i="5"/>
  <c r="AX2600" i="5"/>
  <c r="AW2600" i="5"/>
  <c r="AT2600" i="5"/>
  <c r="AR2600" i="5"/>
  <c r="AO2600" i="5"/>
  <c r="AM2600" i="5"/>
  <c r="AJ2600" i="5"/>
  <c r="AH2600" i="5"/>
  <c r="BN2599" i="5"/>
  <c r="BL2599" i="5"/>
  <c r="BI2599" i="5"/>
  <c r="BG2599" i="5"/>
  <c r="BD2599" i="5"/>
  <c r="BB2599" i="5"/>
  <c r="AY2599" i="5"/>
  <c r="AX2599" i="5"/>
  <c r="AW2599" i="5"/>
  <c r="AT2599" i="5"/>
  <c r="AR2599" i="5"/>
  <c r="DO2607" i="5" s="1"/>
  <c r="AO2599" i="5"/>
  <c r="AM2599" i="5"/>
  <c r="AJ2599" i="5"/>
  <c r="DG2607" i="5" s="1"/>
  <c r="AH2599" i="5"/>
  <c r="DE2606" i="5" s="1"/>
  <c r="DE2609" i="5" s="1"/>
  <c r="BN2598" i="5"/>
  <c r="BL2598" i="5"/>
  <c r="BI2598" i="5"/>
  <c r="BG2598" i="5"/>
  <c r="BD2598" i="5"/>
  <c r="BB2598" i="5"/>
  <c r="AY2598" i="5"/>
  <c r="AX2598" i="5"/>
  <c r="AW2598" i="5"/>
  <c r="AT2598" i="5"/>
  <c r="AR2598" i="5"/>
  <c r="AO2598" i="5"/>
  <c r="AM2598" i="5"/>
  <c r="AJ2598" i="5"/>
  <c r="AH2598" i="5"/>
  <c r="BN2597" i="5"/>
  <c r="BL2597" i="5"/>
  <c r="BI2597" i="5"/>
  <c r="BG2597" i="5"/>
  <c r="BD2597" i="5"/>
  <c r="BB2597" i="5"/>
  <c r="AY2597" i="5"/>
  <c r="AX2597" i="5"/>
  <c r="AW2597" i="5"/>
  <c r="AT2597" i="5"/>
  <c r="AR2597" i="5"/>
  <c r="AO2597" i="5"/>
  <c r="AM2597" i="5"/>
  <c r="AJ2597" i="5"/>
  <c r="AH2597" i="5"/>
  <c r="BN2596" i="5"/>
  <c r="BL2596" i="5"/>
  <c r="BI2596" i="5"/>
  <c r="BG2596" i="5"/>
  <c r="BD2596" i="5"/>
  <c r="BB2596" i="5"/>
  <c r="AY2596" i="5"/>
  <c r="AX2596" i="5"/>
  <c r="AW2596" i="5"/>
  <c r="AT2596" i="5"/>
  <c r="AR2596" i="5"/>
  <c r="AO2596" i="5"/>
  <c r="AM2596" i="5"/>
  <c r="AJ2596" i="5"/>
  <c r="AH2596" i="5"/>
  <c r="BN2595" i="5"/>
  <c r="BL2595" i="5"/>
  <c r="BI2595" i="5"/>
  <c r="BG2595" i="5"/>
  <c r="BD2595" i="5"/>
  <c r="BB2595" i="5"/>
  <c r="AY2595" i="5"/>
  <c r="AX2595" i="5"/>
  <c r="AW2595" i="5"/>
  <c r="AT2595" i="5"/>
  <c r="AR2595" i="5"/>
  <c r="AO2595" i="5"/>
  <c r="AM2595" i="5"/>
  <c r="AJ2595" i="5"/>
  <c r="AH2595" i="5"/>
  <c r="CB2594" i="5"/>
  <c r="BN2594" i="5"/>
  <c r="BL2594" i="5"/>
  <c r="BI2594" i="5"/>
  <c r="BG2594" i="5"/>
  <c r="BD2594" i="5"/>
  <c r="BB2594" i="5"/>
  <c r="AY2594" i="5"/>
  <c r="AX2594" i="5"/>
  <c r="AW2594" i="5"/>
  <c r="AT2594" i="5"/>
  <c r="AR2594" i="5"/>
  <c r="AO2594" i="5"/>
  <c r="AM2594" i="5"/>
  <c r="AJ2594" i="5"/>
  <c r="AH2594" i="5"/>
  <c r="CK2593" i="5"/>
  <c r="CJ2593" i="5"/>
  <c r="CI2593" i="5"/>
  <c r="CH2593" i="5"/>
  <c r="CG2593" i="5"/>
  <c r="CF2593" i="5"/>
  <c r="CE2593" i="5"/>
  <c r="CD2593" i="5"/>
  <c r="CC2593" i="5"/>
  <c r="CB2593" i="5"/>
  <c r="CA2593" i="5"/>
  <c r="BZ2593" i="5"/>
  <c r="BY2593" i="5"/>
  <c r="BX2593" i="5"/>
  <c r="BW2593" i="5"/>
  <c r="BV2593" i="5"/>
  <c r="BU2593" i="5"/>
  <c r="BT2593" i="5"/>
  <c r="BS2593" i="5"/>
  <c r="BR2593" i="5"/>
  <c r="BQ2593" i="5"/>
  <c r="BN2593" i="5"/>
  <c r="BL2593" i="5"/>
  <c r="BI2593" i="5"/>
  <c r="BG2593" i="5"/>
  <c r="BD2593" i="5"/>
  <c r="BB2593" i="5"/>
  <c r="AY2593" i="5"/>
  <c r="AX2593" i="5"/>
  <c r="AW2593" i="5"/>
  <c r="AT2593" i="5"/>
  <c r="AR2593" i="5"/>
  <c r="AO2593" i="5"/>
  <c r="AM2593" i="5"/>
  <c r="AJ2593" i="5"/>
  <c r="AH2593" i="5"/>
  <c r="CB2592" i="5"/>
  <c r="BN2592" i="5"/>
  <c r="BL2592" i="5"/>
  <c r="BI2592" i="5"/>
  <c r="BG2592" i="5"/>
  <c r="BD2592" i="5"/>
  <c r="BB2592" i="5"/>
  <c r="AY2592" i="5"/>
  <c r="AX2592" i="5"/>
  <c r="AW2592" i="5"/>
  <c r="AT2592" i="5"/>
  <c r="AR2592" i="5"/>
  <c r="AO2592" i="5"/>
  <c r="AM2592" i="5"/>
  <c r="AJ2592" i="5"/>
  <c r="AH2592" i="5"/>
  <c r="CK2591" i="5"/>
  <c r="CJ2591" i="5"/>
  <c r="CI2591" i="5"/>
  <c r="CH2591" i="5"/>
  <c r="CG2591" i="5"/>
  <c r="CF2591" i="5"/>
  <c r="CE2591" i="5"/>
  <c r="CD2591" i="5"/>
  <c r="CC2591" i="5"/>
  <c r="CB2591" i="5"/>
  <c r="CA2591" i="5"/>
  <c r="BZ2591" i="5"/>
  <c r="BY2591" i="5"/>
  <c r="BX2591" i="5"/>
  <c r="BW2591" i="5"/>
  <c r="BV2591" i="5"/>
  <c r="BU2591" i="5"/>
  <c r="BT2591" i="5"/>
  <c r="BS2591" i="5"/>
  <c r="BR2591" i="5"/>
  <c r="BQ2591" i="5"/>
  <c r="BN2591" i="5"/>
  <c r="BL2591" i="5"/>
  <c r="BI2591" i="5"/>
  <c r="BG2591" i="5"/>
  <c r="BD2591" i="5"/>
  <c r="BB2591" i="5"/>
  <c r="AY2591" i="5"/>
  <c r="AX2591" i="5"/>
  <c r="AW2591" i="5"/>
  <c r="AT2591" i="5"/>
  <c r="AR2591" i="5"/>
  <c r="AO2591" i="5"/>
  <c r="AM2591" i="5"/>
  <c r="AJ2591" i="5"/>
  <c r="AH2591" i="5"/>
  <c r="BN2590" i="5"/>
  <c r="BL2590" i="5"/>
  <c r="BI2590" i="5"/>
  <c r="BG2590" i="5"/>
  <c r="BD2590" i="5"/>
  <c r="BB2590" i="5"/>
  <c r="AY2590" i="5"/>
  <c r="AX2590" i="5"/>
  <c r="AW2590" i="5"/>
  <c r="AT2590" i="5"/>
  <c r="AR2590" i="5"/>
  <c r="AO2590" i="5"/>
  <c r="AM2590" i="5"/>
  <c r="AJ2590" i="5"/>
  <c r="AH2590" i="5"/>
  <c r="BN2589" i="5"/>
  <c r="BL2589" i="5"/>
  <c r="BI2589" i="5"/>
  <c r="BG2589" i="5"/>
  <c r="BD2589" i="5"/>
  <c r="BB2589" i="5"/>
  <c r="AY2589" i="5"/>
  <c r="AX2589" i="5"/>
  <c r="AW2589" i="5"/>
  <c r="AT2589" i="5"/>
  <c r="AR2589" i="5"/>
  <c r="AO2589" i="5"/>
  <c r="AM2589" i="5"/>
  <c r="AJ2589" i="5"/>
  <c r="AH2589" i="5"/>
  <c r="BN2588" i="5"/>
  <c r="BL2588" i="5"/>
  <c r="BI2588" i="5"/>
  <c r="BG2588" i="5"/>
  <c r="BD2588" i="5"/>
  <c r="BB2588" i="5"/>
  <c r="AY2588" i="5"/>
  <c r="AX2588" i="5"/>
  <c r="AW2588" i="5"/>
  <c r="AT2588" i="5"/>
  <c r="AR2588" i="5"/>
  <c r="AO2588" i="5"/>
  <c r="AM2588" i="5"/>
  <c r="AJ2588" i="5"/>
  <c r="AH2588" i="5"/>
  <c r="CB2587" i="5"/>
  <c r="BN2587" i="5"/>
  <c r="BL2587" i="5"/>
  <c r="BI2587" i="5"/>
  <c r="BG2587" i="5"/>
  <c r="BD2587" i="5"/>
  <c r="BB2587" i="5"/>
  <c r="AY2587" i="5"/>
  <c r="AX2587" i="5"/>
  <c r="AW2587" i="5"/>
  <c r="AT2587" i="5"/>
  <c r="AR2587" i="5"/>
  <c r="AO2587" i="5"/>
  <c r="AM2587" i="5"/>
  <c r="AJ2587" i="5"/>
  <c r="AH2587" i="5"/>
  <c r="CK2586" i="5"/>
  <c r="CJ2586" i="5"/>
  <c r="CI2586" i="5"/>
  <c r="CH2586" i="5"/>
  <c r="CG2586" i="5"/>
  <c r="CF2586" i="5"/>
  <c r="CE2586" i="5"/>
  <c r="CD2586" i="5"/>
  <c r="CC2586" i="5"/>
  <c r="CB2586" i="5"/>
  <c r="CA2586" i="5"/>
  <c r="BZ2586" i="5"/>
  <c r="BY2586" i="5"/>
  <c r="BX2586" i="5"/>
  <c r="BW2586" i="5"/>
  <c r="BV2586" i="5"/>
  <c r="BU2586" i="5"/>
  <c r="BT2586" i="5"/>
  <c r="BS2586" i="5"/>
  <c r="BR2586" i="5"/>
  <c r="BQ2586" i="5"/>
  <c r="BN2586" i="5"/>
  <c r="BL2586" i="5"/>
  <c r="BI2586" i="5"/>
  <c r="BG2586" i="5"/>
  <c r="BD2586" i="5"/>
  <c r="BB2586" i="5"/>
  <c r="AY2586" i="5"/>
  <c r="AX2586" i="5"/>
  <c r="AW2586" i="5"/>
  <c r="AT2586" i="5"/>
  <c r="AR2586" i="5"/>
  <c r="AO2586" i="5"/>
  <c r="AM2586" i="5"/>
  <c r="AJ2586" i="5"/>
  <c r="AH2586" i="5"/>
  <c r="CB2585" i="5"/>
  <c r="BN2585" i="5"/>
  <c r="BL2585" i="5"/>
  <c r="BI2585" i="5"/>
  <c r="BG2585" i="5"/>
  <c r="BD2585" i="5"/>
  <c r="BB2585" i="5"/>
  <c r="AY2585" i="5"/>
  <c r="AX2585" i="5"/>
  <c r="AW2585" i="5"/>
  <c r="AT2585" i="5"/>
  <c r="AR2585" i="5"/>
  <c r="AO2585" i="5"/>
  <c r="AM2585" i="5"/>
  <c r="AJ2585" i="5"/>
  <c r="AH2585" i="5"/>
  <c r="CK2584" i="5"/>
  <c r="CJ2584" i="5"/>
  <c r="CI2584" i="5"/>
  <c r="CH2584" i="5"/>
  <c r="CG2584" i="5"/>
  <c r="CF2584" i="5"/>
  <c r="CE2584" i="5"/>
  <c r="CD2584" i="5"/>
  <c r="CC2584" i="5"/>
  <c r="CB2584" i="5"/>
  <c r="CA2584" i="5"/>
  <c r="BZ2584" i="5"/>
  <c r="BY2584" i="5"/>
  <c r="BX2584" i="5"/>
  <c r="BW2584" i="5"/>
  <c r="BV2584" i="5"/>
  <c r="BU2584" i="5"/>
  <c r="BT2584" i="5"/>
  <c r="BS2584" i="5"/>
  <c r="BR2584" i="5"/>
  <c r="BQ2584" i="5"/>
  <c r="BN2584" i="5"/>
  <c r="BL2584" i="5"/>
  <c r="BI2584" i="5"/>
  <c r="BG2584" i="5"/>
  <c r="BD2584" i="5"/>
  <c r="BB2584" i="5"/>
  <c r="AY2584" i="5"/>
  <c r="AX2584" i="5"/>
  <c r="AW2584" i="5"/>
  <c r="AT2584" i="5"/>
  <c r="AR2584" i="5"/>
  <c r="AO2584" i="5"/>
  <c r="AM2584" i="5"/>
  <c r="AJ2584" i="5"/>
  <c r="AH2584" i="5"/>
  <c r="BN2583" i="5"/>
  <c r="BL2583" i="5"/>
  <c r="BI2583" i="5"/>
  <c r="BG2583" i="5"/>
  <c r="BD2583" i="5"/>
  <c r="BB2583" i="5"/>
  <c r="AY2583" i="5"/>
  <c r="AX2583" i="5"/>
  <c r="AW2583" i="5"/>
  <c r="AT2583" i="5"/>
  <c r="AR2583" i="5"/>
  <c r="AO2583" i="5"/>
  <c r="AM2583" i="5"/>
  <c r="AJ2583" i="5"/>
  <c r="AH2583" i="5"/>
  <c r="BN2582" i="5"/>
  <c r="BL2582" i="5"/>
  <c r="BI2582" i="5"/>
  <c r="BG2582" i="5"/>
  <c r="BD2582" i="5"/>
  <c r="BB2582" i="5"/>
  <c r="AY2582" i="5"/>
  <c r="AX2582" i="5"/>
  <c r="AW2582" i="5"/>
  <c r="AT2582" i="5"/>
  <c r="AR2582" i="5"/>
  <c r="AO2582" i="5"/>
  <c r="AM2582" i="5"/>
  <c r="AJ2582" i="5"/>
  <c r="AH2582" i="5"/>
  <c r="BN2581" i="5"/>
  <c r="BL2581" i="5"/>
  <c r="BI2581" i="5"/>
  <c r="BG2581" i="5"/>
  <c r="BD2581" i="5"/>
  <c r="BB2581" i="5"/>
  <c r="AY2581" i="5"/>
  <c r="AX2581" i="5"/>
  <c r="AW2581" i="5"/>
  <c r="AT2581" i="5"/>
  <c r="AR2581" i="5"/>
  <c r="AO2581" i="5"/>
  <c r="AM2581" i="5"/>
  <c r="AJ2581" i="5"/>
  <c r="AH2581" i="5"/>
  <c r="BN2580" i="5"/>
  <c r="BL2580" i="5"/>
  <c r="BI2580" i="5"/>
  <c r="BG2580" i="5"/>
  <c r="BD2580" i="5"/>
  <c r="BB2580" i="5"/>
  <c r="AY2580" i="5"/>
  <c r="AX2580" i="5"/>
  <c r="AW2580" i="5"/>
  <c r="AT2580" i="5"/>
  <c r="AR2580" i="5"/>
  <c r="AO2580" i="5"/>
  <c r="AM2580" i="5"/>
  <c r="AJ2580" i="5"/>
  <c r="AH2580" i="5"/>
  <c r="BN2579" i="5"/>
  <c r="BL2579" i="5"/>
  <c r="BI2579" i="5"/>
  <c r="BG2579" i="5"/>
  <c r="BD2579" i="5"/>
  <c r="BB2579" i="5"/>
  <c r="AY2579" i="5"/>
  <c r="AX2579" i="5"/>
  <c r="AW2579" i="5"/>
  <c r="AT2579" i="5"/>
  <c r="AR2579" i="5"/>
  <c r="AO2579" i="5"/>
  <c r="AM2579" i="5"/>
  <c r="AJ2579" i="5"/>
  <c r="AH2579" i="5"/>
  <c r="BN2578" i="5"/>
  <c r="BL2578" i="5"/>
  <c r="BI2578" i="5"/>
  <c r="BG2578" i="5"/>
  <c r="BD2578" i="5"/>
  <c r="BB2578" i="5"/>
  <c r="AY2578" i="5"/>
  <c r="AX2578" i="5"/>
  <c r="AW2578" i="5"/>
  <c r="AT2578" i="5"/>
  <c r="AR2578" i="5"/>
  <c r="AO2578" i="5"/>
  <c r="AM2578" i="5"/>
  <c r="AJ2578" i="5"/>
  <c r="AH2578" i="5"/>
  <c r="BN2577" i="5"/>
  <c r="BL2577" i="5"/>
  <c r="BI2577" i="5"/>
  <c r="BG2577" i="5"/>
  <c r="BD2577" i="5"/>
  <c r="BB2577" i="5"/>
  <c r="AY2577" i="5"/>
  <c r="AX2577" i="5"/>
  <c r="AW2577" i="5"/>
  <c r="AT2577" i="5"/>
  <c r="AR2577" i="5"/>
  <c r="AO2577" i="5"/>
  <c r="AM2577" i="5"/>
  <c r="AJ2577" i="5"/>
  <c r="AH2577" i="5"/>
  <c r="BN2576" i="5"/>
  <c r="BL2576" i="5"/>
  <c r="BI2576" i="5"/>
  <c r="BG2576" i="5"/>
  <c r="BD2576" i="5"/>
  <c r="BB2576" i="5"/>
  <c r="AY2576" i="5"/>
  <c r="AX2576" i="5"/>
  <c r="AW2576" i="5"/>
  <c r="AT2576" i="5"/>
  <c r="AR2576" i="5"/>
  <c r="AO2576" i="5"/>
  <c r="AM2576" i="5"/>
  <c r="AJ2576" i="5"/>
  <c r="AH2576" i="5"/>
  <c r="BN2575" i="5"/>
  <c r="BL2575" i="5"/>
  <c r="BI2575" i="5"/>
  <c r="BG2575" i="5"/>
  <c r="BD2575" i="5"/>
  <c r="BB2575" i="5"/>
  <c r="AY2575" i="5"/>
  <c r="AX2575" i="5"/>
  <c r="AW2575" i="5"/>
  <c r="AT2575" i="5"/>
  <c r="AR2575" i="5"/>
  <c r="AO2575" i="5"/>
  <c r="AM2575" i="5"/>
  <c r="AJ2575" i="5"/>
  <c r="AH2575" i="5"/>
  <c r="BN2574" i="5"/>
  <c r="BL2574" i="5"/>
  <c r="BI2574" i="5"/>
  <c r="BG2574" i="5"/>
  <c r="BD2574" i="5"/>
  <c r="BB2574" i="5"/>
  <c r="AY2574" i="5"/>
  <c r="AX2574" i="5"/>
  <c r="AW2574" i="5"/>
  <c r="AT2574" i="5"/>
  <c r="AR2574" i="5"/>
  <c r="AO2574" i="5"/>
  <c r="AM2574" i="5"/>
  <c r="AJ2574" i="5"/>
  <c r="AH2574" i="5"/>
  <c r="BN2573" i="5"/>
  <c r="BL2573" i="5"/>
  <c r="BI2573" i="5"/>
  <c r="BG2573" i="5"/>
  <c r="BD2573" i="5"/>
  <c r="BB2573" i="5"/>
  <c r="AY2573" i="5"/>
  <c r="AX2573" i="5"/>
  <c r="AW2573" i="5"/>
  <c r="AT2573" i="5"/>
  <c r="AR2573" i="5"/>
  <c r="AO2573" i="5"/>
  <c r="AM2573" i="5"/>
  <c r="AJ2573" i="5"/>
  <c r="AH2573" i="5"/>
  <c r="BN2572" i="5"/>
  <c r="BL2572" i="5"/>
  <c r="BI2572" i="5"/>
  <c r="BG2572" i="5"/>
  <c r="BD2572" i="5"/>
  <c r="BB2572" i="5"/>
  <c r="AY2572" i="5"/>
  <c r="AX2572" i="5"/>
  <c r="AW2572" i="5"/>
  <c r="AT2572" i="5"/>
  <c r="AR2572" i="5"/>
  <c r="AO2572" i="5"/>
  <c r="AM2572" i="5"/>
  <c r="AJ2572" i="5"/>
  <c r="AH2572" i="5"/>
  <c r="BN2571" i="5"/>
  <c r="BL2571" i="5"/>
  <c r="BI2571" i="5"/>
  <c r="BG2571" i="5"/>
  <c r="BD2571" i="5"/>
  <c r="BB2571" i="5"/>
  <c r="AY2571" i="5"/>
  <c r="AX2571" i="5"/>
  <c r="AW2571" i="5"/>
  <c r="AT2571" i="5"/>
  <c r="AR2571" i="5"/>
  <c r="AO2571" i="5"/>
  <c r="AM2571" i="5"/>
  <c r="AJ2571" i="5"/>
  <c r="AH2571" i="5"/>
  <c r="BN2570" i="5"/>
  <c r="BL2570" i="5"/>
  <c r="BI2570" i="5"/>
  <c r="BG2570" i="5"/>
  <c r="BD2570" i="5"/>
  <c r="BB2570" i="5"/>
  <c r="AY2570" i="5"/>
  <c r="AX2570" i="5"/>
  <c r="AW2570" i="5"/>
  <c r="AT2570" i="5"/>
  <c r="AR2570" i="5"/>
  <c r="AO2570" i="5"/>
  <c r="AM2570" i="5"/>
  <c r="AJ2570" i="5"/>
  <c r="AH2570" i="5"/>
  <c r="CB2569" i="5"/>
  <c r="BN2569" i="5"/>
  <c r="BL2569" i="5"/>
  <c r="BI2569" i="5"/>
  <c r="BG2569" i="5"/>
  <c r="BD2569" i="5"/>
  <c r="BB2569" i="5"/>
  <c r="AY2569" i="5"/>
  <c r="AX2569" i="5"/>
  <c r="AW2569" i="5"/>
  <c r="AT2569" i="5"/>
  <c r="AR2569" i="5"/>
  <c r="AO2569" i="5"/>
  <c r="AM2569" i="5"/>
  <c r="AJ2569" i="5"/>
  <c r="AH2569" i="5"/>
  <c r="CK2568" i="5"/>
  <c r="CJ2568" i="5"/>
  <c r="CI2568" i="5"/>
  <c r="CH2568" i="5"/>
  <c r="CG2568" i="5"/>
  <c r="CF2568" i="5"/>
  <c r="CE2568" i="5"/>
  <c r="CD2568" i="5"/>
  <c r="CC2568" i="5"/>
  <c r="CB2568" i="5"/>
  <c r="CA2568" i="5"/>
  <c r="BZ2568" i="5"/>
  <c r="BY2568" i="5"/>
  <c r="BX2568" i="5"/>
  <c r="BW2568" i="5"/>
  <c r="BV2568" i="5"/>
  <c r="BU2568" i="5"/>
  <c r="BT2568" i="5"/>
  <c r="BS2568" i="5"/>
  <c r="BR2568" i="5"/>
  <c r="BQ2568" i="5"/>
  <c r="BN2568" i="5"/>
  <c r="BL2568" i="5"/>
  <c r="BI2568" i="5"/>
  <c r="BG2568" i="5"/>
  <c r="BD2568" i="5"/>
  <c r="BB2568" i="5"/>
  <c r="AY2568" i="5"/>
  <c r="AX2568" i="5"/>
  <c r="AW2568" i="5"/>
  <c r="AT2568" i="5"/>
  <c r="AR2568" i="5"/>
  <c r="AO2568" i="5"/>
  <c r="AM2568" i="5"/>
  <c r="AJ2568" i="5"/>
  <c r="AH2568" i="5"/>
  <c r="CB2567" i="5"/>
  <c r="BN2567" i="5"/>
  <c r="BL2567" i="5"/>
  <c r="BI2567" i="5"/>
  <c r="BG2567" i="5"/>
  <c r="BD2567" i="5"/>
  <c r="BB2567" i="5"/>
  <c r="AY2567" i="5"/>
  <c r="AX2567" i="5"/>
  <c r="AW2567" i="5"/>
  <c r="AT2567" i="5"/>
  <c r="AR2567" i="5"/>
  <c r="AO2567" i="5"/>
  <c r="AM2567" i="5"/>
  <c r="AJ2567" i="5"/>
  <c r="AH2567" i="5"/>
  <c r="CK2566" i="5"/>
  <c r="CJ2566" i="5"/>
  <c r="CI2566" i="5"/>
  <c r="CH2566" i="5"/>
  <c r="CG2566" i="5"/>
  <c r="CF2566" i="5"/>
  <c r="CE2566" i="5"/>
  <c r="CD2566" i="5"/>
  <c r="CC2566" i="5"/>
  <c r="CB2566" i="5"/>
  <c r="CA2566" i="5"/>
  <c r="BZ2566" i="5"/>
  <c r="BY2566" i="5"/>
  <c r="BX2566" i="5"/>
  <c r="BW2566" i="5"/>
  <c r="BV2566" i="5"/>
  <c r="BU2566" i="5"/>
  <c r="BT2566" i="5"/>
  <c r="BS2566" i="5"/>
  <c r="BR2566" i="5"/>
  <c r="BQ2566" i="5"/>
  <c r="BN2566" i="5"/>
  <c r="BL2566" i="5"/>
  <c r="BI2566" i="5"/>
  <c r="BG2566" i="5"/>
  <c r="BD2566" i="5"/>
  <c r="BB2566" i="5"/>
  <c r="AY2566" i="5"/>
  <c r="AX2566" i="5"/>
  <c r="AW2566" i="5"/>
  <c r="AT2566" i="5"/>
  <c r="AR2566" i="5"/>
  <c r="AO2566" i="5"/>
  <c r="AM2566" i="5"/>
  <c r="AJ2566" i="5"/>
  <c r="AH2566" i="5"/>
  <c r="DP2565" i="5"/>
  <c r="DO2565" i="5"/>
  <c r="DO2568" i="5" s="1"/>
  <c r="DO2570" i="5" s="1"/>
  <c r="DM2565" i="5"/>
  <c r="DM2568" i="5" s="1"/>
  <c r="DL2565" i="5"/>
  <c r="DL2568" i="5" s="1"/>
  <c r="DK2565" i="5"/>
  <c r="DK2568" i="5" s="1"/>
  <c r="DI2565" i="5"/>
  <c r="DI2568" i="5" s="1"/>
  <c r="DH2565" i="5"/>
  <c r="DG2565" i="5"/>
  <c r="DG2568" i="5" s="1"/>
  <c r="DE2565" i="5"/>
  <c r="DE2568" i="5" s="1"/>
  <c r="DD2565" i="5"/>
  <c r="DD2568" i="5" s="1"/>
  <c r="DD2570" i="5" s="1"/>
  <c r="DC2565" i="5"/>
  <c r="DC2568" i="5" s="1"/>
  <c r="DA2565" i="5"/>
  <c r="DA2568" i="5" s="1"/>
  <c r="CZ2565" i="5"/>
  <c r="CY2565" i="5"/>
  <c r="CY2568" i="5" s="1"/>
  <c r="CY2570" i="5" s="1"/>
  <c r="CW2565" i="5"/>
  <c r="CW2568" i="5" s="1"/>
  <c r="CV2565" i="5"/>
  <c r="CV2568" i="5" s="1"/>
  <c r="CU2565" i="5"/>
  <c r="CS2565" i="5"/>
  <c r="CS2568" i="5" s="1"/>
  <c r="CR2565" i="5"/>
  <c r="CR2568" i="5" s="1"/>
  <c r="CQ2565" i="5"/>
  <c r="CQ2568" i="5" s="1"/>
  <c r="CP2565" i="5"/>
  <c r="CP2568" i="5" s="1"/>
  <c r="BN2565" i="5"/>
  <c r="BL2565" i="5"/>
  <c r="BI2565" i="5"/>
  <c r="BG2565" i="5"/>
  <c r="BD2565" i="5"/>
  <c r="BB2565" i="5"/>
  <c r="AY2565" i="5"/>
  <c r="AX2565" i="5"/>
  <c r="AW2565" i="5"/>
  <c r="AT2565" i="5"/>
  <c r="AR2565" i="5"/>
  <c r="AO2565" i="5"/>
  <c r="AM2565" i="5"/>
  <c r="AJ2565" i="5"/>
  <c r="AH2565" i="5"/>
  <c r="BN2564" i="5"/>
  <c r="BL2564" i="5"/>
  <c r="BI2564" i="5"/>
  <c r="BG2564" i="5"/>
  <c r="BD2564" i="5"/>
  <c r="BB2564" i="5"/>
  <c r="AY2564" i="5"/>
  <c r="AX2564" i="5"/>
  <c r="AW2564" i="5"/>
  <c r="AT2564" i="5"/>
  <c r="AR2564" i="5"/>
  <c r="AO2564" i="5"/>
  <c r="AM2564" i="5"/>
  <c r="AJ2564" i="5"/>
  <c r="AH2564" i="5"/>
  <c r="BN2563" i="5"/>
  <c r="BL2563" i="5"/>
  <c r="BI2563" i="5"/>
  <c r="BG2563" i="5"/>
  <c r="BD2563" i="5"/>
  <c r="BB2563" i="5"/>
  <c r="AY2563" i="5"/>
  <c r="AX2563" i="5"/>
  <c r="AW2563" i="5"/>
  <c r="AT2563" i="5"/>
  <c r="AR2563" i="5"/>
  <c r="AO2563" i="5"/>
  <c r="AM2563" i="5"/>
  <c r="AJ2563" i="5"/>
  <c r="AH2563" i="5"/>
  <c r="BN2562" i="5"/>
  <c r="BL2562" i="5"/>
  <c r="BI2562" i="5"/>
  <c r="BG2562" i="5"/>
  <c r="BD2562" i="5"/>
  <c r="BB2562" i="5"/>
  <c r="AY2562" i="5"/>
  <c r="AX2562" i="5"/>
  <c r="AW2562" i="5"/>
  <c r="AT2562" i="5"/>
  <c r="AR2562" i="5"/>
  <c r="AO2562" i="5"/>
  <c r="AM2562" i="5"/>
  <c r="AJ2562" i="5"/>
  <c r="AH2562" i="5"/>
  <c r="CB2561" i="5"/>
  <c r="BN2561" i="5"/>
  <c r="BL2561" i="5"/>
  <c r="BI2561" i="5"/>
  <c r="BG2561" i="5"/>
  <c r="BD2561" i="5"/>
  <c r="BB2561" i="5"/>
  <c r="AY2561" i="5"/>
  <c r="AX2561" i="5"/>
  <c r="AW2561" i="5"/>
  <c r="AT2561" i="5"/>
  <c r="AR2561" i="5"/>
  <c r="AO2561" i="5"/>
  <c r="AM2561" i="5"/>
  <c r="AJ2561" i="5"/>
  <c r="AH2561" i="5"/>
  <c r="CK2560" i="5"/>
  <c r="CJ2560" i="5"/>
  <c r="CI2560" i="5"/>
  <c r="CH2560" i="5"/>
  <c r="CG2560" i="5"/>
  <c r="CF2560" i="5"/>
  <c r="CE2560" i="5"/>
  <c r="CD2560" i="5"/>
  <c r="CC2560" i="5"/>
  <c r="CB2560" i="5"/>
  <c r="CA2560" i="5"/>
  <c r="BZ2560" i="5"/>
  <c r="BY2560" i="5"/>
  <c r="BX2560" i="5"/>
  <c r="BW2560" i="5"/>
  <c r="BV2560" i="5"/>
  <c r="BU2560" i="5"/>
  <c r="BT2560" i="5"/>
  <c r="BS2560" i="5"/>
  <c r="BR2560" i="5"/>
  <c r="BQ2560" i="5"/>
  <c r="BN2560" i="5"/>
  <c r="BL2560" i="5"/>
  <c r="BI2560" i="5"/>
  <c r="BG2560" i="5"/>
  <c r="BD2560" i="5"/>
  <c r="BB2560" i="5"/>
  <c r="AY2560" i="5"/>
  <c r="AX2560" i="5"/>
  <c r="AW2560" i="5"/>
  <c r="AT2560" i="5"/>
  <c r="AR2560" i="5"/>
  <c r="AO2560" i="5"/>
  <c r="AM2560" i="5"/>
  <c r="AJ2560" i="5"/>
  <c r="AH2560" i="5"/>
  <c r="CB2559" i="5"/>
  <c r="BN2559" i="5"/>
  <c r="BL2559" i="5"/>
  <c r="BI2559" i="5"/>
  <c r="BG2559" i="5"/>
  <c r="BD2559" i="5"/>
  <c r="BB2559" i="5"/>
  <c r="AY2559" i="5"/>
  <c r="AX2559" i="5"/>
  <c r="AW2559" i="5"/>
  <c r="AT2559" i="5"/>
  <c r="AR2559" i="5"/>
  <c r="AO2559" i="5"/>
  <c r="AM2559" i="5"/>
  <c r="AJ2559" i="5"/>
  <c r="AH2559" i="5"/>
  <c r="DD2558" i="5"/>
  <c r="CK2558" i="5"/>
  <c r="CJ2558" i="5"/>
  <c r="CI2558" i="5"/>
  <c r="CH2558" i="5"/>
  <c r="CG2558" i="5"/>
  <c r="CF2558" i="5"/>
  <c r="CE2558" i="5"/>
  <c r="CD2558" i="5"/>
  <c r="CC2558" i="5"/>
  <c r="CB2558" i="5"/>
  <c r="CA2558" i="5"/>
  <c r="BZ2558" i="5"/>
  <c r="BY2558" i="5"/>
  <c r="BX2558" i="5"/>
  <c r="BW2558" i="5"/>
  <c r="BV2558" i="5"/>
  <c r="BU2558" i="5"/>
  <c r="BT2558" i="5"/>
  <c r="BS2558" i="5"/>
  <c r="BR2558" i="5"/>
  <c r="BQ2558" i="5"/>
  <c r="BN2558" i="5"/>
  <c r="BL2558" i="5"/>
  <c r="BI2558" i="5"/>
  <c r="BG2558" i="5"/>
  <c r="BD2558" i="5"/>
  <c r="BB2558" i="5"/>
  <c r="AY2558" i="5"/>
  <c r="AX2558" i="5"/>
  <c r="AW2558" i="5"/>
  <c r="AT2558" i="5"/>
  <c r="AR2558" i="5"/>
  <c r="AO2558" i="5"/>
  <c r="AM2558" i="5"/>
  <c r="AJ2558" i="5"/>
  <c r="AH2558" i="5"/>
  <c r="BN2557" i="5"/>
  <c r="BL2557" i="5"/>
  <c r="BI2557" i="5"/>
  <c r="BG2557" i="5"/>
  <c r="BD2557" i="5"/>
  <c r="BB2557" i="5"/>
  <c r="AY2557" i="5"/>
  <c r="AX2557" i="5"/>
  <c r="AW2557" i="5"/>
  <c r="AT2557" i="5"/>
  <c r="AR2557" i="5"/>
  <c r="AO2557" i="5"/>
  <c r="AM2557" i="5"/>
  <c r="AJ2557" i="5"/>
  <c r="AH2557" i="5"/>
  <c r="DP2556" i="5"/>
  <c r="DO2556" i="5"/>
  <c r="DM2556" i="5"/>
  <c r="DL2556" i="5"/>
  <c r="DK2556" i="5"/>
  <c r="DI2556" i="5"/>
  <c r="DH2556" i="5"/>
  <c r="DG2556" i="5"/>
  <c r="DE2556" i="5"/>
  <c r="DD2556" i="5"/>
  <c r="DC2556" i="5"/>
  <c r="DA2556" i="5"/>
  <c r="CZ2556" i="5"/>
  <c r="CY2556" i="5"/>
  <c r="CW2556" i="5"/>
  <c r="CV2556" i="5"/>
  <c r="CU2556" i="5"/>
  <c r="CS2556" i="5"/>
  <c r="CR2556" i="5"/>
  <c r="CQ2556" i="5"/>
  <c r="CP2556" i="5"/>
  <c r="BN2556" i="5"/>
  <c r="BL2556" i="5"/>
  <c r="BI2556" i="5"/>
  <c r="BG2556" i="5"/>
  <c r="BD2556" i="5"/>
  <c r="BB2556" i="5"/>
  <c r="AY2556" i="5"/>
  <c r="AX2556" i="5"/>
  <c r="AW2556" i="5"/>
  <c r="AT2556" i="5"/>
  <c r="AR2556" i="5"/>
  <c r="AO2556" i="5"/>
  <c r="AM2556" i="5"/>
  <c r="AJ2556" i="5"/>
  <c r="AH2556" i="5"/>
  <c r="DD2555" i="5"/>
  <c r="BN2555" i="5"/>
  <c r="BL2555" i="5"/>
  <c r="BI2555" i="5"/>
  <c r="BG2555" i="5"/>
  <c r="BD2555" i="5"/>
  <c r="BB2555" i="5"/>
  <c r="AY2555" i="5"/>
  <c r="AX2555" i="5"/>
  <c r="AW2555" i="5"/>
  <c r="AT2555" i="5"/>
  <c r="AR2555" i="5"/>
  <c r="AO2555" i="5"/>
  <c r="AM2555" i="5"/>
  <c r="AJ2555" i="5"/>
  <c r="AH2555" i="5"/>
  <c r="DP2554" i="5"/>
  <c r="DO2554" i="5"/>
  <c r="DM2554" i="5"/>
  <c r="DM2557" i="5" s="1"/>
  <c r="DL2554" i="5"/>
  <c r="DL2557" i="5" s="1"/>
  <c r="DK2554" i="5"/>
  <c r="DI2554" i="5"/>
  <c r="DI2557" i="5" s="1"/>
  <c r="DH2554" i="5"/>
  <c r="DH2557" i="5" s="1"/>
  <c r="DG2554" i="5"/>
  <c r="DG2557" i="5" s="1"/>
  <c r="DE2554" i="5"/>
  <c r="DD2554" i="5"/>
  <c r="DC2554" i="5"/>
  <c r="DC2557" i="5" s="1"/>
  <c r="DA2554" i="5"/>
  <c r="CZ2554" i="5"/>
  <c r="CY2554" i="5"/>
  <c r="CW2554" i="5"/>
  <c r="CW2557" i="5" s="1"/>
  <c r="CV2554" i="5"/>
  <c r="CV2557" i="5" s="1"/>
  <c r="CU2554" i="5"/>
  <c r="CS2554" i="5"/>
  <c r="CS2557" i="5" s="1"/>
  <c r="CR2554" i="5"/>
  <c r="CR2557" i="5" s="1"/>
  <c r="CQ2554" i="5"/>
  <c r="CQ2557" i="5" s="1"/>
  <c r="CP2554" i="5"/>
  <c r="BN2554" i="5"/>
  <c r="BL2554" i="5"/>
  <c r="BI2554" i="5"/>
  <c r="BG2554" i="5"/>
  <c r="BD2554" i="5"/>
  <c r="BB2554" i="5"/>
  <c r="AY2554" i="5"/>
  <c r="AX2554" i="5"/>
  <c r="AW2554" i="5"/>
  <c r="AT2554" i="5"/>
  <c r="AR2554" i="5"/>
  <c r="AO2554" i="5"/>
  <c r="AM2554" i="5"/>
  <c r="AJ2554" i="5"/>
  <c r="AH2554" i="5"/>
  <c r="BN2553" i="5"/>
  <c r="BL2553" i="5"/>
  <c r="BI2553" i="5"/>
  <c r="BG2553" i="5"/>
  <c r="BD2553" i="5"/>
  <c r="BB2553" i="5"/>
  <c r="AY2553" i="5"/>
  <c r="AX2553" i="5"/>
  <c r="AW2553" i="5"/>
  <c r="AT2553" i="5"/>
  <c r="AR2553" i="5"/>
  <c r="AO2553" i="5"/>
  <c r="AM2553" i="5"/>
  <c r="AJ2553" i="5"/>
  <c r="AH2553" i="5"/>
  <c r="BN2552" i="5"/>
  <c r="BL2552" i="5"/>
  <c r="BI2552" i="5"/>
  <c r="BG2552" i="5"/>
  <c r="BD2552" i="5"/>
  <c r="BB2552" i="5"/>
  <c r="AY2552" i="5"/>
  <c r="AX2552" i="5"/>
  <c r="AW2552" i="5"/>
  <c r="AT2552" i="5"/>
  <c r="AR2552" i="5"/>
  <c r="AO2552" i="5"/>
  <c r="AM2552" i="5"/>
  <c r="AJ2552" i="5"/>
  <c r="AH2552" i="5"/>
  <c r="DD2551" i="5"/>
  <c r="CB2551" i="5"/>
  <c r="BN2551" i="5"/>
  <c r="BL2551" i="5"/>
  <c r="BI2551" i="5"/>
  <c r="BG2551" i="5"/>
  <c r="BD2551" i="5"/>
  <c r="BB2551" i="5"/>
  <c r="AY2551" i="5"/>
  <c r="AX2551" i="5"/>
  <c r="AW2551" i="5"/>
  <c r="AT2551" i="5"/>
  <c r="AR2551" i="5"/>
  <c r="AO2551" i="5"/>
  <c r="AM2551" i="5"/>
  <c r="AJ2551" i="5"/>
  <c r="AH2551" i="5"/>
  <c r="CK2550" i="5"/>
  <c r="CJ2550" i="5"/>
  <c r="CI2550" i="5"/>
  <c r="CH2550" i="5"/>
  <c r="CG2550" i="5"/>
  <c r="CF2550" i="5"/>
  <c r="CE2550" i="5"/>
  <c r="CD2550" i="5"/>
  <c r="CC2550" i="5"/>
  <c r="CB2550" i="5"/>
  <c r="CA2550" i="5"/>
  <c r="BZ2550" i="5"/>
  <c r="BY2550" i="5"/>
  <c r="BX2550" i="5"/>
  <c r="BW2550" i="5"/>
  <c r="BV2550" i="5"/>
  <c r="BU2550" i="5"/>
  <c r="BT2550" i="5"/>
  <c r="BS2550" i="5"/>
  <c r="BR2550" i="5"/>
  <c r="BQ2550" i="5"/>
  <c r="BN2550" i="5"/>
  <c r="BL2550" i="5"/>
  <c r="BI2550" i="5"/>
  <c r="BG2550" i="5"/>
  <c r="BD2550" i="5"/>
  <c r="BB2550" i="5"/>
  <c r="AY2550" i="5"/>
  <c r="AX2550" i="5"/>
  <c r="AW2550" i="5"/>
  <c r="AT2550" i="5"/>
  <c r="AR2550" i="5"/>
  <c r="AO2550" i="5"/>
  <c r="AM2550" i="5"/>
  <c r="AJ2550" i="5"/>
  <c r="AH2550" i="5"/>
  <c r="DP2549" i="5"/>
  <c r="DO2549" i="5"/>
  <c r="DM2549" i="5"/>
  <c r="DL2549" i="5"/>
  <c r="DK2549" i="5"/>
  <c r="DI2549" i="5"/>
  <c r="DH2549" i="5"/>
  <c r="DG2549" i="5"/>
  <c r="DE2549" i="5"/>
  <c r="DD2549" i="5"/>
  <c r="DC2549" i="5"/>
  <c r="DA2549" i="5"/>
  <c r="CZ2549" i="5"/>
  <c r="CY2549" i="5"/>
  <c r="CW2549" i="5"/>
  <c r="CV2549" i="5"/>
  <c r="CU2549" i="5"/>
  <c r="CS2549" i="5"/>
  <c r="CR2549" i="5"/>
  <c r="CQ2549" i="5"/>
  <c r="CP2549" i="5"/>
  <c r="CB2549" i="5"/>
  <c r="BN2549" i="5"/>
  <c r="BL2549" i="5"/>
  <c r="BI2549" i="5"/>
  <c r="BG2549" i="5"/>
  <c r="BD2549" i="5"/>
  <c r="BB2549" i="5"/>
  <c r="AY2549" i="5"/>
  <c r="AX2549" i="5"/>
  <c r="AW2549" i="5"/>
  <c r="AT2549" i="5"/>
  <c r="AR2549" i="5"/>
  <c r="AO2549" i="5"/>
  <c r="AM2549" i="5"/>
  <c r="AJ2549" i="5"/>
  <c r="AH2549" i="5"/>
  <c r="DD2548" i="5"/>
  <c r="CK2548" i="5"/>
  <c r="CJ2548" i="5"/>
  <c r="CI2548" i="5"/>
  <c r="CH2548" i="5"/>
  <c r="CG2548" i="5"/>
  <c r="CF2548" i="5"/>
  <c r="CE2548" i="5"/>
  <c r="CD2548" i="5"/>
  <c r="CC2548" i="5"/>
  <c r="CB2548" i="5"/>
  <c r="CA2548" i="5"/>
  <c r="BZ2548" i="5"/>
  <c r="BY2548" i="5"/>
  <c r="BX2548" i="5"/>
  <c r="BW2548" i="5"/>
  <c r="BV2548" i="5"/>
  <c r="BU2548" i="5"/>
  <c r="BT2548" i="5"/>
  <c r="BS2548" i="5"/>
  <c r="BR2548" i="5"/>
  <c r="BQ2548" i="5"/>
  <c r="BN2548" i="5"/>
  <c r="BL2548" i="5"/>
  <c r="BI2548" i="5"/>
  <c r="BG2548" i="5"/>
  <c r="BD2548" i="5"/>
  <c r="BB2548" i="5"/>
  <c r="AY2548" i="5"/>
  <c r="AX2548" i="5"/>
  <c r="AW2548" i="5"/>
  <c r="AT2548" i="5"/>
  <c r="AR2548" i="5"/>
  <c r="AO2548" i="5"/>
  <c r="AM2548" i="5"/>
  <c r="AJ2548" i="5"/>
  <c r="AH2548" i="5"/>
  <c r="DP2547" i="5"/>
  <c r="DO2547" i="5"/>
  <c r="DO2550" i="5" s="1"/>
  <c r="DM2547" i="5"/>
  <c r="DM2550" i="5" s="1"/>
  <c r="DL2547" i="5"/>
  <c r="DK2547" i="5"/>
  <c r="DK2550" i="5" s="1"/>
  <c r="DI2547" i="5"/>
  <c r="DI2550" i="5" s="1"/>
  <c r="DH2547" i="5"/>
  <c r="DH2550" i="5" s="1"/>
  <c r="DG2547" i="5"/>
  <c r="DE2547" i="5"/>
  <c r="DD2547" i="5"/>
  <c r="DD2550" i="5" s="1"/>
  <c r="DC2547" i="5"/>
  <c r="DC2550" i="5" s="1"/>
  <c r="DA2547" i="5"/>
  <c r="CZ2547" i="5"/>
  <c r="CZ2550" i="5" s="1"/>
  <c r="CY2547" i="5"/>
  <c r="CY2550" i="5" s="1"/>
  <c r="CW2547" i="5"/>
  <c r="CW2550" i="5" s="1"/>
  <c r="CV2547" i="5"/>
  <c r="CU2547" i="5"/>
  <c r="CS2547" i="5"/>
  <c r="CS2550" i="5" s="1"/>
  <c r="CR2547" i="5"/>
  <c r="CR2550" i="5" s="1"/>
  <c r="CQ2547" i="5"/>
  <c r="CP2547" i="5"/>
  <c r="BN2547" i="5"/>
  <c r="BL2547" i="5"/>
  <c r="BI2547" i="5"/>
  <c r="BG2547" i="5"/>
  <c r="BD2547" i="5"/>
  <c r="BB2547" i="5"/>
  <c r="AY2547" i="5"/>
  <c r="AX2547" i="5"/>
  <c r="AW2547" i="5"/>
  <c r="AT2547" i="5"/>
  <c r="AR2547" i="5"/>
  <c r="AO2547" i="5"/>
  <c r="AM2547" i="5"/>
  <c r="AJ2547" i="5"/>
  <c r="AH2547" i="5"/>
  <c r="BN2546" i="5"/>
  <c r="BL2546" i="5"/>
  <c r="BI2546" i="5"/>
  <c r="BG2546" i="5"/>
  <c r="BD2546" i="5"/>
  <c r="BB2546" i="5"/>
  <c r="AY2546" i="5"/>
  <c r="AX2546" i="5"/>
  <c r="AW2546" i="5"/>
  <c r="AT2546" i="5"/>
  <c r="AR2546" i="5"/>
  <c r="AO2546" i="5"/>
  <c r="AM2546" i="5"/>
  <c r="AJ2546" i="5"/>
  <c r="AH2546" i="5"/>
  <c r="BN2545" i="5"/>
  <c r="BL2545" i="5"/>
  <c r="BI2545" i="5"/>
  <c r="BG2545" i="5"/>
  <c r="BD2545" i="5"/>
  <c r="BB2545" i="5"/>
  <c r="AY2545" i="5"/>
  <c r="AX2545" i="5"/>
  <c r="AW2545" i="5"/>
  <c r="AT2545" i="5"/>
  <c r="AR2545" i="5"/>
  <c r="AO2545" i="5"/>
  <c r="AM2545" i="5"/>
  <c r="AJ2545" i="5"/>
  <c r="AH2545" i="5"/>
  <c r="BN2544" i="5"/>
  <c r="BL2544" i="5"/>
  <c r="BI2544" i="5"/>
  <c r="BG2544" i="5"/>
  <c r="BD2544" i="5"/>
  <c r="BB2544" i="5"/>
  <c r="AY2544" i="5"/>
  <c r="AX2544" i="5"/>
  <c r="AW2544" i="5"/>
  <c r="AT2544" i="5"/>
  <c r="AR2544" i="5"/>
  <c r="AO2544" i="5"/>
  <c r="AM2544" i="5"/>
  <c r="AJ2544" i="5"/>
  <c r="AH2544" i="5"/>
  <c r="BN2543" i="5"/>
  <c r="BL2543" i="5"/>
  <c r="BI2543" i="5"/>
  <c r="BG2543" i="5"/>
  <c r="BD2543" i="5"/>
  <c r="BB2543" i="5"/>
  <c r="AY2543" i="5"/>
  <c r="AX2543" i="5"/>
  <c r="AW2543" i="5"/>
  <c r="AT2543" i="5"/>
  <c r="AR2543" i="5"/>
  <c r="AO2543" i="5"/>
  <c r="AM2543" i="5"/>
  <c r="AJ2543" i="5"/>
  <c r="AH2543" i="5"/>
  <c r="BN2542" i="5"/>
  <c r="BL2542" i="5"/>
  <c r="BI2542" i="5"/>
  <c r="BG2542" i="5"/>
  <c r="BD2542" i="5"/>
  <c r="BB2542" i="5"/>
  <c r="AY2542" i="5"/>
  <c r="AX2542" i="5"/>
  <c r="AW2542" i="5"/>
  <c r="AT2542" i="5"/>
  <c r="AR2542" i="5"/>
  <c r="AO2542" i="5"/>
  <c r="AM2542" i="5"/>
  <c r="AJ2542" i="5"/>
  <c r="AH2542" i="5"/>
  <c r="DD2541" i="5"/>
  <c r="BN2541" i="5"/>
  <c r="BL2541" i="5"/>
  <c r="BI2541" i="5"/>
  <c r="BG2541" i="5"/>
  <c r="BD2541" i="5"/>
  <c r="BB2541" i="5"/>
  <c r="AY2541" i="5"/>
  <c r="AX2541" i="5"/>
  <c r="AW2541" i="5"/>
  <c r="AT2541" i="5"/>
  <c r="AR2541" i="5"/>
  <c r="AO2541" i="5"/>
  <c r="AM2541" i="5"/>
  <c r="AJ2541" i="5"/>
  <c r="AH2541" i="5"/>
  <c r="BN2540" i="5"/>
  <c r="BL2540" i="5"/>
  <c r="BI2540" i="5"/>
  <c r="BG2540" i="5"/>
  <c r="BD2540" i="5"/>
  <c r="BB2540" i="5"/>
  <c r="AY2540" i="5"/>
  <c r="AX2540" i="5"/>
  <c r="AW2540" i="5"/>
  <c r="AT2540" i="5"/>
  <c r="AR2540" i="5"/>
  <c r="AO2540" i="5"/>
  <c r="AM2540" i="5"/>
  <c r="AJ2540" i="5"/>
  <c r="AH2540" i="5"/>
  <c r="DP2539" i="5"/>
  <c r="DO2539" i="5"/>
  <c r="DM2539" i="5"/>
  <c r="DL2539" i="5"/>
  <c r="DK2539" i="5"/>
  <c r="DI2539" i="5"/>
  <c r="DH2539" i="5"/>
  <c r="DG2539" i="5"/>
  <c r="DE2539" i="5"/>
  <c r="DD2539" i="5"/>
  <c r="DC2539" i="5"/>
  <c r="DA2539" i="5"/>
  <c r="CZ2539" i="5"/>
  <c r="CY2539" i="5"/>
  <c r="CW2539" i="5"/>
  <c r="CV2539" i="5"/>
  <c r="CU2539" i="5"/>
  <c r="CS2539" i="5"/>
  <c r="CR2539" i="5"/>
  <c r="CQ2539" i="5"/>
  <c r="CP2539" i="5"/>
  <c r="BN2539" i="5"/>
  <c r="BL2539" i="5"/>
  <c r="BI2539" i="5"/>
  <c r="BG2539" i="5"/>
  <c r="BD2539" i="5"/>
  <c r="BB2539" i="5"/>
  <c r="AY2539" i="5"/>
  <c r="AX2539" i="5"/>
  <c r="AW2539" i="5"/>
  <c r="AT2539" i="5"/>
  <c r="AR2539" i="5"/>
  <c r="AO2539" i="5"/>
  <c r="AM2539" i="5"/>
  <c r="AJ2539" i="5"/>
  <c r="AH2539" i="5"/>
  <c r="DD2538" i="5"/>
  <c r="BN2538" i="5"/>
  <c r="BL2538" i="5"/>
  <c r="BI2538" i="5"/>
  <c r="BG2538" i="5"/>
  <c r="BD2538" i="5"/>
  <c r="BB2538" i="5"/>
  <c r="AY2538" i="5"/>
  <c r="AX2538" i="5"/>
  <c r="AW2538" i="5"/>
  <c r="AT2538" i="5"/>
  <c r="AR2538" i="5"/>
  <c r="AO2538" i="5"/>
  <c r="AM2538" i="5"/>
  <c r="AJ2538" i="5"/>
  <c r="AH2538" i="5"/>
  <c r="DP2537" i="5"/>
  <c r="DP2540" i="5" s="1"/>
  <c r="DO2537" i="5"/>
  <c r="DM2537" i="5"/>
  <c r="DM2540" i="5" s="1"/>
  <c r="DL2537" i="5"/>
  <c r="DL2540" i="5" s="1"/>
  <c r="DK2537" i="5"/>
  <c r="DK2540" i="5" s="1"/>
  <c r="DI2537" i="5"/>
  <c r="DI2540" i="5" s="1"/>
  <c r="DH2537" i="5"/>
  <c r="DG2537" i="5"/>
  <c r="DG2540" i="5" s="1"/>
  <c r="DE2537" i="5"/>
  <c r="DD2537" i="5"/>
  <c r="DD2540" i="5" s="1"/>
  <c r="DC2537" i="5"/>
  <c r="DA2537" i="5"/>
  <c r="DA2540" i="5" s="1"/>
  <c r="CZ2537" i="5"/>
  <c r="CZ2540" i="5" s="1"/>
  <c r="CY2537" i="5"/>
  <c r="CY2540" i="5" s="1"/>
  <c r="CW2537" i="5"/>
  <c r="CV2537" i="5"/>
  <c r="CV2540" i="5" s="1"/>
  <c r="CU2537" i="5"/>
  <c r="CU2540" i="5" s="1"/>
  <c r="CS2537" i="5"/>
  <c r="CS2540" i="5" s="1"/>
  <c r="CR2537" i="5"/>
  <c r="CR2540" i="5" s="1"/>
  <c r="CQ2537" i="5"/>
  <c r="CQ2540" i="5" s="1"/>
  <c r="CP2537" i="5"/>
  <c r="CP2540" i="5" s="1"/>
  <c r="BN2537" i="5"/>
  <c r="BL2537" i="5"/>
  <c r="BI2537" i="5"/>
  <c r="BG2537" i="5"/>
  <c r="BD2537" i="5"/>
  <c r="BB2537" i="5"/>
  <c r="AY2537" i="5"/>
  <c r="AX2537" i="5"/>
  <c r="AW2537" i="5"/>
  <c r="AT2537" i="5"/>
  <c r="AR2537" i="5"/>
  <c r="AO2537" i="5"/>
  <c r="AM2537" i="5"/>
  <c r="AJ2537" i="5"/>
  <c r="AH2537" i="5"/>
  <c r="AD2530" i="5"/>
  <c r="AC2530" i="5"/>
  <c r="AA2530" i="5"/>
  <c r="Z2530" i="5"/>
  <c r="Y2530" i="5"/>
  <c r="W2530" i="5"/>
  <c r="V2530" i="5"/>
  <c r="U2530" i="5"/>
  <c r="S2530" i="5"/>
  <c r="Q2530" i="5"/>
  <c r="O2530" i="5"/>
  <c r="M2530" i="5"/>
  <c r="BK2529" i="5"/>
  <c r="BI2529" i="5"/>
  <c r="BF2529" i="5"/>
  <c r="BD2529" i="5"/>
  <c r="BA2529" i="5"/>
  <c r="AY2529" i="5"/>
  <c r="AV2529" i="5"/>
  <c r="AU2529" i="5"/>
  <c r="AT2529" i="5"/>
  <c r="AQ2529" i="5"/>
  <c r="AO2529" i="5"/>
  <c r="AK2529" i="5"/>
  <c r="AJ2529" i="5"/>
  <c r="AG2529" i="5"/>
  <c r="BK2528" i="5"/>
  <c r="BI2528" i="5"/>
  <c r="BF2528" i="5"/>
  <c r="BD2528" i="5"/>
  <c r="BA2528" i="5"/>
  <c r="AY2528" i="5"/>
  <c r="AV2528" i="5"/>
  <c r="AU2528" i="5"/>
  <c r="AT2528" i="5"/>
  <c r="AQ2528" i="5"/>
  <c r="AO2528" i="5"/>
  <c r="AK2528" i="5"/>
  <c r="AJ2528" i="5"/>
  <c r="AG2528" i="5"/>
  <c r="BK2527" i="5"/>
  <c r="BI2527" i="5"/>
  <c r="BF2527" i="5"/>
  <c r="BD2527" i="5"/>
  <c r="BA2527" i="5"/>
  <c r="AY2527" i="5"/>
  <c r="AV2527" i="5"/>
  <c r="AU2527" i="5"/>
  <c r="AT2527" i="5"/>
  <c r="AQ2527" i="5"/>
  <c r="AO2527" i="5"/>
  <c r="AK2527" i="5"/>
  <c r="AJ2527" i="5"/>
  <c r="AG2527" i="5"/>
  <c r="CB2526" i="5"/>
  <c r="CA2526" i="5"/>
  <c r="BZ2526" i="5"/>
  <c r="BY2526" i="5"/>
  <c r="BX2526" i="5"/>
  <c r="BW2526" i="5"/>
  <c r="BV2526" i="5"/>
  <c r="BU2526" i="5"/>
  <c r="BT2526" i="5"/>
  <c r="BS2526" i="5"/>
  <c r="BR2526" i="5"/>
  <c r="BQ2526" i="5"/>
  <c r="BK2526" i="5"/>
  <c r="BI2526" i="5"/>
  <c r="BF2526" i="5"/>
  <c r="BD2526" i="5"/>
  <c r="BA2526" i="5"/>
  <c r="AY2526" i="5"/>
  <c r="AV2526" i="5"/>
  <c r="AU2526" i="5"/>
  <c r="AT2526" i="5"/>
  <c r="AQ2526" i="5"/>
  <c r="AO2526" i="5"/>
  <c r="AK2526" i="5"/>
  <c r="AJ2526" i="5"/>
  <c r="AG2526" i="5"/>
  <c r="BS2525" i="5"/>
  <c r="BK2525" i="5"/>
  <c r="BI2525" i="5"/>
  <c r="BF2525" i="5"/>
  <c r="BD2525" i="5"/>
  <c r="BA2525" i="5"/>
  <c r="AY2525" i="5"/>
  <c r="AV2525" i="5"/>
  <c r="AU2525" i="5"/>
  <c r="AT2525" i="5"/>
  <c r="AQ2525" i="5"/>
  <c r="AO2525" i="5"/>
  <c r="AK2525" i="5"/>
  <c r="AJ2525" i="5"/>
  <c r="AG2525" i="5"/>
  <c r="CB2524" i="5"/>
  <c r="CA2524" i="5"/>
  <c r="BZ2524" i="5"/>
  <c r="BY2524" i="5"/>
  <c r="BX2524" i="5"/>
  <c r="BW2524" i="5"/>
  <c r="BV2524" i="5"/>
  <c r="BU2524" i="5"/>
  <c r="BT2524" i="5"/>
  <c r="BS2524" i="5"/>
  <c r="BR2524" i="5"/>
  <c r="BQ2524" i="5"/>
  <c r="BK2524" i="5"/>
  <c r="BI2524" i="5"/>
  <c r="BF2524" i="5"/>
  <c r="BD2524" i="5"/>
  <c r="BA2524" i="5"/>
  <c r="AY2524" i="5"/>
  <c r="AV2524" i="5"/>
  <c r="AU2524" i="5"/>
  <c r="AT2524" i="5"/>
  <c r="AQ2524" i="5"/>
  <c r="AO2524" i="5"/>
  <c r="AK2524" i="5"/>
  <c r="AJ2524" i="5"/>
  <c r="AG2524" i="5"/>
  <c r="BK2523" i="5"/>
  <c r="BI2523" i="5"/>
  <c r="BF2523" i="5"/>
  <c r="BD2523" i="5"/>
  <c r="BA2523" i="5"/>
  <c r="AY2523" i="5"/>
  <c r="AV2523" i="5"/>
  <c r="AU2523" i="5"/>
  <c r="AT2523" i="5"/>
  <c r="AQ2523" i="5"/>
  <c r="AO2523" i="5"/>
  <c r="AK2523" i="5"/>
  <c r="AJ2523" i="5"/>
  <c r="AG2523" i="5"/>
  <c r="BK2522" i="5"/>
  <c r="BI2522" i="5"/>
  <c r="BF2522" i="5"/>
  <c r="BD2522" i="5"/>
  <c r="BA2522" i="5"/>
  <c r="AY2522" i="5"/>
  <c r="AV2522" i="5"/>
  <c r="AU2522" i="5"/>
  <c r="AT2522" i="5"/>
  <c r="AQ2522" i="5"/>
  <c r="AO2522" i="5"/>
  <c r="AK2522" i="5"/>
  <c r="AJ2522" i="5"/>
  <c r="AG2522" i="5"/>
  <c r="BK2521" i="5"/>
  <c r="BI2521" i="5"/>
  <c r="BF2521" i="5"/>
  <c r="BD2521" i="5"/>
  <c r="BA2521" i="5"/>
  <c r="AY2521" i="5"/>
  <c r="AV2521" i="5"/>
  <c r="AU2521" i="5"/>
  <c r="AT2521" i="5"/>
  <c r="AQ2521" i="5"/>
  <c r="AO2521" i="5"/>
  <c r="AK2521" i="5"/>
  <c r="AJ2521" i="5"/>
  <c r="AG2521" i="5"/>
  <c r="BK2520" i="5"/>
  <c r="BI2520" i="5"/>
  <c r="BF2520" i="5"/>
  <c r="BD2520" i="5"/>
  <c r="BA2520" i="5"/>
  <c r="AY2520" i="5"/>
  <c r="AV2520" i="5"/>
  <c r="AU2520" i="5"/>
  <c r="AT2520" i="5"/>
  <c r="AQ2520" i="5"/>
  <c r="AO2520" i="5"/>
  <c r="AK2520" i="5"/>
  <c r="AJ2520" i="5"/>
  <c r="AG2520" i="5"/>
  <c r="BK2519" i="5"/>
  <c r="BI2519" i="5"/>
  <c r="BF2519" i="5"/>
  <c r="BD2519" i="5"/>
  <c r="BA2519" i="5"/>
  <c r="AY2519" i="5"/>
  <c r="AV2519" i="5"/>
  <c r="AU2519" i="5"/>
  <c r="AT2519" i="5"/>
  <c r="AQ2519" i="5"/>
  <c r="AO2519" i="5"/>
  <c r="AK2519" i="5"/>
  <c r="AJ2519" i="5"/>
  <c r="AG2519" i="5"/>
  <c r="BK2518" i="5"/>
  <c r="BI2518" i="5"/>
  <c r="BF2518" i="5"/>
  <c r="BD2518" i="5"/>
  <c r="BA2518" i="5"/>
  <c r="AY2518" i="5"/>
  <c r="AV2518" i="5"/>
  <c r="AU2518" i="5"/>
  <c r="AT2518" i="5"/>
  <c r="AQ2518" i="5"/>
  <c r="AO2518" i="5"/>
  <c r="AK2518" i="5"/>
  <c r="AJ2518" i="5"/>
  <c r="AG2518" i="5"/>
  <c r="BK2517" i="5"/>
  <c r="BI2517" i="5"/>
  <c r="BF2517" i="5"/>
  <c r="BD2517" i="5"/>
  <c r="BA2517" i="5"/>
  <c r="AY2517" i="5"/>
  <c r="AV2517" i="5"/>
  <c r="AU2517" i="5"/>
  <c r="AT2517" i="5"/>
  <c r="AQ2517" i="5"/>
  <c r="AO2517" i="5"/>
  <c r="AK2517" i="5"/>
  <c r="AJ2517" i="5"/>
  <c r="AG2517" i="5"/>
  <c r="BK2516" i="5"/>
  <c r="BI2516" i="5"/>
  <c r="BF2516" i="5"/>
  <c r="BD2516" i="5"/>
  <c r="BA2516" i="5"/>
  <c r="AY2516" i="5"/>
  <c r="AV2516" i="5"/>
  <c r="AU2516" i="5"/>
  <c r="AT2516" i="5"/>
  <c r="AQ2516" i="5"/>
  <c r="AO2516" i="5"/>
  <c r="AK2516" i="5"/>
  <c r="AJ2516" i="5"/>
  <c r="AG2516" i="5"/>
  <c r="CB2515" i="5"/>
  <c r="CA2515" i="5"/>
  <c r="BZ2515" i="5"/>
  <c r="BY2515" i="5"/>
  <c r="BX2515" i="5"/>
  <c r="BW2515" i="5"/>
  <c r="BV2515" i="5"/>
  <c r="BU2515" i="5"/>
  <c r="BT2515" i="5"/>
  <c r="BS2515" i="5"/>
  <c r="BR2515" i="5"/>
  <c r="BQ2515" i="5"/>
  <c r="BK2515" i="5"/>
  <c r="BI2515" i="5"/>
  <c r="BF2515" i="5"/>
  <c r="BD2515" i="5"/>
  <c r="BA2515" i="5"/>
  <c r="AY2515" i="5"/>
  <c r="AV2515" i="5"/>
  <c r="AU2515" i="5"/>
  <c r="AT2515" i="5"/>
  <c r="AQ2515" i="5"/>
  <c r="AO2515" i="5"/>
  <c r="AK2515" i="5"/>
  <c r="AJ2515" i="5"/>
  <c r="AG2515" i="5"/>
  <c r="BS2514" i="5"/>
  <c r="BK2514" i="5"/>
  <c r="BI2514" i="5"/>
  <c r="BF2514" i="5"/>
  <c r="BD2514" i="5"/>
  <c r="BA2514" i="5"/>
  <c r="AY2514" i="5"/>
  <c r="AV2514" i="5"/>
  <c r="AU2514" i="5"/>
  <c r="AT2514" i="5"/>
  <c r="AQ2514" i="5"/>
  <c r="AO2514" i="5"/>
  <c r="AK2514" i="5"/>
  <c r="AJ2514" i="5"/>
  <c r="AG2514" i="5"/>
  <c r="CB2513" i="5"/>
  <c r="CA2513" i="5"/>
  <c r="BZ2513" i="5"/>
  <c r="BY2513" i="5"/>
  <c r="BX2513" i="5"/>
  <c r="BW2513" i="5"/>
  <c r="BV2513" i="5"/>
  <c r="BU2513" i="5"/>
  <c r="BT2513" i="5"/>
  <c r="BS2513" i="5"/>
  <c r="BR2513" i="5"/>
  <c r="BQ2513" i="5"/>
  <c r="BK2513" i="5"/>
  <c r="BI2513" i="5"/>
  <c r="BF2513" i="5"/>
  <c r="BD2513" i="5"/>
  <c r="BA2513" i="5"/>
  <c r="AY2513" i="5"/>
  <c r="AV2513" i="5"/>
  <c r="AU2513" i="5"/>
  <c r="AT2513" i="5"/>
  <c r="AQ2513" i="5"/>
  <c r="AO2513" i="5"/>
  <c r="AK2513" i="5"/>
  <c r="AJ2513" i="5"/>
  <c r="AG2513" i="5"/>
  <c r="BK2512" i="5"/>
  <c r="BI2512" i="5"/>
  <c r="BF2512" i="5"/>
  <c r="BD2512" i="5"/>
  <c r="BA2512" i="5"/>
  <c r="AY2512" i="5"/>
  <c r="AV2512" i="5"/>
  <c r="AU2512" i="5"/>
  <c r="AT2512" i="5"/>
  <c r="AQ2512" i="5"/>
  <c r="AO2512" i="5"/>
  <c r="AK2512" i="5"/>
  <c r="AJ2512" i="5"/>
  <c r="AG2512" i="5"/>
  <c r="BK2511" i="5"/>
  <c r="BI2511" i="5"/>
  <c r="BF2511" i="5"/>
  <c r="BD2511" i="5"/>
  <c r="BA2511" i="5"/>
  <c r="AY2511" i="5"/>
  <c r="AV2511" i="5"/>
  <c r="AU2511" i="5"/>
  <c r="AT2511" i="5"/>
  <c r="AQ2511" i="5"/>
  <c r="AO2511" i="5"/>
  <c r="AK2511" i="5"/>
  <c r="AJ2511" i="5"/>
  <c r="AG2511" i="5"/>
  <c r="BK2510" i="5"/>
  <c r="BI2510" i="5"/>
  <c r="BF2510" i="5"/>
  <c r="BD2510" i="5"/>
  <c r="BA2510" i="5"/>
  <c r="AY2510" i="5"/>
  <c r="AV2510" i="5"/>
  <c r="AU2510" i="5"/>
  <c r="AT2510" i="5"/>
  <c r="AQ2510" i="5"/>
  <c r="AO2510" i="5"/>
  <c r="AK2510" i="5"/>
  <c r="AJ2510" i="5"/>
  <c r="AG2510" i="5"/>
  <c r="BK2509" i="5"/>
  <c r="BI2509" i="5"/>
  <c r="BF2509" i="5"/>
  <c r="BD2509" i="5"/>
  <c r="BA2509" i="5"/>
  <c r="AY2509" i="5"/>
  <c r="AV2509" i="5"/>
  <c r="AU2509" i="5"/>
  <c r="AT2509" i="5"/>
  <c r="AQ2509" i="5"/>
  <c r="AO2509" i="5"/>
  <c r="AK2509" i="5"/>
  <c r="AJ2509" i="5"/>
  <c r="AG2509" i="5"/>
  <c r="BK2508" i="5"/>
  <c r="BI2508" i="5"/>
  <c r="BF2508" i="5"/>
  <c r="BD2508" i="5"/>
  <c r="BA2508" i="5"/>
  <c r="AY2508" i="5"/>
  <c r="AV2508" i="5"/>
  <c r="AU2508" i="5"/>
  <c r="AT2508" i="5"/>
  <c r="AQ2508" i="5"/>
  <c r="AO2508" i="5"/>
  <c r="AK2508" i="5"/>
  <c r="AJ2508" i="5"/>
  <c r="AG2508" i="5"/>
  <c r="CB2507" i="5"/>
  <c r="CA2507" i="5"/>
  <c r="BZ2507" i="5"/>
  <c r="BY2507" i="5"/>
  <c r="BX2507" i="5"/>
  <c r="BW2507" i="5"/>
  <c r="BV2507" i="5"/>
  <c r="BU2507" i="5"/>
  <c r="BT2507" i="5"/>
  <c r="BS2507" i="5"/>
  <c r="BR2507" i="5"/>
  <c r="BQ2507" i="5"/>
  <c r="BK2507" i="5"/>
  <c r="BI2507" i="5"/>
  <c r="BF2507" i="5"/>
  <c r="BD2507" i="5"/>
  <c r="BA2507" i="5"/>
  <c r="AY2507" i="5"/>
  <c r="AV2507" i="5"/>
  <c r="AU2507" i="5"/>
  <c r="AT2507" i="5"/>
  <c r="AQ2507" i="5"/>
  <c r="AO2507" i="5"/>
  <c r="AK2507" i="5"/>
  <c r="AJ2507" i="5"/>
  <c r="AG2507" i="5"/>
  <c r="BS2506" i="5"/>
  <c r="BK2506" i="5"/>
  <c r="BI2506" i="5"/>
  <c r="BF2506" i="5"/>
  <c r="BD2506" i="5"/>
  <c r="BA2506" i="5"/>
  <c r="AY2506" i="5"/>
  <c r="AV2506" i="5"/>
  <c r="AU2506" i="5"/>
  <c r="AT2506" i="5"/>
  <c r="AQ2506" i="5"/>
  <c r="AO2506" i="5"/>
  <c r="AK2506" i="5"/>
  <c r="AJ2506" i="5"/>
  <c r="AG2506" i="5"/>
  <c r="CB2505" i="5"/>
  <c r="CA2505" i="5"/>
  <c r="BZ2505" i="5"/>
  <c r="BY2505" i="5"/>
  <c r="BX2505" i="5"/>
  <c r="BW2505" i="5"/>
  <c r="BV2505" i="5"/>
  <c r="BU2505" i="5"/>
  <c r="BT2505" i="5"/>
  <c r="BS2505" i="5"/>
  <c r="BR2505" i="5"/>
  <c r="BQ2505" i="5"/>
  <c r="BK2505" i="5"/>
  <c r="BI2505" i="5"/>
  <c r="BF2505" i="5"/>
  <c r="BD2505" i="5"/>
  <c r="BA2505" i="5"/>
  <c r="AY2505" i="5"/>
  <c r="AV2505" i="5"/>
  <c r="AU2505" i="5"/>
  <c r="AT2505" i="5"/>
  <c r="AQ2505" i="5"/>
  <c r="AO2505" i="5"/>
  <c r="AK2505" i="5"/>
  <c r="AJ2505" i="5"/>
  <c r="AG2505" i="5"/>
  <c r="BK2504" i="5"/>
  <c r="BI2504" i="5"/>
  <c r="BF2504" i="5"/>
  <c r="BD2504" i="5"/>
  <c r="BA2504" i="5"/>
  <c r="AY2504" i="5"/>
  <c r="AV2504" i="5"/>
  <c r="AU2504" i="5"/>
  <c r="AT2504" i="5"/>
  <c r="AQ2504" i="5"/>
  <c r="AO2504" i="5"/>
  <c r="AK2504" i="5"/>
  <c r="AJ2504" i="5"/>
  <c r="AG2504" i="5"/>
  <c r="BK2503" i="5"/>
  <c r="BI2503" i="5"/>
  <c r="BF2503" i="5"/>
  <c r="BD2503" i="5"/>
  <c r="BA2503" i="5"/>
  <c r="AY2503" i="5"/>
  <c r="AV2503" i="5"/>
  <c r="AU2503" i="5"/>
  <c r="AT2503" i="5"/>
  <c r="AQ2503" i="5"/>
  <c r="AO2503" i="5"/>
  <c r="AK2503" i="5"/>
  <c r="AJ2503" i="5"/>
  <c r="AG2503" i="5"/>
  <c r="DG2502" i="5"/>
  <c r="DF2502" i="5"/>
  <c r="DD2502" i="5"/>
  <c r="DC2502" i="5"/>
  <c r="DB2502" i="5"/>
  <c r="CZ2502" i="5"/>
  <c r="CY2502" i="5"/>
  <c r="CX2502" i="5"/>
  <c r="CV2502" i="5"/>
  <c r="CT2502" i="5"/>
  <c r="CR2502" i="5"/>
  <c r="CP2502" i="5"/>
  <c r="BK2502" i="5"/>
  <c r="BI2502" i="5"/>
  <c r="BF2502" i="5"/>
  <c r="BD2502" i="5"/>
  <c r="BA2502" i="5"/>
  <c r="AY2502" i="5"/>
  <c r="AV2502" i="5"/>
  <c r="AU2502" i="5"/>
  <c r="AT2502" i="5"/>
  <c r="AQ2502" i="5"/>
  <c r="AO2502" i="5"/>
  <c r="AK2502" i="5"/>
  <c r="AJ2502" i="5"/>
  <c r="AG2502" i="5"/>
  <c r="CT2501" i="5"/>
  <c r="BK2501" i="5"/>
  <c r="BI2501" i="5"/>
  <c r="BF2501" i="5"/>
  <c r="BD2501" i="5"/>
  <c r="BA2501" i="5"/>
  <c r="AY2501" i="5"/>
  <c r="AV2501" i="5"/>
  <c r="AU2501" i="5"/>
  <c r="AT2501" i="5"/>
  <c r="AQ2501" i="5"/>
  <c r="AO2501" i="5"/>
  <c r="AK2501" i="5"/>
  <c r="AJ2501" i="5"/>
  <c r="AG2501" i="5"/>
  <c r="DG2500" i="5"/>
  <c r="DG2503" i="5" s="1"/>
  <c r="DF2500" i="5"/>
  <c r="DF2503" i="5" s="1"/>
  <c r="DD2500" i="5"/>
  <c r="DC2500" i="5"/>
  <c r="DB2500" i="5"/>
  <c r="CZ2500" i="5"/>
  <c r="CZ2503" i="5" s="1"/>
  <c r="CY2500" i="5"/>
  <c r="CX2500" i="5"/>
  <c r="CV2500" i="5"/>
  <c r="CV2503" i="5" s="1"/>
  <c r="CT2500" i="5"/>
  <c r="CT2503" i="5" s="1"/>
  <c r="CR2500" i="5"/>
  <c r="CR2503" i="5" s="1"/>
  <c r="CP2500" i="5"/>
  <c r="BK2500" i="5"/>
  <c r="BI2500" i="5"/>
  <c r="BF2500" i="5"/>
  <c r="BD2500" i="5"/>
  <c r="BA2500" i="5"/>
  <c r="AY2500" i="5"/>
  <c r="AV2500" i="5"/>
  <c r="AU2500" i="5"/>
  <c r="AT2500" i="5"/>
  <c r="AQ2500" i="5"/>
  <c r="AO2500" i="5"/>
  <c r="AK2500" i="5"/>
  <c r="AJ2500" i="5"/>
  <c r="AG2500" i="5"/>
  <c r="BK2499" i="5"/>
  <c r="BI2499" i="5"/>
  <c r="BF2499" i="5"/>
  <c r="BD2499" i="5"/>
  <c r="BA2499" i="5"/>
  <c r="AY2499" i="5"/>
  <c r="AV2499" i="5"/>
  <c r="AU2499" i="5"/>
  <c r="AT2499" i="5"/>
  <c r="AQ2499" i="5"/>
  <c r="AO2499" i="5"/>
  <c r="AK2499" i="5"/>
  <c r="AJ2499" i="5"/>
  <c r="AG2499" i="5"/>
  <c r="BK2498" i="5"/>
  <c r="BI2498" i="5"/>
  <c r="BF2498" i="5"/>
  <c r="BD2498" i="5"/>
  <c r="BA2498" i="5"/>
  <c r="AY2498" i="5"/>
  <c r="AV2498" i="5"/>
  <c r="AU2498" i="5"/>
  <c r="AT2498" i="5"/>
  <c r="AQ2498" i="5"/>
  <c r="AO2498" i="5"/>
  <c r="AK2498" i="5"/>
  <c r="AJ2498" i="5"/>
  <c r="AG2498" i="5"/>
  <c r="CB2497" i="5"/>
  <c r="CA2497" i="5"/>
  <c r="BZ2497" i="5"/>
  <c r="BY2497" i="5"/>
  <c r="BX2497" i="5"/>
  <c r="BW2497" i="5"/>
  <c r="BV2497" i="5"/>
  <c r="BU2497" i="5"/>
  <c r="BT2497" i="5"/>
  <c r="BS2497" i="5"/>
  <c r="BR2497" i="5"/>
  <c r="BQ2497" i="5"/>
  <c r="BK2497" i="5"/>
  <c r="BI2497" i="5"/>
  <c r="BF2497" i="5"/>
  <c r="BD2497" i="5"/>
  <c r="BA2497" i="5"/>
  <c r="AY2497" i="5"/>
  <c r="AV2497" i="5"/>
  <c r="AU2497" i="5"/>
  <c r="AT2497" i="5"/>
  <c r="AQ2497" i="5"/>
  <c r="AO2497" i="5"/>
  <c r="AK2497" i="5"/>
  <c r="AJ2497" i="5"/>
  <c r="AG2497" i="5"/>
  <c r="BS2496" i="5"/>
  <c r="BK2496" i="5"/>
  <c r="BI2496" i="5"/>
  <c r="BF2496" i="5"/>
  <c r="BD2496" i="5"/>
  <c r="BA2496" i="5"/>
  <c r="AY2496" i="5"/>
  <c r="AV2496" i="5"/>
  <c r="AU2496" i="5"/>
  <c r="AT2496" i="5"/>
  <c r="AQ2496" i="5"/>
  <c r="AO2496" i="5"/>
  <c r="AK2496" i="5"/>
  <c r="AJ2496" i="5"/>
  <c r="AG2496" i="5"/>
  <c r="CB2495" i="5"/>
  <c r="CA2495" i="5"/>
  <c r="BZ2495" i="5"/>
  <c r="BY2495" i="5"/>
  <c r="BX2495" i="5"/>
  <c r="BW2495" i="5"/>
  <c r="BV2495" i="5"/>
  <c r="BU2495" i="5"/>
  <c r="BT2495" i="5"/>
  <c r="BS2495" i="5"/>
  <c r="BR2495" i="5"/>
  <c r="BQ2495" i="5"/>
  <c r="BK2495" i="5"/>
  <c r="BI2495" i="5"/>
  <c r="BF2495" i="5"/>
  <c r="BD2495" i="5"/>
  <c r="BA2495" i="5"/>
  <c r="AY2495" i="5"/>
  <c r="AV2495" i="5"/>
  <c r="AU2495" i="5"/>
  <c r="AT2495" i="5"/>
  <c r="AQ2495" i="5"/>
  <c r="AO2495" i="5"/>
  <c r="AK2495" i="5"/>
  <c r="AJ2495" i="5"/>
  <c r="AG2495" i="5"/>
  <c r="BK2494" i="5"/>
  <c r="BI2494" i="5"/>
  <c r="BF2494" i="5"/>
  <c r="BD2494" i="5"/>
  <c r="BA2494" i="5"/>
  <c r="AY2494" i="5"/>
  <c r="AV2494" i="5"/>
  <c r="AU2494" i="5"/>
  <c r="AT2494" i="5"/>
  <c r="AQ2494" i="5"/>
  <c r="AO2494" i="5"/>
  <c r="AK2494" i="5"/>
  <c r="AJ2494" i="5"/>
  <c r="AG2494" i="5"/>
  <c r="BK2493" i="5"/>
  <c r="BI2493" i="5"/>
  <c r="BF2493" i="5"/>
  <c r="BD2493" i="5"/>
  <c r="BA2493" i="5"/>
  <c r="AY2493" i="5"/>
  <c r="AV2493" i="5"/>
  <c r="AU2493" i="5"/>
  <c r="AT2493" i="5"/>
  <c r="AQ2493" i="5"/>
  <c r="AO2493" i="5"/>
  <c r="AK2493" i="5"/>
  <c r="AJ2493" i="5"/>
  <c r="AG2493" i="5"/>
  <c r="BK2492" i="5"/>
  <c r="BI2492" i="5"/>
  <c r="BF2492" i="5"/>
  <c r="BD2492" i="5"/>
  <c r="BA2492" i="5"/>
  <c r="AY2492" i="5"/>
  <c r="AV2492" i="5"/>
  <c r="AU2492" i="5"/>
  <c r="AT2492" i="5"/>
  <c r="AQ2492" i="5"/>
  <c r="AO2492" i="5"/>
  <c r="AK2492" i="5"/>
  <c r="AJ2492" i="5"/>
  <c r="AG2492" i="5"/>
  <c r="BK2491" i="5"/>
  <c r="BI2491" i="5"/>
  <c r="BF2491" i="5"/>
  <c r="BD2491" i="5"/>
  <c r="BA2491" i="5"/>
  <c r="AY2491" i="5"/>
  <c r="AV2491" i="5"/>
  <c r="AU2491" i="5"/>
  <c r="AT2491" i="5"/>
  <c r="AQ2491" i="5"/>
  <c r="AO2491" i="5"/>
  <c r="AK2491" i="5"/>
  <c r="AJ2491" i="5"/>
  <c r="AG2491" i="5"/>
  <c r="BK2490" i="5"/>
  <c r="BI2490" i="5"/>
  <c r="BF2490" i="5"/>
  <c r="BD2490" i="5"/>
  <c r="BA2490" i="5"/>
  <c r="AY2490" i="5"/>
  <c r="AV2490" i="5"/>
  <c r="AU2490" i="5"/>
  <c r="AT2490" i="5"/>
  <c r="AQ2490" i="5"/>
  <c r="AO2490" i="5"/>
  <c r="AK2490" i="5"/>
  <c r="AJ2490" i="5"/>
  <c r="AG2490" i="5"/>
  <c r="BK2489" i="5"/>
  <c r="BI2489" i="5"/>
  <c r="BF2489" i="5"/>
  <c r="BD2489" i="5"/>
  <c r="BA2489" i="5"/>
  <c r="AY2489" i="5"/>
  <c r="AV2489" i="5"/>
  <c r="AU2489" i="5"/>
  <c r="AT2489" i="5"/>
  <c r="AQ2489" i="5"/>
  <c r="AO2489" i="5"/>
  <c r="AK2489" i="5"/>
  <c r="AJ2489" i="5"/>
  <c r="AG2489" i="5"/>
  <c r="CB2488" i="5"/>
  <c r="CA2488" i="5"/>
  <c r="BZ2488" i="5"/>
  <c r="BY2488" i="5"/>
  <c r="BX2488" i="5"/>
  <c r="BW2488" i="5"/>
  <c r="BV2488" i="5"/>
  <c r="BU2488" i="5"/>
  <c r="BT2488" i="5"/>
  <c r="BS2488" i="5"/>
  <c r="BR2488" i="5"/>
  <c r="BQ2488" i="5"/>
  <c r="BK2488" i="5"/>
  <c r="BI2488" i="5"/>
  <c r="BF2488" i="5"/>
  <c r="BD2488" i="5"/>
  <c r="BA2488" i="5"/>
  <c r="AY2488" i="5"/>
  <c r="AV2488" i="5"/>
  <c r="AU2488" i="5"/>
  <c r="AT2488" i="5"/>
  <c r="AQ2488" i="5"/>
  <c r="AO2488" i="5"/>
  <c r="AK2488" i="5"/>
  <c r="AJ2488" i="5"/>
  <c r="AG2488" i="5"/>
  <c r="DG2487" i="5"/>
  <c r="DF2487" i="5"/>
  <c r="DD2487" i="5"/>
  <c r="DC2487" i="5"/>
  <c r="DB2487" i="5"/>
  <c r="CZ2487" i="5"/>
  <c r="CY2487" i="5"/>
  <c r="CX2487" i="5"/>
  <c r="CV2487" i="5"/>
  <c r="CT2487" i="5"/>
  <c r="CR2487" i="5"/>
  <c r="CP2487" i="5"/>
  <c r="BS2487" i="5"/>
  <c r="BK2487" i="5"/>
  <c r="BI2487" i="5"/>
  <c r="BF2487" i="5"/>
  <c r="BD2487" i="5"/>
  <c r="BA2487" i="5"/>
  <c r="AY2487" i="5"/>
  <c r="AV2487" i="5"/>
  <c r="AU2487" i="5"/>
  <c r="AT2487" i="5"/>
  <c r="AQ2487" i="5"/>
  <c r="AO2487" i="5"/>
  <c r="AK2487" i="5"/>
  <c r="AJ2487" i="5"/>
  <c r="AG2487" i="5"/>
  <c r="CT2486" i="5"/>
  <c r="CB2486" i="5"/>
  <c r="CA2486" i="5"/>
  <c r="BZ2486" i="5"/>
  <c r="BY2486" i="5"/>
  <c r="BX2486" i="5"/>
  <c r="BW2486" i="5"/>
  <c r="BV2486" i="5"/>
  <c r="BU2486" i="5"/>
  <c r="BT2486" i="5"/>
  <c r="BS2486" i="5"/>
  <c r="BR2486" i="5"/>
  <c r="BQ2486" i="5"/>
  <c r="BK2486" i="5"/>
  <c r="BI2486" i="5"/>
  <c r="BF2486" i="5"/>
  <c r="BD2486" i="5"/>
  <c r="BA2486" i="5"/>
  <c r="AY2486" i="5"/>
  <c r="AV2486" i="5"/>
  <c r="AU2486" i="5"/>
  <c r="AT2486" i="5"/>
  <c r="AQ2486" i="5"/>
  <c r="AO2486" i="5"/>
  <c r="AK2486" i="5"/>
  <c r="AJ2486" i="5"/>
  <c r="AG2486" i="5"/>
  <c r="DG2485" i="5"/>
  <c r="DG2488" i="5" s="1"/>
  <c r="DF2485" i="5"/>
  <c r="DD2485" i="5"/>
  <c r="DC2485" i="5"/>
  <c r="DC2488" i="5" s="1"/>
  <c r="DB2485" i="5"/>
  <c r="CZ2485" i="5"/>
  <c r="CY2485" i="5"/>
  <c r="CX2485" i="5"/>
  <c r="CX2488" i="5" s="1"/>
  <c r="CV2485" i="5"/>
  <c r="CT2485" i="5"/>
  <c r="CR2485" i="5"/>
  <c r="CR2488" i="5" s="1"/>
  <c r="CP2485" i="5"/>
  <c r="CP2488" i="5" s="1"/>
  <c r="BK2485" i="5"/>
  <c r="BI2485" i="5"/>
  <c r="BF2485" i="5"/>
  <c r="BD2485" i="5"/>
  <c r="BA2485" i="5"/>
  <c r="AY2485" i="5"/>
  <c r="AV2485" i="5"/>
  <c r="AU2485" i="5"/>
  <c r="AT2485" i="5"/>
  <c r="AQ2485" i="5"/>
  <c r="AO2485" i="5"/>
  <c r="AK2485" i="5"/>
  <c r="AJ2485" i="5"/>
  <c r="AG2485" i="5"/>
  <c r="BK2484" i="5"/>
  <c r="BI2484" i="5"/>
  <c r="BF2484" i="5"/>
  <c r="BD2484" i="5"/>
  <c r="BA2484" i="5"/>
  <c r="AY2484" i="5"/>
  <c r="AV2484" i="5"/>
  <c r="AU2484" i="5"/>
  <c r="AT2484" i="5"/>
  <c r="AQ2484" i="5"/>
  <c r="AO2484" i="5"/>
  <c r="AK2484" i="5"/>
  <c r="AJ2484" i="5"/>
  <c r="AG2484" i="5"/>
  <c r="BK2483" i="5"/>
  <c r="BI2483" i="5"/>
  <c r="BF2483" i="5"/>
  <c r="BD2483" i="5"/>
  <c r="BA2483" i="5"/>
  <c r="AY2483" i="5"/>
  <c r="AV2483" i="5"/>
  <c r="AU2483" i="5"/>
  <c r="AT2483" i="5"/>
  <c r="AQ2483" i="5"/>
  <c r="AO2483" i="5"/>
  <c r="AK2483" i="5"/>
  <c r="AJ2483" i="5"/>
  <c r="AG2483" i="5"/>
  <c r="BK2482" i="5"/>
  <c r="BI2482" i="5"/>
  <c r="BF2482" i="5"/>
  <c r="BD2482" i="5"/>
  <c r="BA2482" i="5"/>
  <c r="AY2482" i="5"/>
  <c r="AV2482" i="5"/>
  <c r="AU2482" i="5"/>
  <c r="AT2482" i="5"/>
  <c r="AQ2482" i="5"/>
  <c r="AO2482" i="5"/>
  <c r="AK2482" i="5"/>
  <c r="AJ2482" i="5"/>
  <c r="AG2482" i="5"/>
  <c r="BK2481" i="5"/>
  <c r="BI2481" i="5"/>
  <c r="BF2481" i="5"/>
  <c r="BD2481" i="5"/>
  <c r="BA2481" i="5"/>
  <c r="AY2481" i="5"/>
  <c r="AV2481" i="5"/>
  <c r="AU2481" i="5"/>
  <c r="AT2481" i="5"/>
  <c r="AQ2481" i="5"/>
  <c r="AO2481" i="5"/>
  <c r="AK2481" i="5"/>
  <c r="AJ2481" i="5"/>
  <c r="AG2481" i="5"/>
  <c r="BK2480" i="5"/>
  <c r="BI2480" i="5"/>
  <c r="BF2480" i="5"/>
  <c r="BD2480" i="5"/>
  <c r="BA2480" i="5"/>
  <c r="AY2480" i="5"/>
  <c r="AV2480" i="5"/>
  <c r="AU2480" i="5"/>
  <c r="AT2480" i="5"/>
  <c r="AQ2480" i="5"/>
  <c r="AO2480" i="5"/>
  <c r="AK2480" i="5"/>
  <c r="AJ2480" i="5"/>
  <c r="AG2480" i="5"/>
  <c r="CB2479" i="5"/>
  <c r="CA2479" i="5"/>
  <c r="BZ2479" i="5"/>
  <c r="BY2479" i="5"/>
  <c r="BX2479" i="5"/>
  <c r="BW2479" i="5"/>
  <c r="BV2479" i="5"/>
  <c r="BU2479" i="5"/>
  <c r="BT2479" i="5"/>
  <c r="BS2479" i="5"/>
  <c r="BR2479" i="5"/>
  <c r="BQ2479" i="5"/>
  <c r="BK2479" i="5"/>
  <c r="BI2479" i="5"/>
  <c r="BF2479" i="5"/>
  <c r="BD2479" i="5"/>
  <c r="BA2479" i="5"/>
  <c r="AY2479" i="5"/>
  <c r="AV2479" i="5"/>
  <c r="AU2479" i="5"/>
  <c r="AT2479" i="5"/>
  <c r="AQ2479" i="5"/>
  <c r="AO2479" i="5"/>
  <c r="AK2479" i="5"/>
  <c r="AJ2479" i="5"/>
  <c r="AG2479" i="5"/>
  <c r="BS2478" i="5"/>
  <c r="BK2478" i="5"/>
  <c r="BI2478" i="5"/>
  <c r="BF2478" i="5"/>
  <c r="BD2478" i="5"/>
  <c r="BA2478" i="5"/>
  <c r="AY2478" i="5"/>
  <c r="AV2478" i="5"/>
  <c r="AU2478" i="5"/>
  <c r="AT2478" i="5"/>
  <c r="AQ2478" i="5"/>
  <c r="AO2478" i="5"/>
  <c r="AK2478" i="5"/>
  <c r="AJ2478" i="5"/>
  <c r="AG2478" i="5"/>
  <c r="CB2477" i="5"/>
  <c r="CA2477" i="5"/>
  <c r="BZ2477" i="5"/>
  <c r="BY2477" i="5"/>
  <c r="BX2477" i="5"/>
  <c r="BW2477" i="5"/>
  <c r="BV2477" i="5"/>
  <c r="BU2477" i="5"/>
  <c r="BT2477" i="5"/>
  <c r="BS2477" i="5"/>
  <c r="BR2477" i="5"/>
  <c r="BQ2477" i="5"/>
  <c r="BK2477" i="5"/>
  <c r="BI2477" i="5"/>
  <c r="BF2477" i="5"/>
  <c r="BD2477" i="5"/>
  <c r="BA2477" i="5"/>
  <c r="AY2477" i="5"/>
  <c r="AV2477" i="5"/>
  <c r="AU2477" i="5"/>
  <c r="AT2477" i="5"/>
  <c r="AQ2477" i="5"/>
  <c r="AO2477" i="5"/>
  <c r="AK2477" i="5"/>
  <c r="AJ2477" i="5"/>
  <c r="AG2477" i="5"/>
  <c r="BK2476" i="5"/>
  <c r="BI2476" i="5"/>
  <c r="BF2476" i="5"/>
  <c r="BD2476" i="5"/>
  <c r="BA2476" i="5"/>
  <c r="AY2476" i="5"/>
  <c r="AV2476" i="5"/>
  <c r="AU2476" i="5"/>
  <c r="AT2476" i="5"/>
  <c r="AQ2476" i="5"/>
  <c r="AO2476" i="5"/>
  <c r="AK2476" i="5"/>
  <c r="AJ2476" i="5"/>
  <c r="AG2476" i="5"/>
  <c r="BK2475" i="5"/>
  <c r="BI2475" i="5"/>
  <c r="BF2475" i="5"/>
  <c r="BD2475" i="5"/>
  <c r="BA2475" i="5"/>
  <c r="AY2475" i="5"/>
  <c r="AV2475" i="5"/>
  <c r="AU2475" i="5"/>
  <c r="AT2475" i="5"/>
  <c r="AQ2475" i="5"/>
  <c r="AO2475" i="5"/>
  <c r="AK2475" i="5"/>
  <c r="AJ2475" i="5"/>
  <c r="AG2475" i="5"/>
  <c r="BK2474" i="5"/>
  <c r="BI2474" i="5"/>
  <c r="BF2474" i="5"/>
  <c r="BD2474" i="5"/>
  <c r="BA2474" i="5"/>
  <c r="AY2474" i="5"/>
  <c r="AV2474" i="5"/>
  <c r="AU2474" i="5"/>
  <c r="AT2474" i="5"/>
  <c r="AQ2474" i="5"/>
  <c r="AO2474" i="5"/>
  <c r="AK2474" i="5"/>
  <c r="AJ2474" i="5"/>
  <c r="AG2474" i="5"/>
  <c r="BK2473" i="5"/>
  <c r="BI2473" i="5"/>
  <c r="BF2473" i="5"/>
  <c r="BD2473" i="5"/>
  <c r="BA2473" i="5"/>
  <c r="AY2473" i="5"/>
  <c r="AV2473" i="5"/>
  <c r="AU2473" i="5"/>
  <c r="AT2473" i="5"/>
  <c r="AQ2473" i="5"/>
  <c r="AO2473" i="5"/>
  <c r="AK2473" i="5"/>
  <c r="AJ2473" i="5"/>
  <c r="AG2473" i="5"/>
  <c r="BK2472" i="5"/>
  <c r="BI2472" i="5"/>
  <c r="BF2472" i="5"/>
  <c r="BD2472" i="5"/>
  <c r="BA2472" i="5"/>
  <c r="AY2472" i="5"/>
  <c r="AV2472" i="5"/>
  <c r="AU2472" i="5"/>
  <c r="AT2472" i="5"/>
  <c r="AQ2472" i="5"/>
  <c r="AO2472" i="5"/>
  <c r="AK2472" i="5"/>
  <c r="AJ2472" i="5"/>
  <c r="AG2472" i="5"/>
  <c r="BK2471" i="5"/>
  <c r="BI2471" i="5"/>
  <c r="BF2471" i="5"/>
  <c r="BD2471" i="5"/>
  <c r="BA2471" i="5"/>
  <c r="AY2471" i="5"/>
  <c r="AV2471" i="5"/>
  <c r="AU2471" i="5"/>
  <c r="AT2471" i="5"/>
  <c r="AQ2471" i="5"/>
  <c r="AO2471" i="5"/>
  <c r="AK2471" i="5"/>
  <c r="AJ2471" i="5"/>
  <c r="AG2471" i="5"/>
  <c r="BK2470" i="5"/>
  <c r="BI2470" i="5"/>
  <c r="BF2470" i="5"/>
  <c r="BD2470" i="5"/>
  <c r="BA2470" i="5"/>
  <c r="AY2470" i="5"/>
  <c r="AV2470" i="5"/>
  <c r="AU2470" i="5"/>
  <c r="AT2470" i="5"/>
  <c r="AQ2470" i="5"/>
  <c r="AO2470" i="5"/>
  <c r="AK2470" i="5"/>
  <c r="AJ2470" i="5"/>
  <c r="AG2470" i="5"/>
  <c r="BK2469" i="5"/>
  <c r="BI2469" i="5"/>
  <c r="BF2469" i="5"/>
  <c r="BD2469" i="5"/>
  <c r="BA2469" i="5"/>
  <c r="AY2469" i="5"/>
  <c r="AV2469" i="5"/>
  <c r="AU2469" i="5"/>
  <c r="AT2469" i="5"/>
  <c r="AQ2469" i="5"/>
  <c r="AO2469" i="5"/>
  <c r="AK2469" i="5"/>
  <c r="AJ2469" i="5"/>
  <c r="AG2469" i="5"/>
  <c r="CB2468" i="5"/>
  <c r="CA2468" i="5"/>
  <c r="BZ2468" i="5"/>
  <c r="BY2468" i="5"/>
  <c r="BX2468" i="5"/>
  <c r="BW2468" i="5"/>
  <c r="BV2468" i="5"/>
  <c r="BU2468" i="5"/>
  <c r="BT2468" i="5"/>
  <c r="BS2468" i="5"/>
  <c r="BR2468" i="5"/>
  <c r="BQ2468" i="5"/>
  <c r="BK2468" i="5"/>
  <c r="BI2468" i="5"/>
  <c r="BF2468" i="5"/>
  <c r="BD2468" i="5"/>
  <c r="BA2468" i="5"/>
  <c r="AY2468" i="5"/>
  <c r="AV2468" i="5"/>
  <c r="AU2468" i="5"/>
  <c r="AT2468" i="5"/>
  <c r="AQ2468" i="5"/>
  <c r="AO2468" i="5"/>
  <c r="AK2468" i="5"/>
  <c r="AJ2468" i="5"/>
  <c r="AG2468" i="5"/>
  <c r="BS2467" i="5"/>
  <c r="BK2467" i="5"/>
  <c r="BI2467" i="5"/>
  <c r="BF2467" i="5"/>
  <c r="BD2467" i="5"/>
  <c r="BA2467" i="5"/>
  <c r="AY2467" i="5"/>
  <c r="AV2467" i="5"/>
  <c r="AU2467" i="5"/>
  <c r="AT2467" i="5"/>
  <c r="AQ2467" i="5"/>
  <c r="AO2467" i="5"/>
  <c r="AK2467" i="5"/>
  <c r="AJ2467" i="5"/>
  <c r="AG2467" i="5"/>
  <c r="CB2466" i="5"/>
  <c r="CA2466" i="5"/>
  <c r="BZ2466" i="5"/>
  <c r="BY2466" i="5"/>
  <c r="BX2466" i="5"/>
  <c r="BW2466" i="5"/>
  <c r="BV2466" i="5"/>
  <c r="BU2466" i="5"/>
  <c r="BT2466" i="5"/>
  <c r="BS2466" i="5"/>
  <c r="BR2466" i="5"/>
  <c r="BQ2466" i="5"/>
  <c r="BK2466" i="5"/>
  <c r="BI2466" i="5"/>
  <c r="BF2466" i="5"/>
  <c r="BD2466" i="5"/>
  <c r="BA2466" i="5"/>
  <c r="AY2466" i="5"/>
  <c r="AV2466" i="5"/>
  <c r="AU2466" i="5"/>
  <c r="AT2466" i="5"/>
  <c r="AQ2466" i="5"/>
  <c r="AO2466" i="5"/>
  <c r="AK2466" i="5"/>
  <c r="AJ2466" i="5"/>
  <c r="AG2466" i="5"/>
  <c r="BK2465" i="5"/>
  <c r="BI2465" i="5"/>
  <c r="BF2465" i="5"/>
  <c r="BD2465" i="5"/>
  <c r="BA2465" i="5"/>
  <c r="AY2465" i="5"/>
  <c r="AV2465" i="5"/>
  <c r="AU2465" i="5"/>
  <c r="AT2465" i="5"/>
  <c r="AQ2465" i="5"/>
  <c r="AO2465" i="5"/>
  <c r="AK2465" i="5"/>
  <c r="AJ2465" i="5"/>
  <c r="AG2465" i="5"/>
  <c r="BK2464" i="5"/>
  <c r="BI2464" i="5"/>
  <c r="BF2464" i="5"/>
  <c r="BD2464" i="5"/>
  <c r="BA2464" i="5"/>
  <c r="AY2464" i="5"/>
  <c r="AV2464" i="5"/>
  <c r="AU2464" i="5"/>
  <c r="AT2464" i="5"/>
  <c r="AQ2464" i="5"/>
  <c r="AO2464" i="5"/>
  <c r="AK2464" i="5"/>
  <c r="AJ2464" i="5"/>
  <c r="AG2464" i="5"/>
  <c r="BK2463" i="5"/>
  <c r="BI2463" i="5"/>
  <c r="BF2463" i="5"/>
  <c r="BD2463" i="5"/>
  <c r="BA2463" i="5"/>
  <c r="AY2463" i="5"/>
  <c r="AV2463" i="5"/>
  <c r="AU2463" i="5"/>
  <c r="AT2463" i="5"/>
  <c r="AQ2463" i="5"/>
  <c r="AO2463" i="5"/>
  <c r="AK2463" i="5"/>
  <c r="AJ2463" i="5"/>
  <c r="AG2463" i="5"/>
  <c r="CB2462" i="5"/>
  <c r="CA2462" i="5"/>
  <c r="BZ2462" i="5"/>
  <c r="BY2462" i="5"/>
  <c r="BX2462" i="5"/>
  <c r="BW2462" i="5"/>
  <c r="BV2462" i="5"/>
  <c r="BU2462" i="5"/>
  <c r="BT2462" i="5"/>
  <c r="BS2462" i="5"/>
  <c r="BR2462" i="5"/>
  <c r="BQ2462" i="5"/>
  <c r="BK2462" i="5"/>
  <c r="BI2462" i="5"/>
  <c r="BF2462" i="5"/>
  <c r="BD2462" i="5"/>
  <c r="BA2462" i="5"/>
  <c r="AY2462" i="5"/>
  <c r="AV2462" i="5"/>
  <c r="AU2462" i="5"/>
  <c r="AT2462" i="5"/>
  <c r="AQ2462" i="5"/>
  <c r="AO2462" i="5"/>
  <c r="AK2462" i="5"/>
  <c r="AJ2462" i="5"/>
  <c r="AG2462" i="5"/>
  <c r="DG2461" i="5"/>
  <c r="DF2461" i="5"/>
  <c r="DD2461" i="5"/>
  <c r="DC2461" i="5"/>
  <c r="DB2461" i="5"/>
  <c r="CZ2461" i="5"/>
  <c r="CY2461" i="5"/>
  <c r="CX2461" i="5"/>
  <c r="CV2461" i="5"/>
  <c r="CT2461" i="5"/>
  <c r="CR2461" i="5"/>
  <c r="CP2461" i="5"/>
  <c r="BS2461" i="5"/>
  <c r="BK2461" i="5"/>
  <c r="BI2461" i="5"/>
  <c r="BF2461" i="5"/>
  <c r="BD2461" i="5"/>
  <c r="BA2461" i="5"/>
  <c r="AY2461" i="5"/>
  <c r="AV2461" i="5"/>
  <c r="AU2461" i="5"/>
  <c r="AT2461" i="5"/>
  <c r="AQ2461" i="5"/>
  <c r="AO2461" i="5"/>
  <c r="AK2461" i="5"/>
  <c r="AJ2461" i="5"/>
  <c r="AG2461" i="5"/>
  <c r="CT2460" i="5"/>
  <c r="CB2460" i="5"/>
  <c r="CA2460" i="5"/>
  <c r="BZ2460" i="5"/>
  <c r="BY2460" i="5"/>
  <c r="BX2460" i="5"/>
  <c r="BW2460" i="5"/>
  <c r="BV2460" i="5"/>
  <c r="BU2460" i="5"/>
  <c r="BT2460" i="5"/>
  <c r="BS2460" i="5"/>
  <c r="BR2460" i="5"/>
  <c r="BQ2460" i="5"/>
  <c r="BK2460" i="5"/>
  <c r="BI2460" i="5"/>
  <c r="BF2460" i="5"/>
  <c r="BD2460" i="5"/>
  <c r="BA2460" i="5"/>
  <c r="AY2460" i="5"/>
  <c r="AV2460" i="5"/>
  <c r="AU2460" i="5"/>
  <c r="AT2460" i="5"/>
  <c r="AQ2460" i="5"/>
  <c r="AO2460" i="5"/>
  <c r="AK2460" i="5"/>
  <c r="AJ2460" i="5"/>
  <c r="AG2460" i="5"/>
  <c r="DG2459" i="5"/>
  <c r="DG2462" i="5" s="1"/>
  <c r="DF2459" i="5"/>
  <c r="DF2462" i="5" s="1"/>
  <c r="DD2459" i="5"/>
  <c r="DC2459" i="5"/>
  <c r="DC2462" i="5" s="1"/>
  <c r="DB2459" i="5"/>
  <c r="DB2462" i="5" s="1"/>
  <c r="CZ2459" i="5"/>
  <c r="CY2459" i="5"/>
  <c r="CX2459" i="5"/>
  <c r="CX2462" i="5" s="1"/>
  <c r="CV2459" i="5"/>
  <c r="CV2462" i="5" s="1"/>
  <c r="CT2459" i="5"/>
  <c r="CT2462" i="5" s="1"/>
  <c r="CR2459" i="5"/>
  <c r="CR2462" i="5" s="1"/>
  <c r="CP2459" i="5"/>
  <c r="BK2459" i="5"/>
  <c r="BI2459" i="5"/>
  <c r="BF2459" i="5"/>
  <c r="BD2459" i="5"/>
  <c r="BA2459" i="5"/>
  <c r="AY2459" i="5"/>
  <c r="AV2459" i="5"/>
  <c r="AU2459" i="5"/>
  <c r="AT2459" i="5"/>
  <c r="AQ2459" i="5"/>
  <c r="AO2459" i="5"/>
  <c r="AK2459" i="5"/>
  <c r="AJ2459" i="5"/>
  <c r="AG2459" i="5"/>
  <c r="BK2458" i="5"/>
  <c r="BI2458" i="5"/>
  <c r="BF2458" i="5"/>
  <c r="BD2458" i="5"/>
  <c r="BA2458" i="5"/>
  <c r="AY2458" i="5"/>
  <c r="AV2458" i="5"/>
  <c r="AU2458" i="5"/>
  <c r="AT2458" i="5"/>
  <c r="AQ2458" i="5"/>
  <c r="AO2458" i="5"/>
  <c r="AK2458" i="5"/>
  <c r="AJ2458" i="5"/>
  <c r="AG2458" i="5"/>
  <c r="BK2457" i="5"/>
  <c r="BI2457" i="5"/>
  <c r="BF2457" i="5"/>
  <c r="BD2457" i="5"/>
  <c r="BA2457" i="5"/>
  <c r="AY2457" i="5"/>
  <c r="AV2457" i="5"/>
  <c r="AU2457" i="5"/>
  <c r="AT2457" i="5"/>
  <c r="AQ2457" i="5"/>
  <c r="AO2457" i="5"/>
  <c r="AK2457" i="5"/>
  <c r="AJ2457" i="5"/>
  <c r="AG2457" i="5"/>
  <c r="BK2456" i="5"/>
  <c r="BI2456" i="5"/>
  <c r="BF2456" i="5"/>
  <c r="BD2456" i="5"/>
  <c r="BA2456" i="5"/>
  <c r="AY2456" i="5"/>
  <c r="AV2456" i="5"/>
  <c r="AU2456" i="5"/>
  <c r="AT2456" i="5"/>
  <c r="AQ2456" i="5"/>
  <c r="AO2456" i="5"/>
  <c r="AK2456" i="5"/>
  <c r="AJ2456" i="5"/>
  <c r="AG2456" i="5"/>
  <c r="BK2455" i="5"/>
  <c r="BI2455" i="5"/>
  <c r="BF2455" i="5"/>
  <c r="BD2455" i="5"/>
  <c r="BA2455" i="5"/>
  <c r="AY2455" i="5"/>
  <c r="AV2455" i="5"/>
  <c r="AU2455" i="5"/>
  <c r="AT2455" i="5"/>
  <c r="AQ2455" i="5"/>
  <c r="AO2455" i="5"/>
  <c r="AK2455" i="5"/>
  <c r="AJ2455" i="5"/>
  <c r="AG2455" i="5"/>
  <c r="BK2454" i="5"/>
  <c r="BI2454" i="5"/>
  <c r="BF2454" i="5"/>
  <c r="BD2454" i="5"/>
  <c r="BA2454" i="5"/>
  <c r="AY2454" i="5"/>
  <c r="AV2454" i="5"/>
  <c r="AU2454" i="5"/>
  <c r="AT2454" i="5"/>
  <c r="AQ2454" i="5"/>
  <c r="AO2454" i="5"/>
  <c r="AK2454" i="5"/>
  <c r="AJ2454" i="5"/>
  <c r="AG2454" i="5"/>
  <c r="CB2453" i="5"/>
  <c r="CA2453" i="5"/>
  <c r="BZ2453" i="5"/>
  <c r="BY2453" i="5"/>
  <c r="BX2453" i="5"/>
  <c r="BW2453" i="5"/>
  <c r="BV2453" i="5"/>
  <c r="BU2453" i="5"/>
  <c r="BT2453" i="5"/>
  <c r="BS2453" i="5"/>
  <c r="BR2453" i="5"/>
  <c r="BQ2453" i="5"/>
  <c r="BK2453" i="5"/>
  <c r="BI2453" i="5"/>
  <c r="BF2453" i="5"/>
  <c r="BD2453" i="5"/>
  <c r="BA2453" i="5"/>
  <c r="AY2453" i="5"/>
  <c r="AV2453" i="5"/>
  <c r="AU2453" i="5"/>
  <c r="AT2453" i="5"/>
  <c r="AQ2453" i="5"/>
  <c r="AO2453" i="5"/>
  <c r="AK2453" i="5"/>
  <c r="AJ2453" i="5"/>
  <c r="AG2453" i="5"/>
  <c r="BS2452" i="5"/>
  <c r="BK2452" i="5"/>
  <c r="BI2452" i="5"/>
  <c r="BF2452" i="5"/>
  <c r="BD2452" i="5"/>
  <c r="BA2452" i="5"/>
  <c r="AY2452" i="5"/>
  <c r="AV2452" i="5"/>
  <c r="AU2452" i="5"/>
  <c r="AT2452" i="5"/>
  <c r="AQ2452" i="5"/>
  <c r="AO2452" i="5"/>
  <c r="AK2452" i="5"/>
  <c r="AJ2452" i="5"/>
  <c r="AG2452" i="5"/>
  <c r="CB2451" i="5"/>
  <c r="CA2451" i="5"/>
  <c r="BZ2451" i="5"/>
  <c r="BY2451" i="5"/>
  <c r="BX2451" i="5"/>
  <c r="BW2451" i="5"/>
  <c r="BV2451" i="5"/>
  <c r="BU2451" i="5"/>
  <c r="BT2451" i="5"/>
  <c r="BS2451" i="5"/>
  <c r="BR2451" i="5"/>
  <c r="BQ2451" i="5"/>
  <c r="BK2451" i="5"/>
  <c r="BI2451" i="5"/>
  <c r="BF2451" i="5"/>
  <c r="BD2451" i="5"/>
  <c r="BA2451" i="5"/>
  <c r="AY2451" i="5"/>
  <c r="AV2451" i="5"/>
  <c r="AU2451" i="5"/>
  <c r="AT2451" i="5"/>
  <c r="AQ2451" i="5"/>
  <c r="AO2451" i="5"/>
  <c r="AK2451" i="5"/>
  <c r="AJ2451" i="5"/>
  <c r="AG2451" i="5"/>
  <c r="CR2453" i="5"/>
  <c r="BK2450" i="5"/>
  <c r="BI2450" i="5"/>
  <c r="BF2450" i="5"/>
  <c r="BD2450" i="5"/>
  <c r="BA2450" i="5"/>
  <c r="AY2450" i="5"/>
  <c r="AV2450" i="5"/>
  <c r="AU2450" i="5"/>
  <c r="AT2450" i="5"/>
  <c r="AQ2450" i="5"/>
  <c r="AO2450" i="5"/>
  <c r="AK2450" i="5"/>
  <c r="AJ2450" i="5"/>
  <c r="AG2450" i="5"/>
  <c r="BK2449" i="5"/>
  <c r="BI2449" i="5"/>
  <c r="BF2449" i="5"/>
  <c r="BD2449" i="5"/>
  <c r="BA2449" i="5"/>
  <c r="AY2449" i="5"/>
  <c r="AV2449" i="5"/>
  <c r="AU2449" i="5"/>
  <c r="AT2449" i="5"/>
  <c r="AQ2449" i="5"/>
  <c r="AO2449" i="5"/>
  <c r="AK2449" i="5"/>
  <c r="AJ2449" i="5"/>
  <c r="AG2449" i="5"/>
  <c r="BK2448" i="5"/>
  <c r="BI2448" i="5"/>
  <c r="BF2448" i="5"/>
  <c r="BD2448" i="5"/>
  <c r="BA2448" i="5"/>
  <c r="AY2448" i="5"/>
  <c r="AV2448" i="5"/>
  <c r="AU2448" i="5"/>
  <c r="AT2448" i="5"/>
  <c r="AQ2448" i="5"/>
  <c r="AO2448" i="5"/>
  <c r="AK2448" i="5"/>
  <c r="AJ2448" i="5"/>
  <c r="AG2448" i="5"/>
  <c r="BK2447" i="5"/>
  <c r="BI2447" i="5"/>
  <c r="BF2447" i="5"/>
  <c r="BD2447" i="5"/>
  <c r="BA2447" i="5"/>
  <c r="AY2447" i="5"/>
  <c r="AV2447" i="5"/>
  <c r="AU2447" i="5"/>
  <c r="AT2447" i="5"/>
  <c r="AQ2447" i="5"/>
  <c r="AO2447" i="5"/>
  <c r="AK2447" i="5"/>
  <c r="AJ2447" i="5"/>
  <c r="AG2447" i="5"/>
  <c r="CB2446" i="5"/>
  <c r="CA2446" i="5"/>
  <c r="BZ2446" i="5"/>
  <c r="BY2446" i="5"/>
  <c r="BX2446" i="5"/>
  <c r="BW2446" i="5"/>
  <c r="BV2446" i="5"/>
  <c r="BU2446" i="5"/>
  <c r="BT2446" i="5"/>
  <c r="BS2446" i="5"/>
  <c r="BR2446" i="5"/>
  <c r="BQ2446" i="5"/>
  <c r="BK2446" i="5"/>
  <c r="BI2446" i="5"/>
  <c r="BF2446" i="5"/>
  <c r="BD2446" i="5"/>
  <c r="BA2446" i="5"/>
  <c r="AY2446" i="5"/>
  <c r="AV2446" i="5"/>
  <c r="AU2446" i="5"/>
  <c r="AT2446" i="5"/>
  <c r="AQ2446" i="5"/>
  <c r="AO2446" i="5"/>
  <c r="AK2446" i="5"/>
  <c r="AJ2446" i="5"/>
  <c r="AG2446" i="5"/>
  <c r="BS2445" i="5"/>
  <c r="BK2445" i="5"/>
  <c r="BI2445" i="5"/>
  <c r="BF2445" i="5"/>
  <c r="BD2445" i="5"/>
  <c r="BA2445" i="5"/>
  <c r="AY2445" i="5"/>
  <c r="AV2445" i="5"/>
  <c r="AU2445" i="5"/>
  <c r="AT2445" i="5"/>
  <c r="AQ2445" i="5"/>
  <c r="AO2445" i="5"/>
  <c r="AK2445" i="5"/>
  <c r="AJ2445" i="5"/>
  <c r="AG2445" i="5"/>
  <c r="CB2444" i="5"/>
  <c r="CA2444" i="5"/>
  <c r="BZ2444" i="5"/>
  <c r="BY2444" i="5"/>
  <c r="BX2444" i="5"/>
  <c r="BW2444" i="5"/>
  <c r="BV2444" i="5"/>
  <c r="BU2444" i="5"/>
  <c r="BT2444" i="5"/>
  <c r="BS2444" i="5"/>
  <c r="BR2444" i="5"/>
  <c r="BQ2444" i="5"/>
  <c r="BK2444" i="5"/>
  <c r="BI2444" i="5"/>
  <c r="BF2444" i="5"/>
  <c r="BD2444" i="5"/>
  <c r="BA2444" i="5"/>
  <c r="AY2444" i="5"/>
  <c r="AV2444" i="5"/>
  <c r="AU2444" i="5"/>
  <c r="AT2444" i="5"/>
  <c r="AQ2444" i="5"/>
  <c r="AO2444" i="5"/>
  <c r="AK2444" i="5"/>
  <c r="AJ2444" i="5"/>
  <c r="AG2444" i="5"/>
  <c r="BK2443" i="5"/>
  <c r="BI2443" i="5"/>
  <c r="BF2443" i="5"/>
  <c r="BD2443" i="5"/>
  <c r="BA2443" i="5"/>
  <c r="AY2443" i="5"/>
  <c r="AV2443" i="5"/>
  <c r="AU2443" i="5"/>
  <c r="AT2443" i="5"/>
  <c r="AQ2443" i="5"/>
  <c r="AO2443" i="5"/>
  <c r="AK2443" i="5"/>
  <c r="AJ2443" i="5"/>
  <c r="AG2443" i="5"/>
  <c r="DG2442" i="5"/>
  <c r="DF2442" i="5"/>
  <c r="DD2442" i="5"/>
  <c r="DC2442" i="5"/>
  <c r="DB2442" i="5"/>
  <c r="CZ2442" i="5"/>
  <c r="CY2442" i="5"/>
  <c r="CX2442" i="5"/>
  <c r="CV2442" i="5"/>
  <c r="CT2442" i="5"/>
  <c r="CR2442" i="5"/>
  <c r="CP2442" i="5"/>
  <c r="BK2442" i="5"/>
  <c r="BI2442" i="5"/>
  <c r="BF2442" i="5"/>
  <c r="BD2442" i="5"/>
  <c r="BA2442" i="5"/>
  <c r="AY2442" i="5"/>
  <c r="AV2442" i="5"/>
  <c r="AU2442" i="5"/>
  <c r="AT2442" i="5"/>
  <c r="AQ2442" i="5"/>
  <c r="AO2442" i="5"/>
  <c r="AK2442" i="5"/>
  <c r="AJ2442" i="5"/>
  <c r="AG2442" i="5"/>
  <c r="CT2441" i="5"/>
  <c r="BK2441" i="5"/>
  <c r="BI2441" i="5"/>
  <c r="BF2441" i="5"/>
  <c r="BD2441" i="5"/>
  <c r="BA2441" i="5"/>
  <c r="AY2441" i="5"/>
  <c r="AV2441" i="5"/>
  <c r="AU2441" i="5"/>
  <c r="AT2441" i="5"/>
  <c r="AQ2441" i="5"/>
  <c r="AO2441" i="5"/>
  <c r="AK2441" i="5"/>
  <c r="AJ2441" i="5"/>
  <c r="AG2441" i="5"/>
  <c r="DG2440" i="5"/>
  <c r="DG2443" i="5" s="1"/>
  <c r="DF2440" i="5"/>
  <c r="DD2440" i="5"/>
  <c r="DD2443" i="5" s="1"/>
  <c r="DC2440" i="5"/>
  <c r="DB2440" i="5"/>
  <c r="CZ2440" i="5"/>
  <c r="CY2440" i="5"/>
  <c r="CY2443" i="5" s="1"/>
  <c r="CX2440" i="5"/>
  <c r="CV2440" i="5"/>
  <c r="CT2440" i="5"/>
  <c r="CT2443" i="5" s="1"/>
  <c r="CR2440" i="5"/>
  <c r="CR2443" i="5" s="1"/>
  <c r="CP2440" i="5"/>
  <c r="BK2440" i="5"/>
  <c r="BI2440" i="5"/>
  <c r="BF2440" i="5"/>
  <c r="BD2440" i="5"/>
  <c r="BA2440" i="5"/>
  <c r="AY2440" i="5"/>
  <c r="AV2440" i="5"/>
  <c r="AU2440" i="5"/>
  <c r="AT2440" i="5"/>
  <c r="AQ2440" i="5"/>
  <c r="AO2440" i="5"/>
  <c r="AK2440" i="5"/>
  <c r="AJ2440" i="5"/>
  <c r="AG2440" i="5"/>
  <c r="BK2439" i="5"/>
  <c r="BI2439" i="5"/>
  <c r="BF2439" i="5"/>
  <c r="BD2439" i="5"/>
  <c r="BA2439" i="5"/>
  <c r="AY2439" i="5"/>
  <c r="AV2439" i="5"/>
  <c r="AU2439" i="5"/>
  <c r="AT2439" i="5"/>
  <c r="AQ2439" i="5"/>
  <c r="AO2439" i="5"/>
  <c r="AK2439" i="5"/>
  <c r="AJ2439" i="5"/>
  <c r="AG2439" i="5"/>
  <c r="BK2438" i="5"/>
  <c r="BI2438" i="5"/>
  <c r="BF2438" i="5"/>
  <c r="BD2438" i="5"/>
  <c r="BA2438" i="5"/>
  <c r="AY2438" i="5"/>
  <c r="AV2438" i="5"/>
  <c r="AU2438" i="5"/>
  <c r="AT2438" i="5"/>
  <c r="AQ2438" i="5"/>
  <c r="AO2438" i="5"/>
  <c r="AK2438" i="5"/>
  <c r="AJ2438" i="5"/>
  <c r="AG2438" i="5"/>
  <c r="CB2437" i="5"/>
  <c r="CA2437" i="5"/>
  <c r="BZ2437" i="5"/>
  <c r="BY2437" i="5"/>
  <c r="BX2437" i="5"/>
  <c r="BW2437" i="5"/>
  <c r="BV2437" i="5"/>
  <c r="BU2437" i="5"/>
  <c r="BT2437" i="5"/>
  <c r="BS2437" i="5"/>
  <c r="BR2437" i="5"/>
  <c r="BQ2437" i="5"/>
  <c r="BK2437" i="5"/>
  <c r="BI2437" i="5"/>
  <c r="BF2437" i="5"/>
  <c r="BD2437" i="5"/>
  <c r="BA2437" i="5"/>
  <c r="AY2437" i="5"/>
  <c r="AV2437" i="5"/>
  <c r="AU2437" i="5"/>
  <c r="AT2437" i="5"/>
  <c r="AQ2437" i="5"/>
  <c r="AO2437" i="5"/>
  <c r="AK2437" i="5"/>
  <c r="AJ2437" i="5"/>
  <c r="AG2437" i="5"/>
  <c r="BS2436" i="5"/>
  <c r="BK2436" i="5"/>
  <c r="BI2436" i="5"/>
  <c r="BF2436" i="5"/>
  <c r="BD2436" i="5"/>
  <c r="BA2436" i="5"/>
  <c r="AY2436" i="5"/>
  <c r="AV2436" i="5"/>
  <c r="AU2436" i="5"/>
  <c r="AT2436" i="5"/>
  <c r="AQ2436" i="5"/>
  <c r="AO2436" i="5"/>
  <c r="AK2436" i="5"/>
  <c r="AJ2436" i="5"/>
  <c r="AG2436" i="5"/>
  <c r="CB2435" i="5"/>
  <c r="CA2435" i="5"/>
  <c r="BZ2435" i="5"/>
  <c r="BY2435" i="5"/>
  <c r="BX2435" i="5"/>
  <c r="BW2435" i="5"/>
  <c r="BV2435" i="5"/>
  <c r="BU2435" i="5"/>
  <c r="BT2435" i="5"/>
  <c r="BS2435" i="5"/>
  <c r="BR2435" i="5"/>
  <c r="BQ2435" i="5"/>
  <c r="BK2435" i="5"/>
  <c r="BI2435" i="5"/>
  <c r="BF2435" i="5"/>
  <c r="BD2435" i="5"/>
  <c r="BA2435" i="5"/>
  <c r="AY2435" i="5"/>
  <c r="AV2435" i="5"/>
  <c r="AU2435" i="5"/>
  <c r="AT2435" i="5"/>
  <c r="AQ2435" i="5"/>
  <c r="AO2435" i="5"/>
  <c r="AK2435" i="5"/>
  <c r="AJ2435" i="5"/>
  <c r="AG2435" i="5"/>
  <c r="BK2434" i="5"/>
  <c r="BI2434" i="5"/>
  <c r="BF2434" i="5"/>
  <c r="BD2434" i="5"/>
  <c r="BA2434" i="5"/>
  <c r="AY2434" i="5"/>
  <c r="AV2434" i="5"/>
  <c r="AU2434" i="5"/>
  <c r="AT2434" i="5"/>
  <c r="AQ2434" i="5"/>
  <c r="AO2434" i="5"/>
  <c r="AK2434" i="5"/>
  <c r="AJ2434" i="5"/>
  <c r="AG2434" i="5"/>
  <c r="BK2433" i="5"/>
  <c r="BI2433" i="5"/>
  <c r="BF2433" i="5"/>
  <c r="BD2433" i="5"/>
  <c r="BA2433" i="5"/>
  <c r="AY2433" i="5"/>
  <c r="AV2433" i="5"/>
  <c r="AU2433" i="5"/>
  <c r="AT2433" i="5"/>
  <c r="AQ2433" i="5"/>
  <c r="AO2433" i="5"/>
  <c r="AK2433" i="5"/>
  <c r="AJ2433" i="5"/>
  <c r="AG2433" i="5"/>
  <c r="BK2432" i="5"/>
  <c r="BI2432" i="5"/>
  <c r="BF2432" i="5"/>
  <c r="BD2432" i="5"/>
  <c r="BA2432" i="5"/>
  <c r="AY2432" i="5"/>
  <c r="AV2432" i="5"/>
  <c r="AU2432" i="5"/>
  <c r="AT2432" i="5"/>
  <c r="AQ2432" i="5"/>
  <c r="AO2432" i="5"/>
  <c r="AK2432" i="5"/>
  <c r="AJ2432" i="5"/>
  <c r="AG2432" i="5"/>
  <c r="BK2431" i="5"/>
  <c r="BI2431" i="5"/>
  <c r="BF2431" i="5"/>
  <c r="BD2431" i="5"/>
  <c r="BA2431" i="5"/>
  <c r="AY2431" i="5"/>
  <c r="AV2431" i="5"/>
  <c r="AU2431" i="5"/>
  <c r="AT2431" i="5"/>
  <c r="AQ2431" i="5"/>
  <c r="AO2431" i="5"/>
  <c r="AK2431" i="5"/>
  <c r="AJ2431" i="5"/>
  <c r="AG2431" i="5"/>
  <c r="CB2430" i="5"/>
  <c r="CA2430" i="5"/>
  <c r="BZ2430" i="5"/>
  <c r="BY2430" i="5"/>
  <c r="BX2430" i="5"/>
  <c r="BW2430" i="5"/>
  <c r="BV2430" i="5"/>
  <c r="BU2430" i="5"/>
  <c r="BT2430" i="5"/>
  <c r="BS2430" i="5"/>
  <c r="BR2430" i="5"/>
  <c r="BQ2430" i="5"/>
  <c r="BK2430" i="5"/>
  <c r="BI2430" i="5"/>
  <c r="BF2430" i="5"/>
  <c r="BD2430" i="5"/>
  <c r="BA2430" i="5"/>
  <c r="AY2430" i="5"/>
  <c r="AV2430" i="5"/>
  <c r="AU2430" i="5"/>
  <c r="AT2430" i="5"/>
  <c r="AQ2430" i="5"/>
  <c r="AO2430" i="5"/>
  <c r="AK2430" i="5"/>
  <c r="AJ2430" i="5"/>
  <c r="AG2430" i="5"/>
  <c r="BS2429" i="5"/>
  <c r="BK2429" i="5"/>
  <c r="BI2429" i="5"/>
  <c r="BF2429" i="5"/>
  <c r="BD2429" i="5"/>
  <c r="BA2429" i="5"/>
  <c r="AY2429" i="5"/>
  <c r="AV2429" i="5"/>
  <c r="AU2429" i="5"/>
  <c r="AT2429" i="5"/>
  <c r="AQ2429" i="5"/>
  <c r="AO2429" i="5"/>
  <c r="AK2429" i="5"/>
  <c r="AJ2429" i="5"/>
  <c r="AG2429" i="5"/>
  <c r="CB2428" i="5"/>
  <c r="CA2428" i="5"/>
  <c r="BZ2428" i="5"/>
  <c r="BY2428" i="5"/>
  <c r="BX2428" i="5"/>
  <c r="BW2428" i="5"/>
  <c r="BV2428" i="5"/>
  <c r="BU2428" i="5"/>
  <c r="BT2428" i="5"/>
  <c r="BS2428" i="5"/>
  <c r="BR2428" i="5"/>
  <c r="BQ2428" i="5"/>
  <c r="BK2428" i="5"/>
  <c r="BI2428" i="5"/>
  <c r="BF2428" i="5"/>
  <c r="BD2428" i="5"/>
  <c r="BA2428" i="5"/>
  <c r="AY2428" i="5"/>
  <c r="AV2428" i="5"/>
  <c r="AU2428" i="5"/>
  <c r="AT2428" i="5"/>
  <c r="AQ2428" i="5"/>
  <c r="AO2428" i="5"/>
  <c r="AK2428" i="5"/>
  <c r="AJ2428" i="5"/>
  <c r="AG2428" i="5"/>
  <c r="BK2427" i="5"/>
  <c r="BI2427" i="5"/>
  <c r="BF2427" i="5"/>
  <c r="BD2427" i="5"/>
  <c r="BA2427" i="5"/>
  <c r="AY2427" i="5"/>
  <c r="AV2427" i="5"/>
  <c r="AU2427" i="5"/>
  <c r="AT2427" i="5"/>
  <c r="AQ2427" i="5"/>
  <c r="AO2427" i="5"/>
  <c r="AK2427" i="5"/>
  <c r="AJ2427" i="5"/>
  <c r="AG2427" i="5"/>
  <c r="BK2426" i="5"/>
  <c r="BI2426" i="5"/>
  <c r="BF2426" i="5"/>
  <c r="BD2426" i="5"/>
  <c r="BA2426" i="5"/>
  <c r="AY2426" i="5"/>
  <c r="AV2426" i="5"/>
  <c r="AU2426" i="5"/>
  <c r="AT2426" i="5"/>
  <c r="AQ2426" i="5"/>
  <c r="AO2426" i="5"/>
  <c r="AK2426" i="5"/>
  <c r="AJ2426" i="5"/>
  <c r="AG2426" i="5"/>
  <c r="BK2425" i="5"/>
  <c r="BI2425" i="5"/>
  <c r="BF2425" i="5"/>
  <c r="BD2425" i="5"/>
  <c r="BA2425" i="5"/>
  <c r="AY2425" i="5"/>
  <c r="AV2425" i="5"/>
  <c r="AU2425" i="5"/>
  <c r="AT2425" i="5"/>
  <c r="AQ2425" i="5"/>
  <c r="AO2425" i="5"/>
  <c r="AK2425" i="5"/>
  <c r="AJ2425" i="5"/>
  <c r="AG2425" i="5"/>
  <c r="BK2424" i="5"/>
  <c r="BI2424" i="5"/>
  <c r="BF2424" i="5"/>
  <c r="BD2424" i="5"/>
  <c r="BA2424" i="5"/>
  <c r="AY2424" i="5"/>
  <c r="AV2424" i="5"/>
  <c r="AU2424" i="5"/>
  <c r="AT2424" i="5"/>
  <c r="AQ2424" i="5"/>
  <c r="AO2424" i="5"/>
  <c r="AK2424" i="5"/>
  <c r="AJ2424" i="5"/>
  <c r="AG2424" i="5"/>
  <c r="BK2423" i="5"/>
  <c r="BI2423" i="5"/>
  <c r="BF2423" i="5"/>
  <c r="BD2423" i="5"/>
  <c r="BA2423" i="5"/>
  <c r="AY2423" i="5"/>
  <c r="AV2423" i="5"/>
  <c r="AU2423" i="5"/>
  <c r="AT2423" i="5"/>
  <c r="AQ2423" i="5"/>
  <c r="AO2423" i="5"/>
  <c r="AK2423" i="5"/>
  <c r="AJ2423" i="5"/>
  <c r="AG2423" i="5"/>
  <c r="BK2422" i="5"/>
  <c r="BI2422" i="5"/>
  <c r="BF2422" i="5"/>
  <c r="BD2422" i="5"/>
  <c r="BA2422" i="5"/>
  <c r="AY2422" i="5"/>
  <c r="AV2422" i="5"/>
  <c r="AU2422" i="5"/>
  <c r="AT2422" i="5"/>
  <c r="AQ2422" i="5"/>
  <c r="AO2422" i="5"/>
  <c r="AK2422" i="5"/>
  <c r="AJ2422" i="5"/>
  <c r="AG2422" i="5"/>
  <c r="BK2421" i="5"/>
  <c r="BI2421" i="5"/>
  <c r="BF2421" i="5"/>
  <c r="BD2421" i="5"/>
  <c r="BA2421" i="5"/>
  <c r="AY2421" i="5"/>
  <c r="AV2421" i="5"/>
  <c r="AU2421" i="5"/>
  <c r="AT2421" i="5"/>
  <c r="AQ2421" i="5"/>
  <c r="AO2421" i="5"/>
  <c r="AK2421" i="5"/>
  <c r="AJ2421" i="5"/>
  <c r="AG2421" i="5"/>
  <c r="BK2420" i="5"/>
  <c r="BI2420" i="5"/>
  <c r="BF2420" i="5"/>
  <c r="BD2420" i="5"/>
  <c r="BA2420" i="5"/>
  <c r="AY2420" i="5"/>
  <c r="AV2420" i="5"/>
  <c r="AU2420" i="5"/>
  <c r="AT2420" i="5"/>
  <c r="AQ2420" i="5"/>
  <c r="AO2420" i="5"/>
  <c r="AK2420" i="5"/>
  <c r="AJ2420" i="5"/>
  <c r="AG2420" i="5"/>
  <c r="BK2419" i="5"/>
  <c r="BI2419" i="5"/>
  <c r="BF2419" i="5"/>
  <c r="BD2419" i="5"/>
  <c r="BA2419" i="5"/>
  <c r="AY2419" i="5"/>
  <c r="AV2419" i="5"/>
  <c r="AU2419" i="5"/>
  <c r="AT2419" i="5"/>
  <c r="AQ2419" i="5"/>
  <c r="AO2419" i="5"/>
  <c r="AK2419" i="5"/>
  <c r="AJ2419" i="5"/>
  <c r="AG2419" i="5"/>
  <c r="BK2418" i="5"/>
  <c r="BI2418" i="5"/>
  <c r="BF2418" i="5"/>
  <c r="BD2418" i="5"/>
  <c r="BA2418" i="5"/>
  <c r="AY2418" i="5"/>
  <c r="AV2418" i="5"/>
  <c r="AU2418" i="5"/>
  <c r="AT2418" i="5"/>
  <c r="AQ2418" i="5"/>
  <c r="AO2418" i="5"/>
  <c r="AK2418" i="5"/>
  <c r="AJ2418" i="5"/>
  <c r="AG2418" i="5"/>
  <c r="BK2417" i="5"/>
  <c r="BI2417" i="5"/>
  <c r="BF2417" i="5"/>
  <c r="BD2417" i="5"/>
  <c r="BA2417" i="5"/>
  <c r="AY2417" i="5"/>
  <c r="AV2417" i="5"/>
  <c r="AU2417" i="5"/>
  <c r="AT2417" i="5"/>
  <c r="AQ2417" i="5"/>
  <c r="AO2417" i="5"/>
  <c r="AK2417" i="5"/>
  <c r="AJ2417" i="5"/>
  <c r="AG2417" i="5"/>
  <c r="BK2416" i="5"/>
  <c r="BI2416" i="5"/>
  <c r="BF2416" i="5"/>
  <c r="BD2416" i="5"/>
  <c r="BA2416" i="5"/>
  <c r="AY2416" i="5"/>
  <c r="AV2416" i="5"/>
  <c r="AU2416" i="5"/>
  <c r="AT2416" i="5"/>
  <c r="AQ2416" i="5"/>
  <c r="AO2416" i="5"/>
  <c r="AK2416" i="5"/>
  <c r="AJ2416" i="5"/>
  <c r="AG2416" i="5"/>
  <c r="BK2415" i="5"/>
  <c r="BI2415" i="5"/>
  <c r="BF2415" i="5"/>
  <c r="BD2415" i="5"/>
  <c r="BA2415" i="5"/>
  <c r="AY2415" i="5"/>
  <c r="AV2415" i="5"/>
  <c r="AU2415" i="5"/>
  <c r="AT2415" i="5"/>
  <c r="AQ2415" i="5"/>
  <c r="AO2415" i="5"/>
  <c r="AK2415" i="5"/>
  <c r="AJ2415" i="5"/>
  <c r="AG2415" i="5"/>
  <c r="BK2414" i="5"/>
  <c r="BI2414" i="5"/>
  <c r="BF2414" i="5"/>
  <c r="BD2414" i="5"/>
  <c r="BA2414" i="5"/>
  <c r="AY2414" i="5"/>
  <c r="AV2414" i="5"/>
  <c r="AU2414" i="5"/>
  <c r="AT2414" i="5"/>
  <c r="AQ2414" i="5"/>
  <c r="AO2414" i="5"/>
  <c r="AK2414" i="5"/>
  <c r="AJ2414" i="5"/>
  <c r="AG2414" i="5"/>
  <c r="BK2413" i="5"/>
  <c r="BI2413" i="5"/>
  <c r="BF2413" i="5"/>
  <c r="BD2413" i="5"/>
  <c r="BA2413" i="5"/>
  <c r="AY2413" i="5"/>
  <c r="AV2413" i="5"/>
  <c r="AU2413" i="5"/>
  <c r="AT2413" i="5"/>
  <c r="AQ2413" i="5"/>
  <c r="AO2413" i="5"/>
  <c r="AK2413" i="5"/>
  <c r="AJ2413" i="5"/>
  <c r="AG2413" i="5"/>
  <c r="CB2412" i="5"/>
  <c r="CA2412" i="5"/>
  <c r="BZ2412" i="5"/>
  <c r="BY2412" i="5"/>
  <c r="BX2412" i="5"/>
  <c r="BW2412" i="5"/>
  <c r="BV2412" i="5"/>
  <c r="BU2412" i="5"/>
  <c r="BT2412" i="5"/>
  <c r="BS2412" i="5"/>
  <c r="BR2412" i="5"/>
  <c r="BQ2412" i="5"/>
  <c r="BK2412" i="5"/>
  <c r="BI2412" i="5"/>
  <c r="BF2412" i="5"/>
  <c r="BD2412" i="5"/>
  <c r="BA2412" i="5"/>
  <c r="AY2412" i="5"/>
  <c r="AV2412" i="5"/>
  <c r="AU2412" i="5"/>
  <c r="AT2412" i="5"/>
  <c r="AQ2412" i="5"/>
  <c r="AO2412" i="5"/>
  <c r="AK2412" i="5"/>
  <c r="AJ2412" i="5"/>
  <c r="AG2412" i="5"/>
  <c r="DG2411" i="5"/>
  <c r="DF2411" i="5"/>
  <c r="DD2411" i="5"/>
  <c r="DC2411" i="5"/>
  <c r="DB2411" i="5"/>
  <c r="CZ2411" i="5"/>
  <c r="CY2411" i="5"/>
  <c r="CX2411" i="5"/>
  <c r="CV2411" i="5"/>
  <c r="CT2411" i="5"/>
  <c r="CR2411" i="5"/>
  <c r="CP2411" i="5"/>
  <c r="BS2411" i="5"/>
  <c r="BK2411" i="5"/>
  <c r="BI2411" i="5"/>
  <c r="BF2411" i="5"/>
  <c r="BD2411" i="5"/>
  <c r="BA2411" i="5"/>
  <c r="AY2411" i="5"/>
  <c r="AV2411" i="5"/>
  <c r="AU2411" i="5"/>
  <c r="AT2411" i="5"/>
  <c r="AQ2411" i="5"/>
  <c r="AO2411" i="5"/>
  <c r="AK2411" i="5"/>
  <c r="AJ2411" i="5"/>
  <c r="AG2411" i="5"/>
  <c r="CT2410" i="5"/>
  <c r="CB2410" i="5"/>
  <c r="CA2410" i="5"/>
  <c r="BZ2410" i="5"/>
  <c r="BY2410" i="5"/>
  <c r="BX2410" i="5"/>
  <c r="BW2410" i="5"/>
  <c r="BV2410" i="5"/>
  <c r="BU2410" i="5"/>
  <c r="BT2410" i="5"/>
  <c r="BS2410" i="5"/>
  <c r="BR2410" i="5"/>
  <c r="BQ2410" i="5"/>
  <c r="BK2410" i="5"/>
  <c r="BI2410" i="5"/>
  <c r="BF2410" i="5"/>
  <c r="BD2410" i="5"/>
  <c r="BA2410" i="5"/>
  <c r="AY2410" i="5"/>
  <c r="AV2410" i="5"/>
  <c r="AU2410" i="5"/>
  <c r="AT2410" i="5"/>
  <c r="AQ2410" i="5"/>
  <c r="AO2410" i="5"/>
  <c r="AK2410" i="5"/>
  <c r="AJ2410" i="5"/>
  <c r="AG2410" i="5"/>
  <c r="DG2409" i="5"/>
  <c r="DG2412" i="5" s="1"/>
  <c r="DF2409" i="5"/>
  <c r="DF2412" i="5" s="1"/>
  <c r="DD2409" i="5"/>
  <c r="DC2409" i="5"/>
  <c r="DC2412" i="5" s="1"/>
  <c r="DB2409" i="5"/>
  <c r="DB2412" i="5" s="1"/>
  <c r="CZ2409" i="5"/>
  <c r="CZ2412" i="5" s="1"/>
  <c r="CY2409" i="5"/>
  <c r="CX2409" i="5"/>
  <c r="CX2412" i="5" s="1"/>
  <c r="CV2409" i="5"/>
  <c r="CV2412" i="5" s="1"/>
  <c r="CT2409" i="5"/>
  <c r="CT2412" i="5" s="1"/>
  <c r="CR2409" i="5"/>
  <c r="CR2412" i="5" s="1"/>
  <c r="CP2409" i="5"/>
  <c r="CP2412" i="5" s="1"/>
  <c r="BK2409" i="5"/>
  <c r="BI2409" i="5"/>
  <c r="BF2409" i="5"/>
  <c r="BD2409" i="5"/>
  <c r="BA2409" i="5"/>
  <c r="AY2409" i="5"/>
  <c r="AV2409" i="5"/>
  <c r="AU2409" i="5"/>
  <c r="AT2409" i="5"/>
  <c r="AQ2409" i="5"/>
  <c r="AO2409" i="5"/>
  <c r="AK2409" i="5"/>
  <c r="AJ2409" i="5"/>
  <c r="AG2409" i="5"/>
  <c r="BK2408" i="5"/>
  <c r="BI2408" i="5"/>
  <c r="BF2408" i="5"/>
  <c r="BD2408" i="5"/>
  <c r="BA2408" i="5"/>
  <c r="AY2408" i="5"/>
  <c r="AV2408" i="5"/>
  <c r="AU2408" i="5"/>
  <c r="AT2408" i="5"/>
  <c r="AQ2408" i="5"/>
  <c r="AO2408" i="5"/>
  <c r="AK2408" i="5"/>
  <c r="AJ2408" i="5"/>
  <c r="AG2408" i="5"/>
  <c r="BK2407" i="5"/>
  <c r="BI2407" i="5"/>
  <c r="BF2407" i="5"/>
  <c r="BD2407" i="5"/>
  <c r="BA2407" i="5"/>
  <c r="AY2407" i="5"/>
  <c r="AV2407" i="5"/>
  <c r="AU2407" i="5"/>
  <c r="AT2407" i="5"/>
  <c r="AQ2407" i="5"/>
  <c r="AO2407" i="5"/>
  <c r="AK2407" i="5"/>
  <c r="AJ2407" i="5"/>
  <c r="AG2407" i="5"/>
  <c r="BK2406" i="5"/>
  <c r="BI2406" i="5"/>
  <c r="BF2406" i="5"/>
  <c r="BD2406" i="5"/>
  <c r="BA2406" i="5"/>
  <c r="AY2406" i="5"/>
  <c r="AV2406" i="5"/>
  <c r="AU2406" i="5"/>
  <c r="AT2406" i="5"/>
  <c r="AQ2406" i="5"/>
  <c r="AO2406" i="5"/>
  <c r="AK2406" i="5"/>
  <c r="AJ2406" i="5"/>
  <c r="AG2406" i="5"/>
  <c r="BK2405" i="5"/>
  <c r="BI2405" i="5"/>
  <c r="BF2405" i="5"/>
  <c r="BD2405" i="5"/>
  <c r="BA2405" i="5"/>
  <c r="AY2405" i="5"/>
  <c r="AV2405" i="5"/>
  <c r="AU2405" i="5"/>
  <c r="AT2405" i="5"/>
  <c r="AQ2405" i="5"/>
  <c r="AO2405" i="5"/>
  <c r="AK2405" i="5"/>
  <c r="AJ2405" i="5"/>
  <c r="AG2405" i="5"/>
  <c r="CB2404" i="5"/>
  <c r="CA2404" i="5"/>
  <c r="BZ2404" i="5"/>
  <c r="BY2404" i="5"/>
  <c r="BX2404" i="5"/>
  <c r="BW2404" i="5"/>
  <c r="BV2404" i="5"/>
  <c r="BU2404" i="5"/>
  <c r="BT2404" i="5"/>
  <c r="BS2404" i="5"/>
  <c r="BR2404" i="5"/>
  <c r="BQ2404" i="5"/>
  <c r="BK2404" i="5"/>
  <c r="BI2404" i="5"/>
  <c r="BF2404" i="5"/>
  <c r="BD2404" i="5"/>
  <c r="BA2404" i="5"/>
  <c r="AY2404" i="5"/>
  <c r="AV2404" i="5"/>
  <c r="AU2404" i="5"/>
  <c r="AT2404" i="5"/>
  <c r="AQ2404" i="5"/>
  <c r="AO2404" i="5"/>
  <c r="AK2404" i="5"/>
  <c r="AJ2404" i="5"/>
  <c r="AG2404" i="5"/>
  <c r="BS2403" i="5"/>
  <c r="BK2403" i="5"/>
  <c r="BI2403" i="5"/>
  <c r="BF2403" i="5"/>
  <c r="BD2403" i="5"/>
  <c r="BA2403" i="5"/>
  <c r="AY2403" i="5"/>
  <c r="AV2403" i="5"/>
  <c r="AU2403" i="5"/>
  <c r="AT2403" i="5"/>
  <c r="AQ2403" i="5"/>
  <c r="AO2403" i="5"/>
  <c r="AK2403" i="5"/>
  <c r="AJ2403" i="5"/>
  <c r="AG2403" i="5"/>
  <c r="CB2402" i="5"/>
  <c r="CA2402" i="5"/>
  <c r="BZ2402" i="5"/>
  <c r="BY2402" i="5"/>
  <c r="BX2402" i="5"/>
  <c r="BW2402" i="5"/>
  <c r="BV2402" i="5"/>
  <c r="BU2402" i="5"/>
  <c r="BT2402" i="5"/>
  <c r="BS2402" i="5"/>
  <c r="BR2402" i="5"/>
  <c r="BQ2402" i="5"/>
  <c r="BK2402" i="5"/>
  <c r="BI2402" i="5"/>
  <c r="BF2402" i="5"/>
  <c r="BD2402" i="5"/>
  <c r="BA2402" i="5"/>
  <c r="AY2402" i="5"/>
  <c r="AV2402" i="5"/>
  <c r="AU2402" i="5"/>
  <c r="AT2402" i="5"/>
  <c r="AQ2402" i="5"/>
  <c r="AO2402" i="5"/>
  <c r="AK2402" i="5"/>
  <c r="AJ2402" i="5"/>
  <c r="AG2402" i="5"/>
  <c r="BK2401" i="5"/>
  <c r="BI2401" i="5"/>
  <c r="BF2401" i="5"/>
  <c r="BD2401" i="5"/>
  <c r="BA2401" i="5"/>
  <c r="AY2401" i="5"/>
  <c r="AV2401" i="5"/>
  <c r="AU2401" i="5"/>
  <c r="AT2401" i="5"/>
  <c r="AQ2401" i="5"/>
  <c r="AO2401" i="5"/>
  <c r="AK2401" i="5"/>
  <c r="AJ2401" i="5"/>
  <c r="AG2401" i="5"/>
  <c r="DG2400" i="5"/>
  <c r="DF2400" i="5"/>
  <c r="DD2400" i="5"/>
  <c r="DC2400" i="5"/>
  <c r="DB2400" i="5"/>
  <c r="CZ2400" i="5"/>
  <c r="CY2400" i="5"/>
  <c r="CX2400" i="5"/>
  <c r="CV2400" i="5"/>
  <c r="CT2400" i="5"/>
  <c r="CR2400" i="5"/>
  <c r="CP2400" i="5"/>
  <c r="BK2400" i="5"/>
  <c r="BI2400" i="5"/>
  <c r="BF2400" i="5"/>
  <c r="BD2400" i="5"/>
  <c r="BA2400" i="5"/>
  <c r="AY2400" i="5"/>
  <c r="AV2400" i="5"/>
  <c r="AU2400" i="5"/>
  <c r="AT2400" i="5"/>
  <c r="AQ2400" i="5"/>
  <c r="AO2400" i="5"/>
  <c r="AK2400" i="5"/>
  <c r="AJ2400" i="5"/>
  <c r="AG2400" i="5"/>
  <c r="CT2399" i="5"/>
  <c r="BK2399" i="5"/>
  <c r="BI2399" i="5"/>
  <c r="BF2399" i="5"/>
  <c r="BD2399" i="5"/>
  <c r="BA2399" i="5"/>
  <c r="AY2399" i="5"/>
  <c r="AV2399" i="5"/>
  <c r="AU2399" i="5"/>
  <c r="AT2399" i="5"/>
  <c r="AQ2399" i="5"/>
  <c r="AO2399" i="5"/>
  <c r="AK2399" i="5"/>
  <c r="AJ2399" i="5"/>
  <c r="AG2399" i="5"/>
  <c r="DG2398" i="5"/>
  <c r="DG2401" i="5" s="1"/>
  <c r="DF2398" i="5"/>
  <c r="DF2401" i="5" s="1"/>
  <c r="DD2398" i="5"/>
  <c r="DD2401" i="5" s="1"/>
  <c r="DC2398" i="5"/>
  <c r="DB2398" i="5"/>
  <c r="DB2401" i="5" s="1"/>
  <c r="CZ2398" i="5"/>
  <c r="CY2398" i="5"/>
  <c r="CY2401" i="5" s="1"/>
  <c r="CX2398" i="5"/>
  <c r="CX2401" i="5" s="1"/>
  <c r="CV2398" i="5"/>
  <c r="CV2401" i="5" s="1"/>
  <c r="CT2398" i="5"/>
  <c r="CT2401" i="5" s="1"/>
  <c r="CR2398" i="5"/>
  <c r="CR2401" i="5" s="1"/>
  <c r="CP2398" i="5"/>
  <c r="BK2398" i="5"/>
  <c r="BI2398" i="5"/>
  <c r="BF2398" i="5"/>
  <c r="BD2398" i="5"/>
  <c r="BA2398" i="5"/>
  <c r="AY2398" i="5"/>
  <c r="AV2398" i="5"/>
  <c r="AU2398" i="5"/>
  <c r="AT2398" i="5"/>
  <c r="AQ2398" i="5"/>
  <c r="AO2398" i="5"/>
  <c r="AK2398" i="5"/>
  <c r="AJ2398" i="5"/>
  <c r="AG2398" i="5"/>
  <c r="BK2397" i="5"/>
  <c r="BI2397" i="5"/>
  <c r="BF2397" i="5"/>
  <c r="BD2397" i="5"/>
  <c r="BA2397" i="5"/>
  <c r="AY2397" i="5"/>
  <c r="AV2397" i="5"/>
  <c r="AU2397" i="5"/>
  <c r="AT2397" i="5"/>
  <c r="AQ2397" i="5"/>
  <c r="AO2397" i="5"/>
  <c r="AK2397" i="5"/>
  <c r="AJ2397" i="5"/>
  <c r="AG2397" i="5"/>
  <c r="BK2396" i="5"/>
  <c r="BI2396" i="5"/>
  <c r="BF2396" i="5"/>
  <c r="BD2396" i="5"/>
  <c r="BA2396" i="5"/>
  <c r="AY2396" i="5"/>
  <c r="AV2396" i="5"/>
  <c r="AU2396" i="5"/>
  <c r="AT2396" i="5"/>
  <c r="AQ2396" i="5"/>
  <c r="AO2396" i="5"/>
  <c r="AK2396" i="5"/>
  <c r="AJ2396" i="5"/>
  <c r="AG2396" i="5"/>
  <c r="BK2395" i="5"/>
  <c r="BI2395" i="5"/>
  <c r="BF2395" i="5"/>
  <c r="BD2395" i="5"/>
  <c r="BA2395" i="5"/>
  <c r="AY2395" i="5"/>
  <c r="AV2395" i="5"/>
  <c r="AU2395" i="5"/>
  <c r="AT2395" i="5"/>
  <c r="AQ2395" i="5"/>
  <c r="AO2395" i="5"/>
  <c r="AK2395" i="5"/>
  <c r="AJ2395" i="5"/>
  <c r="AG2395" i="5"/>
  <c r="CB2394" i="5"/>
  <c r="CA2394" i="5"/>
  <c r="BZ2394" i="5"/>
  <c r="BY2394" i="5"/>
  <c r="BX2394" i="5"/>
  <c r="BW2394" i="5"/>
  <c r="BV2394" i="5"/>
  <c r="BU2394" i="5"/>
  <c r="BT2394" i="5"/>
  <c r="BS2394" i="5"/>
  <c r="BR2394" i="5"/>
  <c r="BQ2394" i="5"/>
  <c r="BK2394" i="5"/>
  <c r="BI2394" i="5"/>
  <c r="BF2394" i="5"/>
  <c r="BD2394" i="5"/>
  <c r="BA2394" i="5"/>
  <c r="AY2394" i="5"/>
  <c r="AV2394" i="5"/>
  <c r="AU2394" i="5"/>
  <c r="AT2394" i="5"/>
  <c r="AQ2394" i="5"/>
  <c r="AO2394" i="5"/>
  <c r="AK2394" i="5"/>
  <c r="AJ2394" i="5"/>
  <c r="AG2394" i="5"/>
  <c r="DG2393" i="5"/>
  <c r="DF2393" i="5"/>
  <c r="DD2393" i="5"/>
  <c r="DC2393" i="5"/>
  <c r="DB2393" i="5"/>
  <c r="CZ2393" i="5"/>
  <c r="CY2393" i="5"/>
  <c r="CX2393" i="5"/>
  <c r="CV2393" i="5"/>
  <c r="CT2393" i="5"/>
  <c r="CR2393" i="5"/>
  <c r="CP2393" i="5"/>
  <c r="BS2393" i="5"/>
  <c r="BK2393" i="5"/>
  <c r="BI2393" i="5"/>
  <c r="BF2393" i="5"/>
  <c r="BD2393" i="5"/>
  <c r="BA2393" i="5"/>
  <c r="AY2393" i="5"/>
  <c r="AV2393" i="5"/>
  <c r="AU2393" i="5"/>
  <c r="AT2393" i="5"/>
  <c r="AQ2393" i="5"/>
  <c r="AO2393" i="5"/>
  <c r="AK2393" i="5"/>
  <c r="AJ2393" i="5"/>
  <c r="AG2393" i="5"/>
  <c r="CT2392" i="5"/>
  <c r="CB2392" i="5"/>
  <c r="CA2392" i="5"/>
  <c r="BZ2392" i="5"/>
  <c r="BY2392" i="5"/>
  <c r="BX2392" i="5"/>
  <c r="BW2392" i="5"/>
  <c r="BV2392" i="5"/>
  <c r="BU2392" i="5"/>
  <c r="BT2392" i="5"/>
  <c r="BS2392" i="5"/>
  <c r="BR2392" i="5"/>
  <c r="BQ2392" i="5"/>
  <c r="BK2392" i="5"/>
  <c r="BI2392" i="5"/>
  <c r="BF2392" i="5"/>
  <c r="BD2392" i="5"/>
  <c r="BA2392" i="5"/>
  <c r="AY2392" i="5"/>
  <c r="AV2392" i="5"/>
  <c r="AU2392" i="5"/>
  <c r="AT2392" i="5"/>
  <c r="AQ2392" i="5"/>
  <c r="AO2392" i="5"/>
  <c r="AK2392" i="5"/>
  <c r="AJ2392" i="5"/>
  <c r="AG2392" i="5"/>
  <c r="DG2391" i="5"/>
  <c r="DG2394" i="5" s="1"/>
  <c r="DF2391" i="5"/>
  <c r="DF2394" i="5" s="1"/>
  <c r="DD2391" i="5"/>
  <c r="DC2391" i="5"/>
  <c r="DB2391" i="5"/>
  <c r="DB2394" i="5" s="1"/>
  <c r="CZ2391" i="5"/>
  <c r="CZ2394" i="5" s="1"/>
  <c r="CY2391" i="5"/>
  <c r="CY2394" i="5" s="1"/>
  <c r="CX2391" i="5"/>
  <c r="CX2394" i="5" s="1"/>
  <c r="CV2391" i="5"/>
  <c r="CT2391" i="5"/>
  <c r="CT2394" i="5" s="1"/>
  <c r="CR2391" i="5"/>
  <c r="CR2394" i="5" s="1"/>
  <c r="CP2391" i="5"/>
  <c r="CP2394" i="5" s="1"/>
  <c r="BK2391" i="5"/>
  <c r="BI2391" i="5"/>
  <c r="BF2391" i="5"/>
  <c r="BD2391" i="5"/>
  <c r="BA2391" i="5"/>
  <c r="AY2391" i="5"/>
  <c r="AV2391" i="5"/>
  <c r="AU2391" i="5"/>
  <c r="AT2391" i="5"/>
  <c r="AQ2391" i="5"/>
  <c r="AO2391" i="5"/>
  <c r="AK2391" i="5"/>
  <c r="AJ2391" i="5"/>
  <c r="AG2391" i="5"/>
  <c r="BK2390" i="5"/>
  <c r="BI2390" i="5"/>
  <c r="BF2390" i="5"/>
  <c r="BD2390" i="5"/>
  <c r="BA2390" i="5"/>
  <c r="AY2390" i="5"/>
  <c r="AV2390" i="5"/>
  <c r="AU2390" i="5"/>
  <c r="AT2390" i="5"/>
  <c r="AQ2390" i="5"/>
  <c r="AO2390" i="5"/>
  <c r="AK2390" i="5"/>
  <c r="AJ2390" i="5"/>
  <c r="AG2390" i="5"/>
  <c r="BK2389" i="5"/>
  <c r="BI2389" i="5"/>
  <c r="BF2389" i="5"/>
  <c r="BD2389" i="5"/>
  <c r="BA2389" i="5"/>
  <c r="AY2389" i="5"/>
  <c r="AV2389" i="5"/>
  <c r="AU2389" i="5"/>
  <c r="AT2389" i="5"/>
  <c r="AQ2389" i="5"/>
  <c r="AO2389" i="5"/>
  <c r="AK2389" i="5"/>
  <c r="AJ2389" i="5"/>
  <c r="AG2389" i="5"/>
  <c r="BK2388" i="5"/>
  <c r="BI2388" i="5"/>
  <c r="BF2388" i="5"/>
  <c r="BD2388" i="5"/>
  <c r="BA2388" i="5"/>
  <c r="AY2388" i="5"/>
  <c r="AV2388" i="5"/>
  <c r="AU2388" i="5"/>
  <c r="AT2388" i="5"/>
  <c r="AQ2388" i="5"/>
  <c r="AO2388" i="5"/>
  <c r="AK2388" i="5"/>
  <c r="AJ2388" i="5"/>
  <c r="AG2388" i="5"/>
  <c r="BK2387" i="5"/>
  <c r="BI2387" i="5"/>
  <c r="BF2387" i="5"/>
  <c r="BD2387" i="5"/>
  <c r="BA2387" i="5"/>
  <c r="AY2387" i="5"/>
  <c r="AV2387" i="5"/>
  <c r="AU2387" i="5"/>
  <c r="AT2387" i="5"/>
  <c r="AQ2387" i="5"/>
  <c r="AO2387" i="5"/>
  <c r="AK2387" i="5"/>
  <c r="AJ2387" i="5"/>
  <c r="AG2387" i="5"/>
  <c r="BK2386" i="5"/>
  <c r="BI2386" i="5"/>
  <c r="BF2386" i="5"/>
  <c r="BD2386" i="5"/>
  <c r="BA2386" i="5"/>
  <c r="AY2386" i="5"/>
  <c r="AV2386" i="5"/>
  <c r="AU2386" i="5"/>
  <c r="AT2386" i="5"/>
  <c r="AQ2386" i="5"/>
  <c r="AO2386" i="5"/>
  <c r="AK2386" i="5"/>
  <c r="AJ2386" i="5"/>
  <c r="AG2386" i="5"/>
  <c r="BK2385" i="5"/>
  <c r="BI2385" i="5"/>
  <c r="BF2385" i="5"/>
  <c r="BD2385" i="5"/>
  <c r="BA2385" i="5"/>
  <c r="AY2385" i="5"/>
  <c r="AV2385" i="5"/>
  <c r="AU2385" i="5"/>
  <c r="AT2385" i="5"/>
  <c r="AQ2385" i="5"/>
  <c r="AO2385" i="5"/>
  <c r="AK2385" i="5"/>
  <c r="AJ2385" i="5"/>
  <c r="AG2385" i="5"/>
  <c r="BK2384" i="5"/>
  <c r="BI2384" i="5"/>
  <c r="BF2384" i="5"/>
  <c r="BD2384" i="5"/>
  <c r="BA2384" i="5"/>
  <c r="AY2384" i="5"/>
  <c r="AV2384" i="5"/>
  <c r="AU2384" i="5"/>
  <c r="AT2384" i="5"/>
  <c r="AQ2384" i="5"/>
  <c r="AO2384" i="5"/>
  <c r="AK2384" i="5"/>
  <c r="AJ2384" i="5"/>
  <c r="AG2384" i="5"/>
  <c r="DG2383" i="5"/>
  <c r="DF2383" i="5"/>
  <c r="DD2383" i="5"/>
  <c r="DC2383" i="5"/>
  <c r="DB2383" i="5"/>
  <c r="CZ2383" i="5"/>
  <c r="CY2383" i="5"/>
  <c r="CX2383" i="5"/>
  <c r="CV2383" i="5"/>
  <c r="CT2383" i="5"/>
  <c r="CR2383" i="5"/>
  <c r="CP2383" i="5"/>
  <c r="BK2383" i="5"/>
  <c r="BI2383" i="5"/>
  <c r="BF2383" i="5"/>
  <c r="BD2383" i="5"/>
  <c r="BA2383" i="5"/>
  <c r="AY2383" i="5"/>
  <c r="AV2383" i="5"/>
  <c r="AU2383" i="5"/>
  <c r="AT2383" i="5"/>
  <c r="AQ2383" i="5"/>
  <c r="AO2383" i="5"/>
  <c r="AK2383" i="5"/>
  <c r="AJ2383" i="5"/>
  <c r="AG2383" i="5"/>
  <c r="CT2382" i="5"/>
  <c r="BK2382" i="5"/>
  <c r="BI2382" i="5"/>
  <c r="BF2382" i="5"/>
  <c r="BD2382" i="5"/>
  <c r="BA2382" i="5"/>
  <c r="AY2382" i="5"/>
  <c r="AV2382" i="5"/>
  <c r="AU2382" i="5"/>
  <c r="AT2382" i="5"/>
  <c r="AQ2382" i="5"/>
  <c r="AO2382" i="5"/>
  <c r="AK2382" i="5"/>
  <c r="AJ2382" i="5"/>
  <c r="AG2382" i="5"/>
  <c r="DG2381" i="5"/>
  <c r="DG2384" i="5" s="1"/>
  <c r="DF2381" i="5"/>
  <c r="DD2381" i="5"/>
  <c r="DD2384" i="5" s="1"/>
  <c r="DC2381" i="5"/>
  <c r="DC2384" i="5" s="1"/>
  <c r="DB2381" i="5"/>
  <c r="DB2384" i="5" s="1"/>
  <c r="CZ2381" i="5"/>
  <c r="CY2381" i="5"/>
  <c r="CY2384" i="5" s="1"/>
  <c r="CX2381" i="5"/>
  <c r="CX2384" i="5" s="1"/>
  <c r="CV2381" i="5"/>
  <c r="CV2384" i="5" s="1"/>
  <c r="CT2381" i="5"/>
  <c r="CR2381" i="5"/>
  <c r="CR2384" i="5" s="1"/>
  <c r="CP2381" i="5"/>
  <c r="CP2384" i="5" s="1"/>
  <c r="BK2381" i="5"/>
  <c r="BI2381" i="5"/>
  <c r="BF2381" i="5"/>
  <c r="BD2381" i="5"/>
  <c r="BA2381" i="5"/>
  <c r="AY2381" i="5"/>
  <c r="AV2381" i="5"/>
  <c r="AU2381" i="5"/>
  <c r="AT2381" i="5"/>
  <c r="AQ2381" i="5"/>
  <c r="AO2381" i="5"/>
  <c r="AK2381" i="5"/>
  <c r="AJ2381" i="5"/>
  <c r="AG2381" i="5"/>
  <c r="AJ2369" i="5"/>
  <c r="AG2369" i="5"/>
  <c r="Z2361" i="5"/>
  <c r="Y2361" i="5"/>
  <c r="W2361" i="5"/>
  <c r="V2361" i="5"/>
  <c r="U2361" i="5"/>
  <c r="S2361" i="5"/>
  <c r="R2361" i="5"/>
  <c r="CB2351" i="5" s="1"/>
  <c r="Q2361" i="5"/>
  <c r="O2361" i="5"/>
  <c r="N2361" i="5"/>
  <c r="M2361" i="5"/>
  <c r="K2361" i="5"/>
  <c r="J2361" i="5"/>
  <c r="I2361" i="5"/>
  <c r="G2361" i="5"/>
  <c r="F2361" i="5"/>
  <c r="E2361" i="5"/>
  <c r="C2361" i="5"/>
  <c r="BF2360" i="5"/>
  <c r="BB2360" i="5"/>
  <c r="AX2360" i="5"/>
  <c r="AU2360" i="5"/>
  <c r="AT2360" i="5"/>
  <c r="AP2360" i="5"/>
  <c r="AL2360" i="5"/>
  <c r="AH2360" i="5"/>
  <c r="BF2359" i="5"/>
  <c r="BB2359" i="5"/>
  <c r="AX2359" i="5"/>
  <c r="AU2359" i="5"/>
  <c r="AT2359" i="5"/>
  <c r="AP2359" i="5"/>
  <c r="AL2359" i="5"/>
  <c r="AH2359" i="5"/>
  <c r="AD2352" i="5"/>
  <c r="AC2352" i="5"/>
  <c r="AA2352" i="5"/>
  <c r="Z2352" i="5"/>
  <c r="Y2352" i="5"/>
  <c r="W2352" i="5"/>
  <c r="V2352" i="5"/>
  <c r="U2352" i="5"/>
  <c r="S2352" i="5"/>
  <c r="Q2352" i="5"/>
  <c r="O2352" i="5"/>
  <c r="M2352" i="5"/>
  <c r="BD2351" i="5"/>
  <c r="AZ2351" i="5"/>
  <c r="AV2351" i="5"/>
  <c r="AS2351" i="5"/>
  <c r="AR2351" i="5"/>
  <c r="AN2351" i="5"/>
  <c r="AK2351" i="5"/>
  <c r="AJ2351" i="5"/>
  <c r="AG2351" i="5"/>
  <c r="BD2350" i="5"/>
  <c r="AZ2350" i="5"/>
  <c r="AV2350" i="5"/>
  <c r="AS2350" i="5"/>
  <c r="AR2350" i="5"/>
  <c r="AN2350" i="5"/>
  <c r="AK2350" i="5"/>
  <c r="AJ2350" i="5"/>
  <c r="AG2350" i="5"/>
  <c r="AJ2342" i="5"/>
  <c r="AG2342" i="5"/>
  <c r="Y2335" i="5"/>
  <c r="S2335" i="5"/>
  <c r="M2335" i="5"/>
  <c r="AH2334" i="5"/>
  <c r="AH2333" i="5"/>
  <c r="AH2332" i="5"/>
  <c r="AH2331" i="5"/>
  <c r="AH2330" i="5"/>
  <c r="AM2329" i="5"/>
  <c r="AL2329" i="5"/>
  <c r="AH2329" i="5"/>
  <c r="AJ2325" i="5"/>
  <c r="AG2325" i="5"/>
  <c r="Z2318" i="5"/>
  <c r="Y2318" i="5"/>
  <c r="W2318" i="5"/>
  <c r="V2318" i="5"/>
  <c r="U2318" i="5"/>
  <c r="S2318" i="5"/>
  <c r="R2318" i="5"/>
  <c r="CB2350" i="5" s="1"/>
  <c r="Q2318" i="5"/>
  <c r="O2318" i="5"/>
  <c r="N2318" i="5"/>
  <c r="M2318" i="5"/>
  <c r="K2318" i="5"/>
  <c r="J2318" i="5"/>
  <c r="I2318" i="5"/>
  <c r="G2318" i="5"/>
  <c r="F2318" i="5"/>
  <c r="E2318" i="5"/>
  <c r="D2318" i="5"/>
  <c r="BM2317" i="5"/>
  <c r="BL2317" i="5"/>
  <c r="BH2317" i="5"/>
  <c r="BF2317" i="5"/>
  <c r="BB2317" i="5"/>
  <c r="AX2317" i="5"/>
  <c r="AU2317" i="5"/>
  <c r="AT2317" i="5"/>
  <c r="AP2317" i="5"/>
  <c r="AL2317" i="5"/>
  <c r="AH2317" i="5"/>
  <c r="BM2316" i="5"/>
  <c r="BL2316" i="5"/>
  <c r="BH2316" i="5"/>
  <c r="BF2316" i="5"/>
  <c r="BB2316" i="5"/>
  <c r="AX2316" i="5"/>
  <c r="AU2316" i="5"/>
  <c r="AT2316" i="5"/>
  <c r="AP2316" i="5"/>
  <c r="AL2316" i="5"/>
  <c r="AH2316" i="5"/>
  <c r="BM2315" i="5"/>
  <c r="BL2315" i="5"/>
  <c r="BH2315" i="5"/>
  <c r="BF2315" i="5"/>
  <c r="BB2315" i="5"/>
  <c r="AX2315" i="5"/>
  <c r="AU2315" i="5"/>
  <c r="AT2315" i="5"/>
  <c r="AP2315" i="5"/>
  <c r="AL2315" i="5"/>
  <c r="AH2315" i="5"/>
  <c r="BM2314" i="5"/>
  <c r="BL2314" i="5"/>
  <c r="BH2314" i="5"/>
  <c r="BF2314" i="5"/>
  <c r="BB2314" i="5"/>
  <c r="AX2314" i="5"/>
  <c r="AU2314" i="5"/>
  <c r="AT2314" i="5"/>
  <c r="AP2314" i="5"/>
  <c r="AL2314" i="5"/>
  <c r="AH2314" i="5"/>
  <c r="BM2313" i="5"/>
  <c r="BL2313" i="5"/>
  <c r="BH2313" i="5"/>
  <c r="BF2313" i="5"/>
  <c r="BB2313" i="5"/>
  <c r="AX2313" i="5"/>
  <c r="AU2313" i="5"/>
  <c r="AT2313" i="5"/>
  <c r="AP2313" i="5"/>
  <c r="AL2313" i="5"/>
  <c r="AH2313" i="5"/>
  <c r="BM2312" i="5"/>
  <c r="BL2312" i="5"/>
  <c r="BH2312" i="5"/>
  <c r="BF2312" i="5"/>
  <c r="BB2312" i="5"/>
  <c r="AX2312" i="5"/>
  <c r="AU2312" i="5"/>
  <c r="AT2312" i="5"/>
  <c r="AP2312" i="5"/>
  <c r="AL2312" i="5"/>
  <c r="AH2312" i="5"/>
  <c r="BM2311" i="5"/>
  <c r="BL2311" i="5"/>
  <c r="BH2311" i="5"/>
  <c r="BF2311" i="5"/>
  <c r="BB2311" i="5"/>
  <c r="AX2311" i="5"/>
  <c r="AU2311" i="5"/>
  <c r="AT2311" i="5"/>
  <c r="AP2311" i="5"/>
  <c r="AL2311" i="5"/>
  <c r="AH2311" i="5"/>
  <c r="BM2310" i="5"/>
  <c r="BL2310" i="5"/>
  <c r="BH2310" i="5"/>
  <c r="BF2310" i="5"/>
  <c r="BB2310" i="5"/>
  <c r="AX2310" i="5"/>
  <c r="AU2310" i="5"/>
  <c r="AT2310" i="5"/>
  <c r="AP2310" i="5"/>
  <c r="AL2310" i="5"/>
  <c r="AH2310" i="5"/>
  <c r="BM2309" i="5"/>
  <c r="BL2309" i="5"/>
  <c r="BH2309" i="5"/>
  <c r="BF2309" i="5"/>
  <c r="BB2309" i="5"/>
  <c r="AX2309" i="5"/>
  <c r="AU2309" i="5"/>
  <c r="AT2309" i="5"/>
  <c r="AP2309" i="5"/>
  <c r="AL2309" i="5"/>
  <c r="AH2309" i="5"/>
  <c r="BM2308" i="5"/>
  <c r="BL2308" i="5"/>
  <c r="BH2308" i="5"/>
  <c r="BF2308" i="5"/>
  <c r="BB2308" i="5"/>
  <c r="AX2308" i="5"/>
  <c r="AU2308" i="5"/>
  <c r="AT2308" i="5"/>
  <c r="AP2308" i="5"/>
  <c r="AL2308" i="5"/>
  <c r="AH2308" i="5"/>
  <c r="BM2307" i="5"/>
  <c r="BL2307" i="5"/>
  <c r="BH2307" i="5"/>
  <c r="BF2307" i="5"/>
  <c r="BB2307" i="5"/>
  <c r="AX2307" i="5"/>
  <c r="AU2307" i="5"/>
  <c r="AT2307" i="5"/>
  <c r="AP2307" i="5"/>
  <c r="AL2307" i="5"/>
  <c r="AH2307" i="5"/>
  <c r="BM2306" i="5"/>
  <c r="BL2306" i="5"/>
  <c r="BH2306" i="5"/>
  <c r="BF2306" i="5"/>
  <c r="BB2306" i="5"/>
  <c r="AX2306" i="5"/>
  <c r="AU2306" i="5"/>
  <c r="AT2306" i="5"/>
  <c r="AP2306" i="5"/>
  <c r="AL2306" i="5"/>
  <c r="AH2306" i="5"/>
  <c r="BM2305" i="5"/>
  <c r="BL2305" i="5"/>
  <c r="BH2305" i="5"/>
  <c r="BF2305" i="5"/>
  <c r="BB2305" i="5"/>
  <c r="AX2305" i="5"/>
  <c r="AU2305" i="5"/>
  <c r="AT2305" i="5"/>
  <c r="AP2305" i="5"/>
  <c r="AL2305" i="5"/>
  <c r="AH2305" i="5"/>
  <c r="BM2304" i="5"/>
  <c r="BL2304" i="5"/>
  <c r="BH2304" i="5"/>
  <c r="BF2304" i="5"/>
  <c r="BB2304" i="5"/>
  <c r="AX2304" i="5"/>
  <c r="AU2304" i="5"/>
  <c r="AT2304" i="5"/>
  <c r="AP2304" i="5"/>
  <c r="AL2304" i="5"/>
  <c r="AH2304" i="5"/>
  <c r="BM2303" i="5"/>
  <c r="BL2303" i="5"/>
  <c r="BH2303" i="5"/>
  <c r="BF2303" i="5"/>
  <c r="BB2303" i="5"/>
  <c r="AX2303" i="5"/>
  <c r="AU2303" i="5"/>
  <c r="AT2303" i="5"/>
  <c r="AP2303" i="5"/>
  <c r="AL2303" i="5"/>
  <c r="AH2303" i="5"/>
  <c r="BM2302" i="5"/>
  <c r="BL2302" i="5"/>
  <c r="BH2302" i="5"/>
  <c r="BF2302" i="5"/>
  <c r="BB2302" i="5"/>
  <c r="AX2302" i="5"/>
  <c r="AU2302" i="5"/>
  <c r="AT2302" i="5"/>
  <c r="AP2302" i="5"/>
  <c r="AL2302" i="5"/>
  <c r="AH2302" i="5"/>
  <c r="BM2301" i="5"/>
  <c r="BL2301" i="5"/>
  <c r="BH2301" i="5"/>
  <c r="BF2301" i="5"/>
  <c r="BB2301" i="5"/>
  <c r="AX2301" i="5"/>
  <c r="AU2301" i="5"/>
  <c r="AT2301" i="5"/>
  <c r="AP2301" i="5"/>
  <c r="AL2301" i="5"/>
  <c r="AH2301" i="5"/>
  <c r="BM2300" i="5"/>
  <c r="BL2300" i="5"/>
  <c r="BH2300" i="5"/>
  <c r="BF2300" i="5"/>
  <c r="BB2300" i="5"/>
  <c r="AX2300" i="5"/>
  <c r="AU2300" i="5"/>
  <c r="AT2300" i="5"/>
  <c r="AP2300" i="5"/>
  <c r="AL2300" i="5"/>
  <c r="AH2300" i="5"/>
  <c r="BM2299" i="5"/>
  <c r="BL2299" i="5"/>
  <c r="BH2299" i="5"/>
  <c r="BF2299" i="5"/>
  <c r="BB2299" i="5"/>
  <c r="AX2299" i="5"/>
  <c r="AU2299" i="5"/>
  <c r="AT2299" i="5"/>
  <c r="AP2299" i="5"/>
  <c r="AL2299" i="5"/>
  <c r="AH2299" i="5"/>
  <c r="BM2298" i="5"/>
  <c r="BL2298" i="5"/>
  <c r="BH2298" i="5"/>
  <c r="BF2298" i="5"/>
  <c r="BB2298" i="5"/>
  <c r="AX2298" i="5"/>
  <c r="AU2298" i="5"/>
  <c r="AT2298" i="5"/>
  <c r="AP2298" i="5"/>
  <c r="AL2298" i="5"/>
  <c r="AH2298" i="5"/>
  <c r="BM2297" i="5"/>
  <c r="BL2297" i="5"/>
  <c r="BH2297" i="5"/>
  <c r="BF2297" i="5"/>
  <c r="BB2297" i="5"/>
  <c r="AX2297" i="5"/>
  <c r="AU2297" i="5"/>
  <c r="AT2297" i="5"/>
  <c r="AP2297" i="5"/>
  <c r="AL2297" i="5"/>
  <c r="AH2297" i="5"/>
  <c r="BM2296" i="5"/>
  <c r="BL2296" i="5"/>
  <c r="BH2296" i="5"/>
  <c r="BF2296" i="5"/>
  <c r="BB2296" i="5"/>
  <c r="AX2296" i="5"/>
  <c r="AU2296" i="5"/>
  <c r="AT2296" i="5"/>
  <c r="AP2296" i="5"/>
  <c r="AL2296" i="5"/>
  <c r="AH2296" i="5"/>
  <c r="BM2295" i="5"/>
  <c r="BL2295" i="5"/>
  <c r="BH2295" i="5"/>
  <c r="BF2295" i="5"/>
  <c r="BB2295" i="5"/>
  <c r="AX2295" i="5"/>
  <c r="AU2295" i="5"/>
  <c r="AT2295" i="5"/>
  <c r="AP2295" i="5"/>
  <c r="AL2295" i="5"/>
  <c r="AH2295" i="5"/>
  <c r="BM2294" i="5"/>
  <c r="BL2294" i="5"/>
  <c r="BH2294" i="5"/>
  <c r="BF2294" i="5"/>
  <c r="BB2294" i="5"/>
  <c r="AX2294" i="5"/>
  <c r="AU2294" i="5"/>
  <c r="AT2294" i="5"/>
  <c r="AP2294" i="5"/>
  <c r="AL2294" i="5"/>
  <c r="AH2294" i="5"/>
  <c r="BM2293" i="5"/>
  <c r="BL2293" i="5"/>
  <c r="BH2293" i="5"/>
  <c r="BF2293" i="5"/>
  <c r="BB2293" i="5"/>
  <c r="AX2293" i="5"/>
  <c r="AU2293" i="5"/>
  <c r="AT2293" i="5"/>
  <c r="AP2293" i="5"/>
  <c r="AL2293" i="5"/>
  <c r="AH2293" i="5"/>
  <c r="AD2286" i="5"/>
  <c r="AC2286" i="5"/>
  <c r="AA2286" i="5"/>
  <c r="Z2286" i="5"/>
  <c r="Y2286" i="5"/>
  <c r="W2286" i="5"/>
  <c r="V2286" i="5"/>
  <c r="U2286" i="5"/>
  <c r="S2286" i="5"/>
  <c r="BD2285" i="5"/>
  <c r="AZ2285" i="5"/>
  <c r="AV2285" i="5"/>
  <c r="AS2285" i="5"/>
  <c r="AR2285" i="5"/>
  <c r="AN2285" i="5"/>
  <c r="BD2284" i="5"/>
  <c r="AZ2284" i="5"/>
  <c r="AV2284" i="5"/>
  <c r="AS2284" i="5"/>
  <c r="AR2284" i="5"/>
  <c r="AN2284" i="5"/>
  <c r="BD2283" i="5"/>
  <c r="AZ2283" i="5"/>
  <c r="AV2283" i="5"/>
  <c r="AS2283" i="5"/>
  <c r="AR2283" i="5"/>
  <c r="AN2283" i="5"/>
  <c r="BD2282" i="5"/>
  <c r="AZ2282" i="5"/>
  <c r="AV2282" i="5"/>
  <c r="AS2282" i="5"/>
  <c r="AR2282" i="5"/>
  <c r="AN2282" i="5"/>
  <c r="BD2281" i="5"/>
  <c r="AZ2281" i="5"/>
  <c r="AV2281" i="5"/>
  <c r="AS2281" i="5"/>
  <c r="AR2281" i="5"/>
  <c r="AN2281" i="5"/>
  <c r="BD2280" i="5"/>
  <c r="AZ2280" i="5"/>
  <c r="AV2280" i="5"/>
  <c r="AS2280" i="5"/>
  <c r="AR2280" i="5"/>
  <c r="AN2280" i="5"/>
  <c r="BD2279" i="5"/>
  <c r="AZ2279" i="5"/>
  <c r="AV2279" i="5"/>
  <c r="AS2279" i="5"/>
  <c r="AR2279" i="5"/>
  <c r="AN2279" i="5"/>
  <c r="BD2278" i="5"/>
  <c r="AZ2278" i="5"/>
  <c r="AV2278" i="5"/>
  <c r="AS2278" i="5"/>
  <c r="AR2278" i="5"/>
  <c r="AN2278" i="5"/>
  <c r="BD2277" i="5"/>
  <c r="AZ2277" i="5"/>
  <c r="AV2277" i="5"/>
  <c r="AS2277" i="5"/>
  <c r="AR2277" i="5"/>
  <c r="AN2277" i="5"/>
  <c r="BD2276" i="5"/>
  <c r="AZ2276" i="5"/>
  <c r="AV2276" i="5"/>
  <c r="AS2276" i="5"/>
  <c r="AR2276" i="5"/>
  <c r="AN2276" i="5"/>
  <c r="BD2275" i="5"/>
  <c r="AZ2275" i="5"/>
  <c r="AV2275" i="5"/>
  <c r="AS2275" i="5"/>
  <c r="AR2275" i="5"/>
  <c r="AN2275" i="5"/>
  <c r="BD2274" i="5"/>
  <c r="AZ2274" i="5"/>
  <c r="AV2274" i="5"/>
  <c r="AS2274" i="5"/>
  <c r="AR2274" i="5"/>
  <c r="AN2274" i="5"/>
  <c r="BD2273" i="5"/>
  <c r="AZ2273" i="5"/>
  <c r="AV2273" i="5"/>
  <c r="AS2273" i="5"/>
  <c r="AR2273" i="5"/>
  <c r="AN2273" i="5"/>
  <c r="BD2272" i="5"/>
  <c r="AZ2272" i="5"/>
  <c r="AV2272" i="5"/>
  <c r="AS2272" i="5"/>
  <c r="AR2272" i="5"/>
  <c r="AN2272" i="5"/>
  <c r="BD2271" i="5"/>
  <c r="AZ2271" i="5"/>
  <c r="AV2271" i="5"/>
  <c r="AS2271" i="5"/>
  <c r="AR2271" i="5"/>
  <c r="AN2271" i="5"/>
  <c r="BD2270" i="5"/>
  <c r="AZ2270" i="5"/>
  <c r="AV2270" i="5"/>
  <c r="AS2270" i="5"/>
  <c r="AR2270" i="5"/>
  <c r="AN2270" i="5"/>
  <c r="BD2269" i="5"/>
  <c r="AZ2269" i="5"/>
  <c r="AV2269" i="5"/>
  <c r="AS2269" i="5"/>
  <c r="AR2269" i="5"/>
  <c r="AN2269" i="5"/>
  <c r="BD2268" i="5"/>
  <c r="AZ2268" i="5"/>
  <c r="AV2268" i="5"/>
  <c r="AS2268" i="5"/>
  <c r="AR2268" i="5"/>
  <c r="AN2268" i="5"/>
  <c r="BD2267" i="5"/>
  <c r="AZ2267" i="5"/>
  <c r="AV2267" i="5"/>
  <c r="AS2267" i="5"/>
  <c r="AR2267" i="5"/>
  <c r="AN2267" i="5"/>
  <c r="BD2266" i="5"/>
  <c r="AZ2266" i="5"/>
  <c r="AV2266" i="5"/>
  <c r="AS2266" i="5"/>
  <c r="AR2266" i="5"/>
  <c r="AN2266" i="5"/>
  <c r="BD2265" i="5"/>
  <c r="AZ2265" i="5"/>
  <c r="AV2265" i="5"/>
  <c r="AS2265" i="5"/>
  <c r="AR2265" i="5"/>
  <c r="AN2265" i="5"/>
  <c r="BD2264" i="5"/>
  <c r="AZ2264" i="5"/>
  <c r="AV2264" i="5"/>
  <c r="AS2264" i="5"/>
  <c r="AR2264" i="5"/>
  <c r="AN2264" i="5"/>
  <c r="BD2263" i="5"/>
  <c r="AZ2263" i="5"/>
  <c r="AV2263" i="5"/>
  <c r="AS2263" i="5"/>
  <c r="AR2263" i="5"/>
  <c r="AN2263" i="5"/>
  <c r="BD2262" i="5"/>
  <c r="AZ2262" i="5"/>
  <c r="AV2262" i="5"/>
  <c r="AS2262" i="5"/>
  <c r="AR2262" i="5"/>
  <c r="AN2262" i="5"/>
  <c r="BD2261" i="5"/>
  <c r="AZ2261" i="5"/>
  <c r="AV2261" i="5"/>
  <c r="AS2261" i="5"/>
  <c r="AR2261" i="5"/>
  <c r="AN2261" i="5"/>
  <c r="AD2248" i="5"/>
  <c r="AC2248" i="5"/>
  <c r="AA2248" i="5"/>
  <c r="Z2248" i="5"/>
  <c r="Y2248" i="5"/>
  <c r="W2248" i="5"/>
  <c r="V2248" i="5"/>
  <c r="U2248" i="5"/>
  <c r="S2248" i="5"/>
  <c r="BD2247" i="5"/>
  <c r="AZ2247" i="5"/>
  <c r="AV2247" i="5"/>
  <c r="AR2247" i="5"/>
  <c r="AN2247" i="5"/>
  <c r="BD2246" i="5"/>
  <c r="AZ2246" i="5"/>
  <c r="AV2246" i="5"/>
  <c r="AR2246" i="5"/>
  <c r="AN2246" i="5"/>
  <c r="BD2245" i="5"/>
  <c r="AZ2245" i="5"/>
  <c r="AV2245" i="5"/>
  <c r="AR2245" i="5"/>
  <c r="AN2245" i="5"/>
  <c r="BD2244" i="5"/>
  <c r="AZ2244" i="5"/>
  <c r="AV2244" i="5"/>
  <c r="AR2244" i="5"/>
  <c r="AN2244" i="5"/>
  <c r="BD2243" i="5"/>
  <c r="AZ2243" i="5"/>
  <c r="AV2243" i="5"/>
  <c r="AR2243" i="5"/>
  <c r="AN2243" i="5"/>
  <c r="BD2242" i="5"/>
  <c r="AZ2242" i="5"/>
  <c r="AV2242" i="5"/>
  <c r="AR2242" i="5"/>
  <c r="AN2242" i="5"/>
  <c r="BD2241" i="5"/>
  <c r="AZ2241" i="5"/>
  <c r="AV2241" i="5"/>
  <c r="AR2241" i="5"/>
  <c r="AN2241" i="5"/>
  <c r="BD2240" i="5"/>
  <c r="AZ2240" i="5"/>
  <c r="AV2240" i="5"/>
  <c r="AR2240" i="5"/>
  <c r="AN2240" i="5"/>
  <c r="BD2239" i="5"/>
  <c r="AZ2239" i="5"/>
  <c r="AV2239" i="5"/>
  <c r="AR2239" i="5"/>
  <c r="AN2239" i="5"/>
  <c r="BD2238" i="5"/>
  <c r="AZ2238" i="5"/>
  <c r="AV2238" i="5"/>
  <c r="AR2238" i="5"/>
  <c r="AN2238" i="5"/>
  <c r="BD2237" i="5"/>
  <c r="AZ2237" i="5"/>
  <c r="AV2237" i="5"/>
  <c r="AR2237" i="5"/>
  <c r="AN2237" i="5"/>
  <c r="BD2236" i="5"/>
  <c r="AZ2236" i="5"/>
  <c r="AV2236" i="5"/>
  <c r="AR2236" i="5"/>
  <c r="AN2236" i="5"/>
  <c r="BD2235" i="5"/>
  <c r="AZ2235" i="5"/>
  <c r="AV2235" i="5"/>
  <c r="AR2235" i="5"/>
  <c r="AN2235" i="5"/>
  <c r="BD2234" i="5"/>
  <c r="AZ2234" i="5"/>
  <c r="AV2234" i="5"/>
  <c r="AR2234" i="5"/>
  <c r="AN2234" i="5"/>
  <c r="BD2233" i="5"/>
  <c r="AZ2233" i="5"/>
  <c r="AV2233" i="5"/>
  <c r="AR2233" i="5"/>
  <c r="AN2233" i="5"/>
  <c r="BD2232" i="5"/>
  <c r="AZ2232" i="5"/>
  <c r="AV2232" i="5"/>
  <c r="AR2232" i="5"/>
  <c r="AN2232" i="5"/>
  <c r="BD2231" i="5"/>
  <c r="AZ2231" i="5"/>
  <c r="AV2231" i="5"/>
  <c r="AR2231" i="5"/>
  <c r="AN2231" i="5"/>
  <c r="BD2230" i="5"/>
  <c r="AZ2230" i="5"/>
  <c r="AV2230" i="5"/>
  <c r="AR2230" i="5"/>
  <c r="AN2230" i="5"/>
  <c r="BD2229" i="5"/>
  <c r="AZ2229" i="5"/>
  <c r="AV2229" i="5"/>
  <c r="AR2229" i="5"/>
  <c r="AN2229" i="5"/>
  <c r="BD2228" i="5"/>
  <c r="AZ2228" i="5"/>
  <c r="AV2228" i="5"/>
  <c r="AR2228" i="5"/>
  <c r="AN2228" i="5"/>
  <c r="BD2227" i="5"/>
  <c r="AZ2227" i="5"/>
  <c r="AV2227" i="5"/>
  <c r="AR2227" i="5"/>
  <c r="AN2227" i="5"/>
  <c r="BD2226" i="5"/>
  <c r="AZ2226" i="5"/>
  <c r="AV2226" i="5"/>
  <c r="AR2226" i="5"/>
  <c r="AN2226" i="5"/>
  <c r="BD2225" i="5"/>
  <c r="AZ2225" i="5"/>
  <c r="AV2225" i="5"/>
  <c r="AR2225" i="5"/>
  <c r="AN2225" i="5"/>
  <c r="BD2224" i="5"/>
  <c r="AZ2224" i="5"/>
  <c r="AV2224" i="5"/>
  <c r="AR2224" i="5"/>
  <c r="AN2224" i="5"/>
  <c r="BD2223" i="5"/>
  <c r="AZ2223" i="5"/>
  <c r="AV2223" i="5"/>
  <c r="AR2223" i="5"/>
  <c r="AN2223" i="5"/>
  <c r="AD2208" i="5"/>
  <c r="AC2208" i="5"/>
  <c r="AA2208" i="5"/>
  <c r="Z2208" i="5"/>
  <c r="Y2208" i="5"/>
  <c r="W2208" i="5"/>
  <c r="V2208" i="5"/>
  <c r="U2208" i="5"/>
  <c r="S2208" i="5"/>
  <c r="R2208" i="5"/>
  <c r="Q2208" i="5"/>
  <c r="O2208" i="5"/>
  <c r="AV2207" i="5"/>
  <c r="AR2207" i="5"/>
  <c r="AN2207" i="5"/>
  <c r="AK2207" i="5"/>
  <c r="AJ2207" i="5"/>
  <c r="AV2206" i="5"/>
  <c r="AR2206" i="5"/>
  <c r="AN2206" i="5"/>
  <c r="AK2206" i="5"/>
  <c r="AJ2206" i="5"/>
  <c r="AV2205" i="5"/>
  <c r="AR2205" i="5"/>
  <c r="AN2205" i="5"/>
  <c r="AK2205" i="5"/>
  <c r="AJ2205" i="5"/>
  <c r="AV2204" i="5"/>
  <c r="AR2204" i="5"/>
  <c r="AN2204" i="5"/>
  <c r="AK2204" i="5"/>
  <c r="AJ2204" i="5"/>
  <c r="AV2203" i="5"/>
  <c r="AR2203" i="5"/>
  <c r="AN2203" i="5"/>
  <c r="AK2203" i="5"/>
  <c r="AJ2203" i="5"/>
  <c r="AV2202" i="5"/>
  <c r="AR2202" i="5"/>
  <c r="AN2202" i="5"/>
  <c r="AK2202" i="5"/>
  <c r="AJ2202" i="5"/>
  <c r="AV2201" i="5"/>
  <c r="AR2201" i="5"/>
  <c r="AN2201" i="5"/>
  <c r="AK2201" i="5"/>
  <c r="AJ2201" i="5"/>
  <c r="AV2200" i="5"/>
  <c r="AR2200" i="5"/>
  <c r="AN2200" i="5"/>
  <c r="AK2200" i="5"/>
  <c r="AJ2200" i="5"/>
  <c r="AV2199" i="5"/>
  <c r="AR2199" i="5"/>
  <c r="AN2199" i="5"/>
  <c r="AK2199" i="5"/>
  <c r="AJ2199" i="5"/>
  <c r="AV2198" i="5"/>
  <c r="AR2198" i="5"/>
  <c r="AN2198" i="5"/>
  <c r="AK2198" i="5"/>
  <c r="AJ2198" i="5"/>
  <c r="AV2197" i="5"/>
  <c r="AR2197" i="5"/>
  <c r="AN2197" i="5"/>
  <c r="AK2197" i="5"/>
  <c r="AJ2197" i="5"/>
  <c r="AV2196" i="5"/>
  <c r="AR2196" i="5"/>
  <c r="AN2196" i="5"/>
  <c r="AK2196" i="5"/>
  <c r="AJ2196" i="5"/>
  <c r="AV2195" i="5"/>
  <c r="AR2195" i="5"/>
  <c r="AN2195" i="5"/>
  <c r="AK2195" i="5"/>
  <c r="AJ2195" i="5"/>
  <c r="AV2194" i="5"/>
  <c r="AR2194" i="5"/>
  <c r="AN2194" i="5"/>
  <c r="AK2194" i="5"/>
  <c r="AJ2194" i="5"/>
  <c r="AV2193" i="5"/>
  <c r="AR2193" i="5"/>
  <c r="AN2193" i="5"/>
  <c r="AK2193" i="5"/>
  <c r="AJ2193" i="5"/>
  <c r="AV2192" i="5"/>
  <c r="AR2192" i="5"/>
  <c r="AN2192" i="5"/>
  <c r="AK2192" i="5"/>
  <c r="AJ2192" i="5"/>
  <c r="AV2191" i="5"/>
  <c r="AR2191" i="5"/>
  <c r="AN2191" i="5"/>
  <c r="AK2191" i="5"/>
  <c r="AJ2191" i="5"/>
  <c r="AV2190" i="5"/>
  <c r="AR2190" i="5"/>
  <c r="AN2190" i="5"/>
  <c r="AK2190" i="5"/>
  <c r="AJ2190" i="5"/>
  <c r="AV2189" i="5"/>
  <c r="AR2189" i="5"/>
  <c r="AN2189" i="5"/>
  <c r="AK2189" i="5"/>
  <c r="AJ2189" i="5"/>
  <c r="AV2188" i="5"/>
  <c r="AR2188" i="5"/>
  <c r="AN2188" i="5"/>
  <c r="AK2188" i="5"/>
  <c r="AJ2188" i="5"/>
  <c r="AV2187" i="5"/>
  <c r="AR2187" i="5"/>
  <c r="AN2187" i="5"/>
  <c r="AK2187" i="5"/>
  <c r="AJ2187" i="5"/>
  <c r="AV2186" i="5"/>
  <c r="AR2186" i="5"/>
  <c r="AN2186" i="5"/>
  <c r="AK2186" i="5"/>
  <c r="AJ2186" i="5"/>
  <c r="AV2185" i="5"/>
  <c r="AR2185" i="5"/>
  <c r="AN2185" i="5"/>
  <c r="AK2185" i="5"/>
  <c r="AJ2185" i="5"/>
  <c r="AV2184" i="5"/>
  <c r="AR2184" i="5"/>
  <c r="AN2184" i="5"/>
  <c r="AK2184" i="5"/>
  <c r="AJ2184" i="5"/>
  <c r="AV2183" i="5"/>
  <c r="AR2183" i="5"/>
  <c r="AN2183" i="5"/>
  <c r="AK2183" i="5"/>
  <c r="AJ2183" i="5"/>
  <c r="AG2177" i="5"/>
  <c r="AT2206" i="5" s="1"/>
  <c r="Y2172" i="5"/>
  <c r="S2172" i="5"/>
  <c r="M2172" i="5"/>
  <c r="AJ2171" i="5"/>
  <c r="AJ2170" i="5"/>
  <c r="AJ2169" i="5"/>
  <c r="AJ2168" i="5"/>
  <c r="AJ2167" i="5"/>
  <c r="AJ2166" i="5"/>
  <c r="AJ2165" i="5"/>
  <c r="AJ2164" i="5"/>
  <c r="AJ2163" i="5"/>
  <c r="AJ2162" i="5"/>
  <c r="AJ2161" i="5"/>
  <c r="AJ2160" i="5"/>
  <c r="AJ2159" i="5"/>
  <c r="AJ2158" i="5"/>
  <c r="AJ2157" i="5"/>
  <c r="AJ2156" i="5"/>
  <c r="AJ2155" i="5"/>
  <c r="AJ2154" i="5"/>
  <c r="AJ2153" i="5"/>
  <c r="AJ2152" i="5"/>
  <c r="AJ2151" i="5"/>
  <c r="AJ2150" i="5"/>
  <c r="AJ2149" i="5"/>
  <c r="AJ2148" i="5"/>
  <c r="AJ2147" i="5"/>
  <c r="AG2142" i="5"/>
  <c r="AX2118" i="5"/>
  <c r="AW2118" i="5"/>
  <c r="AV2118" i="5"/>
  <c r="AU2118" i="5"/>
  <c r="AT2118" i="5"/>
  <c r="AS2118" i="5"/>
  <c r="AR2118" i="5"/>
  <c r="AQ2118" i="5"/>
  <c r="AP2118" i="5"/>
  <c r="AO2118" i="5"/>
  <c r="AN2118" i="5"/>
  <c r="AM2118" i="5"/>
  <c r="AD2115" i="5"/>
  <c r="AC2115" i="5"/>
  <c r="AB2115" i="5"/>
  <c r="AA2115" i="5"/>
  <c r="Z2115" i="5"/>
  <c r="Y2115" i="5"/>
  <c r="X2115" i="5"/>
  <c r="W2115" i="5"/>
  <c r="V2115" i="5"/>
  <c r="U2115" i="5"/>
  <c r="T2115" i="5"/>
  <c r="S2115" i="5"/>
  <c r="BK2114" i="5"/>
  <c r="BI2114" i="5"/>
  <c r="BF2114" i="5"/>
  <c r="BD2114" i="5"/>
  <c r="BA2114" i="5"/>
  <c r="AY2114" i="5"/>
  <c r="AV2114" i="5"/>
  <c r="AT2114" i="5"/>
  <c r="AQ2114" i="5"/>
  <c r="AO2114" i="5"/>
  <c r="AL2114" i="5"/>
  <c r="AJ2114" i="5"/>
  <c r="AG2114" i="5"/>
  <c r="BK2113" i="5"/>
  <c r="BI2113" i="5"/>
  <c r="BF2113" i="5"/>
  <c r="BD2113" i="5"/>
  <c r="BA2113" i="5"/>
  <c r="AY2113" i="5"/>
  <c r="AV2113" i="5"/>
  <c r="AT2113" i="5"/>
  <c r="AQ2113" i="5"/>
  <c r="AO2113" i="5"/>
  <c r="AL2113" i="5"/>
  <c r="AJ2113" i="5"/>
  <c r="AG2113" i="5"/>
  <c r="BK2112" i="5"/>
  <c r="BI2112" i="5"/>
  <c r="BF2112" i="5"/>
  <c r="BD2112" i="5"/>
  <c r="BA2112" i="5"/>
  <c r="AY2112" i="5"/>
  <c r="AV2112" i="5"/>
  <c r="AT2112" i="5"/>
  <c r="AQ2112" i="5"/>
  <c r="AO2112" i="5"/>
  <c r="AL2112" i="5"/>
  <c r="AJ2112" i="5"/>
  <c r="AG2112" i="5"/>
  <c r="BZ2111" i="5"/>
  <c r="BY2111" i="5"/>
  <c r="BX2111" i="5"/>
  <c r="BW2111" i="5"/>
  <c r="BV2111" i="5"/>
  <c r="BU2111" i="5"/>
  <c r="BT2111" i="5"/>
  <c r="BS2111" i="5"/>
  <c r="BR2111" i="5"/>
  <c r="BQ2111" i="5"/>
  <c r="BP2111" i="5"/>
  <c r="BO2111" i="5"/>
  <c r="BK2111" i="5"/>
  <c r="BI2111" i="5"/>
  <c r="BF2111" i="5"/>
  <c r="BD2111" i="5"/>
  <c r="BA2111" i="5"/>
  <c r="AY2111" i="5"/>
  <c r="AV2111" i="5"/>
  <c r="AT2111" i="5"/>
  <c r="AQ2111" i="5"/>
  <c r="AO2111" i="5"/>
  <c r="AL2111" i="5"/>
  <c r="AJ2111" i="5"/>
  <c r="AG2111" i="5"/>
  <c r="BK2110" i="5"/>
  <c r="BI2110" i="5"/>
  <c r="BF2110" i="5"/>
  <c r="BD2110" i="5"/>
  <c r="BA2110" i="5"/>
  <c r="AY2110" i="5"/>
  <c r="AV2110" i="5"/>
  <c r="AT2110" i="5"/>
  <c r="AQ2110" i="5"/>
  <c r="AO2110" i="5"/>
  <c r="AL2110" i="5"/>
  <c r="AJ2110" i="5"/>
  <c r="AG2110" i="5"/>
  <c r="BZ2109" i="5"/>
  <c r="BY2109" i="5"/>
  <c r="BX2109" i="5"/>
  <c r="BW2109" i="5"/>
  <c r="BV2109" i="5"/>
  <c r="BU2109" i="5"/>
  <c r="BT2109" i="5"/>
  <c r="BS2109" i="5"/>
  <c r="BR2109" i="5"/>
  <c r="BQ2109" i="5"/>
  <c r="BP2109" i="5"/>
  <c r="BO2109" i="5"/>
  <c r="BK2109" i="5"/>
  <c r="BI2109" i="5"/>
  <c r="BF2109" i="5"/>
  <c r="BD2109" i="5"/>
  <c r="BA2109" i="5"/>
  <c r="AY2109" i="5"/>
  <c r="AV2109" i="5"/>
  <c r="AT2109" i="5"/>
  <c r="AQ2109" i="5"/>
  <c r="AO2109" i="5"/>
  <c r="AL2109" i="5"/>
  <c r="AJ2109" i="5"/>
  <c r="AG2109" i="5"/>
  <c r="BK2108" i="5"/>
  <c r="BI2108" i="5"/>
  <c r="BF2108" i="5"/>
  <c r="BD2108" i="5"/>
  <c r="BA2108" i="5"/>
  <c r="AY2108" i="5"/>
  <c r="AV2108" i="5"/>
  <c r="AT2108" i="5"/>
  <c r="AQ2108" i="5"/>
  <c r="AO2108" i="5"/>
  <c r="AL2108" i="5"/>
  <c r="AJ2108" i="5"/>
  <c r="AG2108" i="5"/>
  <c r="BK2107" i="5"/>
  <c r="BI2107" i="5"/>
  <c r="BF2107" i="5"/>
  <c r="BD2107" i="5"/>
  <c r="BA2107" i="5"/>
  <c r="AY2107" i="5"/>
  <c r="AV2107" i="5"/>
  <c r="AT2107" i="5"/>
  <c r="AQ2107" i="5"/>
  <c r="AO2107" i="5"/>
  <c r="AL2107" i="5"/>
  <c r="AJ2107" i="5"/>
  <c r="AG2107" i="5"/>
  <c r="BK2106" i="5"/>
  <c r="BI2106" i="5"/>
  <c r="BF2106" i="5"/>
  <c r="BD2106" i="5"/>
  <c r="BA2106" i="5"/>
  <c r="AY2106" i="5"/>
  <c r="AV2106" i="5"/>
  <c r="AT2106" i="5"/>
  <c r="AQ2106" i="5"/>
  <c r="AO2106" i="5"/>
  <c r="AL2106" i="5"/>
  <c r="AJ2106" i="5"/>
  <c r="AG2106" i="5"/>
  <c r="BK2105" i="5"/>
  <c r="BI2105" i="5"/>
  <c r="BF2105" i="5"/>
  <c r="BD2105" i="5"/>
  <c r="BA2105" i="5"/>
  <c r="AY2105" i="5"/>
  <c r="AV2105" i="5"/>
  <c r="AT2105" i="5"/>
  <c r="AQ2105" i="5"/>
  <c r="AO2105" i="5"/>
  <c r="AL2105" i="5"/>
  <c r="AJ2105" i="5"/>
  <c r="AG2105" i="5"/>
  <c r="BK2104" i="5"/>
  <c r="BI2104" i="5"/>
  <c r="BF2104" i="5"/>
  <c r="BD2104" i="5"/>
  <c r="BA2104" i="5"/>
  <c r="AY2104" i="5"/>
  <c r="AV2104" i="5"/>
  <c r="AT2104" i="5"/>
  <c r="AQ2104" i="5"/>
  <c r="AO2104" i="5"/>
  <c r="AL2104" i="5"/>
  <c r="AJ2104" i="5"/>
  <c r="AG2104" i="5"/>
  <c r="BK2103" i="5"/>
  <c r="BI2103" i="5"/>
  <c r="BF2103" i="5"/>
  <c r="BD2103" i="5"/>
  <c r="BA2103" i="5"/>
  <c r="AY2103" i="5"/>
  <c r="AV2103" i="5"/>
  <c r="AT2103" i="5"/>
  <c r="AQ2103" i="5"/>
  <c r="AO2103" i="5"/>
  <c r="AL2103" i="5"/>
  <c r="AJ2103" i="5"/>
  <c r="AG2103" i="5"/>
  <c r="BK2102" i="5"/>
  <c r="BI2102" i="5"/>
  <c r="BF2102" i="5"/>
  <c r="BD2102" i="5"/>
  <c r="BA2102" i="5"/>
  <c r="AY2102" i="5"/>
  <c r="AV2102" i="5"/>
  <c r="AT2102" i="5"/>
  <c r="AQ2102" i="5"/>
  <c r="AO2102" i="5"/>
  <c r="AL2102" i="5"/>
  <c r="AJ2102" i="5"/>
  <c r="AG2102" i="5"/>
  <c r="BK2101" i="5"/>
  <c r="BI2101" i="5"/>
  <c r="BF2101" i="5"/>
  <c r="BD2101" i="5"/>
  <c r="BA2101" i="5"/>
  <c r="AY2101" i="5"/>
  <c r="AV2101" i="5"/>
  <c r="AT2101" i="5"/>
  <c r="AQ2101" i="5"/>
  <c r="AO2101" i="5"/>
  <c r="AL2101" i="5"/>
  <c r="AJ2101" i="5"/>
  <c r="AG2101" i="5"/>
  <c r="BZ2100" i="5"/>
  <c r="BY2100" i="5"/>
  <c r="BX2100" i="5"/>
  <c r="BW2100" i="5"/>
  <c r="BV2100" i="5"/>
  <c r="BU2100" i="5"/>
  <c r="BT2100" i="5"/>
  <c r="BS2100" i="5"/>
  <c r="BR2100" i="5"/>
  <c r="BQ2100" i="5"/>
  <c r="BP2100" i="5"/>
  <c r="BO2100" i="5"/>
  <c r="BK2100" i="5"/>
  <c r="BI2100" i="5"/>
  <c r="BF2100" i="5"/>
  <c r="BD2100" i="5"/>
  <c r="BA2100" i="5"/>
  <c r="AY2100" i="5"/>
  <c r="AV2100" i="5"/>
  <c r="AT2100" i="5"/>
  <c r="AQ2100" i="5"/>
  <c r="AO2100" i="5"/>
  <c r="AL2100" i="5"/>
  <c r="AJ2100" i="5"/>
  <c r="AG2100" i="5"/>
  <c r="BK2099" i="5"/>
  <c r="BI2099" i="5"/>
  <c r="BF2099" i="5"/>
  <c r="BD2099" i="5"/>
  <c r="BA2099" i="5"/>
  <c r="AY2099" i="5"/>
  <c r="AV2099" i="5"/>
  <c r="AT2099" i="5"/>
  <c r="AQ2099" i="5"/>
  <c r="AO2099" i="5"/>
  <c r="AL2099" i="5"/>
  <c r="AJ2099" i="5"/>
  <c r="AG2099" i="5"/>
  <c r="BZ2098" i="5"/>
  <c r="BY2098" i="5"/>
  <c r="BX2098" i="5"/>
  <c r="BW2098" i="5"/>
  <c r="BV2098" i="5"/>
  <c r="BU2098" i="5"/>
  <c r="BT2098" i="5"/>
  <c r="BS2098" i="5"/>
  <c r="BR2098" i="5"/>
  <c r="BQ2098" i="5"/>
  <c r="BP2098" i="5"/>
  <c r="BO2098" i="5"/>
  <c r="BK2098" i="5"/>
  <c r="BI2098" i="5"/>
  <c r="BF2098" i="5"/>
  <c r="BD2098" i="5"/>
  <c r="BA2098" i="5"/>
  <c r="AY2098" i="5"/>
  <c r="AV2098" i="5"/>
  <c r="AT2098" i="5"/>
  <c r="AQ2098" i="5"/>
  <c r="AO2098" i="5"/>
  <c r="AL2098" i="5"/>
  <c r="AJ2098" i="5"/>
  <c r="AG2098" i="5"/>
  <c r="BK2097" i="5"/>
  <c r="BI2097" i="5"/>
  <c r="BF2097" i="5"/>
  <c r="BD2097" i="5"/>
  <c r="BA2097" i="5"/>
  <c r="AY2097" i="5"/>
  <c r="AV2097" i="5"/>
  <c r="AT2097" i="5"/>
  <c r="AQ2097" i="5"/>
  <c r="AO2097" i="5"/>
  <c r="AL2097" i="5"/>
  <c r="AJ2097" i="5"/>
  <c r="AG2097" i="5"/>
  <c r="BK2096" i="5"/>
  <c r="BI2096" i="5"/>
  <c r="BF2096" i="5"/>
  <c r="BD2096" i="5"/>
  <c r="BA2096" i="5"/>
  <c r="AY2096" i="5"/>
  <c r="AV2096" i="5"/>
  <c r="AT2096" i="5"/>
  <c r="AQ2096" i="5"/>
  <c r="AO2096" i="5"/>
  <c r="AL2096" i="5"/>
  <c r="AJ2096" i="5"/>
  <c r="AG2096" i="5"/>
  <c r="BK2095" i="5"/>
  <c r="BI2095" i="5"/>
  <c r="BF2095" i="5"/>
  <c r="BD2095" i="5"/>
  <c r="BA2095" i="5"/>
  <c r="AY2095" i="5"/>
  <c r="AV2095" i="5"/>
  <c r="AT2095" i="5"/>
  <c r="AQ2095" i="5"/>
  <c r="AO2095" i="5"/>
  <c r="AL2095" i="5"/>
  <c r="AJ2095" i="5"/>
  <c r="AG2095" i="5"/>
  <c r="BK2094" i="5"/>
  <c r="BI2094" i="5"/>
  <c r="BF2094" i="5"/>
  <c r="BD2094" i="5"/>
  <c r="BA2094" i="5"/>
  <c r="AY2094" i="5"/>
  <c r="AV2094" i="5"/>
  <c r="AT2094" i="5"/>
  <c r="AQ2094" i="5"/>
  <c r="AO2094" i="5"/>
  <c r="AL2094" i="5"/>
  <c r="AJ2094" i="5"/>
  <c r="AG2094" i="5"/>
  <c r="BK2093" i="5"/>
  <c r="BI2093" i="5"/>
  <c r="BF2093" i="5"/>
  <c r="BD2093" i="5"/>
  <c r="BA2093" i="5"/>
  <c r="AY2093" i="5"/>
  <c r="AV2093" i="5"/>
  <c r="AT2093" i="5"/>
  <c r="AQ2093" i="5"/>
  <c r="AO2093" i="5"/>
  <c r="AL2093" i="5"/>
  <c r="AJ2093" i="5"/>
  <c r="AG2093" i="5"/>
  <c r="BZ2092" i="5"/>
  <c r="BY2092" i="5"/>
  <c r="BX2092" i="5"/>
  <c r="BW2092" i="5"/>
  <c r="BV2092" i="5"/>
  <c r="BU2092" i="5"/>
  <c r="BT2092" i="5"/>
  <c r="BS2092" i="5"/>
  <c r="BR2092" i="5"/>
  <c r="BQ2092" i="5"/>
  <c r="BP2092" i="5"/>
  <c r="BO2092" i="5"/>
  <c r="BK2092" i="5"/>
  <c r="BI2092" i="5"/>
  <c r="BF2092" i="5"/>
  <c r="BD2092" i="5"/>
  <c r="BA2092" i="5"/>
  <c r="AY2092" i="5"/>
  <c r="AV2092" i="5"/>
  <c r="AT2092" i="5"/>
  <c r="AQ2092" i="5"/>
  <c r="AO2092" i="5"/>
  <c r="AL2092" i="5"/>
  <c r="AJ2092" i="5"/>
  <c r="AG2092" i="5"/>
  <c r="BK2091" i="5"/>
  <c r="BI2091" i="5"/>
  <c r="BF2091" i="5"/>
  <c r="BD2091" i="5"/>
  <c r="BA2091" i="5"/>
  <c r="AY2091" i="5"/>
  <c r="AV2091" i="5"/>
  <c r="AT2091" i="5"/>
  <c r="AQ2091" i="5"/>
  <c r="AO2091" i="5"/>
  <c r="AL2091" i="5"/>
  <c r="AJ2091" i="5"/>
  <c r="AG2091" i="5"/>
  <c r="BZ2090" i="5"/>
  <c r="BY2090" i="5"/>
  <c r="BX2090" i="5"/>
  <c r="BW2090" i="5"/>
  <c r="BV2090" i="5"/>
  <c r="BU2090" i="5"/>
  <c r="BT2090" i="5"/>
  <c r="BS2090" i="5"/>
  <c r="BR2090" i="5"/>
  <c r="BQ2090" i="5"/>
  <c r="BP2090" i="5"/>
  <c r="BO2090" i="5"/>
  <c r="BK2090" i="5"/>
  <c r="BI2090" i="5"/>
  <c r="BF2090" i="5"/>
  <c r="BD2090" i="5"/>
  <c r="BA2090" i="5"/>
  <c r="AY2090" i="5"/>
  <c r="AV2090" i="5"/>
  <c r="AT2090" i="5"/>
  <c r="AQ2090" i="5"/>
  <c r="AO2090" i="5"/>
  <c r="AL2090" i="5"/>
  <c r="AJ2090" i="5"/>
  <c r="AG2090" i="5"/>
  <c r="BK2089" i="5"/>
  <c r="BI2089" i="5"/>
  <c r="BF2089" i="5"/>
  <c r="BD2089" i="5"/>
  <c r="BA2089" i="5"/>
  <c r="AY2089" i="5"/>
  <c r="AV2089" i="5"/>
  <c r="AT2089" i="5"/>
  <c r="AQ2089" i="5"/>
  <c r="AO2089" i="5"/>
  <c r="AL2089" i="5"/>
  <c r="AJ2089" i="5"/>
  <c r="AG2089" i="5"/>
  <c r="BK2088" i="5"/>
  <c r="BI2088" i="5"/>
  <c r="BF2088" i="5"/>
  <c r="BD2088" i="5"/>
  <c r="BA2088" i="5"/>
  <c r="AY2088" i="5"/>
  <c r="AV2088" i="5"/>
  <c r="AT2088" i="5"/>
  <c r="AQ2088" i="5"/>
  <c r="AO2088" i="5"/>
  <c r="AL2088" i="5"/>
  <c r="AJ2088" i="5"/>
  <c r="AG2088" i="5"/>
  <c r="DA2087" i="5"/>
  <c r="CZ2087" i="5"/>
  <c r="CY2087" i="5"/>
  <c r="CX2087" i="5"/>
  <c r="CW2087" i="5"/>
  <c r="CV2087" i="5"/>
  <c r="CU2087" i="5"/>
  <c r="CT2087" i="5"/>
  <c r="CS2087" i="5"/>
  <c r="CR2087" i="5"/>
  <c r="CQ2087" i="5"/>
  <c r="CP2087" i="5"/>
  <c r="BK2087" i="5"/>
  <c r="BI2087" i="5"/>
  <c r="BF2087" i="5"/>
  <c r="BD2087" i="5"/>
  <c r="BA2087" i="5"/>
  <c r="AY2087" i="5"/>
  <c r="AV2087" i="5"/>
  <c r="AT2087" i="5"/>
  <c r="AQ2087" i="5"/>
  <c r="AO2087" i="5"/>
  <c r="AL2087" i="5"/>
  <c r="AJ2087" i="5"/>
  <c r="AG2087" i="5"/>
  <c r="BK2086" i="5"/>
  <c r="BI2086" i="5"/>
  <c r="BF2086" i="5"/>
  <c r="BD2086" i="5"/>
  <c r="BA2086" i="5"/>
  <c r="AY2086" i="5"/>
  <c r="AV2086" i="5"/>
  <c r="AT2086" i="5"/>
  <c r="AQ2086" i="5"/>
  <c r="AO2086" i="5"/>
  <c r="AL2086" i="5"/>
  <c r="AJ2086" i="5"/>
  <c r="AG2086" i="5"/>
  <c r="DA2085" i="5"/>
  <c r="CZ2085" i="5"/>
  <c r="CY2085" i="5"/>
  <c r="CX2085" i="5"/>
  <c r="CW2085" i="5"/>
  <c r="CV2085" i="5"/>
  <c r="CU2085" i="5"/>
  <c r="CT2085" i="5"/>
  <c r="CS2085" i="5"/>
  <c r="CR2085" i="5"/>
  <c r="CR2088" i="5" s="1"/>
  <c r="CQ2085" i="5"/>
  <c r="CP2085" i="5"/>
  <c r="BK2085" i="5"/>
  <c r="BI2085" i="5"/>
  <c r="BF2085" i="5"/>
  <c r="BD2085" i="5"/>
  <c r="BA2085" i="5"/>
  <c r="AY2085" i="5"/>
  <c r="AV2085" i="5"/>
  <c r="AT2085" i="5"/>
  <c r="AQ2085" i="5"/>
  <c r="AO2085" i="5"/>
  <c r="AL2085" i="5"/>
  <c r="AJ2085" i="5"/>
  <c r="AG2085" i="5"/>
  <c r="BK2084" i="5"/>
  <c r="BI2084" i="5"/>
  <c r="BF2084" i="5"/>
  <c r="BD2084" i="5"/>
  <c r="BA2084" i="5"/>
  <c r="AY2084" i="5"/>
  <c r="AV2084" i="5"/>
  <c r="AT2084" i="5"/>
  <c r="AQ2084" i="5"/>
  <c r="AO2084" i="5"/>
  <c r="AL2084" i="5"/>
  <c r="AJ2084" i="5"/>
  <c r="AG2084" i="5"/>
  <c r="BK2083" i="5"/>
  <c r="BI2083" i="5"/>
  <c r="BF2083" i="5"/>
  <c r="BD2083" i="5"/>
  <c r="BA2083" i="5"/>
  <c r="AY2083" i="5"/>
  <c r="AV2083" i="5"/>
  <c r="AT2083" i="5"/>
  <c r="AQ2083" i="5"/>
  <c r="AO2083" i="5"/>
  <c r="AL2083" i="5"/>
  <c r="AJ2083" i="5"/>
  <c r="AG2083" i="5"/>
  <c r="BZ2082" i="5"/>
  <c r="BY2082" i="5"/>
  <c r="BX2082" i="5"/>
  <c r="BW2082" i="5"/>
  <c r="BV2082" i="5"/>
  <c r="BU2082" i="5"/>
  <c r="BT2082" i="5"/>
  <c r="BS2082" i="5"/>
  <c r="BR2082" i="5"/>
  <c r="BQ2082" i="5"/>
  <c r="BP2082" i="5"/>
  <c r="BO2082" i="5"/>
  <c r="BK2082" i="5"/>
  <c r="BI2082" i="5"/>
  <c r="BF2082" i="5"/>
  <c r="BD2082" i="5"/>
  <c r="BA2082" i="5"/>
  <c r="AY2082" i="5"/>
  <c r="AV2082" i="5"/>
  <c r="AT2082" i="5"/>
  <c r="AQ2082" i="5"/>
  <c r="AO2082" i="5"/>
  <c r="AL2082" i="5"/>
  <c r="AJ2082" i="5"/>
  <c r="AG2082" i="5"/>
  <c r="BK2081" i="5"/>
  <c r="BI2081" i="5"/>
  <c r="BF2081" i="5"/>
  <c r="BD2081" i="5"/>
  <c r="BA2081" i="5"/>
  <c r="AY2081" i="5"/>
  <c r="AV2081" i="5"/>
  <c r="AT2081" i="5"/>
  <c r="AQ2081" i="5"/>
  <c r="AO2081" i="5"/>
  <c r="AL2081" i="5"/>
  <c r="AJ2081" i="5"/>
  <c r="AG2081" i="5"/>
  <c r="BZ2080" i="5"/>
  <c r="BY2080" i="5"/>
  <c r="BX2080" i="5"/>
  <c r="BW2080" i="5"/>
  <c r="BV2080" i="5"/>
  <c r="BU2080" i="5"/>
  <c r="BT2080" i="5"/>
  <c r="BS2080" i="5"/>
  <c r="BR2080" i="5"/>
  <c r="BQ2080" i="5"/>
  <c r="BP2080" i="5"/>
  <c r="BO2080" i="5"/>
  <c r="BK2080" i="5"/>
  <c r="BI2080" i="5"/>
  <c r="BF2080" i="5"/>
  <c r="BD2080" i="5"/>
  <c r="BA2080" i="5"/>
  <c r="AY2080" i="5"/>
  <c r="AV2080" i="5"/>
  <c r="AT2080" i="5"/>
  <c r="AQ2080" i="5"/>
  <c r="AO2080" i="5"/>
  <c r="AL2080" i="5"/>
  <c r="AJ2080" i="5"/>
  <c r="AG2080" i="5"/>
  <c r="BK2079" i="5"/>
  <c r="BI2079" i="5"/>
  <c r="BF2079" i="5"/>
  <c r="BD2079" i="5"/>
  <c r="BA2079" i="5"/>
  <c r="AY2079" i="5"/>
  <c r="AV2079" i="5"/>
  <c r="AT2079" i="5"/>
  <c r="AQ2079" i="5"/>
  <c r="AO2079" i="5"/>
  <c r="AL2079" i="5"/>
  <c r="AJ2079" i="5"/>
  <c r="AG2079" i="5"/>
  <c r="BK2078" i="5"/>
  <c r="BI2078" i="5"/>
  <c r="BF2078" i="5"/>
  <c r="BD2078" i="5"/>
  <c r="BA2078" i="5"/>
  <c r="AY2078" i="5"/>
  <c r="AV2078" i="5"/>
  <c r="AT2078" i="5"/>
  <c r="AQ2078" i="5"/>
  <c r="AO2078" i="5"/>
  <c r="AL2078" i="5"/>
  <c r="AJ2078" i="5"/>
  <c r="AG2078" i="5"/>
  <c r="BK2077" i="5"/>
  <c r="BI2077" i="5"/>
  <c r="BF2077" i="5"/>
  <c r="BD2077" i="5"/>
  <c r="BA2077" i="5"/>
  <c r="AY2077" i="5"/>
  <c r="AV2077" i="5"/>
  <c r="AT2077" i="5"/>
  <c r="AQ2077" i="5"/>
  <c r="AO2077" i="5"/>
  <c r="AL2077" i="5"/>
  <c r="AJ2077" i="5"/>
  <c r="AG2077" i="5"/>
  <c r="BK2076" i="5"/>
  <c r="BI2076" i="5"/>
  <c r="BF2076" i="5"/>
  <c r="BD2076" i="5"/>
  <c r="BA2076" i="5"/>
  <c r="AY2076" i="5"/>
  <c r="AV2076" i="5"/>
  <c r="AT2076" i="5"/>
  <c r="AQ2076" i="5"/>
  <c r="AO2076" i="5"/>
  <c r="AL2076" i="5"/>
  <c r="AJ2076" i="5"/>
  <c r="AG2076" i="5"/>
  <c r="BK2075" i="5"/>
  <c r="BI2075" i="5"/>
  <c r="BF2075" i="5"/>
  <c r="BD2075" i="5"/>
  <c r="BA2075" i="5"/>
  <c r="AY2075" i="5"/>
  <c r="AV2075" i="5"/>
  <c r="AT2075" i="5"/>
  <c r="AQ2075" i="5"/>
  <c r="AO2075" i="5"/>
  <c r="AL2075" i="5"/>
  <c r="AJ2075" i="5"/>
  <c r="AG2075" i="5"/>
  <c r="BK2074" i="5"/>
  <c r="BI2074" i="5"/>
  <c r="BF2074" i="5"/>
  <c r="BD2074" i="5"/>
  <c r="BA2074" i="5"/>
  <c r="AY2074" i="5"/>
  <c r="AV2074" i="5"/>
  <c r="AT2074" i="5"/>
  <c r="AQ2074" i="5"/>
  <c r="AO2074" i="5"/>
  <c r="AL2074" i="5"/>
  <c r="AJ2074" i="5"/>
  <c r="AG2074" i="5"/>
  <c r="BZ2073" i="5"/>
  <c r="BY2073" i="5"/>
  <c r="BX2073" i="5"/>
  <c r="BW2073" i="5"/>
  <c r="BV2073" i="5"/>
  <c r="BU2073" i="5"/>
  <c r="BT2073" i="5"/>
  <c r="BS2073" i="5"/>
  <c r="BR2073" i="5"/>
  <c r="BQ2073" i="5"/>
  <c r="BP2073" i="5"/>
  <c r="BO2073" i="5"/>
  <c r="BK2073" i="5"/>
  <c r="BI2073" i="5"/>
  <c r="BF2073" i="5"/>
  <c r="BD2073" i="5"/>
  <c r="BA2073" i="5"/>
  <c r="AY2073" i="5"/>
  <c r="AV2073" i="5"/>
  <c r="AT2073" i="5"/>
  <c r="AQ2073" i="5"/>
  <c r="AO2073" i="5"/>
  <c r="AL2073" i="5"/>
  <c r="AJ2073" i="5"/>
  <c r="AG2073" i="5"/>
  <c r="DA2072" i="5"/>
  <c r="CZ2072" i="5"/>
  <c r="CY2072" i="5"/>
  <c r="CX2072" i="5"/>
  <c r="CW2072" i="5"/>
  <c r="CV2072" i="5"/>
  <c r="CU2072" i="5"/>
  <c r="CT2072" i="5"/>
  <c r="CS2072" i="5"/>
  <c r="CR2072" i="5"/>
  <c r="CQ2072" i="5"/>
  <c r="CP2072" i="5"/>
  <c r="BK2072" i="5"/>
  <c r="BI2072" i="5"/>
  <c r="BF2072" i="5"/>
  <c r="BD2072" i="5"/>
  <c r="BA2072" i="5"/>
  <c r="AY2072" i="5"/>
  <c r="AV2072" i="5"/>
  <c r="AT2072" i="5"/>
  <c r="AQ2072" i="5"/>
  <c r="AO2072" i="5"/>
  <c r="AL2072" i="5"/>
  <c r="AJ2072" i="5"/>
  <c r="AG2072" i="5"/>
  <c r="BZ2071" i="5"/>
  <c r="BY2071" i="5"/>
  <c r="BX2071" i="5"/>
  <c r="BW2071" i="5"/>
  <c r="BV2071" i="5"/>
  <c r="BU2071" i="5"/>
  <c r="BT2071" i="5"/>
  <c r="BS2071" i="5"/>
  <c r="BR2071" i="5"/>
  <c r="BQ2071" i="5"/>
  <c r="BP2071" i="5"/>
  <c r="BO2071" i="5"/>
  <c r="BK2071" i="5"/>
  <c r="BI2071" i="5"/>
  <c r="BF2071" i="5"/>
  <c r="BD2071" i="5"/>
  <c r="BA2071" i="5"/>
  <c r="AY2071" i="5"/>
  <c r="AV2071" i="5"/>
  <c r="AT2071" i="5"/>
  <c r="AQ2071" i="5"/>
  <c r="AO2071" i="5"/>
  <c r="AL2071" i="5"/>
  <c r="AJ2071" i="5"/>
  <c r="AG2071" i="5"/>
  <c r="DA2070" i="5"/>
  <c r="CZ2070" i="5"/>
  <c r="CY2070" i="5"/>
  <c r="CX2070" i="5"/>
  <c r="CW2070" i="5"/>
  <c r="CV2070" i="5"/>
  <c r="CU2070" i="5"/>
  <c r="CT2070" i="5"/>
  <c r="CS2070" i="5"/>
  <c r="CR2070" i="5"/>
  <c r="CR2073" i="5" s="1"/>
  <c r="CQ2070" i="5"/>
  <c r="CP2070" i="5"/>
  <c r="BK2070" i="5"/>
  <c r="BI2070" i="5"/>
  <c r="BF2070" i="5"/>
  <c r="BD2070" i="5"/>
  <c r="BA2070" i="5"/>
  <c r="AY2070" i="5"/>
  <c r="AV2070" i="5"/>
  <c r="AT2070" i="5"/>
  <c r="AQ2070" i="5"/>
  <c r="AO2070" i="5"/>
  <c r="AL2070" i="5"/>
  <c r="AJ2070" i="5"/>
  <c r="AG2070" i="5"/>
  <c r="BK2069" i="5"/>
  <c r="BI2069" i="5"/>
  <c r="BF2069" i="5"/>
  <c r="BD2069" i="5"/>
  <c r="BA2069" i="5"/>
  <c r="AY2069" i="5"/>
  <c r="AV2069" i="5"/>
  <c r="AT2069" i="5"/>
  <c r="AQ2069" i="5"/>
  <c r="AO2069" i="5"/>
  <c r="AL2069" i="5"/>
  <c r="AJ2069" i="5"/>
  <c r="AG2069" i="5"/>
  <c r="BK2068" i="5"/>
  <c r="BI2068" i="5"/>
  <c r="BF2068" i="5"/>
  <c r="BD2068" i="5"/>
  <c r="BA2068" i="5"/>
  <c r="AY2068" i="5"/>
  <c r="AV2068" i="5"/>
  <c r="AT2068" i="5"/>
  <c r="AQ2068" i="5"/>
  <c r="AO2068" i="5"/>
  <c r="AL2068" i="5"/>
  <c r="AJ2068" i="5"/>
  <c r="AG2068" i="5"/>
  <c r="BK2067" i="5"/>
  <c r="BI2067" i="5"/>
  <c r="BF2067" i="5"/>
  <c r="BD2067" i="5"/>
  <c r="BA2067" i="5"/>
  <c r="AY2067" i="5"/>
  <c r="AV2067" i="5"/>
  <c r="AT2067" i="5"/>
  <c r="AQ2067" i="5"/>
  <c r="AO2067" i="5"/>
  <c r="AL2067" i="5"/>
  <c r="AJ2067" i="5"/>
  <c r="AG2067" i="5"/>
  <c r="BK2066" i="5"/>
  <c r="BI2066" i="5"/>
  <c r="BF2066" i="5"/>
  <c r="BD2066" i="5"/>
  <c r="BA2066" i="5"/>
  <c r="AY2066" i="5"/>
  <c r="AV2066" i="5"/>
  <c r="AT2066" i="5"/>
  <c r="AQ2066" i="5"/>
  <c r="AO2066" i="5"/>
  <c r="AL2066" i="5"/>
  <c r="AJ2066" i="5"/>
  <c r="AG2066" i="5"/>
  <c r="BK2065" i="5"/>
  <c r="BI2065" i="5"/>
  <c r="BF2065" i="5"/>
  <c r="BD2065" i="5"/>
  <c r="BA2065" i="5"/>
  <c r="AY2065" i="5"/>
  <c r="AV2065" i="5"/>
  <c r="AT2065" i="5"/>
  <c r="AQ2065" i="5"/>
  <c r="AO2065" i="5"/>
  <c r="AL2065" i="5"/>
  <c r="AJ2065" i="5"/>
  <c r="AG2065" i="5"/>
  <c r="BZ2064" i="5"/>
  <c r="BY2064" i="5"/>
  <c r="BX2064" i="5"/>
  <c r="BW2064" i="5"/>
  <c r="BV2064" i="5"/>
  <c r="BU2064" i="5"/>
  <c r="BT2064" i="5"/>
  <c r="BS2064" i="5"/>
  <c r="BR2064" i="5"/>
  <c r="BQ2064" i="5"/>
  <c r="BP2064" i="5"/>
  <c r="BO2064" i="5"/>
  <c r="BK2064" i="5"/>
  <c r="BI2064" i="5"/>
  <c r="BF2064" i="5"/>
  <c r="BD2064" i="5"/>
  <c r="BA2064" i="5"/>
  <c r="AY2064" i="5"/>
  <c r="AV2064" i="5"/>
  <c r="AT2064" i="5"/>
  <c r="AQ2064" i="5"/>
  <c r="AO2064" i="5"/>
  <c r="AL2064" i="5"/>
  <c r="AJ2064" i="5"/>
  <c r="AG2064" i="5"/>
  <c r="BK2063" i="5"/>
  <c r="BI2063" i="5"/>
  <c r="BF2063" i="5"/>
  <c r="BD2063" i="5"/>
  <c r="BA2063" i="5"/>
  <c r="AY2063" i="5"/>
  <c r="AV2063" i="5"/>
  <c r="AT2063" i="5"/>
  <c r="AQ2063" i="5"/>
  <c r="AO2063" i="5"/>
  <c r="AL2063" i="5"/>
  <c r="AJ2063" i="5"/>
  <c r="AG2063" i="5"/>
  <c r="BZ2062" i="5"/>
  <c r="BY2062" i="5"/>
  <c r="BX2062" i="5"/>
  <c r="BW2062" i="5"/>
  <c r="BV2062" i="5"/>
  <c r="BU2062" i="5"/>
  <c r="BT2062" i="5"/>
  <c r="BS2062" i="5"/>
  <c r="BR2062" i="5"/>
  <c r="BQ2062" i="5"/>
  <c r="BP2062" i="5"/>
  <c r="BO2062" i="5"/>
  <c r="BK2062" i="5"/>
  <c r="BI2062" i="5"/>
  <c r="BF2062" i="5"/>
  <c r="BD2062" i="5"/>
  <c r="BA2062" i="5"/>
  <c r="AY2062" i="5"/>
  <c r="AV2062" i="5"/>
  <c r="AT2062" i="5"/>
  <c r="AQ2062" i="5"/>
  <c r="AO2062" i="5"/>
  <c r="AL2062" i="5"/>
  <c r="AJ2062" i="5"/>
  <c r="AG2062" i="5"/>
  <c r="BK2061" i="5"/>
  <c r="BI2061" i="5"/>
  <c r="BF2061" i="5"/>
  <c r="BD2061" i="5"/>
  <c r="BA2061" i="5"/>
  <c r="AY2061" i="5"/>
  <c r="AV2061" i="5"/>
  <c r="AT2061" i="5"/>
  <c r="AQ2061" i="5"/>
  <c r="AO2061" i="5"/>
  <c r="AL2061" i="5"/>
  <c r="AJ2061" i="5"/>
  <c r="AG2061" i="5"/>
  <c r="BK2060" i="5"/>
  <c r="BI2060" i="5"/>
  <c r="BF2060" i="5"/>
  <c r="BD2060" i="5"/>
  <c r="BA2060" i="5"/>
  <c r="AY2060" i="5"/>
  <c r="AV2060" i="5"/>
  <c r="AT2060" i="5"/>
  <c r="AQ2060" i="5"/>
  <c r="AO2060" i="5"/>
  <c r="AL2060" i="5"/>
  <c r="AJ2060" i="5"/>
  <c r="AG2060" i="5"/>
  <c r="BK2059" i="5"/>
  <c r="BI2059" i="5"/>
  <c r="BF2059" i="5"/>
  <c r="BD2059" i="5"/>
  <c r="BA2059" i="5"/>
  <c r="AY2059" i="5"/>
  <c r="AV2059" i="5"/>
  <c r="AT2059" i="5"/>
  <c r="AQ2059" i="5"/>
  <c r="AO2059" i="5"/>
  <c r="AL2059" i="5"/>
  <c r="AJ2059" i="5"/>
  <c r="AG2059" i="5"/>
  <c r="BK2058" i="5"/>
  <c r="BI2058" i="5"/>
  <c r="BF2058" i="5"/>
  <c r="BD2058" i="5"/>
  <c r="BA2058" i="5"/>
  <c r="AY2058" i="5"/>
  <c r="AV2058" i="5"/>
  <c r="AT2058" i="5"/>
  <c r="AQ2058" i="5"/>
  <c r="AO2058" i="5"/>
  <c r="AL2058" i="5"/>
  <c r="AJ2058" i="5"/>
  <c r="AG2058" i="5"/>
  <c r="BK2057" i="5"/>
  <c r="BI2057" i="5"/>
  <c r="BF2057" i="5"/>
  <c r="BD2057" i="5"/>
  <c r="BA2057" i="5"/>
  <c r="AY2057" i="5"/>
  <c r="AV2057" i="5"/>
  <c r="AT2057" i="5"/>
  <c r="AQ2057" i="5"/>
  <c r="AO2057" i="5"/>
  <c r="AL2057" i="5"/>
  <c r="AJ2057" i="5"/>
  <c r="AG2057" i="5"/>
  <c r="BK2056" i="5"/>
  <c r="BI2056" i="5"/>
  <c r="BF2056" i="5"/>
  <c r="BD2056" i="5"/>
  <c r="BA2056" i="5"/>
  <c r="AY2056" i="5"/>
  <c r="AV2056" i="5"/>
  <c r="AT2056" i="5"/>
  <c r="AQ2056" i="5"/>
  <c r="AO2056" i="5"/>
  <c r="AL2056" i="5"/>
  <c r="AJ2056" i="5"/>
  <c r="AG2056" i="5"/>
  <c r="BK2055" i="5"/>
  <c r="BI2055" i="5"/>
  <c r="BF2055" i="5"/>
  <c r="BD2055" i="5"/>
  <c r="BA2055" i="5"/>
  <c r="AY2055" i="5"/>
  <c r="AV2055" i="5"/>
  <c r="AT2055" i="5"/>
  <c r="AQ2055" i="5"/>
  <c r="AO2055" i="5"/>
  <c r="AL2055" i="5"/>
  <c r="AJ2055" i="5"/>
  <c r="AG2055" i="5"/>
  <c r="BK2054" i="5"/>
  <c r="BI2054" i="5"/>
  <c r="BF2054" i="5"/>
  <c r="BD2054" i="5"/>
  <c r="BA2054" i="5"/>
  <c r="AY2054" i="5"/>
  <c r="AV2054" i="5"/>
  <c r="AT2054" i="5"/>
  <c r="AQ2054" i="5"/>
  <c r="AO2054" i="5"/>
  <c r="AL2054" i="5"/>
  <c r="AJ2054" i="5"/>
  <c r="AG2054" i="5"/>
  <c r="BZ2053" i="5"/>
  <c r="BY2053" i="5"/>
  <c r="BX2053" i="5"/>
  <c r="BW2053" i="5"/>
  <c r="BV2053" i="5"/>
  <c r="BU2053" i="5"/>
  <c r="BT2053" i="5"/>
  <c r="BS2053" i="5"/>
  <c r="BR2053" i="5"/>
  <c r="BQ2053" i="5"/>
  <c r="BP2053" i="5"/>
  <c r="BO2053" i="5"/>
  <c r="BK2053" i="5"/>
  <c r="BI2053" i="5"/>
  <c r="BF2053" i="5"/>
  <c r="BD2053" i="5"/>
  <c r="BA2053" i="5"/>
  <c r="AY2053" i="5"/>
  <c r="AV2053" i="5"/>
  <c r="AT2053" i="5"/>
  <c r="AQ2053" i="5"/>
  <c r="AO2053" i="5"/>
  <c r="AL2053" i="5"/>
  <c r="AJ2053" i="5"/>
  <c r="AG2053" i="5"/>
  <c r="BK2052" i="5"/>
  <c r="BI2052" i="5"/>
  <c r="BF2052" i="5"/>
  <c r="BD2052" i="5"/>
  <c r="BA2052" i="5"/>
  <c r="AY2052" i="5"/>
  <c r="AV2052" i="5"/>
  <c r="AT2052" i="5"/>
  <c r="AQ2052" i="5"/>
  <c r="AO2052" i="5"/>
  <c r="AL2052" i="5"/>
  <c r="AJ2052" i="5"/>
  <c r="AG2052" i="5"/>
  <c r="BZ2051" i="5"/>
  <c r="BY2051" i="5"/>
  <c r="BX2051" i="5"/>
  <c r="BW2051" i="5"/>
  <c r="BV2051" i="5"/>
  <c r="BU2051" i="5"/>
  <c r="BT2051" i="5"/>
  <c r="BS2051" i="5"/>
  <c r="BR2051" i="5"/>
  <c r="BQ2051" i="5"/>
  <c r="BP2051" i="5"/>
  <c r="BO2051" i="5"/>
  <c r="BK2051" i="5"/>
  <c r="BI2051" i="5"/>
  <c r="BF2051" i="5"/>
  <c r="BD2051" i="5"/>
  <c r="BA2051" i="5"/>
  <c r="AY2051" i="5"/>
  <c r="AV2051" i="5"/>
  <c r="AT2051" i="5"/>
  <c r="AQ2051" i="5"/>
  <c r="AO2051" i="5"/>
  <c r="AL2051" i="5"/>
  <c r="AJ2051" i="5"/>
  <c r="AG2051" i="5"/>
  <c r="BK2050" i="5"/>
  <c r="BI2050" i="5"/>
  <c r="BF2050" i="5"/>
  <c r="BD2050" i="5"/>
  <c r="BA2050" i="5"/>
  <c r="AY2050" i="5"/>
  <c r="AV2050" i="5"/>
  <c r="AT2050" i="5"/>
  <c r="AQ2050" i="5"/>
  <c r="AO2050" i="5"/>
  <c r="AL2050" i="5"/>
  <c r="AJ2050" i="5"/>
  <c r="AG2050" i="5"/>
  <c r="BK2049" i="5"/>
  <c r="BI2049" i="5"/>
  <c r="BF2049" i="5"/>
  <c r="BD2049" i="5"/>
  <c r="BA2049" i="5"/>
  <c r="AY2049" i="5"/>
  <c r="AV2049" i="5"/>
  <c r="AT2049" i="5"/>
  <c r="AQ2049" i="5"/>
  <c r="AO2049" i="5"/>
  <c r="AL2049" i="5"/>
  <c r="AJ2049" i="5"/>
  <c r="AG2049" i="5"/>
  <c r="BK2048" i="5"/>
  <c r="BI2048" i="5"/>
  <c r="BF2048" i="5"/>
  <c r="BD2048" i="5"/>
  <c r="BA2048" i="5"/>
  <c r="AY2048" i="5"/>
  <c r="AV2048" i="5"/>
  <c r="AT2048" i="5"/>
  <c r="AQ2048" i="5"/>
  <c r="AO2048" i="5"/>
  <c r="AL2048" i="5"/>
  <c r="AJ2048" i="5"/>
  <c r="AG2048" i="5"/>
  <c r="BZ2047" i="5"/>
  <c r="BY2047" i="5"/>
  <c r="BX2047" i="5"/>
  <c r="BW2047" i="5"/>
  <c r="BV2047" i="5"/>
  <c r="BU2047" i="5"/>
  <c r="BT2047" i="5"/>
  <c r="BS2047" i="5"/>
  <c r="BR2047" i="5"/>
  <c r="BQ2047" i="5"/>
  <c r="BP2047" i="5"/>
  <c r="BO2047" i="5"/>
  <c r="BK2047" i="5"/>
  <c r="BI2047" i="5"/>
  <c r="BF2047" i="5"/>
  <c r="BD2047" i="5"/>
  <c r="BA2047" i="5"/>
  <c r="AY2047" i="5"/>
  <c r="AV2047" i="5"/>
  <c r="AT2047" i="5"/>
  <c r="AQ2047" i="5"/>
  <c r="AO2047" i="5"/>
  <c r="AL2047" i="5"/>
  <c r="AJ2047" i="5"/>
  <c r="AG2047" i="5"/>
  <c r="DA2046" i="5"/>
  <c r="CZ2046" i="5"/>
  <c r="CY2046" i="5"/>
  <c r="CX2046" i="5"/>
  <c r="CW2046" i="5"/>
  <c r="CV2046" i="5"/>
  <c r="CU2046" i="5"/>
  <c r="CT2046" i="5"/>
  <c r="CS2046" i="5"/>
  <c r="CR2046" i="5"/>
  <c r="CQ2046" i="5"/>
  <c r="CP2046" i="5"/>
  <c r="BK2046" i="5"/>
  <c r="BI2046" i="5"/>
  <c r="BF2046" i="5"/>
  <c r="BD2046" i="5"/>
  <c r="BA2046" i="5"/>
  <c r="AY2046" i="5"/>
  <c r="AV2046" i="5"/>
  <c r="AT2046" i="5"/>
  <c r="AQ2046" i="5"/>
  <c r="AO2046" i="5"/>
  <c r="AL2046" i="5"/>
  <c r="AJ2046" i="5"/>
  <c r="AG2046" i="5"/>
  <c r="BZ2045" i="5"/>
  <c r="BY2045" i="5"/>
  <c r="BX2045" i="5"/>
  <c r="BW2045" i="5"/>
  <c r="BV2045" i="5"/>
  <c r="BU2045" i="5"/>
  <c r="BT2045" i="5"/>
  <c r="BS2045" i="5"/>
  <c r="BR2045" i="5"/>
  <c r="BQ2045" i="5"/>
  <c r="BP2045" i="5"/>
  <c r="BO2045" i="5"/>
  <c r="BK2045" i="5"/>
  <c r="BI2045" i="5"/>
  <c r="BF2045" i="5"/>
  <c r="BD2045" i="5"/>
  <c r="BA2045" i="5"/>
  <c r="AY2045" i="5"/>
  <c r="AV2045" i="5"/>
  <c r="AT2045" i="5"/>
  <c r="AQ2045" i="5"/>
  <c r="AO2045" i="5"/>
  <c r="AL2045" i="5"/>
  <c r="AJ2045" i="5"/>
  <c r="AG2045" i="5"/>
  <c r="DA2044" i="5"/>
  <c r="CZ2044" i="5"/>
  <c r="CY2044" i="5"/>
  <c r="CX2044" i="5"/>
  <c r="CW2044" i="5"/>
  <c r="CV2044" i="5"/>
  <c r="CU2044" i="5"/>
  <c r="CT2044" i="5"/>
  <c r="CS2044" i="5"/>
  <c r="CR2044" i="5"/>
  <c r="CR2047" i="5" s="1"/>
  <c r="CQ2044" i="5"/>
  <c r="CP2044" i="5"/>
  <c r="BK2044" i="5"/>
  <c r="BI2044" i="5"/>
  <c r="BF2044" i="5"/>
  <c r="BD2044" i="5"/>
  <c r="BA2044" i="5"/>
  <c r="AY2044" i="5"/>
  <c r="AV2044" i="5"/>
  <c r="AT2044" i="5"/>
  <c r="AQ2044" i="5"/>
  <c r="AO2044" i="5"/>
  <c r="AL2044" i="5"/>
  <c r="AJ2044" i="5"/>
  <c r="AG2044" i="5"/>
  <c r="BK2043" i="5"/>
  <c r="BI2043" i="5"/>
  <c r="BF2043" i="5"/>
  <c r="BD2043" i="5"/>
  <c r="BA2043" i="5"/>
  <c r="AY2043" i="5"/>
  <c r="AV2043" i="5"/>
  <c r="AT2043" i="5"/>
  <c r="AQ2043" i="5"/>
  <c r="AO2043" i="5"/>
  <c r="AL2043" i="5"/>
  <c r="AJ2043" i="5"/>
  <c r="AG2043" i="5"/>
  <c r="BK2042" i="5"/>
  <c r="BI2042" i="5"/>
  <c r="BF2042" i="5"/>
  <c r="BD2042" i="5"/>
  <c r="BA2042" i="5"/>
  <c r="AY2042" i="5"/>
  <c r="AV2042" i="5"/>
  <c r="AT2042" i="5"/>
  <c r="AQ2042" i="5"/>
  <c r="AO2042" i="5"/>
  <c r="AL2042" i="5"/>
  <c r="AJ2042" i="5"/>
  <c r="AG2042" i="5"/>
  <c r="BK2041" i="5"/>
  <c r="BI2041" i="5"/>
  <c r="BF2041" i="5"/>
  <c r="BD2041" i="5"/>
  <c r="BA2041" i="5"/>
  <c r="AY2041" i="5"/>
  <c r="AV2041" i="5"/>
  <c r="AT2041" i="5"/>
  <c r="AQ2041" i="5"/>
  <c r="AO2041" i="5"/>
  <c r="AL2041" i="5"/>
  <c r="AJ2041" i="5"/>
  <c r="AG2041" i="5"/>
  <c r="BK2040" i="5"/>
  <c r="BI2040" i="5"/>
  <c r="BF2040" i="5"/>
  <c r="BD2040" i="5"/>
  <c r="BA2040" i="5"/>
  <c r="AY2040" i="5"/>
  <c r="AV2040" i="5"/>
  <c r="AT2040" i="5"/>
  <c r="AQ2040" i="5"/>
  <c r="AO2040" i="5"/>
  <c r="AL2040" i="5"/>
  <c r="AJ2040" i="5"/>
  <c r="AG2040" i="5"/>
  <c r="BK2039" i="5"/>
  <c r="BI2039" i="5"/>
  <c r="BF2039" i="5"/>
  <c r="BD2039" i="5"/>
  <c r="BA2039" i="5"/>
  <c r="AY2039" i="5"/>
  <c r="AV2039" i="5"/>
  <c r="AT2039" i="5"/>
  <c r="AQ2039" i="5"/>
  <c r="AO2039" i="5"/>
  <c r="AL2039" i="5"/>
  <c r="AJ2039" i="5"/>
  <c r="AG2039" i="5"/>
  <c r="BZ2038" i="5"/>
  <c r="BY2038" i="5"/>
  <c r="BX2038" i="5"/>
  <c r="BW2038" i="5"/>
  <c r="BV2038" i="5"/>
  <c r="BU2038" i="5"/>
  <c r="BT2038" i="5"/>
  <c r="BS2038" i="5"/>
  <c r="BR2038" i="5"/>
  <c r="BQ2038" i="5"/>
  <c r="BP2038" i="5"/>
  <c r="BO2038" i="5"/>
  <c r="BK2038" i="5"/>
  <c r="BI2038" i="5"/>
  <c r="BF2038" i="5"/>
  <c r="BD2038" i="5"/>
  <c r="BA2038" i="5"/>
  <c r="AY2038" i="5"/>
  <c r="AV2038" i="5"/>
  <c r="AT2038" i="5"/>
  <c r="AQ2038" i="5"/>
  <c r="AO2038" i="5"/>
  <c r="AL2038" i="5"/>
  <c r="AJ2038" i="5"/>
  <c r="AG2038" i="5"/>
  <c r="DA2037" i="5"/>
  <c r="CZ2037" i="5"/>
  <c r="CY2037" i="5"/>
  <c r="CX2037" i="5"/>
  <c r="CW2037" i="5"/>
  <c r="CV2037" i="5"/>
  <c r="CU2037" i="5"/>
  <c r="CT2037" i="5"/>
  <c r="CS2037" i="5"/>
  <c r="CR2037" i="5"/>
  <c r="CQ2037" i="5"/>
  <c r="CP2037" i="5"/>
  <c r="BK2037" i="5"/>
  <c r="BI2037" i="5"/>
  <c r="BF2037" i="5"/>
  <c r="BD2037" i="5"/>
  <c r="BA2037" i="5"/>
  <c r="AY2037" i="5"/>
  <c r="AV2037" i="5"/>
  <c r="AT2037" i="5"/>
  <c r="AQ2037" i="5"/>
  <c r="AO2037" i="5"/>
  <c r="AL2037" i="5"/>
  <c r="AJ2037" i="5"/>
  <c r="AG2037" i="5"/>
  <c r="BZ2036" i="5"/>
  <c r="BY2036" i="5"/>
  <c r="BX2036" i="5"/>
  <c r="BW2036" i="5"/>
  <c r="BV2036" i="5"/>
  <c r="BU2036" i="5"/>
  <c r="BT2036" i="5"/>
  <c r="BS2036" i="5"/>
  <c r="BR2036" i="5"/>
  <c r="BQ2036" i="5"/>
  <c r="BP2036" i="5"/>
  <c r="BO2036" i="5"/>
  <c r="BK2036" i="5"/>
  <c r="BI2036" i="5"/>
  <c r="BF2036" i="5"/>
  <c r="BD2036" i="5"/>
  <c r="BA2036" i="5"/>
  <c r="AY2036" i="5"/>
  <c r="AV2036" i="5"/>
  <c r="AT2036" i="5"/>
  <c r="AQ2036" i="5"/>
  <c r="AO2036" i="5"/>
  <c r="AL2036" i="5"/>
  <c r="AJ2036" i="5"/>
  <c r="AG2036" i="5"/>
  <c r="DA2035" i="5"/>
  <c r="CZ2035" i="5"/>
  <c r="CY2035" i="5"/>
  <c r="CX2035" i="5"/>
  <c r="CW2035" i="5"/>
  <c r="CV2035" i="5"/>
  <c r="CU2035" i="5"/>
  <c r="CT2035" i="5"/>
  <c r="CS2035" i="5"/>
  <c r="CR2035" i="5"/>
  <c r="CR2038" i="5" s="1"/>
  <c r="CQ2035" i="5"/>
  <c r="CP2035" i="5"/>
  <c r="BK2035" i="5"/>
  <c r="BI2035" i="5"/>
  <c r="BF2035" i="5"/>
  <c r="BD2035" i="5"/>
  <c r="BA2035" i="5"/>
  <c r="AY2035" i="5"/>
  <c r="AV2035" i="5"/>
  <c r="AT2035" i="5"/>
  <c r="AQ2035" i="5"/>
  <c r="AO2035" i="5"/>
  <c r="AL2035" i="5"/>
  <c r="AJ2035" i="5"/>
  <c r="AG2035" i="5"/>
  <c r="BK2034" i="5"/>
  <c r="BI2034" i="5"/>
  <c r="BF2034" i="5"/>
  <c r="BD2034" i="5"/>
  <c r="BA2034" i="5"/>
  <c r="AY2034" i="5"/>
  <c r="AV2034" i="5"/>
  <c r="AT2034" i="5"/>
  <c r="AQ2034" i="5"/>
  <c r="AO2034" i="5"/>
  <c r="AL2034" i="5"/>
  <c r="AJ2034" i="5"/>
  <c r="AG2034" i="5"/>
  <c r="BK2033" i="5"/>
  <c r="BI2033" i="5"/>
  <c r="BF2033" i="5"/>
  <c r="BD2033" i="5"/>
  <c r="BA2033" i="5"/>
  <c r="AY2033" i="5"/>
  <c r="AV2033" i="5"/>
  <c r="AT2033" i="5"/>
  <c r="AQ2033" i="5"/>
  <c r="AO2033" i="5"/>
  <c r="AL2033" i="5"/>
  <c r="AJ2033" i="5"/>
  <c r="AG2033" i="5"/>
  <c r="BK2032" i="5"/>
  <c r="BI2032" i="5"/>
  <c r="BF2032" i="5"/>
  <c r="BD2032" i="5"/>
  <c r="BA2032" i="5"/>
  <c r="AY2032" i="5"/>
  <c r="AV2032" i="5"/>
  <c r="AT2032" i="5"/>
  <c r="AQ2032" i="5"/>
  <c r="AO2032" i="5"/>
  <c r="AL2032" i="5"/>
  <c r="AJ2032" i="5"/>
  <c r="AG2032" i="5"/>
  <c r="BZ2031" i="5"/>
  <c r="BY2031" i="5"/>
  <c r="BX2031" i="5"/>
  <c r="BW2031" i="5"/>
  <c r="BV2031" i="5"/>
  <c r="BU2031" i="5"/>
  <c r="BT2031" i="5"/>
  <c r="BS2031" i="5"/>
  <c r="BR2031" i="5"/>
  <c r="BQ2031" i="5"/>
  <c r="BP2031" i="5"/>
  <c r="BO2031" i="5"/>
  <c r="BK2031" i="5"/>
  <c r="BI2031" i="5"/>
  <c r="BF2031" i="5"/>
  <c r="BD2031" i="5"/>
  <c r="BA2031" i="5"/>
  <c r="AY2031" i="5"/>
  <c r="AV2031" i="5"/>
  <c r="AT2031" i="5"/>
  <c r="AQ2031" i="5"/>
  <c r="AO2031" i="5"/>
  <c r="AL2031" i="5"/>
  <c r="AJ2031" i="5"/>
  <c r="AG2031" i="5"/>
  <c r="BK2030" i="5"/>
  <c r="BI2030" i="5"/>
  <c r="BF2030" i="5"/>
  <c r="BD2030" i="5"/>
  <c r="BA2030" i="5"/>
  <c r="AY2030" i="5"/>
  <c r="AV2030" i="5"/>
  <c r="AT2030" i="5"/>
  <c r="AQ2030" i="5"/>
  <c r="AO2030" i="5"/>
  <c r="AL2030" i="5"/>
  <c r="AJ2030" i="5"/>
  <c r="AG2030" i="5"/>
  <c r="BZ2029" i="5"/>
  <c r="BY2029" i="5"/>
  <c r="BX2029" i="5"/>
  <c r="BW2029" i="5"/>
  <c r="BV2029" i="5"/>
  <c r="BU2029" i="5"/>
  <c r="BT2029" i="5"/>
  <c r="BS2029" i="5"/>
  <c r="BR2029" i="5"/>
  <c r="BQ2029" i="5"/>
  <c r="BP2029" i="5"/>
  <c r="BO2029" i="5"/>
  <c r="BK2029" i="5"/>
  <c r="BI2029" i="5"/>
  <c r="BF2029" i="5"/>
  <c r="BD2029" i="5"/>
  <c r="BA2029" i="5"/>
  <c r="AY2029" i="5"/>
  <c r="AV2029" i="5"/>
  <c r="AT2029" i="5"/>
  <c r="AQ2029" i="5"/>
  <c r="AO2029" i="5"/>
  <c r="AL2029" i="5"/>
  <c r="AJ2029" i="5"/>
  <c r="AG2029" i="5"/>
  <c r="BK2028" i="5"/>
  <c r="BI2028" i="5"/>
  <c r="BF2028" i="5"/>
  <c r="BD2028" i="5"/>
  <c r="BA2028" i="5"/>
  <c r="AY2028" i="5"/>
  <c r="AV2028" i="5"/>
  <c r="AT2028" i="5"/>
  <c r="AQ2028" i="5"/>
  <c r="AO2028" i="5"/>
  <c r="AL2028" i="5"/>
  <c r="AJ2028" i="5"/>
  <c r="AG2028" i="5"/>
  <c r="DA2027" i="5"/>
  <c r="CZ2027" i="5"/>
  <c r="CY2027" i="5"/>
  <c r="CX2027" i="5"/>
  <c r="CW2027" i="5"/>
  <c r="CV2027" i="5"/>
  <c r="CU2027" i="5"/>
  <c r="CT2027" i="5"/>
  <c r="CS2027" i="5"/>
  <c r="CR2027" i="5"/>
  <c r="CQ2027" i="5"/>
  <c r="CP2027" i="5"/>
  <c r="BK2027" i="5"/>
  <c r="BI2027" i="5"/>
  <c r="BF2027" i="5"/>
  <c r="BD2027" i="5"/>
  <c r="BA2027" i="5"/>
  <c r="AY2027" i="5"/>
  <c r="AV2027" i="5"/>
  <c r="AT2027" i="5"/>
  <c r="AQ2027" i="5"/>
  <c r="AO2027" i="5"/>
  <c r="AL2027" i="5"/>
  <c r="AJ2027" i="5"/>
  <c r="AG2027" i="5"/>
  <c r="BK2026" i="5"/>
  <c r="BI2026" i="5"/>
  <c r="BF2026" i="5"/>
  <c r="BD2026" i="5"/>
  <c r="BA2026" i="5"/>
  <c r="AY2026" i="5"/>
  <c r="AV2026" i="5"/>
  <c r="AT2026" i="5"/>
  <c r="AQ2026" i="5"/>
  <c r="AO2026" i="5"/>
  <c r="AL2026" i="5"/>
  <c r="AJ2026" i="5"/>
  <c r="AG2026" i="5"/>
  <c r="DA2025" i="5"/>
  <c r="CZ2025" i="5"/>
  <c r="CY2025" i="5"/>
  <c r="CX2025" i="5"/>
  <c r="CW2025" i="5"/>
  <c r="CV2025" i="5"/>
  <c r="CU2025" i="5"/>
  <c r="CT2025" i="5"/>
  <c r="CS2025" i="5"/>
  <c r="CR2025" i="5"/>
  <c r="CR2028" i="5" s="1"/>
  <c r="CQ2025" i="5"/>
  <c r="CP2025" i="5"/>
  <c r="BK2025" i="5"/>
  <c r="BI2025" i="5"/>
  <c r="BF2025" i="5"/>
  <c r="BD2025" i="5"/>
  <c r="BA2025" i="5"/>
  <c r="AY2025" i="5"/>
  <c r="AV2025" i="5"/>
  <c r="AT2025" i="5"/>
  <c r="AQ2025" i="5"/>
  <c r="AO2025" i="5"/>
  <c r="AL2025" i="5"/>
  <c r="AJ2025" i="5"/>
  <c r="AG2025" i="5"/>
  <c r="BK2024" i="5"/>
  <c r="BI2024" i="5"/>
  <c r="BF2024" i="5"/>
  <c r="BD2024" i="5"/>
  <c r="BA2024" i="5"/>
  <c r="AY2024" i="5"/>
  <c r="AV2024" i="5"/>
  <c r="AT2024" i="5"/>
  <c r="AQ2024" i="5"/>
  <c r="AO2024" i="5"/>
  <c r="AL2024" i="5"/>
  <c r="AJ2024" i="5"/>
  <c r="AG2024" i="5"/>
  <c r="BK2023" i="5"/>
  <c r="BI2023" i="5"/>
  <c r="BF2023" i="5"/>
  <c r="BD2023" i="5"/>
  <c r="BA2023" i="5"/>
  <c r="AY2023" i="5"/>
  <c r="AV2023" i="5"/>
  <c r="AT2023" i="5"/>
  <c r="AQ2023" i="5"/>
  <c r="AO2023" i="5"/>
  <c r="AL2023" i="5"/>
  <c r="AJ2023" i="5"/>
  <c r="AG2023" i="5"/>
  <c r="BZ2022" i="5"/>
  <c r="BY2022" i="5"/>
  <c r="BX2022" i="5"/>
  <c r="BW2022" i="5"/>
  <c r="BV2022" i="5"/>
  <c r="BU2022" i="5"/>
  <c r="BT2022" i="5"/>
  <c r="BS2022" i="5"/>
  <c r="BR2022" i="5"/>
  <c r="BQ2022" i="5"/>
  <c r="BP2022" i="5"/>
  <c r="BO2022" i="5"/>
  <c r="BK2022" i="5"/>
  <c r="BI2022" i="5"/>
  <c r="BF2022" i="5"/>
  <c r="BD2022" i="5"/>
  <c r="BA2022" i="5"/>
  <c r="AY2022" i="5"/>
  <c r="AV2022" i="5"/>
  <c r="AT2022" i="5"/>
  <c r="AQ2022" i="5"/>
  <c r="AO2022" i="5"/>
  <c r="AL2022" i="5"/>
  <c r="AJ2022" i="5"/>
  <c r="AG2022" i="5"/>
  <c r="BK2021" i="5"/>
  <c r="BI2021" i="5"/>
  <c r="BF2021" i="5"/>
  <c r="BD2021" i="5"/>
  <c r="BA2021" i="5"/>
  <c r="AY2021" i="5"/>
  <c r="AV2021" i="5"/>
  <c r="AT2021" i="5"/>
  <c r="AQ2021" i="5"/>
  <c r="AO2021" i="5"/>
  <c r="AL2021" i="5"/>
  <c r="AJ2021" i="5"/>
  <c r="AG2021" i="5"/>
  <c r="BZ2020" i="5"/>
  <c r="BY2020" i="5"/>
  <c r="BX2020" i="5"/>
  <c r="BW2020" i="5"/>
  <c r="BV2020" i="5"/>
  <c r="BU2020" i="5"/>
  <c r="BT2020" i="5"/>
  <c r="BS2020" i="5"/>
  <c r="BR2020" i="5"/>
  <c r="BQ2020" i="5"/>
  <c r="BP2020" i="5"/>
  <c r="BO2020" i="5"/>
  <c r="BK2020" i="5"/>
  <c r="BI2020" i="5"/>
  <c r="BF2020" i="5"/>
  <c r="BD2020" i="5"/>
  <c r="BA2020" i="5"/>
  <c r="AY2020" i="5"/>
  <c r="AV2020" i="5"/>
  <c r="AT2020" i="5"/>
  <c r="AQ2020" i="5"/>
  <c r="AO2020" i="5"/>
  <c r="AL2020" i="5"/>
  <c r="AJ2020" i="5"/>
  <c r="AG2020" i="5"/>
  <c r="BK2019" i="5"/>
  <c r="BI2019" i="5"/>
  <c r="BF2019" i="5"/>
  <c r="BD2019" i="5"/>
  <c r="BA2019" i="5"/>
  <c r="AY2019" i="5"/>
  <c r="AV2019" i="5"/>
  <c r="AT2019" i="5"/>
  <c r="AQ2019" i="5"/>
  <c r="AO2019" i="5"/>
  <c r="AL2019" i="5"/>
  <c r="AJ2019" i="5"/>
  <c r="AG2019" i="5"/>
  <c r="BK2018" i="5"/>
  <c r="BI2018" i="5"/>
  <c r="BF2018" i="5"/>
  <c r="BD2018" i="5"/>
  <c r="BA2018" i="5"/>
  <c r="AY2018" i="5"/>
  <c r="AV2018" i="5"/>
  <c r="AT2018" i="5"/>
  <c r="AQ2018" i="5"/>
  <c r="AO2018" i="5"/>
  <c r="AL2018" i="5"/>
  <c r="AJ2018" i="5"/>
  <c r="AG2018" i="5"/>
  <c r="BK2017" i="5"/>
  <c r="BI2017" i="5"/>
  <c r="BF2017" i="5"/>
  <c r="BD2017" i="5"/>
  <c r="BA2017" i="5"/>
  <c r="AY2017" i="5"/>
  <c r="AV2017" i="5"/>
  <c r="AT2017" i="5"/>
  <c r="AQ2017" i="5"/>
  <c r="AO2017" i="5"/>
  <c r="AL2017" i="5"/>
  <c r="AJ2017" i="5"/>
  <c r="AG2017" i="5"/>
  <c r="BK2016" i="5"/>
  <c r="BI2016" i="5"/>
  <c r="BF2016" i="5"/>
  <c r="BD2016" i="5"/>
  <c r="BA2016" i="5"/>
  <c r="AY2016" i="5"/>
  <c r="AV2016" i="5"/>
  <c r="AT2016" i="5"/>
  <c r="AQ2016" i="5"/>
  <c r="AO2016" i="5"/>
  <c r="AL2016" i="5"/>
  <c r="AJ2016" i="5"/>
  <c r="AG2016" i="5"/>
  <c r="BZ2015" i="5"/>
  <c r="BY2015" i="5"/>
  <c r="BX2015" i="5"/>
  <c r="BW2015" i="5"/>
  <c r="BV2015" i="5"/>
  <c r="BU2015" i="5"/>
  <c r="BT2015" i="5"/>
  <c r="BS2015" i="5"/>
  <c r="BR2015" i="5"/>
  <c r="BQ2015" i="5"/>
  <c r="BP2015" i="5"/>
  <c r="BO2015" i="5"/>
  <c r="BK2015" i="5"/>
  <c r="BI2015" i="5"/>
  <c r="BF2015" i="5"/>
  <c r="BD2015" i="5"/>
  <c r="BA2015" i="5"/>
  <c r="AY2015" i="5"/>
  <c r="AV2015" i="5"/>
  <c r="AT2015" i="5"/>
  <c r="AQ2015" i="5"/>
  <c r="AO2015" i="5"/>
  <c r="AL2015" i="5"/>
  <c r="AJ2015" i="5"/>
  <c r="AG2015" i="5"/>
  <c r="BK2014" i="5"/>
  <c r="BI2014" i="5"/>
  <c r="BF2014" i="5"/>
  <c r="BD2014" i="5"/>
  <c r="BA2014" i="5"/>
  <c r="AY2014" i="5"/>
  <c r="AV2014" i="5"/>
  <c r="AT2014" i="5"/>
  <c r="AQ2014" i="5"/>
  <c r="AO2014" i="5"/>
  <c r="AL2014" i="5"/>
  <c r="AJ2014" i="5"/>
  <c r="AG2014" i="5"/>
  <c r="BZ2013" i="5"/>
  <c r="BY2013" i="5"/>
  <c r="BX2013" i="5"/>
  <c r="BW2013" i="5"/>
  <c r="BV2013" i="5"/>
  <c r="BU2013" i="5"/>
  <c r="BT2013" i="5"/>
  <c r="BS2013" i="5"/>
  <c r="BR2013" i="5"/>
  <c r="BQ2013" i="5"/>
  <c r="BP2013" i="5"/>
  <c r="BO2013" i="5"/>
  <c r="BK2013" i="5"/>
  <c r="BI2013" i="5"/>
  <c r="BF2013" i="5"/>
  <c r="BD2013" i="5"/>
  <c r="BA2013" i="5"/>
  <c r="AY2013" i="5"/>
  <c r="AV2013" i="5"/>
  <c r="AT2013" i="5"/>
  <c r="AQ2013" i="5"/>
  <c r="AO2013" i="5"/>
  <c r="AL2013" i="5"/>
  <c r="AJ2013" i="5"/>
  <c r="AG2013" i="5"/>
  <c r="BK2012" i="5"/>
  <c r="BI2012" i="5"/>
  <c r="BF2012" i="5"/>
  <c r="BD2012" i="5"/>
  <c r="BA2012" i="5"/>
  <c r="AY2012" i="5"/>
  <c r="AV2012" i="5"/>
  <c r="AT2012" i="5"/>
  <c r="AQ2012" i="5"/>
  <c r="AO2012" i="5"/>
  <c r="AL2012" i="5"/>
  <c r="AJ2012" i="5"/>
  <c r="AG2012" i="5"/>
  <c r="BK2011" i="5"/>
  <c r="BI2011" i="5"/>
  <c r="BF2011" i="5"/>
  <c r="BD2011" i="5"/>
  <c r="BA2011" i="5"/>
  <c r="AY2011" i="5"/>
  <c r="AV2011" i="5"/>
  <c r="AT2011" i="5"/>
  <c r="AQ2011" i="5"/>
  <c r="AO2011" i="5"/>
  <c r="AL2011" i="5"/>
  <c r="AJ2011" i="5"/>
  <c r="AG2011" i="5"/>
  <c r="BK2010" i="5"/>
  <c r="BI2010" i="5"/>
  <c r="BF2010" i="5"/>
  <c r="BD2010" i="5"/>
  <c r="BA2010" i="5"/>
  <c r="AY2010" i="5"/>
  <c r="AV2010" i="5"/>
  <c r="AT2010" i="5"/>
  <c r="AQ2010" i="5"/>
  <c r="AO2010" i="5"/>
  <c r="AL2010" i="5"/>
  <c r="AJ2010" i="5"/>
  <c r="AG2010" i="5"/>
  <c r="BK2009" i="5"/>
  <c r="BI2009" i="5"/>
  <c r="BF2009" i="5"/>
  <c r="BD2009" i="5"/>
  <c r="BA2009" i="5"/>
  <c r="AY2009" i="5"/>
  <c r="AV2009" i="5"/>
  <c r="AT2009" i="5"/>
  <c r="AQ2009" i="5"/>
  <c r="AO2009" i="5"/>
  <c r="AL2009" i="5"/>
  <c r="AJ2009" i="5"/>
  <c r="AG2009" i="5"/>
  <c r="BK2008" i="5"/>
  <c r="BI2008" i="5"/>
  <c r="BF2008" i="5"/>
  <c r="BD2008" i="5"/>
  <c r="BA2008" i="5"/>
  <c r="AY2008" i="5"/>
  <c r="AV2008" i="5"/>
  <c r="AT2008" i="5"/>
  <c r="AQ2008" i="5"/>
  <c r="AO2008" i="5"/>
  <c r="AL2008" i="5"/>
  <c r="AJ2008" i="5"/>
  <c r="AG2008" i="5"/>
  <c r="BK2007" i="5"/>
  <c r="BI2007" i="5"/>
  <c r="BF2007" i="5"/>
  <c r="BD2007" i="5"/>
  <c r="BA2007" i="5"/>
  <c r="AY2007" i="5"/>
  <c r="AV2007" i="5"/>
  <c r="AT2007" i="5"/>
  <c r="AQ2007" i="5"/>
  <c r="AO2007" i="5"/>
  <c r="AL2007" i="5"/>
  <c r="AJ2007" i="5"/>
  <c r="AG2007" i="5"/>
  <c r="BK2006" i="5"/>
  <c r="BI2006" i="5"/>
  <c r="BF2006" i="5"/>
  <c r="BD2006" i="5"/>
  <c r="BA2006" i="5"/>
  <c r="AY2006" i="5"/>
  <c r="AV2006" i="5"/>
  <c r="AT2006" i="5"/>
  <c r="AQ2006" i="5"/>
  <c r="AO2006" i="5"/>
  <c r="AL2006" i="5"/>
  <c r="AJ2006" i="5"/>
  <c r="AG2006" i="5"/>
  <c r="BK2005" i="5"/>
  <c r="BI2005" i="5"/>
  <c r="BF2005" i="5"/>
  <c r="BD2005" i="5"/>
  <c r="BA2005" i="5"/>
  <c r="AY2005" i="5"/>
  <c r="AV2005" i="5"/>
  <c r="AT2005" i="5"/>
  <c r="AQ2005" i="5"/>
  <c r="AO2005" i="5"/>
  <c r="AL2005" i="5"/>
  <c r="AJ2005" i="5"/>
  <c r="AG2005" i="5"/>
  <c r="BK2004" i="5"/>
  <c r="BI2004" i="5"/>
  <c r="BF2004" i="5"/>
  <c r="BD2004" i="5"/>
  <c r="BA2004" i="5"/>
  <c r="AY2004" i="5"/>
  <c r="AV2004" i="5"/>
  <c r="AT2004" i="5"/>
  <c r="AQ2004" i="5"/>
  <c r="AO2004" i="5"/>
  <c r="AL2004" i="5"/>
  <c r="AJ2004" i="5"/>
  <c r="AG2004" i="5"/>
  <c r="BK2003" i="5"/>
  <c r="BI2003" i="5"/>
  <c r="BF2003" i="5"/>
  <c r="BD2003" i="5"/>
  <c r="BA2003" i="5"/>
  <c r="AY2003" i="5"/>
  <c r="AV2003" i="5"/>
  <c r="AT2003" i="5"/>
  <c r="AQ2003" i="5"/>
  <c r="AO2003" i="5"/>
  <c r="AL2003" i="5"/>
  <c r="AJ2003" i="5"/>
  <c r="AG2003" i="5"/>
  <c r="BK2002" i="5"/>
  <c r="BI2002" i="5"/>
  <c r="BF2002" i="5"/>
  <c r="BD2002" i="5"/>
  <c r="BA2002" i="5"/>
  <c r="AY2002" i="5"/>
  <c r="AV2002" i="5"/>
  <c r="AT2002" i="5"/>
  <c r="AQ2002" i="5"/>
  <c r="AO2002" i="5"/>
  <c r="AL2002" i="5"/>
  <c r="AJ2002" i="5"/>
  <c r="AG2002" i="5"/>
  <c r="BK2001" i="5"/>
  <c r="BI2001" i="5"/>
  <c r="BF2001" i="5"/>
  <c r="BD2001" i="5"/>
  <c r="BA2001" i="5"/>
  <c r="AY2001" i="5"/>
  <c r="AV2001" i="5"/>
  <c r="AT2001" i="5"/>
  <c r="AQ2001" i="5"/>
  <c r="AO2001" i="5"/>
  <c r="AL2001" i="5"/>
  <c r="AJ2001" i="5"/>
  <c r="AG2001" i="5"/>
  <c r="BK2000" i="5"/>
  <c r="BI2000" i="5"/>
  <c r="BF2000" i="5"/>
  <c r="BD2000" i="5"/>
  <c r="BA2000" i="5"/>
  <c r="AY2000" i="5"/>
  <c r="AV2000" i="5"/>
  <c r="AT2000" i="5"/>
  <c r="AQ2000" i="5"/>
  <c r="AO2000" i="5"/>
  <c r="AL2000" i="5"/>
  <c r="AJ2000" i="5"/>
  <c r="AG2000" i="5"/>
  <c r="BK1999" i="5"/>
  <c r="BI1999" i="5"/>
  <c r="BF1999" i="5"/>
  <c r="BD1999" i="5"/>
  <c r="BA1999" i="5"/>
  <c r="AY1999" i="5"/>
  <c r="AV1999" i="5"/>
  <c r="AT1999" i="5"/>
  <c r="AQ1999" i="5"/>
  <c r="AO1999" i="5"/>
  <c r="AL1999" i="5"/>
  <c r="AJ1999" i="5"/>
  <c r="AG1999" i="5"/>
  <c r="BK1998" i="5"/>
  <c r="BI1998" i="5"/>
  <c r="BF1998" i="5"/>
  <c r="BD1998" i="5"/>
  <c r="BA1998" i="5"/>
  <c r="AY1998" i="5"/>
  <c r="AV1998" i="5"/>
  <c r="AT1998" i="5"/>
  <c r="AQ1998" i="5"/>
  <c r="AO1998" i="5"/>
  <c r="AL1998" i="5"/>
  <c r="AJ1998" i="5"/>
  <c r="AG1998" i="5"/>
  <c r="BZ1997" i="5"/>
  <c r="BY1997" i="5"/>
  <c r="BX1997" i="5"/>
  <c r="BW1997" i="5"/>
  <c r="BV1997" i="5"/>
  <c r="BU1997" i="5"/>
  <c r="BT1997" i="5"/>
  <c r="BS1997" i="5"/>
  <c r="BR1997" i="5"/>
  <c r="BQ1997" i="5"/>
  <c r="BP1997" i="5"/>
  <c r="BO1997" i="5"/>
  <c r="BK1997" i="5"/>
  <c r="BI1997" i="5"/>
  <c r="BF1997" i="5"/>
  <c r="BD1997" i="5"/>
  <c r="BA1997" i="5"/>
  <c r="AY1997" i="5"/>
  <c r="AV1997" i="5"/>
  <c r="AT1997" i="5"/>
  <c r="AQ1997" i="5"/>
  <c r="AO1997" i="5"/>
  <c r="AL1997" i="5"/>
  <c r="AJ1997" i="5"/>
  <c r="AG1997" i="5"/>
  <c r="DA1996" i="5"/>
  <c r="CZ1996" i="5"/>
  <c r="CY1996" i="5"/>
  <c r="CX1996" i="5"/>
  <c r="CW1996" i="5"/>
  <c r="CV1996" i="5"/>
  <c r="CU1996" i="5"/>
  <c r="CT1996" i="5"/>
  <c r="CS1996" i="5"/>
  <c r="CR1996" i="5"/>
  <c r="CQ1996" i="5"/>
  <c r="CP1996" i="5"/>
  <c r="BK1996" i="5"/>
  <c r="BI1996" i="5"/>
  <c r="BF1996" i="5"/>
  <c r="BD1996" i="5"/>
  <c r="BA1996" i="5"/>
  <c r="AY1996" i="5"/>
  <c r="AV1996" i="5"/>
  <c r="AT1996" i="5"/>
  <c r="AQ1996" i="5"/>
  <c r="AO1996" i="5"/>
  <c r="AL1996" i="5"/>
  <c r="AJ1996" i="5"/>
  <c r="AG1996" i="5"/>
  <c r="BZ1995" i="5"/>
  <c r="BY1995" i="5"/>
  <c r="BX1995" i="5"/>
  <c r="BW1995" i="5"/>
  <c r="BV1995" i="5"/>
  <c r="BU1995" i="5"/>
  <c r="BT1995" i="5"/>
  <c r="BS1995" i="5"/>
  <c r="BR1995" i="5"/>
  <c r="BQ1995" i="5"/>
  <c r="BP1995" i="5"/>
  <c r="BO1995" i="5"/>
  <c r="BK1995" i="5"/>
  <c r="BI1995" i="5"/>
  <c r="BF1995" i="5"/>
  <c r="BD1995" i="5"/>
  <c r="BA1995" i="5"/>
  <c r="AY1995" i="5"/>
  <c r="AV1995" i="5"/>
  <c r="AT1995" i="5"/>
  <c r="AQ1995" i="5"/>
  <c r="AO1995" i="5"/>
  <c r="AL1995" i="5"/>
  <c r="AJ1995" i="5"/>
  <c r="AG1995" i="5"/>
  <c r="DA1994" i="5"/>
  <c r="CZ1994" i="5"/>
  <c r="CY1994" i="5"/>
  <c r="CX1994" i="5"/>
  <c r="CW1994" i="5"/>
  <c r="CV1994" i="5"/>
  <c r="CU1994" i="5"/>
  <c r="CT1994" i="5"/>
  <c r="CS1994" i="5"/>
  <c r="CR1994" i="5"/>
  <c r="CR1997" i="5" s="1"/>
  <c r="CQ1994" i="5"/>
  <c r="CP1994" i="5"/>
  <c r="BK1994" i="5"/>
  <c r="BI1994" i="5"/>
  <c r="BF1994" i="5"/>
  <c r="BD1994" i="5"/>
  <c r="BA1994" i="5"/>
  <c r="AY1994" i="5"/>
  <c r="AV1994" i="5"/>
  <c r="AT1994" i="5"/>
  <c r="AQ1994" i="5"/>
  <c r="AO1994" i="5"/>
  <c r="AL1994" i="5"/>
  <c r="AJ1994" i="5"/>
  <c r="AG1994" i="5"/>
  <c r="BK1993" i="5"/>
  <c r="BI1993" i="5"/>
  <c r="BF1993" i="5"/>
  <c r="BD1993" i="5"/>
  <c r="BA1993" i="5"/>
  <c r="AY1993" i="5"/>
  <c r="AV1993" i="5"/>
  <c r="AT1993" i="5"/>
  <c r="AQ1993" i="5"/>
  <c r="AO1993" i="5"/>
  <c r="AL1993" i="5"/>
  <c r="AJ1993" i="5"/>
  <c r="AG1993" i="5"/>
  <c r="BK1992" i="5"/>
  <c r="BI1992" i="5"/>
  <c r="BF1992" i="5"/>
  <c r="BD1992" i="5"/>
  <c r="BA1992" i="5"/>
  <c r="AY1992" i="5"/>
  <c r="AV1992" i="5"/>
  <c r="AT1992" i="5"/>
  <c r="AQ1992" i="5"/>
  <c r="AO1992" i="5"/>
  <c r="AL1992" i="5"/>
  <c r="AJ1992" i="5"/>
  <c r="AG1992" i="5"/>
  <c r="BK1991" i="5"/>
  <c r="BI1991" i="5"/>
  <c r="BF1991" i="5"/>
  <c r="BD1991" i="5"/>
  <c r="BA1991" i="5"/>
  <c r="AY1991" i="5"/>
  <c r="AV1991" i="5"/>
  <c r="AT1991" i="5"/>
  <c r="AQ1991" i="5"/>
  <c r="AO1991" i="5"/>
  <c r="AL1991" i="5"/>
  <c r="AJ1991" i="5"/>
  <c r="AG1991" i="5"/>
  <c r="BK1990" i="5"/>
  <c r="BI1990" i="5"/>
  <c r="BF1990" i="5"/>
  <c r="BD1990" i="5"/>
  <c r="BA1990" i="5"/>
  <c r="AY1990" i="5"/>
  <c r="AV1990" i="5"/>
  <c r="AT1990" i="5"/>
  <c r="AQ1990" i="5"/>
  <c r="AO1990" i="5"/>
  <c r="AL1990" i="5"/>
  <c r="AJ1990" i="5"/>
  <c r="AG1990" i="5"/>
  <c r="BK1989" i="5"/>
  <c r="BI1989" i="5"/>
  <c r="BF1989" i="5"/>
  <c r="BD1989" i="5"/>
  <c r="BA1989" i="5"/>
  <c r="AY1989" i="5"/>
  <c r="AV1989" i="5"/>
  <c r="AT1989" i="5"/>
  <c r="AQ1989" i="5"/>
  <c r="AO1989" i="5"/>
  <c r="AL1989" i="5"/>
  <c r="AJ1989" i="5"/>
  <c r="AG1989" i="5"/>
  <c r="BK1988" i="5"/>
  <c r="BI1988" i="5"/>
  <c r="BF1988" i="5"/>
  <c r="BD1988" i="5"/>
  <c r="BA1988" i="5"/>
  <c r="AY1988" i="5"/>
  <c r="AV1988" i="5"/>
  <c r="AT1988" i="5"/>
  <c r="AQ1988" i="5"/>
  <c r="AO1988" i="5"/>
  <c r="AL1988" i="5"/>
  <c r="AJ1988" i="5"/>
  <c r="AG1988" i="5"/>
  <c r="BK1987" i="5"/>
  <c r="BI1987" i="5"/>
  <c r="BF1987" i="5"/>
  <c r="BD1987" i="5"/>
  <c r="BA1987" i="5"/>
  <c r="AY1987" i="5"/>
  <c r="AV1987" i="5"/>
  <c r="AT1987" i="5"/>
  <c r="AQ1987" i="5"/>
  <c r="AO1987" i="5"/>
  <c r="AL1987" i="5"/>
  <c r="AJ1987" i="5"/>
  <c r="AG1987" i="5"/>
  <c r="BK1986" i="5"/>
  <c r="BI1986" i="5"/>
  <c r="BF1986" i="5"/>
  <c r="BD1986" i="5"/>
  <c r="BA1986" i="5"/>
  <c r="AY1986" i="5"/>
  <c r="AV1986" i="5"/>
  <c r="AT1986" i="5"/>
  <c r="AQ1986" i="5"/>
  <c r="AO1986" i="5"/>
  <c r="AL1986" i="5"/>
  <c r="AJ1986" i="5"/>
  <c r="AG1986" i="5"/>
  <c r="DA1985" i="5"/>
  <c r="CZ1985" i="5"/>
  <c r="CY1985" i="5"/>
  <c r="CX1985" i="5"/>
  <c r="CW1985" i="5"/>
  <c r="CV1985" i="5"/>
  <c r="CU1985" i="5"/>
  <c r="CT1985" i="5"/>
  <c r="CS1985" i="5"/>
  <c r="CR1985" i="5"/>
  <c r="CQ1985" i="5"/>
  <c r="CP1985" i="5"/>
  <c r="BK1985" i="5"/>
  <c r="BI1985" i="5"/>
  <c r="BF1985" i="5"/>
  <c r="BD1985" i="5"/>
  <c r="BA1985" i="5"/>
  <c r="AY1985" i="5"/>
  <c r="AV1985" i="5"/>
  <c r="AT1985" i="5"/>
  <c r="AQ1985" i="5"/>
  <c r="AO1985" i="5"/>
  <c r="AL1985" i="5"/>
  <c r="AJ1985" i="5"/>
  <c r="AG1985" i="5"/>
  <c r="BK1984" i="5"/>
  <c r="BI1984" i="5"/>
  <c r="BF1984" i="5"/>
  <c r="BD1984" i="5"/>
  <c r="BA1984" i="5"/>
  <c r="AY1984" i="5"/>
  <c r="AV1984" i="5"/>
  <c r="AT1984" i="5"/>
  <c r="AQ1984" i="5"/>
  <c r="AO1984" i="5"/>
  <c r="AL1984" i="5"/>
  <c r="AJ1984" i="5"/>
  <c r="AG1984" i="5"/>
  <c r="DA1983" i="5"/>
  <c r="CZ1983" i="5"/>
  <c r="CY1983" i="5"/>
  <c r="CX1983" i="5"/>
  <c r="CW1983" i="5"/>
  <c r="CV1983" i="5"/>
  <c r="CU1983" i="5"/>
  <c r="CT1983" i="5"/>
  <c r="CS1983" i="5"/>
  <c r="CR1983" i="5"/>
  <c r="CR1986" i="5" s="1"/>
  <c r="CQ1983" i="5"/>
  <c r="CP1983" i="5"/>
  <c r="BK1983" i="5"/>
  <c r="BI1983" i="5"/>
  <c r="BF1983" i="5"/>
  <c r="BD1983" i="5"/>
  <c r="BA1983" i="5"/>
  <c r="AY1983" i="5"/>
  <c r="AV1983" i="5"/>
  <c r="AT1983" i="5"/>
  <c r="AQ1983" i="5"/>
  <c r="AO1983" i="5"/>
  <c r="AL1983" i="5"/>
  <c r="AJ1983" i="5"/>
  <c r="AG1983" i="5"/>
  <c r="BK1982" i="5"/>
  <c r="BI1982" i="5"/>
  <c r="BF1982" i="5"/>
  <c r="BD1982" i="5"/>
  <c r="BA1982" i="5"/>
  <c r="AY1982" i="5"/>
  <c r="AV1982" i="5"/>
  <c r="AT1982" i="5"/>
  <c r="AQ1982" i="5"/>
  <c r="AO1982" i="5"/>
  <c r="AL1982" i="5"/>
  <c r="AJ1982" i="5"/>
  <c r="AG1982" i="5"/>
  <c r="BK1981" i="5"/>
  <c r="BI1981" i="5"/>
  <c r="BF1981" i="5"/>
  <c r="BD1981" i="5"/>
  <c r="BA1981" i="5"/>
  <c r="AY1981" i="5"/>
  <c r="AV1981" i="5"/>
  <c r="AT1981" i="5"/>
  <c r="AQ1981" i="5"/>
  <c r="AO1981" i="5"/>
  <c r="AL1981" i="5"/>
  <c r="AJ1981" i="5"/>
  <c r="AG1981" i="5"/>
  <c r="BK1980" i="5"/>
  <c r="BI1980" i="5"/>
  <c r="BF1980" i="5"/>
  <c r="BD1980" i="5"/>
  <c r="BA1980" i="5"/>
  <c r="AY1980" i="5"/>
  <c r="AV1980" i="5"/>
  <c r="AT1980" i="5"/>
  <c r="AQ1980" i="5"/>
  <c r="AO1980" i="5"/>
  <c r="AL1980" i="5"/>
  <c r="AJ1980" i="5"/>
  <c r="AG1980" i="5"/>
  <c r="BZ1979" i="5"/>
  <c r="BY1979" i="5"/>
  <c r="BX1979" i="5"/>
  <c r="BW1979" i="5"/>
  <c r="BV1979" i="5"/>
  <c r="BU1979" i="5"/>
  <c r="BT1979" i="5"/>
  <c r="BS1979" i="5"/>
  <c r="BR1979" i="5"/>
  <c r="BQ1979" i="5"/>
  <c r="BP1979" i="5"/>
  <c r="BO1979" i="5"/>
  <c r="BK1979" i="5"/>
  <c r="BI1979" i="5"/>
  <c r="BF1979" i="5"/>
  <c r="BD1979" i="5"/>
  <c r="BA1979" i="5"/>
  <c r="AY1979" i="5"/>
  <c r="AV1979" i="5"/>
  <c r="AT1979" i="5"/>
  <c r="AQ1979" i="5"/>
  <c r="AO1979" i="5"/>
  <c r="AL1979" i="5"/>
  <c r="AJ1979" i="5"/>
  <c r="AG1979" i="5"/>
  <c r="DA1978" i="5"/>
  <c r="CZ1978" i="5"/>
  <c r="CY1978" i="5"/>
  <c r="CX1978" i="5"/>
  <c r="CW1978" i="5"/>
  <c r="CV1978" i="5"/>
  <c r="CU1978" i="5"/>
  <c r="CT1978" i="5"/>
  <c r="CS1978" i="5"/>
  <c r="CR1978" i="5"/>
  <c r="CQ1978" i="5"/>
  <c r="CP1978" i="5"/>
  <c r="BK1978" i="5"/>
  <c r="BI1978" i="5"/>
  <c r="BF1978" i="5"/>
  <c r="BD1978" i="5"/>
  <c r="BA1978" i="5"/>
  <c r="AY1978" i="5"/>
  <c r="AV1978" i="5"/>
  <c r="AT1978" i="5"/>
  <c r="AQ1978" i="5"/>
  <c r="AO1978" i="5"/>
  <c r="AL1978" i="5"/>
  <c r="AJ1978" i="5"/>
  <c r="AG1978" i="5"/>
  <c r="BZ1977" i="5"/>
  <c r="BY1977" i="5"/>
  <c r="BX1977" i="5"/>
  <c r="BW1977" i="5"/>
  <c r="BV1977" i="5"/>
  <c r="BU1977" i="5"/>
  <c r="BT1977" i="5"/>
  <c r="BS1977" i="5"/>
  <c r="BR1977" i="5"/>
  <c r="BQ1977" i="5"/>
  <c r="BP1977" i="5"/>
  <c r="BO1977" i="5"/>
  <c r="BK1977" i="5"/>
  <c r="BI1977" i="5"/>
  <c r="BF1977" i="5"/>
  <c r="BD1977" i="5"/>
  <c r="BA1977" i="5"/>
  <c r="AY1977" i="5"/>
  <c r="AV1977" i="5"/>
  <c r="AT1977" i="5"/>
  <c r="AQ1977" i="5"/>
  <c r="AO1977" i="5"/>
  <c r="AL1977" i="5"/>
  <c r="AJ1977" i="5"/>
  <c r="AG1977" i="5"/>
  <c r="DA1976" i="5"/>
  <c r="CZ1976" i="5"/>
  <c r="CY1976" i="5"/>
  <c r="CX1976" i="5"/>
  <c r="CW1976" i="5"/>
  <c r="CV1976" i="5"/>
  <c r="CU1976" i="5"/>
  <c r="CT1976" i="5"/>
  <c r="CS1976" i="5"/>
  <c r="CR1976" i="5"/>
  <c r="CR1979" i="5" s="1"/>
  <c r="CQ1976" i="5"/>
  <c r="CP1976" i="5"/>
  <c r="BK1976" i="5"/>
  <c r="BI1976" i="5"/>
  <c r="BF1976" i="5"/>
  <c r="BD1976" i="5"/>
  <c r="BA1976" i="5"/>
  <c r="AY1976" i="5"/>
  <c r="AV1976" i="5"/>
  <c r="AT1976" i="5"/>
  <c r="AQ1976" i="5"/>
  <c r="AO1976" i="5"/>
  <c r="AL1976" i="5"/>
  <c r="AJ1976" i="5"/>
  <c r="AG1976" i="5"/>
  <c r="BK1975" i="5"/>
  <c r="BI1975" i="5"/>
  <c r="BF1975" i="5"/>
  <c r="BD1975" i="5"/>
  <c r="BA1975" i="5"/>
  <c r="AY1975" i="5"/>
  <c r="AV1975" i="5"/>
  <c r="AT1975" i="5"/>
  <c r="AQ1975" i="5"/>
  <c r="AO1975" i="5"/>
  <c r="AL1975" i="5"/>
  <c r="AJ1975" i="5"/>
  <c r="AG1975" i="5"/>
  <c r="BK1974" i="5"/>
  <c r="BI1974" i="5"/>
  <c r="BF1974" i="5"/>
  <c r="BD1974" i="5"/>
  <c r="BA1974" i="5"/>
  <c r="AY1974" i="5"/>
  <c r="AV1974" i="5"/>
  <c r="AT1974" i="5"/>
  <c r="AQ1974" i="5"/>
  <c r="AO1974" i="5"/>
  <c r="AL1974" i="5"/>
  <c r="AJ1974" i="5"/>
  <c r="AG1974" i="5"/>
  <c r="BK1973" i="5"/>
  <c r="BI1973" i="5"/>
  <c r="BF1973" i="5"/>
  <c r="BD1973" i="5"/>
  <c r="BA1973" i="5"/>
  <c r="AY1973" i="5"/>
  <c r="AV1973" i="5"/>
  <c r="AT1973" i="5"/>
  <c r="AQ1973" i="5"/>
  <c r="AO1973" i="5"/>
  <c r="AL1973" i="5"/>
  <c r="AJ1973" i="5"/>
  <c r="AG1973" i="5"/>
  <c r="BK1972" i="5"/>
  <c r="BI1972" i="5"/>
  <c r="BF1972" i="5"/>
  <c r="BD1972" i="5"/>
  <c r="BA1972" i="5"/>
  <c r="AY1972" i="5"/>
  <c r="AV1972" i="5"/>
  <c r="AT1972" i="5"/>
  <c r="AQ1972" i="5"/>
  <c r="AO1972" i="5"/>
  <c r="AL1972" i="5"/>
  <c r="AJ1972" i="5"/>
  <c r="AG1972" i="5"/>
  <c r="BK1971" i="5"/>
  <c r="BI1971" i="5"/>
  <c r="BF1971" i="5"/>
  <c r="BD1971" i="5"/>
  <c r="BA1971" i="5"/>
  <c r="AY1971" i="5"/>
  <c r="AV1971" i="5"/>
  <c r="AT1971" i="5"/>
  <c r="AQ1971" i="5"/>
  <c r="AO1971" i="5"/>
  <c r="AL1971" i="5"/>
  <c r="AJ1971" i="5"/>
  <c r="AG1971" i="5"/>
  <c r="BK1970" i="5"/>
  <c r="BI1970" i="5"/>
  <c r="BF1970" i="5"/>
  <c r="BD1970" i="5"/>
  <c r="BA1970" i="5"/>
  <c r="AY1970" i="5"/>
  <c r="AV1970" i="5"/>
  <c r="AT1970" i="5"/>
  <c r="AQ1970" i="5"/>
  <c r="AO1970" i="5"/>
  <c r="AL1970" i="5"/>
  <c r="AJ1970" i="5"/>
  <c r="AG1970" i="5"/>
  <c r="BK1969" i="5"/>
  <c r="BI1969" i="5"/>
  <c r="BF1969" i="5"/>
  <c r="BD1969" i="5"/>
  <c r="BA1969" i="5"/>
  <c r="AY1969" i="5"/>
  <c r="AV1969" i="5"/>
  <c r="AT1969" i="5"/>
  <c r="AQ1969" i="5"/>
  <c r="AO1969" i="5"/>
  <c r="AL1969" i="5"/>
  <c r="AJ1969" i="5"/>
  <c r="AG1969" i="5"/>
  <c r="DA1968" i="5"/>
  <c r="CZ1968" i="5"/>
  <c r="CY1968" i="5"/>
  <c r="CX1968" i="5"/>
  <c r="CW1968" i="5"/>
  <c r="CV1968" i="5"/>
  <c r="CU1968" i="5"/>
  <c r="CT1968" i="5"/>
  <c r="CS1968" i="5"/>
  <c r="CR1968" i="5"/>
  <c r="CQ1968" i="5"/>
  <c r="CP1968" i="5"/>
  <c r="BK1968" i="5"/>
  <c r="BI1968" i="5"/>
  <c r="BF1968" i="5"/>
  <c r="BD1968" i="5"/>
  <c r="BA1968" i="5"/>
  <c r="AY1968" i="5"/>
  <c r="AV1968" i="5"/>
  <c r="AT1968" i="5"/>
  <c r="AQ1968" i="5"/>
  <c r="AO1968" i="5"/>
  <c r="AL1968" i="5"/>
  <c r="AJ1968" i="5"/>
  <c r="AG1968" i="5"/>
  <c r="BK1967" i="5"/>
  <c r="BI1967" i="5"/>
  <c r="BF1967" i="5"/>
  <c r="BD1967" i="5"/>
  <c r="BA1967" i="5"/>
  <c r="AY1967" i="5"/>
  <c r="AV1967" i="5"/>
  <c r="AT1967" i="5"/>
  <c r="AQ1967" i="5"/>
  <c r="AO1967" i="5"/>
  <c r="AL1967" i="5"/>
  <c r="AJ1967" i="5"/>
  <c r="AG1967" i="5"/>
  <c r="DA1966" i="5"/>
  <c r="CZ1966" i="5"/>
  <c r="CY1966" i="5"/>
  <c r="CX1966" i="5"/>
  <c r="CW1966" i="5"/>
  <c r="CV1966" i="5"/>
  <c r="CU1966" i="5"/>
  <c r="CT1966" i="5"/>
  <c r="CS1966" i="5"/>
  <c r="CR1966" i="5"/>
  <c r="CR1969" i="5" s="1"/>
  <c r="CQ1966" i="5"/>
  <c r="CP1966" i="5"/>
  <c r="BK1966" i="5"/>
  <c r="BI1966" i="5"/>
  <c r="BF1966" i="5"/>
  <c r="BD1966" i="5"/>
  <c r="BA1966" i="5"/>
  <c r="AY1966" i="5"/>
  <c r="AV1966" i="5"/>
  <c r="AT1966" i="5"/>
  <c r="AQ1966" i="5"/>
  <c r="AO1966" i="5"/>
  <c r="AL1966" i="5"/>
  <c r="AJ1966" i="5"/>
  <c r="AG1966" i="5"/>
  <c r="AJ1956" i="5"/>
  <c r="AG1956" i="5"/>
  <c r="AX1951" i="5"/>
  <c r="AW1951" i="5"/>
  <c r="AV1951" i="5"/>
  <c r="AU1951" i="5"/>
  <c r="AT1951" i="5"/>
  <c r="AS1951" i="5"/>
  <c r="AR1951" i="5"/>
  <c r="AQ1951" i="5"/>
  <c r="AP1951" i="5"/>
  <c r="AO1951" i="5"/>
  <c r="AN1951" i="5"/>
  <c r="AM1951" i="5"/>
  <c r="AD1948" i="5"/>
  <c r="AC1948" i="5"/>
  <c r="AB1948" i="5"/>
  <c r="AA1948" i="5"/>
  <c r="Z1948" i="5"/>
  <c r="Y1948" i="5"/>
  <c r="X1948" i="5"/>
  <c r="W1948" i="5"/>
  <c r="V1948" i="5"/>
  <c r="U1948" i="5"/>
  <c r="T1948" i="5"/>
  <c r="S1948" i="5"/>
  <c r="BK1947" i="5"/>
  <c r="BI1947" i="5"/>
  <c r="BF1947" i="5"/>
  <c r="BD1947" i="5"/>
  <c r="BA1947" i="5"/>
  <c r="AY1947" i="5"/>
  <c r="AV1947" i="5"/>
  <c r="AT1947" i="5"/>
  <c r="AQ1947" i="5"/>
  <c r="AO1947" i="5"/>
  <c r="AL1947" i="5"/>
  <c r="AJ1947" i="5"/>
  <c r="AG1947" i="5"/>
  <c r="BK1946" i="5"/>
  <c r="BI1946" i="5"/>
  <c r="BF1946" i="5"/>
  <c r="BD1946" i="5"/>
  <c r="BA1946" i="5"/>
  <c r="AY1946" i="5"/>
  <c r="AV1946" i="5"/>
  <c r="AT1946" i="5"/>
  <c r="AQ1946" i="5"/>
  <c r="AO1946" i="5"/>
  <c r="AL1946" i="5"/>
  <c r="AJ1946" i="5"/>
  <c r="AG1946" i="5"/>
  <c r="BK1945" i="5"/>
  <c r="BI1945" i="5"/>
  <c r="BF1945" i="5"/>
  <c r="BD1945" i="5"/>
  <c r="BA1945" i="5"/>
  <c r="AY1945" i="5"/>
  <c r="AV1945" i="5"/>
  <c r="AT1945" i="5"/>
  <c r="AQ1945" i="5"/>
  <c r="AO1945" i="5"/>
  <c r="AL1945" i="5"/>
  <c r="AJ1945" i="5"/>
  <c r="AG1945" i="5"/>
  <c r="BZ1944" i="5"/>
  <c r="BY1944" i="5"/>
  <c r="BX1944" i="5"/>
  <c r="BW1944" i="5"/>
  <c r="BV1944" i="5"/>
  <c r="BU1944" i="5"/>
  <c r="BT1944" i="5"/>
  <c r="BS1944" i="5"/>
  <c r="BR1944" i="5"/>
  <c r="BQ1944" i="5"/>
  <c r="BP1944" i="5"/>
  <c r="BO1944" i="5"/>
  <c r="BK1944" i="5"/>
  <c r="BI1944" i="5"/>
  <c r="BF1944" i="5"/>
  <c r="BD1944" i="5"/>
  <c r="BA1944" i="5"/>
  <c r="AY1944" i="5"/>
  <c r="AV1944" i="5"/>
  <c r="AT1944" i="5"/>
  <c r="AQ1944" i="5"/>
  <c r="AO1944" i="5"/>
  <c r="AL1944" i="5"/>
  <c r="AJ1944" i="5"/>
  <c r="AG1944" i="5"/>
  <c r="BK1943" i="5"/>
  <c r="BI1943" i="5"/>
  <c r="BF1943" i="5"/>
  <c r="BD1943" i="5"/>
  <c r="BA1943" i="5"/>
  <c r="AY1943" i="5"/>
  <c r="AV1943" i="5"/>
  <c r="AT1943" i="5"/>
  <c r="AQ1943" i="5"/>
  <c r="AO1943" i="5"/>
  <c r="AL1943" i="5"/>
  <c r="AJ1943" i="5"/>
  <c r="AG1943" i="5"/>
  <c r="BZ1942" i="5"/>
  <c r="BY1942" i="5"/>
  <c r="BX1942" i="5"/>
  <c r="BW1942" i="5"/>
  <c r="BV1942" i="5"/>
  <c r="BU1942" i="5"/>
  <c r="BT1942" i="5"/>
  <c r="BS1942" i="5"/>
  <c r="BR1942" i="5"/>
  <c r="BQ1942" i="5"/>
  <c r="BP1942" i="5"/>
  <c r="BO1942" i="5"/>
  <c r="BK1942" i="5"/>
  <c r="BI1942" i="5"/>
  <c r="BF1942" i="5"/>
  <c r="BD1942" i="5"/>
  <c r="BA1942" i="5"/>
  <c r="AY1942" i="5"/>
  <c r="AV1942" i="5"/>
  <c r="AT1942" i="5"/>
  <c r="AQ1942" i="5"/>
  <c r="AO1942" i="5"/>
  <c r="AL1942" i="5"/>
  <c r="AJ1942" i="5"/>
  <c r="AG1942" i="5"/>
  <c r="BK1941" i="5"/>
  <c r="BI1941" i="5"/>
  <c r="BF1941" i="5"/>
  <c r="BD1941" i="5"/>
  <c r="BA1941" i="5"/>
  <c r="AY1941" i="5"/>
  <c r="AV1941" i="5"/>
  <c r="AT1941" i="5"/>
  <c r="AQ1941" i="5"/>
  <c r="AO1941" i="5"/>
  <c r="AL1941" i="5"/>
  <c r="AJ1941" i="5"/>
  <c r="AG1941" i="5"/>
  <c r="BK1940" i="5"/>
  <c r="BI1940" i="5"/>
  <c r="BF1940" i="5"/>
  <c r="BD1940" i="5"/>
  <c r="BA1940" i="5"/>
  <c r="AY1940" i="5"/>
  <c r="AV1940" i="5"/>
  <c r="AT1940" i="5"/>
  <c r="AQ1940" i="5"/>
  <c r="AO1940" i="5"/>
  <c r="AL1940" i="5"/>
  <c r="AJ1940" i="5"/>
  <c r="AG1940" i="5"/>
  <c r="BK1939" i="5"/>
  <c r="BI1939" i="5"/>
  <c r="BF1939" i="5"/>
  <c r="BD1939" i="5"/>
  <c r="BA1939" i="5"/>
  <c r="AY1939" i="5"/>
  <c r="AV1939" i="5"/>
  <c r="AT1939" i="5"/>
  <c r="AQ1939" i="5"/>
  <c r="AO1939" i="5"/>
  <c r="AL1939" i="5"/>
  <c r="AJ1939" i="5"/>
  <c r="AG1939" i="5"/>
  <c r="BK1938" i="5"/>
  <c r="BI1938" i="5"/>
  <c r="BF1938" i="5"/>
  <c r="BD1938" i="5"/>
  <c r="BA1938" i="5"/>
  <c r="AY1938" i="5"/>
  <c r="AV1938" i="5"/>
  <c r="AT1938" i="5"/>
  <c r="AQ1938" i="5"/>
  <c r="AO1938" i="5"/>
  <c r="AL1938" i="5"/>
  <c r="AJ1938" i="5"/>
  <c r="AG1938" i="5"/>
  <c r="BK1937" i="5"/>
  <c r="BI1937" i="5"/>
  <c r="BF1937" i="5"/>
  <c r="BD1937" i="5"/>
  <c r="BA1937" i="5"/>
  <c r="AY1937" i="5"/>
  <c r="AV1937" i="5"/>
  <c r="AT1937" i="5"/>
  <c r="AQ1937" i="5"/>
  <c r="AO1937" i="5"/>
  <c r="AL1937" i="5"/>
  <c r="AJ1937" i="5"/>
  <c r="AG1937" i="5"/>
  <c r="BK1936" i="5"/>
  <c r="BI1936" i="5"/>
  <c r="BF1936" i="5"/>
  <c r="BD1936" i="5"/>
  <c r="BA1936" i="5"/>
  <c r="AY1936" i="5"/>
  <c r="AV1936" i="5"/>
  <c r="AT1936" i="5"/>
  <c r="AQ1936" i="5"/>
  <c r="AO1936" i="5"/>
  <c r="AL1936" i="5"/>
  <c r="AJ1936" i="5"/>
  <c r="AG1936" i="5"/>
  <c r="BK1935" i="5"/>
  <c r="BI1935" i="5"/>
  <c r="BF1935" i="5"/>
  <c r="BD1935" i="5"/>
  <c r="BA1935" i="5"/>
  <c r="AY1935" i="5"/>
  <c r="AV1935" i="5"/>
  <c r="AT1935" i="5"/>
  <c r="AQ1935" i="5"/>
  <c r="AO1935" i="5"/>
  <c r="AL1935" i="5"/>
  <c r="AJ1935" i="5"/>
  <c r="AG1935" i="5"/>
  <c r="BK1934" i="5"/>
  <c r="BI1934" i="5"/>
  <c r="BF1934" i="5"/>
  <c r="BD1934" i="5"/>
  <c r="BA1934" i="5"/>
  <c r="AY1934" i="5"/>
  <c r="AV1934" i="5"/>
  <c r="AT1934" i="5"/>
  <c r="AQ1934" i="5"/>
  <c r="AO1934" i="5"/>
  <c r="AL1934" i="5"/>
  <c r="AJ1934" i="5"/>
  <c r="AG1934" i="5"/>
  <c r="BZ1933" i="5"/>
  <c r="BY1933" i="5"/>
  <c r="BX1933" i="5"/>
  <c r="BW1933" i="5"/>
  <c r="BV1933" i="5"/>
  <c r="BU1933" i="5"/>
  <c r="BT1933" i="5"/>
  <c r="BS1933" i="5"/>
  <c r="BR1933" i="5"/>
  <c r="BQ1933" i="5"/>
  <c r="BP1933" i="5"/>
  <c r="BO1933" i="5"/>
  <c r="BK1933" i="5"/>
  <c r="BI1933" i="5"/>
  <c r="BF1933" i="5"/>
  <c r="BD1933" i="5"/>
  <c r="BA1933" i="5"/>
  <c r="AY1933" i="5"/>
  <c r="AV1933" i="5"/>
  <c r="AT1933" i="5"/>
  <c r="AQ1933" i="5"/>
  <c r="AO1933" i="5"/>
  <c r="AL1933" i="5"/>
  <c r="AJ1933" i="5"/>
  <c r="AG1933" i="5"/>
  <c r="BK1932" i="5"/>
  <c r="BI1932" i="5"/>
  <c r="BF1932" i="5"/>
  <c r="BD1932" i="5"/>
  <c r="BA1932" i="5"/>
  <c r="AY1932" i="5"/>
  <c r="AV1932" i="5"/>
  <c r="AT1932" i="5"/>
  <c r="AQ1932" i="5"/>
  <c r="AO1932" i="5"/>
  <c r="AL1932" i="5"/>
  <c r="AJ1932" i="5"/>
  <c r="AG1932" i="5"/>
  <c r="BZ1931" i="5"/>
  <c r="BY1931" i="5"/>
  <c r="BX1931" i="5"/>
  <c r="BW1931" i="5"/>
  <c r="BV1931" i="5"/>
  <c r="BU1931" i="5"/>
  <c r="BT1931" i="5"/>
  <c r="BS1931" i="5"/>
  <c r="BR1931" i="5"/>
  <c r="BQ1931" i="5"/>
  <c r="BP1931" i="5"/>
  <c r="BO1931" i="5"/>
  <c r="BK1931" i="5"/>
  <c r="BI1931" i="5"/>
  <c r="BF1931" i="5"/>
  <c r="BD1931" i="5"/>
  <c r="BA1931" i="5"/>
  <c r="AY1931" i="5"/>
  <c r="AV1931" i="5"/>
  <c r="AT1931" i="5"/>
  <c r="AQ1931" i="5"/>
  <c r="AO1931" i="5"/>
  <c r="AL1931" i="5"/>
  <c r="AJ1931" i="5"/>
  <c r="AG1931" i="5"/>
  <c r="BK1930" i="5"/>
  <c r="BI1930" i="5"/>
  <c r="BF1930" i="5"/>
  <c r="BD1930" i="5"/>
  <c r="BA1930" i="5"/>
  <c r="AY1930" i="5"/>
  <c r="AV1930" i="5"/>
  <c r="AT1930" i="5"/>
  <c r="AQ1930" i="5"/>
  <c r="AO1930" i="5"/>
  <c r="AL1930" i="5"/>
  <c r="AJ1930" i="5"/>
  <c r="AG1930" i="5"/>
  <c r="BK1929" i="5"/>
  <c r="BI1929" i="5"/>
  <c r="BF1929" i="5"/>
  <c r="BD1929" i="5"/>
  <c r="BA1929" i="5"/>
  <c r="AY1929" i="5"/>
  <c r="AV1929" i="5"/>
  <c r="AT1929" i="5"/>
  <c r="AQ1929" i="5"/>
  <c r="AO1929" i="5"/>
  <c r="AL1929" i="5"/>
  <c r="AJ1929" i="5"/>
  <c r="AG1929" i="5"/>
  <c r="BK1928" i="5"/>
  <c r="BI1928" i="5"/>
  <c r="BF1928" i="5"/>
  <c r="BD1928" i="5"/>
  <c r="BA1928" i="5"/>
  <c r="AY1928" i="5"/>
  <c r="AV1928" i="5"/>
  <c r="AT1928" i="5"/>
  <c r="AQ1928" i="5"/>
  <c r="AO1928" i="5"/>
  <c r="AL1928" i="5"/>
  <c r="AJ1928" i="5"/>
  <c r="AG1928" i="5"/>
  <c r="BK1927" i="5"/>
  <c r="BI1927" i="5"/>
  <c r="BF1927" i="5"/>
  <c r="BD1927" i="5"/>
  <c r="BA1927" i="5"/>
  <c r="AY1927" i="5"/>
  <c r="AV1927" i="5"/>
  <c r="AT1927" i="5"/>
  <c r="AQ1927" i="5"/>
  <c r="AO1927" i="5"/>
  <c r="AL1927" i="5"/>
  <c r="AJ1927" i="5"/>
  <c r="AG1927" i="5"/>
  <c r="BK1926" i="5"/>
  <c r="BI1926" i="5"/>
  <c r="BF1926" i="5"/>
  <c r="BD1926" i="5"/>
  <c r="BA1926" i="5"/>
  <c r="AY1926" i="5"/>
  <c r="AV1926" i="5"/>
  <c r="AT1926" i="5"/>
  <c r="AQ1926" i="5"/>
  <c r="AO1926" i="5"/>
  <c r="AL1926" i="5"/>
  <c r="AJ1926" i="5"/>
  <c r="AG1926" i="5"/>
  <c r="BZ1925" i="5"/>
  <c r="BY1925" i="5"/>
  <c r="BX1925" i="5"/>
  <c r="BW1925" i="5"/>
  <c r="BV1925" i="5"/>
  <c r="BU1925" i="5"/>
  <c r="BT1925" i="5"/>
  <c r="BS1925" i="5"/>
  <c r="BR1925" i="5"/>
  <c r="BQ1925" i="5"/>
  <c r="BP1925" i="5"/>
  <c r="BO1925" i="5"/>
  <c r="BK1925" i="5"/>
  <c r="BI1925" i="5"/>
  <c r="BF1925" i="5"/>
  <c r="BD1925" i="5"/>
  <c r="BA1925" i="5"/>
  <c r="AY1925" i="5"/>
  <c r="AV1925" i="5"/>
  <c r="AT1925" i="5"/>
  <c r="AQ1925" i="5"/>
  <c r="AO1925" i="5"/>
  <c r="AL1925" i="5"/>
  <c r="AJ1925" i="5"/>
  <c r="AG1925" i="5"/>
  <c r="BK1924" i="5"/>
  <c r="BI1924" i="5"/>
  <c r="BF1924" i="5"/>
  <c r="BD1924" i="5"/>
  <c r="BA1924" i="5"/>
  <c r="AY1924" i="5"/>
  <c r="AV1924" i="5"/>
  <c r="AT1924" i="5"/>
  <c r="AQ1924" i="5"/>
  <c r="AO1924" i="5"/>
  <c r="AL1924" i="5"/>
  <c r="AJ1924" i="5"/>
  <c r="AG1924" i="5"/>
  <c r="BZ1923" i="5"/>
  <c r="BY1923" i="5"/>
  <c r="BX1923" i="5"/>
  <c r="BW1923" i="5"/>
  <c r="BV1923" i="5"/>
  <c r="BU1923" i="5"/>
  <c r="BT1923" i="5"/>
  <c r="BS1923" i="5"/>
  <c r="BR1923" i="5"/>
  <c r="BQ1923" i="5"/>
  <c r="BP1923" i="5"/>
  <c r="BO1923" i="5"/>
  <c r="BK1923" i="5"/>
  <c r="BI1923" i="5"/>
  <c r="BF1923" i="5"/>
  <c r="BD1923" i="5"/>
  <c r="BA1923" i="5"/>
  <c r="AY1923" i="5"/>
  <c r="AV1923" i="5"/>
  <c r="AT1923" i="5"/>
  <c r="AQ1923" i="5"/>
  <c r="AO1923" i="5"/>
  <c r="AL1923" i="5"/>
  <c r="AJ1923" i="5"/>
  <c r="AG1923" i="5"/>
  <c r="BK1922" i="5"/>
  <c r="BI1922" i="5"/>
  <c r="BF1922" i="5"/>
  <c r="BD1922" i="5"/>
  <c r="BA1922" i="5"/>
  <c r="AY1922" i="5"/>
  <c r="AV1922" i="5"/>
  <c r="AT1922" i="5"/>
  <c r="AQ1922" i="5"/>
  <c r="AO1922" i="5"/>
  <c r="AL1922" i="5"/>
  <c r="AJ1922" i="5"/>
  <c r="AG1922" i="5"/>
  <c r="BK1921" i="5"/>
  <c r="BI1921" i="5"/>
  <c r="BF1921" i="5"/>
  <c r="BD1921" i="5"/>
  <c r="BA1921" i="5"/>
  <c r="AY1921" i="5"/>
  <c r="AV1921" i="5"/>
  <c r="AT1921" i="5"/>
  <c r="AQ1921" i="5"/>
  <c r="AO1921" i="5"/>
  <c r="AL1921" i="5"/>
  <c r="AJ1921" i="5"/>
  <c r="AG1921" i="5"/>
  <c r="DA1920" i="5"/>
  <c r="CZ1920" i="5"/>
  <c r="CY1920" i="5"/>
  <c r="CX1920" i="5"/>
  <c r="CW1920" i="5"/>
  <c r="CV1920" i="5"/>
  <c r="CU1920" i="5"/>
  <c r="CT1920" i="5"/>
  <c r="CS1920" i="5"/>
  <c r="CR1920" i="5"/>
  <c r="CQ1920" i="5"/>
  <c r="CP1920" i="5"/>
  <c r="BK1920" i="5"/>
  <c r="BI1920" i="5"/>
  <c r="BF1920" i="5"/>
  <c r="BD1920" i="5"/>
  <c r="BA1920" i="5"/>
  <c r="AY1920" i="5"/>
  <c r="AV1920" i="5"/>
  <c r="AT1920" i="5"/>
  <c r="AQ1920" i="5"/>
  <c r="AO1920" i="5"/>
  <c r="AL1920" i="5"/>
  <c r="AJ1920" i="5"/>
  <c r="AG1920" i="5"/>
  <c r="BK1919" i="5"/>
  <c r="BI1919" i="5"/>
  <c r="BF1919" i="5"/>
  <c r="BD1919" i="5"/>
  <c r="BA1919" i="5"/>
  <c r="AY1919" i="5"/>
  <c r="AV1919" i="5"/>
  <c r="AT1919" i="5"/>
  <c r="AQ1919" i="5"/>
  <c r="AO1919" i="5"/>
  <c r="AL1919" i="5"/>
  <c r="AJ1919" i="5"/>
  <c r="AG1919" i="5"/>
  <c r="DA1918" i="5"/>
  <c r="CZ1918" i="5"/>
  <c r="CY1918" i="5"/>
  <c r="CX1918" i="5"/>
  <c r="CW1918" i="5"/>
  <c r="CV1918" i="5"/>
  <c r="CU1918" i="5"/>
  <c r="CT1918" i="5"/>
  <c r="CS1918" i="5"/>
  <c r="CR1918" i="5"/>
  <c r="CR1921" i="5" s="1"/>
  <c r="CQ1918" i="5"/>
  <c r="CP1918" i="5"/>
  <c r="BK1918" i="5"/>
  <c r="BI1918" i="5"/>
  <c r="BF1918" i="5"/>
  <c r="BD1918" i="5"/>
  <c r="BA1918" i="5"/>
  <c r="AY1918" i="5"/>
  <c r="AV1918" i="5"/>
  <c r="AT1918" i="5"/>
  <c r="AQ1918" i="5"/>
  <c r="AO1918" i="5"/>
  <c r="AL1918" i="5"/>
  <c r="AJ1918" i="5"/>
  <c r="AG1918" i="5"/>
  <c r="BK1917" i="5"/>
  <c r="BI1917" i="5"/>
  <c r="BF1917" i="5"/>
  <c r="BD1917" i="5"/>
  <c r="BA1917" i="5"/>
  <c r="AY1917" i="5"/>
  <c r="AV1917" i="5"/>
  <c r="AT1917" i="5"/>
  <c r="AQ1917" i="5"/>
  <c r="AO1917" i="5"/>
  <c r="AL1917" i="5"/>
  <c r="AJ1917" i="5"/>
  <c r="AG1917" i="5"/>
  <c r="BK1916" i="5"/>
  <c r="BI1916" i="5"/>
  <c r="BF1916" i="5"/>
  <c r="BD1916" i="5"/>
  <c r="BA1916" i="5"/>
  <c r="AY1916" i="5"/>
  <c r="AV1916" i="5"/>
  <c r="AT1916" i="5"/>
  <c r="AQ1916" i="5"/>
  <c r="AO1916" i="5"/>
  <c r="AL1916" i="5"/>
  <c r="AJ1916" i="5"/>
  <c r="AG1916" i="5"/>
  <c r="BZ1915" i="5"/>
  <c r="BY1915" i="5"/>
  <c r="BX1915" i="5"/>
  <c r="BW1915" i="5"/>
  <c r="BV1915" i="5"/>
  <c r="BU1915" i="5"/>
  <c r="BT1915" i="5"/>
  <c r="BS1915" i="5"/>
  <c r="BR1915" i="5"/>
  <c r="BQ1915" i="5"/>
  <c r="BP1915" i="5"/>
  <c r="BO1915" i="5"/>
  <c r="BK1915" i="5"/>
  <c r="BI1915" i="5"/>
  <c r="BF1915" i="5"/>
  <c r="BD1915" i="5"/>
  <c r="BA1915" i="5"/>
  <c r="AY1915" i="5"/>
  <c r="AV1915" i="5"/>
  <c r="AT1915" i="5"/>
  <c r="AQ1915" i="5"/>
  <c r="AO1915" i="5"/>
  <c r="AL1915" i="5"/>
  <c r="AJ1915" i="5"/>
  <c r="AG1915" i="5"/>
  <c r="BK1914" i="5"/>
  <c r="BI1914" i="5"/>
  <c r="BF1914" i="5"/>
  <c r="BD1914" i="5"/>
  <c r="BA1914" i="5"/>
  <c r="AY1914" i="5"/>
  <c r="AV1914" i="5"/>
  <c r="AT1914" i="5"/>
  <c r="AQ1914" i="5"/>
  <c r="AO1914" i="5"/>
  <c r="AL1914" i="5"/>
  <c r="AJ1914" i="5"/>
  <c r="AG1914" i="5"/>
  <c r="BZ1913" i="5"/>
  <c r="BY1913" i="5"/>
  <c r="BX1913" i="5"/>
  <c r="BW1913" i="5"/>
  <c r="BV1913" i="5"/>
  <c r="BU1913" i="5"/>
  <c r="BT1913" i="5"/>
  <c r="BS1913" i="5"/>
  <c r="BR1913" i="5"/>
  <c r="BQ1913" i="5"/>
  <c r="BP1913" i="5"/>
  <c r="BO1913" i="5"/>
  <c r="BK1913" i="5"/>
  <c r="BI1913" i="5"/>
  <c r="BF1913" i="5"/>
  <c r="BD1913" i="5"/>
  <c r="BA1913" i="5"/>
  <c r="AY1913" i="5"/>
  <c r="AV1913" i="5"/>
  <c r="AT1913" i="5"/>
  <c r="AQ1913" i="5"/>
  <c r="AO1913" i="5"/>
  <c r="AL1913" i="5"/>
  <c r="AJ1913" i="5"/>
  <c r="AG1913" i="5"/>
  <c r="BK1912" i="5"/>
  <c r="BI1912" i="5"/>
  <c r="BF1912" i="5"/>
  <c r="BD1912" i="5"/>
  <c r="BA1912" i="5"/>
  <c r="AY1912" i="5"/>
  <c r="AV1912" i="5"/>
  <c r="AT1912" i="5"/>
  <c r="AQ1912" i="5"/>
  <c r="AO1912" i="5"/>
  <c r="AL1912" i="5"/>
  <c r="AJ1912" i="5"/>
  <c r="AG1912" i="5"/>
  <c r="BK1911" i="5"/>
  <c r="BI1911" i="5"/>
  <c r="BF1911" i="5"/>
  <c r="BD1911" i="5"/>
  <c r="BA1911" i="5"/>
  <c r="AY1911" i="5"/>
  <c r="AV1911" i="5"/>
  <c r="AT1911" i="5"/>
  <c r="AQ1911" i="5"/>
  <c r="AO1911" i="5"/>
  <c r="AL1911" i="5"/>
  <c r="AJ1911" i="5"/>
  <c r="AG1911" i="5"/>
  <c r="BK1910" i="5"/>
  <c r="BI1910" i="5"/>
  <c r="BF1910" i="5"/>
  <c r="BD1910" i="5"/>
  <c r="BA1910" i="5"/>
  <c r="AY1910" i="5"/>
  <c r="AV1910" i="5"/>
  <c r="AT1910" i="5"/>
  <c r="AQ1910" i="5"/>
  <c r="AO1910" i="5"/>
  <c r="AL1910" i="5"/>
  <c r="AJ1910" i="5"/>
  <c r="AG1910" i="5"/>
  <c r="BK1909" i="5"/>
  <c r="BI1909" i="5"/>
  <c r="BF1909" i="5"/>
  <c r="BD1909" i="5"/>
  <c r="BA1909" i="5"/>
  <c r="AY1909" i="5"/>
  <c r="AV1909" i="5"/>
  <c r="AT1909" i="5"/>
  <c r="AQ1909" i="5"/>
  <c r="AO1909" i="5"/>
  <c r="AL1909" i="5"/>
  <c r="AJ1909" i="5"/>
  <c r="AG1909" i="5"/>
  <c r="BK1908" i="5"/>
  <c r="BI1908" i="5"/>
  <c r="BF1908" i="5"/>
  <c r="BD1908" i="5"/>
  <c r="BA1908" i="5"/>
  <c r="AY1908" i="5"/>
  <c r="AV1908" i="5"/>
  <c r="AT1908" i="5"/>
  <c r="AQ1908" i="5"/>
  <c r="AO1908" i="5"/>
  <c r="AL1908" i="5"/>
  <c r="AJ1908" i="5"/>
  <c r="AG1908" i="5"/>
  <c r="BK1907" i="5"/>
  <c r="BI1907" i="5"/>
  <c r="BF1907" i="5"/>
  <c r="BD1907" i="5"/>
  <c r="BA1907" i="5"/>
  <c r="AY1907" i="5"/>
  <c r="AV1907" i="5"/>
  <c r="AT1907" i="5"/>
  <c r="AQ1907" i="5"/>
  <c r="AO1907" i="5"/>
  <c r="AL1907" i="5"/>
  <c r="AJ1907" i="5"/>
  <c r="AG1907" i="5"/>
  <c r="BZ1906" i="5"/>
  <c r="BY1906" i="5"/>
  <c r="BX1906" i="5"/>
  <c r="BW1906" i="5"/>
  <c r="BV1906" i="5"/>
  <c r="BU1906" i="5"/>
  <c r="BT1906" i="5"/>
  <c r="BS1906" i="5"/>
  <c r="BR1906" i="5"/>
  <c r="BQ1906" i="5"/>
  <c r="BP1906" i="5"/>
  <c r="BO1906" i="5"/>
  <c r="BK1906" i="5"/>
  <c r="BI1906" i="5"/>
  <c r="BF1906" i="5"/>
  <c r="BD1906" i="5"/>
  <c r="BA1906" i="5"/>
  <c r="AY1906" i="5"/>
  <c r="AV1906" i="5"/>
  <c r="AT1906" i="5"/>
  <c r="AQ1906" i="5"/>
  <c r="AO1906" i="5"/>
  <c r="AL1906" i="5"/>
  <c r="AJ1906" i="5"/>
  <c r="AG1906" i="5"/>
  <c r="DA1905" i="5"/>
  <c r="CZ1905" i="5"/>
  <c r="CY1905" i="5"/>
  <c r="CX1905" i="5"/>
  <c r="CW1905" i="5"/>
  <c r="CV1905" i="5"/>
  <c r="CU1905" i="5"/>
  <c r="CT1905" i="5"/>
  <c r="CS1905" i="5"/>
  <c r="CR1905" i="5"/>
  <c r="CQ1905" i="5"/>
  <c r="CP1905" i="5"/>
  <c r="BK1905" i="5"/>
  <c r="BI1905" i="5"/>
  <c r="BF1905" i="5"/>
  <c r="BD1905" i="5"/>
  <c r="BA1905" i="5"/>
  <c r="AY1905" i="5"/>
  <c r="AV1905" i="5"/>
  <c r="AT1905" i="5"/>
  <c r="AQ1905" i="5"/>
  <c r="AO1905" i="5"/>
  <c r="AL1905" i="5"/>
  <c r="AJ1905" i="5"/>
  <c r="AG1905" i="5"/>
  <c r="BZ1904" i="5"/>
  <c r="BY1904" i="5"/>
  <c r="BX1904" i="5"/>
  <c r="BW1904" i="5"/>
  <c r="BV1904" i="5"/>
  <c r="BU1904" i="5"/>
  <c r="BT1904" i="5"/>
  <c r="BS1904" i="5"/>
  <c r="BR1904" i="5"/>
  <c r="BQ1904" i="5"/>
  <c r="BP1904" i="5"/>
  <c r="BO1904" i="5"/>
  <c r="BK1904" i="5"/>
  <c r="BI1904" i="5"/>
  <c r="BF1904" i="5"/>
  <c r="BD1904" i="5"/>
  <c r="BA1904" i="5"/>
  <c r="AY1904" i="5"/>
  <c r="AV1904" i="5"/>
  <c r="AT1904" i="5"/>
  <c r="AQ1904" i="5"/>
  <c r="AO1904" i="5"/>
  <c r="AL1904" i="5"/>
  <c r="AJ1904" i="5"/>
  <c r="AG1904" i="5"/>
  <c r="DA1903" i="5"/>
  <c r="CZ1903" i="5"/>
  <c r="CY1903" i="5"/>
  <c r="CX1903" i="5"/>
  <c r="CW1903" i="5"/>
  <c r="CV1903" i="5"/>
  <c r="CU1903" i="5"/>
  <c r="CT1903" i="5"/>
  <c r="CS1903" i="5"/>
  <c r="CR1903" i="5"/>
  <c r="CR1906" i="5" s="1"/>
  <c r="CQ1903" i="5"/>
  <c r="CP1903" i="5"/>
  <c r="BK1903" i="5"/>
  <c r="BI1903" i="5"/>
  <c r="BF1903" i="5"/>
  <c r="BD1903" i="5"/>
  <c r="BA1903" i="5"/>
  <c r="AY1903" i="5"/>
  <c r="AV1903" i="5"/>
  <c r="AT1903" i="5"/>
  <c r="AQ1903" i="5"/>
  <c r="AO1903" i="5"/>
  <c r="AL1903" i="5"/>
  <c r="AJ1903" i="5"/>
  <c r="AG1903" i="5"/>
  <c r="BK1902" i="5"/>
  <c r="BI1902" i="5"/>
  <c r="BF1902" i="5"/>
  <c r="BD1902" i="5"/>
  <c r="BA1902" i="5"/>
  <c r="AY1902" i="5"/>
  <c r="AV1902" i="5"/>
  <c r="AT1902" i="5"/>
  <c r="AQ1902" i="5"/>
  <c r="AO1902" i="5"/>
  <c r="AL1902" i="5"/>
  <c r="AJ1902" i="5"/>
  <c r="AG1902" i="5"/>
  <c r="BK1901" i="5"/>
  <c r="BI1901" i="5"/>
  <c r="BF1901" i="5"/>
  <c r="BD1901" i="5"/>
  <c r="BA1901" i="5"/>
  <c r="AY1901" i="5"/>
  <c r="AV1901" i="5"/>
  <c r="AT1901" i="5"/>
  <c r="AQ1901" i="5"/>
  <c r="AO1901" i="5"/>
  <c r="AL1901" i="5"/>
  <c r="AJ1901" i="5"/>
  <c r="AG1901" i="5"/>
  <c r="BK1900" i="5"/>
  <c r="BI1900" i="5"/>
  <c r="BF1900" i="5"/>
  <c r="BD1900" i="5"/>
  <c r="BA1900" i="5"/>
  <c r="AY1900" i="5"/>
  <c r="AV1900" i="5"/>
  <c r="AT1900" i="5"/>
  <c r="AQ1900" i="5"/>
  <c r="AO1900" i="5"/>
  <c r="AL1900" i="5"/>
  <c r="AJ1900" i="5"/>
  <c r="AG1900" i="5"/>
  <c r="BK1899" i="5"/>
  <c r="BI1899" i="5"/>
  <c r="BF1899" i="5"/>
  <c r="BD1899" i="5"/>
  <c r="BA1899" i="5"/>
  <c r="AY1899" i="5"/>
  <c r="AV1899" i="5"/>
  <c r="AT1899" i="5"/>
  <c r="AQ1899" i="5"/>
  <c r="AO1899" i="5"/>
  <c r="AL1899" i="5"/>
  <c r="AJ1899" i="5"/>
  <c r="AG1899" i="5"/>
  <c r="BK1898" i="5"/>
  <c r="BI1898" i="5"/>
  <c r="BF1898" i="5"/>
  <c r="BD1898" i="5"/>
  <c r="BA1898" i="5"/>
  <c r="AY1898" i="5"/>
  <c r="AV1898" i="5"/>
  <c r="AT1898" i="5"/>
  <c r="AQ1898" i="5"/>
  <c r="AO1898" i="5"/>
  <c r="AL1898" i="5"/>
  <c r="AJ1898" i="5"/>
  <c r="AG1898" i="5"/>
  <c r="BZ1897" i="5"/>
  <c r="BY1897" i="5"/>
  <c r="BX1897" i="5"/>
  <c r="BW1897" i="5"/>
  <c r="BV1897" i="5"/>
  <c r="BU1897" i="5"/>
  <c r="BT1897" i="5"/>
  <c r="BS1897" i="5"/>
  <c r="BR1897" i="5"/>
  <c r="BQ1897" i="5"/>
  <c r="BP1897" i="5"/>
  <c r="BO1897" i="5"/>
  <c r="BK1897" i="5"/>
  <c r="BI1897" i="5"/>
  <c r="BF1897" i="5"/>
  <c r="BD1897" i="5"/>
  <c r="BA1897" i="5"/>
  <c r="AY1897" i="5"/>
  <c r="AV1897" i="5"/>
  <c r="AT1897" i="5"/>
  <c r="AQ1897" i="5"/>
  <c r="AO1897" i="5"/>
  <c r="AL1897" i="5"/>
  <c r="AJ1897" i="5"/>
  <c r="AG1897" i="5"/>
  <c r="BK1896" i="5"/>
  <c r="BI1896" i="5"/>
  <c r="BF1896" i="5"/>
  <c r="BD1896" i="5"/>
  <c r="BA1896" i="5"/>
  <c r="AY1896" i="5"/>
  <c r="AV1896" i="5"/>
  <c r="AT1896" i="5"/>
  <c r="AQ1896" i="5"/>
  <c r="AO1896" i="5"/>
  <c r="AL1896" i="5"/>
  <c r="AJ1896" i="5"/>
  <c r="AG1896" i="5"/>
  <c r="BZ1895" i="5"/>
  <c r="BY1895" i="5"/>
  <c r="BX1895" i="5"/>
  <c r="BW1895" i="5"/>
  <c r="BV1895" i="5"/>
  <c r="BU1895" i="5"/>
  <c r="BT1895" i="5"/>
  <c r="BS1895" i="5"/>
  <c r="BR1895" i="5"/>
  <c r="BQ1895" i="5"/>
  <c r="BP1895" i="5"/>
  <c r="BO1895" i="5"/>
  <c r="BK1895" i="5"/>
  <c r="BI1895" i="5"/>
  <c r="BF1895" i="5"/>
  <c r="BD1895" i="5"/>
  <c r="BA1895" i="5"/>
  <c r="AY1895" i="5"/>
  <c r="AV1895" i="5"/>
  <c r="AT1895" i="5"/>
  <c r="AQ1895" i="5"/>
  <c r="AO1895" i="5"/>
  <c r="AL1895" i="5"/>
  <c r="AJ1895" i="5"/>
  <c r="AG1895" i="5"/>
  <c r="BK1894" i="5"/>
  <c r="BI1894" i="5"/>
  <c r="BF1894" i="5"/>
  <c r="BD1894" i="5"/>
  <c r="BA1894" i="5"/>
  <c r="AY1894" i="5"/>
  <c r="AV1894" i="5"/>
  <c r="AT1894" i="5"/>
  <c r="AQ1894" i="5"/>
  <c r="AO1894" i="5"/>
  <c r="AL1894" i="5"/>
  <c r="AJ1894" i="5"/>
  <c r="AG1894" i="5"/>
  <c r="BK1893" i="5"/>
  <c r="BI1893" i="5"/>
  <c r="BF1893" i="5"/>
  <c r="BD1893" i="5"/>
  <c r="BA1893" i="5"/>
  <c r="AY1893" i="5"/>
  <c r="AV1893" i="5"/>
  <c r="AT1893" i="5"/>
  <c r="AQ1893" i="5"/>
  <c r="AO1893" i="5"/>
  <c r="AL1893" i="5"/>
  <c r="AJ1893" i="5"/>
  <c r="AG1893" i="5"/>
  <c r="BK1892" i="5"/>
  <c r="BI1892" i="5"/>
  <c r="BF1892" i="5"/>
  <c r="BD1892" i="5"/>
  <c r="BA1892" i="5"/>
  <c r="AY1892" i="5"/>
  <c r="AV1892" i="5"/>
  <c r="AT1892" i="5"/>
  <c r="AQ1892" i="5"/>
  <c r="AO1892" i="5"/>
  <c r="AL1892" i="5"/>
  <c r="AJ1892" i="5"/>
  <c r="AG1892" i="5"/>
  <c r="BK1891" i="5"/>
  <c r="BI1891" i="5"/>
  <c r="BF1891" i="5"/>
  <c r="BD1891" i="5"/>
  <c r="BA1891" i="5"/>
  <c r="AY1891" i="5"/>
  <c r="AV1891" i="5"/>
  <c r="AT1891" i="5"/>
  <c r="AQ1891" i="5"/>
  <c r="AO1891" i="5"/>
  <c r="AL1891" i="5"/>
  <c r="AJ1891" i="5"/>
  <c r="AG1891" i="5"/>
  <c r="BK1890" i="5"/>
  <c r="BI1890" i="5"/>
  <c r="BF1890" i="5"/>
  <c r="BD1890" i="5"/>
  <c r="BA1890" i="5"/>
  <c r="AY1890" i="5"/>
  <c r="AV1890" i="5"/>
  <c r="AT1890" i="5"/>
  <c r="AQ1890" i="5"/>
  <c r="AO1890" i="5"/>
  <c r="AL1890" i="5"/>
  <c r="AJ1890" i="5"/>
  <c r="AG1890" i="5"/>
  <c r="BK1889" i="5"/>
  <c r="BI1889" i="5"/>
  <c r="BF1889" i="5"/>
  <c r="BD1889" i="5"/>
  <c r="BA1889" i="5"/>
  <c r="AY1889" i="5"/>
  <c r="AV1889" i="5"/>
  <c r="AT1889" i="5"/>
  <c r="AQ1889" i="5"/>
  <c r="AO1889" i="5"/>
  <c r="AL1889" i="5"/>
  <c r="AJ1889" i="5"/>
  <c r="AG1889" i="5"/>
  <c r="BK1888" i="5"/>
  <c r="BI1888" i="5"/>
  <c r="BF1888" i="5"/>
  <c r="BD1888" i="5"/>
  <c r="BA1888" i="5"/>
  <c r="AY1888" i="5"/>
  <c r="AV1888" i="5"/>
  <c r="AT1888" i="5"/>
  <c r="AQ1888" i="5"/>
  <c r="AO1888" i="5"/>
  <c r="AL1888" i="5"/>
  <c r="AJ1888" i="5"/>
  <c r="AG1888" i="5"/>
  <c r="BK1887" i="5"/>
  <c r="BI1887" i="5"/>
  <c r="BF1887" i="5"/>
  <c r="BD1887" i="5"/>
  <c r="BA1887" i="5"/>
  <c r="AY1887" i="5"/>
  <c r="AV1887" i="5"/>
  <c r="AT1887" i="5"/>
  <c r="AQ1887" i="5"/>
  <c r="AO1887" i="5"/>
  <c r="AL1887" i="5"/>
  <c r="AJ1887" i="5"/>
  <c r="AG1887" i="5"/>
  <c r="BZ1886" i="5"/>
  <c r="BY1886" i="5"/>
  <c r="BX1886" i="5"/>
  <c r="BW1886" i="5"/>
  <c r="BV1886" i="5"/>
  <c r="BU1886" i="5"/>
  <c r="BT1886" i="5"/>
  <c r="BS1886" i="5"/>
  <c r="BR1886" i="5"/>
  <c r="BQ1886" i="5"/>
  <c r="BP1886" i="5"/>
  <c r="BO1886" i="5"/>
  <c r="BK1886" i="5"/>
  <c r="BI1886" i="5"/>
  <c r="BF1886" i="5"/>
  <c r="BD1886" i="5"/>
  <c r="BA1886" i="5"/>
  <c r="AY1886" i="5"/>
  <c r="AV1886" i="5"/>
  <c r="AT1886" i="5"/>
  <c r="AQ1886" i="5"/>
  <c r="AO1886" i="5"/>
  <c r="AL1886" i="5"/>
  <c r="AJ1886" i="5"/>
  <c r="AG1886" i="5"/>
  <c r="BK1885" i="5"/>
  <c r="BI1885" i="5"/>
  <c r="BF1885" i="5"/>
  <c r="BD1885" i="5"/>
  <c r="BA1885" i="5"/>
  <c r="AY1885" i="5"/>
  <c r="AV1885" i="5"/>
  <c r="AT1885" i="5"/>
  <c r="AQ1885" i="5"/>
  <c r="AO1885" i="5"/>
  <c r="AL1885" i="5"/>
  <c r="AJ1885" i="5"/>
  <c r="AG1885" i="5"/>
  <c r="BZ1884" i="5"/>
  <c r="BY1884" i="5"/>
  <c r="BX1884" i="5"/>
  <c r="BW1884" i="5"/>
  <c r="BV1884" i="5"/>
  <c r="BU1884" i="5"/>
  <c r="BT1884" i="5"/>
  <c r="BS1884" i="5"/>
  <c r="BR1884" i="5"/>
  <c r="BQ1884" i="5"/>
  <c r="BP1884" i="5"/>
  <c r="BO1884" i="5"/>
  <c r="BK1884" i="5"/>
  <c r="BI1884" i="5"/>
  <c r="BF1884" i="5"/>
  <c r="BD1884" i="5"/>
  <c r="BA1884" i="5"/>
  <c r="AY1884" i="5"/>
  <c r="AV1884" i="5"/>
  <c r="AT1884" i="5"/>
  <c r="AQ1884" i="5"/>
  <c r="AO1884" i="5"/>
  <c r="AL1884" i="5"/>
  <c r="AJ1884" i="5"/>
  <c r="AG1884" i="5"/>
  <c r="BK1883" i="5"/>
  <c r="BI1883" i="5"/>
  <c r="BF1883" i="5"/>
  <c r="BD1883" i="5"/>
  <c r="BA1883" i="5"/>
  <c r="AY1883" i="5"/>
  <c r="AV1883" i="5"/>
  <c r="AT1883" i="5"/>
  <c r="AQ1883" i="5"/>
  <c r="AO1883" i="5"/>
  <c r="AL1883" i="5"/>
  <c r="AJ1883" i="5"/>
  <c r="AG1883" i="5"/>
  <c r="BK1882" i="5"/>
  <c r="BI1882" i="5"/>
  <c r="BF1882" i="5"/>
  <c r="BD1882" i="5"/>
  <c r="BA1882" i="5"/>
  <c r="AY1882" i="5"/>
  <c r="AV1882" i="5"/>
  <c r="AT1882" i="5"/>
  <c r="AQ1882" i="5"/>
  <c r="AO1882" i="5"/>
  <c r="AL1882" i="5"/>
  <c r="AJ1882" i="5"/>
  <c r="AG1882" i="5"/>
  <c r="BK1881" i="5"/>
  <c r="BI1881" i="5"/>
  <c r="BF1881" i="5"/>
  <c r="BD1881" i="5"/>
  <c r="BA1881" i="5"/>
  <c r="AY1881" i="5"/>
  <c r="AV1881" i="5"/>
  <c r="AT1881" i="5"/>
  <c r="AQ1881" i="5"/>
  <c r="AO1881" i="5"/>
  <c r="AL1881" i="5"/>
  <c r="AJ1881" i="5"/>
  <c r="AG1881" i="5"/>
  <c r="BZ1880" i="5"/>
  <c r="BY1880" i="5"/>
  <c r="BX1880" i="5"/>
  <c r="BW1880" i="5"/>
  <c r="BV1880" i="5"/>
  <c r="BU1880" i="5"/>
  <c r="BT1880" i="5"/>
  <c r="BS1880" i="5"/>
  <c r="BR1880" i="5"/>
  <c r="BQ1880" i="5"/>
  <c r="BP1880" i="5"/>
  <c r="BO1880" i="5"/>
  <c r="BK1880" i="5"/>
  <c r="BI1880" i="5"/>
  <c r="BF1880" i="5"/>
  <c r="BD1880" i="5"/>
  <c r="BA1880" i="5"/>
  <c r="AY1880" i="5"/>
  <c r="AV1880" i="5"/>
  <c r="AT1880" i="5"/>
  <c r="AQ1880" i="5"/>
  <c r="AO1880" i="5"/>
  <c r="AL1880" i="5"/>
  <c r="AJ1880" i="5"/>
  <c r="AG1880" i="5"/>
  <c r="DA1879" i="5"/>
  <c r="CZ1879" i="5"/>
  <c r="CY1879" i="5"/>
  <c r="CX1879" i="5"/>
  <c r="CW1879" i="5"/>
  <c r="CV1879" i="5"/>
  <c r="CU1879" i="5"/>
  <c r="CT1879" i="5"/>
  <c r="CS1879" i="5"/>
  <c r="CR1879" i="5"/>
  <c r="CQ1879" i="5"/>
  <c r="CP1879" i="5"/>
  <c r="BK1879" i="5"/>
  <c r="BI1879" i="5"/>
  <c r="BF1879" i="5"/>
  <c r="BD1879" i="5"/>
  <c r="BA1879" i="5"/>
  <c r="AY1879" i="5"/>
  <c r="AV1879" i="5"/>
  <c r="AT1879" i="5"/>
  <c r="AQ1879" i="5"/>
  <c r="AO1879" i="5"/>
  <c r="AL1879" i="5"/>
  <c r="AJ1879" i="5"/>
  <c r="AG1879" i="5"/>
  <c r="BZ1878" i="5"/>
  <c r="BY1878" i="5"/>
  <c r="BX1878" i="5"/>
  <c r="BW1878" i="5"/>
  <c r="BV1878" i="5"/>
  <c r="BU1878" i="5"/>
  <c r="BT1878" i="5"/>
  <c r="BS1878" i="5"/>
  <c r="BR1878" i="5"/>
  <c r="BQ1878" i="5"/>
  <c r="BP1878" i="5"/>
  <c r="BO1878" i="5"/>
  <c r="BK1878" i="5"/>
  <c r="BI1878" i="5"/>
  <c r="BF1878" i="5"/>
  <c r="BD1878" i="5"/>
  <c r="BA1878" i="5"/>
  <c r="AY1878" i="5"/>
  <c r="AV1878" i="5"/>
  <c r="AT1878" i="5"/>
  <c r="AQ1878" i="5"/>
  <c r="AO1878" i="5"/>
  <c r="AL1878" i="5"/>
  <c r="AJ1878" i="5"/>
  <c r="AG1878" i="5"/>
  <c r="DA1877" i="5"/>
  <c r="CZ1877" i="5"/>
  <c r="CY1877" i="5"/>
  <c r="CX1877" i="5"/>
  <c r="CW1877" i="5"/>
  <c r="CV1877" i="5"/>
  <c r="CU1877" i="5"/>
  <c r="CT1877" i="5"/>
  <c r="CS1877" i="5"/>
  <c r="CR1877" i="5"/>
  <c r="CR1880" i="5" s="1"/>
  <c r="CQ1877" i="5"/>
  <c r="CP1877" i="5"/>
  <c r="BK1877" i="5"/>
  <c r="BI1877" i="5"/>
  <c r="BF1877" i="5"/>
  <c r="BD1877" i="5"/>
  <c r="BA1877" i="5"/>
  <c r="AY1877" i="5"/>
  <c r="AV1877" i="5"/>
  <c r="AT1877" i="5"/>
  <c r="AQ1877" i="5"/>
  <c r="AO1877" i="5"/>
  <c r="AL1877" i="5"/>
  <c r="AJ1877" i="5"/>
  <c r="AG1877" i="5"/>
  <c r="BK1876" i="5"/>
  <c r="BI1876" i="5"/>
  <c r="BF1876" i="5"/>
  <c r="BD1876" i="5"/>
  <c r="BA1876" i="5"/>
  <c r="AY1876" i="5"/>
  <c r="AV1876" i="5"/>
  <c r="AT1876" i="5"/>
  <c r="AQ1876" i="5"/>
  <c r="AO1876" i="5"/>
  <c r="AL1876" i="5"/>
  <c r="AJ1876" i="5"/>
  <c r="AG1876" i="5"/>
  <c r="BK1875" i="5"/>
  <c r="BI1875" i="5"/>
  <c r="BF1875" i="5"/>
  <c r="BD1875" i="5"/>
  <c r="BA1875" i="5"/>
  <c r="AY1875" i="5"/>
  <c r="AV1875" i="5"/>
  <c r="AT1875" i="5"/>
  <c r="AQ1875" i="5"/>
  <c r="AO1875" i="5"/>
  <c r="AL1875" i="5"/>
  <c r="AJ1875" i="5"/>
  <c r="AG1875" i="5"/>
  <c r="BK1874" i="5"/>
  <c r="BI1874" i="5"/>
  <c r="BF1874" i="5"/>
  <c r="BD1874" i="5"/>
  <c r="BA1874" i="5"/>
  <c r="AY1874" i="5"/>
  <c r="AV1874" i="5"/>
  <c r="AT1874" i="5"/>
  <c r="AQ1874" i="5"/>
  <c r="AO1874" i="5"/>
  <c r="AL1874" i="5"/>
  <c r="AJ1874" i="5"/>
  <c r="AG1874" i="5"/>
  <c r="BK1873" i="5"/>
  <c r="BI1873" i="5"/>
  <c r="BF1873" i="5"/>
  <c r="BD1873" i="5"/>
  <c r="BA1873" i="5"/>
  <c r="AY1873" i="5"/>
  <c r="AV1873" i="5"/>
  <c r="AT1873" i="5"/>
  <c r="AQ1873" i="5"/>
  <c r="AO1873" i="5"/>
  <c r="AL1873" i="5"/>
  <c r="AJ1873" i="5"/>
  <c r="AG1873" i="5"/>
  <c r="BK1872" i="5"/>
  <c r="BI1872" i="5"/>
  <c r="BF1872" i="5"/>
  <c r="BD1872" i="5"/>
  <c r="BA1872" i="5"/>
  <c r="AY1872" i="5"/>
  <c r="AV1872" i="5"/>
  <c r="AT1872" i="5"/>
  <c r="AQ1872" i="5"/>
  <c r="AO1872" i="5"/>
  <c r="AL1872" i="5"/>
  <c r="AJ1872" i="5"/>
  <c r="AG1872" i="5"/>
  <c r="BZ1871" i="5"/>
  <c r="BY1871" i="5"/>
  <c r="BX1871" i="5"/>
  <c r="BW1871" i="5"/>
  <c r="BV1871" i="5"/>
  <c r="BU1871" i="5"/>
  <c r="BT1871" i="5"/>
  <c r="BS1871" i="5"/>
  <c r="BR1871" i="5"/>
  <c r="BQ1871" i="5"/>
  <c r="BP1871" i="5"/>
  <c r="BO1871" i="5"/>
  <c r="BK1871" i="5"/>
  <c r="BI1871" i="5"/>
  <c r="BF1871" i="5"/>
  <c r="BD1871" i="5"/>
  <c r="BA1871" i="5"/>
  <c r="AY1871" i="5"/>
  <c r="AV1871" i="5"/>
  <c r="AT1871" i="5"/>
  <c r="AQ1871" i="5"/>
  <c r="AO1871" i="5"/>
  <c r="AL1871" i="5"/>
  <c r="AJ1871" i="5"/>
  <c r="AG1871" i="5"/>
  <c r="DA1870" i="5"/>
  <c r="CZ1870" i="5"/>
  <c r="CY1870" i="5"/>
  <c r="CX1870" i="5"/>
  <c r="CW1870" i="5"/>
  <c r="CV1870" i="5"/>
  <c r="CU1870" i="5"/>
  <c r="CT1870" i="5"/>
  <c r="CS1870" i="5"/>
  <c r="CR1870" i="5"/>
  <c r="CQ1870" i="5"/>
  <c r="CP1870" i="5"/>
  <c r="BK1870" i="5"/>
  <c r="BI1870" i="5"/>
  <c r="BF1870" i="5"/>
  <c r="BD1870" i="5"/>
  <c r="BA1870" i="5"/>
  <c r="AY1870" i="5"/>
  <c r="AV1870" i="5"/>
  <c r="AT1870" i="5"/>
  <c r="AQ1870" i="5"/>
  <c r="AO1870" i="5"/>
  <c r="AL1870" i="5"/>
  <c r="AJ1870" i="5"/>
  <c r="AG1870" i="5"/>
  <c r="BZ1869" i="5"/>
  <c r="BY1869" i="5"/>
  <c r="BX1869" i="5"/>
  <c r="BW1869" i="5"/>
  <c r="BV1869" i="5"/>
  <c r="BU1869" i="5"/>
  <c r="BT1869" i="5"/>
  <c r="BS1869" i="5"/>
  <c r="BR1869" i="5"/>
  <c r="BQ1869" i="5"/>
  <c r="BP1869" i="5"/>
  <c r="BO1869" i="5"/>
  <c r="BK1869" i="5"/>
  <c r="BI1869" i="5"/>
  <c r="BF1869" i="5"/>
  <c r="BD1869" i="5"/>
  <c r="BA1869" i="5"/>
  <c r="AY1869" i="5"/>
  <c r="AV1869" i="5"/>
  <c r="AT1869" i="5"/>
  <c r="AQ1869" i="5"/>
  <c r="AO1869" i="5"/>
  <c r="AL1869" i="5"/>
  <c r="AJ1869" i="5"/>
  <c r="AG1869" i="5"/>
  <c r="DA1868" i="5"/>
  <c r="CZ1868" i="5"/>
  <c r="CY1868" i="5"/>
  <c r="CX1868" i="5"/>
  <c r="CW1868" i="5"/>
  <c r="CV1868" i="5"/>
  <c r="CU1868" i="5"/>
  <c r="CT1868" i="5"/>
  <c r="CS1868" i="5"/>
  <c r="CR1868" i="5"/>
  <c r="CR1871" i="5" s="1"/>
  <c r="CQ1868" i="5"/>
  <c r="CP1868" i="5"/>
  <c r="BK1868" i="5"/>
  <c r="BI1868" i="5"/>
  <c r="BF1868" i="5"/>
  <c r="BD1868" i="5"/>
  <c r="BA1868" i="5"/>
  <c r="AY1868" i="5"/>
  <c r="AV1868" i="5"/>
  <c r="AT1868" i="5"/>
  <c r="AQ1868" i="5"/>
  <c r="AO1868" i="5"/>
  <c r="AL1868" i="5"/>
  <c r="AJ1868" i="5"/>
  <c r="AG1868" i="5"/>
  <c r="BK1867" i="5"/>
  <c r="BI1867" i="5"/>
  <c r="BF1867" i="5"/>
  <c r="BD1867" i="5"/>
  <c r="BA1867" i="5"/>
  <c r="AY1867" i="5"/>
  <c r="AV1867" i="5"/>
  <c r="AT1867" i="5"/>
  <c r="AQ1867" i="5"/>
  <c r="AO1867" i="5"/>
  <c r="AL1867" i="5"/>
  <c r="AJ1867" i="5"/>
  <c r="AG1867" i="5"/>
  <c r="BK1866" i="5"/>
  <c r="BI1866" i="5"/>
  <c r="BF1866" i="5"/>
  <c r="BD1866" i="5"/>
  <c r="BA1866" i="5"/>
  <c r="AY1866" i="5"/>
  <c r="AV1866" i="5"/>
  <c r="AT1866" i="5"/>
  <c r="AQ1866" i="5"/>
  <c r="AO1866" i="5"/>
  <c r="AL1866" i="5"/>
  <c r="AJ1866" i="5"/>
  <c r="AG1866" i="5"/>
  <c r="BK1865" i="5"/>
  <c r="BI1865" i="5"/>
  <c r="BF1865" i="5"/>
  <c r="BD1865" i="5"/>
  <c r="BA1865" i="5"/>
  <c r="AY1865" i="5"/>
  <c r="AV1865" i="5"/>
  <c r="AT1865" i="5"/>
  <c r="AQ1865" i="5"/>
  <c r="AO1865" i="5"/>
  <c r="AL1865" i="5"/>
  <c r="AJ1865" i="5"/>
  <c r="AG1865" i="5"/>
  <c r="BZ1864" i="5"/>
  <c r="BY1864" i="5"/>
  <c r="BX1864" i="5"/>
  <c r="BW1864" i="5"/>
  <c r="BV1864" i="5"/>
  <c r="BU1864" i="5"/>
  <c r="BT1864" i="5"/>
  <c r="BS1864" i="5"/>
  <c r="BR1864" i="5"/>
  <c r="BQ1864" i="5"/>
  <c r="BP1864" i="5"/>
  <c r="BO1864" i="5"/>
  <c r="BK1864" i="5"/>
  <c r="BI1864" i="5"/>
  <c r="BF1864" i="5"/>
  <c r="BD1864" i="5"/>
  <c r="BA1864" i="5"/>
  <c r="AY1864" i="5"/>
  <c r="AV1864" i="5"/>
  <c r="AT1864" i="5"/>
  <c r="AQ1864" i="5"/>
  <c r="AO1864" i="5"/>
  <c r="AL1864" i="5"/>
  <c r="AJ1864" i="5"/>
  <c r="AG1864" i="5"/>
  <c r="BK1863" i="5"/>
  <c r="BI1863" i="5"/>
  <c r="BF1863" i="5"/>
  <c r="BD1863" i="5"/>
  <c r="BA1863" i="5"/>
  <c r="AY1863" i="5"/>
  <c r="AV1863" i="5"/>
  <c r="AT1863" i="5"/>
  <c r="AQ1863" i="5"/>
  <c r="AO1863" i="5"/>
  <c r="AL1863" i="5"/>
  <c r="AJ1863" i="5"/>
  <c r="AG1863" i="5"/>
  <c r="BZ1862" i="5"/>
  <c r="BY1862" i="5"/>
  <c r="BX1862" i="5"/>
  <c r="BW1862" i="5"/>
  <c r="BV1862" i="5"/>
  <c r="BU1862" i="5"/>
  <c r="BT1862" i="5"/>
  <c r="BS1862" i="5"/>
  <c r="BR1862" i="5"/>
  <c r="BQ1862" i="5"/>
  <c r="BP1862" i="5"/>
  <c r="BO1862" i="5"/>
  <c r="BK1862" i="5"/>
  <c r="BI1862" i="5"/>
  <c r="BF1862" i="5"/>
  <c r="BD1862" i="5"/>
  <c r="BA1862" i="5"/>
  <c r="AY1862" i="5"/>
  <c r="AV1862" i="5"/>
  <c r="AT1862" i="5"/>
  <c r="AQ1862" i="5"/>
  <c r="AO1862" i="5"/>
  <c r="AL1862" i="5"/>
  <c r="AJ1862" i="5"/>
  <c r="AG1862" i="5"/>
  <c r="BK1861" i="5"/>
  <c r="BI1861" i="5"/>
  <c r="BF1861" i="5"/>
  <c r="BD1861" i="5"/>
  <c r="BA1861" i="5"/>
  <c r="AY1861" i="5"/>
  <c r="AV1861" i="5"/>
  <c r="AT1861" i="5"/>
  <c r="AQ1861" i="5"/>
  <c r="AO1861" i="5"/>
  <c r="AL1861" i="5"/>
  <c r="AJ1861" i="5"/>
  <c r="AG1861" i="5"/>
  <c r="DA1860" i="5"/>
  <c r="CZ1860" i="5"/>
  <c r="CY1860" i="5"/>
  <c r="CX1860" i="5"/>
  <c r="CW1860" i="5"/>
  <c r="CV1860" i="5"/>
  <c r="CU1860" i="5"/>
  <c r="CT1860" i="5"/>
  <c r="CS1860" i="5"/>
  <c r="CR1860" i="5"/>
  <c r="CQ1860" i="5"/>
  <c r="CP1860" i="5"/>
  <c r="BK1860" i="5"/>
  <c r="BI1860" i="5"/>
  <c r="BF1860" i="5"/>
  <c r="BD1860" i="5"/>
  <c r="BA1860" i="5"/>
  <c r="AY1860" i="5"/>
  <c r="AV1860" i="5"/>
  <c r="AT1860" i="5"/>
  <c r="AQ1860" i="5"/>
  <c r="AO1860" i="5"/>
  <c r="AL1860" i="5"/>
  <c r="AJ1860" i="5"/>
  <c r="AG1860" i="5"/>
  <c r="BK1859" i="5"/>
  <c r="BI1859" i="5"/>
  <c r="BF1859" i="5"/>
  <c r="BD1859" i="5"/>
  <c r="BA1859" i="5"/>
  <c r="AY1859" i="5"/>
  <c r="AV1859" i="5"/>
  <c r="AT1859" i="5"/>
  <c r="AQ1859" i="5"/>
  <c r="AO1859" i="5"/>
  <c r="AL1859" i="5"/>
  <c r="AJ1859" i="5"/>
  <c r="AG1859" i="5"/>
  <c r="DA1858" i="5"/>
  <c r="CZ1858" i="5"/>
  <c r="CY1858" i="5"/>
  <c r="CX1858" i="5"/>
  <c r="CW1858" i="5"/>
  <c r="CV1858" i="5"/>
  <c r="CU1858" i="5"/>
  <c r="CT1858" i="5"/>
  <c r="CS1858" i="5"/>
  <c r="CR1858" i="5"/>
  <c r="CR1861" i="5" s="1"/>
  <c r="CQ1858" i="5"/>
  <c r="CP1858" i="5"/>
  <c r="BK1858" i="5"/>
  <c r="BI1858" i="5"/>
  <c r="BF1858" i="5"/>
  <c r="BD1858" i="5"/>
  <c r="BA1858" i="5"/>
  <c r="AY1858" i="5"/>
  <c r="AV1858" i="5"/>
  <c r="AT1858" i="5"/>
  <c r="AQ1858" i="5"/>
  <c r="AO1858" i="5"/>
  <c r="AL1858" i="5"/>
  <c r="AJ1858" i="5"/>
  <c r="AG1858" i="5"/>
  <c r="BK1857" i="5"/>
  <c r="BI1857" i="5"/>
  <c r="BF1857" i="5"/>
  <c r="BD1857" i="5"/>
  <c r="BA1857" i="5"/>
  <c r="AY1857" i="5"/>
  <c r="AV1857" i="5"/>
  <c r="AT1857" i="5"/>
  <c r="AQ1857" i="5"/>
  <c r="AO1857" i="5"/>
  <c r="AL1857" i="5"/>
  <c r="AJ1857" i="5"/>
  <c r="AG1857" i="5"/>
  <c r="BK1856" i="5"/>
  <c r="BI1856" i="5"/>
  <c r="BF1856" i="5"/>
  <c r="BD1856" i="5"/>
  <c r="BA1856" i="5"/>
  <c r="AY1856" i="5"/>
  <c r="AV1856" i="5"/>
  <c r="AT1856" i="5"/>
  <c r="AQ1856" i="5"/>
  <c r="AO1856" i="5"/>
  <c r="AL1856" i="5"/>
  <c r="AJ1856" i="5"/>
  <c r="AG1856" i="5"/>
  <c r="BZ1855" i="5"/>
  <c r="BY1855" i="5"/>
  <c r="BX1855" i="5"/>
  <c r="BW1855" i="5"/>
  <c r="BV1855" i="5"/>
  <c r="BU1855" i="5"/>
  <c r="BT1855" i="5"/>
  <c r="BS1855" i="5"/>
  <c r="BR1855" i="5"/>
  <c r="BQ1855" i="5"/>
  <c r="BP1855" i="5"/>
  <c r="BO1855" i="5"/>
  <c r="BK1855" i="5"/>
  <c r="BI1855" i="5"/>
  <c r="BF1855" i="5"/>
  <c r="BD1855" i="5"/>
  <c r="BA1855" i="5"/>
  <c r="AY1855" i="5"/>
  <c r="AV1855" i="5"/>
  <c r="AT1855" i="5"/>
  <c r="AQ1855" i="5"/>
  <c r="AO1855" i="5"/>
  <c r="AL1855" i="5"/>
  <c r="AJ1855" i="5"/>
  <c r="AG1855" i="5"/>
  <c r="BK1854" i="5"/>
  <c r="BI1854" i="5"/>
  <c r="BF1854" i="5"/>
  <c r="BD1854" i="5"/>
  <c r="BA1854" i="5"/>
  <c r="AY1854" i="5"/>
  <c r="AV1854" i="5"/>
  <c r="AT1854" i="5"/>
  <c r="AQ1854" i="5"/>
  <c r="AO1854" i="5"/>
  <c r="AL1854" i="5"/>
  <c r="AJ1854" i="5"/>
  <c r="AG1854" i="5"/>
  <c r="BZ1853" i="5"/>
  <c r="BY1853" i="5"/>
  <c r="BX1853" i="5"/>
  <c r="BW1853" i="5"/>
  <c r="BV1853" i="5"/>
  <c r="BU1853" i="5"/>
  <c r="BT1853" i="5"/>
  <c r="BS1853" i="5"/>
  <c r="BR1853" i="5"/>
  <c r="BQ1853" i="5"/>
  <c r="BP1853" i="5"/>
  <c r="BO1853" i="5"/>
  <c r="BK1853" i="5"/>
  <c r="BI1853" i="5"/>
  <c r="BF1853" i="5"/>
  <c r="BD1853" i="5"/>
  <c r="BA1853" i="5"/>
  <c r="AY1853" i="5"/>
  <c r="AV1853" i="5"/>
  <c r="AT1853" i="5"/>
  <c r="AQ1853" i="5"/>
  <c r="AO1853" i="5"/>
  <c r="AL1853" i="5"/>
  <c r="AJ1853" i="5"/>
  <c r="AG1853" i="5"/>
  <c r="BK1852" i="5"/>
  <c r="BI1852" i="5"/>
  <c r="BF1852" i="5"/>
  <c r="BD1852" i="5"/>
  <c r="BA1852" i="5"/>
  <c r="AY1852" i="5"/>
  <c r="AV1852" i="5"/>
  <c r="AT1852" i="5"/>
  <c r="AQ1852" i="5"/>
  <c r="AO1852" i="5"/>
  <c r="AL1852" i="5"/>
  <c r="AJ1852" i="5"/>
  <c r="AG1852" i="5"/>
  <c r="BK1851" i="5"/>
  <c r="BI1851" i="5"/>
  <c r="BF1851" i="5"/>
  <c r="BD1851" i="5"/>
  <c r="BA1851" i="5"/>
  <c r="AY1851" i="5"/>
  <c r="AV1851" i="5"/>
  <c r="AT1851" i="5"/>
  <c r="AQ1851" i="5"/>
  <c r="AO1851" i="5"/>
  <c r="AL1851" i="5"/>
  <c r="AJ1851" i="5"/>
  <c r="AG1851" i="5"/>
  <c r="BK1850" i="5"/>
  <c r="BI1850" i="5"/>
  <c r="BF1850" i="5"/>
  <c r="BD1850" i="5"/>
  <c r="BA1850" i="5"/>
  <c r="AY1850" i="5"/>
  <c r="AV1850" i="5"/>
  <c r="AT1850" i="5"/>
  <c r="AQ1850" i="5"/>
  <c r="AO1850" i="5"/>
  <c r="AL1850" i="5"/>
  <c r="AJ1850" i="5"/>
  <c r="AG1850" i="5"/>
  <c r="BK1849" i="5"/>
  <c r="BI1849" i="5"/>
  <c r="BF1849" i="5"/>
  <c r="BD1849" i="5"/>
  <c r="BA1849" i="5"/>
  <c r="AY1849" i="5"/>
  <c r="AV1849" i="5"/>
  <c r="AT1849" i="5"/>
  <c r="AQ1849" i="5"/>
  <c r="AO1849" i="5"/>
  <c r="AL1849" i="5"/>
  <c r="AJ1849" i="5"/>
  <c r="AG1849" i="5"/>
  <c r="BZ1848" i="5"/>
  <c r="BY1848" i="5"/>
  <c r="BX1848" i="5"/>
  <c r="BW1848" i="5"/>
  <c r="BV1848" i="5"/>
  <c r="BU1848" i="5"/>
  <c r="BT1848" i="5"/>
  <c r="BS1848" i="5"/>
  <c r="BR1848" i="5"/>
  <c r="BQ1848" i="5"/>
  <c r="BP1848" i="5"/>
  <c r="BO1848" i="5"/>
  <c r="BK1848" i="5"/>
  <c r="BI1848" i="5"/>
  <c r="BF1848" i="5"/>
  <c r="BD1848" i="5"/>
  <c r="BA1848" i="5"/>
  <c r="AY1848" i="5"/>
  <c r="AV1848" i="5"/>
  <c r="AT1848" i="5"/>
  <c r="AQ1848" i="5"/>
  <c r="AO1848" i="5"/>
  <c r="AL1848" i="5"/>
  <c r="AJ1848" i="5"/>
  <c r="AG1848" i="5"/>
  <c r="BK1847" i="5"/>
  <c r="BI1847" i="5"/>
  <c r="BF1847" i="5"/>
  <c r="BD1847" i="5"/>
  <c r="BA1847" i="5"/>
  <c r="AY1847" i="5"/>
  <c r="AV1847" i="5"/>
  <c r="AT1847" i="5"/>
  <c r="AQ1847" i="5"/>
  <c r="AO1847" i="5"/>
  <c r="AL1847" i="5"/>
  <c r="AJ1847" i="5"/>
  <c r="AG1847" i="5"/>
  <c r="BZ1846" i="5"/>
  <c r="BY1846" i="5"/>
  <c r="BX1846" i="5"/>
  <c r="BW1846" i="5"/>
  <c r="BV1846" i="5"/>
  <c r="BU1846" i="5"/>
  <c r="BT1846" i="5"/>
  <c r="BS1846" i="5"/>
  <c r="BR1846" i="5"/>
  <c r="BQ1846" i="5"/>
  <c r="BP1846" i="5"/>
  <c r="BO1846" i="5"/>
  <c r="BK1846" i="5"/>
  <c r="BI1846" i="5"/>
  <c r="BF1846" i="5"/>
  <c r="BD1846" i="5"/>
  <c r="BA1846" i="5"/>
  <c r="AY1846" i="5"/>
  <c r="AV1846" i="5"/>
  <c r="AT1846" i="5"/>
  <c r="AQ1846" i="5"/>
  <c r="AO1846" i="5"/>
  <c r="AL1846" i="5"/>
  <c r="AJ1846" i="5"/>
  <c r="AG1846" i="5"/>
  <c r="BK1845" i="5"/>
  <c r="BI1845" i="5"/>
  <c r="BF1845" i="5"/>
  <c r="BD1845" i="5"/>
  <c r="BA1845" i="5"/>
  <c r="AY1845" i="5"/>
  <c r="AV1845" i="5"/>
  <c r="AT1845" i="5"/>
  <c r="AQ1845" i="5"/>
  <c r="AO1845" i="5"/>
  <c r="AL1845" i="5"/>
  <c r="AJ1845" i="5"/>
  <c r="AG1845" i="5"/>
  <c r="BK1844" i="5"/>
  <c r="BI1844" i="5"/>
  <c r="BF1844" i="5"/>
  <c r="BD1844" i="5"/>
  <c r="BA1844" i="5"/>
  <c r="AY1844" i="5"/>
  <c r="AV1844" i="5"/>
  <c r="AT1844" i="5"/>
  <c r="AQ1844" i="5"/>
  <c r="AO1844" i="5"/>
  <c r="AL1844" i="5"/>
  <c r="AJ1844" i="5"/>
  <c r="AG1844" i="5"/>
  <c r="BK1843" i="5"/>
  <c r="BI1843" i="5"/>
  <c r="BF1843" i="5"/>
  <c r="BD1843" i="5"/>
  <c r="BA1843" i="5"/>
  <c r="AY1843" i="5"/>
  <c r="AV1843" i="5"/>
  <c r="AT1843" i="5"/>
  <c r="AQ1843" i="5"/>
  <c r="AO1843" i="5"/>
  <c r="AL1843" i="5"/>
  <c r="AJ1843" i="5"/>
  <c r="AG1843" i="5"/>
  <c r="BK1842" i="5"/>
  <c r="BI1842" i="5"/>
  <c r="BF1842" i="5"/>
  <c r="BD1842" i="5"/>
  <c r="BA1842" i="5"/>
  <c r="AY1842" i="5"/>
  <c r="AV1842" i="5"/>
  <c r="AT1842" i="5"/>
  <c r="AQ1842" i="5"/>
  <c r="AO1842" i="5"/>
  <c r="AL1842" i="5"/>
  <c r="AJ1842" i="5"/>
  <c r="AG1842" i="5"/>
  <c r="BK1841" i="5"/>
  <c r="BI1841" i="5"/>
  <c r="BF1841" i="5"/>
  <c r="BD1841" i="5"/>
  <c r="BA1841" i="5"/>
  <c r="AY1841" i="5"/>
  <c r="AV1841" i="5"/>
  <c r="AT1841" i="5"/>
  <c r="AQ1841" i="5"/>
  <c r="AO1841" i="5"/>
  <c r="AL1841" i="5"/>
  <c r="AJ1841" i="5"/>
  <c r="AG1841" i="5"/>
  <c r="BK1840" i="5"/>
  <c r="BI1840" i="5"/>
  <c r="BF1840" i="5"/>
  <c r="BD1840" i="5"/>
  <c r="BA1840" i="5"/>
  <c r="AY1840" i="5"/>
  <c r="AV1840" i="5"/>
  <c r="AT1840" i="5"/>
  <c r="AQ1840" i="5"/>
  <c r="AO1840" i="5"/>
  <c r="AL1840" i="5"/>
  <c r="AJ1840" i="5"/>
  <c r="AG1840" i="5"/>
  <c r="BK1839" i="5"/>
  <c r="BI1839" i="5"/>
  <c r="BF1839" i="5"/>
  <c r="BD1839" i="5"/>
  <c r="BA1839" i="5"/>
  <c r="AY1839" i="5"/>
  <c r="AV1839" i="5"/>
  <c r="AT1839" i="5"/>
  <c r="AQ1839" i="5"/>
  <c r="AO1839" i="5"/>
  <c r="AL1839" i="5"/>
  <c r="AJ1839" i="5"/>
  <c r="AG1839" i="5"/>
  <c r="BK1838" i="5"/>
  <c r="BI1838" i="5"/>
  <c r="BF1838" i="5"/>
  <c r="BD1838" i="5"/>
  <c r="BA1838" i="5"/>
  <c r="AY1838" i="5"/>
  <c r="AV1838" i="5"/>
  <c r="AT1838" i="5"/>
  <c r="AQ1838" i="5"/>
  <c r="AO1838" i="5"/>
  <c r="AL1838" i="5"/>
  <c r="AJ1838" i="5"/>
  <c r="AG1838" i="5"/>
  <c r="BK1837" i="5"/>
  <c r="BI1837" i="5"/>
  <c r="BF1837" i="5"/>
  <c r="BD1837" i="5"/>
  <c r="BA1837" i="5"/>
  <c r="AY1837" i="5"/>
  <c r="AV1837" i="5"/>
  <c r="AT1837" i="5"/>
  <c r="AQ1837" i="5"/>
  <c r="AO1837" i="5"/>
  <c r="AL1837" i="5"/>
  <c r="AJ1837" i="5"/>
  <c r="AG1837" i="5"/>
  <c r="BK1836" i="5"/>
  <c r="BI1836" i="5"/>
  <c r="BF1836" i="5"/>
  <c r="BD1836" i="5"/>
  <c r="BA1836" i="5"/>
  <c r="AY1836" i="5"/>
  <c r="AV1836" i="5"/>
  <c r="AT1836" i="5"/>
  <c r="AQ1836" i="5"/>
  <c r="AO1836" i="5"/>
  <c r="AL1836" i="5"/>
  <c r="AJ1836" i="5"/>
  <c r="AG1836" i="5"/>
  <c r="BK1835" i="5"/>
  <c r="BI1835" i="5"/>
  <c r="BF1835" i="5"/>
  <c r="BD1835" i="5"/>
  <c r="BA1835" i="5"/>
  <c r="AY1835" i="5"/>
  <c r="AV1835" i="5"/>
  <c r="AT1835" i="5"/>
  <c r="AQ1835" i="5"/>
  <c r="AO1835" i="5"/>
  <c r="AL1835" i="5"/>
  <c r="AJ1835" i="5"/>
  <c r="AG1835" i="5"/>
  <c r="BK1834" i="5"/>
  <c r="BI1834" i="5"/>
  <c r="BF1834" i="5"/>
  <c r="BD1834" i="5"/>
  <c r="BA1834" i="5"/>
  <c r="AY1834" i="5"/>
  <c r="AV1834" i="5"/>
  <c r="AT1834" i="5"/>
  <c r="AQ1834" i="5"/>
  <c r="AO1834" i="5"/>
  <c r="AL1834" i="5"/>
  <c r="AJ1834" i="5"/>
  <c r="AG1834" i="5"/>
  <c r="BK1833" i="5"/>
  <c r="BI1833" i="5"/>
  <c r="BF1833" i="5"/>
  <c r="BD1833" i="5"/>
  <c r="BA1833" i="5"/>
  <c r="AY1833" i="5"/>
  <c r="AV1833" i="5"/>
  <c r="AT1833" i="5"/>
  <c r="AQ1833" i="5"/>
  <c r="AO1833" i="5"/>
  <c r="AL1833" i="5"/>
  <c r="AJ1833" i="5"/>
  <c r="AG1833" i="5"/>
  <c r="BK1832" i="5"/>
  <c r="BI1832" i="5"/>
  <c r="BF1832" i="5"/>
  <c r="BD1832" i="5"/>
  <c r="BA1832" i="5"/>
  <c r="AY1832" i="5"/>
  <c r="AV1832" i="5"/>
  <c r="AT1832" i="5"/>
  <c r="AQ1832" i="5"/>
  <c r="AO1832" i="5"/>
  <c r="AL1832" i="5"/>
  <c r="AJ1832" i="5"/>
  <c r="AG1832" i="5"/>
  <c r="BK1831" i="5"/>
  <c r="BI1831" i="5"/>
  <c r="BF1831" i="5"/>
  <c r="BD1831" i="5"/>
  <c r="BA1831" i="5"/>
  <c r="AY1831" i="5"/>
  <c r="AV1831" i="5"/>
  <c r="AT1831" i="5"/>
  <c r="AQ1831" i="5"/>
  <c r="AO1831" i="5"/>
  <c r="AL1831" i="5"/>
  <c r="AJ1831" i="5"/>
  <c r="AG1831" i="5"/>
  <c r="BZ1830" i="5"/>
  <c r="BY1830" i="5"/>
  <c r="BX1830" i="5"/>
  <c r="BW1830" i="5"/>
  <c r="BV1830" i="5"/>
  <c r="BU1830" i="5"/>
  <c r="BT1830" i="5"/>
  <c r="BS1830" i="5"/>
  <c r="BR1830" i="5"/>
  <c r="BQ1830" i="5"/>
  <c r="BP1830" i="5"/>
  <c r="BO1830" i="5"/>
  <c r="BK1830" i="5"/>
  <c r="BI1830" i="5"/>
  <c r="BF1830" i="5"/>
  <c r="BD1830" i="5"/>
  <c r="BA1830" i="5"/>
  <c r="AY1830" i="5"/>
  <c r="AV1830" i="5"/>
  <c r="AT1830" i="5"/>
  <c r="AQ1830" i="5"/>
  <c r="AO1830" i="5"/>
  <c r="AL1830" i="5"/>
  <c r="AJ1830" i="5"/>
  <c r="AG1830" i="5"/>
  <c r="DA1829" i="5"/>
  <c r="CZ1829" i="5"/>
  <c r="CY1829" i="5"/>
  <c r="CX1829" i="5"/>
  <c r="CW1829" i="5"/>
  <c r="CV1829" i="5"/>
  <c r="CU1829" i="5"/>
  <c r="CT1829" i="5"/>
  <c r="CS1829" i="5"/>
  <c r="CR1829" i="5"/>
  <c r="CQ1829" i="5"/>
  <c r="CP1829" i="5"/>
  <c r="BK1829" i="5"/>
  <c r="BI1829" i="5"/>
  <c r="BF1829" i="5"/>
  <c r="BD1829" i="5"/>
  <c r="BA1829" i="5"/>
  <c r="AY1829" i="5"/>
  <c r="AV1829" i="5"/>
  <c r="AT1829" i="5"/>
  <c r="AQ1829" i="5"/>
  <c r="AO1829" i="5"/>
  <c r="AL1829" i="5"/>
  <c r="AJ1829" i="5"/>
  <c r="AG1829" i="5"/>
  <c r="BZ1828" i="5"/>
  <c r="BY1828" i="5"/>
  <c r="BX1828" i="5"/>
  <c r="BW1828" i="5"/>
  <c r="BV1828" i="5"/>
  <c r="BU1828" i="5"/>
  <c r="BT1828" i="5"/>
  <c r="BS1828" i="5"/>
  <c r="BR1828" i="5"/>
  <c r="BQ1828" i="5"/>
  <c r="BP1828" i="5"/>
  <c r="BO1828" i="5"/>
  <c r="BK1828" i="5"/>
  <c r="BI1828" i="5"/>
  <c r="BF1828" i="5"/>
  <c r="BD1828" i="5"/>
  <c r="BA1828" i="5"/>
  <c r="AY1828" i="5"/>
  <c r="AV1828" i="5"/>
  <c r="AT1828" i="5"/>
  <c r="AQ1828" i="5"/>
  <c r="AO1828" i="5"/>
  <c r="AL1828" i="5"/>
  <c r="AJ1828" i="5"/>
  <c r="AG1828" i="5"/>
  <c r="DA1827" i="5"/>
  <c r="CZ1827" i="5"/>
  <c r="CY1827" i="5"/>
  <c r="CX1827" i="5"/>
  <c r="CW1827" i="5"/>
  <c r="CV1827" i="5"/>
  <c r="CU1827" i="5"/>
  <c r="CT1827" i="5"/>
  <c r="CS1827" i="5"/>
  <c r="CR1827" i="5"/>
  <c r="CR1830" i="5" s="1"/>
  <c r="CQ1827" i="5"/>
  <c r="CP1827" i="5"/>
  <c r="BK1827" i="5"/>
  <c r="BI1827" i="5"/>
  <c r="BF1827" i="5"/>
  <c r="BD1827" i="5"/>
  <c r="BA1827" i="5"/>
  <c r="AY1827" i="5"/>
  <c r="AV1827" i="5"/>
  <c r="AT1827" i="5"/>
  <c r="AQ1827" i="5"/>
  <c r="AO1827" i="5"/>
  <c r="AL1827" i="5"/>
  <c r="AJ1827" i="5"/>
  <c r="AG1827" i="5"/>
  <c r="BK1826" i="5"/>
  <c r="BI1826" i="5"/>
  <c r="BF1826" i="5"/>
  <c r="BD1826" i="5"/>
  <c r="BA1826" i="5"/>
  <c r="AY1826" i="5"/>
  <c r="AV1826" i="5"/>
  <c r="AT1826" i="5"/>
  <c r="AQ1826" i="5"/>
  <c r="AO1826" i="5"/>
  <c r="AL1826" i="5"/>
  <c r="AJ1826" i="5"/>
  <c r="AG1826" i="5"/>
  <c r="BK1825" i="5"/>
  <c r="BI1825" i="5"/>
  <c r="BF1825" i="5"/>
  <c r="BD1825" i="5"/>
  <c r="BA1825" i="5"/>
  <c r="AY1825" i="5"/>
  <c r="AV1825" i="5"/>
  <c r="AT1825" i="5"/>
  <c r="AQ1825" i="5"/>
  <c r="AO1825" i="5"/>
  <c r="AL1825" i="5"/>
  <c r="AJ1825" i="5"/>
  <c r="AG1825" i="5"/>
  <c r="BK1824" i="5"/>
  <c r="BI1824" i="5"/>
  <c r="BF1824" i="5"/>
  <c r="BD1824" i="5"/>
  <c r="BA1824" i="5"/>
  <c r="AY1824" i="5"/>
  <c r="AV1824" i="5"/>
  <c r="AT1824" i="5"/>
  <c r="AQ1824" i="5"/>
  <c r="AO1824" i="5"/>
  <c r="AL1824" i="5"/>
  <c r="AJ1824" i="5"/>
  <c r="AG1824" i="5"/>
  <c r="BK1823" i="5"/>
  <c r="BI1823" i="5"/>
  <c r="BF1823" i="5"/>
  <c r="BD1823" i="5"/>
  <c r="BA1823" i="5"/>
  <c r="AY1823" i="5"/>
  <c r="AV1823" i="5"/>
  <c r="AT1823" i="5"/>
  <c r="AQ1823" i="5"/>
  <c r="AO1823" i="5"/>
  <c r="AL1823" i="5"/>
  <c r="AJ1823" i="5"/>
  <c r="AG1823" i="5"/>
  <c r="BK1822" i="5"/>
  <c r="BI1822" i="5"/>
  <c r="BF1822" i="5"/>
  <c r="BD1822" i="5"/>
  <c r="BA1822" i="5"/>
  <c r="AY1822" i="5"/>
  <c r="AV1822" i="5"/>
  <c r="AT1822" i="5"/>
  <c r="AQ1822" i="5"/>
  <c r="AO1822" i="5"/>
  <c r="AL1822" i="5"/>
  <c r="AJ1822" i="5"/>
  <c r="AG1822" i="5"/>
  <c r="BK1821" i="5"/>
  <c r="BI1821" i="5"/>
  <c r="BF1821" i="5"/>
  <c r="BD1821" i="5"/>
  <c r="BA1821" i="5"/>
  <c r="AY1821" i="5"/>
  <c r="AV1821" i="5"/>
  <c r="AT1821" i="5"/>
  <c r="AQ1821" i="5"/>
  <c r="AO1821" i="5"/>
  <c r="AL1821" i="5"/>
  <c r="AJ1821" i="5"/>
  <c r="AG1821" i="5"/>
  <c r="BK1820" i="5"/>
  <c r="BI1820" i="5"/>
  <c r="BF1820" i="5"/>
  <c r="BD1820" i="5"/>
  <c r="BA1820" i="5"/>
  <c r="AY1820" i="5"/>
  <c r="AV1820" i="5"/>
  <c r="AT1820" i="5"/>
  <c r="AQ1820" i="5"/>
  <c r="AO1820" i="5"/>
  <c r="AL1820" i="5"/>
  <c r="AJ1820" i="5"/>
  <c r="AG1820" i="5"/>
  <c r="BK1819" i="5"/>
  <c r="BI1819" i="5"/>
  <c r="BF1819" i="5"/>
  <c r="BD1819" i="5"/>
  <c r="BA1819" i="5"/>
  <c r="AY1819" i="5"/>
  <c r="AV1819" i="5"/>
  <c r="AT1819" i="5"/>
  <c r="AQ1819" i="5"/>
  <c r="AO1819" i="5"/>
  <c r="AL1819" i="5"/>
  <c r="AJ1819" i="5"/>
  <c r="AG1819" i="5"/>
  <c r="DA1818" i="5"/>
  <c r="CZ1818" i="5"/>
  <c r="CY1818" i="5"/>
  <c r="CX1818" i="5"/>
  <c r="CW1818" i="5"/>
  <c r="CV1818" i="5"/>
  <c r="CU1818" i="5"/>
  <c r="CT1818" i="5"/>
  <c r="CS1818" i="5"/>
  <c r="CR1818" i="5"/>
  <c r="CQ1818" i="5"/>
  <c r="CP1818" i="5"/>
  <c r="BK1818" i="5"/>
  <c r="BI1818" i="5"/>
  <c r="BF1818" i="5"/>
  <c r="BD1818" i="5"/>
  <c r="BA1818" i="5"/>
  <c r="AY1818" i="5"/>
  <c r="AV1818" i="5"/>
  <c r="AT1818" i="5"/>
  <c r="AQ1818" i="5"/>
  <c r="AO1818" i="5"/>
  <c r="AL1818" i="5"/>
  <c r="AJ1818" i="5"/>
  <c r="AG1818" i="5"/>
  <c r="BK1817" i="5"/>
  <c r="BI1817" i="5"/>
  <c r="BF1817" i="5"/>
  <c r="BD1817" i="5"/>
  <c r="BA1817" i="5"/>
  <c r="AY1817" i="5"/>
  <c r="AV1817" i="5"/>
  <c r="AT1817" i="5"/>
  <c r="AQ1817" i="5"/>
  <c r="AO1817" i="5"/>
  <c r="AL1817" i="5"/>
  <c r="AJ1817" i="5"/>
  <c r="AG1817" i="5"/>
  <c r="DA1816" i="5"/>
  <c r="CZ1816" i="5"/>
  <c r="CY1816" i="5"/>
  <c r="CX1816" i="5"/>
  <c r="CW1816" i="5"/>
  <c r="CV1816" i="5"/>
  <c r="CU1816" i="5"/>
  <c r="CT1816" i="5"/>
  <c r="CS1816" i="5"/>
  <c r="CR1816" i="5"/>
  <c r="CR1819" i="5" s="1"/>
  <c r="CQ1816" i="5"/>
  <c r="CP1816" i="5"/>
  <c r="BK1816" i="5"/>
  <c r="BI1816" i="5"/>
  <c r="BF1816" i="5"/>
  <c r="BD1816" i="5"/>
  <c r="BA1816" i="5"/>
  <c r="AY1816" i="5"/>
  <c r="AV1816" i="5"/>
  <c r="AT1816" i="5"/>
  <c r="AQ1816" i="5"/>
  <c r="AO1816" i="5"/>
  <c r="AL1816" i="5"/>
  <c r="AJ1816" i="5"/>
  <c r="AG1816" i="5"/>
  <c r="BK1815" i="5"/>
  <c r="BI1815" i="5"/>
  <c r="BF1815" i="5"/>
  <c r="BD1815" i="5"/>
  <c r="BA1815" i="5"/>
  <c r="AY1815" i="5"/>
  <c r="AV1815" i="5"/>
  <c r="AT1815" i="5"/>
  <c r="AQ1815" i="5"/>
  <c r="AO1815" i="5"/>
  <c r="AL1815" i="5"/>
  <c r="AJ1815" i="5"/>
  <c r="AG1815" i="5"/>
  <c r="BK1814" i="5"/>
  <c r="BI1814" i="5"/>
  <c r="BF1814" i="5"/>
  <c r="BD1814" i="5"/>
  <c r="BA1814" i="5"/>
  <c r="AY1814" i="5"/>
  <c r="AV1814" i="5"/>
  <c r="AT1814" i="5"/>
  <c r="AQ1814" i="5"/>
  <c r="AO1814" i="5"/>
  <c r="AL1814" i="5"/>
  <c r="AJ1814" i="5"/>
  <c r="AG1814" i="5"/>
  <c r="BK1813" i="5"/>
  <c r="BI1813" i="5"/>
  <c r="BF1813" i="5"/>
  <c r="BD1813" i="5"/>
  <c r="BA1813" i="5"/>
  <c r="AY1813" i="5"/>
  <c r="AV1813" i="5"/>
  <c r="AT1813" i="5"/>
  <c r="AQ1813" i="5"/>
  <c r="AO1813" i="5"/>
  <c r="AL1813" i="5"/>
  <c r="AJ1813" i="5"/>
  <c r="AG1813" i="5"/>
  <c r="BZ1812" i="5"/>
  <c r="BY1812" i="5"/>
  <c r="BX1812" i="5"/>
  <c r="BW1812" i="5"/>
  <c r="BV1812" i="5"/>
  <c r="BU1812" i="5"/>
  <c r="BT1812" i="5"/>
  <c r="BS1812" i="5"/>
  <c r="BR1812" i="5"/>
  <c r="BQ1812" i="5"/>
  <c r="BP1812" i="5"/>
  <c r="BO1812" i="5"/>
  <c r="BK1812" i="5"/>
  <c r="BI1812" i="5"/>
  <c r="BF1812" i="5"/>
  <c r="BD1812" i="5"/>
  <c r="BA1812" i="5"/>
  <c r="AY1812" i="5"/>
  <c r="AV1812" i="5"/>
  <c r="AT1812" i="5"/>
  <c r="AQ1812" i="5"/>
  <c r="AO1812" i="5"/>
  <c r="AL1812" i="5"/>
  <c r="AJ1812" i="5"/>
  <c r="AG1812" i="5"/>
  <c r="DA1811" i="5"/>
  <c r="CZ1811" i="5"/>
  <c r="CY1811" i="5"/>
  <c r="CX1811" i="5"/>
  <c r="CW1811" i="5"/>
  <c r="CV1811" i="5"/>
  <c r="CU1811" i="5"/>
  <c r="CT1811" i="5"/>
  <c r="CS1811" i="5"/>
  <c r="CR1811" i="5"/>
  <c r="CQ1811" i="5"/>
  <c r="CP1811" i="5"/>
  <c r="BK1811" i="5"/>
  <c r="BI1811" i="5"/>
  <c r="BF1811" i="5"/>
  <c r="BD1811" i="5"/>
  <c r="BA1811" i="5"/>
  <c r="AY1811" i="5"/>
  <c r="AV1811" i="5"/>
  <c r="AT1811" i="5"/>
  <c r="AQ1811" i="5"/>
  <c r="AO1811" i="5"/>
  <c r="AL1811" i="5"/>
  <c r="AJ1811" i="5"/>
  <c r="AG1811" i="5"/>
  <c r="BZ1810" i="5"/>
  <c r="BY1810" i="5"/>
  <c r="BX1810" i="5"/>
  <c r="BW1810" i="5"/>
  <c r="BV1810" i="5"/>
  <c r="BU1810" i="5"/>
  <c r="BT1810" i="5"/>
  <c r="BS1810" i="5"/>
  <c r="BR1810" i="5"/>
  <c r="BQ1810" i="5"/>
  <c r="BP1810" i="5"/>
  <c r="BO1810" i="5"/>
  <c r="BK1810" i="5"/>
  <c r="BI1810" i="5"/>
  <c r="BF1810" i="5"/>
  <c r="BD1810" i="5"/>
  <c r="BA1810" i="5"/>
  <c r="AY1810" i="5"/>
  <c r="AV1810" i="5"/>
  <c r="AT1810" i="5"/>
  <c r="AQ1810" i="5"/>
  <c r="AO1810" i="5"/>
  <c r="AL1810" i="5"/>
  <c r="AJ1810" i="5"/>
  <c r="AG1810" i="5"/>
  <c r="DA1809" i="5"/>
  <c r="CZ1809" i="5"/>
  <c r="CY1809" i="5"/>
  <c r="CX1809" i="5"/>
  <c r="CW1809" i="5"/>
  <c r="CV1809" i="5"/>
  <c r="CU1809" i="5"/>
  <c r="CT1809" i="5"/>
  <c r="CS1809" i="5"/>
  <c r="CR1809" i="5"/>
  <c r="CR1812" i="5" s="1"/>
  <c r="CQ1809" i="5"/>
  <c r="CP1809" i="5"/>
  <c r="BK1809" i="5"/>
  <c r="BI1809" i="5"/>
  <c r="BF1809" i="5"/>
  <c r="BD1809" i="5"/>
  <c r="BA1809" i="5"/>
  <c r="AY1809" i="5"/>
  <c r="AV1809" i="5"/>
  <c r="AT1809" i="5"/>
  <c r="AQ1809" i="5"/>
  <c r="AO1809" i="5"/>
  <c r="AL1809" i="5"/>
  <c r="AJ1809" i="5"/>
  <c r="AG1809" i="5"/>
  <c r="BK1808" i="5"/>
  <c r="BI1808" i="5"/>
  <c r="BF1808" i="5"/>
  <c r="BD1808" i="5"/>
  <c r="BA1808" i="5"/>
  <c r="AY1808" i="5"/>
  <c r="AV1808" i="5"/>
  <c r="AT1808" i="5"/>
  <c r="AQ1808" i="5"/>
  <c r="AO1808" i="5"/>
  <c r="AL1808" i="5"/>
  <c r="AJ1808" i="5"/>
  <c r="AG1808" i="5"/>
  <c r="BK1807" i="5"/>
  <c r="BI1807" i="5"/>
  <c r="BF1807" i="5"/>
  <c r="BD1807" i="5"/>
  <c r="BA1807" i="5"/>
  <c r="AY1807" i="5"/>
  <c r="AV1807" i="5"/>
  <c r="AT1807" i="5"/>
  <c r="AQ1807" i="5"/>
  <c r="AO1807" i="5"/>
  <c r="AL1807" i="5"/>
  <c r="AJ1807" i="5"/>
  <c r="AG1807" i="5"/>
  <c r="BK1806" i="5"/>
  <c r="BI1806" i="5"/>
  <c r="BF1806" i="5"/>
  <c r="BD1806" i="5"/>
  <c r="BA1806" i="5"/>
  <c r="AY1806" i="5"/>
  <c r="AV1806" i="5"/>
  <c r="AT1806" i="5"/>
  <c r="AQ1806" i="5"/>
  <c r="AO1806" i="5"/>
  <c r="AL1806" i="5"/>
  <c r="AJ1806" i="5"/>
  <c r="AG1806" i="5"/>
  <c r="BK1805" i="5"/>
  <c r="BI1805" i="5"/>
  <c r="BF1805" i="5"/>
  <c r="BD1805" i="5"/>
  <c r="BA1805" i="5"/>
  <c r="AY1805" i="5"/>
  <c r="AV1805" i="5"/>
  <c r="AT1805" i="5"/>
  <c r="AQ1805" i="5"/>
  <c r="AO1805" i="5"/>
  <c r="AL1805" i="5"/>
  <c r="AJ1805" i="5"/>
  <c r="AG1805" i="5"/>
  <c r="BK1804" i="5"/>
  <c r="BI1804" i="5"/>
  <c r="BF1804" i="5"/>
  <c r="BD1804" i="5"/>
  <c r="BA1804" i="5"/>
  <c r="AY1804" i="5"/>
  <c r="AV1804" i="5"/>
  <c r="AT1804" i="5"/>
  <c r="AQ1804" i="5"/>
  <c r="AO1804" i="5"/>
  <c r="AL1804" i="5"/>
  <c r="AJ1804" i="5"/>
  <c r="AG1804" i="5"/>
  <c r="BK1803" i="5"/>
  <c r="BI1803" i="5"/>
  <c r="BF1803" i="5"/>
  <c r="BD1803" i="5"/>
  <c r="BA1803" i="5"/>
  <c r="AY1803" i="5"/>
  <c r="AV1803" i="5"/>
  <c r="AT1803" i="5"/>
  <c r="AQ1803" i="5"/>
  <c r="AO1803" i="5"/>
  <c r="AL1803" i="5"/>
  <c r="AJ1803" i="5"/>
  <c r="AG1803" i="5"/>
  <c r="BK1802" i="5"/>
  <c r="BI1802" i="5"/>
  <c r="BF1802" i="5"/>
  <c r="BD1802" i="5"/>
  <c r="BA1802" i="5"/>
  <c r="AY1802" i="5"/>
  <c r="AV1802" i="5"/>
  <c r="AT1802" i="5"/>
  <c r="AQ1802" i="5"/>
  <c r="AO1802" i="5"/>
  <c r="AL1802" i="5"/>
  <c r="AJ1802" i="5"/>
  <c r="AG1802" i="5"/>
  <c r="DA1801" i="5"/>
  <c r="CZ1801" i="5"/>
  <c r="CY1801" i="5"/>
  <c r="CX1801" i="5"/>
  <c r="CW1801" i="5"/>
  <c r="CV1801" i="5"/>
  <c r="CU1801" i="5"/>
  <c r="CT1801" i="5"/>
  <c r="CS1801" i="5"/>
  <c r="CR1801" i="5"/>
  <c r="CQ1801" i="5"/>
  <c r="CP1801" i="5"/>
  <c r="BK1801" i="5"/>
  <c r="BI1801" i="5"/>
  <c r="BF1801" i="5"/>
  <c r="BD1801" i="5"/>
  <c r="BA1801" i="5"/>
  <c r="AY1801" i="5"/>
  <c r="AV1801" i="5"/>
  <c r="AT1801" i="5"/>
  <c r="AQ1801" i="5"/>
  <c r="AO1801" i="5"/>
  <c r="AL1801" i="5"/>
  <c r="AJ1801" i="5"/>
  <c r="AG1801" i="5"/>
  <c r="BK1800" i="5"/>
  <c r="BI1800" i="5"/>
  <c r="BF1800" i="5"/>
  <c r="BD1800" i="5"/>
  <c r="BA1800" i="5"/>
  <c r="AY1800" i="5"/>
  <c r="AV1800" i="5"/>
  <c r="AT1800" i="5"/>
  <c r="AQ1800" i="5"/>
  <c r="AO1800" i="5"/>
  <c r="AL1800" i="5"/>
  <c r="AJ1800" i="5"/>
  <c r="AG1800" i="5"/>
  <c r="DA1799" i="5"/>
  <c r="CZ1799" i="5"/>
  <c r="CY1799" i="5"/>
  <c r="CX1799" i="5"/>
  <c r="CW1799" i="5"/>
  <c r="CV1799" i="5"/>
  <c r="CU1799" i="5"/>
  <c r="CT1799" i="5"/>
  <c r="CS1799" i="5"/>
  <c r="CR1799" i="5"/>
  <c r="CR1802" i="5" s="1"/>
  <c r="CQ1799" i="5"/>
  <c r="CP1799" i="5"/>
  <c r="BK1799" i="5"/>
  <c r="BI1799" i="5"/>
  <c r="BF1799" i="5"/>
  <c r="BD1799" i="5"/>
  <c r="BA1799" i="5"/>
  <c r="AY1799" i="5"/>
  <c r="AV1799" i="5"/>
  <c r="AT1799" i="5"/>
  <c r="AQ1799" i="5"/>
  <c r="AO1799" i="5"/>
  <c r="AL1799" i="5"/>
  <c r="AJ1799" i="5"/>
  <c r="AG1799" i="5"/>
  <c r="AJ1789" i="5"/>
  <c r="AG1789" i="5"/>
  <c r="AD1781" i="5"/>
  <c r="AC1781" i="5"/>
  <c r="AA1781" i="5"/>
  <c r="Z1781" i="5"/>
  <c r="Y1781" i="5"/>
  <c r="W1781" i="5"/>
  <c r="V1781" i="5"/>
  <c r="U1781" i="5"/>
  <c r="S1781" i="5"/>
  <c r="Q1781" i="5"/>
  <c r="O1781" i="5"/>
  <c r="M1781" i="5"/>
  <c r="BB1780" i="5"/>
  <c r="AX1780" i="5"/>
  <c r="AT1780" i="5"/>
  <c r="AP1780" i="5"/>
  <c r="AL1780" i="5"/>
  <c r="AH1780" i="5"/>
  <c r="BB1779" i="5"/>
  <c r="AX1779" i="5"/>
  <c r="AT1779" i="5"/>
  <c r="AP1779" i="5"/>
  <c r="AL1779" i="5"/>
  <c r="AH1779" i="5"/>
  <c r="AJ1773" i="5"/>
  <c r="AG1773" i="5"/>
  <c r="Y1766" i="5"/>
  <c r="S1766" i="5"/>
  <c r="M1766" i="5"/>
  <c r="AH1765" i="5"/>
  <c r="AH1764" i="5"/>
  <c r="AH1763" i="5"/>
  <c r="AH1762" i="5"/>
  <c r="AH1761" i="5"/>
  <c r="AL1760" i="5"/>
  <c r="AK1760" i="5"/>
  <c r="AH1760" i="5"/>
  <c r="AJ1756" i="5"/>
  <c r="AG1756" i="5"/>
  <c r="Y1751" i="5"/>
  <c r="S1751" i="5"/>
  <c r="M1751" i="5"/>
  <c r="AH1750" i="5"/>
  <c r="AH1749" i="5"/>
  <c r="AH1748" i="5"/>
  <c r="AH1747" i="5"/>
  <c r="AJ1742" i="5"/>
  <c r="AG1742" i="5"/>
  <c r="Y1737" i="5"/>
  <c r="S1737" i="5"/>
  <c r="M1737" i="5"/>
  <c r="AH1736" i="5"/>
  <c r="AH1735" i="5"/>
  <c r="AH1734" i="5"/>
  <c r="AH1733" i="5"/>
  <c r="AH1732" i="5"/>
  <c r="AH1731" i="5"/>
  <c r="AH1730" i="5"/>
  <c r="AH1729" i="5"/>
  <c r="AH1728" i="5"/>
  <c r="AH1727" i="5"/>
  <c r="AH1726" i="5"/>
  <c r="AH1725" i="5"/>
  <c r="AH1724" i="5"/>
  <c r="AH1723" i="5"/>
  <c r="AH1722" i="5"/>
  <c r="AH1721" i="5"/>
  <c r="AH1720" i="5"/>
  <c r="AH1719" i="5"/>
  <c r="AH1718" i="5"/>
  <c r="AH1717" i="5"/>
  <c r="AH1716" i="5"/>
  <c r="AH1715" i="5"/>
  <c r="AH1714" i="5"/>
  <c r="AH1713" i="5"/>
  <c r="AH1712" i="5"/>
  <c r="AL1711" i="5"/>
  <c r="AK1711" i="5"/>
  <c r="AH1711" i="5"/>
  <c r="AJ1708" i="5"/>
  <c r="AG1708" i="5"/>
  <c r="Y1701" i="5"/>
  <c r="S1701" i="5"/>
  <c r="M1701" i="5"/>
  <c r="AH1700" i="5"/>
  <c r="AH1699" i="5"/>
  <c r="AH1698" i="5"/>
  <c r="AH1697" i="5"/>
  <c r="AH1696" i="5"/>
  <c r="AH1695" i="5"/>
  <c r="AH1694" i="5"/>
  <c r="AH1693" i="5"/>
  <c r="AH1692" i="5"/>
  <c r="AH1691" i="5"/>
  <c r="AH1690" i="5"/>
  <c r="AL1689" i="5"/>
  <c r="AK1689" i="5"/>
  <c r="AH1689" i="5"/>
  <c r="AJ1686" i="5"/>
  <c r="AG1686" i="5"/>
  <c r="Y1681" i="5"/>
  <c r="S1681" i="5"/>
  <c r="M1681" i="5"/>
  <c r="AH1680" i="5"/>
  <c r="AH1679" i="5"/>
  <c r="AH1678" i="5"/>
  <c r="AH1677" i="5"/>
  <c r="AH1676" i="5"/>
  <c r="AH1675" i="5"/>
  <c r="AH1674" i="5"/>
  <c r="AH1673" i="5"/>
  <c r="AH1672" i="5"/>
  <c r="AH1671" i="5"/>
  <c r="AL1670" i="5"/>
  <c r="AK1670" i="5"/>
  <c r="AH1670" i="5"/>
  <c r="AJ1665" i="5"/>
  <c r="AG1665" i="5"/>
  <c r="Y1658" i="5"/>
  <c r="S1658" i="5"/>
  <c r="M1658" i="5"/>
  <c r="AH1657" i="5"/>
  <c r="AH1656" i="5"/>
  <c r="AH1655" i="5"/>
  <c r="AH1654" i="5"/>
  <c r="AH1653" i="5"/>
  <c r="AH1652" i="5"/>
  <c r="AH1651" i="5"/>
  <c r="AH1650" i="5"/>
  <c r="AH1649" i="5"/>
  <c r="AH1648" i="5"/>
  <c r="AH1647" i="5"/>
  <c r="AH1646" i="5"/>
  <c r="AH1645" i="5"/>
  <c r="AH1644" i="5"/>
  <c r="AL1643" i="5"/>
  <c r="AK1643" i="5"/>
  <c r="AH1643" i="5"/>
  <c r="AJ1637" i="5"/>
  <c r="AG1637" i="5"/>
  <c r="Y1632" i="5"/>
  <c r="S1632" i="5"/>
  <c r="M1632" i="5"/>
  <c r="AH1631" i="5"/>
  <c r="AH1630" i="5"/>
  <c r="AL1629" i="5"/>
  <c r="AK1629" i="5"/>
  <c r="AH1629" i="5"/>
  <c r="AJ1626" i="5"/>
  <c r="AG1626" i="5"/>
  <c r="Y1621" i="5"/>
  <c r="S1621" i="5"/>
  <c r="M1621" i="5"/>
  <c r="AH1620" i="5"/>
  <c r="AH1619" i="5"/>
  <c r="AL1618" i="5"/>
  <c r="AK1618" i="5"/>
  <c r="AH1618" i="5"/>
  <c r="AJ1615" i="5"/>
  <c r="AG1615" i="5"/>
  <c r="Y1608" i="5"/>
  <c r="S1608" i="5"/>
  <c r="M1608" i="5"/>
  <c r="AH1607" i="5"/>
  <c r="AH1606" i="5"/>
  <c r="AH1605" i="5"/>
  <c r="AH1604" i="5"/>
  <c r="AH1603" i="5"/>
  <c r="AH1602" i="5"/>
  <c r="AH1601" i="5"/>
  <c r="AH1600" i="5"/>
  <c r="AH1599" i="5"/>
  <c r="AH1598" i="5"/>
  <c r="AH1597" i="5"/>
  <c r="AH1596" i="5"/>
  <c r="AH1595" i="5"/>
  <c r="AH1594" i="5"/>
  <c r="AH1593" i="5"/>
  <c r="AH1592" i="5"/>
  <c r="AH1591" i="5"/>
  <c r="AH1590" i="5"/>
  <c r="AH1589" i="5"/>
  <c r="AL1588" i="5"/>
  <c r="AK1588" i="5"/>
  <c r="AH1588" i="5"/>
  <c r="AJ1585" i="5"/>
  <c r="AG1585" i="5"/>
  <c r="Y1580" i="5"/>
  <c r="S1580" i="5"/>
  <c r="M1580" i="5"/>
  <c r="AT1571" i="5" s="1"/>
  <c r="AH1579" i="5"/>
  <c r="AH1578" i="5"/>
  <c r="AH1577" i="5"/>
  <c r="AH1576" i="5"/>
  <c r="AH1575" i="5"/>
  <c r="AH1574" i="5"/>
  <c r="AH1573" i="5"/>
  <c r="AH1572" i="5"/>
  <c r="AH1571" i="5"/>
  <c r="AJ1567" i="5"/>
  <c r="AG1567" i="5"/>
  <c r="Y1562" i="5"/>
  <c r="S1562" i="5"/>
  <c r="M1562" i="5"/>
  <c r="AH1561" i="5"/>
  <c r="AH1560" i="5"/>
  <c r="AH1559" i="5"/>
  <c r="AH1558" i="5"/>
  <c r="AH1557" i="5"/>
  <c r="AH1556" i="5"/>
  <c r="AH1555" i="5"/>
  <c r="AH1554" i="5"/>
  <c r="AH1553" i="5"/>
  <c r="AL1552" i="5"/>
  <c r="AK1552" i="5"/>
  <c r="AH1552" i="5"/>
  <c r="AJ1548" i="5"/>
  <c r="AG1548" i="5"/>
  <c r="AD1543" i="5"/>
  <c r="AC1543" i="5"/>
  <c r="AA1543" i="5"/>
  <c r="Z1543" i="5"/>
  <c r="Y1543" i="5"/>
  <c r="W1543" i="5"/>
  <c r="AZ1542" i="5"/>
  <c r="AV1542" i="5"/>
  <c r="AR1542" i="5"/>
  <c r="AN1542" i="5"/>
  <c r="AZ1541" i="5"/>
  <c r="AV1541" i="5"/>
  <c r="AR1541" i="5"/>
  <c r="AN1541" i="5"/>
  <c r="AZ1540" i="5"/>
  <c r="AV1540" i="5"/>
  <c r="AR1540" i="5"/>
  <c r="AN1540" i="5"/>
  <c r="AZ1539" i="5"/>
  <c r="AV1539" i="5"/>
  <c r="AR1539" i="5"/>
  <c r="AN1539" i="5"/>
  <c r="AZ1538" i="5"/>
  <c r="AV1538" i="5"/>
  <c r="AR1538" i="5"/>
  <c r="AN1538" i="5"/>
  <c r="AZ1537" i="5"/>
  <c r="AV1537" i="5"/>
  <c r="AR1537" i="5"/>
  <c r="AN1537" i="5"/>
  <c r="AZ1536" i="5"/>
  <c r="AV1536" i="5"/>
  <c r="AR1536" i="5"/>
  <c r="AN1536" i="5"/>
  <c r="AZ1535" i="5"/>
  <c r="AV1535" i="5"/>
  <c r="AR1535" i="5"/>
  <c r="AN1535" i="5"/>
  <c r="AZ1534" i="5"/>
  <c r="AV1534" i="5"/>
  <c r="AR1534" i="5"/>
  <c r="AN1534" i="5"/>
  <c r="AZ1533" i="5"/>
  <c r="AV1533" i="5"/>
  <c r="AR1533" i="5"/>
  <c r="AN1533" i="5"/>
  <c r="AZ1532" i="5"/>
  <c r="AV1532" i="5"/>
  <c r="AR1532" i="5"/>
  <c r="AN1532" i="5"/>
  <c r="AZ1531" i="5"/>
  <c r="AV1531" i="5"/>
  <c r="AR1531" i="5"/>
  <c r="AN1531" i="5"/>
  <c r="AZ1530" i="5"/>
  <c r="AV1530" i="5"/>
  <c r="AR1530" i="5"/>
  <c r="AN1530" i="5"/>
  <c r="AZ1529" i="5"/>
  <c r="AV1529" i="5"/>
  <c r="AR1529" i="5"/>
  <c r="AN1529" i="5"/>
  <c r="AZ1528" i="5"/>
  <c r="AV1528" i="5"/>
  <c r="AR1528" i="5"/>
  <c r="AN1528" i="5"/>
  <c r="AZ1527" i="5"/>
  <c r="AV1527" i="5"/>
  <c r="AR1527" i="5"/>
  <c r="AN1527" i="5"/>
  <c r="AZ1526" i="5"/>
  <c r="AV1526" i="5"/>
  <c r="AR1526" i="5"/>
  <c r="AN1526" i="5"/>
  <c r="AZ1525" i="5"/>
  <c r="AV1525" i="5"/>
  <c r="AR1525" i="5"/>
  <c r="AN1525" i="5"/>
  <c r="AZ1524" i="5"/>
  <c r="AV1524" i="5"/>
  <c r="AR1524" i="5"/>
  <c r="AN1524" i="5"/>
  <c r="AZ1523" i="5"/>
  <c r="AV1523" i="5"/>
  <c r="AR1523" i="5"/>
  <c r="AN1523" i="5"/>
  <c r="AZ1522" i="5"/>
  <c r="AV1522" i="5"/>
  <c r="AR1522" i="5"/>
  <c r="AN1522" i="5"/>
  <c r="AZ1521" i="5"/>
  <c r="AV1521" i="5"/>
  <c r="AR1521" i="5"/>
  <c r="AN1521" i="5"/>
  <c r="AZ1520" i="5"/>
  <c r="AV1520" i="5"/>
  <c r="AR1520" i="5"/>
  <c r="AN1520" i="5"/>
  <c r="AZ1519" i="5"/>
  <c r="AV1519" i="5"/>
  <c r="AR1519" i="5"/>
  <c r="AN1519" i="5"/>
  <c r="AZ1518" i="5"/>
  <c r="AV1518" i="5"/>
  <c r="AR1518" i="5"/>
  <c r="AN1518" i="5"/>
  <c r="AD1504" i="5"/>
  <c r="AC1504" i="5"/>
  <c r="AA1504" i="5"/>
  <c r="Z1504" i="5"/>
  <c r="Y1504" i="5"/>
  <c r="W1504" i="5"/>
  <c r="V1504" i="5"/>
  <c r="U1504" i="5"/>
  <c r="S1504" i="5"/>
  <c r="BD1503" i="5"/>
  <c r="AZ1503" i="5"/>
  <c r="AV1503" i="5"/>
  <c r="AR1503" i="5"/>
  <c r="AN1503" i="5"/>
  <c r="BD1502" i="5"/>
  <c r="AZ1502" i="5"/>
  <c r="AV1502" i="5"/>
  <c r="AR1502" i="5"/>
  <c r="AN1502" i="5"/>
  <c r="BD1501" i="5"/>
  <c r="AZ1501" i="5"/>
  <c r="AV1501" i="5"/>
  <c r="AR1501" i="5"/>
  <c r="AN1501" i="5"/>
  <c r="BD1500" i="5"/>
  <c r="AZ1500" i="5"/>
  <c r="AV1500" i="5"/>
  <c r="AR1500" i="5"/>
  <c r="AN1500" i="5"/>
  <c r="BD1499" i="5"/>
  <c r="AZ1499" i="5"/>
  <c r="AV1499" i="5"/>
  <c r="AR1499" i="5"/>
  <c r="AN1499" i="5"/>
  <c r="BD1498" i="5"/>
  <c r="AZ1498" i="5"/>
  <c r="AV1498" i="5"/>
  <c r="AR1498" i="5"/>
  <c r="AN1498" i="5"/>
  <c r="BD1497" i="5"/>
  <c r="AZ1497" i="5"/>
  <c r="AV1497" i="5"/>
  <c r="AR1497" i="5"/>
  <c r="AN1497" i="5"/>
  <c r="BD1496" i="5"/>
  <c r="AZ1496" i="5"/>
  <c r="AV1496" i="5"/>
  <c r="AR1496" i="5"/>
  <c r="AN1496" i="5"/>
  <c r="BD1495" i="5"/>
  <c r="AZ1495" i="5"/>
  <c r="AV1495" i="5"/>
  <c r="AR1495" i="5"/>
  <c r="AN1495" i="5"/>
  <c r="BD1494" i="5"/>
  <c r="AZ1494" i="5"/>
  <c r="AV1494" i="5"/>
  <c r="AR1494" i="5"/>
  <c r="AN1494" i="5"/>
  <c r="BD1493" i="5"/>
  <c r="AZ1493" i="5"/>
  <c r="AV1493" i="5"/>
  <c r="AR1493" i="5"/>
  <c r="AN1493" i="5"/>
  <c r="BD1492" i="5"/>
  <c r="AZ1492" i="5"/>
  <c r="AV1492" i="5"/>
  <c r="AR1492" i="5"/>
  <c r="AN1492" i="5"/>
  <c r="BD1491" i="5"/>
  <c r="AZ1491" i="5"/>
  <c r="AV1491" i="5"/>
  <c r="AR1491" i="5"/>
  <c r="AN1491" i="5"/>
  <c r="BD1490" i="5"/>
  <c r="AZ1490" i="5"/>
  <c r="AV1490" i="5"/>
  <c r="AR1490" i="5"/>
  <c r="AN1490" i="5"/>
  <c r="BD1489" i="5"/>
  <c r="AZ1489" i="5"/>
  <c r="AV1489" i="5"/>
  <c r="AR1489" i="5"/>
  <c r="AN1489" i="5"/>
  <c r="BD1488" i="5"/>
  <c r="AZ1488" i="5"/>
  <c r="AV1488" i="5"/>
  <c r="AR1488" i="5"/>
  <c r="AN1488" i="5"/>
  <c r="BD1487" i="5"/>
  <c r="AZ1487" i="5"/>
  <c r="AV1487" i="5"/>
  <c r="AR1487" i="5"/>
  <c r="AN1487" i="5"/>
  <c r="BD1486" i="5"/>
  <c r="AZ1486" i="5"/>
  <c r="AV1486" i="5"/>
  <c r="AR1486" i="5"/>
  <c r="AN1486" i="5"/>
  <c r="BD1485" i="5"/>
  <c r="AZ1485" i="5"/>
  <c r="AV1485" i="5"/>
  <c r="AR1485" i="5"/>
  <c r="AN1485" i="5"/>
  <c r="BD1484" i="5"/>
  <c r="AZ1484" i="5"/>
  <c r="AV1484" i="5"/>
  <c r="AR1484" i="5"/>
  <c r="AN1484" i="5"/>
  <c r="BD1483" i="5"/>
  <c r="AZ1483" i="5"/>
  <c r="AV1483" i="5"/>
  <c r="AR1483" i="5"/>
  <c r="AN1483" i="5"/>
  <c r="BD1482" i="5"/>
  <c r="AZ1482" i="5"/>
  <c r="AV1482" i="5"/>
  <c r="AR1482" i="5"/>
  <c r="AN1482" i="5"/>
  <c r="BD1481" i="5"/>
  <c r="AZ1481" i="5"/>
  <c r="AV1481" i="5"/>
  <c r="AR1481" i="5"/>
  <c r="AN1481" i="5"/>
  <c r="BD1480" i="5"/>
  <c r="AZ1480" i="5"/>
  <c r="AV1480" i="5"/>
  <c r="AR1480" i="5"/>
  <c r="AN1480" i="5"/>
  <c r="BD1479" i="5"/>
  <c r="AZ1479" i="5"/>
  <c r="AV1479" i="5"/>
  <c r="AR1479" i="5"/>
  <c r="AN1479" i="5"/>
  <c r="AD1468" i="5"/>
  <c r="AC1468" i="5"/>
  <c r="AA1468" i="5"/>
  <c r="Z1468" i="5"/>
  <c r="Y1468" i="5"/>
  <c r="W1468" i="5"/>
  <c r="V1468" i="5"/>
  <c r="U1468" i="5"/>
  <c r="S1468" i="5"/>
  <c r="BD1467" i="5"/>
  <c r="AZ1467" i="5"/>
  <c r="AV1467" i="5"/>
  <c r="AR1467" i="5"/>
  <c r="AN1467" i="5"/>
  <c r="BD1466" i="5"/>
  <c r="AZ1466" i="5"/>
  <c r="AV1466" i="5"/>
  <c r="AR1466" i="5"/>
  <c r="AN1466" i="5"/>
  <c r="BD1465" i="5"/>
  <c r="AZ1465" i="5"/>
  <c r="AV1465" i="5"/>
  <c r="AR1465" i="5"/>
  <c r="AN1465" i="5"/>
  <c r="BD1464" i="5"/>
  <c r="AZ1464" i="5"/>
  <c r="AV1464" i="5"/>
  <c r="AR1464" i="5"/>
  <c r="AN1464" i="5"/>
  <c r="BD1463" i="5"/>
  <c r="AZ1463" i="5"/>
  <c r="AV1463" i="5"/>
  <c r="AR1463" i="5"/>
  <c r="AN1463" i="5"/>
  <c r="BD1462" i="5"/>
  <c r="AZ1462" i="5"/>
  <c r="AV1462" i="5"/>
  <c r="AR1462" i="5"/>
  <c r="AN1462" i="5"/>
  <c r="BD1461" i="5"/>
  <c r="AZ1461" i="5"/>
  <c r="AV1461" i="5"/>
  <c r="AR1461" i="5"/>
  <c r="AN1461" i="5"/>
  <c r="BD1460" i="5"/>
  <c r="AZ1460" i="5"/>
  <c r="AV1460" i="5"/>
  <c r="AR1460" i="5"/>
  <c r="AN1460" i="5"/>
  <c r="BD1459" i="5"/>
  <c r="AZ1459" i="5"/>
  <c r="AV1459" i="5"/>
  <c r="AR1459" i="5"/>
  <c r="AN1459" i="5"/>
  <c r="BD1458" i="5"/>
  <c r="AZ1458" i="5"/>
  <c r="AV1458" i="5"/>
  <c r="AR1458" i="5"/>
  <c r="AN1458" i="5"/>
  <c r="BD1457" i="5"/>
  <c r="AZ1457" i="5"/>
  <c r="AV1457" i="5"/>
  <c r="AR1457" i="5"/>
  <c r="AN1457" i="5"/>
  <c r="BD1456" i="5"/>
  <c r="AZ1456" i="5"/>
  <c r="AV1456" i="5"/>
  <c r="AR1456" i="5"/>
  <c r="AN1456" i="5"/>
  <c r="BD1455" i="5"/>
  <c r="AZ1455" i="5"/>
  <c r="AV1455" i="5"/>
  <c r="AR1455" i="5"/>
  <c r="AN1455" i="5"/>
  <c r="BD1454" i="5"/>
  <c r="AZ1454" i="5"/>
  <c r="AV1454" i="5"/>
  <c r="AR1454" i="5"/>
  <c r="AN1454" i="5"/>
  <c r="BD1453" i="5"/>
  <c r="AZ1453" i="5"/>
  <c r="AV1453" i="5"/>
  <c r="AR1453" i="5"/>
  <c r="AN1453" i="5"/>
  <c r="BD1452" i="5"/>
  <c r="AZ1452" i="5"/>
  <c r="AV1452" i="5"/>
  <c r="AR1452" i="5"/>
  <c r="AN1452" i="5"/>
  <c r="BD1451" i="5"/>
  <c r="AZ1451" i="5"/>
  <c r="AV1451" i="5"/>
  <c r="AR1451" i="5"/>
  <c r="AN1451" i="5"/>
  <c r="BD1450" i="5"/>
  <c r="AZ1450" i="5"/>
  <c r="AV1450" i="5"/>
  <c r="AR1450" i="5"/>
  <c r="AN1450" i="5"/>
  <c r="BD1449" i="5"/>
  <c r="AZ1449" i="5"/>
  <c r="AV1449" i="5"/>
  <c r="AR1449" i="5"/>
  <c r="AN1449" i="5"/>
  <c r="BD1448" i="5"/>
  <c r="AZ1448" i="5"/>
  <c r="AV1448" i="5"/>
  <c r="AR1448" i="5"/>
  <c r="AN1448" i="5"/>
  <c r="BD1447" i="5"/>
  <c r="AZ1447" i="5"/>
  <c r="AV1447" i="5"/>
  <c r="AR1447" i="5"/>
  <c r="AN1447" i="5"/>
  <c r="BD1446" i="5"/>
  <c r="AZ1446" i="5"/>
  <c r="AV1446" i="5"/>
  <c r="AR1446" i="5"/>
  <c r="AN1446" i="5"/>
  <c r="BD1445" i="5"/>
  <c r="AZ1445" i="5"/>
  <c r="AV1445" i="5"/>
  <c r="AR1445" i="5"/>
  <c r="AN1445" i="5"/>
  <c r="BD1444" i="5"/>
  <c r="AZ1444" i="5"/>
  <c r="AV1444" i="5"/>
  <c r="AR1444" i="5"/>
  <c r="AN1444" i="5"/>
  <c r="BD1443" i="5"/>
  <c r="AZ1443" i="5"/>
  <c r="AV1443" i="5"/>
  <c r="AR1443" i="5"/>
  <c r="AN1443" i="5"/>
  <c r="AD1431" i="5"/>
  <c r="AC1431" i="5"/>
  <c r="AA1431" i="5"/>
  <c r="Z1431" i="5"/>
  <c r="Y1431" i="5"/>
  <c r="W1431" i="5"/>
  <c r="V1431" i="5"/>
  <c r="U1431" i="5"/>
  <c r="S1431" i="5"/>
  <c r="Q1431" i="5"/>
  <c r="O1431" i="5"/>
  <c r="M1431" i="5"/>
  <c r="BD1430" i="5"/>
  <c r="AZ1430" i="5"/>
  <c r="AV1430" i="5"/>
  <c r="AR1430" i="5"/>
  <c r="AN1430" i="5"/>
  <c r="AK1430" i="5"/>
  <c r="AJ1430" i="5"/>
  <c r="AG1430" i="5"/>
  <c r="BD1429" i="5"/>
  <c r="AZ1429" i="5"/>
  <c r="AV1429" i="5"/>
  <c r="AR1429" i="5"/>
  <c r="AN1429" i="5"/>
  <c r="AK1429" i="5"/>
  <c r="AJ1429" i="5"/>
  <c r="AG1429" i="5"/>
  <c r="BD1428" i="5"/>
  <c r="AZ1428" i="5"/>
  <c r="AV1428" i="5"/>
  <c r="AR1428" i="5"/>
  <c r="AN1428" i="5"/>
  <c r="AK1428" i="5"/>
  <c r="AJ1428" i="5"/>
  <c r="AG1428" i="5"/>
  <c r="BD1427" i="5"/>
  <c r="AZ1427" i="5"/>
  <c r="AV1427" i="5"/>
  <c r="AR1427" i="5"/>
  <c r="AN1427" i="5"/>
  <c r="AK1427" i="5"/>
  <c r="AJ1427" i="5"/>
  <c r="AG1427" i="5"/>
  <c r="BD1426" i="5"/>
  <c r="AZ1426" i="5"/>
  <c r="AV1426" i="5"/>
  <c r="AR1426" i="5"/>
  <c r="AN1426" i="5"/>
  <c r="AK1426" i="5"/>
  <c r="AJ1426" i="5"/>
  <c r="AG1426" i="5"/>
  <c r="BD1425" i="5"/>
  <c r="AZ1425" i="5"/>
  <c r="AV1425" i="5"/>
  <c r="AR1425" i="5"/>
  <c r="AN1425" i="5"/>
  <c r="AK1425" i="5"/>
  <c r="AJ1425" i="5"/>
  <c r="AG1425" i="5"/>
  <c r="BD1424" i="5"/>
  <c r="AZ1424" i="5"/>
  <c r="AV1424" i="5"/>
  <c r="AR1424" i="5"/>
  <c r="AN1424" i="5"/>
  <c r="AK1424" i="5"/>
  <c r="AJ1424" i="5"/>
  <c r="AG1424" i="5"/>
  <c r="BD1423" i="5"/>
  <c r="AZ1423" i="5"/>
  <c r="AV1423" i="5"/>
  <c r="AR1423" i="5"/>
  <c r="AN1423" i="5"/>
  <c r="AK1423" i="5"/>
  <c r="AJ1423" i="5"/>
  <c r="AG1423" i="5"/>
  <c r="BD1422" i="5"/>
  <c r="AZ1422" i="5"/>
  <c r="AV1422" i="5"/>
  <c r="AR1422" i="5"/>
  <c r="AN1422" i="5"/>
  <c r="AK1422" i="5"/>
  <c r="AJ1422" i="5"/>
  <c r="AG1422" i="5"/>
  <c r="BD1421" i="5"/>
  <c r="AZ1421" i="5"/>
  <c r="AV1421" i="5"/>
  <c r="AR1421" i="5"/>
  <c r="AN1421" i="5"/>
  <c r="AK1421" i="5"/>
  <c r="AJ1421" i="5"/>
  <c r="AG1421" i="5"/>
  <c r="BD1420" i="5"/>
  <c r="AZ1420" i="5"/>
  <c r="AV1420" i="5"/>
  <c r="AR1420" i="5"/>
  <c r="AN1420" i="5"/>
  <c r="AK1420" i="5"/>
  <c r="AJ1420" i="5"/>
  <c r="AG1420" i="5"/>
  <c r="BD1419" i="5"/>
  <c r="AZ1419" i="5"/>
  <c r="AV1419" i="5"/>
  <c r="AR1419" i="5"/>
  <c r="AN1419" i="5"/>
  <c r="AK1419" i="5"/>
  <c r="AJ1419" i="5"/>
  <c r="AG1419" i="5"/>
  <c r="BD1418" i="5"/>
  <c r="AZ1418" i="5"/>
  <c r="AV1418" i="5"/>
  <c r="AR1418" i="5"/>
  <c r="AN1418" i="5"/>
  <c r="AK1418" i="5"/>
  <c r="AJ1418" i="5"/>
  <c r="AG1418" i="5"/>
  <c r="BD1417" i="5"/>
  <c r="AZ1417" i="5"/>
  <c r="AV1417" i="5"/>
  <c r="AR1417" i="5"/>
  <c r="AN1417" i="5"/>
  <c r="AK1417" i="5"/>
  <c r="AJ1417" i="5"/>
  <c r="AG1417" i="5"/>
  <c r="BD1416" i="5"/>
  <c r="AZ1416" i="5"/>
  <c r="AV1416" i="5"/>
  <c r="AR1416" i="5"/>
  <c r="AN1416" i="5"/>
  <c r="AK1416" i="5"/>
  <c r="AJ1416" i="5"/>
  <c r="AG1416" i="5"/>
  <c r="BD1415" i="5"/>
  <c r="AZ1415" i="5"/>
  <c r="AV1415" i="5"/>
  <c r="AR1415" i="5"/>
  <c r="AN1415" i="5"/>
  <c r="AK1415" i="5"/>
  <c r="AJ1415" i="5"/>
  <c r="AG1415" i="5"/>
  <c r="BD1414" i="5"/>
  <c r="AZ1414" i="5"/>
  <c r="AV1414" i="5"/>
  <c r="AR1414" i="5"/>
  <c r="AN1414" i="5"/>
  <c r="AK1414" i="5"/>
  <c r="AJ1414" i="5"/>
  <c r="AG1414" i="5"/>
  <c r="BD1413" i="5"/>
  <c r="AZ1413" i="5"/>
  <c r="AV1413" i="5"/>
  <c r="AR1413" i="5"/>
  <c r="AN1413" i="5"/>
  <c r="AK1413" i="5"/>
  <c r="AJ1413" i="5"/>
  <c r="AG1413" i="5"/>
  <c r="BD1412" i="5"/>
  <c r="AZ1412" i="5"/>
  <c r="AV1412" i="5"/>
  <c r="AR1412" i="5"/>
  <c r="AN1412" i="5"/>
  <c r="AK1412" i="5"/>
  <c r="AJ1412" i="5"/>
  <c r="AG1412" i="5"/>
  <c r="BD1411" i="5"/>
  <c r="AZ1411" i="5"/>
  <c r="AV1411" i="5"/>
  <c r="AR1411" i="5"/>
  <c r="AN1411" i="5"/>
  <c r="AK1411" i="5"/>
  <c r="AJ1411" i="5"/>
  <c r="AG1411" i="5"/>
  <c r="BD1410" i="5"/>
  <c r="AZ1410" i="5"/>
  <c r="AV1410" i="5"/>
  <c r="AR1410" i="5"/>
  <c r="AN1410" i="5"/>
  <c r="AK1410" i="5"/>
  <c r="AJ1410" i="5"/>
  <c r="AG1410" i="5"/>
  <c r="BD1409" i="5"/>
  <c r="AZ1409" i="5"/>
  <c r="AV1409" i="5"/>
  <c r="AR1409" i="5"/>
  <c r="AN1409" i="5"/>
  <c r="AK1409" i="5"/>
  <c r="AJ1409" i="5"/>
  <c r="AG1409" i="5"/>
  <c r="BD1408" i="5"/>
  <c r="AZ1408" i="5"/>
  <c r="AV1408" i="5"/>
  <c r="AR1408" i="5"/>
  <c r="AN1408" i="5"/>
  <c r="AK1408" i="5"/>
  <c r="AJ1408" i="5"/>
  <c r="AG1408" i="5"/>
  <c r="BD1407" i="5"/>
  <c r="AZ1407" i="5"/>
  <c r="AV1407" i="5"/>
  <c r="AR1407" i="5"/>
  <c r="AN1407" i="5"/>
  <c r="AK1407" i="5"/>
  <c r="AJ1407" i="5"/>
  <c r="AG1407" i="5"/>
  <c r="BD1406" i="5"/>
  <c r="AZ1406" i="5"/>
  <c r="AV1406" i="5"/>
  <c r="AR1406" i="5"/>
  <c r="AN1406" i="5"/>
  <c r="AK1406" i="5"/>
  <c r="AJ1406" i="5"/>
  <c r="AG1406" i="5"/>
  <c r="AJ1399" i="5"/>
  <c r="AG1399" i="5"/>
  <c r="Y1394" i="5"/>
  <c r="S1394" i="5"/>
  <c r="M1394" i="5"/>
  <c r="AJ1393" i="5"/>
  <c r="AG1393" i="5"/>
  <c r="AJ1392" i="5"/>
  <c r="AG1392" i="5"/>
  <c r="AJ1391" i="5"/>
  <c r="AG1391" i="5"/>
  <c r="AJ1390" i="5"/>
  <c r="AG1390" i="5"/>
  <c r="AJ1389" i="5"/>
  <c r="AG1389" i="5"/>
  <c r="AJ1388" i="5"/>
  <c r="AG1388" i="5"/>
  <c r="AJ1387" i="5"/>
  <c r="AG1387" i="5"/>
  <c r="AJ1386" i="5"/>
  <c r="AG1386" i="5"/>
  <c r="AJ1385" i="5"/>
  <c r="AG1385" i="5"/>
  <c r="AJ1384" i="5"/>
  <c r="AG1384" i="5"/>
  <c r="AJ1383" i="5"/>
  <c r="AG1383" i="5"/>
  <c r="AJ1382" i="5"/>
  <c r="AG1382" i="5"/>
  <c r="AJ1381" i="5"/>
  <c r="AG1381" i="5"/>
  <c r="AJ1380" i="5"/>
  <c r="AG1380" i="5"/>
  <c r="AJ1379" i="5"/>
  <c r="AG1379" i="5"/>
  <c r="AJ1378" i="5"/>
  <c r="AG1378" i="5"/>
  <c r="AJ1377" i="5"/>
  <c r="AG1377" i="5"/>
  <c r="AJ1376" i="5"/>
  <c r="AG1376" i="5"/>
  <c r="AJ1375" i="5"/>
  <c r="AG1375" i="5"/>
  <c r="AJ1374" i="5"/>
  <c r="AG1374" i="5"/>
  <c r="AJ1373" i="5"/>
  <c r="AG1373" i="5"/>
  <c r="AJ1372" i="5"/>
  <c r="AG1372" i="5"/>
  <c r="AJ1371" i="5"/>
  <c r="AG1371" i="5"/>
  <c r="AJ1370" i="5"/>
  <c r="AG1370" i="5"/>
  <c r="AJ1369" i="5"/>
  <c r="AG1369" i="5"/>
  <c r="AJ1364" i="5"/>
  <c r="AG1364" i="5"/>
  <c r="AM1316" i="5"/>
  <c r="AL1316" i="5"/>
  <c r="AG1316" i="5"/>
  <c r="AM1315" i="5"/>
  <c r="AL1315" i="5"/>
  <c r="AG1315" i="5"/>
  <c r="AM1314" i="5"/>
  <c r="AL1314" i="5"/>
  <c r="AG1314" i="5"/>
  <c r="AM1313" i="5"/>
  <c r="AL1313" i="5"/>
  <c r="AG1313" i="5"/>
  <c r="AM1312" i="5"/>
  <c r="AL1312" i="5"/>
  <c r="AG1312" i="5"/>
  <c r="AM1311" i="5"/>
  <c r="AL1311" i="5"/>
  <c r="AG1311" i="5"/>
  <c r="AM1310" i="5"/>
  <c r="AL1310" i="5"/>
  <c r="AG1310" i="5"/>
  <c r="AM1309" i="5"/>
  <c r="AL1309" i="5"/>
  <c r="AG1309" i="5"/>
  <c r="AM1308" i="5"/>
  <c r="AL1308" i="5"/>
  <c r="AG1308" i="5"/>
  <c r="AQ1307" i="5"/>
  <c r="AP1307" i="5"/>
  <c r="AO1307" i="5"/>
  <c r="AM1307" i="5"/>
  <c r="AL1307" i="5"/>
  <c r="AG1307" i="5"/>
  <c r="AJ1296" i="5"/>
  <c r="AG1296" i="5"/>
  <c r="AG1291" i="5"/>
  <c r="B1293" i="5" s="1"/>
  <c r="AG1264" i="5"/>
  <c r="AG1263" i="5"/>
  <c r="AG1262" i="5"/>
  <c r="AG1261" i="5"/>
  <c r="AG1260" i="5"/>
  <c r="AG1259" i="5"/>
  <c r="AG1258" i="5"/>
  <c r="AG1257" i="5"/>
  <c r="AG1256" i="5"/>
  <c r="AG1255" i="5"/>
  <c r="AG1254" i="5"/>
  <c r="AG1253" i="5"/>
  <c r="AG1252" i="5"/>
  <c r="AG1251" i="5"/>
  <c r="AG1250" i="5"/>
  <c r="AG1249" i="5"/>
  <c r="AG1248" i="5"/>
  <c r="AG1247" i="5"/>
  <c r="AG1246" i="5"/>
  <c r="AG1245" i="5"/>
  <c r="AG1244" i="5"/>
  <c r="AG1243" i="5"/>
  <c r="AG1242" i="5"/>
  <c r="AG1241" i="5"/>
  <c r="AG1240" i="5"/>
  <c r="AG1239" i="5"/>
  <c r="AG1238" i="5"/>
  <c r="AG1237" i="5"/>
  <c r="AG1236" i="5"/>
  <c r="AG1235" i="5"/>
  <c r="AG1234" i="5"/>
  <c r="AG1233" i="5"/>
  <c r="AG1232" i="5"/>
  <c r="AG1231" i="5"/>
  <c r="AG1230" i="5"/>
  <c r="AG1229" i="5"/>
  <c r="AG1228" i="5"/>
  <c r="AG1227" i="5"/>
  <c r="AG1226" i="5"/>
  <c r="AG1225" i="5"/>
  <c r="AG1224" i="5"/>
  <c r="AG1223" i="5"/>
  <c r="AG1222" i="5"/>
  <c r="AG1221" i="5"/>
  <c r="AG1220" i="5"/>
  <c r="AG1219" i="5"/>
  <c r="AG1218" i="5"/>
  <c r="AG1217" i="5"/>
  <c r="AG1216" i="5"/>
  <c r="AG1215" i="5"/>
  <c r="AG1214" i="5"/>
  <c r="AG1213" i="5"/>
  <c r="AG1212" i="5"/>
  <c r="AG1211" i="5"/>
  <c r="AG1210" i="5"/>
  <c r="AG1209" i="5"/>
  <c r="AG1208" i="5"/>
  <c r="AG1207" i="5"/>
  <c r="AG1206" i="5"/>
  <c r="AM1205" i="5"/>
  <c r="AG1205" i="5"/>
  <c r="AJ1201" i="5"/>
  <c r="AG1201" i="5"/>
  <c r="X1193" i="5"/>
  <c r="Q1193" i="5"/>
  <c r="AG1183" i="5"/>
  <c r="AG1174" i="5"/>
  <c r="AG1135" i="5"/>
  <c r="AG1134" i="5"/>
  <c r="AG1133" i="5"/>
  <c r="AG1132" i="5"/>
  <c r="AG1131" i="5"/>
  <c r="AG1130" i="5"/>
  <c r="AG1129" i="5"/>
  <c r="AG1128" i="5"/>
  <c r="AG1127" i="5"/>
  <c r="AG1126" i="5"/>
  <c r="AG1125" i="5"/>
  <c r="AG1124" i="5"/>
  <c r="AG1123" i="5"/>
  <c r="AG1122" i="5"/>
  <c r="AG1121" i="5"/>
  <c r="AG1120" i="5"/>
  <c r="AG1119" i="5"/>
  <c r="AG1118" i="5"/>
  <c r="AG1117" i="5"/>
  <c r="AG1116" i="5"/>
  <c r="AG1115" i="5"/>
  <c r="AG1114" i="5"/>
  <c r="AG1113" i="5"/>
  <c r="AG1112" i="5"/>
  <c r="AG1111" i="5"/>
  <c r="AG1109" i="5"/>
  <c r="AG1104" i="5"/>
  <c r="AD1094" i="5"/>
  <c r="AC1094" i="5"/>
  <c r="AB1094" i="5"/>
  <c r="AA1094" i="5"/>
  <c r="Z1094" i="5"/>
  <c r="X1094" i="5"/>
  <c r="V1094" i="5"/>
  <c r="T1094" i="5"/>
  <c r="S1094" i="5"/>
  <c r="R1094" i="5"/>
  <c r="P1094" i="5"/>
  <c r="AZ1093" i="5"/>
  <c r="AL1093" i="5"/>
  <c r="AK1093" i="5"/>
  <c r="AZ1092" i="5"/>
  <c r="AL1092" i="5"/>
  <c r="AK1092" i="5"/>
  <c r="AZ1091" i="5"/>
  <c r="AL1091" i="5"/>
  <c r="AK1091" i="5"/>
  <c r="AZ1090" i="5"/>
  <c r="AL1090" i="5"/>
  <c r="AK1090" i="5"/>
  <c r="AZ1089" i="5"/>
  <c r="AL1089" i="5"/>
  <c r="AK1089" i="5"/>
  <c r="AZ1088" i="5"/>
  <c r="AL1088" i="5"/>
  <c r="AK1088" i="5"/>
  <c r="AZ1087" i="5"/>
  <c r="AL1087" i="5"/>
  <c r="AK1087" i="5"/>
  <c r="AZ1086" i="5"/>
  <c r="AL1086" i="5"/>
  <c r="AK1086" i="5"/>
  <c r="AZ1085" i="5"/>
  <c r="AL1085" i="5"/>
  <c r="AK1085" i="5"/>
  <c r="AZ1084" i="5"/>
  <c r="AL1084" i="5"/>
  <c r="AK1084" i="5"/>
  <c r="AZ1083" i="5"/>
  <c r="AL1083" i="5"/>
  <c r="AK1083" i="5"/>
  <c r="AZ1082" i="5"/>
  <c r="AL1082" i="5"/>
  <c r="AK1082" i="5"/>
  <c r="AZ1081" i="5"/>
  <c r="AL1081" i="5"/>
  <c r="AK1081" i="5"/>
  <c r="AZ1080" i="5"/>
  <c r="AL1080" i="5"/>
  <c r="AK1080" i="5"/>
  <c r="AZ1079" i="5"/>
  <c r="AL1079" i="5"/>
  <c r="AK1079" i="5"/>
  <c r="AZ1078" i="5"/>
  <c r="AL1078" i="5"/>
  <c r="AK1078" i="5"/>
  <c r="AZ1077" i="5"/>
  <c r="AL1077" i="5"/>
  <c r="AK1077" i="5"/>
  <c r="AZ1076" i="5"/>
  <c r="AL1076" i="5"/>
  <c r="AK1076" i="5"/>
  <c r="AZ1075" i="5"/>
  <c r="AL1075" i="5"/>
  <c r="AK1075" i="5"/>
  <c r="AZ1074" i="5"/>
  <c r="AL1074" i="5"/>
  <c r="AK1074" i="5"/>
  <c r="AZ1073" i="5"/>
  <c r="AL1073" i="5"/>
  <c r="AK1073" i="5"/>
  <c r="AZ1072" i="5"/>
  <c r="AL1072" i="5"/>
  <c r="AK1072" i="5"/>
  <c r="AZ1071" i="5"/>
  <c r="AL1071" i="5"/>
  <c r="AK1071" i="5"/>
  <c r="AZ1070" i="5"/>
  <c r="AL1070" i="5"/>
  <c r="AK1070" i="5"/>
  <c r="AZ1069" i="5"/>
  <c r="AL1069" i="5"/>
  <c r="AK1069" i="5"/>
  <c r="AG1061" i="5"/>
  <c r="AB1056" i="5"/>
  <c r="Z1056" i="5"/>
  <c r="V1056" i="5"/>
  <c r="T1056" i="5"/>
  <c r="R1056" i="5"/>
  <c r="AR1047" i="5" s="1"/>
  <c r="P1056" i="5"/>
  <c r="N1056" i="5"/>
  <c r="AH1055" i="5"/>
  <c r="AH1054" i="5"/>
  <c r="AH1053" i="5"/>
  <c r="AH1052" i="5"/>
  <c r="AH1051" i="5"/>
  <c r="AH1050" i="5"/>
  <c r="AT1049" i="5"/>
  <c r="AH1049" i="5"/>
  <c r="BD1048" i="5"/>
  <c r="AZ1048" i="5"/>
  <c r="AX1048" i="5"/>
  <c r="AV1048" i="5"/>
  <c r="AT1048" i="5"/>
  <c r="AR1048" i="5"/>
  <c r="AP1048" i="5"/>
  <c r="AH1048" i="5"/>
  <c r="AH1047" i="5"/>
  <c r="BD1046" i="5"/>
  <c r="AH1046" i="5"/>
  <c r="AD1032" i="5"/>
  <c r="AC1032" i="5"/>
  <c r="AA1032" i="5"/>
  <c r="X1032" i="5"/>
  <c r="V1032" i="5"/>
  <c r="S1032" i="5"/>
  <c r="Q1032" i="5"/>
  <c r="O1032" i="5"/>
  <c r="L1032" i="5"/>
  <c r="J1032" i="5"/>
  <c r="AK1031" i="5"/>
  <c r="AJ1031" i="5"/>
  <c r="AG1031" i="5"/>
  <c r="AK1030" i="5"/>
  <c r="AJ1030" i="5"/>
  <c r="AG1030" i="5"/>
  <c r="AK1029" i="5"/>
  <c r="AJ1029" i="5"/>
  <c r="AG1029" i="5"/>
  <c r="AK1028" i="5"/>
  <c r="AJ1028" i="5"/>
  <c r="AG1028" i="5"/>
  <c r="AK1027" i="5"/>
  <c r="AJ1027" i="5"/>
  <c r="AG1027" i="5"/>
  <c r="AK1026" i="5"/>
  <c r="AJ1026" i="5"/>
  <c r="AG1026" i="5"/>
  <c r="AK1025" i="5"/>
  <c r="AJ1025" i="5"/>
  <c r="AG1025" i="5"/>
  <c r="AK1024" i="5"/>
  <c r="AJ1024" i="5"/>
  <c r="AG1024" i="5"/>
  <c r="AK1023" i="5"/>
  <c r="AJ1023" i="5"/>
  <c r="AG1023" i="5"/>
  <c r="AK1022" i="5"/>
  <c r="AJ1022" i="5"/>
  <c r="AG1022" i="5"/>
  <c r="AK1021" i="5"/>
  <c r="AJ1021" i="5"/>
  <c r="AG1021" i="5"/>
  <c r="AK1020" i="5"/>
  <c r="AJ1020" i="5"/>
  <c r="AG1020" i="5"/>
  <c r="AK1019" i="5"/>
  <c r="AJ1019" i="5"/>
  <c r="AG1019" i="5"/>
  <c r="AK1018" i="5"/>
  <c r="AJ1018" i="5"/>
  <c r="AG1018" i="5"/>
  <c r="AK1017" i="5"/>
  <c r="AJ1017" i="5"/>
  <c r="AG1017" i="5"/>
  <c r="AK1016" i="5"/>
  <c r="AJ1016" i="5"/>
  <c r="AG1016" i="5"/>
  <c r="AK1015" i="5"/>
  <c r="AJ1015" i="5"/>
  <c r="AG1015" i="5"/>
  <c r="AK1014" i="5"/>
  <c r="AJ1014" i="5"/>
  <c r="AG1014" i="5"/>
  <c r="AK1013" i="5"/>
  <c r="AJ1013" i="5"/>
  <c r="AG1013" i="5"/>
  <c r="AK1012" i="5"/>
  <c r="AJ1012" i="5"/>
  <c r="AG1012" i="5"/>
  <c r="AK1011" i="5"/>
  <c r="AJ1011" i="5"/>
  <c r="AG1011" i="5"/>
  <c r="AK1010" i="5"/>
  <c r="AJ1010" i="5"/>
  <c r="AG1010" i="5"/>
  <c r="AK1009" i="5"/>
  <c r="AJ1009" i="5"/>
  <c r="AG1009" i="5"/>
  <c r="AK1008" i="5"/>
  <c r="AJ1008" i="5"/>
  <c r="AG1008" i="5"/>
  <c r="AK1007" i="5"/>
  <c r="AJ1007" i="5"/>
  <c r="AG1007" i="5"/>
  <c r="AJ1002" i="5"/>
  <c r="AG1002" i="5"/>
  <c r="AC995" i="5"/>
  <c r="Y995" i="5"/>
  <c r="W995" i="5"/>
  <c r="U995" i="5"/>
  <c r="S995" i="5"/>
  <c r="Q995" i="5"/>
  <c r="O995" i="5"/>
  <c r="AM994" i="5"/>
  <c r="AJ994" i="5"/>
  <c r="AG994" i="5"/>
  <c r="AM993" i="5"/>
  <c r="AJ993" i="5"/>
  <c r="AG993" i="5"/>
  <c r="AM992" i="5"/>
  <c r="AJ992" i="5"/>
  <c r="AG992" i="5"/>
  <c r="AM991" i="5"/>
  <c r="AJ991" i="5"/>
  <c r="AG991" i="5"/>
  <c r="AM990" i="5"/>
  <c r="AJ990" i="5"/>
  <c r="AG990" i="5"/>
  <c r="AM989" i="5"/>
  <c r="AJ989" i="5"/>
  <c r="AG989" i="5"/>
  <c r="AM988" i="5"/>
  <c r="AJ988" i="5"/>
  <c r="AG988" i="5"/>
  <c r="AM987" i="5"/>
  <c r="AJ987" i="5"/>
  <c r="AG987" i="5"/>
  <c r="AM986" i="5"/>
  <c r="AJ986" i="5"/>
  <c r="AG986" i="5"/>
  <c r="AM985" i="5"/>
  <c r="AJ985" i="5"/>
  <c r="AG985" i="5"/>
  <c r="AM984" i="5"/>
  <c r="AJ984" i="5"/>
  <c r="AG984" i="5"/>
  <c r="AM983" i="5"/>
  <c r="AJ983" i="5"/>
  <c r="AG983" i="5"/>
  <c r="AM982" i="5"/>
  <c r="AJ982" i="5"/>
  <c r="AG982" i="5"/>
  <c r="AM981" i="5"/>
  <c r="AJ981" i="5"/>
  <c r="AG981" i="5"/>
  <c r="AM980" i="5"/>
  <c r="AJ980" i="5"/>
  <c r="AG980" i="5"/>
  <c r="AM979" i="5"/>
  <c r="AJ979" i="5"/>
  <c r="AG979" i="5"/>
  <c r="AM978" i="5"/>
  <c r="AJ978" i="5"/>
  <c r="AG978" i="5"/>
  <c r="AM977" i="5"/>
  <c r="AJ977" i="5"/>
  <c r="AG977" i="5"/>
  <c r="AM976" i="5"/>
  <c r="AJ976" i="5"/>
  <c r="AG976" i="5"/>
  <c r="AM975" i="5"/>
  <c r="AJ975" i="5"/>
  <c r="AG975" i="5"/>
  <c r="AM974" i="5"/>
  <c r="AJ974" i="5"/>
  <c r="AG974" i="5"/>
  <c r="AM973" i="5"/>
  <c r="AJ973" i="5"/>
  <c r="AG973" i="5"/>
  <c r="AM972" i="5"/>
  <c r="AJ972" i="5"/>
  <c r="AG972" i="5"/>
  <c r="AM971" i="5"/>
  <c r="AJ971" i="5"/>
  <c r="AG971" i="5"/>
  <c r="AP970" i="5"/>
  <c r="AM970" i="5"/>
  <c r="AJ970" i="5"/>
  <c r="AG970" i="5"/>
  <c r="AJ962" i="5"/>
  <c r="AG962" i="5"/>
  <c r="AC957" i="5"/>
  <c r="AA957" i="5"/>
  <c r="Y957" i="5"/>
  <c r="W957" i="5"/>
  <c r="U957" i="5"/>
  <c r="T957" i="5"/>
  <c r="S957" i="5"/>
  <c r="R957" i="5"/>
  <c r="Q957" i="5"/>
  <c r="P957" i="5"/>
  <c r="O957" i="5"/>
  <c r="L957" i="5"/>
  <c r="AG956" i="5"/>
  <c r="AG955" i="5"/>
  <c r="AG954" i="5"/>
  <c r="AG953" i="5"/>
  <c r="AG952" i="5"/>
  <c r="AG951" i="5"/>
  <c r="AG950" i="5"/>
  <c r="AG949" i="5"/>
  <c r="AG948" i="5"/>
  <c r="AG947" i="5"/>
  <c r="AG946" i="5"/>
  <c r="AG945" i="5"/>
  <c r="AG944" i="5"/>
  <c r="AG943" i="5"/>
  <c r="AG942" i="5"/>
  <c r="AG941" i="5"/>
  <c r="AG940" i="5"/>
  <c r="AG939" i="5"/>
  <c r="AG938" i="5"/>
  <c r="AG937" i="5"/>
  <c r="AG936" i="5"/>
  <c r="AG935" i="5"/>
  <c r="AG934" i="5"/>
  <c r="AG933" i="5"/>
  <c r="AG932" i="5"/>
  <c r="AJ927" i="5"/>
  <c r="AG927" i="5"/>
  <c r="AG901" i="5"/>
  <c r="AG900" i="5"/>
  <c r="AG899" i="5"/>
  <c r="AG898" i="5"/>
  <c r="AG897" i="5"/>
  <c r="AG896" i="5"/>
  <c r="AJ889" i="5"/>
  <c r="AG889" i="5"/>
  <c r="AG884" i="5"/>
  <c r="B886" i="5" s="1"/>
  <c r="AG865" i="5"/>
  <c r="AH857" i="5"/>
  <c r="AG854" i="5"/>
  <c r="AV591" i="5" s="1"/>
  <c r="B600" i="5" s="1"/>
  <c r="AG843" i="5"/>
  <c r="B845" i="5" s="1"/>
  <c r="AC830" i="5"/>
  <c r="AA830" i="5"/>
  <c r="Y830" i="5"/>
  <c r="W830" i="5"/>
  <c r="U830" i="5"/>
  <c r="S830" i="5"/>
  <c r="Q830" i="5"/>
  <c r="O830" i="5"/>
  <c r="M830" i="5"/>
  <c r="AN829" i="5"/>
  <c r="AK829" i="5"/>
  <c r="AJ829" i="5"/>
  <c r="AG829" i="5"/>
  <c r="AN828" i="5"/>
  <c r="AK828" i="5"/>
  <c r="AJ828" i="5"/>
  <c r="AG828" i="5"/>
  <c r="AN827" i="5"/>
  <c r="AK827" i="5"/>
  <c r="AJ827" i="5"/>
  <c r="AG827" i="5"/>
  <c r="AN826" i="5"/>
  <c r="AK826" i="5"/>
  <c r="AJ826" i="5"/>
  <c r="AG826" i="5"/>
  <c r="AN825" i="5"/>
  <c r="AK825" i="5"/>
  <c r="AJ825" i="5"/>
  <c r="AG825" i="5"/>
  <c r="AN824" i="5"/>
  <c r="AK824" i="5"/>
  <c r="AJ824" i="5"/>
  <c r="AG824" i="5"/>
  <c r="AN823" i="5"/>
  <c r="AK823" i="5"/>
  <c r="AJ823" i="5"/>
  <c r="AG823" i="5"/>
  <c r="AN822" i="5"/>
  <c r="AK822" i="5"/>
  <c r="AJ822" i="5"/>
  <c r="AG822" i="5"/>
  <c r="AN821" i="5"/>
  <c r="AK821" i="5"/>
  <c r="AJ821" i="5"/>
  <c r="AG821" i="5"/>
  <c r="AN820" i="5"/>
  <c r="AK820" i="5"/>
  <c r="AJ820" i="5"/>
  <c r="AG820" i="5"/>
  <c r="AN819" i="5"/>
  <c r="AK819" i="5"/>
  <c r="AJ819" i="5"/>
  <c r="AG819" i="5"/>
  <c r="AN818" i="5"/>
  <c r="AK818" i="5"/>
  <c r="AJ818" i="5"/>
  <c r="AG818" i="5"/>
  <c r="AN817" i="5"/>
  <c r="AK817" i="5"/>
  <c r="AJ817" i="5"/>
  <c r="AG817" i="5"/>
  <c r="AN816" i="5"/>
  <c r="AK816" i="5"/>
  <c r="AJ816" i="5"/>
  <c r="AG816" i="5"/>
  <c r="AN815" i="5"/>
  <c r="AK815" i="5"/>
  <c r="AJ815" i="5"/>
  <c r="AG815" i="5"/>
  <c r="AN814" i="5"/>
  <c r="AK814" i="5"/>
  <c r="AJ814" i="5"/>
  <c r="AG814" i="5"/>
  <c r="AN813" i="5"/>
  <c r="AK813" i="5"/>
  <c r="AJ813" i="5"/>
  <c r="AG813" i="5"/>
  <c r="AN812" i="5"/>
  <c r="AK812" i="5"/>
  <c r="AJ812" i="5"/>
  <c r="AG812" i="5"/>
  <c r="AN811" i="5"/>
  <c r="AK811" i="5"/>
  <c r="AJ811" i="5"/>
  <c r="AG811" i="5"/>
  <c r="AN810" i="5"/>
  <c r="AK810" i="5"/>
  <c r="AJ810" i="5"/>
  <c r="AG810" i="5"/>
  <c r="AN809" i="5"/>
  <c r="AK809" i="5"/>
  <c r="AJ809" i="5"/>
  <c r="AG809" i="5"/>
  <c r="AN808" i="5"/>
  <c r="AK808" i="5"/>
  <c r="AJ808" i="5"/>
  <c r="AG808" i="5"/>
  <c r="AN807" i="5"/>
  <c r="AK807" i="5"/>
  <c r="AJ807" i="5"/>
  <c r="AG807" i="5"/>
  <c r="AN806" i="5"/>
  <c r="AK806" i="5"/>
  <c r="AJ806" i="5"/>
  <c r="AG806" i="5"/>
  <c r="AN805" i="5"/>
  <c r="AK805" i="5"/>
  <c r="AJ805" i="5"/>
  <c r="AG805" i="5"/>
  <c r="AJ799" i="5"/>
  <c r="AG799" i="5"/>
  <c r="AC790" i="5"/>
  <c r="AA790" i="5"/>
  <c r="X790" i="5"/>
  <c r="V790" i="5"/>
  <c r="T790" i="5"/>
  <c r="Q790" i="5"/>
  <c r="AN789" i="5"/>
  <c r="AJ789" i="5"/>
  <c r="AG789" i="5"/>
  <c r="AN788" i="5"/>
  <c r="AJ788" i="5"/>
  <c r="AG788" i="5"/>
  <c r="AN787" i="5"/>
  <c r="AJ787" i="5"/>
  <c r="AG787" i="5"/>
  <c r="AN786" i="5"/>
  <c r="AJ786" i="5"/>
  <c r="AG786" i="5"/>
  <c r="AN785" i="5"/>
  <c r="AJ785" i="5"/>
  <c r="AG785" i="5"/>
  <c r="AN784" i="5"/>
  <c r="AJ784" i="5"/>
  <c r="AG784" i="5"/>
  <c r="AN783" i="5"/>
  <c r="AJ783" i="5"/>
  <c r="AG783" i="5"/>
  <c r="AN782" i="5"/>
  <c r="AJ782" i="5"/>
  <c r="AG782" i="5"/>
  <c r="AN781" i="5"/>
  <c r="AJ781" i="5"/>
  <c r="AG781" i="5"/>
  <c r="AN780" i="5"/>
  <c r="AJ780" i="5"/>
  <c r="AG780" i="5"/>
  <c r="AN779" i="5"/>
  <c r="AJ779" i="5"/>
  <c r="AG779" i="5"/>
  <c r="AN778" i="5"/>
  <c r="AJ778" i="5"/>
  <c r="AG778" i="5"/>
  <c r="AN777" i="5"/>
  <c r="AJ777" i="5"/>
  <c r="AG777" i="5"/>
  <c r="AN776" i="5"/>
  <c r="AJ776" i="5"/>
  <c r="AG776" i="5"/>
  <c r="AN775" i="5"/>
  <c r="AJ775" i="5"/>
  <c r="AG775" i="5"/>
  <c r="AN774" i="5"/>
  <c r="AJ774" i="5"/>
  <c r="AG774" i="5"/>
  <c r="AN773" i="5"/>
  <c r="AJ773" i="5"/>
  <c r="AG773" i="5"/>
  <c r="AN772" i="5"/>
  <c r="AJ772" i="5"/>
  <c r="AG772" i="5"/>
  <c r="AN771" i="5"/>
  <c r="AJ771" i="5"/>
  <c r="AG771" i="5"/>
  <c r="AN770" i="5"/>
  <c r="AJ770" i="5"/>
  <c r="AG770" i="5"/>
  <c r="AN769" i="5"/>
  <c r="AJ769" i="5"/>
  <c r="AG769" i="5"/>
  <c r="AN768" i="5"/>
  <c r="AJ768" i="5"/>
  <c r="AG768" i="5"/>
  <c r="AN767" i="5"/>
  <c r="AJ767" i="5"/>
  <c r="AG767" i="5"/>
  <c r="AN766" i="5"/>
  <c r="AJ766" i="5"/>
  <c r="AG766" i="5"/>
  <c r="AN765" i="5"/>
  <c r="AJ765" i="5"/>
  <c r="AG765" i="5"/>
  <c r="AJ758" i="5"/>
  <c r="AG758" i="5"/>
  <c r="AB751" i="5"/>
  <c r="Y751" i="5"/>
  <c r="V751" i="5"/>
  <c r="S751" i="5"/>
  <c r="P751" i="5"/>
  <c r="AJ750" i="5"/>
  <c r="AG750" i="5"/>
  <c r="AJ749" i="5"/>
  <c r="AG749" i="5"/>
  <c r="AJ748" i="5"/>
  <c r="AG748" i="5"/>
  <c r="AJ747" i="5"/>
  <c r="AG747" i="5"/>
  <c r="AJ746" i="5"/>
  <c r="AG746" i="5"/>
  <c r="AJ745" i="5"/>
  <c r="AG745" i="5"/>
  <c r="AJ744" i="5"/>
  <c r="AG744" i="5"/>
  <c r="AJ743" i="5"/>
  <c r="AG743" i="5"/>
  <c r="AJ742" i="5"/>
  <c r="AG742" i="5"/>
  <c r="AJ741" i="5"/>
  <c r="AG741" i="5"/>
  <c r="AJ740" i="5"/>
  <c r="AG740" i="5"/>
  <c r="AJ739" i="5"/>
  <c r="AG739" i="5"/>
  <c r="AJ738" i="5"/>
  <c r="AG738" i="5"/>
  <c r="AJ737" i="5"/>
  <c r="AG737" i="5"/>
  <c r="AJ736" i="5"/>
  <c r="AG736" i="5"/>
  <c r="AJ735" i="5"/>
  <c r="AG735" i="5"/>
  <c r="AJ734" i="5"/>
  <c r="AG734" i="5"/>
  <c r="AJ733" i="5"/>
  <c r="AG733" i="5"/>
  <c r="AJ732" i="5"/>
  <c r="AG732" i="5"/>
  <c r="AJ731" i="5"/>
  <c r="AG731" i="5"/>
  <c r="AJ730" i="5"/>
  <c r="AG730" i="5"/>
  <c r="AJ729" i="5"/>
  <c r="AG729" i="5"/>
  <c r="AJ728" i="5"/>
  <c r="AG728" i="5"/>
  <c r="AJ727" i="5"/>
  <c r="AG727" i="5"/>
  <c r="AJ726" i="5"/>
  <c r="AG726" i="5"/>
  <c r="AJ720" i="5"/>
  <c r="AG720" i="5"/>
  <c r="AH705" i="5"/>
  <c r="AP702" i="5"/>
  <c r="AO702" i="5"/>
  <c r="AN702" i="5"/>
  <c r="AM702" i="5"/>
  <c r="AL702" i="5"/>
  <c r="AK702" i="5"/>
  <c r="AJ702" i="5"/>
  <c r="AI702" i="5"/>
  <c r="AH702" i="5"/>
  <c r="AG698" i="5"/>
  <c r="Y693" i="5"/>
  <c r="AI692" i="5"/>
  <c r="AI691" i="5"/>
  <c r="AI690" i="5"/>
  <c r="AI689" i="5"/>
  <c r="AI688" i="5"/>
  <c r="AI687" i="5"/>
  <c r="AI686" i="5"/>
  <c r="AI685" i="5"/>
  <c r="AI684" i="5"/>
  <c r="AI683" i="5"/>
  <c r="AI682" i="5"/>
  <c r="AI681" i="5"/>
  <c r="AI680" i="5"/>
  <c r="AI679" i="5"/>
  <c r="AI678" i="5"/>
  <c r="AI677" i="5"/>
  <c r="AI676" i="5"/>
  <c r="AI675" i="5"/>
  <c r="AI674" i="5"/>
  <c r="AI673" i="5"/>
  <c r="AI672" i="5"/>
  <c r="AI671" i="5"/>
  <c r="AI670" i="5"/>
  <c r="AI669" i="5"/>
  <c r="AL668" i="5"/>
  <c r="AI668" i="5"/>
  <c r="AG663" i="5"/>
  <c r="AG655" i="5"/>
  <c r="AG653" i="5"/>
  <c r="AG651" i="5"/>
  <c r="AG648" i="5"/>
  <c r="AB634" i="5"/>
  <c r="Y634" i="5"/>
  <c r="V634" i="5"/>
  <c r="R634" i="5"/>
  <c r="N634" i="5"/>
  <c r="AJ607" i="5"/>
  <c r="AG607" i="5"/>
  <c r="AB597" i="5"/>
  <c r="Y597" i="5"/>
  <c r="V597" i="5"/>
  <c r="R597" i="5"/>
  <c r="N597" i="5"/>
  <c r="AG576" i="5"/>
  <c r="B578" i="5" s="1"/>
  <c r="AD563" i="5"/>
  <c r="AC563" i="5"/>
  <c r="AB563" i="5"/>
  <c r="AA563" i="5"/>
  <c r="Z563" i="5"/>
  <c r="Y563" i="5"/>
  <c r="X563" i="5"/>
  <c r="W563" i="5"/>
  <c r="V563" i="5"/>
  <c r="U563" i="5"/>
  <c r="T563" i="5"/>
  <c r="S563" i="5"/>
  <c r="R563" i="5"/>
  <c r="Q563" i="5"/>
  <c r="P563" i="5"/>
  <c r="O563" i="5"/>
  <c r="N563" i="5"/>
  <c r="M563" i="5"/>
  <c r="L563" i="5"/>
  <c r="K563" i="5"/>
  <c r="J563" i="5"/>
  <c r="I563" i="5"/>
  <c r="H563" i="5"/>
  <c r="G563" i="5"/>
  <c r="AJ553" i="5"/>
  <c r="AG553" i="5"/>
  <c r="AG548" i="5"/>
  <c r="B550" i="5" s="1"/>
  <c r="AG541" i="5"/>
  <c r="AG540" i="5"/>
  <c r="AG539" i="5"/>
  <c r="AG538" i="5"/>
  <c r="AG537" i="5"/>
  <c r="AG536" i="5"/>
  <c r="AG535" i="5"/>
  <c r="AG534" i="5"/>
  <c r="AG533" i="5"/>
  <c r="AG532" i="5"/>
  <c r="AG531" i="5"/>
  <c r="AG530" i="5"/>
  <c r="AG529" i="5"/>
  <c r="AG528" i="5"/>
  <c r="AG527" i="5"/>
  <c r="AG526" i="5"/>
  <c r="AG525" i="5"/>
  <c r="AG524" i="5"/>
  <c r="AG523" i="5"/>
  <c r="AG522" i="5"/>
  <c r="AG521" i="5"/>
  <c r="AG520" i="5"/>
  <c r="AG519" i="5"/>
  <c r="AG518" i="5"/>
  <c r="AG517" i="5"/>
  <c r="AG511" i="5"/>
  <c r="AD502" i="5"/>
  <c r="AC502" i="5"/>
  <c r="AB502" i="5"/>
  <c r="AA502" i="5"/>
  <c r="Z502" i="5"/>
  <c r="Y502" i="5"/>
  <c r="X502" i="5"/>
  <c r="W502" i="5"/>
  <c r="V502" i="5"/>
  <c r="U502" i="5"/>
  <c r="T502" i="5"/>
  <c r="S502" i="5"/>
  <c r="R502" i="5"/>
  <c r="Q502" i="5"/>
  <c r="P502" i="5"/>
  <c r="O502" i="5"/>
  <c r="N502" i="5"/>
  <c r="M502" i="5"/>
  <c r="L502" i="5"/>
  <c r="K502" i="5"/>
  <c r="J502" i="5"/>
  <c r="I502" i="5"/>
  <c r="H502" i="5"/>
  <c r="G502" i="5"/>
  <c r="AS496" i="5"/>
  <c r="BE495" i="5"/>
  <c r="BD495" i="5"/>
  <c r="BC495" i="5"/>
  <c r="BB495" i="5"/>
  <c r="BA495" i="5"/>
  <c r="AZ495" i="5"/>
  <c r="AY495" i="5"/>
  <c r="AX495" i="5"/>
  <c r="AW495" i="5"/>
  <c r="AV495" i="5"/>
  <c r="AU495" i="5"/>
  <c r="AT495" i="5"/>
  <c r="AS495" i="5"/>
  <c r="AR495" i="5"/>
  <c r="AQ495" i="5"/>
  <c r="AP495" i="5"/>
  <c r="AO495" i="5"/>
  <c r="AN495" i="5"/>
  <c r="AM495" i="5"/>
  <c r="AL495" i="5"/>
  <c r="AK495" i="5"/>
  <c r="AJ495" i="5"/>
  <c r="AI495" i="5"/>
  <c r="AH495" i="5"/>
  <c r="AJ488" i="5"/>
  <c r="AG488" i="5"/>
  <c r="AD483" i="5"/>
  <c r="AC483" i="5"/>
  <c r="AB483" i="5"/>
  <c r="AA483" i="5"/>
  <c r="Z483" i="5"/>
  <c r="Y483" i="5"/>
  <c r="X483" i="5"/>
  <c r="W483" i="5"/>
  <c r="V483" i="5"/>
  <c r="U483" i="5"/>
  <c r="T483" i="5"/>
  <c r="S483" i="5"/>
  <c r="R483" i="5"/>
  <c r="Q483" i="5"/>
  <c r="P483" i="5"/>
  <c r="O483" i="5"/>
  <c r="N483" i="5"/>
  <c r="M483" i="5"/>
  <c r="L483" i="5"/>
  <c r="K483" i="5"/>
  <c r="J483" i="5"/>
  <c r="I483" i="5"/>
  <c r="H483" i="5"/>
  <c r="G483" i="5"/>
  <c r="AS469" i="5"/>
  <c r="BE468" i="5"/>
  <c r="BD468" i="5"/>
  <c r="BC468" i="5"/>
  <c r="BB468" i="5"/>
  <c r="BA468" i="5"/>
  <c r="AZ468" i="5"/>
  <c r="AY468" i="5"/>
  <c r="AX468" i="5"/>
  <c r="AW468" i="5"/>
  <c r="AV468" i="5"/>
  <c r="AU468" i="5"/>
  <c r="AT468" i="5"/>
  <c r="AS468" i="5"/>
  <c r="AR468" i="5"/>
  <c r="AQ468" i="5"/>
  <c r="AP468" i="5"/>
  <c r="AO468" i="5"/>
  <c r="AN468" i="5"/>
  <c r="AM468" i="5"/>
  <c r="AL468" i="5"/>
  <c r="AK468" i="5"/>
  <c r="AJ468" i="5"/>
  <c r="AI468" i="5"/>
  <c r="AH468" i="5"/>
  <c r="AJ461" i="5"/>
  <c r="AG461" i="5"/>
  <c r="AD456" i="5"/>
  <c r="AC456" i="5"/>
  <c r="AB456" i="5"/>
  <c r="AA456" i="5"/>
  <c r="Z456" i="5"/>
  <c r="Y456" i="5"/>
  <c r="X456" i="5"/>
  <c r="W456" i="5"/>
  <c r="V456" i="5"/>
  <c r="U456" i="5"/>
  <c r="T456" i="5"/>
  <c r="S456" i="5"/>
  <c r="R456" i="5"/>
  <c r="Q456" i="5"/>
  <c r="P456" i="5"/>
  <c r="O456" i="5"/>
  <c r="N456" i="5"/>
  <c r="M456" i="5"/>
  <c r="L456" i="5"/>
  <c r="K456" i="5"/>
  <c r="J456" i="5"/>
  <c r="I456" i="5"/>
  <c r="H456" i="5"/>
  <c r="G456" i="5"/>
  <c r="AS449" i="5"/>
  <c r="BE448" i="5"/>
  <c r="BD448" i="5"/>
  <c r="BC448" i="5"/>
  <c r="BB448" i="5"/>
  <c r="BA448" i="5"/>
  <c r="AZ448" i="5"/>
  <c r="AY448" i="5"/>
  <c r="AX448" i="5"/>
  <c r="AW448" i="5"/>
  <c r="AV448" i="5"/>
  <c r="AU448" i="5"/>
  <c r="AT448" i="5"/>
  <c r="AS448" i="5"/>
  <c r="AR448" i="5"/>
  <c r="AQ448" i="5"/>
  <c r="AP448" i="5"/>
  <c r="AO448" i="5"/>
  <c r="AN448" i="5"/>
  <c r="AM448" i="5"/>
  <c r="AL448" i="5"/>
  <c r="AK448" i="5"/>
  <c r="AJ448" i="5"/>
  <c r="AI448" i="5"/>
  <c r="AH448" i="5"/>
  <c r="AJ441" i="5"/>
  <c r="AG441" i="5"/>
  <c r="AD436" i="5"/>
  <c r="AC436" i="5"/>
  <c r="AB436" i="5"/>
  <c r="AA436" i="5"/>
  <c r="Z436" i="5"/>
  <c r="Y436" i="5"/>
  <c r="X436" i="5"/>
  <c r="W436" i="5"/>
  <c r="V436" i="5"/>
  <c r="U436" i="5"/>
  <c r="T436" i="5"/>
  <c r="S436" i="5"/>
  <c r="R436" i="5"/>
  <c r="AS494" i="5" s="1"/>
  <c r="Q436" i="5"/>
  <c r="P436" i="5"/>
  <c r="O436" i="5"/>
  <c r="N436" i="5"/>
  <c r="M436" i="5"/>
  <c r="L436" i="5"/>
  <c r="K436" i="5"/>
  <c r="J436" i="5"/>
  <c r="I436" i="5"/>
  <c r="H436" i="5"/>
  <c r="G436" i="5"/>
  <c r="AO435" i="5"/>
  <c r="AN435" i="5"/>
  <c r="AJ435" i="5"/>
  <c r="AG435" i="5"/>
  <c r="AO434" i="5"/>
  <c r="AN434" i="5"/>
  <c r="AJ434" i="5"/>
  <c r="AG434" i="5"/>
  <c r="AO433" i="5"/>
  <c r="AN433" i="5"/>
  <c r="AJ433" i="5"/>
  <c r="AG433" i="5"/>
  <c r="AO432" i="5"/>
  <c r="AN432" i="5"/>
  <c r="AJ432" i="5"/>
  <c r="AG432" i="5"/>
  <c r="AO431" i="5"/>
  <c r="AN431" i="5"/>
  <c r="AJ431" i="5"/>
  <c r="AG431" i="5"/>
  <c r="AO430" i="5"/>
  <c r="AN430" i="5"/>
  <c r="AJ430" i="5"/>
  <c r="AG430" i="5"/>
  <c r="AO429" i="5"/>
  <c r="AN429" i="5"/>
  <c r="AJ429" i="5"/>
  <c r="AG429" i="5"/>
  <c r="AO428" i="5"/>
  <c r="AN428" i="5"/>
  <c r="AJ428" i="5"/>
  <c r="AG428" i="5"/>
  <c r="AO427" i="5"/>
  <c r="AN427" i="5"/>
  <c r="AJ427" i="5"/>
  <c r="AG427" i="5"/>
  <c r="AO426" i="5"/>
  <c r="AN426" i="5"/>
  <c r="AJ426" i="5"/>
  <c r="AG426" i="5"/>
  <c r="AO425" i="5"/>
  <c r="AN425" i="5"/>
  <c r="AJ425" i="5"/>
  <c r="AG425" i="5"/>
  <c r="AO424" i="5"/>
  <c r="AN424" i="5"/>
  <c r="AJ424" i="5"/>
  <c r="AG424" i="5"/>
  <c r="AO423" i="5"/>
  <c r="AN423" i="5"/>
  <c r="AJ423" i="5"/>
  <c r="AG423" i="5"/>
  <c r="AO422" i="5"/>
  <c r="AN422" i="5"/>
  <c r="AJ422" i="5"/>
  <c r="AG422" i="5"/>
  <c r="AO421" i="5"/>
  <c r="AN421" i="5"/>
  <c r="AJ421" i="5"/>
  <c r="AG421" i="5"/>
  <c r="AO420" i="5"/>
  <c r="AN420" i="5"/>
  <c r="AJ420" i="5"/>
  <c r="AG420" i="5"/>
  <c r="AO419" i="5"/>
  <c r="AN419" i="5"/>
  <c r="AJ419" i="5"/>
  <c r="AG419" i="5"/>
  <c r="AO418" i="5"/>
  <c r="AN418" i="5"/>
  <c r="AJ418" i="5"/>
  <c r="AG418" i="5"/>
  <c r="AO417" i="5"/>
  <c r="AN417" i="5"/>
  <c r="AJ417" i="5"/>
  <c r="AG417" i="5"/>
  <c r="AO416" i="5"/>
  <c r="AN416" i="5"/>
  <c r="AJ416" i="5"/>
  <c r="AG416" i="5"/>
  <c r="AO415" i="5"/>
  <c r="AN415" i="5"/>
  <c r="AJ415" i="5"/>
  <c r="AG415" i="5"/>
  <c r="AO414" i="5"/>
  <c r="AN414" i="5"/>
  <c r="AJ414" i="5"/>
  <c r="AG414" i="5"/>
  <c r="AO413" i="5"/>
  <c r="AN413" i="5"/>
  <c r="AJ413" i="5"/>
  <c r="AG413" i="5"/>
  <c r="AO412" i="5"/>
  <c r="AN412" i="5"/>
  <c r="AJ412" i="5"/>
  <c r="AG412" i="5"/>
  <c r="AO411" i="5"/>
  <c r="AN411" i="5"/>
  <c r="AJ411" i="5"/>
  <c r="AG411" i="5"/>
  <c r="AJ404" i="5"/>
  <c r="AG404" i="5"/>
  <c r="Y396" i="5"/>
  <c r="S396" i="5"/>
  <c r="M396" i="5"/>
  <c r="AJ395" i="5"/>
  <c r="AG395" i="5"/>
  <c r="AJ394" i="5"/>
  <c r="AG394" i="5"/>
  <c r="AJ393" i="5"/>
  <c r="AG393" i="5"/>
  <c r="AJ392" i="5"/>
  <c r="AG392" i="5"/>
  <c r="AJ391" i="5"/>
  <c r="AG391" i="5"/>
  <c r="AJ390" i="5"/>
  <c r="AG390" i="5"/>
  <c r="AJ389" i="5"/>
  <c r="AG389" i="5"/>
  <c r="AJ388" i="5"/>
  <c r="AG388" i="5"/>
  <c r="AJ387" i="5"/>
  <c r="AG387" i="5"/>
  <c r="AJ386" i="5"/>
  <c r="AG386" i="5"/>
  <c r="AJ385" i="5"/>
  <c r="AG385" i="5"/>
  <c r="AJ384" i="5"/>
  <c r="AG384" i="5"/>
  <c r="AJ383" i="5"/>
  <c r="AG383" i="5"/>
  <c r="AJ382" i="5"/>
  <c r="AG382" i="5"/>
  <c r="AJ381" i="5"/>
  <c r="AG381" i="5"/>
  <c r="AJ380" i="5"/>
  <c r="AG380" i="5"/>
  <c r="AJ379" i="5"/>
  <c r="AG379" i="5"/>
  <c r="AJ378" i="5"/>
  <c r="AG378" i="5"/>
  <c r="AJ377" i="5"/>
  <c r="AG377" i="5"/>
  <c r="AJ376" i="5"/>
  <c r="AG376" i="5"/>
  <c r="AJ375" i="5"/>
  <c r="AG375" i="5"/>
  <c r="AJ374" i="5"/>
  <c r="AG374" i="5"/>
  <c r="AJ373" i="5"/>
  <c r="AG373" i="5"/>
  <c r="AJ372" i="5"/>
  <c r="AG372" i="5"/>
  <c r="AJ371" i="5"/>
  <c r="AG371" i="5"/>
  <c r="AJ367" i="5"/>
  <c r="AG367" i="5"/>
  <c r="AG349" i="5"/>
  <c r="AG348" i="5"/>
  <c r="AG347" i="5"/>
  <c r="AG346" i="5"/>
  <c r="AG345" i="5"/>
  <c r="AG344" i="5"/>
  <c r="AG343" i="5"/>
  <c r="AG342" i="5"/>
  <c r="AG341" i="5"/>
  <c r="AG340" i="5"/>
  <c r="AG339" i="5"/>
  <c r="AG338" i="5"/>
  <c r="AG337" i="5"/>
  <c r="AG336" i="5"/>
  <c r="AG335" i="5"/>
  <c r="AG334" i="5"/>
  <c r="AG333" i="5"/>
  <c r="AG332" i="5"/>
  <c r="AG331" i="5"/>
  <c r="AG330" i="5"/>
  <c r="AG329" i="5"/>
  <c r="AG328" i="5"/>
  <c r="AG327" i="5"/>
  <c r="AG326" i="5"/>
  <c r="AG325" i="5"/>
  <c r="AG319" i="5"/>
  <c r="AC307" i="5"/>
  <c r="AA307" i="5"/>
  <c r="Y307" i="5"/>
  <c r="W307" i="5"/>
  <c r="U307" i="5"/>
  <c r="S307" i="5"/>
  <c r="Q307" i="5"/>
  <c r="O307" i="5"/>
  <c r="M307" i="5"/>
  <c r="K307" i="5"/>
  <c r="AY306" i="5"/>
  <c r="AM306" i="5"/>
  <c r="AJ306" i="5"/>
  <c r="AG306" i="5"/>
  <c r="AY305" i="5"/>
  <c r="AM305" i="5"/>
  <c r="AJ305" i="5"/>
  <c r="AG305" i="5"/>
  <c r="AY304" i="5"/>
  <c r="AM304" i="5"/>
  <c r="AJ304" i="5"/>
  <c r="AG304" i="5"/>
  <c r="AY303" i="5"/>
  <c r="AM303" i="5"/>
  <c r="AJ303" i="5"/>
  <c r="AG303" i="5"/>
  <c r="AY302" i="5"/>
  <c r="AM302" i="5"/>
  <c r="AJ302" i="5"/>
  <c r="AG302" i="5"/>
  <c r="AY301" i="5"/>
  <c r="AM301" i="5"/>
  <c r="AJ301" i="5"/>
  <c r="AG301" i="5"/>
  <c r="AY300" i="5"/>
  <c r="AM300" i="5"/>
  <c r="AJ300" i="5"/>
  <c r="AG300" i="5"/>
  <c r="AY299" i="5"/>
  <c r="AM299" i="5"/>
  <c r="AJ299" i="5"/>
  <c r="AG299" i="5"/>
  <c r="AY298" i="5"/>
  <c r="AM298" i="5"/>
  <c r="AJ298" i="5"/>
  <c r="AG298" i="5"/>
  <c r="AY297" i="5"/>
  <c r="AM297" i="5"/>
  <c r="AJ297" i="5"/>
  <c r="AG297" i="5"/>
  <c r="AY296" i="5"/>
  <c r="AM296" i="5"/>
  <c r="AJ296" i="5"/>
  <c r="AG296" i="5"/>
  <c r="AY295" i="5"/>
  <c r="AM295" i="5"/>
  <c r="AJ295" i="5"/>
  <c r="AG295" i="5"/>
  <c r="AY294" i="5"/>
  <c r="AM294" i="5"/>
  <c r="AJ294" i="5"/>
  <c r="AG294" i="5"/>
  <c r="AY293" i="5"/>
  <c r="AM293" i="5"/>
  <c r="AJ293" i="5"/>
  <c r="AG293" i="5"/>
  <c r="AY292" i="5"/>
  <c r="AM292" i="5"/>
  <c r="AJ292" i="5"/>
  <c r="AG292" i="5"/>
  <c r="AY291" i="5"/>
  <c r="AM291" i="5"/>
  <c r="AJ291" i="5"/>
  <c r="AG291" i="5"/>
  <c r="AY290" i="5"/>
  <c r="AM290" i="5"/>
  <c r="AJ290" i="5"/>
  <c r="AG290" i="5"/>
  <c r="AY289" i="5"/>
  <c r="AM289" i="5"/>
  <c r="AJ289" i="5"/>
  <c r="AG289" i="5"/>
  <c r="AY288" i="5"/>
  <c r="AM288" i="5"/>
  <c r="AJ288" i="5"/>
  <c r="AG288" i="5"/>
  <c r="AY287" i="5"/>
  <c r="AM287" i="5"/>
  <c r="AJ287" i="5"/>
  <c r="AG287" i="5"/>
  <c r="AY286" i="5"/>
  <c r="AM286" i="5"/>
  <c r="AJ286" i="5"/>
  <c r="AG286" i="5"/>
  <c r="AY285" i="5"/>
  <c r="AM285" i="5"/>
  <c r="AJ285" i="5"/>
  <c r="AG285" i="5"/>
  <c r="AY284" i="5"/>
  <c r="AM284" i="5"/>
  <c r="AJ284" i="5"/>
  <c r="AG284" i="5"/>
  <c r="AY283" i="5"/>
  <c r="AM283" i="5"/>
  <c r="AJ283" i="5"/>
  <c r="AG283" i="5"/>
  <c r="AY282" i="5"/>
  <c r="AM282" i="5"/>
  <c r="AJ282" i="5"/>
  <c r="AG282" i="5"/>
  <c r="AJ275" i="5"/>
  <c r="AG275" i="5"/>
  <c r="AG270" i="5"/>
  <c r="AG269" i="5"/>
  <c r="AG268" i="5"/>
  <c r="AG267" i="5"/>
  <c r="AG266" i="5"/>
  <c r="AG265" i="5"/>
  <c r="AG264" i="5"/>
  <c r="AG263" i="5"/>
  <c r="AG262" i="5"/>
  <c r="AG261" i="5"/>
  <c r="AG260" i="5"/>
  <c r="AG259" i="5"/>
  <c r="AG258" i="5"/>
  <c r="AG257" i="5"/>
  <c r="AG256" i="5"/>
  <c r="AG255" i="5"/>
  <c r="AG254" i="5"/>
  <c r="AG253" i="5"/>
  <c r="AG252" i="5"/>
  <c r="AG251" i="5"/>
  <c r="AG250" i="5"/>
  <c r="AG249" i="5"/>
  <c r="AG248" i="5"/>
  <c r="AG247" i="5"/>
  <c r="AG246" i="5"/>
  <c r="AG241" i="5"/>
  <c r="AG236" i="5"/>
  <c r="AG235" i="5"/>
  <c r="AG234" i="5"/>
  <c r="AG233" i="5"/>
  <c r="AG232" i="5"/>
  <c r="AG231" i="5"/>
  <c r="AG230" i="5"/>
  <c r="AG229" i="5"/>
  <c r="AG228" i="5"/>
  <c r="AG227" i="5"/>
  <c r="AG226" i="5"/>
  <c r="AG225" i="5"/>
  <c r="AG224" i="5"/>
  <c r="AG223" i="5"/>
  <c r="AG222" i="5"/>
  <c r="AG221" i="5"/>
  <c r="AG220" i="5"/>
  <c r="AG219" i="5"/>
  <c r="AG218" i="5"/>
  <c r="AG217" i="5"/>
  <c r="AG216" i="5"/>
  <c r="AG215" i="5"/>
  <c r="AG214" i="5"/>
  <c r="AG213" i="5"/>
  <c r="AG212" i="5"/>
  <c r="AJ207" i="5"/>
  <c r="AG207" i="5"/>
  <c r="AC194" i="5"/>
  <c r="AA194" i="5"/>
  <c r="Y194" i="5"/>
  <c r="W194" i="5"/>
  <c r="U194" i="5"/>
  <c r="S194" i="5"/>
  <c r="Q194" i="5"/>
  <c r="O194" i="5"/>
  <c r="M194" i="5"/>
  <c r="K194" i="5"/>
  <c r="AR193" i="5"/>
  <c r="AN193" i="5"/>
  <c r="AJ193" i="5"/>
  <c r="AG193" i="5"/>
  <c r="AR192" i="5"/>
  <c r="AN192" i="5"/>
  <c r="AJ192" i="5"/>
  <c r="AG192" i="5"/>
  <c r="AR191" i="5"/>
  <c r="AN191" i="5"/>
  <c r="AJ191" i="5"/>
  <c r="AG191" i="5"/>
  <c r="AR190" i="5"/>
  <c r="AN190" i="5"/>
  <c r="AJ190" i="5"/>
  <c r="AG190" i="5"/>
  <c r="AR189" i="5"/>
  <c r="AN189" i="5"/>
  <c r="AJ189" i="5"/>
  <c r="AG189" i="5"/>
  <c r="AR188" i="5"/>
  <c r="AN188" i="5"/>
  <c r="AJ188" i="5"/>
  <c r="AG188" i="5"/>
  <c r="AR187" i="5"/>
  <c r="AN187" i="5"/>
  <c r="AJ187" i="5"/>
  <c r="AG187" i="5"/>
  <c r="AR186" i="5"/>
  <c r="AN186" i="5"/>
  <c r="AJ186" i="5"/>
  <c r="AG186" i="5"/>
  <c r="AR185" i="5"/>
  <c r="AN185" i="5"/>
  <c r="AJ185" i="5"/>
  <c r="AG185" i="5"/>
  <c r="AR184" i="5"/>
  <c r="AN184" i="5"/>
  <c r="AJ184" i="5"/>
  <c r="AG184" i="5"/>
  <c r="AR183" i="5"/>
  <c r="AN183" i="5"/>
  <c r="AJ183" i="5"/>
  <c r="AG183" i="5"/>
  <c r="AR182" i="5"/>
  <c r="AN182" i="5"/>
  <c r="AJ182" i="5"/>
  <c r="AG182" i="5"/>
  <c r="AR181" i="5"/>
  <c r="AN181" i="5"/>
  <c r="AJ181" i="5"/>
  <c r="AG181" i="5"/>
  <c r="AR180" i="5"/>
  <c r="AN180" i="5"/>
  <c r="AJ180" i="5"/>
  <c r="AG180" i="5"/>
  <c r="AR179" i="5"/>
  <c r="AN179" i="5"/>
  <c r="AJ179" i="5"/>
  <c r="AG179" i="5"/>
  <c r="AR178" i="5"/>
  <c r="AN178" i="5"/>
  <c r="AJ178" i="5"/>
  <c r="AG178" i="5"/>
  <c r="AR177" i="5"/>
  <c r="AN177" i="5"/>
  <c r="AJ177" i="5"/>
  <c r="AG177" i="5"/>
  <c r="AR176" i="5"/>
  <c r="AN176" i="5"/>
  <c r="AJ176" i="5"/>
  <c r="AG176" i="5"/>
  <c r="AR175" i="5"/>
  <c r="AN175" i="5"/>
  <c r="AJ175" i="5"/>
  <c r="AG175" i="5"/>
  <c r="AR174" i="5"/>
  <c r="AN174" i="5"/>
  <c r="AJ174" i="5"/>
  <c r="AG174" i="5"/>
  <c r="AR173" i="5"/>
  <c r="AN173" i="5"/>
  <c r="AJ173" i="5"/>
  <c r="AG173" i="5"/>
  <c r="AR172" i="5"/>
  <c r="AN172" i="5"/>
  <c r="AJ172" i="5"/>
  <c r="AG172" i="5"/>
  <c r="AR171" i="5"/>
  <c r="AN171" i="5"/>
  <c r="AJ171" i="5"/>
  <c r="AG171" i="5"/>
  <c r="AR170" i="5"/>
  <c r="AN170" i="5"/>
  <c r="AJ170" i="5"/>
  <c r="AG170" i="5"/>
  <c r="AR169" i="5"/>
  <c r="AN169" i="5"/>
  <c r="AJ169" i="5"/>
  <c r="AG169" i="5"/>
  <c r="AJ161" i="5"/>
  <c r="AH161" i="5"/>
  <c r="AG127" i="5"/>
  <c r="AG94" i="5"/>
  <c r="B90" i="5"/>
  <c r="AG64" i="5"/>
  <c r="AG63" i="5"/>
  <c r="AG62" i="5"/>
  <c r="AG61" i="5"/>
  <c r="AG60" i="5"/>
  <c r="AG59" i="5"/>
  <c r="AG58" i="5"/>
  <c r="AG57" i="5"/>
  <c r="AG56" i="5"/>
  <c r="AG55" i="5"/>
  <c r="AG54" i="5"/>
  <c r="AG53" i="5"/>
  <c r="AG52" i="5"/>
  <c r="AG51" i="5"/>
  <c r="AG50" i="5"/>
  <c r="AG49" i="5"/>
  <c r="AG48" i="5"/>
  <c r="AG47" i="5"/>
  <c r="AG46" i="5"/>
  <c r="AG45" i="5"/>
  <c r="AG44" i="5"/>
  <c r="AG43" i="5"/>
  <c r="AG42" i="5"/>
  <c r="AG41" i="5"/>
  <c r="AG40" i="5"/>
  <c r="AG37" i="5"/>
  <c r="DD2462" i="5"/>
  <c r="CS2566" i="5"/>
  <c r="DP2568" i="5"/>
  <c r="DH2568" i="5"/>
  <c r="CZ2568" i="5"/>
  <c r="CU2568" i="5"/>
  <c r="CS2569" i="5"/>
  <c r="CR2558" i="5"/>
  <c r="CQ2558" i="5"/>
  <c r="CP2558" i="5"/>
  <c r="DP2558" i="5"/>
  <c r="DO2558" i="5"/>
  <c r="DM2558" i="5"/>
  <c r="DL2558" i="5"/>
  <c r="DK2558" i="5"/>
  <c r="DI2558" i="5"/>
  <c r="DH2558" i="5"/>
  <c r="DG2558" i="5"/>
  <c r="DE2558" i="5"/>
  <c r="DC2558" i="5"/>
  <c r="DA2558" i="5"/>
  <c r="CZ2558" i="5"/>
  <c r="CY2558" i="5"/>
  <c r="CW2558" i="5"/>
  <c r="CV2558" i="5"/>
  <c r="CU2558" i="5"/>
  <c r="CS2558" i="5"/>
  <c r="CP2557" i="5"/>
  <c r="DP2557" i="5"/>
  <c r="DO2557" i="5"/>
  <c r="DK2557" i="5"/>
  <c r="DE2557" i="5"/>
  <c r="DD2557" i="5"/>
  <c r="DA2557" i="5"/>
  <c r="CZ2557" i="5"/>
  <c r="CY2557" i="5"/>
  <c r="DM2555" i="5"/>
  <c r="DI2555" i="5"/>
  <c r="DE2555" i="5"/>
  <c r="DA2555" i="5"/>
  <c r="CW2555" i="5"/>
  <c r="CS2555" i="5"/>
  <c r="DP2555" i="5"/>
  <c r="DO2555" i="5"/>
  <c r="DL2555" i="5"/>
  <c r="DK2555" i="5"/>
  <c r="DH2555" i="5"/>
  <c r="DG2555" i="5"/>
  <c r="DC2555" i="5"/>
  <c r="CZ2555" i="5"/>
  <c r="CY2555" i="5"/>
  <c r="CV2555" i="5"/>
  <c r="CU2555" i="5"/>
  <c r="CR2555" i="5"/>
  <c r="CQ2555" i="5"/>
  <c r="CP2555" i="5"/>
  <c r="CU2557" i="5"/>
  <c r="CR2551" i="5"/>
  <c r="CQ2551" i="5"/>
  <c r="CP2551" i="5"/>
  <c r="DP2551" i="5"/>
  <c r="DO2551" i="5"/>
  <c r="DM2551" i="5"/>
  <c r="DL2551" i="5"/>
  <c r="DK2551" i="5"/>
  <c r="DI2551" i="5"/>
  <c r="DH2551" i="5"/>
  <c r="DG2551" i="5"/>
  <c r="DE2551" i="5"/>
  <c r="DC2551" i="5"/>
  <c r="DA2551" i="5"/>
  <c r="CZ2551" i="5"/>
  <c r="CY2551" i="5"/>
  <c r="CW2551" i="5"/>
  <c r="CV2551" i="5"/>
  <c r="CU2551" i="5"/>
  <c r="CS2551" i="5"/>
  <c r="CQ2550" i="5"/>
  <c r="CP2550" i="5"/>
  <c r="DP2550" i="5"/>
  <c r="DL2550" i="5"/>
  <c r="DG2550" i="5"/>
  <c r="DE2550" i="5"/>
  <c r="DA2550" i="5"/>
  <c r="CR2548" i="5"/>
  <c r="CQ2548" i="5"/>
  <c r="CP2548" i="5"/>
  <c r="DP2548" i="5"/>
  <c r="DO2548" i="5"/>
  <c r="DM2548" i="5"/>
  <c r="DL2548" i="5"/>
  <c r="DK2548" i="5"/>
  <c r="DI2548" i="5"/>
  <c r="DH2548" i="5"/>
  <c r="DG2548" i="5"/>
  <c r="DE2548" i="5"/>
  <c r="DC2548" i="5"/>
  <c r="DA2548" i="5"/>
  <c r="CZ2548" i="5"/>
  <c r="CY2548" i="5"/>
  <c r="CW2548" i="5"/>
  <c r="CV2548" i="5"/>
  <c r="CU2548" i="5"/>
  <c r="CS2548" i="5"/>
  <c r="CU2550" i="5"/>
  <c r="DP2541" i="5"/>
  <c r="DO2541" i="5"/>
  <c r="DM2541" i="5"/>
  <c r="DL2541" i="5"/>
  <c r="DK2541" i="5"/>
  <c r="DI2541" i="5"/>
  <c r="DH2541" i="5"/>
  <c r="DG2541" i="5"/>
  <c r="DE2541" i="5"/>
  <c r="DC2541" i="5"/>
  <c r="DA2541" i="5"/>
  <c r="CZ2541" i="5"/>
  <c r="CY2541" i="5"/>
  <c r="CW2541" i="5"/>
  <c r="CR2541" i="5"/>
  <c r="CQ2541" i="5"/>
  <c r="CP2541" i="5"/>
  <c r="CV2541" i="5"/>
  <c r="CU2541" i="5"/>
  <c r="CS2541" i="5"/>
  <c r="DO2540" i="5"/>
  <c r="DH2540" i="5"/>
  <c r="DE2540" i="5"/>
  <c r="DC2540" i="5"/>
  <c r="CW2540" i="5"/>
  <c r="DP2538" i="5"/>
  <c r="DO2538" i="5"/>
  <c r="DM2538" i="5"/>
  <c r="DL2538" i="5"/>
  <c r="DK2538" i="5"/>
  <c r="DI2538" i="5"/>
  <c r="DH2538" i="5"/>
  <c r="DG2538" i="5"/>
  <c r="DE2538" i="5"/>
  <c r="DC2538" i="5"/>
  <c r="DA2538" i="5"/>
  <c r="CZ2538" i="5"/>
  <c r="CY2538" i="5"/>
  <c r="CW2538" i="5"/>
  <c r="CR2538" i="5"/>
  <c r="CQ2538" i="5"/>
  <c r="CP2538" i="5"/>
  <c r="CV2538" i="5"/>
  <c r="CU2538" i="5"/>
  <c r="CS2538" i="5"/>
  <c r="CV2550" i="5"/>
  <c r="DG2504" i="5"/>
  <c r="DF2504" i="5"/>
  <c r="DC2504" i="5"/>
  <c r="DB2504" i="5"/>
  <c r="CY2504" i="5"/>
  <c r="CX2504" i="5"/>
  <c r="DD2504" i="5"/>
  <c r="CZ2504" i="5"/>
  <c r="CV2504" i="5"/>
  <c r="CT2504" i="5"/>
  <c r="CR2504" i="5"/>
  <c r="CP2504" i="5"/>
  <c r="DG2501" i="5"/>
  <c r="DF2501" i="5"/>
  <c r="DC2501" i="5"/>
  <c r="DB2501" i="5"/>
  <c r="CY2501" i="5"/>
  <c r="CX2501" i="5"/>
  <c r="DD2501" i="5"/>
  <c r="CZ2501" i="5"/>
  <c r="CV2501" i="5"/>
  <c r="CR2501" i="5"/>
  <c r="CP2501" i="5"/>
  <c r="DC2503" i="5"/>
  <c r="DB2503" i="5"/>
  <c r="CY2503" i="5"/>
  <c r="CX2503" i="5"/>
  <c r="DD2503" i="5"/>
  <c r="CP2503" i="5"/>
  <c r="DG2489" i="5"/>
  <c r="DF2489" i="5"/>
  <c r="DC2489" i="5"/>
  <c r="DB2489" i="5"/>
  <c r="CY2489" i="5"/>
  <c r="CX2489" i="5"/>
  <c r="DD2489" i="5"/>
  <c r="CZ2489" i="5"/>
  <c r="CV2489" i="5"/>
  <c r="CT2489" i="5"/>
  <c r="CR2489" i="5"/>
  <c r="CP2489" i="5"/>
  <c r="DG2486" i="5"/>
  <c r="DF2486" i="5"/>
  <c r="DC2486" i="5"/>
  <c r="DB2486" i="5"/>
  <c r="CY2486" i="5"/>
  <c r="CX2486" i="5"/>
  <c r="DD2486" i="5"/>
  <c r="CZ2486" i="5"/>
  <c r="CV2486" i="5"/>
  <c r="CR2486" i="5"/>
  <c r="CP2486" i="5"/>
  <c r="DF2488" i="5"/>
  <c r="DB2488" i="5"/>
  <c r="CY2488" i="5"/>
  <c r="DD2488" i="5"/>
  <c r="CZ2488" i="5"/>
  <c r="CV2488" i="5"/>
  <c r="CT2488" i="5"/>
  <c r="DG2463" i="5"/>
  <c r="DF2463" i="5"/>
  <c r="DC2463" i="5"/>
  <c r="DB2463" i="5"/>
  <c r="CY2463" i="5"/>
  <c r="CX2463" i="5"/>
  <c r="DD2463" i="5"/>
  <c r="CZ2463" i="5"/>
  <c r="CV2463" i="5"/>
  <c r="CT2463" i="5"/>
  <c r="CR2463" i="5"/>
  <c r="CP2463" i="5"/>
  <c r="DG2460" i="5"/>
  <c r="DF2460" i="5"/>
  <c r="DC2460" i="5"/>
  <c r="DB2460" i="5"/>
  <c r="CY2460" i="5"/>
  <c r="CX2460" i="5"/>
  <c r="DD2460" i="5"/>
  <c r="CZ2460" i="5"/>
  <c r="CV2460" i="5"/>
  <c r="CR2460" i="5"/>
  <c r="CP2460" i="5"/>
  <c r="CY2462" i="5"/>
  <c r="CZ2462" i="5"/>
  <c r="CP2462" i="5"/>
  <c r="DG2454" i="5"/>
  <c r="DF2454" i="5"/>
  <c r="DC2454" i="5"/>
  <c r="DB2454" i="5"/>
  <c r="CY2454" i="5"/>
  <c r="CX2454" i="5"/>
  <c r="DD2454" i="5"/>
  <c r="CZ2454" i="5"/>
  <c r="CV2454" i="5"/>
  <c r="CT2454" i="5"/>
  <c r="CR2454" i="5"/>
  <c r="CP2454" i="5"/>
  <c r="DC2453" i="5"/>
  <c r="DB2453" i="5"/>
  <c r="CY2453" i="5"/>
  <c r="CX2453" i="5"/>
  <c r="CZ2453" i="5"/>
  <c r="CV2453" i="5"/>
  <c r="CT2453" i="5"/>
  <c r="CP2453" i="5"/>
  <c r="DG2444" i="5"/>
  <c r="DF2444" i="5"/>
  <c r="DC2444" i="5"/>
  <c r="DB2444" i="5"/>
  <c r="CY2444" i="5"/>
  <c r="CX2444" i="5"/>
  <c r="DD2444" i="5"/>
  <c r="CZ2444" i="5"/>
  <c r="CV2444" i="5"/>
  <c r="CT2444" i="5"/>
  <c r="CR2444" i="5"/>
  <c r="CP2444" i="5"/>
  <c r="DG2441" i="5"/>
  <c r="DF2441" i="5"/>
  <c r="DC2441" i="5"/>
  <c r="DB2441" i="5"/>
  <c r="CY2441" i="5"/>
  <c r="CX2441" i="5"/>
  <c r="DD2441" i="5"/>
  <c r="CZ2441" i="5"/>
  <c r="CV2441" i="5"/>
  <c r="CR2441" i="5"/>
  <c r="CP2441" i="5"/>
  <c r="DC2443" i="5"/>
  <c r="DB2443" i="5"/>
  <c r="CX2443" i="5"/>
  <c r="CZ2443" i="5"/>
  <c r="CV2443" i="5"/>
  <c r="CV2445" i="5" s="1"/>
  <c r="CP2443" i="5"/>
  <c r="DF2443" i="5"/>
  <c r="CP2413" i="5"/>
  <c r="DG2413" i="5"/>
  <c r="DF2413" i="5"/>
  <c r="DC2413" i="5"/>
  <c r="DB2413" i="5"/>
  <c r="CY2413" i="5"/>
  <c r="CX2413" i="5"/>
  <c r="DD2413" i="5"/>
  <c r="CZ2413" i="5"/>
  <c r="CV2413" i="5"/>
  <c r="CT2413" i="5"/>
  <c r="CR2413" i="5"/>
  <c r="DG2410" i="5"/>
  <c r="DF2410" i="5"/>
  <c r="DC2410" i="5"/>
  <c r="DB2410" i="5"/>
  <c r="CY2410" i="5"/>
  <c r="CX2410" i="5"/>
  <c r="DD2410" i="5"/>
  <c r="CZ2410" i="5"/>
  <c r="CV2410" i="5"/>
  <c r="CR2410" i="5"/>
  <c r="CP2410" i="5"/>
  <c r="CY2412" i="5"/>
  <c r="DD2412" i="5"/>
  <c r="DG2402" i="5"/>
  <c r="DF2402" i="5"/>
  <c r="DC2402" i="5"/>
  <c r="DB2402" i="5"/>
  <c r="CY2402" i="5"/>
  <c r="CX2402" i="5"/>
  <c r="DD2402" i="5"/>
  <c r="CZ2402" i="5"/>
  <c r="CV2402" i="5"/>
  <c r="CT2402" i="5"/>
  <c r="CR2402" i="5"/>
  <c r="CP2402" i="5"/>
  <c r="DG2399" i="5"/>
  <c r="DF2399" i="5"/>
  <c r="DC2399" i="5"/>
  <c r="DB2399" i="5"/>
  <c r="CY2399" i="5"/>
  <c r="CX2399" i="5"/>
  <c r="DD2399" i="5"/>
  <c r="CZ2399" i="5"/>
  <c r="CV2399" i="5"/>
  <c r="CR2399" i="5"/>
  <c r="CP2399" i="5"/>
  <c r="DC2401" i="5"/>
  <c r="CZ2401" i="5"/>
  <c r="CP2401" i="5"/>
  <c r="DG2395" i="5"/>
  <c r="DF2395" i="5"/>
  <c r="DC2395" i="5"/>
  <c r="DB2395" i="5"/>
  <c r="CY2395" i="5"/>
  <c r="CX2395" i="5"/>
  <c r="DD2395" i="5"/>
  <c r="CZ2395" i="5"/>
  <c r="CV2395" i="5"/>
  <c r="CT2395" i="5"/>
  <c r="CR2395" i="5"/>
  <c r="CP2395" i="5"/>
  <c r="DG2392" i="5"/>
  <c r="DF2392" i="5"/>
  <c r="DC2392" i="5"/>
  <c r="DB2392" i="5"/>
  <c r="CY2392" i="5"/>
  <c r="CX2392" i="5"/>
  <c r="DD2392" i="5"/>
  <c r="CZ2392" i="5"/>
  <c r="CV2392" i="5"/>
  <c r="CR2392" i="5"/>
  <c r="CP2392" i="5"/>
  <c r="DC2394" i="5"/>
  <c r="DD2394" i="5"/>
  <c r="CV2394" i="5"/>
  <c r="DB2385" i="5"/>
  <c r="DG2385" i="5"/>
  <c r="DF2385" i="5"/>
  <c r="DC2385" i="5"/>
  <c r="CY2385" i="5"/>
  <c r="DD2385" i="5"/>
  <c r="CZ2385" i="5"/>
  <c r="CV2385" i="5"/>
  <c r="CT2385" i="5"/>
  <c r="CR2385" i="5"/>
  <c r="CX2385" i="5"/>
  <c r="CP2385" i="5"/>
  <c r="DG2382" i="5"/>
  <c r="DF2382" i="5"/>
  <c r="DD2382" i="5"/>
  <c r="DC2382" i="5"/>
  <c r="DB2382" i="5"/>
  <c r="CZ2382" i="5"/>
  <c r="CY2382" i="5"/>
  <c r="CV2382" i="5"/>
  <c r="CR2382" i="5"/>
  <c r="CX2382" i="5"/>
  <c r="DF2384" i="5"/>
  <c r="CZ2384" i="5"/>
  <c r="CT2384" i="5"/>
  <c r="CP2382" i="5"/>
  <c r="BB4929" i="5"/>
  <c r="BB4928" i="5"/>
  <c r="BD1049" i="5"/>
  <c r="AZ1049" i="5"/>
  <c r="AX1049" i="5"/>
  <c r="AV1049" i="5"/>
  <c r="AR1049" i="5"/>
  <c r="AP1049" i="5"/>
  <c r="AI1055" i="5"/>
  <c r="AI1054" i="5"/>
  <c r="AI1053" i="5"/>
  <c r="AI1052" i="5"/>
  <c r="AI1051" i="5"/>
  <c r="AI1050" i="5"/>
  <c r="AI1049" i="5"/>
  <c r="AI1048" i="5"/>
  <c r="AI1047" i="5"/>
  <c r="AL1031" i="5"/>
  <c r="AI1031" i="5"/>
  <c r="AL1030" i="5"/>
  <c r="AI1030" i="5"/>
  <c r="AL1029" i="5"/>
  <c r="AI1029" i="5"/>
  <c r="AL1028" i="5"/>
  <c r="AI1028" i="5"/>
  <c r="AL1027" i="5"/>
  <c r="AI1027" i="5"/>
  <c r="AL1026" i="5"/>
  <c r="AI1026" i="5"/>
  <c r="AL1025" i="5"/>
  <c r="AI1025" i="5"/>
  <c r="AL1024" i="5"/>
  <c r="AI1024" i="5"/>
  <c r="AL1023" i="5"/>
  <c r="AI1023" i="5"/>
  <c r="AL1022" i="5"/>
  <c r="AI1022" i="5"/>
  <c r="AL1021" i="5"/>
  <c r="AI1021" i="5"/>
  <c r="AL1020" i="5"/>
  <c r="AI1020" i="5"/>
  <c r="AL1019" i="5"/>
  <c r="AI1019" i="5"/>
  <c r="AL1018" i="5"/>
  <c r="AI1018" i="5"/>
  <c r="AL1017" i="5"/>
  <c r="AI1017" i="5"/>
  <c r="AL1016" i="5"/>
  <c r="AI1016" i="5"/>
  <c r="AL1015" i="5"/>
  <c r="AI1015" i="5"/>
  <c r="AL1014" i="5"/>
  <c r="AI1014" i="5"/>
  <c r="AL1013" i="5"/>
  <c r="AI1013" i="5"/>
  <c r="AL1012" i="5"/>
  <c r="AI1012" i="5"/>
  <c r="AL1011" i="5"/>
  <c r="AI1011" i="5"/>
  <c r="AL1010" i="5"/>
  <c r="AI1010" i="5"/>
  <c r="AL1009" i="5"/>
  <c r="AI1009" i="5"/>
  <c r="AL1008" i="5"/>
  <c r="AI1008" i="5"/>
  <c r="AL1007" i="5"/>
  <c r="AG849" i="5"/>
  <c r="B851" i="5" s="1"/>
  <c r="AX4929" i="5"/>
  <c r="AV4929" i="5"/>
  <c r="AT4929" i="5"/>
  <c r="AR4929" i="5"/>
  <c r="AP4929" i="5"/>
  <c r="AN4929" i="5"/>
  <c r="AX4928" i="5"/>
  <c r="AV4928" i="5"/>
  <c r="AT4928" i="5"/>
  <c r="AR4928" i="5"/>
  <c r="AP4928" i="5"/>
  <c r="AN4928" i="5"/>
  <c r="AI4881" i="5"/>
  <c r="AI4880" i="5"/>
  <c r="AI4879" i="5"/>
  <c r="AI4878" i="5"/>
  <c r="AI4877" i="5"/>
  <c r="AI4876" i="5"/>
  <c r="AI4875" i="5"/>
  <c r="AI4874" i="5"/>
  <c r="AI4873" i="5"/>
  <c r="AI4872" i="5"/>
  <c r="AI4871" i="5"/>
  <c r="AI4870" i="5"/>
  <c r="AI4869" i="5"/>
  <c r="AI4868" i="5"/>
  <c r="AI4867" i="5"/>
  <c r="AI4866" i="5"/>
  <c r="AI4865" i="5"/>
  <c r="AI4864" i="5"/>
  <c r="AI4863" i="5"/>
  <c r="AI4862" i="5"/>
  <c r="AI4861" i="5"/>
  <c r="AI4860" i="5"/>
  <c r="AI4859" i="5"/>
  <c r="AI4858" i="5"/>
  <c r="AI4857" i="5"/>
  <c r="AL4819" i="5"/>
  <c r="AG4741" i="5"/>
  <c r="AG4703" i="5"/>
  <c r="AI4698" i="5"/>
  <c r="AI4697" i="5"/>
  <c r="AI4696" i="5"/>
  <c r="AI4695" i="5"/>
  <c r="AI4694" i="5"/>
  <c r="AI4693" i="5"/>
  <c r="AI4692" i="5"/>
  <c r="AI4691" i="5"/>
  <c r="AI4690" i="5"/>
  <c r="AI4689" i="5"/>
  <c r="AI4688" i="5"/>
  <c r="AI4687" i="5"/>
  <c r="AI4686" i="5"/>
  <c r="AI4685" i="5"/>
  <c r="AI4684" i="5"/>
  <c r="AI4683" i="5"/>
  <c r="AI4682" i="5"/>
  <c r="AI4681" i="5"/>
  <c r="AI4680" i="5"/>
  <c r="AI4679" i="5"/>
  <c r="AI4678" i="5"/>
  <c r="AI4677" i="5"/>
  <c r="AI4676" i="5"/>
  <c r="AI4675" i="5"/>
  <c r="AI4674" i="5"/>
  <c r="AG4668" i="5"/>
  <c r="AG4636" i="5"/>
  <c r="AI4631" i="5"/>
  <c r="AI4630" i="5"/>
  <c r="AI4629" i="5"/>
  <c r="AI4628" i="5"/>
  <c r="AI4627" i="5"/>
  <c r="AI4626" i="5"/>
  <c r="AI4625" i="5"/>
  <c r="AI4624" i="5"/>
  <c r="AI4623" i="5"/>
  <c r="AI4622" i="5"/>
  <c r="AI4621" i="5"/>
  <c r="AI4620" i="5"/>
  <c r="AI4619" i="5"/>
  <c r="AI4618" i="5"/>
  <c r="AI4617" i="5"/>
  <c r="AI4616" i="5"/>
  <c r="AI4615" i="5"/>
  <c r="AI4614" i="5"/>
  <c r="AI4613" i="5"/>
  <c r="AI4612" i="5"/>
  <c r="AI4611" i="5"/>
  <c r="AI4610" i="5"/>
  <c r="AI4609" i="5"/>
  <c r="AI4608" i="5"/>
  <c r="AI4607" i="5"/>
  <c r="AG4601" i="5"/>
  <c r="AG4546" i="5"/>
  <c r="AI4547" i="5" s="1"/>
  <c r="B4585" i="5" s="1"/>
  <c r="AG4541" i="5"/>
  <c r="B4543" i="5" s="1"/>
  <c r="AG4491" i="5"/>
  <c r="AI4492" i="5" s="1"/>
  <c r="B4531" i="5" s="1"/>
  <c r="AG4486" i="5"/>
  <c r="B4488" i="5" s="1"/>
  <c r="AM4466" i="5"/>
  <c r="AN4466" i="5"/>
  <c r="AM4467" i="5"/>
  <c r="AN4467" i="5"/>
  <c r="AM4468" i="5"/>
  <c r="AN4468" i="5"/>
  <c r="AM4469" i="5"/>
  <c r="AN4469" i="5"/>
  <c r="AM4470" i="5"/>
  <c r="AN4470" i="5"/>
  <c r="AM4471" i="5"/>
  <c r="AN4471" i="5"/>
  <c r="AN4465" i="5"/>
  <c r="AM4465" i="5"/>
  <c r="AL4466" i="5"/>
  <c r="AL4467" i="5"/>
  <c r="AL4468" i="5"/>
  <c r="AL4469" i="5"/>
  <c r="AL4470" i="5"/>
  <c r="AL4471" i="5"/>
  <c r="AL4465" i="5"/>
  <c r="AG4471" i="5"/>
  <c r="AI4471" i="5" s="1"/>
  <c r="AG4470" i="5"/>
  <c r="AI4470" i="5" s="1"/>
  <c r="AG4469" i="5"/>
  <c r="AI4469" i="5" s="1"/>
  <c r="AG4468" i="5"/>
  <c r="AI4468" i="5" s="1"/>
  <c r="AG4467" i="5"/>
  <c r="AI4467" i="5" s="1"/>
  <c r="AG4466" i="5"/>
  <c r="AI4466" i="5" s="1"/>
  <c r="AG4465" i="5"/>
  <c r="AI4465" i="5" s="1"/>
  <c r="AI4460" i="5"/>
  <c r="AG4460" i="5"/>
  <c r="AG4443" i="5"/>
  <c r="AI4444" i="5" s="1"/>
  <c r="B4456" i="5" s="1"/>
  <c r="AI4390" i="5"/>
  <c r="AI4414" i="5"/>
  <c r="AI4413" i="5"/>
  <c r="AI4412" i="5"/>
  <c r="AI4411" i="5"/>
  <c r="AI4410" i="5"/>
  <c r="AI4409" i="5"/>
  <c r="AI4408" i="5"/>
  <c r="AI4407" i="5"/>
  <c r="AI4406" i="5"/>
  <c r="AI4405" i="5"/>
  <c r="AI4404" i="5"/>
  <c r="AI4403" i="5"/>
  <c r="AI4402" i="5"/>
  <c r="AI4401" i="5"/>
  <c r="AI4400" i="5"/>
  <c r="AI4399" i="5"/>
  <c r="AI4398" i="5"/>
  <c r="AI4397" i="5"/>
  <c r="AI4396" i="5"/>
  <c r="AI4395" i="5"/>
  <c r="AI4394" i="5"/>
  <c r="AI4393" i="5"/>
  <c r="AI4392" i="5"/>
  <c r="AI4391" i="5"/>
  <c r="AG4384" i="5"/>
  <c r="AX4374" i="5"/>
  <c r="AW4374" i="5"/>
  <c r="AL4374" i="5"/>
  <c r="AK4374" i="5"/>
  <c r="AJ4374" i="5"/>
  <c r="AX4373" i="5"/>
  <c r="AW4373" i="5"/>
  <c r="AL4373" i="5"/>
  <c r="AK4373" i="5"/>
  <c r="AJ4373" i="5"/>
  <c r="AX4372" i="5"/>
  <c r="AW4372" i="5"/>
  <c r="AL4372" i="5"/>
  <c r="AK4372" i="5"/>
  <c r="AJ4372" i="5"/>
  <c r="AX4371" i="5"/>
  <c r="AW4371" i="5"/>
  <c r="AL4371" i="5"/>
  <c r="AK4371" i="5"/>
  <c r="AJ4371" i="5"/>
  <c r="AX4370" i="5"/>
  <c r="AW4370" i="5"/>
  <c r="AL4370" i="5"/>
  <c r="AK4370" i="5"/>
  <c r="AJ4370" i="5"/>
  <c r="AX4369" i="5"/>
  <c r="AW4369" i="5"/>
  <c r="AL4369" i="5"/>
  <c r="AK4369" i="5"/>
  <c r="AJ4369" i="5"/>
  <c r="AX4368" i="5"/>
  <c r="AW4368" i="5"/>
  <c r="AL4368" i="5"/>
  <c r="AK4368" i="5"/>
  <c r="AJ4368" i="5"/>
  <c r="AX4367" i="5"/>
  <c r="AW4367" i="5"/>
  <c r="AL4367" i="5"/>
  <c r="AK4367" i="5"/>
  <c r="AJ4367" i="5"/>
  <c r="AX4366" i="5"/>
  <c r="AW4366" i="5"/>
  <c r="AL4366" i="5"/>
  <c r="AK4366" i="5"/>
  <c r="AJ4366" i="5"/>
  <c r="AX4365" i="5"/>
  <c r="AW4365" i="5"/>
  <c r="AL4365" i="5"/>
  <c r="AK4365" i="5"/>
  <c r="AJ4365" i="5"/>
  <c r="AX4364" i="5"/>
  <c r="AW4364" i="5"/>
  <c r="AL4364" i="5"/>
  <c r="AK4364" i="5"/>
  <c r="AJ4364" i="5"/>
  <c r="AX4363" i="5"/>
  <c r="AW4363" i="5"/>
  <c r="AL4363" i="5"/>
  <c r="AK4363" i="5"/>
  <c r="AJ4363" i="5"/>
  <c r="AX4362" i="5"/>
  <c r="AW4362" i="5"/>
  <c r="AL4362" i="5"/>
  <c r="AK4362" i="5"/>
  <c r="AJ4362" i="5"/>
  <c r="AX4361" i="5"/>
  <c r="AW4361" i="5"/>
  <c r="AL4361" i="5"/>
  <c r="AK4361" i="5"/>
  <c r="AJ4361" i="5"/>
  <c r="AX4360" i="5"/>
  <c r="AW4360" i="5"/>
  <c r="AL4360" i="5"/>
  <c r="AK4360" i="5"/>
  <c r="AJ4360" i="5"/>
  <c r="AX4359" i="5"/>
  <c r="AW4359" i="5"/>
  <c r="AL4359" i="5"/>
  <c r="AK4359" i="5"/>
  <c r="AJ4359" i="5"/>
  <c r="AX4358" i="5"/>
  <c r="AW4358" i="5"/>
  <c r="AL4358" i="5"/>
  <c r="AK4358" i="5"/>
  <c r="AJ4358" i="5"/>
  <c r="AX4357" i="5"/>
  <c r="AW4357" i="5"/>
  <c r="AL4357" i="5"/>
  <c r="AK4357" i="5"/>
  <c r="AJ4357" i="5"/>
  <c r="AX4356" i="5"/>
  <c r="AW4356" i="5"/>
  <c r="AL4356" i="5"/>
  <c r="AK4356" i="5"/>
  <c r="AJ4356" i="5"/>
  <c r="AX4355" i="5"/>
  <c r="AW4355" i="5"/>
  <c r="AL4355" i="5"/>
  <c r="AK4355" i="5"/>
  <c r="AJ4355" i="5"/>
  <c r="AX4354" i="5"/>
  <c r="AW4354" i="5"/>
  <c r="AL4354" i="5"/>
  <c r="AK4354" i="5"/>
  <c r="AJ4354" i="5"/>
  <c r="AX4353" i="5"/>
  <c r="AW4353" i="5"/>
  <c r="AL4353" i="5"/>
  <c r="AK4353" i="5"/>
  <c r="AJ4353" i="5"/>
  <c r="AX4352" i="5"/>
  <c r="AW4352" i="5"/>
  <c r="AL4352" i="5"/>
  <c r="AK4352" i="5"/>
  <c r="AJ4352" i="5"/>
  <c r="AX4351" i="5"/>
  <c r="AW4351" i="5"/>
  <c r="AL4351" i="5"/>
  <c r="AK4351" i="5"/>
  <c r="AJ4351" i="5"/>
  <c r="AW4350" i="5"/>
  <c r="AX4350" i="5"/>
  <c r="AL4350" i="5"/>
  <c r="AK4350" i="5"/>
  <c r="AJ4350" i="5"/>
  <c r="AK4311" i="5"/>
  <c r="AK4312" i="5"/>
  <c r="AK4313" i="5"/>
  <c r="AK4314" i="5"/>
  <c r="AK4315" i="5"/>
  <c r="AK4316" i="5"/>
  <c r="AK4317" i="5"/>
  <c r="AK4318" i="5"/>
  <c r="AK4319" i="5"/>
  <c r="AK4320" i="5"/>
  <c r="AK4321" i="5"/>
  <c r="AK4322" i="5"/>
  <c r="AK4323" i="5"/>
  <c r="AK4324" i="5"/>
  <c r="AK4325" i="5"/>
  <c r="AK4326" i="5"/>
  <c r="AK4327" i="5"/>
  <c r="AK4328" i="5"/>
  <c r="AK4329" i="5"/>
  <c r="AK4330" i="5"/>
  <c r="AK4331" i="5"/>
  <c r="AK4332" i="5"/>
  <c r="AK4333" i="5"/>
  <c r="AK4334" i="5"/>
  <c r="AK4310" i="5"/>
  <c r="AJ4311" i="5"/>
  <c r="AJ4312" i="5"/>
  <c r="AJ4313" i="5"/>
  <c r="AJ4314" i="5"/>
  <c r="AJ4315" i="5"/>
  <c r="AJ4316" i="5"/>
  <c r="AJ4317" i="5"/>
  <c r="AJ4318" i="5"/>
  <c r="AJ4319" i="5"/>
  <c r="AJ4320" i="5"/>
  <c r="AJ4321" i="5"/>
  <c r="AJ4322" i="5"/>
  <c r="AJ4323" i="5"/>
  <c r="AJ4324" i="5"/>
  <c r="AJ4325" i="5"/>
  <c r="AJ4326" i="5"/>
  <c r="AJ4327" i="5"/>
  <c r="AJ4328" i="5"/>
  <c r="AJ4329" i="5"/>
  <c r="AJ4330" i="5"/>
  <c r="AJ4331" i="5"/>
  <c r="AJ4332" i="5"/>
  <c r="AJ4333" i="5"/>
  <c r="AJ4334" i="5"/>
  <c r="AJ4310" i="5"/>
  <c r="AI4311" i="5"/>
  <c r="AI4312" i="5"/>
  <c r="AI4313" i="5"/>
  <c r="AI4314" i="5"/>
  <c r="AI4315" i="5"/>
  <c r="AI4316" i="5"/>
  <c r="AI4317" i="5"/>
  <c r="AI4318" i="5"/>
  <c r="AI4319" i="5"/>
  <c r="AI4320" i="5"/>
  <c r="AI4321" i="5"/>
  <c r="AI4322" i="5"/>
  <c r="AI4323" i="5"/>
  <c r="AI4324" i="5"/>
  <c r="AI4325" i="5"/>
  <c r="AI4326" i="5"/>
  <c r="AI4327" i="5"/>
  <c r="AI4328" i="5"/>
  <c r="AI4329" i="5"/>
  <c r="AI4330" i="5"/>
  <c r="AI4331" i="5"/>
  <c r="AI4332" i="5"/>
  <c r="AI4333" i="5"/>
  <c r="AI4334" i="5"/>
  <c r="AI4310" i="5"/>
  <c r="P4334" i="5"/>
  <c r="P4333" i="5"/>
  <c r="P4332" i="5"/>
  <c r="P4331" i="5"/>
  <c r="P4330" i="5"/>
  <c r="P4329" i="5"/>
  <c r="P4328" i="5"/>
  <c r="P4327" i="5"/>
  <c r="P4326" i="5"/>
  <c r="P4325" i="5"/>
  <c r="P4324" i="5"/>
  <c r="P4323" i="5"/>
  <c r="P4322" i="5"/>
  <c r="P4321" i="5"/>
  <c r="P4320" i="5"/>
  <c r="P4319" i="5"/>
  <c r="P4318" i="5"/>
  <c r="P4317" i="5"/>
  <c r="P4316" i="5"/>
  <c r="P4315" i="5"/>
  <c r="P4314" i="5"/>
  <c r="P4313" i="5"/>
  <c r="P4312" i="5"/>
  <c r="P4311" i="5"/>
  <c r="P4310" i="5"/>
  <c r="AJ4271" i="5"/>
  <c r="AJ4272" i="5"/>
  <c r="AJ4273" i="5"/>
  <c r="AJ4274" i="5"/>
  <c r="AJ4275" i="5"/>
  <c r="AJ4276" i="5"/>
  <c r="AJ4277" i="5"/>
  <c r="AJ4278" i="5"/>
  <c r="AJ4279" i="5"/>
  <c r="AJ4280" i="5"/>
  <c r="AJ4281" i="5"/>
  <c r="AJ4282" i="5"/>
  <c r="AJ4283" i="5"/>
  <c r="AJ4284" i="5"/>
  <c r="AJ4285" i="5"/>
  <c r="AJ4286" i="5"/>
  <c r="AJ4287" i="5"/>
  <c r="AJ4288" i="5"/>
  <c r="AJ4289" i="5"/>
  <c r="AJ4290" i="5"/>
  <c r="AJ4291" i="5"/>
  <c r="AJ4292" i="5"/>
  <c r="AJ4293" i="5"/>
  <c r="AJ4294" i="5"/>
  <c r="AJ4270" i="5"/>
  <c r="AG4265" i="5"/>
  <c r="AI4260" i="5"/>
  <c r="AI4259" i="5"/>
  <c r="AI4258" i="5"/>
  <c r="AI4257" i="5"/>
  <c r="AI4256" i="5"/>
  <c r="AI4255" i="5"/>
  <c r="AI4254" i="5"/>
  <c r="AI4253" i="5"/>
  <c r="AI4252" i="5"/>
  <c r="AI4251" i="5"/>
  <c r="AI4250" i="5"/>
  <c r="AI4249" i="5"/>
  <c r="AI4248" i="5"/>
  <c r="AI4247" i="5"/>
  <c r="AI4246" i="5"/>
  <c r="AI4245" i="5"/>
  <c r="AI4244" i="5"/>
  <c r="AI4243" i="5"/>
  <c r="AI4242" i="5"/>
  <c r="AI4241" i="5"/>
  <c r="AI4240" i="5"/>
  <c r="AI4239" i="5"/>
  <c r="AI4238" i="5"/>
  <c r="AI4237" i="5"/>
  <c r="AI4236" i="5"/>
  <c r="AG4230" i="5"/>
  <c r="CV2464" i="5" l="1"/>
  <c r="CZ2505" i="5"/>
  <c r="CZ2570" i="5"/>
  <c r="AH4471" i="5"/>
  <c r="AH4467" i="5"/>
  <c r="AH4465" i="5"/>
  <c r="AH4470" i="5"/>
  <c r="AH4466" i="5"/>
  <c r="AH4469" i="5"/>
  <c r="AH4468" i="5"/>
  <c r="EU2719" i="5"/>
  <c r="ET2394" i="5"/>
  <c r="ET2719" i="5"/>
  <c r="ER2394" i="5"/>
  <c r="ER2719" i="5"/>
  <c r="EU2394" i="5"/>
  <c r="CR2570" i="5"/>
  <c r="DI2570" i="5"/>
  <c r="DE2601" i="5"/>
  <c r="DC2611" i="5"/>
  <c r="DP2570" i="5"/>
  <c r="DE2570" i="5"/>
  <c r="DB2445" i="5"/>
  <c r="BH2360" i="5"/>
  <c r="BH2359" i="5"/>
  <c r="AI2366" i="5"/>
  <c r="AW1588" i="5"/>
  <c r="AW1630" i="5"/>
  <c r="AW1629" i="5"/>
  <c r="AW1631" i="5"/>
  <c r="AY1749" i="5"/>
  <c r="AY1748" i="5"/>
  <c r="AY1747" i="5"/>
  <c r="AX1712" i="5"/>
  <c r="AX1711" i="5"/>
  <c r="AX1713" i="5"/>
  <c r="AX1691" i="5"/>
  <c r="AX1690" i="5"/>
  <c r="AX1689" i="5"/>
  <c r="AX1645" i="5"/>
  <c r="AX1644" i="5"/>
  <c r="AX1643" i="5"/>
  <c r="AX1669" i="5"/>
  <c r="AX1671" i="5"/>
  <c r="AX1670" i="5"/>
  <c r="DP2661" i="5"/>
  <c r="CR2611" i="5"/>
  <c r="CV2601" i="5"/>
  <c r="CV2611" i="5"/>
  <c r="DA2611" i="5"/>
  <c r="CV2661" i="5"/>
  <c r="CZ2661" i="5"/>
  <c r="CY2490" i="5"/>
  <c r="CP2570" i="5"/>
  <c r="DG2464" i="5"/>
  <c r="DA2559" i="5"/>
  <c r="DF2445" i="5"/>
  <c r="CY2464" i="5"/>
  <c r="AI2364" i="5"/>
  <c r="DD2552" i="5"/>
  <c r="CQ2611" i="5"/>
  <c r="AW1620" i="5"/>
  <c r="AW1619" i="5"/>
  <c r="AW1618" i="5"/>
  <c r="AW1590" i="5"/>
  <c r="AW1589" i="5"/>
  <c r="AL1571" i="5"/>
  <c r="AT1573" i="5"/>
  <c r="AW1573" i="5" s="1"/>
  <c r="AW1571" i="5"/>
  <c r="AK1571" i="5"/>
  <c r="AT1572" i="5"/>
  <c r="AW1572" i="5" s="1"/>
  <c r="AW1552" i="5"/>
  <c r="AW1554" i="5"/>
  <c r="AW1553" i="5"/>
  <c r="AK4468" i="5"/>
  <c r="AK4471" i="5"/>
  <c r="AK4467" i="5"/>
  <c r="AK4470" i="5"/>
  <c r="AK4466" i="5"/>
  <c r="AK4469" i="5"/>
  <c r="AK4465" i="5"/>
  <c r="DE2559" i="5"/>
  <c r="DP2559" i="5"/>
  <c r="CZ2464" i="5"/>
  <c r="CV2505" i="5"/>
  <c r="CQ2552" i="5"/>
  <c r="CP2559" i="5"/>
  <c r="DO2559" i="5"/>
  <c r="AV629" i="5"/>
  <c r="AX629" i="5" s="1"/>
  <c r="AV625" i="5"/>
  <c r="AX625" i="5" s="1"/>
  <c r="AV632" i="5"/>
  <c r="AX632" i="5" s="1"/>
  <c r="AV628" i="5"/>
  <c r="AX628" i="5" s="1"/>
  <c r="AV624" i="5"/>
  <c r="AX624" i="5" s="1"/>
  <c r="AV620" i="5"/>
  <c r="AX620" i="5" s="1"/>
  <c r="AV631" i="5"/>
  <c r="AX631" i="5" s="1"/>
  <c r="AV627" i="5"/>
  <c r="AX627" i="5" s="1"/>
  <c r="AV623" i="5"/>
  <c r="AX623" i="5" s="1"/>
  <c r="AV630" i="5"/>
  <c r="AX630" i="5" s="1"/>
  <c r="AV626" i="5"/>
  <c r="AX626" i="5" s="1"/>
  <c r="AV622" i="5"/>
  <c r="AX622" i="5" s="1"/>
  <c r="AV621" i="5"/>
  <c r="AX621" i="5" s="1"/>
  <c r="CV2490" i="5"/>
  <c r="CP2505" i="5"/>
  <c r="DG2542" i="5"/>
  <c r="CW2542" i="5"/>
  <c r="DF2505" i="5"/>
  <c r="CW2552" i="5"/>
  <c r="DC2552" i="5"/>
  <c r="DH2552" i="5"/>
  <c r="DM2552" i="5"/>
  <c r="CZ2552" i="5"/>
  <c r="DG2559" i="5"/>
  <c r="DL2559" i="5"/>
  <c r="DH2570" i="5"/>
  <c r="DP2601" i="5"/>
  <c r="CY2601" i="5"/>
  <c r="DI2601" i="5"/>
  <c r="CR2601" i="5"/>
  <c r="DG2606" i="5"/>
  <c r="DG2609" i="5" s="1"/>
  <c r="CW2611" i="5"/>
  <c r="DE2608" i="5"/>
  <c r="DK2620" i="5"/>
  <c r="CS2620" i="5"/>
  <c r="CY2620" i="5"/>
  <c r="DD2620" i="5"/>
  <c r="DI2620" i="5"/>
  <c r="DO2620" i="5"/>
  <c r="CR2620" i="5"/>
  <c r="AP630" i="5"/>
  <c r="AR630" i="5" s="1"/>
  <c r="AP622" i="5"/>
  <c r="AR622" i="5" s="1"/>
  <c r="AP629" i="5"/>
  <c r="AR629" i="5" s="1"/>
  <c r="AP625" i="5"/>
  <c r="AR625" i="5" s="1"/>
  <c r="AP621" i="5"/>
  <c r="AR621" i="5" s="1"/>
  <c r="AP632" i="5"/>
  <c r="AR632" i="5" s="1"/>
  <c r="AP628" i="5"/>
  <c r="AR628" i="5" s="1"/>
  <c r="AP624" i="5"/>
  <c r="AR624" i="5" s="1"/>
  <c r="AP620" i="5"/>
  <c r="AR620" i="5" s="1"/>
  <c r="AP631" i="5"/>
  <c r="AR631" i="5" s="1"/>
  <c r="AP627" i="5"/>
  <c r="AR627" i="5" s="1"/>
  <c r="AP623" i="5"/>
  <c r="AR623" i="5" s="1"/>
  <c r="AP626" i="5"/>
  <c r="AR626" i="5" s="1"/>
  <c r="AW632" i="5"/>
  <c r="AY632" i="5" s="1"/>
  <c r="AW628" i="5"/>
  <c r="AY628" i="5" s="1"/>
  <c r="AW624" i="5"/>
  <c r="AY624" i="5" s="1"/>
  <c r="AW631" i="5"/>
  <c r="AY631" i="5" s="1"/>
  <c r="AW627" i="5"/>
  <c r="AY627" i="5" s="1"/>
  <c r="AW623" i="5"/>
  <c r="AY623" i="5" s="1"/>
  <c r="AW630" i="5"/>
  <c r="AY630" i="5" s="1"/>
  <c r="AW626" i="5"/>
  <c r="AY626" i="5" s="1"/>
  <c r="AW622" i="5"/>
  <c r="AY622" i="5" s="1"/>
  <c r="AW629" i="5"/>
  <c r="AY629" i="5" s="1"/>
  <c r="AW625" i="5"/>
  <c r="AY625" i="5" s="1"/>
  <c r="AW621" i="5"/>
  <c r="AY621" i="5" s="1"/>
  <c r="AW620" i="5"/>
  <c r="AY620" i="5" s="1"/>
  <c r="AT2193" i="5"/>
  <c r="AT2195" i="5"/>
  <c r="CR2396" i="5"/>
  <c r="CY2552" i="5"/>
  <c r="DI2552" i="5"/>
  <c r="DO2552" i="5"/>
  <c r="DO2606" i="5"/>
  <c r="DO2609" i="5" s="1"/>
  <c r="CZ2611" i="5"/>
  <c r="CU2620" i="5"/>
  <c r="CZ2620" i="5"/>
  <c r="CZ2646" i="5"/>
  <c r="DP2646" i="5"/>
  <c r="CS2646" i="5"/>
  <c r="CY2646" i="5"/>
  <c r="DD2646" i="5"/>
  <c r="DI2646" i="5"/>
  <c r="DO2646" i="5"/>
  <c r="CY2661" i="5"/>
  <c r="DC2661" i="5"/>
  <c r="DH2661" i="5"/>
  <c r="DM2661" i="5"/>
  <c r="DG2445" i="5"/>
  <c r="CP2490" i="5"/>
  <c r="AT2204" i="5"/>
  <c r="CS2570" i="5"/>
  <c r="CW2570" i="5"/>
  <c r="DM2570" i="5"/>
  <c r="CQ2601" i="5"/>
  <c r="AI1786" i="5"/>
  <c r="AK1786" i="5" s="1"/>
  <c r="AI1784" i="5"/>
  <c r="AK1784" i="5" s="1"/>
  <c r="AI1785" i="5"/>
  <c r="AK1785" i="5" s="1"/>
  <c r="AI1783" i="5"/>
  <c r="AK1783" i="5" s="1"/>
  <c r="AI1092" i="5"/>
  <c r="AI1088" i="5"/>
  <c r="AI1084" i="5"/>
  <c r="AI1080" i="5"/>
  <c r="AI1076" i="5"/>
  <c r="AI1091" i="5"/>
  <c r="AI1087" i="5"/>
  <c r="AI1083" i="5"/>
  <c r="AI1079" i="5"/>
  <c r="AI1075" i="5"/>
  <c r="AI1090" i="5"/>
  <c r="AI1086" i="5"/>
  <c r="AI1082" i="5"/>
  <c r="AI1078" i="5"/>
  <c r="AI1074" i="5"/>
  <c r="AI1093" i="5"/>
  <c r="AI1089" i="5"/>
  <c r="AI1085" i="5"/>
  <c r="AI1081" i="5"/>
  <c r="AI1077" i="5"/>
  <c r="AH901" i="5"/>
  <c r="AH897" i="5"/>
  <c r="AH900" i="5"/>
  <c r="AH896" i="5"/>
  <c r="AH898" i="5"/>
  <c r="AH899" i="5"/>
  <c r="AQ631" i="5"/>
  <c r="AS631" i="5" s="1"/>
  <c r="AQ629" i="5"/>
  <c r="AS629" i="5" s="1"/>
  <c r="AQ627" i="5"/>
  <c r="AS627" i="5" s="1"/>
  <c r="AQ625" i="5"/>
  <c r="AS625" i="5" s="1"/>
  <c r="AQ623" i="5"/>
  <c r="AS623" i="5" s="1"/>
  <c r="AQ621" i="5"/>
  <c r="AS621" i="5" s="1"/>
  <c r="AQ632" i="5"/>
  <c r="AS632" i="5" s="1"/>
  <c r="AQ630" i="5"/>
  <c r="AS630" i="5" s="1"/>
  <c r="AQ628" i="5"/>
  <c r="AS628" i="5" s="1"/>
  <c r="AQ626" i="5"/>
  <c r="AS626" i="5" s="1"/>
  <c r="AQ624" i="5"/>
  <c r="AS624" i="5" s="1"/>
  <c r="AQ622" i="5"/>
  <c r="AS622" i="5" s="1"/>
  <c r="AQ620" i="5"/>
  <c r="AS620" i="5" s="1"/>
  <c r="AO632" i="5"/>
  <c r="AO630" i="5"/>
  <c r="AO628" i="5"/>
  <c r="AO626" i="5"/>
  <c r="AO624" i="5"/>
  <c r="AO622" i="5"/>
  <c r="AO620" i="5"/>
  <c r="AL631" i="5"/>
  <c r="AL629" i="5"/>
  <c r="AL627" i="5"/>
  <c r="AL625" i="5"/>
  <c r="AL623" i="5"/>
  <c r="AL621" i="5"/>
  <c r="AH632" i="5"/>
  <c r="AH630" i="5"/>
  <c r="AH628" i="5"/>
  <c r="AH626" i="5"/>
  <c r="AH624" i="5"/>
  <c r="AH622" i="5"/>
  <c r="AH620" i="5"/>
  <c r="AO631" i="5"/>
  <c r="AO629" i="5"/>
  <c r="AO627" i="5"/>
  <c r="AO625" i="5"/>
  <c r="AO623" i="5"/>
  <c r="AO621" i="5"/>
  <c r="AL632" i="5"/>
  <c r="AL630" i="5"/>
  <c r="AL628" i="5"/>
  <c r="AL626" i="5"/>
  <c r="AL624" i="5"/>
  <c r="AL622" i="5"/>
  <c r="AL620" i="5"/>
  <c r="AH631" i="5"/>
  <c r="AH629" i="5"/>
  <c r="AH627" i="5"/>
  <c r="AH625" i="5"/>
  <c r="AH623" i="5"/>
  <c r="AH621" i="5"/>
  <c r="DC2570" i="5"/>
  <c r="CV2620" i="5"/>
  <c r="DA2620" i="5"/>
  <c r="DL2620" i="5"/>
  <c r="DK2559" i="5"/>
  <c r="DP2542" i="5"/>
  <c r="CQ2559" i="5"/>
  <c r="CW2559" i="5"/>
  <c r="DM2559" i="5"/>
  <c r="CR2559" i="5"/>
  <c r="CY2611" i="5"/>
  <c r="CU2611" i="5"/>
  <c r="CQ2620" i="5"/>
  <c r="CU2601" i="5"/>
  <c r="DG2620" i="5"/>
  <c r="DL2606" i="5"/>
  <c r="DL2609" i="5" s="1"/>
  <c r="DL2607" i="5"/>
  <c r="DL2608" i="5"/>
  <c r="CU2646" i="5"/>
  <c r="DE2646" i="5"/>
  <c r="DK2646" i="5"/>
  <c r="CQ2661" i="5"/>
  <c r="CS2661" i="5"/>
  <c r="DI2661" i="5"/>
  <c r="DO2661" i="5"/>
  <c r="CR2661" i="5"/>
  <c r="CV2570" i="5"/>
  <c r="DC2559" i="5"/>
  <c r="DH2559" i="5"/>
  <c r="CZ2601" i="5"/>
  <c r="DK2601" i="5"/>
  <c r="CW2601" i="5"/>
  <c r="DC2601" i="5"/>
  <c r="DH2601" i="5"/>
  <c r="DM2601" i="5"/>
  <c r="CS2611" i="5"/>
  <c r="DK2552" i="5"/>
  <c r="DP2552" i="5"/>
  <c r="CZ2559" i="5"/>
  <c r="CP2601" i="5"/>
  <c r="CS2601" i="5"/>
  <c r="DD2601" i="5"/>
  <c r="DO2601" i="5"/>
  <c r="CP2611" i="5"/>
  <c r="DE2620" i="5"/>
  <c r="DP2620" i="5"/>
  <c r="CR2552" i="5"/>
  <c r="DE2607" i="5"/>
  <c r="DE2611" i="5" s="1"/>
  <c r="DG2608" i="5"/>
  <c r="DO2608" i="5"/>
  <c r="DO2611" i="5" s="1"/>
  <c r="CW2620" i="5"/>
  <c r="DC2620" i="5"/>
  <c r="DH2620" i="5"/>
  <c r="DM2620" i="5"/>
  <c r="DD2661" i="5"/>
  <c r="DK2661" i="5"/>
  <c r="CV2646" i="5"/>
  <c r="CU2661" i="5"/>
  <c r="CP2620" i="5"/>
  <c r="CR2646" i="5"/>
  <c r="DH2542" i="5"/>
  <c r="DO2542" i="5"/>
  <c r="DE2552" i="5"/>
  <c r="CQ2570" i="5"/>
  <c r="DC2542" i="5"/>
  <c r="DA2552" i="5"/>
  <c r="DG2552" i="5"/>
  <c r="DL2552" i="5"/>
  <c r="CP2552" i="5"/>
  <c r="CY2559" i="5"/>
  <c r="DD2559" i="5"/>
  <c r="DI2559" i="5"/>
  <c r="CY2542" i="5"/>
  <c r="DD2542" i="5"/>
  <c r="DI2542" i="5"/>
  <c r="DA2601" i="5"/>
  <c r="DG2601" i="5"/>
  <c r="DL2601" i="5"/>
  <c r="DE2661" i="5"/>
  <c r="CP2646" i="5"/>
  <c r="CR2490" i="5"/>
  <c r="CR2414" i="5"/>
  <c r="DB2396" i="5"/>
  <c r="CX2403" i="5"/>
  <c r="DC2445" i="5"/>
  <c r="CP2464" i="5"/>
  <c r="DB2490" i="5"/>
  <c r="DG2505" i="5"/>
  <c r="DD2445" i="5"/>
  <c r="CR2403" i="5"/>
  <c r="CR2445" i="5"/>
  <c r="CR2505" i="5"/>
  <c r="CX2505" i="5"/>
  <c r="DV2719" i="5"/>
  <c r="EP2709" i="5"/>
  <c r="ED2709" i="5"/>
  <c r="ED2394" i="5"/>
  <c r="DU2394" i="5"/>
  <c r="EB2394" i="5"/>
  <c r="DV2394" i="5"/>
  <c r="EU2709" i="5"/>
  <c r="EN2709" i="5"/>
  <c r="EM2394" i="5"/>
  <c r="EA2394" i="5"/>
  <c r="EE2394" i="5"/>
  <c r="EQ2384" i="5"/>
  <c r="ER2709" i="5"/>
  <c r="EJ2709" i="5"/>
  <c r="EJ2394" i="5"/>
  <c r="EL2394" i="5"/>
  <c r="DW2394" i="5"/>
  <c r="ED2384" i="5"/>
  <c r="DX2719" i="5"/>
  <c r="EA2719" i="5"/>
  <c r="EQ2709" i="5"/>
  <c r="EF2709" i="5"/>
  <c r="ET2384" i="5"/>
  <c r="EH2719" i="5"/>
  <c r="EL2709" i="5"/>
  <c r="EU2384" i="5"/>
  <c r="EM2709" i="5"/>
  <c r="ER2384" i="5"/>
  <c r="DX2394" i="5"/>
  <c r="EN2384" i="5"/>
  <c r="EJ2719" i="5"/>
  <c r="EH2384" i="5"/>
  <c r="EQ2394" i="5"/>
  <c r="DZ2719" i="5"/>
  <c r="EH2709" i="5"/>
  <c r="EF2384" i="5"/>
  <c r="EL2384" i="5"/>
  <c r="EM2384" i="5"/>
  <c r="EM2719" i="5"/>
  <c r="ET2709" i="5"/>
  <c r="ED2719" i="5"/>
  <c r="EJ2384" i="5"/>
  <c r="DZ2394" i="5"/>
  <c r="EN2394" i="5"/>
  <c r="EI2394" i="5"/>
  <c r="EP2719" i="5"/>
  <c r="EP2384" i="5"/>
  <c r="EB2719" i="5"/>
  <c r="EN2719" i="5"/>
  <c r="EP2394" i="5"/>
  <c r="EL2719" i="5"/>
  <c r="DW2719" i="5"/>
  <c r="EF2719" i="5"/>
  <c r="EE2719" i="5"/>
  <c r="EI2719" i="5"/>
  <c r="EF2394" i="5"/>
  <c r="EH2394" i="5"/>
  <c r="DU2719" i="5"/>
  <c r="EQ2719" i="5"/>
  <c r="CX2396" i="5"/>
  <c r="DB2403" i="5"/>
  <c r="CY2445" i="5"/>
  <c r="CT2490" i="5"/>
  <c r="DF2490" i="5"/>
  <c r="AI2365" i="5"/>
  <c r="AT2188" i="5"/>
  <c r="AT2192" i="5"/>
  <c r="AT2197" i="5"/>
  <c r="AT2199" i="5"/>
  <c r="AT2196" i="5"/>
  <c r="AT2201" i="5"/>
  <c r="AT2203" i="5"/>
  <c r="AT2189" i="5"/>
  <c r="AT2191" i="5"/>
  <c r="AT2200" i="5"/>
  <c r="AT2205" i="5"/>
  <c r="AT2207" i="5"/>
  <c r="AH1945" i="5"/>
  <c r="AH1941" i="5"/>
  <c r="AH1937" i="5"/>
  <c r="AH1933" i="5"/>
  <c r="AH1929" i="5"/>
  <c r="AH1925" i="5"/>
  <c r="AH1921" i="5"/>
  <c r="AH1917" i="5"/>
  <c r="AH1913" i="5"/>
  <c r="AH1909" i="5"/>
  <c r="AH1905" i="5"/>
  <c r="AH1901" i="5"/>
  <c r="AH1897" i="5"/>
  <c r="AH1893" i="5"/>
  <c r="AH1889" i="5"/>
  <c r="AH1885" i="5"/>
  <c r="AH1881" i="5"/>
  <c r="AH1877" i="5"/>
  <c r="AH1873" i="5"/>
  <c r="AH1869" i="5"/>
  <c r="AH1865" i="5"/>
  <c r="AH1861" i="5"/>
  <c r="AH1857" i="5"/>
  <c r="AH1853" i="5"/>
  <c r="AH1849" i="5"/>
  <c r="AH1845" i="5"/>
  <c r="AH1841" i="5"/>
  <c r="AH1837" i="5"/>
  <c r="AH1833" i="5"/>
  <c r="AH1829" i="5"/>
  <c r="AH1825" i="5"/>
  <c r="AH1821" i="5"/>
  <c r="AH1817" i="5"/>
  <c r="AH1813" i="5"/>
  <c r="AH1809" i="5"/>
  <c r="AH1805" i="5"/>
  <c r="AH1801" i="5"/>
  <c r="AH1871" i="5"/>
  <c r="AH1859" i="5"/>
  <c r="AH1847" i="5"/>
  <c r="AH1835" i="5"/>
  <c r="AH1827" i="5"/>
  <c r="AH1819" i="5"/>
  <c r="AH1803" i="5"/>
  <c r="AH1942" i="5"/>
  <c r="AH1914" i="5"/>
  <c r="AH1898" i="5"/>
  <c r="AH1890" i="5"/>
  <c r="AH1882" i="5"/>
  <c r="AH1874" i="5"/>
  <c r="AH1866" i="5"/>
  <c r="AH1858" i="5"/>
  <c r="AH1850" i="5"/>
  <c r="AH1842" i="5"/>
  <c r="AH1834" i="5"/>
  <c r="AH1944" i="5"/>
  <c r="AH1940" i="5"/>
  <c r="AH1936" i="5"/>
  <c r="AH1932" i="5"/>
  <c r="AH1928" i="5"/>
  <c r="AH1924" i="5"/>
  <c r="AH1920" i="5"/>
  <c r="AH1916" i="5"/>
  <c r="AH1912" i="5"/>
  <c r="AH1908" i="5"/>
  <c r="AH1904" i="5"/>
  <c r="AH1900" i="5"/>
  <c r="AH1896" i="5"/>
  <c r="AH1892" i="5"/>
  <c r="AH1888" i="5"/>
  <c r="AH1884" i="5"/>
  <c r="AH1880" i="5"/>
  <c r="AH1876" i="5"/>
  <c r="AH1872" i="5"/>
  <c r="AH1868" i="5"/>
  <c r="AH1864" i="5"/>
  <c r="AH1860" i="5"/>
  <c r="AH1856" i="5"/>
  <c r="AH1852" i="5"/>
  <c r="AH1848" i="5"/>
  <c r="AH1844" i="5"/>
  <c r="AH1840" i="5"/>
  <c r="AH1836" i="5"/>
  <c r="AH1832" i="5"/>
  <c r="AH1828" i="5"/>
  <c r="AH1824" i="5"/>
  <c r="AH1820" i="5"/>
  <c r="AH1816" i="5"/>
  <c r="AH1812" i="5"/>
  <c r="AH1808" i="5"/>
  <c r="AH1804" i="5"/>
  <c r="AH1800" i="5"/>
  <c r="AH1947" i="5"/>
  <c r="AH1943" i="5"/>
  <c r="AH1939" i="5"/>
  <c r="AH1935" i="5"/>
  <c r="AH1931" i="5"/>
  <c r="AH1927" i="5"/>
  <c r="AH1923" i="5"/>
  <c r="AH1919" i="5"/>
  <c r="AH1915" i="5"/>
  <c r="AH1911" i="5"/>
  <c r="AH1907" i="5"/>
  <c r="AH1903" i="5"/>
  <c r="AH1899" i="5"/>
  <c r="AH1895" i="5"/>
  <c r="AH1891" i="5"/>
  <c r="AH1887" i="5"/>
  <c r="AH1883" i="5"/>
  <c r="AH1879" i="5"/>
  <c r="AH1875" i="5"/>
  <c r="AH1867" i="5"/>
  <c r="AH1863" i="5"/>
  <c r="AH1855" i="5"/>
  <c r="AH1851" i="5"/>
  <c r="AH1843" i="5"/>
  <c r="AH1839" i="5"/>
  <c r="AH1831" i="5"/>
  <c r="AH1823" i="5"/>
  <c r="AH1815" i="5"/>
  <c r="AH1811" i="5"/>
  <c r="AH1807" i="5"/>
  <c r="AH1946" i="5"/>
  <c r="AH1938" i="5"/>
  <c r="AH1934" i="5"/>
  <c r="AH1930" i="5"/>
  <c r="AH1926" i="5"/>
  <c r="AH1922" i="5"/>
  <c r="AH1918" i="5"/>
  <c r="AH1910" i="5"/>
  <c r="AH1906" i="5"/>
  <c r="AH1902" i="5"/>
  <c r="AH1894" i="5"/>
  <c r="AH1886" i="5"/>
  <c r="AH1878" i="5"/>
  <c r="AH1870" i="5"/>
  <c r="AH1862" i="5"/>
  <c r="AH1854" i="5"/>
  <c r="AH1846" i="5"/>
  <c r="AH1838" i="5"/>
  <c r="AH1822" i="5"/>
  <c r="AH1806" i="5"/>
  <c r="AH1818" i="5"/>
  <c r="AH1802" i="5"/>
  <c r="AH1830" i="5"/>
  <c r="AH1826" i="5"/>
  <c r="AH1810" i="5"/>
  <c r="AH1814" i="5"/>
  <c r="AH2382" i="5"/>
  <c r="AH2386" i="5"/>
  <c r="AH2390" i="5"/>
  <c r="AH2394" i="5"/>
  <c r="AH2398" i="5"/>
  <c r="AH2402" i="5"/>
  <c r="AH2406" i="5"/>
  <c r="AH2410" i="5"/>
  <c r="AH2414" i="5"/>
  <c r="AH2418" i="5"/>
  <c r="AH2422" i="5"/>
  <c r="AH2426" i="5"/>
  <c r="AH2430" i="5"/>
  <c r="AH2434" i="5"/>
  <c r="AH2438" i="5"/>
  <c r="AH2442" i="5"/>
  <c r="AH2446" i="5"/>
  <c r="AH2450" i="5"/>
  <c r="AH2454" i="5"/>
  <c r="AH2458" i="5"/>
  <c r="AH2462" i="5"/>
  <c r="AH2466" i="5"/>
  <c r="AH2470" i="5"/>
  <c r="AH2474" i="5"/>
  <c r="AH2478" i="5"/>
  <c r="AH2482" i="5"/>
  <c r="AH2486" i="5"/>
  <c r="AH2490" i="5"/>
  <c r="AH2494" i="5"/>
  <c r="AH2498" i="5"/>
  <c r="AH2502" i="5"/>
  <c r="AH2506" i="5"/>
  <c r="AH2510" i="5"/>
  <c r="AH2514" i="5"/>
  <c r="AH2518" i="5"/>
  <c r="AH2522" i="5"/>
  <c r="AH2526" i="5"/>
  <c r="AH2381" i="5"/>
  <c r="AH2385" i="5"/>
  <c r="AH2449" i="5"/>
  <c r="AH2477" i="5"/>
  <c r="AH2497" i="5"/>
  <c r="AH2509" i="5"/>
  <c r="AH2521" i="5"/>
  <c r="AH2383" i="5"/>
  <c r="AH2387" i="5"/>
  <c r="AH2391" i="5"/>
  <c r="AH2395" i="5"/>
  <c r="AH2399" i="5"/>
  <c r="AH2403" i="5"/>
  <c r="AH2407" i="5"/>
  <c r="AH2411" i="5"/>
  <c r="AH2415" i="5"/>
  <c r="AH2419" i="5"/>
  <c r="AH2423" i="5"/>
  <c r="AH2427" i="5"/>
  <c r="AH2431" i="5"/>
  <c r="AH2435" i="5"/>
  <c r="AH2439" i="5"/>
  <c r="AH2443" i="5"/>
  <c r="AH2447" i="5"/>
  <c r="AH2451" i="5"/>
  <c r="AH2455" i="5"/>
  <c r="AH2459" i="5"/>
  <c r="AH2463" i="5"/>
  <c r="AH2467" i="5"/>
  <c r="AH2471" i="5"/>
  <c r="AH2475" i="5"/>
  <c r="AH2479" i="5"/>
  <c r="AH2483" i="5"/>
  <c r="AH2487" i="5"/>
  <c r="AH2491" i="5"/>
  <c r="AH2495" i="5"/>
  <c r="AH2499" i="5"/>
  <c r="AH2503" i="5"/>
  <c r="AH2507" i="5"/>
  <c r="AH2511" i="5"/>
  <c r="AH2515" i="5"/>
  <c r="AH2519" i="5"/>
  <c r="AH2523" i="5"/>
  <c r="AH2527" i="5"/>
  <c r="AH2389" i="5"/>
  <c r="AH2397" i="5"/>
  <c r="AH2401" i="5"/>
  <c r="AH2409" i="5"/>
  <c r="AH2417" i="5"/>
  <c r="AH2425" i="5"/>
  <c r="AH2433" i="5"/>
  <c r="AH2441" i="5"/>
  <c r="AH2453" i="5"/>
  <c r="AH2461" i="5"/>
  <c r="AH2469" i="5"/>
  <c r="AH2481" i="5"/>
  <c r="AH2489" i="5"/>
  <c r="AH2501" i="5"/>
  <c r="AH2513" i="5"/>
  <c r="AH2525" i="5"/>
  <c r="AH2384" i="5"/>
  <c r="AH2388" i="5"/>
  <c r="AH2392" i="5"/>
  <c r="AH2396" i="5"/>
  <c r="AH2400" i="5"/>
  <c r="AH2404" i="5"/>
  <c r="AH2408" i="5"/>
  <c r="AH2412" i="5"/>
  <c r="AH2416" i="5"/>
  <c r="AH2420" i="5"/>
  <c r="AH2424" i="5"/>
  <c r="AH2428" i="5"/>
  <c r="AH2432" i="5"/>
  <c r="AH2436" i="5"/>
  <c r="AH2440" i="5"/>
  <c r="AH2444" i="5"/>
  <c r="AH2448" i="5"/>
  <c r="AH2452" i="5"/>
  <c r="AH2456" i="5"/>
  <c r="AH2460" i="5"/>
  <c r="AH2464" i="5"/>
  <c r="AH2468" i="5"/>
  <c r="AH2472" i="5"/>
  <c r="AH2476" i="5"/>
  <c r="AH2480" i="5"/>
  <c r="AH2484" i="5"/>
  <c r="AH2488" i="5"/>
  <c r="AH2492" i="5"/>
  <c r="AH2496" i="5"/>
  <c r="AH2500" i="5"/>
  <c r="AH2504" i="5"/>
  <c r="AH2508" i="5"/>
  <c r="AH2512" i="5"/>
  <c r="AH2516" i="5"/>
  <c r="AH2520" i="5"/>
  <c r="AH2524" i="5"/>
  <c r="AH2528" i="5"/>
  <c r="AH2393" i="5"/>
  <c r="AH2405" i="5"/>
  <c r="AH2413" i="5"/>
  <c r="AH2421" i="5"/>
  <c r="AH2429" i="5"/>
  <c r="AH2437" i="5"/>
  <c r="AH2445" i="5"/>
  <c r="AH2457" i="5"/>
  <c r="AH2465" i="5"/>
  <c r="AH2473" i="5"/>
  <c r="AH2485" i="5"/>
  <c r="AH2493" i="5"/>
  <c r="AH2505" i="5"/>
  <c r="AH2517" i="5"/>
  <c r="AH2529" i="5"/>
  <c r="CZ2542" i="5"/>
  <c r="DE2542" i="5"/>
  <c r="DL2542" i="5"/>
  <c r="CP2542" i="5"/>
  <c r="DA2542" i="5"/>
  <c r="DM2542" i="5"/>
  <c r="CQ2542" i="5"/>
  <c r="AH1799" i="5"/>
  <c r="DK2542" i="5"/>
  <c r="CP2661" i="5"/>
  <c r="CW2661" i="5"/>
  <c r="DG2661" i="5"/>
  <c r="DL2661" i="5"/>
  <c r="DA2661" i="5"/>
  <c r="CQ2646" i="5"/>
  <c r="DL2646" i="5"/>
  <c r="DM2646" i="5"/>
  <c r="DH2646" i="5"/>
  <c r="DA2646" i="5"/>
  <c r="DG2646" i="5"/>
  <c r="CW2646" i="5"/>
  <c r="DC2646" i="5"/>
  <c r="CU2570" i="5"/>
  <c r="DK2570" i="5"/>
  <c r="DA2570" i="5"/>
  <c r="DG2570" i="5"/>
  <c r="DL2570" i="5"/>
  <c r="AS447" i="5"/>
  <c r="AS467" i="5"/>
  <c r="AI2367" i="5"/>
  <c r="CR2455" i="5"/>
  <c r="CR2464" i="5"/>
  <c r="CR2386" i="5"/>
  <c r="CR2542" i="5"/>
  <c r="AT2190" i="5"/>
  <c r="AT2194" i="5"/>
  <c r="AT2198" i="5"/>
  <c r="AT2202" i="5"/>
  <c r="CV2414" i="5"/>
  <c r="CV2559" i="5"/>
  <c r="CU2559" i="5"/>
  <c r="CV2552" i="5"/>
  <c r="CU2552" i="5"/>
  <c r="CU2542" i="5"/>
  <c r="CS2542" i="5"/>
  <c r="CS2552" i="5"/>
  <c r="CV2542" i="5"/>
  <c r="CS2559" i="5"/>
  <c r="DF2414" i="5"/>
  <c r="CV2455" i="5"/>
  <c r="CZ2455" i="5"/>
  <c r="CV2396" i="5"/>
  <c r="CY2396" i="5"/>
  <c r="DG2396" i="5"/>
  <c r="CT2396" i="5"/>
  <c r="DF2396" i="5"/>
  <c r="DC2455" i="5"/>
  <c r="DC2396" i="5"/>
  <c r="CP2396" i="5"/>
  <c r="CZ2396" i="5"/>
  <c r="CZ2414" i="5"/>
  <c r="DF2464" i="5"/>
  <c r="AU4352" i="5"/>
  <c r="AY4366" i="5"/>
  <c r="DC2403" i="5"/>
  <c r="CV2403" i="5"/>
  <c r="CX2455" i="5"/>
  <c r="CT2505" i="5"/>
  <c r="AY4352" i="5"/>
  <c r="CP2386" i="5"/>
  <c r="CZ2403" i="5"/>
  <c r="CY2455" i="5"/>
  <c r="DF2403" i="5"/>
  <c r="DD2403" i="5"/>
  <c r="CT2403" i="5"/>
  <c r="CY2403" i="5"/>
  <c r="DG2403" i="5"/>
  <c r="DD2396" i="5"/>
  <c r="CP2403" i="5"/>
  <c r="CT2386" i="5"/>
  <c r="DF2386" i="5"/>
  <c r="DG2414" i="5"/>
  <c r="CY2414" i="5"/>
  <c r="AY4372" i="5"/>
  <c r="CZ2490" i="5"/>
  <c r="AU4363" i="5"/>
  <c r="CZ2445" i="5"/>
  <c r="DD2505" i="5"/>
  <c r="CY2505" i="5"/>
  <c r="DB2505" i="5"/>
  <c r="DC2505" i="5"/>
  <c r="DG2490" i="5"/>
  <c r="CX2490" i="5"/>
  <c r="DC2490" i="5"/>
  <c r="DD2490" i="5"/>
  <c r="DD2464" i="5"/>
  <c r="DB2464" i="5"/>
  <c r="DC2464" i="5"/>
  <c r="CX2464" i="5"/>
  <c r="CT2464" i="5"/>
  <c r="DB2455" i="5"/>
  <c r="CT2455" i="5"/>
  <c r="CP2455" i="5"/>
  <c r="CX2445" i="5"/>
  <c r="CP2445" i="5"/>
  <c r="CT2445" i="5"/>
  <c r="DB2414" i="5"/>
  <c r="DC2414" i="5"/>
  <c r="CX2414" i="5"/>
  <c r="DD2414" i="5"/>
  <c r="CT2414" i="5"/>
  <c r="CP2414" i="5"/>
  <c r="CV2386" i="5"/>
  <c r="CZ2386" i="5"/>
  <c r="CY2386" i="5"/>
  <c r="DD2386" i="5"/>
  <c r="DB2386" i="5"/>
  <c r="CX2386" i="5"/>
  <c r="DC2386" i="5"/>
  <c r="DG2386" i="5"/>
  <c r="AU4365" i="5"/>
  <c r="AU4368" i="5"/>
  <c r="AY4370" i="5"/>
  <c r="AO4469" i="5"/>
  <c r="AY4354" i="5"/>
  <c r="AY4358" i="5"/>
  <c r="AY4356" i="5"/>
  <c r="AY4364" i="5"/>
  <c r="AU4366" i="5"/>
  <c r="AY4368" i="5"/>
  <c r="AY4361" i="5"/>
  <c r="AY4367" i="5"/>
  <c r="AY4371" i="5"/>
  <c r="AU4357" i="5"/>
  <c r="AY4362" i="5"/>
  <c r="AU4373" i="5"/>
  <c r="AO4468" i="5"/>
  <c r="AY4351" i="5"/>
  <c r="AY4355" i="5"/>
  <c r="AY4374" i="5"/>
  <c r="AY4353" i="5"/>
  <c r="AU4355" i="5"/>
  <c r="AU4358" i="5"/>
  <c r="AY4359" i="5"/>
  <c r="AY4360" i="5"/>
  <c r="AY4363" i="5"/>
  <c r="AY4369" i="5"/>
  <c r="AU4371" i="5"/>
  <c r="AU4374" i="5"/>
  <c r="AI4472" i="5"/>
  <c r="B4476" i="5" s="1"/>
  <c r="AO4471" i="5"/>
  <c r="AU4353" i="5"/>
  <c r="AU4356" i="5"/>
  <c r="AY4357" i="5"/>
  <c r="AU4361" i="5"/>
  <c r="AU4364" i="5"/>
  <c r="AY4365" i="5"/>
  <c r="AU4369" i="5"/>
  <c r="AU4372" i="5"/>
  <c r="AY4373" i="5"/>
  <c r="AO4470" i="5"/>
  <c r="AU4351" i="5"/>
  <c r="AU4354" i="5"/>
  <c r="AU4359" i="5"/>
  <c r="AU4362" i="5"/>
  <c r="AU4367" i="5"/>
  <c r="AU4370" i="5"/>
  <c r="AO4465" i="5"/>
  <c r="AO4467" i="5"/>
  <c r="AO4466" i="5"/>
  <c r="AI4699" i="5"/>
  <c r="B4700" i="5" s="1"/>
  <c r="AI4632" i="5"/>
  <c r="B4633" i="5" s="1"/>
  <c r="AI4415" i="5"/>
  <c r="B4416" i="5" s="1"/>
  <c r="AU4360" i="5"/>
  <c r="AU4350" i="5"/>
  <c r="AY4350" i="5"/>
  <c r="AJ4295" i="5"/>
  <c r="B4301" i="5" s="1"/>
  <c r="AI4261" i="5"/>
  <c r="B4262" i="5" s="1"/>
  <c r="AK4472" i="5" l="1"/>
  <c r="B4477" i="5" s="1"/>
  <c r="DG2611" i="5"/>
  <c r="AX1646" i="5"/>
  <c r="B1659" i="5" s="1"/>
  <c r="AW1632" i="5"/>
  <c r="AY1750" i="5"/>
  <c r="AX1714" i="5"/>
  <c r="AX1692" i="5"/>
  <c r="AX1672" i="5"/>
  <c r="DL2611" i="5"/>
  <c r="AW1621" i="5"/>
  <c r="AW1591" i="5"/>
  <c r="AW1574" i="5"/>
  <c r="AW1555" i="5"/>
  <c r="B1565" i="5" s="1"/>
  <c r="DQ2601" i="5"/>
  <c r="DQ2620" i="5"/>
  <c r="AY633" i="5"/>
  <c r="AR633" i="5"/>
  <c r="AX633" i="5"/>
  <c r="AS633" i="5"/>
  <c r="AH633" i="5"/>
  <c r="B617" i="5" s="1"/>
  <c r="AL633" i="5"/>
  <c r="AO633" i="5"/>
  <c r="DQ2559" i="5"/>
  <c r="DQ2552" i="5"/>
  <c r="DQ2661" i="5"/>
  <c r="EV2394" i="5"/>
  <c r="EV2719" i="5"/>
  <c r="EV2384" i="5"/>
  <c r="EV2709" i="5"/>
  <c r="AH2530" i="5"/>
  <c r="B2687" i="5" s="1"/>
  <c r="DQ2542" i="5"/>
  <c r="DQ2646" i="5"/>
  <c r="DQ2570" i="5"/>
  <c r="DH2396" i="5"/>
  <c r="DH2403" i="5"/>
  <c r="DH2386" i="5"/>
  <c r="DH2505" i="5"/>
  <c r="DH2490" i="5"/>
  <c r="DH2464" i="5"/>
  <c r="DH2445" i="5"/>
  <c r="DH2414" i="5"/>
  <c r="AO4472" i="5"/>
  <c r="B4478" i="5" s="1"/>
  <c r="AY4375" i="5"/>
  <c r="B4378" i="5" s="1"/>
  <c r="AH4472" i="5"/>
  <c r="B4473" i="5" s="1"/>
  <c r="AU4375" i="5"/>
  <c r="AI4223" i="5"/>
  <c r="AI4222" i="5"/>
  <c r="AI4221" i="5"/>
  <c r="AI4220" i="5"/>
  <c r="AI4219" i="5"/>
  <c r="AI4218" i="5"/>
  <c r="AI4217" i="5"/>
  <c r="AI4216" i="5"/>
  <c r="AI4215" i="5"/>
  <c r="AI4214" i="5"/>
  <c r="AI4213" i="5"/>
  <c r="AI4212" i="5"/>
  <c r="AI4211" i="5"/>
  <c r="AI4210" i="5"/>
  <c r="AI4209" i="5"/>
  <c r="AI4208" i="5"/>
  <c r="AI4207" i="5"/>
  <c r="AI4206" i="5"/>
  <c r="AI4205" i="5"/>
  <c r="AI4204" i="5"/>
  <c r="AI4203" i="5"/>
  <c r="AI4202" i="5"/>
  <c r="AI4201" i="5"/>
  <c r="AI4200" i="5"/>
  <c r="AI4199" i="5"/>
  <c r="AG4193" i="5"/>
  <c r="AI4064" i="5"/>
  <c r="AI4063" i="5"/>
  <c r="AI4062" i="5"/>
  <c r="AI4061" i="5"/>
  <c r="AI4060" i="5"/>
  <c r="AI4059" i="5"/>
  <c r="AI4058" i="5"/>
  <c r="AI4057" i="5"/>
  <c r="AI4056" i="5"/>
  <c r="AI4055" i="5"/>
  <c r="AI4054" i="5"/>
  <c r="AI4053" i="5"/>
  <c r="AI4052" i="5"/>
  <c r="AI4051" i="5"/>
  <c r="AI4050" i="5"/>
  <c r="AI4049" i="5"/>
  <c r="AI4048" i="5"/>
  <c r="AI4047" i="5"/>
  <c r="AI4046" i="5"/>
  <c r="AI4045" i="5"/>
  <c r="AI4044" i="5"/>
  <c r="AI4043" i="5"/>
  <c r="AI4042" i="5"/>
  <c r="AI4041" i="5"/>
  <c r="AI4040" i="5"/>
  <c r="AG4034" i="5"/>
  <c r="D4199" i="5"/>
  <c r="AJ4193" i="5" s="1"/>
  <c r="D4200" i="5"/>
  <c r="AG4200" i="5" s="1"/>
  <c r="D4201" i="5"/>
  <c r="AG4201" i="5" s="1"/>
  <c r="D4202" i="5"/>
  <c r="AG4202" i="5" s="1"/>
  <c r="D4203" i="5"/>
  <c r="AG4203" i="5" s="1"/>
  <c r="D4204" i="5"/>
  <c r="AG4204" i="5" s="1"/>
  <c r="D4205" i="5"/>
  <c r="AG4205" i="5" s="1"/>
  <c r="D4206" i="5"/>
  <c r="AG4206" i="5" s="1"/>
  <c r="D4207" i="5"/>
  <c r="AG4207" i="5" s="1"/>
  <c r="D4208" i="5"/>
  <c r="AG4208" i="5" s="1"/>
  <c r="D4209" i="5"/>
  <c r="AG4209" i="5" s="1"/>
  <c r="D4210" i="5"/>
  <c r="AG4210" i="5" s="1"/>
  <c r="D4211" i="5"/>
  <c r="AG4211" i="5" s="1"/>
  <c r="D4212" i="5"/>
  <c r="AG4212" i="5" s="1"/>
  <c r="D4213" i="5"/>
  <c r="AG4213" i="5" s="1"/>
  <c r="D4214" i="5"/>
  <c r="AG4214" i="5" s="1"/>
  <c r="D4215" i="5"/>
  <c r="AG4215" i="5" s="1"/>
  <c r="D4216" i="5"/>
  <c r="AG4216" i="5" s="1"/>
  <c r="D4217" i="5"/>
  <c r="AG4217" i="5" s="1"/>
  <c r="D4218" i="5"/>
  <c r="AG4218" i="5" s="1"/>
  <c r="D4219" i="5"/>
  <c r="AG4219" i="5" s="1"/>
  <c r="D4220" i="5"/>
  <c r="AG4220" i="5" s="1"/>
  <c r="D4221" i="5"/>
  <c r="AG4221" i="5" s="1"/>
  <c r="D4222" i="5"/>
  <c r="AG4222" i="5" s="1"/>
  <c r="D4223" i="5"/>
  <c r="AG4223" i="5" s="1"/>
  <c r="AL4187" i="5"/>
  <c r="AL4186" i="5"/>
  <c r="AL4185" i="5"/>
  <c r="AL4184" i="5"/>
  <c r="AL4183" i="5"/>
  <c r="AL4182" i="5"/>
  <c r="AL4181" i="5"/>
  <c r="AL4180" i="5"/>
  <c r="AL4179" i="5"/>
  <c r="AL4178" i="5"/>
  <c r="AL4177" i="5"/>
  <c r="AL4176" i="5"/>
  <c r="AL4175" i="5"/>
  <c r="AL4174" i="5"/>
  <c r="AL4173" i="5"/>
  <c r="AL4172" i="5"/>
  <c r="AL4171" i="5"/>
  <c r="AL4170" i="5"/>
  <c r="AL4169" i="5"/>
  <c r="AL4168" i="5"/>
  <c r="AL4167" i="5"/>
  <c r="AL4166" i="5"/>
  <c r="AL4165" i="5"/>
  <c r="AL4164" i="5"/>
  <c r="AL4163" i="5"/>
  <c r="AK4187" i="5"/>
  <c r="AK4186" i="5"/>
  <c r="AK4185" i="5"/>
  <c r="AK4184" i="5"/>
  <c r="AK4183" i="5"/>
  <c r="AK4182" i="5"/>
  <c r="AK4181" i="5"/>
  <c r="AK4180" i="5"/>
  <c r="AK4179" i="5"/>
  <c r="AK4178" i="5"/>
  <c r="AK4177" i="5"/>
  <c r="AK4176" i="5"/>
  <c r="AK4175" i="5"/>
  <c r="AK4174" i="5"/>
  <c r="AK4173" i="5"/>
  <c r="AK4172" i="5"/>
  <c r="AK4171" i="5"/>
  <c r="AK4170" i="5"/>
  <c r="AK4169" i="5"/>
  <c r="AK4168" i="5"/>
  <c r="AK4167" i="5"/>
  <c r="AK4166" i="5"/>
  <c r="AK4165" i="5"/>
  <c r="AK4164" i="5"/>
  <c r="AK4163" i="5"/>
  <c r="AG4155" i="5"/>
  <c r="M4187" i="5"/>
  <c r="AJ4187" i="5" s="1"/>
  <c r="M4186" i="5"/>
  <c r="AJ4186" i="5" s="1"/>
  <c r="M4185" i="5"/>
  <c r="AJ4185" i="5" s="1"/>
  <c r="M4184" i="5"/>
  <c r="AJ4184" i="5" s="1"/>
  <c r="M4183" i="5"/>
  <c r="AJ4183" i="5" s="1"/>
  <c r="M4182" i="5"/>
  <c r="AJ4182" i="5" s="1"/>
  <c r="M4181" i="5"/>
  <c r="AJ4181" i="5" s="1"/>
  <c r="M4180" i="5"/>
  <c r="AJ4180" i="5" s="1"/>
  <c r="M4179" i="5"/>
  <c r="AJ4179" i="5" s="1"/>
  <c r="M4178" i="5"/>
  <c r="AJ4178" i="5" s="1"/>
  <c r="M4177" i="5"/>
  <c r="AJ4177" i="5" s="1"/>
  <c r="M4176" i="5"/>
  <c r="AJ4176" i="5" s="1"/>
  <c r="M4175" i="5"/>
  <c r="AJ4175" i="5" s="1"/>
  <c r="M4174" i="5"/>
  <c r="AJ4174" i="5" s="1"/>
  <c r="M4173" i="5"/>
  <c r="AJ4173" i="5" s="1"/>
  <c r="M4172" i="5"/>
  <c r="AJ4172" i="5" s="1"/>
  <c r="M4171" i="5"/>
  <c r="AJ4171" i="5" s="1"/>
  <c r="M4170" i="5"/>
  <c r="AJ4170" i="5" s="1"/>
  <c r="M4169" i="5"/>
  <c r="AJ4169" i="5" s="1"/>
  <c r="M4168" i="5"/>
  <c r="AJ4168" i="5" s="1"/>
  <c r="M4167" i="5"/>
  <c r="AJ4167" i="5" s="1"/>
  <c r="M4166" i="5"/>
  <c r="AJ4166" i="5" s="1"/>
  <c r="M4165" i="5"/>
  <c r="AJ4165" i="5" s="1"/>
  <c r="M4164" i="5"/>
  <c r="AJ4164" i="5" s="1"/>
  <c r="M4163" i="5"/>
  <c r="AJ4163" i="5" s="1"/>
  <c r="AC4148" i="5"/>
  <c r="BI4147" i="5"/>
  <c r="BI4146" i="5"/>
  <c r="BI4145" i="5"/>
  <c r="BI4144" i="5"/>
  <c r="BI4143" i="5"/>
  <c r="BI4142" i="5"/>
  <c r="BI4141" i="5"/>
  <c r="BI4140" i="5"/>
  <c r="BI4139" i="5"/>
  <c r="BI4138" i="5"/>
  <c r="BI4137" i="5"/>
  <c r="BI4136" i="5"/>
  <c r="BI4135" i="5"/>
  <c r="BI4134" i="5"/>
  <c r="BI4133" i="5"/>
  <c r="BI4132" i="5"/>
  <c r="BI4131" i="5"/>
  <c r="BI4130" i="5"/>
  <c r="BI4129" i="5"/>
  <c r="BI4128" i="5"/>
  <c r="BI4127" i="5"/>
  <c r="BI4126" i="5"/>
  <c r="BI4125" i="5"/>
  <c r="BI4124" i="5"/>
  <c r="BI4123" i="5"/>
  <c r="AG4113" i="5"/>
  <c r="AL4147" i="5"/>
  <c r="AK4147" i="5"/>
  <c r="AL4146" i="5"/>
  <c r="AK4146" i="5"/>
  <c r="AL4145" i="5"/>
  <c r="AK4145" i="5"/>
  <c r="AL4144" i="5"/>
  <c r="AK4144" i="5"/>
  <c r="AL4143" i="5"/>
  <c r="AK4143" i="5"/>
  <c r="AL4142" i="5"/>
  <c r="AK4142" i="5"/>
  <c r="AL4141" i="5"/>
  <c r="AK4141" i="5"/>
  <c r="AL4140" i="5"/>
  <c r="AK4140" i="5"/>
  <c r="AL4139" i="5"/>
  <c r="AK4139" i="5"/>
  <c r="AL4138" i="5"/>
  <c r="AK4138" i="5"/>
  <c r="AL4137" i="5"/>
  <c r="AK4137" i="5"/>
  <c r="AL4136" i="5"/>
  <c r="AK4136" i="5"/>
  <c r="AL4135" i="5"/>
  <c r="AK4135" i="5"/>
  <c r="AL4134" i="5"/>
  <c r="AK4134" i="5"/>
  <c r="AL4133" i="5"/>
  <c r="AK4133" i="5"/>
  <c r="AL4132" i="5"/>
  <c r="AK4132" i="5"/>
  <c r="AL4131" i="5"/>
  <c r="AK4131" i="5"/>
  <c r="AL4130" i="5"/>
  <c r="AK4130" i="5"/>
  <c r="AL4129" i="5"/>
  <c r="AK4129" i="5"/>
  <c r="AL4128" i="5"/>
  <c r="AK4128" i="5"/>
  <c r="AL4127" i="5"/>
  <c r="AK4127" i="5"/>
  <c r="AL4126" i="5"/>
  <c r="AK4126" i="5"/>
  <c r="AL4125" i="5"/>
  <c r="AK4125" i="5"/>
  <c r="AL4124" i="5"/>
  <c r="AK4124" i="5"/>
  <c r="AL4123" i="5"/>
  <c r="AK4123" i="5"/>
  <c r="K4147" i="5"/>
  <c r="K4146" i="5"/>
  <c r="AJ4146" i="5" s="1"/>
  <c r="K4145" i="5"/>
  <c r="AJ4145" i="5" s="1"/>
  <c r="K4144" i="5"/>
  <c r="K4143" i="5"/>
  <c r="K4142" i="5"/>
  <c r="AJ4142" i="5" s="1"/>
  <c r="K4141" i="5"/>
  <c r="AJ4141" i="5" s="1"/>
  <c r="K4140" i="5"/>
  <c r="K4139" i="5"/>
  <c r="K4138" i="5"/>
  <c r="AJ4138" i="5" s="1"/>
  <c r="K4137" i="5"/>
  <c r="AJ4137" i="5" s="1"/>
  <c r="K4136" i="5"/>
  <c r="K4135" i="5"/>
  <c r="K4134" i="5"/>
  <c r="AJ4134" i="5" s="1"/>
  <c r="K4133" i="5"/>
  <c r="AJ4133" i="5" s="1"/>
  <c r="K4132" i="5"/>
  <c r="K4131" i="5"/>
  <c r="K4130" i="5"/>
  <c r="AJ4130" i="5" s="1"/>
  <c r="K4129" i="5"/>
  <c r="AJ4129" i="5" s="1"/>
  <c r="K4128" i="5"/>
  <c r="K4127" i="5"/>
  <c r="K4126" i="5"/>
  <c r="AJ4126" i="5" s="1"/>
  <c r="K4125" i="5"/>
  <c r="AJ4125" i="5" s="1"/>
  <c r="K4124" i="5"/>
  <c r="K4123" i="5"/>
  <c r="AV4084" i="5"/>
  <c r="AV4085" i="5"/>
  <c r="AV4086" i="5"/>
  <c r="AV4087" i="5"/>
  <c r="AV4088" i="5"/>
  <c r="AV4089" i="5"/>
  <c r="AV4090" i="5"/>
  <c r="AV4091" i="5"/>
  <c r="AV4092" i="5"/>
  <c r="AV4093" i="5"/>
  <c r="AV4094" i="5"/>
  <c r="AV4095" i="5"/>
  <c r="AV4096" i="5"/>
  <c r="AV4097" i="5"/>
  <c r="AV4098" i="5"/>
  <c r="AV4099" i="5"/>
  <c r="AV4100" i="5"/>
  <c r="AV4101" i="5"/>
  <c r="AV4102" i="5"/>
  <c r="AV4103" i="5"/>
  <c r="AV4104" i="5"/>
  <c r="AV4105" i="5"/>
  <c r="AV4106" i="5"/>
  <c r="AV4107" i="5"/>
  <c r="AV4083" i="5"/>
  <c r="AU4107" i="5"/>
  <c r="AU4106" i="5"/>
  <c r="AU4105" i="5"/>
  <c r="AU4104" i="5"/>
  <c r="AU4103" i="5"/>
  <c r="AU4102" i="5"/>
  <c r="AU4101" i="5"/>
  <c r="AU4100" i="5"/>
  <c r="AU4099" i="5"/>
  <c r="AU4098" i="5"/>
  <c r="AU4097" i="5"/>
  <c r="AU4096" i="5"/>
  <c r="AU4095" i="5"/>
  <c r="AU4094" i="5"/>
  <c r="AU4093" i="5"/>
  <c r="AU4092" i="5"/>
  <c r="AU4091" i="5"/>
  <c r="AU4090" i="5"/>
  <c r="AU4089" i="5"/>
  <c r="AU4088" i="5"/>
  <c r="AU4087" i="5"/>
  <c r="AU4086" i="5"/>
  <c r="AU4085" i="5"/>
  <c r="AU4084" i="5"/>
  <c r="AU4083" i="5"/>
  <c r="AL4107" i="5"/>
  <c r="AK4107" i="5"/>
  <c r="AJ4107" i="5"/>
  <c r="AL4106" i="5"/>
  <c r="AK4106" i="5"/>
  <c r="AJ4106" i="5"/>
  <c r="AL4105" i="5"/>
  <c r="AK4105" i="5"/>
  <c r="AJ4105" i="5"/>
  <c r="AL4104" i="5"/>
  <c r="AK4104" i="5"/>
  <c r="AJ4104" i="5"/>
  <c r="AL4103" i="5"/>
  <c r="AK4103" i="5"/>
  <c r="AJ4103" i="5"/>
  <c r="AL4102" i="5"/>
  <c r="AK4102" i="5"/>
  <c r="AJ4102" i="5"/>
  <c r="AL4101" i="5"/>
  <c r="AK4101" i="5"/>
  <c r="AJ4101" i="5"/>
  <c r="AL4100" i="5"/>
  <c r="AK4100" i="5"/>
  <c r="AJ4100" i="5"/>
  <c r="AL4099" i="5"/>
  <c r="AK4099" i="5"/>
  <c r="AJ4099" i="5"/>
  <c r="AL4098" i="5"/>
  <c r="AK4098" i="5"/>
  <c r="AJ4098" i="5"/>
  <c r="AL4097" i="5"/>
  <c r="AK4097" i="5"/>
  <c r="AJ4097" i="5"/>
  <c r="AL4096" i="5"/>
  <c r="AK4096" i="5"/>
  <c r="AJ4096" i="5"/>
  <c r="AL4095" i="5"/>
  <c r="AK4095" i="5"/>
  <c r="AJ4095" i="5"/>
  <c r="AL4094" i="5"/>
  <c r="AK4094" i="5"/>
  <c r="AJ4094" i="5"/>
  <c r="AL4093" i="5"/>
  <c r="AK4093" i="5"/>
  <c r="AJ4093" i="5"/>
  <c r="AL4092" i="5"/>
  <c r="AK4092" i="5"/>
  <c r="AJ4092" i="5"/>
  <c r="AL4091" i="5"/>
  <c r="AK4091" i="5"/>
  <c r="AJ4091" i="5"/>
  <c r="AL4090" i="5"/>
  <c r="AK4090" i="5"/>
  <c r="AJ4090" i="5"/>
  <c r="AL4089" i="5"/>
  <c r="AK4089" i="5"/>
  <c r="AJ4089" i="5"/>
  <c r="AL4088" i="5"/>
  <c r="AK4088" i="5"/>
  <c r="AJ4088" i="5"/>
  <c r="AL4087" i="5"/>
  <c r="AK4087" i="5"/>
  <c r="AJ4087" i="5"/>
  <c r="AL4086" i="5"/>
  <c r="AK4086" i="5"/>
  <c r="AJ4086" i="5"/>
  <c r="AL4085" i="5"/>
  <c r="AK4085" i="5"/>
  <c r="AJ4085" i="5"/>
  <c r="AL4084" i="5"/>
  <c r="AK4084" i="5"/>
  <c r="AJ4084" i="5"/>
  <c r="AL4083" i="5"/>
  <c r="AK4083" i="5"/>
  <c r="AJ4083" i="5"/>
  <c r="AG4075" i="5"/>
  <c r="D4083" i="5"/>
  <c r="AJ4075" i="5" s="1"/>
  <c r="D4084" i="5"/>
  <c r="AG4084" i="5" s="1"/>
  <c r="D4085" i="5"/>
  <c r="AG4085" i="5" s="1"/>
  <c r="D4086" i="5"/>
  <c r="AG4086" i="5" s="1"/>
  <c r="Q3136" i="5"/>
  <c r="BC3136" i="5" s="1"/>
  <c r="O3136" i="5"/>
  <c r="AY3136" i="5" s="1"/>
  <c r="M3136" i="5"/>
  <c r="AI3136" i="5" s="1"/>
  <c r="Q3135" i="5"/>
  <c r="BC3135" i="5" s="1"/>
  <c r="O3135" i="5"/>
  <c r="AY3135" i="5" s="1"/>
  <c r="M3135" i="5"/>
  <c r="AI3135" i="5" s="1"/>
  <c r="Q3134" i="5"/>
  <c r="BC3134" i="5" s="1"/>
  <c r="O3134" i="5"/>
  <c r="AY3134" i="5" s="1"/>
  <c r="M3134" i="5"/>
  <c r="AI3134" i="5" s="1"/>
  <c r="Q3133" i="5"/>
  <c r="BC3133" i="5" s="1"/>
  <c r="O3133" i="5"/>
  <c r="AY3133" i="5" s="1"/>
  <c r="M3133" i="5"/>
  <c r="AI3133" i="5" s="1"/>
  <c r="Q3132" i="5"/>
  <c r="BC3132" i="5" s="1"/>
  <c r="O3132" i="5"/>
  <c r="AY3132" i="5" s="1"/>
  <c r="M3132" i="5"/>
  <c r="AI3132" i="5" s="1"/>
  <c r="Q3131" i="5"/>
  <c r="BC3131" i="5" s="1"/>
  <c r="O3131" i="5"/>
  <c r="AY3131" i="5" s="1"/>
  <c r="M3131" i="5"/>
  <c r="AI3131" i="5" s="1"/>
  <c r="Q3130" i="5"/>
  <c r="BC3130" i="5" s="1"/>
  <c r="O3130" i="5"/>
  <c r="AY3130" i="5" s="1"/>
  <c r="M3130" i="5"/>
  <c r="AI3130" i="5" s="1"/>
  <c r="Q3129" i="5"/>
  <c r="BC3129" i="5" s="1"/>
  <c r="O3129" i="5"/>
  <c r="AY3129" i="5" s="1"/>
  <c r="M3129" i="5"/>
  <c r="AI3129" i="5" s="1"/>
  <c r="Q3128" i="5"/>
  <c r="BC3128" i="5" s="1"/>
  <c r="O3128" i="5"/>
  <c r="AY3128" i="5" s="1"/>
  <c r="M3128" i="5"/>
  <c r="AI3128" i="5" s="1"/>
  <c r="Q3127" i="5"/>
  <c r="BC3127" i="5" s="1"/>
  <c r="O3127" i="5"/>
  <c r="AY3127" i="5" s="1"/>
  <c r="M3127" i="5"/>
  <c r="AI3127" i="5" s="1"/>
  <c r="Q3126" i="5"/>
  <c r="BC3126" i="5" s="1"/>
  <c r="O3126" i="5"/>
  <c r="AY3126" i="5" s="1"/>
  <c r="M3126" i="5"/>
  <c r="AI3126" i="5" s="1"/>
  <c r="Q3125" i="5"/>
  <c r="BC3125" i="5" s="1"/>
  <c r="O3125" i="5"/>
  <c r="AY3125" i="5" s="1"/>
  <c r="M3125" i="5"/>
  <c r="AI3125" i="5" s="1"/>
  <c r="Q3124" i="5"/>
  <c r="BC3124" i="5" s="1"/>
  <c r="O3124" i="5"/>
  <c r="AY3124" i="5" s="1"/>
  <c r="M3124" i="5"/>
  <c r="AI3124" i="5" s="1"/>
  <c r="Q3123" i="5"/>
  <c r="BC3123" i="5" s="1"/>
  <c r="O3123" i="5"/>
  <c r="AY3123" i="5" s="1"/>
  <c r="M3123" i="5"/>
  <c r="AI3123" i="5" s="1"/>
  <c r="Q3122" i="5"/>
  <c r="BC3122" i="5" s="1"/>
  <c r="O3122" i="5"/>
  <c r="AY3122" i="5" s="1"/>
  <c r="M3122" i="5"/>
  <c r="AI3122" i="5" s="1"/>
  <c r="Q3121" i="5"/>
  <c r="BC3121" i="5" s="1"/>
  <c r="O3121" i="5"/>
  <c r="AY3121" i="5" s="1"/>
  <c r="M3121" i="5"/>
  <c r="AI3121" i="5" s="1"/>
  <c r="Q3120" i="5"/>
  <c r="BC3120" i="5" s="1"/>
  <c r="O3120" i="5"/>
  <c r="AY3120" i="5" s="1"/>
  <c r="M3120" i="5"/>
  <c r="AI3120" i="5" s="1"/>
  <c r="Q3119" i="5"/>
  <c r="BC3119" i="5" s="1"/>
  <c r="O3119" i="5"/>
  <c r="AY3119" i="5" s="1"/>
  <c r="M3119" i="5"/>
  <c r="AI3119" i="5" s="1"/>
  <c r="Q3118" i="5"/>
  <c r="BC3118" i="5" s="1"/>
  <c r="O3118" i="5"/>
  <c r="AY3118" i="5" s="1"/>
  <c r="M3118" i="5"/>
  <c r="AI3118" i="5" s="1"/>
  <c r="Q3117" i="5"/>
  <c r="BC3117" i="5" s="1"/>
  <c r="O3117" i="5"/>
  <c r="AY3117" i="5" s="1"/>
  <c r="M3117" i="5"/>
  <c r="AI3117" i="5" s="1"/>
  <c r="Q3116" i="5"/>
  <c r="BC3116" i="5" s="1"/>
  <c r="O3116" i="5"/>
  <c r="AY3116" i="5" s="1"/>
  <c r="M3116" i="5"/>
  <c r="AI3116" i="5" s="1"/>
  <c r="Q3115" i="5"/>
  <c r="BC3115" i="5" s="1"/>
  <c r="O3115" i="5"/>
  <c r="AY3115" i="5" s="1"/>
  <c r="M3115" i="5"/>
  <c r="AI3115" i="5" s="1"/>
  <c r="Q3114" i="5"/>
  <c r="BC3114" i="5" s="1"/>
  <c r="O3114" i="5"/>
  <c r="AY3114" i="5" s="1"/>
  <c r="M3114" i="5"/>
  <c r="AI3114" i="5" s="1"/>
  <c r="Q3113" i="5"/>
  <c r="BC3113" i="5" s="1"/>
  <c r="O3113" i="5"/>
  <c r="AY3113" i="5" s="1"/>
  <c r="M3113" i="5"/>
  <c r="AI3113" i="5" s="1"/>
  <c r="BC3112" i="5"/>
  <c r="AY3112" i="5"/>
  <c r="AI3112" i="5"/>
  <c r="Q3099" i="5"/>
  <c r="BC3099" i="5" s="1"/>
  <c r="O3099" i="5"/>
  <c r="AY3099" i="5" s="1"/>
  <c r="M3099" i="5"/>
  <c r="AI3099" i="5" s="1"/>
  <c r="Q3098" i="5"/>
  <c r="BC3098" i="5" s="1"/>
  <c r="O3098" i="5"/>
  <c r="AY3098" i="5" s="1"/>
  <c r="M3098" i="5"/>
  <c r="AI3098" i="5" s="1"/>
  <c r="Q3097" i="5"/>
  <c r="BC3097" i="5" s="1"/>
  <c r="O3097" i="5"/>
  <c r="AY3097" i="5" s="1"/>
  <c r="M3097" i="5"/>
  <c r="AI3097" i="5" s="1"/>
  <c r="Q3096" i="5"/>
  <c r="BC3096" i="5" s="1"/>
  <c r="O3096" i="5"/>
  <c r="AY3096" i="5" s="1"/>
  <c r="M3096" i="5"/>
  <c r="AI3096" i="5" s="1"/>
  <c r="Q3095" i="5"/>
  <c r="BC3095" i="5" s="1"/>
  <c r="O3095" i="5"/>
  <c r="AY3095" i="5" s="1"/>
  <c r="M3095" i="5"/>
  <c r="AI3095" i="5" s="1"/>
  <c r="Q3094" i="5"/>
  <c r="BC3094" i="5" s="1"/>
  <c r="O3094" i="5"/>
  <c r="AY3094" i="5" s="1"/>
  <c r="M3094" i="5"/>
  <c r="AI3094" i="5" s="1"/>
  <c r="Q3093" i="5"/>
  <c r="BC3093" i="5" s="1"/>
  <c r="O3093" i="5"/>
  <c r="AY3093" i="5" s="1"/>
  <c r="M3093" i="5"/>
  <c r="AI3093" i="5" s="1"/>
  <c r="Q3092" i="5"/>
  <c r="BC3092" i="5" s="1"/>
  <c r="O3092" i="5"/>
  <c r="AY3092" i="5" s="1"/>
  <c r="M3092" i="5"/>
  <c r="AI3092" i="5" s="1"/>
  <c r="Q3091" i="5"/>
  <c r="BC3091" i="5" s="1"/>
  <c r="O3091" i="5"/>
  <c r="AY3091" i="5" s="1"/>
  <c r="M3091" i="5"/>
  <c r="AI3091" i="5" s="1"/>
  <c r="Q3090" i="5"/>
  <c r="BC3090" i="5" s="1"/>
  <c r="O3090" i="5"/>
  <c r="AY3090" i="5" s="1"/>
  <c r="M3090" i="5"/>
  <c r="AI3090" i="5" s="1"/>
  <c r="Q3089" i="5"/>
  <c r="BC3089" i="5" s="1"/>
  <c r="O3089" i="5"/>
  <c r="AY3089" i="5" s="1"/>
  <c r="M3089" i="5"/>
  <c r="AI3089" i="5" s="1"/>
  <c r="Q3088" i="5"/>
  <c r="BC3088" i="5" s="1"/>
  <c r="O3088" i="5"/>
  <c r="AY3088" i="5" s="1"/>
  <c r="M3088" i="5"/>
  <c r="AI3088" i="5" s="1"/>
  <c r="Q3087" i="5"/>
  <c r="BC3087" i="5" s="1"/>
  <c r="O3087" i="5"/>
  <c r="AY3087" i="5" s="1"/>
  <c r="M3087" i="5"/>
  <c r="AI3087" i="5" s="1"/>
  <c r="Q3086" i="5"/>
  <c r="BC3086" i="5" s="1"/>
  <c r="O3086" i="5"/>
  <c r="AY3086" i="5" s="1"/>
  <c r="M3086" i="5"/>
  <c r="AI3086" i="5" s="1"/>
  <c r="Q3085" i="5"/>
  <c r="BC3085" i="5" s="1"/>
  <c r="O3085" i="5"/>
  <c r="AY3085" i="5" s="1"/>
  <c r="M3085" i="5"/>
  <c r="AI3085" i="5" s="1"/>
  <c r="Q3084" i="5"/>
  <c r="BC3084" i="5" s="1"/>
  <c r="O3084" i="5"/>
  <c r="AY3084" i="5" s="1"/>
  <c r="M3084" i="5"/>
  <c r="AI3084" i="5" s="1"/>
  <c r="Q3083" i="5"/>
  <c r="BC3083" i="5" s="1"/>
  <c r="O3083" i="5"/>
  <c r="AY3083" i="5" s="1"/>
  <c r="M3083" i="5"/>
  <c r="AI3083" i="5" s="1"/>
  <c r="Q3082" i="5"/>
  <c r="BC3082" i="5" s="1"/>
  <c r="O3082" i="5"/>
  <c r="AY3082" i="5" s="1"/>
  <c r="M3082" i="5"/>
  <c r="AI3082" i="5" s="1"/>
  <c r="Q3081" i="5"/>
  <c r="BC3081" i="5" s="1"/>
  <c r="O3081" i="5"/>
  <c r="AY3081" i="5" s="1"/>
  <c r="M3081" i="5"/>
  <c r="AI3081" i="5" s="1"/>
  <c r="Q3080" i="5"/>
  <c r="BC3080" i="5" s="1"/>
  <c r="O3080" i="5"/>
  <c r="AY3080" i="5" s="1"/>
  <c r="M3080" i="5"/>
  <c r="AI3080" i="5" s="1"/>
  <c r="Q3079" i="5"/>
  <c r="BC3079" i="5" s="1"/>
  <c r="O3079" i="5"/>
  <c r="AY3079" i="5" s="1"/>
  <c r="M3079" i="5"/>
  <c r="AI3079" i="5" s="1"/>
  <c r="Q3078" i="5"/>
  <c r="BC3078" i="5" s="1"/>
  <c r="O3078" i="5"/>
  <c r="AY3078" i="5" s="1"/>
  <c r="M3078" i="5"/>
  <c r="AI3078" i="5" s="1"/>
  <c r="Q3077" i="5"/>
  <c r="BC3077" i="5" s="1"/>
  <c r="O3077" i="5"/>
  <c r="AY3077" i="5" s="1"/>
  <c r="M3077" i="5"/>
  <c r="AI3077" i="5" s="1"/>
  <c r="Q3076" i="5"/>
  <c r="BC3076" i="5" s="1"/>
  <c r="O3076" i="5"/>
  <c r="AY3076" i="5" s="1"/>
  <c r="M3076" i="5"/>
  <c r="AI3076" i="5" s="1"/>
  <c r="Q3075" i="5"/>
  <c r="BC3075" i="5" s="1"/>
  <c r="O3075" i="5"/>
  <c r="AY3075" i="5" s="1"/>
  <c r="M3075" i="5"/>
  <c r="AI3075" i="5" s="1"/>
  <c r="Q2285" i="5"/>
  <c r="O2285" i="5"/>
  <c r="M2285" i="5"/>
  <c r="Q2284" i="5"/>
  <c r="O2284" i="5"/>
  <c r="M2284" i="5"/>
  <c r="AI2284" i="5" s="1"/>
  <c r="Q2283" i="5"/>
  <c r="O2283" i="5"/>
  <c r="M2283" i="5"/>
  <c r="AI2283" i="5" s="1"/>
  <c r="Q2282" i="5"/>
  <c r="O2282" i="5"/>
  <c r="M2282" i="5"/>
  <c r="AI2282" i="5" s="1"/>
  <c r="Q2281" i="5"/>
  <c r="O2281" i="5"/>
  <c r="M2281" i="5"/>
  <c r="Q2280" i="5"/>
  <c r="O2280" i="5"/>
  <c r="M2280" i="5"/>
  <c r="AI2280" i="5" s="1"/>
  <c r="Q2279" i="5"/>
  <c r="O2279" i="5"/>
  <c r="M2279" i="5"/>
  <c r="AI2279" i="5" s="1"/>
  <c r="Q2278" i="5"/>
  <c r="O2278" i="5"/>
  <c r="M2278" i="5"/>
  <c r="AI2278" i="5" s="1"/>
  <c r="Q2277" i="5"/>
  <c r="O2277" i="5"/>
  <c r="M2277" i="5"/>
  <c r="Q2276" i="5"/>
  <c r="O2276" i="5"/>
  <c r="M2276" i="5"/>
  <c r="AI2276" i="5" s="1"/>
  <c r="Q2275" i="5"/>
  <c r="O2275" i="5"/>
  <c r="M2275" i="5"/>
  <c r="AI2275" i="5" s="1"/>
  <c r="Q2274" i="5"/>
  <c r="O2274" i="5"/>
  <c r="M2274" i="5"/>
  <c r="AI2274" i="5" s="1"/>
  <c r="Q2273" i="5"/>
  <c r="O2273" i="5"/>
  <c r="M2273" i="5"/>
  <c r="Q2272" i="5"/>
  <c r="O2272" i="5"/>
  <c r="M2272" i="5"/>
  <c r="AI2272" i="5" s="1"/>
  <c r="Q2271" i="5"/>
  <c r="O2271" i="5"/>
  <c r="M2271" i="5"/>
  <c r="AI2271" i="5" s="1"/>
  <c r="Q2270" i="5"/>
  <c r="O2270" i="5"/>
  <c r="M2270" i="5"/>
  <c r="AI2270" i="5" s="1"/>
  <c r="Q2269" i="5"/>
  <c r="O2269" i="5"/>
  <c r="M2269" i="5"/>
  <c r="Q2268" i="5"/>
  <c r="O2268" i="5"/>
  <c r="M2268" i="5"/>
  <c r="AI2268" i="5" s="1"/>
  <c r="Q2267" i="5"/>
  <c r="O2267" i="5"/>
  <c r="M2267" i="5"/>
  <c r="AI2267" i="5" s="1"/>
  <c r="Q2266" i="5"/>
  <c r="O2266" i="5"/>
  <c r="M2266" i="5"/>
  <c r="AI2266" i="5" s="1"/>
  <c r="Q2265" i="5"/>
  <c r="O2265" i="5"/>
  <c r="M2265" i="5"/>
  <c r="AI2265" i="5" s="1"/>
  <c r="Q2264" i="5"/>
  <c r="O2264" i="5"/>
  <c r="M2264" i="5"/>
  <c r="AI2264" i="5" s="1"/>
  <c r="Q2263" i="5"/>
  <c r="O2263" i="5"/>
  <c r="M2263" i="5"/>
  <c r="AI2263" i="5" s="1"/>
  <c r="Q2262" i="5"/>
  <c r="O2262" i="5"/>
  <c r="M2262" i="5"/>
  <c r="AI2262" i="5" s="1"/>
  <c r="Q2261" i="5"/>
  <c r="O2261" i="5"/>
  <c r="M2261" i="5"/>
  <c r="AI2261" i="5" s="1"/>
  <c r="Q2247" i="5"/>
  <c r="O2247" i="5"/>
  <c r="M2247" i="5"/>
  <c r="AI2247" i="5" s="1"/>
  <c r="Q2246" i="5"/>
  <c r="O2246" i="5"/>
  <c r="M2246" i="5"/>
  <c r="AI2246" i="5" s="1"/>
  <c r="Q2245" i="5"/>
  <c r="O2245" i="5"/>
  <c r="M2245" i="5"/>
  <c r="AI2245" i="5" s="1"/>
  <c r="Q2244" i="5"/>
  <c r="O2244" i="5"/>
  <c r="M2244" i="5"/>
  <c r="Q2243" i="5"/>
  <c r="O2243" i="5"/>
  <c r="M2243" i="5"/>
  <c r="AI2243" i="5" s="1"/>
  <c r="Q2242" i="5"/>
  <c r="O2242" i="5"/>
  <c r="M2242" i="5"/>
  <c r="AI2242" i="5" s="1"/>
  <c r="Q2241" i="5"/>
  <c r="O2241" i="5"/>
  <c r="M2241" i="5"/>
  <c r="AI2241" i="5" s="1"/>
  <c r="Q2240" i="5"/>
  <c r="O2240" i="5"/>
  <c r="M2240" i="5"/>
  <c r="Q2239" i="5"/>
  <c r="O2239" i="5"/>
  <c r="M2239" i="5"/>
  <c r="AI2239" i="5" s="1"/>
  <c r="Q2238" i="5"/>
  <c r="O2238" i="5"/>
  <c r="M2238" i="5"/>
  <c r="AI2238" i="5" s="1"/>
  <c r="Q2237" i="5"/>
  <c r="O2237" i="5"/>
  <c r="M2237" i="5"/>
  <c r="AI2237" i="5" s="1"/>
  <c r="Q2236" i="5"/>
  <c r="O2236" i="5"/>
  <c r="M2236" i="5"/>
  <c r="Q2235" i="5"/>
  <c r="O2235" i="5"/>
  <c r="M2235" i="5"/>
  <c r="AI2235" i="5" s="1"/>
  <c r="Q2234" i="5"/>
  <c r="O2234" i="5"/>
  <c r="M2234" i="5"/>
  <c r="AI2234" i="5" s="1"/>
  <c r="Q2233" i="5"/>
  <c r="O2233" i="5"/>
  <c r="M2233" i="5"/>
  <c r="AI2233" i="5" s="1"/>
  <c r="Q2232" i="5"/>
  <c r="O2232" i="5"/>
  <c r="M2232" i="5"/>
  <c r="Q2231" i="5"/>
  <c r="O2231" i="5"/>
  <c r="M2231" i="5"/>
  <c r="AI2231" i="5" s="1"/>
  <c r="Q2230" i="5"/>
  <c r="O2230" i="5"/>
  <c r="M2230" i="5"/>
  <c r="AI2230" i="5" s="1"/>
  <c r="Q2229" i="5"/>
  <c r="O2229" i="5"/>
  <c r="M2229" i="5"/>
  <c r="AI2229" i="5" s="1"/>
  <c r="Q2228" i="5"/>
  <c r="O2228" i="5"/>
  <c r="M2228" i="5"/>
  <c r="AI2228" i="5" s="1"/>
  <c r="U1542" i="5"/>
  <c r="AY1542" i="5" s="1"/>
  <c r="S1542" i="5"/>
  <c r="Q1542" i="5"/>
  <c r="U1541" i="5"/>
  <c r="AY1541" i="5" s="1"/>
  <c r="S1541" i="5"/>
  <c r="Q1541" i="5"/>
  <c r="U1540" i="5"/>
  <c r="AY1540" i="5" s="1"/>
  <c r="S1540" i="5"/>
  <c r="AU1540" i="5" s="1"/>
  <c r="Q1540" i="5"/>
  <c r="AI1540" i="5" s="1"/>
  <c r="U1539" i="5"/>
  <c r="AY1539" i="5" s="1"/>
  <c r="S1539" i="5"/>
  <c r="Q1539" i="5"/>
  <c r="AI1539" i="5" s="1"/>
  <c r="U1538" i="5"/>
  <c r="AY1538" i="5" s="1"/>
  <c r="S1538" i="5"/>
  <c r="Q1538" i="5"/>
  <c r="U1537" i="5"/>
  <c r="AY1537" i="5" s="1"/>
  <c r="S1537" i="5"/>
  <c r="Q1537" i="5"/>
  <c r="U1536" i="5"/>
  <c r="AY1536" i="5" s="1"/>
  <c r="S1536" i="5"/>
  <c r="AU1536" i="5" s="1"/>
  <c r="Q1536" i="5"/>
  <c r="AI1536" i="5" s="1"/>
  <c r="U1535" i="5"/>
  <c r="AY1535" i="5" s="1"/>
  <c r="S1535" i="5"/>
  <c r="Q1535" i="5"/>
  <c r="AI1535" i="5" s="1"/>
  <c r="U1534" i="5"/>
  <c r="AY1534" i="5" s="1"/>
  <c r="S1534" i="5"/>
  <c r="Q1534" i="5"/>
  <c r="U1533" i="5"/>
  <c r="AY1533" i="5" s="1"/>
  <c r="S1533" i="5"/>
  <c r="Q1533" i="5"/>
  <c r="U1532" i="5"/>
  <c r="AY1532" i="5" s="1"/>
  <c r="S1532" i="5"/>
  <c r="AU1532" i="5" s="1"/>
  <c r="Q1532" i="5"/>
  <c r="AI1532" i="5" s="1"/>
  <c r="U1531" i="5"/>
  <c r="AY1531" i="5" s="1"/>
  <c r="S1531" i="5"/>
  <c r="Q1531" i="5"/>
  <c r="AI1531" i="5" s="1"/>
  <c r="U1530" i="5"/>
  <c r="AY1530" i="5" s="1"/>
  <c r="S1530" i="5"/>
  <c r="Q1530" i="5"/>
  <c r="U1529" i="5"/>
  <c r="AY1529" i="5" s="1"/>
  <c r="S1529" i="5"/>
  <c r="Q1529" i="5"/>
  <c r="U1528" i="5"/>
  <c r="AY1528" i="5" s="1"/>
  <c r="S1528" i="5"/>
  <c r="AU1528" i="5" s="1"/>
  <c r="Q1528" i="5"/>
  <c r="AI1528" i="5" s="1"/>
  <c r="U1527" i="5"/>
  <c r="AY1527" i="5" s="1"/>
  <c r="S1527" i="5"/>
  <c r="Q1527" i="5"/>
  <c r="AI1527" i="5" s="1"/>
  <c r="U1526" i="5"/>
  <c r="AY1526" i="5" s="1"/>
  <c r="S1526" i="5"/>
  <c r="Q1526" i="5"/>
  <c r="U1525" i="5"/>
  <c r="AY1525" i="5" s="1"/>
  <c r="S1525" i="5"/>
  <c r="Q1525" i="5"/>
  <c r="U1524" i="5"/>
  <c r="AY1524" i="5" s="1"/>
  <c r="S1524" i="5"/>
  <c r="AU1524" i="5" s="1"/>
  <c r="Q1524" i="5"/>
  <c r="AI1524" i="5" s="1"/>
  <c r="U1523" i="5"/>
  <c r="AY1523" i="5" s="1"/>
  <c r="S1523" i="5"/>
  <c r="Q1523" i="5"/>
  <c r="AI1523" i="5" s="1"/>
  <c r="U1522" i="5"/>
  <c r="AY1522" i="5" s="1"/>
  <c r="S1522" i="5"/>
  <c r="Q1522" i="5"/>
  <c r="AI1522" i="5" s="1"/>
  <c r="U1521" i="5"/>
  <c r="AY1521" i="5" s="1"/>
  <c r="S1521" i="5"/>
  <c r="Q1521" i="5"/>
  <c r="AI1521" i="5" s="1"/>
  <c r="U1520" i="5"/>
  <c r="AY1520" i="5" s="1"/>
  <c r="S1520" i="5"/>
  <c r="AU1520" i="5" s="1"/>
  <c r="Q1520" i="5"/>
  <c r="AI1520" i="5" s="1"/>
  <c r="U1519" i="5"/>
  <c r="AY1519" i="5" s="1"/>
  <c r="S1519" i="5"/>
  <c r="Q1519" i="5"/>
  <c r="AI1519" i="5" s="1"/>
  <c r="U1518" i="5"/>
  <c r="AY1518" i="5" s="1"/>
  <c r="S1518" i="5"/>
  <c r="AU1518" i="5" s="1"/>
  <c r="Q1518" i="5"/>
  <c r="AI1518" i="5" s="1"/>
  <c r="Q1503" i="5"/>
  <c r="BC1503" i="5" s="1"/>
  <c r="O1503" i="5"/>
  <c r="AY1503" i="5" s="1"/>
  <c r="M1503" i="5"/>
  <c r="Q1502" i="5"/>
  <c r="BC1502" i="5" s="1"/>
  <c r="O1502" i="5"/>
  <c r="AY1502" i="5" s="1"/>
  <c r="M1502" i="5"/>
  <c r="AI1502" i="5" s="1"/>
  <c r="Q1501" i="5"/>
  <c r="BC1501" i="5" s="1"/>
  <c r="O1501" i="5"/>
  <c r="AY1501" i="5" s="1"/>
  <c r="M1501" i="5"/>
  <c r="AI1501" i="5" s="1"/>
  <c r="Q1500" i="5"/>
  <c r="BC1500" i="5" s="1"/>
  <c r="O1500" i="5"/>
  <c r="AY1500" i="5" s="1"/>
  <c r="M1500" i="5"/>
  <c r="Q1499" i="5"/>
  <c r="BC1499" i="5" s="1"/>
  <c r="O1499" i="5"/>
  <c r="AY1499" i="5" s="1"/>
  <c r="M1499" i="5"/>
  <c r="Q1498" i="5"/>
  <c r="BC1498" i="5" s="1"/>
  <c r="O1498" i="5"/>
  <c r="AY1498" i="5" s="1"/>
  <c r="M1498" i="5"/>
  <c r="AI1498" i="5" s="1"/>
  <c r="Q1497" i="5"/>
  <c r="BC1497" i="5" s="1"/>
  <c r="O1497" i="5"/>
  <c r="AY1497" i="5" s="1"/>
  <c r="M1497" i="5"/>
  <c r="AI1497" i="5" s="1"/>
  <c r="Q1496" i="5"/>
  <c r="BC1496" i="5" s="1"/>
  <c r="O1496" i="5"/>
  <c r="AY1496" i="5" s="1"/>
  <c r="M1496" i="5"/>
  <c r="Q1495" i="5"/>
  <c r="BC1495" i="5" s="1"/>
  <c r="O1495" i="5"/>
  <c r="AY1495" i="5" s="1"/>
  <c r="M1495" i="5"/>
  <c r="Q1494" i="5"/>
  <c r="BC1494" i="5" s="1"/>
  <c r="O1494" i="5"/>
  <c r="AY1494" i="5" s="1"/>
  <c r="M1494" i="5"/>
  <c r="AI1494" i="5" s="1"/>
  <c r="Q1493" i="5"/>
  <c r="BC1493" i="5" s="1"/>
  <c r="O1493" i="5"/>
  <c r="AY1493" i="5" s="1"/>
  <c r="M1493" i="5"/>
  <c r="AI1493" i="5" s="1"/>
  <c r="Q1492" i="5"/>
  <c r="BC1492" i="5" s="1"/>
  <c r="O1492" i="5"/>
  <c r="AY1492" i="5" s="1"/>
  <c r="M1492" i="5"/>
  <c r="Q1491" i="5"/>
  <c r="BC1491" i="5" s="1"/>
  <c r="O1491" i="5"/>
  <c r="AY1491" i="5" s="1"/>
  <c r="M1491" i="5"/>
  <c r="Q1490" i="5"/>
  <c r="BC1490" i="5" s="1"/>
  <c r="O1490" i="5"/>
  <c r="AY1490" i="5" s="1"/>
  <c r="M1490" i="5"/>
  <c r="AI1490" i="5" s="1"/>
  <c r="Q1489" i="5"/>
  <c r="BC1489" i="5" s="1"/>
  <c r="O1489" i="5"/>
  <c r="AY1489" i="5" s="1"/>
  <c r="M1489" i="5"/>
  <c r="AI1489" i="5" s="1"/>
  <c r="Q1488" i="5"/>
  <c r="BC1488" i="5" s="1"/>
  <c r="O1488" i="5"/>
  <c r="AY1488" i="5" s="1"/>
  <c r="M1488" i="5"/>
  <c r="Q1487" i="5"/>
  <c r="BC1487" i="5" s="1"/>
  <c r="O1487" i="5"/>
  <c r="AY1487" i="5" s="1"/>
  <c r="M1487" i="5"/>
  <c r="Q1486" i="5"/>
  <c r="BC1486" i="5" s="1"/>
  <c r="O1486" i="5"/>
  <c r="AY1486" i="5" s="1"/>
  <c r="M1486" i="5"/>
  <c r="AI1486" i="5" s="1"/>
  <c r="Q1485" i="5"/>
  <c r="BC1485" i="5" s="1"/>
  <c r="O1485" i="5"/>
  <c r="AY1485" i="5" s="1"/>
  <c r="M1485" i="5"/>
  <c r="AI1485" i="5" s="1"/>
  <c r="Q1484" i="5"/>
  <c r="BC1484" i="5" s="1"/>
  <c r="O1484" i="5"/>
  <c r="AY1484" i="5" s="1"/>
  <c r="M1484" i="5"/>
  <c r="Q1483" i="5"/>
  <c r="BC1483" i="5" s="1"/>
  <c r="O1483" i="5"/>
  <c r="AY1483" i="5" s="1"/>
  <c r="M1483" i="5"/>
  <c r="AI1483" i="5" s="1"/>
  <c r="Q1482" i="5"/>
  <c r="BC1482" i="5" s="1"/>
  <c r="O1482" i="5"/>
  <c r="AY1482" i="5" s="1"/>
  <c r="M1482" i="5"/>
  <c r="AI1482" i="5" s="1"/>
  <c r="Q1481" i="5"/>
  <c r="BC1481" i="5" s="1"/>
  <c r="O1481" i="5"/>
  <c r="AY1481" i="5" s="1"/>
  <c r="M1481" i="5"/>
  <c r="AI1481" i="5" s="1"/>
  <c r="Q1480" i="5"/>
  <c r="BC1480" i="5" s="1"/>
  <c r="O1480" i="5"/>
  <c r="AY1480" i="5" s="1"/>
  <c r="M1480" i="5"/>
  <c r="Q1479" i="5"/>
  <c r="BC1479" i="5" s="1"/>
  <c r="O1479" i="5"/>
  <c r="AY1479" i="5" s="1"/>
  <c r="M1479" i="5"/>
  <c r="AI1479" i="5" s="1"/>
  <c r="Q1467" i="5"/>
  <c r="BC1467" i="5" s="1"/>
  <c r="O1467" i="5"/>
  <c r="AY1467" i="5" s="1"/>
  <c r="M1467" i="5"/>
  <c r="AI1467" i="5" s="1"/>
  <c r="Q1466" i="5"/>
  <c r="BC1466" i="5" s="1"/>
  <c r="O1466" i="5"/>
  <c r="AY1466" i="5" s="1"/>
  <c r="M1466" i="5"/>
  <c r="AI1466" i="5" s="1"/>
  <c r="Q1465" i="5"/>
  <c r="BC1465" i="5" s="1"/>
  <c r="O1465" i="5"/>
  <c r="AY1465" i="5" s="1"/>
  <c r="M1465" i="5"/>
  <c r="Q1464" i="5"/>
  <c r="BC1464" i="5" s="1"/>
  <c r="O1464" i="5"/>
  <c r="AY1464" i="5" s="1"/>
  <c r="M1464" i="5"/>
  <c r="Q1463" i="5"/>
  <c r="BC1463" i="5" s="1"/>
  <c r="O1463" i="5"/>
  <c r="AY1463" i="5" s="1"/>
  <c r="M1463" i="5"/>
  <c r="AI1463" i="5" s="1"/>
  <c r="Q1462" i="5"/>
  <c r="BC1462" i="5" s="1"/>
  <c r="O1462" i="5"/>
  <c r="AY1462" i="5" s="1"/>
  <c r="M1462" i="5"/>
  <c r="AI1462" i="5" s="1"/>
  <c r="Q1461" i="5"/>
  <c r="BC1461" i="5" s="1"/>
  <c r="O1461" i="5"/>
  <c r="AY1461" i="5" s="1"/>
  <c r="M1461" i="5"/>
  <c r="Q1460" i="5"/>
  <c r="BC1460" i="5" s="1"/>
  <c r="O1460" i="5"/>
  <c r="AY1460" i="5" s="1"/>
  <c r="M1460" i="5"/>
  <c r="Q1459" i="5"/>
  <c r="BC1459" i="5" s="1"/>
  <c r="O1459" i="5"/>
  <c r="AY1459" i="5" s="1"/>
  <c r="M1459" i="5"/>
  <c r="AI1459" i="5" s="1"/>
  <c r="Q1458" i="5"/>
  <c r="BC1458" i="5" s="1"/>
  <c r="O1458" i="5"/>
  <c r="AY1458" i="5" s="1"/>
  <c r="M1458" i="5"/>
  <c r="AI1458" i="5" s="1"/>
  <c r="Q1457" i="5"/>
  <c r="BC1457" i="5" s="1"/>
  <c r="O1457" i="5"/>
  <c r="AY1457" i="5" s="1"/>
  <c r="M1457" i="5"/>
  <c r="Q1456" i="5"/>
  <c r="BC1456" i="5" s="1"/>
  <c r="O1456" i="5"/>
  <c r="AY1456" i="5" s="1"/>
  <c r="M1456" i="5"/>
  <c r="Q1455" i="5"/>
  <c r="BC1455" i="5" s="1"/>
  <c r="O1455" i="5"/>
  <c r="AY1455" i="5" s="1"/>
  <c r="M1455" i="5"/>
  <c r="AI1455" i="5" s="1"/>
  <c r="Q1454" i="5"/>
  <c r="BC1454" i="5" s="1"/>
  <c r="O1454" i="5"/>
  <c r="AY1454" i="5" s="1"/>
  <c r="M1454" i="5"/>
  <c r="AI1454" i="5" s="1"/>
  <c r="Q1453" i="5"/>
  <c r="BC1453" i="5" s="1"/>
  <c r="O1453" i="5"/>
  <c r="AY1453" i="5" s="1"/>
  <c r="M1453" i="5"/>
  <c r="Q1452" i="5"/>
  <c r="BC1452" i="5" s="1"/>
  <c r="O1452" i="5"/>
  <c r="AY1452" i="5" s="1"/>
  <c r="M1452" i="5"/>
  <c r="Q1451" i="5"/>
  <c r="BC1451" i="5" s="1"/>
  <c r="O1451" i="5"/>
  <c r="AY1451" i="5" s="1"/>
  <c r="M1451" i="5"/>
  <c r="AI1451" i="5" s="1"/>
  <c r="Q1450" i="5"/>
  <c r="BC1450" i="5" s="1"/>
  <c r="O1450" i="5"/>
  <c r="AY1450" i="5" s="1"/>
  <c r="M1450" i="5"/>
  <c r="AI1450" i="5" s="1"/>
  <c r="Q1449" i="5"/>
  <c r="BC1449" i="5" s="1"/>
  <c r="O1449" i="5"/>
  <c r="AY1449" i="5" s="1"/>
  <c r="M1449" i="5"/>
  <c r="Q1448" i="5"/>
  <c r="BC1448" i="5" s="1"/>
  <c r="O1448" i="5"/>
  <c r="AY1448" i="5" s="1"/>
  <c r="Q1447" i="5"/>
  <c r="BC1447" i="5" s="1"/>
  <c r="O1447" i="5"/>
  <c r="AY1447" i="5" s="1"/>
  <c r="M1447" i="5"/>
  <c r="AI1447" i="5" s="1"/>
  <c r="Q1446" i="5"/>
  <c r="BC1446" i="5" s="1"/>
  <c r="O1446" i="5"/>
  <c r="AY1446" i="5" s="1"/>
  <c r="M1446" i="5"/>
  <c r="AI1446" i="5" s="1"/>
  <c r="Q1445" i="5"/>
  <c r="BC1445" i="5" s="1"/>
  <c r="O1445" i="5"/>
  <c r="AY1445" i="5" s="1"/>
  <c r="M1445" i="5"/>
  <c r="Q1444" i="5"/>
  <c r="BC1444" i="5" s="1"/>
  <c r="O1444" i="5"/>
  <c r="AY1444" i="5" s="1"/>
  <c r="M1444" i="5"/>
  <c r="Q1443" i="5"/>
  <c r="O1443" i="5"/>
  <c r="AY1443" i="5" s="1"/>
  <c r="M1443" i="5"/>
  <c r="AI1443" i="5" s="1"/>
  <c r="D4040" i="5"/>
  <c r="AG4040" i="5" s="1"/>
  <c r="D4041" i="5"/>
  <c r="AG4041" i="5" s="1"/>
  <c r="D4042" i="5"/>
  <c r="AG4042" i="5" s="1"/>
  <c r="D4043" i="5"/>
  <c r="AG4043" i="5" s="1"/>
  <c r="D3970" i="5"/>
  <c r="AJ3964" i="5" s="1"/>
  <c r="D3971" i="5"/>
  <c r="AG3971" i="5" s="1"/>
  <c r="D3972" i="5"/>
  <c r="AG3972" i="5" s="1"/>
  <c r="D3973" i="5"/>
  <c r="AG3973" i="5" s="1"/>
  <c r="D3974" i="5"/>
  <c r="AG3974" i="5" s="1"/>
  <c r="D3975" i="5"/>
  <c r="AG3975" i="5" s="1"/>
  <c r="D3976" i="5"/>
  <c r="AG3976" i="5" s="1"/>
  <c r="D3977" i="5"/>
  <c r="AG3977" i="5" s="1"/>
  <c r="D3978" i="5"/>
  <c r="AG3978" i="5" s="1"/>
  <c r="D3979" i="5"/>
  <c r="AG3979" i="5" s="1"/>
  <c r="D3980" i="5"/>
  <c r="AG3980" i="5" s="1"/>
  <c r="D3981" i="5"/>
  <c r="AG3981" i="5" s="1"/>
  <c r="D3982" i="5"/>
  <c r="AG3982" i="5" s="1"/>
  <c r="D3983" i="5"/>
  <c r="AG3983" i="5" s="1"/>
  <c r="D3984" i="5"/>
  <c r="AG3984" i="5" s="1"/>
  <c r="D3985" i="5"/>
  <c r="AG3985" i="5" s="1"/>
  <c r="D3986" i="5"/>
  <c r="AG3986" i="5" s="1"/>
  <c r="D3987" i="5"/>
  <c r="AG3987" i="5" s="1"/>
  <c r="D3988" i="5"/>
  <c r="AG3988" i="5" s="1"/>
  <c r="D3989" i="5"/>
  <c r="AG3989" i="5" s="1"/>
  <c r="D3990" i="5"/>
  <c r="AG3990" i="5" s="1"/>
  <c r="D3991" i="5"/>
  <c r="AG3991" i="5" s="1"/>
  <c r="D3992" i="5"/>
  <c r="AG3992" i="5" s="1"/>
  <c r="D3993" i="5"/>
  <c r="AG3993" i="5" s="1"/>
  <c r="D3994" i="5"/>
  <c r="AG3994" i="5" s="1"/>
  <c r="AK3916" i="5"/>
  <c r="AK3917" i="5"/>
  <c r="AK3918" i="5"/>
  <c r="AK3919" i="5"/>
  <c r="AK3914" i="5"/>
  <c r="AJ3909" i="5"/>
  <c r="AG3919" i="5"/>
  <c r="AG3918" i="5"/>
  <c r="AG3917" i="5"/>
  <c r="AG3916" i="5"/>
  <c r="AG3915" i="5"/>
  <c r="AK3915" i="5" s="1"/>
  <c r="AG3914" i="5"/>
  <c r="AG3909" i="5"/>
  <c r="AG3899" i="5"/>
  <c r="AH3899" i="5"/>
  <c r="AG3900" i="5"/>
  <c r="AH3900" i="5"/>
  <c r="AG3901" i="5"/>
  <c r="AH3901" i="5"/>
  <c r="AG3902" i="5"/>
  <c r="AH3902" i="5"/>
  <c r="AG3903" i="5"/>
  <c r="AH3903" i="5"/>
  <c r="AH3898" i="5"/>
  <c r="AG3898" i="5"/>
  <c r="AI3862" i="5"/>
  <c r="AJ3862" i="5"/>
  <c r="AK3862" i="5"/>
  <c r="AM3862" i="5"/>
  <c r="AI3863" i="5"/>
  <c r="AJ3863" i="5"/>
  <c r="AK3863" i="5"/>
  <c r="AM3863" i="5"/>
  <c r="AI3864" i="5"/>
  <c r="AJ3864" i="5"/>
  <c r="AK3864" i="5"/>
  <c r="AM3864" i="5"/>
  <c r="AI3865" i="5"/>
  <c r="AJ3865" i="5"/>
  <c r="AK3865" i="5"/>
  <c r="AM3865" i="5"/>
  <c r="AI3866" i="5"/>
  <c r="AJ3866" i="5"/>
  <c r="AK3866" i="5"/>
  <c r="AM3866" i="5"/>
  <c r="AI3867" i="5"/>
  <c r="AJ3867" i="5"/>
  <c r="AK3867" i="5"/>
  <c r="AM3867" i="5"/>
  <c r="AI3868" i="5"/>
  <c r="AJ3868" i="5"/>
  <c r="AK3868" i="5"/>
  <c r="AM3868" i="5"/>
  <c r="AI3869" i="5"/>
  <c r="AJ3869" i="5"/>
  <c r="AK3869" i="5"/>
  <c r="AM3869" i="5"/>
  <c r="AI3870" i="5"/>
  <c r="AJ3870" i="5"/>
  <c r="AK3870" i="5"/>
  <c r="AM3870" i="5"/>
  <c r="AI3871" i="5"/>
  <c r="AJ3871" i="5"/>
  <c r="AK3871" i="5"/>
  <c r="AM3871" i="5"/>
  <c r="AI3872" i="5"/>
  <c r="AJ3872" i="5"/>
  <c r="AK3872" i="5"/>
  <c r="AM3872" i="5"/>
  <c r="AI3873" i="5"/>
  <c r="AJ3873" i="5"/>
  <c r="AK3873" i="5"/>
  <c r="AM3873" i="5"/>
  <c r="AI3874" i="5"/>
  <c r="AJ3874" i="5"/>
  <c r="AK3874" i="5"/>
  <c r="AM3874" i="5"/>
  <c r="AI3875" i="5"/>
  <c r="AJ3875" i="5"/>
  <c r="AK3875" i="5"/>
  <c r="AM3875" i="5"/>
  <c r="AI3876" i="5"/>
  <c r="AJ3876" i="5"/>
  <c r="AK3876" i="5"/>
  <c r="AM3876" i="5"/>
  <c r="AI3877" i="5"/>
  <c r="AJ3877" i="5"/>
  <c r="AK3877" i="5"/>
  <c r="AM3877" i="5"/>
  <c r="AI3878" i="5"/>
  <c r="AJ3878" i="5"/>
  <c r="AK3878" i="5"/>
  <c r="AM3878" i="5"/>
  <c r="AI3879" i="5"/>
  <c r="AJ3879" i="5"/>
  <c r="AK3879" i="5"/>
  <c r="AM3879" i="5"/>
  <c r="AI3880" i="5"/>
  <c r="AJ3880" i="5"/>
  <c r="AK3880" i="5"/>
  <c r="AM3880" i="5"/>
  <c r="AI3881" i="5"/>
  <c r="AJ3881" i="5"/>
  <c r="AK3881" i="5"/>
  <c r="AM3881" i="5"/>
  <c r="AI3882" i="5"/>
  <c r="AJ3882" i="5"/>
  <c r="AK3882" i="5"/>
  <c r="AM3882" i="5"/>
  <c r="AI3883" i="5"/>
  <c r="AJ3883" i="5"/>
  <c r="AK3883" i="5"/>
  <c r="AM3883" i="5"/>
  <c r="AI3884" i="5"/>
  <c r="AJ3884" i="5"/>
  <c r="AK3884" i="5"/>
  <c r="AM3884" i="5"/>
  <c r="AI3885" i="5"/>
  <c r="AJ3885" i="5"/>
  <c r="AK3885" i="5"/>
  <c r="AM3885" i="5"/>
  <c r="AM3861" i="5"/>
  <c r="AK3861" i="5"/>
  <c r="AJ3861" i="5"/>
  <c r="AI3861" i="5"/>
  <c r="AQ2231" i="5" l="1"/>
  <c r="BK2231" i="5"/>
  <c r="BJ2234" i="5"/>
  <c r="AM2234" i="5"/>
  <c r="BJ2238" i="5"/>
  <c r="AM2238" i="5"/>
  <c r="BJ2242" i="5"/>
  <c r="AM2242" i="5"/>
  <c r="BK2247" i="5"/>
  <c r="AQ2247" i="5"/>
  <c r="BM2271" i="5"/>
  <c r="AM2271" i="5"/>
  <c r="BM2275" i="5"/>
  <c r="AM2275" i="5"/>
  <c r="BJ2229" i="5"/>
  <c r="AM2229" i="5"/>
  <c r="BK2230" i="5"/>
  <c r="AQ2230" i="5"/>
  <c r="AG2232" i="5"/>
  <c r="AI2232" i="5"/>
  <c r="BJ2233" i="5"/>
  <c r="AM2233" i="5"/>
  <c r="AQ2234" i="5"/>
  <c r="BK2234" i="5"/>
  <c r="AG2236" i="5"/>
  <c r="AI2236" i="5"/>
  <c r="BJ2237" i="5"/>
  <c r="AM2237" i="5"/>
  <c r="AQ2238" i="5"/>
  <c r="BK2238" i="5"/>
  <c r="AG2240" i="5"/>
  <c r="AI2240" i="5"/>
  <c r="AM2241" i="5"/>
  <c r="BJ2241" i="5"/>
  <c r="BK2242" i="5"/>
  <c r="AQ2242" i="5"/>
  <c r="AG2244" i="5"/>
  <c r="AI2244" i="5"/>
  <c r="BJ2245" i="5"/>
  <c r="AM2245" i="5"/>
  <c r="BK2246" i="5"/>
  <c r="AQ2246" i="5"/>
  <c r="AM2266" i="5"/>
  <c r="BM2266" i="5"/>
  <c r="BN2267" i="5"/>
  <c r="AQ2267" i="5"/>
  <c r="AG2269" i="5"/>
  <c r="AI2269" i="5"/>
  <c r="BM2270" i="5"/>
  <c r="AM2270" i="5"/>
  <c r="BN2271" i="5"/>
  <c r="AQ2271" i="5"/>
  <c r="AG2273" i="5"/>
  <c r="AI2273" i="5"/>
  <c r="BM2274" i="5"/>
  <c r="AM2274" i="5"/>
  <c r="BN2275" i="5"/>
  <c r="AQ2275" i="5"/>
  <c r="AG2277" i="5"/>
  <c r="AI2277" i="5"/>
  <c r="AM2278" i="5"/>
  <c r="BM2278" i="5"/>
  <c r="BN2279" i="5"/>
  <c r="AQ2279" i="5"/>
  <c r="AG2281" i="5"/>
  <c r="AI2281" i="5"/>
  <c r="AM2282" i="5"/>
  <c r="BM2282" i="5"/>
  <c r="BN2283" i="5"/>
  <c r="AQ2283" i="5"/>
  <c r="AG2285" i="5"/>
  <c r="AI2285" i="5"/>
  <c r="AQ2235" i="5"/>
  <c r="BK2235" i="5"/>
  <c r="AQ2243" i="5"/>
  <c r="BK2243" i="5"/>
  <c r="BJ2246" i="5"/>
  <c r="AM2246" i="5"/>
  <c r="BN2276" i="5"/>
  <c r="AQ2276" i="5"/>
  <c r="BM2279" i="5"/>
  <c r="AM2279" i="5"/>
  <c r="BM2283" i="5"/>
  <c r="AM2283" i="5"/>
  <c r="AQ2284" i="5"/>
  <c r="BN2284" i="5"/>
  <c r="AM2228" i="5"/>
  <c r="BJ2228" i="5"/>
  <c r="BK2229" i="5"/>
  <c r="AQ2229" i="5"/>
  <c r="AM2232" i="5"/>
  <c r="BJ2232" i="5"/>
  <c r="BK2233" i="5"/>
  <c r="AQ2233" i="5"/>
  <c r="AM2236" i="5"/>
  <c r="BJ2236" i="5"/>
  <c r="BK2237" i="5"/>
  <c r="AQ2237" i="5"/>
  <c r="AM2240" i="5"/>
  <c r="BJ2240" i="5"/>
  <c r="BK2241" i="5"/>
  <c r="AQ2241" i="5"/>
  <c r="AM2244" i="5"/>
  <c r="BJ2244" i="5"/>
  <c r="BK2245" i="5"/>
  <c r="AQ2245" i="5"/>
  <c r="AQ2266" i="5"/>
  <c r="BN2266" i="5"/>
  <c r="BM2269" i="5"/>
  <c r="AM2269" i="5"/>
  <c r="BN2270" i="5"/>
  <c r="AQ2270" i="5"/>
  <c r="AM2273" i="5"/>
  <c r="BM2273" i="5"/>
  <c r="AQ2274" i="5"/>
  <c r="BN2274" i="5"/>
  <c r="AM2277" i="5"/>
  <c r="BM2277" i="5"/>
  <c r="AQ2278" i="5"/>
  <c r="BN2278" i="5"/>
  <c r="AM2281" i="5"/>
  <c r="BM2281" i="5"/>
  <c r="AQ2282" i="5"/>
  <c r="BN2282" i="5"/>
  <c r="BM2285" i="5"/>
  <c r="AM2285" i="5"/>
  <c r="BJ2230" i="5"/>
  <c r="AM2230" i="5"/>
  <c r="AQ2239" i="5"/>
  <c r="BK2239" i="5"/>
  <c r="BM2267" i="5"/>
  <c r="AM2267" i="5"/>
  <c r="AQ2268" i="5"/>
  <c r="BN2268" i="5"/>
  <c r="BN2272" i="5"/>
  <c r="AQ2272" i="5"/>
  <c r="AQ2280" i="5"/>
  <c r="BN2280" i="5"/>
  <c r="BK2228" i="5"/>
  <c r="AQ2228" i="5"/>
  <c r="BJ2231" i="5"/>
  <c r="AM2231" i="5"/>
  <c r="BK2232" i="5"/>
  <c r="AQ2232" i="5"/>
  <c r="BJ2235" i="5"/>
  <c r="AM2235" i="5"/>
  <c r="BK2236" i="5"/>
  <c r="AQ2236" i="5"/>
  <c r="BJ2239" i="5"/>
  <c r="AM2239" i="5"/>
  <c r="BK2240" i="5"/>
  <c r="AQ2240" i="5"/>
  <c r="BJ2243" i="5"/>
  <c r="AM2243" i="5"/>
  <c r="AQ2244" i="5"/>
  <c r="BK2244" i="5"/>
  <c r="BJ2247" i="5"/>
  <c r="AM2247" i="5"/>
  <c r="AM2268" i="5"/>
  <c r="BM2268" i="5"/>
  <c r="AQ2269" i="5"/>
  <c r="BN2269" i="5"/>
  <c r="AM2272" i="5"/>
  <c r="BM2272" i="5"/>
  <c r="AQ2273" i="5"/>
  <c r="BN2273" i="5"/>
  <c r="BM2276" i="5"/>
  <c r="AM2276" i="5"/>
  <c r="BN2277" i="5"/>
  <c r="AQ2277" i="5"/>
  <c r="BM2280" i="5"/>
  <c r="AM2280" i="5"/>
  <c r="BN2281" i="5"/>
  <c r="AQ2281" i="5"/>
  <c r="BM2284" i="5"/>
  <c r="AM2284" i="5"/>
  <c r="BN2285" i="5"/>
  <c r="AQ2285" i="5"/>
  <c r="BN2264" i="5"/>
  <c r="AQ2264" i="5"/>
  <c r="AM2263" i="5"/>
  <c r="BM2263" i="5"/>
  <c r="BM2262" i="5"/>
  <c r="AM2262" i="5"/>
  <c r="AQ2263" i="5"/>
  <c r="BN2263" i="5"/>
  <c r="BM2261" i="5"/>
  <c r="AM2261" i="5"/>
  <c r="AQ2262" i="5"/>
  <c r="BN2262" i="5"/>
  <c r="BM2265" i="5"/>
  <c r="AM2265" i="5"/>
  <c r="BN2261" i="5"/>
  <c r="AQ2261" i="5"/>
  <c r="AM2264" i="5"/>
  <c r="BM2264" i="5"/>
  <c r="BN2265" i="5"/>
  <c r="AQ2265" i="5"/>
  <c r="B636" i="5"/>
  <c r="BC4147" i="5"/>
  <c r="BC4135" i="5"/>
  <c r="BC4131" i="5"/>
  <c r="BC4146" i="5"/>
  <c r="BC4142" i="5"/>
  <c r="BC4138" i="5"/>
  <c r="BC4134" i="5"/>
  <c r="BC4130" i="5"/>
  <c r="BC4126" i="5"/>
  <c r="BC4145" i="5"/>
  <c r="BC4141" i="5"/>
  <c r="BC4137" i="5"/>
  <c r="BC4133" i="5"/>
  <c r="BC4129" i="5"/>
  <c r="BC4125" i="5"/>
  <c r="BC4140" i="5"/>
  <c r="BC4124" i="5"/>
  <c r="B637" i="5"/>
  <c r="AG1445" i="5"/>
  <c r="AI1445" i="5"/>
  <c r="AG1449" i="5"/>
  <c r="AI1449" i="5"/>
  <c r="AG1453" i="5"/>
  <c r="AI1453" i="5"/>
  <c r="AG1457" i="5"/>
  <c r="AI1457" i="5"/>
  <c r="AG1461" i="5"/>
  <c r="AI1461" i="5"/>
  <c r="AG1465" i="5"/>
  <c r="AI1465" i="5"/>
  <c r="AG1480" i="5"/>
  <c r="AI1480" i="5"/>
  <c r="AG1484" i="5"/>
  <c r="AI1484" i="5"/>
  <c r="AG1488" i="5"/>
  <c r="AI1488" i="5"/>
  <c r="AG1492" i="5"/>
  <c r="AI1492" i="5"/>
  <c r="AG1496" i="5"/>
  <c r="AI1496" i="5"/>
  <c r="AG1500" i="5"/>
  <c r="AI1500" i="5"/>
  <c r="AJ1523" i="5"/>
  <c r="AU1523" i="5"/>
  <c r="AG1526" i="5"/>
  <c r="AI1526" i="5"/>
  <c r="AJ1527" i="5"/>
  <c r="AU1527" i="5"/>
  <c r="AG1530" i="5"/>
  <c r="AI1530" i="5"/>
  <c r="AJ1531" i="5"/>
  <c r="AU1531" i="5"/>
  <c r="AG1534" i="5"/>
  <c r="AI1534" i="5"/>
  <c r="AJ1535" i="5"/>
  <c r="AU1535" i="5"/>
  <c r="AG1538" i="5"/>
  <c r="AI1538" i="5"/>
  <c r="AJ1539" i="5"/>
  <c r="AU1539" i="5"/>
  <c r="AG1542" i="5"/>
  <c r="AI1542" i="5"/>
  <c r="AG2226" i="5"/>
  <c r="AG2230" i="5"/>
  <c r="AJ2231" i="5"/>
  <c r="AK2231" i="5"/>
  <c r="AG2234" i="5"/>
  <c r="AJ2235" i="5"/>
  <c r="AK2235" i="5"/>
  <c r="AG2238" i="5"/>
  <c r="AJ2239" i="5"/>
  <c r="AK2239" i="5"/>
  <c r="AG2242" i="5"/>
  <c r="AJ2243" i="5"/>
  <c r="AK2243" i="5"/>
  <c r="AG2246" i="5"/>
  <c r="AJ2247" i="5"/>
  <c r="AK2247" i="5"/>
  <c r="Q2286" i="5"/>
  <c r="AG2263" i="5"/>
  <c r="AG2267" i="5"/>
  <c r="AK2268" i="5"/>
  <c r="AJ2268" i="5"/>
  <c r="AG2271" i="5"/>
  <c r="AK2272" i="5"/>
  <c r="AJ2272" i="5"/>
  <c r="AG2275" i="5"/>
  <c r="AK2276" i="5"/>
  <c r="AJ2276" i="5"/>
  <c r="AG2279" i="5"/>
  <c r="AK2280" i="5"/>
  <c r="AJ2280" i="5"/>
  <c r="AG2283" i="5"/>
  <c r="AK2284" i="5"/>
  <c r="AJ2284" i="5"/>
  <c r="EV2720" i="5"/>
  <c r="AG1444" i="5"/>
  <c r="AI1444" i="5"/>
  <c r="AG1448" i="5"/>
  <c r="AG1452" i="5"/>
  <c r="AI1452" i="5"/>
  <c r="AG1456" i="5"/>
  <c r="AI1456" i="5"/>
  <c r="AG1460" i="5"/>
  <c r="AI1460" i="5"/>
  <c r="AG1464" i="5"/>
  <c r="AI1464" i="5"/>
  <c r="AG1487" i="5"/>
  <c r="AI1487" i="5"/>
  <c r="AG1491" i="5"/>
  <c r="AI1491" i="5"/>
  <c r="AG1495" i="5"/>
  <c r="AI1495" i="5"/>
  <c r="AG1499" i="5"/>
  <c r="AI1499" i="5"/>
  <c r="AG1503" i="5"/>
  <c r="AI1503" i="5"/>
  <c r="AG1525" i="5"/>
  <c r="AI1525" i="5"/>
  <c r="AJ1526" i="5"/>
  <c r="AU1526" i="5"/>
  <c r="AG1529" i="5"/>
  <c r="AI1529" i="5"/>
  <c r="AJ1530" i="5"/>
  <c r="AU1530" i="5"/>
  <c r="AG1533" i="5"/>
  <c r="AI1533" i="5"/>
  <c r="AJ1534" i="5"/>
  <c r="AU1534" i="5"/>
  <c r="AG1537" i="5"/>
  <c r="AI1537" i="5"/>
  <c r="AJ1538" i="5"/>
  <c r="AU1538" i="5"/>
  <c r="AG1541" i="5"/>
  <c r="AI1541" i="5"/>
  <c r="AJ1542" i="5"/>
  <c r="AU1542" i="5"/>
  <c r="AG2225" i="5"/>
  <c r="AG2229" i="5"/>
  <c r="AJ2230" i="5"/>
  <c r="AK2230" i="5"/>
  <c r="AG2233" i="5"/>
  <c r="AJ2234" i="5"/>
  <c r="AK2234" i="5"/>
  <c r="AG2237" i="5"/>
  <c r="AJ2238" i="5"/>
  <c r="AK2238" i="5"/>
  <c r="AG2241" i="5"/>
  <c r="AJ2242" i="5"/>
  <c r="AK2242" i="5"/>
  <c r="AG2245" i="5"/>
  <c r="AJ2246" i="5"/>
  <c r="AK2246" i="5"/>
  <c r="AG2262" i="5"/>
  <c r="AG2266" i="5"/>
  <c r="AG2270" i="5"/>
  <c r="AK2271" i="5"/>
  <c r="AJ2271" i="5"/>
  <c r="AG2274" i="5"/>
  <c r="AK2275" i="5"/>
  <c r="AJ2275" i="5"/>
  <c r="AG2278" i="5"/>
  <c r="AK2279" i="5"/>
  <c r="AJ2279" i="5"/>
  <c r="AG2282" i="5"/>
  <c r="AK2283" i="5"/>
  <c r="AJ2283" i="5"/>
  <c r="AJ1525" i="5"/>
  <c r="AU1525" i="5"/>
  <c r="AJ1529" i="5"/>
  <c r="AU1529" i="5"/>
  <c r="AJ1533" i="5"/>
  <c r="AU1533" i="5"/>
  <c r="AJ1537" i="5"/>
  <c r="AU1537" i="5"/>
  <c r="AJ1541" i="5"/>
  <c r="AU1541" i="5"/>
  <c r="AJ2233" i="5"/>
  <c r="AK2233" i="5"/>
  <c r="AJ2237" i="5"/>
  <c r="AK2237" i="5"/>
  <c r="AJ2241" i="5"/>
  <c r="AK2241" i="5"/>
  <c r="AJ2245" i="5"/>
  <c r="AK2245" i="5"/>
  <c r="AK2270" i="5"/>
  <c r="AJ2270" i="5"/>
  <c r="AK2274" i="5"/>
  <c r="AJ2274" i="5"/>
  <c r="AK2278" i="5"/>
  <c r="AJ2278" i="5"/>
  <c r="AK2282" i="5"/>
  <c r="AJ2282" i="5"/>
  <c r="AG2231" i="5"/>
  <c r="AJ2232" i="5"/>
  <c r="AK2232" i="5"/>
  <c r="AG2235" i="5"/>
  <c r="AJ2236" i="5"/>
  <c r="AK2236" i="5"/>
  <c r="AG2239" i="5"/>
  <c r="AJ2240" i="5"/>
  <c r="AK2240" i="5"/>
  <c r="AG2243" i="5"/>
  <c r="AJ2244" i="5"/>
  <c r="AK2244" i="5"/>
  <c r="AG2247" i="5"/>
  <c r="AG2268" i="5"/>
  <c r="AJ2269" i="5"/>
  <c r="AK2269" i="5"/>
  <c r="AG2272" i="5"/>
  <c r="AJ2273" i="5"/>
  <c r="AK2273" i="5"/>
  <c r="AG2276" i="5"/>
  <c r="AJ2277" i="5"/>
  <c r="AK2277" i="5"/>
  <c r="AG2280" i="5"/>
  <c r="AJ2281" i="5"/>
  <c r="AK2281" i="5"/>
  <c r="AG2284" i="5"/>
  <c r="AJ2285" i="5"/>
  <c r="AK2285" i="5"/>
  <c r="AG1483" i="5"/>
  <c r="AG1522" i="5"/>
  <c r="AJ1522" i="5"/>
  <c r="AU1522" i="5"/>
  <c r="AG1521" i="5"/>
  <c r="AJ1521" i="5"/>
  <c r="AU1521" i="5"/>
  <c r="AJ1519" i="5"/>
  <c r="AU1519" i="5"/>
  <c r="Q1468" i="5"/>
  <c r="BC1443" i="5"/>
  <c r="B635" i="5"/>
  <c r="EV2395" i="5"/>
  <c r="AJ2226" i="5"/>
  <c r="AK2226" i="5"/>
  <c r="AK2263" i="5"/>
  <c r="AJ2263" i="5"/>
  <c r="AJ2267" i="5"/>
  <c r="AK2267" i="5"/>
  <c r="AJ2225" i="5"/>
  <c r="AK2225" i="5"/>
  <c r="AG2228" i="5"/>
  <c r="AK2229" i="5"/>
  <c r="AJ2229" i="5"/>
  <c r="M2286" i="5"/>
  <c r="AG2261" i="5"/>
  <c r="AJ2253" i="5"/>
  <c r="AG2253" i="5"/>
  <c r="AK2262" i="5"/>
  <c r="AJ2262" i="5"/>
  <c r="AG2265" i="5"/>
  <c r="AK2266" i="5"/>
  <c r="AJ2266" i="5"/>
  <c r="AJ2223" i="5"/>
  <c r="O2248" i="5"/>
  <c r="AK2223" i="5"/>
  <c r="AK2227" i="5"/>
  <c r="AJ2227" i="5"/>
  <c r="AJ2264" i="5"/>
  <c r="AK2264" i="5"/>
  <c r="Q2248" i="5"/>
  <c r="AG2224" i="5"/>
  <c r="AG2223" i="5"/>
  <c r="AJ2216" i="5"/>
  <c r="M2248" i="5"/>
  <c r="AG2216" i="5"/>
  <c r="AJ2224" i="5"/>
  <c r="AK2224" i="5"/>
  <c r="AG2227" i="5"/>
  <c r="AK2228" i="5"/>
  <c r="AJ2228" i="5"/>
  <c r="O2286" i="5"/>
  <c r="AJ2261" i="5"/>
  <c r="AK2261" i="5"/>
  <c r="AG2264" i="5"/>
  <c r="AK2265" i="5"/>
  <c r="AJ2265" i="5"/>
  <c r="AK1446" i="5"/>
  <c r="AJ1446" i="5"/>
  <c r="AK1450" i="5"/>
  <c r="AJ1450" i="5"/>
  <c r="AK1454" i="5"/>
  <c r="AJ1454" i="5"/>
  <c r="AJ1458" i="5"/>
  <c r="AK1458" i="5"/>
  <c r="AJ1445" i="5"/>
  <c r="AK1445" i="5"/>
  <c r="AK1449" i="5"/>
  <c r="AJ1449" i="5"/>
  <c r="AK1453" i="5"/>
  <c r="AJ1453" i="5"/>
  <c r="AJ1457" i="5"/>
  <c r="AK1457" i="5"/>
  <c r="AJ1461" i="5"/>
  <c r="AK1461" i="5"/>
  <c r="AK1465" i="5"/>
  <c r="AJ1465" i="5"/>
  <c r="AJ1473" i="5"/>
  <c r="M1504" i="5"/>
  <c r="AG1473" i="5"/>
  <c r="AG1479" i="5"/>
  <c r="AK1484" i="5"/>
  <c r="AJ1484" i="5"/>
  <c r="AJ1488" i="5"/>
  <c r="AK1488" i="5"/>
  <c r="AK1492" i="5"/>
  <c r="AJ1492" i="5"/>
  <c r="AK1496" i="5"/>
  <c r="AJ1496" i="5"/>
  <c r="AG1443" i="5"/>
  <c r="M1468" i="5"/>
  <c r="AJ1436" i="5"/>
  <c r="AG1436" i="5"/>
  <c r="AK1444" i="5"/>
  <c r="AJ1444" i="5"/>
  <c r="AG1447" i="5"/>
  <c r="AK1448" i="5"/>
  <c r="AJ1448" i="5"/>
  <c r="AG1451" i="5"/>
  <c r="AK1452" i="5"/>
  <c r="AJ1452" i="5"/>
  <c r="AG1455" i="5"/>
  <c r="AJ1456" i="5"/>
  <c r="AK1456" i="5"/>
  <c r="AG1459" i="5"/>
  <c r="AK1460" i="5"/>
  <c r="AJ1460" i="5"/>
  <c r="AG1463" i="5"/>
  <c r="AK1464" i="5"/>
  <c r="AJ1464" i="5"/>
  <c r="AG1467" i="5"/>
  <c r="O1504" i="5"/>
  <c r="AY1504" i="5" s="1"/>
  <c r="AJ1479" i="5"/>
  <c r="AK1479" i="5"/>
  <c r="AG1482" i="5"/>
  <c r="AK1483" i="5"/>
  <c r="AJ1483" i="5"/>
  <c r="AG1486" i="5"/>
  <c r="AJ1487" i="5"/>
  <c r="AK1487" i="5"/>
  <c r="AG1490" i="5"/>
  <c r="AK1491" i="5"/>
  <c r="AJ1491" i="5"/>
  <c r="AG1494" i="5"/>
  <c r="AJ1495" i="5"/>
  <c r="AK1495" i="5"/>
  <c r="AG1498" i="5"/>
  <c r="AK1499" i="5"/>
  <c r="AJ1499" i="5"/>
  <c r="AG1502" i="5"/>
  <c r="AJ1503" i="5"/>
  <c r="AK1503" i="5"/>
  <c r="U1543" i="5"/>
  <c r="AG1520" i="5"/>
  <c r="AG1524" i="5"/>
  <c r="AG1528" i="5"/>
  <c r="AG1532" i="5"/>
  <c r="AG1536" i="5"/>
  <c r="AG1540" i="5"/>
  <c r="AK1462" i="5"/>
  <c r="AJ1462" i="5"/>
  <c r="AJ1466" i="5"/>
  <c r="AK1466" i="5"/>
  <c r="AJ1481" i="5"/>
  <c r="AK1481" i="5"/>
  <c r="AK1485" i="5"/>
  <c r="AJ1485" i="5"/>
  <c r="AJ1489" i="5"/>
  <c r="AK1489" i="5"/>
  <c r="AK1493" i="5"/>
  <c r="AJ1493" i="5"/>
  <c r="AJ1497" i="5"/>
  <c r="AK1497" i="5"/>
  <c r="AK1501" i="5"/>
  <c r="AJ1501" i="5"/>
  <c r="AG1512" i="5"/>
  <c r="Q1543" i="5"/>
  <c r="AG1518" i="5"/>
  <c r="AJ1512" i="5"/>
  <c r="AK1480" i="5"/>
  <c r="AJ1480" i="5"/>
  <c r="AK1500" i="5"/>
  <c r="AJ1500" i="5"/>
  <c r="S1543" i="5"/>
  <c r="AJ1518" i="5"/>
  <c r="AJ1443" i="5"/>
  <c r="O1468" i="5"/>
  <c r="AK1443" i="5"/>
  <c r="AG1446" i="5"/>
  <c r="AJ1447" i="5"/>
  <c r="AK1447" i="5"/>
  <c r="AG1450" i="5"/>
  <c r="AK1451" i="5"/>
  <c r="AJ1451" i="5"/>
  <c r="AG1454" i="5"/>
  <c r="AK1455" i="5"/>
  <c r="AJ1455" i="5"/>
  <c r="AG1458" i="5"/>
  <c r="AJ1459" i="5"/>
  <c r="AK1459" i="5"/>
  <c r="AG1462" i="5"/>
  <c r="AK1463" i="5"/>
  <c r="AJ1463" i="5"/>
  <c r="AG1466" i="5"/>
  <c r="AK1467" i="5"/>
  <c r="AJ1467" i="5"/>
  <c r="Q1504" i="5"/>
  <c r="AG1481" i="5"/>
  <c r="AK1482" i="5"/>
  <c r="AJ1482" i="5"/>
  <c r="AG1485" i="5"/>
  <c r="AJ1486" i="5"/>
  <c r="AK1486" i="5"/>
  <c r="AG1489" i="5"/>
  <c r="AK1490" i="5"/>
  <c r="AJ1490" i="5"/>
  <c r="AG1493" i="5"/>
  <c r="AK1494" i="5"/>
  <c r="AJ1494" i="5"/>
  <c r="AG1497" i="5"/>
  <c r="AK1498" i="5"/>
  <c r="AJ1498" i="5"/>
  <c r="AG1501" i="5"/>
  <c r="AJ1502" i="5"/>
  <c r="AK1502" i="5"/>
  <c r="AG1519" i="5"/>
  <c r="AJ1520" i="5"/>
  <c r="AG1523" i="5"/>
  <c r="AJ1524" i="5"/>
  <c r="AG1527" i="5"/>
  <c r="AJ1528" i="5"/>
  <c r="AG1531" i="5"/>
  <c r="AJ1532" i="5"/>
  <c r="AG1535" i="5"/>
  <c r="AJ1536" i="5"/>
  <c r="AG1539" i="5"/>
  <c r="AJ1540" i="5"/>
  <c r="AJ4034" i="5"/>
  <c r="BG4129" i="5"/>
  <c r="BG4133" i="5"/>
  <c r="BG4137" i="5"/>
  <c r="BG4141" i="5"/>
  <c r="BG4145" i="5"/>
  <c r="BG4126" i="5"/>
  <c r="BG4134" i="5"/>
  <c r="AH4214" i="5"/>
  <c r="BG4142" i="5"/>
  <c r="BG4146" i="5"/>
  <c r="BG4130" i="5"/>
  <c r="BG4138" i="5"/>
  <c r="AS4090" i="5"/>
  <c r="AS4094" i="5"/>
  <c r="AS4098" i="5"/>
  <c r="AS4102" i="5"/>
  <c r="AS4106" i="5"/>
  <c r="AW4105" i="5"/>
  <c r="AW4101" i="5"/>
  <c r="AW4097" i="5"/>
  <c r="AW4093" i="5"/>
  <c r="AW4089" i="5"/>
  <c r="AW4085" i="5"/>
  <c r="AS4087" i="5"/>
  <c r="AS4091" i="5"/>
  <c r="AS4095" i="5"/>
  <c r="AS4099" i="5"/>
  <c r="BE4170" i="5"/>
  <c r="BE4174" i="5"/>
  <c r="BE4178" i="5"/>
  <c r="BE4182" i="5"/>
  <c r="BE4186" i="5"/>
  <c r="BE4168" i="5"/>
  <c r="BE4172" i="5"/>
  <c r="BE4176" i="5"/>
  <c r="BE4180" i="5"/>
  <c r="BE4184" i="5"/>
  <c r="BE4167" i="5"/>
  <c r="BE4171" i="5"/>
  <c r="BE4175" i="5"/>
  <c r="BE4179" i="5"/>
  <c r="BE4183" i="5"/>
  <c r="BE4187" i="5"/>
  <c r="BG4125" i="5"/>
  <c r="BE4169" i="5"/>
  <c r="BE4173" i="5"/>
  <c r="BE4177" i="5"/>
  <c r="BE4181" i="5"/>
  <c r="BE4185" i="5"/>
  <c r="AW4106" i="5"/>
  <c r="AW4102" i="5"/>
  <c r="AW4098" i="5"/>
  <c r="AW4094" i="5"/>
  <c r="AW4090" i="5"/>
  <c r="AW4086" i="5"/>
  <c r="AH4223" i="5"/>
  <c r="BE4163" i="5"/>
  <c r="AG4199" i="5"/>
  <c r="AH4199" i="5" s="1"/>
  <c r="AH4218" i="5"/>
  <c r="AK3920" i="5"/>
  <c r="B3923" i="5" s="1"/>
  <c r="AS4085" i="5"/>
  <c r="AS4089" i="5"/>
  <c r="AS4093" i="5"/>
  <c r="AS4097" i="5"/>
  <c r="AS4101" i="5"/>
  <c r="AS4103" i="5"/>
  <c r="AS4105" i="5"/>
  <c r="AS4107" i="5"/>
  <c r="AW4104" i="5"/>
  <c r="AW4100" i="5"/>
  <c r="AW4096" i="5"/>
  <c r="AW4092" i="5"/>
  <c r="AW4088" i="5"/>
  <c r="AW4084" i="5"/>
  <c r="AM4186" i="5"/>
  <c r="AH4202" i="5"/>
  <c r="AG4083" i="5"/>
  <c r="AH4083" i="5" s="1"/>
  <c r="AS4088" i="5"/>
  <c r="AS4092" i="5"/>
  <c r="AS4096" i="5"/>
  <c r="AS4100" i="5"/>
  <c r="AS4104" i="5"/>
  <c r="AW4107" i="5"/>
  <c r="AW4103" i="5"/>
  <c r="AW4099" i="5"/>
  <c r="AW4095" i="5"/>
  <c r="AW4091" i="5"/>
  <c r="AW4087" i="5"/>
  <c r="AH4210" i="5"/>
  <c r="AH4206" i="5"/>
  <c r="AH4222" i="5"/>
  <c r="AH4200" i="5"/>
  <c r="AH4204" i="5"/>
  <c r="AH4208" i="5"/>
  <c r="AH4212" i="5"/>
  <c r="AH4216" i="5"/>
  <c r="AH4220" i="5"/>
  <c r="AI4224" i="5"/>
  <c r="B4225" i="5" s="1"/>
  <c r="AH4201" i="5"/>
  <c r="AH4205" i="5"/>
  <c r="AH4209" i="5"/>
  <c r="AH4213" i="5"/>
  <c r="AH4217" i="5"/>
  <c r="AH4221" i="5"/>
  <c r="AH4203" i="5"/>
  <c r="AH4207" i="5"/>
  <c r="AH4211" i="5"/>
  <c r="AH4215" i="5"/>
  <c r="AH4219" i="5"/>
  <c r="BE4166" i="5"/>
  <c r="BE4164" i="5"/>
  <c r="BE4165" i="5"/>
  <c r="BA4163" i="5"/>
  <c r="AG3964" i="5"/>
  <c r="AG3970" i="5"/>
  <c r="AY4166" i="5"/>
  <c r="AY4170" i="5"/>
  <c r="AS4177" i="5"/>
  <c r="AQ4182" i="5"/>
  <c r="AW4186" i="5"/>
  <c r="BA4173" i="5"/>
  <c r="AM4163" i="5"/>
  <c r="AM4167" i="5"/>
  <c r="AM4171" i="5"/>
  <c r="AM4175" i="5"/>
  <c r="AM4179" i="5"/>
  <c r="AM4183" i="5"/>
  <c r="AM4187" i="5"/>
  <c r="AO4166" i="5"/>
  <c r="AO4170" i="5"/>
  <c r="AO4174" i="5"/>
  <c r="AO4178" i="5"/>
  <c r="AO4182" i="5"/>
  <c r="AO4186" i="5"/>
  <c r="AU4163" i="5"/>
  <c r="AS4086" i="5"/>
  <c r="AJ4123" i="5"/>
  <c r="BG4123" i="5" s="1"/>
  <c r="AJ4127" i="5"/>
  <c r="BG4127" i="5" s="1"/>
  <c r="AJ4131" i="5"/>
  <c r="BG4131" i="5" s="1"/>
  <c r="AJ4135" i="5"/>
  <c r="BG4135" i="5" s="1"/>
  <c r="AJ4139" i="5"/>
  <c r="BG4139" i="5" s="1"/>
  <c r="AJ4143" i="5"/>
  <c r="BG4143" i="5" s="1"/>
  <c r="AJ4147" i="5"/>
  <c r="BG4147" i="5" s="1"/>
  <c r="AY4169" i="5"/>
  <c r="AQ4170" i="5"/>
  <c r="AY4185" i="5"/>
  <c r="AM4164" i="5"/>
  <c r="AM4168" i="5"/>
  <c r="AM4172" i="5"/>
  <c r="AM4176" i="5"/>
  <c r="AM4180" i="5"/>
  <c r="AM4184" i="5"/>
  <c r="AO4163" i="5"/>
  <c r="AO4167" i="5"/>
  <c r="AO4171" i="5"/>
  <c r="AO4175" i="5"/>
  <c r="AO4179" i="5"/>
  <c r="AO4183" i="5"/>
  <c r="AO4187" i="5"/>
  <c r="AW4163" i="5"/>
  <c r="AJ4124" i="5"/>
  <c r="BG4124" i="5" s="1"/>
  <c r="AJ4128" i="5"/>
  <c r="BG4128" i="5" s="1"/>
  <c r="AJ4132" i="5"/>
  <c r="BG4132" i="5" s="1"/>
  <c r="AJ4136" i="5"/>
  <c r="BG4136" i="5" s="1"/>
  <c r="AJ4140" i="5"/>
  <c r="BG4140" i="5" s="1"/>
  <c r="AJ4144" i="5"/>
  <c r="BG4144" i="5" s="1"/>
  <c r="BA4167" i="5"/>
  <c r="AY4173" i="5"/>
  <c r="AY4178" i="5"/>
  <c r="BA4183" i="5"/>
  <c r="AW4187" i="5"/>
  <c r="AM4165" i="5"/>
  <c r="AM4169" i="5"/>
  <c r="AM4173" i="5"/>
  <c r="AM4177" i="5"/>
  <c r="AM4181" i="5"/>
  <c r="AM4185" i="5"/>
  <c r="AO4164" i="5"/>
  <c r="AO4168" i="5"/>
  <c r="AO4172" i="5"/>
  <c r="AO4176" i="5"/>
  <c r="AO4180" i="5"/>
  <c r="AO4184" i="5"/>
  <c r="AQ4163" i="5"/>
  <c r="AY4163" i="5"/>
  <c r="AQ4166" i="5"/>
  <c r="BA4171" i="5"/>
  <c r="AY4164" i="5"/>
  <c r="AM4166" i="5"/>
  <c r="AM4170" i="5"/>
  <c r="AM4174" i="5"/>
  <c r="AM4178" i="5"/>
  <c r="AM4182" i="5"/>
  <c r="AO4165" i="5"/>
  <c r="AO4169" i="5"/>
  <c r="AO4173" i="5"/>
  <c r="AO4177" i="5"/>
  <c r="AO4181" i="5"/>
  <c r="AO4185" i="5"/>
  <c r="AS4163" i="5"/>
  <c r="AY4177" i="5"/>
  <c r="BA4176" i="5"/>
  <c r="BA4177" i="5"/>
  <c r="BA4184" i="5"/>
  <c r="BA4172" i="5"/>
  <c r="AU4164" i="5"/>
  <c r="BA4164" i="5"/>
  <c r="AU4168" i="5"/>
  <c r="AU4180" i="5"/>
  <c r="AY4168" i="5"/>
  <c r="AU4172" i="5"/>
  <c r="AU4176" i="5"/>
  <c r="AY4180" i="5"/>
  <c r="AU4184" i="5"/>
  <c r="BA4168" i="5"/>
  <c r="AY4172" i="5"/>
  <c r="AY4176" i="5"/>
  <c r="BA4180" i="5"/>
  <c r="AY4184" i="5"/>
  <c r="AS4165" i="5"/>
  <c r="BA4175" i="5"/>
  <c r="AW4178" i="5"/>
  <c r="AU4178" i="5"/>
  <c r="BA4178" i="5"/>
  <c r="AS4178" i="5"/>
  <c r="AU4179" i="5"/>
  <c r="AW4179" i="5"/>
  <c r="AS4181" i="5"/>
  <c r="AW4174" i="5"/>
  <c r="AU4174" i="5"/>
  <c r="BA4174" i="5"/>
  <c r="AS4174" i="5"/>
  <c r="AU4175" i="5"/>
  <c r="BA4165" i="5"/>
  <c r="AW4166" i="5"/>
  <c r="AU4166" i="5"/>
  <c r="BA4166" i="5"/>
  <c r="AS4166" i="5"/>
  <c r="AU4167" i="5"/>
  <c r="AW4167" i="5"/>
  <c r="AS4169" i="5"/>
  <c r="AQ4174" i="5"/>
  <c r="BA4179" i="5"/>
  <c r="BA4181" i="5"/>
  <c r="AW4182" i="5"/>
  <c r="AU4182" i="5"/>
  <c r="AY4182" i="5"/>
  <c r="BA4182" i="5"/>
  <c r="AS4182" i="5"/>
  <c r="AW4175" i="5"/>
  <c r="AY4165" i="5"/>
  <c r="BA4169" i="5"/>
  <c r="AW4170" i="5"/>
  <c r="AU4170" i="5"/>
  <c r="BA4170" i="5"/>
  <c r="AS4170" i="5"/>
  <c r="AU4171" i="5"/>
  <c r="AW4171" i="5"/>
  <c r="AS4173" i="5"/>
  <c r="AY4174" i="5"/>
  <c r="AQ4178" i="5"/>
  <c r="AY4181" i="5"/>
  <c r="AW4183" i="5"/>
  <c r="AS4185" i="5"/>
  <c r="BA4185" i="5"/>
  <c r="AQ4186" i="5"/>
  <c r="AW4164" i="5"/>
  <c r="AU4165" i="5"/>
  <c r="AQ4167" i="5"/>
  <c r="AY4167" i="5"/>
  <c r="AW4168" i="5"/>
  <c r="AU4169" i="5"/>
  <c r="AQ4171" i="5"/>
  <c r="AY4171" i="5"/>
  <c r="AW4172" i="5"/>
  <c r="AU4173" i="5"/>
  <c r="AQ4175" i="5"/>
  <c r="AY4175" i="5"/>
  <c r="AW4176" i="5"/>
  <c r="AU4177" i="5"/>
  <c r="AQ4179" i="5"/>
  <c r="AY4179" i="5"/>
  <c r="AW4180" i="5"/>
  <c r="AU4181" i="5"/>
  <c r="AQ4183" i="5"/>
  <c r="AY4183" i="5"/>
  <c r="AW4184" i="5"/>
  <c r="AU4185" i="5"/>
  <c r="AS4186" i="5"/>
  <c r="BA4186" i="5"/>
  <c r="AQ4187" i="5"/>
  <c r="AY4187" i="5"/>
  <c r="AY4186" i="5"/>
  <c r="AQ4164" i="5"/>
  <c r="AW4165" i="5"/>
  <c r="AS4167" i="5"/>
  <c r="AQ4168" i="5"/>
  <c r="AW4169" i="5"/>
  <c r="AS4171" i="5"/>
  <c r="AQ4172" i="5"/>
  <c r="AW4173" i="5"/>
  <c r="AS4175" i="5"/>
  <c r="AQ4176" i="5"/>
  <c r="AW4177" i="5"/>
  <c r="AS4179" i="5"/>
  <c r="AQ4180" i="5"/>
  <c r="AW4181" i="5"/>
  <c r="AS4183" i="5"/>
  <c r="AQ4184" i="5"/>
  <c r="AW4185" i="5"/>
  <c r="AU4186" i="5"/>
  <c r="AS4187" i="5"/>
  <c r="BA4187" i="5"/>
  <c r="AS4164" i="5"/>
  <c r="AQ4165" i="5"/>
  <c r="AS4168" i="5"/>
  <c r="AQ4169" i="5"/>
  <c r="AS4172" i="5"/>
  <c r="AQ4173" i="5"/>
  <c r="AS4176" i="5"/>
  <c r="AQ4177" i="5"/>
  <c r="AS4180" i="5"/>
  <c r="AQ4181" i="5"/>
  <c r="AU4183" i="5"/>
  <c r="AS4184" i="5"/>
  <c r="AQ4185" i="5"/>
  <c r="AU4187" i="5"/>
  <c r="BI4148" i="5"/>
  <c r="BJ4148" i="5" s="1"/>
  <c r="B4151" i="5" s="1"/>
  <c r="AY4130" i="5"/>
  <c r="AS4084" i="5"/>
  <c r="AP4087" i="5"/>
  <c r="AW4083" i="5"/>
  <c r="AS4083" i="5"/>
  <c r="AO4086" i="5"/>
  <c r="AO4094" i="5"/>
  <c r="AO4084" i="5"/>
  <c r="AO4088" i="5"/>
  <c r="AH4084" i="5"/>
  <c r="AN4096" i="5"/>
  <c r="AN4097" i="5"/>
  <c r="AN4098" i="5"/>
  <c r="AM4099" i="5"/>
  <c r="AO4102" i="5"/>
  <c r="AM4104" i="5"/>
  <c r="AP4107" i="5"/>
  <c r="AP4086" i="5"/>
  <c r="AM4087" i="5"/>
  <c r="AO4090" i="5"/>
  <c r="AM4092" i="5"/>
  <c r="AO4096" i="5"/>
  <c r="AN4100" i="5"/>
  <c r="AN4101" i="5"/>
  <c r="AP4102" i="5"/>
  <c r="AM4103" i="5"/>
  <c r="AO4106" i="5"/>
  <c r="AM4084" i="5"/>
  <c r="AN4088" i="5"/>
  <c r="AN4089" i="5"/>
  <c r="AP4090" i="5"/>
  <c r="AM4091" i="5"/>
  <c r="AN4092" i="5"/>
  <c r="AP4095" i="5"/>
  <c r="AM4096" i="5"/>
  <c r="AP4099" i="5"/>
  <c r="AO4100" i="5"/>
  <c r="AN4104" i="5"/>
  <c r="AN4105" i="5"/>
  <c r="AN4106" i="5"/>
  <c r="AM4107" i="5"/>
  <c r="AN4084" i="5"/>
  <c r="AN4085" i="5"/>
  <c r="AN4086" i="5"/>
  <c r="AM4088" i="5"/>
  <c r="AP4091" i="5"/>
  <c r="AO4092" i="5"/>
  <c r="AN4093" i="5"/>
  <c r="AP4094" i="5"/>
  <c r="AM4095" i="5"/>
  <c r="AO4098" i="5"/>
  <c r="AM4100" i="5"/>
  <c r="AP4103" i="5"/>
  <c r="AO4104" i="5"/>
  <c r="AO4085" i="5"/>
  <c r="AO4097" i="5"/>
  <c r="AO4105" i="5"/>
  <c r="AP4106" i="5"/>
  <c r="AP4085" i="5"/>
  <c r="AM4086" i="5"/>
  <c r="AN4087" i="5"/>
  <c r="AP4089" i="5"/>
  <c r="AM4090" i="5"/>
  <c r="AN4091" i="5"/>
  <c r="AP4093" i="5"/>
  <c r="AM4094" i="5"/>
  <c r="AN4095" i="5"/>
  <c r="AP4097" i="5"/>
  <c r="AM4098" i="5"/>
  <c r="AN4099" i="5"/>
  <c r="AP4101" i="5"/>
  <c r="AM4102" i="5"/>
  <c r="AN4103" i="5"/>
  <c r="AP4105" i="5"/>
  <c r="AM4106" i="5"/>
  <c r="AN4107" i="5"/>
  <c r="AO4093" i="5"/>
  <c r="AP4098" i="5"/>
  <c r="AP4084" i="5"/>
  <c r="AM4085" i="5"/>
  <c r="AO4087" i="5"/>
  <c r="AP4088" i="5"/>
  <c r="AM4089" i="5"/>
  <c r="AN4090" i="5"/>
  <c r="AO4091" i="5"/>
  <c r="AP4092" i="5"/>
  <c r="AM4093" i="5"/>
  <c r="AN4094" i="5"/>
  <c r="AO4095" i="5"/>
  <c r="AP4096" i="5"/>
  <c r="AM4097" i="5"/>
  <c r="AO4099" i="5"/>
  <c r="AP4100" i="5"/>
  <c r="AM4101" i="5"/>
  <c r="AN4102" i="5"/>
  <c r="AO4103" i="5"/>
  <c r="AP4104" i="5"/>
  <c r="AM4105" i="5"/>
  <c r="AO4107" i="5"/>
  <c r="AO4089" i="5"/>
  <c r="AO4101" i="5"/>
  <c r="AO4083" i="5"/>
  <c r="AP4083" i="5"/>
  <c r="AM4083" i="5"/>
  <c r="AN4083" i="5"/>
  <c r="AH4086" i="5"/>
  <c r="AH4085" i="5"/>
  <c r="AI4065" i="5"/>
  <c r="B4066" i="5" s="1"/>
  <c r="AM3886" i="5"/>
  <c r="B3889" i="5" s="1"/>
  <c r="BC4128" i="5" l="1"/>
  <c r="BC4144" i="5"/>
  <c r="BC4132" i="5"/>
  <c r="BC4123" i="5"/>
  <c r="BC4139" i="5"/>
  <c r="BC4136" i="5"/>
  <c r="BC4127" i="5"/>
  <c r="BC4143" i="5"/>
  <c r="AI3994" i="5"/>
  <c r="AI3990" i="5"/>
  <c r="AI3986" i="5"/>
  <c r="AI3982" i="5"/>
  <c r="AI3978" i="5"/>
  <c r="AI3974" i="5"/>
  <c r="AI3970" i="5"/>
  <c r="AI3987" i="5"/>
  <c r="AI3975" i="5"/>
  <c r="AI3993" i="5"/>
  <c r="AI3989" i="5"/>
  <c r="AI3985" i="5"/>
  <c r="AI3981" i="5"/>
  <c r="AI3977" i="5"/>
  <c r="AI3973" i="5"/>
  <c r="AI3991" i="5"/>
  <c r="AI3979" i="5"/>
  <c r="AI3971" i="5"/>
  <c r="AI3992" i="5"/>
  <c r="AI3988" i="5"/>
  <c r="AI3984" i="5"/>
  <c r="AI3980" i="5"/>
  <c r="AI3976" i="5"/>
  <c r="AI3972" i="5"/>
  <c r="AI3983" i="5"/>
  <c r="AH3994" i="5"/>
  <c r="AT2279" i="5"/>
  <c r="AT2275" i="5"/>
  <c r="AT2271" i="5"/>
  <c r="AT2283" i="5"/>
  <c r="AT2280" i="5"/>
  <c r="AT2272" i="5"/>
  <c r="AT2277" i="5"/>
  <c r="AT2273" i="5"/>
  <c r="AT2284" i="5"/>
  <c r="AT2268" i="5"/>
  <c r="AT2282" i="5"/>
  <c r="AT2278" i="5"/>
  <c r="AT2270" i="5"/>
  <c r="AT2285" i="5"/>
  <c r="AT2281" i="5"/>
  <c r="AT2276" i="5"/>
  <c r="AT2274" i="5"/>
  <c r="AT2269" i="5"/>
  <c r="AH3982" i="5"/>
  <c r="AH3989" i="5"/>
  <c r="AH3976" i="5"/>
  <c r="AH3975" i="5"/>
  <c r="AH3973" i="5"/>
  <c r="AH3992" i="5"/>
  <c r="AH3985" i="5"/>
  <c r="AH3990" i="5"/>
  <c r="AH3974" i="5"/>
  <c r="AH3981" i="5"/>
  <c r="AH3979" i="5"/>
  <c r="AH3984" i="5"/>
  <c r="AH3991" i="5"/>
  <c r="AH3978" i="5"/>
  <c r="AH3987" i="5"/>
  <c r="AH3988" i="5"/>
  <c r="AH3972" i="5"/>
  <c r="AH3986" i="5"/>
  <c r="AH3993" i="5"/>
  <c r="AH3977" i="5"/>
  <c r="AH3971" i="5"/>
  <c r="AH3980" i="5"/>
  <c r="AH3983" i="5"/>
  <c r="AH3970" i="5"/>
  <c r="AW4108" i="5"/>
  <c r="B4109" i="5" s="1"/>
  <c r="AH4224" i="5"/>
  <c r="B4224" i="5" s="1"/>
  <c r="AS4108" i="5"/>
  <c r="B4111" i="5" s="1"/>
  <c r="BC4184" i="5"/>
  <c r="BC4177" i="5"/>
  <c r="BC4168" i="5"/>
  <c r="BC4172" i="5"/>
  <c r="BC4167" i="5"/>
  <c r="BC4180" i="5"/>
  <c r="BC4164" i="5"/>
  <c r="BC4171" i="5"/>
  <c r="BC4176" i="5"/>
  <c r="BC4182" i="5"/>
  <c r="BC4163" i="5"/>
  <c r="BC4185" i="5"/>
  <c r="BC4181" i="5"/>
  <c r="BC4165" i="5"/>
  <c r="BC4179" i="5"/>
  <c r="BC4186" i="5"/>
  <c r="BC4169" i="5"/>
  <c r="BC4170" i="5"/>
  <c r="BC4166" i="5"/>
  <c r="BC4175" i="5"/>
  <c r="BC4187" i="5"/>
  <c r="BC4183" i="5"/>
  <c r="BC4173" i="5"/>
  <c r="BC4174" i="5"/>
  <c r="BC4178" i="5"/>
  <c r="BE4188" i="5"/>
  <c r="B4191" i="5" s="1"/>
  <c r="BG4148" i="5"/>
  <c r="B4153" i="5" s="1"/>
  <c r="AU4127" i="5"/>
  <c r="AM4123" i="5"/>
  <c r="AO4142" i="5"/>
  <c r="AU4138" i="5"/>
  <c r="BA4138" i="5"/>
  <c r="AQ4141" i="5"/>
  <c r="AY4138" i="5"/>
  <c r="AS4128" i="5"/>
  <c r="AY4126" i="5"/>
  <c r="AW4123" i="5"/>
  <c r="AU4142" i="5"/>
  <c r="BA4146" i="5"/>
  <c r="AM4124" i="5"/>
  <c r="AY4131" i="5"/>
  <c r="AM4141" i="5"/>
  <c r="BA4142" i="5"/>
  <c r="BA4132" i="5"/>
  <c r="AQ4137" i="5"/>
  <c r="AM4130" i="5"/>
  <c r="AY4134" i="5"/>
  <c r="BA4125" i="5"/>
  <c r="AW4135" i="5"/>
  <c r="AU4146" i="5"/>
  <c r="AQ4143" i="5"/>
  <c r="AS4141" i="5"/>
  <c r="AM4136" i="5"/>
  <c r="AW4124" i="5"/>
  <c r="BA4133" i="5"/>
  <c r="AO4147" i="5"/>
  <c r="AY4132" i="5"/>
  <c r="AM4145" i="5"/>
  <c r="AY4146" i="5"/>
  <c r="AS4145" i="5"/>
  <c r="AY4145" i="5"/>
  <c r="AQ4135" i="5"/>
  <c r="AU4128" i="5"/>
  <c r="AY4137" i="5"/>
  <c r="BA4129" i="5"/>
  <c r="AS4134" i="5"/>
  <c r="AU4135" i="5"/>
  <c r="AU4144" i="5"/>
  <c r="AU4140" i="5"/>
  <c r="AQ4146" i="5"/>
  <c r="AY4140" i="5"/>
  <c r="BA4144" i="5"/>
  <c r="BA4140" i="5"/>
  <c r="AY4143" i="5"/>
  <c r="AO4134" i="5"/>
  <c r="AQ4131" i="5"/>
  <c r="AU4124" i="5"/>
  <c r="AM4137" i="5"/>
  <c r="AM4133" i="5"/>
  <c r="AM4129" i="5"/>
  <c r="AM4125" i="5"/>
  <c r="BA4134" i="5"/>
  <c r="AW4126" i="5"/>
  <c r="BA4131" i="5"/>
  <c r="AQ4128" i="5"/>
  <c r="AO4139" i="5"/>
  <c r="AM4147" i="5"/>
  <c r="AM4143" i="5"/>
  <c r="AM4139" i="5"/>
  <c r="AQ4144" i="5"/>
  <c r="AS4147" i="5"/>
  <c r="AS4143" i="5"/>
  <c r="AS4139" i="5"/>
  <c r="AQ4139" i="5"/>
  <c r="BA4136" i="5"/>
  <c r="AS4132" i="5"/>
  <c r="AW4128" i="5"/>
  <c r="AY4125" i="5"/>
  <c r="AO4135" i="5"/>
  <c r="AO4131" i="5"/>
  <c r="AO4127" i="5"/>
  <c r="AU4126" i="5"/>
  <c r="AW4127" i="5"/>
  <c r="AQ4126" i="5"/>
  <c r="AM4146" i="5"/>
  <c r="AM4144" i="5"/>
  <c r="AM4142" i="5"/>
  <c r="AM4140" i="5"/>
  <c r="AM4138" i="5"/>
  <c r="AQ4145" i="5"/>
  <c r="AY4142" i="5"/>
  <c r="AQ4140" i="5"/>
  <c r="AS4146" i="5"/>
  <c r="AS4144" i="5"/>
  <c r="AS4142" i="5"/>
  <c r="AS4140" i="5"/>
  <c r="AS4138" i="5"/>
  <c r="AY4141" i="5"/>
  <c r="AQ4138" i="5"/>
  <c r="AW4136" i="5"/>
  <c r="AU4136" i="5"/>
  <c r="AY4133" i="5"/>
  <c r="AM4132" i="5"/>
  <c r="AO4130" i="5"/>
  <c r="BA4128" i="5"/>
  <c r="AQ4127" i="5"/>
  <c r="AS4124" i="5"/>
  <c r="AS4137" i="5"/>
  <c r="AU4137" i="5"/>
  <c r="AW4133" i="5"/>
  <c r="AU4133" i="5"/>
  <c r="AW4129" i="5"/>
  <c r="AU4129" i="5"/>
  <c r="AW4125" i="5"/>
  <c r="AU4125" i="5"/>
  <c r="AY4135" i="5"/>
  <c r="AM4134" i="5"/>
  <c r="AW4130" i="5"/>
  <c r="AU4130" i="5"/>
  <c r="AS4126" i="5"/>
  <c r="AS4135" i="5"/>
  <c r="AM4131" i="5"/>
  <c r="AS4127" i="5"/>
  <c r="AQ4134" i="5"/>
  <c r="AO4124" i="5"/>
  <c r="AW4139" i="5"/>
  <c r="AQ4132" i="5"/>
  <c r="AO4144" i="5"/>
  <c r="AO4137" i="5"/>
  <c r="AQ4125" i="5"/>
  <c r="AO4141" i="5"/>
  <c r="AO4123" i="5"/>
  <c r="AU4147" i="5"/>
  <c r="AU4145" i="5"/>
  <c r="AU4143" i="5"/>
  <c r="AU4141" i="5"/>
  <c r="AU4139" i="5"/>
  <c r="AQ4147" i="5"/>
  <c r="AY4144" i="5"/>
  <c r="AQ4142" i="5"/>
  <c r="BA4147" i="5"/>
  <c r="BA4145" i="5"/>
  <c r="BA4143" i="5"/>
  <c r="BA4141" i="5"/>
  <c r="BA4139" i="5"/>
  <c r="AY4147" i="5"/>
  <c r="AY4139" i="5"/>
  <c r="AS4136" i="5"/>
  <c r="AW4132" i="5"/>
  <c r="AU4132" i="5"/>
  <c r="AY4129" i="5"/>
  <c r="AM4128" i="5"/>
  <c r="AO4126" i="5"/>
  <c r="BA4124" i="5"/>
  <c r="BA4137" i="5"/>
  <c r="AS4133" i="5"/>
  <c r="AS4129" i="5"/>
  <c r="AS4125" i="5"/>
  <c r="AW4134" i="5"/>
  <c r="AU4134" i="5"/>
  <c r="AS4130" i="5"/>
  <c r="BA4126" i="5"/>
  <c r="AW4144" i="5"/>
  <c r="BA4135" i="5"/>
  <c r="AW4131" i="5"/>
  <c r="AU4131" i="5"/>
  <c r="BA4127" i="5"/>
  <c r="AO4146" i="5"/>
  <c r="AQ4133" i="5"/>
  <c r="AU4123" i="5"/>
  <c r="AW4138" i="5"/>
  <c r="AO4128" i="5"/>
  <c r="AW4142" i="5"/>
  <c r="AY4136" i="5"/>
  <c r="AW4147" i="5"/>
  <c r="AQ4129" i="5"/>
  <c r="BA4130" i="5"/>
  <c r="AY4127" i="5"/>
  <c r="AM4126" i="5"/>
  <c r="AW4140" i="5"/>
  <c r="AM4135" i="5"/>
  <c r="AS4131" i="5"/>
  <c r="AM4127" i="5"/>
  <c r="AO4145" i="5"/>
  <c r="AY4128" i="5"/>
  <c r="AW4137" i="5"/>
  <c r="AS4123" i="5"/>
  <c r="AW4141" i="5"/>
  <c r="AQ4136" i="5"/>
  <c r="AW4146" i="5"/>
  <c r="AO4125" i="5"/>
  <c r="AY4123" i="5"/>
  <c r="AW4145" i="5"/>
  <c r="AO4136" i="5"/>
  <c r="AY4124" i="5"/>
  <c r="AO4129" i="5"/>
  <c r="AO4140" i="5"/>
  <c r="AO4133" i="5"/>
  <c r="BA4123" i="5"/>
  <c r="AW4143" i="5"/>
  <c r="AO4138" i="5"/>
  <c r="AO4132" i="5"/>
  <c r="AQ4123" i="5"/>
  <c r="AO4143" i="5"/>
  <c r="AQ4130" i="5"/>
  <c r="AQ4124" i="5"/>
  <c r="AQ4105" i="5"/>
  <c r="AQ4096" i="5"/>
  <c r="AQ4092" i="5"/>
  <c r="AQ4086" i="5"/>
  <c r="AQ4106" i="5"/>
  <c r="AQ4099" i="5"/>
  <c r="AQ4104" i="5"/>
  <c r="AQ4084" i="5"/>
  <c r="AQ4103" i="5"/>
  <c r="AQ4087" i="5"/>
  <c r="AQ4085" i="5"/>
  <c r="AQ4107" i="5"/>
  <c r="AQ4102" i="5"/>
  <c r="AQ4091" i="5"/>
  <c r="AQ4100" i="5"/>
  <c r="AQ4097" i="5"/>
  <c r="AQ4093" i="5"/>
  <c r="AQ4089" i="5"/>
  <c r="AQ4090" i="5"/>
  <c r="AQ4101" i="5"/>
  <c r="AQ4094" i="5"/>
  <c r="AQ4095" i="5"/>
  <c r="AQ4083" i="5"/>
  <c r="AQ4098" i="5"/>
  <c r="AQ4088" i="5"/>
  <c r="AM3839" i="5"/>
  <c r="AL3825" i="5"/>
  <c r="AK3825" i="5"/>
  <c r="AJ3816" i="5"/>
  <c r="AJ3815" i="5"/>
  <c r="AJ3814" i="5"/>
  <c r="AJ3813" i="5"/>
  <c r="AJ3812" i="5"/>
  <c r="AJ3811" i="5"/>
  <c r="AJ3810" i="5"/>
  <c r="AJ3809" i="5"/>
  <c r="AJ3808" i="5"/>
  <c r="AJ3807" i="5"/>
  <c r="AJ3806" i="5"/>
  <c r="AJ3805" i="5"/>
  <c r="AJ3804" i="5"/>
  <c r="AJ3803" i="5"/>
  <c r="AJ3802" i="5"/>
  <c r="AJ3801" i="5"/>
  <c r="AJ3800" i="5"/>
  <c r="AJ3799" i="5"/>
  <c r="AJ3798" i="5"/>
  <c r="AJ3797" i="5"/>
  <c r="AJ3796" i="5"/>
  <c r="AJ3795" i="5"/>
  <c r="AJ3794" i="5"/>
  <c r="AJ3793" i="5"/>
  <c r="AJ3792" i="5"/>
  <c r="AI3816" i="5"/>
  <c r="AI3815" i="5"/>
  <c r="AI3814" i="5"/>
  <c r="AI3813" i="5"/>
  <c r="AI3812" i="5"/>
  <c r="AI3811" i="5"/>
  <c r="AI3810" i="5"/>
  <c r="AI3809" i="5"/>
  <c r="AI3808" i="5"/>
  <c r="AI3807" i="5"/>
  <c r="AI3806" i="5"/>
  <c r="AI3805" i="5"/>
  <c r="AI3804" i="5"/>
  <c r="AI3803" i="5"/>
  <c r="AI3802" i="5"/>
  <c r="AI3801" i="5"/>
  <c r="AI3800" i="5"/>
  <c r="AI3799" i="5"/>
  <c r="AI3798" i="5"/>
  <c r="AI3797" i="5"/>
  <c r="AI3796" i="5"/>
  <c r="AI3795" i="5"/>
  <c r="AI3794" i="5"/>
  <c r="AI3793" i="5"/>
  <c r="AI3792" i="5"/>
  <c r="P3721" i="5"/>
  <c r="R3721" i="5"/>
  <c r="T3721" i="5"/>
  <c r="AQ3755" i="5" s="1"/>
  <c r="P3722" i="5"/>
  <c r="R3722" i="5"/>
  <c r="AP3756" i="5" s="1"/>
  <c r="T3722" i="5"/>
  <c r="AQ3756" i="5" s="1"/>
  <c r="P3723" i="5"/>
  <c r="R3723" i="5"/>
  <c r="AP3757" i="5" s="1"/>
  <c r="T3723" i="5"/>
  <c r="BO3741" i="5" s="1"/>
  <c r="P3724" i="5"/>
  <c r="R3724" i="5"/>
  <c r="T3724" i="5"/>
  <c r="BO3742" i="5" s="1"/>
  <c r="P3725" i="5"/>
  <c r="R3725" i="5"/>
  <c r="AP3759" i="5" s="1"/>
  <c r="T3725" i="5"/>
  <c r="BO3743" i="5" s="1"/>
  <c r="P3726" i="5"/>
  <c r="R3726" i="5"/>
  <c r="AP3760" i="5" s="1"/>
  <c r="T3726" i="5"/>
  <c r="AQ3760" i="5" s="1"/>
  <c r="AR3759" i="5"/>
  <c r="AS3760" i="5"/>
  <c r="AR3760" i="5"/>
  <c r="AS3759" i="5"/>
  <c r="AS3758" i="5"/>
  <c r="AR3758" i="5"/>
  <c r="AS3757" i="5"/>
  <c r="AR3757" i="5"/>
  <c r="AS3756" i="5"/>
  <c r="AR3756" i="5"/>
  <c r="AS3755" i="5"/>
  <c r="AR3755" i="5"/>
  <c r="V3721" i="5"/>
  <c r="W3721" i="5"/>
  <c r="X3721" i="5"/>
  <c r="Y3721" i="5"/>
  <c r="Z3721" i="5"/>
  <c r="AA3721" i="5"/>
  <c r="AB3721" i="5"/>
  <c r="AC3721" i="5"/>
  <c r="AD3721" i="5"/>
  <c r="V3722" i="5"/>
  <c r="W3722" i="5"/>
  <c r="X3722" i="5"/>
  <c r="Y3722" i="5"/>
  <c r="Z3722" i="5"/>
  <c r="AA3722" i="5"/>
  <c r="AB3722" i="5"/>
  <c r="AC3722" i="5"/>
  <c r="AD3722" i="5"/>
  <c r="V3723" i="5"/>
  <c r="W3723" i="5"/>
  <c r="X3723" i="5"/>
  <c r="Y3723" i="5"/>
  <c r="Z3723" i="5"/>
  <c r="AA3723" i="5"/>
  <c r="AB3723" i="5"/>
  <c r="AC3723" i="5"/>
  <c r="AD3723" i="5"/>
  <c r="V3724" i="5"/>
  <c r="W3724" i="5"/>
  <c r="X3724" i="5"/>
  <c r="Y3724" i="5"/>
  <c r="Z3724" i="5"/>
  <c r="AA3724" i="5"/>
  <c r="AB3724" i="5"/>
  <c r="AC3724" i="5"/>
  <c r="AD3724" i="5"/>
  <c r="V3725" i="5"/>
  <c r="W3725" i="5"/>
  <c r="X3725" i="5"/>
  <c r="Y3725" i="5"/>
  <c r="Z3725" i="5"/>
  <c r="AA3725" i="5"/>
  <c r="AB3725" i="5"/>
  <c r="AC3725" i="5"/>
  <c r="AD3725" i="5"/>
  <c r="V3726" i="5"/>
  <c r="W3726" i="5"/>
  <c r="X3726" i="5"/>
  <c r="Y3726" i="5"/>
  <c r="Z3726" i="5"/>
  <c r="AA3726" i="5"/>
  <c r="AB3726" i="5"/>
  <c r="AC3726" i="5"/>
  <c r="AD3726" i="5"/>
  <c r="BQ3744" i="5"/>
  <c r="BP3744" i="5"/>
  <c r="BQ3743" i="5"/>
  <c r="BP3743" i="5"/>
  <c r="BQ3742" i="5"/>
  <c r="BP3742" i="5"/>
  <c r="BQ3741" i="5"/>
  <c r="BP3741" i="5"/>
  <c r="BQ3740" i="5"/>
  <c r="BP3740" i="5"/>
  <c r="BQ3739" i="5"/>
  <c r="BP3739" i="5"/>
  <c r="AQ3758" i="5" l="1"/>
  <c r="BN3742" i="5"/>
  <c r="AP3758" i="5"/>
  <c r="BN3739" i="5"/>
  <c r="AP3755" i="5"/>
  <c r="BN3740" i="5"/>
  <c r="AI3995" i="5"/>
  <c r="B3996" i="5" s="1"/>
  <c r="AH3995" i="5"/>
  <c r="B3995" i="5" s="1"/>
  <c r="AQ3757" i="5"/>
  <c r="BO3739" i="5"/>
  <c r="BC4188" i="5"/>
  <c r="B4190" i="5" s="1"/>
  <c r="BE4127" i="5"/>
  <c r="BE4131" i="5"/>
  <c r="BE4146" i="5"/>
  <c r="BE4126" i="5"/>
  <c r="BE4140" i="5"/>
  <c r="BE4139" i="5"/>
  <c r="BE4125" i="5"/>
  <c r="BE4138" i="5"/>
  <c r="BE4137" i="5"/>
  <c r="BE4128" i="5"/>
  <c r="BE4132" i="5"/>
  <c r="BE4142" i="5"/>
  <c r="BE4143" i="5"/>
  <c r="BE4129" i="5"/>
  <c r="BE4124" i="5"/>
  <c r="BE4135" i="5"/>
  <c r="BE4134" i="5"/>
  <c r="BE4144" i="5"/>
  <c r="BE4147" i="5"/>
  <c r="BE4133" i="5"/>
  <c r="BE4145" i="5"/>
  <c r="BE4136" i="5"/>
  <c r="BE4130" i="5"/>
  <c r="BE4141" i="5"/>
  <c r="BE4123" i="5"/>
  <c r="AQ4108" i="5"/>
  <c r="B4110" i="5" s="1"/>
  <c r="BN3743" i="5"/>
  <c r="BN3741" i="5"/>
  <c r="AQ3759" i="5"/>
  <c r="BO3740" i="5"/>
  <c r="BN3744" i="5"/>
  <c r="BO3744" i="5"/>
  <c r="AG3721" i="5"/>
  <c r="AI3721" i="5"/>
  <c r="AM3721" i="5"/>
  <c r="AN3721" i="5"/>
  <c r="AO3721" i="5"/>
  <c r="AP3721" i="5"/>
  <c r="AQ3721" i="5"/>
  <c r="AR3721" i="5"/>
  <c r="AS3721" i="5"/>
  <c r="AT3721" i="5"/>
  <c r="AU3721" i="5"/>
  <c r="AG3722" i="5"/>
  <c r="AI3722" i="5"/>
  <c r="AK3722" i="5"/>
  <c r="AM3722" i="5"/>
  <c r="AN3722" i="5"/>
  <c r="AO3722" i="5"/>
  <c r="AP3722" i="5"/>
  <c r="AQ3722" i="5"/>
  <c r="AR3722" i="5"/>
  <c r="AS3722" i="5"/>
  <c r="AT3722" i="5"/>
  <c r="AU3722" i="5"/>
  <c r="AG3723" i="5"/>
  <c r="AI3723" i="5"/>
  <c r="AK3723" i="5"/>
  <c r="AM3723" i="5"/>
  <c r="AN3723" i="5"/>
  <c r="AO3723" i="5"/>
  <c r="AP3723" i="5"/>
  <c r="AQ3723" i="5"/>
  <c r="AR3723" i="5"/>
  <c r="AS3723" i="5"/>
  <c r="AT3723" i="5"/>
  <c r="AU3723" i="5"/>
  <c r="AG3724" i="5"/>
  <c r="AI3724" i="5"/>
  <c r="AK3724" i="5"/>
  <c r="AM3724" i="5"/>
  <c r="AN3724" i="5"/>
  <c r="AO3724" i="5"/>
  <c r="AP3724" i="5"/>
  <c r="AQ3724" i="5"/>
  <c r="AR3724" i="5"/>
  <c r="AS3724" i="5"/>
  <c r="AT3724" i="5"/>
  <c r="AU3724" i="5"/>
  <c r="AG3725" i="5"/>
  <c r="AI3725" i="5"/>
  <c r="AK3725" i="5"/>
  <c r="AM3725" i="5"/>
  <c r="AN3725" i="5"/>
  <c r="AO3725" i="5"/>
  <c r="AP3725" i="5"/>
  <c r="AQ3725" i="5"/>
  <c r="AR3725" i="5"/>
  <c r="AS3725" i="5"/>
  <c r="AT3725" i="5"/>
  <c r="AU3725" i="5"/>
  <c r="AG3726" i="5"/>
  <c r="AI3726" i="5"/>
  <c r="AK3726" i="5"/>
  <c r="AM3726" i="5"/>
  <c r="AN3726" i="5"/>
  <c r="AO3726" i="5"/>
  <c r="AP3726" i="5"/>
  <c r="AQ3726" i="5"/>
  <c r="AR3726" i="5"/>
  <c r="AS3726" i="5"/>
  <c r="AT3726" i="5"/>
  <c r="AU3726" i="5"/>
  <c r="AJ3375" i="5"/>
  <c r="AJ3374" i="5"/>
  <c r="AJ3373" i="5"/>
  <c r="AJ3372" i="5"/>
  <c r="BC3369" i="5"/>
  <c r="BB3369" i="5"/>
  <c r="BA3369" i="5"/>
  <c r="AY3369" i="5"/>
  <c r="AX3369" i="5"/>
  <c r="AW3369" i="5"/>
  <c r="BC3368" i="5"/>
  <c r="BB3368" i="5"/>
  <c r="BA3368" i="5"/>
  <c r="AY3368" i="5"/>
  <c r="AX3368" i="5"/>
  <c r="AW3368" i="5"/>
  <c r="BE4148" i="5" l="1"/>
  <c r="B4152" i="5" s="1"/>
  <c r="AV3726" i="5"/>
  <c r="AV3724" i="5"/>
  <c r="AV3723" i="5"/>
  <c r="AV3722" i="5"/>
  <c r="AG3716" i="5"/>
  <c r="AI3717" i="5" s="1"/>
  <c r="B3727" i="5" s="1"/>
  <c r="AK3721" i="5"/>
  <c r="AV3721" i="5" s="1"/>
  <c r="AV3725" i="5"/>
  <c r="AV3727" i="5" l="1"/>
  <c r="B3728" i="5" s="1"/>
  <c r="AX1765" i="5"/>
  <c r="AW1765" i="5"/>
  <c r="AX1764" i="5"/>
  <c r="BA1764" i="5" s="1"/>
  <c r="AW1764" i="5"/>
  <c r="AZ1764" i="5" s="1"/>
  <c r="AX1763" i="5"/>
  <c r="BA1763" i="5" s="1"/>
  <c r="AW1763" i="5"/>
  <c r="AZ1763" i="5" s="1"/>
  <c r="AX1762" i="5"/>
  <c r="BA1762" i="5" s="1"/>
  <c r="AW1762" i="5"/>
  <c r="AZ1762" i="5" s="1"/>
  <c r="AX1761" i="5"/>
  <c r="BA1761" i="5" s="1"/>
  <c r="AW1761" i="5"/>
  <c r="AZ1761" i="5" s="1"/>
  <c r="AX1760" i="5"/>
  <c r="BA1760" i="5" s="1"/>
  <c r="AW1760" i="5"/>
  <c r="AZ1760" i="5" s="1"/>
  <c r="AX3353" i="5"/>
  <c r="BA3353" i="5" s="1"/>
  <c r="AW3353" i="5"/>
  <c r="AZ3353" i="5" s="1"/>
  <c r="AX3352" i="5"/>
  <c r="BA3352" i="5" s="1"/>
  <c r="AW3352" i="5"/>
  <c r="AZ3352" i="5" s="1"/>
  <c r="AX3351" i="5"/>
  <c r="BA3351" i="5" s="1"/>
  <c r="AW3351" i="5"/>
  <c r="AZ3351" i="5" s="1"/>
  <c r="AX3350" i="5"/>
  <c r="BA3350" i="5" s="1"/>
  <c r="AW3350" i="5"/>
  <c r="AZ3350" i="5" s="1"/>
  <c r="AX3349" i="5"/>
  <c r="BA3349" i="5" s="1"/>
  <c r="AW3349" i="5"/>
  <c r="AZ3349" i="5" s="1"/>
  <c r="AX3348" i="5"/>
  <c r="BA3348" i="5" s="1"/>
  <c r="AW3348" i="5"/>
  <c r="AZ3348" i="5" s="1"/>
  <c r="AL3348" i="5"/>
  <c r="AK3348" i="5"/>
  <c r="AL3313" i="5"/>
  <c r="AK3313" i="5"/>
  <c r="AS3287" i="5"/>
  <c r="AL3287" i="5"/>
  <c r="AK3287" i="5"/>
  <c r="AL3272" i="5"/>
  <c r="AK3272" i="5"/>
  <c r="AL3260" i="5"/>
  <c r="AK3260" i="5"/>
  <c r="AL3230" i="5"/>
  <c r="AK3230" i="5"/>
  <c r="AL3211" i="5"/>
  <c r="AK3211" i="5"/>
  <c r="AL3192" i="5"/>
  <c r="AK3192" i="5"/>
  <c r="AL3163" i="5"/>
  <c r="AK3163" i="5"/>
  <c r="AL3146" i="5"/>
  <c r="AK3146" i="5"/>
  <c r="BA3354" i="5" l="1"/>
  <c r="AZ1765" i="5"/>
  <c r="AZ1766" i="5" s="1"/>
  <c r="BA1765" i="5"/>
  <c r="BA1766" i="5" s="1"/>
  <c r="AZ3354" i="5"/>
  <c r="AW1766" i="5"/>
  <c r="AX1766" i="5"/>
  <c r="AW3354" i="5"/>
  <c r="AX3354" i="5"/>
  <c r="AZ3113" i="5" l="1"/>
  <c r="BA3113" i="5"/>
  <c r="BJ3113" i="5"/>
  <c r="BD3113" i="5"/>
  <c r="BE3113" i="5"/>
  <c r="BG3113" i="5"/>
  <c r="BH3113" i="5"/>
  <c r="BI3113" i="5"/>
  <c r="AZ3114" i="5"/>
  <c r="BA3114" i="5"/>
  <c r="BJ3114" i="5"/>
  <c r="BD3114" i="5"/>
  <c r="BE3114" i="5"/>
  <c r="BG3114" i="5"/>
  <c r="BH3114" i="5"/>
  <c r="BI3114" i="5"/>
  <c r="BI3115" i="5"/>
  <c r="AZ3115" i="5"/>
  <c r="BA3115" i="5"/>
  <c r="BJ3115" i="5"/>
  <c r="BD3115" i="5"/>
  <c r="BE3115" i="5"/>
  <c r="BG3115" i="5"/>
  <c r="BH3115" i="5"/>
  <c r="AZ3116" i="5"/>
  <c r="BA3116" i="5"/>
  <c r="BJ3116" i="5"/>
  <c r="BD3116" i="5"/>
  <c r="BE3116" i="5"/>
  <c r="BG3116" i="5"/>
  <c r="BH3116" i="5"/>
  <c r="BI3116" i="5"/>
  <c r="BI3117" i="5"/>
  <c r="AZ3117" i="5"/>
  <c r="BA3117" i="5"/>
  <c r="BJ3117" i="5"/>
  <c r="BD3117" i="5"/>
  <c r="BE3117" i="5"/>
  <c r="BG3117" i="5"/>
  <c r="BH3117" i="5"/>
  <c r="AZ3118" i="5"/>
  <c r="BA3118" i="5"/>
  <c r="BJ3118" i="5"/>
  <c r="BD3118" i="5"/>
  <c r="BE3118" i="5"/>
  <c r="BG3118" i="5"/>
  <c r="BH3118" i="5"/>
  <c r="BI3118" i="5"/>
  <c r="BI3119" i="5"/>
  <c r="AZ3119" i="5"/>
  <c r="BA3119" i="5"/>
  <c r="BJ3119" i="5"/>
  <c r="BD3119" i="5"/>
  <c r="BE3119" i="5"/>
  <c r="BG3119" i="5"/>
  <c r="BH3119" i="5"/>
  <c r="AZ3120" i="5"/>
  <c r="BA3120" i="5"/>
  <c r="BJ3120" i="5"/>
  <c r="BD3120" i="5"/>
  <c r="BE3120" i="5"/>
  <c r="BG3120" i="5"/>
  <c r="BH3120" i="5"/>
  <c r="BI3120" i="5"/>
  <c r="BI3121" i="5"/>
  <c r="AZ3121" i="5"/>
  <c r="BA3121" i="5"/>
  <c r="BJ3121" i="5"/>
  <c r="BD3121" i="5"/>
  <c r="BE3121" i="5"/>
  <c r="BG3121" i="5"/>
  <c r="BH3121" i="5"/>
  <c r="AZ3122" i="5"/>
  <c r="BA3122" i="5"/>
  <c r="BJ3122" i="5"/>
  <c r="BD3122" i="5"/>
  <c r="BE3122" i="5"/>
  <c r="BG3122" i="5"/>
  <c r="BH3122" i="5"/>
  <c r="BI3122" i="5"/>
  <c r="BI3123" i="5"/>
  <c r="AZ3123" i="5"/>
  <c r="BA3123" i="5"/>
  <c r="BJ3123" i="5"/>
  <c r="BD3123" i="5"/>
  <c r="BE3123" i="5"/>
  <c r="BG3123" i="5"/>
  <c r="BH3123" i="5"/>
  <c r="BI3124" i="5"/>
  <c r="AZ3124" i="5"/>
  <c r="BA3124" i="5"/>
  <c r="BJ3124" i="5"/>
  <c r="BD3124" i="5"/>
  <c r="BE3124" i="5"/>
  <c r="BG3124" i="5"/>
  <c r="BH3124" i="5"/>
  <c r="BI3125" i="5"/>
  <c r="AZ3125" i="5"/>
  <c r="BA3125" i="5"/>
  <c r="BJ3125" i="5"/>
  <c r="BD3125" i="5"/>
  <c r="BE3125" i="5"/>
  <c r="BG3125" i="5"/>
  <c r="BH3125" i="5"/>
  <c r="AZ3126" i="5"/>
  <c r="BA3126" i="5"/>
  <c r="BJ3126" i="5"/>
  <c r="BD3126" i="5"/>
  <c r="BE3126" i="5"/>
  <c r="BG3126" i="5"/>
  <c r="BH3126" i="5"/>
  <c r="BI3126" i="5"/>
  <c r="BI3127" i="5"/>
  <c r="AZ3127" i="5"/>
  <c r="BA3127" i="5"/>
  <c r="BJ3127" i="5"/>
  <c r="BD3127" i="5"/>
  <c r="BE3127" i="5"/>
  <c r="BG3127" i="5"/>
  <c r="BH3127" i="5"/>
  <c r="AZ3128" i="5"/>
  <c r="BA3128" i="5"/>
  <c r="BJ3128" i="5"/>
  <c r="BD3128" i="5"/>
  <c r="BE3128" i="5"/>
  <c r="BG3128" i="5"/>
  <c r="BH3128" i="5"/>
  <c r="BI3128" i="5"/>
  <c r="BI3129" i="5"/>
  <c r="AZ3129" i="5"/>
  <c r="BA3129" i="5"/>
  <c r="BJ3129" i="5"/>
  <c r="BD3129" i="5"/>
  <c r="BE3129" i="5"/>
  <c r="BG3129" i="5"/>
  <c r="BH3129" i="5"/>
  <c r="AZ3130" i="5"/>
  <c r="BA3130" i="5"/>
  <c r="BJ3130" i="5"/>
  <c r="BD3130" i="5"/>
  <c r="BE3130" i="5"/>
  <c r="BG3130" i="5"/>
  <c r="BH3130" i="5"/>
  <c r="BI3130" i="5"/>
  <c r="BI3131" i="5"/>
  <c r="AZ3131" i="5"/>
  <c r="BA3131" i="5"/>
  <c r="BJ3131" i="5"/>
  <c r="BD3131" i="5"/>
  <c r="BE3131" i="5"/>
  <c r="BG3131" i="5"/>
  <c r="BH3131" i="5"/>
  <c r="AZ3132" i="5"/>
  <c r="BA3132" i="5"/>
  <c r="BJ3132" i="5"/>
  <c r="BD3132" i="5"/>
  <c r="BE3132" i="5"/>
  <c r="BG3132" i="5"/>
  <c r="BH3132" i="5"/>
  <c r="BI3132" i="5"/>
  <c r="BI3133" i="5"/>
  <c r="AZ3133" i="5"/>
  <c r="BA3133" i="5"/>
  <c r="BJ3133" i="5"/>
  <c r="BD3133" i="5"/>
  <c r="BE3133" i="5"/>
  <c r="BG3133" i="5"/>
  <c r="BH3133" i="5"/>
  <c r="AZ3134" i="5"/>
  <c r="BA3134" i="5"/>
  <c r="BJ3134" i="5"/>
  <c r="BD3134" i="5"/>
  <c r="BE3134" i="5"/>
  <c r="BG3134" i="5"/>
  <c r="BH3134" i="5"/>
  <c r="BI3134" i="5"/>
  <c r="BI3135" i="5"/>
  <c r="AZ3135" i="5"/>
  <c r="BA3135" i="5"/>
  <c r="BJ3135" i="5"/>
  <c r="BD3135" i="5"/>
  <c r="BE3135" i="5"/>
  <c r="BG3135" i="5"/>
  <c r="BH3135" i="5"/>
  <c r="AZ3136" i="5"/>
  <c r="BA3136" i="5"/>
  <c r="BJ3136" i="5"/>
  <c r="BD3136" i="5"/>
  <c r="BE3136" i="5"/>
  <c r="BG3136" i="5"/>
  <c r="BH3136" i="5"/>
  <c r="BI3136" i="5"/>
  <c r="BH3112" i="5"/>
  <c r="BG3112" i="5"/>
  <c r="BE3112" i="5"/>
  <c r="BD3112" i="5"/>
  <c r="BJ3112" i="5"/>
  <c r="BA3112" i="5"/>
  <c r="AZ3112" i="5"/>
  <c r="AG3136" i="5"/>
  <c r="AG3135" i="5"/>
  <c r="AG3134" i="5"/>
  <c r="AG3133" i="5"/>
  <c r="AG3132" i="5"/>
  <c r="AG3131" i="5"/>
  <c r="AG3130" i="5"/>
  <c r="AG3129" i="5"/>
  <c r="AG3128" i="5"/>
  <c r="AG3127" i="5"/>
  <c r="AG3126" i="5"/>
  <c r="AG3125" i="5"/>
  <c r="AG3124" i="5"/>
  <c r="AG3123" i="5"/>
  <c r="AG3122" i="5"/>
  <c r="AG3121" i="5"/>
  <c r="AG3120" i="5"/>
  <c r="AG3119" i="5"/>
  <c r="AG3118" i="5"/>
  <c r="AG3117" i="5"/>
  <c r="AG3116" i="5"/>
  <c r="AG3115" i="5"/>
  <c r="AG3114" i="5"/>
  <c r="AG3113" i="5"/>
  <c r="AG3112" i="5"/>
  <c r="BI3076" i="5"/>
  <c r="AZ3076" i="5"/>
  <c r="BA3076" i="5"/>
  <c r="BJ3076" i="5"/>
  <c r="BD3076" i="5"/>
  <c r="BE3076" i="5"/>
  <c r="BG3076" i="5"/>
  <c r="BH3076" i="5"/>
  <c r="AZ3077" i="5"/>
  <c r="BA3077" i="5"/>
  <c r="BJ3077" i="5"/>
  <c r="BD3077" i="5"/>
  <c r="BE3077" i="5"/>
  <c r="BG3077" i="5"/>
  <c r="BH3077" i="5"/>
  <c r="BI3077" i="5"/>
  <c r="AZ3078" i="5"/>
  <c r="BA3078" i="5"/>
  <c r="BJ3078" i="5"/>
  <c r="BD3078" i="5"/>
  <c r="BE3078" i="5"/>
  <c r="BG3078" i="5"/>
  <c r="BH3078" i="5"/>
  <c r="BI3078" i="5"/>
  <c r="AZ3079" i="5"/>
  <c r="BA3079" i="5"/>
  <c r="BJ3079" i="5"/>
  <c r="BD3079" i="5"/>
  <c r="BE3079" i="5"/>
  <c r="BG3079" i="5"/>
  <c r="BH3079" i="5"/>
  <c r="BI3079" i="5"/>
  <c r="BI3080" i="5"/>
  <c r="AZ3080" i="5"/>
  <c r="BA3080" i="5"/>
  <c r="BJ3080" i="5"/>
  <c r="BD3080" i="5"/>
  <c r="BE3080" i="5"/>
  <c r="BG3080" i="5"/>
  <c r="BH3080" i="5"/>
  <c r="BI3081" i="5"/>
  <c r="AZ3081" i="5"/>
  <c r="BA3081" i="5"/>
  <c r="BJ3081" i="5"/>
  <c r="BD3081" i="5"/>
  <c r="BE3081" i="5"/>
  <c r="BG3081" i="5"/>
  <c r="BH3081" i="5"/>
  <c r="BI3082" i="5"/>
  <c r="AZ3082" i="5"/>
  <c r="BA3082" i="5"/>
  <c r="BJ3082" i="5"/>
  <c r="BD3082" i="5"/>
  <c r="BE3082" i="5"/>
  <c r="BG3082" i="5"/>
  <c r="BH3082" i="5"/>
  <c r="AZ3083" i="5"/>
  <c r="BA3083" i="5"/>
  <c r="BJ3083" i="5"/>
  <c r="BD3083" i="5"/>
  <c r="BE3083" i="5"/>
  <c r="BG3083" i="5"/>
  <c r="BH3083" i="5"/>
  <c r="BI3083" i="5"/>
  <c r="BI3084" i="5"/>
  <c r="AZ3084" i="5"/>
  <c r="BA3084" i="5"/>
  <c r="BJ3084" i="5"/>
  <c r="BD3084" i="5"/>
  <c r="BE3084" i="5"/>
  <c r="BG3084" i="5"/>
  <c r="BH3084" i="5"/>
  <c r="AZ3085" i="5"/>
  <c r="BA3085" i="5"/>
  <c r="BJ3085" i="5"/>
  <c r="BD3085" i="5"/>
  <c r="BE3085" i="5"/>
  <c r="BG3085" i="5"/>
  <c r="BH3085" i="5"/>
  <c r="BI3085" i="5"/>
  <c r="BI3086" i="5"/>
  <c r="AZ3086" i="5"/>
  <c r="BA3086" i="5"/>
  <c r="BJ3086" i="5"/>
  <c r="BD3086" i="5"/>
  <c r="BE3086" i="5"/>
  <c r="BG3086" i="5"/>
  <c r="BH3086" i="5"/>
  <c r="AZ3087" i="5"/>
  <c r="BA3087" i="5"/>
  <c r="BJ3087" i="5"/>
  <c r="BD3087" i="5"/>
  <c r="BE3087" i="5"/>
  <c r="BG3087" i="5"/>
  <c r="BH3087" i="5"/>
  <c r="BI3087" i="5"/>
  <c r="BI3088" i="5"/>
  <c r="AZ3088" i="5"/>
  <c r="BA3088" i="5"/>
  <c r="BJ3088" i="5"/>
  <c r="BD3088" i="5"/>
  <c r="BE3088" i="5"/>
  <c r="BG3088" i="5"/>
  <c r="BH3088" i="5"/>
  <c r="BI3089" i="5"/>
  <c r="AZ3089" i="5"/>
  <c r="BA3089" i="5"/>
  <c r="BJ3089" i="5"/>
  <c r="BD3089" i="5"/>
  <c r="BE3089" i="5"/>
  <c r="BG3089" i="5"/>
  <c r="BH3089" i="5"/>
  <c r="BI3090" i="5"/>
  <c r="AZ3090" i="5"/>
  <c r="BA3090" i="5"/>
  <c r="BJ3090" i="5"/>
  <c r="BD3090" i="5"/>
  <c r="BE3090" i="5"/>
  <c r="BG3090" i="5"/>
  <c r="BH3090" i="5"/>
  <c r="AZ3091" i="5"/>
  <c r="BA3091" i="5"/>
  <c r="BJ3091" i="5"/>
  <c r="BD3091" i="5"/>
  <c r="BE3091" i="5"/>
  <c r="BG3091" i="5"/>
  <c r="BH3091" i="5"/>
  <c r="BI3091" i="5"/>
  <c r="BI3092" i="5"/>
  <c r="AZ3092" i="5"/>
  <c r="BA3092" i="5"/>
  <c r="BJ3092" i="5"/>
  <c r="BD3092" i="5"/>
  <c r="BE3092" i="5"/>
  <c r="BG3092" i="5"/>
  <c r="BH3092" i="5"/>
  <c r="AZ3093" i="5"/>
  <c r="BA3093" i="5"/>
  <c r="BJ3093" i="5"/>
  <c r="BD3093" i="5"/>
  <c r="BE3093" i="5"/>
  <c r="BG3093" i="5"/>
  <c r="BH3093" i="5"/>
  <c r="BI3093" i="5"/>
  <c r="BI3094" i="5"/>
  <c r="AZ3094" i="5"/>
  <c r="BA3094" i="5"/>
  <c r="BJ3094" i="5"/>
  <c r="BD3094" i="5"/>
  <c r="BE3094" i="5"/>
  <c r="BG3094" i="5"/>
  <c r="BH3094" i="5"/>
  <c r="AZ3095" i="5"/>
  <c r="BA3095" i="5"/>
  <c r="BJ3095" i="5"/>
  <c r="BD3095" i="5"/>
  <c r="BE3095" i="5"/>
  <c r="BG3095" i="5"/>
  <c r="BH3095" i="5"/>
  <c r="BI3095" i="5"/>
  <c r="BI3096" i="5"/>
  <c r="AZ3096" i="5"/>
  <c r="BA3096" i="5"/>
  <c r="BJ3096" i="5"/>
  <c r="BD3096" i="5"/>
  <c r="BE3096" i="5"/>
  <c r="BG3096" i="5"/>
  <c r="BH3096" i="5"/>
  <c r="AZ3097" i="5"/>
  <c r="BA3097" i="5"/>
  <c r="BJ3097" i="5"/>
  <c r="BD3097" i="5"/>
  <c r="BE3097" i="5"/>
  <c r="BG3097" i="5"/>
  <c r="BH3097" i="5"/>
  <c r="BI3097" i="5"/>
  <c r="BI3098" i="5"/>
  <c r="AZ3098" i="5"/>
  <c r="BA3098" i="5"/>
  <c r="BJ3098" i="5"/>
  <c r="BD3098" i="5"/>
  <c r="BE3098" i="5"/>
  <c r="BG3098" i="5"/>
  <c r="BH3098" i="5"/>
  <c r="AZ3099" i="5"/>
  <c r="BA3099" i="5"/>
  <c r="BJ3099" i="5"/>
  <c r="BD3099" i="5"/>
  <c r="BE3099" i="5"/>
  <c r="BG3099" i="5"/>
  <c r="BH3099" i="5"/>
  <c r="BI3099" i="5"/>
  <c r="BH3075" i="5"/>
  <c r="BG3075" i="5"/>
  <c r="BE3075" i="5"/>
  <c r="BD3075" i="5"/>
  <c r="BJ3075" i="5"/>
  <c r="BA3075" i="5"/>
  <c r="AZ3075" i="5"/>
  <c r="BI3075" i="5"/>
  <c r="AG3099" i="5"/>
  <c r="AG3098" i="5"/>
  <c r="AG3097" i="5"/>
  <c r="AG3096" i="5"/>
  <c r="AG3095" i="5"/>
  <c r="AG3094" i="5"/>
  <c r="AG3093" i="5"/>
  <c r="AG3092" i="5"/>
  <c r="AG3091" i="5"/>
  <c r="AG3090" i="5"/>
  <c r="AG3089" i="5"/>
  <c r="AG3088" i="5"/>
  <c r="AG3087" i="5"/>
  <c r="AG3086" i="5"/>
  <c r="AG3085" i="5"/>
  <c r="AG3084" i="5"/>
  <c r="AG3083" i="5"/>
  <c r="AG3082" i="5"/>
  <c r="AG3081" i="5"/>
  <c r="AG3080" i="5"/>
  <c r="AG3079" i="5"/>
  <c r="AG3078" i="5"/>
  <c r="AG3077" i="5"/>
  <c r="AG3076" i="5"/>
  <c r="AG3075" i="5"/>
  <c r="AJ2367" i="5"/>
  <c r="AK2367" i="5" s="1"/>
  <c r="AJ2366" i="5"/>
  <c r="AK2366" i="5" s="1"/>
  <c r="AJ2365" i="5"/>
  <c r="AK2365" i="5" s="1"/>
  <c r="AJ2364" i="5"/>
  <c r="AK2364" i="5" s="1"/>
  <c r="AX2334" i="5"/>
  <c r="BA2334" i="5" s="1"/>
  <c r="AX2333" i="5"/>
  <c r="BA2333" i="5" s="1"/>
  <c r="AX2332" i="5"/>
  <c r="BA2332" i="5" s="1"/>
  <c r="AX2331" i="5"/>
  <c r="BA2331" i="5" s="1"/>
  <c r="AX2330" i="5"/>
  <c r="BA2330" i="5" s="1"/>
  <c r="AX2329" i="5"/>
  <c r="AW2334" i="5"/>
  <c r="AZ2334" i="5" s="1"/>
  <c r="AW2333" i="5"/>
  <c r="AZ2333" i="5" s="1"/>
  <c r="AW2332" i="5"/>
  <c r="AZ2332" i="5" s="1"/>
  <c r="AW2331" i="5"/>
  <c r="AZ2331" i="5" s="1"/>
  <c r="AW2330" i="5"/>
  <c r="AZ2330" i="5" s="1"/>
  <c r="AW2329" i="5"/>
  <c r="BI3112" i="5" l="1"/>
  <c r="AW2335" i="5"/>
  <c r="AX2335" i="5"/>
  <c r="AZ2329" i="5"/>
  <c r="AZ2335" i="5" s="1"/>
  <c r="BA2329" i="5"/>
  <c r="BA2335" i="5" s="1"/>
  <c r="BK2317" i="5" l="1"/>
  <c r="BK2316" i="5"/>
  <c r="BK2315" i="5"/>
  <c r="BK2314" i="5"/>
  <c r="BK2313" i="5"/>
  <c r="BK2312" i="5"/>
  <c r="BK2311" i="5"/>
  <c r="BK2310" i="5"/>
  <c r="BK2309" i="5"/>
  <c r="BK2308" i="5"/>
  <c r="BK2307" i="5"/>
  <c r="BK2306" i="5"/>
  <c r="BK2305" i="5"/>
  <c r="BK2304" i="5"/>
  <c r="BK2303" i="5"/>
  <c r="BK2302" i="5"/>
  <c r="BK2301" i="5"/>
  <c r="BK2300" i="5"/>
  <c r="BK2299" i="5"/>
  <c r="BK2298" i="5"/>
  <c r="BK2297" i="5"/>
  <c r="BK2296" i="5"/>
  <c r="BK2295" i="5"/>
  <c r="BK2294" i="5"/>
  <c r="CH2350" i="5"/>
  <c r="CG2350" i="5"/>
  <c r="BK2293" i="5"/>
  <c r="BT2350" i="5"/>
  <c r="BS2350" i="5"/>
  <c r="BL2285" i="5"/>
  <c r="BL2284" i="5"/>
  <c r="BL2283" i="5"/>
  <c r="BL2282" i="5"/>
  <c r="BL2281" i="5"/>
  <c r="BL2280" i="5"/>
  <c r="BL2279" i="5"/>
  <c r="BL2278" i="5"/>
  <c r="BL2277" i="5"/>
  <c r="BL2276" i="5"/>
  <c r="BL2275" i="5"/>
  <c r="BL2274" i="5"/>
  <c r="BL2273" i="5"/>
  <c r="BL2272" i="5"/>
  <c r="BL2271" i="5"/>
  <c r="BL2270" i="5"/>
  <c r="BL2269" i="5"/>
  <c r="BL2268" i="5"/>
  <c r="BL2267" i="5"/>
  <c r="BL2266" i="5"/>
  <c r="BL2265" i="5"/>
  <c r="BL2264" i="5"/>
  <c r="BL2263" i="5"/>
  <c r="BL2262" i="5"/>
  <c r="BL2261" i="5"/>
  <c r="BK2285" i="5"/>
  <c r="BK2284" i="5"/>
  <c r="BK2283" i="5"/>
  <c r="BK2282" i="5"/>
  <c r="BK2281" i="5"/>
  <c r="BK2280" i="5"/>
  <c r="BK2279" i="5"/>
  <c r="BK2278" i="5"/>
  <c r="BK2277" i="5"/>
  <c r="BK2276" i="5"/>
  <c r="BK2275" i="5"/>
  <c r="BK2274" i="5"/>
  <c r="BK2273" i="5"/>
  <c r="BK2272" i="5"/>
  <c r="BK2271" i="5"/>
  <c r="BK2270" i="5"/>
  <c r="BK2269" i="5"/>
  <c r="BK2268" i="5"/>
  <c r="BK2267" i="5"/>
  <c r="BK2266" i="5"/>
  <c r="BK2265" i="5"/>
  <c r="BK2264" i="5"/>
  <c r="BK2263" i="5"/>
  <c r="BK2262" i="5"/>
  <c r="BK2261" i="5"/>
  <c r="AU2223" i="5"/>
  <c r="BI2247" i="5"/>
  <c r="BH2247" i="5"/>
  <c r="BI2246" i="5"/>
  <c r="BH2246" i="5"/>
  <c r="BI2245" i="5"/>
  <c r="BH2245" i="5"/>
  <c r="BI2244" i="5"/>
  <c r="BH2244" i="5"/>
  <c r="BI2243" i="5"/>
  <c r="BH2243" i="5"/>
  <c r="BI2242" i="5"/>
  <c r="BH2242" i="5"/>
  <c r="BI2241" i="5"/>
  <c r="BH2241" i="5"/>
  <c r="BI2240" i="5"/>
  <c r="BH2240" i="5"/>
  <c r="BI2239" i="5"/>
  <c r="BH2239" i="5"/>
  <c r="BI2238" i="5"/>
  <c r="BH2238" i="5"/>
  <c r="BI2237" i="5"/>
  <c r="BH2237" i="5"/>
  <c r="BI2236" i="5"/>
  <c r="BH2236" i="5"/>
  <c r="BI2235" i="5"/>
  <c r="BH2235" i="5"/>
  <c r="BI2234" i="5"/>
  <c r="BH2234" i="5"/>
  <c r="BI2233" i="5"/>
  <c r="BH2233" i="5"/>
  <c r="BI2232" i="5"/>
  <c r="BH2232" i="5"/>
  <c r="BI2231" i="5"/>
  <c r="BH2231" i="5"/>
  <c r="BI2230" i="5"/>
  <c r="BH2230" i="5"/>
  <c r="BI2229" i="5"/>
  <c r="BH2229" i="5"/>
  <c r="BI2228" i="5"/>
  <c r="BH2228" i="5"/>
  <c r="BI2227" i="5"/>
  <c r="BH2227" i="5"/>
  <c r="BI2226" i="5"/>
  <c r="BH2226" i="5"/>
  <c r="BI2225" i="5"/>
  <c r="BH2225" i="5"/>
  <c r="BI2224" i="5"/>
  <c r="BH2224" i="5"/>
  <c r="BI2223" i="5"/>
  <c r="BH2223" i="5"/>
  <c r="D2183" i="5"/>
  <c r="AG2183" i="5" l="1"/>
  <c r="AJ2177" i="5"/>
  <c r="DA2089" i="5" l="1"/>
  <c r="CZ2089" i="5"/>
  <c r="CY2089" i="5"/>
  <c r="CX2089" i="5"/>
  <c r="CW2089" i="5"/>
  <c r="CV2089" i="5"/>
  <c r="CU2089" i="5"/>
  <c r="CT2089" i="5"/>
  <c r="CS2089" i="5"/>
  <c r="CR2089" i="5"/>
  <c r="CQ2089" i="5"/>
  <c r="CP2089" i="5"/>
  <c r="DA2086" i="5"/>
  <c r="CZ2086" i="5"/>
  <c r="CY2086" i="5"/>
  <c r="CX2086" i="5"/>
  <c r="CW2086" i="5"/>
  <c r="CV2086" i="5"/>
  <c r="CU2086" i="5"/>
  <c r="CT2086" i="5"/>
  <c r="CS2086" i="5"/>
  <c r="CR2086" i="5"/>
  <c r="CQ2086" i="5"/>
  <c r="CP2086" i="5"/>
  <c r="DA2088" i="5"/>
  <c r="CZ2088" i="5"/>
  <c r="CY2088" i="5"/>
  <c r="CX2088" i="5"/>
  <c r="CW2088" i="5"/>
  <c r="CV2088" i="5"/>
  <c r="CU2088" i="5"/>
  <c r="CT2088" i="5"/>
  <c r="CS2088" i="5"/>
  <c r="CQ2088" i="5"/>
  <c r="CP2088" i="5"/>
  <c r="DA2074" i="5"/>
  <c r="CZ2074" i="5"/>
  <c r="CY2074" i="5"/>
  <c r="CX2074" i="5"/>
  <c r="CW2074" i="5"/>
  <c r="CV2074" i="5"/>
  <c r="CU2074" i="5"/>
  <c r="CT2074" i="5"/>
  <c r="CS2074" i="5"/>
  <c r="CR2074" i="5"/>
  <c r="CQ2074" i="5"/>
  <c r="CP2074" i="5"/>
  <c r="DA2071" i="5"/>
  <c r="CZ2071" i="5"/>
  <c r="CY2071" i="5"/>
  <c r="CX2071" i="5"/>
  <c r="CW2071" i="5"/>
  <c r="CV2071" i="5"/>
  <c r="CU2071" i="5"/>
  <c r="CT2071" i="5"/>
  <c r="CS2071" i="5"/>
  <c r="CR2071" i="5"/>
  <c r="CQ2071" i="5"/>
  <c r="CP2071" i="5"/>
  <c r="DA2073" i="5"/>
  <c r="CZ2073" i="5"/>
  <c r="CY2073" i="5"/>
  <c r="CX2073" i="5"/>
  <c r="CW2073" i="5"/>
  <c r="CV2073" i="5"/>
  <c r="CU2073" i="5"/>
  <c r="CT2073" i="5"/>
  <c r="CS2073" i="5"/>
  <c r="CQ2073" i="5"/>
  <c r="CP2073" i="5"/>
  <c r="DA2048" i="5"/>
  <c r="CZ2048" i="5"/>
  <c r="CY2048" i="5"/>
  <c r="CX2048" i="5"/>
  <c r="CW2048" i="5"/>
  <c r="CV2048" i="5"/>
  <c r="CU2048" i="5"/>
  <c r="CT2048" i="5"/>
  <c r="CS2048" i="5"/>
  <c r="CR2048" i="5"/>
  <c r="CQ2048" i="5"/>
  <c r="CP2048" i="5"/>
  <c r="DA2045" i="5"/>
  <c r="CZ2045" i="5"/>
  <c r="CY2045" i="5"/>
  <c r="CX2045" i="5"/>
  <c r="CW2045" i="5"/>
  <c r="CV2045" i="5"/>
  <c r="CU2045" i="5"/>
  <c r="CT2045" i="5"/>
  <c r="CS2045" i="5"/>
  <c r="CR2045" i="5"/>
  <c r="CQ2045" i="5"/>
  <c r="CP2045" i="5"/>
  <c r="DA2047" i="5"/>
  <c r="CZ2047" i="5"/>
  <c r="CY2047" i="5"/>
  <c r="CX2047" i="5"/>
  <c r="CW2047" i="5"/>
  <c r="CV2047" i="5"/>
  <c r="CU2047" i="5"/>
  <c r="CT2047" i="5"/>
  <c r="CS2047" i="5"/>
  <c r="CQ2047" i="5"/>
  <c r="CP2047" i="5"/>
  <c r="DA2039" i="5"/>
  <c r="CZ2039" i="5"/>
  <c r="CY2039" i="5"/>
  <c r="CX2039" i="5"/>
  <c r="CW2039" i="5"/>
  <c r="CV2039" i="5"/>
  <c r="CU2039" i="5"/>
  <c r="CT2039" i="5"/>
  <c r="CS2039" i="5"/>
  <c r="CR2039" i="5"/>
  <c r="CQ2039" i="5"/>
  <c r="CP2039" i="5"/>
  <c r="CP2036" i="5"/>
  <c r="DA2038" i="5"/>
  <c r="CZ2038" i="5"/>
  <c r="CY2038" i="5"/>
  <c r="CX2038" i="5"/>
  <c r="CW2038" i="5"/>
  <c r="CV2038" i="5"/>
  <c r="CU2038" i="5"/>
  <c r="CT2038" i="5"/>
  <c r="CS2038" i="5"/>
  <c r="CQ2038" i="5"/>
  <c r="CP2038" i="5"/>
  <c r="DA2029" i="5"/>
  <c r="CZ2029" i="5"/>
  <c r="CY2029" i="5"/>
  <c r="CX2029" i="5"/>
  <c r="CW2029" i="5"/>
  <c r="CV2029" i="5"/>
  <c r="CU2029" i="5"/>
  <c r="CT2029" i="5"/>
  <c r="CS2029" i="5"/>
  <c r="CR2029" i="5"/>
  <c r="CQ2029" i="5"/>
  <c r="CP2029" i="5"/>
  <c r="DA2026" i="5"/>
  <c r="CZ2026" i="5"/>
  <c r="CY2026" i="5"/>
  <c r="CX2026" i="5"/>
  <c r="CW2026" i="5"/>
  <c r="CV2026" i="5"/>
  <c r="CU2026" i="5"/>
  <c r="CT2026" i="5"/>
  <c r="CS2026" i="5"/>
  <c r="CR2026" i="5"/>
  <c r="CQ2026" i="5"/>
  <c r="CP2026" i="5"/>
  <c r="DA2028" i="5"/>
  <c r="CZ2028" i="5"/>
  <c r="CY2028" i="5"/>
  <c r="CX2028" i="5"/>
  <c r="CW2028" i="5"/>
  <c r="CV2028" i="5"/>
  <c r="CU2028" i="5"/>
  <c r="CT2028" i="5"/>
  <c r="CS2028" i="5"/>
  <c r="CQ2028" i="5"/>
  <c r="CP2028" i="5"/>
  <c r="DA1998" i="5"/>
  <c r="CZ1998" i="5"/>
  <c r="CY1998" i="5"/>
  <c r="CX1998" i="5"/>
  <c r="CW1998" i="5"/>
  <c r="CV1998" i="5"/>
  <c r="CU1998" i="5"/>
  <c r="CT1998" i="5"/>
  <c r="CS1998" i="5"/>
  <c r="CR1998" i="5"/>
  <c r="CQ1998" i="5"/>
  <c r="CP1998" i="5"/>
  <c r="DA1995" i="5"/>
  <c r="CZ1995" i="5"/>
  <c r="CY1995" i="5"/>
  <c r="CX1995" i="5"/>
  <c r="CW1995" i="5"/>
  <c r="CV1995" i="5"/>
  <c r="CU1995" i="5"/>
  <c r="CT1995" i="5"/>
  <c r="CS1995" i="5"/>
  <c r="CR1995" i="5"/>
  <c r="CQ1995" i="5"/>
  <c r="CP1995" i="5"/>
  <c r="DA1997" i="5"/>
  <c r="CZ1997" i="5"/>
  <c r="CY1997" i="5"/>
  <c r="CX1997" i="5"/>
  <c r="CW1997" i="5"/>
  <c r="CV1997" i="5"/>
  <c r="CU1997" i="5"/>
  <c r="CT1997" i="5"/>
  <c r="CS1997" i="5"/>
  <c r="CQ1997" i="5"/>
  <c r="CP1997" i="5"/>
  <c r="DA1987" i="5"/>
  <c r="CZ1987" i="5"/>
  <c r="CY1987" i="5"/>
  <c r="CX1987" i="5"/>
  <c r="CW1987" i="5"/>
  <c r="CV1987" i="5"/>
  <c r="CU1987" i="5"/>
  <c r="CT1987" i="5"/>
  <c r="CS1987" i="5"/>
  <c r="CR1987" i="5"/>
  <c r="CQ1987" i="5"/>
  <c r="CP1987" i="5"/>
  <c r="DA1984" i="5"/>
  <c r="CZ1984" i="5"/>
  <c r="CY1984" i="5"/>
  <c r="CX1984" i="5"/>
  <c r="CW1984" i="5"/>
  <c r="CV1984" i="5"/>
  <c r="CU1984" i="5"/>
  <c r="CT1984" i="5"/>
  <c r="CS1984" i="5"/>
  <c r="CR1984" i="5"/>
  <c r="CQ1984" i="5"/>
  <c r="CP1984" i="5"/>
  <c r="DA1986" i="5"/>
  <c r="CZ1986" i="5"/>
  <c r="CY1986" i="5"/>
  <c r="CX1986" i="5"/>
  <c r="CW1986" i="5"/>
  <c r="CV1986" i="5"/>
  <c r="CU1986" i="5"/>
  <c r="CT1986" i="5"/>
  <c r="CS1986" i="5"/>
  <c r="CQ1986" i="5"/>
  <c r="CP1986" i="5"/>
  <c r="DA1980" i="5"/>
  <c r="CZ1980" i="5"/>
  <c r="CY1980" i="5"/>
  <c r="CX1980" i="5"/>
  <c r="CW1980" i="5"/>
  <c r="CV1980" i="5"/>
  <c r="CU1980" i="5"/>
  <c r="CT1980" i="5"/>
  <c r="CS1980" i="5"/>
  <c r="CR1980" i="5"/>
  <c r="CQ1980" i="5"/>
  <c r="CP1980" i="5"/>
  <c r="DA1977" i="5"/>
  <c r="CZ1977" i="5"/>
  <c r="CY1977" i="5"/>
  <c r="CX1977" i="5"/>
  <c r="CW1977" i="5"/>
  <c r="CV1977" i="5"/>
  <c r="CU1977" i="5"/>
  <c r="CT1977" i="5"/>
  <c r="CS1977" i="5"/>
  <c r="CR1977" i="5"/>
  <c r="CQ1977" i="5"/>
  <c r="CP1977" i="5"/>
  <c r="DA1979" i="5"/>
  <c r="CZ1979" i="5"/>
  <c r="CY1979" i="5"/>
  <c r="CX1979" i="5"/>
  <c r="CW1979" i="5"/>
  <c r="CV1979" i="5"/>
  <c r="CU1979" i="5"/>
  <c r="CT1979" i="5"/>
  <c r="CS1979" i="5"/>
  <c r="CQ1979" i="5"/>
  <c r="CP1979" i="5"/>
  <c r="DA1970" i="5"/>
  <c r="CZ1970" i="5"/>
  <c r="CY1970" i="5"/>
  <c r="CX1970" i="5"/>
  <c r="CW1970" i="5"/>
  <c r="CV1970" i="5"/>
  <c r="CU1970" i="5"/>
  <c r="CT1970" i="5"/>
  <c r="CS1970" i="5"/>
  <c r="CR1970" i="5"/>
  <c r="CQ1970" i="5"/>
  <c r="CP1970" i="5"/>
  <c r="DA1967" i="5"/>
  <c r="CZ1967" i="5"/>
  <c r="CY1967" i="5"/>
  <c r="CX1967" i="5"/>
  <c r="CW1967" i="5"/>
  <c r="CV1967" i="5"/>
  <c r="CU1967" i="5"/>
  <c r="CT1967" i="5"/>
  <c r="CS1967" i="5"/>
  <c r="CR1967" i="5"/>
  <c r="CQ1967" i="5"/>
  <c r="CP1967" i="5"/>
  <c r="DA1969" i="5"/>
  <c r="CZ1969" i="5"/>
  <c r="CY1969" i="5"/>
  <c r="CX1969" i="5"/>
  <c r="CW1969" i="5"/>
  <c r="CV1969" i="5"/>
  <c r="CU1969" i="5"/>
  <c r="CT1969" i="5"/>
  <c r="CS1969" i="5"/>
  <c r="CQ1969" i="5"/>
  <c r="CP1969" i="5"/>
  <c r="AO2117" i="5"/>
  <c r="AX2117" i="5"/>
  <c r="AW2117" i="5"/>
  <c r="AV2117" i="5"/>
  <c r="AU2117" i="5"/>
  <c r="AT2117" i="5"/>
  <c r="AS2117" i="5"/>
  <c r="AR2117" i="5"/>
  <c r="AR2120" i="5" s="1"/>
  <c r="AQ2117" i="5"/>
  <c r="AP2117" i="5"/>
  <c r="AN2117" i="5"/>
  <c r="AM2117" i="5"/>
  <c r="AX2119" i="5"/>
  <c r="AW2119" i="5"/>
  <c r="AV2119" i="5"/>
  <c r="AU2119" i="5"/>
  <c r="AT2119" i="5"/>
  <c r="AS2119" i="5"/>
  <c r="AR2119" i="5"/>
  <c r="AQ2119" i="5"/>
  <c r="AP2119" i="5"/>
  <c r="AO2119" i="5"/>
  <c r="AN2119" i="5"/>
  <c r="AM2119" i="5"/>
  <c r="DA1922" i="5"/>
  <c r="CZ1922" i="5"/>
  <c r="CY1922" i="5"/>
  <c r="CX1922" i="5"/>
  <c r="CW1922" i="5"/>
  <c r="CV1922" i="5"/>
  <c r="CU1922" i="5"/>
  <c r="CT1922" i="5"/>
  <c r="CS1922" i="5"/>
  <c r="CR1922" i="5"/>
  <c r="CQ1922" i="5"/>
  <c r="CP1922" i="5"/>
  <c r="DA1919" i="5"/>
  <c r="CZ1919" i="5"/>
  <c r="CY1919" i="5"/>
  <c r="CX1919" i="5"/>
  <c r="CW1919" i="5"/>
  <c r="CV1919" i="5"/>
  <c r="CU1919" i="5"/>
  <c r="CT1919" i="5"/>
  <c r="CS1919" i="5"/>
  <c r="CR1919" i="5"/>
  <c r="CQ1919" i="5"/>
  <c r="CP1919" i="5"/>
  <c r="CZ1921" i="5"/>
  <c r="CY1921" i="5"/>
  <c r="CX1921" i="5"/>
  <c r="CW1921" i="5"/>
  <c r="CV1921" i="5"/>
  <c r="CU1921" i="5"/>
  <c r="CT1921" i="5"/>
  <c r="CS1921" i="5"/>
  <c r="CQ1921" i="5"/>
  <c r="CP1921" i="5"/>
  <c r="DA1921" i="5"/>
  <c r="DA1907" i="5"/>
  <c r="CZ1907" i="5"/>
  <c r="CY1907" i="5"/>
  <c r="CX1907" i="5"/>
  <c r="CW1907" i="5"/>
  <c r="CV1907" i="5"/>
  <c r="CU1907" i="5"/>
  <c r="CT1907" i="5"/>
  <c r="CS1907" i="5"/>
  <c r="CR1907" i="5"/>
  <c r="CQ1907" i="5"/>
  <c r="CP1907" i="5"/>
  <c r="DA1904" i="5"/>
  <c r="CZ1904" i="5"/>
  <c r="CY1904" i="5"/>
  <c r="CX1904" i="5"/>
  <c r="CW1904" i="5"/>
  <c r="CV1904" i="5"/>
  <c r="CU1904" i="5"/>
  <c r="CT1904" i="5"/>
  <c r="CS1904" i="5"/>
  <c r="CR1904" i="5"/>
  <c r="CQ1904" i="5"/>
  <c r="CP1904" i="5"/>
  <c r="DA1906" i="5"/>
  <c r="CZ1906" i="5"/>
  <c r="CY1906" i="5"/>
  <c r="CX1906" i="5"/>
  <c r="CW1906" i="5"/>
  <c r="CV1906" i="5"/>
  <c r="CU1906" i="5"/>
  <c r="CT1906" i="5"/>
  <c r="CS1906" i="5"/>
  <c r="CQ1906" i="5"/>
  <c r="CP1906" i="5"/>
  <c r="DA1881" i="5"/>
  <c r="CZ1881" i="5"/>
  <c r="CY1881" i="5"/>
  <c r="CX1881" i="5"/>
  <c r="CW1881" i="5"/>
  <c r="CV1881" i="5"/>
  <c r="CU1881" i="5"/>
  <c r="CT1881" i="5"/>
  <c r="CS1881" i="5"/>
  <c r="CR1881" i="5"/>
  <c r="CQ1881" i="5"/>
  <c r="CP1881" i="5"/>
  <c r="DA1878" i="5"/>
  <c r="CZ1878" i="5"/>
  <c r="CY1878" i="5"/>
  <c r="CX1878" i="5"/>
  <c r="CW1878" i="5"/>
  <c r="CV1878" i="5"/>
  <c r="CU1878" i="5"/>
  <c r="CT1878" i="5"/>
  <c r="CS1878" i="5"/>
  <c r="CR1878" i="5"/>
  <c r="CQ1878" i="5"/>
  <c r="CP1878" i="5"/>
  <c r="DA1880" i="5"/>
  <c r="CZ1880" i="5"/>
  <c r="CY1880" i="5"/>
  <c r="CX1880" i="5"/>
  <c r="CW1880" i="5"/>
  <c r="CV1880" i="5"/>
  <c r="CU1880" i="5"/>
  <c r="CT1880" i="5"/>
  <c r="CS1880" i="5"/>
  <c r="CQ1880" i="5"/>
  <c r="CP1880" i="5"/>
  <c r="DA1872" i="5"/>
  <c r="CZ1872" i="5"/>
  <c r="CY1872" i="5"/>
  <c r="CX1872" i="5"/>
  <c r="CW1872" i="5"/>
  <c r="CV1872" i="5"/>
  <c r="CU1872" i="5"/>
  <c r="CT1872" i="5"/>
  <c r="CS1872" i="5"/>
  <c r="CR1872" i="5"/>
  <c r="CQ1872" i="5"/>
  <c r="CP1872" i="5"/>
  <c r="CP1869" i="5"/>
  <c r="DA1871" i="5"/>
  <c r="CZ1871" i="5"/>
  <c r="CY1871" i="5"/>
  <c r="CX1871" i="5"/>
  <c r="CW1871" i="5"/>
  <c r="CV1871" i="5"/>
  <c r="CU1871" i="5"/>
  <c r="CT1871" i="5"/>
  <c r="CS1871" i="5"/>
  <c r="CQ1871" i="5"/>
  <c r="CP1871" i="5"/>
  <c r="DA1869" i="5"/>
  <c r="CZ1869" i="5"/>
  <c r="CY1869" i="5"/>
  <c r="CX1869" i="5"/>
  <c r="CW1869" i="5"/>
  <c r="CV1869" i="5"/>
  <c r="CU1869" i="5"/>
  <c r="CT1869" i="5"/>
  <c r="CS1869" i="5"/>
  <c r="CR1869" i="5"/>
  <c r="CQ1869" i="5"/>
  <c r="CS1859" i="5"/>
  <c r="DA1862" i="5"/>
  <c r="CZ1862" i="5"/>
  <c r="CY1862" i="5"/>
  <c r="CX1862" i="5"/>
  <c r="CW1862" i="5"/>
  <c r="CV1862" i="5"/>
  <c r="CU1862" i="5"/>
  <c r="CT1862" i="5"/>
  <c r="CS1862" i="5"/>
  <c r="CR1862" i="5"/>
  <c r="CQ1862" i="5"/>
  <c r="CP1862" i="5"/>
  <c r="DA1859" i="5"/>
  <c r="CZ1859" i="5"/>
  <c r="CY1859" i="5"/>
  <c r="CX1859" i="5"/>
  <c r="CW1859" i="5"/>
  <c r="CV1859" i="5"/>
  <c r="CU1859" i="5"/>
  <c r="CT1859" i="5"/>
  <c r="CR1859" i="5"/>
  <c r="CQ1859" i="5"/>
  <c r="CP1859" i="5"/>
  <c r="DA1861" i="5"/>
  <c r="CZ1861" i="5"/>
  <c r="CY1861" i="5"/>
  <c r="CX1861" i="5"/>
  <c r="CW1861" i="5"/>
  <c r="CV1861" i="5"/>
  <c r="CU1861" i="5"/>
  <c r="CT1861" i="5"/>
  <c r="CS1861" i="5"/>
  <c r="CQ1861" i="5"/>
  <c r="CP1861" i="5"/>
  <c r="CQ1831" i="5"/>
  <c r="DA1831" i="5"/>
  <c r="CZ1831" i="5"/>
  <c r="CY1831" i="5"/>
  <c r="CX1831" i="5"/>
  <c r="CW1831" i="5"/>
  <c r="CV1831" i="5"/>
  <c r="CU1831" i="5"/>
  <c r="CT1831" i="5"/>
  <c r="CS1831" i="5"/>
  <c r="CR1831" i="5"/>
  <c r="CP1831" i="5"/>
  <c r="DA1828" i="5"/>
  <c r="CZ1828" i="5"/>
  <c r="CY1828" i="5"/>
  <c r="CX1828" i="5"/>
  <c r="CW1828" i="5"/>
  <c r="CV1828" i="5"/>
  <c r="CU1828" i="5"/>
  <c r="CT1828" i="5"/>
  <c r="CS1828" i="5"/>
  <c r="CR1828" i="5"/>
  <c r="CQ1828" i="5"/>
  <c r="CP1828" i="5"/>
  <c r="DA1830" i="5"/>
  <c r="CZ1830" i="5"/>
  <c r="CY1830" i="5"/>
  <c r="CX1830" i="5"/>
  <c r="CW1830" i="5"/>
  <c r="CV1830" i="5"/>
  <c r="CU1830" i="5"/>
  <c r="CT1830" i="5"/>
  <c r="CS1830" i="5"/>
  <c r="CQ1830" i="5"/>
  <c r="CP1830" i="5"/>
  <c r="DA1820" i="5"/>
  <c r="CZ1820" i="5"/>
  <c r="CY1820" i="5"/>
  <c r="CX1820" i="5"/>
  <c r="CW1820" i="5"/>
  <c r="CV1820" i="5"/>
  <c r="CU1820" i="5"/>
  <c r="CT1820" i="5"/>
  <c r="CS1820" i="5"/>
  <c r="CR1820" i="5"/>
  <c r="CQ1820" i="5"/>
  <c r="CP1820" i="5"/>
  <c r="CP1817" i="5"/>
  <c r="CQ1817" i="5"/>
  <c r="CR1817" i="5"/>
  <c r="CS1817" i="5"/>
  <c r="CT1817" i="5"/>
  <c r="CU1817" i="5"/>
  <c r="CV1817" i="5"/>
  <c r="CW1817" i="5"/>
  <c r="CX1817" i="5"/>
  <c r="CY1817" i="5"/>
  <c r="CZ1817" i="5"/>
  <c r="DA1817" i="5"/>
  <c r="DA1810" i="5"/>
  <c r="CZ1810" i="5"/>
  <c r="CY1810" i="5"/>
  <c r="CX1810" i="5"/>
  <c r="CW1810" i="5"/>
  <c r="CV1810" i="5"/>
  <c r="CU1810" i="5"/>
  <c r="CT1810" i="5"/>
  <c r="CS1810" i="5"/>
  <c r="CR1810" i="5"/>
  <c r="CQ1810" i="5"/>
  <c r="CP1810" i="5"/>
  <c r="DA1819" i="5"/>
  <c r="CZ1819" i="5"/>
  <c r="CY1819" i="5"/>
  <c r="CX1819" i="5"/>
  <c r="CW1819" i="5"/>
  <c r="CV1819" i="5"/>
  <c r="CU1819" i="5"/>
  <c r="CT1819" i="5"/>
  <c r="CS1819" i="5"/>
  <c r="CQ1819" i="5"/>
  <c r="CP1819" i="5"/>
  <c r="CS1812" i="5"/>
  <c r="DA1813" i="5"/>
  <c r="CZ1813" i="5"/>
  <c r="CY1813" i="5"/>
  <c r="CX1813" i="5"/>
  <c r="CW1813" i="5"/>
  <c r="CV1813" i="5"/>
  <c r="CU1813" i="5"/>
  <c r="CT1813" i="5"/>
  <c r="CS1813" i="5"/>
  <c r="CR1813" i="5"/>
  <c r="CQ1813" i="5"/>
  <c r="CP1813" i="5"/>
  <c r="DA1812" i="5"/>
  <c r="CZ1812" i="5"/>
  <c r="CY1812" i="5"/>
  <c r="CX1812" i="5"/>
  <c r="CW1812" i="5"/>
  <c r="CV1812" i="5"/>
  <c r="CU1812" i="5"/>
  <c r="CT1812" i="5"/>
  <c r="CQ1812" i="5"/>
  <c r="CP1812" i="5"/>
  <c r="DA1803" i="5"/>
  <c r="CZ1803" i="5"/>
  <c r="CY1803" i="5"/>
  <c r="CX1803" i="5"/>
  <c r="CW1803" i="5"/>
  <c r="CV1803" i="5"/>
  <c r="CU1803" i="5"/>
  <c r="CT1803" i="5"/>
  <c r="CS1803" i="5"/>
  <c r="CR1803" i="5"/>
  <c r="CQ1803" i="5"/>
  <c r="DA1800" i="5"/>
  <c r="CZ1800" i="5"/>
  <c r="CY1800" i="5"/>
  <c r="CX1800" i="5"/>
  <c r="CW1800" i="5"/>
  <c r="CV1800" i="5"/>
  <c r="CU1800" i="5"/>
  <c r="CT1800" i="5"/>
  <c r="CS1800" i="5"/>
  <c r="CR1800" i="5"/>
  <c r="CQ1800" i="5"/>
  <c r="DA1802" i="5"/>
  <c r="CZ1802" i="5"/>
  <c r="CY1802" i="5"/>
  <c r="CX1802" i="5"/>
  <c r="CW1802" i="5"/>
  <c r="CV1802" i="5"/>
  <c r="CU1802" i="5"/>
  <c r="CT1802" i="5"/>
  <c r="CS1802" i="5"/>
  <c r="CQ1802" i="5"/>
  <c r="CP1803" i="5"/>
  <c r="CP1800" i="5"/>
  <c r="CP1802" i="5"/>
  <c r="CR1814" i="5" l="1"/>
  <c r="CR1863" i="5"/>
  <c r="CR1821" i="5"/>
  <c r="CR1988" i="5"/>
  <c r="CR2049" i="5"/>
  <c r="CR1981" i="5"/>
  <c r="CR2040" i="5"/>
  <c r="CR1971" i="5"/>
  <c r="CR2030" i="5"/>
  <c r="CR2090" i="5"/>
  <c r="CR1999" i="5"/>
  <c r="CR2075" i="5"/>
  <c r="CR1908" i="5"/>
  <c r="CR1882" i="5"/>
  <c r="CR1873" i="5"/>
  <c r="CR1804" i="5"/>
  <c r="CR1832" i="5"/>
  <c r="CR1923" i="5"/>
  <c r="CT1873" i="5"/>
  <c r="CP1971" i="5"/>
  <c r="CT1971" i="5"/>
  <c r="CX1971" i="5"/>
  <c r="CP1981" i="5"/>
  <c r="CX1981" i="5"/>
  <c r="CP1988" i="5"/>
  <c r="CX1988" i="5"/>
  <c r="CP1999" i="5"/>
  <c r="CT1999" i="5"/>
  <c r="CX1999" i="5"/>
  <c r="CP2030" i="5"/>
  <c r="CT2030" i="5"/>
  <c r="CX2030" i="5"/>
  <c r="CP2040" i="5"/>
  <c r="CT2040" i="5"/>
  <c r="CX2040" i="5"/>
  <c r="CP2049" i="5"/>
  <c r="CT2049" i="5"/>
  <c r="CX2049" i="5"/>
  <c r="CP2075" i="5"/>
  <c r="CT2075" i="5"/>
  <c r="CX2075" i="5"/>
  <c r="CP2090" i="5"/>
  <c r="CT2090" i="5"/>
  <c r="CX2090" i="5"/>
  <c r="CQ1971" i="5"/>
  <c r="CU1971" i="5"/>
  <c r="CY1971" i="5"/>
  <c r="CQ1981" i="5"/>
  <c r="CU1981" i="5"/>
  <c r="CY1981" i="5"/>
  <c r="CQ1988" i="5"/>
  <c r="CU1988" i="5"/>
  <c r="CY1988" i="5"/>
  <c r="CQ1999" i="5"/>
  <c r="CU1999" i="5"/>
  <c r="CY1999" i="5"/>
  <c r="CQ2030" i="5"/>
  <c r="CU2030" i="5"/>
  <c r="CY2030" i="5"/>
  <c r="CQ2040" i="5"/>
  <c r="CU2040" i="5"/>
  <c r="CY2040" i="5"/>
  <c r="CQ2049" i="5"/>
  <c r="CU2049" i="5"/>
  <c r="CY2049" i="5"/>
  <c r="CQ2075" i="5"/>
  <c r="CU2075" i="5"/>
  <c r="CY2075" i="5"/>
  <c r="CQ2090" i="5"/>
  <c r="CU2090" i="5"/>
  <c r="CY2090" i="5"/>
  <c r="CT1981" i="5"/>
  <c r="CT1988" i="5"/>
  <c r="CV1971" i="5"/>
  <c r="CZ1971" i="5"/>
  <c r="CV1981" i="5"/>
  <c r="CZ1981" i="5"/>
  <c r="CV1988" i="5"/>
  <c r="CZ1988" i="5"/>
  <c r="CV1999" i="5"/>
  <c r="CZ1999" i="5"/>
  <c r="CV2030" i="5"/>
  <c r="CZ2030" i="5"/>
  <c r="CV2040" i="5"/>
  <c r="CZ2040" i="5"/>
  <c r="CV2049" i="5"/>
  <c r="CZ2049" i="5"/>
  <c r="CV2075" i="5"/>
  <c r="CZ2075" i="5"/>
  <c r="CV2090" i="5"/>
  <c r="CZ2090" i="5"/>
  <c r="CS1971" i="5"/>
  <c r="CW1971" i="5"/>
  <c r="DA1971" i="5"/>
  <c r="CS1981" i="5"/>
  <c r="CW1981" i="5"/>
  <c r="DA1981" i="5"/>
  <c r="CS1988" i="5"/>
  <c r="CW1988" i="5"/>
  <c r="DA1988" i="5"/>
  <c r="CS1999" i="5"/>
  <c r="CW1999" i="5"/>
  <c r="DA1999" i="5"/>
  <c r="CS2030" i="5"/>
  <c r="CW2030" i="5"/>
  <c r="DA2030" i="5"/>
  <c r="CS2040" i="5"/>
  <c r="CW2040" i="5"/>
  <c r="DA2040" i="5"/>
  <c r="CS2049" i="5"/>
  <c r="CW2049" i="5"/>
  <c r="DA2049" i="5"/>
  <c r="CS2075" i="5"/>
  <c r="CW2075" i="5"/>
  <c r="DA2075" i="5"/>
  <c r="CS2090" i="5"/>
  <c r="CW2090" i="5"/>
  <c r="DA2090" i="5"/>
  <c r="CT1923" i="5"/>
  <c r="CZ1923" i="5"/>
  <c r="CP1923" i="5"/>
  <c r="CX1923" i="5"/>
  <c r="CQ1923" i="5"/>
  <c r="CU1923" i="5"/>
  <c r="CY1923" i="5"/>
  <c r="CV1923" i="5"/>
  <c r="CS1923" i="5"/>
  <c r="CW1923" i="5"/>
  <c r="DA1923" i="5"/>
  <c r="CP1908" i="5"/>
  <c r="CT1908" i="5"/>
  <c r="CX1908" i="5"/>
  <c r="CQ1908" i="5"/>
  <c r="CU1908" i="5"/>
  <c r="CY1908" i="5"/>
  <c r="CV1908" i="5"/>
  <c r="CZ1908" i="5"/>
  <c r="CS1908" i="5"/>
  <c r="CW1908" i="5"/>
  <c r="DA1908" i="5"/>
  <c r="CP1882" i="5"/>
  <c r="CT1882" i="5"/>
  <c r="CX1882" i="5"/>
  <c r="CQ1882" i="5"/>
  <c r="CY1882" i="5"/>
  <c r="CV1882" i="5"/>
  <c r="CZ1882" i="5"/>
  <c r="CU1882" i="5"/>
  <c r="CS1882" i="5"/>
  <c r="CW1882" i="5"/>
  <c r="DA1882" i="5"/>
  <c r="CX1873" i="5"/>
  <c r="CQ1873" i="5"/>
  <c r="CU1873" i="5"/>
  <c r="CV1873" i="5"/>
  <c r="CZ1873" i="5"/>
  <c r="CP1873" i="5"/>
  <c r="CY1873" i="5"/>
  <c r="CS1873" i="5"/>
  <c r="CW1873" i="5"/>
  <c r="DA1873" i="5"/>
  <c r="CX1863" i="5"/>
  <c r="CQ1863" i="5"/>
  <c r="CU1863" i="5"/>
  <c r="CY1863" i="5"/>
  <c r="CP1863" i="5"/>
  <c r="CV1863" i="5"/>
  <c r="CZ1863" i="5"/>
  <c r="CT1863" i="5"/>
  <c r="CS1863" i="5"/>
  <c r="CW1863" i="5"/>
  <c r="DA1863" i="5"/>
  <c r="CP1832" i="5"/>
  <c r="CT1832" i="5"/>
  <c r="CX1832" i="5"/>
  <c r="CQ1832" i="5"/>
  <c r="CU1832" i="5"/>
  <c r="CY1832" i="5"/>
  <c r="CV1832" i="5"/>
  <c r="CZ1832" i="5"/>
  <c r="CS1832" i="5"/>
  <c r="CW1832" i="5"/>
  <c r="DA1832" i="5"/>
  <c r="CQ1821" i="5"/>
  <c r="CY1821" i="5"/>
  <c r="CV1821" i="5"/>
  <c r="CZ1821" i="5"/>
  <c r="CP1821" i="5"/>
  <c r="CT1821" i="5"/>
  <c r="CX1821" i="5"/>
  <c r="CU1821" i="5"/>
  <c r="CS1821" i="5"/>
  <c r="CW1821" i="5"/>
  <c r="DA1821" i="5"/>
  <c r="CP1814" i="5"/>
  <c r="CT1814" i="5"/>
  <c r="CX1814" i="5"/>
  <c r="CQ1814" i="5"/>
  <c r="CU1814" i="5"/>
  <c r="CY1814" i="5"/>
  <c r="CV1814" i="5"/>
  <c r="CZ1814" i="5"/>
  <c r="CS1814" i="5"/>
  <c r="CW1814" i="5"/>
  <c r="DA1814" i="5"/>
  <c r="CV1804" i="5"/>
  <c r="CZ1804" i="5"/>
  <c r="CP1804" i="5"/>
  <c r="CQ1804" i="5"/>
  <c r="CU1804" i="5"/>
  <c r="CY1804" i="5"/>
  <c r="CT1804" i="5"/>
  <c r="CX1804" i="5"/>
  <c r="CS1804" i="5"/>
  <c r="CW1804" i="5"/>
  <c r="DA1804" i="5"/>
  <c r="DB1863" i="5" l="1"/>
  <c r="DB1908" i="5"/>
  <c r="DB1832" i="5"/>
  <c r="DB1873" i="5"/>
  <c r="DB1882" i="5"/>
  <c r="DB1923" i="5"/>
  <c r="DB1804" i="5"/>
  <c r="DB1821" i="5"/>
  <c r="DB1814" i="5"/>
  <c r="DB2075" i="5"/>
  <c r="DB1999" i="5"/>
  <c r="DB1981" i="5"/>
  <c r="DB2090" i="5"/>
  <c r="DB2030" i="5"/>
  <c r="DB2040" i="5"/>
  <c r="DB1988" i="5"/>
  <c r="DB2049" i="5"/>
  <c r="DB1971" i="5"/>
  <c r="AO1952" i="5"/>
  <c r="AX1952" i="5"/>
  <c r="AW1952" i="5"/>
  <c r="AV1952" i="5"/>
  <c r="AU1952" i="5"/>
  <c r="AT1952" i="5"/>
  <c r="AS1952" i="5"/>
  <c r="AR1952" i="5"/>
  <c r="AQ1952" i="5"/>
  <c r="AP1952" i="5"/>
  <c r="AN1952" i="5"/>
  <c r="AM1952" i="5"/>
  <c r="AX1950" i="5"/>
  <c r="AW1950" i="5"/>
  <c r="AV1950" i="5"/>
  <c r="AU1950" i="5"/>
  <c r="AT1950" i="5"/>
  <c r="AS1950" i="5"/>
  <c r="AR1950" i="5"/>
  <c r="AQ1950" i="5"/>
  <c r="AP1950" i="5"/>
  <c r="AO1950" i="5"/>
  <c r="AN1950" i="5"/>
  <c r="AM1950" i="5"/>
  <c r="AJ1786" i="5"/>
  <c r="AJ1785" i="5"/>
  <c r="AJ1784" i="5"/>
  <c r="AJ1783" i="5"/>
  <c r="AM1953" i="5" l="1"/>
  <c r="DB1948" i="5"/>
  <c r="DB1949" i="5" s="1"/>
  <c r="B1952" i="5" s="1"/>
  <c r="AR1953" i="5"/>
  <c r="DB2115" i="5"/>
  <c r="DB2116" i="5" s="1"/>
  <c r="B2119" i="5" s="1"/>
  <c r="BC1780" i="5"/>
  <c r="BA1780" i="5"/>
  <c r="AY1780" i="5"/>
  <c r="AW1780" i="5"/>
  <c r="BC1779" i="5"/>
  <c r="BA1779" i="5"/>
  <c r="AY1779" i="5"/>
  <c r="AW1779" i="5"/>
  <c r="AP1711" i="5" l="1"/>
  <c r="AO1711" i="5"/>
  <c r="AS1643" i="5" l="1"/>
  <c r="AT1643" i="5" s="1"/>
  <c r="AW1519" i="5" l="1"/>
  <c r="BA1519" i="5"/>
  <c r="BC1519" i="5"/>
  <c r="BD1519" i="5"/>
  <c r="BE1519" i="5"/>
  <c r="BF1519" i="5"/>
  <c r="BE1520" i="5"/>
  <c r="AW1520" i="5"/>
  <c r="BF1520" i="5"/>
  <c r="BA1520" i="5"/>
  <c r="BC1520" i="5"/>
  <c r="BD1520" i="5"/>
  <c r="BE1521" i="5"/>
  <c r="AW1521" i="5"/>
  <c r="BF1521" i="5"/>
  <c r="BA1521" i="5"/>
  <c r="BC1521" i="5"/>
  <c r="BD1521" i="5"/>
  <c r="BE1522" i="5"/>
  <c r="AW1522" i="5"/>
  <c r="BF1522" i="5"/>
  <c r="BA1522" i="5"/>
  <c r="BC1522" i="5"/>
  <c r="BD1522" i="5"/>
  <c r="BE1523" i="5"/>
  <c r="AW1523" i="5"/>
  <c r="BF1523" i="5"/>
  <c r="BA1523" i="5"/>
  <c r="BC1523" i="5"/>
  <c r="BD1523" i="5"/>
  <c r="BE1524" i="5"/>
  <c r="AW1524" i="5"/>
  <c r="BF1524" i="5"/>
  <c r="BA1524" i="5"/>
  <c r="BC1524" i="5"/>
  <c r="BD1524" i="5"/>
  <c r="BE1525" i="5"/>
  <c r="AW1525" i="5"/>
  <c r="BF1525" i="5"/>
  <c r="BA1525" i="5"/>
  <c r="BC1525" i="5"/>
  <c r="BD1525" i="5"/>
  <c r="BE1526" i="5"/>
  <c r="AW1526" i="5"/>
  <c r="BF1526" i="5"/>
  <c r="BA1526" i="5"/>
  <c r="BC1526" i="5"/>
  <c r="BD1526" i="5"/>
  <c r="BE1527" i="5"/>
  <c r="AW1527" i="5"/>
  <c r="BF1527" i="5"/>
  <c r="BA1527" i="5"/>
  <c r="BC1527" i="5"/>
  <c r="BD1527" i="5"/>
  <c r="BE1528" i="5"/>
  <c r="AW1528" i="5"/>
  <c r="BF1528" i="5"/>
  <c r="BA1528" i="5"/>
  <c r="BC1528" i="5"/>
  <c r="BD1528" i="5"/>
  <c r="BE1529" i="5"/>
  <c r="AW1529" i="5"/>
  <c r="BF1529" i="5"/>
  <c r="BA1529" i="5"/>
  <c r="BC1529" i="5"/>
  <c r="BD1529" i="5"/>
  <c r="BE1530" i="5"/>
  <c r="AW1530" i="5"/>
  <c r="BF1530" i="5"/>
  <c r="BA1530" i="5"/>
  <c r="BC1530" i="5"/>
  <c r="BD1530" i="5"/>
  <c r="AW1531" i="5"/>
  <c r="BF1531" i="5"/>
  <c r="BA1531" i="5"/>
  <c r="BC1531" i="5"/>
  <c r="BD1531" i="5"/>
  <c r="BE1531" i="5"/>
  <c r="BE1532" i="5"/>
  <c r="AW1532" i="5"/>
  <c r="BF1532" i="5"/>
  <c r="BA1532" i="5"/>
  <c r="BC1532" i="5"/>
  <c r="BD1532" i="5"/>
  <c r="BE1533" i="5"/>
  <c r="AW1533" i="5"/>
  <c r="BF1533" i="5"/>
  <c r="BA1533" i="5"/>
  <c r="BC1533" i="5"/>
  <c r="BD1533" i="5"/>
  <c r="BE1534" i="5"/>
  <c r="AW1534" i="5"/>
  <c r="BF1534" i="5"/>
  <c r="BA1534" i="5"/>
  <c r="BC1534" i="5"/>
  <c r="BD1534" i="5"/>
  <c r="AW1535" i="5"/>
  <c r="BF1535" i="5"/>
  <c r="BA1535" i="5"/>
  <c r="BC1535" i="5"/>
  <c r="BD1535" i="5"/>
  <c r="BE1535" i="5"/>
  <c r="BE1536" i="5"/>
  <c r="AW1536" i="5"/>
  <c r="BF1536" i="5"/>
  <c r="BA1536" i="5"/>
  <c r="BC1536" i="5"/>
  <c r="BD1536" i="5"/>
  <c r="BE1537" i="5"/>
  <c r="AW1537" i="5"/>
  <c r="BF1537" i="5"/>
  <c r="BA1537" i="5"/>
  <c r="BC1537" i="5"/>
  <c r="BD1537" i="5"/>
  <c r="BE1538" i="5"/>
  <c r="AW1538" i="5"/>
  <c r="BF1538" i="5"/>
  <c r="BA1538" i="5"/>
  <c r="BC1538" i="5"/>
  <c r="BD1538" i="5"/>
  <c r="BE1539" i="5"/>
  <c r="AW1539" i="5"/>
  <c r="BF1539" i="5"/>
  <c r="BA1539" i="5"/>
  <c r="BC1539" i="5"/>
  <c r="BD1539" i="5"/>
  <c r="BE1540" i="5"/>
  <c r="AW1540" i="5"/>
  <c r="BF1540" i="5"/>
  <c r="BA1540" i="5"/>
  <c r="BC1540" i="5"/>
  <c r="BD1540" i="5"/>
  <c r="BE1541" i="5"/>
  <c r="AW1541" i="5"/>
  <c r="BF1541" i="5"/>
  <c r="BA1541" i="5"/>
  <c r="BC1541" i="5"/>
  <c r="BD1541" i="5"/>
  <c r="BE1542" i="5"/>
  <c r="AW1542" i="5"/>
  <c r="BF1542" i="5"/>
  <c r="BA1542" i="5"/>
  <c r="BC1542" i="5"/>
  <c r="BD1542" i="5"/>
  <c r="BD1518" i="5"/>
  <c r="BC1518" i="5"/>
  <c r="BA1518" i="5"/>
  <c r="AW1518" i="5"/>
  <c r="BE1518" i="5"/>
  <c r="AS1443" i="5"/>
  <c r="BG1503" i="5"/>
  <c r="BG1502" i="5"/>
  <c r="BG1501" i="5"/>
  <c r="BG1500" i="5"/>
  <c r="BG1499" i="5"/>
  <c r="BG1498" i="5"/>
  <c r="BG1497" i="5"/>
  <c r="BG1496" i="5"/>
  <c r="BG1495" i="5"/>
  <c r="BG1494" i="5"/>
  <c r="BG1493" i="5"/>
  <c r="BG1492" i="5"/>
  <c r="BG1491" i="5"/>
  <c r="BG1490" i="5"/>
  <c r="BG1489" i="5"/>
  <c r="BG1488" i="5"/>
  <c r="BG1487" i="5"/>
  <c r="BG1486" i="5"/>
  <c r="BG1485" i="5"/>
  <c r="BG1484" i="5"/>
  <c r="BG1483" i="5"/>
  <c r="BG1482" i="5"/>
  <c r="BG1481" i="5"/>
  <c r="BG1480" i="5"/>
  <c r="BG1479" i="5"/>
  <c r="BH1503" i="5"/>
  <c r="BH1502" i="5"/>
  <c r="BH1501" i="5"/>
  <c r="BH1500" i="5"/>
  <c r="BH1499" i="5"/>
  <c r="BH1498" i="5"/>
  <c r="BH1497" i="5"/>
  <c r="BH1496" i="5"/>
  <c r="BH1495" i="5"/>
  <c r="BH1494" i="5"/>
  <c r="BH1493" i="5"/>
  <c r="BH1492" i="5"/>
  <c r="BH1491" i="5"/>
  <c r="BH1490" i="5"/>
  <c r="BH1489" i="5"/>
  <c r="BH1488" i="5"/>
  <c r="BH1487" i="5"/>
  <c r="BH1486" i="5"/>
  <c r="BH1485" i="5"/>
  <c r="BH1484" i="5"/>
  <c r="BH1483" i="5"/>
  <c r="BH1482" i="5"/>
  <c r="BH1481" i="5"/>
  <c r="BH1480" i="5"/>
  <c r="BH1479" i="5"/>
  <c r="BI1480" i="5"/>
  <c r="BA1480" i="5"/>
  <c r="BJ1480" i="5"/>
  <c r="BE1480" i="5"/>
  <c r="BI1481" i="5"/>
  <c r="BA1481" i="5"/>
  <c r="BJ1481" i="5"/>
  <c r="BE1481" i="5"/>
  <c r="BI1482" i="5"/>
  <c r="BA1482" i="5"/>
  <c r="BJ1482" i="5"/>
  <c r="BE1482" i="5"/>
  <c r="BI1483" i="5"/>
  <c r="BA1483" i="5"/>
  <c r="BJ1483" i="5"/>
  <c r="BE1483" i="5"/>
  <c r="BI1484" i="5"/>
  <c r="BA1484" i="5"/>
  <c r="BJ1484" i="5"/>
  <c r="BE1484" i="5"/>
  <c r="BI1485" i="5"/>
  <c r="BA1485" i="5"/>
  <c r="BJ1485" i="5"/>
  <c r="BE1485" i="5"/>
  <c r="BI1486" i="5"/>
  <c r="BA1486" i="5"/>
  <c r="BJ1486" i="5"/>
  <c r="BE1486" i="5"/>
  <c r="BI1487" i="5"/>
  <c r="BA1487" i="5"/>
  <c r="BJ1487" i="5"/>
  <c r="BE1487" i="5"/>
  <c r="BI1488" i="5"/>
  <c r="BA1488" i="5"/>
  <c r="BJ1488" i="5"/>
  <c r="BE1488" i="5"/>
  <c r="BI1489" i="5"/>
  <c r="BA1489" i="5"/>
  <c r="BJ1489" i="5"/>
  <c r="BE1489" i="5"/>
  <c r="BI1490" i="5"/>
  <c r="BA1490" i="5"/>
  <c r="BJ1490" i="5"/>
  <c r="BE1490" i="5"/>
  <c r="BI1491" i="5"/>
  <c r="BA1491" i="5"/>
  <c r="BJ1491" i="5"/>
  <c r="BE1491" i="5"/>
  <c r="BI1492" i="5"/>
  <c r="BA1492" i="5"/>
  <c r="BJ1492" i="5"/>
  <c r="BE1492" i="5"/>
  <c r="BI1493" i="5"/>
  <c r="BA1493" i="5"/>
  <c r="BJ1493" i="5"/>
  <c r="BE1493" i="5"/>
  <c r="BI1494" i="5"/>
  <c r="BA1494" i="5"/>
  <c r="BJ1494" i="5"/>
  <c r="BE1494" i="5"/>
  <c r="BI1495" i="5"/>
  <c r="BA1495" i="5"/>
  <c r="BJ1495" i="5"/>
  <c r="BE1495" i="5"/>
  <c r="BI1496" i="5"/>
  <c r="BA1496" i="5"/>
  <c r="BJ1496" i="5"/>
  <c r="BE1496" i="5"/>
  <c r="BI1497" i="5"/>
  <c r="BA1497" i="5"/>
  <c r="BJ1497" i="5"/>
  <c r="BL1497" i="5" s="1"/>
  <c r="BE1497" i="5"/>
  <c r="BI1498" i="5"/>
  <c r="BA1498" i="5"/>
  <c r="BJ1498" i="5"/>
  <c r="BE1498" i="5"/>
  <c r="BI1499" i="5"/>
  <c r="BA1499" i="5"/>
  <c r="BJ1499" i="5"/>
  <c r="BE1499" i="5"/>
  <c r="BI1500" i="5"/>
  <c r="BA1500" i="5"/>
  <c r="BJ1500" i="5"/>
  <c r="BE1500" i="5"/>
  <c r="BI1501" i="5"/>
  <c r="BA1501" i="5"/>
  <c r="BJ1501" i="5"/>
  <c r="BL1501" i="5" s="1"/>
  <c r="BE1501" i="5"/>
  <c r="BI1502" i="5"/>
  <c r="BA1502" i="5"/>
  <c r="BJ1502" i="5"/>
  <c r="BE1502" i="5"/>
  <c r="BI1503" i="5"/>
  <c r="BA1503" i="5"/>
  <c r="BJ1503" i="5"/>
  <c r="BE1503" i="5"/>
  <c r="BE1479" i="5"/>
  <c r="BJ1479" i="5"/>
  <c r="BA1479" i="5"/>
  <c r="BI1479" i="5"/>
  <c r="BG1444" i="5"/>
  <c r="BH1444" i="5"/>
  <c r="BG1445" i="5"/>
  <c r="BH1445" i="5"/>
  <c r="BG1446" i="5"/>
  <c r="BH1446" i="5"/>
  <c r="BG1447" i="5"/>
  <c r="BH1447" i="5"/>
  <c r="BG1448" i="5"/>
  <c r="BH1448" i="5"/>
  <c r="BG1449" i="5"/>
  <c r="BH1449" i="5"/>
  <c r="BG1450" i="5"/>
  <c r="BH1450" i="5"/>
  <c r="BG1451" i="5"/>
  <c r="BH1451" i="5"/>
  <c r="BG1452" i="5"/>
  <c r="BH1452" i="5"/>
  <c r="BG1453" i="5"/>
  <c r="BH1453" i="5"/>
  <c r="BG1454" i="5"/>
  <c r="BH1454" i="5"/>
  <c r="BG1455" i="5"/>
  <c r="BH1455" i="5"/>
  <c r="BG1456" i="5"/>
  <c r="BH1456" i="5"/>
  <c r="BG1457" i="5"/>
  <c r="BH1457" i="5"/>
  <c r="BG1458" i="5"/>
  <c r="BH1458" i="5"/>
  <c r="BG1459" i="5"/>
  <c r="BH1459" i="5"/>
  <c r="BG1460" i="5"/>
  <c r="BH1460" i="5"/>
  <c r="BG1461" i="5"/>
  <c r="BH1461" i="5"/>
  <c r="BG1462" i="5"/>
  <c r="BH1462" i="5"/>
  <c r="BG1463" i="5"/>
  <c r="BH1463" i="5"/>
  <c r="BG1464" i="5"/>
  <c r="BH1464" i="5"/>
  <c r="BG1465" i="5"/>
  <c r="BH1465" i="5"/>
  <c r="BG1466" i="5"/>
  <c r="BH1466" i="5"/>
  <c r="BG1467" i="5"/>
  <c r="BH1467" i="5"/>
  <c r="BH1443" i="5"/>
  <c r="BG1443" i="5"/>
  <c r="BJ1467" i="5"/>
  <c r="BJ1466" i="5"/>
  <c r="BJ1465" i="5"/>
  <c r="BJ1464" i="5"/>
  <c r="BJ1463" i="5"/>
  <c r="BJ1462" i="5"/>
  <c r="BJ1461" i="5"/>
  <c r="BJ1460" i="5"/>
  <c r="BJ1459" i="5"/>
  <c r="BJ1458" i="5"/>
  <c r="BJ1457" i="5"/>
  <c r="BJ1456" i="5"/>
  <c r="BL1456" i="5" s="1"/>
  <c r="BJ1455" i="5"/>
  <c r="BJ1454" i="5"/>
  <c r="BJ1453" i="5"/>
  <c r="BJ1452" i="5"/>
  <c r="BL1452" i="5" s="1"/>
  <c r="BJ1451" i="5"/>
  <c r="BJ1450" i="5"/>
  <c r="BJ1448" i="5"/>
  <c r="BJ1447" i="5"/>
  <c r="BJ1446" i="5"/>
  <c r="BJ1445" i="5"/>
  <c r="BJ1444" i="5"/>
  <c r="BJ1443" i="5"/>
  <c r="BI1467" i="5"/>
  <c r="BI1466" i="5"/>
  <c r="BI1465" i="5"/>
  <c r="BI1464" i="5"/>
  <c r="BI1463" i="5"/>
  <c r="BI1462" i="5"/>
  <c r="BI1461" i="5"/>
  <c r="BI1460" i="5"/>
  <c r="BI1459" i="5"/>
  <c r="BI1458" i="5"/>
  <c r="BI1457" i="5"/>
  <c r="BI1455" i="5"/>
  <c r="BI1454" i="5"/>
  <c r="BI1453" i="5"/>
  <c r="BI1452" i="5"/>
  <c r="BI1451" i="5"/>
  <c r="BI1450" i="5"/>
  <c r="BI1449" i="5"/>
  <c r="BI1447" i="5"/>
  <c r="BI1446" i="5"/>
  <c r="BI1445" i="5"/>
  <c r="BI1444" i="5"/>
  <c r="BI1443" i="5"/>
  <c r="BA1444" i="5"/>
  <c r="BE1444" i="5"/>
  <c r="BA1445" i="5"/>
  <c r="BE1445" i="5"/>
  <c r="BA1446" i="5"/>
  <c r="BE1446" i="5"/>
  <c r="BA1447" i="5"/>
  <c r="BE1447" i="5"/>
  <c r="BA1448" i="5"/>
  <c r="BE1448" i="5"/>
  <c r="BA1449" i="5"/>
  <c r="BE1449" i="5"/>
  <c r="BA1450" i="5"/>
  <c r="BE1450" i="5"/>
  <c r="BA1451" i="5"/>
  <c r="BE1451" i="5"/>
  <c r="BA1452" i="5"/>
  <c r="BE1452" i="5"/>
  <c r="BA1453" i="5"/>
  <c r="BE1453" i="5"/>
  <c r="BA1454" i="5"/>
  <c r="BE1454" i="5"/>
  <c r="BA1455" i="5"/>
  <c r="BE1455" i="5"/>
  <c r="BA1456" i="5"/>
  <c r="BE1456" i="5"/>
  <c r="BA1457" i="5"/>
  <c r="BE1457" i="5"/>
  <c r="BA1458" i="5"/>
  <c r="BE1458" i="5"/>
  <c r="BA1459" i="5"/>
  <c r="BE1459" i="5"/>
  <c r="BA1460" i="5"/>
  <c r="BE1460" i="5"/>
  <c r="BA1461" i="5"/>
  <c r="BE1461" i="5"/>
  <c r="BA1462" i="5"/>
  <c r="BE1462" i="5"/>
  <c r="BA1463" i="5"/>
  <c r="BE1463" i="5"/>
  <c r="BA1464" i="5"/>
  <c r="BE1464" i="5"/>
  <c r="BA1465" i="5"/>
  <c r="BE1465" i="5"/>
  <c r="BA1466" i="5"/>
  <c r="BE1466" i="5"/>
  <c r="BA1467" i="5"/>
  <c r="BE1467" i="5"/>
  <c r="BE1443" i="5"/>
  <c r="BA1443" i="5"/>
  <c r="AY1407" i="5"/>
  <c r="BA1407" i="5"/>
  <c r="BC1407" i="5"/>
  <c r="BE1407" i="5"/>
  <c r="AY1408" i="5"/>
  <c r="BA1408" i="5"/>
  <c r="BC1408" i="5"/>
  <c r="BE1408" i="5"/>
  <c r="AY1409" i="5"/>
  <c r="BA1409" i="5"/>
  <c r="BC1409" i="5"/>
  <c r="BE1409" i="5"/>
  <c r="AY1410" i="5"/>
  <c r="BA1410" i="5"/>
  <c r="BC1410" i="5"/>
  <c r="BE1410" i="5"/>
  <c r="AY1411" i="5"/>
  <c r="BA1411" i="5"/>
  <c r="BC1411" i="5"/>
  <c r="BE1411" i="5"/>
  <c r="AY1412" i="5"/>
  <c r="BA1412" i="5"/>
  <c r="BC1412" i="5"/>
  <c r="BE1412" i="5"/>
  <c r="AY1413" i="5"/>
  <c r="BA1413" i="5"/>
  <c r="BC1413" i="5"/>
  <c r="BE1413" i="5"/>
  <c r="AY1414" i="5"/>
  <c r="BA1414" i="5"/>
  <c r="BC1414" i="5"/>
  <c r="BE1414" i="5"/>
  <c r="AY1415" i="5"/>
  <c r="BA1415" i="5"/>
  <c r="BC1415" i="5"/>
  <c r="BE1415" i="5"/>
  <c r="AY1416" i="5"/>
  <c r="BA1416" i="5"/>
  <c r="BC1416" i="5"/>
  <c r="BE1416" i="5"/>
  <c r="AY1417" i="5"/>
  <c r="BA1417" i="5"/>
  <c r="BC1417" i="5"/>
  <c r="BE1417" i="5"/>
  <c r="AY1418" i="5"/>
  <c r="BA1418" i="5"/>
  <c r="BC1418" i="5"/>
  <c r="BE1418" i="5"/>
  <c r="AY1419" i="5"/>
  <c r="BA1419" i="5"/>
  <c r="BC1419" i="5"/>
  <c r="BE1419" i="5"/>
  <c r="AY1420" i="5"/>
  <c r="BA1420" i="5"/>
  <c r="BC1420" i="5"/>
  <c r="BE1420" i="5"/>
  <c r="AY1421" i="5"/>
  <c r="BA1421" i="5"/>
  <c r="BC1421" i="5"/>
  <c r="BE1421" i="5"/>
  <c r="AY1422" i="5"/>
  <c r="BA1422" i="5"/>
  <c r="BC1422" i="5"/>
  <c r="BE1422" i="5"/>
  <c r="AY1423" i="5"/>
  <c r="BA1423" i="5"/>
  <c r="BC1423" i="5"/>
  <c r="BE1423" i="5"/>
  <c r="AY1424" i="5"/>
  <c r="BA1424" i="5"/>
  <c r="BC1424" i="5"/>
  <c r="BE1424" i="5"/>
  <c r="AY1425" i="5"/>
  <c r="BA1425" i="5"/>
  <c r="BC1425" i="5"/>
  <c r="BE1425" i="5"/>
  <c r="AY1426" i="5"/>
  <c r="BA1426" i="5"/>
  <c r="BC1426" i="5"/>
  <c r="BE1426" i="5"/>
  <c r="AY1427" i="5"/>
  <c r="BA1427" i="5"/>
  <c r="BC1427" i="5"/>
  <c r="BE1427" i="5"/>
  <c r="AY1428" i="5"/>
  <c r="BA1428" i="5"/>
  <c r="BC1428" i="5"/>
  <c r="BE1428" i="5"/>
  <c r="AY1429" i="5"/>
  <c r="BA1429" i="5"/>
  <c r="BC1429" i="5"/>
  <c r="BE1429" i="5"/>
  <c r="AY1430" i="5"/>
  <c r="BA1430" i="5"/>
  <c r="BC1430" i="5"/>
  <c r="BE1430" i="5"/>
  <c r="BE1406" i="5"/>
  <c r="BC1406" i="5"/>
  <c r="BA1406" i="5"/>
  <c r="AY1406" i="5"/>
  <c r="AQ1308" i="5"/>
  <c r="AP1308" i="5"/>
  <c r="AO1308" i="5"/>
  <c r="AI1316" i="5"/>
  <c r="AI1315" i="5"/>
  <c r="AI1314" i="5"/>
  <c r="AI1313" i="5"/>
  <c r="AI1312" i="5"/>
  <c r="AI1311" i="5"/>
  <c r="AI1310" i="5"/>
  <c r="AI1309" i="5"/>
  <c r="AI1308" i="5"/>
  <c r="AI1307" i="5"/>
  <c r="AJ1316" i="5"/>
  <c r="AJ1315" i="5"/>
  <c r="AJ1314" i="5"/>
  <c r="AJ1313" i="5"/>
  <c r="AJ1312" i="5"/>
  <c r="AJ1311" i="5"/>
  <c r="AJ1310" i="5"/>
  <c r="AJ1309" i="5"/>
  <c r="AJ1308" i="5"/>
  <c r="AJ1307" i="5"/>
  <c r="BK1450" i="5" l="1"/>
  <c r="BK1454" i="5"/>
  <c r="BL1493" i="5"/>
  <c r="BL1489" i="5"/>
  <c r="BL1485" i="5"/>
  <c r="BK1446" i="5"/>
  <c r="BL1448" i="5"/>
  <c r="BK1503" i="5"/>
  <c r="BK1499" i="5"/>
  <c r="BK1495" i="5"/>
  <c r="BK1491" i="5"/>
  <c r="BK1487" i="5"/>
  <c r="BK1458" i="5"/>
  <c r="BK1462" i="5"/>
  <c r="BK1466" i="5"/>
  <c r="BH1519" i="5"/>
  <c r="BL1460" i="5"/>
  <c r="BL1464" i="5"/>
  <c r="BG1521" i="5"/>
  <c r="BL1466" i="5"/>
  <c r="BH1534" i="5"/>
  <c r="BK1451" i="5"/>
  <c r="BK1455" i="5"/>
  <c r="BK1459" i="5"/>
  <c r="BK1463" i="5"/>
  <c r="BK1467" i="5"/>
  <c r="BH1539" i="5"/>
  <c r="BK1496" i="5"/>
  <c r="BK1492" i="5"/>
  <c r="BK1488" i="5"/>
  <c r="BK1484" i="5"/>
  <c r="BK1449" i="5"/>
  <c r="BK1453" i="5"/>
  <c r="BK1457" i="5"/>
  <c r="BK1461" i="5"/>
  <c r="BK1465" i="5"/>
  <c r="BL1502" i="5"/>
  <c r="BL1498" i="5"/>
  <c r="BL1494" i="5"/>
  <c r="BL1490" i="5"/>
  <c r="BL1486" i="5"/>
  <c r="BG1530" i="5"/>
  <c r="BG1529" i="5"/>
  <c r="BK1500" i="5"/>
  <c r="BH1521" i="5"/>
  <c r="AK1309" i="5"/>
  <c r="AK1313" i="5"/>
  <c r="BL1503" i="5"/>
  <c r="BL1499" i="5"/>
  <c r="BL1495" i="5"/>
  <c r="BL1491" i="5"/>
  <c r="BL1487" i="5"/>
  <c r="BK1452" i="5"/>
  <c r="BK1460" i="5"/>
  <c r="BK1464" i="5"/>
  <c r="BK1502" i="5"/>
  <c r="BK1498" i="5"/>
  <c r="BK1494" i="5"/>
  <c r="BK1490" i="5"/>
  <c r="BK1486" i="5"/>
  <c r="BG1539" i="5"/>
  <c r="BG1527" i="5"/>
  <c r="BL1484" i="5"/>
  <c r="BH1526" i="5"/>
  <c r="BH1531" i="5"/>
  <c r="BH1528" i="5"/>
  <c r="BL1451" i="5"/>
  <c r="BL1455" i="5"/>
  <c r="BL1459" i="5"/>
  <c r="BL1463" i="5"/>
  <c r="BL1467" i="5"/>
  <c r="BK1501" i="5"/>
  <c r="BK1497" i="5"/>
  <c r="BK1493" i="5"/>
  <c r="BK1489" i="5"/>
  <c r="BK1485" i="5"/>
  <c r="BH1538" i="5"/>
  <c r="BG1535" i="5"/>
  <c r="BG1526" i="5"/>
  <c r="BG1525" i="5"/>
  <c r="BH1520" i="5"/>
  <c r="BL1462" i="5"/>
  <c r="BL1458" i="5"/>
  <c r="BL1454" i="5"/>
  <c r="BL1450" i="5"/>
  <c r="BL1446" i="5"/>
  <c r="BG1534" i="5"/>
  <c r="BG1533" i="5"/>
  <c r="BG1532" i="5"/>
  <c r="BG1519" i="5"/>
  <c r="BL1445" i="5"/>
  <c r="BL1453" i="5"/>
  <c r="BL1457" i="5"/>
  <c r="BL1461" i="5"/>
  <c r="BL1465" i="5"/>
  <c r="BL1443" i="5"/>
  <c r="BH1542" i="5"/>
  <c r="BH1535" i="5"/>
  <c r="BH1527" i="5"/>
  <c r="BL1444" i="5"/>
  <c r="AK1311" i="5"/>
  <c r="AK1315" i="5"/>
  <c r="BH1530" i="5"/>
  <c r="BH1529" i="5"/>
  <c r="BL1447" i="5"/>
  <c r="BK1483" i="5"/>
  <c r="BG1542" i="5"/>
  <c r="BG1541" i="5"/>
  <c r="BG1540" i="5"/>
  <c r="BH1537" i="5"/>
  <c r="BH1536" i="5"/>
  <c r="BG1531" i="5"/>
  <c r="BH1523" i="5"/>
  <c r="BG1522" i="5"/>
  <c r="BH1541" i="5"/>
  <c r="BH1540" i="5"/>
  <c r="BH1522" i="5"/>
  <c r="BL1500" i="5"/>
  <c r="BL1496" i="5"/>
  <c r="BL1492" i="5"/>
  <c r="BL1488" i="5"/>
  <c r="BG1538" i="5"/>
  <c r="BG1537" i="5"/>
  <c r="BG1536" i="5"/>
  <c r="BH1533" i="5"/>
  <c r="BH1532" i="5"/>
  <c r="BG1528" i="5"/>
  <c r="BH1525" i="5"/>
  <c r="BG1524" i="5"/>
  <c r="BG1523" i="5"/>
  <c r="BG1520" i="5"/>
  <c r="BH1524" i="5"/>
  <c r="BG1518" i="5"/>
  <c r="BF1518" i="5"/>
  <c r="BH1518" i="5" s="1"/>
  <c r="BK1481" i="5"/>
  <c r="BL1483" i="5"/>
  <c r="BK1482" i="5"/>
  <c r="BL1479" i="5"/>
  <c r="BL1480" i="5"/>
  <c r="BK1479" i="5"/>
  <c r="BL1481" i="5"/>
  <c r="BK1480" i="5"/>
  <c r="BL1482" i="5"/>
  <c r="BK1444" i="5"/>
  <c r="BK1445" i="5"/>
  <c r="BK1443" i="5"/>
  <c r="BK1447" i="5"/>
  <c r="BI1456" i="5"/>
  <c r="BK1456" i="5" s="1"/>
  <c r="BI1448" i="5"/>
  <c r="BK1448" i="5" s="1"/>
  <c r="BJ1449" i="5"/>
  <c r="BL1449" i="5" s="1"/>
  <c r="AM1317" i="5"/>
  <c r="AH1308" i="5"/>
  <c r="AL1317" i="5"/>
  <c r="AR1308" i="5"/>
  <c r="AK1310" i="5"/>
  <c r="AK1308" i="5"/>
  <c r="AK1312" i="5"/>
  <c r="AK1316" i="5"/>
  <c r="AK1314" i="5"/>
  <c r="AK1307" i="5"/>
  <c r="AH1311" i="5"/>
  <c r="AH1314" i="5"/>
  <c r="AH1315" i="5"/>
  <c r="AH1310" i="5"/>
  <c r="AH1307" i="5"/>
  <c r="AH1313" i="5"/>
  <c r="AH1309" i="5"/>
  <c r="AH1316" i="5"/>
  <c r="AH1312" i="5"/>
  <c r="AL1205" i="5"/>
  <c r="AO1205" i="5" s="1"/>
  <c r="AI1184" i="5"/>
  <c r="B1197" i="5" s="1"/>
  <c r="AI1175" i="5"/>
  <c r="B1179" i="5" s="1"/>
  <c r="BH1543" i="5" l="1"/>
  <c r="AN1317" i="5"/>
  <c r="B1348" i="5" s="1"/>
  <c r="BG1543" i="5"/>
  <c r="AK1317" i="5"/>
  <c r="B1347" i="5" s="1"/>
  <c r="BL1468" i="5"/>
  <c r="BK1468" i="5"/>
  <c r="AH1317" i="5"/>
  <c r="B1346" i="5" s="1"/>
  <c r="AH1207" i="5"/>
  <c r="AH1211" i="5"/>
  <c r="AH1215" i="5"/>
  <c r="AH1219" i="5"/>
  <c r="AH1223" i="5"/>
  <c r="AH1227" i="5"/>
  <c r="AH1231" i="5"/>
  <c r="AH1235" i="5"/>
  <c r="AH1239" i="5"/>
  <c r="AH1243" i="5"/>
  <c r="AH1247" i="5"/>
  <c r="AH1251" i="5"/>
  <c r="AH1255" i="5"/>
  <c r="AH1259" i="5"/>
  <c r="AH1263" i="5"/>
  <c r="AH1208" i="5"/>
  <c r="AH1212" i="5"/>
  <c r="AH1216" i="5"/>
  <c r="AH1220" i="5"/>
  <c r="AH1224" i="5"/>
  <c r="AH1228" i="5"/>
  <c r="AH1232" i="5"/>
  <c r="AH1236" i="5"/>
  <c r="AH1240" i="5"/>
  <c r="AH1244" i="5"/>
  <c r="AH1248" i="5"/>
  <c r="AH1252" i="5"/>
  <c r="AH1256" i="5"/>
  <c r="AH1260" i="5"/>
  <c r="AH1264" i="5"/>
  <c r="AH1209" i="5"/>
  <c r="AH1213" i="5"/>
  <c r="AH1217" i="5"/>
  <c r="AH1221" i="5"/>
  <c r="AH1225" i="5"/>
  <c r="AH1229" i="5"/>
  <c r="AH1233" i="5"/>
  <c r="AH1237" i="5"/>
  <c r="AH1241" i="5"/>
  <c r="AH1245" i="5"/>
  <c r="AH1249" i="5"/>
  <c r="AH1253" i="5"/>
  <c r="AH1257" i="5"/>
  <c r="AH1261" i="5"/>
  <c r="AH1205" i="5"/>
  <c r="AH1206" i="5"/>
  <c r="AH1214" i="5"/>
  <c r="AH1218" i="5"/>
  <c r="AH1222" i="5"/>
  <c r="AH1226" i="5"/>
  <c r="AH1230" i="5"/>
  <c r="AH1234" i="5"/>
  <c r="AH1238" i="5"/>
  <c r="AH1242" i="5"/>
  <c r="AH1246" i="5"/>
  <c r="AH1250" i="5"/>
  <c r="AH1254" i="5"/>
  <c r="AH1258" i="5"/>
  <c r="AH1262" i="5"/>
  <c r="AH1210" i="5"/>
  <c r="AN1205" i="5"/>
  <c r="B1279" i="5" s="1"/>
  <c r="D1115" i="5"/>
  <c r="AJ1093" i="5"/>
  <c r="AJ1092" i="5"/>
  <c r="AJ1091" i="5"/>
  <c r="AJ1090" i="5"/>
  <c r="AJ1089" i="5"/>
  <c r="AJ1088" i="5"/>
  <c r="AJ1087" i="5"/>
  <c r="AJ1086" i="5"/>
  <c r="AJ1085" i="5"/>
  <c r="AJ1084" i="5"/>
  <c r="AJ1083" i="5"/>
  <c r="AJ1082" i="5"/>
  <c r="AJ1081" i="5"/>
  <c r="AJ1080" i="5"/>
  <c r="AJ1079" i="5"/>
  <c r="AJ1078" i="5"/>
  <c r="AJ1077" i="5"/>
  <c r="AJ1076" i="5"/>
  <c r="AJ1075" i="5"/>
  <c r="AJ1074" i="5"/>
  <c r="AJ1073" i="5"/>
  <c r="AJ1072" i="5"/>
  <c r="AJ1071" i="5"/>
  <c r="AJ1070" i="5"/>
  <c r="AJ1069" i="5"/>
  <c r="AY1074" i="5" l="1"/>
  <c r="BA1074" i="5" s="1"/>
  <c r="AM1074" i="5"/>
  <c r="AY1078" i="5"/>
  <c r="BA1078" i="5" s="1"/>
  <c r="AM1078" i="5"/>
  <c r="AY1082" i="5"/>
  <c r="BA1082" i="5" s="1"/>
  <c r="AM1082" i="5"/>
  <c r="AY1086" i="5"/>
  <c r="BA1086" i="5" s="1"/>
  <c r="AM1086" i="5"/>
  <c r="AY1090" i="5"/>
  <c r="BA1090" i="5" s="1"/>
  <c r="AM1090" i="5"/>
  <c r="AY1071" i="5"/>
  <c r="BA1071" i="5" s="1"/>
  <c r="AM1071" i="5"/>
  <c r="AY1075" i="5"/>
  <c r="BA1075" i="5" s="1"/>
  <c r="AM1075" i="5"/>
  <c r="AY1079" i="5"/>
  <c r="BA1079" i="5" s="1"/>
  <c r="AM1079" i="5"/>
  <c r="AY1083" i="5"/>
  <c r="BA1083" i="5" s="1"/>
  <c r="AM1083" i="5"/>
  <c r="AY1087" i="5"/>
  <c r="BA1087" i="5" s="1"/>
  <c r="AM1087" i="5"/>
  <c r="AY1091" i="5"/>
  <c r="BA1091" i="5" s="1"/>
  <c r="AM1091" i="5"/>
  <c r="AY1088" i="5"/>
  <c r="BA1088" i="5" s="1"/>
  <c r="AM1088" i="5"/>
  <c r="AY1070" i="5"/>
  <c r="BA1070" i="5" s="1"/>
  <c r="AM1070" i="5"/>
  <c r="AY1072" i="5"/>
  <c r="BA1072" i="5" s="1"/>
  <c r="AM1072" i="5"/>
  <c r="AY1076" i="5"/>
  <c r="BA1076" i="5" s="1"/>
  <c r="AM1076" i="5"/>
  <c r="AY1080" i="5"/>
  <c r="BA1080" i="5" s="1"/>
  <c r="AM1080" i="5"/>
  <c r="AY1084" i="5"/>
  <c r="BA1084" i="5" s="1"/>
  <c r="AM1084" i="5"/>
  <c r="AY1092" i="5"/>
  <c r="BA1092" i="5" s="1"/>
  <c r="AM1092" i="5"/>
  <c r="AY1069" i="5"/>
  <c r="BA1069" i="5" s="1"/>
  <c r="AM1069" i="5"/>
  <c r="AY1073" i="5"/>
  <c r="BA1073" i="5" s="1"/>
  <c r="AM1073" i="5"/>
  <c r="AY1077" i="5"/>
  <c r="BA1077" i="5" s="1"/>
  <c r="AM1077" i="5"/>
  <c r="AY1081" i="5"/>
  <c r="BA1081" i="5" s="1"/>
  <c r="AM1081" i="5"/>
  <c r="AY1085" i="5"/>
  <c r="BA1085" i="5" s="1"/>
  <c r="AM1085" i="5"/>
  <c r="AY1089" i="5"/>
  <c r="BA1089" i="5" s="1"/>
  <c r="BA1094" i="5" s="1"/>
  <c r="B1100" i="5" s="1"/>
  <c r="AM1089" i="5"/>
  <c r="AY1093" i="5"/>
  <c r="BA1093" i="5" s="1"/>
  <c r="AM1093" i="5"/>
  <c r="BH1544" i="5"/>
  <c r="B1546" i="5" s="1"/>
  <c r="BL1469" i="5"/>
  <c r="B1471" i="5" s="1"/>
  <c r="AH1265" i="5"/>
  <c r="B1278" i="5" s="1"/>
  <c r="AI1111" i="5"/>
  <c r="AI1114" i="5"/>
  <c r="AI1115" i="5"/>
  <c r="AH1112" i="5"/>
  <c r="AH1111" i="5"/>
  <c r="AH1115" i="5"/>
  <c r="AH1114" i="5"/>
  <c r="AV1087" i="5"/>
  <c r="AI1007" i="5"/>
  <c r="AH904" i="5"/>
  <c r="B917" i="5" s="1"/>
  <c r="AI900" i="5"/>
  <c r="AJ869" i="5"/>
  <c r="B877" i="5" s="1"/>
  <c r="AL857" i="5"/>
  <c r="AM1030" i="5" l="1"/>
  <c r="AM1026" i="5"/>
  <c r="AM1022" i="5"/>
  <c r="AM1018" i="5"/>
  <c r="AM1014" i="5"/>
  <c r="AM1010" i="5"/>
  <c r="AM1028" i="5"/>
  <c r="AM1031" i="5"/>
  <c r="AM1023" i="5"/>
  <c r="AM1019" i="5"/>
  <c r="AM1015" i="5"/>
  <c r="AM1011" i="5"/>
  <c r="AM1007" i="5"/>
  <c r="AM1029" i="5"/>
  <c r="AM1025" i="5"/>
  <c r="AM1021" i="5"/>
  <c r="AM1017" i="5"/>
  <c r="AM1013" i="5"/>
  <c r="AM1009" i="5"/>
  <c r="AM1024" i="5"/>
  <c r="AM1020" i="5"/>
  <c r="AM1016" i="5"/>
  <c r="AM1012" i="5"/>
  <c r="AM1008" i="5"/>
  <c r="AM1027" i="5"/>
  <c r="AV1084" i="5"/>
  <c r="AP1091" i="5"/>
  <c r="AO1078" i="5"/>
  <c r="AV1072" i="5"/>
  <c r="AP1075" i="5"/>
  <c r="AP1087" i="5"/>
  <c r="AV1092" i="5"/>
  <c r="AT1082" i="5"/>
  <c r="AR1091" i="5"/>
  <c r="AP1083" i="5"/>
  <c r="AT1090" i="5"/>
  <c r="AN1080" i="5"/>
  <c r="AR1087" i="5"/>
  <c r="AN1085" i="5"/>
  <c r="AT1081" i="5"/>
  <c r="AP1079" i="5"/>
  <c r="AN1088" i="5"/>
  <c r="AV1076" i="5"/>
  <c r="AS1082" i="5"/>
  <c r="AV1075" i="5"/>
  <c r="AT1089" i="5"/>
  <c r="AS1084" i="5"/>
  <c r="AR1077" i="5"/>
  <c r="AR1071" i="5"/>
  <c r="AP1076" i="5"/>
  <c r="AU1074" i="5"/>
  <c r="AN1093" i="5"/>
  <c r="AN1071" i="5"/>
  <c r="AO1081" i="5"/>
  <c r="AT1072" i="5"/>
  <c r="AT1084" i="5"/>
  <c r="AU1078" i="5"/>
  <c r="AV1070" i="5"/>
  <c r="AR1078" i="5"/>
  <c r="AQ1090" i="5"/>
  <c r="AQ1086" i="5"/>
  <c r="AQ1082" i="5"/>
  <c r="AQ1078" i="5"/>
  <c r="AO1072" i="5"/>
  <c r="AR1092" i="5"/>
  <c r="AP1090" i="5"/>
  <c r="AO1087" i="5"/>
  <c r="AR1084" i="5"/>
  <c r="AP1082" i="5"/>
  <c r="AO1079" i="5"/>
  <c r="AR1076" i="5"/>
  <c r="AR1072" i="5"/>
  <c r="AN1091" i="5"/>
  <c r="AS1086" i="5"/>
  <c r="AO1082" i="5"/>
  <c r="AS1093" i="5"/>
  <c r="AQ1085" i="5"/>
  <c r="AR1085" i="5"/>
  <c r="AU1084" i="5"/>
  <c r="AN1074" i="5"/>
  <c r="AQ1081" i="5"/>
  <c r="AN1081" i="5"/>
  <c r="AO1074" i="5"/>
  <c r="AQ1089" i="5"/>
  <c r="AN1089" i="5"/>
  <c r="AQ1088" i="5"/>
  <c r="AT1080" i="5"/>
  <c r="AQ1077" i="5"/>
  <c r="AV1077" i="5"/>
  <c r="AT1075" i="5"/>
  <c r="AQ1073" i="5"/>
  <c r="AV1073" i="5"/>
  <c r="AT1071" i="5"/>
  <c r="AV1082" i="5"/>
  <c r="AQ1075" i="5"/>
  <c r="AT1074" i="5"/>
  <c r="AP1073" i="5"/>
  <c r="AR1070" i="5"/>
  <c r="AQ1070" i="5"/>
  <c r="AR1093" i="5"/>
  <c r="AU1092" i="5"/>
  <c r="AQ1080" i="5"/>
  <c r="AR1090" i="5"/>
  <c r="AT1079" i="5"/>
  <c r="AT1091" i="5"/>
  <c r="AS1083" i="5"/>
  <c r="AT1076" i="5"/>
  <c r="AU1075" i="5"/>
  <c r="AT1087" i="5"/>
  <c r="AV1090" i="5"/>
  <c r="AQ1087" i="5"/>
  <c r="AN1078" i="5"/>
  <c r="AO1077" i="5"/>
  <c r="AU1076" i="5"/>
  <c r="AN1090" i="5"/>
  <c r="AS1089" i="5"/>
  <c r="AU1091" i="5"/>
  <c r="AO1089" i="5"/>
  <c r="AT1088" i="5"/>
  <c r="AV1086" i="5"/>
  <c r="AQ1083" i="5"/>
  <c r="AQ1079" i="5"/>
  <c r="AU1072" i="5"/>
  <c r="AO1070" i="5"/>
  <c r="AN1087" i="5"/>
  <c r="AP1084" i="5"/>
  <c r="AQ1091" i="5"/>
  <c r="AP1088" i="5"/>
  <c r="AU1087" i="5"/>
  <c r="AN1083" i="5"/>
  <c r="AV1078" i="5"/>
  <c r="AO1073" i="5"/>
  <c r="AU1083" i="5"/>
  <c r="AU1079" i="5"/>
  <c r="AP1071" i="5"/>
  <c r="AN1092" i="5"/>
  <c r="AV1088" i="5"/>
  <c r="AT1086" i="5"/>
  <c r="AN1084" i="5"/>
  <c r="AV1080" i="5"/>
  <c r="AT1078" i="5"/>
  <c r="AN1076" i="5"/>
  <c r="AN1072" i="5"/>
  <c r="AS1090" i="5"/>
  <c r="AO1086" i="5"/>
  <c r="AV1079" i="5"/>
  <c r="AS1092" i="5"/>
  <c r="AU1085" i="5"/>
  <c r="AV1085" i="5"/>
  <c r="AS1081" i="5"/>
  <c r="AU1081" i="5"/>
  <c r="AR1081" i="5"/>
  <c r="AO1093" i="5"/>
  <c r="AU1089" i="5"/>
  <c r="AR1089" i="5"/>
  <c r="AU1088" i="5"/>
  <c r="AP1077" i="5"/>
  <c r="AU1077" i="5"/>
  <c r="AQ1076" i="5"/>
  <c r="AS1074" i="5"/>
  <c r="AU1073" i="5"/>
  <c r="AQ1072" i="5"/>
  <c r="AS1070" i="5"/>
  <c r="AU1082" i="5"/>
  <c r="AS1075" i="5"/>
  <c r="AP1072" i="5"/>
  <c r="AP1070" i="5"/>
  <c r="AU1070" i="5"/>
  <c r="AQ1093" i="5"/>
  <c r="AV1093" i="5"/>
  <c r="AR1082" i="5"/>
  <c r="AN1075" i="5"/>
  <c r="AS1087" i="5"/>
  <c r="AT1073" i="5"/>
  <c r="AS1088" i="5"/>
  <c r="AN1082" i="5"/>
  <c r="AV1074" i="5"/>
  <c r="AT1083" i="5"/>
  <c r="AS1085" i="5"/>
  <c r="AR1086" i="5"/>
  <c r="AR1075" i="5"/>
  <c r="AR1073" i="5"/>
  <c r="AO1085" i="5"/>
  <c r="AP1074" i="5"/>
  <c r="AS1071" i="5"/>
  <c r="AT1093" i="5"/>
  <c r="AQ1092" i="5"/>
  <c r="AU1090" i="5"/>
  <c r="AO1092" i="5"/>
  <c r="AO1088" i="5"/>
  <c r="AO1084" i="5"/>
  <c r="AO1080" i="5"/>
  <c r="AO1076" i="5"/>
  <c r="AS1078" i="5"/>
  <c r="AO1091" i="5"/>
  <c r="AR1088" i="5"/>
  <c r="AP1086" i="5"/>
  <c r="AO1083" i="5"/>
  <c r="AR1080" i="5"/>
  <c r="AP1078" i="5"/>
  <c r="AO1075" i="5"/>
  <c r="AO1071" i="5"/>
  <c r="AO1090" i="5"/>
  <c r="AV1083" i="5"/>
  <c r="AN1079" i="5"/>
  <c r="AT1085" i="5"/>
  <c r="AP1085" i="5"/>
  <c r="AQ1084" i="5"/>
  <c r="AS1080" i="5"/>
  <c r="AN1070" i="5"/>
  <c r="AP1081" i="5"/>
  <c r="AV1081" i="5"/>
  <c r="AT1092" i="5"/>
  <c r="AP1089" i="5"/>
  <c r="AV1089" i="5"/>
  <c r="AN1086" i="5"/>
  <c r="AT1077" i="5"/>
  <c r="AN1077" i="5"/>
  <c r="AS1076" i="5"/>
  <c r="AS1073" i="5"/>
  <c r="AN1073" i="5"/>
  <c r="AS1072" i="5"/>
  <c r="AP1092" i="5"/>
  <c r="AP1080" i="5"/>
  <c r="AR1074" i="5"/>
  <c r="AQ1074" i="5"/>
  <c r="AQ1071" i="5"/>
  <c r="AT1070" i="5"/>
  <c r="AP1093" i="5"/>
  <c r="AU1093" i="5"/>
  <c r="AU1080" i="5"/>
  <c r="AV1071" i="5"/>
  <c r="AU1086" i="5"/>
  <c r="AS1077" i="5"/>
  <c r="AS1091" i="5"/>
  <c r="AR1079" i="5"/>
  <c r="AU1071" i="5"/>
  <c r="AV1091" i="5"/>
  <c r="AR1083" i="5"/>
  <c r="AS1079" i="5"/>
  <c r="AT1069" i="5"/>
  <c r="AP1069" i="5"/>
  <c r="AS1069" i="5"/>
  <c r="AO1069" i="5"/>
  <c r="AV1069" i="5"/>
  <c r="AR1069" i="5"/>
  <c r="AN1069" i="5"/>
  <c r="AU1069" i="5"/>
  <c r="AQ1069" i="5"/>
  <c r="AI899" i="5"/>
  <c r="AI897" i="5"/>
  <c r="AI901" i="5"/>
  <c r="AI898" i="5"/>
  <c r="AI896" i="5"/>
  <c r="AH712" i="5"/>
  <c r="AG712" i="5"/>
  <c r="AI705" i="5"/>
  <c r="AG705" i="5"/>
  <c r="AP703" i="5"/>
  <c r="AO703" i="5"/>
  <c r="AN703" i="5"/>
  <c r="AM703" i="5"/>
  <c r="AL703" i="5"/>
  <c r="AK703" i="5"/>
  <c r="AJ703" i="5"/>
  <c r="AI703" i="5"/>
  <c r="AH703" i="5"/>
  <c r="AI699" i="5"/>
  <c r="B705" i="5" s="1"/>
  <c r="AM668" i="5"/>
  <c r="AK668" i="5"/>
  <c r="AJ669" i="5"/>
  <c r="AJ670" i="5"/>
  <c r="AJ671" i="5"/>
  <c r="AJ672" i="5"/>
  <c r="AJ673" i="5"/>
  <c r="AJ674" i="5"/>
  <c r="AJ675" i="5"/>
  <c r="AJ676" i="5"/>
  <c r="AJ677" i="5"/>
  <c r="AJ678" i="5"/>
  <c r="AJ679" i="5"/>
  <c r="AJ680" i="5"/>
  <c r="AJ681" i="5"/>
  <c r="AJ682" i="5"/>
  <c r="AJ683" i="5"/>
  <c r="AJ684" i="5"/>
  <c r="AJ685" i="5"/>
  <c r="AJ686" i="5"/>
  <c r="AJ687" i="5"/>
  <c r="AJ688" i="5"/>
  <c r="AJ689" i="5"/>
  <c r="AJ690" i="5"/>
  <c r="AJ691" i="5"/>
  <c r="AJ692" i="5"/>
  <c r="AJ668" i="5"/>
  <c r="AH655" i="5"/>
  <c r="AH653" i="5"/>
  <c r="AH651" i="5"/>
  <c r="AI712" i="5" l="1"/>
  <c r="B714" i="5" s="1"/>
  <c r="AM1032" i="5"/>
  <c r="B1034" i="5" s="1"/>
  <c r="AW1075" i="5"/>
  <c r="AW1085" i="5"/>
  <c r="AW1091" i="5"/>
  <c r="AW1084" i="5"/>
  <c r="AW1081" i="5"/>
  <c r="AW1077" i="5"/>
  <c r="AW1074" i="5"/>
  <c r="AW1071" i="5"/>
  <c r="AW1090" i="5"/>
  <c r="AW1072" i="5"/>
  <c r="AW1083" i="5"/>
  <c r="AW1070" i="5"/>
  <c r="AW1073" i="5"/>
  <c r="AW1069" i="5"/>
  <c r="AW1092" i="5"/>
  <c r="AW1088" i="5"/>
  <c r="AW1078" i="5"/>
  <c r="AW1079" i="5"/>
  <c r="AW1086" i="5"/>
  <c r="AW1089" i="5"/>
  <c r="AW1082" i="5"/>
  <c r="AW1076" i="5"/>
  <c r="AW1087" i="5"/>
  <c r="AW1093" i="5"/>
  <c r="AW1080" i="5"/>
  <c r="AH902" i="5"/>
  <c r="B915" i="5" s="1"/>
  <c r="AI902" i="5"/>
  <c r="B918" i="5" s="1"/>
  <c r="AJ693" i="5"/>
  <c r="B695" i="5" s="1"/>
  <c r="AJ705" i="5"/>
  <c r="B706" i="5" s="1"/>
  <c r="AQ703" i="5"/>
  <c r="B707" i="5" s="1"/>
  <c r="AH656" i="5"/>
  <c r="B661" i="5" s="1"/>
  <c r="AW1094" i="5" l="1"/>
  <c r="B1099" i="5" s="1"/>
  <c r="AN668" i="5"/>
  <c r="B696" i="5" s="1"/>
  <c r="AL652" i="5"/>
  <c r="AK652" i="5"/>
  <c r="AJ652" i="5"/>
  <c r="AI649" i="5"/>
  <c r="B659" i="5" s="1"/>
  <c r="AI554" i="5"/>
  <c r="B567" i="5" s="1"/>
  <c r="BE496" i="5"/>
  <c r="BD496" i="5"/>
  <c r="BC496" i="5"/>
  <c r="BB496" i="5"/>
  <c r="BA496" i="5"/>
  <c r="AZ496" i="5"/>
  <c r="AY496" i="5"/>
  <c r="AX496" i="5"/>
  <c r="AW496" i="5"/>
  <c r="AV496" i="5"/>
  <c r="AU496" i="5"/>
  <c r="AT496" i="5"/>
  <c r="AR496" i="5"/>
  <c r="AQ496" i="5"/>
  <c r="AP496" i="5"/>
  <c r="AO496" i="5"/>
  <c r="AN496" i="5"/>
  <c r="AM496" i="5"/>
  <c r="AL496" i="5"/>
  <c r="AK496" i="5"/>
  <c r="AJ496" i="5"/>
  <c r="AI496" i="5"/>
  <c r="AH496" i="5"/>
  <c r="AI489" i="5"/>
  <c r="B503" i="5" s="1"/>
  <c r="BE469" i="5"/>
  <c r="BD469" i="5"/>
  <c r="BC469" i="5"/>
  <c r="BB469" i="5"/>
  <c r="BA469" i="5"/>
  <c r="AZ469" i="5"/>
  <c r="AY469" i="5"/>
  <c r="AX469" i="5"/>
  <c r="AW469" i="5"/>
  <c r="AV469" i="5"/>
  <c r="AU469" i="5"/>
  <c r="AT469" i="5"/>
  <c r="AR469" i="5"/>
  <c r="AQ469" i="5"/>
  <c r="AP469" i="5"/>
  <c r="AO469" i="5"/>
  <c r="AN469" i="5"/>
  <c r="AM469" i="5"/>
  <c r="AL469" i="5"/>
  <c r="AK469" i="5"/>
  <c r="AJ469" i="5"/>
  <c r="AI469" i="5"/>
  <c r="AH469" i="5"/>
  <c r="AI462" i="5"/>
  <c r="B484" i="5" s="1"/>
  <c r="BE449" i="5"/>
  <c r="BD449" i="5"/>
  <c r="BC449" i="5"/>
  <c r="BB449" i="5"/>
  <c r="BA449" i="5"/>
  <c r="AZ449" i="5"/>
  <c r="AY449" i="5"/>
  <c r="AX449" i="5"/>
  <c r="AW449" i="5"/>
  <c r="AV449" i="5"/>
  <c r="AU449" i="5"/>
  <c r="AT449" i="5"/>
  <c r="AR449" i="5"/>
  <c r="AQ449" i="5"/>
  <c r="AP449" i="5"/>
  <c r="AO449" i="5"/>
  <c r="AN449" i="5"/>
  <c r="AM449" i="5"/>
  <c r="AL449" i="5"/>
  <c r="AK449" i="5"/>
  <c r="AJ449" i="5"/>
  <c r="AI449" i="5"/>
  <c r="AH449" i="5"/>
  <c r="AI442" i="5"/>
  <c r="B457" i="5" s="1"/>
  <c r="AM652" i="5" l="1"/>
  <c r="B660" i="5" s="1"/>
  <c r="AH520" i="5"/>
  <c r="AH517" i="5"/>
  <c r="AH521" i="5"/>
  <c r="AH518" i="5"/>
  <c r="AG4374" i="5" l="1"/>
  <c r="AG4373" i="5"/>
  <c r="AG4372" i="5"/>
  <c r="AG4371" i="5"/>
  <c r="AG4370" i="5"/>
  <c r="AG4369" i="5"/>
  <c r="AG4368" i="5"/>
  <c r="AG4367" i="5"/>
  <c r="AG4366" i="5"/>
  <c r="AG4365" i="5"/>
  <c r="AG4364" i="5"/>
  <c r="AG4363" i="5"/>
  <c r="AG4362" i="5"/>
  <c r="AG4361" i="5"/>
  <c r="AG4360" i="5"/>
  <c r="AG4359" i="5"/>
  <c r="AG4358" i="5"/>
  <c r="AG4357" i="5"/>
  <c r="AG4356" i="5"/>
  <c r="AG4355" i="5"/>
  <c r="AG4354" i="5"/>
  <c r="AG4353" i="5"/>
  <c r="AG4352" i="5"/>
  <c r="AG4351" i="5"/>
  <c r="AG4350" i="5"/>
  <c r="AJ4342" i="5"/>
  <c r="AG4342" i="5"/>
  <c r="AG4303" i="5"/>
  <c r="AI3955" i="5"/>
  <c r="AH3955" i="5"/>
  <c r="AG3955" i="5"/>
  <c r="AI3954" i="5"/>
  <c r="AH3954" i="5"/>
  <c r="AG3954" i="5"/>
  <c r="AI3953" i="5"/>
  <c r="AH3953" i="5"/>
  <c r="AG3953" i="5"/>
  <c r="AI3952" i="5"/>
  <c r="AH3952" i="5"/>
  <c r="AG3952" i="5"/>
  <c r="AN3951" i="5"/>
  <c r="AM3951" i="5"/>
  <c r="AL3951" i="5"/>
  <c r="AI3951" i="5"/>
  <c r="AH3951" i="5"/>
  <c r="AG3951" i="5"/>
  <c r="AN3950" i="5"/>
  <c r="AM3950" i="5"/>
  <c r="AL3950" i="5"/>
  <c r="AI3950" i="5"/>
  <c r="AH3950" i="5"/>
  <c r="AG3950" i="5"/>
  <c r="AN3949" i="5"/>
  <c r="AM3949" i="5"/>
  <c r="AL3949" i="5"/>
  <c r="Y3957" i="5"/>
  <c r="S3957" i="5"/>
  <c r="M3957" i="5"/>
  <c r="AG3946" i="5"/>
  <c r="AI3947" i="5" s="1"/>
  <c r="B3958" i="5" s="1"/>
  <c r="AP4374" i="5" l="1"/>
  <c r="AN4369" i="5"/>
  <c r="AN4367" i="5"/>
  <c r="AN4359" i="5"/>
  <c r="AP4351" i="5"/>
  <c r="AP4361" i="5"/>
  <c r="AQ4371" i="5"/>
  <c r="AO4358" i="5"/>
  <c r="AO4372" i="5"/>
  <c r="AQ4359" i="5"/>
  <c r="AO4366" i="5"/>
  <c r="AO4352" i="5"/>
  <c r="AQ4365" i="5"/>
  <c r="AO4374" i="5"/>
  <c r="AP4354" i="5"/>
  <c r="AP4358" i="5"/>
  <c r="AP4362" i="5"/>
  <c r="AR4365" i="5"/>
  <c r="AR4369" i="5"/>
  <c r="AP4372" i="5"/>
  <c r="AO4355" i="5"/>
  <c r="AM4358" i="5"/>
  <c r="AQ4360" i="5"/>
  <c r="AO4363" i="5"/>
  <c r="AO4367" i="5"/>
  <c r="AM4370" i="5"/>
  <c r="AQ4372" i="5"/>
  <c r="AR4361" i="5"/>
  <c r="AM4354" i="5"/>
  <c r="AN4352" i="5"/>
  <c r="AN4356" i="5"/>
  <c r="AN4360" i="5"/>
  <c r="AP4363" i="5"/>
  <c r="AR4366" i="5"/>
  <c r="AR4370" i="5"/>
  <c r="AR4374" i="5"/>
  <c r="AN4357" i="5"/>
  <c r="AM4357" i="5"/>
  <c r="AM4365" i="5"/>
  <c r="AM4373" i="5"/>
  <c r="AN4364" i="5"/>
  <c r="AN4372" i="5"/>
  <c r="AM4351" i="5"/>
  <c r="AM4367" i="5"/>
  <c r="AQ4357" i="5"/>
  <c r="AP4369" i="5"/>
  <c r="AR4367" i="5"/>
  <c r="AR4373" i="5"/>
  <c r="AM4362" i="5"/>
  <c r="AQ4368" i="5"/>
  <c r="AM4374" i="5"/>
  <c r="AM4364" i="5"/>
  <c r="AN4358" i="5"/>
  <c r="AR4364" i="5"/>
  <c r="AR4372" i="5"/>
  <c r="AM4361" i="5"/>
  <c r="AP4359" i="5"/>
  <c r="AP4355" i="5"/>
  <c r="AO4356" i="5"/>
  <c r="AQ4373" i="5"/>
  <c r="AP4371" i="5"/>
  <c r="AR4357" i="5"/>
  <c r="AN4365" i="5"/>
  <c r="AR4371" i="5"/>
  <c r="AO4357" i="5"/>
  <c r="AQ4362" i="5"/>
  <c r="AO4369" i="5"/>
  <c r="AQ4374" i="5"/>
  <c r="AQ4364" i="5"/>
  <c r="AR4362" i="5"/>
  <c r="AN4370" i="5"/>
  <c r="AN4355" i="5"/>
  <c r="AM4371" i="5"/>
  <c r="AO4354" i="5"/>
  <c r="AO4364" i="5"/>
  <c r="AP4373" i="5"/>
  <c r="AO4360" i="5"/>
  <c r="AQ4351" i="5"/>
  <c r="AP4360" i="5"/>
  <c r="AO4368" i="5"/>
  <c r="AQ4355" i="5"/>
  <c r="AP4367" i="5"/>
  <c r="AR4351" i="5"/>
  <c r="AR4355" i="5"/>
  <c r="AR4359" i="5"/>
  <c r="AN4363" i="5"/>
  <c r="AP4366" i="5"/>
  <c r="AP4370" i="5"/>
  <c r="AN4373" i="5"/>
  <c r="AM4356" i="5"/>
  <c r="AQ4358" i="5"/>
  <c r="AO4361" i="5"/>
  <c r="AO4365" i="5"/>
  <c r="AM4368" i="5"/>
  <c r="AQ4370" i="5"/>
  <c r="AO4373" i="5"/>
  <c r="AM4352" i="5"/>
  <c r="AQ4354" i="5"/>
  <c r="AR4352" i="5"/>
  <c r="AR4356" i="5"/>
  <c r="AR4360" i="5"/>
  <c r="AN4368" i="5"/>
  <c r="AN4351" i="5"/>
  <c r="AM4359" i="5"/>
  <c r="AQ4367" i="5"/>
  <c r="AQ4353" i="5"/>
  <c r="AR4363" i="5"/>
  <c r="AP4353" i="5"/>
  <c r="AQ4361" i="5"/>
  <c r="AO4370" i="5"/>
  <c r="AP4357" i="5"/>
  <c r="AP4352" i="5"/>
  <c r="AP4356" i="5"/>
  <c r="AP4364" i="5"/>
  <c r="AN4371" i="5"/>
  <c r="AQ4356" i="5"/>
  <c r="AO4359" i="5"/>
  <c r="AM4366" i="5"/>
  <c r="AO4371" i="5"/>
  <c r="AQ4352" i="5"/>
  <c r="AN4354" i="5"/>
  <c r="AN4362" i="5"/>
  <c r="AR4368" i="5"/>
  <c r="AN4353" i="5"/>
  <c r="AM4353" i="5"/>
  <c r="AM4369" i="5"/>
  <c r="AQ4369" i="5"/>
  <c r="AP4365" i="5"/>
  <c r="AQ4363" i="5"/>
  <c r="AO4362" i="5"/>
  <c r="AR4353" i="5"/>
  <c r="AN4361" i="5"/>
  <c r="AP4368" i="5"/>
  <c r="AO4351" i="5"/>
  <c r="AM4360" i="5"/>
  <c r="AQ4366" i="5"/>
  <c r="AM4372" i="5"/>
  <c r="AO4353" i="5"/>
  <c r="AR4354" i="5"/>
  <c r="AR4358" i="5"/>
  <c r="AN4366" i="5"/>
  <c r="AN4374" i="5"/>
  <c r="AM4355" i="5"/>
  <c r="AM4363" i="5"/>
  <c r="AR4350" i="5"/>
  <c r="AQ4350" i="5"/>
  <c r="AP4350" i="5"/>
  <c r="AO4350" i="5"/>
  <c r="AN4350" i="5"/>
  <c r="AM4350" i="5"/>
  <c r="AL4311" i="5"/>
  <c r="AL4315" i="5"/>
  <c r="AL4319" i="5"/>
  <c r="AL4323" i="5"/>
  <c r="AL4327" i="5"/>
  <c r="AL4331" i="5"/>
  <c r="AL4310" i="5"/>
  <c r="AL4314" i="5"/>
  <c r="AL4318" i="5"/>
  <c r="AL4322" i="5"/>
  <c r="AL4326" i="5"/>
  <c r="AL4330" i="5"/>
  <c r="AL4334" i="5"/>
  <c r="AL4312" i="5"/>
  <c r="AL4316" i="5"/>
  <c r="AL4320" i="5"/>
  <c r="AL4324" i="5"/>
  <c r="AL4328" i="5"/>
  <c r="AL4332" i="5"/>
  <c r="AL4313" i="5"/>
  <c r="AL4317" i="5"/>
  <c r="AL4321" i="5"/>
  <c r="AL4325" i="5"/>
  <c r="AL4329" i="5"/>
  <c r="AL4333" i="5"/>
  <c r="AN3952" i="5"/>
  <c r="AJ3950" i="5"/>
  <c r="AJ3953" i="5"/>
  <c r="AJ3954" i="5"/>
  <c r="AM3952" i="5"/>
  <c r="AJ3951" i="5"/>
  <c r="AJ3955" i="5"/>
  <c r="AJ3952" i="5"/>
  <c r="AL3952" i="5"/>
  <c r="M3936" i="5"/>
  <c r="S3936" i="5"/>
  <c r="AR3930" i="5" s="1"/>
  <c r="Y3936" i="5"/>
  <c r="AS3930" i="5" s="1"/>
  <c r="AN3931" i="5"/>
  <c r="AM3931" i="5"/>
  <c r="AL3931" i="5"/>
  <c r="AN3930" i="5"/>
  <c r="AM3930" i="5"/>
  <c r="AL3930" i="5"/>
  <c r="AN3929" i="5"/>
  <c r="AM3929" i="5"/>
  <c r="AL3929" i="5"/>
  <c r="AI3935" i="5"/>
  <c r="AH3935" i="5"/>
  <c r="AG3935" i="5"/>
  <c r="AI3934" i="5"/>
  <c r="AH3934" i="5"/>
  <c r="AG3934" i="5"/>
  <c r="AI3933" i="5"/>
  <c r="AH3933" i="5"/>
  <c r="AG3933" i="5"/>
  <c r="AI3932" i="5"/>
  <c r="AH3932" i="5"/>
  <c r="AG3932" i="5"/>
  <c r="AI3931" i="5"/>
  <c r="AH3931" i="5"/>
  <c r="AG3931" i="5"/>
  <c r="AG3925" i="5"/>
  <c r="AI3926" i="5" s="1"/>
  <c r="B3937" i="5" s="1"/>
  <c r="AI3930" i="5"/>
  <c r="AH3930" i="5"/>
  <c r="AG3930" i="5"/>
  <c r="AI3840" i="5"/>
  <c r="AH3840" i="5"/>
  <c r="AG3840" i="5"/>
  <c r="AG3837" i="5"/>
  <c r="AI3831" i="5"/>
  <c r="AH3831" i="5"/>
  <c r="AG3831" i="5"/>
  <c r="AI3830" i="5"/>
  <c r="AH3830" i="5"/>
  <c r="AG3830" i="5"/>
  <c r="AI3829" i="5"/>
  <c r="AH3829" i="5"/>
  <c r="AG3829" i="5"/>
  <c r="AI3828" i="5"/>
  <c r="AH3828" i="5"/>
  <c r="AG3828" i="5"/>
  <c r="AI3827" i="5"/>
  <c r="AH3827" i="5"/>
  <c r="AG3827" i="5"/>
  <c r="AI3826" i="5"/>
  <c r="AH3826" i="5"/>
  <c r="AG3826" i="5"/>
  <c r="V3817" i="5"/>
  <c r="AM3825" i="5" s="1"/>
  <c r="AN3756" i="5"/>
  <c r="AN3755" i="5"/>
  <c r="AN3754" i="5"/>
  <c r="AM3756" i="5"/>
  <c r="AM3755" i="5"/>
  <c r="AM3754" i="5"/>
  <c r="AL3756" i="5"/>
  <c r="AL3755" i="5"/>
  <c r="AL3754" i="5"/>
  <c r="AG3788" i="5"/>
  <c r="AQ3778" i="5"/>
  <c r="AP3778" i="5"/>
  <c r="AO3778" i="5"/>
  <c r="AM3778" i="5"/>
  <c r="AL3778" i="5"/>
  <c r="AK3778" i="5"/>
  <c r="AI3778" i="5"/>
  <c r="AH3778" i="5"/>
  <c r="AG3778" i="5"/>
  <c r="AG3777" i="5"/>
  <c r="AG3776" i="5"/>
  <c r="AG3775" i="5"/>
  <c r="AG3774" i="5"/>
  <c r="AG3773" i="5"/>
  <c r="AQ3777" i="5"/>
  <c r="AP3777" i="5"/>
  <c r="AO3777" i="5"/>
  <c r="AM3777" i="5"/>
  <c r="AL3777" i="5"/>
  <c r="AK3777" i="5"/>
  <c r="AI3777" i="5"/>
  <c r="AH3777" i="5"/>
  <c r="AQ3776" i="5"/>
  <c r="AP3776" i="5"/>
  <c r="AO3776" i="5"/>
  <c r="AM3776" i="5"/>
  <c r="AL3776" i="5"/>
  <c r="AK3776" i="5"/>
  <c r="AI3776" i="5"/>
  <c r="AH3776" i="5"/>
  <c r="AQ3775" i="5"/>
  <c r="AP3775" i="5"/>
  <c r="AO3775" i="5"/>
  <c r="AM3775" i="5"/>
  <c r="AL3775" i="5"/>
  <c r="AK3775" i="5"/>
  <c r="AI3775" i="5"/>
  <c r="AH3775" i="5"/>
  <c r="BL3774" i="5"/>
  <c r="BK3774" i="5"/>
  <c r="BJ3774" i="5"/>
  <c r="BI3774" i="5"/>
  <c r="BH3774" i="5"/>
  <c r="BG3774" i="5"/>
  <c r="BF3774" i="5"/>
  <c r="BE3774" i="5"/>
  <c r="BD3774" i="5"/>
  <c r="BC3774" i="5"/>
  <c r="BB3774" i="5"/>
  <c r="BA3774" i="5"/>
  <c r="AZ3774" i="5"/>
  <c r="AY3774" i="5"/>
  <c r="AX3774" i="5"/>
  <c r="AW3774" i="5"/>
  <c r="AV3774" i="5"/>
  <c r="AU3774" i="5"/>
  <c r="AT3774" i="5"/>
  <c r="AQ3774" i="5"/>
  <c r="AP3774" i="5"/>
  <c r="AO3774" i="5"/>
  <c r="AM3774" i="5"/>
  <c r="AL3774" i="5"/>
  <c r="AK3774" i="5"/>
  <c r="AI3774" i="5"/>
  <c r="AH3774" i="5"/>
  <c r="BL3773" i="5"/>
  <c r="BK3773" i="5"/>
  <c r="BJ3773" i="5"/>
  <c r="BI3773" i="5"/>
  <c r="BH3773" i="5"/>
  <c r="BG3773" i="5"/>
  <c r="BF3773" i="5"/>
  <c r="BE3773" i="5"/>
  <c r="BD3773" i="5"/>
  <c r="BC3773" i="5"/>
  <c r="BB3773" i="5"/>
  <c r="BA3773" i="5"/>
  <c r="AZ3773" i="5"/>
  <c r="AY3773" i="5"/>
  <c r="AX3773" i="5"/>
  <c r="AW3773" i="5"/>
  <c r="AV3773" i="5"/>
  <c r="AU3773" i="5"/>
  <c r="AT3773" i="5"/>
  <c r="AQ3773" i="5"/>
  <c r="AP3773" i="5"/>
  <c r="AO3773" i="5"/>
  <c r="AM3773" i="5"/>
  <c r="AL3773" i="5"/>
  <c r="AK3773" i="5"/>
  <c r="AI3773" i="5"/>
  <c r="AH3773" i="5"/>
  <c r="BL3772" i="5"/>
  <c r="BK3772" i="5"/>
  <c r="BJ3772" i="5"/>
  <c r="BI3772" i="5"/>
  <c r="BH3772" i="5"/>
  <c r="BG3772" i="5"/>
  <c r="BF3772" i="5"/>
  <c r="BE3772" i="5"/>
  <c r="BD3772" i="5"/>
  <c r="BC3772" i="5"/>
  <c r="BB3772" i="5"/>
  <c r="BA3772" i="5"/>
  <c r="AZ3772" i="5"/>
  <c r="AY3772" i="5"/>
  <c r="AX3772" i="5"/>
  <c r="AW3772" i="5"/>
  <c r="AV3772" i="5"/>
  <c r="AU3772" i="5"/>
  <c r="AT3772" i="5"/>
  <c r="AJ3765" i="5"/>
  <c r="AG3765" i="5"/>
  <c r="AI3760" i="5"/>
  <c r="AH3760" i="5"/>
  <c r="AG3760" i="5"/>
  <c r="AI3759" i="5"/>
  <c r="AH3759" i="5"/>
  <c r="AG3759" i="5"/>
  <c r="AI3758" i="5"/>
  <c r="AH3758" i="5"/>
  <c r="AG3758" i="5"/>
  <c r="AI3757" i="5"/>
  <c r="AH3757" i="5"/>
  <c r="AG3757" i="5"/>
  <c r="AI3756" i="5"/>
  <c r="AH3756" i="5"/>
  <c r="AG3756" i="5"/>
  <c r="AS4363" i="5" l="1"/>
  <c r="AS4359" i="5"/>
  <c r="AS4364" i="5"/>
  <c r="AS4367" i="5"/>
  <c r="AS4373" i="5"/>
  <c r="AS4351" i="5"/>
  <c r="AS4369" i="5"/>
  <c r="AS4366" i="5"/>
  <c r="AS4368" i="5"/>
  <c r="AS4356" i="5"/>
  <c r="AS4357" i="5"/>
  <c r="AS4370" i="5"/>
  <c r="AS4358" i="5"/>
  <c r="AS4361" i="5"/>
  <c r="AS4355" i="5"/>
  <c r="AS4360" i="5"/>
  <c r="AS4374" i="5"/>
  <c r="AS4365" i="5"/>
  <c r="AS4372" i="5"/>
  <c r="AS4353" i="5"/>
  <c r="AS4352" i="5"/>
  <c r="AS4371" i="5"/>
  <c r="AS4362" i="5"/>
  <c r="AS4354" i="5"/>
  <c r="AS4350" i="5"/>
  <c r="AL4335" i="5"/>
  <c r="B4337" i="5" s="1"/>
  <c r="CP3778" i="5"/>
  <c r="CL3778" i="5"/>
  <c r="CH3778" i="5"/>
  <c r="CD3778" i="5"/>
  <c r="CP3777" i="5"/>
  <c r="CL3777" i="5"/>
  <c r="CH3777" i="5"/>
  <c r="CD3777" i="5"/>
  <c r="CP3776" i="5"/>
  <c r="CL3776" i="5"/>
  <c r="CH3776" i="5"/>
  <c r="CD3776" i="5"/>
  <c r="CP3775" i="5"/>
  <c r="CL3775" i="5"/>
  <c r="CH3775" i="5"/>
  <c r="CD3775" i="5"/>
  <c r="CP3774" i="5"/>
  <c r="CL3774" i="5"/>
  <c r="CH3774" i="5"/>
  <c r="CD3774" i="5"/>
  <c r="CM3777" i="5"/>
  <c r="CI3776" i="5"/>
  <c r="CQ3775" i="5"/>
  <c r="CE3775" i="5"/>
  <c r="CI3774" i="5"/>
  <c r="CO3778" i="5"/>
  <c r="CK3778" i="5"/>
  <c r="CG3778" i="5"/>
  <c r="CC3778" i="5"/>
  <c r="CO3777" i="5"/>
  <c r="CK3777" i="5"/>
  <c r="CG3777" i="5"/>
  <c r="CC3777" i="5"/>
  <c r="CO3776" i="5"/>
  <c r="CK3776" i="5"/>
  <c r="CG3776" i="5"/>
  <c r="CC3776" i="5"/>
  <c r="CO3775" i="5"/>
  <c r="CK3775" i="5"/>
  <c r="CG3775" i="5"/>
  <c r="CC3775" i="5"/>
  <c r="CO3774" i="5"/>
  <c r="CK3774" i="5"/>
  <c r="CG3774" i="5"/>
  <c r="CC3774" i="5"/>
  <c r="CM3778" i="5"/>
  <c r="CE3778" i="5"/>
  <c r="CI3777" i="5"/>
  <c r="CQ3776" i="5"/>
  <c r="CE3776" i="5"/>
  <c r="CI3775" i="5"/>
  <c r="CQ3774" i="5"/>
  <c r="CE3774" i="5"/>
  <c r="CR3778" i="5"/>
  <c r="CN3778" i="5"/>
  <c r="CJ3778" i="5"/>
  <c r="CF3778" i="5"/>
  <c r="CR3777" i="5"/>
  <c r="CN3777" i="5"/>
  <c r="CJ3777" i="5"/>
  <c r="CF3777" i="5"/>
  <c r="CR3776" i="5"/>
  <c r="CN3776" i="5"/>
  <c r="CJ3776" i="5"/>
  <c r="CF3776" i="5"/>
  <c r="CR3775" i="5"/>
  <c r="CN3775" i="5"/>
  <c r="CJ3775" i="5"/>
  <c r="CF3775" i="5"/>
  <c r="CR3774" i="5"/>
  <c r="CN3774" i="5"/>
  <c r="CJ3774" i="5"/>
  <c r="CF3774" i="5"/>
  <c r="CQ3778" i="5"/>
  <c r="CI3778" i="5"/>
  <c r="CQ3777" i="5"/>
  <c r="CE3777" i="5"/>
  <c r="CM3776" i="5"/>
  <c r="CM3775" i="5"/>
  <c r="CM3774" i="5"/>
  <c r="AK3794" i="5"/>
  <c r="AK3798" i="5"/>
  <c r="AK3802" i="5"/>
  <c r="AK3806" i="5"/>
  <c r="AK3810" i="5"/>
  <c r="AK3814" i="5"/>
  <c r="AK3795" i="5"/>
  <c r="AK3799" i="5"/>
  <c r="AK3803" i="5"/>
  <c r="AK3807" i="5"/>
  <c r="AK3811" i="5"/>
  <c r="AK3815" i="5"/>
  <c r="AK3796" i="5"/>
  <c r="AK3800" i="5"/>
  <c r="AK3804" i="5"/>
  <c r="AK3808" i="5"/>
  <c r="AK3812" i="5"/>
  <c r="AK3816" i="5"/>
  <c r="AK3793" i="5"/>
  <c r="AK3797" i="5"/>
  <c r="AK3801" i="5"/>
  <c r="AK3805" i="5"/>
  <c r="AK3809" i="5"/>
  <c r="AK3813" i="5"/>
  <c r="AK3792" i="5"/>
  <c r="CR3773" i="5"/>
  <c r="CN3773" i="5"/>
  <c r="CJ3773" i="5"/>
  <c r="CF3773" i="5"/>
  <c r="CQ3773" i="5"/>
  <c r="CM3773" i="5"/>
  <c r="CI3773" i="5"/>
  <c r="CE3773" i="5"/>
  <c r="CP3773" i="5"/>
  <c r="CL3773" i="5"/>
  <c r="CH3773" i="5"/>
  <c r="CD3773" i="5"/>
  <c r="CO3773" i="5"/>
  <c r="CK3773" i="5"/>
  <c r="CG3773" i="5"/>
  <c r="CC3773" i="5"/>
  <c r="AI3766" i="5"/>
  <c r="B3779" i="5" s="1"/>
  <c r="AO3952" i="5"/>
  <c r="AR3773" i="5"/>
  <c r="AN3774" i="5"/>
  <c r="AV3775" i="5"/>
  <c r="AJ3773" i="5"/>
  <c r="AU3775" i="5"/>
  <c r="AY3775" i="5"/>
  <c r="BC3775" i="5"/>
  <c r="BG3775" i="5"/>
  <c r="BK3775" i="5"/>
  <c r="AN3775" i="5"/>
  <c r="AR3776" i="5"/>
  <c r="AR3777" i="5"/>
  <c r="AN3778" i="5"/>
  <c r="AZ3775" i="5"/>
  <c r="BD3775" i="5"/>
  <c r="BH3775" i="5"/>
  <c r="BL3775" i="5"/>
  <c r="AJ3776" i="5"/>
  <c r="AJ3777" i="5"/>
  <c r="AJ3956" i="5"/>
  <c r="AJ3930" i="5"/>
  <c r="AL3932" i="5"/>
  <c r="AM3932" i="5"/>
  <c r="AN3932" i="5"/>
  <c r="AJ3934" i="5"/>
  <c r="AJ3932" i="5"/>
  <c r="AJ3931" i="5"/>
  <c r="AJ3935" i="5"/>
  <c r="AJ3933" i="5"/>
  <c r="AJ3774" i="5"/>
  <c r="AJ3778" i="5"/>
  <c r="AN3776" i="5"/>
  <c r="AR3774" i="5"/>
  <c r="AR3778" i="5"/>
  <c r="AW3775" i="5"/>
  <c r="BA3775" i="5"/>
  <c r="BE3775" i="5"/>
  <c r="BI3775" i="5"/>
  <c r="AJ3775" i="5"/>
  <c r="AN3773" i="5"/>
  <c r="AN3777" i="5"/>
  <c r="AR3775" i="5"/>
  <c r="AT3775" i="5"/>
  <c r="AX3775" i="5"/>
  <c r="BB3775" i="5"/>
  <c r="BF3775" i="5"/>
  <c r="BJ3775" i="5"/>
  <c r="AJ3840" i="5"/>
  <c r="B3845" i="5" s="1"/>
  <c r="AI3838" i="5"/>
  <c r="B3844" i="5" s="1"/>
  <c r="AS4375" i="5" l="1"/>
  <c r="B4377" i="5" s="1"/>
  <c r="AK3817" i="5"/>
  <c r="B3819" i="5" s="1"/>
  <c r="CS3774" i="5"/>
  <c r="CS3775" i="5"/>
  <c r="CS3776" i="5"/>
  <c r="CS3777" i="5"/>
  <c r="CS3778" i="5"/>
  <c r="CS3773" i="5"/>
  <c r="B3959" i="5"/>
  <c r="AJ3779" i="5"/>
  <c r="AN3933" i="5"/>
  <c r="AJ3936" i="5"/>
  <c r="BL3776" i="5"/>
  <c r="AN3779" i="5"/>
  <c r="AR3779" i="5"/>
  <c r="CS3779" i="5" l="1"/>
  <c r="B3781" i="5" s="1"/>
  <c r="B3938" i="5"/>
  <c r="AS3779" i="5"/>
  <c r="B3780" i="5" s="1"/>
  <c r="AI3755" i="5" l="1"/>
  <c r="AH3755" i="5"/>
  <c r="AG3755" i="5"/>
  <c r="AJ3749" i="5"/>
  <c r="AG3749" i="5"/>
  <c r="BL3740" i="5"/>
  <c r="BK3740" i="5"/>
  <c r="BJ3740" i="5"/>
  <c r="BI3740" i="5"/>
  <c r="BH3740" i="5"/>
  <c r="BG3740" i="5"/>
  <c r="BF3740" i="5"/>
  <c r="BE3740" i="5"/>
  <c r="BD3740" i="5"/>
  <c r="BC3740" i="5"/>
  <c r="BB3740" i="5"/>
  <c r="BA3740" i="5"/>
  <c r="AZ3740" i="5"/>
  <c r="AY3740" i="5"/>
  <c r="AX3740" i="5"/>
  <c r="AW3740" i="5"/>
  <c r="AV3740" i="5"/>
  <c r="AU3740" i="5"/>
  <c r="BL3739" i="5"/>
  <c r="BK3739" i="5"/>
  <c r="BJ3739" i="5"/>
  <c r="BI3739" i="5"/>
  <c r="BH3739" i="5"/>
  <c r="BG3739" i="5"/>
  <c r="BF3739" i="5"/>
  <c r="BE3739" i="5"/>
  <c r="BD3739" i="5"/>
  <c r="BC3739" i="5"/>
  <c r="BB3739" i="5"/>
  <c r="BA3739" i="5"/>
  <c r="AZ3739" i="5"/>
  <c r="AY3739" i="5"/>
  <c r="AX3739" i="5"/>
  <c r="AW3739" i="5"/>
  <c r="AV3739" i="5"/>
  <c r="AU3739" i="5"/>
  <c r="AT3740" i="5"/>
  <c r="AT3739" i="5"/>
  <c r="BL3738" i="5"/>
  <c r="BK3738" i="5"/>
  <c r="BJ3738" i="5"/>
  <c r="BI3738" i="5"/>
  <c r="BH3738" i="5"/>
  <c r="BG3738" i="5"/>
  <c r="BF3738" i="5"/>
  <c r="BE3738" i="5"/>
  <c r="BD3738" i="5"/>
  <c r="BC3738" i="5"/>
  <c r="BB3738" i="5"/>
  <c r="BA3738" i="5"/>
  <c r="AZ3738" i="5"/>
  <c r="AY3738" i="5"/>
  <c r="AX3738" i="5"/>
  <c r="AW3738" i="5"/>
  <c r="AV3738" i="5"/>
  <c r="AU3738" i="5"/>
  <c r="AT3738" i="5"/>
  <c r="AQ3744" i="5"/>
  <c r="AP3744" i="5"/>
  <c r="AO3744" i="5"/>
  <c r="AM3744" i="5"/>
  <c r="AL3744" i="5"/>
  <c r="AK3744" i="5"/>
  <c r="AI3744" i="5"/>
  <c r="AH3744" i="5"/>
  <c r="AG3744" i="5"/>
  <c r="AQ3743" i="5"/>
  <c r="AP3743" i="5"/>
  <c r="AO3743" i="5"/>
  <c r="AM3743" i="5"/>
  <c r="AL3743" i="5"/>
  <c r="AK3743" i="5"/>
  <c r="AI3743" i="5"/>
  <c r="AH3743" i="5"/>
  <c r="AG3743" i="5"/>
  <c r="AQ3742" i="5"/>
  <c r="AP3742" i="5"/>
  <c r="AO3742" i="5"/>
  <c r="AM3742" i="5"/>
  <c r="AL3742" i="5"/>
  <c r="AK3742" i="5"/>
  <c r="AI3742" i="5"/>
  <c r="AH3742" i="5"/>
  <c r="AG3742" i="5"/>
  <c r="AQ3741" i="5"/>
  <c r="AP3741" i="5"/>
  <c r="AO3741" i="5"/>
  <c r="AM3741" i="5"/>
  <c r="AL3741" i="5"/>
  <c r="AK3741" i="5"/>
  <c r="AI3741" i="5"/>
  <c r="AH3741" i="5"/>
  <c r="AG3741" i="5"/>
  <c r="AQ3740" i="5"/>
  <c r="AP3740" i="5"/>
  <c r="AO3740" i="5"/>
  <c r="AM3740" i="5"/>
  <c r="AL3740" i="5"/>
  <c r="AK3740" i="5"/>
  <c r="AI3740" i="5"/>
  <c r="AH3740" i="5"/>
  <c r="AG3740" i="5"/>
  <c r="AQ3739" i="5"/>
  <c r="AP3739" i="5"/>
  <c r="AO3739" i="5"/>
  <c r="AM3739" i="5"/>
  <c r="AL3739" i="5"/>
  <c r="AK3739" i="5"/>
  <c r="AI3739" i="5"/>
  <c r="AH3739" i="5"/>
  <c r="AG3739" i="5"/>
  <c r="AG3731" i="5"/>
  <c r="AJ3731" i="5"/>
  <c r="BK3705" i="5"/>
  <c r="BJ3705" i="5"/>
  <c r="BI3705" i="5"/>
  <c r="BH3705" i="5"/>
  <c r="BF3705" i="5"/>
  <c r="BE3705" i="5"/>
  <c r="BD3705" i="5"/>
  <c r="BC3705" i="5"/>
  <c r="BA3705" i="5"/>
  <c r="AZ3705" i="5"/>
  <c r="AY3705" i="5"/>
  <c r="AX3705" i="5"/>
  <c r="AV3705" i="5"/>
  <c r="AU3705" i="5"/>
  <c r="AT3705" i="5"/>
  <c r="AS3705" i="5"/>
  <c r="AQ3705" i="5"/>
  <c r="AP3705" i="5"/>
  <c r="AO3705" i="5"/>
  <c r="AN3705" i="5"/>
  <c r="AK3705" i="5"/>
  <c r="AJ3705" i="5"/>
  <c r="AI3705" i="5"/>
  <c r="AG3705" i="5"/>
  <c r="BK3704" i="5"/>
  <c r="BJ3704" i="5"/>
  <c r="BI3704" i="5"/>
  <c r="BH3704" i="5"/>
  <c r="BF3704" i="5"/>
  <c r="BE3704" i="5"/>
  <c r="BD3704" i="5"/>
  <c r="BC3704" i="5"/>
  <c r="BA3704" i="5"/>
  <c r="AZ3704" i="5"/>
  <c r="AY3704" i="5"/>
  <c r="AX3704" i="5"/>
  <c r="AV3704" i="5"/>
  <c r="AU3704" i="5"/>
  <c r="AT3704" i="5"/>
  <c r="AS3704" i="5"/>
  <c r="AQ3704" i="5"/>
  <c r="AP3704" i="5"/>
  <c r="AO3704" i="5"/>
  <c r="AN3704" i="5"/>
  <c r="AK3704" i="5"/>
  <c r="AJ3704" i="5"/>
  <c r="AI3704" i="5"/>
  <c r="AG3704" i="5"/>
  <c r="BZ3703" i="5"/>
  <c r="BY3703" i="5"/>
  <c r="BX3703" i="5"/>
  <c r="BW3703" i="5"/>
  <c r="BV3703" i="5"/>
  <c r="BU3703" i="5"/>
  <c r="BT3703" i="5"/>
  <c r="BS3703" i="5"/>
  <c r="BR3703" i="5"/>
  <c r="BQ3703" i="5"/>
  <c r="BP3703" i="5"/>
  <c r="BO3703" i="5"/>
  <c r="BK3703" i="5"/>
  <c r="BJ3703" i="5"/>
  <c r="BI3703" i="5"/>
  <c r="BH3703" i="5"/>
  <c r="BF3703" i="5"/>
  <c r="BE3703" i="5"/>
  <c r="BD3703" i="5"/>
  <c r="BC3703" i="5"/>
  <c r="BA3703" i="5"/>
  <c r="AZ3703" i="5"/>
  <c r="AY3703" i="5"/>
  <c r="AX3703" i="5"/>
  <c r="AV3703" i="5"/>
  <c r="AU3703" i="5"/>
  <c r="AT3703" i="5"/>
  <c r="AS3703" i="5"/>
  <c r="AQ3703" i="5"/>
  <c r="AP3703" i="5"/>
  <c r="AO3703" i="5"/>
  <c r="AN3703" i="5"/>
  <c r="AK3703" i="5"/>
  <c r="AJ3703" i="5"/>
  <c r="AI3703" i="5"/>
  <c r="AG3703" i="5"/>
  <c r="BZ3702" i="5"/>
  <c r="BY3702" i="5"/>
  <c r="BX3702" i="5"/>
  <c r="BW3702" i="5"/>
  <c r="BV3702" i="5"/>
  <c r="BU3702" i="5"/>
  <c r="BT3702" i="5"/>
  <c r="BS3702" i="5"/>
  <c r="BR3702" i="5"/>
  <c r="BQ3702" i="5"/>
  <c r="BP3702" i="5"/>
  <c r="BO3702" i="5"/>
  <c r="BK3702" i="5"/>
  <c r="BJ3702" i="5"/>
  <c r="BI3702" i="5"/>
  <c r="BH3702" i="5"/>
  <c r="BF3702" i="5"/>
  <c r="BE3702" i="5"/>
  <c r="BD3702" i="5"/>
  <c r="BC3702" i="5"/>
  <c r="BA3702" i="5"/>
  <c r="AZ3702" i="5"/>
  <c r="AY3702" i="5"/>
  <c r="AX3702" i="5"/>
  <c r="AV3702" i="5"/>
  <c r="AU3702" i="5"/>
  <c r="AT3702" i="5"/>
  <c r="AS3702" i="5"/>
  <c r="AQ3702" i="5"/>
  <c r="AP3702" i="5"/>
  <c r="AO3702" i="5"/>
  <c r="AN3702" i="5"/>
  <c r="AK3702" i="5"/>
  <c r="AJ3702" i="5"/>
  <c r="AI3702" i="5"/>
  <c r="AG3702" i="5"/>
  <c r="BZ3701" i="5"/>
  <c r="BY3701" i="5"/>
  <c r="BX3701" i="5"/>
  <c r="BW3701" i="5"/>
  <c r="BV3701" i="5"/>
  <c r="BU3701" i="5"/>
  <c r="BT3701" i="5"/>
  <c r="BS3701" i="5"/>
  <c r="BR3701" i="5"/>
  <c r="BQ3701" i="5"/>
  <c r="BP3701" i="5"/>
  <c r="BO3701" i="5"/>
  <c r="BK3701" i="5"/>
  <c r="BJ3701" i="5"/>
  <c r="BI3701" i="5"/>
  <c r="BH3701" i="5"/>
  <c r="BF3701" i="5"/>
  <c r="BE3701" i="5"/>
  <c r="BD3701" i="5"/>
  <c r="BC3701" i="5"/>
  <c r="BA3701" i="5"/>
  <c r="AZ3701" i="5"/>
  <c r="AY3701" i="5"/>
  <c r="AX3701" i="5"/>
  <c r="AV3701" i="5"/>
  <c r="AU3701" i="5"/>
  <c r="AT3701" i="5"/>
  <c r="AS3701" i="5"/>
  <c r="AQ3701" i="5"/>
  <c r="AP3701" i="5"/>
  <c r="AO3701" i="5"/>
  <c r="AN3701" i="5"/>
  <c r="AK3701" i="5"/>
  <c r="AJ3701" i="5"/>
  <c r="AI3701" i="5"/>
  <c r="AG3701" i="5"/>
  <c r="BZ3700" i="5"/>
  <c r="BY3700" i="5"/>
  <c r="BX3700" i="5"/>
  <c r="BW3700" i="5"/>
  <c r="BV3700" i="5"/>
  <c r="BU3700" i="5"/>
  <c r="BT3700" i="5"/>
  <c r="BS3700" i="5"/>
  <c r="BR3700" i="5"/>
  <c r="BQ3700" i="5"/>
  <c r="BP3700" i="5"/>
  <c r="BO3700" i="5"/>
  <c r="BK3700" i="5"/>
  <c r="BJ3700" i="5"/>
  <c r="BI3700" i="5"/>
  <c r="BH3700" i="5"/>
  <c r="BF3700" i="5"/>
  <c r="BE3700" i="5"/>
  <c r="BD3700" i="5"/>
  <c r="BC3700" i="5"/>
  <c r="BA3700" i="5"/>
  <c r="AZ3700" i="5"/>
  <c r="AY3700" i="5"/>
  <c r="AX3700" i="5"/>
  <c r="AV3700" i="5"/>
  <c r="AU3700" i="5"/>
  <c r="AT3700" i="5"/>
  <c r="AS3700" i="5"/>
  <c r="AQ3700" i="5"/>
  <c r="AP3700" i="5"/>
  <c r="AO3700" i="5"/>
  <c r="AN3700" i="5"/>
  <c r="AK3700" i="5"/>
  <c r="AJ3700" i="5"/>
  <c r="AI3700" i="5"/>
  <c r="AG3700" i="5"/>
  <c r="BK3699" i="5"/>
  <c r="BJ3699" i="5"/>
  <c r="BI3699" i="5"/>
  <c r="BH3699" i="5"/>
  <c r="BF3699" i="5"/>
  <c r="BE3699" i="5"/>
  <c r="BD3699" i="5"/>
  <c r="BC3699" i="5"/>
  <c r="BA3699" i="5"/>
  <c r="AZ3699" i="5"/>
  <c r="AY3699" i="5"/>
  <c r="AX3699" i="5"/>
  <c r="AV3699" i="5"/>
  <c r="AU3699" i="5"/>
  <c r="AT3699" i="5"/>
  <c r="AS3699" i="5"/>
  <c r="AQ3699" i="5"/>
  <c r="AP3699" i="5"/>
  <c r="AO3699" i="5"/>
  <c r="AN3699" i="5"/>
  <c r="AK3699" i="5"/>
  <c r="AJ3699" i="5"/>
  <c r="AI3699" i="5"/>
  <c r="AG3699" i="5"/>
  <c r="BK3698" i="5"/>
  <c r="BJ3698" i="5"/>
  <c r="BI3698" i="5"/>
  <c r="BH3698" i="5"/>
  <c r="BF3698" i="5"/>
  <c r="BE3698" i="5"/>
  <c r="BD3698" i="5"/>
  <c r="BC3698" i="5"/>
  <c r="BA3698" i="5"/>
  <c r="AZ3698" i="5"/>
  <c r="AY3698" i="5"/>
  <c r="AX3698" i="5"/>
  <c r="AV3698" i="5"/>
  <c r="AU3698" i="5"/>
  <c r="AT3698" i="5"/>
  <c r="AS3698" i="5"/>
  <c r="AQ3698" i="5"/>
  <c r="AP3698" i="5"/>
  <c r="AO3698" i="5"/>
  <c r="AN3698" i="5"/>
  <c r="AK3698" i="5"/>
  <c r="AJ3698" i="5"/>
  <c r="AI3698" i="5"/>
  <c r="AG3698" i="5"/>
  <c r="BK3697" i="5"/>
  <c r="BJ3697" i="5"/>
  <c r="BI3697" i="5"/>
  <c r="BH3697" i="5"/>
  <c r="BF3697" i="5"/>
  <c r="BE3697" i="5"/>
  <c r="BD3697" i="5"/>
  <c r="BC3697" i="5"/>
  <c r="BA3697" i="5"/>
  <c r="AZ3697" i="5"/>
  <c r="AY3697" i="5"/>
  <c r="AX3697" i="5"/>
  <c r="AV3697" i="5"/>
  <c r="AU3697" i="5"/>
  <c r="AT3697" i="5"/>
  <c r="AS3697" i="5"/>
  <c r="AQ3697" i="5"/>
  <c r="AP3697" i="5"/>
  <c r="AO3697" i="5"/>
  <c r="AN3697" i="5"/>
  <c r="AK3697" i="5"/>
  <c r="AJ3697" i="5"/>
  <c r="AI3697" i="5"/>
  <c r="AG3697" i="5"/>
  <c r="BK3696" i="5"/>
  <c r="BJ3696" i="5"/>
  <c r="BI3696" i="5"/>
  <c r="BH3696" i="5"/>
  <c r="BF3696" i="5"/>
  <c r="BE3696" i="5"/>
  <c r="BD3696" i="5"/>
  <c r="BC3696" i="5"/>
  <c r="BA3696" i="5"/>
  <c r="AZ3696" i="5"/>
  <c r="AY3696" i="5"/>
  <c r="AX3696" i="5"/>
  <c r="AV3696" i="5"/>
  <c r="AU3696" i="5"/>
  <c r="AT3696" i="5"/>
  <c r="AS3696" i="5"/>
  <c r="AQ3696" i="5"/>
  <c r="AP3696" i="5"/>
  <c r="AO3696" i="5"/>
  <c r="AN3696" i="5"/>
  <c r="AK3696" i="5"/>
  <c r="AJ3696" i="5"/>
  <c r="AI3696" i="5"/>
  <c r="AG3696" i="5"/>
  <c r="BK3695" i="5"/>
  <c r="BJ3695" i="5"/>
  <c r="BI3695" i="5"/>
  <c r="BH3695" i="5"/>
  <c r="BF3695" i="5"/>
  <c r="BE3695" i="5"/>
  <c r="BD3695" i="5"/>
  <c r="BC3695" i="5"/>
  <c r="BA3695" i="5"/>
  <c r="AZ3695" i="5"/>
  <c r="AY3695" i="5"/>
  <c r="AX3695" i="5"/>
  <c r="AV3695" i="5"/>
  <c r="AU3695" i="5"/>
  <c r="AT3695" i="5"/>
  <c r="AS3695" i="5"/>
  <c r="AQ3695" i="5"/>
  <c r="AP3695" i="5"/>
  <c r="AO3695" i="5"/>
  <c r="AN3695" i="5"/>
  <c r="AK3695" i="5"/>
  <c r="AJ3695" i="5"/>
  <c r="AI3695" i="5"/>
  <c r="AG3695" i="5"/>
  <c r="BK3694" i="5"/>
  <c r="BJ3694" i="5"/>
  <c r="BI3694" i="5"/>
  <c r="BH3694" i="5"/>
  <c r="BF3694" i="5"/>
  <c r="BE3694" i="5"/>
  <c r="BD3694" i="5"/>
  <c r="BC3694" i="5"/>
  <c r="BA3694" i="5"/>
  <c r="AZ3694" i="5"/>
  <c r="AY3694" i="5"/>
  <c r="AX3694" i="5"/>
  <c r="AV3694" i="5"/>
  <c r="AU3694" i="5"/>
  <c r="AT3694" i="5"/>
  <c r="AS3694" i="5"/>
  <c r="AQ3694" i="5"/>
  <c r="AP3694" i="5"/>
  <c r="AO3694" i="5"/>
  <c r="AN3694" i="5"/>
  <c r="AK3694" i="5"/>
  <c r="AJ3694" i="5"/>
  <c r="AI3694" i="5"/>
  <c r="AG3694" i="5"/>
  <c r="BK3693" i="5"/>
  <c r="BJ3693" i="5"/>
  <c r="BI3693" i="5"/>
  <c r="BH3693" i="5"/>
  <c r="BF3693" i="5"/>
  <c r="BE3693" i="5"/>
  <c r="BD3693" i="5"/>
  <c r="BC3693" i="5"/>
  <c r="BA3693" i="5"/>
  <c r="AZ3693" i="5"/>
  <c r="AY3693" i="5"/>
  <c r="AX3693" i="5"/>
  <c r="AV3693" i="5"/>
  <c r="AU3693" i="5"/>
  <c r="AT3693" i="5"/>
  <c r="AS3693" i="5"/>
  <c r="AQ3693" i="5"/>
  <c r="AP3693" i="5"/>
  <c r="AO3693" i="5"/>
  <c r="AN3693" i="5"/>
  <c r="AK3693" i="5"/>
  <c r="AJ3693" i="5"/>
  <c r="AI3693" i="5"/>
  <c r="AG3693" i="5"/>
  <c r="BZ3692" i="5"/>
  <c r="BY3692" i="5"/>
  <c r="BX3692" i="5"/>
  <c r="BW3692" i="5"/>
  <c r="BV3692" i="5"/>
  <c r="BU3692" i="5"/>
  <c r="BT3692" i="5"/>
  <c r="BS3692" i="5"/>
  <c r="BR3692" i="5"/>
  <c r="BQ3692" i="5"/>
  <c r="BP3692" i="5"/>
  <c r="BO3692" i="5"/>
  <c r="BK3692" i="5"/>
  <c r="BJ3692" i="5"/>
  <c r="BI3692" i="5"/>
  <c r="BH3692" i="5"/>
  <c r="BF3692" i="5"/>
  <c r="BE3692" i="5"/>
  <c r="BD3692" i="5"/>
  <c r="BC3692" i="5"/>
  <c r="BA3692" i="5"/>
  <c r="AZ3692" i="5"/>
  <c r="AY3692" i="5"/>
  <c r="AX3692" i="5"/>
  <c r="AV3692" i="5"/>
  <c r="AU3692" i="5"/>
  <c r="AT3692" i="5"/>
  <c r="AS3692" i="5"/>
  <c r="AQ3692" i="5"/>
  <c r="AP3692" i="5"/>
  <c r="AO3692" i="5"/>
  <c r="AN3692" i="5"/>
  <c r="AK3692" i="5"/>
  <c r="AJ3692" i="5"/>
  <c r="AI3692" i="5"/>
  <c r="AG3692" i="5"/>
  <c r="BZ3691" i="5"/>
  <c r="BY3691" i="5"/>
  <c r="BX3691" i="5"/>
  <c r="BW3691" i="5"/>
  <c r="BV3691" i="5"/>
  <c r="BU3691" i="5"/>
  <c r="BT3691" i="5"/>
  <c r="BS3691" i="5"/>
  <c r="BR3691" i="5"/>
  <c r="BQ3691" i="5"/>
  <c r="BP3691" i="5"/>
  <c r="BO3691" i="5"/>
  <c r="BK3691" i="5"/>
  <c r="BJ3691" i="5"/>
  <c r="BI3691" i="5"/>
  <c r="BH3691" i="5"/>
  <c r="BF3691" i="5"/>
  <c r="BE3691" i="5"/>
  <c r="BD3691" i="5"/>
  <c r="BC3691" i="5"/>
  <c r="BA3691" i="5"/>
  <c r="AZ3691" i="5"/>
  <c r="AY3691" i="5"/>
  <c r="AX3691" i="5"/>
  <c r="AV3691" i="5"/>
  <c r="AU3691" i="5"/>
  <c r="AT3691" i="5"/>
  <c r="AS3691" i="5"/>
  <c r="AQ3691" i="5"/>
  <c r="AP3691" i="5"/>
  <c r="AO3691" i="5"/>
  <c r="AN3691" i="5"/>
  <c r="AK3691" i="5"/>
  <c r="AJ3691" i="5"/>
  <c r="AI3691" i="5"/>
  <c r="AG3691" i="5"/>
  <c r="BZ3690" i="5"/>
  <c r="BY3690" i="5"/>
  <c r="BX3690" i="5"/>
  <c r="BW3690" i="5"/>
  <c r="BV3690" i="5"/>
  <c r="BU3690" i="5"/>
  <c r="BT3690" i="5"/>
  <c r="BS3690" i="5"/>
  <c r="BR3690" i="5"/>
  <c r="BQ3690" i="5"/>
  <c r="BP3690" i="5"/>
  <c r="BO3690" i="5"/>
  <c r="BK3690" i="5"/>
  <c r="BJ3690" i="5"/>
  <c r="BI3690" i="5"/>
  <c r="BH3690" i="5"/>
  <c r="BF3690" i="5"/>
  <c r="BE3690" i="5"/>
  <c r="BD3690" i="5"/>
  <c r="BC3690" i="5"/>
  <c r="BA3690" i="5"/>
  <c r="AZ3690" i="5"/>
  <c r="AY3690" i="5"/>
  <c r="AX3690" i="5"/>
  <c r="AV3690" i="5"/>
  <c r="AU3690" i="5"/>
  <c r="AT3690" i="5"/>
  <c r="AS3690" i="5"/>
  <c r="AQ3690" i="5"/>
  <c r="AP3690" i="5"/>
  <c r="AO3690" i="5"/>
  <c r="AN3690" i="5"/>
  <c r="AK3690" i="5"/>
  <c r="AJ3690" i="5"/>
  <c r="AI3690" i="5"/>
  <c r="AG3690" i="5"/>
  <c r="BZ3689" i="5"/>
  <c r="BY3689" i="5"/>
  <c r="BX3689" i="5"/>
  <c r="BW3689" i="5"/>
  <c r="BV3689" i="5"/>
  <c r="BU3689" i="5"/>
  <c r="BT3689" i="5"/>
  <c r="BS3689" i="5"/>
  <c r="BR3689" i="5"/>
  <c r="BQ3689" i="5"/>
  <c r="BP3689" i="5"/>
  <c r="BO3689" i="5"/>
  <c r="BK3689" i="5"/>
  <c r="BJ3689" i="5"/>
  <c r="BI3689" i="5"/>
  <c r="BH3689" i="5"/>
  <c r="BF3689" i="5"/>
  <c r="BE3689" i="5"/>
  <c r="BD3689" i="5"/>
  <c r="BC3689" i="5"/>
  <c r="BA3689" i="5"/>
  <c r="AZ3689" i="5"/>
  <c r="AY3689" i="5"/>
  <c r="AX3689" i="5"/>
  <c r="AV3689" i="5"/>
  <c r="AU3689" i="5"/>
  <c r="AT3689" i="5"/>
  <c r="AS3689" i="5"/>
  <c r="AQ3689" i="5"/>
  <c r="AP3689" i="5"/>
  <c r="AO3689" i="5"/>
  <c r="AN3689" i="5"/>
  <c r="AK3689" i="5"/>
  <c r="AJ3689" i="5"/>
  <c r="AI3689" i="5"/>
  <c r="AG3689" i="5"/>
  <c r="BK3688" i="5"/>
  <c r="BJ3688" i="5"/>
  <c r="BI3688" i="5"/>
  <c r="BH3688" i="5"/>
  <c r="BF3688" i="5"/>
  <c r="BE3688" i="5"/>
  <c r="BD3688" i="5"/>
  <c r="BC3688" i="5"/>
  <c r="BA3688" i="5"/>
  <c r="AZ3688" i="5"/>
  <c r="AY3688" i="5"/>
  <c r="AX3688" i="5"/>
  <c r="AV3688" i="5"/>
  <c r="AU3688" i="5"/>
  <c r="AT3688" i="5"/>
  <c r="AS3688" i="5"/>
  <c r="AQ3688" i="5"/>
  <c r="AP3688" i="5"/>
  <c r="AO3688" i="5"/>
  <c r="AN3688" i="5"/>
  <c r="AK3688" i="5"/>
  <c r="AJ3688" i="5"/>
  <c r="AI3688" i="5"/>
  <c r="AG3688" i="5"/>
  <c r="BK3687" i="5"/>
  <c r="BJ3687" i="5"/>
  <c r="BI3687" i="5"/>
  <c r="BH3687" i="5"/>
  <c r="BF3687" i="5"/>
  <c r="BE3687" i="5"/>
  <c r="BD3687" i="5"/>
  <c r="BC3687" i="5"/>
  <c r="BA3687" i="5"/>
  <c r="AZ3687" i="5"/>
  <c r="AY3687" i="5"/>
  <c r="AX3687" i="5"/>
  <c r="AV3687" i="5"/>
  <c r="AU3687" i="5"/>
  <c r="AT3687" i="5"/>
  <c r="AS3687" i="5"/>
  <c r="AQ3687" i="5"/>
  <c r="AP3687" i="5"/>
  <c r="AO3687" i="5"/>
  <c r="AN3687" i="5"/>
  <c r="AK3687" i="5"/>
  <c r="AJ3687" i="5"/>
  <c r="AI3687" i="5"/>
  <c r="AG3687" i="5"/>
  <c r="BK3686" i="5"/>
  <c r="BJ3686" i="5"/>
  <c r="BI3686" i="5"/>
  <c r="BH3686" i="5"/>
  <c r="BF3686" i="5"/>
  <c r="BE3686" i="5"/>
  <c r="BD3686" i="5"/>
  <c r="BC3686" i="5"/>
  <c r="BA3686" i="5"/>
  <c r="AZ3686" i="5"/>
  <c r="AY3686" i="5"/>
  <c r="AX3686" i="5"/>
  <c r="AV3686" i="5"/>
  <c r="AU3686" i="5"/>
  <c r="AT3686" i="5"/>
  <c r="AS3686" i="5"/>
  <c r="AQ3686" i="5"/>
  <c r="AP3686" i="5"/>
  <c r="AO3686" i="5"/>
  <c r="AN3686" i="5"/>
  <c r="AK3686" i="5"/>
  <c r="AJ3686" i="5"/>
  <c r="AI3686" i="5"/>
  <c r="AG3686" i="5"/>
  <c r="BK3685" i="5"/>
  <c r="BJ3685" i="5"/>
  <c r="BI3685" i="5"/>
  <c r="BH3685" i="5"/>
  <c r="BF3685" i="5"/>
  <c r="BE3685" i="5"/>
  <c r="BD3685" i="5"/>
  <c r="BC3685" i="5"/>
  <c r="BA3685" i="5"/>
  <c r="AZ3685" i="5"/>
  <c r="AY3685" i="5"/>
  <c r="AX3685" i="5"/>
  <c r="AV3685" i="5"/>
  <c r="AU3685" i="5"/>
  <c r="AT3685" i="5"/>
  <c r="AS3685" i="5"/>
  <c r="AQ3685" i="5"/>
  <c r="AP3685" i="5"/>
  <c r="AO3685" i="5"/>
  <c r="AN3685" i="5"/>
  <c r="AK3685" i="5"/>
  <c r="AJ3685" i="5"/>
  <c r="AI3685" i="5"/>
  <c r="AG3685" i="5"/>
  <c r="BZ3684" i="5"/>
  <c r="BY3684" i="5"/>
  <c r="BX3684" i="5"/>
  <c r="BW3684" i="5"/>
  <c r="BV3684" i="5"/>
  <c r="BU3684" i="5"/>
  <c r="BT3684" i="5"/>
  <c r="BS3684" i="5"/>
  <c r="BR3684" i="5"/>
  <c r="BQ3684" i="5"/>
  <c r="BP3684" i="5"/>
  <c r="BO3684" i="5"/>
  <c r="BK3684" i="5"/>
  <c r="BJ3684" i="5"/>
  <c r="BI3684" i="5"/>
  <c r="BH3684" i="5"/>
  <c r="BF3684" i="5"/>
  <c r="BE3684" i="5"/>
  <c r="BD3684" i="5"/>
  <c r="BC3684" i="5"/>
  <c r="BA3684" i="5"/>
  <c r="AZ3684" i="5"/>
  <c r="AY3684" i="5"/>
  <c r="AX3684" i="5"/>
  <c r="AV3684" i="5"/>
  <c r="AU3684" i="5"/>
  <c r="AT3684" i="5"/>
  <c r="AS3684" i="5"/>
  <c r="AQ3684" i="5"/>
  <c r="AP3684" i="5"/>
  <c r="AO3684" i="5"/>
  <c r="AN3684" i="5"/>
  <c r="AK3684" i="5"/>
  <c r="AJ3684" i="5"/>
  <c r="AI3684" i="5"/>
  <c r="AG3684" i="5"/>
  <c r="BZ3683" i="5"/>
  <c r="BY3683" i="5"/>
  <c r="BX3683" i="5"/>
  <c r="BW3683" i="5"/>
  <c r="BV3683" i="5"/>
  <c r="BU3683" i="5"/>
  <c r="BT3683" i="5"/>
  <c r="BS3683" i="5"/>
  <c r="BR3683" i="5"/>
  <c r="BQ3683" i="5"/>
  <c r="BP3683" i="5"/>
  <c r="BO3683" i="5"/>
  <c r="BK3683" i="5"/>
  <c r="BJ3683" i="5"/>
  <c r="BI3683" i="5"/>
  <c r="BH3683" i="5"/>
  <c r="BF3683" i="5"/>
  <c r="BE3683" i="5"/>
  <c r="BD3683" i="5"/>
  <c r="BC3683" i="5"/>
  <c r="BA3683" i="5"/>
  <c r="AZ3683" i="5"/>
  <c r="AY3683" i="5"/>
  <c r="AX3683" i="5"/>
  <c r="AV3683" i="5"/>
  <c r="AU3683" i="5"/>
  <c r="AT3683" i="5"/>
  <c r="AS3683" i="5"/>
  <c r="AQ3683" i="5"/>
  <c r="AP3683" i="5"/>
  <c r="AO3683" i="5"/>
  <c r="AN3683" i="5"/>
  <c r="AK3683" i="5"/>
  <c r="AJ3683" i="5"/>
  <c r="AI3683" i="5"/>
  <c r="AG3683" i="5"/>
  <c r="BZ3682" i="5"/>
  <c r="BY3682" i="5"/>
  <c r="BX3682" i="5"/>
  <c r="BW3682" i="5"/>
  <c r="BV3682" i="5"/>
  <c r="BU3682" i="5"/>
  <c r="BT3682" i="5"/>
  <c r="BS3682" i="5"/>
  <c r="BR3682" i="5"/>
  <c r="BQ3682" i="5"/>
  <c r="BP3682" i="5"/>
  <c r="BO3682" i="5"/>
  <c r="BK3682" i="5"/>
  <c r="BJ3682" i="5"/>
  <c r="BI3682" i="5"/>
  <c r="BH3682" i="5"/>
  <c r="BF3682" i="5"/>
  <c r="BE3682" i="5"/>
  <c r="BD3682" i="5"/>
  <c r="BC3682" i="5"/>
  <c r="BA3682" i="5"/>
  <c r="AZ3682" i="5"/>
  <c r="AY3682" i="5"/>
  <c r="AX3682" i="5"/>
  <c r="AV3682" i="5"/>
  <c r="AU3682" i="5"/>
  <c r="AT3682" i="5"/>
  <c r="AS3682" i="5"/>
  <c r="AQ3682" i="5"/>
  <c r="AP3682" i="5"/>
  <c r="AO3682" i="5"/>
  <c r="AN3682" i="5"/>
  <c r="AK3682" i="5"/>
  <c r="AJ3682" i="5"/>
  <c r="AI3682" i="5"/>
  <c r="AG3682" i="5"/>
  <c r="BZ3681" i="5"/>
  <c r="BY3681" i="5"/>
  <c r="BX3681" i="5"/>
  <c r="BW3681" i="5"/>
  <c r="BV3681" i="5"/>
  <c r="BU3681" i="5"/>
  <c r="BT3681" i="5"/>
  <c r="BS3681" i="5"/>
  <c r="BR3681" i="5"/>
  <c r="BQ3681" i="5"/>
  <c r="BP3681" i="5"/>
  <c r="BO3681" i="5"/>
  <c r="BK3681" i="5"/>
  <c r="BJ3681" i="5"/>
  <c r="BI3681" i="5"/>
  <c r="BH3681" i="5"/>
  <c r="BF3681" i="5"/>
  <c r="BE3681" i="5"/>
  <c r="BD3681" i="5"/>
  <c r="BC3681" i="5"/>
  <c r="BA3681" i="5"/>
  <c r="AZ3681" i="5"/>
  <c r="AY3681" i="5"/>
  <c r="AX3681" i="5"/>
  <c r="AV3681" i="5"/>
  <c r="AU3681" i="5"/>
  <c r="AT3681" i="5"/>
  <c r="AS3681" i="5"/>
  <c r="AQ3681" i="5"/>
  <c r="AP3681" i="5"/>
  <c r="AO3681" i="5"/>
  <c r="AN3681" i="5"/>
  <c r="AK3681" i="5"/>
  <c r="AJ3681" i="5"/>
  <c r="AI3681" i="5"/>
  <c r="AG3681" i="5"/>
  <c r="BK3680" i="5"/>
  <c r="BJ3680" i="5"/>
  <c r="BI3680" i="5"/>
  <c r="BH3680" i="5"/>
  <c r="BF3680" i="5"/>
  <c r="BE3680" i="5"/>
  <c r="BD3680" i="5"/>
  <c r="BC3680" i="5"/>
  <c r="BA3680" i="5"/>
  <c r="AZ3680" i="5"/>
  <c r="AY3680" i="5"/>
  <c r="AX3680" i="5"/>
  <c r="AV3680" i="5"/>
  <c r="AU3680" i="5"/>
  <c r="AT3680" i="5"/>
  <c r="AS3680" i="5"/>
  <c r="AQ3680" i="5"/>
  <c r="AP3680" i="5"/>
  <c r="AO3680" i="5"/>
  <c r="AN3680" i="5"/>
  <c r="AK3680" i="5"/>
  <c r="AJ3680" i="5"/>
  <c r="AI3680" i="5"/>
  <c r="AG3680" i="5"/>
  <c r="BK3679" i="5"/>
  <c r="BJ3679" i="5"/>
  <c r="BI3679" i="5"/>
  <c r="BH3679" i="5"/>
  <c r="BF3679" i="5"/>
  <c r="BE3679" i="5"/>
  <c r="BD3679" i="5"/>
  <c r="BC3679" i="5"/>
  <c r="BA3679" i="5"/>
  <c r="AZ3679" i="5"/>
  <c r="AY3679" i="5"/>
  <c r="AX3679" i="5"/>
  <c r="AV3679" i="5"/>
  <c r="AU3679" i="5"/>
  <c r="AT3679" i="5"/>
  <c r="AS3679" i="5"/>
  <c r="AQ3679" i="5"/>
  <c r="AP3679" i="5"/>
  <c r="AO3679" i="5"/>
  <c r="AN3679" i="5"/>
  <c r="AK3679" i="5"/>
  <c r="AJ3679" i="5"/>
  <c r="AI3679" i="5"/>
  <c r="AG3679" i="5"/>
  <c r="BK3678" i="5"/>
  <c r="BJ3678" i="5"/>
  <c r="BI3678" i="5"/>
  <c r="BH3678" i="5"/>
  <c r="BF3678" i="5"/>
  <c r="BE3678" i="5"/>
  <c r="BD3678" i="5"/>
  <c r="BC3678" i="5"/>
  <c r="BA3678" i="5"/>
  <c r="AZ3678" i="5"/>
  <c r="AY3678" i="5"/>
  <c r="AX3678" i="5"/>
  <c r="AV3678" i="5"/>
  <c r="AU3678" i="5"/>
  <c r="AT3678" i="5"/>
  <c r="AS3678" i="5"/>
  <c r="AQ3678" i="5"/>
  <c r="AP3678" i="5"/>
  <c r="AO3678" i="5"/>
  <c r="AN3678" i="5"/>
  <c r="AK3678" i="5"/>
  <c r="AJ3678" i="5"/>
  <c r="AI3678" i="5"/>
  <c r="AG3678" i="5"/>
  <c r="BK3677" i="5"/>
  <c r="BJ3677" i="5"/>
  <c r="BI3677" i="5"/>
  <c r="BH3677" i="5"/>
  <c r="BF3677" i="5"/>
  <c r="BE3677" i="5"/>
  <c r="BD3677" i="5"/>
  <c r="BC3677" i="5"/>
  <c r="BA3677" i="5"/>
  <c r="AZ3677" i="5"/>
  <c r="AY3677" i="5"/>
  <c r="AX3677" i="5"/>
  <c r="AV3677" i="5"/>
  <c r="AU3677" i="5"/>
  <c r="AT3677" i="5"/>
  <c r="AS3677" i="5"/>
  <c r="AQ3677" i="5"/>
  <c r="AP3677" i="5"/>
  <c r="AO3677" i="5"/>
  <c r="AN3677" i="5"/>
  <c r="AK3677" i="5"/>
  <c r="AJ3677" i="5"/>
  <c r="AI3677" i="5"/>
  <c r="AG3677" i="5"/>
  <c r="BK3676" i="5"/>
  <c r="BJ3676" i="5"/>
  <c r="BI3676" i="5"/>
  <c r="BH3676" i="5"/>
  <c r="BF3676" i="5"/>
  <c r="BE3676" i="5"/>
  <c r="BD3676" i="5"/>
  <c r="BC3676" i="5"/>
  <c r="BA3676" i="5"/>
  <c r="AZ3676" i="5"/>
  <c r="AY3676" i="5"/>
  <c r="AX3676" i="5"/>
  <c r="AV3676" i="5"/>
  <c r="AU3676" i="5"/>
  <c r="AT3676" i="5"/>
  <c r="AS3676" i="5"/>
  <c r="AQ3676" i="5"/>
  <c r="AP3676" i="5"/>
  <c r="AO3676" i="5"/>
  <c r="AN3676" i="5"/>
  <c r="AK3676" i="5"/>
  <c r="AJ3676" i="5"/>
  <c r="AI3676" i="5"/>
  <c r="AG3676" i="5"/>
  <c r="BK3675" i="5"/>
  <c r="BJ3675" i="5"/>
  <c r="BI3675" i="5"/>
  <c r="BH3675" i="5"/>
  <c r="BF3675" i="5"/>
  <c r="BE3675" i="5"/>
  <c r="BD3675" i="5"/>
  <c r="BC3675" i="5"/>
  <c r="BA3675" i="5"/>
  <c r="AZ3675" i="5"/>
  <c r="AY3675" i="5"/>
  <c r="AX3675" i="5"/>
  <c r="AV3675" i="5"/>
  <c r="AU3675" i="5"/>
  <c r="AT3675" i="5"/>
  <c r="AS3675" i="5"/>
  <c r="AQ3675" i="5"/>
  <c r="AP3675" i="5"/>
  <c r="AO3675" i="5"/>
  <c r="AN3675" i="5"/>
  <c r="AK3675" i="5"/>
  <c r="AJ3675" i="5"/>
  <c r="AI3675" i="5"/>
  <c r="AG3675" i="5"/>
  <c r="BZ3674" i="5"/>
  <c r="BY3674" i="5"/>
  <c r="BX3674" i="5"/>
  <c r="BW3674" i="5"/>
  <c r="BV3674" i="5"/>
  <c r="BU3674" i="5"/>
  <c r="BT3674" i="5"/>
  <c r="BS3674" i="5"/>
  <c r="BR3674" i="5"/>
  <c r="BQ3674" i="5"/>
  <c r="BP3674" i="5"/>
  <c r="BO3674" i="5"/>
  <c r="BK3674" i="5"/>
  <c r="BJ3674" i="5"/>
  <c r="BI3674" i="5"/>
  <c r="BH3674" i="5"/>
  <c r="BF3674" i="5"/>
  <c r="BE3674" i="5"/>
  <c r="BD3674" i="5"/>
  <c r="BC3674" i="5"/>
  <c r="BA3674" i="5"/>
  <c r="AZ3674" i="5"/>
  <c r="AY3674" i="5"/>
  <c r="AX3674" i="5"/>
  <c r="AV3674" i="5"/>
  <c r="AU3674" i="5"/>
  <c r="AT3674" i="5"/>
  <c r="AS3674" i="5"/>
  <c r="AQ3674" i="5"/>
  <c r="AP3674" i="5"/>
  <c r="AO3674" i="5"/>
  <c r="AN3674" i="5"/>
  <c r="AK3674" i="5"/>
  <c r="AJ3674" i="5"/>
  <c r="AI3674" i="5"/>
  <c r="AG3674" i="5"/>
  <c r="BZ3673" i="5"/>
  <c r="BY3673" i="5"/>
  <c r="BX3673" i="5"/>
  <c r="BW3673" i="5"/>
  <c r="BV3673" i="5"/>
  <c r="BU3673" i="5"/>
  <c r="BT3673" i="5"/>
  <c r="BS3673" i="5"/>
  <c r="BR3673" i="5"/>
  <c r="BQ3673" i="5"/>
  <c r="BP3673" i="5"/>
  <c r="BO3673" i="5"/>
  <c r="BK3673" i="5"/>
  <c r="BJ3673" i="5"/>
  <c r="BI3673" i="5"/>
  <c r="BH3673" i="5"/>
  <c r="BF3673" i="5"/>
  <c r="BE3673" i="5"/>
  <c r="BD3673" i="5"/>
  <c r="BC3673" i="5"/>
  <c r="BA3673" i="5"/>
  <c r="AZ3673" i="5"/>
  <c r="AY3673" i="5"/>
  <c r="AX3673" i="5"/>
  <c r="AV3673" i="5"/>
  <c r="AU3673" i="5"/>
  <c r="AT3673" i="5"/>
  <c r="AS3673" i="5"/>
  <c r="AQ3673" i="5"/>
  <c r="AP3673" i="5"/>
  <c r="AO3673" i="5"/>
  <c r="AN3673" i="5"/>
  <c r="AK3673" i="5"/>
  <c r="AJ3673" i="5"/>
  <c r="AI3673" i="5"/>
  <c r="AG3673" i="5"/>
  <c r="BZ3672" i="5"/>
  <c r="BY3672" i="5"/>
  <c r="BX3672" i="5"/>
  <c r="BW3672" i="5"/>
  <c r="BV3672" i="5"/>
  <c r="BU3672" i="5"/>
  <c r="BT3672" i="5"/>
  <c r="BS3672" i="5"/>
  <c r="BR3672" i="5"/>
  <c r="BQ3672" i="5"/>
  <c r="BP3672" i="5"/>
  <c r="BO3672" i="5"/>
  <c r="BK3672" i="5"/>
  <c r="BJ3672" i="5"/>
  <c r="BI3672" i="5"/>
  <c r="BH3672" i="5"/>
  <c r="BF3672" i="5"/>
  <c r="BE3672" i="5"/>
  <c r="BD3672" i="5"/>
  <c r="BC3672" i="5"/>
  <c r="BA3672" i="5"/>
  <c r="AZ3672" i="5"/>
  <c r="AY3672" i="5"/>
  <c r="AX3672" i="5"/>
  <c r="AV3672" i="5"/>
  <c r="AU3672" i="5"/>
  <c r="AT3672" i="5"/>
  <c r="AS3672" i="5"/>
  <c r="AQ3672" i="5"/>
  <c r="AP3672" i="5"/>
  <c r="AO3672" i="5"/>
  <c r="AN3672" i="5"/>
  <c r="AK3672" i="5"/>
  <c r="AJ3672" i="5"/>
  <c r="AI3672" i="5"/>
  <c r="AG3672" i="5"/>
  <c r="BZ3671" i="5"/>
  <c r="BY3671" i="5"/>
  <c r="BX3671" i="5"/>
  <c r="BW3671" i="5"/>
  <c r="BV3671" i="5"/>
  <c r="BU3671" i="5"/>
  <c r="BT3671" i="5"/>
  <c r="BS3671" i="5"/>
  <c r="BR3671" i="5"/>
  <c r="BQ3671" i="5"/>
  <c r="BP3671" i="5"/>
  <c r="BO3671" i="5"/>
  <c r="BK3671" i="5"/>
  <c r="BJ3671" i="5"/>
  <c r="BI3671" i="5"/>
  <c r="BH3671" i="5"/>
  <c r="BF3671" i="5"/>
  <c r="BE3671" i="5"/>
  <c r="BD3671" i="5"/>
  <c r="BC3671" i="5"/>
  <c r="BA3671" i="5"/>
  <c r="AZ3671" i="5"/>
  <c r="AY3671" i="5"/>
  <c r="AX3671" i="5"/>
  <c r="AV3671" i="5"/>
  <c r="AU3671" i="5"/>
  <c r="AT3671" i="5"/>
  <c r="AS3671" i="5"/>
  <c r="AQ3671" i="5"/>
  <c r="AP3671" i="5"/>
  <c r="AO3671" i="5"/>
  <c r="AN3671" i="5"/>
  <c r="AK3671" i="5"/>
  <c r="AJ3671" i="5"/>
  <c r="AI3671" i="5"/>
  <c r="AG3671" i="5"/>
  <c r="BK3670" i="5"/>
  <c r="BJ3670" i="5"/>
  <c r="BI3670" i="5"/>
  <c r="BH3670" i="5"/>
  <c r="BF3670" i="5"/>
  <c r="BE3670" i="5"/>
  <c r="BD3670" i="5"/>
  <c r="BC3670" i="5"/>
  <c r="BA3670" i="5"/>
  <c r="AZ3670" i="5"/>
  <c r="AY3670" i="5"/>
  <c r="AX3670" i="5"/>
  <c r="AV3670" i="5"/>
  <c r="AU3670" i="5"/>
  <c r="AT3670" i="5"/>
  <c r="AS3670" i="5"/>
  <c r="AQ3670" i="5"/>
  <c r="AP3670" i="5"/>
  <c r="AO3670" i="5"/>
  <c r="AN3670" i="5"/>
  <c r="AK3670" i="5"/>
  <c r="AJ3670" i="5"/>
  <c r="AI3670" i="5"/>
  <c r="AG3670" i="5"/>
  <c r="BK3669" i="5"/>
  <c r="BJ3669" i="5"/>
  <c r="BI3669" i="5"/>
  <c r="BH3669" i="5"/>
  <c r="BF3669" i="5"/>
  <c r="BE3669" i="5"/>
  <c r="BD3669" i="5"/>
  <c r="BC3669" i="5"/>
  <c r="BA3669" i="5"/>
  <c r="AZ3669" i="5"/>
  <c r="AY3669" i="5"/>
  <c r="AX3669" i="5"/>
  <c r="AV3669" i="5"/>
  <c r="AU3669" i="5"/>
  <c r="AT3669" i="5"/>
  <c r="AS3669" i="5"/>
  <c r="AQ3669" i="5"/>
  <c r="AP3669" i="5"/>
  <c r="AO3669" i="5"/>
  <c r="AN3669" i="5"/>
  <c r="AK3669" i="5"/>
  <c r="AJ3669" i="5"/>
  <c r="AI3669" i="5"/>
  <c r="AG3669" i="5"/>
  <c r="BK3668" i="5"/>
  <c r="BJ3668" i="5"/>
  <c r="BI3668" i="5"/>
  <c r="BH3668" i="5"/>
  <c r="BF3668" i="5"/>
  <c r="BE3668" i="5"/>
  <c r="BD3668" i="5"/>
  <c r="BC3668" i="5"/>
  <c r="BA3668" i="5"/>
  <c r="AZ3668" i="5"/>
  <c r="AY3668" i="5"/>
  <c r="AX3668" i="5"/>
  <c r="AV3668" i="5"/>
  <c r="AU3668" i="5"/>
  <c r="AT3668" i="5"/>
  <c r="AS3668" i="5"/>
  <c r="AQ3668" i="5"/>
  <c r="AP3668" i="5"/>
  <c r="AO3668" i="5"/>
  <c r="AN3668" i="5"/>
  <c r="AK3668" i="5"/>
  <c r="AJ3668" i="5"/>
  <c r="AI3668" i="5"/>
  <c r="AG3668" i="5"/>
  <c r="BK3667" i="5"/>
  <c r="BJ3667" i="5"/>
  <c r="BI3667" i="5"/>
  <c r="BH3667" i="5"/>
  <c r="BF3667" i="5"/>
  <c r="BE3667" i="5"/>
  <c r="BD3667" i="5"/>
  <c r="BC3667" i="5"/>
  <c r="BA3667" i="5"/>
  <c r="AZ3667" i="5"/>
  <c r="AY3667" i="5"/>
  <c r="AX3667" i="5"/>
  <c r="AV3667" i="5"/>
  <c r="AU3667" i="5"/>
  <c r="AT3667" i="5"/>
  <c r="AS3667" i="5"/>
  <c r="AQ3667" i="5"/>
  <c r="AP3667" i="5"/>
  <c r="AO3667" i="5"/>
  <c r="AN3667" i="5"/>
  <c r="AK3667" i="5"/>
  <c r="AJ3667" i="5"/>
  <c r="AI3667" i="5"/>
  <c r="AG3667" i="5"/>
  <c r="BK3666" i="5"/>
  <c r="BJ3666" i="5"/>
  <c r="BI3666" i="5"/>
  <c r="BH3666" i="5"/>
  <c r="BF3666" i="5"/>
  <c r="BE3666" i="5"/>
  <c r="BD3666" i="5"/>
  <c r="BC3666" i="5"/>
  <c r="BA3666" i="5"/>
  <c r="AZ3666" i="5"/>
  <c r="AY3666" i="5"/>
  <c r="AX3666" i="5"/>
  <c r="AV3666" i="5"/>
  <c r="AU3666" i="5"/>
  <c r="AT3666" i="5"/>
  <c r="AS3666" i="5"/>
  <c r="AQ3666" i="5"/>
  <c r="AP3666" i="5"/>
  <c r="AO3666" i="5"/>
  <c r="AN3666" i="5"/>
  <c r="AK3666" i="5"/>
  <c r="AJ3666" i="5"/>
  <c r="AI3666" i="5"/>
  <c r="AG3666" i="5"/>
  <c r="BZ3665" i="5"/>
  <c r="BY3665" i="5"/>
  <c r="BX3665" i="5"/>
  <c r="BW3665" i="5"/>
  <c r="BV3665" i="5"/>
  <c r="BU3665" i="5"/>
  <c r="BT3665" i="5"/>
  <c r="BS3665" i="5"/>
  <c r="BR3665" i="5"/>
  <c r="BQ3665" i="5"/>
  <c r="BP3665" i="5"/>
  <c r="BO3665" i="5"/>
  <c r="BK3665" i="5"/>
  <c r="BJ3665" i="5"/>
  <c r="BI3665" i="5"/>
  <c r="BH3665" i="5"/>
  <c r="BF3665" i="5"/>
  <c r="BE3665" i="5"/>
  <c r="BD3665" i="5"/>
  <c r="BC3665" i="5"/>
  <c r="BA3665" i="5"/>
  <c r="AZ3665" i="5"/>
  <c r="AY3665" i="5"/>
  <c r="AX3665" i="5"/>
  <c r="AV3665" i="5"/>
  <c r="AU3665" i="5"/>
  <c r="AT3665" i="5"/>
  <c r="AS3665" i="5"/>
  <c r="AQ3665" i="5"/>
  <c r="AP3665" i="5"/>
  <c r="AO3665" i="5"/>
  <c r="AN3665" i="5"/>
  <c r="AK3665" i="5"/>
  <c r="AJ3665" i="5"/>
  <c r="AI3665" i="5"/>
  <c r="AG3665" i="5"/>
  <c r="BZ3664" i="5"/>
  <c r="BY3664" i="5"/>
  <c r="BX3664" i="5"/>
  <c r="BW3664" i="5"/>
  <c r="BV3664" i="5"/>
  <c r="BU3664" i="5"/>
  <c r="BT3664" i="5"/>
  <c r="BS3664" i="5"/>
  <c r="BR3664" i="5"/>
  <c r="BQ3664" i="5"/>
  <c r="BP3664" i="5"/>
  <c r="BO3664" i="5"/>
  <c r="BK3664" i="5"/>
  <c r="BJ3664" i="5"/>
  <c r="BI3664" i="5"/>
  <c r="BH3664" i="5"/>
  <c r="BF3664" i="5"/>
  <c r="BE3664" i="5"/>
  <c r="BD3664" i="5"/>
  <c r="BC3664" i="5"/>
  <c r="BA3664" i="5"/>
  <c r="AZ3664" i="5"/>
  <c r="AY3664" i="5"/>
  <c r="AX3664" i="5"/>
  <c r="AV3664" i="5"/>
  <c r="AU3664" i="5"/>
  <c r="AT3664" i="5"/>
  <c r="AS3664" i="5"/>
  <c r="AQ3664" i="5"/>
  <c r="AP3664" i="5"/>
  <c r="AO3664" i="5"/>
  <c r="AN3664" i="5"/>
  <c r="AK3664" i="5"/>
  <c r="AJ3664" i="5"/>
  <c r="AI3664" i="5"/>
  <c r="AG3664" i="5"/>
  <c r="BZ3663" i="5"/>
  <c r="BY3663" i="5"/>
  <c r="BX3663" i="5"/>
  <c r="BW3663" i="5"/>
  <c r="BV3663" i="5"/>
  <c r="BU3663" i="5"/>
  <c r="BT3663" i="5"/>
  <c r="BS3663" i="5"/>
  <c r="BR3663" i="5"/>
  <c r="BQ3663" i="5"/>
  <c r="BP3663" i="5"/>
  <c r="BO3663" i="5"/>
  <c r="BK3663" i="5"/>
  <c r="BJ3663" i="5"/>
  <c r="BI3663" i="5"/>
  <c r="BH3663" i="5"/>
  <c r="BF3663" i="5"/>
  <c r="BE3663" i="5"/>
  <c r="BD3663" i="5"/>
  <c r="BC3663" i="5"/>
  <c r="BA3663" i="5"/>
  <c r="AZ3663" i="5"/>
  <c r="AY3663" i="5"/>
  <c r="AX3663" i="5"/>
  <c r="AV3663" i="5"/>
  <c r="AU3663" i="5"/>
  <c r="AT3663" i="5"/>
  <c r="AS3663" i="5"/>
  <c r="AQ3663" i="5"/>
  <c r="AP3663" i="5"/>
  <c r="AO3663" i="5"/>
  <c r="AN3663" i="5"/>
  <c r="AK3663" i="5"/>
  <c r="AJ3663" i="5"/>
  <c r="AI3663" i="5"/>
  <c r="AG3663" i="5"/>
  <c r="BZ3662" i="5"/>
  <c r="BY3662" i="5"/>
  <c r="BX3662" i="5"/>
  <c r="BW3662" i="5"/>
  <c r="BV3662" i="5"/>
  <c r="BU3662" i="5"/>
  <c r="BT3662" i="5"/>
  <c r="BS3662" i="5"/>
  <c r="BR3662" i="5"/>
  <c r="BQ3662" i="5"/>
  <c r="BP3662" i="5"/>
  <c r="BO3662" i="5"/>
  <c r="BK3662" i="5"/>
  <c r="BJ3662" i="5"/>
  <c r="BI3662" i="5"/>
  <c r="BH3662" i="5"/>
  <c r="BF3662" i="5"/>
  <c r="BE3662" i="5"/>
  <c r="BD3662" i="5"/>
  <c r="BC3662" i="5"/>
  <c r="BA3662" i="5"/>
  <c r="AZ3662" i="5"/>
  <c r="AY3662" i="5"/>
  <c r="AX3662" i="5"/>
  <c r="AV3662" i="5"/>
  <c r="AU3662" i="5"/>
  <c r="AT3662" i="5"/>
  <c r="AS3662" i="5"/>
  <c r="AQ3662" i="5"/>
  <c r="AP3662" i="5"/>
  <c r="AO3662" i="5"/>
  <c r="AN3662" i="5"/>
  <c r="AK3662" i="5"/>
  <c r="AJ3662" i="5"/>
  <c r="AI3662" i="5"/>
  <c r="AG3662" i="5"/>
  <c r="BK3661" i="5"/>
  <c r="BJ3661" i="5"/>
  <c r="BI3661" i="5"/>
  <c r="BH3661" i="5"/>
  <c r="BF3661" i="5"/>
  <c r="BE3661" i="5"/>
  <c r="BD3661" i="5"/>
  <c r="BC3661" i="5"/>
  <c r="BA3661" i="5"/>
  <c r="AZ3661" i="5"/>
  <c r="AY3661" i="5"/>
  <c r="AX3661" i="5"/>
  <c r="AV3661" i="5"/>
  <c r="AU3661" i="5"/>
  <c r="AT3661" i="5"/>
  <c r="AS3661" i="5"/>
  <c r="AQ3661" i="5"/>
  <c r="AP3661" i="5"/>
  <c r="AO3661" i="5"/>
  <c r="AN3661" i="5"/>
  <c r="AK3661" i="5"/>
  <c r="AJ3661" i="5"/>
  <c r="AI3661" i="5"/>
  <c r="AG3661" i="5"/>
  <c r="BK3660" i="5"/>
  <c r="BJ3660" i="5"/>
  <c r="BI3660" i="5"/>
  <c r="BH3660" i="5"/>
  <c r="BF3660" i="5"/>
  <c r="BE3660" i="5"/>
  <c r="BD3660" i="5"/>
  <c r="BC3660" i="5"/>
  <c r="BA3660" i="5"/>
  <c r="AZ3660" i="5"/>
  <c r="AY3660" i="5"/>
  <c r="AX3660" i="5"/>
  <c r="AV3660" i="5"/>
  <c r="AU3660" i="5"/>
  <c r="AT3660" i="5"/>
  <c r="AS3660" i="5"/>
  <c r="AQ3660" i="5"/>
  <c r="AP3660" i="5"/>
  <c r="AO3660" i="5"/>
  <c r="AN3660" i="5"/>
  <c r="AK3660" i="5"/>
  <c r="AJ3660" i="5"/>
  <c r="AI3660" i="5"/>
  <c r="AG3660" i="5"/>
  <c r="BK3659" i="5"/>
  <c r="BJ3659" i="5"/>
  <c r="BI3659" i="5"/>
  <c r="BH3659" i="5"/>
  <c r="BF3659" i="5"/>
  <c r="BE3659" i="5"/>
  <c r="BD3659" i="5"/>
  <c r="BC3659" i="5"/>
  <c r="BA3659" i="5"/>
  <c r="AZ3659" i="5"/>
  <c r="AY3659" i="5"/>
  <c r="AX3659" i="5"/>
  <c r="AV3659" i="5"/>
  <c r="AU3659" i="5"/>
  <c r="AT3659" i="5"/>
  <c r="AS3659" i="5"/>
  <c r="AQ3659" i="5"/>
  <c r="AP3659" i="5"/>
  <c r="AO3659" i="5"/>
  <c r="AN3659" i="5"/>
  <c r="AK3659" i="5"/>
  <c r="AJ3659" i="5"/>
  <c r="AI3659" i="5"/>
  <c r="AG3659" i="5"/>
  <c r="BK3658" i="5"/>
  <c r="BJ3658" i="5"/>
  <c r="BI3658" i="5"/>
  <c r="BH3658" i="5"/>
  <c r="BF3658" i="5"/>
  <c r="BE3658" i="5"/>
  <c r="BD3658" i="5"/>
  <c r="BC3658" i="5"/>
  <c r="BA3658" i="5"/>
  <c r="AZ3658" i="5"/>
  <c r="AY3658" i="5"/>
  <c r="AX3658" i="5"/>
  <c r="AV3658" i="5"/>
  <c r="AU3658" i="5"/>
  <c r="AT3658" i="5"/>
  <c r="AS3658" i="5"/>
  <c r="AQ3658" i="5"/>
  <c r="AP3658" i="5"/>
  <c r="AO3658" i="5"/>
  <c r="AN3658" i="5"/>
  <c r="AK3658" i="5"/>
  <c r="AJ3658" i="5"/>
  <c r="AI3658" i="5"/>
  <c r="AG3658" i="5"/>
  <c r="BK3657" i="5"/>
  <c r="BJ3657" i="5"/>
  <c r="BI3657" i="5"/>
  <c r="BH3657" i="5"/>
  <c r="BF3657" i="5"/>
  <c r="BE3657" i="5"/>
  <c r="BD3657" i="5"/>
  <c r="BC3657" i="5"/>
  <c r="BA3657" i="5"/>
  <c r="AZ3657" i="5"/>
  <c r="AY3657" i="5"/>
  <c r="AX3657" i="5"/>
  <c r="AV3657" i="5"/>
  <c r="AU3657" i="5"/>
  <c r="AT3657" i="5"/>
  <c r="AS3657" i="5"/>
  <c r="AQ3657" i="5"/>
  <c r="AP3657" i="5"/>
  <c r="AO3657" i="5"/>
  <c r="AN3657" i="5"/>
  <c r="AK3657" i="5"/>
  <c r="AJ3657" i="5"/>
  <c r="AI3657" i="5"/>
  <c r="AG3657" i="5"/>
  <c r="BZ3656" i="5"/>
  <c r="BY3656" i="5"/>
  <c r="BX3656" i="5"/>
  <c r="BW3656" i="5"/>
  <c r="BV3656" i="5"/>
  <c r="BU3656" i="5"/>
  <c r="BT3656" i="5"/>
  <c r="BS3656" i="5"/>
  <c r="BR3656" i="5"/>
  <c r="BQ3656" i="5"/>
  <c r="BP3656" i="5"/>
  <c r="BO3656" i="5"/>
  <c r="BK3656" i="5"/>
  <c r="BJ3656" i="5"/>
  <c r="BI3656" i="5"/>
  <c r="BH3656" i="5"/>
  <c r="BF3656" i="5"/>
  <c r="BE3656" i="5"/>
  <c r="BD3656" i="5"/>
  <c r="BC3656" i="5"/>
  <c r="BA3656" i="5"/>
  <c r="AZ3656" i="5"/>
  <c r="AY3656" i="5"/>
  <c r="AX3656" i="5"/>
  <c r="AV3656" i="5"/>
  <c r="AU3656" i="5"/>
  <c r="AT3656" i="5"/>
  <c r="AS3656" i="5"/>
  <c r="AQ3656" i="5"/>
  <c r="AP3656" i="5"/>
  <c r="AO3656" i="5"/>
  <c r="AN3656" i="5"/>
  <c r="AK3656" i="5"/>
  <c r="AJ3656" i="5"/>
  <c r="AI3656" i="5"/>
  <c r="AG3656" i="5"/>
  <c r="BZ3655" i="5"/>
  <c r="BY3655" i="5"/>
  <c r="BX3655" i="5"/>
  <c r="BW3655" i="5"/>
  <c r="BV3655" i="5"/>
  <c r="BU3655" i="5"/>
  <c r="BT3655" i="5"/>
  <c r="BS3655" i="5"/>
  <c r="BR3655" i="5"/>
  <c r="BQ3655" i="5"/>
  <c r="BP3655" i="5"/>
  <c r="BO3655" i="5"/>
  <c r="BK3655" i="5"/>
  <c r="BJ3655" i="5"/>
  <c r="BI3655" i="5"/>
  <c r="BH3655" i="5"/>
  <c r="BF3655" i="5"/>
  <c r="BE3655" i="5"/>
  <c r="BD3655" i="5"/>
  <c r="BC3655" i="5"/>
  <c r="BA3655" i="5"/>
  <c r="AZ3655" i="5"/>
  <c r="AY3655" i="5"/>
  <c r="AX3655" i="5"/>
  <c r="AV3655" i="5"/>
  <c r="AU3655" i="5"/>
  <c r="AT3655" i="5"/>
  <c r="AS3655" i="5"/>
  <c r="AQ3655" i="5"/>
  <c r="AP3655" i="5"/>
  <c r="AO3655" i="5"/>
  <c r="AN3655" i="5"/>
  <c r="AK3655" i="5"/>
  <c r="AJ3655" i="5"/>
  <c r="AI3655" i="5"/>
  <c r="AG3655" i="5"/>
  <c r="BZ3654" i="5"/>
  <c r="BY3654" i="5"/>
  <c r="BX3654" i="5"/>
  <c r="BW3654" i="5"/>
  <c r="BV3654" i="5"/>
  <c r="BU3654" i="5"/>
  <c r="BT3654" i="5"/>
  <c r="BS3654" i="5"/>
  <c r="BR3654" i="5"/>
  <c r="BQ3654" i="5"/>
  <c r="BP3654" i="5"/>
  <c r="BO3654" i="5"/>
  <c r="BK3654" i="5"/>
  <c r="BJ3654" i="5"/>
  <c r="BI3654" i="5"/>
  <c r="BH3654" i="5"/>
  <c r="BF3654" i="5"/>
  <c r="BE3654" i="5"/>
  <c r="BD3654" i="5"/>
  <c r="BC3654" i="5"/>
  <c r="BA3654" i="5"/>
  <c r="AZ3654" i="5"/>
  <c r="AY3654" i="5"/>
  <c r="AX3654" i="5"/>
  <c r="AV3654" i="5"/>
  <c r="AU3654" i="5"/>
  <c r="AT3654" i="5"/>
  <c r="AS3654" i="5"/>
  <c r="AQ3654" i="5"/>
  <c r="AP3654" i="5"/>
  <c r="AO3654" i="5"/>
  <c r="AN3654" i="5"/>
  <c r="AK3654" i="5"/>
  <c r="AJ3654" i="5"/>
  <c r="AI3654" i="5"/>
  <c r="AG3654" i="5"/>
  <c r="BZ3653" i="5"/>
  <c r="BY3653" i="5"/>
  <c r="BX3653" i="5"/>
  <c r="BW3653" i="5"/>
  <c r="BV3653" i="5"/>
  <c r="BU3653" i="5"/>
  <c r="BT3653" i="5"/>
  <c r="BS3653" i="5"/>
  <c r="BR3653" i="5"/>
  <c r="BQ3653" i="5"/>
  <c r="BP3653" i="5"/>
  <c r="BO3653" i="5"/>
  <c r="BK3653" i="5"/>
  <c r="BJ3653" i="5"/>
  <c r="BI3653" i="5"/>
  <c r="BH3653" i="5"/>
  <c r="BF3653" i="5"/>
  <c r="BE3653" i="5"/>
  <c r="BD3653" i="5"/>
  <c r="BC3653" i="5"/>
  <c r="BA3653" i="5"/>
  <c r="AZ3653" i="5"/>
  <c r="AY3653" i="5"/>
  <c r="AX3653" i="5"/>
  <c r="AV3653" i="5"/>
  <c r="AU3653" i="5"/>
  <c r="AT3653" i="5"/>
  <c r="AS3653" i="5"/>
  <c r="AQ3653" i="5"/>
  <c r="AP3653" i="5"/>
  <c r="AO3653" i="5"/>
  <c r="AN3653" i="5"/>
  <c r="AK3653" i="5"/>
  <c r="AJ3653" i="5"/>
  <c r="AI3653" i="5"/>
  <c r="AG3653" i="5"/>
  <c r="BK3652" i="5"/>
  <c r="BJ3652" i="5"/>
  <c r="BI3652" i="5"/>
  <c r="BH3652" i="5"/>
  <c r="BF3652" i="5"/>
  <c r="BE3652" i="5"/>
  <c r="BD3652" i="5"/>
  <c r="BC3652" i="5"/>
  <c r="BA3652" i="5"/>
  <c r="AZ3652" i="5"/>
  <c r="AY3652" i="5"/>
  <c r="AX3652" i="5"/>
  <c r="AV3652" i="5"/>
  <c r="AU3652" i="5"/>
  <c r="AT3652" i="5"/>
  <c r="AS3652" i="5"/>
  <c r="AQ3652" i="5"/>
  <c r="AP3652" i="5"/>
  <c r="AO3652" i="5"/>
  <c r="AN3652" i="5"/>
  <c r="AK3652" i="5"/>
  <c r="AJ3652" i="5"/>
  <c r="AI3652" i="5"/>
  <c r="AG3652" i="5"/>
  <c r="BK3651" i="5"/>
  <c r="BJ3651" i="5"/>
  <c r="BI3651" i="5"/>
  <c r="BH3651" i="5"/>
  <c r="BF3651" i="5"/>
  <c r="BE3651" i="5"/>
  <c r="BD3651" i="5"/>
  <c r="BC3651" i="5"/>
  <c r="BA3651" i="5"/>
  <c r="AZ3651" i="5"/>
  <c r="AY3651" i="5"/>
  <c r="AX3651" i="5"/>
  <c r="AV3651" i="5"/>
  <c r="AU3651" i="5"/>
  <c r="AT3651" i="5"/>
  <c r="AS3651" i="5"/>
  <c r="AQ3651" i="5"/>
  <c r="AP3651" i="5"/>
  <c r="AO3651" i="5"/>
  <c r="AN3651" i="5"/>
  <c r="AK3651" i="5"/>
  <c r="AJ3651" i="5"/>
  <c r="AI3651" i="5"/>
  <c r="AG3651" i="5"/>
  <c r="BK3650" i="5"/>
  <c r="BJ3650" i="5"/>
  <c r="BI3650" i="5"/>
  <c r="BH3650" i="5"/>
  <c r="BF3650" i="5"/>
  <c r="BE3650" i="5"/>
  <c r="BD3650" i="5"/>
  <c r="BC3650" i="5"/>
  <c r="BA3650" i="5"/>
  <c r="AZ3650" i="5"/>
  <c r="AY3650" i="5"/>
  <c r="AX3650" i="5"/>
  <c r="AV3650" i="5"/>
  <c r="AU3650" i="5"/>
  <c r="AT3650" i="5"/>
  <c r="AS3650" i="5"/>
  <c r="AQ3650" i="5"/>
  <c r="AP3650" i="5"/>
  <c r="AO3650" i="5"/>
  <c r="AN3650" i="5"/>
  <c r="AK3650" i="5"/>
  <c r="AJ3650" i="5"/>
  <c r="AI3650" i="5"/>
  <c r="AG3650" i="5"/>
  <c r="BK3649" i="5"/>
  <c r="BJ3649" i="5"/>
  <c r="BI3649" i="5"/>
  <c r="BH3649" i="5"/>
  <c r="BF3649" i="5"/>
  <c r="BE3649" i="5"/>
  <c r="BD3649" i="5"/>
  <c r="BC3649" i="5"/>
  <c r="BA3649" i="5"/>
  <c r="AZ3649" i="5"/>
  <c r="AY3649" i="5"/>
  <c r="AX3649" i="5"/>
  <c r="AV3649" i="5"/>
  <c r="AU3649" i="5"/>
  <c r="AT3649" i="5"/>
  <c r="AS3649" i="5"/>
  <c r="AQ3649" i="5"/>
  <c r="AP3649" i="5"/>
  <c r="AO3649" i="5"/>
  <c r="AN3649" i="5"/>
  <c r="AK3649" i="5"/>
  <c r="AJ3649" i="5"/>
  <c r="AI3649" i="5"/>
  <c r="AG3649" i="5"/>
  <c r="BK3648" i="5"/>
  <c r="BJ3648" i="5"/>
  <c r="BI3648" i="5"/>
  <c r="BH3648" i="5"/>
  <c r="BF3648" i="5"/>
  <c r="BE3648" i="5"/>
  <c r="BD3648" i="5"/>
  <c r="BC3648" i="5"/>
  <c r="BA3648" i="5"/>
  <c r="AZ3648" i="5"/>
  <c r="AY3648" i="5"/>
  <c r="AX3648" i="5"/>
  <c r="AV3648" i="5"/>
  <c r="AU3648" i="5"/>
  <c r="AT3648" i="5"/>
  <c r="AS3648" i="5"/>
  <c r="AQ3648" i="5"/>
  <c r="AP3648" i="5"/>
  <c r="AO3648" i="5"/>
  <c r="AN3648" i="5"/>
  <c r="AK3648" i="5"/>
  <c r="AJ3648" i="5"/>
  <c r="AI3648" i="5"/>
  <c r="AG3648" i="5"/>
  <c r="BK3647" i="5"/>
  <c r="BJ3647" i="5"/>
  <c r="BI3647" i="5"/>
  <c r="BH3647" i="5"/>
  <c r="BF3647" i="5"/>
  <c r="BE3647" i="5"/>
  <c r="BD3647" i="5"/>
  <c r="BC3647" i="5"/>
  <c r="BA3647" i="5"/>
  <c r="AZ3647" i="5"/>
  <c r="AY3647" i="5"/>
  <c r="AX3647" i="5"/>
  <c r="AV3647" i="5"/>
  <c r="AU3647" i="5"/>
  <c r="AT3647" i="5"/>
  <c r="AS3647" i="5"/>
  <c r="AQ3647" i="5"/>
  <c r="AP3647" i="5"/>
  <c r="AO3647" i="5"/>
  <c r="AN3647" i="5"/>
  <c r="AK3647" i="5"/>
  <c r="AJ3647" i="5"/>
  <c r="AI3647" i="5"/>
  <c r="AG3647" i="5"/>
  <c r="BK3646" i="5"/>
  <c r="BJ3646" i="5"/>
  <c r="BI3646" i="5"/>
  <c r="BH3646" i="5"/>
  <c r="BF3646" i="5"/>
  <c r="BE3646" i="5"/>
  <c r="BD3646" i="5"/>
  <c r="BC3646" i="5"/>
  <c r="BA3646" i="5"/>
  <c r="AZ3646" i="5"/>
  <c r="AY3646" i="5"/>
  <c r="AX3646" i="5"/>
  <c r="AV3646" i="5"/>
  <c r="AU3646" i="5"/>
  <c r="AT3646" i="5"/>
  <c r="AS3646" i="5"/>
  <c r="AQ3646" i="5"/>
  <c r="AP3646" i="5"/>
  <c r="AO3646" i="5"/>
  <c r="AN3646" i="5"/>
  <c r="AK3646" i="5"/>
  <c r="AJ3646" i="5"/>
  <c r="AI3646" i="5"/>
  <c r="AG3646" i="5"/>
  <c r="BZ3645" i="5"/>
  <c r="BY3645" i="5"/>
  <c r="BX3645" i="5"/>
  <c r="BW3645" i="5"/>
  <c r="BV3645" i="5"/>
  <c r="BU3645" i="5"/>
  <c r="BT3645" i="5"/>
  <c r="BS3645" i="5"/>
  <c r="BR3645" i="5"/>
  <c r="BQ3645" i="5"/>
  <c r="BP3645" i="5"/>
  <c r="BO3645" i="5"/>
  <c r="BK3645" i="5"/>
  <c r="BJ3645" i="5"/>
  <c r="BI3645" i="5"/>
  <c r="BH3645" i="5"/>
  <c r="BF3645" i="5"/>
  <c r="BE3645" i="5"/>
  <c r="BD3645" i="5"/>
  <c r="BC3645" i="5"/>
  <c r="BA3645" i="5"/>
  <c r="AZ3645" i="5"/>
  <c r="AY3645" i="5"/>
  <c r="AX3645" i="5"/>
  <c r="AV3645" i="5"/>
  <c r="AU3645" i="5"/>
  <c r="AT3645" i="5"/>
  <c r="AS3645" i="5"/>
  <c r="AQ3645" i="5"/>
  <c r="AP3645" i="5"/>
  <c r="AO3645" i="5"/>
  <c r="AN3645" i="5"/>
  <c r="AK3645" i="5"/>
  <c r="AJ3645" i="5"/>
  <c r="AI3645" i="5"/>
  <c r="AG3645" i="5"/>
  <c r="BZ3644" i="5"/>
  <c r="BY3644" i="5"/>
  <c r="BX3644" i="5"/>
  <c r="BW3644" i="5"/>
  <c r="BV3644" i="5"/>
  <c r="BU3644" i="5"/>
  <c r="BT3644" i="5"/>
  <c r="BS3644" i="5"/>
  <c r="BR3644" i="5"/>
  <c r="BQ3644" i="5"/>
  <c r="BP3644" i="5"/>
  <c r="BO3644" i="5"/>
  <c r="BK3644" i="5"/>
  <c r="BJ3644" i="5"/>
  <c r="BI3644" i="5"/>
  <c r="BH3644" i="5"/>
  <c r="BF3644" i="5"/>
  <c r="BE3644" i="5"/>
  <c r="BD3644" i="5"/>
  <c r="BC3644" i="5"/>
  <c r="BA3644" i="5"/>
  <c r="AZ3644" i="5"/>
  <c r="AY3644" i="5"/>
  <c r="AX3644" i="5"/>
  <c r="AV3644" i="5"/>
  <c r="AU3644" i="5"/>
  <c r="AT3644" i="5"/>
  <c r="AS3644" i="5"/>
  <c r="AQ3644" i="5"/>
  <c r="AP3644" i="5"/>
  <c r="AO3644" i="5"/>
  <c r="AN3644" i="5"/>
  <c r="AK3644" i="5"/>
  <c r="AJ3644" i="5"/>
  <c r="AI3644" i="5"/>
  <c r="AG3644" i="5"/>
  <c r="BZ3643" i="5"/>
  <c r="BY3643" i="5"/>
  <c r="BX3643" i="5"/>
  <c r="BW3643" i="5"/>
  <c r="BV3643" i="5"/>
  <c r="BU3643" i="5"/>
  <c r="BT3643" i="5"/>
  <c r="BS3643" i="5"/>
  <c r="BR3643" i="5"/>
  <c r="BQ3643" i="5"/>
  <c r="BP3643" i="5"/>
  <c r="BO3643" i="5"/>
  <c r="BK3643" i="5"/>
  <c r="BJ3643" i="5"/>
  <c r="BI3643" i="5"/>
  <c r="BH3643" i="5"/>
  <c r="BF3643" i="5"/>
  <c r="BE3643" i="5"/>
  <c r="BD3643" i="5"/>
  <c r="BC3643" i="5"/>
  <c r="BA3643" i="5"/>
  <c r="AZ3643" i="5"/>
  <c r="AY3643" i="5"/>
  <c r="AX3643" i="5"/>
  <c r="AV3643" i="5"/>
  <c r="AU3643" i="5"/>
  <c r="AT3643" i="5"/>
  <c r="AS3643" i="5"/>
  <c r="AQ3643" i="5"/>
  <c r="AP3643" i="5"/>
  <c r="AO3643" i="5"/>
  <c r="AN3643" i="5"/>
  <c r="AK3643" i="5"/>
  <c r="AJ3643" i="5"/>
  <c r="AI3643" i="5"/>
  <c r="AG3643" i="5"/>
  <c r="BZ3642" i="5"/>
  <c r="BY3642" i="5"/>
  <c r="BX3642" i="5"/>
  <c r="BW3642" i="5"/>
  <c r="BV3642" i="5"/>
  <c r="BU3642" i="5"/>
  <c r="BT3642" i="5"/>
  <c r="BS3642" i="5"/>
  <c r="BR3642" i="5"/>
  <c r="BQ3642" i="5"/>
  <c r="BP3642" i="5"/>
  <c r="BO3642" i="5"/>
  <c r="BK3642" i="5"/>
  <c r="BJ3642" i="5"/>
  <c r="BI3642" i="5"/>
  <c r="BH3642" i="5"/>
  <c r="BF3642" i="5"/>
  <c r="BE3642" i="5"/>
  <c r="BD3642" i="5"/>
  <c r="BC3642" i="5"/>
  <c r="BA3642" i="5"/>
  <c r="AZ3642" i="5"/>
  <c r="AY3642" i="5"/>
  <c r="AX3642" i="5"/>
  <c r="AV3642" i="5"/>
  <c r="AU3642" i="5"/>
  <c r="AT3642" i="5"/>
  <c r="AS3642" i="5"/>
  <c r="AQ3642" i="5"/>
  <c r="AP3642" i="5"/>
  <c r="AO3642" i="5"/>
  <c r="AN3642" i="5"/>
  <c r="AK3642" i="5"/>
  <c r="AJ3642" i="5"/>
  <c r="AI3642" i="5"/>
  <c r="AG3642" i="5"/>
  <c r="BK3641" i="5"/>
  <c r="BJ3641" i="5"/>
  <c r="BI3641" i="5"/>
  <c r="BH3641" i="5"/>
  <c r="BF3641" i="5"/>
  <c r="BE3641" i="5"/>
  <c r="BD3641" i="5"/>
  <c r="BC3641" i="5"/>
  <c r="BA3641" i="5"/>
  <c r="AZ3641" i="5"/>
  <c r="AY3641" i="5"/>
  <c r="AX3641" i="5"/>
  <c r="AV3641" i="5"/>
  <c r="AU3641" i="5"/>
  <c r="AT3641" i="5"/>
  <c r="AS3641" i="5"/>
  <c r="AQ3641" i="5"/>
  <c r="AP3641" i="5"/>
  <c r="AO3641" i="5"/>
  <c r="AN3641" i="5"/>
  <c r="AK3641" i="5"/>
  <c r="AJ3641" i="5"/>
  <c r="AI3641" i="5"/>
  <c r="AG3641" i="5"/>
  <c r="BK3640" i="5"/>
  <c r="BJ3640" i="5"/>
  <c r="BI3640" i="5"/>
  <c r="BH3640" i="5"/>
  <c r="BF3640" i="5"/>
  <c r="BE3640" i="5"/>
  <c r="BD3640" i="5"/>
  <c r="BC3640" i="5"/>
  <c r="BA3640" i="5"/>
  <c r="AZ3640" i="5"/>
  <c r="AY3640" i="5"/>
  <c r="AX3640" i="5"/>
  <c r="AV3640" i="5"/>
  <c r="AU3640" i="5"/>
  <c r="AT3640" i="5"/>
  <c r="AS3640" i="5"/>
  <c r="AQ3640" i="5"/>
  <c r="AP3640" i="5"/>
  <c r="AO3640" i="5"/>
  <c r="AN3640" i="5"/>
  <c r="AK3640" i="5"/>
  <c r="AJ3640" i="5"/>
  <c r="AI3640" i="5"/>
  <c r="AG3640" i="5"/>
  <c r="BZ3639" i="5"/>
  <c r="BY3639" i="5"/>
  <c r="BX3639" i="5"/>
  <c r="BW3639" i="5"/>
  <c r="BV3639" i="5"/>
  <c r="BU3639" i="5"/>
  <c r="BT3639" i="5"/>
  <c r="BS3639" i="5"/>
  <c r="BR3639" i="5"/>
  <c r="BQ3639" i="5"/>
  <c r="BP3639" i="5"/>
  <c r="BO3639" i="5"/>
  <c r="BK3639" i="5"/>
  <c r="BJ3639" i="5"/>
  <c r="BI3639" i="5"/>
  <c r="BH3639" i="5"/>
  <c r="BF3639" i="5"/>
  <c r="BE3639" i="5"/>
  <c r="BD3639" i="5"/>
  <c r="BC3639" i="5"/>
  <c r="BA3639" i="5"/>
  <c r="AZ3639" i="5"/>
  <c r="AY3639" i="5"/>
  <c r="AX3639" i="5"/>
  <c r="AV3639" i="5"/>
  <c r="AU3639" i="5"/>
  <c r="AT3639" i="5"/>
  <c r="AS3639" i="5"/>
  <c r="AQ3639" i="5"/>
  <c r="AP3639" i="5"/>
  <c r="AO3639" i="5"/>
  <c r="AN3639" i="5"/>
  <c r="AK3639" i="5"/>
  <c r="AJ3639" i="5"/>
  <c r="AI3639" i="5"/>
  <c r="AG3639" i="5"/>
  <c r="BZ3638" i="5"/>
  <c r="BY3638" i="5"/>
  <c r="BX3638" i="5"/>
  <c r="BW3638" i="5"/>
  <c r="BV3638" i="5"/>
  <c r="BU3638" i="5"/>
  <c r="BT3638" i="5"/>
  <c r="BS3638" i="5"/>
  <c r="BR3638" i="5"/>
  <c r="BQ3638" i="5"/>
  <c r="BP3638" i="5"/>
  <c r="BO3638" i="5"/>
  <c r="BK3638" i="5"/>
  <c r="BJ3638" i="5"/>
  <c r="BI3638" i="5"/>
  <c r="BH3638" i="5"/>
  <c r="BF3638" i="5"/>
  <c r="BE3638" i="5"/>
  <c r="BD3638" i="5"/>
  <c r="BC3638" i="5"/>
  <c r="BA3638" i="5"/>
  <c r="AZ3638" i="5"/>
  <c r="AY3638" i="5"/>
  <c r="AX3638" i="5"/>
  <c r="AV3638" i="5"/>
  <c r="AU3638" i="5"/>
  <c r="AT3638" i="5"/>
  <c r="AS3638" i="5"/>
  <c r="AQ3638" i="5"/>
  <c r="AP3638" i="5"/>
  <c r="AO3638" i="5"/>
  <c r="AN3638" i="5"/>
  <c r="AK3638" i="5"/>
  <c r="AJ3638" i="5"/>
  <c r="AI3638" i="5"/>
  <c r="AG3638" i="5"/>
  <c r="BZ3637" i="5"/>
  <c r="BY3637" i="5"/>
  <c r="BX3637" i="5"/>
  <c r="BW3637" i="5"/>
  <c r="BV3637" i="5"/>
  <c r="BU3637" i="5"/>
  <c r="BT3637" i="5"/>
  <c r="BS3637" i="5"/>
  <c r="BR3637" i="5"/>
  <c r="BQ3637" i="5"/>
  <c r="BP3637" i="5"/>
  <c r="BO3637" i="5"/>
  <c r="BK3637" i="5"/>
  <c r="BJ3637" i="5"/>
  <c r="BI3637" i="5"/>
  <c r="BH3637" i="5"/>
  <c r="BF3637" i="5"/>
  <c r="BE3637" i="5"/>
  <c r="BD3637" i="5"/>
  <c r="BC3637" i="5"/>
  <c r="BA3637" i="5"/>
  <c r="AZ3637" i="5"/>
  <c r="AY3637" i="5"/>
  <c r="AX3637" i="5"/>
  <c r="AV3637" i="5"/>
  <c r="AU3637" i="5"/>
  <c r="AT3637" i="5"/>
  <c r="AS3637" i="5"/>
  <c r="AQ3637" i="5"/>
  <c r="AP3637" i="5"/>
  <c r="AO3637" i="5"/>
  <c r="AN3637" i="5"/>
  <c r="AK3637" i="5"/>
  <c r="AJ3637" i="5"/>
  <c r="AI3637" i="5"/>
  <c r="AG3637" i="5"/>
  <c r="BZ3636" i="5"/>
  <c r="BY3636" i="5"/>
  <c r="BX3636" i="5"/>
  <c r="BW3636" i="5"/>
  <c r="BV3636" i="5"/>
  <c r="BU3636" i="5"/>
  <c r="BT3636" i="5"/>
  <c r="BS3636" i="5"/>
  <c r="BR3636" i="5"/>
  <c r="BQ3636" i="5"/>
  <c r="BP3636" i="5"/>
  <c r="BO3636" i="5"/>
  <c r="BK3636" i="5"/>
  <c r="BJ3636" i="5"/>
  <c r="BI3636" i="5"/>
  <c r="BH3636" i="5"/>
  <c r="BF3636" i="5"/>
  <c r="BE3636" i="5"/>
  <c r="BD3636" i="5"/>
  <c r="BC3636" i="5"/>
  <c r="BA3636" i="5"/>
  <c r="AZ3636" i="5"/>
  <c r="AY3636" i="5"/>
  <c r="AX3636" i="5"/>
  <c r="AV3636" i="5"/>
  <c r="AU3636" i="5"/>
  <c r="AT3636" i="5"/>
  <c r="AS3636" i="5"/>
  <c r="AQ3636" i="5"/>
  <c r="AP3636" i="5"/>
  <c r="AO3636" i="5"/>
  <c r="AN3636" i="5"/>
  <c r="AK3636" i="5"/>
  <c r="AJ3636" i="5"/>
  <c r="AI3636" i="5"/>
  <c r="AG3636" i="5"/>
  <c r="BK3635" i="5"/>
  <c r="BJ3635" i="5"/>
  <c r="BI3635" i="5"/>
  <c r="BH3635" i="5"/>
  <c r="BF3635" i="5"/>
  <c r="BE3635" i="5"/>
  <c r="BD3635" i="5"/>
  <c r="BC3635" i="5"/>
  <c r="BA3635" i="5"/>
  <c r="AZ3635" i="5"/>
  <c r="AY3635" i="5"/>
  <c r="AX3635" i="5"/>
  <c r="AV3635" i="5"/>
  <c r="AU3635" i="5"/>
  <c r="AT3635" i="5"/>
  <c r="AS3635" i="5"/>
  <c r="AQ3635" i="5"/>
  <c r="AP3635" i="5"/>
  <c r="AO3635" i="5"/>
  <c r="AN3635" i="5"/>
  <c r="AK3635" i="5"/>
  <c r="AJ3635" i="5"/>
  <c r="AI3635" i="5"/>
  <c r="AG3635" i="5"/>
  <c r="BK3634" i="5"/>
  <c r="BJ3634" i="5"/>
  <c r="BI3634" i="5"/>
  <c r="BH3634" i="5"/>
  <c r="BF3634" i="5"/>
  <c r="BE3634" i="5"/>
  <c r="BD3634" i="5"/>
  <c r="BC3634" i="5"/>
  <c r="BA3634" i="5"/>
  <c r="AZ3634" i="5"/>
  <c r="AY3634" i="5"/>
  <c r="AX3634" i="5"/>
  <c r="AV3634" i="5"/>
  <c r="AU3634" i="5"/>
  <c r="AT3634" i="5"/>
  <c r="AS3634" i="5"/>
  <c r="AQ3634" i="5"/>
  <c r="AP3634" i="5"/>
  <c r="AO3634" i="5"/>
  <c r="AN3634" i="5"/>
  <c r="AK3634" i="5"/>
  <c r="AJ3634" i="5"/>
  <c r="AI3634" i="5"/>
  <c r="AG3634" i="5"/>
  <c r="BK3633" i="5"/>
  <c r="BJ3633" i="5"/>
  <c r="BI3633" i="5"/>
  <c r="BH3633" i="5"/>
  <c r="BF3633" i="5"/>
  <c r="BE3633" i="5"/>
  <c r="BD3633" i="5"/>
  <c r="BC3633" i="5"/>
  <c r="BA3633" i="5"/>
  <c r="AZ3633" i="5"/>
  <c r="AY3633" i="5"/>
  <c r="AX3633" i="5"/>
  <c r="AV3633" i="5"/>
  <c r="AU3633" i="5"/>
  <c r="AT3633" i="5"/>
  <c r="AS3633" i="5"/>
  <c r="AQ3633" i="5"/>
  <c r="AP3633" i="5"/>
  <c r="AO3633" i="5"/>
  <c r="AN3633" i="5"/>
  <c r="AK3633" i="5"/>
  <c r="AJ3633" i="5"/>
  <c r="AI3633" i="5"/>
  <c r="AG3633" i="5"/>
  <c r="BK3632" i="5"/>
  <c r="BJ3632" i="5"/>
  <c r="BI3632" i="5"/>
  <c r="BH3632" i="5"/>
  <c r="BF3632" i="5"/>
  <c r="BE3632" i="5"/>
  <c r="BD3632" i="5"/>
  <c r="BC3632" i="5"/>
  <c r="BA3632" i="5"/>
  <c r="AZ3632" i="5"/>
  <c r="AY3632" i="5"/>
  <c r="AX3632" i="5"/>
  <c r="AV3632" i="5"/>
  <c r="AU3632" i="5"/>
  <c r="AT3632" i="5"/>
  <c r="AS3632" i="5"/>
  <c r="AQ3632" i="5"/>
  <c r="AP3632" i="5"/>
  <c r="AO3632" i="5"/>
  <c r="AN3632" i="5"/>
  <c r="AK3632" i="5"/>
  <c r="AJ3632" i="5"/>
  <c r="AI3632" i="5"/>
  <c r="AG3632" i="5"/>
  <c r="BK3631" i="5"/>
  <c r="BJ3631" i="5"/>
  <c r="BI3631" i="5"/>
  <c r="BH3631" i="5"/>
  <c r="BF3631" i="5"/>
  <c r="BE3631" i="5"/>
  <c r="BD3631" i="5"/>
  <c r="BC3631" i="5"/>
  <c r="BA3631" i="5"/>
  <c r="AZ3631" i="5"/>
  <c r="AY3631" i="5"/>
  <c r="AX3631" i="5"/>
  <c r="AV3631" i="5"/>
  <c r="AU3631" i="5"/>
  <c r="AT3631" i="5"/>
  <c r="AS3631" i="5"/>
  <c r="AQ3631" i="5"/>
  <c r="AP3631" i="5"/>
  <c r="AO3631" i="5"/>
  <c r="AN3631" i="5"/>
  <c r="AK3631" i="5"/>
  <c r="AJ3631" i="5"/>
  <c r="AI3631" i="5"/>
  <c r="AG3631" i="5"/>
  <c r="BZ3630" i="5"/>
  <c r="BY3630" i="5"/>
  <c r="BX3630" i="5"/>
  <c r="BW3630" i="5"/>
  <c r="BV3630" i="5"/>
  <c r="BU3630" i="5"/>
  <c r="BT3630" i="5"/>
  <c r="BS3630" i="5"/>
  <c r="BR3630" i="5"/>
  <c r="BQ3630" i="5"/>
  <c r="BP3630" i="5"/>
  <c r="BO3630" i="5"/>
  <c r="BK3630" i="5"/>
  <c r="BJ3630" i="5"/>
  <c r="BI3630" i="5"/>
  <c r="BH3630" i="5"/>
  <c r="BF3630" i="5"/>
  <c r="BE3630" i="5"/>
  <c r="BD3630" i="5"/>
  <c r="BC3630" i="5"/>
  <c r="BA3630" i="5"/>
  <c r="AZ3630" i="5"/>
  <c r="AY3630" i="5"/>
  <c r="AX3630" i="5"/>
  <c r="AV3630" i="5"/>
  <c r="AU3630" i="5"/>
  <c r="AT3630" i="5"/>
  <c r="AS3630" i="5"/>
  <c r="AQ3630" i="5"/>
  <c r="AP3630" i="5"/>
  <c r="AO3630" i="5"/>
  <c r="AN3630" i="5"/>
  <c r="AK3630" i="5"/>
  <c r="AJ3630" i="5"/>
  <c r="AI3630" i="5"/>
  <c r="AG3630" i="5"/>
  <c r="BZ3629" i="5"/>
  <c r="BY3629" i="5"/>
  <c r="BX3629" i="5"/>
  <c r="BW3629" i="5"/>
  <c r="BV3629" i="5"/>
  <c r="BU3629" i="5"/>
  <c r="BT3629" i="5"/>
  <c r="BS3629" i="5"/>
  <c r="BR3629" i="5"/>
  <c r="BQ3629" i="5"/>
  <c r="BP3629" i="5"/>
  <c r="BO3629" i="5"/>
  <c r="BK3629" i="5"/>
  <c r="BJ3629" i="5"/>
  <c r="BI3629" i="5"/>
  <c r="BH3629" i="5"/>
  <c r="BF3629" i="5"/>
  <c r="BE3629" i="5"/>
  <c r="BD3629" i="5"/>
  <c r="BC3629" i="5"/>
  <c r="BA3629" i="5"/>
  <c r="AZ3629" i="5"/>
  <c r="AY3629" i="5"/>
  <c r="AX3629" i="5"/>
  <c r="AV3629" i="5"/>
  <c r="AU3629" i="5"/>
  <c r="AT3629" i="5"/>
  <c r="AS3629" i="5"/>
  <c r="AQ3629" i="5"/>
  <c r="AP3629" i="5"/>
  <c r="AO3629" i="5"/>
  <c r="AN3629" i="5"/>
  <c r="AK3629" i="5"/>
  <c r="AJ3629" i="5"/>
  <c r="AI3629" i="5"/>
  <c r="AG3629" i="5"/>
  <c r="BZ3628" i="5"/>
  <c r="BY3628" i="5"/>
  <c r="BX3628" i="5"/>
  <c r="BW3628" i="5"/>
  <c r="BV3628" i="5"/>
  <c r="BU3628" i="5"/>
  <c r="BT3628" i="5"/>
  <c r="BS3628" i="5"/>
  <c r="BR3628" i="5"/>
  <c r="BQ3628" i="5"/>
  <c r="BP3628" i="5"/>
  <c r="BO3628" i="5"/>
  <c r="BK3628" i="5"/>
  <c r="BJ3628" i="5"/>
  <c r="BI3628" i="5"/>
  <c r="BH3628" i="5"/>
  <c r="BF3628" i="5"/>
  <c r="BE3628" i="5"/>
  <c r="BD3628" i="5"/>
  <c r="BC3628" i="5"/>
  <c r="BA3628" i="5"/>
  <c r="AZ3628" i="5"/>
  <c r="AY3628" i="5"/>
  <c r="AX3628" i="5"/>
  <c r="AV3628" i="5"/>
  <c r="AU3628" i="5"/>
  <c r="AT3628" i="5"/>
  <c r="AS3628" i="5"/>
  <c r="AQ3628" i="5"/>
  <c r="AP3628" i="5"/>
  <c r="AO3628" i="5"/>
  <c r="AN3628" i="5"/>
  <c r="AK3628" i="5"/>
  <c r="AJ3628" i="5"/>
  <c r="AI3628" i="5"/>
  <c r="AG3628" i="5"/>
  <c r="BZ3627" i="5"/>
  <c r="BY3627" i="5"/>
  <c r="BX3627" i="5"/>
  <c r="BW3627" i="5"/>
  <c r="BV3627" i="5"/>
  <c r="BU3627" i="5"/>
  <c r="BT3627" i="5"/>
  <c r="BS3627" i="5"/>
  <c r="BR3627" i="5"/>
  <c r="BQ3627" i="5"/>
  <c r="BP3627" i="5"/>
  <c r="BO3627" i="5"/>
  <c r="BK3627" i="5"/>
  <c r="BJ3627" i="5"/>
  <c r="BI3627" i="5"/>
  <c r="BH3627" i="5"/>
  <c r="BF3627" i="5"/>
  <c r="BE3627" i="5"/>
  <c r="BD3627" i="5"/>
  <c r="BC3627" i="5"/>
  <c r="BA3627" i="5"/>
  <c r="AZ3627" i="5"/>
  <c r="AY3627" i="5"/>
  <c r="AX3627" i="5"/>
  <c r="AV3627" i="5"/>
  <c r="AU3627" i="5"/>
  <c r="AT3627" i="5"/>
  <c r="AS3627" i="5"/>
  <c r="AQ3627" i="5"/>
  <c r="AP3627" i="5"/>
  <c r="AO3627" i="5"/>
  <c r="AN3627" i="5"/>
  <c r="AK3627" i="5"/>
  <c r="AJ3627" i="5"/>
  <c r="AI3627" i="5"/>
  <c r="AG3627" i="5"/>
  <c r="BK3626" i="5"/>
  <c r="BJ3626" i="5"/>
  <c r="BI3626" i="5"/>
  <c r="BH3626" i="5"/>
  <c r="BF3626" i="5"/>
  <c r="BE3626" i="5"/>
  <c r="BD3626" i="5"/>
  <c r="BC3626" i="5"/>
  <c r="BA3626" i="5"/>
  <c r="AZ3626" i="5"/>
  <c r="AY3626" i="5"/>
  <c r="AX3626" i="5"/>
  <c r="AV3626" i="5"/>
  <c r="AU3626" i="5"/>
  <c r="AT3626" i="5"/>
  <c r="AS3626" i="5"/>
  <c r="AQ3626" i="5"/>
  <c r="AP3626" i="5"/>
  <c r="AO3626" i="5"/>
  <c r="AN3626" i="5"/>
  <c r="AK3626" i="5"/>
  <c r="AJ3626" i="5"/>
  <c r="AI3626" i="5"/>
  <c r="AG3626" i="5"/>
  <c r="BK3625" i="5"/>
  <c r="BJ3625" i="5"/>
  <c r="BI3625" i="5"/>
  <c r="BH3625" i="5"/>
  <c r="BF3625" i="5"/>
  <c r="BE3625" i="5"/>
  <c r="BD3625" i="5"/>
  <c r="BC3625" i="5"/>
  <c r="BA3625" i="5"/>
  <c r="AZ3625" i="5"/>
  <c r="AY3625" i="5"/>
  <c r="AX3625" i="5"/>
  <c r="AV3625" i="5"/>
  <c r="AU3625" i="5"/>
  <c r="AT3625" i="5"/>
  <c r="AS3625" i="5"/>
  <c r="AQ3625" i="5"/>
  <c r="AP3625" i="5"/>
  <c r="AO3625" i="5"/>
  <c r="AN3625" i="5"/>
  <c r="AK3625" i="5"/>
  <c r="AJ3625" i="5"/>
  <c r="AI3625" i="5"/>
  <c r="AG3625" i="5"/>
  <c r="BK3624" i="5"/>
  <c r="BJ3624" i="5"/>
  <c r="BI3624" i="5"/>
  <c r="BH3624" i="5"/>
  <c r="BF3624" i="5"/>
  <c r="BE3624" i="5"/>
  <c r="BD3624" i="5"/>
  <c r="BC3624" i="5"/>
  <c r="BA3624" i="5"/>
  <c r="AZ3624" i="5"/>
  <c r="AY3624" i="5"/>
  <c r="AX3624" i="5"/>
  <c r="AV3624" i="5"/>
  <c r="AU3624" i="5"/>
  <c r="AT3624" i="5"/>
  <c r="AS3624" i="5"/>
  <c r="AQ3624" i="5"/>
  <c r="AP3624" i="5"/>
  <c r="AO3624" i="5"/>
  <c r="AN3624" i="5"/>
  <c r="AK3624" i="5"/>
  <c r="AJ3624" i="5"/>
  <c r="AI3624" i="5"/>
  <c r="AG3624" i="5"/>
  <c r="BZ3623" i="5"/>
  <c r="BY3623" i="5"/>
  <c r="BX3623" i="5"/>
  <c r="BW3623" i="5"/>
  <c r="BV3623" i="5"/>
  <c r="BU3623" i="5"/>
  <c r="BT3623" i="5"/>
  <c r="BS3623" i="5"/>
  <c r="BR3623" i="5"/>
  <c r="BQ3623" i="5"/>
  <c r="BP3623" i="5"/>
  <c r="BO3623" i="5"/>
  <c r="BK3623" i="5"/>
  <c r="BJ3623" i="5"/>
  <c r="BI3623" i="5"/>
  <c r="BH3623" i="5"/>
  <c r="BF3623" i="5"/>
  <c r="BE3623" i="5"/>
  <c r="BD3623" i="5"/>
  <c r="BC3623" i="5"/>
  <c r="BA3623" i="5"/>
  <c r="AZ3623" i="5"/>
  <c r="AY3623" i="5"/>
  <c r="AX3623" i="5"/>
  <c r="AV3623" i="5"/>
  <c r="AU3623" i="5"/>
  <c r="AT3623" i="5"/>
  <c r="AS3623" i="5"/>
  <c r="AQ3623" i="5"/>
  <c r="AP3623" i="5"/>
  <c r="AO3623" i="5"/>
  <c r="AN3623" i="5"/>
  <c r="AK3623" i="5"/>
  <c r="AJ3623" i="5"/>
  <c r="AI3623" i="5"/>
  <c r="AG3623" i="5"/>
  <c r="BZ3622" i="5"/>
  <c r="BY3622" i="5"/>
  <c r="BX3622" i="5"/>
  <c r="BW3622" i="5"/>
  <c r="BV3622" i="5"/>
  <c r="BU3622" i="5"/>
  <c r="BT3622" i="5"/>
  <c r="BS3622" i="5"/>
  <c r="BR3622" i="5"/>
  <c r="BQ3622" i="5"/>
  <c r="BP3622" i="5"/>
  <c r="BO3622" i="5"/>
  <c r="BK3622" i="5"/>
  <c r="BJ3622" i="5"/>
  <c r="BI3622" i="5"/>
  <c r="BH3622" i="5"/>
  <c r="BF3622" i="5"/>
  <c r="BE3622" i="5"/>
  <c r="BD3622" i="5"/>
  <c r="BC3622" i="5"/>
  <c r="BA3622" i="5"/>
  <c r="AZ3622" i="5"/>
  <c r="AY3622" i="5"/>
  <c r="AX3622" i="5"/>
  <c r="AV3622" i="5"/>
  <c r="AU3622" i="5"/>
  <c r="AT3622" i="5"/>
  <c r="AS3622" i="5"/>
  <c r="AQ3622" i="5"/>
  <c r="AP3622" i="5"/>
  <c r="AO3622" i="5"/>
  <c r="AN3622" i="5"/>
  <c r="AK3622" i="5"/>
  <c r="AJ3622" i="5"/>
  <c r="AI3622" i="5"/>
  <c r="AG3622" i="5"/>
  <c r="BZ3621" i="5"/>
  <c r="BY3621" i="5"/>
  <c r="BX3621" i="5"/>
  <c r="BW3621" i="5"/>
  <c r="BV3621" i="5"/>
  <c r="BU3621" i="5"/>
  <c r="BT3621" i="5"/>
  <c r="BS3621" i="5"/>
  <c r="BR3621" i="5"/>
  <c r="BQ3621" i="5"/>
  <c r="BP3621" i="5"/>
  <c r="BO3621" i="5"/>
  <c r="BK3621" i="5"/>
  <c r="BJ3621" i="5"/>
  <c r="BI3621" i="5"/>
  <c r="BH3621" i="5"/>
  <c r="BF3621" i="5"/>
  <c r="BE3621" i="5"/>
  <c r="BD3621" i="5"/>
  <c r="BC3621" i="5"/>
  <c r="BA3621" i="5"/>
  <c r="AZ3621" i="5"/>
  <c r="AY3621" i="5"/>
  <c r="AX3621" i="5"/>
  <c r="AV3621" i="5"/>
  <c r="AU3621" i="5"/>
  <c r="AT3621" i="5"/>
  <c r="AS3621" i="5"/>
  <c r="AQ3621" i="5"/>
  <c r="AP3621" i="5"/>
  <c r="AO3621" i="5"/>
  <c r="AN3621" i="5"/>
  <c r="AK3621" i="5"/>
  <c r="AJ3621" i="5"/>
  <c r="AI3621" i="5"/>
  <c r="AG3621" i="5"/>
  <c r="BZ3620" i="5"/>
  <c r="BY3620" i="5"/>
  <c r="BX3620" i="5"/>
  <c r="BW3620" i="5"/>
  <c r="BV3620" i="5"/>
  <c r="BU3620" i="5"/>
  <c r="BT3620" i="5"/>
  <c r="BS3620" i="5"/>
  <c r="BR3620" i="5"/>
  <c r="BQ3620" i="5"/>
  <c r="BP3620" i="5"/>
  <c r="BO3620" i="5"/>
  <c r="BK3620" i="5"/>
  <c r="BJ3620" i="5"/>
  <c r="BI3620" i="5"/>
  <c r="BH3620" i="5"/>
  <c r="BF3620" i="5"/>
  <c r="BE3620" i="5"/>
  <c r="BD3620" i="5"/>
  <c r="BC3620" i="5"/>
  <c r="BA3620" i="5"/>
  <c r="AZ3620" i="5"/>
  <c r="AY3620" i="5"/>
  <c r="AX3620" i="5"/>
  <c r="AV3620" i="5"/>
  <c r="AU3620" i="5"/>
  <c r="AT3620" i="5"/>
  <c r="AS3620" i="5"/>
  <c r="AQ3620" i="5"/>
  <c r="AP3620" i="5"/>
  <c r="AO3620" i="5"/>
  <c r="AN3620" i="5"/>
  <c r="AK3620" i="5"/>
  <c r="AJ3620" i="5"/>
  <c r="AI3620" i="5"/>
  <c r="AG3620" i="5"/>
  <c r="BK3619" i="5"/>
  <c r="BJ3619" i="5"/>
  <c r="BI3619" i="5"/>
  <c r="BH3619" i="5"/>
  <c r="BF3619" i="5"/>
  <c r="BE3619" i="5"/>
  <c r="BD3619" i="5"/>
  <c r="BC3619" i="5"/>
  <c r="BA3619" i="5"/>
  <c r="AZ3619" i="5"/>
  <c r="AY3619" i="5"/>
  <c r="AX3619" i="5"/>
  <c r="AV3619" i="5"/>
  <c r="AU3619" i="5"/>
  <c r="AT3619" i="5"/>
  <c r="AS3619" i="5"/>
  <c r="AQ3619" i="5"/>
  <c r="AP3619" i="5"/>
  <c r="AO3619" i="5"/>
  <c r="AN3619" i="5"/>
  <c r="AK3619" i="5"/>
  <c r="AJ3619" i="5"/>
  <c r="AI3619" i="5"/>
  <c r="AG3619" i="5"/>
  <c r="BK3618" i="5"/>
  <c r="BJ3618" i="5"/>
  <c r="BI3618" i="5"/>
  <c r="BH3618" i="5"/>
  <c r="BF3618" i="5"/>
  <c r="BE3618" i="5"/>
  <c r="BD3618" i="5"/>
  <c r="BC3618" i="5"/>
  <c r="BA3618" i="5"/>
  <c r="AZ3618" i="5"/>
  <c r="AY3618" i="5"/>
  <c r="AX3618" i="5"/>
  <c r="AV3618" i="5"/>
  <c r="AU3618" i="5"/>
  <c r="AT3618" i="5"/>
  <c r="AS3618" i="5"/>
  <c r="AQ3618" i="5"/>
  <c r="AP3618" i="5"/>
  <c r="AO3618" i="5"/>
  <c r="AN3618" i="5"/>
  <c r="AK3618" i="5"/>
  <c r="AJ3618" i="5"/>
  <c r="AI3618" i="5"/>
  <c r="AG3618" i="5"/>
  <c r="BK3617" i="5"/>
  <c r="BJ3617" i="5"/>
  <c r="BI3617" i="5"/>
  <c r="BH3617" i="5"/>
  <c r="BF3617" i="5"/>
  <c r="BE3617" i="5"/>
  <c r="BD3617" i="5"/>
  <c r="BC3617" i="5"/>
  <c r="BA3617" i="5"/>
  <c r="AZ3617" i="5"/>
  <c r="AY3617" i="5"/>
  <c r="AX3617" i="5"/>
  <c r="AV3617" i="5"/>
  <c r="AU3617" i="5"/>
  <c r="AT3617" i="5"/>
  <c r="AS3617" i="5"/>
  <c r="AQ3617" i="5"/>
  <c r="AP3617" i="5"/>
  <c r="AO3617" i="5"/>
  <c r="AN3617" i="5"/>
  <c r="AK3617" i="5"/>
  <c r="AJ3617" i="5"/>
  <c r="AI3617" i="5"/>
  <c r="AG3617" i="5"/>
  <c r="BK3616" i="5"/>
  <c r="BJ3616" i="5"/>
  <c r="BI3616" i="5"/>
  <c r="BH3616" i="5"/>
  <c r="BF3616" i="5"/>
  <c r="BE3616" i="5"/>
  <c r="BD3616" i="5"/>
  <c r="BC3616" i="5"/>
  <c r="BA3616" i="5"/>
  <c r="AZ3616" i="5"/>
  <c r="AY3616" i="5"/>
  <c r="AX3616" i="5"/>
  <c r="AV3616" i="5"/>
  <c r="AU3616" i="5"/>
  <c r="AT3616" i="5"/>
  <c r="AS3616" i="5"/>
  <c r="AQ3616" i="5"/>
  <c r="AP3616" i="5"/>
  <c r="AO3616" i="5"/>
  <c r="AN3616" i="5"/>
  <c r="AK3616" i="5"/>
  <c r="AJ3616" i="5"/>
  <c r="AI3616" i="5"/>
  <c r="AG3616" i="5"/>
  <c r="BK3615" i="5"/>
  <c r="BJ3615" i="5"/>
  <c r="BI3615" i="5"/>
  <c r="BH3615" i="5"/>
  <c r="BF3615" i="5"/>
  <c r="BE3615" i="5"/>
  <c r="BD3615" i="5"/>
  <c r="BC3615" i="5"/>
  <c r="BA3615" i="5"/>
  <c r="AZ3615" i="5"/>
  <c r="AY3615" i="5"/>
  <c r="AX3615" i="5"/>
  <c r="AV3615" i="5"/>
  <c r="AU3615" i="5"/>
  <c r="AT3615" i="5"/>
  <c r="AS3615" i="5"/>
  <c r="AQ3615" i="5"/>
  <c r="AP3615" i="5"/>
  <c r="AO3615" i="5"/>
  <c r="AN3615" i="5"/>
  <c r="AK3615" i="5"/>
  <c r="AJ3615" i="5"/>
  <c r="AI3615" i="5"/>
  <c r="AG3615" i="5"/>
  <c r="BZ3614" i="5"/>
  <c r="BY3614" i="5"/>
  <c r="BX3614" i="5"/>
  <c r="BW3614" i="5"/>
  <c r="BV3614" i="5"/>
  <c r="BU3614" i="5"/>
  <c r="BT3614" i="5"/>
  <c r="BS3614" i="5"/>
  <c r="BR3614" i="5"/>
  <c r="BQ3614" i="5"/>
  <c r="BP3614" i="5"/>
  <c r="BO3614" i="5"/>
  <c r="BK3614" i="5"/>
  <c r="BJ3614" i="5"/>
  <c r="BI3614" i="5"/>
  <c r="BH3614" i="5"/>
  <c r="BF3614" i="5"/>
  <c r="BE3614" i="5"/>
  <c r="BD3614" i="5"/>
  <c r="BC3614" i="5"/>
  <c r="BA3614" i="5"/>
  <c r="AZ3614" i="5"/>
  <c r="AY3614" i="5"/>
  <c r="AX3614" i="5"/>
  <c r="AV3614" i="5"/>
  <c r="AU3614" i="5"/>
  <c r="AT3614" i="5"/>
  <c r="AS3614" i="5"/>
  <c r="AQ3614" i="5"/>
  <c r="AP3614" i="5"/>
  <c r="AO3614" i="5"/>
  <c r="AN3614" i="5"/>
  <c r="AK3614" i="5"/>
  <c r="AJ3614" i="5"/>
  <c r="AI3614" i="5"/>
  <c r="AG3614" i="5"/>
  <c r="BZ3613" i="5"/>
  <c r="BY3613" i="5"/>
  <c r="BX3613" i="5"/>
  <c r="BW3613" i="5"/>
  <c r="BV3613" i="5"/>
  <c r="BU3613" i="5"/>
  <c r="BT3613" i="5"/>
  <c r="BS3613" i="5"/>
  <c r="BR3613" i="5"/>
  <c r="BQ3613" i="5"/>
  <c r="BP3613" i="5"/>
  <c r="BO3613" i="5"/>
  <c r="BK3613" i="5"/>
  <c r="BJ3613" i="5"/>
  <c r="BI3613" i="5"/>
  <c r="BH3613" i="5"/>
  <c r="BF3613" i="5"/>
  <c r="BE3613" i="5"/>
  <c r="BD3613" i="5"/>
  <c r="BC3613" i="5"/>
  <c r="BA3613" i="5"/>
  <c r="AZ3613" i="5"/>
  <c r="AY3613" i="5"/>
  <c r="AX3613" i="5"/>
  <c r="AV3613" i="5"/>
  <c r="AU3613" i="5"/>
  <c r="AT3613" i="5"/>
  <c r="AS3613" i="5"/>
  <c r="AQ3613" i="5"/>
  <c r="AP3613" i="5"/>
  <c r="AO3613" i="5"/>
  <c r="AN3613" i="5"/>
  <c r="AK3613" i="5"/>
  <c r="AJ3613" i="5"/>
  <c r="AI3613" i="5"/>
  <c r="AG3613" i="5"/>
  <c r="BZ3612" i="5"/>
  <c r="BY3612" i="5"/>
  <c r="BX3612" i="5"/>
  <c r="BW3612" i="5"/>
  <c r="BV3612" i="5"/>
  <c r="BU3612" i="5"/>
  <c r="BT3612" i="5"/>
  <c r="BS3612" i="5"/>
  <c r="BR3612" i="5"/>
  <c r="BQ3612" i="5"/>
  <c r="BP3612" i="5"/>
  <c r="BO3612" i="5"/>
  <c r="BK3612" i="5"/>
  <c r="BJ3612" i="5"/>
  <c r="BI3612" i="5"/>
  <c r="BH3612" i="5"/>
  <c r="BF3612" i="5"/>
  <c r="BE3612" i="5"/>
  <c r="BD3612" i="5"/>
  <c r="BC3612" i="5"/>
  <c r="BA3612" i="5"/>
  <c r="AZ3612" i="5"/>
  <c r="AY3612" i="5"/>
  <c r="AX3612" i="5"/>
  <c r="AV3612" i="5"/>
  <c r="AU3612" i="5"/>
  <c r="AT3612" i="5"/>
  <c r="AS3612" i="5"/>
  <c r="AQ3612" i="5"/>
  <c r="AP3612" i="5"/>
  <c r="AO3612" i="5"/>
  <c r="AN3612" i="5"/>
  <c r="AK3612" i="5"/>
  <c r="AJ3612" i="5"/>
  <c r="AI3612" i="5"/>
  <c r="AG3612" i="5"/>
  <c r="BZ3611" i="5"/>
  <c r="BY3611" i="5"/>
  <c r="BX3611" i="5"/>
  <c r="BW3611" i="5"/>
  <c r="BV3611" i="5"/>
  <c r="BU3611" i="5"/>
  <c r="BT3611" i="5"/>
  <c r="BS3611" i="5"/>
  <c r="BR3611" i="5"/>
  <c r="BQ3611" i="5"/>
  <c r="BP3611" i="5"/>
  <c r="BO3611" i="5"/>
  <c r="BK3611" i="5"/>
  <c r="BJ3611" i="5"/>
  <c r="BI3611" i="5"/>
  <c r="BH3611" i="5"/>
  <c r="BF3611" i="5"/>
  <c r="BE3611" i="5"/>
  <c r="BD3611" i="5"/>
  <c r="BC3611" i="5"/>
  <c r="BA3611" i="5"/>
  <c r="AZ3611" i="5"/>
  <c r="AY3611" i="5"/>
  <c r="AX3611" i="5"/>
  <c r="AV3611" i="5"/>
  <c r="AU3611" i="5"/>
  <c r="AT3611" i="5"/>
  <c r="AS3611" i="5"/>
  <c r="AQ3611" i="5"/>
  <c r="AP3611" i="5"/>
  <c r="AO3611" i="5"/>
  <c r="AN3611" i="5"/>
  <c r="AK3611" i="5"/>
  <c r="AJ3611" i="5"/>
  <c r="AI3611" i="5"/>
  <c r="AG3611" i="5"/>
  <c r="BK3610" i="5"/>
  <c r="BJ3610" i="5"/>
  <c r="BI3610" i="5"/>
  <c r="BH3610" i="5"/>
  <c r="BF3610" i="5"/>
  <c r="BE3610" i="5"/>
  <c r="BD3610" i="5"/>
  <c r="BC3610" i="5"/>
  <c r="BA3610" i="5"/>
  <c r="AZ3610" i="5"/>
  <c r="AY3610" i="5"/>
  <c r="AX3610" i="5"/>
  <c r="AV3610" i="5"/>
  <c r="AU3610" i="5"/>
  <c r="AT3610" i="5"/>
  <c r="AS3610" i="5"/>
  <c r="AQ3610" i="5"/>
  <c r="AP3610" i="5"/>
  <c r="AO3610" i="5"/>
  <c r="AN3610" i="5"/>
  <c r="AK3610" i="5"/>
  <c r="AJ3610" i="5"/>
  <c r="AI3610" i="5"/>
  <c r="AG3610" i="5"/>
  <c r="BK3609" i="5"/>
  <c r="BJ3609" i="5"/>
  <c r="BI3609" i="5"/>
  <c r="BH3609" i="5"/>
  <c r="BF3609" i="5"/>
  <c r="BE3609" i="5"/>
  <c r="BD3609" i="5"/>
  <c r="BC3609" i="5"/>
  <c r="BA3609" i="5"/>
  <c r="AZ3609" i="5"/>
  <c r="AY3609" i="5"/>
  <c r="AX3609" i="5"/>
  <c r="AV3609" i="5"/>
  <c r="AU3609" i="5"/>
  <c r="AT3609" i="5"/>
  <c r="AS3609" i="5"/>
  <c r="AQ3609" i="5"/>
  <c r="AP3609" i="5"/>
  <c r="AO3609" i="5"/>
  <c r="AN3609" i="5"/>
  <c r="AK3609" i="5"/>
  <c r="AJ3609" i="5"/>
  <c r="AI3609" i="5"/>
  <c r="AG3609" i="5"/>
  <c r="BK3608" i="5"/>
  <c r="BJ3608" i="5"/>
  <c r="BI3608" i="5"/>
  <c r="BH3608" i="5"/>
  <c r="BF3608" i="5"/>
  <c r="BE3608" i="5"/>
  <c r="BD3608" i="5"/>
  <c r="BC3608" i="5"/>
  <c r="BA3608" i="5"/>
  <c r="AZ3608" i="5"/>
  <c r="AY3608" i="5"/>
  <c r="AX3608" i="5"/>
  <c r="AV3608" i="5"/>
  <c r="AU3608" i="5"/>
  <c r="AT3608" i="5"/>
  <c r="AS3608" i="5"/>
  <c r="AQ3608" i="5"/>
  <c r="AP3608" i="5"/>
  <c r="AO3608" i="5"/>
  <c r="AN3608" i="5"/>
  <c r="AK3608" i="5"/>
  <c r="AJ3608" i="5"/>
  <c r="AI3608" i="5"/>
  <c r="AG3608" i="5"/>
  <c r="BZ3607" i="5"/>
  <c r="BY3607" i="5"/>
  <c r="BX3607" i="5"/>
  <c r="BW3607" i="5"/>
  <c r="BV3607" i="5"/>
  <c r="BU3607" i="5"/>
  <c r="BT3607" i="5"/>
  <c r="BS3607" i="5"/>
  <c r="BR3607" i="5"/>
  <c r="BQ3607" i="5"/>
  <c r="BP3607" i="5"/>
  <c r="BO3607" i="5"/>
  <c r="BK3607" i="5"/>
  <c r="BJ3607" i="5"/>
  <c r="BI3607" i="5"/>
  <c r="BH3607" i="5"/>
  <c r="BF3607" i="5"/>
  <c r="BE3607" i="5"/>
  <c r="BD3607" i="5"/>
  <c r="BC3607" i="5"/>
  <c r="BA3607" i="5"/>
  <c r="AZ3607" i="5"/>
  <c r="AY3607" i="5"/>
  <c r="AX3607" i="5"/>
  <c r="AV3607" i="5"/>
  <c r="AU3607" i="5"/>
  <c r="AT3607" i="5"/>
  <c r="AS3607" i="5"/>
  <c r="AQ3607" i="5"/>
  <c r="AP3607" i="5"/>
  <c r="AO3607" i="5"/>
  <c r="AN3607" i="5"/>
  <c r="AK3607" i="5"/>
  <c r="AJ3607" i="5"/>
  <c r="AI3607" i="5"/>
  <c r="AG3607" i="5"/>
  <c r="BZ3606" i="5"/>
  <c r="BY3606" i="5"/>
  <c r="BX3606" i="5"/>
  <c r="BW3606" i="5"/>
  <c r="BV3606" i="5"/>
  <c r="BU3606" i="5"/>
  <c r="BT3606" i="5"/>
  <c r="BS3606" i="5"/>
  <c r="BR3606" i="5"/>
  <c r="BQ3606" i="5"/>
  <c r="BP3606" i="5"/>
  <c r="BO3606" i="5"/>
  <c r="BK3606" i="5"/>
  <c r="BJ3606" i="5"/>
  <c r="BI3606" i="5"/>
  <c r="BH3606" i="5"/>
  <c r="BF3606" i="5"/>
  <c r="BE3606" i="5"/>
  <c r="BD3606" i="5"/>
  <c r="BC3606" i="5"/>
  <c r="BA3606" i="5"/>
  <c r="AZ3606" i="5"/>
  <c r="AY3606" i="5"/>
  <c r="AX3606" i="5"/>
  <c r="AV3606" i="5"/>
  <c r="AU3606" i="5"/>
  <c r="AT3606" i="5"/>
  <c r="AS3606" i="5"/>
  <c r="AQ3606" i="5"/>
  <c r="AP3606" i="5"/>
  <c r="AO3606" i="5"/>
  <c r="AN3606" i="5"/>
  <c r="AK3606" i="5"/>
  <c r="AJ3606" i="5"/>
  <c r="AI3606" i="5"/>
  <c r="AG3606" i="5"/>
  <c r="BZ3605" i="5"/>
  <c r="BY3605" i="5"/>
  <c r="BX3605" i="5"/>
  <c r="BW3605" i="5"/>
  <c r="BV3605" i="5"/>
  <c r="BU3605" i="5"/>
  <c r="BT3605" i="5"/>
  <c r="BS3605" i="5"/>
  <c r="BR3605" i="5"/>
  <c r="BQ3605" i="5"/>
  <c r="BP3605" i="5"/>
  <c r="BO3605" i="5"/>
  <c r="BK3605" i="5"/>
  <c r="BJ3605" i="5"/>
  <c r="BI3605" i="5"/>
  <c r="BH3605" i="5"/>
  <c r="BF3605" i="5"/>
  <c r="BE3605" i="5"/>
  <c r="BD3605" i="5"/>
  <c r="BC3605" i="5"/>
  <c r="BA3605" i="5"/>
  <c r="AZ3605" i="5"/>
  <c r="AY3605" i="5"/>
  <c r="AX3605" i="5"/>
  <c r="AV3605" i="5"/>
  <c r="AU3605" i="5"/>
  <c r="AT3605" i="5"/>
  <c r="AS3605" i="5"/>
  <c r="AQ3605" i="5"/>
  <c r="AP3605" i="5"/>
  <c r="AO3605" i="5"/>
  <c r="AN3605" i="5"/>
  <c r="AK3605" i="5"/>
  <c r="AJ3605" i="5"/>
  <c r="AI3605" i="5"/>
  <c r="AG3605" i="5"/>
  <c r="BZ3604" i="5"/>
  <c r="BY3604" i="5"/>
  <c r="BX3604" i="5"/>
  <c r="BW3604" i="5"/>
  <c r="BV3604" i="5"/>
  <c r="BU3604" i="5"/>
  <c r="BT3604" i="5"/>
  <c r="BS3604" i="5"/>
  <c r="BR3604" i="5"/>
  <c r="BQ3604" i="5"/>
  <c r="BP3604" i="5"/>
  <c r="BO3604" i="5"/>
  <c r="BK3604" i="5"/>
  <c r="BJ3604" i="5"/>
  <c r="BI3604" i="5"/>
  <c r="BH3604" i="5"/>
  <c r="BF3604" i="5"/>
  <c r="BE3604" i="5"/>
  <c r="BD3604" i="5"/>
  <c r="BC3604" i="5"/>
  <c r="BA3604" i="5"/>
  <c r="AZ3604" i="5"/>
  <c r="AY3604" i="5"/>
  <c r="AX3604" i="5"/>
  <c r="AV3604" i="5"/>
  <c r="AU3604" i="5"/>
  <c r="AT3604" i="5"/>
  <c r="AS3604" i="5"/>
  <c r="AQ3604" i="5"/>
  <c r="AP3604" i="5"/>
  <c r="AO3604" i="5"/>
  <c r="AN3604" i="5"/>
  <c r="AK3604" i="5"/>
  <c r="AJ3604" i="5"/>
  <c r="AI3604" i="5"/>
  <c r="AG3604" i="5"/>
  <c r="BK3603" i="5"/>
  <c r="BJ3603" i="5"/>
  <c r="BI3603" i="5"/>
  <c r="BH3603" i="5"/>
  <c r="BF3603" i="5"/>
  <c r="BE3603" i="5"/>
  <c r="BD3603" i="5"/>
  <c r="BC3603" i="5"/>
  <c r="BA3603" i="5"/>
  <c r="AZ3603" i="5"/>
  <c r="AY3603" i="5"/>
  <c r="AX3603" i="5"/>
  <c r="AV3603" i="5"/>
  <c r="AU3603" i="5"/>
  <c r="AT3603" i="5"/>
  <c r="AS3603" i="5"/>
  <c r="AQ3603" i="5"/>
  <c r="AP3603" i="5"/>
  <c r="AO3603" i="5"/>
  <c r="AN3603" i="5"/>
  <c r="AK3603" i="5"/>
  <c r="AJ3603" i="5"/>
  <c r="AI3603" i="5"/>
  <c r="AG3603" i="5"/>
  <c r="BK3602" i="5"/>
  <c r="BJ3602" i="5"/>
  <c r="BI3602" i="5"/>
  <c r="BH3602" i="5"/>
  <c r="BF3602" i="5"/>
  <c r="BE3602" i="5"/>
  <c r="BD3602" i="5"/>
  <c r="BC3602" i="5"/>
  <c r="BA3602" i="5"/>
  <c r="AZ3602" i="5"/>
  <c r="AY3602" i="5"/>
  <c r="AX3602" i="5"/>
  <c r="AV3602" i="5"/>
  <c r="AU3602" i="5"/>
  <c r="AT3602" i="5"/>
  <c r="AS3602" i="5"/>
  <c r="AQ3602" i="5"/>
  <c r="AP3602" i="5"/>
  <c r="AO3602" i="5"/>
  <c r="AN3602" i="5"/>
  <c r="AK3602" i="5"/>
  <c r="AJ3602" i="5"/>
  <c r="AI3602" i="5"/>
  <c r="AG3602" i="5"/>
  <c r="BK3601" i="5"/>
  <c r="BJ3601" i="5"/>
  <c r="BI3601" i="5"/>
  <c r="BH3601" i="5"/>
  <c r="BF3601" i="5"/>
  <c r="BE3601" i="5"/>
  <c r="BD3601" i="5"/>
  <c r="BC3601" i="5"/>
  <c r="BA3601" i="5"/>
  <c r="AZ3601" i="5"/>
  <c r="AY3601" i="5"/>
  <c r="AX3601" i="5"/>
  <c r="AV3601" i="5"/>
  <c r="AU3601" i="5"/>
  <c r="AT3601" i="5"/>
  <c r="AS3601" i="5"/>
  <c r="AQ3601" i="5"/>
  <c r="AP3601" i="5"/>
  <c r="AO3601" i="5"/>
  <c r="AN3601" i="5"/>
  <c r="AK3601" i="5"/>
  <c r="AJ3601" i="5"/>
  <c r="AI3601" i="5"/>
  <c r="AG3601" i="5"/>
  <c r="BK3600" i="5"/>
  <c r="BJ3600" i="5"/>
  <c r="BI3600" i="5"/>
  <c r="BH3600" i="5"/>
  <c r="BF3600" i="5"/>
  <c r="BE3600" i="5"/>
  <c r="BD3600" i="5"/>
  <c r="BC3600" i="5"/>
  <c r="BA3600" i="5"/>
  <c r="AZ3600" i="5"/>
  <c r="AY3600" i="5"/>
  <c r="AX3600" i="5"/>
  <c r="AV3600" i="5"/>
  <c r="AU3600" i="5"/>
  <c r="AT3600" i="5"/>
  <c r="AS3600" i="5"/>
  <c r="AQ3600" i="5"/>
  <c r="AP3600" i="5"/>
  <c r="AO3600" i="5"/>
  <c r="AN3600" i="5"/>
  <c r="AK3600" i="5"/>
  <c r="AJ3600" i="5"/>
  <c r="AI3600" i="5"/>
  <c r="AG3600" i="5"/>
  <c r="BK3599" i="5"/>
  <c r="BJ3599" i="5"/>
  <c r="BI3599" i="5"/>
  <c r="BH3599" i="5"/>
  <c r="BF3599" i="5"/>
  <c r="BE3599" i="5"/>
  <c r="BD3599" i="5"/>
  <c r="BC3599" i="5"/>
  <c r="BA3599" i="5"/>
  <c r="AZ3599" i="5"/>
  <c r="AY3599" i="5"/>
  <c r="AX3599" i="5"/>
  <c r="AV3599" i="5"/>
  <c r="AU3599" i="5"/>
  <c r="AT3599" i="5"/>
  <c r="AS3599" i="5"/>
  <c r="AQ3599" i="5"/>
  <c r="AP3599" i="5"/>
  <c r="AO3599" i="5"/>
  <c r="AN3599" i="5"/>
  <c r="AK3599" i="5"/>
  <c r="AJ3599" i="5"/>
  <c r="AI3599" i="5"/>
  <c r="AG3599" i="5"/>
  <c r="BK3598" i="5"/>
  <c r="BJ3598" i="5"/>
  <c r="BI3598" i="5"/>
  <c r="BH3598" i="5"/>
  <c r="BF3598" i="5"/>
  <c r="BE3598" i="5"/>
  <c r="BD3598" i="5"/>
  <c r="BC3598" i="5"/>
  <c r="BA3598" i="5"/>
  <c r="AZ3598" i="5"/>
  <c r="AY3598" i="5"/>
  <c r="AX3598" i="5"/>
  <c r="AV3598" i="5"/>
  <c r="AU3598" i="5"/>
  <c r="AT3598" i="5"/>
  <c r="AS3598" i="5"/>
  <c r="AQ3598" i="5"/>
  <c r="AP3598" i="5"/>
  <c r="AO3598" i="5"/>
  <c r="AN3598" i="5"/>
  <c r="AK3598" i="5"/>
  <c r="AJ3598" i="5"/>
  <c r="AI3598" i="5"/>
  <c r="AG3598" i="5"/>
  <c r="BK3597" i="5"/>
  <c r="BJ3597" i="5"/>
  <c r="BI3597" i="5"/>
  <c r="BH3597" i="5"/>
  <c r="BF3597" i="5"/>
  <c r="BE3597" i="5"/>
  <c r="BD3597" i="5"/>
  <c r="BC3597" i="5"/>
  <c r="BA3597" i="5"/>
  <c r="AZ3597" i="5"/>
  <c r="AY3597" i="5"/>
  <c r="AX3597" i="5"/>
  <c r="AV3597" i="5"/>
  <c r="AU3597" i="5"/>
  <c r="AT3597" i="5"/>
  <c r="AS3597" i="5"/>
  <c r="AQ3597" i="5"/>
  <c r="AP3597" i="5"/>
  <c r="AO3597" i="5"/>
  <c r="AN3597" i="5"/>
  <c r="AK3597" i="5"/>
  <c r="AJ3597" i="5"/>
  <c r="AI3597" i="5"/>
  <c r="AG3597" i="5"/>
  <c r="BK3596" i="5"/>
  <c r="BJ3596" i="5"/>
  <c r="BI3596" i="5"/>
  <c r="BH3596" i="5"/>
  <c r="BF3596" i="5"/>
  <c r="BE3596" i="5"/>
  <c r="BD3596" i="5"/>
  <c r="BC3596" i="5"/>
  <c r="BA3596" i="5"/>
  <c r="AZ3596" i="5"/>
  <c r="AY3596" i="5"/>
  <c r="AX3596" i="5"/>
  <c r="AV3596" i="5"/>
  <c r="AU3596" i="5"/>
  <c r="AT3596" i="5"/>
  <c r="AS3596" i="5"/>
  <c r="AQ3596" i="5"/>
  <c r="AP3596" i="5"/>
  <c r="AO3596" i="5"/>
  <c r="AN3596" i="5"/>
  <c r="AK3596" i="5"/>
  <c r="AJ3596" i="5"/>
  <c r="AI3596" i="5"/>
  <c r="AG3596" i="5"/>
  <c r="BK3595" i="5"/>
  <c r="BJ3595" i="5"/>
  <c r="BI3595" i="5"/>
  <c r="BH3595" i="5"/>
  <c r="BF3595" i="5"/>
  <c r="BE3595" i="5"/>
  <c r="BD3595" i="5"/>
  <c r="BC3595" i="5"/>
  <c r="BA3595" i="5"/>
  <c r="AZ3595" i="5"/>
  <c r="AY3595" i="5"/>
  <c r="AX3595" i="5"/>
  <c r="AV3595" i="5"/>
  <c r="AU3595" i="5"/>
  <c r="AT3595" i="5"/>
  <c r="AS3595" i="5"/>
  <c r="AQ3595" i="5"/>
  <c r="AP3595" i="5"/>
  <c r="AO3595" i="5"/>
  <c r="AN3595" i="5"/>
  <c r="AK3595" i="5"/>
  <c r="AJ3595" i="5"/>
  <c r="AI3595" i="5"/>
  <c r="AG3595" i="5"/>
  <c r="BK3594" i="5"/>
  <c r="BJ3594" i="5"/>
  <c r="BI3594" i="5"/>
  <c r="BH3594" i="5"/>
  <c r="BF3594" i="5"/>
  <c r="BE3594" i="5"/>
  <c r="BD3594" i="5"/>
  <c r="BC3594" i="5"/>
  <c r="BA3594" i="5"/>
  <c r="AZ3594" i="5"/>
  <c r="AY3594" i="5"/>
  <c r="AX3594" i="5"/>
  <c r="AV3594" i="5"/>
  <c r="AU3594" i="5"/>
  <c r="AT3594" i="5"/>
  <c r="AS3594" i="5"/>
  <c r="AQ3594" i="5"/>
  <c r="AP3594" i="5"/>
  <c r="AO3594" i="5"/>
  <c r="AN3594" i="5"/>
  <c r="AK3594" i="5"/>
  <c r="AJ3594" i="5"/>
  <c r="AI3594" i="5"/>
  <c r="AG3594" i="5"/>
  <c r="BK3593" i="5"/>
  <c r="BJ3593" i="5"/>
  <c r="BI3593" i="5"/>
  <c r="BH3593" i="5"/>
  <c r="BF3593" i="5"/>
  <c r="BE3593" i="5"/>
  <c r="BD3593" i="5"/>
  <c r="BC3593" i="5"/>
  <c r="BA3593" i="5"/>
  <c r="AZ3593" i="5"/>
  <c r="AY3593" i="5"/>
  <c r="AX3593" i="5"/>
  <c r="AV3593" i="5"/>
  <c r="AU3593" i="5"/>
  <c r="AT3593" i="5"/>
  <c r="AS3593" i="5"/>
  <c r="AQ3593" i="5"/>
  <c r="AP3593" i="5"/>
  <c r="AO3593" i="5"/>
  <c r="AN3593" i="5"/>
  <c r="AK3593" i="5"/>
  <c r="AJ3593" i="5"/>
  <c r="AI3593" i="5"/>
  <c r="AG3593" i="5"/>
  <c r="BK3592" i="5"/>
  <c r="BJ3592" i="5"/>
  <c r="BI3592" i="5"/>
  <c r="BH3592" i="5"/>
  <c r="BF3592" i="5"/>
  <c r="BE3592" i="5"/>
  <c r="BD3592" i="5"/>
  <c r="BC3592" i="5"/>
  <c r="BA3592" i="5"/>
  <c r="AZ3592" i="5"/>
  <c r="AY3592" i="5"/>
  <c r="AX3592" i="5"/>
  <c r="AV3592" i="5"/>
  <c r="AU3592" i="5"/>
  <c r="AT3592" i="5"/>
  <c r="AS3592" i="5"/>
  <c r="AQ3592" i="5"/>
  <c r="AP3592" i="5"/>
  <c r="AO3592" i="5"/>
  <c r="AN3592" i="5"/>
  <c r="AK3592" i="5"/>
  <c r="AJ3592" i="5"/>
  <c r="AI3592" i="5"/>
  <c r="AG3592" i="5"/>
  <c r="BK3591" i="5"/>
  <c r="BJ3591" i="5"/>
  <c r="BI3591" i="5"/>
  <c r="BH3591" i="5"/>
  <c r="BF3591" i="5"/>
  <c r="BE3591" i="5"/>
  <c r="BD3591" i="5"/>
  <c r="BC3591" i="5"/>
  <c r="BA3591" i="5"/>
  <c r="AZ3591" i="5"/>
  <c r="AY3591" i="5"/>
  <c r="AX3591" i="5"/>
  <c r="AV3591" i="5"/>
  <c r="AU3591" i="5"/>
  <c r="AT3591" i="5"/>
  <c r="AS3591" i="5"/>
  <c r="AQ3591" i="5"/>
  <c r="AP3591" i="5"/>
  <c r="AO3591" i="5"/>
  <c r="AN3591" i="5"/>
  <c r="AK3591" i="5"/>
  <c r="AJ3591" i="5"/>
  <c r="AI3591" i="5"/>
  <c r="AG3591" i="5"/>
  <c r="BK3590" i="5"/>
  <c r="BJ3590" i="5"/>
  <c r="BI3590" i="5"/>
  <c r="BH3590" i="5"/>
  <c r="BF3590" i="5"/>
  <c r="BE3590" i="5"/>
  <c r="BD3590" i="5"/>
  <c r="BC3590" i="5"/>
  <c r="BA3590" i="5"/>
  <c r="AZ3590" i="5"/>
  <c r="AY3590" i="5"/>
  <c r="AX3590" i="5"/>
  <c r="AV3590" i="5"/>
  <c r="AU3590" i="5"/>
  <c r="AT3590" i="5"/>
  <c r="AS3590" i="5"/>
  <c r="AQ3590" i="5"/>
  <c r="AP3590" i="5"/>
  <c r="AO3590" i="5"/>
  <c r="AN3590" i="5"/>
  <c r="AK3590" i="5"/>
  <c r="AJ3590" i="5"/>
  <c r="AI3590" i="5"/>
  <c r="AG3590" i="5"/>
  <c r="BZ3589" i="5"/>
  <c r="BY3589" i="5"/>
  <c r="BX3589" i="5"/>
  <c r="BW3589" i="5"/>
  <c r="BV3589" i="5"/>
  <c r="BU3589" i="5"/>
  <c r="BT3589" i="5"/>
  <c r="BS3589" i="5"/>
  <c r="BR3589" i="5"/>
  <c r="BQ3589" i="5"/>
  <c r="BP3589" i="5"/>
  <c r="BO3589" i="5"/>
  <c r="BK3589" i="5"/>
  <c r="BJ3589" i="5"/>
  <c r="BI3589" i="5"/>
  <c r="BH3589" i="5"/>
  <c r="BF3589" i="5"/>
  <c r="BE3589" i="5"/>
  <c r="BD3589" i="5"/>
  <c r="BC3589" i="5"/>
  <c r="BA3589" i="5"/>
  <c r="AZ3589" i="5"/>
  <c r="AY3589" i="5"/>
  <c r="AX3589" i="5"/>
  <c r="AV3589" i="5"/>
  <c r="AU3589" i="5"/>
  <c r="AT3589" i="5"/>
  <c r="AS3589" i="5"/>
  <c r="AQ3589" i="5"/>
  <c r="AP3589" i="5"/>
  <c r="AO3589" i="5"/>
  <c r="AN3589" i="5"/>
  <c r="AK3589" i="5"/>
  <c r="AJ3589" i="5"/>
  <c r="AI3589" i="5"/>
  <c r="AG3589" i="5"/>
  <c r="BZ3588" i="5"/>
  <c r="BY3588" i="5"/>
  <c r="BX3588" i="5"/>
  <c r="BW3588" i="5"/>
  <c r="BV3588" i="5"/>
  <c r="BU3588" i="5"/>
  <c r="BT3588" i="5"/>
  <c r="BS3588" i="5"/>
  <c r="BR3588" i="5"/>
  <c r="BQ3588" i="5"/>
  <c r="BP3588" i="5"/>
  <c r="BO3588" i="5"/>
  <c r="BK3588" i="5"/>
  <c r="BJ3588" i="5"/>
  <c r="BI3588" i="5"/>
  <c r="BH3588" i="5"/>
  <c r="BF3588" i="5"/>
  <c r="BE3588" i="5"/>
  <c r="BD3588" i="5"/>
  <c r="BC3588" i="5"/>
  <c r="BA3588" i="5"/>
  <c r="AZ3588" i="5"/>
  <c r="AY3588" i="5"/>
  <c r="AX3588" i="5"/>
  <c r="AV3588" i="5"/>
  <c r="AU3588" i="5"/>
  <c r="AT3588" i="5"/>
  <c r="AS3588" i="5"/>
  <c r="AQ3588" i="5"/>
  <c r="AP3588" i="5"/>
  <c r="AO3588" i="5"/>
  <c r="AN3588" i="5"/>
  <c r="AK3588" i="5"/>
  <c r="AJ3588" i="5"/>
  <c r="AI3588" i="5"/>
  <c r="AG3588" i="5"/>
  <c r="BZ3587" i="5"/>
  <c r="BY3587" i="5"/>
  <c r="BX3587" i="5"/>
  <c r="BW3587" i="5"/>
  <c r="BV3587" i="5"/>
  <c r="BU3587" i="5"/>
  <c r="BT3587" i="5"/>
  <c r="BS3587" i="5"/>
  <c r="BR3587" i="5"/>
  <c r="BQ3587" i="5"/>
  <c r="BP3587" i="5"/>
  <c r="BO3587" i="5"/>
  <c r="BK3587" i="5"/>
  <c r="BJ3587" i="5"/>
  <c r="BI3587" i="5"/>
  <c r="BH3587" i="5"/>
  <c r="BF3587" i="5"/>
  <c r="BE3587" i="5"/>
  <c r="BD3587" i="5"/>
  <c r="BC3587" i="5"/>
  <c r="BA3587" i="5"/>
  <c r="AZ3587" i="5"/>
  <c r="AY3587" i="5"/>
  <c r="AX3587" i="5"/>
  <c r="AV3587" i="5"/>
  <c r="AU3587" i="5"/>
  <c r="AT3587" i="5"/>
  <c r="AS3587" i="5"/>
  <c r="AQ3587" i="5"/>
  <c r="AP3587" i="5"/>
  <c r="AO3587" i="5"/>
  <c r="AN3587" i="5"/>
  <c r="AK3587" i="5"/>
  <c r="AJ3587" i="5"/>
  <c r="AI3587" i="5"/>
  <c r="AG3587" i="5"/>
  <c r="BZ3586" i="5"/>
  <c r="BY3586" i="5"/>
  <c r="BX3586" i="5"/>
  <c r="BW3586" i="5"/>
  <c r="BV3586" i="5"/>
  <c r="BU3586" i="5"/>
  <c r="BT3586" i="5"/>
  <c r="BS3586" i="5"/>
  <c r="BR3586" i="5"/>
  <c r="BQ3586" i="5"/>
  <c r="BP3586" i="5"/>
  <c r="BO3586" i="5"/>
  <c r="BK3586" i="5"/>
  <c r="BJ3586" i="5"/>
  <c r="BI3586" i="5"/>
  <c r="BH3586" i="5"/>
  <c r="BF3586" i="5"/>
  <c r="BE3586" i="5"/>
  <c r="BD3586" i="5"/>
  <c r="BC3586" i="5"/>
  <c r="BA3586" i="5"/>
  <c r="AZ3586" i="5"/>
  <c r="AY3586" i="5"/>
  <c r="AX3586" i="5"/>
  <c r="AV3586" i="5"/>
  <c r="AU3586" i="5"/>
  <c r="AT3586" i="5"/>
  <c r="AS3586" i="5"/>
  <c r="AQ3586" i="5"/>
  <c r="AP3586" i="5"/>
  <c r="AO3586" i="5"/>
  <c r="AN3586" i="5"/>
  <c r="AK3586" i="5"/>
  <c r="AJ3586" i="5"/>
  <c r="AI3586" i="5"/>
  <c r="AG3586" i="5"/>
  <c r="BK3585" i="5"/>
  <c r="BJ3585" i="5"/>
  <c r="BI3585" i="5"/>
  <c r="BH3585" i="5"/>
  <c r="BF3585" i="5"/>
  <c r="BE3585" i="5"/>
  <c r="BD3585" i="5"/>
  <c r="BC3585" i="5"/>
  <c r="BA3585" i="5"/>
  <c r="AZ3585" i="5"/>
  <c r="AY3585" i="5"/>
  <c r="AX3585" i="5"/>
  <c r="AV3585" i="5"/>
  <c r="AU3585" i="5"/>
  <c r="AT3585" i="5"/>
  <c r="AS3585" i="5"/>
  <c r="AQ3585" i="5"/>
  <c r="AP3585" i="5"/>
  <c r="AO3585" i="5"/>
  <c r="AN3585" i="5"/>
  <c r="AK3585" i="5"/>
  <c r="AJ3585" i="5"/>
  <c r="AI3585" i="5"/>
  <c r="AG3585" i="5"/>
  <c r="BK3584" i="5"/>
  <c r="BJ3584" i="5"/>
  <c r="BI3584" i="5"/>
  <c r="BH3584" i="5"/>
  <c r="BF3584" i="5"/>
  <c r="BE3584" i="5"/>
  <c r="BD3584" i="5"/>
  <c r="BC3584" i="5"/>
  <c r="BA3584" i="5"/>
  <c r="AZ3584" i="5"/>
  <c r="AY3584" i="5"/>
  <c r="AX3584" i="5"/>
  <c r="AV3584" i="5"/>
  <c r="AU3584" i="5"/>
  <c r="AT3584" i="5"/>
  <c r="AS3584" i="5"/>
  <c r="AQ3584" i="5"/>
  <c r="AP3584" i="5"/>
  <c r="AO3584" i="5"/>
  <c r="AN3584" i="5"/>
  <c r="AK3584" i="5"/>
  <c r="AJ3584" i="5"/>
  <c r="AI3584" i="5"/>
  <c r="AG3584" i="5"/>
  <c r="BK3583" i="5"/>
  <c r="BJ3583" i="5"/>
  <c r="BI3583" i="5"/>
  <c r="BH3583" i="5"/>
  <c r="BF3583" i="5"/>
  <c r="BE3583" i="5"/>
  <c r="BD3583" i="5"/>
  <c r="BC3583" i="5"/>
  <c r="BA3583" i="5"/>
  <c r="AZ3583" i="5"/>
  <c r="AY3583" i="5"/>
  <c r="AX3583" i="5"/>
  <c r="AV3583" i="5"/>
  <c r="AU3583" i="5"/>
  <c r="AT3583" i="5"/>
  <c r="AS3583" i="5"/>
  <c r="AQ3583" i="5"/>
  <c r="AP3583" i="5"/>
  <c r="AO3583" i="5"/>
  <c r="AN3583" i="5"/>
  <c r="AK3583" i="5"/>
  <c r="AJ3583" i="5"/>
  <c r="AI3583" i="5"/>
  <c r="AG3583" i="5"/>
  <c r="BK3582" i="5"/>
  <c r="BJ3582" i="5"/>
  <c r="BI3582" i="5"/>
  <c r="BH3582" i="5"/>
  <c r="BF3582" i="5"/>
  <c r="BE3582" i="5"/>
  <c r="BD3582" i="5"/>
  <c r="BC3582" i="5"/>
  <c r="BA3582" i="5"/>
  <c r="AZ3582" i="5"/>
  <c r="AY3582" i="5"/>
  <c r="AX3582" i="5"/>
  <c r="AV3582" i="5"/>
  <c r="AU3582" i="5"/>
  <c r="AT3582" i="5"/>
  <c r="AS3582" i="5"/>
  <c r="AQ3582" i="5"/>
  <c r="AP3582" i="5"/>
  <c r="AO3582" i="5"/>
  <c r="AN3582" i="5"/>
  <c r="AK3582" i="5"/>
  <c r="AJ3582" i="5"/>
  <c r="AI3582" i="5"/>
  <c r="AG3582" i="5"/>
  <c r="BZ3581" i="5"/>
  <c r="BY3581" i="5"/>
  <c r="BX3581" i="5"/>
  <c r="BW3581" i="5"/>
  <c r="BV3581" i="5"/>
  <c r="BU3581" i="5"/>
  <c r="BT3581" i="5"/>
  <c r="BS3581" i="5"/>
  <c r="BR3581" i="5"/>
  <c r="BQ3581" i="5"/>
  <c r="BP3581" i="5"/>
  <c r="BO3581" i="5"/>
  <c r="BK3581" i="5"/>
  <c r="BJ3581" i="5"/>
  <c r="BI3581" i="5"/>
  <c r="BH3581" i="5"/>
  <c r="BF3581" i="5"/>
  <c r="BE3581" i="5"/>
  <c r="BD3581" i="5"/>
  <c r="BC3581" i="5"/>
  <c r="BA3581" i="5"/>
  <c r="AZ3581" i="5"/>
  <c r="AY3581" i="5"/>
  <c r="AX3581" i="5"/>
  <c r="AV3581" i="5"/>
  <c r="AU3581" i="5"/>
  <c r="AT3581" i="5"/>
  <c r="AS3581" i="5"/>
  <c r="AQ3581" i="5"/>
  <c r="AP3581" i="5"/>
  <c r="AO3581" i="5"/>
  <c r="AN3581" i="5"/>
  <c r="AK3581" i="5"/>
  <c r="AJ3581" i="5"/>
  <c r="AI3581" i="5"/>
  <c r="AG3581" i="5"/>
  <c r="BZ3580" i="5"/>
  <c r="BY3580" i="5"/>
  <c r="BX3580" i="5"/>
  <c r="BW3580" i="5"/>
  <c r="BV3580" i="5"/>
  <c r="BU3580" i="5"/>
  <c r="BT3580" i="5"/>
  <c r="BS3580" i="5"/>
  <c r="BR3580" i="5"/>
  <c r="BQ3580" i="5"/>
  <c r="BP3580" i="5"/>
  <c r="BO3580" i="5"/>
  <c r="BK3580" i="5"/>
  <c r="BJ3580" i="5"/>
  <c r="BI3580" i="5"/>
  <c r="BH3580" i="5"/>
  <c r="BF3580" i="5"/>
  <c r="BE3580" i="5"/>
  <c r="BD3580" i="5"/>
  <c r="BC3580" i="5"/>
  <c r="BA3580" i="5"/>
  <c r="AZ3580" i="5"/>
  <c r="AY3580" i="5"/>
  <c r="AX3580" i="5"/>
  <c r="AV3580" i="5"/>
  <c r="AU3580" i="5"/>
  <c r="AT3580" i="5"/>
  <c r="AS3580" i="5"/>
  <c r="AQ3580" i="5"/>
  <c r="AP3580" i="5"/>
  <c r="AO3580" i="5"/>
  <c r="AN3580" i="5"/>
  <c r="AK3580" i="5"/>
  <c r="AJ3580" i="5"/>
  <c r="AI3580" i="5"/>
  <c r="AG3580" i="5"/>
  <c r="BZ3579" i="5"/>
  <c r="BY3579" i="5"/>
  <c r="BX3579" i="5"/>
  <c r="BW3579" i="5"/>
  <c r="BV3579" i="5"/>
  <c r="BU3579" i="5"/>
  <c r="BT3579" i="5"/>
  <c r="BS3579" i="5"/>
  <c r="BR3579" i="5"/>
  <c r="BQ3579" i="5"/>
  <c r="BP3579" i="5"/>
  <c r="BO3579" i="5"/>
  <c r="BK3579" i="5"/>
  <c r="BJ3579" i="5"/>
  <c r="BI3579" i="5"/>
  <c r="BH3579" i="5"/>
  <c r="BF3579" i="5"/>
  <c r="BE3579" i="5"/>
  <c r="BD3579" i="5"/>
  <c r="BC3579" i="5"/>
  <c r="BA3579" i="5"/>
  <c r="AZ3579" i="5"/>
  <c r="AY3579" i="5"/>
  <c r="AX3579" i="5"/>
  <c r="AV3579" i="5"/>
  <c r="AU3579" i="5"/>
  <c r="AT3579" i="5"/>
  <c r="AS3579" i="5"/>
  <c r="AQ3579" i="5"/>
  <c r="AP3579" i="5"/>
  <c r="AO3579" i="5"/>
  <c r="AN3579" i="5"/>
  <c r="AK3579" i="5"/>
  <c r="AJ3579" i="5"/>
  <c r="AI3579" i="5"/>
  <c r="AG3579" i="5"/>
  <c r="BZ3578" i="5"/>
  <c r="BY3578" i="5"/>
  <c r="BX3578" i="5"/>
  <c r="BW3578" i="5"/>
  <c r="BV3578" i="5"/>
  <c r="BU3578" i="5"/>
  <c r="BT3578" i="5"/>
  <c r="BS3578" i="5"/>
  <c r="BR3578" i="5"/>
  <c r="BQ3578" i="5"/>
  <c r="BP3578" i="5"/>
  <c r="BO3578" i="5"/>
  <c r="BK3578" i="5"/>
  <c r="BJ3578" i="5"/>
  <c r="BI3578" i="5"/>
  <c r="BH3578" i="5"/>
  <c r="BF3578" i="5"/>
  <c r="BE3578" i="5"/>
  <c r="BD3578" i="5"/>
  <c r="BC3578" i="5"/>
  <c r="BA3578" i="5"/>
  <c r="AZ3578" i="5"/>
  <c r="AY3578" i="5"/>
  <c r="AX3578" i="5"/>
  <c r="AV3578" i="5"/>
  <c r="AU3578" i="5"/>
  <c r="AT3578" i="5"/>
  <c r="AS3578" i="5"/>
  <c r="AQ3578" i="5"/>
  <c r="AP3578" i="5"/>
  <c r="AO3578" i="5"/>
  <c r="AN3578" i="5"/>
  <c r="AK3578" i="5"/>
  <c r="AJ3578" i="5"/>
  <c r="AI3578" i="5"/>
  <c r="AG3578" i="5"/>
  <c r="BK3577" i="5"/>
  <c r="BJ3577" i="5"/>
  <c r="BI3577" i="5"/>
  <c r="BH3577" i="5"/>
  <c r="BF3577" i="5"/>
  <c r="BE3577" i="5"/>
  <c r="BD3577" i="5"/>
  <c r="BC3577" i="5"/>
  <c r="BA3577" i="5"/>
  <c r="AZ3577" i="5"/>
  <c r="AY3577" i="5"/>
  <c r="AX3577" i="5"/>
  <c r="AV3577" i="5"/>
  <c r="AU3577" i="5"/>
  <c r="AT3577" i="5"/>
  <c r="AS3577" i="5"/>
  <c r="AQ3577" i="5"/>
  <c r="AP3577" i="5"/>
  <c r="AO3577" i="5"/>
  <c r="AN3577" i="5"/>
  <c r="AK3577" i="5"/>
  <c r="AJ3577" i="5"/>
  <c r="AI3577" i="5"/>
  <c r="AG3577" i="5"/>
  <c r="BK3576" i="5"/>
  <c r="BJ3576" i="5"/>
  <c r="BI3576" i="5"/>
  <c r="BH3576" i="5"/>
  <c r="BF3576" i="5"/>
  <c r="BE3576" i="5"/>
  <c r="BD3576" i="5"/>
  <c r="BC3576" i="5"/>
  <c r="BA3576" i="5"/>
  <c r="AZ3576" i="5"/>
  <c r="AY3576" i="5"/>
  <c r="AX3576" i="5"/>
  <c r="AV3576" i="5"/>
  <c r="AU3576" i="5"/>
  <c r="AT3576" i="5"/>
  <c r="AS3576" i="5"/>
  <c r="AQ3576" i="5"/>
  <c r="AP3576" i="5"/>
  <c r="AO3576" i="5"/>
  <c r="AN3576" i="5"/>
  <c r="AK3576" i="5"/>
  <c r="AJ3576" i="5"/>
  <c r="AI3576" i="5"/>
  <c r="AG3576" i="5"/>
  <c r="BK3575" i="5"/>
  <c r="BJ3575" i="5"/>
  <c r="BI3575" i="5"/>
  <c r="BH3575" i="5"/>
  <c r="BF3575" i="5"/>
  <c r="BE3575" i="5"/>
  <c r="BD3575" i="5"/>
  <c r="BC3575" i="5"/>
  <c r="BA3575" i="5"/>
  <c r="AZ3575" i="5"/>
  <c r="AY3575" i="5"/>
  <c r="AX3575" i="5"/>
  <c r="AV3575" i="5"/>
  <c r="AU3575" i="5"/>
  <c r="AT3575" i="5"/>
  <c r="AS3575" i="5"/>
  <c r="AQ3575" i="5"/>
  <c r="AP3575" i="5"/>
  <c r="AO3575" i="5"/>
  <c r="AN3575" i="5"/>
  <c r="AK3575" i="5"/>
  <c r="AJ3575" i="5"/>
  <c r="AI3575" i="5"/>
  <c r="AG3575" i="5"/>
  <c r="BK3574" i="5"/>
  <c r="BJ3574" i="5"/>
  <c r="BI3574" i="5"/>
  <c r="BH3574" i="5"/>
  <c r="BF3574" i="5"/>
  <c r="BE3574" i="5"/>
  <c r="BD3574" i="5"/>
  <c r="BC3574" i="5"/>
  <c r="BA3574" i="5"/>
  <c r="AZ3574" i="5"/>
  <c r="AY3574" i="5"/>
  <c r="AX3574" i="5"/>
  <c r="AV3574" i="5"/>
  <c r="AU3574" i="5"/>
  <c r="AT3574" i="5"/>
  <c r="AS3574" i="5"/>
  <c r="AQ3574" i="5"/>
  <c r="AP3574" i="5"/>
  <c r="AO3574" i="5"/>
  <c r="AN3574" i="5"/>
  <c r="AK3574" i="5"/>
  <c r="AJ3574" i="5"/>
  <c r="AI3574" i="5"/>
  <c r="AG3574" i="5"/>
  <c r="BK3573" i="5"/>
  <c r="BJ3573" i="5"/>
  <c r="BI3573" i="5"/>
  <c r="BH3573" i="5"/>
  <c r="BF3573" i="5"/>
  <c r="BE3573" i="5"/>
  <c r="BD3573" i="5"/>
  <c r="BC3573" i="5"/>
  <c r="BA3573" i="5"/>
  <c r="AZ3573" i="5"/>
  <c r="AY3573" i="5"/>
  <c r="AX3573" i="5"/>
  <c r="AV3573" i="5"/>
  <c r="AU3573" i="5"/>
  <c r="AT3573" i="5"/>
  <c r="AS3573" i="5"/>
  <c r="AQ3573" i="5"/>
  <c r="AP3573" i="5"/>
  <c r="AO3573" i="5"/>
  <c r="AN3573" i="5"/>
  <c r="AK3573" i="5"/>
  <c r="AJ3573" i="5"/>
  <c r="AI3573" i="5"/>
  <c r="AG3573" i="5"/>
  <c r="BK3572" i="5"/>
  <c r="BJ3572" i="5"/>
  <c r="BI3572" i="5"/>
  <c r="BH3572" i="5"/>
  <c r="BF3572" i="5"/>
  <c r="BE3572" i="5"/>
  <c r="BD3572" i="5"/>
  <c r="BC3572" i="5"/>
  <c r="BA3572" i="5"/>
  <c r="AZ3572" i="5"/>
  <c r="AY3572" i="5"/>
  <c r="AX3572" i="5"/>
  <c r="AV3572" i="5"/>
  <c r="AU3572" i="5"/>
  <c r="AT3572" i="5"/>
  <c r="AS3572" i="5"/>
  <c r="AQ3572" i="5"/>
  <c r="AP3572" i="5"/>
  <c r="AO3572" i="5"/>
  <c r="AN3572" i="5"/>
  <c r="AK3572" i="5"/>
  <c r="AJ3572" i="5"/>
  <c r="AI3572" i="5"/>
  <c r="AG3572" i="5"/>
  <c r="BZ3571" i="5"/>
  <c r="BY3571" i="5"/>
  <c r="BX3571" i="5"/>
  <c r="BW3571" i="5"/>
  <c r="BV3571" i="5"/>
  <c r="BU3571" i="5"/>
  <c r="BT3571" i="5"/>
  <c r="BS3571" i="5"/>
  <c r="BR3571" i="5"/>
  <c r="BQ3571" i="5"/>
  <c r="BP3571" i="5"/>
  <c r="BO3571" i="5"/>
  <c r="BK3571" i="5"/>
  <c r="BJ3571" i="5"/>
  <c r="BI3571" i="5"/>
  <c r="BH3571" i="5"/>
  <c r="BF3571" i="5"/>
  <c r="BE3571" i="5"/>
  <c r="BD3571" i="5"/>
  <c r="BC3571" i="5"/>
  <c r="BA3571" i="5"/>
  <c r="AZ3571" i="5"/>
  <c r="AY3571" i="5"/>
  <c r="AX3571" i="5"/>
  <c r="AV3571" i="5"/>
  <c r="AU3571" i="5"/>
  <c r="AT3571" i="5"/>
  <c r="AS3571" i="5"/>
  <c r="AQ3571" i="5"/>
  <c r="AP3571" i="5"/>
  <c r="AO3571" i="5"/>
  <c r="AN3571" i="5"/>
  <c r="AK3571" i="5"/>
  <c r="AJ3571" i="5"/>
  <c r="AI3571" i="5"/>
  <c r="AG3571" i="5"/>
  <c r="BZ3570" i="5"/>
  <c r="BY3570" i="5"/>
  <c r="BX3570" i="5"/>
  <c r="BW3570" i="5"/>
  <c r="BV3570" i="5"/>
  <c r="BU3570" i="5"/>
  <c r="BT3570" i="5"/>
  <c r="BS3570" i="5"/>
  <c r="BR3570" i="5"/>
  <c r="BQ3570" i="5"/>
  <c r="BP3570" i="5"/>
  <c r="BO3570" i="5"/>
  <c r="BK3570" i="5"/>
  <c r="BJ3570" i="5"/>
  <c r="BI3570" i="5"/>
  <c r="BH3570" i="5"/>
  <c r="BF3570" i="5"/>
  <c r="BE3570" i="5"/>
  <c r="BD3570" i="5"/>
  <c r="BC3570" i="5"/>
  <c r="BA3570" i="5"/>
  <c r="AZ3570" i="5"/>
  <c r="AY3570" i="5"/>
  <c r="AX3570" i="5"/>
  <c r="AV3570" i="5"/>
  <c r="AU3570" i="5"/>
  <c r="AT3570" i="5"/>
  <c r="AS3570" i="5"/>
  <c r="AQ3570" i="5"/>
  <c r="AP3570" i="5"/>
  <c r="AO3570" i="5"/>
  <c r="AN3570" i="5"/>
  <c r="AK3570" i="5"/>
  <c r="AJ3570" i="5"/>
  <c r="AI3570" i="5"/>
  <c r="AG3570" i="5"/>
  <c r="BZ3569" i="5"/>
  <c r="BY3569" i="5"/>
  <c r="BX3569" i="5"/>
  <c r="BW3569" i="5"/>
  <c r="BV3569" i="5"/>
  <c r="BU3569" i="5"/>
  <c r="BT3569" i="5"/>
  <c r="BS3569" i="5"/>
  <c r="BR3569" i="5"/>
  <c r="BQ3569" i="5"/>
  <c r="BP3569" i="5"/>
  <c r="BO3569" i="5"/>
  <c r="BK3569" i="5"/>
  <c r="BJ3569" i="5"/>
  <c r="BI3569" i="5"/>
  <c r="BH3569" i="5"/>
  <c r="BF3569" i="5"/>
  <c r="BE3569" i="5"/>
  <c r="BD3569" i="5"/>
  <c r="BC3569" i="5"/>
  <c r="BA3569" i="5"/>
  <c r="AZ3569" i="5"/>
  <c r="AY3569" i="5"/>
  <c r="AX3569" i="5"/>
  <c r="AV3569" i="5"/>
  <c r="AU3569" i="5"/>
  <c r="AT3569" i="5"/>
  <c r="AS3569" i="5"/>
  <c r="AQ3569" i="5"/>
  <c r="AP3569" i="5"/>
  <c r="AO3569" i="5"/>
  <c r="AN3569" i="5"/>
  <c r="AK3569" i="5"/>
  <c r="AJ3569" i="5"/>
  <c r="AI3569" i="5"/>
  <c r="AG3569" i="5"/>
  <c r="BZ3568" i="5"/>
  <c r="BY3568" i="5"/>
  <c r="BX3568" i="5"/>
  <c r="BW3568" i="5"/>
  <c r="BV3568" i="5"/>
  <c r="BU3568" i="5"/>
  <c r="BT3568" i="5"/>
  <c r="BS3568" i="5"/>
  <c r="BR3568" i="5"/>
  <c r="BQ3568" i="5"/>
  <c r="BP3568" i="5"/>
  <c r="BO3568" i="5"/>
  <c r="BK3568" i="5"/>
  <c r="BJ3568" i="5"/>
  <c r="BI3568" i="5"/>
  <c r="BH3568" i="5"/>
  <c r="BF3568" i="5"/>
  <c r="BE3568" i="5"/>
  <c r="BD3568" i="5"/>
  <c r="BC3568" i="5"/>
  <c r="BA3568" i="5"/>
  <c r="AZ3568" i="5"/>
  <c r="AY3568" i="5"/>
  <c r="AX3568" i="5"/>
  <c r="AV3568" i="5"/>
  <c r="AU3568" i="5"/>
  <c r="AT3568" i="5"/>
  <c r="AS3568" i="5"/>
  <c r="AQ3568" i="5"/>
  <c r="AP3568" i="5"/>
  <c r="AO3568" i="5"/>
  <c r="AN3568" i="5"/>
  <c r="AK3568" i="5"/>
  <c r="AJ3568" i="5"/>
  <c r="AI3568" i="5"/>
  <c r="AG3568" i="5"/>
  <c r="BK3567" i="5"/>
  <c r="BJ3567" i="5"/>
  <c r="BI3567" i="5"/>
  <c r="BH3567" i="5"/>
  <c r="BF3567" i="5"/>
  <c r="BE3567" i="5"/>
  <c r="BD3567" i="5"/>
  <c r="BC3567" i="5"/>
  <c r="BA3567" i="5"/>
  <c r="AZ3567" i="5"/>
  <c r="AY3567" i="5"/>
  <c r="AX3567" i="5"/>
  <c r="AV3567" i="5"/>
  <c r="AU3567" i="5"/>
  <c r="AT3567" i="5"/>
  <c r="AS3567" i="5"/>
  <c r="AQ3567" i="5"/>
  <c r="AP3567" i="5"/>
  <c r="AO3567" i="5"/>
  <c r="AN3567" i="5"/>
  <c r="AK3567" i="5"/>
  <c r="AJ3567" i="5"/>
  <c r="AI3567" i="5"/>
  <c r="AG3567" i="5"/>
  <c r="BK3566" i="5"/>
  <c r="BJ3566" i="5"/>
  <c r="BI3566" i="5"/>
  <c r="BH3566" i="5"/>
  <c r="BF3566" i="5"/>
  <c r="BE3566" i="5"/>
  <c r="BD3566" i="5"/>
  <c r="BC3566" i="5"/>
  <c r="BA3566" i="5"/>
  <c r="AZ3566" i="5"/>
  <c r="AY3566" i="5"/>
  <c r="AX3566" i="5"/>
  <c r="AV3566" i="5"/>
  <c r="AU3566" i="5"/>
  <c r="AT3566" i="5"/>
  <c r="AS3566" i="5"/>
  <c r="AQ3566" i="5"/>
  <c r="AP3566" i="5"/>
  <c r="AO3566" i="5"/>
  <c r="AN3566" i="5"/>
  <c r="AK3566" i="5"/>
  <c r="AJ3566" i="5"/>
  <c r="AI3566" i="5"/>
  <c r="AG3566" i="5"/>
  <c r="BK3565" i="5"/>
  <c r="BJ3565" i="5"/>
  <c r="BI3565" i="5"/>
  <c r="BH3565" i="5"/>
  <c r="BF3565" i="5"/>
  <c r="BE3565" i="5"/>
  <c r="BD3565" i="5"/>
  <c r="BC3565" i="5"/>
  <c r="BA3565" i="5"/>
  <c r="AZ3565" i="5"/>
  <c r="AY3565" i="5"/>
  <c r="AX3565" i="5"/>
  <c r="AV3565" i="5"/>
  <c r="AU3565" i="5"/>
  <c r="AT3565" i="5"/>
  <c r="AS3565" i="5"/>
  <c r="AQ3565" i="5"/>
  <c r="AP3565" i="5"/>
  <c r="AO3565" i="5"/>
  <c r="AN3565" i="5"/>
  <c r="AK3565" i="5"/>
  <c r="AJ3565" i="5"/>
  <c r="AI3565" i="5"/>
  <c r="AG3565" i="5"/>
  <c r="BK3564" i="5"/>
  <c r="BJ3564" i="5"/>
  <c r="BI3564" i="5"/>
  <c r="BH3564" i="5"/>
  <c r="BF3564" i="5"/>
  <c r="BE3564" i="5"/>
  <c r="BD3564" i="5"/>
  <c r="BC3564" i="5"/>
  <c r="BA3564" i="5"/>
  <c r="AZ3564" i="5"/>
  <c r="AY3564" i="5"/>
  <c r="AX3564" i="5"/>
  <c r="AV3564" i="5"/>
  <c r="AU3564" i="5"/>
  <c r="AT3564" i="5"/>
  <c r="AS3564" i="5"/>
  <c r="AQ3564" i="5"/>
  <c r="AP3564" i="5"/>
  <c r="AO3564" i="5"/>
  <c r="AN3564" i="5"/>
  <c r="AK3564" i="5"/>
  <c r="AJ3564" i="5"/>
  <c r="AI3564" i="5"/>
  <c r="AG3564" i="5"/>
  <c r="BK3563" i="5"/>
  <c r="BJ3563" i="5"/>
  <c r="BI3563" i="5"/>
  <c r="BH3563" i="5"/>
  <c r="BF3563" i="5"/>
  <c r="BE3563" i="5"/>
  <c r="BD3563" i="5"/>
  <c r="BC3563" i="5"/>
  <c r="BA3563" i="5"/>
  <c r="AZ3563" i="5"/>
  <c r="AY3563" i="5"/>
  <c r="AX3563" i="5"/>
  <c r="AV3563" i="5"/>
  <c r="AU3563" i="5"/>
  <c r="AT3563" i="5"/>
  <c r="AS3563" i="5"/>
  <c r="AQ3563" i="5"/>
  <c r="AP3563" i="5"/>
  <c r="AO3563" i="5"/>
  <c r="AN3563" i="5"/>
  <c r="AK3563" i="5"/>
  <c r="AJ3563" i="5"/>
  <c r="AI3563" i="5"/>
  <c r="AG3563" i="5"/>
  <c r="BK3562" i="5"/>
  <c r="BJ3562" i="5"/>
  <c r="BI3562" i="5"/>
  <c r="BH3562" i="5"/>
  <c r="BF3562" i="5"/>
  <c r="BE3562" i="5"/>
  <c r="BD3562" i="5"/>
  <c r="BC3562" i="5"/>
  <c r="BA3562" i="5"/>
  <c r="AZ3562" i="5"/>
  <c r="AY3562" i="5"/>
  <c r="AX3562" i="5"/>
  <c r="AV3562" i="5"/>
  <c r="AU3562" i="5"/>
  <c r="AT3562" i="5"/>
  <c r="AS3562" i="5"/>
  <c r="AQ3562" i="5"/>
  <c r="AP3562" i="5"/>
  <c r="AO3562" i="5"/>
  <c r="AN3562" i="5"/>
  <c r="AK3562" i="5"/>
  <c r="AJ3562" i="5"/>
  <c r="AI3562" i="5"/>
  <c r="AG3562" i="5"/>
  <c r="BK3561" i="5"/>
  <c r="BJ3561" i="5"/>
  <c r="BI3561" i="5"/>
  <c r="BH3561" i="5"/>
  <c r="BF3561" i="5"/>
  <c r="BE3561" i="5"/>
  <c r="BD3561" i="5"/>
  <c r="BC3561" i="5"/>
  <c r="BA3561" i="5"/>
  <c r="AZ3561" i="5"/>
  <c r="AY3561" i="5"/>
  <c r="AX3561" i="5"/>
  <c r="AV3561" i="5"/>
  <c r="AU3561" i="5"/>
  <c r="AT3561" i="5"/>
  <c r="AS3561" i="5"/>
  <c r="AQ3561" i="5"/>
  <c r="AP3561" i="5"/>
  <c r="AO3561" i="5"/>
  <c r="AN3561" i="5"/>
  <c r="AK3561" i="5"/>
  <c r="AJ3561" i="5"/>
  <c r="AI3561" i="5"/>
  <c r="AG3561" i="5"/>
  <c r="BK3560" i="5"/>
  <c r="BJ3560" i="5"/>
  <c r="BI3560" i="5"/>
  <c r="BH3560" i="5"/>
  <c r="BF3560" i="5"/>
  <c r="BE3560" i="5"/>
  <c r="BD3560" i="5"/>
  <c r="BC3560" i="5"/>
  <c r="BA3560" i="5"/>
  <c r="AZ3560" i="5"/>
  <c r="AY3560" i="5"/>
  <c r="AX3560" i="5"/>
  <c r="AV3560" i="5"/>
  <c r="AU3560" i="5"/>
  <c r="AT3560" i="5"/>
  <c r="AS3560" i="5"/>
  <c r="AQ3560" i="5"/>
  <c r="AP3560" i="5"/>
  <c r="AO3560" i="5"/>
  <c r="AN3560" i="5"/>
  <c r="AK3560" i="5"/>
  <c r="AJ3560" i="5"/>
  <c r="AI3560" i="5"/>
  <c r="AG3560" i="5"/>
  <c r="BK3559" i="5"/>
  <c r="BJ3559" i="5"/>
  <c r="BI3559" i="5"/>
  <c r="BH3559" i="5"/>
  <c r="BF3559" i="5"/>
  <c r="BE3559" i="5"/>
  <c r="BD3559" i="5"/>
  <c r="BC3559" i="5"/>
  <c r="BA3559" i="5"/>
  <c r="AZ3559" i="5"/>
  <c r="AY3559" i="5"/>
  <c r="AX3559" i="5"/>
  <c r="AV3559" i="5"/>
  <c r="AU3559" i="5"/>
  <c r="AT3559" i="5"/>
  <c r="AS3559" i="5"/>
  <c r="AQ3559" i="5"/>
  <c r="AP3559" i="5"/>
  <c r="AO3559" i="5"/>
  <c r="AN3559" i="5"/>
  <c r="AK3559" i="5"/>
  <c r="AJ3559" i="5"/>
  <c r="AI3559" i="5"/>
  <c r="AG3559" i="5"/>
  <c r="BK3558" i="5"/>
  <c r="BJ3558" i="5"/>
  <c r="BI3558" i="5"/>
  <c r="BH3558" i="5"/>
  <c r="BF3558" i="5"/>
  <c r="BE3558" i="5"/>
  <c r="BD3558" i="5"/>
  <c r="BC3558" i="5"/>
  <c r="BA3558" i="5"/>
  <c r="AZ3558" i="5"/>
  <c r="AY3558" i="5"/>
  <c r="AX3558" i="5"/>
  <c r="AV3558" i="5"/>
  <c r="AU3558" i="5"/>
  <c r="AT3558" i="5"/>
  <c r="AS3558" i="5"/>
  <c r="AQ3558" i="5"/>
  <c r="AP3558" i="5"/>
  <c r="AO3558" i="5"/>
  <c r="AN3558" i="5"/>
  <c r="AK3558" i="5"/>
  <c r="AJ3558" i="5"/>
  <c r="AI3558" i="5"/>
  <c r="AG3558" i="5"/>
  <c r="BK3557" i="5"/>
  <c r="BJ3557" i="5"/>
  <c r="BI3557" i="5"/>
  <c r="BH3557" i="5"/>
  <c r="BF3557" i="5"/>
  <c r="BE3557" i="5"/>
  <c r="BD3557" i="5"/>
  <c r="BC3557" i="5"/>
  <c r="BA3557" i="5"/>
  <c r="AZ3557" i="5"/>
  <c r="AY3557" i="5"/>
  <c r="AX3557" i="5"/>
  <c r="AV3557" i="5"/>
  <c r="AU3557" i="5"/>
  <c r="AT3557" i="5"/>
  <c r="AS3557" i="5"/>
  <c r="AQ3557" i="5"/>
  <c r="AP3557" i="5"/>
  <c r="AO3557" i="5"/>
  <c r="AN3557" i="5"/>
  <c r="AK3557" i="5"/>
  <c r="AJ3557" i="5"/>
  <c r="AI3557" i="5"/>
  <c r="AG3557" i="5"/>
  <c r="AJ3546" i="5"/>
  <c r="AG3546" i="5"/>
  <c r="BP3533" i="5"/>
  <c r="BP3532" i="5"/>
  <c r="BO3535" i="5"/>
  <c r="BO3534" i="5"/>
  <c r="BO3533" i="5"/>
  <c r="BO3532" i="5"/>
  <c r="BZ3534" i="5"/>
  <c r="BY3534" i="5"/>
  <c r="BX3534" i="5"/>
  <c r="BW3534" i="5"/>
  <c r="BV3534" i="5"/>
  <c r="BU3534" i="5"/>
  <c r="BT3534" i="5"/>
  <c r="BS3534" i="5"/>
  <c r="BR3534" i="5"/>
  <c r="BQ3534" i="5"/>
  <c r="BP3534" i="5"/>
  <c r="BZ3533" i="5"/>
  <c r="BY3533" i="5"/>
  <c r="BX3533" i="5"/>
  <c r="BW3533" i="5"/>
  <c r="BV3533" i="5"/>
  <c r="BU3533" i="5"/>
  <c r="BT3533" i="5"/>
  <c r="BS3533" i="5"/>
  <c r="BR3533" i="5"/>
  <c r="BQ3533" i="5"/>
  <c r="BZ3532" i="5"/>
  <c r="BY3532" i="5"/>
  <c r="BX3532" i="5"/>
  <c r="BW3532" i="5"/>
  <c r="BV3532" i="5"/>
  <c r="BU3532" i="5"/>
  <c r="BT3532" i="5"/>
  <c r="BS3532" i="5"/>
  <c r="BR3532" i="5"/>
  <c r="BQ3532" i="5"/>
  <c r="BZ3535" i="5"/>
  <c r="BY3535" i="5"/>
  <c r="BX3535" i="5"/>
  <c r="BW3535" i="5"/>
  <c r="BV3535" i="5"/>
  <c r="BU3535" i="5"/>
  <c r="BT3535" i="5"/>
  <c r="BS3535" i="5"/>
  <c r="BR3535" i="5"/>
  <c r="BQ3535" i="5"/>
  <c r="BP3535" i="5"/>
  <c r="BO3524" i="5"/>
  <c r="BO3523" i="5"/>
  <c r="BO3522" i="5"/>
  <c r="BO3521" i="5"/>
  <c r="BZ3523" i="5"/>
  <c r="BY3523" i="5"/>
  <c r="BX3523" i="5"/>
  <c r="BW3523" i="5"/>
  <c r="BV3523" i="5"/>
  <c r="BU3523" i="5"/>
  <c r="BT3523" i="5"/>
  <c r="BS3523" i="5"/>
  <c r="BR3523" i="5"/>
  <c r="BQ3523" i="5"/>
  <c r="BP3523" i="5"/>
  <c r="BZ3522" i="5"/>
  <c r="BY3522" i="5"/>
  <c r="BX3522" i="5"/>
  <c r="BW3522" i="5"/>
  <c r="BV3522" i="5"/>
  <c r="BU3522" i="5"/>
  <c r="BT3522" i="5"/>
  <c r="BS3522" i="5"/>
  <c r="BR3522" i="5"/>
  <c r="BQ3522" i="5"/>
  <c r="BP3522" i="5"/>
  <c r="BZ3521" i="5"/>
  <c r="BY3521" i="5"/>
  <c r="BX3521" i="5"/>
  <c r="BW3521" i="5"/>
  <c r="BV3521" i="5"/>
  <c r="BU3521" i="5"/>
  <c r="BT3521" i="5"/>
  <c r="BS3521" i="5"/>
  <c r="BR3521" i="5"/>
  <c r="BQ3521" i="5"/>
  <c r="BP3521" i="5"/>
  <c r="BZ3524" i="5"/>
  <c r="BY3524" i="5"/>
  <c r="BX3524" i="5"/>
  <c r="BW3524" i="5"/>
  <c r="BV3524" i="5"/>
  <c r="BU3524" i="5"/>
  <c r="BT3524" i="5"/>
  <c r="BS3524" i="5"/>
  <c r="BR3524" i="5"/>
  <c r="BQ3524" i="5"/>
  <c r="BP3524" i="5"/>
  <c r="BT3513" i="5"/>
  <c r="BS3516" i="5"/>
  <c r="BS3515" i="5"/>
  <c r="BS3514" i="5"/>
  <c r="BS3513" i="5"/>
  <c r="BR3516" i="5"/>
  <c r="BR3515" i="5"/>
  <c r="BR3514" i="5"/>
  <c r="BR3513" i="5"/>
  <c r="BQ3516" i="5"/>
  <c r="BQ3515" i="5"/>
  <c r="BQ3514" i="5"/>
  <c r="BQ3513" i="5"/>
  <c r="BP3516" i="5"/>
  <c r="BP3515" i="5"/>
  <c r="BP3514" i="5"/>
  <c r="BP3513" i="5"/>
  <c r="BO3516" i="5"/>
  <c r="BO3515" i="5"/>
  <c r="BO3514" i="5"/>
  <c r="BO3513" i="5"/>
  <c r="BZ3515" i="5"/>
  <c r="BY3515" i="5"/>
  <c r="BX3515" i="5"/>
  <c r="BW3515" i="5"/>
  <c r="BV3515" i="5"/>
  <c r="BU3515" i="5"/>
  <c r="BT3515" i="5"/>
  <c r="BZ3514" i="5"/>
  <c r="BY3514" i="5"/>
  <c r="BX3514" i="5"/>
  <c r="BW3514" i="5"/>
  <c r="BV3514" i="5"/>
  <c r="BU3514" i="5"/>
  <c r="BT3514" i="5"/>
  <c r="BZ3513" i="5"/>
  <c r="BY3513" i="5"/>
  <c r="BX3513" i="5"/>
  <c r="BW3513" i="5"/>
  <c r="BV3513" i="5"/>
  <c r="BU3513" i="5"/>
  <c r="BZ3516" i="5"/>
  <c r="BY3516" i="5"/>
  <c r="BX3516" i="5"/>
  <c r="BW3516" i="5"/>
  <c r="BV3516" i="5"/>
  <c r="BU3516" i="5"/>
  <c r="BT3516" i="5"/>
  <c r="BP3503" i="5"/>
  <c r="BO3506" i="5"/>
  <c r="BO3505" i="5"/>
  <c r="BO3504" i="5"/>
  <c r="BO3503" i="5"/>
  <c r="BZ3505" i="5"/>
  <c r="BY3505" i="5"/>
  <c r="BX3505" i="5"/>
  <c r="BW3505" i="5"/>
  <c r="BV3505" i="5"/>
  <c r="BU3505" i="5"/>
  <c r="BT3505" i="5"/>
  <c r="BS3505" i="5"/>
  <c r="BR3505" i="5"/>
  <c r="BQ3505" i="5"/>
  <c r="BP3505" i="5"/>
  <c r="BZ3504" i="5"/>
  <c r="BY3504" i="5"/>
  <c r="BX3504" i="5"/>
  <c r="BW3504" i="5"/>
  <c r="BV3504" i="5"/>
  <c r="BU3504" i="5"/>
  <c r="BT3504" i="5"/>
  <c r="BS3504" i="5"/>
  <c r="BR3504" i="5"/>
  <c r="BQ3504" i="5"/>
  <c r="BP3504" i="5"/>
  <c r="BZ3503" i="5"/>
  <c r="BY3503" i="5"/>
  <c r="BX3503" i="5"/>
  <c r="BW3503" i="5"/>
  <c r="BV3503" i="5"/>
  <c r="BU3503" i="5"/>
  <c r="BT3503" i="5"/>
  <c r="BS3503" i="5"/>
  <c r="BR3503" i="5"/>
  <c r="BQ3503" i="5"/>
  <c r="BZ3506" i="5"/>
  <c r="BY3506" i="5"/>
  <c r="BX3506" i="5"/>
  <c r="BW3506" i="5"/>
  <c r="BV3506" i="5"/>
  <c r="BU3506" i="5"/>
  <c r="BT3506" i="5"/>
  <c r="BS3506" i="5"/>
  <c r="BR3506" i="5"/>
  <c r="BQ3506" i="5"/>
  <c r="BP3506" i="5"/>
  <c r="BP3497" i="5"/>
  <c r="BP3496" i="5"/>
  <c r="BP3495" i="5"/>
  <c r="BP3494" i="5"/>
  <c r="BO3497" i="5"/>
  <c r="BO3496" i="5"/>
  <c r="BO3495" i="5"/>
  <c r="BO3494" i="5"/>
  <c r="BZ3496" i="5"/>
  <c r="BY3496" i="5"/>
  <c r="BX3496" i="5"/>
  <c r="BW3496" i="5"/>
  <c r="BV3496" i="5"/>
  <c r="BU3496" i="5"/>
  <c r="BT3496" i="5"/>
  <c r="BS3496" i="5"/>
  <c r="BR3496" i="5"/>
  <c r="BQ3496" i="5"/>
  <c r="BZ3495" i="5"/>
  <c r="BY3495" i="5"/>
  <c r="BX3495" i="5"/>
  <c r="BW3495" i="5"/>
  <c r="BV3495" i="5"/>
  <c r="BU3495" i="5"/>
  <c r="BT3495" i="5"/>
  <c r="BS3495" i="5"/>
  <c r="BR3495" i="5"/>
  <c r="BQ3495" i="5"/>
  <c r="BZ3494" i="5"/>
  <c r="BY3494" i="5"/>
  <c r="BX3494" i="5"/>
  <c r="BW3494" i="5"/>
  <c r="BV3494" i="5"/>
  <c r="BU3494" i="5"/>
  <c r="BT3494" i="5"/>
  <c r="BS3494" i="5"/>
  <c r="BR3494" i="5"/>
  <c r="BQ3494" i="5"/>
  <c r="BZ3497" i="5"/>
  <c r="BY3497" i="5"/>
  <c r="BX3497" i="5"/>
  <c r="BW3497" i="5"/>
  <c r="BV3497" i="5"/>
  <c r="BU3497" i="5"/>
  <c r="BT3497" i="5"/>
  <c r="BS3497" i="5"/>
  <c r="BR3497" i="5"/>
  <c r="BQ3497" i="5"/>
  <c r="BZ3488" i="5"/>
  <c r="BY3488" i="5"/>
  <c r="BX3488" i="5"/>
  <c r="BW3488" i="5"/>
  <c r="BV3488" i="5"/>
  <c r="BU3488" i="5"/>
  <c r="BT3488" i="5"/>
  <c r="BS3488" i="5"/>
  <c r="BR3488" i="5"/>
  <c r="BQ3488" i="5"/>
  <c r="BP3488" i="5"/>
  <c r="BO3488" i="5"/>
  <c r="BZ3487" i="5"/>
  <c r="BY3487" i="5"/>
  <c r="BX3487" i="5"/>
  <c r="BW3487" i="5"/>
  <c r="BV3487" i="5"/>
  <c r="BU3487" i="5"/>
  <c r="BT3487" i="5"/>
  <c r="BS3487" i="5"/>
  <c r="BR3487" i="5"/>
  <c r="BQ3487" i="5"/>
  <c r="BP3487" i="5"/>
  <c r="BO3487" i="5"/>
  <c r="BZ3486" i="5"/>
  <c r="BY3486" i="5"/>
  <c r="BX3486" i="5"/>
  <c r="BW3486" i="5"/>
  <c r="BV3486" i="5"/>
  <c r="BU3486" i="5"/>
  <c r="BT3486" i="5"/>
  <c r="BS3486" i="5"/>
  <c r="BR3486" i="5"/>
  <c r="BQ3486" i="5"/>
  <c r="BP3486" i="5"/>
  <c r="BO3486" i="5"/>
  <c r="BZ3485" i="5"/>
  <c r="BY3485" i="5"/>
  <c r="BX3485" i="5"/>
  <c r="BW3485" i="5"/>
  <c r="BV3485" i="5"/>
  <c r="BU3485" i="5"/>
  <c r="BT3485" i="5"/>
  <c r="BS3485" i="5"/>
  <c r="BR3485" i="5"/>
  <c r="BQ3485" i="5"/>
  <c r="BP3485" i="5"/>
  <c r="BO3485" i="5"/>
  <c r="BQ3477" i="5"/>
  <c r="BQ3476" i="5"/>
  <c r="BQ3475" i="5"/>
  <c r="BQ3474" i="5"/>
  <c r="BP3477" i="5"/>
  <c r="BP3476" i="5"/>
  <c r="BP3475" i="5"/>
  <c r="BP3474" i="5"/>
  <c r="BO3477" i="5"/>
  <c r="BO3476" i="5"/>
  <c r="BO3475" i="5"/>
  <c r="BO3474" i="5"/>
  <c r="BZ3476" i="5"/>
  <c r="BY3476" i="5"/>
  <c r="BX3476" i="5"/>
  <c r="BW3476" i="5"/>
  <c r="BV3476" i="5"/>
  <c r="BU3476" i="5"/>
  <c r="BT3476" i="5"/>
  <c r="BS3476" i="5"/>
  <c r="BR3476" i="5"/>
  <c r="BZ3475" i="5"/>
  <c r="BY3475" i="5"/>
  <c r="BX3475" i="5"/>
  <c r="BW3475" i="5"/>
  <c r="BV3475" i="5"/>
  <c r="BU3475" i="5"/>
  <c r="BT3475" i="5"/>
  <c r="BS3475" i="5"/>
  <c r="BR3475" i="5"/>
  <c r="BZ3474" i="5"/>
  <c r="BY3474" i="5"/>
  <c r="BX3474" i="5"/>
  <c r="BW3474" i="5"/>
  <c r="BV3474" i="5"/>
  <c r="BU3474" i="5"/>
  <c r="BT3474" i="5"/>
  <c r="BS3474" i="5"/>
  <c r="BR3474" i="5"/>
  <c r="BZ3477" i="5"/>
  <c r="BY3477" i="5"/>
  <c r="BX3477" i="5"/>
  <c r="BW3477" i="5"/>
  <c r="BV3477" i="5"/>
  <c r="BU3477" i="5"/>
  <c r="BT3477" i="5"/>
  <c r="BS3477" i="5"/>
  <c r="BR3477" i="5"/>
  <c r="BZ3471" i="5"/>
  <c r="BY3471" i="5"/>
  <c r="BX3471" i="5"/>
  <c r="BW3471" i="5"/>
  <c r="BV3471" i="5"/>
  <c r="BU3471" i="5"/>
  <c r="BT3471" i="5"/>
  <c r="BS3471" i="5"/>
  <c r="BR3471" i="5"/>
  <c r="BQ3471" i="5"/>
  <c r="BP3471" i="5"/>
  <c r="BO3471" i="5"/>
  <c r="BZ3470" i="5"/>
  <c r="BY3470" i="5"/>
  <c r="BX3470" i="5"/>
  <c r="BW3470" i="5"/>
  <c r="BV3470" i="5"/>
  <c r="BU3470" i="5"/>
  <c r="BT3470" i="5"/>
  <c r="BS3470" i="5"/>
  <c r="BR3470" i="5"/>
  <c r="BQ3470" i="5"/>
  <c r="BP3470" i="5"/>
  <c r="BO3470" i="5"/>
  <c r="BZ3469" i="5"/>
  <c r="BY3469" i="5"/>
  <c r="BX3469" i="5"/>
  <c r="BW3469" i="5"/>
  <c r="BV3469" i="5"/>
  <c r="BU3469" i="5"/>
  <c r="BT3469" i="5"/>
  <c r="BS3469" i="5"/>
  <c r="BR3469" i="5"/>
  <c r="BQ3469" i="5"/>
  <c r="BP3469" i="5"/>
  <c r="BO3469" i="5"/>
  <c r="BZ3468" i="5"/>
  <c r="BY3468" i="5"/>
  <c r="BX3468" i="5"/>
  <c r="BW3468" i="5"/>
  <c r="BV3468" i="5"/>
  <c r="BU3468" i="5"/>
  <c r="BT3468" i="5"/>
  <c r="BS3468" i="5"/>
  <c r="BR3468" i="5"/>
  <c r="BQ3468" i="5"/>
  <c r="BP3468" i="5"/>
  <c r="BO3468" i="5"/>
  <c r="BP3462" i="5"/>
  <c r="BP3461" i="5"/>
  <c r="BP3460" i="5"/>
  <c r="BP3459" i="5"/>
  <c r="BO3462" i="5"/>
  <c r="BO3461" i="5"/>
  <c r="BO3460" i="5"/>
  <c r="BO3459" i="5"/>
  <c r="BZ3461" i="5"/>
  <c r="BY3461" i="5"/>
  <c r="BX3461" i="5"/>
  <c r="BW3461" i="5"/>
  <c r="BV3461" i="5"/>
  <c r="BU3461" i="5"/>
  <c r="BT3461" i="5"/>
  <c r="BS3461" i="5"/>
  <c r="BR3461" i="5"/>
  <c r="BQ3461" i="5"/>
  <c r="BZ3460" i="5"/>
  <c r="BY3460" i="5"/>
  <c r="BX3460" i="5"/>
  <c r="BW3460" i="5"/>
  <c r="BV3460" i="5"/>
  <c r="BU3460" i="5"/>
  <c r="BT3460" i="5"/>
  <c r="BS3460" i="5"/>
  <c r="BR3460" i="5"/>
  <c r="BQ3460" i="5"/>
  <c r="BZ3459" i="5"/>
  <c r="BY3459" i="5"/>
  <c r="BX3459" i="5"/>
  <c r="BW3459" i="5"/>
  <c r="BV3459" i="5"/>
  <c r="BU3459" i="5"/>
  <c r="BT3459" i="5"/>
  <c r="BS3459" i="5"/>
  <c r="BR3459" i="5"/>
  <c r="BQ3459" i="5"/>
  <c r="BZ3462" i="5"/>
  <c r="BY3462" i="5"/>
  <c r="BX3462" i="5"/>
  <c r="BW3462" i="5"/>
  <c r="BV3462" i="5"/>
  <c r="BU3462" i="5"/>
  <c r="BT3462" i="5"/>
  <c r="BS3462" i="5"/>
  <c r="BR3462" i="5"/>
  <c r="BQ3462" i="5"/>
  <c r="BP3452" i="5"/>
  <c r="BO3455" i="5"/>
  <c r="BO3454" i="5"/>
  <c r="BO3453" i="5"/>
  <c r="BO3452" i="5"/>
  <c r="BZ3454" i="5"/>
  <c r="BY3454" i="5"/>
  <c r="BX3454" i="5"/>
  <c r="BW3454" i="5"/>
  <c r="BV3454" i="5"/>
  <c r="BU3454" i="5"/>
  <c r="BT3454" i="5"/>
  <c r="BS3454" i="5"/>
  <c r="BR3454" i="5"/>
  <c r="BQ3454" i="5"/>
  <c r="BP3454" i="5"/>
  <c r="BZ3453" i="5"/>
  <c r="BY3453" i="5"/>
  <c r="BX3453" i="5"/>
  <c r="BW3453" i="5"/>
  <c r="BV3453" i="5"/>
  <c r="BU3453" i="5"/>
  <c r="BT3453" i="5"/>
  <c r="BS3453" i="5"/>
  <c r="BR3453" i="5"/>
  <c r="BQ3453" i="5"/>
  <c r="BP3453" i="5"/>
  <c r="BZ3452" i="5"/>
  <c r="BY3452" i="5"/>
  <c r="BX3452" i="5"/>
  <c r="BW3452" i="5"/>
  <c r="BV3452" i="5"/>
  <c r="BU3452" i="5"/>
  <c r="BT3452" i="5"/>
  <c r="BS3452" i="5"/>
  <c r="BR3452" i="5"/>
  <c r="BQ3452" i="5"/>
  <c r="BZ3455" i="5"/>
  <c r="BY3455" i="5"/>
  <c r="BX3455" i="5"/>
  <c r="BW3455" i="5"/>
  <c r="BV3455" i="5"/>
  <c r="BU3455" i="5"/>
  <c r="BT3455" i="5"/>
  <c r="BS3455" i="5"/>
  <c r="BR3455" i="5"/>
  <c r="BQ3455" i="5"/>
  <c r="BP3455" i="5"/>
  <c r="BR3443" i="5"/>
  <c r="BQ3446" i="5"/>
  <c r="BQ3445" i="5"/>
  <c r="BQ3444" i="5"/>
  <c r="BQ3443" i="5"/>
  <c r="BP3446" i="5"/>
  <c r="BP3445" i="5"/>
  <c r="BP3444" i="5"/>
  <c r="BP3443" i="5"/>
  <c r="BO3446" i="5"/>
  <c r="BO3445" i="5"/>
  <c r="BO3444" i="5"/>
  <c r="BO3443" i="5"/>
  <c r="BZ3445" i="5"/>
  <c r="BY3445" i="5"/>
  <c r="BX3445" i="5"/>
  <c r="BW3445" i="5"/>
  <c r="BV3445" i="5"/>
  <c r="BU3445" i="5"/>
  <c r="BT3445" i="5"/>
  <c r="BS3445" i="5"/>
  <c r="BR3445" i="5"/>
  <c r="BZ3444" i="5"/>
  <c r="BY3444" i="5"/>
  <c r="BX3444" i="5"/>
  <c r="BW3444" i="5"/>
  <c r="BV3444" i="5"/>
  <c r="BU3444" i="5"/>
  <c r="BT3444" i="5"/>
  <c r="BS3444" i="5"/>
  <c r="BR3444" i="5"/>
  <c r="BZ3443" i="5"/>
  <c r="BY3443" i="5"/>
  <c r="BX3443" i="5"/>
  <c r="BW3443" i="5"/>
  <c r="BV3443" i="5"/>
  <c r="BU3443" i="5"/>
  <c r="BT3443" i="5"/>
  <c r="BS3443" i="5"/>
  <c r="BZ3446" i="5"/>
  <c r="BY3446" i="5"/>
  <c r="BX3446" i="5"/>
  <c r="BW3446" i="5"/>
  <c r="BV3446" i="5"/>
  <c r="BU3446" i="5"/>
  <c r="BT3446" i="5"/>
  <c r="BS3446" i="5"/>
  <c r="BR3446" i="5"/>
  <c r="BP3436" i="5"/>
  <c r="BO3439" i="5"/>
  <c r="BO3438" i="5"/>
  <c r="BO3437" i="5"/>
  <c r="BO3436" i="5"/>
  <c r="BZ3438" i="5"/>
  <c r="BY3438" i="5"/>
  <c r="BX3438" i="5"/>
  <c r="BW3438" i="5"/>
  <c r="BV3438" i="5"/>
  <c r="BU3438" i="5"/>
  <c r="BT3438" i="5"/>
  <c r="BS3438" i="5"/>
  <c r="BR3438" i="5"/>
  <c r="BQ3438" i="5"/>
  <c r="BP3438" i="5"/>
  <c r="BZ3437" i="5"/>
  <c r="BY3437" i="5"/>
  <c r="BX3437" i="5"/>
  <c r="BW3437" i="5"/>
  <c r="BV3437" i="5"/>
  <c r="BU3437" i="5"/>
  <c r="BT3437" i="5"/>
  <c r="BS3437" i="5"/>
  <c r="BR3437" i="5"/>
  <c r="BQ3437" i="5"/>
  <c r="BP3437" i="5"/>
  <c r="BZ3436" i="5"/>
  <c r="BY3436" i="5"/>
  <c r="BX3436" i="5"/>
  <c r="BW3436" i="5"/>
  <c r="BV3436" i="5"/>
  <c r="BU3436" i="5"/>
  <c r="BT3436" i="5"/>
  <c r="BS3436" i="5"/>
  <c r="BR3436" i="5"/>
  <c r="BQ3436" i="5"/>
  <c r="BZ3439" i="5"/>
  <c r="BY3439" i="5"/>
  <c r="BX3439" i="5"/>
  <c r="BW3439" i="5"/>
  <c r="BV3439" i="5"/>
  <c r="BU3439" i="5"/>
  <c r="BT3439" i="5"/>
  <c r="BS3439" i="5"/>
  <c r="BR3439" i="5"/>
  <c r="BQ3439" i="5"/>
  <c r="BP3439" i="5"/>
  <c r="BO3421" i="5"/>
  <c r="BO3420" i="5"/>
  <c r="BO3418" i="5"/>
  <c r="BY3420" i="5"/>
  <c r="BY3419" i="5"/>
  <c r="BY3418" i="5"/>
  <c r="BX3421" i="5"/>
  <c r="BX3420" i="5"/>
  <c r="BX3419" i="5"/>
  <c r="BX3418" i="5"/>
  <c r="BW3421" i="5"/>
  <c r="BW3420" i="5"/>
  <c r="BW3419" i="5"/>
  <c r="BW3418" i="5"/>
  <c r="BV3421" i="5"/>
  <c r="BV3420" i="5"/>
  <c r="BV3419" i="5"/>
  <c r="BV3418" i="5"/>
  <c r="BU3421" i="5"/>
  <c r="BU3420" i="5"/>
  <c r="BU3419" i="5"/>
  <c r="BU3418" i="5"/>
  <c r="BT3421" i="5"/>
  <c r="BT3420" i="5"/>
  <c r="BT3419" i="5"/>
  <c r="BT3418" i="5"/>
  <c r="BS3421" i="5"/>
  <c r="BS3420" i="5"/>
  <c r="BS3419" i="5"/>
  <c r="BS3418" i="5"/>
  <c r="BR3421" i="5"/>
  <c r="BR3420" i="5"/>
  <c r="BR3419" i="5"/>
  <c r="BR3418" i="5"/>
  <c r="BQ3421" i="5"/>
  <c r="BQ3420" i="5"/>
  <c r="BQ3419" i="5"/>
  <c r="BQ3418" i="5"/>
  <c r="BP3421" i="5"/>
  <c r="BP3420" i="5"/>
  <c r="BP3419" i="5"/>
  <c r="BP3418" i="5"/>
  <c r="BO3419" i="5"/>
  <c r="BZ3420" i="5"/>
  <c r="BZ3419" i="5"/>
  <c r="BZ3418" i="5"/>
  <c r="BZ3421" i="5"/>
  <c r="BY3421" i="5"/>
  <c r="BS3410" i="5"/>
  <c r="BR3413" i="5"/>
  <c r="BR3412" i="5"/>
  <c r="BR3411" i="5"/>
  <c r="BR3410" i="5"/>
  <c r="BQ3413" i="5"/>
  <c r="BQ3412" i="5"/>
  <c r="BQ3411" i="5"/>
  <c r="BQ3410" i="5"/>
  <c r="BP3413" i="5"/>
  <c r="BP3412" i="5"/>
  <c r="BP3411" i="5"/>
  <c r="BP3410" i="5"/>
  <c r="BO3413" i="5"/>
  <c r="BO3412" i="5"/>
  <c r="BO3411" i="5"/>
  <c r="BO3410" i="5"/>
  <c r="BZ3412" i="5"/>
  <c r="BY3412" i="5"/>
  <c r="BX3412" i="5"/>
  <c r="BW3412" i="5"/>
  <c r="BV3412" i="5"/>
  <c r="BU3412" i="5"/>
  <c r="BT3412" i="5"/>
  <c r="BS3412" i="5"/>
  <c r="BZ3411" i="5"/>
  <c r="BY3411" i="5"/>
  <c r="BX3411" i="5"/>
  <c r="BW3411" i="5"/>
  <c r="BV3411" i="5"/>
  <c r="BU3411" i="5"/>
  <c r="BT3411" i="5"/>
  <c r="BS3411" i="5"/>
  <c r="BZ3410" i="5"/>
  <c r="BY3410" i="5"/>
  <c r="BX3410" i="5"/>
  <c r="BW3410" i="5"/>
  <c r="BV3410" i="5"/>
  <c r="BU3410" i="5"/>
  <c r="BT3410" i="5"/>
  <c r="BZ3413" i="5"/>
  <c r="BY3413" i="5"/>
  <c r="BX3413" i="5"/>
  <c r="BW3413" i="5"/>
  <c r="BV3413" i="5"/>
  <c r="BU3413" i="5"/>
  <c r="BT3413" i="5"/>
  <c r="BS3413" i="5"/>
  <c r="BY3403" i="5"/>
  <c r="BX3403" i="5"/>
  <c r="BW3403" i="5"/>
  <c r="BV3403" i="5"/>
  <c r="BU3403" i="5"/>
  <c r="BT3403" i="5"/>
  <c r="BT3402" i="5"/>
  <c r="BT3401" i="5"/>
  <c r="BT3400" i="5"/>
  <c r="BS3402" i="5"/>
  <c r="BS3401" i="5"/>
  <c r="BS3400" i="5"/>
  <c r="BR3403" i="5"/>
  <c r="BR3402" i="5"/>
  <c r="BR3401" i="5"/>
  <c r="BR3400" i="5"/>
  <c r="BQ3403" i="5"/>
  <c r="BQ3402" i="5"/>
  <c r="BQ3401" i="5"/>
  <c r="BQ3400" i="5"/>
  <c r="BP3403" i="5"/>
  <c r="BP3402" i="5"/>
  <c r="BP3401" i="5"/>
  <c r="BP3400" i="5"/>
  <c r="BO3402" i="5"/>
  <c r="BO3401" i="5"/>
  <c r="BO3400" i="5"/>
  <c r="BO3403" i="5"/>
  <c r="BZ3403" i="5"/>
  <c r="BS3403" i="5"/>
  <c r="BZ3402" i="5"/>
  <c r="BY3402" i="5"/>
  <c r="BX3402" i="5"/>
  <c r="BW3402" i="5"/>
  <c r="BV3402" i="5"/>
  <c r="BU3402" i="5"/>
  <c r="BZ3401" i="5"/>
  <c r="BY3401" i="5"/>
  <c r="BX3401" i="5"/>
  <c r="BW3401" i="5"/>
  <c r="BV3401" i="5"/>
  <c r="BU3401" i="5"/>
  <c r="BZ3400" i="5"/>
  <c r="BY3400" i="5"/>
  <c r="BX3400" i="5"/>
  <c r="BW3400" i="5"/>
  <c r="BV3400" i="5"/>
  <c r="BU3400" i="5"/>
  <c r="BK3537" i="5"/>
  <c r="BJ3537" i="5"/>
  <c r="BI3537" i="5"/>
  <c r="BH3537" i="5"/>
  <c r="BF3537" i="5"/>
  <c r="BE3537" i="5"/>
  <c r="BD3537" i="5"/>
  <c r="BC3537" i="5"/>
  <c r="BA3537" i="5"/>
  <c r="AZ3537" i="5"/>
  <c r="AY3537" i="5"/>
  <c r="AX3537" i="5"/>
  <c r="AV3537" i="5"/>
  <c r="AU3537" i="5"/>
  <c r="AT3537" i="5"/>
  <c r="AS3537" i="5"/>
  <c r="AQ3537" i="5"/>
  <c r="AP3537" i="5"/>
  <c r="AO3537" i="5"/>
  <c r="AN3537" i="5"/>
  <c r="AK3537" i="5"/>
  <c r="AJ3537" i="5"/>
  <c r="AI3537" i="5"/>
  <c r="AG3537" i="5"/>
  <c r="BK3536" i="5"/>
  <c r="BJ3536" i="5"/>
  <c r="BI3536" i="5"/>
  <c r="BH3536" i="5"/>
  <c r="BF3536" i="5"/>
  <c r="BE3536" i="5"/>
  <c r="BD3536" i="5"/>
  <c r="BC3536" i="5"/>
  <c r="BA3536" i="5"/>
  <c r="AZ3536" i="5"/>
  <c r="AY3536" i="5"/>
  <c r="AX3536" i="5"/>
  <c r="AV3536" i="5"/>
  <c r="AU3536" i="5"/>
  <c r="AT3536" i="5"/>
  <c r="AS3536" i="5"/>
  <c r="AQ3536" i="5"/>
  <c r="AP3536" i="5"/>
  <c r="AO3536" i="5"/>
  <c r="AN3536" i="5"/>
  <c r="AK3536" i="5"/>
  <c r="AJ3536" i="5"/>
  <c r="AI3536" i="5"/>
  <c r="AG3536" i="5"/>
  <c r="BK3535" i="5"/>
  <c r="BJ3535" i="5"/>
  <c r="BI3535" i="5"/>
  <c r="BH3535" i="5"/>
  <c r="BF3535" i="5"/>
  <c r="BE3535" i="5"/>
  <c r="BD3535" i="5"/>
  <c r="BC3535" i="5"/>
  <c r="BA3535" i="5"/>
  <c r="AZ3535" i="5"/>
  <c r="AY3535" i="5"/>
  <c r="AX3535" i="5"/>
  <c r="AV3535" i="5"/>
  <c r="AU3535" i="5"/>
  <c r="AT3535" i="5"/>
  <c r="AS3535" i="5"/>
  <c r="AQ3535" i="5"/>
  <c r="AP3535" i="5"/>
  <c r="AO3535" i="5"/>
  <c r="AN3535" i="5"/>
  <c r="AK3535" i="5"/>
  <c r="AJ3535" i="5"/>
  <c r="AI3535" i="5"/>
  <c r="AG3535" i="5"/>
  <c r="BK3534" i="5"/>
  <c r="BJ3534" i="5"/>
  <c r="BI3534" i="5"/>
  <c r="BH3534" i="5"/>
  <c r="BF3534" i="5"/>
  <c r="BE3534" i="5"/>
  <c r="BD3534" i="5"/>
  <c r="BC3534" i="5"/>
  <c r="BA3534" i="5"/>
  <c r="AZ3534" i="5"/>
  <c r="AY3534" i="5"/>
  <c r="AX3534" i="5"/>
  <c r="AV3534" i="5"/>
  <c r="AU3534" i="5"/>
  <c r="AT3534" i="5"/>
  <c r="AS3534" i="5"/>
  <c r="AQ3534" i="5"/>
  <c r="AP3534" i="5"/>
  <c r="AO3534" i="5"/>
  <c r="AN3534" i="5"/>
  <c r="AK3534" i="5"/>
  <c r="AJ3534" i="5"/>
  <c r="AI3534" i="5"/>
  <c r="AG3534" i="5"/>
  <c r="BK3533" i="5"/>
  <c r="BJ3533" i="5"/>
  <c r="BI3533" i="5"/>
  <c r="BH3533" i="5"/>
  <c r="BF3533" i="5"/>
  <c r="BE3533" i="5"/>
  <c r="BD3533" i="5"/>
  <c r="BC3533" i="5"/>
  <c r="BA3533" i="5"/>
  <c r="AZ3533" i="5"/>
  <c r="AY3533" i="5"/>
  <c r="AX3533" i="5"/>
  <c r="AV3533" i="5"/>
  <c r="AU3533" i="5"/>
  <c r="AT3533" i="5"/>
  <c r="AS3533" i="5"/>
  <c r="AQ3533" i="5"/>
  <c r="AP3533" i="5"/>
  <c r="AO3533" i="5"/>
  <c r="AN3533" i="5"/>
  <c r="AK3533" i="5"/>
  <c r="AJ3533" i="5"/>
  <c r="AI3533" i="5"/>
  <c r="AG3533" i="5"/>
  <c r="BK3532" i="5"/>
  <c r="BJ3532" i="5"/>
  <c r="BI3532" i="5"/>
  <c r="BH3532" i="5"/>
  <c r="BF3532" i="5"/>
  <c r="BE3532" i="5"/>
  <c r="BD3532" i="5"/>
  <c r="BC3532" i="5"/>
  <c r="BA3532" i="5"/>
  <c r="AZ3532" i="5"/>
  <c r="AY3532" i="5"/>
  <c r="AX3532" i="5"/>
  <c r="AV3532" i="5"/>
  <c r="AU3532" i="5"/>
  <c r="AT3532" i="5"/>
  <c r="AS3532" i="5"/>
  <c r="AQ3532" i="5"/>
  <c r="AP3532" i="5"/>
  <c r="AO3532" i="5"/>
  <c r="AN3532" i="5"/>
  <c r="AK3532" i="5"/>
  <c r="AJ3532" i="5"/>
  <c r="AI3532" i="5"/>
  <c r="AG3532" i="5"/>
  <c r="BK3531" i="5"/>
  <c r="BJ3531" i="5"/>
  <c r="BI3531" i="5"/>
  <c r="BH3531" i="5"/>
  <c r="BF3531" i="5"/>
  <c r="BE3531" i="5"/>
  <c r="BD3531" i="5"/>
  <c r="BC3531" i="5"/>
  <c r="BA3531" i="5"/>
  <c r="AZ3531" i="5"/>
  <c r="AY3531" i="5"/>
  <c r="AX3531" i="5"/>
  <c r="AV3531" i="5"/>
  <c r="AU3531" i="5"/>
  <c r="AT3531" i="5"/>
  <c r="AS3531" i="5"/>
  <c r="AQ3531" i="5"/>
  <c r="AP3531" i="5"/>
  <c r="AO3531" i="5"/>
  <c r="AN3531" i="5"/>
  <c r="AK3531" i="5"/>
  <c r="AJ3531" i="5"/>
  <c r="AI3531" i="5"/>
  <c r="AG3531" i="5"/>
  <c r="BK3530" i="5"/>
  <c r="BJ3530" i="5"/>
  <c r="BI3530" i="5"/>
  <c r="BH3530" i="5"/>
  <c r="BF3530" i="5"/>
  <c r="BE3530" i="5"/>
  <c r="BD3530" i="5"/>
  <c r="BC3530" i="5"/>
  <c r="BA3530" i="5"/>
  <c r="AZ3530" i="5"/>
  <c r="AY3530" i="5"/>
  <c r="AX3530" i="5"/>
  <c r="AV3530" i="5"/>
  <c r="AU3530" i="5"/>
  <c r="AT3530" i="5"/>
  <c r="AS3530" i="5"/>
  <c r="AQ3530" i="5"/>
  <c r="AP3530" i="5"/>
  <c r="AO3530" i="5"/>
  <c r="AN3530" i="5"/>
  <c r="AK3530" i="5"/>
  <c r="AJ3530" i="5"/>
  <c r="AI3530" i="5"/>
  <c r="AG3530" i="5"/>
  <c r="BK3529" i="5"/>
  <c r="BJ3529" i="5"/>
  <c r="BI3529" i="5"/>
  <c r="BH3529" i="5"/>
  <c r="BF3529" i="5"/>
  <c r="BE3529" i="5"/>
  <c r="BD3529" i="5"/>
  <c r="BC3529" i="5"/>
  <c r="BA3529" i="5"/>
  <c r="AZ3529" i="5"/>
  <c r="AY3529" i="5"/>
  <c r="AX3529" i="5"/>
  <c r="AV3529" i="5"/>
  <c r="AU3529" i="5"/>
  <c r="AT3529" i="5"/>
  <c r="AS3529" i="5"/>
  <c r="AQ3529" i="5"/>
  <c r="AP3529" i="5"/>
  <c r="AO3529" i="5"/>
  <c r="AN3529" i="5"/>
  <c r="AK3529" i="5"/>
  <c r="AJ3529" i="5"/>
  <c r="AI3529" i="5"/>
  <c r="AG3529" i="5"/>
  <c r="BK3528" i="5"/>
  <c r="BJ3528" i="5"/>
  <c r="BI3528" i="5"/>
  <c r="BH3528" i="5"/>
  <c r="BF3528" i="5"/>
  <c r="BE3528" i="5"/>
  <c r="BD3528" i="5"/>
  <c r="BC3528" i="5"/>
  <c r="BA3528" i="5"/>
  <c r="AZ3528" i="5"/>
  <c r="AY3528" i="5"/>
  <c r="AX3528" i="5"/>
  <c r="AV3528" i="5"/>
  <c r="AU3528" i="5"/>
  <c r="AT3528" i="5"/>
  <c r="AS3528" i="5"/>
  <c r="AQ3528" i="5"/>
  <c r="AP3528" i="5"/>
  <c r="AO3528" i="5"/>
  <c r="AN3528" i="5"/>
  <c r="AK3528" i="5"/>
  <c r="AJ3528" i="5"/>
  <c r="AI3528" i="5"/>
  <c r="AG3528" i="5"/>
  <c r="BK3527" i="5"/>
  <c r="BJ3527" i="5"/>
  <c r="BI3527" i="5"/>
  <c r="BH3527" i="5"/>
  <c r="BF3527" i="5"/>
  <c r="BE3527" i="5"/>
  <c r="BD3527" i="5"/>
  <c r="BC3527" i="5"/>
  <c r="BA3527" i="5"/>
  <c r="AZ3527" i="5"/>
  <c r="AY3527" i="5"/>
  <c r="AX3527" i="5"/>
  <c r="AV3527" i="5"/>
  <c r="AU3527" i="5"/>
  <c r="AT3527" i="5"/>
  <c r="AS3527" i="5"/>
  <c r="AQ3527" i="5"/>
  <c r="AP3527" i="5"/>
  <c r="AO3527" i="5"/>
  <c r="AN3527" i="5"/>
  <c r="AK3527" i="5"/>
  <c r="AJ3527" i="5"/>
  <c r="AI3527" i="5"/>
  <c r="AG3527" i="5"/>
  <c r="BK3526" i="5"/>
  <c r="BJ3526" i="5"/>
  <c r="BI3526" i="5"/>
  <c r="BH3526" i="5"/>
  <c r="BF3526" i="5"/>
  <c r="BE3526" i="5"/>
  <c r="BD3526" i="5"/>
  <c r="BC3526" i="5"/>
  <c r="BA3526" i="5"/>
  <c r="AZ3526" i="5"/>
  <c r="AY3526" i="5"/>
  <c r="AX3526" i="5"/>
  <c r="AV3526" i="5"/>
  <c r="AU3526" i="5"/>
  <c r="AT3526" i="5"/>
  <c r="AS3526" i="5"/>
  <c r="AQ3526" i="5"/>
  <c r="AP3526" i="5"/>
  <c r="AO3526" i="5"/>
  <c r="AN3526" i="5"/>
  <c r="AK3526" i="5"/>
  <c r="AJ3526" i="5"/>
  <c r="AI3526" i="5"/>
  <c r="AG3526" i="5"/>
  <c r="BK3525" i="5"/>
  <c r="BJ3525" i="5"/>
  <c r="BI3525" i="5"/>
  <c r="BH3525" i="5"/>
  <c r="BF3525" i="5"/>
  <c r="BE3525" i="5"/>
  <c r="BD3525" i="5"/>
  <c r="BC3525" i="5"/>
  <c r="BA3525" i="5"/>
  <c r="AZ3525" i="5"/>
  <c r="AY3525" i="5"/>
  <c r="AX3525" i="5"/>
  <c r="AV3525" i="5"/>
  <c r="AU3525" i="5"/>
  <c r="AT3525" i="5"/>
  <c r="AS3525" i="5"/>
  <c r="AQ3525" i="5"/>
  <c r="AP3525" i="5"/>
  <c r="AO3525" i="5"/>
  <c r="AN3525" i="5"/>
  <c r="AK3525" i="5"/>
  <c r="AJ3525" i="5"/>
  <c r="AI3525" i="5"/>
  <c r="AG3525" i="5"/>
  <c r="BK3524" i="5"/>
  <c r="BJ3524" i="5"/>
  <c r="BI3524" i="5"/>
  <c r="BH3524" i="5"/>
  <c r="BF3524" i="5"/>
  <c r="BE3524" i="5"/>
  <c r="BD3524" i="5"/>
  <c r="BC3524" i="5"/>
  <c r="BA3524" i="5"/>
  <c r="AZ3524" i="5"/>
  <c r="AY3524" i="5"/>
  <c r="AX3524" i="5"/>
  <c r="AV3524" i="5"/>
  <c r="AU3524" i="5"/>
  <c r="AT3524" i="5"/>
  <c r="AS3524" i="5"/>
  <c r="AQ3524" i="5"/>
  <c r="AP3524" i="5"/>
  <c r="AO3524" i="5"/>
  <c r="AN3524" i="5"/>
  <c r="AK3524" i="5"/>
  <c r="AJ3524" i="5"/>
  <c r="AI3524" i="5"/>
  <c r="AG3524" i="5"/>
  <c r="BK3523" i="5"/>
  <c r="BJ3523" i="5"/>
  <c r="BI3523" i="5"/>
  <c r="BH3523" i="5"/>
  <c r="BF3523" i="5"/>
  <c r="BE3523" i="5"/>
  <c r="BD3523" i="5"/>
  <c r="BC3523" i="5"/>
  <c r="BA3523" i="5"/>
  <c r="AZ3523" i="5"/>
  <c r="AY3523" i="5"/>
  <c r="AX3523" i="5"/>
  <c r="AV3523" i="5"/>
  <c r="AU3523" i="5"/>
  <c r="AT3523" i="5"/>
  <c r="AS3523" i="5"/>
  <c r="AQ3523" i="5"/>
  <c r="AP3523" i="5"/>
  <c r="AO3523" i="5"/>
  <c r="AN3523" i="5"/>
  <c r="AK3523" i="5"/>
  <c r="AJ3523" i="5"/>
  <c r="AI3523" i="5"/>
  <c r="AG3523" i="5"/>
  <c r="BK3522" i="5"/>
  <c r="BJ3522" i="5"/>
  <c r="BI3522" i="5"/>
  <c r="BH3522" i="5"/>
  <c r="BF3522" i="5"/>
  <c r="BE3522" i="5"/>
  <c r="BD3522" i="5"/>
  <c r="BC3522" i="5"/>
  <c r="BA3522" i="5"/>
  <c r="AZ3522" i="5"/>
  <c r="AY3522" i="5"/>
  <c r="AX3522" i="5"/>
  <c r="AV3522" i="5"/>
  <c r="AU3522" i="5"/>
  <c r="AT3522" i="5"/>
  <c r="AS3522" i="5"/>
  <c r="AQ3522" i="5"/>
  <c r="AP3522" i="5"/>
  <c r="AO3522" i="5"/>
  <c r="AN3522" i="5"/>
  <c r="AK3522" i="5"/>
  <c r="AJ3522" i="5"/>
  <c r="AI3522" i="5"/>
  <c r="AG3522" i="5"/>
  <c r="BK3521" i="5"/>
  <c r="BJ3521" i="5"/>
  <c r="BI3521" i="5"/>
  <c r="BH3521" i="5"/>
  <c r="BF3521" i="5"/>
  <c r="BE3521" i="5"/>
  <c r="BD3521" i="5"/>
  <c r="BC3521" i="5"/>
  <c r="BA3521" i="5"/>
  <c r="AZ3521" i="5"/>
  <c r="AY3521" i="5"/>
  <c r="AX3521" i="5"/>
  <c r="AV3521" i="5"/>
  <c r="AU3521" i="5"/>
  <c r="AT3521" i="5"/>
  <c r="AS3521" i="5"/>
  <c r="AQ3521" i="5"/>
  <c r="AP3521" i="5"/>
  <c r="AO3521" i="5"/>
  <c r="AN3521" i="5"/>
  <c r="AK3521" i="5"/>
  <c r="AJ3521" i="5"/>
  <c r="AI3521" i="5"/>
  <c r="AG3521" i="5"/>
  <c r="BK3520" i="5"/>
  <c r="BJ3520" i="5"/>
  <c r="BI3520" i="5"/>
  <c r="BH3520" i="5"/>
  <c r="BF3520" i="5"/>
  <c r="BE3520" i="5"/>
  <c r="BD3520" i="5"/>
  <c r="BC3520" i="5"/>
  <c r="BA3520" i="5"/>
  <c r="AZ3520" i="5"/>
  <c r="AY3520" i="5"/>
  <c r="AX3520" i="5"/>
  <c r="AV3520" i="5"/>
  <c r="AU3520" i="5"/>
  <c r="AT3520" i="5"/>
  <c r="AS3520" i="5"/>
  <c r="AQ3520" i="5"/>
  <c r="AP3520" i="5"/>
  <c r="AO3520" i="5"/>
  <c r="AN3520" i="5"/>
  <c r="AK3520" i="5"/>
  <c r="AJ3520" i="5"/>
  <c r="AI3520" i="5"/>
  <c r="AG3520" i="5"/>
  <c r="BK3519" i="5"/>
  <c r="BJ3519" i="5"/>
  <c r="BI3519" i="5"/>
  <c r="BH3519" i="5"/>
  <c r="BF3519" i="5"/>
  <c r="BE3519" i="5"/>
  <c r="BD3519" i="5"/>
  <c r="BC3519" i="5"/>
  <c r="BA3519" i="5"/>
  <c r="AZ3519" i="5"/>
  <c r="AY3519" i="5"/>
  <c r="AX3519" i="5"/>
  <c r="AV3519" i="5"/>
  <c r="AU3519" i="5"/>
  <c r="AT3519" i="5"/>
  <c r="AS3519" i="5"/>
  <c r="AQ3519" i="5"/>
  <c r="AP3519" i="5"/>
  <c r="AO3519" i="5"/>
  <c r="AN3519" i="5"/>
  <c r="AK3519" i="5"/>
  <c r="AJ3519" i="5"/>
  <c r="AI3519" i="5"/>
  <c r="AG3519" i="5"/>
  <c r="BK3518" i="5"/>
  <c r="BJ3518" i="5"/>
  <c r="BI3518" i="5"/>
  <c r="BH3518" i="5"/>
  <c r="BF3518" i="5"/>
  <c r="BE3518" i="5"/>
  <c r="BD3518" i="5"/>
  <c r="BC3518" i="5"/>
  <c r="BA3518" i="5"/>
  <c r="AZ3518" i="5"/>
  <c r="AY3518" i="5"/>
  <c r="AX3518" i="5"/>
  <c r="AV3518" i="5"/>
  <c r="AU3518" i="5"/>
  <c r="AT3518" i="5"/>
  <c r="AS3518" i="5"/>
  <c r="AQ3518" i="5"/>
  <c r="AP3518" i="5"/>
  <c r="AO3518" i="5"/>
  <c r="AN3518" i="5"/>
  <c r="AK3518" i="5"/>
  <c r="AJ3518" i="5"/>
  <c r="AI3518" i="5"/>
  <c r="AG3518" i="5"/>
  <c r="BK3517" i="5"/>
  <c r="BJ3517" i="5"/>
  <c r="BI3517" i="5"/>
  <c r="BH3517" i="5"/>
  <c r="BF3517" i="5"/>
  <c r="BE3517" i="5"/>
  <c r="BD3517" i="5"/>
  <c r="BC3517" i="5"/>
  <c r="BA3517" i="5"/>
  <c r="AZ3517" i="5"/>
  <c r="AY3517" i="5"/>
  <c r="AX3517" i="5"/>
  <c r="AV3517" i="5"/>
  <c r="AU3517" i="5"/>
  <c r="AT3517" i="5"/>
  <c r="AS3517" i="5"/>
  <c r="AQ3517" i="5"/>
  <c r="AP3517" i="5"/>
  <c r="AO3517" i="5"/>
  <c r="AN3517" i="5"/>
  <c r="AK3517" i="5"/>
  <c r="AJ3517" i="5"/>
  <c r="AI3517" i="5"/>
  <c r="AG3517" i="5"/>
  <c r="BK3516" i="5"/>
  <c r="BJ3516" i="5"/>
  <c r="BI3516" i="5"/>
  <c r="BH3516" i="5"/>
  <c r="BF3516" i="5"/>
  <c r="BE3516" i="5"/>
  <c r="BD3516" i="5"/>
  <c r="BC3516" i="5"/>
  <c r="BA3516" i="5"/>
  <c r="AZ3516" i="5"/>
  <c r="AY3516" i="5"/>
  <c r="AX3516" i="5"/>
  <c r="AV3516" i="5"/>
  <c r="AU3516" i="5"/>
  <c r="AT3516" i="5"/>
  <c r="AS3516" i="5"/>
  <c r="AQ3516" i="5"/>
  <c r="AP3516" i="5"/>
  <c r="AO3516" i="5"/>
  <c r="AN3516" i="5"/>
  <c r="AK3516" i="5"/>
  <c r="AJ3516" i="5"/>
  <c r="AI3516" i="5"/>
  <c r="AG3516" i="5"/>
  <c r="BK3515" i="5"/>
  <c r="BJ3515" i="5"/>
  <c r="BI3515" i="5"/>
  <c r="BH3515" i="5"/>
  <c r="BF3515" i="5"/>
  <c r="BE3515" i="5"/>
  <c r="BD3515" i="5"/>
  <c r="BC3515" i="5"/>
  <c r="BA3515" i="5"/>
  <c r="AZ3515" i="5"/>
  <c r="AY3515" i="5"/>
  <c r="AX3515" i="5"/>
  <c r="AV3515" i="5"/>
  <c r="AU3515" i="5"/>
  <c r="AT3515" i="5"/>
  <c r="AS3515" i="5"/>
  <c r="AQ3515" i="5"/>
  <c r="AP3515" i="5"/>
  <c r="AO3515" i="5"/>
  <c r="AN3515" i="5"/>
  <c r="AK3515" i="5"/>
  <c r="AJ3515" i="5"/>
  <c r="AI3515" i="5"/>
  <c r="AG3515" i="5"/>
  <c r="BK3514" i="5"/>
  <c r="BJ3514" i="5"/>
  <c r="BI3514" i="5"/>
  <c r="BH3514" i="5"/>
  <c r="BF3514" i="5"/>
  <c r="BE3514" i="5"/>
  <c r="BD3514" i="5"/>
  <c r="BC3514" i="5"/>
  <c r="BA3514" i="5"/>
  <c r="AZ3514" i="5"/>
  <c r="AY3514" i="5"/>
  <c r="AX3514" i="5"/>
  <c r="AV3514" i="5"/>
  <c r="AU3514" i="5"/>
  <c r="AT3514" i="5"/>
  <c r="AS3514" i="5"/>
  <c r="AQ3514" i="5"/>
  <c r="AP3514" i="5"/>
  <c r="AO3514" i="5"/>
  <c r="AN3514" i="5"/>
  <c r="AK3514" i="5"/>
  <c r="AJ3514" i="5"/>
  <c r="AI3514" i="5"/>
  <c r="AG3514" i="5"/>
  <c r="BK3513" i="5"/>
  <c r="BJ3513" i="5"/>
  <c r="BI3513" i="5"/>
  <c r="BH3513" i="5"/>
  <c r="BF3513" i="5"/>
  <c r="BE3513" i="5"/>
  <c r="BD3513" i="5"/>
  <c r="BC3513" i="5"/>
  <c r="BA3513" i="5"/>
  <c r="AZ3513" i="5"/>
  <c r="AY3513" i="5"/>
  <c r="AX3513" i="5"/>
  <c r="AV3513" i="5"/>
  <c r="AU3513" i="5"/>
  <c r="AT3513" i="5"/>
  <c r="AS3513" i="5"/>
  <c r="AQ3513" i="5"/>
  <c r="AP3513" i="5"/>
  <c r="AO3513" i="5"/>
  <c r="AN3513" i="5"/>
  <c r="AK3513" i="5"/>
  <c r="AJ3513" i="5"/>
  <c r="AI3513" i="5"/>
  <c r="AG3513" i="5"/>
  <c r="BK3512" i="5"/>
  <c r="BJ3512" i="5"/>
  <c r="BI3512" i="5"/>
  <c r="BH3512" i="5"/>
  <c r="BF3512" i="5"/>
  <c r="BE3512" i="5"/>
  <c r="BD3512" i="5"/>
  <c r="BC3512" i="5"/>
  <c r="BA3512" i="5"/>
  <c r="AZ3512" i="5"/>
  <c r="AY3512" i="5"/>
  <c r="AX3512" i="5"/>
  <c r="AV3512" i="5"/>
  <c r="AU3512" i="5"/>
  <c r="AT3512" i="5"/>
  <c r="AS3512" i="5"/>
  <c r="AQ3512" i="5"/>
  <c r="AP3512" i="5"/>
  <c r="AO3512" i="5"/>
  <c r="AN3512" i="5"/>
  <c r="AK3512" i="5"/>
  <c r="AJ3512" i="5"/>
  <c r="AI3512" i="5"/>
  <c r="AG3512" i="5"/>
  <c r="BK3511" i="5"/>
  <c r="BJ3511" i="5"/>
  <c r="BI3511" i="5"/>
  <c r="BH3511" i="5"/>
  <c r="BF3511" i="5"/>
  <c r="BE3511" i="5"/>
  <c r="BD3511" i="5"/>
  <c r="BC3511" i="5"/>
  <c r="BA3511" i="5"/>
  <c r="AZ3511" i="5"/>
  <c r="AY3511" i="5"/>
  <c r="AX3511" i="5"/>
  <c r="AV3511" i="5"/>
  <c r="AU3511" i="5"/>
  <c r="AT3511" i="5"/>
  <c r="AS3511" i="5"/>
  <c r="AQ3511" i="5"/>
  <c r="AP3511" i="5"/>
  <c r="AO3511" i="5"/>
  <c r="AN3511" i="5"/>
  <c r="AK3511" i="5"/>
  <c r="AJ3511" i="5"/>
  <c r="AI3511" i="5"/>
  <c r="AG3511" i="5"/>
  <c r="BK3510" i="5"/>
  <c r="BJ3510" i="5"/>
  <c r="BI3510" i="5"/>
  <c r="BH3510" i="5"/>
  <c r="BF3510" i="5"/>
  <c r="BE3510" i="5"/>
  <c r="BD3510" i="5"/>
  <c r="BC3510" i="5"/>
  <c r="BA3510" i="5"/>
  <c r="AZ3510" i="5"/>
  <c r="AY3510" i="5"/>
  <c r="AX3510" i="5"/>
  <c r="AV3510" i="5"/>
  <c r="AU3510" i="5"/>
  <c r="AT3510" i="5"/>
  <c r="AS3510" i="5"/>
  <c r="AQ3510" i="5"/>
  <c r="AP3510" i="5"/>
  <c r="AO3510" i="5"/>
  <c r="AN3510" i="5"/>
  <c r="AK3510" i="5"/>
  <c r="AJ3510" i="5"/>
  <c r="AI3510" i="5"/>
  <c r="AG3510" i="5"/>
  <c r="BK3509" i="5"/>
  <c r="BJ3509" i="5"/>
  <c r="BI3509" i="5"/>
  <c r="BH3509" i="5"/>
  <c r="BF3509" i="5"/>
  <c r="BE3509" i="5"/>
  <c r="BD3509" i="5"/>
  <c r="BC3509" i="5"/>
  <c r="BA3509" i="5"/>
  <c r="AZ3509" i="5"/>
  <c r="AY3509" i="5"/>
  <c r="AX3509" i="5"/>
  <c r="AV3509" i="5"/>
  <c r="AU3509" i="5"/>
  <c r="AT3509" i="5"/>
  <c r="AS3509" i="5"/>
  <c r="AQ3509" i="5"/>
  <c r="AP3509" i="5"/>
  <c r="AO3509" i="5"/>
  <c r="AN3509" i="5"/>
  <c r="AK3509" i="5"/>
  <c r="AJ3509" i="5"/>
  <c r="AI3509" i="5"/>
  <c r="AG3509" i="5"/>
  <c r="BK3508" i="5"/>
  <c r="BJ3508" i="5"/>
  <c r="BI3508" i="5"/>
  <c r="BH3508" i="5"/>
  <c r="BF3508" i="5"/>
  <c r="BE3508" i="5"/>
  <c r="BD3508" i="5"/>
  <c r="BC3508" i="5"/>
  <c r="BA3508" i="5"/>
  <c r="AZ3508" i="5"/>
  <c r="AY3508" i="5"/>
  <c r="AX3508" i="5"/>
  <c r="AV3508" i="5"/>
  <c r="AU3508" i="5"/>
  <c r="AT3508" i="5"/>
  <c r="AS3508" i="5"/>
  <c r="AQ3508" i="5"/>
  <c r="AP3508" i="5"/>
  <c r="AO3508" i="5"/>
  <c r="AN3508" i="5"/>
  <c r="AK3508" i="5"/>
  <c r="AJ3508" i="5"/>
  <c r="AI3508" i="5"/>
  <c r="AG3508" i="5"/>
  <c r="BK3507" i="5"/>
  <c r="BJ3507" i="5"/>
  <c r="BI3507" i="5"/>
  <c r="BH3507" i="5"/>
  <c r="BF3507" i="5"/>
  <c r="BE3507" i="5"/>
  <c r="BD3507" i="5"/>
  <c r="BC3507" i="5"/>
  <c r="BA3507" i="5"/>
  <c r="AZ3507" i="5"/>
  <c r="AY3507" i="5"/>
  <c r="AX3507" i="5"/>
  <c r="AV3507" i="5"/>
  <c r="AU3507" i="5"/>
  <c r="AT3507" i="5"/>
  <c r="AS3507" i="5"/>
  <c r="AQ3507" i="5"/>
  <c r="AP3507" i="5"/>
  <c r="AO3507" i="5"/>
  <c r="AN3507" i="5"/>
  <c r="AK3507" i="5"/>
  <c r="AJ3507" i="5"/>
  <c r="AI3507" i="5"/>
  <c r="AG3507" i="5"/>
  <c r="BK3506" i="5"/>
  <c r="BJ3506" i="5"/>
  <c r="BI3506" i="5"/>
  <c r="BH3506" i="5"/>
  <c r="BF3506" i="5"/>
  <c r="BE3506" i="5"/>
  <c r="BD3506" i="5"/>
  <c r="BC3506" i="5"/>
  <c r="BA3506" i="5"/>
  <c r="AZ3506" i="5"/>
  <c r="AY3506" i="5"/>
  <c r="AX3506" i="5"/>
  <c r="AV3506" i="5"/>
  <c r="AU3506" i="5"/>
  <c r="AT3506" i="5"/>
  <c r="AS3506" i="5"/>
  <c r="AQ3506" i="5"/>
  <c r="AP3506" i="5"/>
  <c r="AO3506" i="5"/>
  <c r="AN3506" i="5"/>
  <c r="AK3506" i="5"/>
  <c r="AJ3506" i="5"/>
  <c r="AI3506" i="5"/>
  <c r="AG3506" i="5"/>
  <c r="BK3505" i="5"/>
  <c r="BJ3505" i="5"/>
  <c r="BI3505" i="5"/>
  <c r="BH3505" i="5"/>
  <c r="BF3505" i="5"/>
  <c r="BE3505" i="5"/>
  <c r="BD3505" i="5"/>
  <c r="BC3505" i="5"/>
  <c r="BA3505" i="5"/>
  <c r="AZ3505" i="5"/>
  <c r="AY3505" i="5"/>
  <c r="AX3505" i="5"/>
  <c r="AV3505" i="5"/>
  <c r="AU3505" i="5"/>
  <c r="AT3505" i="5"/>
  <c r="AS3505" i="5"/>
  <c r="AQ3505" i="5"/>
  <c r="AP3505" i="5"/>
  <c r="AO3505" i="5"/>
  <c r="AN3505" i="5"/>
  <c r="AK3505" i="5"/>
  <c r="AJ3505" i="5"/>
  <c r="AI3505" i="5"/>
  <c r="AG3505" i="5"/>
  <c r="BK3504" i="5"/>
  <c r="BJ3504" i="5"/>
  <c r="BI3504" i="5"/>
  <c r="BH3504" i="5"/>
  <c r="BF3504" i="5"/>
  <c r="BE3504" i="5"/>
  <c r="BD3504" i="5"/>
  <c r="BC3504" i="5"/>
  <c r="BA3504" i="5"/>
  <c r="AZ3504" i="5"/>
  <c r="AY3504" i="5"/>
  <c r="AX3504" i="5"/>
  <c r="AV3504" i="5"/>
  <c r="AU3504" i="5"/>
  <c r="AT3504" i="5"/>
  <c r="AS3504" i="5"/>
  <c r="AQ3504" i="5"/>
  <c r="AP3504" i="5"/>
  <c r="AO3504" i="5"/>
  <c r="AN3504" i="5"/>
  <c r="AK3504" i="5"/>
  <c r="AJ3504" i="5"/>
  <c r="AI3504" i="5"/>
  <c r="AG3504" i="5"/>
  <c r="BK3503" i="5"/>
  <c r="BJ3503" i="5"/>
  <c r="BI3503" i="5"/>
  <c r="BH3503" i="5"/>
  <c r="BF3503" i="5"/>
  <c r="BE3503" i="5"/>
  <c r="BD3503" i="5"/>
  <c r="BC3503" i="5"/>
  <c r="BA3503" i="5"/>
  <c r="AZ3503" i="5"/>
  <c r="AY3503" i="5"/>
  <c r="AX3503" i="5"/>
  <c r="AV3503" i="5"/>
  <c r="AU3503" i="5"/>
  <c r="AT3503" i="5"/>
  <c r="AS3503" i="5"/>
  <c r="AQ3503" i="5"/>
  <c r="AP3503" i="5"/>
  <c r="AO3503" i="5"/>
  <c r="AN3503" i="5"/>
  <c r="AK3503" i="5"/>
  <c r="AJ3503" i="5"/>
  <c r="AI3503" i="5"/>
  <c r="AG3503" i="5"/>
  <c r="BK3502" i="5"/>
  <c r="BJ3502" i="5"/>
  <c r="BI3502" i="5"/>
  <c r="BH3502" i="5"/>
  <c r="BF3502" i="5"/>
  <c r="BE3502" i="5"/>
  <c r="BD3502" i="5"/>
  <c r="BC3502" i="5"/>
  <c r="BA3502" i="5"/>
  <c r="AZ3502" i="5"/>
  <c r="AY3502" i="5"/>
  <c r="AX3502" i="5"/>
  <c r="AV3502" i="5"/>
  <c r="AU3502" i="5"/>
  <c r="AT3502" i="5"/>
  <c r="AS3502" i="5"/>
  <c r="AQ3502" i="5"/>
  <c r="AP3502" i="5"/>
  <c r="AO3502" i="5"/>
  <c r="AN3502" i="5"/>
  <c r="AK3502" i="5"/>
  <c r="AJ3502" i="5"/>
  <c r="AI3502" i="5"/>
  <c r="AG3502" i="5"/>
  <c r="BK3501" i="5"/>
  <c r="BJ3501" i="5"/>
  <c r="BI3501" i="5"/>
  <c r="BH3501" i="5"/>
  <c r="BF3501" i="5"/>
  <c r="BE3501" i="5"/>
  <c r="BD3501" i="5"/>
  <c r="BC3501" i="5"/>
  <c r="BA3501" i="5"/>
  <c r="AZ3501" i="5"/>
  <c r="AY3501" i="5"/>
  <c r="AX3501" i="5"/>
  <c r="AV3501" i="5"/>
  <c r="AU3501" i="5"/>
  <c r="AT3501" i="5"/>
  <c r="AS3501" i="5"/>
  <c r="AQ3501" i="5"/>
  <c r="AP3501" i="5"/>
  <c r="AO3501" i="5"/>
  <c r="AN3501" i="5"/>
  <c r="AK3501" i="5"/>
  <c r="AJ3501" i="5"/>
  <c r="AI3501" i="5"/>
  <c r="AG3501" i="5"/>
  <c r="BK3500" i="5"/>
  <c r="BJ3500" i="5"/>
  <c r="BI3500" i="5"/>
  <c r="BH3500" i="5"/>
  <c r="BF3500" i="5"/>
  <c r="BE3500" i="5"/>
  <c r="BD3500" i="5"/>
  <c r="BC3500" i="5"/>
  <c r="BA3500" i="5"/>
  <c r="AZ3500" i="5"/>
  <c r="AY3500" i="5"/>
  <c r="AX3500" i="5"/>
  <c r="AV3500" i="5"/>
  <c r="AU3500" i="5"/>
  <c r="AT3500" i="5"/>
  <c r="AS3500" i="5"/>
  <c r="AQ3500" i="5"/>
  <c r="AP3500" i="5"/>
  <c r="AO3500" i="5"/>
  <c r="AN3500" i="5"/>
  <c r="AK3500" i="5"/>
  <c r="AJ3500" i="5"/>
  <c r="AI3500" i="5"/>
  <c r="AG3500" i="5"/>
  <c r="BK3499" i="5"/>
  <c r="BJ3499" i="5"/>
  <c r="BI3499" i="5"/>
  <c r="BH3499" i="5"/>
  <c r="BF3499" i="5"/>
  <c r="BE3499" i="5"/>
  <c r="BD3499" i="5"/>
  <c r="BC3499" i="5"/>
  <c r="BA3499" i="5"/>
  <c r="AZ3499" i="5"/>
  <c r="AY3499" i="5"/>
  <c r="AX3499" i="5"/>
  <c r="AV3499" i="5"/>
  <c r="AU3499" i="5"/>
  <c r="AT3499" i="5"/>
  <c r="AS3499" i="5"/>
  <c r="AQ3499" i="5"/>
  <c r="AP3499" i="5"/>
  <c r="AO3499" i="5"/>
  <c r="AN3499" i="5"/>
  <c r="AK3499" i="5"/>
  <c r="AJ3499" i="5"/>
  <c r="AI3499" i="5"/>
  <c r="AG3499" i="5"/>
  <c r="BK3498" i="5"/>
  <c r="BJ3498" i="5"/>
  <c r="BI3498" i="5"/>
  <c r="BH3498" i="5"/>
  <c r="BF3498" i="5"/>
  <c r="BE3498" i="5"/>
  <c r="BD3498" i="5"/>
  <c r="BC3498" i="5"/>
  <c r="BA3498" i="5"/>
  <c r="AZ3498" i="5"/>
  <c r="AY3498" i="5"/>
  <c r="AX3498" i="5"/>
  <c r="AV3498" i="5"/>
  <c r="AU3498" i="5"/>
  <c r="AT3498" i="5"/>
  <c r="AS3498" i="5"/>
  <c r="AQ3498" i="5"/>
  <c r="AP3498" i="5"/>
  <c r="AO3498" i="5"/>
  <c r="AN3498" i="5"/>
  <c r="AK3498" i="5"/>
  <c r="AJ3498" i="5"/>
  <c r="AI3498" i="5"/>
  <c r="AG3498" i="5"/>
  <c r="BK3497" i="5"/>
  <c r="BJ3497" i="5"/>
  <c r="BI3497" i="5"/>
  <c r="BH3497" i="5"/>
  <c r="BF3497" i="5"/>
  <c r="BE3497" i="5"/>
  <c r="BD3497" i="5"/>
  <c r="BC3497" i="5"/>
  <c r="BA3497" i="5"/>
  <c r="AZ3497" i="5"/>
  <c r="AY3497" i="5"/>
  <c r="AX3497" i="5"/>
  <c r="AV3497" i="5"/>
  <c r="AU3497" i="5"/>
  <c r="AT3497" i="5"/>
  <c r="AS3497" i="5"/>
  <c r="AQ3497" i="5"/>
  <c r="AP3497" i="5"/>
  <c r="AO3497" i="5"/>
  <c r="AN3497" i="5"/>
  <c r="AK3497" i="5"/>
  <c r="AJ3497" i="5"/>
  <c r="AI3497" i="5"/>
  <c r="AG3497" i="5"/>
  <c r="BK3496" i="5"/>
  <c r="BJ3496" i="5"/>
  <c r="BI3496" i="5"/>
  <c r="BH3496" i="5"/>
  <c r="BF3496" i="5"/>
  <c r="BE3496" i="5"/>
  <c r="BD3496" i="5"/>
  <c r="BC3496" i="5"/>
  <c r="BA3496" i="5"/>
  <c r="AZ3496" i="5"/>
  <c r="AY3496" i="5"/>
  <c r="AX3496" i="5"/>
  <c r="AV3496" i="5"/>
  <c r="AU3496" i="5"/>
  <c r="AT3496" i="5"/>
  <c r="AS3496" i="5"/>
  <c r="AQ3496" i="5"/>
  <c r="AP3496" i="5"/>
  <c r="AO3496" i="5"/>
  <c r="AN3496" i="5"/>
  <c r="AK3496" i="5"/>
  <c r="AJ3496" i="5"/>
  <c r="AI3496" i="5"/>
  <c r="AG3496" i="5"/>
  <c r="BK3495" i="5"/>
  <c r="BJ3495" i="5"/>
  <c r="BI3495" i="5"/>
  <c r="BH3495" i="5"/>
  <c r="BF3495" i="5"/>
  <c r="BE3495" i="5"/>
  <c r="BD3495" i="5"/>
  <c r="BC3495" i="5"/>
  <c r="BA3495" i="5"/>
  <c r="AZ3495" i="5"/>
  <c r="AY3495" i="5"/>
  <c r="AX3495" i="5"/>
  <c r="AV3495" i="5"/>
  <c r="AU3495" i="5"/>
  <c r="AT3495" i="5"/>
  <c r="AS3495" i="5"/>
  <c r="AQ3495" i="5"/>
  <c r="AP3495" i="5"/>
  <c r="AO3495" i="5"/>
  <c r="AN3495" i="5"/>
  <c r="AK3495" i="5"/>
  <c r="AJ3495" i="5"/>
  <c r="AI3495" i="5"/>
  <c r="AG3495" i="5"/>
  <c r="BK3494" i="5"/>
  <c r="BJ3494" i="5"/>
  <c r="BI3494" i="5"/>
  <c r="BH3494" i="5"/>
  <c r="BF3494" i="5"/>
  <c r="BE3494" i="5"/>
  <c r="BD3494" i="5"/>
  <c r="BC3494" i="5"/>
  <c r="BA3494" i="5"/>
  <c r="AZ3494" i="5"/>
  <c r="AY3494" i="5"/>
  <c r="AX3494" i="5"/>
  <c r="AV3494" i="5"/>
  <c r="AU3494" i="5"/>
  <c r="AT3494" i="5"/>
  <c r="AS3494" i="5"/>
  <c r="AQ3494" i="5"/>
  <c r="AP3494" i="5"/>
  <c r="AO3494" i="5"/>
  <c r="AN3494" i="5"/>
  <c r="AK3494" i="5"/>
  <c r="AJ3494" i="5"/>
  <c r="AI3494" i="5"/>
  <c r="AG3494" i="5"/>
  <c r="BK3493" i="5"/>
  <c r="BJ3493" i="5"/>
  <c r="BI3493" i="5"/>
  <c r="BH3493" i="5"/>
  <c r="BF3493" i="5"/>
  <c r="BE3493" i="5"/>
  <c r="BD3493" i="5"/>
  <c r="BC3493" i="5"/>
  <c r="BA3493" i="5"/>
  <c r="AZ3493" i="5"/>
  <c r="AY3493" i="5"/>
  <c r="AX3493" i="5"/>
  <c r="AV3493" i="5"/>
  <c r="AU3493" i="5"/>
  <c r="AT3493" i="5"/>
  <c r="AS3493" i="5"/>
  <c r="AQ3493" i="5"/>
  <c r="AP3493" i="5"/>
  <c r="AO3493" i="5"/>
  <c r="AN3493" i="5"/>
  <c r="AK3493" i="5"/>
  <c r="AJ3493" i="5"/>
  <c r="AI3493" i="5"/>
  <c r="AG3493" i="5"/>
  <c r="BK3492" i="5"/>
  <c r="BJ3492" i="5"/>
  <c r="BI3492" i="5"/>
  <c r="BH3492" i="5"/>
  <c r="BF3492" i="5"/>
  <c r="BE3492" i="5"/>
  <c r="BD3492" i="5"/>
  <c r="BC3492" i="5"/>
  <c r="BA3492" i="5"/>
  <c r="AZ3492" i="5"/>
  <c r="AY3492" i="5"/>
  <c r="AX3492" i="5"/>
  <c r="AV3492" i="5"/>
  <c r="AU3492" i="5"/>
  <c r="AT3492" i="5"/>
  <c r="AS3492" i="5"/>
  <c r="AQ3492" i="5"/>
  <c r="AP3492" i="5"/>
  <c r="AO3492" i="5"/>
  <c r="AN3492" i="5"/>
  <c r="AK3492" i="5"/>
  <c r="AJ3492" i="5"/>
  <c r="AI3492" i="5"/>
  <c r="AG3492" i="5"/>
  <c r="BK3491" i="5"/>
  <c r="BJ3491" i="5"/>
  <c r="BI3491" i="5"/>
  <c r="BH3491" i="5"/>
  <c r="BF3491" i="5"/>
  <c r="BE3491" i="5"/>
  <c r="BD3491" i="5"/>
  <c r="BC3491" i="5"/>
  <c r="BA3491" i="5"/>
  <c r="AZ3491" i="5"/>
  <c r="AY3491" i="5"/>
  <c r="AX3491" i="5"/>
  <c r="AV3491" i="5"/>
  <c r="AU3491" i="5"/>
  <c r="AT3491" i="5"/>
  <c r="AS3491" i="5"/>
  <c r="AQ3491" i="5"/>
  <c r="AP3491" i="5"/>
  <c r="AO3491" i="5"/>
  <c r="AN3491" i="5"/>
  <c r="AK3491" i="5"/>
  <c r="AJ3491" i="5"/>
  <c r="AI3491" i="5"/>
  <c r="AG3491" i="5"/>
  <c r="BK3490" i="5"/>
  <c r="BJ3490" i="5"/>
  <c r="BI3490" i="5"/>
  <c r="BH3490" i="5"/>
  <c r="BF3490" i="5"/>
  <c r="BE3490" i="5"/>
  <c r="BD3490" i="5"/>
  <c r="BC3490" i="5"/>
  <c r="BA3490" i="5"/>
  <c r="AZ3490" i="5"/>
  <c r="AY3490" i="5"/>
  <c r="AX3490" i="5"/>
  <c r="AV3490" i="5"/>
  <c r="AU3490" i="5"/>
  <c r="AT3490" i="5"/>
  <c r="AS3490" i="5"/>
  <c r="AQ3490" i="5"/>
  <c r="AP3490" i="5"/>
  <c r="AO3490" i="5"/>
  <c r="AN3490" i="5"/>
  <c r="AK3490" i="5"/>
  <c r="AJ3490" i="5"/>
  <c r="AI3490" i="5"/>
  <c r="AG3490" i="5"/>
  <c r="BK3489" i="5"/>
  <c r="BJ3489" i="5"/>
  <c r="BI3489" i="5"/>
  <c r="BH3489" i="5"/>
  <c r="BF3489" i="5"/>
  <c r="BE3489" i="5"/>
  <c r="BD3489" i="5"/>
  <c r="BC3489" i="5"/>
  <c r="BA3489" i="5"/>
  <c r="AZ3489" i="5"/>
  <c r="AY3489" i="5"/>
  <c r="AX3489" i="5"/>
  <c r="AV3489" i="5"/>
  <c r="AU3489" i="5"/>
  <c r="AT3489" i="5"/>
  <c r="AS3489" i="5"/>
  <c r="AQ3489" i="5"/>
  <c r="AP3489" i="5"/>
  <c r="AO3489" i="5"/>
  <c r="AN3489" i="5"/>
  <c r="AK3489" i="5"/>
  <c r="AJ3489" i="5"/>
  <c r="AI3489" i="5"/>
  <c r="AG3489" i="5"/>
  <c r="BK3488" i="5"/>
  <c r="BJ3488" i="5"/>
  <c r="BI3488" i="5"/>
  <c r="BH3488" i="5"/>
  <c r="BF3488" i="5"/>
  <c r="BE3488" i="5"/>
  <c r="BD3488" i="5"/>
  <c r="BC3488" i="5"/>
  <c r="BA3488" i="5"/>
  <c r="AZ3488" i="5"/>
  <c r="AY3488" i="5"/>
  <c r="AX3488" i="5"/>
  <c r="AV3488" i="5"/>
  <c r="AU3488" i="5"/>
  <c r="AT3488" i="5"/>
  <c r="AS3488" i="5"/>
  <c r="AQ3488" i="5"/>
  <c r="AP3488" i="5"/>
  <c r="AO3488" i="5"/>
  <c r="AN3488" i="5"/>
  <c r="AK3488" i="5"/>
  <c r="AJ3488" i="5"/>
  <c r="AI3488" i="5"/>
  <c r="AG3488" i="5"/>
  <c r="BK3487" i="5"/>
  <c r="BJ3487" i="5"/>
  <c r="BI3487" i="5"/>
  <c r="BH3487" i="5"/>
  <c r="BF3487" i="5"/>
  <c r="BE3487" i="5"/>
  <c r="BD3487" i="5"/>
  <c r="BC3487" i="5"/>
  <c r="BA3487" i="5"/>
  <c r="AZ3487" i="5"/>
  <c r="AY3487" i="5"/>
  <c r="AX3487" i="5"/>
  <c r="AV3487" i="5"/>
  <c r="AU3487" i="5"/>
  <c r="AT3487" i="5"/>
  <c r="AS3487" i="5"/>
  <c r="AQ3487" i="5"/>
  <c r="AP3487" i="5"/>
  <c r="AO3487" i="5"/>
  <c r="AN3487" i="5"/>
  <c r="AK3487" i="5"/>
  <c r="AJ3487" i="5"/>
  <c r="AI3487" i="5"/>
  <c r="AG3487" i="5"/>
  <c r="BK3486" i="5"/>
  <c r="BJ3486" i="5"/>
  <c r="BI3486" i="5"/>
  <c r="BH3486" i="5"/>
  <c r="BF3486" i="5"/>
  <c r="BE3486" i="5"/>
  <c r="BD3486" i="5"/>
  <c r="BC3486" i="5"/>
  <c r="BA3486" i="5"/>
  <c r="AZ3486" i="5"/>
  <c r="AY3486" i="5"/>
  <c r="AX3486" i="5"/>
  <c r="AV3486" i="5"/>
  <c r="AU3486" i="5"/>
  <c r="AT3486" i="5"/>
  <c r="AS3486" i="5"/>
  <c r="AQ3486" i="5"/>
  <c r="AP3486" i="5"/>
  <c r="AO3486" i="5"/>
  <c r="AN3486" i="5"/>
  <c r="AK3486" i="5"/>
  <c r="AJ3486" i="5"/>
  <c r="AI3486" i="5"/>
  <c r="AG3486" i="5"/>
  <c r="BK3485" i="5"/>
  <c r="BJ3485" i="5"/>
  <c r="BI3485" i="5"/>
  <c r="BH3485" i="5"/>
  <c r="BF3485" i="5"/>
  <c r="BE3485" i="5"/>
  <c r="BD3485" i="5"/>
  <c r="BC3485" i="5"/>
  <c r="BA3485" i="5"/>
  <c r="AZ3485" i="5"/>
  <c r="AY3485" i="5"/>
  <c r="AX3485" i="5"/>
  <c r="AV3485" i="5"/>
  <c r="AU3485" i="5"/>
  <c r="AT3485" i="5"/>
  <c r="AS3485" i="5"/>
  <c r="AQ3485" i="5"/>
  <c r="AP3485" i="5"/>
  <c r="AO3485" i="5"/>
  <c r="AN3485" i="5"/>
  <c r="AK3485" i="5"/>
  <c r="AJ3485" i="5"/>
  <c r="AI3485" i="5"/>
  <c r="AG3485" i="5"/>
  <c r="BK3484" i="5"/>
  <c r="BJ3484" i="5"/>
  <c r="BI3484" i="5"/>
  <c r="BH3484" i="5"/>
  <c r="BF3484" i="5"/>
  <c r="BE3484" i="5"/>
  <c r="BD3484" i="5"/>
  <c r="BC3484" i="5"/>
  <c r="BA3484" i="5"/>
  <c r="AZ3484" i="5"/>
  <c r="AY3484" i="5"/>
  <c r="AX3484" i="5"/>
  <c r="AV3484" i="5"/>
  <c r="AU3484" i="5"/>
  <c r="AT3484" i="5"/>
  <c r="AS3484" i="5"/>
  <c r="AQ3484" i="5"/>
  <c r="AP3484" i="5"/>
  <c r="AO3484" i="5"/>
  <c r="AN3484" i="5"/>
  <c r="AK3484" i="5"/>
  <c r="AJ3484" i="5"/>
  <c r="AI3484" i="5"/>
  <c r="AG3484" i="5"/>
  <c r="BK3483" i="5"/>
  <c r="BJ3483" i="5"/>
  <c r="BI3483" i="5"/>
  <c r="BH3483" i="5"/>
  <c r="BF3483" i="5"/>
  <c r="BE3483" i="5"/>
  <c r="BD3483" i="5"/>
  <c r="BC3483" i="5"/>
  <c r="BA3483" i="5"/>
  <c r="AZ3483" i="5"/>
  <c r="AY3483" i="5"/>
  <c r="AX3483" i="5"/>
  <c r="AV3483" i="5"/>
  <c r="AU3483" i="5"/>
  <c r="AT3483" i="5"/>
  <c r="AS3483" i="5"/>
  <c r="AQ3483" i="5"/>
  <c r="AP3483" i="5"/>
  <c r="AO3483" i="5"/>
  <c r="AN3483" i="5"/>
  <c r="AK3483" i="5"/>
  <c r="AJ3483" i="5"/>
  <c r="AI3483" i="5"/>
  <c r="AG3483" i="5"/>
  <c r="BK3482" i="5"/>
  <c r="BJ3482" i="5"/>
  <c r="BI3482" i="5"/>
  <c r="BH3482" i="5"/>
  <c r="BF3482" i="5"/>
  <c r="BE3482" i="5"/>
  <c r="BD3482" i="5"/>
  <c r="BC3482" i="5"/>
  <c r="BA3482" i="5"/>
  <c r="AZ3482" i="5"/>
  <c r="AY3482" i="5"/>
  <c r="AX3482" i="5"/>
  <c r="AV3482" i="5"/>
  <c r="AU3482" i="5"/>
  <c r="AT3482" i="5"/>
  <c r="AS3482" i="5"/>
  <c r="AQ3482" i="5"/>
  <c r="AP3482" i="5"/>
  <c r="AO3482" i="5"/>
  <c r="AN3482" i="5"/>
  <c r="AK3482" i="5"/>
  <c r="AJ3482" i="5"/>
  <c r="AI3482" i="5"/>
  <c r="AG3482" i="5"/>
  <c r="BK3481" i="5"/>
  <c r="BJ3481" i="5"/>
  <c r="BI3481" i="5"/>
  <c r="BH3481" i="5"/>
  <c r="BF3481" i="5"/>
  <c r="BE3481" i="5"/>
  <c r="BD3481" i="5"/>
  <c r="BC3481" i="5"/>
  <c r="BA3481" i="5"/>
  <c r="AZ3481" i="5"/>
  <c r="AY3481" i="5"/>
  <c r="AX3481" i="5"/>
  <c r="AV3481" i="5"/>
  <c r="AU3481" i="5"/>
  <c r="AT3481" i="5"/>
  <c r="AS3481" i="5"/>
  <c r="AQ3481" i="5"/>
  <c r="AP3481" i="5"/>
  <c r="AO3481" i="5"/>
  <c r="AN3481" i="5"/>
  <c r="AK3481" i="5"/>
  <c r="AJ3481" i="5"/>
  <c r="AI3481" i="5"/>
  <c r="AG3481" i="5"/>
  <c r="BK3480" i="5"/>
  <c r="BJ3480" i="5"/>
  <c r="BI3480" i="5"/>
  <c r="BH3480" i="5"/>
  <c r="BF3480" i="5"/>
  <c r="BE3480" i="5"/>
  <c r="BD3480" i="5"/>
  <c r="BC3480" i="5"/>
  <c r="BA3480" i="5"/>
  <c r="AZ3480" i="5"/>
  <c r="AY3480" i="5"/>
  <c r="AX3480" i="5"/>
  <c r="AV3480" i="5"/>
  <c r="AU3480" i="5"/>
  <c r="AT3480" i="5"/>
  <c r="AS3480" i="5"/>
  <c r="AQ3480" i="5"/>
  <c r="AP3480" i="5"/>
  <c r="AO3480" i="5"/>
  <c r="AN3480" i="5"/>
  <c r="AK3480" i="5"/>
  <c r="AJ3480" i="5"/>
  <c r="AI3480" i="5"/>
  <c r="AG3480" i="5"/>
  <c r="BK3479" i="5"/>
  <c r="BJ3479" i="5"/>
  <c r="BI3479" i="5"/>
  <c r="BH3479" i="5"/>
  <c r="BF3479" i="5"/>
  <c r="BE3479" i="5"/>
  <c r="BD3479" i="5"/>
  <c r="BC3479" i="5"/>
  <c r="BA3479" i="5"/>
  <c r="AZ3479" i="5"/>
  <c r="AY3479" i="5"/>
  <c r="AX3479" i="5"/>
  <c r="AV3479" i="5"/>
  <c r="AU3479" i="5"/>
  <c r="AT3479" i="5"/>
  <c r="AS3479" i="5"/>
  <c r="AQ3479" i="5"/>
  <c r="AP3479" i="5"/>
  <c r="AO3479" i="5"/>
  <c r="AN3479" i="5"/>
  <c r="AK3479" i="5"/>
  <c r="AJ3479" i="5"/>
  <c r="AI3479" i="5"/>
  <c r="AG3479" i="5"/>
  <c r="BK3478" i="5"/>
  <c r="BJ3478" i="5"/>
  <c r="BI3478" i="5"/>
  <c r="BH3478" i="5"/>
  <c r="BF3478" i="5"/>
  <c r="BE3478" i="5"/>
  <c r="BD3478" i="5"/>
  <c r="BC3478" i="5"/>
  <c r="BA3478" i="5"/>
  <c r="AZ3478" i="5"/>
  <c r="AY3478" i="5"/>
  <c r="AX3478" i="5"/>
  <c r="AV3478" i="5"/>
  <c r="AU3478" i="5"/>
  <c r="AT3478" i="5"/>
  <c r="AS3478" i="5"/>
  <c r="AQ3478" i="5"/>
  <c r="AP3478" i="5"/>
  <c r="AO3478" i="5"/>
  <c r="AN3478" i="5"/>
  <c r="AK3478" i="5"/>
  <c r="AJ3478" i="5"/>
  <c r="AI3478" i="5"/>
  <c r="AG3478" i="5"/>
  <c r="BK3477" i="5"/>
  <c r="BJ3477" i="5"/>
  <c r="BI3477" i="5"/>
  <c r="BH3477" i="5"/>
  <c r="BF3477" i="5"/>
  <c r="BE3477" i="5"/>
  <c r="BD3477" i="5"/>
  <c r="BC3477" i="5"/>
  <c r="BA3477" i="5"/>
  <c r="AZ3477" i="5"/>
  <c r="AY3477" i="5"/>
  <c r="AX3477" i="5"/>
  <c r="AV3477" i="5"/>
  <c r="AU3477" i="5"/>
  <c r="AT3477" i="5"/>
  <c r="AS3477" i="5"/>
  <c r="AQ3477" i="5"/>
  <c r="AP3477" i="5"/>
  <c r="AO3477" i="5"/>
  <c r="AN3477" i="5"/>
  <c r="AK3477" i="5"/>
  <c r="AJ3477" i="5"/>
  <c r="AI3477" i="5"/>
  <c r="AG3477" i="5"/>
  <c r="BK3476" i="5"/>
  <c r="BJ3476" i="5"/>
  <c r="BI3476" i="5"/>
  <c r="BH3476" i="5"/>
  <c r="BF3476" i="5"/>
  <c r="BE3476" i="5"/>
  <c r="BD3476" i="5"/>
  <c r="BC3476" i="5"/>
  <c r="BA3476" i="5"/>
  <c r="AZ3476" i="5"/>
  <c r="AY3476" i="5"/>
  <c r="AX3476" i="5"/>
  <c r="AV3476" i="5"/>
  <c r="AU3476" i="5"/>
  <c r="AT3476" i="5"/>
  <c r="AS3476" i="5"/>
  <c r="AQ3476" i="5"/>
  <c r="AP3476" i="5"/>
  <c r="AO3476" i="5"/>
  <c r="AN3476" i="5"/>
  <c r="AK3476" i="5"/>
  <c r="AJ3476" i="5"/>
  <c r="AI3476" i="5"/>
  <c r="AG3476" i="5"/>
  <c r="BK3475" i="5"/>
  <c r="BJ3475" i="5"/>
  <c r="BI3475" i="5"/>
  <c r="BH3475" i="5"/>
  <c r="BF3475" i="5"/>
  <c r="BE3475" i="5"/>
  <c r="BD3475" i="5"/>
  <c r="BC3475" i="5"/>
  <c r="BA3475" i="5"/>
  <c r="AZ3475" i="5"/>
  <c r="AY3475" i="5"/>
  <c r="AX3475" i="5"/>
  <c r="AV3475" i="5"/>
  <c r="AU3475" i="5"/>
  <c r="AT3475" i="5"/>
  <c r="AS3475" i="5"/>
  <c r="AQ3475" i="5"/>
  <c r="AP3475" i="5"/>
  <c r="AO3475" i="5"/>
  <c r="AN3475" i="5"/>
  <c r="AK3475" i="5"/>
  <c r="AJ3475" i="5"/>
  <c r="AI3475" i="5"/>
  <c r="AG3475" i="5"/>
  <c r="BK3474" i="5"/>
  <c r="BJ3474" i="5"/>
  <c r="BI3474" i="5"/>
  <c r="BH3474" i="5"/>
  <c r="BF3474" i="5"/>
  <c r="BE3474" i="5"/>
  <c r="BD3474" i="5"/>
  <c r="BC3474" i="5"/>
  <c r="BA3474" i="5"/>
  <c r="AZ3474" i="5"/>
  <c r="AY3474" i="5"/>
  <c r="AX3474" i="5"/>
  <c r="AV3474" i="5"/>
  <c r="AU3474" i="5"/>
  <c r="AT3474" i="5"/>
  <c r="AS3474" i="5"/>
  <c r="AQ3474" i="5"/>
  <c r="AP3474" i="5"/>
  <c r="AO3474" i="5"/>
  <c r="AN3474" i="5"/>
  <c r="AK3474" i="5"/>
  <c r="AJ3474" i="5"/>
  <c r="AI3474" i="5"/>
  <c r="AG3474" i="5"/>
  <c r="BK3473" i="5"/>
  <c r="BJ3473" i="5"/>
  <c r="BI3473" i="5"/>
  <c r="BH3473" i="5"/>
  <c r="BF3473" i="5"/>
  <c r="BE3473" i="5"/>
  <c r="BD3473" i="5"/>
  <c r="BC3473" i="5"/>
  <c r="BA3473" i="5"/>
  <c r="AZ3473" i="5"/>
  <c r="AY3473" i="5"/>
  <c r="AX3473" i="5"/>
  <c r="AV3473" i="5"/>
  <c r="AU3473" i="5"/>
  <c r="AT3473" i="5"/>
  <c r="AS3473" i="5"/>
  <c r="AQ3473" i="5"/>
  <c r="AP3473" i="5"/>
  <c r="AO3473" i="5"/>
  <c r="AN3473" i="5"/>
  <c r="AK3473" i="5"/>
  <c r="AJ3473" i="5"/>
  <c r="AI3473" i="5"/>
  <c r="AG3473" i="5"/>
  <c r="BK3472" i="5"/>
  <c r="BJ3472" i="5"/>
  <c r="BI3472" i="5"/>
  <c r="BH3472" i="5"/>
  <c r="BF3472" i="5"/>
  <c r="BE3472" i="5"/>
  <c r="BD3472" i="5"/>
  <c r="BC3472" i="5"/>
  <c r="BA3472" i="5"/>
  <c r="AZ3472" i="5"/>
  <c r="AY3472" i="5"/>
  <c r="AX3472" i="5"/>
  <c r="AV3472" i="5"/>
  <c r="AU3472" i="5"/>
  <c r="AT3472" i="5"/>
  <c r="AS3472" i="5"/>
  <c r="AQ3472" i="5"/>
  <c r="AP3472" i="5"/>
  <c r="AO3472" i="5"/>
  <c r="AN3472" i="5"/>
  <c r="AK3472" i="5"/>
  <c r="AJ3472" i="5"/>
  <c r="AI3472" i="5"/>
  <c r="AG3472" i="5"/>
  <c r="BK3471" i="5"/>
  <c r="BJ3471" i="5"/>
  <c r="BI3471" i="5"/>
  <c r="BH3471" i="5"/>
  <c r="BF3471" i="5"/>
  <c r="BE3471" i="5"/>
  <c r="BD3471" i="5"/>
  <c r="BC3471" i="5"/>
  <c r="BA3471" i="5"/>
  <c r="AZ3471" i="5"/>
  <c r="AY3471" i="5"/>
  <c r="AX3471" i="5"/>
  <c r="AV3471" i="5"/>
  <c r="AU3471" i="5"/>
  <c r="AT3471" i="5"/>
  <c r="AS3471" i="5"/>
  <c r="AQ3471" i="5"/>
  <c r="AP3471" i="5"/>
  <c r="AO3471" i="5"/>
  <c r="AN3471" i="5"/>
  <c r="AK3471" i="5"/>
  <c r="AJ3471" i="5"/>
  <c r="AI3471" i="5"/>
  <c r="AG3471" i="5"/>
  <c r="BK3470" i="5"/>
  <c r="BJ3470" i="5"/>
  <c r="BI3470" i="5"/>
  <c r="BH3470" i="5"/>
  <c r="BF3470" i="5"/>
  <c r="BE3470" i="5"/>
  <c r="BD3470" i="5"/>
  <c r="BC3470" i="5"/>
  <c r="BA3470" i="5"/>
  <c r="AZ3470" i="5"/>
  <c r="AY3470" i="5"/>
  <c r="AX3470" i="5"/>
  <c r="AV3470" i="5"/>
  <c r="AU3470" i="5"/>
  <c r="AT3470" i="5"/>
  <c r="AS3470" i="5"/>
  <c r="AQ3470" i="5"/>
  <c r="AP3470" i="5"/>
  <c r="AO3470" i="5"/>
  <c r="AN3470" i="5"/>
  <c r="AK3470" i="5"/>
  <c r="AJ3470" i="5"/>
  <c r="AI3470" i="5"/>
  <c r="AG3470" i="5"/>
  <c r="BK3469" i="5"/>
  <c r="BJ3469" i="5"/>
  <c r="BI3469" i="5"/>
  <c r="BH3469" i="5"/>
  <c r="BF3469" i="5"/>
  <c r="BE3469" i="5"/>
  <c r="BD3469" i="5"/>
  <c r="BC3469" i="5"/>
  <c r="BA3469" i="5"/>
  <c r="AZ3469" i="5"/>
  <c r="AY3469" i="5"/>
  <c r="AX3469" i="5"/>
  <c r="AV3469" i="5"/>
  <c r="AU3469" i="5"/>
  <c r="AT3469" i="5"/>
  <c r="AS3469" i="5"/>
  <c r="AQ3469" i="5"/>
  <c r="AP3469" i="5"/>
  <c r="AO3469" i="5"/>
  <c r="AN3469" i="5"/>
  <c r="AK3469" i="5"/>
  <c r="AJ3469" i="5"/>
  <c r="AI3469" i="5"/>
  <c r="AG3469" i="5"/>
  <c r="BK3468" i="5"/>
  <c r="BJ3468" i="5"/>
  <c r="BI3468" i="5"/>
  <c r="BH3468" i="5"/>
  <c r="BF3468" i="5"/>
  <c r="BE3468" i="5"/>
  <c r="BD3468" i="5"/>
  <c r="BC3468" i="5"/>
  <c r="BA3468" i="5"/>
  <c r="AZ3468" i="5"/>
  <c r="AY3468" i="5"/>
  <c r="AX3468" i="5"/>
  <c r="AV3468" i="5"/>
  <c r="AU3468" i="5"/>
  <c r="AT3468" i="5"/>
  <c r="AS3468" i="5"/>
  <c r="AQ3468" i="5"/>
  <c r="AP3468" i="5"/>
  <c r="AO3468" i="5"/>
  <c r="AN3468" i="5"/>
  <c r="AK3468" i="5"/>
  <c r="AJ3468" i="5"/>
  <c r="AI3468" i="5"/>
  <c r="AG3468" i="5"/>
  <c r="BK3467" i="5"/>
  <c r="BJ3467" i="5"/>
  <c r="BI3467" i="5"/>
  <c r="BH3467" i="5"/>
  <c r="BF3467" i="5"/>
  <c r="BE3467" i="5"/>
  <c r="BD3467" i="5"/>
  <c r="BC3467" i="5"/>
  <c r="BA3467" i="5"/>
  <c r="AZ3467" i="5"/>
  <c r="AY3467" i="5"/>
  <c r="AX3467" i="5"/>
  <c r="AV3467" i="5"/>
  <c r="AU3467" i="5"/>
  <c r="AT3467" i="5"/>
  <c r="AS3467" i="5"/>
  <c r="AQ3467" i="5"/>
  <c r="AP3467" i="5"/>
  <c r="AO3467" i="5"/>
  <c r="AN3467" i="5"/>
  <c r="AK3467" i="5"/>
  <c r="AJ3467" i="5"/>
  <c r="AI3467" i="5"/>
  <c r="AG3467" i="5"/>
  <c r="BK3466" i="5"/>
  <c r="BJ3466" i="5"/>
  <c r="BI3466" i="5"/>
  <c r="BH3466" i="5"/>
  <c r="BF3466" i="5"/>
  <c r="BE3466" i="5"/>
  <c r="BD3466" i="5"/>
  <c r="BC3466" i="5"/>
  <c r="BA3466" i="5"/>
  <c r="AZ3466" i="5"/>
  <c r="AY3466" i="5"/>
  <c r="AX3466" i="5"/>
  <c r="AV3466" i="5"/>
  <c r="AU3466" i="5"/>
  <c r="AT3466" i="5"/>
  <c r="AS3466" i="5"/>
  <c r="AQ3466" i="5"/>
  <c r="AP3466" i="5"/>
  <c r="AO3466" i="5"/>
  <c r="AN3466" i="5"/>
  <c r="AK3466" i="5"/>
  <c r="AJ3466" i="5"/>
  <c r="AI3466" i="5"/>
  <c r="AG3466" i="5"/>
  <c r="BK3465" i="5"/>
  <c r="BJ3465" i="5"/>
  <c r="BI3465" i="5"/>
  <c r="BH3465" i="5"/>
  <c r="BF3465" i="5"/>
  <c r="BE3465" i="5"/>
  <c r="BD3465" i="5"/>
  <c r="BC3465" i="5"/>
  <c r="BA3465" i="5"/>
  <c r="AZ3465" i="5"/>
  <c r="AY3465" i="5"/>
  <c r="AX3465" i="5"/>
  <c r="AV3465" i="5"/>
  <c r="AU3465" i="5"/>
  <c r="AT3465" i="5"/>
  <c r="AS3465" i="5"/>
  <c r="AQ3465" i="5"/>
  <c r="AP3465" i="5"/>
  <c r="AO3465" i="5"/>
  <c r="AN3465" i="5"/>
  <c r="AK3465" i="5"/>
  <c r="AJ3465" i="5"/>
  <c r="AI3465" i="5"/>
  <c r="AG3465" i="5"/>
  <c r="BK3464" i="5"/>
  <c r="BJ3464" i="5"/>
  <c r="BI3464" i="5"/>
  <c r="BH3464" i="5"/>
  <c r="BF3464" i="5"/>
  <c r="BE3464" i="5"/>
  <c r="BD3464" i="5"/>
  <c r="BC3464" i="5"/>
  <c r="BA3464" i="5"/>
  <c r="AZ3464" i="5"/>
  <c r="AY3464" i="5"/>
  <c r="AX3464" i="5"/>
  <c r="AV3464" i="5"/>
  <c r="AU3464" i="5"/>
  <c r="AT3464" i="5"/>
  <c r="AS3464" i="5"/>
  <c r="AQ3464" i="5"/>
  <c r="AP3464" i="5"/>
  <c r="AO3464" i="5"/>
  <c r="AN3464" i="5"/>
  <c r="AK3464" i="5"/>
  <c r="AJ3464" i="5"/>
  <c r="AI3464" i="5"/>
  <c r="AG3464" i="5"/>
  <c r="BK3463" i="5"/>
  <c r="BJ3463" i="5"/>
  <c r="BI3463" i="5"/>
  <c r="BH3463" i="5"/>
  <c r="BF3463" i="5"/>
  <c r="BE3463" i="5"/>
  <c r="BD3463" i="5"/>
  <c r="BC3463" i="5"/>
  <c r="BA3463" i="5"/>
  <c r="AZ3463" i="5"/>
  <c r="AY3463" i="5"/>
  <c r="AX3463" i="5"/>
  <c r="AV3463" i="5"/>
  <c r="AU3463" i="5"/>
  <c r="AT3463" i="5"/>
  <c r="AS3463" i="5"/>
  <c r="AQ3463" i="5"/>
  <c r="AP3463" i="5"/>
  <c r="AO3463" i="5"/>
  <c r="AN3463" i="5"/>
  <c r="AK3463" i="5"/>
  <c r="AJ3463" i="5"/>
  <c r="AI3463" i="5"/>
  <c r="AG3463" i="5"/>
  <c r="BK3462" i="5"/>
  <c r="BJ3462" i="5"/>
  <c r="BI3462" i="5"/>
  <c r="BH3462" i="5"/>
  <c r="BF3462" i="5"/>
  <c r="BE3462" i="5"/>
  <c r="BD3462" i="5"/>
  <c r="BC3462" i="5"/>
  <c r="BA3462" i="5"/>
  <c r="AZ3462" i="5"/>
  <c r="AY3462" i="5"/>
  <c r="AX3462" i="5"/>
  <c r="AV3462" i="5"/>
  <c r="AU3462" i="5"/>
  <c r="AT3462" i="5"/>
  <c r="AS3462" i="5"/>
  <c r="AQ3462" i="5"/>
  <c r="AP3462" i="5"/>
  <c r="AO3462" i="5"/>
  <c r="AN3462" i="5"/>
  <c r="AK3462" i="5"/>
  <c r="AJ3462" i="5"/>
  <c r="AI3462" i="5"/>
  <c r="AG3462" i="5"/>
  <c r="BK3461" i="5"/>
  <c r="BJ3461" i="5"/>
  <c r="BI3461" i="5"/>
  <c r="BH3461" i="5"/>
  <c r="BF3461" i="5"/>
  <c r="BE3461" i="5"/>
  <c r="BD3461" i="5"/>
  <c r="BC3461" i="5"/>
  <c r="BA3461" i="5"/>
  <c r="AZ3461" i="5"/>
  <c r="AY3461" i="5"/>
  <c r="AX3461" i="5"/>
  <c r="AV3461" i="5"/>
  <c r="AU3461" i="5"/>
  <c r="AT3461" i="5"/>
  <c r="AS3461" i="5"/>
  <c r="AQ3461" i="5"/>
  <c r="AP3461" i="5"/>
  <c r="AO3461" i="5"/>
  <c r="AN3461" i="5"/>
  <c r="AK3461" i="5"/>
  <c r="AJ3461" i="5"/>
  <c r="AI3461" i="5"/>
  <c r="AG3461" i="5"/>
  <c r="BK3460" i="5"/>
  <c r="BJ3460" i="5"/>
  <c r="BI3460" i="5"/>
  <c r="BH3460" i="5"/>
  <c r="BF3460" i="5"/>
  <c r="BE3460" i="5"/>
  <c r="BD3460" i="5"/>
  <c r="BC3460" i="5"/>
  <c r="BA3460" i="5"/>
  <c r="AZ3460" i="5"/>
  <c r="AY3460" i="5"/>
  <c r="AX3460" i="5"/>
  <c r="AV3460" i="5"/>
  <c r="AU3460" i="5"/>
  <c r="AT3460" i="5"/>
  <c r="AS3460" i="5"/>
  <c r="AQ3460" i="5"/>
  <c r="AP3460" i="5"/>
  <c r="AO3460" i="5"/>
  <c r="AN3460" i="5"/>
  <c r="AK3460" i="5"/>
  <c r="AJ3460" i="5"/>
  <c r="AI3460" i="5"/>
  <c r="AG3460" i="5"/>
  <c r="BK3459" i="5"/>
  <c r="BJ3459" i="5"/>
  <c r="BI3459" i="5"/>
  <c r="BH3459" i="5"/>
  <c r="BF3459" i="5"/>
  <c r="BE3459" i="5"/>
  <c r="BD3459" i="5"/>
  <c r="BC3459" i="5"/>
  <c r="BA3459" i="5"/>
  <c r="AZ3459" i="5"/>
  <c r="AY3459" i="5"/>
  <c r="AX3459" i="5"/>
  <c r="AV3459" i="5"/>
  <c r="AU3459" i="5"/>
  <c r="AT3459" i="5"/>
  <c r="AS3459" i="5"/>
  <c r="AQ3459" i="5"/>
  <c r="AP3459" i="5"/>
  <c r="AO3459" i="5"/>
  <c r="AN3459" i="5"/>
  <c r="AK3459" i="5"/>
  <c r="AJ3459" i="5"/>
  <c r="AI3459" i="5"/>
  <c r="AG3459" i="5"/>
  <c r="BK3458" i="5"/>
  <c r="BJ3458" i="5"/>
  <c r="BI3458" i="5"/>
  <c r="BH3458" i="5"/>
  <c r="BF3458" i="5"/>
  <c r="BE3458" i="5"/>
  <c r="BD3458" i="5"/>
  <c r="BC3458" i="5"/>
  <c r="BA3458" i="5"/>
  <c r="AZ3458" i="5"/>
  <c r="AY3458" i="5"/>
  <c r="AX3458" i="5"/>
  <c r="AV3458" i="5"/>
  <c r="AU3458" i="5"/>
  <c r="AT3458" i="5"/>
  <c r="AS3458" i="5"/>
  <c r="AQ3458" i="5"/>
  <c r="AP3458" i="5"/>
  <c r="AO3458" i="5"/>
  <c r="AN3458" i="5"/>
  <c r="AK3458" i="5"/>
  <c r="AJ3458" i="5"/>
  <c r="AI3458" i="5"/>
  <c r="AG3458" i="5"/>
  <c r="BK3457" i="5"/>
  <c r="BJ3457" i="5"/>
  <c r="BI3457" i="5"/>
  <c r="BH3457" i="5"/>
  <c r="BF3457" i="5"/>
  <c r="BE3457" i="5"/>
  <c r="BD3457" i="5"/>
  <c r="BC3457" i="5"/>
  <c r="BA3457" i="5"/>
  <c r="AZ3457" i="5"/>
  <c r="AY3457" i="5"/>
  <c r="AX3457" i="5"/>
  <c r="AV3457" i="5"/>
  <c r="AU3457" i="5"/>
  <c r="AT3457" i="5"/>
  <c r="AS3457" i="5"/>
  <c r="AQ3457" i="5"/>
  <c r="AP3457" i="5"/>
  <c r="AO3457" i="5"/>
  <c r="AN3457" i="5"/>
  <c r="AK3457" i="5"/>
  <c r="AJ3457" i="5"/>
  <c r="AI3457" i="5"/>
  <c r="AG3457" i="5"/>
  <c r="BK3456" i="5"/>
  <c r="BJ3456" i="5"/>
  <c r="BI3456" i="5"/>
  <c r="BH3456" i="5"/>
  <c r="BF3456" i="5"/>
  <c r="BE3456" i="5"/>
  <c r="BD3456" i="5"/>
  <c r="BC3456" i="5"/>
  <c r="BA3456" i="5"/>
  <c r="AZ3456" i="5"/>
  <c r="AY3456" i="5"/>
  <c r="AX3456" i="5"/>
  <c r="AV3456" i="5"/>
  <c r="AU3456" i="5"/>
  <c r="AT3456" i="5"/>
  <c r="AS3456" i="5"/>
  <c r="AQ3456" i="5"/>
  <c r="AP3456" i="5"/>
  <c r="AO3456" i="5"/>
  <c r="AN3456" i="5"/>
  <c r="AK3456" i="5"/>
  <c r="AJ3456" i="5"/>
  <c r="AI3456" i="5"/>
  <c r="AG3456" i="5"/>
  <c r="BK3455" i="5"/>
  <c r="BJ3455" i="5"/>
  <c r="BI3455" i="5"/>
  <c r="BH3455" i="5"/>
  <c r="BF3455" i="5"/>
  <c r="BE3455" i="5"/>
  <c r="BD3455" i="5"/>
  <c r="BC3455" i="5"/>
  <c r="BA3455" i="5"/>
  <c r="AZ3455" i="5"/>
  <c r="AY3455" i="5"/>
  <c r="AX3455" i="5"/>
  <c r="AV3455" i="5"/>
  <c r="AU3455" i="5"/>
  <c r="AT3455" i="5"/>
  <c r="AS3455" i="5"/>
  <c r="AQ3455" i="5"/>
  <c r="AP3455" i="5"/>
  <c r="AO3455" i="5"/>
  <c r="AN3455" i="5"/>
  <c r="AK3455" i="5"/>
  <c r="AJ3455" i="5"/>
  <c r="AI3455" i="5"/>
  <c r="AG3455" i="5"/>
  <c r="BK3454" i="5"/>
  <c r="BJ3454" i="5"/>
  <c r="BI3454" i="5"/>
  <c r="BH3454" i="5"/>
  <c r="BF3454" i="5"/>
  <c r="BE3454" i="5"/>
  <c r="BD3454" i="5"/>
  <c r="BC3454" i="5"/>
  <c r="BA3454" i="5"/>
  <c r="AZ3454" i="5"/>
  <c r="AY3454" i="5"/>
  <c r="AX3454" i="5"/>
  <c r="AV3454" i="5"/>
  <c r="AU3454" i="5"/>
  <c r="AT3454" i="5"/>
  <c r="AS3454" i="5"/>
  <c r="AQ3454" i="5"/>
  <c r="AP3454" i="5"/>
  <c r="AO3454" i="5"/>
  <c r="AN3454" i="5"/>
  <c r="AK3454" i="5"/>
  <c r="AJ3454" i="5"/>
  <c r="AI3454" i="5"/>
  <c r="AG3454" i="5"/>
  <c r="BK3453" i="5"/>
  <c r="BJ3453" i="5"/>
  <c r="BI3453" i="5"/>
  <c r="BH3453" i="5"/>
  <c r="BF3453" i="5"/>
  <c r="BE3453" i="5"/>
  <c r="BD3453" i="5"/>
  <c r="BC3453" i="5"/>
  <c r="BA3453" i="5"/>
  <c r="AZ3453" i="5"/>
  <c r="AY3453" i="5"/>
  <c r="AX3453" i="5"/>
  <c r="AV3453" i="5"/>
  <c r="AU3453" i="5"/>
  <c r="AT3453" i="5"/>
  <c r="AS3453" i="5"/>
  <c r="AQ3453" i="5"/>
  <c r="AP3453" i="5"/>
  <c r="AO3453" i="5"/>
  <c r="AN3453" i="5"/>
  <c r="AK3453" i="5"/>
  <c r="AJ3453" i="5"/>
  <c r="AI3453" i="5"/>
  <c r="AG3453" i="5"/>
  <c r="BK3452" i="5"/>
  <c r="BJ3452" i="5"/>
  <c r="BI3452" i="5"/>
  <c r="BH3452" i="5"/>
  <c r="BF3452" i="5"/>
  <c r="BE3452" i="5"/>
  <c r="BD3452" i="5"/>
  <c r="BC3452" i="5"/>
  <c r="BA3452" i="5"/>
  <c r="AZ3452" i="5"/>
  <c r="AY3452" i="5"/>
  <c r="AX3452" i="5"/>
  <c r="AV3452" i="5"/>
  <c r="AU3452" i="5"/>
  <c r="AT3452" i="5"/>
  <c r="AS3452" i="5"/>
  <c r="AQ3452" i="5"/>
  <c r="AP3452" i="5"/>
  <c r="AO3452" i="5"/>
  <c r="AN3452" i="5"/>
  <c r="AK3452" i="5"/>
  <c r="AJ3452" i="5"/>
  <c r="AI3452" i="5"/>
  <c r="AG3452" i="5"/>
  <c r="BK3451" i="5"/>
  <c r="BJ3451" i="5"/>
  <c r="BI3451" i="5"/>
  <c r="BH3451" i="5"/>
  <c r="BF3451" i="5"/>
  <c r="BE3451" i="5"/>
  <c r="BD3451" i="5"/>
  <c r="BC3451" i="5"/>
  <c r="BA3451" i="5"/>
  <c r="AZ3451" i="5"/>
  <c r="AY3451" i="5"/>
  <c r="AX3451" i="5"/>
  <c r="AV3451" i="5"/>
  <c r="AU3451" i="5"/>
  <c r="AT3451" i="5"/>
  <c r="AS3451" i="5"/>
  <c r="AQ3451" i="5"/>
  <c r="AP3451" i="5"/>
  <c r="AO3451" i="5"/>
  <c r="AN3451" i="5"/>
  <c r="AK3451" i="5"/>
  <c r="AJ3451" i="5"/>
  <c r="AI3451" i="5"/>
  <c r="AG3451" i="5"/>
  <c r="BK3450" i="5"/>
  <c r="BJ3450" i="5"/>
  <c r="BI3450" i="5"/>
  <c r="BH3450" i="5"/>
  <c r="BF3450" i="5"/>
  <c r="BE3450" i="5"/>
  <c r="BD3450" i="5"/>
  <c r="BC3450" i="5"/>
  <c r="BA3450" i="5"/>
  <c r="AZ3450" i="5"/>
  <c r="AY3450" i="5"/>
  <c r="AX3450" i="5"/>
  <c r="AV3450" i="5"/>
  <c r="AU3450" i="5"/>
  <c r="AT3450" i="5"/>
  <c r="AS3450" i="5"/>
  <c r="AQ3450" i="5"/>
  <c r="AP3450" i="5"/>
  <c r="AO3450" i="5"/>
  <c r="AN3450" i="5"/>
  <c r="AK3450" i="5"/>
  <c r="AJ3450" i="5"/>
  <c r="AI3450" i="5"/>
  <c r="AG3450" i="5"/>
  <c r="BK3449" i="5"/>
  <c r="BJ3449" i="5"/>
  <c r="BI3449" i="5"/>
  <c r="BH3449" i="5"/>
  <c r="BF3449" i="5"/>
  <c r="BE3449" i="5"/>
  <c r="BD3449" i="5"/>
  <c r="BC3449" i="5"/>
  <c r="BA3449" i="5"/>
  <c r="AZ3449" i="5"/>
  <c r="AY3449" i="5"/>
  <c r="AX3449" i="5"/>
  <c r="AV3449" i="5"/>
  <c r="AU3449" i="5"/>
  <c r="AT3449" i="5"/>
  <c r="AS3449" i="5"/>
  <c r="AQ3449" i="5"/>
  <c r="AP3449" i="5"/>
  <c r="AO3449" i="5"/>
  <c r="AN3449" i="5"/>
  <c r="AK3449" i="5"/>
  <c r="AJ3449" i="5"/>
  <c r="AI3449" i="5"/>
  <c r="AG3449" i="5"/>
  <c r="BK3448" i="5"/>
  <c r="BJ3448" i="5"/>
  <c r="BI3448" i="5"/>
  <c r="BH3448" i="5"/>
  <c r="BF3448" i="5"/>
  <c r="BE3448" i="5"/>
  <c r="BD3448" i="5"/>
  <c r="BC3448" i="5"/>
  <c r="BA3448" i="5"/>
  <c r="AZ3448" i="5"/>
  <c r="AY3448" i="5"/>
  <c r="AX3448" i="5"/>
  <c r="AV3448" i="5"/>
  <c r="AU3448" i="5"/>
  <c r="AT3448" i="5"/>
  <c r="AS3448" i="5"/>
  <c r="AQ3448" i="5"/>
  <c r="AP3448" i="5"/>
  <c r="AO3448" i="5"/>
  <c r="AN3448" i="5"/>
  <c r="AK3448" i="5"/>
  <c r="AJ3448" i="5"/>
  <c r="AI3448" i="5"/>
  <c r="AG3448" i="5"/>
  <c r="BK3447" i="5"/>
  <c r="BJ3447" i="5"/>
  <c r="BI3447" i="5"/>
  <c r="BH3447" i="5"/>
  <c r="BF3447" i="5"/>
  <c r="BE3447" i="5"/>
  <c r="BD3447" i="5"/>
  <c r="BC3447" i="5"/>
  <c r="BA3447" i="5"/>
  <c r="AZ3447" i="5"/>
  <c r="AY3447" i="5"/>
  <c r="AX3447" i="5"/>
  <c r="AV3447" i="5"/>
  <c r="AU3447" i="5"/>
  <c r="AT3447" i="5"/>
  <c r="AS3447" i="5"/>
  <c r="AQ3447" i="5"/>
  <c r="AP3447" i="5"/>
  <c r="AO3447" i="5"/>
  <c r="AN3447" i="5"/>
  <c r="AK3447" i="5"/>
  <c r="AJ3447" i="5"/>
  <c r="AI3447" i="5"/>
  <c r="AG3447" i="5"/>
  <c r="BK3446" i="5"/>
  <c r="BJ3446" i="5"/>
  <c r="BI3446" i="5"/>
  <c r="BH3446" i="5"/>
  <c r="BF3446" i="5"/>
  <c r="BE3446" i="5"/>
  <c r="BD3446" i="5"/>
  <c r="BC3446" i="5"/>
  <c r="BA3446" i="5"/>
  <c r="AZ3446" i="5"/>
  <c r="AY3446" i="5"/>
  <c r="AX3446" i="5"/>
  <c r="AV3446" i="5"/>
  <c r="AU3446" i="5"/>
  <c r="AT3446" i="5"/>
  <c r="AS3446" i="5"/>
  <c r="AQ3446" i="5"/>
  <c r="AP3446" i="5"/>
  <c r="AO3446" i="5"/>
  <c r="AN3446" i="5"/>
  <c r="AK3446" i="5"/>
  <c r="AJ3446" i="5"/>
  <c r="AI3446" i="5"/>
  <c r="AG3446" i="5"/>
  <c r="BK3445" i="5"/>
  <c r="BJ3445" i="5"/>
  <c r="BI3445" i="5"/>
  <c r="BH3445" i="5"/>
  <c r="BF3445" i="5"/>
  <c r="BE3445" i="5"/>
  <c r="BD3445" i="5"/>
  <c r="BC3445" i="5"/>
  <c r="BA3445" i="5"/>
  <c r="AZ3445" i="5"/>
  <c r="AY3445" i="5"/>
  <c r="AX3445" i="5"/>
  <c r="AV3445" i="5"/>
  <c r="AU3445" i="5"/>
  <c r="AT3445" i="5"/>
  <c r="AS3445" i="5"/>
  <c r="AQ3445" i="5"/>
  <c r="AP3445" i="5"/>
  <c r="AO3445" i="5"/>
  <c r="AN3445" i="5"/>
  <c r="AK3445" i="5"/>
  <c r="AJ3445" i="5"/>
  <c r="AI3445" i="5"/>
  <c r="AG3445" i="5"/>
  <c r="BK3444" i="5"/>
  <c r="BJ3444" i="5"/>
  <c r="BI3444" i="5"/>
  <c r="BH3444" i="5"/>
  <c r="BF3444" i="5"/>
  <c r="BE3444" i="5"/>
  <c r="BD3444" i="5"/>
  <c r="BC3444" i="5"/>
  <c r="BA3444" i="5"/>
  <c r="AZ3444" i="5"/>
  <c r="AY3444" i="5"/>
  <c r="AX3444" i="5"/>
  <c r="AV3444" i="5"/>
  <c r="AU3444" i="5"/>
  <c r="AT3444" i="5"/>
  <c r="AS3444" i="5"/>
  <c r="AQ3444" i="5"/>
  <c r="AP3444" i="5"/>
  <c r="AO3444" i="5"/>
  <c r="AN3444" i="5"/>
  <c r="AK3444" i="5"/>
  <c r="AJ3444" i="5"/>
  <c r="AI3444" i="5"/>
  <c r="AG3444" i="5"/>
  <c r="BK3443" i="5"/>
  <c r="BJ3443" i="5"/>
  <c r="BI3443" i="5"/>
  <c r="BH3443" i="5"/>
  <c r="BF3443" i="5"/>
  <c r="BE3443" i="5"/>
  <c r="BD3443" i="5"/>
  <c r="BC3443" i="5"/>
  <c r="BA3443" i="5"/>
  <c r="AZ3443" i="5"/>
  <c r="AY3443" i="5"/>
  <c r="AX3443" i="5"/>
  <c r="AV3443" i="5"/>
  <c r="AU3443" i="5"/>
  <c r="AT3443" i="5"/>
  <c r="AS3443" i="5"/>
  <c r="AQ3443" i="5"/>
  <c r="AP3443" i="5"/>
  <c r="AO3443" i="5"/>
  <c r="AN3443" i="5"/>
  <c r="AK3443" i="5"/>
  <c r="AJ3443" i="5"/>
  <c r="AI3443" i="5"/>
  <c r="AG3443" i="5"/>
  <c r="BK3442" i="5"/>
  <c r="BJ3442" i="5"/>
  <c r="BI3442" i="5"/>
  <c r="BH3442" i="5"/>
  <c r="BF3442" i="5"/>
  <c r="BE3442" i="5"/>
  <c r="BD3442" i="5"/>
  <c r="BC3442" i="5"/>
  <c r="BA3442" i="5"/>
  <c r="AZ3442" i="5"/>
  <c r="AY3442" i="5"/>
  <c r="AX3442" i="5"/>
  <c r="AV3442" i="5"/>
  <c r="AU3442" i="5"/>
  <c r="AT3442" i="5"/>
  <c r="AS3442" i="5"/>
  <c r="AQ3442" i="5"/>
  <c r="AP3442" i="5"/>
  <c r="AO3442" i="5"/>
  <c r="AN3442" i="5"/>
  <c r="AK3442" i="5"/>
  <c r="AJ3442" i="5"/>
  <c r="AI3442" i="5"/>
  <c r="AG3442" i="5"/>
  <c r="BK3441" i="5"/>
  <c r="BJ3441" i="5"/>
  <c r="BI3441" i="5"/>
  <c r="BH3441" i="5"/>
  <c r="BF3441" i="5"/>
  <c r="BE3441" i="5"/>
  <c r="BD3441" i="5"/>
  <c r="BC3441" i="5"/>
  <c r="BA3441" i="5"/>
  <c r="AZ3441" i="5"/>
  <c r="AY3441" i="5"/>
  <c r="AX3441" i="5"/>
  <c r="AV3441" i="5"/>
  <c r="AU3441" i="5"/>
  <c r="AT3441" i="5"/>
  <c r="AS3441" i="5"/>
  <c r="AQ3441" i="5"/>
  <c r="AP3441" i="5"/>
  <c r="AO3441" i="5"/>
  <c r="AN3441" i="5"/>
  <c r="AK3441" i="5"/>
  <c r="AJ3441" i="5"/>
  <c r="AI3441" i="5"/>
  <c r="AG3441" i="5"/>
  <c r="BK3440" i="5"/>
  <c r="BJ3440" i="5"/>
  <c r="BI3440" i="5"/>
  <c r="BH3440" i="5"/>
  <c r="BF3440" i="5"/>
  <c r="BE3440" i="5"/>
  <c r="BD3440" i="5"/>
  <c r="BC3440" i="5"/>
  <c r="BA3440" i="5"/>
  <c r="AZ3440" i="5"/>
  <c r="AY3440" i="5"/>
  <c r="AX3440" i="5"/>
  <c r="AV3440" i="5"/>
  <c r="AU3440" i="5"/>
  <c r="AT3440" i="5"/>
  <c r="AS3440" i="5"/>
  <c r="AQ3440" i="5"/>
  <c r="AP3440" i="5"/>
  <c r="AO3440" i="5"/>
  <c r="AN3440" i="5"/>
  <c r="AK3440" i="5"/>
  <c r="AJ3440" i="5"/>
  <c r="AI3440" i="5"/>
  <c r="AG3440" i="5"/>
  <c r="BK3439" i="5"/>
  <c r="BJ3439" i="5"/>
  <c r="BI3439" i="5"/>
  <c r="BH3439" i="5"/>
  <c r="BF3439" i="5"/>
  <c r="BE3439" i="5"/>
  <c r="BD3439" i="5"/>
  <c r="BC3439" i="5"/>
  <c r="BA3439" i="5"/>
  <c r="AZ3439" i="5"/>
  <c r="AY3439" i="5"/>
  <c r="AX3439" i="5"/>
  <c r="AV3439" i="5"/>
  <c r="AU3439" i="5"/>
  <c r="AT3439" i="5"/>
  <c r="AS3439" i="5"/>
  <c r="AQ3439" i="5"/>
  <c r="AP3439" i="5"/>
  <c r="AO3439" i="5"/>
  <c r="AN3439" i="5"/>
  <c r="AK3439" i="5"/>
  <c r="AJ3439" i="5"/>
  <c r="AI3439" i="5"/>
  <c r="AG3439" i="5"/>
  <c r="BK3438" i="5"/>
  <c r="BJ3438" i="5"/>
  <c r="BI3438" i="5"/>
  <c r="BH3438" i="5"/>
  <c r="BF3438" i="5"/>
  <c r="BE3438" i="5"/>
  <c r="BD3438" i="5"/>
  <c r="BC3438" i="5"/>
  <c r="BA3438" i="5"/>
  <c r="AZ3438" i="5"/>
  <c r="AY3438" i="5"/>
  <c r="AX3438" i="5"/>
  <c r="AV3438" i="5"/>
  <c r="AU3438" i="5"/>
  <c r="AT3438" i="5"/>
  <c r="AS3438" i="5"/>
  <c r="AQ3438" i="5"/>
  <c r="AP3438" i="5"/>
  <c r="AO3438" i="5"/>
  <c r="AN3438" i="5"/>
  <c r="AK3438" i="5"/>
  <c r="AJ3438" i="5"/>
  <c r="AI3438" i="5"/>
  <c r="AG3438" i="5"/>
  <c r="BK3437" i="5"/>
  <c r="BJ3437" i="5"/>
  <c r="BI3437" i="5"/>
  <c r="BH3437" i="5"/>
  <c r="BF3437" i="5"/>
  <c r="BE3437" i="5"/>
  <c r="BD3437" i="5"/>
  <c r="BC3437" i="5"/>
  <c r="BA3437" i="5"/>
  <c r="AZ3437" i="5"/>
  <c r="AY3437" i="5"/>
  <c r="AX3437" i="5"/>
  <c r="AV3437" i="5"/>
  <c r="AU3437" i="5"/>
  <c r="AT3437" i="5"/>
  <c r="AS3437" i="5"/>
  <c r="AQ3437" i="5"/>
  <c r="AP3437" i="5"/>
  <c r="AO3437" i="5"/>
  <c r="AN3437" i="5"/>
  <c r="AK3437" i="5"/>
  <c r="AJ3437" i="5"/>
  <c r="AI3437" i="5"/>
  <c r="AG3437" i="5"/>
  <c r="BK3436" i="5"/>
  <c r="BJ3436" i="5"/>
  <c r="BI3436" i="5"/>
  <c r="BH3436" i="5"/>
  <c r="BF3436" i="5"/>
  <c r="BE3436" i="5"/>
  <c r="BD3436" i="5"/>
  <c r="BC3436" i="5"/>
  <c r="BA3436" i="5"/>
  <c r="AZ3436" i="5"/>
  <c r="AY3436" i="5"/>
  <c r="AX3436" i="5"/>
  <c r="AV3436" i="5"/>
  <c r="AU3436" i="5"/>
  <c r="AT3436" i="5"/>
  <c r="AS3436" i="5"/>
  <c r="AQ3436" i="5"/>
  <c r="AP3436" i="5"/>
  <c r="AO3436" i="5"/>
  <c r="AN3436" i="5"/>
  <c r="AK3436" i="5"/>
  <c r="AJ3436" i="5"/>
  <c r="AI3436" i="5"/>
  <c r="AG3436" i="5"/>
  <c r="BK3435" i="5"/>
  <c r="BJ3435" i="5"/>
  <c r="BI3435" i="5"/>
  <c r="BH3435" i="5"/>
  <c r="BF3435" i="5"/>
  <c r="BE3435" i="5"/>
  <c r="BD3435" i="5"/>
  <c r="BC3435" i="5"/>
  <c r="BA3435" i="5"/>
  <c r="AZ3435" i="5"/>
  <c r="AY3435" i="5"/>
  <c r="AX3435" i="5"/>
  <c r="AV3435" i="5"/>
  <c r="AU3435" i="5"/>
  <c r="AT3435" i="5"/>
  <c r="AS3435" i="5"/>
  <c r="AQ3435" i="5"/>
  <c r="AP3435" i="5"/>
  <c r="AO3435" i="5"/>
  <c r="AN3435" i="5"/>
  <c r="AK3435" i="5"/>
  <c r="AJ3435" i="5"/>
  <c r="AI3435" i="5"/>
  <c r="AG3435" i="5"/>
  <c r="BK3434" i="5"/>
  <c r="BJ3434" i="5"/>
  <c r="BI3434" i="5"/>
  <c r="BH3434" i="5"/>
  <c r="BF3434" i="5"/>
  <c r="BE3434" i="5"/>
  <c r="BD3434" i="5"/>
  <c r="BC3434" i="5"/>
  <c r="BA3434" i="5"/>
  <c r="AZ3434" i="5"/>
  <c r="AY3434" i="5"/>
  <c r="AX3434" i="5"/>
  <c r="AV3434" i="5"/>
  <c r="AU3434" i="5"/>
  <c r="AT3434" i="5"/>
  <c r="AS3434" i="5"/>
  <c r="AQ3434" i="5"/>
  <c r="AP3434" i="5"/>
  <c r="AO3434" i="5"/>
  <c r="AN3434" i="5"/>
  <c r="AK3434" i="5"/>
  <c r="AJ3434" i="5"/>
  <c r="AI3434" i="5"/>
  <c r="AG3434" i="5"/>
  <c r="BK3433" i="5"/>
  <c r="BJ3433" i="5"/>
  <c r="BI3433" i="5"/>
  <c r="BH3433" i="5"/>
  <c r="BF3433" i="5"/>
  <c r="BE3433" i="5"/>
  <c r="BD3433" i="5"/>
  <c r="BC3433" i="5"/>
  <c r="BA3433" i="5"/>
  <c r="AZ3433" i="5"/>
  <c r="AY3433" i="5"/>
  <c r="AX3433" i="5"/>
  <c r="AV3433" i="5"/>
  <c r="AU3433" i="5"/>
  <c r="AT3433" i="5"/>
  <c r="AS3433" i="5"/>
  <c r="AQ3433" i="5"/>
  <c r="AP3433" i="5"/>
  <c r="AO3433" i="5"/>
  <c r="AN3433" i="5"/>
  <c r="AK3433" i="5"/>
  <c r="AJ3433" i="5"/>
  <c r="AI3433" i="5"/>
  <c r="AG3433" i="5"/>
  <c r="BK3432" i="5"/>
  <c r="BJ3432" i="5"/>
  <c r="BI3432" i="5"/>
  <c r="BH3432" i="5"/>
  <c r="BF3432" i="5"/>
  <c r="BE3432" i="5"/>
  <c r="BD3432" i="5"/>
  <c r="BC3432" i="5"/>
  <c r="BA3432" i="5"/>
  <c r="AZ3432" i="5"/>
  <c r="AY3432" i="5"/>
  <c r="AX3432" i="5"/>
  <c r="AV3432" i="5"/>
  <c r="AU3432" i="5"/>
  <c r="AT3432" i="5"/>
  <c r="AS3432" i="5"/>
  <c r="AQ3432" i="5"/>
  <c r="AP3432" i="5"/>
  <c r="AO3432" i="5"/>
  <c r="AN3432" i="5"/>
  <c r="AK3432" i="5"/>
  <c r="AJ3432" i="5"/>
  <c r="AI3432" i="5"/>
  <c r="AG3432" i="5"/>
  <c r="BK3431" i="5"/>
  <c r="BJ3431" i="5"/>
  <c r="BI3431" i="5"/>
  <c r="BH3431" i="5"/>
  <c r="BF3431" i="5"/>
  <c r="BE3431" i="5"/>
  <c r="BD3431" i="5"/>
  <c r="BC3431" i="5"/>
  <c r="BA3431" i="5"/>
  <c r="AZ3431" i="5"/>
  <c r="AY3431" i="5"/>
  <c r="AX3431" i="5"/>
  <c r="AV3431" i="5"/>
  <c r="AU3431" i="5"/>
  <c r="AT3431" i="5"/>
  <c r="AS3431" i="5"/>
  <c r="AQ3431" i="5"/>
  <c r="AP3431" i="5"/>
  <c r="AO3431" i="5"/>
  <c r="AN3431" i="5"/>
  <c r="AK3431" i="5"/>
  <c r="AJ3431" i="5"/>
  <c r="AI3431" i="5"/>
  <c r="AG3431" i="5"/>
  <c r="BK3430" i="5"/>
  <c r="BJ3430" i="5"/>
  <c r="BI3430" i="5"/>
  <c r="BH3430" i="5"/>
  <c r="BF3430" i="5"/>
  <c r="BE3430" i="5"/>
  <c r="BD3430" i="5"/>
  <c r="BC3430" i="5"/>
  <c r="BA3430" i="5"/>
  <c r="AZ3430" i="5"/>
  <c r="AY3430" i="5"/>
  <c r="AX3430" i="5"/>
  <c r="AV3430" i="5"/>
  <c r="AU3430" i="5"/>
  <c r="AT3430" i="5"/>
  <c r="AS3430" i="5"/>
  <c r="AQ3430" i="5"/>
  <c r="AP3430" i="5"/>
  <c r="AO3430" i="5"/>
  <c r="AN3430" i="5"/>
  <c r="AK3430" i="5"/>
  <c r="AJ3430" i="5"/>
  <c r="AI3430" i="5"/>
  <c r="AG3430" i="5"/>
  <c r="BK3429" i="5"/>
  <c r="BJ3429" i="5"/>
  <c r="BI3429" i="5"/>
  <c r="BH3429" i="5"/>
  <c r="BF3429" i="5"/>
  <c r="BE3429" i="5"/>
  <c r="BD3429" i="5"/>
  <c r="BC3429" i="5"/>
  <c r="BA3429" i="5"/>
  <c r="AZ3429" i="5"/>
  <c r="AY3429" i="5"/>
  <c r="AX3429" i="5"/>
  <c r="AV3429" i="5"/>
  <c r="AU3429" i="5"/>
  <c r="AT3429" i="5"/>
  <c r="AS3429" i="5"/>
  <c r="AQ3429" i="5"/>
  <c r="AP3429" i="5"/>
  <c r="AO3429" i="5"/>
  <c r="AN3429" i="5"/>
  <c r="AK3429" i="5"/>
  <c r="AJ3429" i="5"/>
  <c r="AI3429" i="5"/>
  <c r="AG3429" i="5"/>
  <c r="BK3428" i="5"/>
  <c r="BJ3428" i="5"/>
  <c r="BI3428" i="5"/>
  <c r="BH3428" i="5"/>
  <c r="BF3428" i="5"/>
  <c r="BE3428" i="5"/>
  <c r="BD3428" i="5"/>
  <c r="BC3428" i="5"/>
  <c r="BA3428" i="5"/>
  <c r="AZ3428" i="5"/>
  <c r="AY3428" i="5"/>
  <c r="AX3428" i="5"/>
  <c r="AV3428" i="5"/>
  <c r="AU3428" i="5"/>
  <c r="AT3428" i="5"/>
  <c r="AS3428" i="5"/>
  <c r="AQ3428" i="5"/>
  <c r="AP3428" i="5"/>
  <c r="AO3428" i="5"/>
  <c r="AN3428" i="5"/>
  <c r="AK3428" i="5"/>
  <c r="AJ3428" i="5"/>
  <c r="AI3428" i="5"/>
  <c r="AG3428" i="5"/>
  <c r="BK3427" i="5"/>
  <c r="BJ3427" i="5"/>
  <c r="BI3427" i="5"/>
  <c r="BH3427" i="5"/>
  <c r="BF3427" i="5"/>
  <c r="BE3427" i="5"/>
  <c r="BD3427" i="5"/>
  <c r="BC3427" i="5"/>
  <c r="BA3427" i="5"/>
  <c r="AZ3427" i="5"/>
  <c r="AY3427" i="5"/>
  <c r="AX3427" i="5"/>
  <c r="AV3427" i="5"/>
  <c r="AU3427" i="5"/>
  <c r="AT3427" i="5"/>
  <c r="AS3427" i="5"/>
  <c r="AQ3427" i="5"/>
  <c r="AP3427" i="5"/>
  <c r="AO3427" i="5"/>
  <c r="AN3427" i="5"/>
  <c r="AK3427" i="5"/>
  <c r="AJ3427" i="5"/>
  <c r="AI3427" i="5"/>
  <c r="AG3427" i="5"/>
  <c r="BK3426" i="5"/>
  <c r="BJ3426" i="5"/>
  <c r="BI3426" i="5"/>
  <c r="BH3426" i="5"/>
  <c r="BF3426" i="5"/>
  <c r="BE3426" i="5"/>
  <c r="BD3426" i="5"/>
  <c r="BC3426" i="5"/>
  <c r="BA3426" i="5"/>
  <c r="AZ3426" i="5"/>
  <c r="AY3426" i="5"/>
  <c r="AX3426" i="5"/>
  <c r="AV3426" i="5"/>
  <c r="AU3426" i="5"/>
  <c r="AT3426" i="5"/>
  <c r="AS3426" i="5"/>
  <c r="AQ3426" i="5"/>
  <c r="AP3426" i="5"/>
  <c r="AO3426" i="5"/>
  <c r="AN3426" i="5"/>
  <c r="AK3426" i="5"/>
  <c r="AJ3426" i="5"/>
  <c r="AI3426" i="5"/>
  <c r="AG3426" i="5"/>
  <c r="BK3425" i="5"/>
  <c r="BJ3425" i="5"/>
  <c r="BI3425" i="5"/>
  <c r="BH3425" i="5"/>
  <c r="BF3425" i="5"/>
  <c r="BE3425" i="5"/>
  <c r="BD3425" i="5"/>
  <c r="BC3425" i="5"/>
  <c r="BA3425" i="5"/>
  <c r="AZ3425" i="5"/>
  <c r="AY3425" i="5"/>
  <c r="AX3425" i="5"/>
  <c r="AV3425" i="5"/>
  <c r="AU3425" i="5"/>
  <c r="AT3425" i="5"/>
  <c r="AS3425" i="5"/>
  <c r="AQ3425" i="5"/>
  <c r="AP3425" i="5"/>
  <c r="AO3425" i="5"/>
  <c r="AN3425" i="5"/>
  <c r="AK3425" i="5"/>
  <c r="AJ3425" i="5"/>
  <c r="AI3425" i="5"/>
  <c r="AG3425" i="5"/>
  <c r="BK3424" i="5"/>
  <c r="BJ3424" i="5"/>
  <c r="BI3424" i="5"/>
  <c r="BH3424" i="5"/>
  <c r="BF3424" i="5"/>
  <c r="BE3424" i="5"/>
  <c r="BD3424" i="5"/>
  <c r="BC3424" i="5"/>
  <c r="BA3424" i="5"/>
  <c r="AZ3424" i="5"/>
  <c r="AY3424" i="5"/>
  <c r="AX3424" i="5"/>
  <c r="AV3424" i="5"/>
  <c r="AU3424" i="5"/>
  <c r="AT3424" i="5"/>
  <c r="AS3424" i="5"/>
  <c r="AQ3424" i="5"/>
  <c r="AP3424" i="5"/>
  <c r="AO3424" i="5"/>
  <c r="AN3424" i="5"/>
  <c r="AK3424" i="5"/>
  <c r="AJ3424" i="5"/>
  <c r="AI3424" i="5"/>
  <c r="AG3424" i="5"/>
  <c r="BK3423" i="5"/>
  <c r="BJ3423" i="5"/>
  <c r="BI3423" i="5"/>
  <c r="BH3423" i="5"/>
  <c r="BF3423" i="5"/>
  <c r="BE3423" i="5"/>
  <c r="BD3423" i="5"/>
  <c r="BC3423" i="5"/>
  <c r="BA3423" i="5"/>
  <c r="AZ3423" i="5"/>
  <c r="AY3423" i="5"/>
  <c r="AX3423" i="5"/>
  <c r="AV3423" i="5"/>
  <c r="AU3423" i="5"/>
  <c r="AT3423" i="5"/>
  <c r="AS3423" i="5"/>
  <c r="AQ3423" i="5"/>
  <c r="AP3423" i="5"/>
  <c r="AO3423" i="5"/>
  <c r="AN3423" i="5"/>
  <c r="AK3423" i="5"/>
  <c r="AJ3423" i="5"/>
  <c r="AI3423" i="5"/>
  <c r="AG3423" i="5"/>
  <c r="BK3422" i="5"/>
  <c r="BJ3422" i="5"/>
  <c r="BI3422" i="5"/>
  <c r="BH3422" i="5"/>
  <c r="BF3422" i="5"/>
  <c r="BE3422" i="5"/>
  <c r="BD3422" i="5"/>
  <c r="BC3422" i="5"/>
  <c r="BA3422" i="5"/>
  <c r="AZ3422" i="5"/>
  <c r="AY3422" i="5"/>
  <c r="AX3422" i="5"/>
  <c r="AV3422" i="5"/>
  <c r="AU3422" i="5"/>
  <c r="AT3422" i="5"/>
  <c r="AS3422" i="5"/>
  <c r="AQ3422" i="5"/>
  <c r="AP3422" i="5"/>
  <c r="AO3422" i="5"/>
  <c r="AN3422" i="5"/>
  <c r="AK3422" i="5"/>
  <c r="AJ3422" i="5"/>
  <c r="AI3422" i="5"/>
  <c r="AG3422" i="5"/>
  <c r="BK3421" i="5"/>
  <c r="BJ3421" i="5"/>
  <c r="BI3421" i="5"/>
  <c r="BH3421" i="5"/>
  <c r="BF3421" i="5"/>
  <c r="BE3421" i="5"/>
  <c r="BD3421" i="5"/>
  <c r="BC3421" i="5"/>
  <c r="BA3421" i="5"/>
  <c r="AZ3421" i="5"/>
  <c r="AY3421" i="5"/>
  <c r="AX3421" i="5"/>
  <c r="AV3421" i="5"/>
  <c r="AU3421" i="5"/>
  <c r="AT3421" i="5"/>
  <c r="AS3421" i="5"/>
  <c r="AQ3421" i="5"/>
  <c r="AP3421" i="5"/>
  <c r="AO3421" i="5"/>
  <c r="AN3421" i="5"/>
  <c r="AK3421" i="5"/>
  <c r="AJ3421" i="5"/>
  <c r="AI3421" i="5"/>
  <c r="AG3421" i="5"/>
  <c r="BK3420" i="5"/>
  <c r="BJ3420" i="5"/>
  <c r="BI3420" i="5"/>
  <c r="BH3420" i="5"/>
  <c r="BF3420" i="5"/>
  <c r="BE3420" i="5"/>
  <c r="BD3420" i="5"/>
  <c r="BC3420" i="5"/>
  <c r="BA3420" i="5"/>
  <c r="AZ3420" i="5"/>
  <c r="AY3420" i="5"/>
  <c r="AX3420" i="5"/>
  <c r="AV3420" i="5"/>
  <c r="AU3420" i="5"/>
  <c r="AT3420" i="5"/>
  <c r="AS3420" i="5"/>
  <c r="AQ3420" i="5"/>
  <c r="AP3420" i="5"/>
  <c r="AO3420" i="5"/>
  <c r="AN3420" i="5"/>
  <c r="AK3420" i="5"/>
  <c r="AJ3420" i="5"/>
  <c r="AI3420" i="5"/>
  <c r="AG3420" i="5"/>
  <c r="BK3419" i="5"/>
  <c r="BJ3419" i="5"/>
  <c r="BI3419" i="5"/>
  <c r="BH3419" i="5"/>
  <c r="BF3419" i="5"/>
  <c r="BE3419" i="5"/>
  <c r="BD3419" i="5"/>
  <c r="BC3419" i="5"/>
  <c r="BA3419" i="5"/>
  <c r="AZ3419" i="5"/>
  <c r="AY3419" i="5"/>
  <c r="AX3419" i="5"/>
  <c r="AV3419" i="5"/>
  <c r="AU3419" i="5"/>
  <c r="AT3419" i="5"/>
  <c r="AS3419" i="5"/>
  <c r="AQ3419" i="5"/>
  <c r="AP3419" i="5"/>
  <c r="AO3419" i="5"/>
  <c r="AN3419" i="5"/>
  <c r="AK3419" i="5"/>
  <c r="AJ3419" i="5"/>
  <c r="AI3419" i="5"/>
  <c r="AG3419" i="5"/>
  <c r="BK3418" i="5"/>
  <c r="BJ3418" i="5"/>
  <c r="BI3418" i="5"/>
  <c r="BH3418" i="5"/>
  <c r="BF3418" i="5"/>
  <c r="BE3418" i="5"/>
  <c r="BD3418" i="5"/>
  <c r="BC3418" i="5"/>
  <c r="BA3418" i="5"/>
  <c r="AZ3418" i="5"/>
  <c r="AY3418" i="5"/>
  <c r="AX3418" i="5"/>
  <c r="AV3418" i="5"/>
  <c r="AU3418" i="5"/>
  <c r="AT3418" i="5"/>
  <c r="AS3418" i="5"/>
  <c r="AQ3418" i="5"/>
  <c r="AP3418" i="5"/>
  <c r="AO3418" i="5"/>
  <c r="AN3418" i="5"/>
  <c r="AK3418" i="5"/>
  <c r="AJ3418" i="5"/>
  <c r="AI3418" i="5"/>
  <c r="AG3418" i="5"/>
  <c r="BK3417" i="5"/>
  <c r="BJ3417" i="5"/>
  <c r="BI3417" i="5"/>
  <c r="BH3417" i="5"/>
  <c r="BF3417" i="5"/>
  <c r="BE3417" i="5"/>
  <c r="BD3417" i="5"/>
  <c r="BC3417" i="5"/>
  <c r="BA3417" i="5"/>
  <c r="AZ3417" i="5"/>
  <c r="AY3417" i="5"/>
  <c r="AX3417" i="5"/>
  <c r="AV3417" i="5"/>
  <c r="AU3417" i="5"/>
  <c r="AT3417" i="5"/>
  <c r="AS3417" i="5"/>
  <c r="AQ3417" i="5"/>
  <c r="AP3417" i="5"/>
  <c r="AO3417" i="5"/>
  <c r="AN3417" i="5"/>
  <c r="AK3417" i="5"/>
  <c r="AJ3417" i="5"/>
  <c r="AI3417" i="5"/>
  <c r="AG3417" i="5"/>
  <c r="BK3416" i="5"/>
  <c r="BJ3416" i="5"/>
  <c r="BI3416" i="5"/>
  <c r="BH3416" i="5"/>
  <c r="BF3416" i="5"/>
  <c r="BE3416" i="5"/>
  <c r="BD3416" i="5"/>
  <c r="BC3416" i="5"/>
  <c r="BA3416" i="5"/>
  <c r="AZ3416" i="5"/>
  <c r="AY3416" i="5"/>
  <c r="AX3416" i="5"/>
  <c r="AV3416" i="5"/>
  <c r="AU3416" i="5"/>
  <c r="AT3416" i="5"/>
  <c r="AS3416" i="5"/>
  <c r="AQ3416" i="5"/>
  <c r="AP3416" i="5"/>
  <c r="AO3416" i="5"/>
  <c r="AN3416" i="5"/>
  <c r="AK3416" i="5"/>
  <c r="AJ3416" i="5"/>
  <c r="AI3416" i="5"/>
  <c r="AG3416" i="5"/>
  <c r="BK3415" i="5"/>
  <c r="BJ3415" i="5"/>
  <c r="BI3415" i="5"/>
  <c r="BH3415" i="5"/>
  <c r="BF3415" i="5"/>
  <c r="BE3415" i="5"/>
  <c r="BD3415" i="5"/>
  <c r="BC3415" i="5"/>
  <c r="BA3415" i="5"/>
  <c r="AZ3415" i="5"/>
  <c r="AY3415" i="5"/>
  <c r="AX3415" i="5"/>
  <c r="AV3415" i="5"/>
  <c r="AU3415" i="5"/>
  <c r="AT3415" i="5"/>
  <c r="AS3415" i="5"/>
  <c r="AQ3415" i="5"/>
  <c r="AP3415" i="5"/>
  <c r="AO3415" i="5"/>
  <c r="AN3415" i="5"/>
  <c r="AK3415" i="5"/>
  <c r="AJ3415" i="5"/>
  <c r="AI3415" i="5"/>
  <c r="AG3415" i="5"/>
  <c r="BK3414" i="5"/>
  <c r="BJ3414" i="5"/>
  <c r="BI3414" i="5"/>
  <c r="BH3414" i="5"/>
  <c r="BF3414" i="5"/>
  <c r="BE3414" i="5"/>
  <c r="BD3414" i="5"/>
  <c r="BC3414" i="5"/>
  <c r="BA3414" i="5"/>
  <c r="AZ3414" i="5"/>
  <c r="AY3414" i="5"/>
  <c r="AX3414" i="5"/>
  <c r="AV3414" i="5"/>
  <c r="AU3414" i="5"/>
  <c r="AT3414" i="5"/>
  <c r="AS3414" i="5"/>
  <c r="AQ3414" i="5"/>
  <c r="AP3414" i="5"/>
  <c r="AO3414" i="5"/>
  <c r="AN3414" i="5"/>
  <c r="AK3414" i="5"/>
  <c r="AJ3414" i="5"/>
  <c r="AI3414" i="5"/>
  <c r="AG3414" i="5"/>
  <c r="BK3413" i="5"/>
  <c r="BJ3413" i="5"/>
  <c r="BI3413" i="5"/>
  <c r="BH3413" i="5"/>
  <c r="BF3413" i="5"/>
  <c r="BE3413" i="5"/>
  <c r="BD3413" i="5"/>
  <c r="BC3413" i="5"/>
  <c r="BA3413" i="5"/>
  <c r="AZ3413" i="5"/>
  <c r="AY3413" i="5"/>
  <c r="AX3413" i="5"/>
  <c r="AV3413" i="5"/>
  <c r="AU3413" i="5"/>
  <c r="AT3413" i="5"/>
  <c r="AS3413" i="5"/>
  <c r="AQ3413" i="5"/>
  <c r="AP3413" i="5"/>
  <c r="AO3413" i="5"/>
  <c r="AN3413" i="5"/>
  <c r="AK3413" i="5"/>
  <c r="AJ3413" i="5"/>
  <c r="AI3413" i="5"/>
  <c r="AG3413" i="5"/>
  <c r="BK3412" i="5"/>
  <c r="BJ3412" i="5"/>
  <c r="BI3412" i="5"/>
  <c r="BH3412" i="5"/>
  <c r="BF3412" i="5"/>
  <c r="BE3412" i="5"/>
  <c r="BD3412" i="5"/>
  <c r="BC3412" i="5"/>
  <c r="BA3412" i="5"/>
  <c r="AZ3412" i="5"/>
  <c r="AY3412" i="5"/>
  <c r="AX3412" i="5"/>
  <c r="AV3412" i="5"/>
  <c r="AU3412" i="5"/>
  <c r="AT3412" i="5"/>
  <c r="AS3412" i="5"/>
  <c r="AQ3412" i="5"/>
  <c r="AP3412" i="5"/>
  <c r="AO3412" i="5"/>
  <c r="AN3412" i="5"/>
  <c r="AK3412" i="5"/>
  <c r="AJ3412" i="5"/>
  <c r="AI3412" i="5"/>
  <c r="AG3412" i="5"/>
  <c r="BK3411" i="5"/>
  <c r="BJ3411" i="5"/>
  <c r="BI3411" i="5"/>
  <c r="BH3411" i="5"/>
  <c r="BF3411" i="5"/>
  <c r="BE3411" i="5"/>
  <c r="BD3411" i="5"/>
  <c r="BC3411" i="5"/>
  <c r="BA3411" i="5"/>
  <c r="AZ3411" i="5"/>
  <c r="AY3411" i="5"/>
  <c r="AX3411" i="5"/>
  <c r="AV3411" i="5"/>
  <c r="AU3411" i="5"/>
  <c r="AT3411" i="5"/>
  <c r="AS3411" i="5"/>
  <c r="AQ3411" i="5"/>
  <c r="AP3411" i="5"/>
  <c r="AO3411" i="5"/>
  <c r="AN3411" i="5"/>
  <c r="AK3411" i="5"/>
  <c r="AJ3411" i="5"/>
  <c r="AI3411" i="5"/>
  <c r="AG3411" i="5"/>
  <c r="BK3410" i="5"/>
  <c r="BJ3410" i="5"/>
  <c r="BI3410" i="5"/>
  <c r="BH3410" i="5"/>
  <c r="BF3410" i="5"/>
  <c r="BE3410" i="5"/>
  <c r="BD3410" i="5"/>
  <c r="BC3410" i="5"/>
  <c r="BA3410" i="5"/>
  <c r="AZ3410" i="5"/>
  <c r="AY3410" i="5"/>
  <c r="AX3410" i="5"/>
  <c r="AV3410" i="5"/>
  <c r="AU3410" i="5"/>
  <c r="AT3410" i="5"/>
  <c r="AS3410" i="5"/>
  <c r="AQ3410" i="5"/>
  <c r="AP3410" i="5"/>
  <c r="AO3410" i="5"/>
  <c r="AN3410" i="5"/>
  <c r="AK3410" i="5"/>
  <c r="AJ3410" i="5"/>
  <c r="AI3410" i="5"/>
  <c r="AG3410" i="5"/>
  <c r="BK3409" i="5"/>
  <c r="BJ3409" i="5"/>
  <c r="BI3409" i="5"/>
  <c r="BH3409" i="5"/>
  <c r="BF3409" i="5"/>
  <c r="BE3409" i="5"/>
  <c r="BD3409" i="5"/>
  <c r="BC3409" i="5"/>
  <c r="BA3409" i="5"/>
  <c r="AZ3409" i="5"/>
  <c r="AY3409" i="5"/>
  <c r="AX3409" i="5"/>
  <c r="AV3409" i="5"/>
  <c r="AU3409" i="5"/>
  <c r="AT3409" i="5"/>
  <c r="AS3409" i="5"/>
  <c r="AQ3409" i="5"/>
  <c r="AP3409" i="5"/>
  <c r="AO3409" i="5"/>
  <c r="AN3409" i="5"/>
  <c r="AK3409" i="5"/>
  <c r="AJ3409" i="5"/>
  <c r="AI3409" i="5"/>
  <c r="AG3409" i="5"/>
  <c r="BK3408" i="5"/>
  <c r="BJ3408" i="5"/>
  <c r="BI3408" i="5"/>
  <c r="BH3408" i="5"/>
  <c r="BF3408" i="5"/>
  <c r="BE3408" i="5"/>
  <c r="BD3408" i="5"/>
  <c r="BC3408" i="5"/>
  <c r="BA3408" i="5"/>
  <c r="AZ3408" i="5"/>
  <c r="AY3408" i="5"/>
  <c r="AX3408" i="5"/>
  <c r="AV3408" i="5"/>
  <c r="AU3408" i="5"/>
  <c r="AT3408" i="5"/>
  <c r="AS3408" i="5"/>
  <c r="AQ3408" i="5"/>
  <c r="AP3408" i="5"/>
  <c r="AO3408" i="5"/>
  <c r="AN3408" i="5"/>
  <c r="AK3408" i="5"/>
  <c r="AJ3408" i="5"/>
  <c r="AI3408" i="5"/>
  <c r="AG3408" i="5"/>
  <c r="BK3407" i="5"/>
  <c r="BJ3407" i="5"/>
  <c r="BI3407" i="5"/>
  <c r="BH3407" i="5"/>
  <c r="BF3407" i="5"/>
  <c r="BE3407" i="5"/>
  <c r="BD3407" i="5"/>
  <c r="BC3407" i="5"/>
  <c r="BA3407" i="5"/>
  <c r="AZ3407" i="5"/>
  <c r="AY3407" i="5"/>
  <c r="AX3407" i="5"/>
  <c r="AV3407" i="5"/>
  <c r="AU3407" i="5"/>
  <c r="AT3407" i="5"/>
  <c r="AS3407" i="5"/>
  <c r="AQ3407" i="5"/>
  <c r="AP3407" i="5"/>
  <c r="AO3407" i="5"/>
  <c r="AN3407" i="5"/>
  <c r="AK3407" i="5"/>
  <c r="AJ3407" i="5"/>
  <c r="AI3407" i="5"/>
  <c r="AG3407" i="5"/>
  <c r="BK3406" i="5"/>
  <c r="BJ3406" i="5"/>
  <c r="BI3406" i="5"/>
  <c r="BH3406" i="5"/>
  <c r="BF3406" i="5"/>
  <c r="BE3406" i="5"/>
  <c r="BD3406" i="5"/>
  <c r="BC3406" i="5"/>
  <c r="BA3406" i="5"/>
  <c r="AZ3406" i="5"/>
  <c r="AY3406" i="5"/>
  <c r="AX3406" i="5"/>
  <c r="AV3406" i="5"/>
  <c r="AU3406" i="5"/>
  <c r="AT3406" i="5"/>
  <c r="AS3406" i="5"/>
  <c r="AQ3406" i="5"/>
  <c r="AP3406" i="5"/>
  <c r="AO3406" i="5"/>
  <c r="AN3406" i="5"/>
  <c r="AK3406" i="5"/>
  <c r="AJ3406" i="5"/>
  <c r="AI3406" i="5"/>
  <c r="AG3406" i="5"/>
  <c r="BK3405" i="5"/>
  <c r="BJ3405" i="5"/>
  <c r="BI3405" i="5"/>
  <c r="BH3405" i="5"/>
  <c r="BF3405" i="5"/>
  <c r="BE3405" i="5"/>
  <c r="BD3405" i="5"/>
  <c r="BC3405" i="5"/>
  <c r="BA3405" i="5"/>
  <c r="AZ3405" i="5"/>
  <c r="AY3405" i="5"/>
  <c r="AX3405" i="5"/>
  <c r="AV3405" i="5"/>
  <c r="AU3405" i="5"/>
  <c r="AT3405" i="5"/>
  <c r="AS3405" i="5"/>
  <c r="AQ3405" i="5"/>
  <c r="AP3405" i="5"/>
  <c r="AO3405" i="5"/>
  <c r="AN3405" i="5"/>
  <c r="AK3405" i="5"/>
  <c r="AJ3405" i="5"/>
  <c r="AI3405" i="5"/>
  <c r="AG3405" i="5"/>
  <c r="BK3404" i="5"/>
  <c r="BJ3404" i="5"/>
  <c r="BI3404" i="5"/>
  <c r="BH3404" i="5"/>
  <c r="BF3404" i="5"/>
  <c r="BE3404" i="5"/>
  <c r="BD3404" i="5"/>
  <c r="BC3404" i="5"/>
  <c r="BA3404" i="5"/>
  <c r="AZ3404" i="5"/>
  <c r="AY3404" i="5"/>
  <c r="AX3404" i="5"/>
  <c r="AV3404" i="5"/>
  <c r="AU3404" i="5"/>
  <c r="AT3404" i="5"/>
  <c r="AS3404" i="5"/>
  <c r="AQ3404" i="5"/>
  <c r="AP3404" i="5"/>
  <c r="AO3404" i="5"/>
  <c r="AN3404" i="5"/>
  <c r="AK3404" i="5"/>
  <c r="AJ3404" i="5"/>
  <c r="AI3404" i="5"/>
  <c r="AG3404" i="5"/>
  <c r="BK3403" i="5"/>
  <c r="BJ3403" i="5"/>
  <c r="BI3403" i="5"/>
  <c r="BH3403" i="5"/>
  <c r="BF3403" i="5"/>
  <c r="BE3403" i="5"/>
  <c r="BD3403" i="5"/>
  <c r="BC3403" i="5"/>
  <c r="BA3403" i="5"/>
  <c r="AZ3403" i="5"/>
  <c r="AY3403" i="5"/>
  <c r="AX3403" i="5"/>
  <c r="AV3403" i="5"/>
  <c r="AU3403" i="5"/>
  <c r="AT3403" i="5"/>
  <c r="AS3403" i="5"/>
  <c r="AQ3403" i="5"/>
  <c r="AP3403" i="5"/>
  <c r="AO3403" i="5"/>
  <c r="AN3403" i="5"/>
  <c r="AK3403" i="5"/>
  <c r="AJ3403" i="5"/>
  <c r="AI3403" i="5"/>
  <c r="AG3403" i="5"/>
  <c r="BK3402" i="5"/>
  <c r="BJ3402" i="5"/>
  <c r="BI3402" i="5"/>
  <c r="BH3402" i="5"/>
  <c r="BF3402" i="5"/>
  <c r="BE3402" i="5"/>
  <c r="BD3402" i="5"/>
  <c r="BC3402" i="5"/>
  <c r="BA3402" i="5"/>
  <c r="AZ3402" i="5"/>
  <c r="AY3402" i="5"/>
  <c r="AX3402" i="5"/>
  <c r="AV3402" i="5"/>
  <c r="AU3402" i="5"/>
  <c r="AT3402" i="5"/>
  <c r="AS3402" i="5"/>
  <c r="AQ3402" i="5"/>
  <c r="AP3402" i="5"/>
  <c r="AO3402" i="5"/>
  <c r="AN3402" i="5"/>
  <c r="AK3402" i="5"/>
  <c r="AJ3402" i="5"/>
  <c r="AI3402" i="5"/>
  <c r="AG3402" i="5"/>
  <c r="BK3401" i="5"/>
  <c r="BJ3401" i="5"/>
  <c r="BI3401" i="5"/>
  <c r="BH3401" i="5"/>
  <c r="BF3401" i="5"/>
  <c r="BE3401" i="5"/>
  <c r="BD3401" i="5"/>
  <c r="BC3401" i="5"/>
  <c r="BA3401" i="5"/>
  <c r="AZ3401" i="5"/>
  <c r="AY3401" i="5"/>
  <c r="AX3401" i="5"/>
  <c r="AV3401" i="5"/>
  <c r="AU3401" i="5"/>
  <c r="AT3401" i="5"/>
  <c r="AS3401" i="5"/>
  <c r="AQ3401" i="5"/>
  <c r="AP3401" i="5"/>
  <c r="AO3401" i="5"/>
  <c r="AN3401" i="5"/>
  <c r="AK3401" i="5"/>
  <c r="AJ3401" i="5"/>
  <c r="AI3401" i="5"/>
  <c r="AG3401" i="5"/>
  <c r="BK3400" i="5"/>
  <c r="BJ3400" i="5"/>
  <c r="BI3400" i="5"/>
  <c r="BH3400" i="5"/>
  <c r="BF3400" i="5"/>
  <c r="BE3400" i="5"/>
  <c r="BD3400" i="5"/>
  <c r="BC3400" i="5"/>
  <c r="BA3400" i="5"/>
  <c r="AZ3400" i="5"/>
  <c r="AY3400" i="5"/>
  <c r="AX3400" i="5"/>
  <c r="AV3400" i="5"/>
  <c r="AU3400" i="5"/>
  <c r="AT3400" i="5"/>
  <c r="AS3400" i="5"/>
  <c r="AQ3400" i="5"/>
  <c r="AP3400" i="5"/>
  <c r="AO3400" i="5"/>
  <c r="AN3400" i="5"/>
  <c r="AK3400" i="5"/>
  <c r="AJ3400" i="5"/>
  <c r="AI3400" i="5"/>
  <c r="AG3400" i="5"/>
  <c r="BK3399" i="5"/>
  <c r="BJ3399" i="5"/>
  <c r="BI3399" i="5"/>
  <c r="BH3399" i="5"/>
  <c r="BF3399" i="5"/>
  <c r="BE3399" i="5"/>
  <c r="BD3399" i="5"/>
  <c r="BC3399" i="5"/>
  <c r="BA3399" i="5"/>
  <c r="AZ3399" i="5"/>
  <c r="AY3399" i="5"/>
  <c r="AX3399" i="5"/>
  <c r="AV3399" i="5"/>
  <c r="AU3399" i="5"/>
  <c r="AT3399" i="5"/>
  <c r="AS3399" i="5"/>
  <c r="AQ3399" i="5"/>
  <c r="AP3399" i="5"/>
  <c r="AO3399" i="5"/>
  <c r="AN3399" i="5"/>
  <c r="AK3399" i="5"/>
  <c r="AJ3399" i="5"/>
  <c r="AI3399" i="5"/>
  <c r="AG3399" i="5"/>
  <c r="BK3398" i="5"/>
  <c r="BJ3398" i="5"/>
  <c r="BI3398" i="5"/>
  <c r="BH3398" i="5"/>
  <c r="BF3398" i="5"/>
  <c r="BE3398" i="5"/>
  <c r="BD3398" i="5"/>
  <c r="BC3398" i="5"/>
  <c r="BA3398" i="5"/>
  <c r="AZ3398" i="5"/>
  <c r="AY3398" i="5"/>
  <c r="AX3398" i="5"/>
  <c r="AV3398" i="5"/>
  <c r="AU3398" i="5"/>
  <c r="AT3398" i="5"/>
  <c r="AS3398" i="5"/>
  <c r="AQ3398" i="5"/>
  <c r="AP3398" i="5"/>
  <c r="AO3398" i="5"/>
  <c r="AN3398" i="5"/>
  <c r="AK3398" i="5"/>
  <c r="AJ3398" i="5"/>
  <c r="AI3398" i="5"/>
  <c r="AG3398" i="5"/>
  <c r="BK3397" i="5"/>
  <c r="BJ3397" i="5"/>
  <c r="BI3397" i="5"/>
  <c r="BH3397" i="5"/>
  <c r="BF3397" i="5"/>
  <c r="BE3397" i="5"/>
  <c r="BD3397" i="5"/>
  <c r="BC3397" i="5"/>
  <c r="BA3397" i="5"/>
  <c r="AZ3397" i="5"/>
  <c r="AY3397" i="5"/>
  <c r="AX3397" i="5"/>
  <c r="AV3397" i="5"/>
  <c r="AU3397" i="5"/>
  <c r="AT3397" i="5"/>
  <c r="AS3397" i="5"/>
  <c r="AQ3397" i="5"/>
  <c r="AP3397" i="5"/>
  <c r="AO3397" i="5"/>
  <c r="AN3397" i="5"/>
  <c r="AK3397" i="5"/>
  <c r="AJ3397" i="5"/>
  <c r="AI3397" i="5"/>
  <c r="AG3397" i="5"/>
  <c r="BK3396" i="5"/>
  <c r="BJ3396" i="5"/>
  <c r="BI3396" i="5"/>
  <c r="BH3396" i="5"/>
  <c r="BF3396" i="5"/>
  <c r="BE3396" i="5"/>
  <c r="BD3396" i="5"/>
  <c r="BC3396" i="5"/>
  <c r="BA3396" i="5"/>
  <c r="AZ3396" i="5"/>
  <c r="AY3396" i="5"/>
  <c r="AX3396" i="5"/>
  <c r="AV3396" i="5"/>
  <c r="AU3396" i="5"/>
  <c r="AT3396" i="5"/>
  <c r="AS3396" i="5"/>
  <c r="AQ3396" i="5"/>
  <c r="AP3396" i="5"/>
  <c r="AO3396" i="5"/>
  <c r="AN3396" i="5"/>
  <c r="AK3396" i="5"/>
  <c r="AJ3396" i="5"/>
  <c r="AI3396" i="5"/>
  <c r="AG3396" i="5"/>
  <c r="BK3395" i="5"/>
  <c r="BJ3395" i="5"/>
  <c r="BI3395" i="5"/>
  <c r="BH3395" i="5"/>
  <c r="BF3395" i="5"/>
  <c r="BE3395" i="5"/>
  <c r="BD3395" i="5"/>
  <c r="BC3395" i="5"/>
  <c r="BA3395" i="5"/>
  <c r="AZ3395" i="5"/>
  <c r="AY3395" i="5"/>
  <c r="AX3395" i="5"/>
  <c r="AV3395" i="5"/>
  <c r="AU3395" i="5"/>
  <c r="AT3395" i="5"/>
  <c r="AS3395" i="5"/>
  <c r="AQ3395" i="5"/>
  <c r="AP3395" i="5"/>
  <c r="AO3395" i="5"/>
  <c r="AN3395" i="5"/>
  <c r="AK3395" i="5"/>
  <c r="AJ3395" i="5"/>
  <c r="AI3395" i="5"/>
  <c r="AG3395" i="5"/>
  <c r="BK3394" i="5"/>
  <c r="BJ3394" i="5"/>
  <c r="BI3394" i="5"/>
  <c r="BH3394" i="5"/>
  <c r="BF3394" i="5"/>
  <c r="BE3394" i="5"/>
  <c r="BD3394" i="5"/>
  <c r="BC3394" i="5"/>
  <c r="BA3394" i="5"/>
  <c r="AZ3394" i="5"/>
  <c r="AY3394" i="5"/>
  <c r="AX3394" i="5"/>
  <c r="AV3394" i="5"/>
  <c r="AU3394" i="5"/>
  <c r="AT3394" i="5"/>
  <c r="AS3394" i="5"/>
  <c r="AQ3394" i="5"/>
  <c r="AP3394" i="5"/>
  <c r="AO3394" i="5"/>
  <c r="AN3394" i="5"/>
  <c r="AK3394" i="5"/>
  <c r="AJ3394" i="5"/>
  <c r="AI3394" i="5"/>
  <c r="AG3394" i="5"/>
  <c r="BK3393" i="5"/>
  <c r="BJ3393" i="5"/>
  <c r="BI3393" i="5"/>
  <c r="BH3393" i="5"/>
  <c r="BF3393" i="5"/>
  <c r="BE3393" i="5"/>
  <c r="BD3393" i="5"/>
  <c r="BC3393" i="5"/>
  <c r="BA3393" i="5"/>
  <c r="AZ3393" i="5"/>
  <c r="AY3393" i="5"/>
  <c r="AX3393" i="5"/>
  <c r="AV3393" i="5"/>
  <c r="AU3393" i="5"/>
  <c r="AT3393" i="5"/>
  <c r="AS3393" i="5"/>
  <c r="AQ3393" i="5"/>
  <c r="AP3393" i="5"/>
  <c r="AO3393" i="5"/>
  <c r="AN3393" i="5"/>
  <c r="AK3393" i="5"/>
  <c r="AJ3393" i="5"/>
  <c r="AI3393" i="5"/>
  <c r="AG3393" i="5"/>
  <c r="BK3392" i="5"/>
  <c r="BJ3392" i="5"/>
  <c r="BI3392" i="5"/>
  <c r="BH3392" i="5"/>
  <c r="BF3392" i="5"/>
  <c r="BE3392" i="5"/>
  <c r="BD3392" i="5"/>
  <c r="BC3392" i="5"/>
  <c r="BA3392" i="5"/>
  <c r="AZ3392" i="5"/>
  <c r="AY3392" i="5"/>
  <c r="AX3392" i="5"/>
  <c r="AV3392" i="5"/>
  <c r="AU3392" i="5"/>
  <c r="AT3392" i="5"/>
  <c r="AS3392" i="5"/>
  <c r="AQ3392" i="5"/>
  <c r="AP3392" i="5"/>
  <c r="AO3392" i="5"/>
  <c r="AN3392" i="5"/>
  <c r="AK3392" i="5"/>
  <c r="AJ3392" i="5"/>
  <c r="AI3392" i="5"/>
  <c r="AG3392" i="5"/>
  <c r="BK3391" i="5"/>
  <c r="BJ3391" i="5"/>
  <c r="BI3391" i="5"/>
  <c r="BH3391" i="5"/>
  <c r="BF3391" i="5"/>
  <c r="BE3391" i="5"/>
  <c r="BD3391" i="5"/>
  <c r="BC3391" i="5"/>
  <c r="BA3391" i="5"/>
  <c r="AZ3391" i="5"/>
  <c r="AY3391" i="5"/>
  <c r="AX3391" i="5"/>
  <c r="AV3391" i="5"/>
  <c r="AU3391" i="5"/>
  <c r="AT3391" i="5"/>
  <c r="AS3391" i="5"/>
  <c r="AQ3391" i="5"/>
  <c r="AP3391" i="5"/>
  <c r="AO3391" i="5"/>
  <c r="AN3391" i="5"/>
  <c r="AK3391" i="5"/>
  <c r="AJ3391" i="5"/>
  <c r="AI3391" i="5"/>
  <c r="AG3391" i="5"/>
  <c r="BK3390" i="5"/>
  <c r="BJ3390" i="5"/>
  <c r="BI3390" i="5"/>
  <c r="BH3390" i="5"/>
  <c r="BF3390" i="5"/>
  <c r="BE3390" i="5"/>
  <c r="BD3390" i="5"/>
  <c r="BC3390" i="5"/>
  <c r="BA3390" i="5"/>
  <c r="AZ3390" i="5"/>
  <c r="AY3390" i="5"/>
  <c r="AX3390" i="5"/>
  <c r="AV3390" i="5"/>
  <c r="AU3390" i="5"/>
  <c r="AT3390" i="5"/>
  <c r="AS3390" i="5"/>
  <c r="AQ3390" i="5"/>
  <c r="AP3390" i="5"/>
  <c r="AO3390" i="5"/>
  <c r="AN3390" i="5"/>
  <c r="AK3390" i="5"/>
  <c r="AJ3390" i="5"/>
  <c r="AI3390" i="5"/>
  <c r="AG3390" i="5"/>
  <c r="AV3389" i="5"/>
  <c r="AU3389" i="5"/>
  <c r="AT3389" i="5"/>
  <c r="AS3389" i="5"/>
  <c r="AN3389" i="5"/>
  <c r="AK3389" i="5"/>
  <c r="AJ3389" i="5"/>
  <c r="AI3389" i="5"/>
  <c r="AG3389" i="5"/>
  <c r="BK3389" i="5"/>
  <c r="BJ3389" i="5"/>
  <c r="BI3389" i="5"/>
  <c r="BH3389" i="5"/>
  <c r="BF3389" i="5"/>
  <c r="BE3389" i="5"/>
  <c r="BD3389" i="5"/>
  <c r="BC3389" i="5"/>
  <c r="BA3389" i="5"/>
  <c r="AZ3389" i="5"/>
  <c r="AY3389" i="5"/>
  <c r="AX3389" i="5"/>
  <c r="AQ3389" i="5"/>
  <c r="AP3389" i="5"/>
  <c r="AO3389" i="5"/>
  <c r="AJ3378" i="5"/>
  <c r="AG3378" i="5"/>
  <c r="AU3369" i="5"/>
  <c r="AT3369" i="5"/>
  <c r="AS3369" i="5"/>
  <c r="AQ3369" i="5"/>
  <c r="AP3369" i="5"/>
  <c r="AO3369" i="5"/>
  <c r="AM3369" i="5"/>
  <c r="AL3369" i="5"/>
  <c r="AK3369" i="5"/>
  <c r="AI3369" i="5"/>
  <c r="AH3369" i="5"/>
  <c r="AG3369" i="5"/>
  <c r="AU3368" i="5"/>
  <c r="AT3368" i="5"/>
  <c r="AS3368" i="5"/>
  <c r="AQ3368" i="5"/>
  <c r="AP3368" i="5"/>
  <c r="AO3368" i="5"/>
  <c r="AM3368" i="5"/>
  <c r="AL3368" i="5"/>
  <c r="AK3368" i="5"/>
  <c r="AI3368" i="5"/>
  <c r="AH3368" i="5"/>
  <c r="AG3368" i="5"/>
  <c r="AJ3361" i="5"/>
  <c r="AG3361" i="5"/>
  <c r="AI3353" i="5"/>
  <c r="AH3353" i="5"/>
  <c r="AG3353" i="5"/>
  <c r="AI3352" i="5"/>
  <c r="AH3352" i="5"/>
  <c r="AG3352" i="5"/>
  <c r="AI3351" i="5"/>
  <c r="AH3351" i="5"/>
  <c r="AG3351" i="5"/>
  <c r="AI3350" i="5"/>
  <c r="AH3350" i="5"/>
  <c r="AG3350" i="5"/>
  <c r="AI3349" i="5"/>
  <c r="AH3349" i="5"/>
  <c r="AG3349" i="5"/>
  <c r="AI3348" i="5"/>
  <c r="AH3348" i="5"/>
  <c r="AG3348" i="5"/>
  <c r="AJ3344" i="5"/>
  <c r="AG3344" i="5"/>
  <c r="AI3338" i="5"/>
  <c r="AH3338" i="5"/>
  <c r="AG3338" i="5"/>
  <c r="AI3337" i="5"/>
  <c r="AH3337" i="5"/>
  <c r="AG3337" i="5"/>
  <c r="AI3336" i="5"/>
  <c r="AH3336" i="5"/>
  <c r="AG3336" i="5"/>
  <c r="AI3335" i="5"/>
  <c r="AH3335" i="5"/>
  <c r="AG3335" i="5"/>
  <c r="AI3334" i="5"/>
  <c r="AH3334" i="5"/>
  <c r="AG3334" i="5"/>
  <c r="AI3333" i="5"/>
  <c r="AH3333" i="5"/>
  <c r="AG3333" i="5"/>
  <c r="AI3332" i="5"/>
  <c r="AH3332" i="5"/>
  <c r="AG3332" i="5"/>
  <c r="AI3331" i="5"/>
  <c r="AH3331" i="5"/>
  <c r="AG3331" i="5"/>
  <c r="AI3330" i="5"/>
  <c r="AH3330" i="5"/>
  <c r="AG3330" i="5"/>
  <c r="AI3329" i="5"/>
  <c r="AH3329" i="5"/>
  <c r="AG3329" i="5"/>
  <c r="AI3328" i="5"/>
  <c r="AH3328" i="5"/>
  <c r="AG3328" i="5"/>
  <c r="AI3327" i="5"/>
  <c r="AH3327" i="5"/>
  <c r="AG3327" i="5"/>
  <c r="AI3326" i="5"/>
  <c r="AH3326" i="5"/>
  <c r="AG3326" i="5"/>
  <c r="AI3325" i="5"/>
  <c r="AH3325" i="5"/>
  <c r="AG3325" i="5"/>
  <c r="AI3324" i="5"/>
  <c r="AH3324" i="5"/>
  <c r="AG3324" i="5"/>
  <c r="AI3323" i="5"/>
  <c r="AH3323" i="5"/>
  <c r="AG3323" i="5"/>
  <c r="AI3322" i="5"/>
  <c r="AH3322" i="5"/>
  <c r="AG3322" i="5"/>
  <c r="AI3321" i="5"/>
  <c r="AH3321" i="5"/>
  <c r="AG3321" i="5"/>
  <c r="AI3320" i="5"/>
  <c r="AH3320" i="5"/>
  <c r="AG3320" i="5"/>
  <c r="AI3319" i="5"/>
  <c r="AH3319" i="5"/>
  <c r="AG3319" i="5"/>
  <c r="AI3318" i="5"/>
  <c r="AH3318" i="5"/>
  <c r="AG3318" i="5"/>
  <c r="AI3317" i="5"/>
  <c r="AH3317" i="5"/>
  <c r="AG3317" i="5"/>
  <c r="AI3316" i="5"/>
  <c r="AH3316" i="5"/>
  <c r="AG3316" i="5"/>
  <c r="AI3315" i="5"/>
  <c r="AH3315" i="5"/>
  <c r="AG3315" i="5"/>
  <c r="AI3314" i="5"/>
  <c r="AH3314" i="5"/>
  <c r="AG3314" i="5"/>
  <c r="AI3313" i="5"/>
  <c r="AH3313" i="5"/>
  <c r="AG3313" i="5"/>
  <c r="AJ3309" i="5"/>
  <c r="AG3309" i="5"/>
  <c r="AI3301" i="5"/>
  <c r="AH3301" i="5"/>
  <c r="AG3301" i="5"/>
  <c r="AI3300" i="5"/>
  <c r="AH3300" i="5"/>
  <c r="AG3300" i="5"/>
  <c r="AI3299" i="5"/>
  <c r="AH3299" i="5"/>
  <c r="AG3299" i="5"/>
  <c r="AI3298" i="5"/>
  <c r="AH3298" i="5"/>
  <c r="AG3298" i="5"/>
  <c r="AI3297" i="5"/>
  <c r="AH3297" i="5"/>
  <c r="AG3297" i="5"/>
  <c r="AI3296" i="5"/>
  <c r="AH3296" i="5"/>
  <c r="AG3296" i="5"/>
  <c r="AI3295" i="5"/>
  <c r="AH3295" i="5"/>
  <c r="AG3295" i="5"/>
  <c r="AI3294" i="5"/>
  <c r="AH3294" i="5"/>
  <c r="AG3294" i="5"/>
  <c r="AI3293" i="5"/>
  <c r="AH3293" i="5"/>
  <c r="AG3293" i="5"/>
  <c r="AI3292" i="5"/>
  <c r="AH3292" i="5"/>
  <c r="AG3292" i="5"/>
  <c r="AI3291" i="5"/>
  <c r="AH3291" i="5"/>
  <c r="AG3291" i="5"/>
  <c r="AI3290" i="5"/>
  <c r="AH3290" i="5"/>
  <c r="AG3290" i="5"/>
  <c r="AI3289" i="5"/>
  <c r="AH3289" i="5"/>
  <c r="AG3289" i="5"/>
  <c r="AI3288" i="5"/>
  <c r="AH3288" i="5"/>
  <c r="AG3288" i="5"/>
  <c r="AI3287" i="5"/>
  <c r="AH3287" i="5"/>
  <c r="AG3287" i="5"/>
  <c r="AJ3280" i="5"/>
  <c r="AG3280" i="5"/>
  <c r="AG3272" i="5"/>
  <c r="AH3272" i="5"/>
  <c r="AI3272" i="5"/>
  <c r="AG3273" i="5"/>
  <c r="AH3273" i="5"/>
  <c r="AI3273" i="5"/>
  <c r="AG3274" i="5"/>
  <c r="AH3274" i="5"/>
  <c r="AI3274" i="5"/>
  <c r="AJ3268" i="5"/>
  <c r="AG3268" i="5"/>
  <c r="CP3744" i="5" l="1"/>
  <c r="CL3744" i="5"/>
  <c r="CH3744" i="5"/>
  <c r="CR3743" i="5"/>
  <c r="CN3743" i="5"/>
  <c r="CJ3743" i="5"/>
  <c r="CF3743" i="5"/>
  <c r="CP3742" i="5"/>
  <c r="CL3742" i="5"/>
  <c r="CH3742" i="5"/>
  <c r="CR3741" i="5"/>
  <c r="CN3741" i="5"/>
  <c r="CJ3741" i="5"/>
  <c r="CF3741" i="5"/>
  <c r="CP3740" i="5"/>
  <c r="CL3740" i="5"/>
  <c r="CH3740" i="5"/>
  <c r="CR3739" i="5"/>
  <c r="CN3739" i="5"/>
  <c r="CJ3739" i="5"/>
  <c r="CF3739" i="5"/>
  <c r="CD3742" i="5"/>
  <c r="CC3744" i="5"/>
  <c r="CC3740" i="5"/>
  <c r="BS3742" i="5"/>
  <c r="BR3744" i="5"/>
  <c r="BR3740" i="5"/>
  <c r="CO3744" i="5"/>
  <c r="CK3744" i="5"/>
  <c r="CG3744" i="5"/>
  <c r="CQ3743" i="5"/>
  <c r="CM3743" i="5"/>
  <c r="CI3743" i="5"/>
  <c r="CE3743" i="5"/>
  <c r="CO3742" i="5"/>
  <c r="CK3742" i="5"/>
  <c r="CG3742" i="5"/>
  <c r="CQ3741" i="5"/>
  <c r="CM3741" i="5"/>
  <c r="CI3741" i="5"/>
  <c r="CE3741" i="5"/>
  <c r="CO3740" i="5"/>
  <c r="CK3740" i="5"/>
  <c r="CG3740" i="5"/>
  <c r="CQ3739" i="5"/>
  <c r="CM3739" i="5"/>
  <c r="CI3739" i="5"/>
  <c r="CE3739" i="5"/>
  <c r="CD3741" i="5"/>
  <c r="CC3743" i="5"/>
  <c r="CC3739" i="5"/>
  <c r="BS3741" i="5"/>
  <c r="BR3743" i="5"/>
  <c r="BR3739" i="5"/>
  <c r="CM3744" i="5"/>
  <c r="CE3744" i="5"/>
  <c r="CK3743" i="5"/>
  <c r="CQ3742" i="5"/>
  <c r="CI3742" i="5"/>
  <c r="CO3741" i="5"/>
  <c r="CG3741" i="5"/>
  <c r="CM3740" i="5"/>
  <c r="CE3740" i="5"/>
  <c r="CK3739" i="5"/>
  <c r="CD3743" i="5"/>
  <c r="CC3741" i="5"/>
  <c r="BS3739" i="5"/>
  <c r="CR3744" i="5"/>
  <c r="CJ3744" i="5"/>
  <c r="CP3743" i="5"/>
  <c r="CH3743" i="5"/>
  <c r="CF3744" i="5"/>
  <c r="CR3742" i="5"/>
  <c r="CF3742" i="5"/>
  <c r="CK3741" i="5"/>
  <c r="CN3740" i="5"/>
  <c r="CP3739" i="5"/>
  <c r="CG3739" i="5"/>
  <c r="CC3742" i="5"/>
  <c r="BR3742" i="5"/>
  <c r="CQ3744" i="5"/>
  <c r="CO3743" i="5"/>
  <c r="CN3742" i="5"/>
  <c r="CE3742" i="5"/>
  <c r="CH3741" i="5"/>
  <c r="CJ3740" i="5"/>
  <c r="CO3739" i="5"/>
  <c r="CD3744" i="5"/>
  <c r="BS3744" i="5"/>
  <c r="BR3741" i="5"/>
  <c r="CN3744" i="5"/>
  <c r="CL3743" i="5"/>
  <c r="CM3742" i="5"/>
  <c r="CP3741" i="5"/>
  <c r="CR3740" i="5"/>
  <c r="CI3740" i="5"/>
  <c r="CL3739" i="5"/>
  <c r="BS3743" i="5"/>
  <c r="CL3741" i="5"/>
  <c r="CD3739" i="5"/>
  <c r="CI3744" i="5"/>
  <c r="CQ3740" i="5"/>
  <c r="BS3740" i="5"/>
  <c r="CG3743" i="5"/>
  <c r="CF3740" i="5"/>
  <c r="CJ3742" i="5"/>
  <c r="CH3739" i="5"/>
  <c r="AY3288" i="5"/>
  <c r="AY3287" i="5"/>
  <c r="AY3289" i="5"/>
  <c r="AT3287" i="5"/>
  <c r="B3307" i="5" s="1"/>
  <c r="AW3315" i="5"/>
  <c r="AW3313" i="5"/>
  <c r="AW3314" i="5"/>
  <c r="AU3759" i="5"/>
  <c r="AU3758" i="5"/>
  <c r="AT3760" i="5"/>
  <c r="AT3757" i="5"/>
  <c r="AU3757" i="5"/>
  <c r="AT3756" i="5"/>
  <c r="AU3760" i="5"/>
  <c r="AU3756" i="5"/>
  <c r="AT3755" i="5"/>
  <c r="AU3755" i="5"/>
  <c r="AT3758" i="5"/>
  <c r="AT3759" i="5"/>
  <c r="AR3711" i="5"/>
  <c r="AS3711" i="5"/>
  <c r="AX3711" i="5"/>
  <c r="AO3711" i="5"/>
  <c r="AN3711" i="5"/>
  <c r="AW3711" i="5"/>
  <c r="AV3711" i="5"/>
  <c r="AQ3711" i="5"/>
  <c r="AM3711" i="5"/>
  <c r="AP3711" i="5"/>
  <c r="AU3711" i="5"/>
  <c r="AT3711" i="5"/>
  <c r="AW3543" i="5"/>
  <c r="AS3543" i="5"/>
  <c r="AO3543" i="5"/>
  <c r="AV3543" i="5"/>
  <c r="AR3543" i="5"/>
  <c r="AN3543" i="5"/>
  <c r="AU3543" i="5"/>
  <c r="AQ3543" i="5"/>
  <c r="AM3543" i="5"/>
  <c r="AX3543" i="5"/>
  <c r="AT3543" i="5"/>
  <c r="AP3543" i="5"/>
  <c r="AZ3368" i="5"/>
  <c r="BD3368" i="5"/>
  <c r="AZ3369" i="5"/>
  <c r="BD3369" i="5"/>
  <c r="AI3362" i="5"/>
  <c r="B3374" i="5" s="1"/>
  <c r="AI3345" i="5"/>
  <c r="B3355" i="5" s="1"/>
  <c r="AI3310" i="5"/>
  <c r="B3340" i="5" s="1"/>
  <c r="AJ3299" i="5"/>
  <c r="AI3281" i="5"/>
  <c r="B3303" i="5" s="1"/>
  <c r="AI3269" i="5"/>
  <c r="B3276" i="5" s="1"/>
  <c r="AI3732" i="5"/>
  <c r="B3745" i="5" s="1"/>
  <c r="AJ3744" i="5"/>
  <c r="AJ3740" i="5"/>
  <c r="AJ3743" i="5"/>
  <c r="AJ3739" i="5"/>
  <c r="AJ3742" i="5"/>
  <c r="AJ3741" i="5"/>
  <c r="AJ3320" i="5"/>
  <c r="AJ3324" i="5"/>
  <c r="AJ3332" i="5"/>
  <c r="AJ3316" i="5"/>
  <c r="AJ3328" i="5"/>
  <c r="AJ3336" i="5"/>
  <c r="AI3750" i="5"/>
  <c r="B3761" i="5" s="1"/>
  <c r="AN3757" i="5"/>
  <c r="AJ3759" i="5"/>
  <c r="AJ3755" i="5"/>
  <c r="AJ3756" i="5"/>
  <c r="AM3757" i="5"/>
  <c r="AJ3758" i="5"/>
  <c r="AJ3760" i="5"/>
  <c r="AL3757" i="5"/>
  <c r="AJ3757" i="5"/>
  <c r="AU3741" i="5"/>
  <c r="AY3741" i="5"/>
  <c r="BC3741" i="5"/>
  <c r="BG3741" i="5"/>
  <c r="BK3741" i="5"/>
  <c r="BF3741" i="5"/>
  <c r="AV3741" i="5"/>
  <c r="AZ3741" i="5"/>
  <c r="BD3741" i="5"/>
  <c r="BH3741" i="5"/>
  <c r="BL3741" i="5"/>
  <c r="AX3741" i="5"/>
  <c r="BB3741" i="5"/>
  <c r="BJ3741" i="5"/>
  <c r="AW3741" i="5"/>
  <c r="BA3741" i="5"/>
  <c r="BE3741" i="5"/>
  <c r="BI3741" i="5"/>
  <c r="AR3739" i="5"/>
  <c r="AR3741" i="5"/>
  <c r="AN3744" i="5"/>
  <c r="AN3742" i="5"/>
  <c r="AR3743" i="5"/>
  <c r="AN3740" i="5"/>
  <c r="AN3739" i="5"/>
  <c r="AN3741" i="5"/>
  <c r="AR3742" i="5"/>
  <c r="AR3740" i="5"/>
  <c r="AN3743" i="5"/>
  <c r="AR3744" i="5"/>
  <c r="AT3741" i="5"/>
  <c r="AJ3288" i="5"/>
  <c r="AJ3289" i="5"/>
  <c r="AJ3292" i="5"/>
  <c r="AJ3293" i="5"/>
  <c r="AJ3296" i="5"/>
  <c r="AJ3297" i="5"/>
  <c r="AJ3300" i="5"/>
  <c r="AJ3301" i="5"/>
  <c r="AJ3315" i="5"/>
  <c r="AJ3319" i="5"/>
  <c r="AJ3323" i="5"/>
  <c r="AJ3327" i="5"/>
  <c r="AJ3331" i="5"/>
  <c r="AJ3335" i="5"/>
  <c r="AJ3348" i="5"/>
  <c r="AJ3349" i="5"/>
  <c r="AJ3352" i="5"/>
  <c r="AJ3353" i="5"/>
  <c r="AJ3290" i="5"/>
  <c r="AJ3338" i="5"/>
  <c r="AJ3351" i="5"/>
  <c r="AJ3294" i="5"/>
  <c r="AJ3298" i="5"/>
  <c r="AJ3313" i="5"/>
  <c r="AJ3321" i="5"/>
  <c r="AJ3329" i="5"/>
  <c r="AJ3333" i="5"/>
  <c r="AJ3350" i="5"/>
  <c r="AV3369" i="5"/>
  <c r="AJ3317" i="5"/>
  <c r="AJ3325" i="5"/>
  <c r="AJ3337" i="5"/>
  <c r="AJ3287" i="5"/>
  <c r="AJ3291" i="5"/>
  <c r="AJ3295" i="5"/>
  <c r="AJ3314" i="5"/>
  <c r="AJ3318" i="5"/>
  <c r="AJ3322" i="5"/>
  <c r="AJ3326" i="5"/>
  <c r="AJ3330" i="5"/>
  <c r="AJ3334" i="5"/>
  <c r="BZ3688" i="5"/>
  <c r="BQ3635" i="5"/>
  <c r="BY3652" i="5"/>
  <c r="BU3680" i="5"/>
  <c r="BM3561" i="5"/>
  <c r="BM3565" i="5"/>
  <c r="BM3584" i="5"/>
  <c r="BM3588" i="5"/>
  <c r="BM3592" i="5"/>
  <c r="BM3596" i="5"/>
  <c r="BM3600" i="5"/>
  <c r="BM3608" i="5"/>
  <c r="BM3653" i="5"/>
  <c r="BM3657" i="5"/>
  <c r="BM3661" i="5"/>
  <c r="BM3681" i="5"/>
  <c r="BM3685" i="5"/>
  <c r="BM3696" i="5"/>
  <c r="BY3635" i="5"/>
  <c r="BU3661" i="5"/>
  <c r="BQ3688" i="5"/>
  <c r="BU3641" i="5"/>
  <c r="BQ3670" i="5"/>
  <c r="BY3688" i="5"/>
  <c r="BU3585" i="5"/>
  <c r="BQ3603" i="5"/>
  <c r="BY3603" i="5"/>
  <c r="BU3610" i="5"/>
  <c r="BQ3619" i="5"/>
  <c r="BY3619" i="5"/>
  <c r="BU3626" i="5"/>
  <c r="BQ3699" i="5"/>
  <c r="BU3699" i="5"/>
  <c r="BQ3652" i="5"/>
  <c r="BY3670" i="5"/>
  <c r="BR3699" i="5"/>
  <c r="BV3699" i="5"/>
  <c r="BP3567" i="5"/>
  <c r="BV3585" i="5"/>
  <c r="BR3603" i="5"/>
  <c r="BZ3603" i="5"/>
  <c r="BV3610" i="5"/>
  <c r="BR3619" i="5"/>
  <c r="BZ3619" i="5"/>
  <c r="BV3626" i="5"/>
  <c r="BR3635" i="5"/>
  <c r="BZ3635" i="5"/>
  <c r="BV3641" i="5"/>
  <c r="BR3652" i="5"/>
  <c r="BZ3652" i="5"/>
  <c r="BV3661" i="5"/>
  <c r="BR3670" i="5"/>
  <c r="BZ3670" i="5"/>
  <c r="BV3680" i="5"/>
  <c r="BR3688" i="5"/>
  <c r="BX3567" i="5"/>
  <c r="BQ3585" i="5"/>
  <c r="BY3585" i="5"/>
  <c r="BU3603" i="5"/>
  <c r="BQ3610" i="5"/>
  <c r="BY3610" i="5"/>
  <c r="BU3619" i="5"/>
  <c r="BQ3626" i="5"/>
  <c r="BY3626" i="5"/>
  <c r="BU3635" i="5"/>
  <c r="BQ3641" i="5"/>
  <c r="BY3641" i="5"/>
  <c r="BU3652" i="5"/>
  <c r="BQ3661" i="5"/>
  <c r="BY3661" i="5"/>
  <c r="BU3670" i="5"/>
  <c r="BQ3680" i="5"/>
  <c r="BY3680" i="5"/>
  <c r="BU3688" i="5"/>
  <c r="BY3699" i="5"/>
  <c r="AH3537" i="5"/>
  <c r="BR3585" i="5"/>
  <c r="BZ3585" i="5"/>
  <c r="BV3603" i="5"/>
  <c r="BR3610" i="5"/>
  <c r="BZ3610" i="5"/>
  <c r="BV3619" i="5"/>
  <c r="BR3626" i="5"/>
  <c r="BZ3626" i="5"/>
  <c r="BV3635" i="5"/>
  <c r="BR3641" i="5"/>
  <c r="BZ3641" i="5"/>
  <c r="BV3652" i="5"/>
  <c r="BR3661" i="5"/>
  <c r="BZ3661" i="5"/>
  <c r="BV3670" i="5"/>
  <c r="BR3680" i="5"/>
  <c r="BZ3680" i="5"/>
  <c r="BV3688" i="5"/>
  <c r="BZ3699" i="5"/>
  <c r="BM3569" i="5"/>
  <c r="BM3573" i="5"/>
  <c r="BM3577" i="5"/>
  <c r="BM3581" i="5"/>
  <c r="BM3605" i="5"/>
  <c r="BM3630" i="5"/>
  <c r="BM3642" i="5"/>
  <c r="BM3645" i="5"/>
  <c r="BM3646" i="5"/>
  <c r="BM3649" i="5"/>
  <c r="BM3650" i="5"/>
  <c r="BM3570" i="5"/>
  <c r="BM3574" i="5"/>
  <c r="BM3575" i="5"/>
  <c r="BM3586" i="5"/>
  <c r="BM3603" i="5"/>
  <c r="BM3622" i="5"/>
  <c r="BM3626" i="5"/>
  <c r="BM3634" i="5"/>
  <c r="BM3638" i="5"/>
  <c r="BM3666" i="5"/>
  <c r="BM3670" i="5"/>
  <c r="BM3682" i="5"/>
  <c r="BM3559" i="5"/>
  <c r="BM3563" i="5"/>
  <c r="BM3567" i="5"/>
  <c r="BM3612" i="5"/>
  <c r="BM3616" i="5"/>
  <c r="BM3631" i="5"/>
  <c r="BM3632" i="5"/>
  <c r="BM3635" i="5"/>
  <c r="BM3667" i="5"/>
  <c r="BM3699" i="5"/>
  <c r="BO3585" i="5"/>
  <c r="BS3585" i="5"/>
  <c r="BW3585" i="5"/>
  <c r="BO3603" i="5"/>
  <c r="BS3603" i="5"/>
  <c r="BW3603" i="5"/>
  <c r="BO3610" i="5"/>
  <c r="BS3610" i="5"/>
  <c r="BW3610" i="5"/>
  <c r="BO3619" i="5"/>
  <c r="BS3619" i="5"/>
  <c r="BW3619" i="5"/>
  <c r="BO3626" i="5"/>
  <c r="BS3626" i="5"/>
  <c r="BW3626" i="5"/>
  <c r="BO3635" i="5"/>
  <c r="BS3635" i="5"/>
  <c r="BW3635" i="5"/>
  <c r="BO3641" i="5"/>
  <c r="BS3641" i="5"/>
  <c r="BW3641" i="5"/>
  <c r="BO3652" i="5"/>
  <c r="BS3652" i="5"/>
  <c r="BW3652" i="5"/>
  <c r="BO3661" i="5"/>
  <c r="BS3661" i="5"/>
  <c r="BW3661" i="5"/>
  <c r="BO3670" i="5"/>
  <c r="BS3670" i="5"/>
  <c r="BW3670" i="5"/>
  <c r="BO3680" i="5"/>
  <c r="BS3680" i="5"/>
  <c r="BW3680" i="5"/>
  <c r="BO3688" i="5"/>
  <c r="BS3688" i="5"/>
  <c r="BW3688" i="5"/>
  <c r="BO3699" i="5"/>
  <c r="BS3699" i="5"/>
  <c r="BW3699" i="5"/>
  <c r="BP3585" i="5"/>
  <c r="BT3585" i="5"/>
  <c r="BX3585" i="5"/>
  <c r="BP3603" i="5"/>
  <c r="BT3603" i="5"/>
  <c r="BX3603" i="5"/>
  <c r="BP3610" i="5"/>
  <c r="BT3610" i="5"/>
  <c r="BX3610" i="5"/>
  <c r="BP3619" i="5"/>
  <c r="BT3619" i="5"/>
  <c r="BX3619" i="5"/>
  <c r="BP3626" i="5"/>
  <c r="BT3626" i="5"/>
  <c r="BX3626" i="5"/>
  <c r="BP3635" i="5"/>
  <c r="BT3635" i="5"/>
  <c r="BX3635" i="5"/>
  <c r="BP3641" i="5"/>
  <c r="BT3641" i="5"/>
  <c r="BX3641" i="5"/>
  <c r="BP3652" i="5"/>
  <c r="BT3652" i="5"/>
  <c r="BX3652" i="5"/>
  <c r="BP3661" i="5"/>
  <c r="BT3661" i="5"/>
  <c r="BX3661" i="5"/>
  <c r="BP3670" i="5"/>
  <c r="BT3670" i="5"/>
  <c r="BX3670" i="5"/>
  <c r="BP3680" i="5"/>
  <c r="BT3680" i="5"/>
  <c r="BX3680" i="5"/>
  <c r="BP3688" i="5"/>
  <c r="BT3688" i="5"/>
  <c r="BX3688" i="5"/>
  <c r="BP3699" i="5"/>
  <c r="BT3699" i="5"/>
  <c r="BX3699" i="5"/>
  <c r="BM3579" i="5"/>
  <c r="BM3611" i="5"/>
  <c r="BT3567" i="5"/>
  <c r="BM3606" i="5"/>
  <c r="BM3610" i="5"/>
  <c r="BL3611" i="5"/>
  <c r="BW3577" i="5"/>
  <c r="BS3577" i="5"/>
  <c r="BO3577" i="5"/>
  <c r="BW3567" i="5"/>
  <c r="BS3567" i="5"/>
  <c r="BO3567" i="5"/>
  <c r="BZ3577" i="5"/>
  <c r="BV3577" i="5"/>
  <c r="BR3577" i="5"/>
  <c r="BZ3567" i="5"/>
  <c r="BV3567" i="5"/>
  <c r="BR3567" i="5"/>
  <c r="AM3624" i="5"/>
  <c r="BY3577" i="5"/>
  <c r="BU3577" i="5"/>
  <c r="BQ3577" i="5"/>
  <c r="BY3567" i="5"/>
  <c r="BU3567" i="5"/>
  <c r="BQ3567" i="5"/>
  <c r="AH3622" i="5"/>
  <c r="BX3577" i="5"/>
  <c r="BT3577" i="5"/>
  <c r="BM3582" i="5"/>
  <c r="BP3577" i="5"/>
  <c r="BM3656" i="5"/>
  <c r="BM3660" i="5"/>
  <c r="BM3671" i="5"/>
  <c r="BM3675" i="5"/>
  <c r="BM3679" i="5"/>
  <c r="BM3615" i="5"/>
  <c r="BM3619" i="5"/>
  <c r="BM3629" i="5"/>
  <c r="BM3568" i="5"/>
  <c r="BM3580" i="5"/>
  <c r="BM3583" i="5"/>
  <c r="BM3587" i="5"/>
  <c r="BM3591" i="5"/>
  <c r="BM3595" i="5"/>
  <c r="BM3599" i="5"/>
  <c r="BM3604" i="5"/>
  <c r="BM3607" i="5"/>
  <c r="BM3613" i="5"/>
  <c r="BM3663" i="5"/>
  <c r="BM3664" i="5"/>
  <c r="BM3669" i="5"/>
  <c r="BM3672" i="5"/>
  <c r="BM3673" i="5"/>
  <c r="BM3702" i="5"/>
  <c r="BM3578" i="5"/>
  <c r="BM3589" i="5"/>
  <c r="BM3593" i="5"/>
  <c r="BM3597" i="5"/>
  <c r="BM3601" i="5"/>
  <c r="BM3623" i="5"/>
  <c r="BM3639" i="5"/>
  <c r="BM3674" i="5"/>
  <c r="BM3678" i="5"/>
  <c r="BM3692" i="5"/>
  <c r="BM3703" i="5"/>
  <c r="AW3582" i="5"/>
  <c r="AH3560" i="5"/>
  <c r="AH3633" i="5"/>
  <c r="AM3656" i="5"/>
  <c r="AW3614" i="5"/>
  <c r="AH3584" i="5"/>
  <c r="AH3670" i="5"/>
  <c r="AR3603" i="5"/>
  <c r="BB3619" i="5"/>
  <c r="AH3592" i="5"/>
  <c r="AH3686" i="5"/>
  <c r="AR3635" i="5"/>
  <c r="BB3689" i="5"/>
  <c r="AH3568" i="5"/>
  <c r="AH3601" i="5"/>
  <c r="AH3643" i="5"/>
  <c r="AM3560" i="5"/>
  <c r="AM3688" i="5"/>
  <c r="AR3667" i="5"/>
  <c r="AW3649" i="5"/>
  <c r="BG3632" i="5"/>
  <c r="AH3576" i="5"/>
  <c r="AH3611" i="5"/>
  <c r="AH3654" i="5"/>
  <c r="AM3592" i="5"/>
  <c r="AR3571" i="5"/>
  <c r="AR3699" i="5"/>
  <c r="AW3704" i="5"/>
  <c r="BM3557" i="5"/>
  <c r="BL3702" i="5"/>
  <c r="BL3698" i="5"/>
  <c r="BL3694" i="5"/>
  <c r="BL3690" i="5"/>
  <c r="BL3686" i="5"/>
  <c r="BL3682" i="5"/>
  <c r="BL3678" i="5"/>
  <c r="BL3674" i="5"/>
  <c r="BL3670" i="5"/>
  <c r="BL3666" i="5"/>
  <c r="BL3662" i="5"/>
  <c r="BL3658" i="5"/>
  <c r="BL3654" i="5"/>
  <c r="BL3650" i="5"/>
  <c r="BL3646" i="5"/>
  <c r="BL3642" i="5"/>
  <c r="BL3638" i="5"/>
  <c r="BL3634" i="5"/>
  <c r="BL3630" i="5"/>
  <c r="BL3626" i="5"/>
  <c r="BL3622" i="5"/>
  <c r="BL3618" i="5"/>
  <c r="BL3614" i="5"/>
  <c r="BL3610" i="5"/>
  <c r="BL3606" i="5"/>
  <c r="BL3602" i="5"/>
  <c r="BL3598" i="5"/>
  <c r="BL3594" i="5"/>
  <c r="BL3590" i="5"/>
  <c r="BL3586" i="5"/>
  <c r="BL3582" i="5"/>
  <c r="BL3578" i="5"/>
  <c r="BL3574" i="5"/>
  <c r="BL3570" i="5"/>
  <c r="BL3566" i="5"/>
  <c r="BL3562" i="5"/>
  <c r="BL3558" i="5"/>
  <c r="BG3703" i="5"/>
  <c r="BG3699" i="5"/>
  <c r="BG3695" i="5"/>
  <c r="BG3691" i="5"/>
  <c r="BG3687" i="5"/>
  <c r="BG3683" i="5"/>
  <c r="BG3679" i="5"/>
  <c r="BG3675" i="5"/>
  <c r="BG3671" i="5"/>
  <c r="BG3667" i="5"/>
  <c r="BG3663" i="5"/>
  <c r="BG3659" i="5"/>
  <c r="BG3655" i="5"/>
  <c r="BG3651" i="5"/>
  <c r="BG3647" i="5"/>
  <c r="BG3643" i="5"/>
  <c r="BG3639" i="5"/>
  <c r="BG3635" i="5"/>
  <c r="BG3631" i="5"/>
  <c r="BG3627" i="5"/>
  <c r="BG3623" i="5"/>
  <c r="BG3619" i="5"/>
  <c r="BG3615" i="5"/>
  <c r="BG3611" i="5"/>
  <c r="BG3607" i="5"/>
  <c r="BG3603" i="5"/>
  <c r="BG3599" i="5"/>
  <c r="BG3595" i="5"/>
  <c r="BG3591" i="5"/>
  <c r="BG3587" i="5"/>
  <c r="BG3583" i="5"/>
  <c r="BG3579" i="5"/>
  <c r="BG3575" i="5"/>
  <c r="BG3571" i="5"/>
  <c r="BG3567" i="5"/>
  <c r="BG3563" i="5"/>
  <c r="BG3559" i="5"/>
  <c r="BB3704" i="5"/>
  <c r="BB3700" i="5"/>
  <c r="BB3696" i="5"/>
  <c r="BB3692" i="5"/>
  <c r="BB3688" i="5"/>
  <c r="BB3684" i="5"/>
  <c r="BB3680" i="5"/>
  <c r="BB3676" i="5"/>
  <c r="BB3672" i="5"/>
  <c r="BB3668" i="5"/>
  <c r="BL3705" i="5"/>
  <c r="BL3701" i="5"/>
  <c r="BL3697" i="5"/>
  <c r="BL3693" i="5"/>
  <c r="BL3689" i="5"/>
  <c r="BL3685" i="5"/>
  <c r="BL3681" i="5"/>
  <c r="BL3677" i="5"/>
  <c r="BL3673" i="5"/>
  <c r="BL3669" i="5"/>
  <c r="BL3665" i="5"/>
  <c r="BL3661" i="5"/>
  <c r="BL3657" i="5"/>
  <c r="BL3653" i="5"/>
  <c r="BL3649" i="5"/>
  <c r="BL3645" i="5"/>
  <c r="BL3641" i="5"/>
  <c r="BL3637" i="5"/>
  <c r="BL3633" i="5"/>
  <c r="BL3629" i="5"/>
  <c r="BL3625" i="5"/>
  <c r="BL3621" i="5"/>
  <c r="BL3617" i="5"/>
  <c r="BL3613" i="5"/>
  <c r="BL3609" i="5"/>
  <c r="BL3605" i="5"/>
  <c r="BL3601" i="5"/>
  <c r="BL3597" i="5"/>
  <c r="BL3593" i="5"/>
  <c r="BL3589" i="5"/>
  <c r="BL3585" i="5"/>
  <c r="BL3581" i="5"/>
  <c r="BL3577" i="5"/>
  <c r="BL3573" i="5"/>
  <c r="BL3569" i="5"/>
  <c r="BL3565" i="5"/>
  <c r="BL3561" i="5"/>
  <c r="BL3557" i="5"/>
  <c r="BG3702" i="5"/>
  <c r="BG3698" i="5"/>
  <c r="BG3694" i="5"/>
  <c r="BG3690" i="5"/>
  <c r="BG3686" i="5"/>
  <c r="BG3682" i="5"/>
  <c r="BG3678" i="5"/>
  <c r="BG3674" i="5"/>
  <c r="BG3670" i="5"/>
  <c r="BG3666" i="5"/>
  <c r="BG3662" i="5"/>
  <c r="BG3658" i="5"/>
  <c r="BG3654" i="5"/>
  <c r="BG3650" i="5"/>
  <c r="BG3646" i="5"/>
  <c r="BG3642" i="5"/>
  <c r="BG3638" i="5"/>
  <c r="BG3634" i="5"/>
  <c r="BG3630" i="5"/>
  <c r="BG3626" i="5"/>
  <c r="BG3622" i="5"/>
  <c r="BG3618" i="5"/>
  <c r="BG3614" i="5"/>
  <c r="BL3704" i="5"/>
  <c r="BL3696" i="5"/>
  <c r="BL3688" i="5"/>
  <c r="BL3680" i="5"/>
  <c r="BL3672" i="5"/>
  <c r="BL3664" i="5"/>
  <c r="BL3656" i="5"/>
  <c r="BL3648" i="5"/>
  <c r="BL3640" i="5"/>
  <c r="BL3632" i="5"/>
  <c r="BL3624" i="5"/>
  <c r="BL3616" i="5"/>
  <c r="BL3608" i="5"/>
  <c r="BL3600" i="5"/>
  <c r="BL3592" i="5"/>
  <c r="BL3584" i="5"/>
  <c r="BL3576" i="5"/>
  <c r="BL3568" i="5"/>
  <c r="BL3560" i="5"/>
  <c r="BG3701" i="5"/>
  <c r="BG3693" i="5"/>
  <c r="BG3685" i="5"/>
  <c r="BG3677" i="5"/>
  <c r="BG3669" i="5"/>
  <c r="BG3661" i="5"/>
  <c r="BG3653" i="5"/>
  <c r="BG3645" i="5"/>
  <c r="BG3637" i="5"/>
  <c r="BG3629" i="5"/>
  <c r="BG3621" i="5"/>
  <c r="BG3613" i="5"/>
  <c r="BG3608" i="5"/>
  <c r="BG3602" i="5"/>
  <c r="BG3597" i="5"/>
  <c r="BG3592" i="5"/>
  <c r="BG3586" i="5"/>
  <c r="BG3581" i="5"/>
  <c r="BG3576" i="5"/>
  <c r="BG3570" i="5"/>
  <c r="BG3565" i="5"/>
  <c r="BG3560" i="5"/>
  <c r="BB3703" i="5"/>
  <c r="BB3698" i="5"/>
  <c r="BB3693" i="5"/>
  <c r="BB3687" i="5"/>
  <c r="BB3682" i="5"/>
  <c r="BB3677" i="5"/>
  <c r="BB3671" i="5"/>
  <c r="BB3666" i="5"/>
  <c r="BB3662" i="5"/>
  <c r="BB3658" i="5"/>
  <c r="BB3654" i="5"/>
  <c r="BB3650" i="5"/>
  <c r="BB3646" i="5"/>
  <c r="BB3642" i="5"/>
  <c r="BB3638" i="5"/>
  <c r="BB3634" i="5"/>
  <c r="BB3630" i="5"/>
  <c r="BB3626" i="5"/>
  <c r="BB3622" i="5"/>
  <c r="BB3618" i="5"/>
  <c r="BB3614" i="5"/>
  <c r="BB3610" i="5"/>
  <c r="BB3606" i="5"/>
  <c r="BB3602" i="5"/>
  <c r="BB3598" i="5"/>
  <c r="BB3594" i="5"/>
  <c r="BB3590" i="5"/>
  <c r="BB3586" i="5"/>
  <c r="BB3582" i="5"/>
  <c r="BB3578" i="5"/>
  <c r="BB3574" i="5"/>
  <c r="BB3570" i="5"/>
  <c r="BB3566" i="5"/>
  <c r="BB3562" i="5"/>
  <c r="BB3558" i="5"/>
  <c r="AW3703" i="5"/>
  <c r="AW3699" i="5"/>
  <c r="AW3695" i="5"/>
  <c r="AW3691" i="5"/>
  <c r="AW3687" i="5"/>
  <c r="AW3683" i="5"/>
  <c r="AW3679" i="5"/>
  <c r="AW3675" i="5"/>
  <c r="AW3671" i="5"/>
  <c r="AW3667" i="5"/>
  <c r="AW3663" i="5"/>
  <c r="AW3659" i="5"/>
  <c r="AW3655" i="5"/>
  <c r="AW3651" i="5"/>
  <c r="AW3647" i="5"/>
  <c r="AW3643" i="5"/>
  <c r="AW3639" i="5"/>
  <c r="BL3703" i="5"/>
  <c r="BL3695" i="5"/>
  <c r="BL3687" i="5"/>
  <c r="BL3679" i="5"/>
  <c r="BL3671" i="5"/>
  <c r="BL3663" i="5"/>
  <c r="BL3655" i="5"/>
  <c r="BL3647" i="5"/>
  <c r="BL3639" i="5"/>
  <c r="BL3631" i="5"/>
  <c r="BL3623" i="5"/>
  <c r="BL3615" i="5"/>
  <c r="BL3607" i="5"/>
  <c r="BL3599" i="5"/>
  <c r="BL3591" i="5"/>
  <c r="BL3583" i="5"/>
  <c r="BL3575" i="5"/>
  <c r="BL3567" i="5"/>
  <c r="BL3559" i="5"/>
  <c r="BG3700" i="5"/>
  <c r="BG3692" i="5"/>
  <c r="BG3684" i="5"/>
  <c r="BG3676" i="5"/>
  <c r="BG3668" i="5"/>
  <c r="BG3660" i="5"/>
  <c r="BG3652" i="5"/>
  <c r="BG3644" i="5"/>
  <c r="BG3636" i="5"/>
  <c r="BG3628" i="5"/>
  <c r="BG3620" i="5"/>
  <c r="BG3612" i="5"/>
  <c r="BG3606" i="5"/>
  <c r="BG3601" i="5"/>
  <c r="BG3596" i="5"/>
  <c r="BG3590" i="5"/>
  <c r="BG3585" i="5"/>
  <c r="BG3580" i="5"/>
  <c r="BG3574" i="5"/>
  <c r="BG3569" i="5"/>
  <c r="BG3564" i="5"/>
  <c r="BG3558" i="5"/>
  <c r="BB3702" i="5"/>
  <c r="BB3697" i="5"/>
  <c r="BB3691" i="5"/>
  <c r="BB3686" i="5"/>
  <c r="BB3681" i="5"/>
  <c r="BB3675" i="5"/>
  <c r="BB3670" i="5"/>
  <c r="BB3665" i="5"/>
  <c r="BB3661" i="5"/>
  <c r="BB3657" i="5"/>
  <c r="BB3653" i="5"/>
  <c r="BB3649" i="5"/>
  <c r="BB3645" i="5"/>
  <c r="BB3641" i="5"/>
  <c r="BB3637" i="5"/>
  <c r="BB3633" i="5"/>
  <c r="BB3629" i="5"/>
  <c r="BB3625" i="5"/>
  <c r="BB3621" i="5"/>
  <c r="BB3617" i="5"/>
  <c r="BB3613" i="5"/>
  <c r="BB3609" i="5"/>
  <c r="BB3605" i="5"/>
  <c r="BB3601" i="5"/>
  <c r="BB3597" i="5"/>
  <c r="BB3593" i="5"/>
  <c r="BB3589" i="5"/>
  <c r="BB3585" i="5"/>
  <c r="BB3581" i="5"/>
  <c r="BB3577" i="5"/>
  <c r="BB3573" i="5"/>
  <c r="BB3569" i="5"/>
  <c r="BB3565" i="5"/>
  <c r="BB3561" i="5"/>
  <c r="BB3557" i="5"/>
  <c r="AW3702" i="5"/>
  <c r="AW3698" i="5"/>
  <c r="AW3694" i="5"/>
  <c r="AW3690" i="5"/>
  <c r="AW3686" i="5"/>
  <c r="AW3682" i="5"/>
  <c r="AW3678" i="5"/>
  <c r="AW3674" i="5"/>
  <c r="AW3670" i="5"/>
  <c r="BL3700" i="5"/>
  <c r="BL3684" i="5"/>
  <c r="BL3668" i="5"/>
  <c r="BL3652" i="5"/>
  <c r="BL3636" i="5"/>
  <c r="BL3620" i="5"/>
  <c r="BL3604" i="5"/>
  <c r="BL3588" i="5"/>
  <c r="BL3572" i="5"/>
  <c r="BG3705" i="5"/>
  <c r="BG3689" i="5"/>
  <c r="BG3673" i="5"/>
  <c r="BG3657" i="5"/>
  <c r="BG3641" i="5"/>
  <c r="BG3625" i="5"/>
  <c r="BG3610" i="5"/>
  <c r="BG3600" i="5"/>
  <c r="BG3589" i="5"/>
  <c r="BG3578" i="5"/>
  <c r="BG3568" i="5"/>
  <c r="BG3557" i="5"/>
  <c r="BB3695" i="5"/>
  <c r="BB3685" i="5"/>
  <c r="BB3674" i="5"/>
  <c r="BB3664" i="5"/>
  <c r="BB3656" i="5"/>
  <c r="BB3648" i="5"/>
  <c r="BB3640" i="5"/>
  <c r="BB3632" i="5"/>
  <c r="BB3624" i="5"/>
  <c r="BB3616" i="5"/>
  <c r="BB3608" i="5"/>
  <c r="BB3600" i="5"/>
  <c r="BB3592" i="5"/>
  <c r="BB3584" i="5"/>
  <c r="BB3576" i="5"/>
  <c r="BB3568" i="5"/>
  <c r="BB3560" i="5"/>
  <c r="AW3701" i="5"/>
  <c r="AW3693" i="5"/>
  <c r="AW3685" i="5"/>
  <c r="AW3677" i="5"/>
  <c r="AW3669" i="5"/>
  <c r="AW3664" i="5"/>
  <c r="AW3658" i="5"/>
  <c r="AW3653" i="5"/>
  <c r="AW3648" i="5"/>
  <c r="AW3642" i="5"/>
  <c r="AW3637" i="5"/>
  <c r="AW3633" i="5"/>
  <c r="AW3629" i="5"/>
  <c r="AW3625" i="5"/>
  <c r="AW3621" i="5"/>
  <c r="AW3617" i="5"/>
  <c r="AW3613" i="5"/>
  <c r="AW3609" i="5"/>
  <c r="AW3605" i="5"/>
  <c r="AW3601" i="5"/>
  <c r="AW3597" i="5"/>
  <c r="AW3593" i="5"/>
  <c r="AW3589" i="5"/>
  <c r="AW3585" i="5"/>
  <c r="AW3581" i="5"/>
  <c r="AW3577" i="5"/>
  <c r="AW3573" i="5"/>
  <c r="AW3569" i="5"/>
  <c r="AW3565" i="5"/>
  <c r="AW3561" i="5"/>
  <c r="AW3557" i="5"/>
  <c r="AR3702" i="5"/>
  <c r="AR3698" i="5"/>
  <c r="AR3694" i="5"/>
  <c r="AR3690" i="5"/>
  <c r="AR3686" i="5"/>
  <c r="AR3682" i="5"/>
  <c r="AR3678" i="5"/>
  <c r="AR3674" i="5"/>
  <c r="AR3670" i="5"/>
  <c r="AR3666" i="5"/>
  <c r="AR3662" i="5"/>
  <c r="AR3658" i="5"/>
  <c r="AR3654" i="5"/>
  <c r="AR3650" i="5"/>
  <c r="AR3646" i="5"/>
  <c r="AR3642" i="5"/>
  <c r="AR3638" i="5"/>
  <c r="AR3634" i="5"/>
  <c r="AR3630" i="5"/>
  <c r="AR3626" i="5"/>
  <c r="AR3622" i="5"/>
  <c r="AR3618" i="5"/>
  <c r="AR3614" i="5"/>
  <c r="AR3610" i="5"/>
  <c r="AR3606" i="5"/>
  <c r="AR3602" i="5"/>
  <c r="AR3598" i="5"/>
  <c r="AR3594" i="5"/>
  <c r="AR3590" i="5"/>
  <c r="AR3586" i="5"/>
  <c r="AR3582" i="5"/>
  <c r="AR3578" i="5"/>
  <c r="AR3574" i="5"/>
  <c r="AR3570" i="5"/>
  <c r="AR3566" i="5"/>
  <c r="AR3562" i="5"/>
  <c r="AR3558" i="5"/>
  <c r="AM3703" i="5"/>
  <c r="AM3699" i="5"/>
  <c r="AM3695" i="5"/>
  <c r="AM3691" i="5"/>
  <c r="AM3687" i="5"/>
  <c r="AM3683" i="5"/>
  <c r="AM3679" i="5"/>
  <c r="AM3675" i="5"/>
  <c r="AM3671" i="5"/>
  <c r="AM3667" i="5"/>
  <c r="AM3663" i="5"/>
  <c r="AM3659" i="5"/>
  <c r="AM3655" i="5"/>
  <c r="AM3651" i="5"/>
  <c r="AM3647" i="5"/>
  <c r="AM3643" i="5"/>
  <c r="AM3639" i="5"/>
  <c r="AM3635" i="5"/>
  <c r="AM3631" i="5"/>
  <c r="AM3627" i="5"/>
  <c r="AM3623" i="5"/>
  <c r="AM3619" i="5"/>
  <c r="AM3615" i="5"/>
  <c r="AM3611" i="5"/>
  <c r="AM3607" i="5"/>
  <c r="AM3603" i="5"/>
  <c r="AM3599" i="5"/>
  <c r="AM3595" i="5"/>
  <c r="AM3591" i="5"/>
  <c r="AM3587" i="5"/>
  <c r="AM3583" i="5"/>
  <c r="AM3579" i="5"/>
  <c r="AM3575" i="5"/>
  <c r="AM3571" i="5"/>
  <c r="AM3567" i="5"/>
  <c r="AM3563" i="5"/>
  <c r="AM3559" i="5"/>
  <c r="AH3704" i="5"/>
  <c r="AH3700" i="5"/>
  <c r="AH3696" i="5"/>
  <c r="AH3692" i="5"/>
  <c r="AH3688" i="5"/>
  <c r="AH3684" i="5"/>
  <c r="AH3680" i="5"/>
  <c r="AH3676" i="5"/>
  <c r="AH3672" i="5"/>
  <c r="AH3668" i="5"/>
  <c r="AH3664" i="5"/>
  <c r="AH3660" i="5"/>
  <c r="AH3656" i="5"/>
  <c r="AH3652" i="5"/>
  <c r="AH3648" i="5"/>
  <c r="AH3644" i="5"/>
  <c r="AH3640" i="5"/>
  <c r="AH3636" i="5"/>
  <c r="AH3632" i="5"/>
  <c r="AH3628" i="5"/>
  <c r="AH3624" i="5"/>
  <c r="AH3620" i="5"/>
  <c r="AH3616" i="5"/>
  <c r="AH3612" i="5"/>
  <c r="AH3608" i="5"/>
  <c r="AH3604" i="5"/>
  <c r="AH3600" i="5"/>
  <c r="BL3699" i="5"/>
  <c r="BL3683" i="5"/>
  <c r="BL3667" i="5"/>
  <c r="BL3651" i="5"/>
  <c r="BL3635" i="5"/>
  <c r="BL3619" i="5"/>
  <c r="BL3603" i="5"/>
  <c r="BL3587" i="5"/>
  <c r="BL3571" i="5"/>
  <c r="BG3704" i="5"/>
  <c r="BG3688" i="5"/>
  <c r="BG3672" i="5"/>
  <c r="BG3656" i="5"/>
  <c r="BG3640" i="5"/>
  <c r="BG3624" i="5"/>
  <c r="BG3609" i="5"/>
  <c r="BG3598" i="5"/>
  <c r="BG3588" i="5"/>
  <c r="BG3577" i="5"/>
  <c r="BG3566" i="5"/>
  <c r="BB3705" i="5"/>
  <c r="BB3694" i="5"/>
  <c r="BB3683" i="5"/>
  <c r="BB3673" i="5"/>
  <c r="BB3663" i="5"/>
  <c r="BB3655" i="5"/>
  <c r="BB3647" i="5"/>
  <c r="BB3639" i="5"/>
  <c r="BB3631" i="5"/>
  <c r="BB3623" i="5"/>
  <c r="BB3615" i="5"/>
  <c r="BB3607" i="5"/>
  <c r="BB3599" i="5"/>
  <c r="BB3591" i="5"/>
  <c r="BB3583" i="5"/>
  <c r="BB3575" i="5"/>
  <c r="BB3567" i="5"/>
  <c r="BB3559" i="5"/>
  <c r="AW3700" i="5"/>
  <c r="AW3692" i="5"/>
  <c r="AW3684" i="5"/>
  <c r="AW3676" i="5"/>
  <c r="AW3668" i="5"/>
  <c r="AW3662" i="5"/>
  <c r="AW3657" i="5"/>
  <c r="AW3652" i="5"/>
  <c r="AW3646" i="5"/>
  <c r="AW3641" i="5"/>
  <c r="AW3636" i="5"/>
  <c r="AW3632" i="5"/>
  <c r="AW3628" i="5"/>
  <c r="AW3624" i="5"/>
  <c r="AW3620" i="5"/>
  <c r="AW3616" i="5"/>
  <c r="AW3612" i="5"/>
  <c r="AW3608" i="5"/>
  <c r="AW3604" i="5"/>
  <c r="AW3600" i="5"/>
  <c r="AW3596" i="5"/>
  <c r="AW3592" i="5"/>
  <c r="AW3588" i="5"/>
  <c r="AW3584" i="5"/>
  <c r="AW3580" i="5"/>
  <c r="AW3576" i="5"/>
  <c r="AW3572" i="5"/>
  <c r="AW3568" i="5"/>
  <c r="AW3564" i="5"/>
  <c r="AW3560" i="5"/>
  <c r="AR3705" i="5"/>
  <c r="AR3701" i="5"/>
  <c r="AR3697" i="5"/>
  <c r="AR3693" i="5"/>
  <c r="AR3689" i="5"/>
  <c r="AR3685" i="5"/>
  <c r="AR3681" i="5"/>
  <c r="AR3677" i="5"/>
  <c r="AR3673" i="5"/>
  <c r="AR3669" i="5"/>
  <c r="AR3665" i="5"/>
  <c r="AR3661" i="5"/>
  <c r="AR3657" i="5"/>
  <c r="AR3653" i="5"/>
  <c r="AR3649" i="5"/>
  <c r="AR3645" i="5"/>
  <c r="AR3641" i="5"/>
  <c r="AR3637" i="5"/>
  <c r="AR3633" i="5"/>
  <c r="AR3629" i="5"/>
  <c r="AR3625" i="5"/>
  <c r="AR3621" i="5"/>
  <c r="AR3617" i="5"/>
  <c r="AR3613" i="5"/>
  <c r="AR3609" i="5"/>
  <c r="AR3605" i="5"/>
  <c r="AR3601" i="5"/>
  <c r="AR3597" i="5"/>
  <c r="AR3593" i="5"/>
  <c r="AR3589" i="5"/>
  <c r="AR3585" i="5"/>
  <c r="AR3581" i="5"/>
  <c r="AR3577" i="5"/>
  <c r="AR3573" i="5"/>
  <c r="AR3569" i="5"/>
  <c r="AR3565" i="5"/>
  <c r="AR3561" i="5"/>
  <c r="AR3557" i="5"/>
  <c r="AM3702" i="5"/>
  <c r="AM3698" i="5"/>
  <c r="AM3694" i="5"/>
  <c r="AM3690" i="5"/>
  <c r="AM3686" i="5"/>
  <c r="AM3682" i="5"/>
  <c r="AM3678" i="5"/>
  <c r="AM3674" i="5"/>
  <c r="AM3670" i="5"/>
  <c r="AM3666" i="5"/>
  <c r="AM3662" i="5"/>
  <c r="AM3658" i="5"/>
  <c r="AM3654" i="5"/>
  <c r="AM3650" i="5"/>
  <c r="AM3646" i="5"/>
  <c r="AM3642" i="5"/>
  <c r="AM3638" i="5"/>
  <c r="AM3634" i="5"/>
  <c r="AM3630" i="5"/>
  <c r="AM3626" i="5"/>
  <c r="AM3622" i="5"/>
  <c r="AM3618" i="5"/>
  <c r="AM3614" i="5"/>
  <c r="AM3610" i="5"/>
  <c r="AM3606" i="5"/>
  <c r="AM3602" i="5"/>
  <c r="AM3598" i="5"/>
  <c r="AM3594" i="5"/>
  <c r="AM3590" i="5"/>
  <c r="AM3586" i="5"/>
  <c r="AM3582" i="5"/>
  <c r="AM3578" i="5"/>
  <c r="AM3574" i="5"/>
  <c r="AM3570" i="5"/>
  <c r="AM3566" i="5"/>
  <c r="AM3562" i="5"/>
  <c r="AM3558" i="5"/>
  <c r="AH3703" i="5"/>
  <c r="AH3699" i="5"/>
  <c r="AH3695" i="5"/>
  <c r="AH3691" i="5"/>
  <c r="AH3687" i="5"/>
  <c r="AH3683" i="5"/>
  <c r="AH3679" i="5"/>
  <c r="AH3675" i="5"/>
  <c r="AH3671" i="5"/>
  <c r="AH3667" i="5"/>
  <c r="AH3663" i="5"/>
  <c r="AH3659" i="5"/>
  <c r="AH3655" i="5"/>
  <c r="BL3692" i="5"/>
  <c r="BL3660" i="5"/>
  <c r="BL3628" i="5"/>
  <c r="BL3596" i="5"/>
  <c r="BL3564" i="5"/>
  <c r="BG3681" i="5"/>
  <c r="BG3649" i="5"/>
  <c r="BG3617" i="5"/>
  <c r="BG3594" i="5"/>
  <c r="BG3573" i="5"/>
  <c r="BB3701" i="5"/>
  <c r="BB3679" i="5"/>
  <c r="BB3660" i="5"/>
  <c r="BB3644" i="5"/>
  <c r="BB3628" i="5"/>
  <c r="BB3612" i="5"/>
  <c r="BB3596" i="5"/>
  <c r="BB3580" i="5"/>
  <c r="BB3564" i="5"/>
  <c r="AW3697" i="5"/>
  <c r="AW3681" i="5"/>
  <c r="AW3666" i="5"/>
  <c r="AW3656" i="5"/>
  <c r="AW3645" i="5"/>
  <c r="AW3635" i="5"/>
  <c r="AW3627" i="5"/>
  <c r="AW3619" i="5"/>
  <c r="AW3611" i="5"/>
  <c r="AW3603" i="5"/>
  <c r="AW3595" i="5"/>
  <c r="AW3587" i="5"/>
  <c r="AW3579" i="5"/>
  <c r="AW3571" i="5"/>
  <c r="AW3563" i="5"/>
  <c r="AR3704" i="5"/>
  <c r="AR3696" i="5"/>
  <c r="AR3688" i="5"/>
  <c r="AR3680" i="5"/>
  <c r="AR3672" i="5"/>
  <c r="AR3664" i="5"/>
  <c r="AR3656" i="5"/>
  <c r="AR3648" i="5"/>
  <c r="AR3640" i="5"/>
  <c r="AR3632" i="5"/>
  <c r="AR3624" i="5"/>
  <c r="AR3616" i="5"/>
  <c r="AR3608" i="5"/>
  <c r="AR3600" i="5"/>
  <c r="AR3592" i="5"/>
  <c r="AR3584" i="5"/>
  <c r="AR3576" i="5"/>
  <c r="AR3568" i="5"/>
  <c r="AR3560" i="5"/>
  <c r="AM3701" i="5"/>
  <c r="AM3693" i="5"/>
  <c r="AM3685" i="5"/>
  <c r="AM3677" i="5"/>
  <c r="AM3669" i="5"/>
  <c r="AM3661" i="5"/>
  <c r="AM3653" i="5"/>
  <c r="AM3645" i="5"/>
  <c r="AM3637" i="5"/>
  <c r="AM3629" i="5"/>
  <c r="AM3621" i="5"/>
  <c r="AM3613" i="5"/>
  <c r="AM3605" i="5"/>
  <c r="AM3597" i="5"/>
  <c r="AM3589" i="5"/>
  <c r="AM3581" i="5"/>
  <c r="AM3573" i="5"/>
  <c r="AM3565" i="5"/>
  <c r="AM3557" i="5"/>
  <c r="AH3698" i="5"/>
  <c r="AH3690" i="5"/>
  <c r="AH3682" i="5"/>
  <c r="AH3674" i="5"/>
  <c r="AH3666" i="5"/>
  <c r="AH3658" i="5"/>
  <c r="AH3651" i="5"/>
  <c r="AH3646" i="5"/>
  <c r="AH3641" i="5"/>
  <c r="AH3635" i="5"/>
  <c r="AH3630" i="5"/>
  <c r="AH3625" i="5"/>
  <c r="AH3619" i="5"/>
  <c r="AH3614" i="5"/>
  <c r="AH3609" i="5"/>
  <c r="AH3603" i="5"/>
  <c r="AH3598" i="5"/>
  <c r="AH3594" i="5"/>
  <c r="AH3590" i="5"/>
  <c r="AH3586" i="5"/>
  <c r="AH3582" i="5"/>
  <c r="AH3578" i="5"/>
  <c r="AH3574" i="5"/>
  <c r="AH3570" i="5"/>
  <c r="AH3566" i="5"/>
  <c r="AH3562" i="5"/>
  <c r="AH3558" i="5"/>
  <c r="BL3691" i="5"/>
  <c r="BL3659" i="5"/>
  <c r="BL3627" i="5"/>
  <c r="BL3595" i="5"/>
  <c r="BL3563" i="5"/>
  <c r="BG3680" i="5"/>
  <c r="BG3648" i="5"/>
  <c r="BG3616" i="5"/>
  <c r="BG3593" i="5"/>
  <c r="BG3572" i="5"/>
  <c r="BB3699" i="5"/>
  <c r="BB3678" i="5"/>
  <c r="BB3659" i="5"/>
  <c r="BB3643" i="5"/>
  <c r="BB3627" i="5"/>
  <c r="BB3611" i="5"/>
  <c r="BB3595" i="5"/>
  <c r="BB3579" i="5"/>
  <c r="BB3563" i="5"/>
  <c r="AW3696" i="5"/>
  <c r="AW3680" i="5"/>
  <c r="AW3665" i="5"/>
  <c r="AW3654" i="5"/>
  <c r="AW3644" i="5"/>
  <c r="AW3634" i="5"/>
  <c r="AW3626" i="5"/>
  <c r="AW3618" i="5"/>
  <c r="AW3610" i="5"/>
  <c r="AW3602" i="5"/>
  <c r="AW3594" i="5"/>
  <c r="AW3586" i="5"/>
  <c r="AW3578" i="5"/>
  <c r="AW3570" i="5"/>
  <c r="AW3562" i="5"/>
  <c r="AR3703" i="5"/>
  <c r="AR3695" i="5"/>
  <c r="AR3687" i="5"/>
  <c r="AR3679" i="5"/>
  <c r="AR3671" i="5"/>
  <c r="AR3663" i="5"/>
  <c r="AR3655" i="5"/>
  <c r="AR3647" i="5"/>
  <c r="AR3639" i="5"/>
  <c r="AR3631" i="5"/>
  <c r="AR3623" i="5"/>
  <c r="AR3615" i="5"/>
  <c r="AR3607" i="5"/>
  <c r="AR3599" i="5"/>
  <c r="AR3591" i="5"/>
  <c r="AR3583" i="5"/>
  <c r="AR3575" i="5"/>
  <c r="AR3567" i="5"/>
  <c r="AR3559" i="5"/>
  <c r="AM3700" i="5"/>
  <c r="AM3692" i="5"/>
  <c r="AM3684" i="5"/>
  <c r="AM3676" i="5"/>
  <c r="AM3668" i="5"/>
  <c r="AM3660" i="5"/>
  <c r="AM3652" i="5"/>
  <c r="AM3644" i="5"/>
  <c r="AM3636" i="5"/>
  <c r="AM3628" i="5"/>
  <c r="AM3620" i="5"/>
  <c r="AM3612" i="5"/>
  <c r="AM3604" i="5"/>
  <c r="AM3596" i="5"/>
  <c r="AM3588" i="5"/>
  <c r="AM3580" i="5"/>
  <c r="AM3572" i="5"/>
  <c r="AM3564" i="5"/>
  <c r="AH3705" i="5"/>
  <c r="AH3697" i="5"/>
  <c r="AH3689" i="5"/>
  <c r="AH3681" i="5"/>
  <c r="AH3673" i="5"/>
  <c r="AH3665" i="5"/>
  <c r="AH3657" i="5"/>
  <c r="AH3650" i="5"/>
  <c r="AH3645" i="5"/>
  <c r="AH3639" i="5"/>
  <c r="AH3634" i="5"/>
  <c r="AH3629" i="5"/>
  <c r="AH3623" i="5"/>
  <c r="AH3618" i="5"/>
  <c r="AH3613" i="5"/>
  <c r="AH3607" i="5"/>
  <c r="AH3602" i="5"/>
  <c r="AH3597" i="5"/>
  <c r="AH3593" i="5"/>
  <c r="AH3589" i="5"/>
  <c r="AH3585" i="5"/>
  <c r="AH3581" i="5"/>
  <c r="AH3577" i="5"/>
  <c r="AH3573" i="5"/>
  <c r="AH3569" i="5"/>
  <c r="AH3565" i="5"/>
  <c r="AH3561" i="5"/>
  <c r="AH3557" i="5"/>
  <c r="BL3676" i="5"/>
  <c r="BL3612" i="5"/>
  <c r="BL3580" i="5"/>
  <c r="BG3697" i="5"/>
  <c r="BG3665" i="5"/>
  <c r="BG3633" i="5"/>
  <c r="BG3605" i="5"/>
  <c r="BG3584" i="5"/>
  <c r="BG3562" i="5"/>
  <c r="BB3690" i="5"/>
  <c r="BB3669" i="5"/>
  <c r="BB3652" i="5"/>
  <c r="BB3636" i="5"/>
  <c r="BB3620" i="5"/>
  <c r="BB3604" i="5"/>
  <c r="BB3588" i="5"/>
  <c r="BB3572" i="5"/>
  <c r="AW3705" i="5"/>
  <c r="AW3689" i="5"/>
  <c r="AW3673" i="5"/>
  <c r="AW3661" i="5"/>
  <c r="AW3650" i="5"/>
  <c r="AW3640" i="5"/>
  <c r="AW3631" i="5"/>
  <c r="AW3623" i="5"/>
  <c r="AW3615" i="5"/>
  <c r="AW3607" i="5"/>
  <c r="AW3599" i="5"/>
  <c r="AW3591" i="5"/>
  <c r="AW3583" i="5"/>
  <c r="AW3575" i="5"/>
  <c r="AW3567" i="5"/>
  <c r="AW3559" i="5"/>
  <c r="AR3700" i="5"/>
  <c r="AR3692" i="5"/>
  <c r="AR3684" i="5"/>
  <c r="AR3676" i="5"/>
  <c r="AR3668" i="5"/>
  <c r="AR3660" i="5"/>
  <c r="AR3652" i="5"/>
  <c r="AR3644" i="5"/>
  <c r="AR3636" i="5"/>
  <c r="AR3628" i="5"/>
  <c r="AR3620" i="5"/>
  <c r="AR3612" i="5"/>
  <c r="AR3604" i="5"/>
  <c r="AR3596" i="5"/>
  <c r="AR3588" i="5"/>
  <c r="AR3580" i="5"/>
  <c r="AR3572" i="5"/>
  <c r="AR3564" i="5"/>
  <c r="AM3705" i="5"/>
  <c r="AM3697" i="5"/>
  <c r="AM3689" i="5"/>
  <c r="AM3681" i="5"/>
  <c r="AM3673" i="5"/>
  <c r="AM3665" i="5"/>
  <c r="AM3657" i="5"/>
  <c r="AM3649" i="5"/>
  <c r="AM3641" i="5"/>
  <c r="AM3633" i="5"/>
  <c r="AM3625" i="5"/>
  <c r="AM3617" i="5"/>
  <c r="AM3609" i="5"/>
  <c r="AM3601" i="5"/>
  <c r="AM3593" i="5"/>
  <c r="AM3585" i="5"/>
  <c r="AM3577" i="5"/>
  <c r="AM3569" i="5"/>
  <c r="AM3561" i="5"/>
  <c r="AH3702" i="5"/>
  <c r="AH3563" i="5"/>
  <c r="AH3571" i="5"/>
  <c r="AH3579" i="5"/>
  <c r="AH3587" i="5"/>
  <c r="AH3595" i="5"/>
  <c r="AH3605" i="5"/>
  <c r="AH3615" i="5"/>
  <c r="AH3626" i="5"/>
  <c r="AH3637" i="5"/>
  <c r="AH3647" i="5"/>
  <c r="AH3661" i="5"/>
  <c r="AH3677" i="5"/>
  <c r="AH3693" i="5"/>
  <c r="AM3568" i="5"/>
  <c r="AM3600" i="5"/>
  <c r="AM3632" i="5"/>
  <c r="AM3664" i="5"/>
  <c r="AM3696" i="5"/>
  <c r="AR3579" i="5"/>
  <c r="AR3611" i="5"/>
  <c r="AR3643" i="5"/>
  <c r="AR3675" i="5"/>
  <c r="AW3558" i="5"/>
  <c r="AW3590" i="5"/>
  <c r="AW3622" i="5"/>
  <c r="AW3660" i="5"/>
  <c r="BB3571" i="5"/>
  <c r="BB3635" i="5"/>
  <c r="BG3561" i="5"/>
  <c r="BL3643" i="5"/>
  <c r="AH3564" i="5"/>
  <c r="AH3572" i="5"/>
  <c r="AH3580" i="5"/>
  <c r="AH3588" i="5"/>
  <c r="AH3596" i="5"/>
  <c r="AH3606" i="5"/>
  <c r="AH3617" i="5"/>
  <c r="AH3627" i="5"/>
  <c r="AH3638" i="5"/>
  <c r="AH3649" i="5"/>
  <c r="AH3662" i="5"/>
  <c r="AH3678" i="5"/>
  <c r="AH3694" i="5"/>
  <c r="AM3576" i="5"/>
  <c r="AM3608" i="5"/>
  <c r="AM3640" i="5"/>
  <c r="AM3672" i="5"/>
  <c r="AM3704" i="5"/>
  <c r="AR3587" i="5"/>
  <c r="AR3619" i="5"/>
  <c r="AR3651" i="5"/>
  <c r="AR3683" i="5"/>
  <c r="AW3566" i="5"/>
  <c r="AW3598" i="5"/>
  <c r="AW3630" i="5"/>
  <c r="AW3672" i="5"/>
  <c r="BB3587" i="5"/>
  <c r="BB3651" i="5"/>
  <c r="BG3582" i="5"/>
  <c r="BG3696" i="5"/>
  <c r="BL3644" i="5"/>
  <c r="BG3664" i="5"/>
  <c r="AH3559" i="5"/>
  <c r="AH3567" i="5"/>
  <c r="AH3575" i="5"/>
  <c r="AH3583" i="5"/>
  <c r="AH3591" i="5"/>
  <c r="AH3599" i="5"/>
  <c r="AH3610" i="5"/>
  <c r="AH3621" i="5"/>
  <c r="AH3631" i="5"/>
  <c r="AH3642" i="5"/>
  <c r="AH3653" i="5"/>
  <c r="AH3669" i="5"/>
  <c r="AH3685" i="5"/>
  <c r="AH3701" i="5"/>
  <c r="AM3584" i="5"/>
  <c r="AM3616" i="5"/>
  <c r="AM3648" i="5"/>
  <c r="AM3680" i="5"/>
  <c r="AR3563" i="5"/>
  <c r="AR3595" i="5"/>
  <c r="AR3627" i="5"/>
  <c r="AR3659" i="5"/>
  <c r="AR3691" i="5"/>
  <c r="AW3574" i="5"/>
  <c r="AW3606" i="5"/>
  <c r="AW3638" i="5"/>
  <c r="AW3688" i="5"/>
  <c r="BB3603" i="5"/>
  <c r="BB3667" i="5"/>
  <c r="BG3604" i="5"/>
  <c r="BL3579" i="5"/>
  <c r="BL3675" i="5"/>
  <c r="BM3560" i="5"/>
  <c r="BM3564" i="5"/>
  <c r="BM3571" i="5"/>
  <c r="BM3572" i="5"/>
  <c r="BM3576" i="5"/>
  <c r="BM3558" i="5"/>
  <c r="BM3562" i="5"/>
  <c r="BM3566" i="5"/>
  <c r="BM3585" i="5"/>
  <c r="BM3602" i="5"/>
  <c r="BM3609" i="5"/>
  <c r="BM3590" i="5"/>
  <c r="BM3594" i="5"/>
  <c r="BM3598" i="5"/>
  <c r="BM3617" i="5"/>
  <c r="BM3620" i="5"/>
  <c r="BM3624" i="5"/>
  <c r="BM3627" i="5"/>
  <c r="BM3636" i="5"/>
  <c r="BM3614" i="5"/>
  <c r="BM3618" i="5"/>
  <c r="BM3621" i="5"/>
  <c r="BM3625" i="5"/>
  <c r="BM3628" i="5"/>
  <c r="BM3633" i="5"/>
  <c r="BM3640" i="5"/>
  <c r="BM3643" i="5"/>
  <c r="BM3647" i="5"/>
  <c r="BM3651" i="5"/>
  <c r="BM3654" i="5"/>
  <c r="BM3658" i="5"/>
  <c r="BM3665" i="5"/>
  <c r="BM3637" i="5"/>
  <c r="BM3641" i="5"/>
  <c r="BM3644" i="5"/>
  <c r="BM3648" i="5"/>
  <c r="BM3652" i="5"/>
  <c r="BM3655" i="5"/>
  <c r="BM3659" i="5"/>
  <c r="BM3662" i="5"/>
  <c r="BM3677" i="5"/>
  <c r="BM3668" i="5"/>
  <c r="BM3686" i="5"/>
  <c r="BM3689" i="5"/>
  <c r="BM3693" i="5"/>
  <c r="BM3697" i="5"/>
  <c r="BM3700" i="5"/>
  <c r="BM3704" i="5"/>
  <c r="BM3676" i="5"/>
  <c r="BM3680" i="5"/>
  <c r="BM3683" i="5"/>
  <c r="BM3687" i="5"/>
  <c r="BM3690" i="5"/>
  <c r="BM3694" i="5"/>
  <c r="BM3698" i="5"/>
  <c r="BM3701" i="5"/>
  <c r="BM3705" i="5"/>
  <c r="BM3684" i="5"/>
  <c r="BM3688" i="5"/>
  <c r="BM3691" i="5"/>
  <c r="BM3695" i="5"/>
  <c r="BU3435" i="5"/>
  <c r="BY3451" i="5"/>
  <c r="BQ3467" i="5"/>
  <c r="BP3484" i="5"/>
  <c r="BT3512" i="5"/>
  <c r="BZ3435" i="5"/>
  <c r="BS3435" i="5"/>
  <c r="BW3435" i="5"/>
  <c r="BU3458" i="5"/>
  <c r="BS3458" i="5"/>
  <c r="BW3458" i="5"/>
  <c r="BP3458" i="5"/>
  <c r="BT3458" i="5"/>
  <c r="BV3467" i="5"/>
  <c r="BU3484" i="5"/>
  <c r="BZ3458" i="5"/>
  <c r="BO3467" i="5"/>
  <c r="BS3467" i="5"/>
  <c r="BW3467" i="5"/>
  <c r="BQ3473" i="5"/>
  <c r="BZ3484" i="5"/>
  <c r="BR3512" i="5"/>
  <c r="BQ3531" i="5"/>
  <c r="BR3451" i="5"/>
  <c r="BX3473" i="5"/>
  <c r="BV3493" i="5"/>
  <c r="BY3512" i="5"/>
  <c r="BX3531" i="5"/>
  <c r="BV3435" i="5"/>
  <c r="BP3435" i="5"/>
  <c r="BT3435" i="5"/>
  <c r="BU3451" i="5"/>
  <c r="BZ3451" i="5"/>
  <c r="BS3451" i="5"/>
  <c r="BW3451" i="5"/>
  <c r="BV3458" i="5"/>
  <c r="BO3458" i="5"/>
  <c r="BR3467" i="5"/>
  <c r="BX3467" i="5"/>
  <c r="BR3473" i="5"/>
  <c r="BY3473" i="5"/>
  <c r="BS3473" i="5"/>
  <c r="BW3473" i="5"/>
  <c r="BT3473" i="5"/>
  <c r="BQ3484" i="5"/>
  <c r="BV3484" i="5"/>
  <c r="BO3484" i="5"/>
  <c r="BS3484" i="5"/>
  <c r="BW3484" i="5"/>
  <c r="BQ3493" i="5"/>
  <c r="BX3493" i="5"/>
  <c r="BT3493" i="5"/>
  <c r="BU3512" i="5"/>
  <c r="BZ3512" i="5"/>
  <c r="BR3531" i="5"/>
  <c r="BY3531" i="5"/>
  <c r="BQ3435" i="5"/>
  <c r="BX3435" i="5"/>
  <c r="BV3451" i="5"/>
  <c r="BP3451" i="5"/>
  <c r="BT3451" i="5"/>
  <c r="BQ3458" i="5"/>
  <c r="BX3458" i="5"/>
  <c r="BT3467" i="5"/>
  <c r="BY3467" i="5"/>
  <c r="BU3473" i="5"/>
  <c r="BZ3473" i="5"/>
  <c r="BR3484" i="5"/>
  <c r="BX3484" i="5"/>
  <c r="BR3493" i="5"/>
  <c r="BY3493" i="5"/>
  <c r="BS3493" i="5"/>
  <c r="BW3493" i="5"/>
  <c r="BV3512" i="5"/>
  <c r="BO3512" i="5"/>
  <c r="BU3531" i="5"/>
  <c r="BZ3531" i="5"/>
  <c r="BR3435" i="5"/>
  <c r="BY3435" i="5"/>
  <c r="BQ3451" i="5"/>
  <c r="BX3451" i="5"/>
  <c r="BR3458" i="5"/>
  <c r="BY3458" i="5"/>
  <c r="BP3467" i="5"/>
  <c r="BU3467" i="5"/>
  <c r="BZ3467" i="5"/>
  <c r="BV3473" i="5"/>
  <c r="BO3473" i="5"/>
  <c r="BT3484" i="5"/>
  <c r="BY3484" i="5"/>
  <c r="BU3493" i="5"/>
  <c r="BZ3493" i="5"/>
  <c r="BP3493" i="5"/>
  <c r="BQ3512" i="5"/>
  <c r="BX3512" i="5"/>
  <c r="BS3512" i="5"/>
  <c r="BW3512" i="5"/>
  <c r="BV3531" i="5"/>
  <c r="BO3531" i="5"/>
  <c r="BS3531" i="5"/>
  <c r="BP3531" i="5"/>
  <c r="BT3531" i="5"/>
  <c r="BW3531" i="5"/>
  <c r="BP3512" i="5"/>
  <c r="BO3493" i="5"/>
  <c r="BP3473" i="5"/>
  <c r="BO3451" i="5"/>
  <c r="BO3435" i="5"/>
  <c r="BP3399" i="5"/>
  <c r="BX3399" i="5"/>
  <c r="BP3409" i="5"/>
  <c r="BT3409" i="5"/>
  <c r="BX3417" i="5"/>
  <c r="BT3417" i="5"/>
  <c r="BQ3399" i="5"/>
  <c r="BU3399" i="5"/>
  <c r="BY3399" i="5"/>
  <c r="BQ3409" i="5"/>
  <c r="BU3409" i="5"/>
  <c r="BY3409" i="5"/>
  <c r="BY3417" i="5"/>
  <c r="BR3399" i="5"/>
  <c r="BV3399" i="5"/>
  <c r="BZ3399" i="5"/>
  <c r="BR3409" i="5"/>
  <c r="BV3409" i="5"/>
  <c r="BZ3409" i="5"/>
  <c r="BZ3417" i="5"/>
  <c r="BT3399" i="5"/>
  <c r="BX3409" i="5"/>
  <c r="BO3399" i="5"/>
  <c r="BS3399" i="5"/>
  <c r="BW3399" i="5"/>
  <c r="BO3409" i="5"/>
  <c r="BS3409" i="5"/>
  <c r="BW3409" i="5"/>
  <c r="BV3417" i="5"/>
  <c r="BO3417" i="5"/>
  <c r="BW3417" i="5"/>
  <c r="BU3417" i="5"/>
  <c r="BS3417" i="5"/>
  <c r="BR3417" i="5"/>
  <c r="BQ3417" i="5"/>
  <c r="BP3417" i="5"/>
  <c r="AH3518" i="5"/>
  <c r="AH3526" i="5"/>
  <c r="AH3390" i="5"/>
  <c r="AH3406" i="5"/>
  <c r="AH3422" i="5"/>
  <c r="AH3438" i="5"/>
  <c r="AH3454" i="5"/>
  <c r="AH3470" i="5"/>
  <c r="AH3486" i="5"/>
  <c r="AH3510" i="5"/>
  <c r="BL3502" i="5"/>
  <c r="AH3391" i="5"/>
  <c r="AH3399" i="5"/>
  <c r="AH3407" i="5"/>
  <c r="AH3415" i="5"/>
  <c r="AH3423" i="5"/>
  <c r="AH3431" i="5"/>
  <c r="AH3439" i="5"/>
  <c r="AH3447" i="5"/>
  <c r="AH3455" i="5"/>
  <c r="AH3463" i="5"/>
  <c r="AH3471" i="5"/>
  <c r="AH3479" i="5"/>
  <c r="AH3487" i="5"/>
  <c r="AH3495" i="5"/>
  <c r="AH3503" i="5"/>
  <c r="AH3511" i="5"/>
  <c r="AH3519" i="5"/>
  <c r="AH3527" i="5"/>
  <c r="AH3398" i="5"/>
  <c r="AH3414" i="5"/>
  <c r="AH3430" i="5"/>
  <c r="AH3446" i="5"/>
  <c r="AH3462" i="5"/>
  <c r="AH3478" i="5"/>
  <c r="AH3494" i="5"/>
  <c r="AH3502" i="5"/>
  <c r="BB3389" i="5"/>
  <c r="AM3389" i="5"/>
  <c r="AM3392" i="5"/>
  <c r="BB3404" i="5"/>
  <c r="BB3423" i="5"/>
  <c r="BB3439" i="5"/>
  <c r="AH3394" i="5"/>
  <c r="AH3402" i="5"/>
  <c r="AH3410" i="5"/>
  <c r="AH3418" i="5"/>
  <c r="AH3426" i="5"/>
  <c r="AH3434" i="5"/>
  <c r="AH3442" i="5"/>
  <c r="AH3450" i="5"/>
  <c r="AH3458" i="5"/>
  <c r="AH3466" i="5"/>
  <c r="AH3474" i="5"/>
  <c r="AH3482" i="5"/>
  <c r="AH3490" i="5"/>
  <c r="AH3498" i="5"/>
  <c r="AH3506" i="5"/>
  <c r="AH3514" i="5"/>
  <c r="AH3522" i="5"/>
  <c r="AH3530" i="5"/>
  <c r="BB3396" i="5"/>
  <c r="AM3404" i="5"/>
  <c r="BB3407" i="5"/>
  <c r="AW3389" i="5"/>
  <c r="BM3393" i="5"/>
  <c r="AR3393" i="5"/>
  <c r="AR3416" i="5"/>
  <c r="AM3420" i="5"/>
  <c r="AR3432" i="5"/>
  <c r="AH3395" i="5"/>
  <c r="AH3403" i="5"/>
  <c r="AH3411" i="5"/>
  <c r="AH3419" i="5"/>
  <c r="AH3427" i="5"/>
  <c r="AH3435" i="5"/>
  <c r="AH3443" i="5"/>
  <c r="AH3451" i="5"/>
  <c r="AH3459" i="5"/>
  <c r="AH3467" i="5"/>
  <c r="AH3475" i="5"/>
  <c r="AH3483" i="5"/>
  <c r="AH3491" i="5"/>
  <c r="AH3499" i="5"/>
  <c r="AH3507" i="5"/>
  <c r="AH3515" i="5"/>
  <c r="AH3523" i="5"/>
  <c r="AH3531" i="5"/>
  <c r="AH3534" i="5"/>
  <c r="AH3535" i="5"/>
  <c r="AW3390" i="5"/>
  <c r="BG3394" i="5"/>
  <c r="BL3394" i="5"/>
  <c r="AR3398" i="5"/>
  <c r="AM3429" i="5"/>
  <c r="AR3436" i="5"/>
  <c r="AR3452" i="5"/>
  <c r="AH3392" i="5"/>
  <c r="AH3396" i="5"/>
  <c r="AH3400" i="5"/>
  <c r="AH3404" i="5"/>
  <c r="AH3408" i="5"/>
  <c r="AH3412" i="5"/>
  <c r="AH3416" i="5"/>
  <c r="AH3420" i="5"/>
  <c r="AH3424" i="5"/>
  <c r="AH3428" i="5"/>
  <c r="AH3432" i="5"/>
  <c r="AH3436" i="5"/>
  <c r="AH3440" i="5"/>
  <c r="AH3444" i="5"/>
  <c r="AH3448" i="5"/>
  <c r="AH3452" i="5"/>
  <c r="AH3456" i="5"/>
  <c r="AH3460" i="5"/>
  <c r="AH3464" i="5"/>
  <c r="AH3468" i="5"/>
  <c r="AH3472" i="5"/>
  <c r="AH3476" i="5"/>
  <c r="AH3480" i="5"/>
  <c r="AH3484" i="5"/>
  <c r="AH3488" i="5"/>
  <c r="AH3492" i="5"/>
  <c r="AH3496" i="5"/>
  <c r="AH3500" i="5"/>
  <c r="AH3504" i="5"/>
  <c r="AH3508" i="5"/>
  <c r="AH3512" i="5"/>
  <c r="AH3516" i="5"/>
  <c r="AH3520" i="5"/>
  <c r="AH3524" i="5"/>
  <c r="AH3528" i="5"/>
  <c r="AH3532" i="5"/>
  <c r="AH3536" i="5"/>
  <c r="AM3409" i="5"/>
  <c r="BL3391" i="5"/>
  <c r="BB3395" i="5"/>
  <c r="BL3399" i="5"/>
  <c r="BG3403" i="5"/>
  <c r="AW3406" i="5"/>
  <c r="AW3422" i="5"/>
  <c r="AW3434" i="5"/>
  <c r="AM3441" i="5"/>
  <c r="BB3477" i="5"/>
  <c r="AH3389" i="5"/>
  <c r="AH3393" i="5"/>
  <c r="AH3397" i="5"/>
  <c r="AH3401" i="5"/>
  <c r="AH3405" i="5"/>
  <c r="AH3409" i="5"/>
  <c r="AH3413" i="5"/>
  <c r="AH3417" i="5"/>
  <c r="AH3421" i="5"/>
  <c r="AH3425" i="5"/>
  <c r="AH3429" i="5"/>
  <c r="AH3433" i="5"/>
  <c r="AH3437" i="5"/>
  <c r="AH3441" i="5"/>
  <c r="AH3445" i="5"/>
  <c r="AH3449" i="5"/>
  <c r="AH3453" i="5"/>
  <c r="AH3457" i="5"/>
  <c r="AH3461" i="5"/>
  <c r="AH3465" i="5"/>
  <c r="AH3469" i="5"/>
  <c r="AH3473" i="5"/>
  <c r="AH3477" i="5"/>
  <c r="AH3481" i="5"/>
  <c r="AH3485" i="5"/>
  <c r="AH3489" i="5"/>
  <c r="AH3493" i="5"/>
  <c r="AH3497" i="5"/>
  <c r="AH3501" i="5"/>
  <c r="AH3505" i="5"/>
  <c r="AH3509" i="5"/>
  <c r="AH3513" i="5"/>
  <c r="AH3517" i="5"/>
  <c r="AH3521" i="5"/>
  <c r="AH3525" i="5"/>
  <c r="AH3529" i="5"/>
  <c r="AH3533" i="5"/>
  <c r="AW3446" i="5"/>
  <c r="AM3390" i="5"/>
  <c r="BG3391" i="5"/>
  <c r="AW3392" i="5"/>
  <c r="AM3395" i="5"/>
  <c r="BG3396" i="5"/>
  <c r="AW3401" i="5"/>
  <c r="AM3413" i="5"/>
  <c r="AW3418" i="5"/>
  <c r="AR3420" i="5"/>
  <c r="AM3425" i="5"/>
  <c r="AM3445" i="5"/>
  <c r="AW3450" i="5"/>
  <c r="AM3436" i="5"/>
  <c r="AW3438" i="5"/>
  <c r="AR3448" i="5"/>
  <c r="BB3461" i="5"/>
  <c r="AM3464" i="5"/>
  <c r="BM3389" i="5"/>
  <c r="BG3390" i="5"/>
  <c r="AM3391" i="5"/>
  <c r="BG3392" i="5"/>
  <c r="AW3393" i="5"/>
  <c r="AM3394" i="5"/>
  <c r="BG3395" i="5"/>
  <c r="AM3400" i="5"/>
  <c r="BL3403" i="5"/>
  <c r="AR3408" i="5"/>
  <c r="AW3410" i="5"/>
  <c r="AM3412" i="5"/>
  <c r="BB3415" i="5"/>
  <c r="AM3417" i="5"/>
  <c r="AR3424" i="5"/>
  <c r="AW3426" i="5"/>
  <c r="AM3428" i="5"/>
  <c r="BB3431" i="5"/>
  <c r="AM3433" i="5"/>
  <c r="AR3440" i="5"/>
  <c r="AW3442" i="5"/>
  <c r="AM3444" i="5"/>
  <c r="BB3447" i="5"/>
  <c r="AM3449" i="5"/>
  <c r="BB3451" i="5"/>
  <c r="BM3453" i="5"/>
  <c r="AM3456" i="5"/>
  <c r="BB3469" i="5"/>
  <c r="AM3472" i="5"/>
  <c r="AR3389" i="5"/>
  <c r="BL3390" i="5"/>
  <c r="BB3391" i="5"/>
  <c r="BM3392" i="5"/>
  <c r="BB3393" i="5"/>
  <c r="AW3394" i="5"/>
  <c r="AW3397" i="5"/>
  <c r="BG3399" i="5"/>
  <c r="BB3400" i="5"/>
  <c r="AR3402" i="5"/>
  <c r="AW3405" i="5"/>
  <c r="AR3412" i="5"/>
  <c r="AW3414" i="5"/>
  <c r="AM3421" i="5"/>
  <c r="AR3428" i="5"/>
  <c r="AW3430" i="5"/>
  <c r="AM3437" i="5"/>
  <c r="AR3444" i="5"/>
  <c r="BM3531" i="5"/>
  <c r="BM3523" i="5"/>
  <c r="BM3515" i="5"/>
  <c r="BM3510" i="5"/>
  <c r="BB3508" i="5"/>
  <c r="BM3503" i="5"/>
  <c r="AW3499" i="5"/>
  <c r="BM3494" i="5"/>
  <c r="BM3490" i="5"/>
  <c r="BM3486" i="5"/>
  <c r="BM3482" i="5"/>
  <c r="BM3478" i="5"/>
  <c r="AW3477" i="5"/>
  <c r="BL3474" i="5"/>
  <c r="AW3473" i="5"/>
  <c r="BL3470" i="5"/>
  <c r="AW3469" i="5"/>
  <c r="BL3466" i="5"/>
  <c r="AW3465" i="5"/>
  <c r="BL3462" i="5"/>
  <c r="AW3461" i="5"/>
  <c r="BL3458" i="5"/>
  <c r="AW3457" i="5"/>
  <c r="BL3454" i="5"/>
  <c r="BB3453" i="5"/>
  <c r="AM3452" i="5"/>
  <c r="BL3510" i="5"/>
  <c r="BG3505" i="5"/>
  <c r="BB3494" i="5"/>
  <c r="BB3490" i="5"/>
  <c r="BB3486" i="5"/>
  <c r="BB3482" i="5"/>
  <c r="BB3478" i="5"/>
  <c r="BL3475" i="5"/>
  <c r="BB3474" i="5"/>
  <c r="BL3471" i="5"/>
  <c r="BB3470" i="5"/>
  <c r="BL3467" i="5"/>
  <c r="BB3466" i="5"/>
  <c r="BL3463" i="5"/>
  <c r="BB3462" i="5"/>
  <c r="BL3459" i="5"/>
  <c r="BB3458" i="5"/>
  <c r="BL3455" i="5"/>
  <c r="BB3454" i="5"/>
  <c r="BL3449" i="5"/>
  <c r="BM3448" i="5"/>
  <c r="BL3445" i="5"/>
  <c r="BM3444" i="5"/>
  <c r="BL3441" i="5"/>
  <c r="BM3440" i="5"/>
  <c r="BL3437" i="5"/>
  <c r="BM3436" i="5"/>
  <c r="BL3433" i="5"/>
  <c r="BM3432" i="5"/>
  <c r="BL3429" i="5"/>
  <c r="BM3428" i="5"/>
  <c r="BL3425" i="5"/>
  <c r="BM3424" i="5"/>
  <c r="BL3421" i="5"/>
  <c r="BM3420" i="5"/>
  <c r="BL3417" i="5"/>
  <c r="BM3416" i="5"/>
  <c r="BL3413" i="5"/>
  <c r="BM3412" i="5"/>
  <c r="BL3409" i="5"/>
  <c r="BM3408" i="5"/>
  <c r="BM3405" i="5"/>
  <c r="AR3403" i="5"/>
  <c r="BL3402" i="5"/>
  <c r="BM3401" i="5"/>
  <c r="AR3399" i="5"/>
  <c r="BL3398" i="5"/>
  <c r="BM3397" i="5"/>
  <c r="AW3396" i="5"/>
  <c r="BL3395" i="5"/>
  <c r="BM3535" i="5"/>
  <c r="BM3527" i="5"/>
  <c r="BM3519" i="5"/>
  <c r="BM3511" i="5"/>
  <c r="AW3507" i="5"/>
  <c r="BM3502" i="5"/>
  <c r="BB3500" i="5"/>
  <c r="BM3495" i="5"/>
  <c r="BL3491" i="5"/>
  <c r="BL3487" i="5"/>
  <c r="BL3483" i="5"/>
  <c r="BL3479" i="5"/>
  <c r="AR3476" i="5"/>
  <c r="AR3475" i="5"/>
  <c r="AR3472" i="5"/>
  <c r="AR3471" i="5"/>
  <c r="AR3468" i="5"/>
  <c r="AR3467" i="5"/>
  <c r="AR3464" i="5"/>
  <c r="AR3463" i="5"/>
  <c r="AR3460" i="5"/>
  <c r="AR3459" i="5"/>
  <c r="AR3456" i="5"/>
  <c r="AR3455" i="5"/>
  <c r="BL3452" i="5"/>
  <c r="BL3451" i="5"/>
  <c r="BB3450" i="5"/>
  <c r="AR3449" i="5"/>
  <c r="BL3448" i="5"/>
  <c r="BL3447" i="5"/>
  <c r="BB3446" i="5"/>
  <c r="AR3445" i="5"/>
  <c r="BL3444" i="5"/>
  <c r="BL3443" i="5"/>
  <c r="BB3442" i="5"/>
  <c r="AR3441" i="5"/>
  <c r="BL3440" i="5"/>
  <c r="BL3439" i="5"/>
  <c r="BB3438" i="5"/>
  <c r="AR3437" i="5"/>
  <c r="BL3436" i="5"/>
  <c r="BL3435" i="5"/>
  <c r="BB3434" i="5"/>
  <c r="AR3433" i="5"/>
  <c r="BL3432" i="5"/>
  <c r="BL3431" i="5"/>
  <c r="BB3430" i="5"/>
  <c r="AR3429" i="5"/>
  <c r="BL3428" i="5"/>
  <c r="BL3427" i="5"/>
  <c r="BB3426" i="5"/>
  <c r="AR3425" i="5"/>
  <c r="BL3424" i="5"/>
  <c r="BL3423" i="5"/>
  <c r="BB3422" i="5"/>
  <c r="AR3421" i="5"/>
  <c r="BL3420" i="5"/>
  <c r="BL3419" i="5"/>
  <c r="BB3418" i="5"/>
  <c r="AR3417" i="5"/>
  <c r="BL3416" i="5"/>
  <c r="BL3415" i="5"/>
  <c r="BB3414" i="5"/>
  <c r="AR3413" i="5"/>
  <c r="BL3412" i="5"/>
  <c r="BL3411" i="5"/>
  <c r="BB3410" i="5"/>
  <c r="AR3409" i="5"/>
  <c r="BL3408" i="5"/>
  <c r="BL3407" i="5"/>
  <c r="BB3406" i="5"/>
  <c r="BB3405" i="5"/>
  <c r="BG3404" i="5"/>
  <c r="AM3403" i="5"/>
  <c r="AW3402" i="5"/>
  <c r="BB3401" i="5"/>
  <c r="BG3400" i="5"/>
  <c r="AM3399" i="5"/>
  <c r="AW3398" i="5"/>
  <c r="BB3397" i="5"/>
  <c r="BM3396" i="5"/>
  <c r="AM3396" i="5"/>
  <c r="BL3389" i="5"/>
  <c r="AR3390" i="5"/>
  <c r="BM3390" i="5"/>
  <c r="AR3391" i="5"/>
  <c r="BB3392" i="5"/>
  <c r="BL3393" i="5"/>
  <c r="AR3394" i="5"/>
  <c r="BM3394" i="5"/>
  <c r="AR3395" i="5"/>
  <c r="BM3398" i="5"/>
  <c r="BM3402" i="5"/>
  <c r="AM3408" i="5"/>
  <c r="BB3411" i="5"/>
  <c r="AM3416" i="5"/>
  <c r="BB3419" i="5"/>
  <c r="AM3424" i="5"/>
  <c r="BB3427" i="5"/>
  <c r="AM3432" i="5"/>
  <c r="BB3435" i="5"/>
  <c r="AM3440" i="5"/>
  <c r="BB3443" i="5"/>
  <c r="AM3448" i="5"/>
  <c r="BG3497" i="5"/>
  <c r="BB3457" i="5"/>
  <c r="AM3460" i="5"/>
  <c r="BB3465" i="5"/>
  <c r="AM3468" i="5"/>
  <c r="BB3473" i="5"/>
  <c r="AM3476" i="5"/>
  <c r="BM3537" i="5"/>
  <c r="AW3537" i="5"/>
  <c r="BB3536" i="5"/>
  <c r="BG3535" i="5"/>
  <c r="AM3535" i="5"/>
  <c r="BL3534" i="5"/>
  <c r="AR3534" i="5"/>
  <c r="BM3533" i="5"/>
  <c r="AW3533" i="5"/>
  <c r="BB3532" i="5"/>
  <c r="BG3531" i="5"/>
  <c r="AM3531" i="5"/>
  <c r="BL3530" i="5"/>
  <c r="AR3530" i="5"/>
  <c r="BM3529" i="5"/>
  <c r="AW3529" i="5"/>
  <c r="BB3528" i="5"/>
  <c r="BG3527" i="5"/>
  <c r="AM3527" i="5"/>
  <c r="BL3526" i="5"/>
  <c r="AR3526" i="5"/>
  <c r="BM3525" i="5"/>
  <c r="AW3525" i="5"/>
  <c r="BB3524" i="5"/>
  <c r="BG3523" i="5"/>
  <c r="AM3523" i="5"/>
  <c r="BL3522" i="5"/>
  <c r="AR3522" i="5"/>
  <c r="BM3521" i="5"/>
  <c r="AW3521" i="5"/>
  <c r="BB3520" i="5"/>
  <c r="BG3519" i="5"/>
  <c r="AM3519" i="5"/>
  <c r="BL3518" i="5"/>
  <c r="AR3518" i="5"/>
  <c r="BM3517" i="5"/>
  <c r="AW3517" i="5"/>
  <c r="BB3516" i="5"/>
  <c r="BG3515" i="5"/>
  <c r="AM3515" i="5"/>
  <c r="BL3514" i="5"/>
  <c r="AR3514" i="5"/>
  <c r="BM3513" i="5"/>
  <c r="AW3513" i="5"/>
  <c r="BB3512" i="5"/>
  <c r="BL3537" i="5"/>
  <c r="AR3537" i="5"/>
  <c r="BM3536" i="5"/>
  <c r="AW3536" i="5"/>
  <c r="BB3535" i="5"/>
  <c r="BG3534" i="5"/>
  <c r="AM3534" i="5"/>
  <c r="BL3533" i="5"/>
  <c r="AR3533" i="5"/>
  <c r="BM3532" i="5"/>
  <c r="AW3532" i="5"/>
  <c r="BB3531" i="5"/>
  <c r="BG3530" i="5"/>
  <c r="AM3530" i="5"/>
  <c r="BL3529" i="5"/>
  <c r="AR3529" i="5"/>
  <c r="BM3528" i="5"/>
  <c r="AW3528" i="5"/>
  <c r="BB3527" i="5"/>
  <c r="BG3526" i="5"/>
  <c r="AM3526" i="5"/>
  <c r="BL3525" i="5"/>
  <c r="AR3525" i="5"/>
  <c r="BM3524" i="5"/>
  <c r="AW3524" i="5"/>
  <c r="BB3523" i="5"/>
  <c r="BG3522" i="5"/>
  <c r="AM3522" i="5"/>
  <c r="BL3521" i="5"/>
  <c r="AR3521" i="5"/>
  <c r="BM3520" i="5"/>
  <c r="AW3520" i="5"/>
  <c r="BB3519" i="5"/>
  <c r="BG3518" i="5"/>
  <c r="AM3518" i="5"/>
  <c r="BL3517" i="5"/>
  <c r="AR3517" i="5"/>
  <c r="BM3516" i="5"/>
  <c r="AW3516" i="5"/>
  <c r="BB3515" i="5"/>
  <c r="BG3514" i="5"/>
  <c r="AM3514" i="5"/>
  <c r="BL3513" i="5"/>
  <c r="AR3513" i="5"/>
  <c r="BM3512" i="5"/>
  <c r="AW3512" i="5"/>
  <c r="BB3511" i="5"/>
  <c r="BG3510" i="5"/>
  <c r="AM3510" i="5"/>
  <c r="BL3509" i="5"/>
  <c r="AR3509" i="5"/>
  <c r="BM3508" i="5"/>
  <c r="AW3508" i="5"/>
  <c r="BB3507" i="5"/>
  <c r="BG3506" i="5"/>
  <c r="AM3506" i="5"/>
  <c r="BL3505" i="5"/>
  <c r="AR3505" i="5"/>
  <c r="BM3504" i="5"/>
  <c r="AW3504" i="5"/>
  <c r="BB3503" i="5"/>
  <c r="BG3502" i="5"/>
  <c r="AM3502" i="5"/>
  <c r="BL3501" i="5"/>
  <c r="AR3501" i="5"/>
  <c r="BM3500" i="5"/>
  <c r="AW3500" i="5"/>
  <c r="BB3499" i="5"/>
  <c r="BG3498" i="5"/>
  <c r="AM3498" i="5"/>
  <c r="BL3497" i="5"/>
  <c r="AR3497" i="5"/>
  <c r="BM3496" i="5"/>
  <c r="AW3496" i="5"/>
  <c r="BB3495" i="5"/>
  <c r="BG3537" i="5"/>
  <c r="AM3536" i="5"/>
  <c r="AW3535" i="5"/>
  <c r="BB3534" i="5"/>
  <c r="BG3533" i="5"/>
  <c r="AM3532" i="5"/>
  <c r="AW3531" i="5"/>
  <c r="BB3530" i="5"/>
  <c r="BG3529" i="5"/>
  <c r="AM3528" i="5"/>
  <c r="AW3527" i="5"/>
  <c r="BB3526" i="5"/>
  <c r="BG3525" i="5"/>
  <c r="AM3524" i="5"/>
  <c r="AW3523" i="5"/>
  <c r="BB3522" i="5"/>
  <c r="BG3521" i="5"/>
  <c r="AM3520" i="5"/>
  <c r="AW3519" i="5"/>
  <c r="BB3518" i="5"/>
  <c r="BG3517" i="5"/>
  <c r="AM3516" i="5"/>
  <c r="AW3515" i="5"/>
  <c r="BB3514" i="5"/>
  <c r="BG3513" i="5"/>
  <c r="AM3512" i="5"/>
  <c r="BL3511" i="5"/>
  <c r="AM3511" i="5"/>
  <c r="BB3510" i="5"/>
  <c r="AW3509" i="5"/>
  <c r="BL3508" i="5"/>
  <c r="AM3508" i="5"/>
  <c r="BL3507" i="5"/>
  <c r="AM3507" i="5"/>
  <c r="BB3506" i="5"/>
  <c r="AW3505" i="5"/>
  <c r="BL3504" i="5"/>
  <c r="AM3504" i="5"/>
  <c r="BL3503" i="5"/>
  <c r="AM3503" i="5"/>
  <c r="BB3502" i="5"/>
  <c r="AW3501" i="5"/>
  <c r="BL3500" i="5"/>
  <c r="AM3500" i="5"/>
  <c r="BL3499" i="5"/>
  <c r="AM3499" i="5"/>
  <c r="BB3498" i="5"/>
  <c r="AW3497" i="5"/>
  <c r="BL3496" i="5"/>
  <c r="AM3496" i="5"/>
  <c r="BL3495" i="5"/>
  <c r="AM3495" i="5"/>
  <c r="BL3494" i="5"/>
  <c r="AR3494" i="5"/>
  <c r="BM3493" i="5"/>
  <c r="AW3493" i="5"/>
  <c r="BB3492" i="5"/>
  <c r="BG3491" i="5"/>
  <c r="AM3491" i="5"/>
  <c r="BL3490" i="5"/>
  <c r="AR3490" i="5"/>
  <c r="BM3489" i="5"/>
  <c r="AW3489" i="5"/>
  <c r="BB3488" i="5"/>
  <c r="BG3487" i="5"/>
  <c r="AM3487" i="5"/>
  <c r="BL3486" i="5"/>
  <c r="AR3486" i="5"/>
  <c r="BM3485" i="5"/>
  <c r="AW3485" i="5"/>
  <c r="BB3484" i="5"/>
  <c r="BG3483" i="5"/>
  <c r="AM3483" i="5"/>
  <c r="BL3482" i="5"/>
  <c r="AR3482" i="5"/>
  <c r="BM3481" i="5"/>
  <c r="AW3481" i="5"/>
  <c r="BB3480" i="5"/>
  <c r="BG3479" i="5"/>
  <c r="AM3479" i="5"/>
  <c r="BL3478" i="5"/>
  <c r="BB3537" i="5"/>
  <c r="BL3536" i="5"/>
  <c r="AR3535" i="5"/>
  <c r="AW3534" i="5"/>
  <c r="BB3533" i="5"/>
  <c r="BL3532" i="5"/>
  <c r="AR3531" i="5"/>
  <c r="AW3530" i="5"/>
  <c r="BB3529" i="5"/>
  <c r="BL3528" i="5"/>
  <c r="AR3527" i="5"/>
  <c r="AW3526" i="5"/>
  <c r="BB3525" i="5"/>
  <c r="BL3524" i="5"/>
  <c r="AR3523" i="5"/>
  <c r="AW3522" i="5"/>
  <c r="BB3521" i="5"/>
  <c r="BL3520" i="5"/>
  <c r="AR3519" i="5"/>
  <c r="AW3518" i="5"/>
  <c r="BB3517" i="5"/>
  <c r="BL3516" i="5"/>
  <c r="AR3515" i="5"/>
  <c r="AW3514" i="5"/>
  <c r="BB3513" i="5"/>
  <c r="BL3512" i="5"/>
  <c r="BG3511" i="5"/>
  <c r="AW3510" i="5"/>
  <c r="BM3509" i="5"/>
  <c r="AM3509" i="5"/>
  <c r="BG3508" i="5"/>
  <c r="BG3507" i="5"/>
  <c r="AW3506" i="5"/>
  <c r="BM3505" i="5"/>
  <c r="AM3505" i="5"/>
  <c r="BG3504" i="5"/>
  <c r="BG3503" i="5"/>
  <c r="AW3502" i="5"/>
  <c r="BM3501" i="5"/>
  <c r="AM3501" i="5"/>
  <c r="BG3500" i="5"/>
  <c r="BG3499" i="5"/>
  <c r="AW3498" i="5"/>
  <c r="BM3497" i="5"/>
  <c r="AM3497" i="5"/>
  <c r="BG3496" i="5"/>
  <c r="BG3495" i="5"/>
  <c r="BG3494" i="5"/>
  <c r="AM3494" i="5"/>
  <c r="BL3493" i="5"/>
  <c r="AR3493" i="5"/>
  <c r="BM3492" i="5"/>
  <c r="AW3492" i="5"/>
  <c r="BB3491" i="5"/>
  <c r="BG3490" i="5"/>
  <c r="AM3490" i="5"/>
  <c r="BL3489" i="5"/>
  <c r="AR3489" i="5"/>
  <c r="BM3488" i="5"/>
  <c r="AW3488" i="5"/>
  <c r="BB3487" i="5"/>
  <c r="BG3486" i="5"/>
  <c r="AM3486" i="5"/>
  <c r="BL3485" i="5"/>
  <c r="AR3485" i="5"/>
  <c r="BM3484" i="5"/>
  <c r="AW3484" i="5"/>
  <c r="BB3483" i="5"/>
  <c r="BG3482" i="5"/>
  <c r="AM3482" i="5"/>
  <c r="BL3481" i="5"/>
  <c r="AR3481" i="5"/>
  <c r="BM3480" i="5"/>
  <c r="AW3480" i="5"/>
  <c r="BB3479" i="5"/>
  <c r="BG3478" i="5"/>
  <c r="AM3478" i="5"/>
  <c r="BL3477" i="5"/>
  <c r="AR3477" i="5"/>
  <c r="BM3476" i="5"/>
  <c r="AW3476" i="5"/>
  <c r="BB3475" i="5"/>
  <c r="BG3474" i="5"/>
  <c r="AM3474" i="5"/>
  <c r="BL3473" i="5"/>
  <c r="AR3473" i="5"/>
  <c r="BM3472" i="5"/>
  <c r="AW3472" i="5"/>
  <c r="BB3471" i="5"/>
  <c r="BG3470" i="5"/>
  <c r="AM3470" i="5"/>
  <c r="BL3469" i="5"/>
  <c r="AR3469" i="5"/>
  <c r="BM3468" i="5"/>
  <c r="AW3468" i="5"/>
  <c r="BB3467" i="5"/>
  <c r="BG3466" i="5"/>
  <c r="AM3466" i="5"/>
  <c r="BL3465" i="5"/>
  <c r="AR3465" i="5"/>
  <c r="BM3464" i="5"/>
  <c r="AW3464" i="5"/>
  <c r="BB3463" i="5"/>
  <c r="BG3462" i="5"/>
  <c r="AM3462" i="5"/>
  <c r="BL3461" i="5"/>
  <c r="AR3461" i="5"/>
  <c r="BM3460" i="5"/>
  <c r="AW3460" i="5"/>
  <c r="BB3459" i="5"/>
  <c r="BG3458" i="5"/>
  <c r="AM3458" i="5"/>
  <c r="BL3457" i="5"/>
  <c r="AR3457" i="5"/>
  <c r="BM3456" i="5"/>
  <c r="AW3456" i="5"/>
  <c r="BB3455" i="5"/>
  <c r="BG3454" i="5"/>
  <c r="AM3454" i="5"/>
  <c r="BL3453" i="5"/>
  <c r="AR3453" i="5"/>
  <c r="BM3452" i="5"/>
  <c r="AM3537" i="5"/>
  <c r="AR3536" i="5"/>
  <c r="AM3533" i="5"/>
  <c r="AR3532" i="5"/>
  <c r="AM3529" i="5"/>
  <c r="AR3528" i="5"/>
  <c r="AM3525" i="5"/>
  <c r="AR3524" i="5"/>
  <c r="AM3521" i="5"/>
  <c r="AR3520" i="5"/>
  <c r="AM3517" i="5"/>
  <c r="AR3516" i="5"/>
  <c r="AM3513" i="5"/>
  <c r="AR3512" i="5"/>
  <c r="AR3511" i="5"/>
  <c r="AR3510" i="5"/>
  <c r="BB3509" i="5"/>
  <c r="AR3508" i="5"/>
  <c r="AR3507" i="5"/>
  <c r="AR3506" i="5"/>
  <c r="BB3505" i="5"/>
  <c r="AR3504" i="5"/>
  <c r="AR3503" i="5"/>
  <c r="AR3502" i="5"/>
  <c r="BB3501" i="5"/>
  <c r="AR3500" i="5"/>
  <c r="AR3499" i="5"/>
  <c r="AR3498" i="5"/>
  <c r="BB3497" i="5"/>
  <c r="AR3496" i="5"/>
  <c r="AR3495" i="5"/>
  <c r="AW3494" i="5"/>
  <c r="BB3493" i="5"/>
  <c r="BL3492" i="5"/>
  <c r="AR3491" i="5"/>
  <c r="AW3490" i="5"/>
  <c r="BB3489" i="5"/>
  <c r="BL3488" i="5"/>
  <c r="AR3487" i="5"/>
  <c r="AW3486" i="5"/>
  <c r="BB3485" i="5"/>
  <c r="BL3484" i="5"/>
  <c r="AR3483" i="5"/>
  <c r="AW3482" i="5"/>
  <c r="BB3481" i="5"/>
  <c r="BL3480" i="5"/>
  <c r="AR3479" i="5"/>
  <c r="AW3478" i="5"/>
  <c r="BM3477" i="5"/>
  <c r="AM3477" i="5"/>
  <c r="BG3476" i="5"/>
  <c r="BG3475" i="5"/>
  <c r="AW3474" i="5"/>
  <c r="BM3473" i="5"/>
  <c r="AM3473" i="5"/>
  <c r="BG3472" i="5"/>
  <c r="BG3471" i="5"/>
  <c r="AW3470" i="5"/>
  <c r="BM3469" i="5"/>
  <c r="AM3469" i="5"/>
  <c r="BG3468" i="5"/>
  <c r="BG3467" i="5"/>
  <c r="AW3466" i="5"/>
  <c r="BM3465" i="5"/>
  <c r="AM3465" i="5"/>
  <c r="BG3464" i="5"/>
  <c r="BG3463" i="5"/>
  <c r="AW3462" i="5"/>
  <c r="BM3461" i="5"/>
  <c r="AM3461" i="5"/>
  <c r="BG3460" i="5"/>
  <c r="BG3459" i="5"/>
  <c r="AW3458" i="5"/>
  <c r="BM3457" i="5"/>
  <c r="AM3457" i="5"/>
  <c r="BG3456" i="5"/>
  <c r="BG3455" i="5"/>
  <c r="AW3454" i="5"/>
  <c r="BM3534" i="5"/>
  <c r="BM3530" i="5"/>
  <c r="BM3526" i="5"/>
  <c r="BM3522" i="5"/>
  <c r="BM3518" i="5"/>
  <c r="BM3514" i="5"/>
  <c r="AM3493" i="5"/>
  <c r="BG3492" i="5"/>
  <c r="BM3491" i="5"/>
  <c r="AM3489" i="5"/>
  <c r="BG3488" i="5"/>
  <c r="BM3487" i="5"/>
  <c r="AM3485" i="5"/>
  <c r="BG3484" i="5"/>
  <c r="BM3483" i="5"/>
  <c r="AM3481" i="5"/>
  <c r="BG3480" i="5"/>
  <c r="BM3479" i="5"/>
  <c r="AR3478" i="5"/>
  <c r="BG3477" i="5"/>
  <c r="BB3476" i="5"/>
  <c r="AW3475" i="5"/>
  <c r="BM3474" i="5"/>
  <c r="AR3474" i="5"/>
  <c r="BG3473" i="5"/>
  <c r="BB3472" i="5"/>
  <c r="AW3471" i="5"/>
  <c r="BM3470" i="5"/>
  <c r="AR3470" i="5"/>
  <c r="BG3469" i="5"/>
  <c r="BB3468" i="5"/>
  <c r="AW3467" i="5"/>
  <c r="BM3466" i="5"/>
  <c r="AR3466" i="5"/>
  <c r="BG3465" i="5"/>
  <c r="BB3464" i="5"/>
  <c r="AW3463" i="5"/>
  <c r="BM3462" i="5"/>
  <c r="AR3462" i="5"/>
  <c r="BG3461" i="5"/>
  <c r="BB3460" i="5"/>
  <c r="AW3459" i="5"/>
  <c r="BM3458" i="5"/>
  <c r="AR3458" i="5"/>
  <c r="BG3457" i="5"/>
  <c r="BB3456" i="5"/>
  <c r="AW3455" i="5"/>
  <c r="BM3454" i="5"/>
  <c r="AR3454" i="5"/>
  <c r="BG3453" i="5"/>
  <c r="BB3452" i="5"/>
  <c r="BG3451" i="5"/>
  <c r="AM3451" i="5"/>
  <c r="BL3450" i="5"/>
  <c r="AR3450" i="5"/>
  <c r="BM3449" i="5"/>
  <c r="AW3449" i="5"/>
  <c r="BB3448" i="5"/>
  <c r="BG3447" i="5"/>
  <c r="AM3447" i="5"/>
  <c r="BL3446" i="5"/>
  <c r="AR3446" i="5"/>
  <c r="BM3445" i="5"/>
  <c r="AW3445" i="5"/>
  <c r="BB3444" i="5"/>
  <c r="BG3443" i="5"/>
  <c r="AM3443" i="5"/>
  <c r="BL3442" i="5"/>
  <c r="AR3442" i="5"/>
  <c r="BM3441" i="5"/>
  <c r="AW3441" i="5"/>
  <c r="BB3440" i="5"/>
  <c r="BG3439" i="5"/>
  <c r="AM3439" i="5"/>
  <c r="BL3438" i="5"/>
  <c r="AR3438" i="5"/>
  <c r="BM3437" i="5"/>
  <c r="AW3437" i="5"/>
  <c r="BB3436" i="5"/>
  <c r="BG3435" i="5"/>
  <c r="AM3435" i="5"/>
  <c r="BL3434" i="5"/>
  <c r="AR3434" i="5"/>
  <c r="BM3433" i="5"/>
  <c r="AW3433" i="5"/>
  <c r="BB3432" i="5"/>
  <c r="BG3431" i="5"/>
  <c r="AM3431" i="5"/>
  <c r="BL3430" i="5"/>
  <c r="AR3430" i="5"/>
  <c r="BM3429" i="5"/>
  <c r="AW3429" i="5"/>
  <c r="BB3428" i="5"/>
  <c r="BG3427" i="5"/>
  <c r="AM3427" i="5"/>
  <c r="BL3426" i="5"/>
  <c r="AR3426" i="5"/>
  <c r="BM3425" i="5"/>
  <c r="AW3425" i="5"/>
  <c r="BB3424" i="5"/>
  <c r="BG3423" i="5"/>
  <c r="AM3423" i="5"/>
  <c r="BL3422" i="5"/>
  <c r="AR3422" i="5"/>
  <c r="BM3421" i="5"/>
  <c r="AW3421" i="5"/>
  <c r="BB3420" i="5"/>
  <c r="BG3419" i="5"/>
  <c r="AM3419" i="5"/>
  <c r="BL3418" i="5"/>
  <c r="AR3418" i="5"/>
  <c r="BM3417" i="5"/>
  <c r="AW3417" i="5"/>
  <c r="BB3416" i="5"/>
  <c r="BG3415" i="5"/>
  <c r="AM3415" i="5"/>
  <c r="BL3414" i="5"/>
  <c r="AR3414" i="5"/>
  <c r="BM3413" i="5"/>
  <c r="AW3413" i="5"/>
  <c r="BB3412" i="5"/>
  <c r="BG3411" i="5"/>
  <c r="AM3411" i="5"/>
  <c r="BL3410" i="5"/>
  <c r="AR3410" i="5"/>
  <c r="BM3409" i="5"/>
  <c r="AW3409" i="5"/>
  <c r="BB3408" i="5"/>
  <c r="BG3407" i="5"/>
  <c r="AM3407" i="5"/>
  <c r="BL3406" i="5"/>
  <c r="AR3406" i="5"/>
  <c r="BG3389" i="5"/>
  <c r="BB3390" i="5"/>
  <c r="AW3391" i="5"/>
  <c r="BM3391" i="5"/>
  <c r="AR3392" i="5"/>
  <c r="BL3392" i="5"/>
  <c r="AM3393" i="5"/>
  <c r="BG3393" i="5"/>
  <c r="BB3394" i="5"/>
  <c r="AW3395" i="5"/>
  <c r="BM3395" i="5"/>
  <c r="AR3396" i="5"/>
  <c r="BL3396" i="5"/>
  <c r="AM3397" i="5"/>
  <c r="BG3397" i="5"/>
  <c r="BB3398" i="5"/>
  <c r="AW3399" i="5"/>
  <c r="BM3399" i="5"/>
  <c r="AR3400" i="5"/>
  <c r="BL3400" i="5"/>
  <c r="AM3401" i="5"/>
  <c r="BG3401" i="5"/>
  <c r="BB3402" i="5"/>
  <c r="AW3403" i="5"/>
  <c r="BM3403" i="5"/>
  <c r="AR3404" i="5"/>
  <c r="BL3404" i="5"/>
  <c r="AM3405" i="5"/>
  <c r="BG3405" i="5"/>
  <c r="BG3406" i="5"/>
  <c r="AR3407" i="5"/>
  <c r="BM3407" i="5"/>
  <c r="AW3408" i="5"/>
  <c r="BB3409" i="5"/>
  <c r="BG3410" i="5"/>
  <c r="AR3411" i="5"/>
  <c r="BM3411" i="5"/>
  <c r="AW3412" i="5"/>
  <c r="BB3413" i="5"/>
  <c r="BG3414" i="5"/>
  <c r="AR3415" i="5"/>
  <c r="BM3415" i="5"/>
  <c r="AW3416" i="5"/>
  <c r="BB3417" i="5"/>
  <c r="BG3418" i="5"/>
  <c r="AR3419" i="5"/>
  <c r="BM3419" i="5"/>
  <c r="AW3420" i="5"/>
  <c r="BB3421" i="5"/>
  <c r="BG3422" i="5"/>
  <c r="AR3423" i="5"/>
  <c r="BM3423" i="5"/>
  <c r="AW3424" i="5"/>
  <c r="BB3425" i="5"/>
  <c r="BG3426" i="5"/>
  <c r="AR3427" i="5"/>
  <c r="BM3427" i="5"/>
  <c r="AW3428" i="5"/>
  <c r="BB3429" i="5"/>
  <c r="BG3430" i="5"/>
  <c r="AR3431" i="5"/>
  <c r="BM3431" i="5"/>
  <c r="AW3432" i="5"/>
  <c r="BB3433" i="5"/>
  <c r="BG3434" i="5"/>
  <c r="AR3435" i="5"/>
  <c r="BM3435" i="5"/>
  <c r="AW3436" i="5"/>
  <c r="BB3437" i="5"/>
  <c r="BG3438" i="5"/>
  <c r="AR3439" i="5"/>
  <c r="BM3439" i="5"/>
  <c r="AW3440" i="5"/>
  <c r="BB3441" i="5"/>
  <c r="BG3442" i="5"/>
  <c r="AR3443" i="5"/>
  <c r="BM3443" i="5"/>
  <c r="AW3444" i="5"/>
  <c r="BB3445" i="5"/>
  <c r="BG3446" i="5"/>
  <c r="AR3447" i="5"/>
  <c r="BM3447" i="5"/>
  <c r="AW3448" i="5"/>
  <c r="BB3449" i="5"/>
  <c r="BG3450" i="5"/>
  <c r="AR3451" i="5"/>
  <c r="BM3451" i="5"/>
  <c r="AW3452" i="5"/>
  <c r="AM3453" i="5"/>
  <c r="BM3455" i="5"/>
  <c r="BL3456" i="5"/>
  <c r="BM3459" i="5"/>
  <c r="BL3460" i="5"/>
  <c r="BM3463" i="5"/>
  <c r="BL3464" i="5"/>
  <c r="BM3467" i="5"/>
  <c r="BL3468" i="5"/>
  <c r="BM3471" i="5"/>
  <c r="BL3472" i="5"/>
  <c r="BM3475" i="5"/>
  <c r="BL3476" i="5"/>
  <c r="AM3480" i="5"/>
  <c r="BG3481" i="5"/>
  <c r="AM3484" i="5"/>
  <c r="BG3485" i="5"/>
  <c r="AM3488" i="5"/>
  <c r="BG3489" i="5"/>
  <c r="AM3492" i="5"/>
  <c r="BG3493" i="5"/>
  <c r="BB3496" i="5"/>
  <c r="BL3498" i="5"/>
  <c r="BM3499" i="5"/>
  <c r="BG3501" i="5"/>
  <c r="BB3504" i="5"/>
  <c r="BL3506" i="5"/>
  <c r="BM3507" i="5"/>
  <c r="BG3509" i="5"/>
  <c r="BG3512" i="5"/>
  <c r="BG3516" i="5"/>
  <c r="BG3520" i="5"/>
  <c r="BG3524" i="5"/>
  <c r="BG3528" i="5"/>
  <c r="BG3532" i="5"/>
  <c r="BG3536" i="5"/>
  <c r="AR3397" i="5"/>
  <c r="BL3397" i="5"/>
  <c r="AM3398" i="5"/>
  <c r="BG3398" i="5"/>
  <c r="BB3399" i="5"/>
  <c r="AW3400" i="5"/>
  <c r="BM3400" i="5"/>
  <c r="AR3401" i="5"/>
  <c r="BL3401" i="5"/>
  <c r="AM3402" i="5"/>
  <c r="BG3402" i="5"/>
  <c r="BB3403" i="5"/>
  <c r="AW3404" i="5"/>
  <c r="BM3404" i="5"/>
  <c r="AR3405" i="5"/>
  <c r="BL3405" i="5"/>
  <c r="AM3406" i="5"/>
  <c r="BM3406" i="5"/>
  <c r="AW3407" i="5"/>
  <c r="BG3408" i="5"/>
  <c r="BG3409" i="5"/>
  <c r="AM3410" i="5"/>
  <c r="BM3410" i="5"/>
  <c r="AW3411" i="5"/>
  <c r="BG3412" i="5"/>
  <c r="BG3413" i="5"/>
  <c r="AM3414" i="5"/>
  <c r="BM3414" i="5"/>
  <c r="AW3415" i="5"/>
  <c r="BG3416" i="5"/>
  <c r="BG3417" i="5"/>
  <c r="AM3418" i="5"/>
  <c r="BM3418" i="5"/>
  <c r="AW3419" i="5"/>
  <c r="BG3420" i="5"/>
  <c r="BG3421" i="5"/>
  <c r="AM3422" i="5"/>
  <c r="BM3422" i="5"/>
  <c r="AW3423" i="5"/>
  <c r="BG3424" i="5"/>
  <c r="BG3425" i="5"/>
  <c r="AM3426" i="5"/>
  <c r="BM3426" i="5"/>
  <c r="AW3427" i="5"/>
  <c r="BG3428" i="5"/>
  <c r="BG3429" i="5"/>
  <c r="AM3430" i="5"/>
  <c r="BM3430" i="5"/>
  <c r="AW3431" i="5"/>
  <c r="BG3432" i="5"/>
  <c r="BG3433" i="5"/>
  <c r="AM3434" i="5"/>
  <c r="BM3434" i="5"/>
  <c r="AW3435" i="5"/>
  <c r="BG3436" i="5"/>
  <c r="BG3437" i="5"/>
  <c r="AM3438" i="5"/>
  <c r="BM3438" i="5"/>
  <c r="AW3439" i="5"/>
  <c r="BG3440" i="5"/>
  <c r="BG3441" i="5"/>
  <c r="AM3442" i="5"/>
  <c r="BM3442" i="5"/>
  <c r="AW3443" i="5"/>
  <c r="BG3444" i="5"/>
  <c r="BG3445" i="5"/>
  <c r="AM3446" i="5"/>
  <c r="BM3446" i="5"/>
  <c r="AW3447" i="5"/>
  <c r="BG3448" i="5"/>
  <c r="BG3449" i="5"/>
  <c r="AM3450" i="5"/>
  <c r="BM3450" i="5"/>
  <c r="AW3451" i="5"/>
  <c r="BG3452" i="5"/>
  <c r="AW3453" i="5"/>
  <c r="AM3455" i="5"/>
  <c r="AM3459" i="5"/>
  <c r="AM3463" i="5"/>
  <c r="AM3467" i="5"/>
  <c r="AM3471" i="5"/>
  <c r="AM3475" i="5"/>
  <c r="AW3479" i="5"/>
  <c r="AR3480" i="5"/>
  <c r="AW3483" i="5"/>
  <c r="AR3484" i="5"/>
  <c r="AW3487" i="5"/>
  <c r="AR3488" i="5"/>
  <c r="AW3491" i="5"/>
  <c r="AR3492" i="5"/>
  <c r="AW3495" i="5"/>
  <c r="BM3498" i="5"/>
  <c r="AW3503" i="5"/>
  <c r="BM3506" i="5"/>
  <c r="AW3511" i="5"/>
  <c r="BL3515" i="5"/>
  <c r="BL3519" i="5"/>
  <c r="BL3523" i="5"/>
  <c r="BL3527" i="5"/>
  <c r="BL3531" i="5"/>
  <c r="BL3535" i="5"/>
  <c r="AR3368" i="5"/>
  <c r="AR3369" i="5"/>
  <c r="AJ3369" i="5"/>
  <c r="AN3368" i="5"/>
  <c r="AV3368" i="5"/>
  <c r="AJ3368" i="5"/>
  <c r="AN3369" i="5"/>
  <c r="AI3262" i="5"/>
  <c r="AH3262" i="5"/>
  <c r="AG3262" i="5"/>
  <c r="AI3261" i="5"/>
  <c r="AH3261" i="5"/>
  <c r="AG3261" i="5"/>
  <c r="AI3260" i="5"/>
  <c r="AH3260" i="5"/>
  <c r="AG3260" i="5"/>
  <c r="AJ3256" i="5"/>
  <c r="AG3256" i="5"/>
  <c r="AI3248" i="5"/>
  <c r="AH3248" i="5"/>
  <c r="AG3248" i="5"/>
  <c r="AI3247" i="5"/>
  <c r="AH3247" i="5"/>
  <c r="AG3247" i="5"/>
  <c r="AI3246" i="5"/>
  <c r="AH3246" i="5"/>
  <c r="AG3246" i="5"/>
  <c r="AI3245" i="5"/>
  <c r="AH3245" i="5"/>
  <c r="AG3245" i="5"/>
  <c r="AI3244" i="5"/>
  <c r="AH3244" i="5"/>
  <c r="AG3244" i="5"/>
  <c r="AI3243" i="5"/>
  <c r="AH3243" i="5"/>
  <c r="AG3243" i="5"/>
  <c r="AI3242" i="5"/>
  <c r="AH3242" i="5"/>
  <c r="AG3242" i="5"/>
  <c r="AI3241" i="5"/>
  <c r="AH3241" i="5"/>
  <c r="AG3241" i="5"/>
  <c r="AI3240" i="5"/>
  <c r="AH3240" i="5"/>
  <c r="AG3240" i="5"/>
  <c r="AI3239" i="5"/>
  <c r="AH3239" i="5"/>
  <c r="AG3239" i="5"/>
  <c r="AI3238" i="5"/>
  <c r="AH3238" i="5"/>
  <c r="AG3238" i="5"/>
  <c r="AI3237" i="5"/>
  <c r="AH3237" i="5"/>
  <c r="AG3237" i="5"/>
  <c r="AI3236" i="5"/>
  <c r="AH3236" i="5"/>
  <c r="AG3236" i="5"/>
  <c r="AI3235" i="5"/>
  <c r="AH3235" i="5"/>
  <c r="AG3235" i="5"/>
  <c r="AI3234" i="5"/>
  <c r="AH3234" i="5"/>
  <c r="AG3234" i="5"/>
  <c r="AI3233" i="5"/>
  <c r="AH3233" i="5"/>
  <c r="AG3233" i="5"/>
  <c r="AI3232" i="5"/>
  <c r="AH3232" i="5"/>
  <c r="AG3232" i="5"/>
  <c r="AI3231" i="5"/>
  <c r="AH3231" i="5"/>
  <c r="AG3231" i="5"/>
  <c r="AI3230" i="5"/>
  <c r="AH3230" i="5"/>
  <c r="AG3230" i="5"/>
  <c r="AI3229" i="5"/>
  <c r="AH3229" i="5"/>
  <c r="AG3229" i="5"/>
  <c r="AJ3225" i="5"/>
  <c r="AI3219" i="5"/>
  <c r="AH3219" i="5"/>
  <c r="AG3219" i="5"/>
  <c r="AI3218" i="5"/>
  <c r="AH3218" i="5"/>
  <c r="AG3218" i="5"/>
  <c r="AI3217" i="5"/>
  <c r="AH3217" i="5"/>
  <c r="AG3217" i="5"/>
  <c r="AI3216" i="5"/>
  <c r="AH3216" i="5"/>
  <c r="AG3216" i="5"/>
  <c r="AI3215" i="5"/>
  <c r="AH3215" i="5"/>
  <c r="AG3215" i="5"/>
  <c r="AI3214" i="5"/>
  <c r="AH3214" i="5"/>
  <c r="AG3214" i="5"/>
  <c r="AI3213" i="5"/>
  <c r="AH3213" i="5"/>
  <c r="AG3213" i="5"/>
  <c r="AI3212" i="5"/>
  <c r="AH3212" i="5"/>
  <c r="AG3212" i="5"/>
  <c r="AI3211" i="5"/>
  <c r="AH3211" i="5"/>
  <c r="AG3211" i="5"/>
  <c r="AJ3207" i="5"/>
  <c r="AG3207" i="5"/>
  <c r="AI3201" i="5"/>
  <c r="AH3201" i="5"/>
  <c r="AG3201" i="5"/>
  <c r="AI3200" i="5"/>
  <c r="AH3200" i="5"/>
  <c r="AG3200" i="5"/>
  <c r="AI3199" i="5"/>
  <c r="AH3199" i="5"/>
  <c r="AG3199" i="5"/>
  <c r="AI3198" i="5"/>
  <c r="AH3198" i="5"/>
  <c r="AG3198" i="5"/>
  <c r="AI3197" i="5"/>
  <c r="AH3197" i="5"/>
  <c r="AG3197" i="5"/>
  <c r="AI3196" i="5"/>
  <c r="AH3196" i="5"/>
  <c r="AG3196" i="5"/>
  <c r="AI3195" i="5"/>
  <c r="AH3195" i="5"/>
  <c r="AG3195" i="5"/>
  <c r="AI3194" i="5"/>
  <c r="AH3194" i="5"/>
  <c r="AG3194" i="5"/>
  <c r="AI3193" i="5"/>
  <c r="AH3193" i="5"/>
  <c r="AG3193" i="5"/>
  <c r="AI3192" i="5"/>
  <c r="AH3192" i="5"/>
  <c r="AG3192" i="5"/>
  <c r="AJ3188" i="5"/>
  <c r="AG3188" i="5"/>
  <c r="AI3179" i="5"/>
  <c r="AH3179" i="5"/>
  <c r="AG3179" i="5"/>
  <c r="AI3178" i="5"/>
  <c r="AH3178" i="5"/>
  <c r="AG3178" i="5"/>
  <c r="AI3177" i="5"/>
  <c r="AH3177" i="5"/>
  <c r="AG3177" i="5"/>
  <c r="AI3176" i="5"/>
  <c r="AH3176" i="5"/>
  <c r="AG3176" i="5"/>
  <c r="AI3175" i="5"/>
  <c r="AH3175" i="5"/>
  <c r="AG3175" i="5"/>
  <c r="AI3174" i="5"/>
  <c r="AH3174" i="5"/>
  <c r="AG3174" i="5"/>
  <c r="AI3173" i="5"/>
  <c r="AH3173" i="5"/>
  <c r="AG3173" i="5"/>
  <c r="AI3172" i="5"/>
  <c r="AH3172" i="5"/>
  <c r="AG3172" i="5"/>
  <c r="AI3171" i="5"/>
  <c r="AH3171" i="5"/>
  <c r="AG3171" i="5"/>
  <c r="AI3170" i="5"/>
  <c r="AH3170" i="5"/>
  <c r="AG3170" i="5"/>
  <c r="AI3169" i="5"/>
  <c r="AH3169" i="5"/>
  <c r="AG3169" i="5"/>
  <c r="AI3168" i="5"/>
  <c r="AH3168" i="5"/>
  <c r="AG3168" i="5"/>
  <c r="AI3167" i="5"/>
  <c r="AH3167" i="5"/>
  <c r="AG3167" i="5"/>
  <c r="AI3166" i="5"/>
  <c r="AH3166" i="5"/>
  <c r="AG3166" i="5"/>
  <c r="AI3165" i="5"/>
  <c r="AH3165" i="5"/>
  <c r="AG3165" i="5"/>
  <c r="AI3164" i="5"/>
  <c r="AH3164" i="5"/>
  <c r="AG3164" i="5"/>
  <c r="AI3163" i="5"/>
  <c r="AH3163" i="5"/>
  <c r="AG3163" i="5"/>
  <c r="AG3159" i="5"/>
  <c r="AJ3159" i="5"/>
  <c r="AI3150" i="5"/>
  <c r="AH3150" i="5"/>
  <c r="AG3150" i="5"/>
  <c r="AI3149" i="5"/>
  <c r="AH3149" i="5"/>
  <c r="AG3149" i="5"/>
  <c r="AI3148" i="5"/>
  <c r="AH3148" i="5"/>
  <c r="AG3148" i="5"/>
  <c r="AI3147" i="5"/>
  <c r="AH3147" i="5"/>
  <c r="AG3147" i="5"/>
  <c r="AI3146" i="5"/>
  <c r="AH3146" i="5"/>
  <c r="AG3146" i="5"/>
  <c r="AG3142" i="5"/>
  <c r="AJ3142" i="5"/>
  <c r="AW3136" i="5"/>
  <c r="AV3136" i="5"/>
  <c r="AU3136" i="5"/>
  <c r="AS3136" i="5"/>
  <c r="AR3136" i="5"/>
  <c r="AQ3136" i="5"/>
  <c r="AO3136" i="5"/>
  <c r="AN3136" i="5"/>
  <c r="AM3136" i="5"/>
  <c r="AK3136" i="5"/>
  <c r="AJ3136" i="5"/>
  <c r="AW3135" i="5"/>
  <c r="AV3135" i="5"/>
  <c r="AU3135" i="5"/>
  <c r="AS3135" i="5"/>
  <c r="AR3135" i="5"/>
  <c r="AQ3135" i="5"/>
  <c r="AO3135" i="5"/>
  <c r="AN3135" i="5"/>
  <c r="AM3135" i="5"/>
  <c r="AK3135" i="5"/>
  <c r="AJ3135" i="5"/>
  <c r="AW3134" i="5"/>
  <c r="AV3134" i="5"/>
  <c r="AU3134" i="5"/>
  <c r="AS3134" i="5"/>
  <c r="AR3134" i="5"/>
  <c r="AQ3134" i="5"/>
  <c r="AO3134" i="5"/>
  <c r="AN3134" i="5"/>
  <c r="AM3134" i="5"/>
  <c r="AK3134" i="5"/>
  <c r="AJ3134" i="5"/>
  <c r="AW3133" i="5"/>
  <c r="AV3133" i="5"/>
  <c r="AU3133" i="5"/>
  <c r="AS3133" i="5"/>
  <c r="AR3133" i="5"/>
  <c r="AQ3133" i="5"/>
  <c r="AO3133" i="5"/>
  <c r="AN3133" i="5"/>
  <c r="AM3133" i="5"/>
  <c r="AK3133" i="5"/>
  <c r="AJ3133" i="5"/>
  <c r="AW3132" i="5"/>
  <c r="AV3132" i="5"/>
  <c r="AU3132" i="5"/>
  <c r="AS3132" i="5"/>
  <c r="AR3132" i="5"/>
  <c r="AQ3132" i="5"/>
  <c r="AO3132" i="5"/>
  <c r="AN3132" i="5"/>
  <c r="AM3132" i="5"/>
  <c r="AK3132" i="5"/>
  <c r="AJ3132" i="5"/>
  <c r="AW3131" i="5"/>
  <c r="AV3131" i="5"/>
  <c r="AU3131" i="5"/>
  <c r="AS3131" i="5"/>
  <c r="AR3131" i="5"/>
  <c r="AQ3131" i="5"/>
  <c r="AO3131" i="5"/>
  <c r="AN3131" i="5"/>
  <c r="AM3131" i="5"/>
  <c r="AK3131" i="5"/>
  <c r="AJ3131" i="5"/>
  <c r="AW3130" i="5"/>
  <c r="AV3130" i="5"/>
  <c r="AU3130" i="5"/>
  <c r="AS3130" i="5"/>
  <c r="AR3130" i="5"/>
  <c r="AQ3130" i="5"/>
  <c r="AO3130" i="5"/>
  <c r="AN3130" i="5"/>
  <c r="AM3130" i="5"/>
  <c r="AK3130" i="5"/>
  <c r="AJ3130" i="5"/>
  <c r="AW3129" i="5"/>
  <c r="AV3129" i="5"/>
  <c r="AU3129" i="5"/>
  <c r="AS3129" i="5"/>
  <c r="AR3129" i="5"/>
  <c r="AQ3129" i="5"/>
  <c r="AO3129" i="5"/>
  <c r="AN3129" i="5"/>
  <c r="AM3129" i="5"/>
  <c r="AK3129" i="5"/>
  <c r="AJ3129" i="5"/>
  <c r="AW3128" i="5"/>
  <c r="AV3128" i="5"/>
  <c r="AU3128" i="5"/>
  <c r="AS3128" i="5"/>
  <c r="AR3128" i="5"/>
  <c r="AQ3128" i="5"/>
  <c r="AO3128" i="5"/>
  <c r="AN3128" i="5"/>
  <c r="AM3128" i="5"/>
  <c r="AK3128" i="5"/>
  <c r="AJ3128" i="5"/>
  <c r="AW3127" i="5"/>
  <c r="AV3127" i="5"/>
  <c r="AU3127" i="5"/>
  <c r="AS3127" i="5"/>
  <c r="AR3127" i="5"/>
  <c r="AQ3127" i="5"/>
  <c r="AO3127" i="5"/>
  <c r="AN3127" i="5"/>
  <c r="AM3127" i="5"/>
  <c r="AK3127" i="5"/>
  <c r="AJ3127" i="5"/>
  <c r="AW3126" i="5"/>
  <c r="AV3126" i="5"/>
  <c r="AU3126" i="5"/>
  <c r="AS3126" i="5"/>
  <c r="AR3126" i="5"/>
  <c r="AQ3126" i="5"/>
  <c r="AO3126" i="5"/>
  <c r="AN3126" i="5"/>
  <c r="AM3126" i="5"/>
  <c r="AK3126" i="5"/>
  <c r="AJ3126" i="5"/>
  <c r="AW3125" i="5"/>
  <c r="AV3125" i="5"/>
  <c r="AU3125" i="5"/>
  <c r="AS3125" i="5"/>
  <c r="AR3125" i="5"/>
  <c r="AQ3125" i="5"/>
  <c r="AO3125" i="5"/>
  <c r="AN3125" i="5"/>
  <c r="AM3125" i="5"/>
  <c r="AK3125" i="5"/>
  <c r="AJ3125" i="5"/>
  <c r="AW3124" i="5"/>
  <c r="AV3124" i="5"/>
  <c r="AU3124" i="5"/>
  <c r="AS3124" i="5"/>
  <c r="AR3124" i="5"/>
  <c r="AQ3124" i="5"/>
  <c r="AO3124" i="5"/>
  <c r="AN3124" i="5"/>
  <c r="AM3124" i="5"/>
  <c r="AK3124" i="5"/>
  <c r="AJ3124" i="5"/>
  <c r="AW3123" i="5"/>
  <c r="AV3123" i="5"/>
  <c r="AU3123" i="5"/>
  <c r="AS3123" i="5"/>
  <c r="AR3123" i="5"/>
  <c r="AQ3123" i="5"/>
  <c r="AO3123" i="5"/>
  <c r="AN3123" i="5"/>
  <c r="AM3123" i="5"/>
  <c r="AK3123" i="5"/>
  <c r="AJ3123" i="5"/>
  <c r="AW3122" i="5"/>
  <c r="AV3122" i="5"/>
  <c r="AU3122" i="5"/>
  <c r="AS3122" i="5"/>
  <c r="AR3122" i="5"/>
  <c r="AQ3122" i="5"/>
  <c r="AO3122" i="5"/>
  <c r="AN3122" i="5"/>
  <c r="AM3122" i="5"/>
  <c r="AK3122" i="5"/>
  <c r="AJ3122" i="5"/>
  <c r="AW3121" i="5"/>
  <c r="AV3121" i="5"/>
  <c r="AU3121" i="5"/>
  <c r="AS3121" i="5"/>
  <c r="AR3121" i="5"/>
  <c r="AQ3121" i="5"/>
  <c r="AO3121" i="5"/>
  <c r="AN3121" i="5"/>
  <c r="AM3121" i="5"/>
  <c r="AK3121" i="5"/>
  <c r="AJ3121" i="5"/>
  <c r="AW3120" i="5"/>
  <c r="AV3120" i="5"/>
  <c r="AU3120" i="5"/>
  <c r="AS3120" i="5"/>
  <c r="AR3120" i="5"/>
  <c r="AQ3120" i="5"/>
  <c r="AO3120" i="5"/>
  <c r="AN3120" i="5"/>
  <c r="AM3120" i="5"/>
  <c r="AK3120" i="5"/>
  <c r="AJ3120" i="5"/>
  <c r="AW3119" i="5"/>
  <c r="AV3119" i="5"/>
  <c r="AU3119" i="5"/>
  <c r="AS3119" i="5"/>
  <c r="AR3119" i="5"/>
  <c r="AQ3119" i="5"/>
  <c r="AO3119" i="5"/>
  <c r="AN3119" i="5"/>
  <c r="AM3119" i="5"/>
  <c r="AK3119" i="5"/>
  <c r="AJ3119" i="5"/>
  <c r="AW3118" i="5"/>
  <c r="AV3118" i="5"/>
  <c r="AU3118" i="5"/>
  <c r="AS3118" i="5"/>
  <c r="AR3118" i="5"/>
  <c r="AQ3118" i="5"/>
  <c r="AO3118" i="5"/>
  <c r="AN3118" i="5"/>
  <c r="AM3118" i="5"/>
  <c r="AK3118" i="5"/>
  <c r="AJ3118" i="5"/>
  <c r="AW3117" i="5"/>
  <c r="AV3117" i="5"/>
  <c r="AU3117" i="5"/>
  <c r="AS3117" i="5"/>
  <c r="AR3117" i="5"/>
  <c r="AQ3117" i="5"/>
  <c r="AO3117" i="5"/>
  <c r="AN3117" i="5"/>
  <c r="AM3117" i="5"/>
  <c r="AK3117" i="5"/>
  <c r="AJ3117" i="5"/>
  <c r="AW3116" i="5"/>
  <c r="AV3116" i="5"/>
  <c r="AU3116" i="5"/>
  <c r="AS3116" i="5"/>
  <c r="AR3116" i="5"/>
  <c r="AQ3116" i="5"/>
  <c r="AO3116" i="5"/>
  <c r="AN3116" i="5"/>
  <c r="AM3116" i="5"/>
  <c r="AK3116" i="5"/>
  <c r="AJ3116" i="5"/>
  <c r="AW3115" i="5"/>
  <c r="AV3115" i="5"/>
  <c r="AU3115" i="5"/>
  <c r="AS3115" i="5"/>
  <c r="AR3115" i="5"/>
  <c r="AQ3115" i="5"/>
  <c r="AO3115" i="5"/>
  <c r="AN3115" i="5"/>
  <c r="AM3115" i="5"/>
  <c r="AK3115" i="5"/>
  <c r="AJ3115" i="5"/>
  <c r="AW3114" i="5"/>
  <c r="AV3114" i="5"/>
  <c r="AU3114" i="5"/>
  <c r="AS3114" i="5"/>
  <c r="AR3114" i="5"/>
  <c r="AQ3114" i="5"/>
  <c r="AO3114" i="5"/>
  <c r="AN3114" i="5"/>
  <c r="AM3114" i="5"/>
  <c r="AK3114" i="5"/>
  <c r="AJ3114" i="5"/>
  <c r="AW3113" i="5"/>
  <c r="AV3113" i="5"/>
  <c r="AU3113" i="5"/>
  <c r="AS3113" i="5"/>
  <c r="AR3113" i="5"/>
  <c r="AQ3113" i="5"/>
  <c r="AO3113" i="5"/>
  <c r="AN3113" i="5"/>
  <c r="AM3113" i="5"/>
  <c r="AK3113" i="5"/>
  <c r="AJ3113" i="5"/>
  <c r="AW3112" i="5"/>
  <c r="AV3112" i="5"/>
  <c r="AU3112" i="5"/>
  <c r="AS3112" i="5"/>
  <c r="AR3112" i="5"/>
  <c r="AQ3112" i="5"/>
  <c r="AO3112" i="5"/>
  <c r="AN3112" i="5"/>
  <c r="AM3112" i="5"/>
  <c r="AK3112" i="5"/>
  <c r="AJ3112" i="5"/>
  <c r="AJ3105" i="5"/>
  <c r="AG3105" i="5"/>
  <c r="AW3099" i="5"/>
  <c r="AV3099" i="5"/>
  <c r="AU3099" i="5"/>
  <c r="AS3099" i="5"/>
  <c r="AR3099" i="5"/>
  <c r="AQ3099" i="5"/>
  <c r="AO3099" i="5"/>
  <c r="AN3099" i="5"/>
  <c r="AM3099" i="5"/>
  <c r="AK3099" i="5"/>
  <c r="AJ3099" i="5"/>
  <c r="AW3098" i="5"/>
  <c r="AV3098" i="5"/>
  <c r="AU3098" i="5"/>
  <c r="AS3098" i="5"/>
  <c r="AR3098" i="5"/>
  <c r="AQ3098" i="5"/>
  <c r="AO3098" i="5"/>
  <c r="AN3098" i="5"/>
  <c r="AM3098" i="5"/>
  <c r="AK3098" i="5"/>
  <c r="AJ3098" i="5"/>
  <c r="AW3097" i="5"/>
  <c r="AV3097" i="5"/>
  <c r="AU3097" i="5"/>
  <c r="AS3097" i="5"/>
  <c r="AR3097" i="5"/>
  <c r="AQ3097" i="5"/>
  <c r="AO3097" i="5"/>
  <c r="AN3097" i="5"/>
  <c r="AM3097" i="5"/>
  <c r="AK3097" i="5"/>
  <c r="AJ3097" i="5"/>
  <c r="AW3096" i="5"/>
  <c r="AV3096" i="5"/>
  <c r="AU3096" i="5"/>
  <c r="AS3096" i="5"/>
  <c r="AR3096" i="5"/>
  <c r="AQ3096" i="5"/>
  <c r="AO3096" i="5"/>
  <c r="AN3096" i="5"/>
  <c r="AM3096" i="5"/>
  <c r="AK3096" i="5"/>
  <c r="AJ3096" i="5"/>
  <c r="AW3095" i="5"/>
  <c r="AV3095" i="5"/>
  <c r="AU3095" i="5"/>
  <c r="AS3095" i="5"/>
  <c r="AR3095" i="5"/>
  <c r="AQ3095" i="5"/>
  <c r="AO3095" i="5"/>
  <c r="AN3095" i="5"/>
  <c r="AM3095" i="5"/>
  <c r="AK3095" i="5"/>
  <c r="AJ3095" i="5"/>
  <c r="AW3094" i="5"/>
  <c r="AV3094" i="5"/>
  <c r="AU3094" i="5"/>
  <c r="AS3094" i="5"/>
  <c r="AR3094" i="5"/>
  <c r="AQ3094" i="5"/>
  <c r="AO3094" i="5"/>
  <c r="AN3094" i="5"/>
  <c r="AM3094" i="5"/>
  <c r="AK3094" i="5"/>
  <c r="AJ3094" i="5"/>
  <c r="AW3093" i="5"/>
  <c r="AV3093" i="5"/>
  <c r="AU3093" i="5"/>
  <c r="AS3093" i="5"/>
  <c r="AR3093" i="5"/>
  <c r="AQ3093" i="5"/>
  <c r="AO3093" i="5"/>
  <c r="AN3093" i="5"/>
  <c r="AM3093" i="5"/>
  <c r="AK3093" i="5"/>
  <c r="AJ3093" i="5"/>
  <c r="AW3092" i="5"/>
  <c r="AV3092" i="5"/>
  <c r="AU3092" i="5"/>
  <c r="AS3092" i="5"/>
  <c r="AR3092" i="5"/>
  <c r="AQ3092" i="5"/>
  <c r="AO3092" i="5"/>
  <c r="AN3092" i="5"/>
  <c r="AM3092" i="5"/>
  <c r="AK3092" i="5"/>
  <c r="AJ3092" i="5"/>
  <c r="AW3091" i="5"/>
  <c r="AV3091" i="5"/>
  <c r="AU3091" i="5"/>
  <c r="AS3091" i="5"/>
  <c r="AR3091" i="5"/>
  <c r="AQ3091" i="5"/>
  <c r="AO3091" i="5"/>
  <c r="AN3091" i="5"/>
  <c r="AM3091" i="5"/>
  <c r="AK3091" i="5"/>
  <c r="AJ3091" i="5"/>
  <c r="AW3090" i="5"/>
  <c r="AV3090" i="5"/>
  <c r="AU3090" i="5"/>
  <c r="AS3090" i="5"/>
  <c r="AR3090" i="5"/>
  <c r="AQ3090" i="5"/>
  <c r="AO3090" i="5"/>
  <c r="AN3090" i="5"/>
  <c r="AM3090" i="5"/>
  <c r="AK3090" i="5"/>
  <c r="AJ3090" i="5"/>
  <c r="AW3089" i="5"/>
  <c r="AV3089" i="5"/>
  <c r="AU3089" i="5"/>
  <c r="AS3089" i="5"/>
  <c r="AR3089" i="5"/>
  <c r="AQ3089" i="5"/>
  <c r="AO3089" i="5"/>
  <c r="AN3089" i="5"/>
  <c r="AM3089" i="5"/>
  <c r="AK3089" i="5"/>
  <c r="AJ3089" i="5"/>
  <c r="AW3088" i="5"/>
  <c r="AV3088" i="5"/>
  <c r="AU3088" i="5"/>
  <c r="AS3088" i="5"/>
  <c r="AR3088" i="5"/>
  <c r="AQ3088" i="5"/>
  <c r="AO3088" i="5"/>
  <c r="AN3088" i="5"/>
  <c r="AM3088" i="5"/>
  <c r="AK3088" i="5"/>
  <c r="AJ3088" i="5"/>
  <c r="AW3087" i="5"/>
  <c r="AV3087" i="5"/>
  <c r="AU3087" i="5"/>
  <c r="AS3087" i="5"/>
  <c r="AR3087" i="5"/>
  <c r="AQ3087" i="5"/>
  <c r="AO3087" i="5"/>
  <c r="AN3087" i="5"/>
  <c r="AM3087" i="5"/>
  <c r="AK3087" i="5"/>
  <c r="AJ3087" i="5"/>
  <c r="AW3086" i="5"/>
  <c r="AV3086" i="5"/>
  <c r="AU3086" i="5"/>
  <c r="AS3086" i="5"/>
  <c r="AR3086" i="5"/>
  <c r="AQ3086" i="5"/>
  <c r="AO3086" i="5"/>
  <c r="AN3086" i="5"/>
  <c r="AM3086" i="5"/>
  <c r="AK3086" i="5"/>
  <c r="AJ3086" i="5"/>
  <c r="AW3085" i="5"/>
  <c r="AV3085" i="5"/>
  <c r="AU3085" i="5"/>
  <c r="AS3085" i="5"/>
  <c r="AR3085" i="5"/>
  <c r="AQ3085" i="5"/>
  <c r="AO3085" i="5"/>
  <c r="AN3085" i="5"/>
  <c r="AM3085" i="5"/>
  <c r="AK3085" i="5"/>
  <c r="AJ3085" i="5"/>
  <c r="AW3084" i="5"/>
  <c r="AV3084" i="5"/>
  <c r="AU3084" i="5"/>
  <c r="AS3084" i="5"/>
  <c r="AR3084" i="5"/>
  <c r="AQ3084" i="5"/>
  <c r="AO3084" i="5"/>
  <c r="AN3084" i="5"/>
  <c r="AM3084" i="5"/>
  <c r="AK3084" i="5"/>
  <c r="AJ3084" i="5"/>
  <c r="AW3083" i="5"/>
  <c r="AV3083" i="5"/>
  <c r="AU3083" i="5"/>
  <c r="AS3083" i="5"/>
  <c r="AR3083" i="5"/>
  <c r="AQ3083" i="5"/>
  <c r="AO3083" i="5"/>
  <c r="AN3083" i="5"/>
  <c r="AM3083" i="5"/>
  <c r="AK3083" i="5"/>
  <c r="AJ3083" i="5"/>
  <c r="AW3082" i="5"/>
  <c r="AV3082" i="5"/>
  <c r="AU3082" i="5"/>
  <c r="AS3082" i="5"/>
  <c r="AR3082" i="5"/>
  <c r="AQ3082" i="5"/>
  <c r="AO3082" i="5"/>
  <c r="AN3082" i="5"/>
  <c r="AM3082" i="5"/>
  <c r="AK3082" i="5"/>
  <c r="AJ3082" i="5"/>
  <c r="AW3081" i="5"/>
  <c r="AV3081" i="5"/>
  <c r="AU3081" i="5"/>
  <c r="AS3081" i="5"/>
  <c r="AR3081" i="5"/>
  <c r="AQ3081" i="5"/>
  <c r="AO3081" i="5"/>
  <c r="AN3081" i="5"/>
  <c r="AM3081" i="5"/>
  <c r="AK3081" i="5"/>
  <c r="AJ3081" i="5"/>
  <c r="AW3080" i="5"/>
  <c r="AV3080" i="5"/>
  <c r="AU3080" i="5"/>
  <c r="AS3080" i="5"/>
  <c r="AR3080" i="5"/>
  <c r="AQ3080" i="5"/>
  <c r="AO3080" i="5"/>
  <c r="AN3080" i="5"/>
  <c r="AM3080" i="5"/>
  <c r="AK3080" i="5"/>
  <c r="AJ3080" i="5"/>
  <c r="AW3079" i="5"/>
  <c r="AV3079" i="5"/>
  <c r="AU3079" i="5"/>
  <c r="AS3079" i="5"/>
  <c r="AR3079" i="5"/>
  <c r="AQ3079" i="5"/>
  <c r="AO3079" i="5"/>
  <c r="AN3079" i="5"/>
  <c r="AM3079" i="5"/>
  <c r="AK3079" i="5"/>
  <c r="AJ3079" i="5"/>
  <c r="AW3078" i="5"/>
  <c r="AV3078" i="5"/>
  <c r="AU3078" i="5"/>
  <c r="AS3078" i="5"/>
  <c r="AR3078" i="5"/>
  <c r="AQ3078" i="5"/>
  <c r="AO3078" i="5"/>
  <c r="AN3078" i="5"/>
  <c r="AM3078" i="5"/>
  <c r="AK3078" i="5"/>
  <c r="AJ3078" i="5"/>
  <c r="AW3077" i="5"/>
  <c r="AV3077" i="5"/>
  <c r="AU3077" i="5"/>
  <c r="AS3077" i="5"/>
  <c r="AR3077" i="5"/>
  <c r="AQ3077" i="5"/>
  <c r="AO3077" i="5"/>
  <c r="AN3077" i="5"/>
  <c r="AM3077" i="5"/>
  <c r="AK3077" i="5"/>
  <c r="AJ3077" i="5"/>
  <c r="AW3076" i="5"/>
  <c r="AV3076" i="5"/>
  <c r="AU3076" i="5"/>
  <c r="AS3076" i="5"/>
  <c r="AR3076" i="5"/>
  <c r="AQ3076" i="5"/>
  <c r="AO3076" i="5"/>
  <c r="AN3076" i="5"/>
  <c r="AM3076" i="5"/>
  <c r="AK3076" i="5"/>
  <c r="AJ3076" i="5"/>
  <c r="AW3075" i="5"/>
  <c r="AV3075" i="5"/>
  <c r="AU3075" i="5"/>
  <c r="AS3075" i="5"/>
  <c r="AR3075" i="5"/>
  <c r="AQ3075" i="5"/>
  <c r="AO3075" i="5"/>
  <c r="AN3075" i="5"/>
  <c r="AM3075" i="5"/>
  <c r="AK3075" i="5"/>
  <c r="AJ3075" i="5"/>
  <c r="AJ3068" i="5"/>
  <c r="AG3068" i="5"/>
  <c r="AK3062" i="5"/>
  <c r="AJ3062" i="5"/>
  <c r="AI3062" i="5"/>
  <c r="AG3062" i="5"/>
  <c r="AK3061" i="5"/>
  <c r="AJ3061" i="5"/>
  <c r="AI3061" i="5"/>
  <c r="AG3061" i="5"/>
  <c r="AK3060" i="5"/>
  <c r="AJ3060" i="5"/>
  <c r="AI3060" i="5"/>
  <c r="AG3060" i="5"/>
  <c r="AK3059" i="5"/>
  <c r="AJ3059" i="5"/>
  <c r="AI3059" i="5"/>
  <c r="AG3059" i="5"/>
  <c r="AK3058" i="5"/>
  <c r="AJ3058" i="5"/>
  <c r="AI3058" i="5"/>
  <c r="AG3058" i="5"/>
  <c r="AK3057" i="5"/>
  <c r="AJ3057" i="5"/>
  <c r="AI3057" i="5"/>
  <c r="AG3057" i="5"/>
  <c r="AK3056" i="5"/>
  <c r="AJ3056" i="5"/>
  <c r="AI3056" i="5"/>
  <c r="AG3056" i="5"/>
  <c r="AK3055" i="5"/>
  <c r="AJ3055" i="5"/>
  <c r="AI3055" i="5"/>
  <c r="AG3055" i="5"/>
  <c r="AK3054" i="5"/>
  <c r="AJ3054" i="5"/>
  <c r="AI3054" i="5"/>
  <c r="AG3054" i="5"/>
  <c r="AK3053" i="5"/>
  <c r="AJ3053" i="5"/>
  <c r="AI3053" i="5"/>
  <c r="AG3053" i="5"/>
  <c r="AK3052" i="5"/>
  <c r="AJ3052" i="5"/>
  <c r="AI3052" i="5"/>
  <c r="AG3052" i="5"/>
  <c r="AK3051" i="5"/>
  <c r="AJ3051" i="5"/>
  <c r="AI3051" i="5"/>
  <c r="AG3051" i="5"/>
  <c r="AK3050" i="5"/>
  <c r="AJ3050" i="5"/>
  <c r="AI3050" i="5"/>
  <c r="AG3050" i="5"/>
  <c r="AK3049" i="5"/>
  <c r="AJ3049" i="5"/>
  <c r="AI3049" i="5"/>
  <c r="AG3049" i="5"/>
  <c r="AK3048" i="5"/>
  <c r="AJ3048" i="5"/>
  <c r="AI3048" i="5"/>
  <c r="AG3048" i="5"/>
  <c r="AK3047" i="5"/>
  <c r="AJ3047" i="5"/>
  <c r="AI3047" i="5"/>
  <c r="AG3047" i="5"/>
  <c r="AK3046" i="5"/>
  <c r="AJ3046" i="5"/>
  <c r="AI3046" i="5"/>
  <c r="AG3046" i="5"/>
  <c r="AK3045" i="5"/>
  <c r="AJ3045" i="5"/>
  <c r="AI3045" i="5"/>
  <c r="AG3045" i="5"/>
  <c r="AK3044" i="5"/>
  <c r="AJ3044" i="5"/>
  <c r="AI3044" i="5"/>
  <c r="AG3044" i="5"/>
  <c r="AK3043" i="5"/>
  <c r="AJ3043" i="5"/>
  <c r="AI3043" i="5"/>
  <c r="AG3043" i="5"/>
  <c r="AK3042" i="5"/>
  <c r="AJ3042" i="5"/>
  <c r="AI3042" i="5"/>
  <c r="AG3042" i="5"/>
  <c r="AK3041" i="5"/>
  <c r="AJ3041" i="5"/>
  <c r="AI3041" i="5"/>
  <c r="AG3041" i="5"/>
  <c r="AK3040" i="5"/>
  <c r="AJ3040" i="5"/>
  <c r="AI3040" i="5"/>
  <c r="AG3040" i="5"/>
  <c r="AK3039" i="5"/>
  <c r="AJ3039" i="5"/>
  <c r="AI3039" i="5"/>
  <c r="AG3039" i="5"/>
  <c r="AK3038" i="5"/>
  <c r="AJ3038" i="5"/>
  <c r="AI3038" i="5"/>
  <c r="AG3038" i="5"/>
  <c r="AJ3034" i="5"/>
  <c r="AG3034" i="5"/>
  <c r="BN3010" i="5"/>
  <c r="BM3010" i="5"/>
  <c r="BL3010" i="5"/>
  <c r="BK3010" i="5"/>
  <c r="BI3010" i="5"/>
  <c r="BH3010" i="5"/>
  <c r="BG3010" i="5"/>
  <c r="BF3010" i="5"/>
  <c r="BD3010" i="5"/>
  <c r="BC3010" i="5"/>
  <c r="BB3010" i="5"/>
  <c r="BA3010" i="5"/>
  <c r="AY3010" i="5"/>
  <c r="AX3010" i="5"/>
  <c r="AW3010" i="5"/>
  <c r="AV3010" i="5"/>
  <c r="AT3010" i="5"/>
  <c r="AS3010" i="5"/>
  <c r="AR3010" i="5"/>
  <c r="AQ3010" i="5"/>
  <c r="AO3010" i="5"/>
  <c r="AN3010" i="5"/>
  <c r="AM3010" i="5"/>
  <c r="AL3010" i="5"/>
  <c r="AJ3010" i="5"/>
  <c r="AI3010" i="5"/>
  <c r="AH3010" i="5"/>
  <c r="AG3010" i="5"/>
  <c r="BN3009" i="5"/>
  <c r="BM3009" i="5"/>
  <c r="BL3009" i="5"/>
  <c r="BK3009" i="5"/>
  <c r="BI3009" i="5"/>
  <c r="BH3009" i="5"/>
  <c r="BG3009" i="5"/>
  <c r="BF3009" i="5"/>
  <c r="BD3009" i="5"/>
  <c r="BC3009" i="5"/>
  <c r="BB3009" i="5"/>
  <c r="BA3009" i="5"/>
  <c r="AY3009" i="5"/>
  <c r="AX3009" i="5"/>
  <c r="AW3009" i="5"/>
  <c r="AV3009" i="5"/>
  <c r="AT3009" i="5"/>
  <c r="AS3009" i="5"/>
  <c r="AR3009" i="5"/>
  <c r="AQ3009" i="5"/>
  <c r="AO3009" i="5"/>
  <c r="AN3009" i="5"/>
  <c r="AM3009" i="5"/>
  <c r="AL3009" i="5"/>
  <c r="AJ3009" i="5"/>
  <c r="AI3009" i="5"/>
  <c r="AH3009" i="5"/>
  <c r="AG3009" i="5"/>
  <c r="CK3008" i="5"/>
  <c r="CJ3008" i="5"/>
  <c r="CI3008" i="5"/>
  <c r="CH3008" i="5"/>
  <c r="CG3008" i="5"/>
  <c r="CF3008" i="5"/>
  <c r="CE3008" i="5"/>
  <c r="CD3008" i="5"/>
  <c r="CC3008" i="5"/>
  <c r="CB3008" i="5"/>
  <c r="CA3008" i="5"/>
  <c r="BZ3008" i="5"/>
  <c r="BY3008" i="5"/>
  <c r="BX3008" i="5"/>
  <c r="BW3008" i="5"/>
  <c r="BV3008" i="5"/>
  <c r="BU3008" i="5"/>
  <c r="BT3008" i="5"/>
  <c r="BS3008" i="5"/>
  <c r="BR3008" i="5"/>
  <c r="BQ3008" i="5"/>
  <c r="BN3008" i="5"/>
  <c r="BM3008" i="5"/>
  <c r="BL3008" i="5"/>
  <c r="BK3008" i="5"/>
  <c r="BI3008" i="5"/>
  <c r="BH3008" i="5"/>
  <c r="BG3008" i="5"/>
  <c r="BF3008" i="5"/>
  <c r="BD3008" i="5"/>
  <c r="BC3008" i="5"/>
  <c r="BB3008" i="5"/>
  <c r="BA3008" i="5"/>
  <c r="AY3008" i="5"/>
  <c r="AX3008" i="5"/>
  <c r="AW3008" i="5"/>
  <c r="AV3008" i="5"/>
  <c r="AT3008" i="5"/>
  <c r="AS3008" i="5"/>
  <c r="AR3008" i="5"/>
  <c r="AQ3008" i="5"/>
  <c r="AO3008" i="5"/>
  <c r="AN3008" i="5"/>
  <c r="AM3008" i="5"/>
  <c r="AL3008" i="5"/>
  <c r="AJ3008" i="5"/>
  <c r="AI3008" i="5"/>
  <c r="AH3008" i="5"/>
  <c r="AG3008" i="5"/>
  <c r="CK3007" i="5"/>
  <c r="CJ3007" i="5"/>
  <c r="CI3007" i="5"/>
  <c r="CH3007" i="5"/>
  <c r="CG3007" i="5"/>
  <c r="CF3007" i="5"/>
  <c r="CE3007" i="5"/>
  <c r="CD3007" i="5"/>
  <c r="CC3007" i="5"/>
  <c r="CB3007" i="5"/>
  <c r="CA3007" i="5"/>
  <c r="BZ3007" i="5"/>
  <c r="BY3007" i="5"/>
  <c r="BX3007" i="5"/>
  <c r="BW3007" i="5"/>
  <c r="BV3007" i="5"/>
  <c r="BU3007" i="5"/>
  <c r="BT3007" i="5"/>
  <c r="BS3007" i="5"/>
  <c r="BR3007" i="5"/>
  <c r="BQ3007" i="5"/>
  <c r="BN3007" i="5"/>
  <c r="BM3007" i="5"/>
  <c r="BL3007" i="5"/>
  <c r="BK3007" i="5"/>
  <c r="BI3007" i="5"/>
  <c r="BH3007" i="5"/>
  <c r="BG3007" i="5"/>
  <c r="BF3007" i="5"/>
  <c r="BD3007" i="5"/>
  <c r="BC3007" i="5"/>
  <c r="BB3007" i="5"/>
  <c r="BA3007" i="5"/>
  <c r="AY3007" i="5"/>
  <c r="AX3007" i="5"/>
  <c r="AW3007" i="5"/>
  <c r="AV3007" i="5"/>
  <c r="AT3007" i="5"/>
  <c r="AS3007" i="5"/>
  <c r="AR3007" i="5"/>
  <c r="AQ3007" i="5"/>
  <c r="AO3007" i="5"/>
  <c r="AN3007" i="5"/>
  <c r="AM3007" i="5"/>
  <c r="AL3007" i="5"/>
  <c r="AJ3007" i="5"/>
  <c r="AI3007" i="5"/>
  <c r="AH3007" i="5"/>
  <c r="AG3007" i="5"/>
  <c r="CK3006" i="5"/>
  <c r="CJ3006" i="5"/>
  <c r="CI3006" i="5"/>
  <c r="CH3006" i="5"/>
  <c r="CG3006" i="5"/>
  <c r="CF3006" i="5"/>
  <c r="CE3006" i="5"/>
  <c r="CD3006" i="5"/>
  <c r="CC3006" i="5"/>
  <c r="CB3006" i="5"/>
  <c r="CA3006" i="5"/>
  <c r="BZ3006" i="5"/>
  <c r="BY3006" i="5"/>
  <c r="BX3006" i="5"/>
  <c r="BW3006" i="5"/>
  <c r="BV3006" i="5"/>
  <c r="BU3006" i="5"/>
  <c r="BT3006" i="5"/>
  <c r="BS3006" i="5"/>
  <c r="BR3006" i="5"/>
  <c r="BQ3006" i="5"/>
  <c r="BN3006" i="5"/>
  <c r="BM3006" i="5"/>
  <c r="BL3006" i="5"/>
  <c r="BK3006" i="5"/>
  <c r="BI3006" i="5"/>
  <c r="BH3006" i="5"/>
  <c r="BG3006" i="5"/>
  <c r="BF3006" i="5"/>
  <c r="BD3006" i="5"/>
  <c r="BC3006" i="5"/>
  <c r="BB3006" i="5"/>
  <c r="BA3006" i="5"/>
  <c r="AY3006" i="5"/>
  <c r="AX3006" i="5"/>
  <c r="AW3006" i="5"/>
  <c r="AV3006" i="5"/>
  <c r="AT3006" i="5"/>
  <c r="AS3006" i="5"/>
  <c r="AR3006" i="5"/>
  <c r="AQ3006" i="5"/>
  <c r="AO3006" i="5"/>
  <c r="AN3006" i="5"/>
  <c r="AM3006" i="5"/>
  <c r="AL3006" i="5"/>
  <c r="AJ3006" i="5"/>
  <c r="AI3006" i="5"/>
  <c r="AH3006" i="5"/>
  <c r="AG3006" i="5"/>
  <c r="CK3005" i="5"/>
  <c r="CJ3005" i="5"/>
  <c r="CI3005" i="5"/>
  <c r="CH3005" i="5"/>
  <c r="CG3005" i="5"/>
  <c r="CF3005" i="5"/>
  <c r="CE3005" i="5"/>
  <c r="CD3005" i="5"/>
  <c r="CC3005" i="5"/>
  <c r="CB3005" i="5"/>
  <c r="CA3005" i="5"/>
  <c r="BZ3005" i="5"/>
  <c r="BY3005" i="5"/>
  <c r="BX3005" i="5"/>
  <c r="BW3005" i="5"/>
  <c r="BV3005" i="5"/>
  <c r="BU3005" i="5"/>
  <c r="BT3005" i="5"/>
  <c r="BS3005" i="5"/>
  <c r="BR3005" i="5"/>
  <c r="BQ3005" i="5"/>
  <c r="BN3005" i="5"/>
  <c r="BM3005" i="5"/>
  <c r="BL3005" i="5"/>
  <c r="BK3005" i="5"/>
  <c r="BI3005" i="5"/>
  <c r="BH3005" i="5"/>
  <c r="BG3005" i="5"/>
  <c r="BF3005" i="5"/>
  <c r="BD3005" i="5"/>
  <c r="BC3005" i="5"/>
  <c r="BB3005" i="5"/>
  <c r="BA3005" i="5"/>
  <c r="AY3005" i="5"/>
  <c r="AX3005" i="5"/>
  <c r="AW3005" i="5"/>
  <c r="AV3005" i="5"/>
  <c r="AT3005" i="5"/>
  <c r="AS3005" i="5"/>
  <c r="AR3005" i="5"/>
  <c r="AQ3005" i="5"/>
  <c r="AO3005" i="5"/>
  <c r="AN3005" i="5"/>
  <c r="AM3005" i="5"/>
  <c r="AL3005" i="5"/>
  <c r="AJ3005" i="5"/>
  <c r="AI3005" i="5"/>
  <c r="AH3005" i="5"/>
  <c r="AG3005" i="5"/>
  <c r="BN3004" i="5"/>
  <c r="BM3004" i="5"/>
  <c r="BL3004" i="5"/>
  <c r="BK3004" i="5"/>
  <c r="BI3004" i="5"/>
  <c r="BH3004" i="5"/>
  <c r="BG3004" i="5"/>
  <c r="BF3004" i="5"/>
  <c r="BD3004" i="5"/>
  <c r="BC3004" i="5"/>
  <c r="BB3004" i="5"/>
  <c r="BA3004" i="5"/>
  <c r="AY3004" i="5"/>
  <c r="AX3004" i="5"/>
  <c r="AW3004" i="5"/>
  <c r="AV3004" i="5"/>
  <c r="AT3004" i="5"/>
  <c r="AS3004" i="5"/>
  <c r="AR3004" i="5"/>
  <c r="AQ3004" i="5"/>
  <c r="AO3004" i="5"/>
  <c r="AN3004" i="5"/>
  <c r="AM3004" i="5"/>
  <c r="AL3004" i="5"/>
  <c r="AJ3004" i="5"/>
  <c r="AI3004" i="5"/>
  <c r="AH3004" i="5"/>
  <c r="AG3004" i="5"/>
  <c r="BN3003" i="5"/>
  <c r="BM3003" i="5"/>
  <c r="BL3003" i="5"/>
  <c r="BK3003" i="5"/>
  <c r="BI3003" i="5"/>
  <c r="BH3003" i="5"/>
  <c r="BG3003" i="5"/>
  <c r="BF3003" i="5"/>
  <c r="BD3003" i="5"/>
  <c r="BC3003" i="5"/>
  <c r="BB3003" i="5"/>
  <c r="BA3003" i="5"/>
  <c r="AY3003" i="5"/>
  <c r="AX3003" i="5"/>
  <c r="AW3003" i="5"/>
  <c r="AV3003" i="5"/>
  <c r="AT3003" i="5"/>
  <c r="AS3003" i="5"/>
  <c r="AR3003" i="5"/>
  <c r="AQ3003" i="5"/>
  <c r="AO3003" i="5"/>
  <c r="AN3003" i="5"/>
  <c r="AM3003" i="5"/>
  <c r="AL3003" i="5"/>
  <c r="AJ3003" i="5"/>
  <c r="AI3003" i="5"/>
  <c r="AH3003" i="5"/>
  <c r="AG3003" i="5"/>
  <c r="BN3002" i="5"/>
  <c r="BM3002" i="5"/>
  <c r="BL3002" i="5"/>
  <c r="BK3002" i="5"/>
  <c r="BI3002" i="5"/>
  <c r="BH3002" i="5"/>
  <c r="BG3002" i="5"/>
  <c r="BF3002" i="5"/>
  <c r="BD3002" i="5"/>
  <c r="BC3002" i="5"/>
  <c r="BB3002" i="5"/>
  <c r="BA3002" i="5"/>
  <c r="AY3002" i="5"/>
  <c r="AX3002" i="5"/>
  <c r="AW3002" i="5"/>
  <c r="AV3002" i="5"/>
  <c r="AT3002" i="5"/>
  <c r="AS3002" i="5"/>
  <c r="AR3002" i="5"/>
  <c r="AQ3002" i="5"/>
  <c r="AO3002" i="5"/>
  <c r="AN3002" i="5"/>
  <c r="AM3002" i="5"/>
  <c r="AL3002" i="5"/>
  <c r="AJ3002" i="5"/>
  <c r="AI3002" i="5"/>
  <c r="AH3002" i="5"/>
  <c r="AG3002" i="5"/>
  <c r="BN3001" i="5"/>
  <c r="BM3001" i="5"/>
  <c r="BL3001" i="5"/>
  <c r="BK3001" i="5"/>
  <c r="BI3001" i="5"/>
  <c r="BH3001" i="5"/>
  <c r="BG3001" i="5"/>
  <c r="BF3001" i="5"/>
  <c r="BD3001" i="5"/>
  <c r="BC3001" i="5"/>
  <c r="BB3001" i="5"/>
  <c r="BA3001" i="5"/>
  <c r="AY3001" i="5"/>
  <c r="AX3001" i="5"/>
  <c r="AW3001" i="5"/>
  <c r="AV3001" i="5"/>
  <c r="AT3001" i="5"/>
  <c r="AS3001" i="5"/>
  <c r="AR3001" i="5"/>
  <c r="AQ3001" i="5"/>
  <c r="AO3001" i="5"/>
  <c r="AN3001" i="5"/>
  <c r="AM3001" i="5"/>
  <c r="AL3001" i="5"/>
  <c r="AJ3001" i="5"/>
  <c r="AI3001" i="5"/>
  <c r="AH3001" i="5"/>
  <c r="AG3001" i="5"/>
  <c r="BN3000" i="5"/>
  <c r="BM3000" i="5"/>
  <c r="BL3000" i="5"/>
  <c r="BK3000" i="5"/>
  <c r="BI3000" i="5"/>
  <c r="BH3000" i="5"/>
  <c r="BG3000" i="5"/>
  <c r="BF3000" i="5"/>
  <c r="BD3000" i="5"/>
  <c r="BC3000" i="5"/>
  <c r="BB3000" i="5"/>
  <c r="BA3000" i="5"/>
  <c r="AY3000" i="5"/>
  <c r="AX3000" i="5"/>
  <c r="AW3000" i="5"/>
  <c r="AV3000" i="5"/>
  <c r="AT3000" i="5"/>
  <c r="AS3000" i="5"/>
  <c r="AR3000" i="5"/>
  <c r="AQ3000" i="5"/>
  <c r="AO3000" i="5"/>
  <c r="AN3000" i="5"/>
  <c r="AM3000" i="5"/>
  <c r="AL3000" i="5"/>
  <c r="AJ3000" i="5"/>
  <c r="AI3000" i="5"/>
  <c r="AH3000" i="5"/>
  <c r="AG3000" i="5"/>
  <c r="BN2999" i="5"/>
  <c r="BM2999" i="5"/>
  <c r="BL2999" i="5"/>
  <c r="BK2999" i="5"/>
  <c r="BI2999" i="5"/>
  <c r="BH2999" i="5"/>
  <c r="BG2999" i="5"/>
  <c r="BF2999" i="5"/>
  <c r="BD2999" i="5"/>
  <c r="BC2999" i="5"/>
  <c r="BB2999" i="5"/>
  <c r="BA2999" i="5"/>
  <c r="AY2999" i="5"/>
  <c r="AX2999" i="5"/>
  <c r="AW2999" i="5"/>
  <c r="AV2999" i="5"/>
  <c r="AT2999" i="5"/>
  <c r="AS2999" i="5"/>
  <c r="AR2999" i="5"/>
  <c r="AQ2999" i="5"/>
  <c r="AO2999" i="5"/>
  <c r="AN2999" i="5"/>
  <c r="AM2999" i="5"/>
  <c r="AL2999" i="5"/>
  <c r="AJ2999" i="5"/>
  <c r="AI2999" i="5"/>
  <c r="AH2999" i="5"/>
  <c r="AG2999" i="5"/>
  <c r="BN2998" i="5"/>
  <c r="BM2998" i="5"/>
  <c r="BL2998" i="5"/>
  <c r="BK2998" i="5"/>
  <c r="BI2998" i="5"/>
  <c r="BH2998" i="5"/>
  <c r="BG2998" i="5"/>
  <c r="BF2998" i="5"/>
  <c r="BD2998" i="5"/>
  <c r="BC2998" i="5"/>
  <c r="BB2998" i="5"/>
  <c r="BA2998" i="5"/>
  <c r="AY2998" i="5"/>
  <c r="AX2998" i="5"/>
  <c r="AW2998" i="5"/>
  <c r="AV2998" i="5"/>
  <c r="AT2998" i="5"/>
  <c r="AS2998" i="5"/>
  <c r="AR2998" i="5"/>
  <c r="AQ2998" i="5"/>
  <c r="AO2998" i="5"/>
  <c r="AN2998" i="5"/>
  <c r="AM2998" i="5"/>
  <c r="AL2998" i="5"/>
  <c r="AJ2998" i="5"/>
  <c r="AI2998" i="5"/>
  <c r="AH2998" i="5"/>
  <c r="AG2998" i="5"/>
  <c r="CK2997" i="5"/>
  <c r="CJ2997" i="5"/>
  <c r="CI2997" i="5"/>
  <c r="CH2997" i="5"/>
  <c r="CG2997" i="5"/>
  <c r="CF2997" i="5"/>
  <c r="CE2997" i="5"/>
  <c r="CD2997" i="5"/>
  <c r="CC2997" i="5"/>
  <c r="CB2997" i="5"/>
  <c r="CA2997" i="5"/>
  <c r="BZ2997" i="5"/>
  <c r="BY2997" i="5"/>
  <c r="BX2997" i="5"/>
  <c r="BW2997" i="5"/>
  <c r="BV2997" i="5"/>
  <c r="BU2997" i="5"/>
  <c r="BT2997" i="5"/>
  <c r="BS2997" i="5"/>
  <c r="BR2997" i="5"/>
  <c r="BQ2997" i="5"/>
  <c r="BN2997" i="5"/>
  <c r="BM2997" i="5"/>
  <c r="BL2997" i="5"/>
  <c r="BK2997" i="5"/>
  <c r="BI2997" i="5"/>
  <c r="BH2997" i="5"/>
  <c r="BG2997" i="5"/>
  <c r="BF2997" i="5"/>
  <c r="BD2997" i="5"/>
  <c r="BC2997" i="5"/>
  <c r="BB2997" i="5"/>
  <c r="BA2997" i="5"/>
  <c r="AY2997" i="5"/>
  <c r="AX2997" i="5"/>
  <c r="AW2997" i="5"/>
  <c r="AV2997" i="5"/>
  <c r="AT2997" i="5"/>
  <c r="AS2997" i="5"/>
  <c r="AR2997" i="5"/>
  <c r="AQ2997" i="5"/>
  <c r="AO2997" i="5"/>
  <c r="AN2997" i="5"/>
  <c r="AM2997" i="5"/>
  <c r="AL2997" i="5"/>
  <c r="AJ2997" i="5"/>
  <c r="AI2997" i="5"/>
  <c r="AH2997" i="5"/>
  <c r="AG2997" i="5"/>
  <c r="CK2996" i="5"/>
  <c r="CJ2996" i="5"/>
  <c r="CI2996" i="5"/>
  <c r="CH2996" i="5"/>
  <c r="CG2996" i="5"/>
  <c r="CF2996" i="5"/>
  <c r="CE2996" i="5"/>
  <c r="CD2996" i="5"/>
  <c r="CC2996" i="5"/>
  <c r="CB2996" i="5"/>
  <c r="CA2996" i="5"/>
  <c r="BZ2996" i="5"/>
  <c r="BY2996" i="5"/>
  <c r="BX2996" i="5"/>
  <c r="BW2996" i="5"/>
  <c r="BV2996" i="5"/>
  <c r="BU2996" i="5"/>
  <c r="BT2996" i="5"/>
  <c r="BS2996" i="5"/>
  <c r="BR2996" i="5"/>
  <c r="BQ2996" i="5"/>
  <c r="BN2996" i="5"/>
  <c r="BM2996" i="5"/>
  <c r="BL2996" i="5"/>
  <c r="BK2996" i="5"/>
  <c r="BI2996" i="5"/>
  <c r="BH2996" i="5"/>
  <c r="BG2996" i="5"/>
  <c r="BF2996" i="5"/>
  <c r="BD2996" i="5"/>
  <c r="BC2996" i="5"/>
  <c r="BB2996" i="5"/>
  <c r="BA2996" i="5"/>
  <c r="AY2996" i="5"/>
  <c r="AX2996" i="5"/>
  <c r="AW2996" i="5"/>
  <c r="AV2996" i="5"/>
  <c r="AT2996" i="5"/>
  <c r="AS2996" i="5"/>
  <c r="AR2996" i="5"/>
  <c r="AQ2996" i="5"/>
  <c r="AO2996" i="5"/>
  <c r="AN2996" i="5"/>
  <c r="AM2996" i="5"/>
  <c r="AL2996" i="5"/>
  <c r="AJ2996" i="5"/>
  <c r="AI2996" i="5"/>
  <c r="AH2996" i="5"/>
  <c r="AG2996" i="5"/>
  <c r="CK2995" i="5"/>
  <c r="CJ2995" i="5"/>
  <c r="CI2995" i="5"/>
  <c r="CH2995" i="5"/>
  <c r="CG2995" i="5"/>
  <c r="CF2995" i="5"/>
  <c r="CE2995" i="5"/>
  <c r="CD2995" i="5"/>
  <c r="CC2995" i="5"/>
  <c r="CB2995" i="5"/>
  <c r="CA2995" i="5"/>
  <c r="BZ2995" i="5"/>
  <c r="BY2995" i="5"/>
  <c r="BX2995" i="5"/>
  <c r="BW2995" i="5"/>
  <c r="BV2995" i="5"/>
  <c r="BU2995" i="5"/>
  <c r="BT2995" i="5"/>
  <c r="BS2995" i="5"/>
  <c r="BR2995" i="5"/>
  <c r="BQ2995" i="5"/>
  <c r="BN2995" i="5"/>
  <c r="BM2995" i="5"/>
  <c r="BL2995" i="5"/>
  <c r="BK2995" i="5"/>
  <c r="BI2995" i="5"/>
  <c r="BH2995" i="5"/>
  <c r="BG2995" i="5"/>
  <c r="BF2995" i="5"/>
  <c r="BD2995" i="5"/>
  <c r="BC2995" i="5"/>
  <c r="BB2995" i="5"/>
  <c r="BA2995" i="5"/>
  <c r="AY2995" i="5"/>
  <c r="AX2995" i="5"/>
  <c r="AW2995" i="5"/>
  <c r="AV2995" i="5"/>
  <c r="AT2995" i="5"/>
  <c r="AS2995" i="5"/>
  <c r="AR2995" i="5"/>
  <c r="AQ2995" i="5"/>
  <c r="AO2995" i="5"/>
  <c r="AN2995" i="5"/>
  <c r="AM2995" i="5"/>
  <c r="AL2995" i="5"/>
  <c r="AJ2995" i="5"/>
  <c r="AI2995" i="5"/>
  <c r="AH2995" i="5"/>
  <c r="AG2995" i="5"/>
  <c r="CK2994" i="5"/>
  <c r="CJ2994" i="5"/>
  <c r="CI2994" i="5"/>
  <c r="CH2994" i="5"/>
  <c r="CG2994" i="5"/>
  <c r="CF2994" i="5"/>
  <c r="CE2994" i="5"/>
  <c r="CD2994" i="5"/>
  <c r="CC2994" i="5"/>
  <c r="CB2994" i="5"/>
  <c r="CA2994" i="5"/>
  <c r="BZ2994" i="5"/>
  <c r="BY2994" i="5"/>
  <c r="BX2994" i="5"/>
  <c r="BW2994" i="5"/>
  <c r="BV2994" i="5"/>
  <c r="BU2994" i="5"/>
  <c r="BT2994" i="5"/>
  <c r="BS2994" i="5"/>
  <c r="BR2994" i="5"/>
  <c r="BQ2994" i="5"/>
  <c r="BN2994" i="5"/>
  <c r="BM2994" i="5"/>
  <c r="BL2994" i="5"/>
  <c r="BK2994" i="5"/>
  <c r="BI2994" i="5"/>
  <c r="BH2994" i="5"/>
  <c r="BG2994" i="5"/>
  <c r="BF2994" i="5"/>
  <c r="BD2994" i="5"/>
  <c r="BC2994" i="5"/>
  <c r="BB2994" i="5"/>
  <c r="BA2994" i="5"/>
  <c r="AY2994" i="5"/>
  <c r="AX2994" i="5"/>
  <c r="AW2994" i="5"/>
  <c r="AV2994" i="5"/>
  <c r="AT2994" i="5"/>
  <c r="AS2994" i="5"/>
  <c r="AR2994" i="5"/>
  <c r="AQ2994" i="5"/>
  <c r="AO2994" i="5"/>
  <c r="AN2994" i="5"/>
  <c r="AM2994" i="5"/>
  <c r="AL2994" i="5"/>
  <c r="AJ2994" i="5"/>
  <c r="AI2994" i="5"/>
  <c r="AH2994" i="5"/>
  <c r="AG2994" i="5"/>
  <c r="BN2993" i="5"/>
  <c r="BM2993" i="5"/>
  <c r="BL2993" i="5"/>
  <c r="BK2993" i="5"/>
  <c r="BI2993" i="5"/>
  <c r="BH2993" i="5"/>
  <c r="BG2993" i="5"/>
  <c r="BF2993" i="5"/>
  <c r="BD2993" i="5"/>
  <c r="BC2993" i="5"/>
  <c r="BB2993" i="5"/>
  <c r="BA2993" i="5"/>
  <c r="AY2993" i="5"/>
  <c r="AX2993" i="5"/>
  <c r="AW2993" i="5"/>
  <c r="AV2993" i="5"/>
  <c r="AT2993" i="5"/>
  <c r="AS2993" i="5"/>
  <c r="AR2993" i="5"/>
  <c r="AQ2993" i="5"/>
  <c r="AO2993" i="5"/>
  <c r="AN2993" i="5"/>
  <c r="AM2993" i="5"/>
  <c r="AL2993" i="5"/>
  <c r="AJ2993" i="5"/>
  <c r="AI2993" i="5"/>
  <c r="AH2993" i="5"/>
  <c r="AG2993" i="5"/>
  <c r="BN2992" i="5"/>
  <c r="BM2992" i="5"/>
  <c r="BL2992" i="5"/>
  <c r="BK2992" i="5"/>
  <c r="BI2992" i="5"/>
  <c r="BH2992" i="5"/>
  <c r="BG2992" i="5"/>
  <c r="BF2992" i="5"/>
  <c r="BD2992" i="5"/>
  <c r="BC2992" i="5"/>
  <c r="BB2992" i="5"/>
  <c r="BA2992" i="5"/>
  <c r="AY2992" i="5"/>
  <c r="AX2992" i="5"/>
  <c r="AW2992" i="5"/>
  <c r="AV2992" i="5"/>
  <c r="AT2992" i="5"/>
  <c r="AS2992" i="5"/>
  <c r="AR2992" i="5"/>
  <c r="AQ2992" i="5"/>
  <c r="AO2992" i="5"/>
  <c r="AN2992" i="5"/>
  <c r="AM2992" i="5"/>
  <c r="AL2992" i="5"/>
  <c r="AJ2992" i="5"/>
  <c r="AI2992" i="5"/>
  <c r="AH2992" i="5"/>
  <c r="AG2992" i="5"/>
  <c r="BN2991" i="5"/>
  <c r="BM2991" i="5"/>
  <c r="BL2991" i="5"/>
  <c r="BK2991" i="5"/>
  <c r="BI2991" i="5"/>
  <c r="BH2991" i="5"/>
  <c r="BG2991" i="5"/>
  <c r="BF2991" i="5"/>
  <c r="BD2991" i="5"/>
  <c r="BC2991" i="5"/>
  <c r="BB2991" i="5"/>
  <c r="BA2991" i="5"/>
  <c r="AY2991" i="5"/>
  <c r="AX2991" i="5"/>
  <c r="AW2991" i="5"/>
  <c r="AV2991" i="5"/>
  <c r="AT2991" i="5"/>
  <c r="AS2991" i="5"/>
  <c r="AR2991" i="5"/>
  <c r="AQ2991" i="5"/>
  <c r="AO2991" i="5"/>
  <c r="AN2991" i="5"/>
  <c r="AM2991" i="5"/>
  <c r="AL2991" i="5"/>
  <c r="AJ2991" i="5"/>
  <c r="AI2991" i="5"/>
  <c r="AH2991" i="5"/>
  <c r="AG2991" i="5"/>
  <c r="BN2990" i="5"/>
  <c r="BM2990" i="5"/>
  <c r="BL2990" i="5"/>
  <c r="BK2990" i="5"/>
  <c r="BI2990" i="5"/>
  <c r="BH2990" i="5"/>
  <c r="BG2990" i="5"/>
  <c r="BF2990" i="5"/>
  <c r="BD2990" i="5"/>
  <c r="BC2990" i="5"/>
  <c r="BB2990" i="5"/>
  <c r="BA2990" i="5"/>
  <c r="AY2990" i="5"/>
  <c r="AX2990" i="5"/>
  <c r="AW2990" i="5"/>
  <c r="AV2990" i="5"/>
  <c r="AT2990" i="5"/>
  <c r="AS2990" i="5"/>
  <c r="AR2990" i="5"/>
  <c r="AQ2990" i="5"/>
  <c r="AO2990" i="5"/>
  <c r="AN2990" i="5"/>
  <c r="AM2990" i="5"/>
  <c r="AL2990" i="5"/>
  <c r="AJ2990" i="5"/>
  <c r="AI2990" i="5"/>
  <c r="AH2990" i="5"/>
  <c r="AG2990" i="5"/>
  <c r="CK2989" i="5"/>
  <c r="CJ2989" i="5"/>
  <c r="CI2989" i="5"/>
  <c r="CH2989" i="5"/>
  <c r="CG2989" i="5"/>
  <c r="CF2989" i="5"/>
  <c r="CE2989" i="5"/>
  <c r="CD2989" i="5"/>
  <c r="CC2989" i="5"/>
  <c r="CB2989" i="5"/>
  <c r="CA2989" i="5"/>
  <c r="BZ2989" i="5"/>
  <c r="BY2989" i="5"/>
  <c r="BX2989" i="5"/>
  <c r="BW2989" i="5"/>
  <c r="BV2989" i="5"/>
  <c r="BU2989" i="5"/>
  <c r="BT2989" i="5"/>
  <c r="BS2989" i="5"/>
  <c r="BR2989" i="5"/>
  <c r="BQ2989" i="5"/>
  <c r="BN2989" i="5"/>
  <c r="BM2989" i="5"/>
  <c r="BL2989" i="5"/>
  <c r="BK2989" i="5"/>
  <c r="BI2989" i="5"/>
  <c r="BH2989" i="5"/>
  <c r="BG2989" i="5"/>
  <c r="BF2989" i="5"/>
  <c r="BD2989" i="5"/>
  <c r="BC2989" i="5"/>
  <c r="BB2989" i="5"/>
  <c r="BA2989" i="5"/>
  <c r="AY2989" i="5"/>
  <c r="AX2989" i="5"/>
  <c r="AW2989" i="5"/>
  <c r="AV2989" i="5"/>
  <c r="AT2989" i="5"/>
  <c r="AS2989" i="5"/>
  <c r="AR2989" i="5"/>
  <c r="AQ2989" i="5"/>
  <c r="AO2989" i="5"/>
  <c r="AN2989" i="5"/>
  <c r="AM2989" i="5"/>
  <c r="AL2989" i="5"/>
  <c r="AJ2989" i="5"/>
  <c r="AI2989" i="5"/>
  <c r="AH2989" i="5"/>
  <c r="AG2989" i="5"/>
  <c r="CK2988" i="5"/>
  <c r="CJ2988" i="5"/>
  <c r="CI2988" i="5"/>
  <c r="CH2988" i="5"/>
  <c r="CG2988" i="5"/>
  <c r="CF2988" i="5"/>
  <c r="CE2988" i="5"/>
  <c r="CD2988" i="5"/>
  <c r="CC2988" i="5"/>
  <c r="CB2988" i="5"/>
  <c r="CA2988" i="5"/>
  <c r="BZ2988" i="5"/>
  <c r="BY2988" i="5"/>
  <c r="BX2988" i="5"/>
  <c r="BW2988" i="5"/>
  <c r="BV2988" i="5"/>
  <c r="BU2988" i="5"/>
  <c r="BT2988" i="5"/>
  <c r="BS2988" i="5"/>
  <c r="BR2988" i="5"/>
  <c r="BQ2988" i="5"/>
  <c r="BN2988" i="5"/>
  <c r="BM2988" i="5"/>
  <c r="BL2988" i="5"/>
  <c r="BK2988" i="5"/>
  <c r="BI2988" i="5"/>
  <c r="BH2988" i="5"/>
  <c r="BG2988" i="5"/>
  <c r="BF2988" i="5"/>
  <c r="BD2988" i="5"/>
  <c r="BC2988" i="5"/>
  <c r="BB2988" i="5"/>
  <c r="BA2988" i="5"/>
  <c r="AY2988" i="5"/>
  <c r="AX2988" i="5"/>
  <c r="AW2988" i="5"/>
  <c r="AV2988" i="5"/>
  <c r="AT2988" i="5"/>
  <c r="AS2988" i="5"/>
  <c r="AR2988" i="5"/>
  <c r="AQ2988" i="5"/>
  <c r="AO2988" i="5"/>
  <c r="AN2988" i="5"/>
  <c r="AM2988" i="5"/>
  <c r="AL2988" i="5"/>
  <c r="AJ2988" i="5"/>
  <c r="AI2988" i="5"/>
  <c r="AH2988" i="5"/>
  <c r="AG2988" i="5"/>
  <c r="CK2987" i="5"/>
  <c r="CJ2987" i="5"/>
  <c r="CI2987" i="5"/>
  <c r="CH2987" i="5"/>
  <c r="CG2987" i="5"/>
  <c r="CF2987" i="5"/>
  <c r="CE2987" i="5"/>
  <c r="CD2987" i="5"/>
  <c r="CC2987" i="5"/>
  <c r="CB2987" i="5"/>
  <c r="CA2987" i="5"/>
  <c r="BZ2987" i="5"/>
  <c r="BY2987" i="5"/>
  <c r="BX2987" i="5"/>
  <c r="BW2987" i="5"/>
  <c r="BV2987" i="5"/>
  <c r="BU2987" i="5"/>
  <c r="BT2987" i="5"/>
  <c r="BS2987" i="5"/>
  <c r="BR2987" i="5"/>
  <c r="BQ2987" i="5"/>
  <c r="BN2987" i="5"/>
  <c r="BM2987" i="5"/>
  <c r="BL2987" i="5"/>
  <c r="BK2987" i="5"/>
  <c r="BI2987" i="5"/>
  <c r="BH2987" i="5"/>
  <c r="BG2987" i="5"/>
  <c r="BF2987" i="5"/>
  <c r="BD2987" i="5"/>
  <c r="BC2987" i="5"/>
  <c r="BB2987" i="5"/>
  <c r="BA2987" i="5"/>
  <c r="AY2987" i="5"/>
  <c r="AX2987" i="5"/>
  <c r="AW2987" i="5"/>
  <c r="AV2987" i="5"/>
  <c r="AT2987" i="5"/>
  <c r="AS2987" i="5"/>
  <c r="AR2987" i="5"/>
  <c r="AQ2987" i="5"/>
  <c r="AO2987" i="5"/>
  <c r="AN2987" i="5"/>
  <c r="AM2987" i="5"/>
  <c r="AL2987" i="5"/>
  <c r="AJ2987" i="5"/>
  <c r="AI2987" i="5"/>
  <c r="AH2987" i="5"/>
  <c r="AG2987" i="5"/>
  <c r="CK2986" i="5"/>
  <c r="CJ2986" i="5"/>
  <c r="CI2986" i="5"/>
  <c r="CH2986" i="5"/>
  <c r="CG2986" i="5"/>
  <c r="CF2986" i="5"/>
  <c r="CE2986" i="5"/>
  <c r="CD2986" i="5"/>
  <c r="CC2986" i="5"/>
  <c r="CB2986" i="5"/>
  <c r="CA2986" i="5"/>
  <c r="BZ2986" i="5"/>
  <c r="BY2986" i="5"/>
  <c r="BX2986" i="5"/>
  <c r="BW2986" i="5"/>
  <c r="BV2986" i="5"/>
  <c r="BU2986" i="5"/>
  <c r="BT2986" i="5"/>
  <c r="BS2986" i="5"/>
  <c r="BR2986" i="5"/>
  <c r="BQ2986" i="5"/>
  <c r="BN2986" i="5"/>
  <c r="BM2986" i="5"/>
  <c r="BL2986" i="5"/>
  <c r="BK2986" i="5"/>
  <c r="BI2986" i="5"/>
  <c r="BH2986" i="5"/>
  <c r="BG2986" i="5"/>
  <c r="BF2986" i="5"/>
  <c r="BD2986" i="5"/>
  <c r="BC2986" i="5"/>
  <c r="BB2986" i="5"/>
  <c r="BA2986" i="5"/>
  <c r="AY2986" i="5"/>
  <c r="AX2986" i="5"/>
  <c r="AW2986" i="5"/>
  <c r="AV2986" i="5"/>
  <c r="AT2986" i="5"/>
  <c r="AS2986" i="5"/>
  <c r="AR2986" i="5"/>
  <c r="AQ2986" i="5"/>
  <c r="AO2986" i="5"/>
  <c r="AN2986" i="5"/>
  <c r="AM2986" i="5"/>
  <c r="AL2986" i="5"/>
  <c r="AJ2986" i="5"/>
  <c r="AI2986" i="5"/>
  <c r="AH2986" i="5"/>
  <c r="AG2986" i="5"/>
  <c r="BN2985" i="5"/>
  <c r="BM2985" i="5"/>
  <c r="BL2985" i="5"/>
  <c r="BK2985" i="5"/>
  <c r="BI2985" i="5"/>
  <c r="BH2985" i="5"/>
  <c r="BG2985" i="5"/>
  <c r="BF2985" i="5"/>
  <c r="BD2985" i="5"/>
  <c r="BC2985" i="5"/>
  <c r="BB2985" i="5"/>
  <c r="BA2985" i="5"/>
  <c r="AY2985" i="5"/>
  <c r="AX2985" i="5"/>
  <c r="AW2985" i="5"/>
  <c r="AV2985" i="5"/>
  <c r="AT2985" i="5"/>
  <c r="AS2985" i="5"/>
  <c r="AR2985" i="5"/>
  <c r="AQ2985" i="5"/>
  <c r="AO2985" i="5"/>
  <c r="AN2985" i="5"/>
  <c r="AM2985" i="5"/>
  <c r="AL2985" i="5"/>
  <c r="AJ2985" i="5"/>
  <c r="AI2985" i="5"/>
  <c r="AH2985" i="5"/>
  <c r="AG2985" i="5"/>
  <c r="BN2984" i="5"/>
  <c r="BM2984" i="5"/>
  <c r="BL2984" i="5"/>
  <c r="BK2984" i="5"/>
  <c r="BI2984" i="5"/>
  <c r="BH2984" i="5"/>
  <c r="BG2984" i="5"/>
  <c r="BF2984" i="5"/>
  <c r="BD2984" i="5"/>
  <c r="BC2984" i="5"/>
  <c r="BB2984" i="5"/>
  <c r="BA2984" i="5"/>
  <c r="AY2984" i="5"/>
  <c r="AX2984" i="5"/>
  <c r="AW2984" i="5"/>
  <c r="AV2984" i="5"/>
  <c r="AT2984" i="5"/>
  <c r="AS2984" i="5"/>
  <c r="AR2984" i="5"/>
  <c r="AQ2984" i="5"/>
  <c r="AO2984" i="5"/>
  <c r="AN2984" i="5"/>
  <c r="AM2984" i="5"/>
  <c r="AL2984" i="5"/>
  <c r="AJ2984" i="5"/>
  <c r="AI2984" i="5"/>
  <c r="AH2984" i="5"/>
  <c r="AG2984" i="5"/>
  <c r="BN2983" i="5"/>
  <c r="BM2983" i="5"/>
  <c r="BL2983" i="5"/>
  <c r="BK2983" i="5"/>
  <c r="BI2983" i="5"/>
  <c r="BH2983" i="5"/>
  <c r="BG2983" i="5"/>
  <c r="BF2983" i="5"/>
  <c r="BD2983" i="5"/>
  <c r="BC2983" i="5"/>
  <c r="BB2983" i="5"/>
  <c r="BA2983" i="5"/>
  <c r="AY2983" i="5"/>
  <c r="AX2983" i="5"/>
  <c r="AW2983" i="5"/>
  <c r="AV2983" i="5"/>
  <c r="AT2983" i="5"/>
  <c r="AS2983" i="5"/>
  <c r="AR2983" i="5"/>
  <c r="AQ2983" i="5"/>
  <c r="AO2983" i="5"/>
  <c r="AN2983" i="5"/>
  <c r="AM2983" i="5"/>
  <c r="AL2983" i="5"/>
  <c r="AJ2983" i="5"/>
  <c r="AI2983" i="5"/>
  <c r="AH2983" i="5"/>
  <c r="AG2983" i="5"/>
  <c r="BN2982" i="5"/>
  <c r="BM2982" i="5"/>
  <c r="BL2982" i="5"/>
  <c r="BK2982" i="5"/>
  <c r="BI2982" i="5"/>
  <c r="BH2982" i="5"/>
  <c r="BG2982" i="5"/>
  <c r="BF2982" i="5"/>
  <c r="BD2982" i="5"/>
  <c r="BC2982" i="5"/>
  <c r="BB2982" i="5"/>
  <c r="BA2982" i="5"/>
  <c r="AY2982" i="5"/>
  <c r="AX2982" i="5"/>
  <c r="AW2982" i="5"/>
  <c r="AV2982" i="5"/>
  <c r="AT2982" i="5"/>
  <c r="AS2982" i="5"/>
  <c r="AR2982" i="5"/>
  <c r="AQ2982" i="5"/>
  <c r="AO2982" i="5"/>
  <c r="AN2982" i="5"/>
  <c r="AM2982" i="5"/>
  <c r="AL2982" i="5"/>
  <c r="AJ2982" i="5"/>
  <c r="AI2982" i="5"/>
  <c r="AH2982" i="5"/>
  <c r="AG2982" i="5"/>
  <c r="BN2981" i="5"/>
  <c r="BM2981" i="5"/>
  <c r="BL2981" i="5"/>
  <c r="BK2981" i="5"/>
  <c r="BI2981" i="5"/>
  <c r="BH2981" i="5"/>
  <c r="BG2981" i="5"/>
  <c r="BF2981" i="5"/>
  <c r="BD2981" i="5"/>
  <c r="BC2981" i="5"/>
  <c r="BB2981" i="5"/>
  <c r="BA2981" i="5"/>
  <c r="AY2981" i="5"/>
  <c r="AX2981" i="5"/>
  <c r="AW2981" i="5"/>
  <c r="AV2981" i="5"/>
  <c r="AT2981" i="5"/>
  <c r="AS2981" i="5"/>
  <c r="AR2981" i="5"/>
  <c r="AQ2981" i="5"/>
  <c r="AO2981" i="5"/>
  <c r="AN2981" i="5"/>
  <c r="AM2981" i="5"/>
  <c r="AL2981" i="5"/>
  <c r="AJ2981" i="5"/>
  <c r="AI2981" i="5"/>
  <c r="AH2981" i="5"/>
  <c r="AG2981" i="5"/>
  <c r="BN2980" i="5"/>
  <c r="BM2980" i="5"/>
  <c r="BL2980" i="5"/>
  <c r="BK2980" i="5"/>
  <c r="BI2980" i="5"/>
  <c r="BH2980" i="5"/>
  <c r="BG2980" i="5"/>
  <c r="BF2980" i="5"/>
  <c r="BD2980" i="5"/>
  <c r="BC2980" i="5"/>
  <c r="BB2980" i="5"/>
  <c r="BA2980" i="5"/>
  <c r="AY2980" i="5"/>
  <c r="AX2980" i="5"/>
  <c r="AW2980" i="5"/>
  <c r="AV2980" i="5"/>
  <c r="AT2980" i="5"/>
  <c r="AS2980" i="5"/>
  <c r="AR2980" i="5"/>
  <c r="AQ2980" i="5"/>
  <c r="AO2980" i="5"/>
  <c r="AN2980" i="5"/>
  <c r="AM2980" i="5"/>
  <c r="AL2980" i="5"/>
  <c r="AJ2980" i="5"/>
  <c r="AI2980" i="5"/>
  <c r="AH2980" i="5"/>
  <c r="AG2980" i="5"/>
  <c r="CK2979" i="5"/>
  <c r="CJ2979" i="5"/>
  <c r="CI2979" i="5"/>
  <c r="CH2979" i="5"/>
  <c r="CG2979" i="5"/>
  <c r="CF2979" i="5"/>
  <c r="CE2979" i="5"/>
  <c r="CD2979" i="5"/>
  <c r="CC2979" i="5"/>
  <c r="CB2979" i="5"/>
  <c r="CA2979" i="5"/>
  <c r="BZ2979" i="5"/>
  <c r="BY2979" i="5"/>
  <c r="BX2979" i="5"/>
  <c r="BW2979" i="5"/>
  <c r="BV2979" i="5"/>
  <c r="BU2979" i="5"/>
  <c r="BT2979" i="5"/>
  <c r="BS2979" i="5"/>
  <c r="BR2979" i="5"/>
  <c r="BQ2979" i="5"/>
  <c r="BN2979" i="5"/>
  <c r="BM2979" i="5"/>
  <c r="BL2979" i="5"/>
  <c r="BK2979" i="5"/>
  <c r="BI2979" i="5"/>
  <c r="BH2979" i="5"/>
  <c r="BG2979" i="5"/>
  <c r="BF2979" i="5"/>
  <c r="BD2979" i="5"/>
  <c r="BC2979" i="5"/>
  <c r="BB2979" i="5"/>
  <c r="BA2979" i="5"/>
  <c r="AY2979" i="5"/>
  <c r="AX2979" i="5"/>
  <c r="AW2979" i="5"/>
  <c r="AV2979" i="5"/>
  <c r="AT2979" i="5"/>
  <c r="AS2979" i="5"/>
  <c r="AR2979" i="5"/>
  <c r="AQ2979" i="5"/>
  <c r="AO2979" i="5"/>
  <c r="AN2979" i="5"/>
  <c r="AM2979" i="5"/>
  <c r="AL2979" i="5"/>
  <c r="AJ2979" i="5"/>
  <c r="AI2979" i="5"/>
  <c r="AH2979" i="5"/>
  <c r="AG2979" i="5"/>
  <c r="CK2978" i="5"/>
  <c r="CJ2978" i="5"/>
  <c r="CI2978" i="5"/>
  <c r="CH2978" i="5"/>
  <c r="CG2978" i="5"/>
  <c r="CF2978" i="5"/>
  <c r="CE2978" i="5"/>
  <c r="CD2978" i="5"/>
  <c r="CC2978" i="5"/>
  <c r="CB2978" i="5"/>
  <c r="CA2978" i="5"/>
  <c r="BZ2978" i="5"/>
  <c r="BY2978" i="5"/>
  <c r="BX2978" i="5"/>
  <c r="BW2978" i="5"/>
  <c r="BV2978" i="5"/>
  <c r="BU2978" i="5"/>
  <c r="BT2978" i="5"/>
  <c r="BS2978" i="5"/>
  <c r="BR2978" i="5"/>
  <c r="BQ2978" i="5"/>
  <c r="BN2978" i="5"/>
  <c r="BM2978" i="5"/>
  <c r="BL2978" i="5"/>
  <c r="BK2978" i="5"/>
  <c r="BI2978" i="5"/>
  <c r="BH2978" i="5"/>
  <c r="BG2978" i="5"/>
  <c r="BF2978" i="5"/>
  <c r="BD2978" i="5"/>
  <c r="BC2978" i="5"/>
  <c r="BB2978" i="5"/>
  <c r="BA2978" i="5"/>
  <c r="AY2978" i="5"/>
  <c r="AX2978" i="5"/>
  <c r="AW2978" i="5"/>
  <c r="AV2978" i="5"/>
  <c r="AT2978" i="5"/>
  <c r="AS2978" i="5"/>
  <c r="AR2978" i="5"/>
  <c r="AQ2978" i="5"/>
  <c r="AO2978" i="5"/>
  <c r="AN2978" i="5"/>
  <c r="AM2978" i="5"/>
  <c r="AL2978" i="5"/>
  <c r="AJ2978" i="5"/>
  <c r="AI2978" i="5"/>
  <c r="AH2978" i="5"/>
  <c r="AG2978" i="5"/>
  <c r="CK2977" i="5"/>
  <c r="CJ2977" i="5"/>
  <c r="CI2977" i="5"/>
  <c r="CH2977" i="5"/>
  <c r="CG2977" i="5"/>
  <c r="CF2977" i="5"/>
  <c r="CE2977" i="5"/>
  <c r="CD2977" i="5"/>
  <c r="CC2977" i="5"/>
  <c r="CB2977" i="5"/>
  <c r="CA2977" i="5"/>
  <c r="BZ2977" i="5"/>
  <c r="BY2977" i="5"/>
  <c r="BX2977" i="5"/>
  <c r="BW2977" i="5"/>
  <c r="BV2977" i="5"/>
  <c r="BU2977" i="5"/>
  <c r="BT2977" i="5"/>
  <c r="BS2977" i="5"/>
  <c r="BR2977" i="5"/>
  <c r="BQ2977" i="5"/>
  <c r="BN2977" i="5"/>
  <c r="BM2977" i="5"/>
  <c r="BL2977" i="5"/>
  <c r="BK2977" i="5"/>
  <c r="BI2977" i="5"/>
  <c r="BH2977" i="5"/>
  <c r="BG2977" i="5"/>
  <c r="BF2977" i="5"/>
  <c r="BD2977" i="5"/>
  <c r="BC2977" i="5"/>
  <c r="BB2977" i="5"/>
  <c r="BA2977" i="5"/>
  <c r="AY2977" i="5"/>
  <c r="AX2977" i="5"/>
  <c r="AW2977" i="5"/>
  <c r="AV2977" i="5"/>
  <c r="AT2977" i="5"/>
  <c r="AS2977" i="5"/>
  <c r="AR2977" i="5"/>
  <c r="AQ2977" i="5"/>
  <c r="AO2977" i="5"/>
  <c r="AN2977" i="5"/>
  <c r="AM2977" i="5"/>
  <c r="AL2977" i="5"/>
  <c r="AJ2977" i="5"/>
  <c r="AI2977" i="5"/>
  <c r="AH2977" i="5"/>
  <c r="AG2977" i="5"/>
  <c r="CK2976" i="5"/>
  <c r="CJ2976" i="5"/>
  <c r="CI2976" i="5"/>
  <c r="CH2976" i="5"/>
  <c r="CG2976" i="5"/>
  <c r="CF2976" i="5"/>
  <c r="CE2976" i="5"/>
  <c r="CD2976" i="5"/>
  <c r="CC2976" i="5"/>
  <c r="CB2976" i="5"/>
  <c r="CA2976" i="5"/>
  <c r="BZ2976" i="5"/>
  <c r="BY2976" i="5"/>
  <c r="BX2976" i="5"/>
  <c r="BW2976" i="5"/>
  <c r="BV2976" i="5"/>
  <c r="BU2976" i="5"/>
  <c r="BT2976" i="5"/>
  <c r="BS2976" i="5"/>
  <c r="BR2976" i="5"/>
  <c r="BQ2976" i="5"/>
  <c r="BN2976" i="5"/>
  <c r="BM2976" i="5"/>
  <c r="BL2976" i="5"/>
  <c r="BK2976" i="5"/>
  <c r="BI2976" i="5"/>
  <c r="BH2976" i="5"/>
  <c r="BG2976" i="5"/>
  <c r="BF2976" i="5"/>
  <c r="BD2976" i="5"/>
  <c r="BC2976" i="5"/>
  <c r="BB2976" i="5"/>
  <c r="BA2976" i="5"/>
  <c r="AY2976" i="5"/>
  <c r="AX2976" i="5"/>
  <c r="AW2976" i="5"/>
  <c r="AV2976" i="5"/>
  <c r="AT2976" i="5"/>
  <c r="AS2976" i="5"/>
  <c r="AR2976" i="5"/>
  <c r="AQ2976" i="5"/>
  <c r="AO2976" i="5"/>
  <c r="AN2976" i="5"/>
  <c r="AM2976" i="5"/>
  <c r="AL2976" i="5"/>
  <c r="AJ2976" i="5"/>
  <c r="AI2976" i="5"/>
  <c r="AH2976" i="5"/>
  <c r="AG2976" i="5"/>
  <c r="BN2975" i="5"/>
  <c r="BM2975" i="5"/>
  <c r="BL2975" i="5"/>
  <c r="BK2975" i="5"/>
  <c r="BI2975" i="5"/>
  <c r="BH2975" i="5"/>
  <c r="BG2975" i="5"/>
  <c r="BF2975" i="5"/>
  <c r="BD2975" i="5"/>
  <c r="BC2975" i="5"/>
  <c r="BB2975" i="5"/>
  <c r="BA2975" i="5"/>
  <c r="AY2975" i="5"/>
  <c r="AX2975" i="5"/>
  <c r="AW2975" i="5"/>
  <c r="AV2975" i="5"/>
  <c r="AT2975" i="5"/>
  <c r="AS2975" i="5"/>
  <c r="AR2975" i="5"/>
  <c r="AQ2975" i="5"/>
  <c r="AO2975" i="5"/>
  <c r="AN2975" i="5"/>
  <c r="AM2975" i="5"/>
  <c r="AL2975" i="5"/>
  <c r="AJ2975" i="5"/>
  <c r="AI2975" i="5"/>
  <c r="AH2975" i="5"/>
  <c r="AG2975" i="5"/>
  <c r="BN2974" i="5"/>
  <c r="BM2974" i="5"/>
  <c r="BL2974" i="5"/>
  <c r="BK2974" i="5"/>
  <c r="BI2974" i="5"/>
  <c r="BH2974" i="5"/>
  <c r="BG2974" i="5"/>
  <c r="BF2974" i="5"/>
  <c r="BD2974" i="5"/>
  <c r="BC2974" i="5"/>
  <c r="BB2974" i="5"/>
  <c r="BA2974" i="5"/>
  <c r="AY2974" i="5"/>
  <c r="AX2974" i="5"/>
  <c r="AW2974" i="5"/>
  <c r="AV2974" i="5"/>
  <c r="AT2974" i="5"/>
  <c r="AS2974" i="5"/>
  <c r="AR2974" i="5"/>
  <c r="AQ2974" i="5"/>
  <c r="AO2974" i="5"/>
  <c r="AN2974" i="5"/>
  <c r="AM2974" i="5"/>
  <c r="AL2974" i="5"/>
  <c r="AJ2974" i="5"/>
  <c r="AI2974" i="5"/>
  <c r="AH2974" i="5"/>
  <c r="AG2974" i="5"/>
  <c r="BN2973" i="5"/>
  <c r="BM2973" i="5"/>
  <c r="BL2973" i="5"/>
  <c r="BK2973" i="5"/>
  <c r="BI2973" i="5"/>
  <c r="BH2973" i="5"/>
  <c r="BG2973" i="5"/>
  <c r="BF2973" i="5"/>
  <c r="BD2973" i="5"/>
  <c r="BC2973" i="5"/>
  <c r="BB2973" i="5"/>
  <c r="BA2973" i="5"/>
  <c r="AY2973" i="5"/>
  <c r="AX2973" i="5"/>
  <c r="AW2973" i="5"/>
  <c r="AV2973" i="5"/>
  <c r="AT2973" i="5"/>
  <c r="AS2973" i="5"/>
  <c r="AR2973" i="5"/>
  <c r="AQ2973" i="5"/>
  <c r="AO2973" i="5"/>
  <c r="AN2973" i="5"/>
  <c r="AM2973" i="5"/>
  <c r="AL2973" i="5"/>
  <c r="AJ2973" i="5"/>
  <c r="AI2973" i="5"/>
  <c r="AH2973" i="5"/>
  <c r="AG2973" i="5"/>
  <c r="BN2972" i="5"/>
  <c r="BM2972" i="5"/>
  <c r="BL2972" i="5"/>
  <c r="BK2972" i="5"/>
  <c r="BI2972" i="5"/>
  <c r="BH2972" i="5"/>
  <c r="BG2972" i="5"/>
  <c r="BF2972" i="5"/>
  <c r="BD2972" i="5"/>
  <c r="BC2972" i="5"/>
  <c r="BB2972" i="5"/>
  <c r="BA2972" i="5"/>
  <c r="AY2972" i="5"/>
  <c r="AX2972" i="5"/>
  <c r="AW2972" i="5"/>
  <c r="AV2972" i="5"/>
  <c r="AT2972" i="5"/>
  <c r="AS2972" i="5"/>
  <c r="AR2972" i="5"/>
  <c r="AQ2972" i="5"/>
  <c r="AO2972" i="5"/>
  <c r="AN2972" i="5"/>
  <c r="AM2972" i="5"/>
  <c r="AL2972" i="5"/>
  <c r="AJ2972" i="5"/>
  <c r="AI2972" i="5"/>
  <c r="AH2972" i="5"/>
  <c r="AG2972" i="5"/>
  <c r="BN2971" i="5"/>
  <c r="BM2971" i="5"/>
  <c r="BL2971" i="5"/>
  <c r="BK2971" i="5"/>
  <c r="BI2971" i="5"/>
  <c r="BH2971" i="5"/>
  <c r="BG2971" i="5"/>
  <c r="BF2971" i="5"/>
  <c r="BD2971" i="5"/>
  <c r="BC2971" i="5"/>
  <c r="BB2971" i="5"/>
  <c r="BA2971" i="5"/>
  <c r="AY2971" i="5"/>
  <c r="AX2971" i="5"/>
  <c r="AW2971" i="5"/>
  <c r="AV2971" i="5"/>
  <c r="AT2971" i="5"/>
  <c r="AS2971" i="5"/>
  <c r="AR2971" i="5"/>
  <c r="AQ2971" i="5"/>
  <c r="AO2971" i="5"/>
  <c r="AN2971" i="5"/>
  <c r="AM2971" i="5"/>
  <c r="AL2971" i="5"/>
  <c r="AJ2971" i="5"/>
  <c r="AI2971" i="5"/>
  <c r="AH2971" i="5"/>
  <c r="AG2971" i="5"/>
  <c r="CK2970" i="5"/>
  <c r="CJ2970" i="5"/>
  <c r="CI2970" i="5"/>
  <c r="CH2970" i="5"/>
  <c r="CG2970" i="5"/>
  <c r="CF2970" i="5"/>
  <c r="CE2970" i="5"/>
  <c r="CD2970" i="5"/>
  <c r="CC2970" i="5"/>
  <c r="CB2970" i="5"/>
  <c r="CA2970" i="5"/>
  <c r="BZ2970" i="5"/>
  <c r="BY2970" i="5"/>
  <c r="BX2970" i="5"/>
  <c r="BW2970" i="5"/>
  <c r="BV2970" i="5"/>
  <c r="BU2970" i="5"/>
  <c r="BT2970" i="5"/>
  <c r="BS2970" i="5"/>
  <c r="BR2970" i="5"/>
  <c r="BQ2970" i="5"/>
  <c r="BN2970" i="5"/>
  <c r="BM2970" i="5"/>
  <c r="BL2970" i="5"/>
  <c r="BK2970" i="5"/>
  <c r="BI2970" i="5"/>
  <c r="BH2970" i="5"/>
  <c r="BG2970" i="5"/>
  <c r="BF2970" i="5"/>
  <c r="BD2970" i="5"/>
  <c r="BC2970" i="5"/>
  <c r="BB2970" i="5"/>
  <c r="BA2970" i="5"/>
  <c r="AY2970" i="5"/>
  <c r="AX2970" i="5"/>
  <c r="AW2970" i="5"/>
  <c r="AV2970" i="5"/>
  <c r="AT2970" i="5"/>
  <c r="AS2970" i="5"/>
  <c r="AR2970" i="5"/>
  <c r="AQ2970" i="5"/>
  <c r="AO2970" i="5"/>
  <c r="AN2970" i="5"/>
  <c r="AM2970" i="5"/>
  <c r="AL2970" i="5"/>
  <c r="AJ2970" i="5"/>
  <c r="AI2970" i="5"/>
  <c r="AH2970" i="5"/>
  <c r="AG2970" i="5"/>
  <c r="CK2969" i="5"/>
  <c r="CJ2969" i="5"/>
  <c r="CI2969" i="5"/>
  <c r="CH2969" i="5"/>
  <c r="CG2969" i="5"/>
  <c r="CF2969" i="5"/>
  <c r="CE2969" i="5"/>
  <c r="CD2969" i="5"/>
  <c r="CC2969" i="5"/>
  <c r="CB2969" i="5"/>
  <c r="CA2969" i="5"/>
  <c r="BZ2969" i="5"/>
  <c r="BY2969" i="5"/>
  <c r="BX2969" i="5"/>
  <c r="BW2969" i="5"/>
  <c r="BV2969" i="5"/>
  <c r="BU2969" i="5"/>
  <c r="BT2969" i="5"/>
  <c r="BS2969" i="5"/>
  <c r="BR2969" i="5"/>
  <c r="BQ2969" i="5"/>
  <c r="BN2969" i="5"/>
  <c r="BM2969" i="5"/>
  <c r="BL2969" i="5"/>
  <c r="BK2969" i="5"/>
  <c r="BI2969" i="5"/>
  <c r="BH2969" i="5"/>
  <c r="BG2969" i="5"/>
  <c r="BF2969" i="5"/>
  <c r="BD2969" i="5"/>
  <c r="BC2969" i="5"/>
  <c r="BB2969" i="5"/>
  <c r="BA2969" i="5"/>
  <c r="AY2969" i="5"/>
  <c r="AX2969" i="5"/>
  <c r="AW2969" i="5"/>
  <c r="AV2969" i="5"/>
  <c r="AT2969" i="5"/>
  <c r="AS2969" i="5"/>
  <c r="AR2969" i="5"/>
  <c r="AQ2969" i="5"/>
  <c r="AO2969" i="5"/>
  <c r="AN2969" i="5"/>
  <c r="AM2969" i="5"/>
  <c r="AL2969" i="5"/>
  <c r="AJ2969" i="5"/>
  <c r="AI2969" i="5"/>
  <c r="AH2969" i="5"/>
  <c r="AG2969" i="5"/>
  <c r="CK2968" i="5"/>
  <c r="CJ2968" i="5"/>
  <c r="CI2968" i="5"/>
  <c r="CH2968" i="5"/>
  <c r="CG2968" i="5"/>
  <c r="CF2968" i="5"/>
  <c r="CE2968" i="5"/>
  <c r="CD2968" i="5"/>
  <c r="CC2968" i="5"/>
  <c r="CB2968" i="5"/>
  <c r="CA2968" i="5"/>
  <c r="BZ2968" i="5"/>
  <c r="BY2968" i="5"/>
  <c r="BX2968" i="5"/>
  <c r="BW2968" i="5"/>
  <c r="BV2968" i="5"/>
  <c r="BU2968" i="5"/>
  <c r="BT2968" i="5"/>
  <c r="BS2968" i="5"/>
  <c r="BR2968" i="5"/>
  <c r="BQ2968" i="5"/>
  <c r="BN2968" i="5"/>
  <c r="BM2968" i="5"/>
  <c r="BL2968" i="5"/>
  <c r="BK2968" i="5"/>
  <c r="BI2968" i="5"/>
  <c r="BH2968" i="5"/>
  <c r="BG2968" i="5"/>
  <c r="BF2968" i="5"/>
  <c r="BD2968" i="5"/>
  <c r="BC2968" i="5"/>
  <c r="BB2968" i="5"/>
  <c r="BA2968" i="5"/>
  <c r="AY2968" i="5"/>
  <c r="AX2968" i="5"/>
  <c r="AW2968" i="5"/>
  <c r="AV2968" i="5"/>
  <c r="AT2968" i="5"/>
  <c r="AS2968" i="5"/>
  <c r="AR2968" i="5"/>
  <c r="AQ2968" i="5"/>
  <c r="AO2968" i="5"/>
  <c r="AN2968" i="5"/>
  <c r="AM2968" i="5"/>
  <c r="AL2968" i="5"/>
  <c r="AJ2968" i="5"/>
  <c r="AI2968" i="5"/>
  <c r="AH2968" i="5"/>
  <c r="AG2968" i="5"/>
  <c r="CK2967" i="5"/>
  <c r="CJ2967" i="5"/>
  <c r="CI2967" i="5"/>
  <c r="CH2967" i="5"/>
  <c r="CG2967" i="5"/>
  <c r="CF2967" i="5"/>
  <c r="CE2967" i="5"/>
  <c r="CD2967" i="5"/>
  <c r="CC2967" i="5"/>
  <c r="CB2967" i="5"/>
  <c r="CA2967" i="5"/>
  <c r="BZ2967" i="5"/>
  <c r="BY2967" i="5"/>
  <c r="BX2967" i="5"/>
  <c r="BW2967" i="5"/>
  <c r="BV2967" i="5"/>
  <c r="BU2967" i="5"/>
  <c r="BT2967" i="5"/>
  <c r="BS2967" i="5"/>
  <c r="BR2967" i="5"/>
  <c r="BQ2967" i="5"/>
  <c r="BN2967" i="5"/>
  <c r="BM2967" i="5"/>
  <c r="BL2967" i="5"/>
  <c r="BK2967" i="5"/>
  <c r="BI2967" i="5"/>
  <c r="BH2967" i="5"/>
  <c r="BG2967" i="5"/>
  <c r="BF2967" i="5"/>
  <c r="BD2967" i="5"/>
  <c r="BC2967" i="5"/>
  <c r="BB2967" i="5"/>
  <c r="BA2967" i="5"/>
  <c r="AY2967" i="5"/>
  <c r="AX2967" i="5"/>
  <c r="AW2967" i="5"/>
  <c r="AV2967" i="5"/>
  <c r="AT2967" i="5"/>
  <c r="AS2967" i="5"/>
  <c r="AR2967" i="5"/>
  <c r="AQ2967" i="5"/>
  <c r="AO2967" i="5"/>
  <c r="AN2967" i="5"/>
  <c r="AM2967" i="5"/>
  <c r="AL2967" i="5"/>
  <c r="AJ2967" i="5"/>
  <c r="AI2967" i="5"/>
  <c r="AH2967" i="5"/>
  <c r="AG2967" i="5"/>
  <c r="BN2966" i="5"/>
  <c r="BM2966" i="5"/>
  <c r="BL2966" i="5"/>
  <c r="BK2966" i="5"/>
  <c r="BI2966" i="5"/>
  <c r="BH2966" i="5"/>
  <c r="BG2966" i="5"/>
  <c r="BF2966" i="5"/>
  <c r="BD2966" i="5"/>
  <c r="BC2966" i="5"/>
  <c r="BB2966" i="5"/>
  <c r="BA2966" i="5"/>
  <c r="AY2966" i="5"/>
  <c r="AX2966" i="5"/>
  <c r="AW2966" i="5"/>
  <c r="AV2966" i="5"/>
  <c r="AT2966" i="5"/>
  <c r="AS2966" i="5"/>
  <c r="AR2966" i="5"/>
  <c r="AQ2966" i="5"/>
  <c r="AO2966" i="5"/>
  <c r="AN2966" i="5"/>
  <c r="AM2966" i="5"/>
  <c r="AL2966" i="5"/>
  <c r="AJ2966" i="5"/>
  <c r="AI2966" i="5"/>
  <c r="AH2966" i="5"/>
  <c r="AG2966" i="5"/>
  <c r="BN2965" i="5"/>
  <c r="BM2965" i="5"/>
  <c r="BL2965" i="5"/>
  <c r="BK2965" i="5"/>
  <c r="BI2965" i="5"/>
  <c r="BH2965" i="5"/>
  <c r="BG2965" i="5"/>
  <c r="BF2965" i="5"/>
  <c r="BD2965" i="5"/>
  <c r="BC2965" i="5"/>
  <c r="BB2965" i="5"/>
  <c r="BA2965" i="5"/>
  <c r="AY2965" i="5"/>
  <c r="AX2965" i="5"/>
  <c r="AW2965" i="5"/>
  <c r="AV2965" i="5"/>
  <c r="AT2965" i="5"/>
  <c r="AS2965" i="5"/>
  <c r="AR2965" i="5"/>
  <c r="AQ2965" i="5"/>
  <c r="AO2965" i="5"/>
  <c r="AN2965" i="5"/>
  <c r="AM2965" i="5"/>
  <c r="AL2965" i="5"/>
  <c r="AJ2965" i="5"/>
  <c r="AI2965" i="5"/>
  <c r="AH2965" i="5"/>
  <c r="AG2965" i="5"/>
  <c r="BN2964" i="5"/>
  <c r="BM2964" i="5"/>
  <c r="BL2964" i="5"/>
  <c r="BK2964" i="5"/>
  <c r="BI2964" i="5"/>
  <c r="BH2964" i="5"/>
  <c r="BG2964" i="5"/>
  <c r="BF2964" i="5"/>
  <c r="BD2964" i="5"/>
  <c r="BC2964" i="5"/>
  <c r="BB2964" i="5"/>
  <c r="BA2964" i="5"/>
  <c r="AY2964" i="5"/>
  <c r="AX2964" i="5"/>
  <c r="AW2964" i="5"/>
  <c r="AV2964" i="5"/>
  <c r="AT2964" i="5"/>
  <c r="AS2964" i="5"/>
  <c r="AR2964" i="5"/>
  <c r="AQ2964" i="5"/>
  <c r="AO2964" i="5"/>
  <c r="AN2964" i="5"/>
  <c r="AM2964" i="5"/>
  <c r="AL2964" i="5"/>
  <c r="AJ2964" i="5"/>
  <c r="AI2964" i="5"/>
  <c r="AH2964" i="5"/>
  <c r="AG2964" i="5"/>
  <c r="BN2963" i="5"/>
  <c r="BM2963" i="5"/>
  <c r="BL2963" i="5"/>
  <c r="BK2963" i="5"/>
  <c r="BI2963" i="5"/>
  <c r="BH2963" i="5"/>
  <c r="BG2963" i="5"/>
  <c r="BF2963" i="5"/>
  <c r="BD2963" i="5"/>
  <c r="BC2963" i="5"/>
  <c r="BB2963" i="5"/>
  <c r="BA2963" i="5"/>
  <c r="AY2963" i="5"/>
  <c r="AX2963" i="5"/>
  <c r="AW2963" i="5"/>
  <c r="AV2963" i="5"/>
  <c r="AT2963" i="5"/>
  <c r="AS2963" i="5"/>
  <c r="AR2963" i="5"/>
  <c r="AQ2963" i="5"/>
  <c r="AO2963" i="5"/>
  <c r="AN2963" i="5"/>
  <c r="AM2963" i="5"/>
  <c r="AL2963" i="5"/>
  <c r="AJ2963" i="5"/>
  <c r="AI2963" i="5"/>
  <c r="AH2963" i="5"/>
  <c r="AG2963" i="5"/>
  <c r="BN2962" i="5"/>
  <c r="BM2962" i="5"/>
  <c r="BL2962" i="5"/>
  <c r="BK2962" i="5"/>
  <c r="BI2962" i="5"/>
  <c r="BH2962" i="5"/>
  <c r="BG2962" i="5"/>
  <c r="BF2962" i="5"/>
  <c r="BD2962" i="5"/>
  <c r="BC2962" i="5"/>
  <c r="BB2962" i="5"/>
  <c r="BA2962" i="5"/>
  <c r="AY2962" i="5"/>
  <c r="AX2962" i="5"/>
  <c r="AW2962" i="5"/>
  <c r="AV2962" i="5"/>
  <c r="AT2962" i="5"/>
  <c r="AS2962" i="5"/>
  <c r="AR2962" i="5"/>
  <c r="AQ2962" i="5"/>
  <c r="AO2962" i="5"/>
  <c r="AN2962" i="5"/>
  <c r="AM2962" i="5"/>
  <c r="AL2962" i="5"/>
  <c r="AJ2962" i="5"/>
  <c r="AI2962" i="5"/>
  <c r="AH2962" i="5"/>
  <c r="AG2962" i="5"/>
  <c r="CK2961" i="5"/>
  <c r="CJ2961" i="5"/>
  <c r="CI2961" i="5"/>
  <c r="CH2961" i="5"/>
  <c r="CG2961" i="5"/>
  <c r="CF2961" i="5"/>
  <c r="CE2961" i="5"/>
  <c r="CD2961" i="5"/>
  <c r="CC2961" i="5"/>
  <c r="CB2961" i="5"/>
  <c r="CA2961" i="5"/>
  <c r="BZ2961" i="5"/>
  <c r="BY2961" i="5"/>
  <c r="BX2961" i="5"/>
  <c r="BW2961" i="5"/>
  <c r="BV2961" i="5"/>
  <c r="BU2961" i="5"/>
  <c r="BT2961" i="5"/>
  <c r="BS2961" i="5"/>
  <c r="BR2961" i="5"/>
  <c r="BQ2961" i="5"/>
  <c r="BN2961" i="5"/>
  <c r="BM2961" i="5"/>
  <c r="BL2961" i="5"/>
  <c r="BK2961" i="5"/>
  <c r="BI2961" i="5"/>
  <c r="BH2961" i="5"/>
  <c r="BG2961" i="5"/>
  <c r="BF2961" i="5"/>
  <c r="BD2961" i="5"/>
  <c r="BC2961" i="5"/>
  <c r="BB2961" i="5"/>
  <c r="BA2961" i="5"/>
  <c r="AY2961" i="5"/>
  <c r="AX2961" i="5"/>
  <c r="AW2961" i="5"/>
  <c r="AV2961" i="5"/>
  <c r="AT2961" i="5"/>
  <c r="AS2961" i="5"/>
  <c r="AR2961" i="5"/>
  <c r="AQ2961" i="5"/>
  <c r="AO2961" i="5"/>
  <c r="AN2961" i="5"/>
  <c r="AM2961" i="5"/>
  <c r="AL2961" i="5"/>
  <c r="AJ2961" i="5"/>
  <c r="AI2961" i="5"/>
  <c r="AH2961" i="5"/>
  <c r="AG2961" i="5"/>
  <c r="CK2960" i="5"/>
  <c r="CJ2960" i="5"/>
  <c r="CI2960" i="5"/>
  <c r="CH2960" i="5"/>
  <c r="CG2960" i="5"/>
  <c r="CF2960" i="5"/>
  <c r="CE2960" i="5"/>
  <c r="CD2960" i="5"/>
  <c r="CC2960" i="5"/>
  <c r="CB2960" i="5"/>
  <c r="CA2960" i="5"/>
  <c r="BZ2960" i="5"/>
  <c r="BY2960" i="5"/>
  <c r="BX2960" i="5"/>
  <c r="BW2960" i="5"/>
  <c r="BV2960" i="5"/>
  <c r="BU2960" i="5"/>
  <c r="BT2960" i="5"/>
  <c r="BS2960" i="5"/>
  <c r="BR2960" i="5"/>
  <c r="BQ2960" i="5"/>
  <c r="BN2960" i="5"/>
  <c r="BM2960" i="5"/>
  <c r="BL2960" i="5"/>
  <c r="BK2960" i="5"/>
  <c r="BI2960" i="5"/>
  <c r="BH2960" i="5"/>
  <c r="BG2960" i="5"/>
  <c r="BF2960" i="5"/>
  <c r="BD2960" i="5"/>
  <c r="BC2960" i="5"/>
  <c r="BB2960" i="5"/>
  <c r="BA2960" i="5"/>
  <c r="AY2960" i="5"/>
  <c r="AX2960" i="5"/>
  <c r="AW2960" i="5"/>
  <c r="AV2960" i="5"/>
  <c r="AT2960" i="5"/>
  <c r="AS2960" i="5"/>
  <c r="AR2960" i="5"/>
  <c r="AQ2960" i="5"/>
  <c r="AO2960" i="5"/>
  <c r="AN2960" i="5"/>
  <c r="AM2960" i="5"/>
  <c r="AL2960" i="5"/>
  <c r="AJ2960" i="5"/>
  <c r="AI2960" i="5"/>
  <c r="AH2960" i="5"/>
  <c r="AG2960" i="5"/>
  <c r="CK2959" i="5"/>
  <c r="CJ2959" i="5"/>
  <c r="CI2959" i="5"/>
  <c r="CH2959" i="5"/>
  <c r="CG2959" i="5"/>
  <c r="CF2959" i="5"/>
  <c r="CE2959" i="5"/>
  <c r="CD2959" i="5"/>
  <c r="CC2959" i="5"/>
  <c r="CB2959" i="5"/>
  <c r="CA2959" i="5"/>
  <c r="BZ2959" i="5"/>
  <c r="BY2959" i="5"/>
  <c r="BX2959" i="5"/>
  <c r="BW2959" i="5"/>
  <c r="BV2959" i="5"/>
  <c r="BU2959" i="5"/>
  <c r="BT2959" i="5"/>
  <c r="BS2959" i="5"/>
  <c r="BR2959" i="5"/>
  <c r="BQ2959" i="5"/>
  <c r="BN2959" i="5"/>
  <c r="BM2959" i="5"/>
  <c r="BL2959" i="5"/>
  <c r="BK2959" i="5"/>
  <c r="BI2959" i="5"/>
  <c r="BH2959" i="5"/>
  <c r="BG2959" i="5"/>
  <c r="BF2959" i="5"/>
  <c r="BD2959" i="5"/>
  <c r="BC2959" i="5"/>
  <c r="BB2959" i="5"/>
  <c r="BA2959" i="5"/>
  <c r="AY2959" i="5"/>
  <c r="AX2959" i="5"/>
  <c r="AW2959" i="5"/>
  <c r="AV2959" i="5"/>
  <c r="AT2959" i="5"/>
  <c r="AS2959" i="5"/>
  <c r="AR2959" i="5"/>
  <c r="AQ2959" i="5"/>
  <c r="AO2959" i="5"/>
  <c r="AN2959" i="5"/>
  <c r="AM2959" i="5"/>
  <c r="AL2959" i="5"/>
  <c r="AJ2959" i="5"/>
  <c r="AI2959" i="5"/>
  <c r="AH2959" i="5"/>
  <c r="AG2959" i="5"/>
  <c r="CK2958" i="5"/>
  <c r="CJ2958" i="5"/>
  <c r="CI2958" i="5"/>
  <c r="CH2958" i="5"/>
  <c r="CG2958" i="5"/>
  <c r="CF2958" i="5"/>
  <c r="CE2958" i="5"/>
  <c r="CD2958" i="5"/>
  <c r="CC2958" i="5"/>
  <c r="CB2958" i="5"/>
  <c r="CA2958" i="5"/>
  <c r="BZ2958" i="5"/>
  <c r="BY2958" i="5"/>
  <c r="BX2958" i="5"/>
  <c r="BW2958" i="5"/>
  <c r="BV2958" i="5"/>
  <c r="BU2958" i="5"/>
  <c r="BT2958" i="5"/>
  <c r="BS2958" i="5"/>
  <c r="BR2958" i="5"/>
  <c r="BQ2958" i="5"/>
  <c r="BN2958" i="5"/>
  <c r="BM2958" i="5"/>
  <c r="BL2958" i="5"/>
  <c r="BK2958" i="5"/>
  <c r="BI2958" i="5"/>
  <c r="BH2958" i="5"/>
  <c r="BG2958" i="5"/>
  <c r="BF2958" i="5"/>
  <c r="BD2958" i="5"/>
  <c r="BC2958" i="5"/>
  <c r="BB2958" i="5"/>
  <c r="BA2958" i="5"/>
  <c r="AY2958" i="5"/>
  <c r="AX2958" i="5"/>
  <c r="AW2958" i="5"/>
  <c r="AV2958" i="5"/>
  <c r="AT2958" i="5"/>
  <c r="AS2958" i="5"/>
  <c r="AR2958" i="5"/>
  <c r="AQ2958" i="5"/>
  <c r="AO2958" i="5"/>
  <c r="AN2958" i="5"/>
  <c r="AM2958" i="5"/>
  <c r="AL2958" i="5"/>
  <c r="AJ2958" i="5"/>
  <c r="AI2958" i="5"/>
  <c r="AH2958" i="5"/>
  <c r="AG2958" i="5"/>
  <c r="BN2957" i="5"/>
  <c r="BM2957" i="5"/>
  <c r="BL2957" i="5"/>
  <c r="BK2957" i="5"/>
  <c r="BI2957" i="5"/>
  <c r="BH2957" i="5"/>
  <c r="BG2957" i="5"/>
  <c r="BF2957" i="5"/>
  <c r="BD2957" i="5"/>
  <c r="BC2957" i="5"/>
  <c r="BB2957" i="5"/>
  <c r="BA2957" i="5"/>
  <c r="AY2957" i="5"/>
  <c r="AX2957" i="5"/>
  <c r="AW2957" i="5"/>
  <c r="AV2957" i="5"/>
  <c r="AT2957" i="5"/>
  <c r="AS2957" i="5"/>
  <c r="AR2957" i="5"/>
  <c r="AQ2957" i="5"/>
  <c r="AO2957" i="5"/>
  <c r="AN2957" i="5"/>
  <c r="AM2957" i="5"/>
  <c r="AL2957" i="5"/>
  <c r="AJ2957" i="5"/>
  <c r="AI2957" i="5"/>
  <c r="AH2957" i="5"/>
  <c r="AG2957" i="5"/>
  <c r="BN2956" i="5"/>
  <c r="BM2956" i="5"/>
  <c r="BL2956" i="5"/>
  <c r="BK2956" i="5"/>
  <c r="BI2956" i="5"/>
  <c r="BH2956" i="5"/>
  <c r="BG2956" i="5"/>
  <c r="BF2956" i="5"/>
  <c r="BD2956" i="5"/>
  <c r="BC2956" i="5"/>
  <c r="BB2956" i="5"/>
  <c r="BA2956" i="5"/>
  <c r="AY2956" i="5"/>
  <c r="AX2956" i="5"/>
  <c r="AW2956" i="5"/>
  <c r="AV2956" i="5"/>
  <c r="AT2956" i="5"/>
  <c r="AS2956" i="5"/>
  <c r="AR2956" i="5"/>
  <c r="AQ2956" i="5"/>
  <c r="AO2956" i="5"/>
  <c r="AN2956" i="5"/>
  <c r="AM2956" i="5"/>
  <c r="AL2956" i="5"/>
  <c r="AJ2956" i="5"/>
  <c r="AI2956" i="5"/>
  <c r="AH2956" i="5"/>
  <c r="AG2956" i="5"/>
  <c r="BN2955" i="5"/>
  <c r="BM2955" i="5"/>
  <c r="BL2955" i="5"/>
  <c r="BK2955" i="5"/>
  <c r="BI2955" i="5"/>
  <c r="BH2955" i="5"/>
  <c r="BG2955" i="5"/>
  <c r="BF2955" i="5"/>
  <c r="BD2955" i="5"/>
  <c r="BC2955" i="5"/>
  <c r="BB2955" i="5"/>
  <c r="BA2955" i="5"/>
  <c r="AY2955" i="5"/>
  <c r="AX2955" i="5"/>
  <c r="AW2955" i="5"/>
  <c r="AV2955" i="5"/>
  <c r="AT2955" i="5"/>
  <c r="AS2955" i="5"/>
  <c r="AR2955" i="5"/>
  <c r="AQ2955" i="5"/>
  <c r="AO2955" i="5"/>
  <c r="AN2955" i="5"/>
  <c r="AM2955" i="5"/>
  <c r="AL2955" i="5"/>
  <c r="AJ2955" i="5"/>
  <c r="AI2955" i="5"/>
  <c r="AH2955" i="5"/>
  <c r="AG2955" i="5"/>
  <c r="BN2954" i="5"/>
  <c r="BM2954" i="5"/>
  <c r="BL2954" i="5"/>
  <c r="BK2954" i="5"/>
  <c r="BI2954" i="5"/>
  <c r="BH2954" i="5"/>
  <c r="BG2954" i="5"/>
  <c r="BF2954" i="5"/>
  <c r="BD2954" i="5"/>
  <c r="BC2954" i="5"/>
  <c r="BB2954" i="5"/>
  <c r="BA2954" i="5"/>
  <c r="AY2954" i="5"/>
  <c r="AX2954" i="5"/>
  <c r="AW2954" i="5"/>
  <c r="AV2954" i="5"/>
  <c r="AT2954" i="5"/>
  <c r="AS2954" i="5"/>
  <c r="AR2954" i="5"/>
  <c r="AQ2954" i="5"/>
  <c r="AO2954" i="5"/>
  <c r="AN2954" i="5"/>
  <c r="AM2954" i="5"/>
  <c r="AL2954" i="5"/>
  <c r="AJ2954" i="5"/>
  <c r="AI2954" i="5"/>
  <c r="AH2954" i="5"/>
  <c r="AG2954" i="5"/>
  <c r="BN2953" i="5"/>
  <c r="BM2953" i="5"/>
  <c r="BL2953" i="5"/>
  <c r="BK2953" i="5"/>
  <c r="BI2953" i="5"/>
  <c r="BH2953" i="5"/>
  <c r="BG2953" i="5"/>
  <c r="BF2953" i="5"/>
  <c r="BD2953" i="5"/>
  <c r="BC2953" i="5"/>
  <c r="BB2953" i="5"/>
  <c r="BA2953" i="5"/>
  <c r="AY2953" i="5"/>
  <c r="AX2953" i="5"/>
  <c r="AW2953" i="5"/>
  <c r="AV2953" i="5"/>
  <c r="AT2953" i="5"/>
  <c r="AS2953" i="5"/>
  <c r="AR2953" i="5"/>
  <c r="AQ2953" i="5"/>
  <c r="AO2953" i="5"/>
  <c r="AN2953" i="5"/>
  <c r="AM2953" i="5"/>
  <c r="AL2953" i="5"/>
  <c r="AJ2953" i="5"/>
  <c r="AI2953" i="5"/>
  <c r="AH2953" i="5"/>
  <c r="AG2953" i="5"/>
  <c r="BN2952" i="5"/>
  <c r="BM2952" i="5"/>
  <c r="BL2952" i="5"/>
  <c r="BK2952" i="5"/>
  <c r="BI2952" i="5"/>
  <c r="BH2952" i="5"/>
  <c r="BG2952" i="5"/>
  <c r="BF2952" i="5"/>
  <c r="BD2952" i="5"/>
  <c r="BC2952" i="5"/>
  <c r="BB2952" i="5"/>
  <c r="BA2952" i="5"/>
  <c r="AY2952" i="5"/>
  <c r="AX2952" i="5"/>
  <c r="AW2952" i="5"/>
  <c r="AV2952" i="5"/>
  <c r="AT2952" i="5"/>
  <c r="AS2952" i="5"/>
  <c r="AR2952" i="5"/>
  <c r="AQ2952" i="5"/>
  <c r="AO2952" i="5"/>
  <c r="AN2952" i="5"/>
  <c r="AM2952" i="5"/>
  <c r="AL2952" i="5"/>
  <c r="AJ2952" i="5"/>
  <c r="AI2952" i="5"/>
  <c r="AH2952" i="5"/>
  <c r="AG2952" i="5"/>
  <c r="BN2951" i="5"/>
  <c r="BM2951" i="5"/>
  <c r="BL2951" i="5"/>
  <c r="BK2951" i="5"/>
  <c r="BI2951" i="5"/>
  <c r="BH2951" i="5"/>
  <c r="BG2951" i="5"/>
  <c r="BF2951" i="5"/>
  <c r="BD2951" i="5"/>
  <c r="BC2951" i="5"/>
  <c r="BB2951" i="5"/>
  <c r="BA2951" i="5"/>
  <c r="AY2951" i="5"/>
  <c r="AX2951" i="5"/>
  <c r="AW2951" i="5"/>
  <c r="AV2951" i="5"/>
  <c r="AT2951" i="5"/>
  <c r="AS2951" i="5"/>
  <c r="AR2951" i="5"/>
  <c r="AQ2951" i="5"/>
  <c r="AO2951" i="5"/>
  <c r="AN2951" i="5"/>
  <c r="AM2951" i="5"/>
  <c r="AL2951" i="5"/>
  <c r="AJ2951" i="5"/>
  <c r="AI2951" i="5"/>
  <c r="AH2951" i="5"/>
  <c r="AG2951" i="5"/>
  <c r="CK2950" i="5"/>
  <c r="CJ2950" i="5"/>
  <c r="CI2950" i="5"/>
  <c r="CH2950" i="5"/>
  <c r="CG2950" i="5"/>
  <c r="CF2950" i="5"/>
  <c r="CE2950" i="5"/>
  <c r="CD2950" i="5"/>
  <c r="CC2950" i="5"/>
  <c r="CB2950" i="5"/>
  <c r="CA2950" i="5"/>
  <c r="BZ2950" i="5"/>
  <c r="BY2950" i="5"/>
  <c r="BX2950" i="5"/>
  <c r="BW2950" i="5"/>
  <c r="BV2950" i="5"/>
  <c r="BU2950" i="5"/>
  <c r="BT2950" i="5"/>
  <c r="BS2950" i="5"/>
  <c r="BR2950" i="5"/>
  <c r="BQ2950" i="5"/>
  <c r="BN2950" i="5"/>
  <c r="BM2950" i="5"/>
  <c r="BL2950" i="5"/>
  <c r="BK2950" i="5"/>
  <c r="BI2950" i="5"/>
  <c r="BH2950" i="5"/>
  <c r="BG2950" i="5"/>
  <c r="BF2950" i="5"/>
  <c r="BD2950" i="5"/>
  <c r="BC2950" i="5"/>
  <c r="BB2950" i="5"/>
  <c r="BA2950" i="5"/>
  <c r="AY2950" i="5"/>
  <c r="AX2950" i="5"/>
  <c r="AW2950" i="5"/>
  <c r="AV2950" i="5"/>
  <c r="AT2950" i="5"/>
  <c r="AS2950" i="5"/>
  <c r="AR2950" i="5"/>
  <c r="AQ2950" i="5"/>
  <c r="AO2950" i="5"/>
  <c r="AN2950" i="5"/>
  <c r="AM2950" i="5"/>
  <c r="AL2950" i="5"/>
  <c r="AJ2950" i="5"/>
  <c r="AI2950" i="5"/>
  <c r="AH2950" i="5"/>
  <c r="AG2950" i="5"/>
  <c r="CK2949" i="5"/>
  <c r="CJ2949" i="5"/>
  <c r="CI2949" i="5"/>
  <c r="CH2949" i="5"/>
  <c r="CG2949" i="5"/>
  <c r="CF2949" i="5"/>
  <c r="CE2949" i="5"/>
  <c r="CD2949" i="5"/>
  <c r="CC2949" i="5"/>
  <c r="CB2949" i="5"/>
  <c r="CA2949" i="5"/>
  <c r="BZ2949" i="5"/>
  <c r="BY2949" i="5"/>
  <c r="BX2949" i="5"/>
  <c r="BW2949" i="5"/>
  <c r="BV2949" i="5"/>
  <c r="BU2949" i="5"/>
  <c r="BT2949" i="5"/>
  <c r="BS2949" i="5"/>
  <c r="BR2949" i="5"/>
  <c r="BQ2949" i="5"/>
  <c r="BN2949" i="5"/>
  <c r="BM2949" i="5"/>
  <c r="BL2949" i="5"/>
  <c r="BK2949" i="5"/>
  <c r="BI2949" i="5"/>
  <c r="BH2949" i="5"/>
  <c r="BG2949" i="5"/>
  <c r="BF2949" i="5"/>
  <c r="BD2949" i="5"/>
  <c r="BC2949" i="5"/>
  <c r="BB2949" i="5"/>
  <c r="BA2949" i="5"/>
  <c r="AY2949" i="5"/>
  <c r="AX2949" i="5"/>
  <c r="AW2949" i="5"/>
  <c r="AV2949" i="5"/>
  <c r="AT2949" i="5"/>
  <c r="AS2949" i="5"/>
  <c r="AR2949" i="5"/>
  <c r="AQ2949" i="5"/>
  <c r="AO2949" i="5"/>
  <c r="AN2949" i="5"/>
  <c r="AM2949" i="5"/>
  <c r="AL2949" i="5"/>
  <c r="AJ2949" i="5"/>
  <c r="AI2949" i="5"/>
  <c r="AH2949" i="5"/>
  <c r="AG2949" i="5"/>
  <c r="CK2948" i="5"/>
  <c r="CJ2948" i="5"/>
  <c r="CI2948" i="5"/>
  <c r="CH2948" i="5"/>
  <c r="CG2948" i="5"/>
  <c r="CF2948" i="5"/>
  <c r="CE2948" i="5"/>
  <c r="CD2948" i="5"/>
  <c r="CC2948" i="5"/>
  <c r="CB2948" i="5"/>
  <c r="CA2948" i="5"/>
  <c r="BZ2948" i="5"/>
  <c r="BY2948" i="5"/>
  <c r="BX2948" i="5"/>
  <c r="BW2948" i="5"/>
  <c r="BV2948" i="5"/>
  <c r="BU2948" i="5"/>
  <c r="BT2948" i="5"/>
  <c r="BS2948" i="5"/>
  <c r="BR2948" i="5"/>
  <c r="BQ2948" i="5"/>
  <c r="BN2948" i="5"/>
  <c r="BM2948" i="5"/>
  <c r="BL2948" i="5"/>
  <c r="BK2948" i="5"/>
  <c r="BI2948" i="5"/>
  <c r="BH2948" i="5"/>
  <c r="BG2948" i="5"/>
  <c r="BF2948" i="5"/>
  <c r="BD2948" i="5"/>
  <c r="BC2948" i="5"/>
  <c r="BB2948" i="5"/>
  <c r="BA2948" i="5"/>
  <c r="AY2948" i="5"/>
  <c r="AX2948" i="5"/>
  <c r="AW2948" i="5"/>
  <c r="AV2948" i="5"/>
  <c r="AT2948" i="5"/>
  <c r="AS2948" i="5"/>
  <c r="AR2948" i="5"/>
  <c r="AQ2948" i="5"/>
  <c r="AO2948" i="5"/>
  <c r="AN2948" i="5"/>
  <c r="AM2948" i="5"/>
  <c r="AL2948" i="5"/>
  <c r="AJ2948" i="5"/>
  <c r="AI2948" i="5"/>
  <c r="AH2948" i="5"/>
  <c r="AG2948" i="5"/>
  <c r="CK2947" i="5"/>
  <c r="CJ2947" i="5"/>
  <c r="CI2947" i="5"/>
  <c r="CH2947" i="5"/>
  <c r="CG2947" i="5"/>
  <c r="CF2947" i="5"/>
  <c r="CE2947" i="5"/>
  <c r="CD2947" i="5"/>
  <c r="CC2947" i="5"/>
  <c r="CB2947" i="5"/>
  <c r="CA2947" i="5"/>
  <c r="BZ2947" i="5"/>
  <c r="BY2947" i="5"/>
  <c r="BX2947" i="5"/>
  <c r="BW2947" i="5"/>
  <c r="BV2947" i="5"/>
  <c r="BU2947" i="5"/>
  <c r="BT2947" i="5"/>
  <c r="BS2947" i="5"/>
  <c r="BR2947" i="5"/>
  <c r="BQ2947" i="5"/>
  <c r="BN2947" i="5"/>
  <c r="BM2947" i="5"/>
  <c r="BL2947" i="5"/>
  <c r="BK2947" i="5"/>
  <c r="BI2947" i="5"/>
  <c r="BH2947" i="5"/>
  <c r="BG2947" i="5"/>
  <c r="BF2947" i="5"/>
  <c r="BD2947" i="5"/>
  <c r="BC2947" i="5"/>
  <c r="BB2947" i="5"/>
  <c r="BA2947" i="5"/>
  <c r="AY2947" i="5"/>
  <c r="AX2947" i="5"/>
  <c r="AW2947" i="5"/>
  <c r="AV2947" i="5"/>
  <c r="AT2947" i="5"/>
  <c r="AS2947" i="5"/>
  <c r="AR2947" i="5"/>
  <c r="AQ2947" i="5"/>
  <c r="AO2947" i="5"/>
  <c r="AN2947" i="5"/>
  <c r="AM2947" i="5"/>
  <c r="AL2947" i="5"/>
  <c r="AJ2947" i="5"/>
  <c r="AI2947" i="5"/>
  <c r="AH2947" i="5"/>
  <c r="AG2947" i="5"/>
  <c r="BN2946" i="5"/>
  <c r="BM2946" i="5"/>
  <c r="BL2946" i="5"/>
  <c r="BK2946" i="5"/>
  <c r="BI2946" i="5"/>
  <c r="BH2946" i="5"/>
  <c r="BG2946" i="5"/>
  <c r="BF2946" i="5"/>
  <c r="BD2946" i="5"/>
  <c r="BC2946" i="5"/>
  <c r="BB2946" i="5"/>
  <c r="BA2946" i="5"/>
  <c r="AY2946" i="5"/>
  <c r="AX2946" i="5"/>
  <c r="AW2946" i="5"/>
  <c r="AV2946" i="5"/>
  <c r="AT2946" i="5"/>
  <c r="AS2946" i="5"/>
  <c r="AR2946" i="5"/>
  <c r="AQ2946" i="5"/>
  <c r="AO2946" i="5"/>
  <c r="AN2946" i="5"/>
  <c r="AM2946" i="5"/>
  <c r="AL2946" i="5"/>
  <c r="AJ2946" i="5"/>
  <c r="AI2946" i="5"/>
  <c r="AH2946" i="5"/>
  <c r="AG2946" i="5"/>
  <c r="BN2945" i="5"/>
  <c r="BM2945" i="5"/>
  <c r="BL2945" i="5"/>
  <c r="BK2945" i="5"/>
  <c r="BI2945" i="5"/>
  <c r="BH2945" i="5"/>
  <c r="BG2945" i="5"/>
  <c r="BF2945" i="5"/>
  <c r="BD2945" i="5"/>
  <c r="BC2945" i="5"/>
  <c r="BB2945" i="5"/>
  <c r="BA2945" i="5"/>
  <c r="AY2945" i="5"/>
  <c r="AX2945" i="5"/>
  <c r="AW2945" i="5"/>
  <c r="AV2945" i="5"/>
  <c r="AT2945" i="5"/>
  <c r="AS2945" i="5"/>
  <c r="AR2945" i="5"/>
  <c r="AQ2945" i="5"/>
  <c r="AO2945" i="5"/>
  <c r="AN2945" i="5"/>
  <c r="AM2945" i="5"/>
  <c r="AL2945" i="5"/>
  <c r="AJ2945" i="5"/>
  <c r="AI2945" i="5"/>
  <c r="AH2945" i="5"/>
  <c r="AG2945" i="5"/>
  <c r="CK2944" i="5"/>
  <c r="CJ2944" i="5"/>
  <c r="CI2944" i="5"/>
  <c r="CH2944" i="5"/>
  <c r="CG2944" i="5"/>
  <c r="CF2944" i="5"/>
  <c r="CE2944" i="5"/>
  <c r="CD2944" i="5"/>
  <c r="CC2944" i="5"/>
  <c r="CB2944" i="5"/>
  <c r="CA2944" i="5"/>
  <c r="BZ2944" i="5"/>
  <c r="BY2944" i="5"/>
  <c r="BX2944" i="5"/>
  <c r="BW2944" i="5"/>
  <c r="BV2944" i="5"/>
  <c r="BU2944" i="5"/>
  <c r="BT2944" i="5"/>
  <c r="BS2944" i="5"/>
  <c r="BR2944" i="5"/>
  <c r="BQ2944" i="5"/>
  <c r="BN2944" i="5"/>
  <c r="BM2944" i="5"/>
  <c r="BL2944" i="5"/>
  <c r="BK2944" i="5"/>
  <c r="BI2944" i="5"/>
  <c r="BH2944" i="5"/>
  <c r="BG2944" i="5"/>
  <c r="BF2944" i="5"/>
  <c r="BD2944" i="5"/>
  <c r="BC2944" i="5"/>
  <c r="BB2944" i="5"/>
  <c r="BA2944" i="5"/>
  <c r="AY2944" i="5"/>
  <c r="AX2944" i="5"/>
  <c r="AW2944" i="5"/>
  <c r="AV2944" i="5"/>
  <c r="AT2944" i="5"/>
  <c r="AS2944" i="5"/>
  <c r="AR2944" i="5"/>
  <c r="AQ2944" i="5"/>
  <c r="AO2944" i="5"/>
  <c r="AN2944" i="5"/>
  <c r="AM2944" i="5"/>
  <c r="AL2944" i="5"/>
  <c r="AJ2944" i="5"/>
  <c r="AI2944" i="5"/>
  <c r="AH2944" i="5"/>
  <c r="AG2944" i="5"/>
  <c r="CK2943" i="5"/>
  <c r="CJ2943" i="5"/>
  <c r="CI2943" i="5"/>
  <c r="CH2943" i="5"/>
  <c r="CG2943" i="5"/>
  <c r="CF2943" i="5"/>
  <c r="CE2943" i="5"/>
  <c r="CD2943" i="5"/>
  <c r="CC2943" i="5"/>
  <c r="CB2943" i="5"/>
  <c r="CA2943" i="5"/>
  <c r="BZ2943" i="5"/>
  <c r="BY2943" i="5"/>
  <c r="BX2943" i="5"/>
  <c r="BW2943" i="5"/>
  <c r="BV2943" i="5"/>
  <c r="BU2943" i="5"/>
  <c r="BT2943" i="5"/>
  <c r="BS2943" i="5"/>
  <c r="BR2943" i="5"/>
  <c r="BQ2943" i="5"/>
  <c r="BN2943" i="5"/>
  <c r="BM2943" i="5"/>
  <c r="BL2943" i="5"/>
  <c r="BK2943" i="5"/>
  <c r="BI2943" i="5"/>
  <c r="BH2943" i="5"/>
  <c r="BG2943" i="5"/>
  <c r="BF2943" i="5"/>
  <c r="BD2943" i="5"/>
  <c r="BC2943" i="5"/>
  <c r="BB2943" i="5"/>
  <c r="BA2943" i="5"/>
  <c r="AY2943" i="5"/>
  <c r="AX2943" i="5"/>
  <c r="AW2943" i="5"/>
  <c r="AV2943" i="5"/>
  <c r="AT2943" i="5"/>
  <c r="AS2943" i="5"/>
  <c r="AR2943" i="5"/>
  <c r="AQ2943" i="5"/>
  <c r="AO2943" i="5"/>
  <c r="AN2943" i="5"/>
  <c r="AM2943" i="5"/>
  <c r="AL2943" i="5"/>
  <c r="AJ2943" i="5"/>
  <c r="AI2943" i="5"/>
  <c r="AH2943" i="5"/>
  <c r="AG2943" i="5"/>
  <c r="CK2942" i="5"/>
  <c r="CJ2942" i="5"/>
  <c r="CI2942" i="5"/>
  <c r="CH2942" i="5"/>
  <c r="CG2942" i="5"/>
  <c r="CF2942" i="5"/>
  <c r="CE2942" i="5"/>
  <c r="CD2942" i="5"/>
  <c r="CC2942" i="5"/>
  <c r="CB2942" i="5"/>
  <c r="CA2942" i="5"/>
  <c r="BZ2942" i="5"/>
  <c r="BY2942" i="5"/>
  <c r="BX2942" i="5"/>
  <c r="BW2942" i="5"/>
  <c r="BV2942" i="5"/>
  <c r="BU2942" i="5"/>
  <c r="BT2942" i="5"/>
  <c r="BS2942" i="5"/>
  <c r="BR2942" i="5"/>
  <c r="BQ2942" i="5"/>
  <c r="BN2942" i="5"/>
  <c r="BM2942" i="5"/>
  <c r="BL2942" i="5"/>
  <c r="BK2942" i="5"/>
  <c r="BI2942" i="5"/>
  <c r="BH2942" i="5"/>
  <c r="BG2942" i="5"/>
  <c r="BF2942" i="5"/>
  <c r="BD2942" i="5"/>
  <c r="BC2942" i="5"/>
  <c r="BB2942" i="5"/>
  <c r="BA2942" i="5"/>
  <c r="AY2942" i="5"/>
  <c r="AX2942" i="5"/>
  <c r="AW2942" i="5"/>
  <c r="AV2942" i="5"/>
  <c r="AT2942" i="5"/>
  <c r="AS2942" i="5"/>
  <c r="AR2942" i="5"/>
  <c r="AQ2942" i="5"/>
  <c r="AO2942" i="5"/>
  <c r="AN2942" i="5"/>
  <c r="AM2942" i="5"/>
  <c r="AL2942" i="5"/>
  <c r="AJ2942" i="5"/>
  <c r="AI2942" i="5"/>
  <c r="AH2942" i="5"/>
  <c r="AG2942" i="5"/>
  <c r="CK2941" i="5"/>
  <c r="CJ2941" i="5"/>
  <c r="CI2941" i="5"/>
  <c r="CH2941" i="5"/>
  <c r="CG2941" i="5"/>
  <c r="CF2941" i="5"/>
  <c r="CE2941" i="5"/>
  <c r="CD2941" i="5"/>
  <c r="CC2941" i="5"/>
  <c r="CB2941" i="5"/>
  <c r="CA2941" i="5"/>
  <c r="BZ2941" i="5"/>
  <c r="BY2941" i="5"/>
  <c r="BX2941" i="5"/>
  <c r="BW2941" i="5"/>
  <c r="BV2941" i="5"/>
  <c r="BU2941" i="5"/>
  <c r="BT2941" i="5"/>
  <c r="BS2941" i="5"/>
  <c r="BR2941" i="5"/>
  <c r="BQ2941" i="5"/>
  <c r="BN2941" i="5"/>
  <c r="BM2941" i="5"/>
  <c r="BL2941" i="5"/>
  <c r="BK2941" i="5"/>
  <c r="BI2941" i="5"/>
  <c r="BH2941" i="5"/>
  <c r="BG2941" i="5"/>
  <c r="BF2941" i="5"/>
  <c r="BD2941" i="5"/>
  <c r="BC2941" i="5"/>
  <c r="BB2941" i="5"/>
  <c r="BA2941" i="5"/>
  <c r="AY2941" i="5"/>
  <c r="AX2941" i="5"/>
  <c r="AW2941" i="5"/>
  <c r="AV2941" i="5"/>
  <c r="AT2941" i="5"/>
  <c r="AS2941" i="5"/>
  <c r="AR2941" i="5"/>
  <c r="AQ2941" i="5"/>
  <c r="AO2941" i="5"/>
  <c r="AN2941" i="5"/>
  <c r="AM2941" i="5"/>
  <c r="AL2941" i="5"/>
  <c r="AJ2941" i="5"/>
  <c r="AI2941" i="5"/>
  <c r="AH2941" i="5"/>
  <c r="AG2941" i="5"/>
  <c r="BN2940" i="5"/>
  <c r="BM2940" i="5"/>
  <c r="BL2940" i="5"/>
  <c r="BK2940" i="5"/>
  <c r="BI2940" i="5"/>
  <c r="BH2940" i="5"/>
  <c r="BG2940" i="5"/>
  <c r="BF2940" i="5"/>
  <c r="BD2940" i="5"/>
  <c r="BC2940" i="5"/>
  <c r="BB2940" i="5"/>
  <c r="BA2940" i="5"/>
  <c r="AY2940" i="5"/>
  <c r="AX2940" i="5"/>
  <c r="AW2940" i="5"/>
  <c r="AV2940" i="5"/>
  <c r="AT2940" i="5"/>
  <c r="AS2940" i="5"/>
  <c r="AR2940" i="5"/>
  <c r="AQ2940" i="5"/>
  <c r="AO2940" i="5"/>
  <c r="AN2940" i="5"/>
  <c r="AM2940" i="5"/>
  <c r="AL2940" i="5"/>
  <c r="AJ2940" i="5"/>
  <c r="AI2940" i="5"/>
  <c r="AH2940" i="5"/>
  <c r="AG2940" i="5"/>
  <c r="BN2939" i="5"/>
  <c r="BM2939" i="5"/>
  <c r="BL2939" i="5"/>
  <c r="BK2939" i="5"/>
  <c r="BI2939" i="5"/>
  <c r="BH2939" i="5"/>
  <c r="BG2939" i="5"/>
  <c r="BF2939" i="5"/>
  <c r="BD2939" i="5"/>
  <c r="BC2939" i="5"/>
  <c r="BB2939" i="5"/>
  <c r="BA2939" i="5"/>
  <c r="AY2939" i="5"/>
  <c r="AX2939" i="5"/>
  <c r="AW2939" i="5"/>
  <c r="AV2939" i="5"/>
  <c r="AT2939" i="5"/>
  <c r="AS2939" i="5"/>
  <c r="AR2939" i="5"/>
  <c r="AQ2939" i="5"/>
  <c r="AO2939" i="5"/>
  <c r="AN2939" i="5"/>
  <c r="AM2939" i="5"/>
  <c r="AL2939" i="5"/>
  <c r="AJ2939" i="5"/>
  <c r="AI2939" i="5"/>
  <c r="AH2939" i="5"/>
  <c r="AG2939" i="5"/>
  <c r="BN2938" i="5"/>
  <c r="BM2938" i="5"/>
  <c r="BL2938" i="5"/>
  <c r="BK2938" i="5"/>
  <c r="BI2938" i="5"/>
  <c r="BH2938" i="5"/>
  <c r="BG2938" i="5"/>
  <c r="BF2938" i="5"/>
  <c r="BD2938" i="5"/>
  <c r="BC2938" i="5"/>
  <c r="BB2938" i="5"/>
  <c r="BA2938" i="5"/>
  <c r="AY2938" i="5"/>
  <c r="AX2938" i="5"/>
  <c r="AW2938" i="5"/>
  <c r="AV2938" i="5"/>
  <c r="AT2938" i="5"/>
  <c r="AS2938" i="5"/>
  <c r="AR2938" i="5"/>
  <c r="AQ2938" i="5"/>
  <c r="AO2938" i="5"/>
  <c r="AN2938" i="5"/>
  <c r="AM2938" i="5"/>
  <c r="AL2938" i="5"/>
  <c r="AJ2938" i="5"/>
  <c r="AI2938" i="5"/>
  <c r="AH2938" i="5"/>
  <c r="AG2938" i="5"/>
  <c r="BN2937" i="5"/>
  <c r="BM2937" i="5"/>
  <c r="BL2937" i="5"/>
  <c r="BK2937" i="5"/>
  <c r="BI2937" i="5"/>
  <c r="BH2937" i="5"/>
  <c r="BG2937" i="5"/>
  <c r="BF2937" i="5"/>
  <c r="BD2937" i="5"/>
  <c r="BC2937" i="5"/>
  <c r="BB2937" i="5"/>
  <c r="BA2937" i="5"/>
  <c r="AY2937" i="5"/>
  <c r="AX2937" i="5"/>
  <c r="AW2937" i="5"/>
  <c r="AV2937" i="5"/>
  <c r="AT2937" i="5"/>
  <c r="AS2937" i="5"/>
  <c r="AR2937" i="5"/>
  <c r="AQ2937" i="5"/>
  <c r="AO2937" i="5"/>
  <c r="AN2937" i="5"/>
  <c r="AM2937" i="5"/>
  <c r="AL2937" i="5"/>
  <c r="AJ2937" i="5"/>
  <c r="AI2937" i="5"/>
  <c r="AH2937" i="5"/>
  <c r="AG2937" i="5"/>
  <c r="BN2936" i="5"/>
  <c r="BM2936" i="5"/>
  <c r="BL2936" i="5"/>
  <c r="BK2936" i="5"/>
  <c r="BI2936" i="5"/>
  <c r="BH2936" i="5"/>
  <c r="BG2936" i="5"/>
  <c r="BF2936" i="5"/>
  <c r="BD2936" i="5"/>
  <c r="BC2936" i="5"/>
  <c r="BB2936" i="5"/>
  <c r="BA2936" i="5"/>
  <c r="AY2936" i="5"/>
  <c r="AX2936" i="5"/>
  <c r="AW2936" i="5"/>
  <c r="AV2936" i="5"/>
  <c r="AT2936" i="5"/>
  <c r="AS2936" i="5"/>
  <c r="AR2936" i="5"/>
  <c r="AQ2936" i="5"/>
  <c r="AO2936" i="5"/>
  <c r="AN2936" i="5"/>
  <c r="AM2936" i="5"/>
  <c r="AL2936" i="5"/>
  <c r="AJ2936" i="5"/>
  <c r="AI2936" i="5"/>
  <c r="AH2936" i="5"/>
  <c r="AG2936" i="5"/>
  <c r="CK2935" i="5"/>
  <c r="CJ2935" i="5"/>
  <c r="CI2935" i="5"/>
  <c r="CH2935" i="5"/>
  <c r="CG2935" i="5"/>
  <c r="CF2935" i="5"/>
  <c r="CE2935" i="5"/>
  <c r="CD2935" i="5"/>
  <c r="CC2935" i="5"/>
  <c r="CB2935" i="5"/>
  <c r="CA2935" i="5"/>
  <c r="BZ2935" i="5"/>
  <c r="BY2935" i="5"/>
  <c r="BX2935" i="5"/>
  <c r="BW2935" i="5"/>
  <c r="BV2935" i="5"/>
  <c r="BU2935" i="5"/>
  <c r="BT2935" i="5"/>
  <c r="BS2935" i="5"/>
  <c r="BR2935" i="5"/>
  <c r="BQ2935" i="5"/>
  <c r="BN2935" i="5"/>
  <c r="BM2935" i="5"/>
  <c r="BL2935" i="5"/>
  <c r="BK2935" i="5"/>
  <c r="BI2935" i="5"/>
  <c r="BH2935" i="5"/>
  <c r="BG2935" i="5"/>
  <c r="BF2935" i="5"/>
  <c r="BD2935" i="5"/>
  <c r="BC2935" i="5"/>
  <c r="BB2935" i="5"/>
  <c r="BA2935" i="5"/>
  <c r="AY2935" i="5"/>
  <c r="AX2935" i="5"/>
  <c r="AW2935" i="5"/>
  <c r="AV2935" i="5"/>
  <c r="AT2935" i="5"/>
  <c r="AS2935" i="5"/>
  <c r="AR2935" i="5"/>
  <c r="AQ2935" i="5"/>
  <c r="AO2935" i="5"/>
  <c r="AN2935" i="5"/>
  <c r="AM2935" i="5"/>
  <c r="AL2935" i="5"/>
  <c r="AJ2935" i="5"/>
  <c r="AI2935" i="5"/>
  <c r="AH2935" i="5"/>
  <c r="AG2935" i="5"/>
  <c r="CK2934" i="5"/>
  <c r="CJ2934" i="5"/>
  <c r="CI2934" i="5"/>
  <c r="CH2934" i="5"/>
  <c r="CG2934" i="5"/>
  <c r="CF2934" i="5"/>
  <c r="CE2934" i="5"/>
  <c r="CD2934" i="5"/>
  <c r="CC2934" i="5"/>
  <c r="CB2934" i="5"/>
  <c r="CA2934" i="5"/>
  <c r="BZ2934" i="5"/>
  <c r="BY2934" i="5"/>
  <c r="BX2934" i="5"/>
  <c r="BW2934" i="5"/>
  <c r="BV2934" i="5"/>
  <c r="BU2934" i="5"/>
  <c r="BT2934" i="5"/>
  <c r="BS2934" i="5"/>
  <c r="BR2934" i="5"/>
  <c r="BQ2934" i="5"/>
  <c r="BN2934" i="5"/>
  <c r="BM2934" i="5"/>
  <c r="BL2934" i="5"/>
  <c r="BK2934" i="5"/>
  <c r="BI2934" i="5"/>
  <c r="BH2934" i="5"/>
  <c r="BG2934" i="5"/>
  <c r="BF2934" i="5"/>
  <c r="BD2934" i="5"/>
  <c r="BC2934" i="5"/>
  <c r="BB2934" i="5"/>
  <c r="BA2934" i="5"/>
  <c r="AY2934" i="5"/>
  <c r="AX2934" i="5"/>
  <c r="AW2934" i="5"/>
  <c r="AV2934" i="5"/>
  <c r="AT2934" i="5"/>
  <c r="AS2934" i="5"/>
  <c r="AR2934" i="5"/>
  <c r="AQ2934" i="5"/>
  <c r="AO2934" i="5"/>
  <c r="AN2934" i="5"/>
  <c r="AM2934" i="5"/>
  <c r="AL2934" i="5"/>
  <c r="AJ2934" i="5"/>
  <c r="AI2934" i="5"/>
  <c r="AH2934" i="5"/>
  <c r="AG2934" i="5"/>
  <c r="CK2933" i="5"/>
  <c r="CJ2933" i="5"/>
  <c r="CI2933" i="5"/>
  <c r="CH2933" i="5"/>
  <c r="CG2933" i="5"/>
  <c r="CF2933" i="5"/>
  <c r="CE2933" i="5"/>
  <c r="CD2933" i="5"/>
  <c r="CC2933" i="5"/>
  <c r="CB2933" i="5"/>
  <c r="CA2933" i="5"/>
  <c r="BZ2933" i="5"/>
  <c r="BY2933" i="5"/>
  <c r="BX2933" i="5"/>
  <c r="BW2933" i="5"/>
  <c r="BV2933" i="5"/>
  <c r="BU2933" i="5"/>
  <c r="BT2933" i="5"/>
  <c r="BS2933" i="5"/>
  <c r="BR2933" i="5"/>
  <c r="BQ2933" i="5"/>
  <c r="BN2933" i="5"/>
  <c r="BM2933" i="5"/>
  <c r="BL2933" i="5"/>
  <c r="BK2933" i="5"/>
  <c r="BI2933" i="5"/>
  <c r="BH2933" i="5"/>
  <c r="BG2933" i="5"/>
  <c r="BF2933" i="5"/>
  <c r="BD2933" i="5"/>
  <c r="BC2933" i="5"/>
  <c r="BB2933" i="5"/>
  <c r="BA2933" i="5"/>
  <c r="AY2933" i="5"/>
  <c r="AX2933" i="5"/>
  <c r="AW2933" i="5"/>
  <c r="AV2933" i="5"/>
  <c r="AT2933" i="5"/>
  <c r="AS2933" i="5"/>
  <c r="AR2933" i="5"/>
  <c r="AQ2933" i="5"/>
  <c r="AO2933" i="5"/>
  <c r="AN2933" i="5"/>
  <c r="AM2933" i="5"/>
  <c r="AL2933" i="5"/>
  <c r="AJ2933" i="5"/>
  <c r="AI2933" i="5"/>
  <c r="AH2933" i="5"/>
  <c r="AG2933" i="5"/>
  <c r="CK2932" i="5"/>
  <c r="CJ2932" i="5"/>
  <c r="CI2932" i="5"/>
  <c r="CH2932" i="5"/>
  <c r="CG2932" i="5"/>
  <c r="CF2932" i="5"/>
  <c r="CE2932" i="5"/>
  <c r="CD2932" i="5"/>
  <c r="CC2932" i="5"/>
  <c r="CB2932" i="5"/>
  <c r="CA2932" i="5"/>
  <c r="BZ2932" i="5"/>
  <c r="BY2932" i="5"/>
  <c r="BX2932" i="5"/>
  <c r="BW2932" i="5"/>
  <c r="BV2932" i="5"/>
  <c r="BU2932" i="5"/>
  <c r="BT2932" i="5"/>
  <c r="BS2932" i="5"/>
  <c r="BR2932" i="5"/>
  <c r="BQ2932" i="5"/>
  <c r="BN2932" i="5"/>
  <c r="BM2932" i="5"/>
  <c r="BL2932" i="5"/>
  <c r="BK2932" i="5"/>
  <c r="BI2932" i="5"/>
  <c r="BH2932" i="5"/>
  <c r="BG2932" i="5"/>
  <c r="BF2932" i="5"/>
  <c r="BD2932" i="5"/>
  <c r="BC2932" i="5"/>
  <c r="BB2932" i="5"/>
  <c r="BA2932" i="5"/>
  <c r="AY2932" i="5"/>
  <c r="AX2932" i="5"/>
  <c r="AW2932" i="5"/>
  <c r="AV2932" i="5"/>
  <c r="AT2932" i="5"/>
  <c r="AS2932" i="5"/>
  <c r="AR2932" i="5"/>
  <c r="AQ2932" i="5"/>
  <c r="AO2932" i="5"/>
  <c r="AN2932" i="5"/>
  <c r="AM2932" i="5"/>
  <c r="AL2932" i="5"/>
  <c r="AJ2932" i="5"/>
  <c r="AI2932" i="5"/>
  <c r="AH2932" i="5"/>
  <c r="AG2932" i="5"/>
  <c r="BN2931" i="5"/>
  <c r="BM2931" i="5"/>
  <c r="BL2931" i="5"/>
  <c r="BK2931" i="5"/>
  <c r="BI2931" i="5"/>
  <c r="BH2931" i="5"/>
  <c r="BG2931" i="5"/>
  <c r="BF2931" i="5"/>
  <c r="BD2931" i="5"/>
  <c r="BC2931" i="5"/>
  <c r="BB2931" i="5"/>
  <c r="BA2931" i="5"/>
  <c r="AY2931" i="5"/>
  <c r="AX2931" i="5"/>
  <c r="AW2931" i="5"/>
  <c r="AV2931" i="5"/>
  <c r="AT2931" i="5"/>
  <c r="AS2931" i="5"/>
  <c r="AR2931" i="5"/>
  <c r="AQ2931" i="5"/>
  <c r="AO2931" i="5"/>
  <c r="AN2931" i="5"/>
  <c r="AM2931" i="5"/>
  <c r="AL2931" i="5"/>
  <c r="AJ2931" i="5"/>
  <c r="AI2931" i="5"/>
  <c r="AH2931" i="5"/>
  <c r="AG2931" i="5"/>
  <c r="BN2930" i="5"/>
  <c r="BM2930" i="5"/>
  <c r="BL2930" i="5"/>
  <c r="BK2930" i="5"/>
  <c r="BI2930" i="5"/>
  <c r="BH2930" i="5"/>
  <c r="BG2930" i="5"/>
  <c r="BF2930" i="5"/>
  <c r="BD2930" i="5"/>
  <c r="BC2930" i="5"/>
  <c r="BB2930" i="5"/>
  <c r="BA2930" i="5"/>
  <c r="AY2930" i="5"/>
  <c r="AX2930" i="5"/>
  <c r="AW2930" i="5"/>
  <c r="AV2930" i="5"/>
  <c r="AT2930" i="5"/>
  <c r="AS2930" i="5"/>
  <c r="AR2930" i="5"/>
  <c r="AQ2930" i="5"/>
  <c r="AO2930" i="5"/>
  <c r="AN2930" i="5"/>
  <c r="AM2930" i="5"/>
  <c r="AL2930" i="5"/>
  <c r="AJ2930" i="5"/>
  <c r="AI2930" i="5"/>
  <c r="AH2930" i="5"/>
  <c r="AG2930" i="5"/>
  <c r="BN2929" i="5"/>
  <c r="BM2929" i="5"/>
  <c r="BL2929" i="5"/>
  <c r="BK2929" i="5"/>
  <c r="BI2929" i="5"/>
  <c r="BH2929" i="5"/>
  <c r="BG2929" i="5"/>
  <c r="BF2929" i="5"/>
  <c r="BD2929" i="5"/>
  <c r="BC2929" i="5"/>
  <c r="BB2929" i="5"/>
  <c r="BA2929" i="5"/>
  <c r="AY2929" i="5"/>
  <c r="AX2929" i="5"/>
  <c r="AW2929" i="5"/>
  <c r="AV2929" i="5"/>
  <c r="AT2929" i="5"/>
  <c r="AS2929" i="5"/>
  <c r="AR2929" i="5"/>
  <c r="AQ2929" i="5"/>
  <c r="AO2929" i="5"/>
  <c r="AN2929" i="5"/>
  <c r="AM2929" i="5"/>
  <c r="AL2929" i="5"/>
  <c r="AJ2929" i="5"/>
  <c r="AI2929" i="5"/>
  <c r="AH2929" i="5"/>
  <c r="AG2929" i="5"/>
  <c r="CK2928" i="5"/>
  <c r="CJ2928" i="5"/>
  <c r="CI2928" i="5"/>
  <c r="CH2928" i="5"/>
  <c r="CG2928" i="5"/>
  <c r="CF2928" i="5"/>
  <c r="CE2928" i="5"/>
  <c r="CD2928" i="5"/>
  <c r="CC2928" i="5"/>
  <c r="CB2928" i="5"/>
  <c r="CA2928" i="5"/>
  <c r="BZ2928" i="5"/>
  <c r="BY2928" i="5"/>
  <c r="BX2928" i="5"/>
  <c r="BW2928" i="5"/>
  <c r="BV2928" i="5"/>
  <c r="BU2928" i="5"/>
  <c r="BT2928" i="5"/>
  <c r="BS2928" i="5"/>
  <c r="BR2928" i="5"/>
  <c r="BQ2928" i="5"/>
  <c r="BN2928" i="5"/>
  <c r="BM2928" i="5"/>
  <c r="BL2928" i="5"/>
  <c r="BK2928" i="5"/>
  <c r="BI2928" i="5"/>
  <c r="BH2928" i="5"/>
  <c r="BG2928" i="5"/>
  <c r="BF2928" i="5"/>
  <c r="BD2928" i="5"/>
  <c r="BC2928" i="5"/>
  <c r="BB2928" i="5"/>
  <c r="BA2928" i="5"/>
  <c r="AY2928" i="5"/>
  <c r="AX2928" i="5"/>
  <c r="AW2928" i="5"/>
  <c r="AV2928" i="5"/>
  <c r="AT2928" i="5"/>
  <c r="AS2928" i="5"/>
  <c r="AR2928" i="5"/>
  <c r="AQ2928" i="5"/>
  <c r="AO2928" i="5"/>
  <c r="AN2928" i="5"/>
  <c r="AM2928" i="5"/>
  <c r="AL2928" i="5"/>
  <c r="AJ2928" i="5"/>
  <c r="AI2928" i="5"/>
  <c r="AH2928" i="5"/>
  <c r="AG2928" i="5"/>
  <c r="CK2927" i="5"/>
  <c r="CJ2927" i="5"/>
  <c r="CI2927" i="5"/>
  <c r="CH2927" i="5"/>
  <c r="CG2927" i="5"/>
  <c r="CF2927" i="5"/>
  <c r="CE2927" i="5"/>
  <c r="CD2927" i="5"/>
  <c r="CC2927" i="5"/>
  <c r="CB2927" i="5"/>
  <c r="CA2927" i="5"/>
  <c r="BZ2927" i="5"/>
  <c r="BY2927" i="5"/>
  <c r="BX2927" i="5"/>
  <c r="BW2927" i="5"/>
  <c r="BV2927" i="5"/>
  <c r="BU2927" i="5"/>
  <c r="BT2927" i="5"/>
  <c r="BS2927" i="5"/>
  <c r="BR2927" i="5"/>
  <c r="BQ2927" i="5"/>
  <c r="BN2927" i="5"/>
  <c r="BM2927" i="5"/>
  <c r="BL2927" i="5"/>
  <c r="BK2927" i="5"/>
  <c r="BI2927" i="5"/>
  <c r="BH2927" i="5"/>
  <c r="BG2927" i="5"/>
  <c r="BF2927" i="5"/>
  <c r="BD2927" i="5"/>
  <c r="BC2927" i="5"/>
  <c r="BB2927" i="5"/>
  <c r="BA2927" i="5"/>
  <c r="AY2927" i="5"/>
  <c r="AX2927" i="5"/>
  <c r="AW2927" i="5"/>
  <c r="AV2927" i="5"/>
  <c r="AT2927" i="5"/>
  <c r="AS2927" i="5"/>
  <c r="AR2927" i="5"/>
  <c r="AQ2927" i="5"/>
  <c r="AO2927" i="5"/>
  <c r="AN2927" i="5"/>
  <c r="AM2927" i="5"/>
  <c r="AL2927" i="5"/>
  <c r="AJ2927" i="5"/>
  <c r="AI2927" i="5"/>
  <c r="AH2927" i="5"/>
  <c r="AG2927" i="5"/>
  <c r="CK2926" i="5"/>
  <c r="CJ2926" i="5"/>
  <c r="CI2926" i="5"/>
  <c r="CH2926" i="5"/>
  <c r="CG2926" i="5"/>
  <c r="CF2926" i="5"/>
  <c r="CE2926" i="5"/>
  <c r="CD2926" i="5"/>
  <c r="CC2926" i="5"/>
  <c r="CB2926" i="5"/>
  <c r="CA2926" i="5"/>
  <c r="BZ2926" i="5"/>
  <c r="BY2926" i="5"/>
  <c r="BX2926" i="5"/>
  <c r="BW2926" i="5"/>
  <c r="BV2926" i="5"/>
  <c r="BU2926" i="5"/>
  <c r="BT2926" i="5"/>
  <c r="BS2926" i="5"/>
  <c r="BR2926" i="5"/>
  <c r="BQ2926" i="5"/>
  <c r="BN2926" i="5"/>
  <c r="BM2926" i="5"/>
  <c r="BL2926" i="5"/>
  <c r="BK2926" i="5"/>
  <c r="BI2926" i="5"/>
  <c r="BH2926" i="5"/>
  <c r="BG2926" i="5"/>
  <c r="BF2926" i="5"/>
  <c r="BD2926" i="5"/>
  <c r="BC2926" i="5"/>
  <c r="BB2926" i="5"/>
  <c r="BA2926" i="5"/>
  <c r="AY2926" i="5"/>
  <c r="AX2926" i="5"/>
  <c r="AW2926" i="5"/>
  <c r="AV2926" i="5"/>
  <c r="AT2926" i="5"/>
  <c r="AS2926" i="5"/>
  <c r="AR2926" i="5"/>
  <c r="AQ2926" i="5"/>
  <c r="AO2926" i="5"/>
  <c r="AN2926" i="5"/>
  <c r="AM2926" i="5"/>
  <c r="AL2926" i="5"/>
  <c r="AJ2926" i="5"/>
  <c r="AI2926" i="5"/>
  <c r="AH2926" i="5"/>
  <c r="AG2926" i="5"/>
  <c r="CK2925" i="5"/>
  <c r="CJ2925" i="5"/>
  <c r="CI2925" i="5"/>
  <c r="CH2925" i="5"/>
  <c r="CG2925" i="5"/>
  <c r="CF2925" i="5"/>
  <c r="CE2925" i="5"/>
  <c r="CD2925" i="5"/>
  <c r="CC2925" i="5"/>
  <c r="CB2925" i="5"/>
  <c r="CA2925" i="5"/>
  <c r="BZ2925" i="5"/>
  <c r="BY2925" i="5"/>
  <c r="BX2925" i="5"/>
  <c r="BW2925" i="5"/>
  <c r="BV2925" i="5"/>
  <c r="BU2925" i="5"/>
  <c r="BT2925" i="5"/>
  <c r="BS2925" i="5"/>
  <c r="BR2925" i="5"/>
  <c r="BQ2925" i="5"/>
  <c r="BN2925" i="5"/>
  <c r="BM2925" i="5"/>
  <c r="BL2925" i="5"/>
  <c r="BK2925" i="5"/>
  <c r="BI2925" i="5"/>
  <c r="BH2925" i="5"/>
  <c r="BG2925" i="5"/>
  <c r="BF2925" i="5"/>
  <c r="BD2925" i="5"/>
  <c r="BC2925" i="5"/>
  <c r="BB2925" i="5"/>
  <c r="BA2925" i="5"/>
  <c r="AY2925" i="5"/>
  <c r="AX2925" i="5"/>
  <c r="AW2925" i="5"/>
  <c r="AV2925" i="5"/>
  <c r="AT2925" i="5"/>
  <c r="AS2925" i="5"/>
  <c r="AR2925" i="5"/>
  <c r="AQ2925" i="5"/>
  <c r="AO2925" i="5"/>
  <c r="AN2925" i="5"/>
  <c r="AM2925" i="5"/>
  <c r="AL2925" i="5"/>
  <c r="AJ2925" i="5"/>
  <c r="AI2925" i="5"/>
  <c r="AH2925" i="5"/>
  <c r="AG2925" i="5"/>
  <c r="BN2924" i="5"/>
  <c r="BM2924" i="5"/>
  <c r="BL2924" i="5"/>
  <c r="BK2924" i="5"/>
  <c r="BI2924" i="5"/>
  <c r="BH2924" i="5"/>
  <c r="BG2924" i="5"/>
  <c r="BF2924" i="5"/>
  <c r="BD2924" i="5"/>
  <c r="BC2924" i="5"/>
  <c r="BB2924" i="5"/>
  <c r="BA2924" i="5"/>
  <c r="AY2924" i="5"/>
  <c r="AX2924" i="5"/>
  <c r="AW2924" i="5"/>
  <c r="AV2924" i="5"/>
  <c r="AT2924" i="5"/>
  <c r="AS2924" i="5"/>
  <c r="AR2924" i="5"/>
  <c r="AQ2924" i="5"/>
  <c r="AO2924" i="5"/>
  <c r="AN2924" i="5"/>
  <c r="AM2924" i="5"/>
  <c r="AL2924" i="5"/>
  <c r="AJ2924" i="5"/>
  <c r="AI2924" i="5"/>
  <c r="AH2924" i="5"/>
  <c r="AG2924" i="5"/>
  <c r="BN2923" i="5"/>
  <c r="BM2923" i="5"/>
  <c r="BL2923" i="5"/>
  <c r="BK2923" i="5"/>
  <c r="BI2923" i="5"/>
  <c r="BH2923" i="5"/>
  <c r="BG2923" i="5"/>
  <c r="BF2923" i="5"/>
  <c r="BD2923" i="5"/>
  <c r="BC2923" i="5"/>
  <c r="BB2923" i="5"/>
  <c r="BA2923" i="5"/>
  <c r="AY2923" i="5"/>
  <c r="AX2923" i="5"/>
  <c r="AW2923" i="5"/>
  <c r="AV2923" i="5"/>
  <c r="AT2923" i="5"/>
  <c r="AS2923" i="5"/>
  <c r="AR2923" i="5"/>
  <c r="AQ2923" i="5"/>
  <c r="AO2923" i="5"/>
  <c r="AN2923" i="5"/>
  <c r="AM2923" i="5"/>
  <c r="AL2923" i="5"/>
  <c r="AJ2923" i="5"/>
  <c r="AI2923" i="5"/>
  <c r="AH2923" i="5"/>
  <c r="AG2923" i="5"/>
  <c r="BN2922" i="5"/>
  <c r="BM2922" i="5"/>
  <c r="BL2922" i="5"/>
  <c r="BK2922" i="5"/>
  <c r="BI2922" i="5"/>
  <c r="BH2922" i="5"/>
  <c r="BG2922" i="5"/>
  <c r="BF2922" i="5"/>
  <c r="BD2922" i="5"/>
  <c r="BC2922" i="5"/>
  <c r="BB2922" i="5"/>
  <c r="BA2922" i="5"/>
  <c r="AY2922" i="5"/>
  <c r="AX2922" i="5"/>
  <c r="AW2922" i="5"/>
  <c r="AV2922" i="5"/>
  <c r="AT2922" i="5"/>
  <c r="AS2922" i="5"/>
  <c r="AR2922" i="5"/>
  <c r="AQ2922" i="5"/>
  <c r="AO2922" i="5"/>
  <c r="AN2922" i="5"/>
  <c r="AM2922" i="5"/>
  <c r="AL2922" i="5"/>
  <c r="AJ2922" i="5"/>
  <c r="AI2922" i="5"/>
  <c r="AH2922" i="5"/>
  <c r="AG2922" i="5"/>
  <c r="BN2921" i="5"/>
  <c r="BM2921" i="5"/>
  <c r="BL2921" i="5"/>
  <c r="BK2921" i="5"/>
  <c r="BI2921" i="5"/>
  <c r="BH2921" i="5"/>
  <c r="BG2921" i="5"/>
  <c r="BF2921" i="5"/>
  <c r="BD2921" i="5"/>
  <c r="BC2921" i="5"/>
  <c r="BB2921" i="5"/>
  <c r="BA2921" i="5"/>
  <c r="AY2921" i="5"/>
  <c r="AX2921" i="5"/>
  <c r="AW2921" i="5"/>
  <c r="AV2921" i="5"/>
  <c r="AT2921" i="5"/>
  <c r="AS2921" i="5"/>
  <c r="AR2921" i="5"/>
  <c r="AQ2921" i="5"/>
  <c r="AO2921" i="5"/>
  <c r="AN2921" i="5"/>
  <c r="AM2921" i="5"/>
  <c r="AL2921" i="5"/>
  <c r="AJ2921" i="5"/>
  <c r="AI2921" i="5"/>
  <c r="AH2921" i="5"/>
  <c r="AG2921" i="5"/>
  <c r="BN2920" i="5"/>
  <c r="BM2920" i="5"/>
  <c r="BL2920" i="5"/>
  <c r="BK2920" i="5"/>
  <c r="BI2920" i="5"/>
  <c r="BH2920" i="5"/>
  <c r="BG2920" i="5"/>
  <c r="BF2920" i="5"/>
  <c r="BD2920" i="5"/>
  <c r="BC2920" i="5"/>
  <c r="BB2920" i="5"/>
  <c r="BA2920" i="5"/>
  <c r="AY2920" i="5"/>
  <c r="AX2920" i="5"/>
  <c r="AW2920" i="5"/>
  <c r="AV2920" i="5"/>
  <c r="AT2920" i="5"/>
  <c r="AS2920" i="5"/>
  <c r="AR2920" i="5"/>
  <c r="AQ2920" i="5"/>
  <c r="AO2920" i="5"/>
  <c r="AN2920" i="5"/>
  <c r="AM2920" i="5"/>
  <c r="AL2920" i="5"/>
  <c r="AJ2920" i="5"/>
  <c r="AI2920" i="5"/>
  <c r="AH2920" i="5"/>
  <c r="AG2920" i="5"/>
  <c r="CK2919" i="5"/>
  <c r="CJ2919" i="5"/>
  <c r="CI2919" i="5"/>
  <c r="CH2919" i="5"/>
  <c r="CG2919" i="5"/>
  <c r="CF2919" i="5"/>
  <c r="CE2919" i="5"/>
  <c r="CD2919" i="5"/>
  <c r="CC2919" i="5"/>
  <c r="CB2919" i="5"/>
  <c r="CA2919" i="5"/>
  <c r="BZ2919" i="5"/>
  <c r="BY2919" i="5"/>
  <c r="BX2919" i="5"/>
  <c r="BW2919" i="5"/>
  <c r="BV2919" i="5"/>
  <c r="BU2919" i="5"/>
  <c r="BT2919" i="5"/>
  <c r="BS2919" i="5"/>
  <c r="BR2919" i="5"/>
  <c r="BQ2919" i="5"/>
  <c r="BN2919" i="5"/>
  <c r="BM2919" i="5"/>
  <c r="BL2919" i="5"/>
  <c r="BK2919" i="5"/>
  <c r="BI2919" i="5"/>
  <c r="BH2919" i="5"/>
  <c r="BG2919" i="5"/>
  <c r="BF2919" i="5"/>
  <c r="BD2919" i="5"/>
  <c r="BC2919" i="5"/>
  <c r="BB2919" i="5"/>
  <c r="BA2919" i="5"/>
  <c r="AY2919" i="5"/>
  <c r="AX2919" i="5"/>
  <c r="AW2919" i="5"/>
  <c r="AV2919" i="5"/>
  <c r="AT2919" i="5"/>
  <c r="AS2919" i="5"/>
  <c r="AR2919" i="5"/>
  <c r="AQ2919" i="5"/>
  <c r="AO2919" i="5"/>
  <c r="AN2919" i="5"/>
  <c r="AM2919" i="5"/>
  <c r="AL2919" i="5"/>
  <c r="AJ2919" i="5"/>
  <c r="AI2919" i="5"/>
  <c r="AH2919" i="5"/>
  <c r="AG2919" i="5"/>
  <c r="CK2918" i="5"/>
  <c r="CJ2918" i="5"/>
  <c r="CI2918" i="5"/>
  <c r="CH2918" i="5"/>
  <c r="CG2918" i="5"/>
  <c r="CF2918" i="5"/>
  <c r="CE2918" i="5"/>
  <c r="CD2918" i="5"/>
  <c r="CC2918" i="5"/>
  <c r="CB2918" i="5"/>
  <c r="CA2918" i="5"/>
  <c r="BZ2918" i="5"/>
  <c r="BY2918" i="5"/>
  <c r="BX2918" i="5"/>
  <c r="BW2918" i="5"/>
  <c r="BV2918" i="5"/>
  <c r="BU2918" i="5"/>
  <c r="BT2918" i="5"/>
  <c r="BS2918" i="5"/>
  <c r="BR2918" i="5"/>
  <c r="BQ2918" i="5"/>
  <c r="BN2918" i="5"/>
  <c r="BM2918" i="5"/>
  <c r="BL2918" i="5"/>
  <c r="BK2918" i="5"/>
  <c r="BI2918" i="5"/>
  <c r="BH2918" i="5"/>
  <c r="BG2918" i="5"/>
  <c r="BF2918" i="5"/>
  <c r="BD2918" i="5"/>
  <c r="BC2918" i="5"/>
  <c r="BB2918" i="5"/>
  <c r="BA2918" i="5"/>
  <c r="AY2918" i="5"/>
  <c r="AX2918" i="5"/>
  <c r="AW2918" i="5"/>
  <c r="AV2918" i="5"/>
  <c r="AT2918" i="5"/>
  <c r="AS2918" i="5"/>
  <c r="AR2918" i="5"/>
  <c r="AQ2918" i="5"/>
  <c r="AO2918" i="5"/>
  <c r="AN2918" i="5"/>
  <c r="AM2918" i="5"/>
  <c r="AL2918" i="5"/>
  <c r="AJ2918" i="5"/>
  <c r="AI2918" i="5"/>
  <c r="AH2918" i="5"/>
  <c r="AG2918" i="5"/>
  <c r="CK2917" i="5"/>
  <c r="CJ2917" i="5"/>
  <c r="CI2917" i="5"/>
  <c r="CH2917" i="5"/>
  <c r="CG2917" i="5"/>
  <c r="CF2917" i="5"/>
  <c r="CE2917" i="5"/>
  <c r="CD2917" i="5"/>
  <c r="CC2917" i="5"/>
  <c r="CB2917" i="5"/>
  <c r="CA2917" i="5"/>
  <c r="BZ2917" i="5"/>
  <c r="BY2917" i="5"/>
  <c r="BX2917" i="5"/>
  <c r="BW2917" i="5"/>
  <c r="BV2917" i="5"/>
  <c r="BU2917" i="5"/>
  <c r="BT2917" i="5"/>
  <c r="BS2917" i="5"/>
  <c r="BR2917" i="5"/>
  <c r="BQ2917" i="5"/>
  <c r="BN2917" i="5"/>
  <c r="BM2917" i="5"/>
  <c r="BL2917" i="5"/>
  <c r="BK2917" i="5"/>
  <c r="BI2917" i="5"/>
  <c r="BH2917" i="5"/>
  <c r="BG2917" i="5"/>
  <c r="BF2917" i="5"/>
  <c r="BD2917" i="5"/>
  <c r="BC2917" i="5"/>
  <c r="BB2917" i="5"/>
  <c r="BA2917" i="5"/>
  <c r="AY2917" i="5"/>
  <c r="AX2917" i="5"/>
  <c r="AW2917" i="5"/>
  <c r="AV2917" i="5"/>
  <c r="AT2917" i="5"/>
  <c r="AS2917" i="5"/>
  <c r="AR2917" i="5"/>
  <c r="AQ2917" i="5"/>
  <c r="AO2917" i="5"/>
  <c r="AN2917" i="5"/>
  <c r="AM2917" i="5"/>
  <c r="AL2917" i="5"/>
  <c r="AJ2917" i="5"/>
  <c r="AI2917" i="5"/>
  <c r="AH2917" i="5"/>
  <c r="AG2917" i="5"/>
  <c r="CK2916" i="5"/>
  <c r="CJ2916" i="5"/>
  <c r="CI2916" i="5"/>
  <c r="CH2916" i="5"/>
  <c r="CG2916" i="5"/>
  <c r="CF2916" i="5"/>
  <c r="CE2916" i="5"/>
  <c r="CD2916" i="5"/>
  <c r="CC2916" i="5"/>
  <c r="CB2916" i="5"/>
  <c r="CA2916" i="5"/>
  <c r="BZ2916" i="5"/>
  <c r="BY2916" i="5"/>
  <c r="BX2916" i="5"/>
  <c r="BW2916" i="5"/>
  <c r="BV2916" i="5"/>
  <c r="BU2916" i="5"/>
  <c r="BT2916" i="5"/>
  <c r="BS2916" i="5"/>
  <c r="BR2916" i="5"/>
  <c r="BQ2916" i="5"/>
  <c r="BN2916" i="5"/>
  <c r="BM2916" i="5"/>
  <c r="BL2916" i="5"/>
  <c r="BK2916" i="5"/>
  <c r="BI2916" i="5"/>
  <c r="BH2916" i="5"/>
  <c r="BG2916" i="5"/>
  <c r="BF2916" i="5"/>
  <c r="BD2916" i="5"/>
  <c r="BC2916" i="5"/>
  <c r="BB2916" i="5"/>
  <c r="BA2916" i="5"/>
  <c r="AY2916" i="5"/>
  <c r="AX2916" i="5"/>
  <c r="AW2916" i="5"/>
  <c r="AV2916" i="5"/>
  <c r="AT2916" i="5"/>
  <c r="AS2916" i="5"/>
  <c r="AR2916" i="5"/>
  <c r="AQ2916" i="5"/>
  <c r="AO2916" i="5"/>
  <c r="AN2916" i="5"/>
  <c r="AM2916" i="5"/>
  <c r="AL2916" i="5"/>
  <c r="AJ2916" i="5"/>
  <c r="AI2916" i="5"/>
  <c r="AH2916" i="5"/>
  <c r="AG2916" i="5"/>
  <c r="BN2915" i="5"/>
  <c r="BM2915" i="5"/>
  <c r="BL2915" i="5"/>
  <c r="BK2915" i="5"/>
  <c r="BI2915" i="5"/>
  <c r="BH2915" i="5"/>
  <c r="BG2915" i="5"/>
  <c r="BF2915" i="5"/>
  <c r="BD2915" i="5"/>
  <c r="BC2915" i="5"/>
  <c r="BB2915" i="5"/>
  <c r="BA2915" i="5"/>
  <c r="AY2915" i="5"/>
  <c r="AX2915" i="5"/>
  <c r="AW2915" i="5"/>
  <c r="AV2915" i="5"/>
  <c r="AT2915" i="5"/>
  <c r="AS2915" i="5"/>
  <c r="AR2915" i="5"/>
  <c r="AQ2915" i="5"/>
  <c r="AO2915" i="5"/>
  <c r="AN2915" i="5"/>
  <c r="AM2915" i="5"/>
  <c r="AL2915" i="5"/>
  <c r="AJ2915" i="5"/>
  <c r="AI2915" i="5"/>
  <c r="AH2915" i="5"/>
  <c r="AG2915" i="5"/>
  <c r="BN2914" i="5"/>
  <c r="BM2914" i="5"/>
  <c r="BL2914" i="5"/>
  <c r="BK2914" i="5"/>
  <c r="BI2914" i="5"/>
  <c r="BH2914" i="5"/>
  <c r="BG2914" i="5"/>
  <c r="BF2914" i="5"/>
  <c r="BD2914" i="5"/>
  <c r="BC2914" i="5"/>
  <c r="BB2914" i="5"/>
  <c r="BA2914" i="5"/>
  <c r="AY2914" i="5"/>
  <c r="AX2914" i="5"/>
  <c r="AW2914" i="5"/>
  <c r="AV2914" i="5"/>
  <c r="AT2914" i="5"/>
  <c r="AS2914" i="5"/>
  <c r="AR2914" i="5"/>
  <c r="AQ2914" i="5"/>
  <c r="AO2914" i="5"/>
  <c r="AN2914" i="5"/>
  <c r="AM2914" i="5"/>
  <c r="AL2914" i="5"/>
  <c r="AJ2914" i="5"/>
  <c r="AI2914" i="5"/>
  <c r="AH2914" i="5"/>
  <c r="AG2914" i="5"/>
  <c r="BN2913" i="5"/>
  <c r="BM2913" i="5"/>
  <c r="BL2913" i="5"/>
  <c r="BK2913" i="5"/>
  <c r="BI2913" i="5"/>
  <c r="BH2913" i="5"/>
  <c r="BG2913" i="5"/>
  <c r="BF2913" i="5"/>
  <c r="BD2913" i="5"/>
  <c r="BC2913" i="5"/>
  <c r="BB2913" i="5"/>
  <c r="BA2913" i="5"/>
  <c r="AY2913" i="5"/>
  <c r="AX2913" i="5"/>
  <c r="AW2913" i="5"/>
  <c r="AV2913" i="5"/>
  <c r="AT2913" i="5"/>
  <c r="AS2913" i="5"/>
  <c r="AR2913" i="5"/>
  <c r="AQ2913" i="5"/>
  <c r="AO2913" i="5"/>
  <c r="AN2913" i="5"/>
  <c r="AM2913" i="5"/>
  <c r="AL2913" i="5"/>
  <c r="AJ2913" i="5"/>
  <c r="AI2913" i="5"/>
  <c r="AH2913" i="5"/>
  <c r="AG2913" i="5"/>
  <c r="CK2912" i="5"/>
  <c r="CJ2912" i="5"/>
  <c r="CI2912" i="5"/>
  <c r="CH2912" i="5"/>
  <c r="CG2912" i="5"/>
  <c r="CF2912" i="5"/>
  <c r="CE2912" i="5"/>
  <c r="CD2912" i="5"/>
  <c r="CC2912" i="5"/>
  <c r="CB2912" i="5"/>
  <c r="CA2912" i="5"/>
  <c r="BZ2912" i="5"/>
  <c r="BY2912" i="5"/>
  <c r="BX2912" i="5"/>
  <c r="BW2912" i="5"/>
  <c r="BV2912" i="5"/>
  <c r="BU2912" i="5"/>
  <c r="BT2912" i="5"/>
  <c r="BS2912" i="5"/>
  <c r="BR2912" i="5"/>
  <c r="BQ2912" i="5"/>
  <c r="BN2912" i="5"/>
  <c r="BM2912" i="5"/>
  <c r="BL2912" i="5"/>
  <c r="BK2912" i="5"/>
  <c r="BI2912" i="5"/>
  <c r="BH2912" i="5"/>
  <c r="BG2912" i="5"/>
  <c r="BF2912" i="5"/>
  <c r="BD2912" i="5"/>
  <c r="BC2912" i="5"/>
  <c r="BB2912" i="5"/>
  <c r="BA2912" i="5"/>
  <c r="AY2912" i="5"/>
  <c r="AX2912" i="5"/>
  <c r="AW2912" i="5"/>
  <c r="AV2912" i="5"/>
  <c r="AT2912" i="5"/>
  <c r="AS2912" i="5"/>
  <c r="AR2912" i="5"/>
  <c r="AQ2912" i="5"/>
  <c r="AO2912" i="5"/>
  <c r="AN2912" i="5"/>
  <c r="AM2912" i="5"/>
  <c r="AL2912" i="5"/>
  <c r="AJ2912" i="5"/>
  <c r="AI2912" i="5"/>
  <c r="AH2912" i="5"/>
  <c r="AG2912" i="5"/>
  <c r="CK2911" i="5"/>
  <c r="CJ2911" i="5"/>
  <c r="CI2911" i="5"/>
  <c r="CH2911" i="5"/>
  <c r="CG2911" i="5"/>
  <c r="CF2911" i="5"/>
  <c r="CE2911" i="5"/>
  <c r="CD2911" i="5"/>
  <c r="CC2911" i="5"/>
  <c r="CB2911" i="5"/>
  <c r="CA2911" i="5"/>
  <c r="BZ2911" i="5"/>
  <c r="BY2911" i="5"/>
  <c r="BX2911" i="5"/>
  <c r="BW2911" i="5"/>
  <c r="BV2911" i="5"/>
  <c r="BU2911" i="5"/>
  <c r="BT2911" i="5"/>
  <c r="BS2911" i="5"/>
  <c r="BR2911" i="5"/>
  <c r="BQ2911" i="5"/>
  <c r="BN2911" i="5"/>
  <c r="BM2911" i="5"/>
  <c r="BL2911" i="5"/>
  <c r="BK2911" i="5"/>
  <c r="BI2911" i="5"/>
  <c r="BH2911" i="5"/>
  <c r="BG2911" i="5"/>
  <c r="BF2911" i="5"/>
  <c r="BD2911" i="5"/>
  <c r="BC2911" i="5"/>
  <c r="BB2911" i="5"/>
  <c r="BA2911" i="5"/>
  <c r="AY2911" i="5"/>
  <c r="AX2911" i="5"/>
  <c r="AW2911" i="5"/>
  <c r="AV2911" i="5"/>
  <c r="AT2911" i="5"/>
  <c r="AS2911" i="5"/>
  <c r="AR2911" i="5"/>
  <c r="AQ2911" i="5"/>
  <c r="AO2911" i="5"/>
  <c r="AN2911" i="5"/>
  <c r="AM2911" i="5"/>
  <c r="AL2911" i="5"/>
  <c r="AJ2911" i="5"/>
  <c r="AI2911" i="5"/>
  <c r="AH2911" i="5"/>
  <c r="AG2911" i="5"/>
  <c r="CK2910" i="5"/>
  <c r="CJ2910" i="5"/>
  <c r="CI2910" i="5"/>
  <c r="CH2910" i="5"/>
  <c r="CG2910" i="5"/>
  <c r="CF2910" i="5"/>
  <c r="CE2910" i="5"/>
  <c r="CD2910" i="5"/>
  <c r="CC2910" i="5"/>
  <c r="CB2910" i="5"/>
  <c r="CA2910" i="5"/>
  <c r="BZ2910" i="5"/>
  <c r="BY2910" i="5"/>
  <c r="BX2910" i="5"/>
  <c r="BW2910" i="5"/>
  <c r="BV2910" i="5"/>
  <c r="BU2910" i="5"/>
  <c r="BT2910" i="5"/>
  <c r="BS2910" i="5"/>
  <c r="BR2910" i="5"/>
  <c r="BQ2910" i="5"/>
  <c r="BN2910" i="5"/>
  <c r="BM2910" i="5"/>
  <c r="BL2910" i="5"/>
  <c r="BK2910" i="5"/>
  <c r="BI2910" i="5"/>
  <c r="BH2910" i="5"/>
  <c r="BG2910" i="5"/>
  <c r="BF2910" i="5"/>
  <c r="BD2910" i="5"/>
  <c r="BC2910" i="5"/>
  <c r="BB2910" i="5"/>
  <c r="BA2910" i="5"/>
  <c r="AY2910" i="5"/>
  <c r="AX2910" i="5"/>
  <c r="AW2910" i="5"/>
  <c r="AV2910" i="5"/>
  <c r="AT2910" i="5"/>
  <c r="AS2910" i="5"/>
  <c r="AR2910" i="5"/>
  <c r="AQ2910" i="5"/>
  <c r="AO2910" i="5"/>
  <c r="AN2910" i="5"/>
  <c r="AM2910" i="5"/>
  <c r="AL2910" i="5"/>
  <c r="AJ2910" i="5"/>
  <c r="AI2910" i="5"/>
  <c r="AH2910" i="5"/>
  <c r="AG2910" i="5"/>
  <c r="CK2909" i="5"/>
  <c r="CJ2909" i="5"/>
  <c r="CI2909" i="5"/>
  <c r="CH2909" i="5"/>
  <c r="CG2909" i="5"/>
  <c r="CF2909" i="5"/>
  <c r="CE2909" i="5"/>
  <c r="CD2909" i="5"/>
  <c r="CC2909" i="5"/>
  <c r="CB2909" i="5"/>
  <c r="CA2909" i="5"/>
  <c r="BZ2909" i="5"/>
  <c r="BY2909" i="5"/>
  <c r="BX2909" i="5"/>
  <c r="BW2909" i="5"/>
  <c r="BV2909" i="5"/>
  <c r="BU2909" i="5"/>
  <c r="BT2909" i="5"/>
  <c r="BS2909" i="5"/>
  <c r="BR2909" i="5"/>
  <c r="BQ2909" i="5"/>
  <c r="BN2909" i="5"/>
  <c r="BM2909" i="5"/>
  <c r="BL2909" i="5"/>
  <c r="BK2909" i="5"/>
  <c r="BI2909" i="5"/>
  <c r="BH2909" i="5"/>
  <c r="BG2909" i="5"/>
  <c r="BF2909" i="5"/>
  <c r="BD2909" i="5"/>
  <c r="BC2909" i="5"/>
  <c r="BB2909" i="5"/>
  <c r="BA2909" i="5"/>
  <c r="AY2909" i="5"/>
  <c r="AX2909" i="5"/>
  <c r="AW2909" i="5"/>
  <c r="AV2909" i="5"/>
  <c r="AT2909" i="5"/>
  <c r="AS2909" i="5"/>
  <c r="AR2909" i="5"/>
  <c r="AQ2909" i="5"/>
  <c r="AO2909" i="5"/>
  <c r="AN2909" i="5"/>
  <c r="AM2909" i="5"/>
  <c r="AL2909" i="5"/>
  <c r="AJ2909" i="5"/>
  <c r="AI2909" i="5"/>
  <c r="AH2909" i="5"/>
  <c r="AG2909" i="5"/>
  <c r="BN2908" i="5"/>
  <c r="BM2908" i="5"/>
  <c r="BL2908" i="5"/>
  <c r="BK2908" i="5"/>
  <c r="BI2908" i="5"/>
  <c r="BH2908" i="5"/>
  <c r="BG2908" i="5"/>
  <c r="BF2908" i="5"/>
  <c r="BD2908" i="5"/>
  <c r="BC2908" i="5"/>
  <c r="BB2908" i="5"/>
  <c r="BA2908" i="5"/>
  <c r="AY2908" i="5"/>
  <c r="AX2908" i="5"/>
  <c r="AW2908" i="5"/>
  <c r="AV2908" i="5"/>
  <c r="AT2908" i="5"/>
  <c r="AS2908" i="5"/>
  <c r="AR2908" i="5"/>
  <c r="AQ2908" i="5"/>
  <c r="AO2908" i="5"/>
  <c r="AN2908" i="5"/>
  <c r="AM2908" i="5"/>
  <c r="AL2908" i="5"/>
  <c r="AJ2908" i="5"/>
  <c r="AI2908" i="5"/>
  <c r="AH2908" i="5"/>
  <c r="AG2908" i="5"/>
  <c r="BN2907" i="5"/>
  <c r="BM2907" i="5"/>
  <c r="BL2907" i="5"/>
  <c r="BK2907" i="5"/>
  <c r="BI2907" i="5"/>
  <c r="BH2907" i="5"/>
  <c r="BG2907" i="5"/>
  <c r="BF2907" i="5"/>
  <c r="BD2907" i="5"/>
  <c r="BC2907" i="5"/>
  <c r="BB2907" i="5"/>
  <c r="BA2907" i="5"/>
  <c r="AY2907" i="5"/>
  <c r="AX2907" i="5"/>
  <c r="AW2907" i="5"/>
  <c r="AV2907" i="5"/>
  <c r="AT2907" i="5"/>
  <c r="AS2907" i="5"/>
  <c r="AR2907" i="5"/>
  <c r="AQ2907" i="5"/>
  <c r="AO2907" i="5"/>
  <c r="AN2907" i="5"/>
  <c r="AM2907" i="5"/>
  <c r="AL2907" i="5"/>
  <c r="AJ2907" i="5"/>
  <c r="AI2907" i="5"/>
  <c r="AH2907" i="5"/>
  <c r="AG2907" i="5"/>
  <c r="BN2906" i="5"/>
  <c r="BM2906" i="5"/>
  <c r="BL2906" i="5"/>
  <c r="BK2906" i="5"/>
  <c r="BI2906" i="5"/>
  <c r="BH2906" i="5"/>
  <c r="BG2906" i="5"/>
  <c r="BF2906" i="5"/>
  <c r="BD2906" i="5"/>
  <c r="BC2906" i="5"/>
  <c r="BB2906" i="5"/>
  <c r="BA2906" i="5"/>
  <c r="AY2906" i="5"/>
  <c r="AX2906" i="5"/>
  <c r="AW2906" i="5"/>
  <c r="AV2906" i="5"/>
  <c r="AT2906" i="5"/>
  <c r="AS2906" i="5"/>
  <c r="AR2906" i="5"/>
  <c r="AQ2906" i="5"/>
  <c r="AO2906" i="5"/>
  <c r="AN2906" i="5"/>
  <c r="AM2906" i="5"/>
  <c r="AL2906" i="5"/>
  <c r="AJ2906" i="5"/>
  <c r="AI2906" i="5"/>
  <c r="AH2906" i="5"/>
  <c r="AG2906" i="5"/>
  <c r="BN2905" i="5"/>
  <c r="BM2905" i="5"/>
  <c r="BL2905" i="5"/>
  <c r="BK2905" i="5"/>
  <c r="BI2905" i="5"/>
  <c r="BH2905" i="5"/>
  <c r="BG2905" i="5"/>
  <c r="BF2905" i="5"/>
  <c r="BD2905" i="5"/>
  <c r="BC2905" i="5"/>
  <c r="BB2905" i="5"/>
  <c r="BA2905" i="5"/>
  <c r="AY2905" i="5"/>
  <c r="AX2905" i="5"/>
  <c r="AW2905" i="5"/>
  <c r="AV2905" i="5"/>
  <c r="AT2905" i="5"/>
  <c r="AS2905" i="5"/>
  <c r="AR2905" i="5"/>
  <c r="AQ2905" i="5"/>
  <c r="AO2905" i="5"/>
  <c r="AN2905" i="5"/>
  <c r="AM2905" i="5"/>
  <c r="AL2905" i="5"/>
  <c r="AJ2905" i="5"/>
  <c r="AI2905" i="5"/>
  <c r="AH2905" i="5"/>
  <c r="AG2905" i="5"/>
  <c r="BN2904" i="5"/>
  <c r="BM2904" i="5"/>
  <c r="BL2904" i="5"/>
  <c r="BK2904" i="5"/>
  <c r="BI2904" i="5"/>
  <c r="BH2904" i="5"/>
  <c r="BG2904" i="5"/>
  <c r="BF2904" i="5"/>
  <c r="BD2904" i="5"/>
  <c r="BC2904" i="5"/>
  <c r="BB2904" i="5"/>
  <c r="BA2904" i="5"/>
  <c r="AY2904" i="5"/>
  <c r="AX2904" i="5"/>
  <c r="AW2904" i="5"/>
  <c r="AV2904" i="5"/>
  <c r="AT2904" i="5"/>
  <c r="AS2904" i="5"/>
  <c r="AR2904" i="5"/>
  <c r="AQ2904" i="5"/>
  <c r="AO2904" i="5"/>
  <c r="AN2904" i="5"/>
  <c r="AM2904" i="5"/>
  <c r="AL2904" i="5"/>
  <c r="AJ2904" i="5"/>
  <c r="AI2904" i="5"/>
  <c r="AH2904" i="5"/>
  <c r="AG2904" i="5"/>
  <c r="BN2903" i="5"/>
  <c r="BM2903" i="5"/>
  <c r="BL2903" i="5"/>
  <c r="BK2903" i="5"/>
  <c r="BI2903" i="5"/>
  <c r="BH2903" i="5"/>
  <c r="BG2903" i="5"/>
  <c r="BF2903" i="5"/>
  <c r="BD2903" i="5"/>
  <c r="BC2903" i="5"/>
  <c r="BB2903" i="5"/>
  <c r="BA2903" i="5"/>
  <c r="AY2903" i="5"/>
  <c r="AX2903" i="5"/>
  <c r="AW2903" i="5"/>
  <c r="AV2903" i="5"/>
  <c r="AT2903" i="5"/>
  <c r="AS2903" i="5"/>
  <c r="AR2903" i="5"/>
  <c r="AQ2903" i="5"/>
  <c r="AO2903" i="5"/>
  <c r="AN2903" i="5"/>
  <c r="AM2903" i="5"/>
  <c r="AL2903" i="5"/>
  <c r="AJ2903" i="5"/>
  <c r="AI2903" i="5"/>
  <c r="AH2903" i="5"/>
  <c r="AG2903" i="5"/>
  <c r="BN2902" i="5"/>
  <c r="BM2902" i="5"/>
  <c r="BL2902" i="5"/>
  <c r="BK2902" i="5"/>
  <c r="BI2902" i="5"/>
  <c r="BH2902" i="5"/>
  <c r="BG2902" i="5"/>
  <c r="BF2902" i="5"/>
  <c r="BD2902" i="5"/>
  <c r="BC2902" i="5"/>
  <c r="BB2902" i="5"/>
  <c r="BA2902" i="5"/>
  <c r="AY2902" i="5"/>
  <c r="AX2902" i="5"/>
  <c r="AW2902" i="5"/>
  <c r="AV2902" i="5"/>
  <c r="AT2902" i="5"/>
  <c r="AS2902" i="5"/>
  <c r="AR2902" i="5"/>
  <c r="AQ2902" i="5"/>
  <c r="AO2902" i="5"/>
  <c r="AN2902" i="5"/>
  <c r="AM2902" i="5"/>
  <c r="AL2902" i="5"/>
  <c r="AJ2902" i="5"/>
  <c r="AI2902" i="5"/>
  <c r="AH2902" i="5"/>
  <c r="AG2902" i="5"/>
  <c r="BN2901" i="5"/>
  <c r="BM2901" i="5"/>
  <c r="BL2901" i="5"/>
  <c r="BK2901" i="5"/>
  <c r="BI2901" i="5"/>
  <c r="BH2901" i="5"/>
  <c r="BG2901" i="5"/>
  <c r="BF2901" i="5"/>
  <c r="BD2901" i="5"/>
  <c r="BC2901" i="5"/>
  <c r="BB2901" i="5"/>
  <c r="BA2901" i="5"/>
  <c r="AY2901" i="5"/>
  <c r="AX2901" i="5"/>
  <c r="AW2901" i="5"/>
  <c r="AV2901" i="5"/>
  <c r="AT2901" i="5"/>
  <c r="AS2901" i="5"/>
  <c r="AR2901" i="5"/>
  <c r="AQ2901" i="5"/>
  <c r="AO2901" i="5"/>
  <c r="AN2901" i="5"/>
  <c r="AM2901" i="5"/>
  <c r="AL2901" i="5"/>
  <c r="AJ2901" i="5"/>
  <c r="AI2901" i="5"/>
  <c r="AH2901" i="5"/>
  <c r="AG2901" i="5"/>
  <c r="BN2900" i="5"/>
  <c r="BM2900" i="5"/>
  <c r="BL2900" i="5"/>
  <c r="BK2900" i="5"/>
  <c r="BI2900" i="5"/>
  <c r="BH2900" i="5"/>
  <c r="BG2900" i="5"/>
  <c r="BF2900" i="5"/>
  <c r="BD2900" i="5"/>
  <c r="BC2900" i="5"/>
  <c r="BB2900" i="5"/>
  <c r="BA2900" i="5"/>
  <c r="AY2900" i="5"/>
  <c r="AX2900" i="5"/>
  <c r="AW2900" i="5"/>
  <c r="AV2900" i="5"/>
  <c r="AT2900" i="5"/>
  <c r="AS2900" i="5"/>
  <c r="AR2900" i="5"/>
  <c r="AQ2900" i="5"/>
  <c r="AO2900" i="5"/>
  <c r="AN2900" i="5"/>
  <c r="AM2900" i="5"/>
  <c r="AL2900" i="5"/>
  <c r="AJ2900" i="5"/>
  <c r="AI2900" i="5"/>
  <c r="AH2900" i="5"/>
  <c r="AG2900" i="5"/>
  <c r="BN2899" i="5"/>
  <c r="BM2899" i="5"/>
  <c r="BL2899" i="5"/>
  <c r="BK2899" i="5"/>
  <c r="BI2899" i="5"/>
  <c r="BH2899" i="5"/>
  <c r="BG2899" i="5"/>
  <c r="BF2899" i="5"/>
  <c r="BD2899" i="5"/>
  <c r="BC2899" i="5"/>
  <c r="BB2899" i="5"/>
  <c r="BA2899" i="5"/>
  <c r="AY2899" i="5"/>
  <c r="AX2899" i="5"/>
  <c r="AW2899" i="5"/>
  <c r="AV2899" i="5"/>
  <c r="AT2899" i="5"/>
  <c r="AS2899" i="5"/>
  <c r="AR2899" i="5"/>
  <c r="AQ2899" i="5"/>
  <c r="AO2899" i="5"/>
  <c r="AN2899" i="5"/>
  <c r="AM2899" i="5"/>
  <c r="AL2899" i="5"/>
  <c r="AJ2899" i="5"/>
  <c r="AI2899" i="5"/>
  <c r="AH2899" i="5"/>
  <c r="AG2899" i="5"/>
  <c r="BN2898" i="5"/>
  <c r="BM2898" i="5"/>
  <c r="BL2898" i="5"/>
  <c r="BK2898" i="5"/>
  <c r="BI2898" i="5"/>
  <c r="BH2898" i="5"/>
  <c r="BG2898" i="5"/>
  <c r="BF2898" i="5"/>
  <c r="BD2898" i="5"/>
  <c r="BC2898" i="5"/>
  <c r="BB2898" i="5"/>
  <c r="BA2898" i="5"/>
  <c r="AY2898" i="5"/>
  <c r="AX2898" i="5"/>
  <c r="AW2898" i="5"/>
  <c r="AV2898" i="5"/>
  <c r="AT2898" i="5"/>
  <c r="AS2898" i="5"/>
  <c r="AR2898" i="5"/>
  <c r="AQ2898" i="5"/>
  <c r="AO2898" i="5"/>
  <c r="AN2898" i="5"/>
  <c r="AM2898" i="5"/>
  <c r="AL2898" i="5"/>
  <c r="AJ2898" i="5"/>
  <c r="AI2898" i="5"/>
  <c r="AH2898" i="5"/>
  <c r="AG2898" i="5"/>
  <c r="BN2897" i="5"/>
  <c r="BM2897" i="5"/>
  <c r="BL2897" i="5"/>
  <c r="BK2897" i="5"/>
  <c r="BI2897" i="5"/>
  <c r="BH2897" i="5"/>
  <c r="BG2897" i="5"/>
  <c r="BF2897" i="5"/>
  <c r="BD2897" i="5"/>
  <c r="BC2897" i="5"/>
  <c r="BB2897" i="5"/>
  <c r="BA2897" i="5"/>
  <c r="AY2897" i="5"/>
  <c r="AX2897" i="5"/>
  <c r="AW2897" i="5"/>
  <c r="AV2897" i="5"/>
  <c r="AT2897" i="5"/>
  <c r="AS2897" i="5"/>
  <c r="AR2897" i="5"/>
  <c r="AQ2897" i="5"/>
  <c r="AO2897" i="5"/>
  <c r="AN2897" i="5"/>
  <c r="AM2897" i="5"/>
  <c r="AL2897" i="5"/>
  <c r="AJ2897" i="5"/>
  <c r="AI2897" i="5"/>
  <c r="AH2897" i="5"/>
  <c r="AG2897" i="5"/>
  <c r="BN2896" i="5"/>
  <c r="BM2896" i="5"/>
  <c r="BL2896" i="5"/>
  <c r="BK2896" i="5"/>
  <c r="BI2896" i="5"/>
  <c r="BH2896" i="5"/>
  <c r="BG2896" i="5"/>
  <c r="BF2896" i="5"/>
  <c r="BD2896" i="5"/>
  <c r="BC2896" i="5"/>
  <c r="BB2896" i="5"/>
  <c r="BA2896" i="5"/>
  <c r="AY2896" i="5"/>
  <c r="AX2896" i="5"/>
  <c r="AW2896" i="5"/>
  <c r="AV2896" i="5"/>
  <c r="AT2896" i="5"/>
  <c r="AS2896" i="5"/>
  <c r="AR2896" i="5"/>
  <c r="AQ2896" i="5"/>
  <c r="AO2896" i="5"/>
  <c r="AN2896" i="5"/>
  <c r="AM2896" i="5"/>
  <c r="AL2896" i="5"/>
  <c r="AJ2896" i="5"/>
  <c r="AI2896" i="5"/>
  <c r="AH2896" i="5"/>
  <c r="AG2896" i="5"/>
  <c r="BN2895" i="5"/>
  <c r="BM2895" i="5"/>
  <c r="BL2895" i="5"/>
  <c r="BK2895" i="5"/>
  <c r="BI2895" i="5"/>
  <c r="BH2895" i="5"/>
  <c r="BG2895" i="5"/>
  <c r="BF2895" i="5"/>
  <c r="BD2895" i="5"/>
  <c r="BC2895" i="5"/>
  <c r="BB2895" i="5"/>
  <c r="BA2895" i="5"/>
  <c r="AY2895" i="5"/>
  <c r="AX2895" i="5"/>
  <c r="AW2895" i="5"/>
  <c r="AV2895" i="5"/>
  <c r="AT2895" i="5"/>
  <c r="AS2895" i="5"/>
  <c r="AR2895" i="5"/>
  <c r="AQ2895" i="5"/>
  <c r="AO2895" i="5"/>
  <c r="AN2895" i="5"/>
  <c r="AM2895" i="5"/>
  <c r="AL2895" i="5"/>
  <c r="AJ2895" i="5"/>
  <c r="AI2895" i="5"/>
  <c r="AH2895" i="5"/>
  <c r="AG2895" i="5"/>
  <c r="CK2894" i="5"/>
  <c r="CJ2894" i="5"/>
  <c r="CI2894" i="5"/>
  <c r="CH2894" i="5"/>
  <c r="CG2894" i="5"/>
  <c r="CF2894" i="5"/>
  <c r="CE2894" i="5"/>
  <c r="CD2894" i="5"/>
  <c r="CC2894" i="5"/>
  <c r="CB2894" i="5"/>
  <c r="CA2894" i="5"/>
  <c r="BZ2894" i="5"/>
  <c r="BY2894" i="5"/>
  <c r="BX2894" i="5"/>
  <c r="BW2894" i="5"/>
  <c r="BV2894" i="5"/>
  <c r="BU2894" i="5"/>
  <c r="BT2894" i="5"/>
  <c r="BS2894" i="5"/>
  <c r="BR2894" i="5"/>
  <c r="BQ2894" i="5"/>
  <c r="BN2894" i="5"/>
  <c r="BM2894" i="5"/>
  <c r="BL2894" i="5"/>
  <c r="BK2894" i="5"/>
  <c r="BI2894" i="5"/>
  <c r="BH2894" i="5"/>
  <c r="BG2894" i="5"/>
  <c r="BF2894" i="5"/>
  <c r="BD2894" i="5"/>
  <c r="BC2894" i="5"/>
  <c r="BB2894" i="5"/>
  <c r="BA2894" i="5"/>
  <c r="AY2894" i="5"/>
  <c r="AX2894" i="5"/>
  <c r="AW2894" i="5"/>
  <c r="AV2894" i="5"/>
  <c r="AT2894" i="5"/>
  <c r="AS2894" i="5"/>
  <c r="AR2894" i="5"/>
  <c r="AQ2894" i="5"/>
  <c r="AO2894" i="5"/>
  <c r="AN2894" i="5"/>
  <c r="AM2894" i="5"/>
  <c r="AL2894" i="5"/>
  <c r="AJ2894" i="5"/>
  <c r="AI2894" i="5"/>
  <c r="AH2894" i="5"/>
  <c r="AG2894" i="5"/>
  <c r="CK2893" i="5"/>
  <c r="CJ2893" i="5"/>
  <c r="CI2893" i="5"/>
  <c r="CH2893" i="5"/>
  <c r="CG2893" i="5"/>
  <c r="CF2893" i="5"/>
  <c r="CE2893" i="5"/>
  <c r="CD2893" i="5"/>
  <c r="CC2893" i="5"/>
  <c r="CB2893" i="5"/>
  <c r="CA2893" i="5"/>
  <c r="BZ2893" i="5"/>
  <c r="BY2893" i="5"/>
  <c r="BX2893" i="5"/>
  <c r="BW2893" i="5"/>
  <c r="BV2893" i="5"/>
  <c r="BU2893" i="5"/>
  <c r="BT2893" i="5"/>
  <c r="BS2893" i="5"/>
  <c r="BR2893" i="5"/>
  <c r="BQ2893" i="5"/>
  <c r="BN2893" i="5"/>
  <c r="BM2893" i="5"/>
  <c r="BL2893" i="5"/>
  <c r="BK2893" i="5"/>
  <c r="BI2893" i="5"/>
  <c r="BH2893" i="5"/>
  <c r="BG2893" i="5"/>
  <c r="BF2893" i="5"/>
  <c r="BD2893" i="5"/>
  <c r="BC2893" i="5"/>
  <c r="BB2893" i="5"/>
  <c r="BA2893" i="5"/>
  <c r="AY2893" i="5"/>
  <c r="AX2893" i="5"/>
  <c r="AW2893" i="5"/>
  <c r="AV2893" i="5"/>
  <c r="AT2893" i="5"/>
  <c r="AS2893" i="5"/>
  <c r="AR2893" i="5"/>
  <c r="AQ2893" i="5"/>
  <c r="AO2893" i="5"/>
  <c r="AN2893" i="5"/>
  <c r="AM2893" i="5"/>
  <c r="AL2893" i="5"/>
  <c r="AJ2893" i="5"/>
  <c r="AI2893" i="5"/>
  <c r="AH2893" i="5"/>
  <c r="AG2893" i="5"/>
  <c r="CK2892" i="5"/>
  <c r="CJ2892" i="5"/>
  <c r="CI2892" i="5"/>
  <c r="CH2892" i="5"/>
  <c r="CG2892" i="5"/>
  <c r="CF2892" i="5"/>
  <c r="CE2892" i="5"/>
  <c r="CD2892" i="5"/>
  <c r="CC2892" i="5"/>
  <c r="CB2892" i="5"/>
  <c r="CA2892" i="5"/>
  <c r="BZ2892" i="5"/>
  <c r="BY2892" i="5"/>
  <c r="BX2892" i="5"/>
  <c r="BW2892" i="5"/>
  <c r="BV2892" i="5"/>
  <c r="BU2892" i="5"/>
  <c r="BT2892" i="5"/>
  <c r="BS2892" i="5"/>
  <c r="BR2892" i="5"/>
  <c r="BQ2892" i="5"/>
  <c r="BN2892" i="5"/>
  <c r="BM2892" i="5"/>
  <c r="BL2892" i="5"/>
  <c r="BK2892" i="5"/>
  <c r="BI2892" i="5"/>
  <c r="BH2892" i="5"/>
  <c r="BG2892" i="5"/>
  <c r="BF2892" i="5"/>
  <c r="BD2892" i="5"/>
  <c r="BC2892" i="5"/>
  <c r="BB2892" i="5"/>
  <c r="BA2892" i="5"/>
  <c r="AY2892" i="5"/>
  <c r="AX2892" i="5"/>
  <c r="AW2892" i="5"/>
  <c r="AV2892" i="5"/>
  <c r="AT2892" i="5"/>
  <c r="AS2892" i="5"/>
  <c r="AR2892" i="5"/>
  <c r="AQ2892" i="5"/>
  <c r="AO2892" i="5"/>
  <c r="AN2892" i="5"/>
  <c r="AM2892" i="5"/>
  <c r="AL2892" i="5"/>
  <c r="AJ2892" i="5"/>
  <c r="AI2892" i="5"/>
  <c r="AH2892" i="5"/>
  <c r="AG2892" i="5"/>
  <c r="CK2891" i="5"/>
  <c r="CJ2891" i="5"/>
  <c r="CI2891" i="5"/>
  <c r="CH2891" i="5"/>
  <c r="CG2891" i="5"/>
  <c r="CF2891" i="5"/>
  <c r="CE2891" i="5"/>
  <c r="CD2891" i="5"/>
  <c r="CC2891" i="5"/>
  <c r="CB2891" i="5"/>
  <c r="CA2891" i="5"/>
  <c r="BZ2891" i="5"/>
  <c r="BY2891" i="5"/>
  <c r="BX2891" i="5"/>
  <c r="BW2891" i="5"/>
  <c r="BV2891" i="5"/>
  <c r="BU2891" i="5"/>
  <c r="BT2891" i="5"/>
  <c r="BS2891" i="5"/>
  <c r="BR2891" i="5"/>
  <c r="BQ2891" i="5"/>
  <c r="BN2891" i="5"/>
  <c r="BM2891" i="5"/>
  <c r="BL2891" i="5"/>
  <c r="BK2891" i="5"/>
  <c r="BI2891" i="5"/>
  <c r="BH2891" i="5"/>
  <c r="BG2891" i="5"/>
  <c r="BF2891" i="5"/>
  <c r="BD2891" i="5"/>
  <c r="BC2891" i="5"/>
  <c r="BB2891" i="5"/>
  <c r="BA2891" i="5"/>
  <c r="AY2891" i="5"/>
  <c r="AX2891" i="5"/>
  <c r="AW2891" i="5"/>
  <c r="AV2891" i="5"/>
  <c r="AT2891" i="5"/>
  <c r="AS2891" i="5"/>
  <c r="AR2891" i="5"/>
  <c r="AQ2891" i="5"/>
  <c r="AO2891" i="5"/>
  <c r="AN2891" i="5"/>
  <c r="AM2891" i="5"/>
  <c r="AL2891" i="5"/>
  <c r="AJ2891" i="5"/>
  <c r="AI2891" i="5"/>
  <c r="AH2891" i="5"/>
  <c r="AG2891" i="5"/>
  <c r="BN2890" i="5"/>
  <c r="BM2890" i="5"/>
  <c r="BL2890" i="5"/>
  <c r="BK2890" i="5"/>
  <c r="BI2890" i="5"/>
  <c r="BH2890" i="5"/>
  <c r="BG2890" i="5"/>
  <c r="BF2890" i="5"/>
  <c r="BD2890" i="5"/>
  <c r="BC2890" i="5"/>
  <c r="BB2890" i="5"/>
  <c r="BA2890" i="5"/>
  <c r="AY2890" i="5"/>
  <c r="AX2890" i="5"/>
  <c r="AW2890" i="5"/>
  <c r="AV2890" i="5"/>
  <c r="AT2890" i="5"/>
  <c r="AS2890" i="5"/>
  <c r="AR2890" i="5"/>
  <c r="AQ2890" i="5"/>
  <c r="AO2890" i="5"/>
  <c r="AN2890" i="5"/>
  <c r="AM2890" i="5"/>
  <c r="AL2890" i="5"/>
  <c r="AJ2890" i="5"/>
  <c r="AI2890" i="5"/>
  <c r="AH2890" i="5"/>
  <c r="AG2890" i="5"/>
  <c r="BN2889" i="5"/>
  <c r="BM2889" i="5"/>
  <c r="BL2889" i="5"/>
  <c r="BK2889" i="5"/>
  <c r="BI2889" i="5"/>
  <c r="BH2889" i="5"/>
  <c r="BG2889" i="5"/>
  <c r="BF2889" i="5"/>
  <c r="BD2889" i="5"/>
  <c r="BC2889" i="5"/>
  <c r="BB2889" i="5"/>
  <c r="BA2889" i="5"/>
  <c r="AY2889" i="5"/>
  <c r="AX2889" i="5"/>
  <c r="AW2889" i="5"/>
  <c r="AV2889" i="5"/>
  <c r="AT2889" i="5"/>
  <c r="AS2889" i="5"/>
  <c r="AR2889" i="5"/>
  <c r="AQ2889" i="5"/>
  <c r="AO2889" i="5"/>
  <c r="AN2889" i="5"/>
  <c r="AM2889" i="5"/>
  <c r="AL2889" i="5"/>
  <c r="AJ2889" i="5"/>
  <c r="AI2889" i="5"/>
  <c r="AH2889" i="5"/>
  <c r="AG2889" i="5"/>
  <c r="BN2888" i="5"/>
  <c r="BM2888" i="5"/>
  <c r="BL2888" i="5"/>
  <c r="BK2888" i="5"/>
  <c r="BI2888" i="5"/>
  <c r="BH2888" i="5"/>
  <c r="BG2888" i="5"/>
  <c r="BF2888" i="5"/>
  <c r="BD2888" i="5"/>
  <c r="BC2888" i="5"/>
  <c r="BB2888" i="5"/>
  <c r="BA2888" i="5"/>
  <c r="AY2888" i="5"/>
  <c r="AX2888" i="5"/>
  <c r="AW2888" i="5"/>
  <c r="AV2888" i="5"/>
  <c r="AT2888" i="5"/>
  <c r="AS2888" i="5"/>
  <c r="AR2888" i="5"/>
  <c r="AQ2888" i="5"/>
  <c r="AO2888" i="5"/>
  <c r="AN2888" i="5"/>
  <c r="AM2888" i="5"/>
  <c r="AL2888" i="5"/>
  <c r="AJ2888" i="5"/>
  <c r="AI2888" i="5"/>
  <c r="AH2888" i="5"/>
  <c r="AG2888" i="5"/>
  <c r="BN2887" i="5"/>
  <c r="BM2887" i="5"/>
  <c r="BL2887" i="5"/>
  <c r="BK2887" i="5"/>
  <c r="BI2887" i="5"/>
  <c r="BH2887" i="5"/>
  <c r="BG2887" i="5"/>
  <c r="BF2887" i="5"/>
  <c r="BD2887" i="5"/>
  <c r="BC2887" i="5"/>
  <c r="BB2887" i="5"/>
  <c r="BA2887" i="5"/>
  <c r="AY2887" i="5"/>
  <c r="AX2887" i="5"/>
  <c r="AW2887" i="5"/>
  <c r="AV2887" i="5"/>
  <c r="AT2887" i="5"/>
  <c r="AS2887" i="5"/>
  <c r="AR2887" i="5"/>
  <c r="AQ2887" i="5"/>
  <c r="AO2887" i="5"/>
  <c r="AN2887" i="5"/>
  <c r="AM2887" i="5"/>
  <c r="AL2887" i="5"/>
  <c r="AJ2887" i="5"/>
  <c r="AI2887" i="5"/>
  <c r="AH2887" i="5"/>
  <c r="AG2887" i="5"/>
  <c r="CK2886" i="5"/>
  <c r="CJ2886" i="5"/>
  <c r="CI2886" i="5"/>
  <c r="CH2886" i="5"/>
  <c r="CG2886" i="5"/>
  <c r="CF2886" i="5"/>
  <c r="CE2886" i="5"/>
  <c r="CD2886" i="5"/>
  <c r="CC2886" i="5"/>
  <c r="CB2886" i="5"/>
  <c r="CA2886" i="5"/>
  <c r="BZ2886" i="5"/>
  <c r="BY2886" i="5"/>
  <c r="BX2886" i="5"/>
  <c r="BW2886" i="5"/>
  <c r="BV2886" i="5"/>
  <c r="BU2886" i="5"/>
  <c r="BT2886" i="5"/>
  <c r="BS2886" i="5"/>
  <c r="BR2886" i="5"/>
  <c r="BQ2886" i="5"/>
  <c r="BN2886" i="5"/>
  <c r="BM2886" i="5"/>
  <c r="BL2886" i="5"/>
  <c r="BK2886" i="5"/>
  <c r="BI2886" i="5"/>
  <c r="BH2886" i="5"/>
  <c r="BG2886" i="5"/>
  <c r="BF2886" i="5"/>
  <c r="BD2886" i="5"/>
  <c r="BC2886" i="5"/>
  <c r="BB2886" i="5"/>
  <c r="BA2886" i="5"/>
  <c r="AY2886" i="5"/>
  <c r="AX2886" i="5"/>
  <c r="AW2886" i="5"/>
  <c r="AV2886" i="5"/>
  <c r="AT2886" i="5"/>
  <c r="AS2886" i="5"/>
  <c r="AR2886" i="5"/>
  <c r="AQ2886" i="5"/>
  <c r="AO2886" i="5"/>
  <c r="AN2886" i="5"/>
  <c r="AM2886" i="5"/>
  <c r="AL2886" i="5"/>
  <c r="AJ2886" i="5"/>
  <c r="AI2886" i="5"/>
  <c r="AH2886" i="5"/>
  <c r="AG2886" i="5"/>
  <c r="CK2885" i="5"/>
  <c r="CJ2885" i="5"/>
  <c r="CI2885" i="5"/>
  <c r="CH2885" i="5"/>
  <c r="CG2885" i="5"/>
  <c r="CF2885" i="5"/>
  <c r="CE2885" i="5"/>
  <c r="CD2885" i="5"/>
  <c r="CC2885" i="5"/>
  <c r="CB2885" i="5"/>
  <c r="CA2885" i="5"/>
  <c r="BZ2885" i="5"/>
  <c r="BY2885" i="5"/>
  <c r="BX2885" i="5"/>
  <c r="BW2885" i="5"/>
  <c r="BV2885" i="5"/>
  <c r="BU2885" i="5"/>
  <c r="BT2885" i="5"/>
  <c r="BS2885" i="5"/>
  <c r="BR2885" i="5"/>
  <c r="BQ2885" i="5"/>
  <c r="BN2885" i="5"/>
  <c r="BM2885" i="5"/>
  <c r="BL2885" i="5"/>
  <c r="BK2885" i="5"/>
  <c r="BI2885" i="5"/>
  <c r="BH2885" i="5"/>
  <c r="BG2885" i="5"/>
  <c r="BF2885" i="5"/>
  <c r="BD2885" i="5"/>
  <c r="BC2885" i="5"/>
  <c r="BB2885" i="5"/>
  <c r="BA2885" i="5"/>
  <c r="AY2885" i="5"/>
  <c r="AX2885" i="5"/>
  <c r="AW2885" i="5"/>
  <c r="AV2885" i="5"/>
  <c r="AT2885" i="5"/>
  <c r="AS2885" i="5"/>
  <c r="AR2885" i="5"/>
  <c r="AQ2885" i="5"/>
  <c r="AO2885" i="5"/>
  <c r="AN2885" i="5"/>
  <c r="AM2885" i="5"/>
  <c r="AL2885" i="5"/>
  <c r="AJ2885" i="5"/>
  <c r="AI2885" i="5"/>
  <c r="AH2885" i="5"/>
  <c r="AG2885" i="5"/>
  <c r="CK2884" i="5"/>
  <c r="CJ2884" i="5"/>
  <c r="CI2884" i="5"/>
  <c r="CH2884" i="5"/>
  <c r="CG2884" i="5"/>
  <c r="CF2884" i="5"/>
  <c r="CE2884" i="5"/>
  <c r="CD2884" i="5"/>
  <c r="CC2884" i="5"/>
  <c r="CB2884" i="5"/>
  <c r="CA2884" i="5"/>
  <c r="BZ2884" i="5"/>
  <c r="BY2884" i="5"/>
  <c r="BX2884" i="5"/>
  <c r="BW2884" i="5"/>
  <c r="BV2884" i="5"/>
  <c r="BU2884" i="5"/>
  <c r="BT2884" i="5"/>
  <c r="BS2884" i="5"/>
  <c r="BR2884" i="5"/>
  <c r="BQ2884" i="5"/>
  <c r="BN2884" i="5"/>
  <c r="BM2884" i="5"/>
  <c r="BL2884" i="5"/>
  <c r="BK2884" i="5"/>
  <c r="BI2884" i="5"/>
  <c r="BH2884" i="5"/>
  <c r="BG2884" i="5"/>
  <c r="BF2884" i="5"/>
  <c r="BD2884" i="5"/>
  <c r="BC2884" i="5"/>
  <c r="BB2884" i="5"/>
  <c r="BA2884" i="5"/>
  <c r="AY2884" i="5"/>
  <c r="AX2884" i="5"/>
  <c r="AW2884" i="5"/>
  <c r="AV2884" i="5"/>
  <c r="AT2884" i="5"/>
  <c r="AS2884" i="5"/>
  <c r="AR2884" i="5"/>
  <c r="AQ2884" i="5"/>
  <c r="AO2884" i="5"/>
  <c r="AN2884" i="5"/>
  <c r="AM2884" i="5"/>
  <c r="AL2884" i="5"/>
  <c r="AJ2884" i="5"/>
  <c r="AI2884" i="5"/>
  <c r="AH2884" i="5"/>
  <c r="AG2884" i="5"/>
  <c r="CK2883" i="5"/>
  <c r="CJ2883" i="5"/>
  <c r="CI2883" i="5"/>
  <c r="CH2883" i="5"/>
  <c r="CG2883" i="5"/>
  <c r="CF2883" i="5"/>
  <c r="CE2883" i="5"/>
  <c r="CD2883" i="5"/>
  <c r="CC2883" i="5"/>
  <c r="CB2883" i="5"/>
  <c r="CA2883" i="5"/>
  <c r="BZ2883" i="5"/>
  <c r="BY2883" i="5"/>
  <c r="BX2883" i="5"/>
  <c r="BW2883" i="5"/>
  <c r="BV2883" i="5"/>
  <c r="BU2883" i="5"/>
  <c r="BT2883" i="5"/>
  <c r="BS2883" i="5"/>
  <c r="BR2883" i="5"/>
  <c r="BQ2883" i="5"/>
  <c r="BN2883" i="5"/>
  <c r="BM2883" i="5"/>
  <c r="BL2883" i="5"/>
  <c r="BK2883" i="5"/>
  <c r="BI2883" i="5"/>
  <c r="BH2883" i="5"/>
  <c r="BG2883" i="5"/>
  <c r="BF2883" i="5"/>
  <c r="BD2883" i="5"/>
  <c r="BC2883" i="5"/>
  <c r="BB2883" i="5"/>
  <c r="BA2883" i="5"/>
  <c r="AY2883" i="5"/>
  <c r="AX2883" i="5"/>
  <c r="AW2883" i="5"/>
  <c r="AV2883" i="5"/>
  <c r="AT2883" i="5"/>
  <c r="AS2883" i="5"/>
  <c r="AR2883" i="5"/>
  <c r="AQ2883" i="5"/>
  <c r="AO2883" i="5"/>
  <c r="AN2883" i="5"/>
  <c r="AM2883" i="5"/>
  <c r="AL2883" i="5"/>
  <c r="AJ2883" i="5"/>
  <c r="AI2883" i="5"/>
  <c r="AH2883" i="5"/>
  <c r="AG2883" i="5"/>
  <c r="BN2882" i="5"/>
  <c r="BM2882" i="5"/>
  <c r="BL2882" i="5"/>
  <c r="BK2882" i="5"/>
  <c r="BI2882" i="5"/>
  <c r="BH2882" i="5"/>
  <c r="BG2882" i="5"/>
  <c r="BF2882" i="5"/>
  <c r="BD2882" i="5"/>
  <c r="BC2882" i="5"/>
  <c r="BB2882" i="5"/>
  <c r="BA2882" i="5"/>
  <c r="AY2882" i="5"/>
  <c r="AX2882" i="5"/>
  <c r="AW2882" i="5"/>
  <c r="AV2882" i="5"/>
  <c r="AT2882" i="5"/>
  <c r="AS2882" i="5"/>
  <c r="AR2882" i="5"/>
  <c r="AQ2882" i="5"/>
  <c r="AO2882" i="5"/>
  <c r="AN2882" i="5"/>
  <c r="AM2882" i="5"/>
  <c r="AL2882" i="5"/>
  <c r="AJ2882" i="5"/>
  <c r="AI2882" i="5"/>
  <c r="AH2882" i="5"/>
  <c r="AG2882" i="5"/>
  <c r="BN2881" i="5"/>
  <c r="BM2881" i="5"/>
  <c r="BL2881" i="5"/>
  <c r="BK2881" i="5"/>
  <c r="BI2881" i="5"/>
  <c r="BH2881" i="5"/>
  <c r="BG2881" i="5"/>
  <c r="BF2881" i="5"/>
  <c r="BD2881" i="5"/>
  <c r="BC2881" i="5"/>
  <c r="BB2881" i="5"/>
  <c r="BA2881" i="5"/>
  <c r="AY2881" i="5"/>
  <c r="AX2881" i="5"/>
  <c r="AW2881" i="5"/>
  <c r="AV2881" i="5"/>
  <c r="AT2881" i="5"/>
  <c r="AS2881" i="5"/>
  <c r="AR2881" i="5"/>
  <c r="AQ2881" i="5"/>
  <c r="AO2881" i="5"/>
  <c r="AN2881" i="5"/>
  <c r="AM2881" i="5"/>
  <c r="AL2881" i="5"/>
  <c r="AJ2881" i="5"/>
  <c r="AI2881" i="5"/>
  <c r="AH2881" i="5"/>
  <c r="AG2881" i="5"/>
  <c r="BN2880" i="5"/>
  <c r="BM2880" i="5"/>
  <c r="BL2880" i="5"/>
  <c r="BK2880" i="5"/>
  <c r="BI2880" i="5"/>
  <c r="BH2880" i="5"/>
  <c r="BG2880" i="5"/>
  <c r="BF2880" i="5"/>
  <c r="BD2880" i="5"/>
  <c r="BC2880" i="5"/>
  <c r="BB2880" i="5"/>
  <c r="BA2880" i="5"/>
  <c r="AY2880" i="5"/>
  <c r="AX2880" i="5"/>
  <c r="AW2880" i="5"/>
  <c r="AV2880" i="5"/>
  <c r="AT2880" i="5"/>
  <c r="AS2880" i="5"/>
  <c r="AR2880" i="5"/>
  <c r="AQ2880" i="5"/>
  <c r="AO2880" i="5"/>
  <c r="AN2880" i="5"/>
  <c r="AM2880" i="5"/>
  <c r="AL2880" i="5"/>
  <c r="AJ2880" i="5"/>
  <c r="AI2880" i="5"/>
  <c r="AH2880" i="5"/>
  <c r="AG2880" i="5"/>
  <c r="BN2879" i="5"/>
  <c r="BM2879" i="5"/>
  <c r="BL2879" i="5"/>
  <c r="BK2879" i="5"/>
  <c r="BI2879" i="5"/>
  <c r="BH2879" i="5"/>
  <c r="BG2879" i="5"/>
  <c r="BF2879" i="5"/>
  <c r="BD2879" i="5"/>
  <c r="BC2879" i="5"/>
  <c r="BB2879" i="5"/>
  <c r="BA2879" i="5"/>
  <c r="AY2879" i="5"/>
  <c r="AX2879" i="5"/>
  <c r="AW2879" i="5"/>
  <c r="AV2879" i="5"/>
  <c r="AT2879" i="5"/>
  <c r="AS2879" i="5"/>
  <c r="AR2879" i="5"/>
  <c r="AQ2879" i="5"/>
  <c r="AO2879" i="5"/>
  <c r="AN2879" i="5"/>
  <c r="AM2879" i="5"/>
  <c r="AL2879" i="5"/>
  <c r="AJ2879" i="5"/>
  <c r="AI2879" i="5"/>
  <c r="AH2879" i="5"/>
  <c r="AG2879" i="5"/>
  <c r="BN2878" i="5"/>
  <c r="BM2878" i="5"/>
  <c r="BL2878" i="5"/>
  <c r="BK2878" i="5"/>
  <c r="BI2878" i="5"/>
  <c r="BH2878" i="5"/>
  <c r="BG2878" i="5"/>
  <c r="BF2878" i="5"/>
  <c r="BD2878" i="5"/>
  <c r="BC2878" i="5"/>
  <c r="BB2878" i="5"/>
  <c r="BA2878" i="5"/>
  <c r="AY2878" i="5"/>
  <c r="AX2878" i="5"/>
  <c r="AW2878" i="5"/>
  <c r="AV2878" i="5"/>
  <c r="AT2878" i="5"/>
  <c r="AS2878" i="5"/>
  <c r="AR2878" i="5"/>
  <c r="AQ2878" i="5"/>
  <c r="AO2878" i="5"/>
  <c r="AN2878" i="5"/>
  <c r="AM2878" i="5"/>
  <c r="AL2878" i="5"/>
  <c r="AJ2878" i="5"/>
  <c r="AI2878" i="5"/>
  <c r="AH2878" i="5"/>
  <c r="AG2878" i="5"/>
  <c r="BN2877" i="5"/>
  <c r="BM2877" i="5"/>
  <c r="BL2877" i="5"/>
  <c r="BK2877" i="5"/>
  <c r="BI2877" i="5"/>
  <c r="BH2877" i="5"/>
  <c r="BG2877" i="5"/>
  <c r="BF2877" i="5"/>
  <c r="BD2877" i="5"/>
  <c r="BC2877" i="5"/>
  <c r="BB2877" i="5"/>
  <c r="BA2877" i="5"/>
  <c r="AY2877" i="5"/>
  <c r="AX2877" i="5"/>
  <c r="AW2877" i="5"/>
  <c r="AV2877" i="5"/>
  <c r="AT2877" i="5"/>
  <c r="AS2877" i="5"/>
  <c r="AR2877" i="5"/>
  <c r="AQ2877" i="5"/>
  <c r="AO2877" i="5"/>
  <c r="AN2877" i="5"/>
  <c r="AM2877" i="5"/>
  <c r="AL2877" i="5"/>
  <c r="AJ2877" i="5"/>
  <c r="AI2877" i="5"/>
  <c r="AH2877" i="5"/>
  <c r="AG2877" i="5"/>
  <c r="CK2876" i="5"/>
  <c r="CJ2876" i="5"/>
  <c r="CI2876" i="5"/>
  <c r="CH2876" i="5"/>
  <c r="CG2876" i="5"/>
  <c r="CF2876" i="5"/>
  <c r="CE2876" i="5"/>
  <c r="CD2876" i="5"/>
  <c r="CC2876" i="5"/>
  <c r="CB2876" i="5"/>
  <c r="CA2876" i="5"/>
  <c r="BZ2876" i="5"/>
  <c r="BY2876" i="5"/>
  <c r="BX2876" i="5"/>
  <c r="BW2876" i="5"/>
  <c r="BV2876" i="5"/>
  <c r="BU2876" i="5"/>
  <c r="BT2876" i="5"/>
  <c r="BS2876" i="5"/>
  <c r="BR2876" i="5"/>
  <c r="BQ2876" i="5"/>
  <c r="BN2876" i="5"/>
  <c r="BM2876" i="5"/>
  <c r="BL2876" i="5"/>
  <c r="BK2876" i="5"/>
  <c r="BI2876" i="5"/>
  <c r="BH2876" i="5"/>
  <c r="BG2876" i="5"/>
  <c r="BF2876" i="5"/>
  <c r="BD2876" i="5"/>
  <c r="BC2876" i="5"/>
  <c r="BB2876" i="5"/>
  <c r="BA2876" i="5"/>
  <c r="AY2876" i="5"/>
  <c r="AX2876" i="5"/>
  <c r="AW2876" i="5"/>
  <c r="AV2876" i="5"/>
  <c r="AT2876" i="5"/>
  <c r="AS2876" i="5"/>
  <c r="AR2876" i="5"/>
  <c r="AQ2876" i="5"/>
  <c r="AO2876" i="5"/>
  <c r="AN2876" i="5"/>
  <c r="AM2876" i="5"/>
  <c r="AL2876" i="5"/>
  <c r="AJ2876" i="5"/>
  <c r="AI2876" i="5"/>
  <c r="AH2876" i="5"/>
  <c r="AG2876" i="5"/>
  <c r="CK2875" i="5"/>
  <c r="CJ2875" i="5"/>
  <c r="CI2875" i="5"/>
  <c r="CH2875" i="5"/>
  <c r="CG2875" i="5"/>
  <c r="CF2875" i="5"/>
  <c r="CE2875" i="5"/>
  <c r="CD2875" i="5"/>
  <c r="CC2875" i="5"/>
  <c r="CB2875" i="5"/>
  <c r="CA2875" i="5"/>
  <c r="BZ2875" i="5"/>
  <c r="BY2875" i="5"/>
  <c r="BX2875" i="5"/>
  <c r="BW2875" i="5"/>
  <c r="BV2875" i="5"/>
  <c r="BU2875" i="5"/>
  <c r="BT2875" i="5"/>
  <c r="BS2875" i="5"/>
  <c r="BR2875" i="5"/>
  <c r="BQ2875" i="5"/>
  <c r="BN2875" i="5"/>
  <c r="BM2875" i="5"/>
  <c r="BL2875" i="5"/>
  <c r="BK2875" i="5"/>
  <c r="BI2875" i="5"/>
  <c r="BH2875" i="5"/>
  <c r="BG2875" i="5"/>
  <c r="BF2875" i="5"/>
  <c r="BD2875" i="5"/>
  <c r="BC2875" i="5"/>
  <c r="BB2875" i="5"/>
  <c r="BA2875" i="5"/>
  <c r="AY2875" i="5"/>
  <c r="AX2875" i="5"/>
  <c r="AW2875" i="5"/>
  <c r="AV2875" i="5"/>
  <c r="AT2875" i="5"/>
  <c r="AS2875" i="5"/>
  <c r="AR2875" i="5"/>
  <c r="AQ2875" i="5"/>
  <c r="AO2875" i="5"/>
  <c r="AN2875" i="5"/>
  <c r="AM2875" i="5"/>
  <c r="AL2875" i="5"/>
  <c r="AJ2875" i="5"/>
  <c r="AI2875" i="5"/>
  <c r="AH2875" i="5"/>
  <c r="AG2875" i="5"/>
  <c r="CK2874" i="5"/>
  <c r="CJ2874" i="5"/>
  <c r="CI2874" i="5"/>
  <c r="CH2874" i="5"/>
  <c r="CG2874" i="5"/>
  <c r="CF2874" i="5"/>
  <c r="CE2874" i="5"/>
  <c r="CD2874" i="5"/>
  <c r="CC2874" i="5"/>
  <c r="CB2874" i="5"/>
  <c r="CA2874" i="5"/>
  <c r="BZ2874" i="5"/>
  <c r="BY2874" i="5"/>
  <c r="BX2874" i="5"/>
  <c r="BW2874" i="5"/>
  <c r="BV2874" i="5"/>
  <c r="BU2874" i="5"/>
  <c r="BT2874" i="5"/>
  <c r="BS2874" i="5"/>
  <c r="BR2874" i="5"/>
  <c r="BQ2874" i="5"/>
  <c r="BN2874" i="5"/>
  <c r="BM2874" i="5"/>
  <c r="BL2874" i="5"/>
  <c r="BK2874" i="5"/>
  <c r="BI2874" i="5"/>
  <c r="BH2874" i="5"/>
  <c r="BG2874" i="5"/>
  <c r="BF2874" i="5"/>
  <c r="BD2874" i="5"/>
  <c r="BC2874" i="5"/>
  <c r="BB2874" i="5"/>
  <c r="BA2874" i="5"/>
  <c r="AY2874" i="5"/>
  <c r="AX2874" i="5"/>
  <c r="AW2874" i="5"/>
  <c r="AV2874" i="5"/>
  <c r="AT2874" i="5"/>
  <c r="AS2874" i="5"/>
  <c r="AR2874" i="5"/>
  <c r="AQ2874" i="5"/>
  <c r="AO2874" i="5"/>
  <c r="AN2874" i="5"/>
  <c r="AM2874" i="5"/>
  <c r="AL2874" i="5"/>
  <c r="AJ2874" i="5"/>
  <c r="AI2874" i="5"/>
  <c r="AH2874" i="5"/>
  <c r="AG2874" i="5"/>
  <c r="CK2873" i="5"/>
  <c r="CJ2873" i="5"/>
  <c r="CI2873" i="5"/>
  <c r="CH2873" i="5"/>
  <c r="CG2873" i="5"/>
  <c r="CF2873" i="5"/>
  <c r="CE2873" i="5"/>
  <c r="CD2873" i="5"/>
  <c r="CC2873" i="5"/>
  <c r="CB2873" i="5"/>
  <c r="CA2873" i="5"/>
  <c r="BZ2873" i="5"/>
  <c r="BY2873" i="5"/>
  <c r="BX2873" i="5"/>
  <c r="BW2873" i="5"/>
  <c r="BV2873" i="5"/>
  <c r="BU2873" i="5"/>
  <c r="BT2873" i="5"/>
  <c r="BS2873" i="5"/>
  <c r="BR2873" i="5"/>
  <c r="BQ2873" i="5"/>
  <c r="BN2873" i="5"/>
  <c r="BM2873" i="5"/>
  <c r="BL2873" i="5"/>
  <c r="BK2873" i="5"/>
  <c r="BI2873" i="5"/>
  <c r="BH2873" i="5"/>
  <c r="BG2873" i="5"/>
  <c r="BF2873" i="5"/>
  <c r="BD2873" i="5"/>
  <c r="BC2873" i="5"/>
  <c r="BB2873" i="5"/>
  <c r="BA2873" i="5"/>
  <c r="AY2873" i="5"/>
  <c r="AX2873" i="5"/>
  <c r="AW2873" i="5"/>
  <c r="AV2873" i="5"/>
  <c r="AT2873" i="5"/>
  <c r="AS2873" i="5"/>
  <c r="AR2873" i="5"/>
  <c r="AQ2873" i="5"/>
  <c r="AO2873" i="5"/>
  <c r="AN2873" i="5"/>
  <c r="AM2873" i="5"/>
  <c r="AL2873" i="5"/>
  <c r="AJ2873" i="5"/>
  <c r="AI2873" i="5"/>
  <c r="AH2873" i="5"/>
  <c r="AG2873" i="5"/>
  <c r="BN2872" i="5"/>
  <c r="BM2872" i="5"/>
  <c r="BL2872" i="5"/>
  <c r="BK2872" i="5"/>
  <c r="BI2872" i="5"/>
  <c r="BH2872" i="5"/>
  <c r="BG2872" i="5"/>
  <c r="BF2872" i="5"/>
  <c r="BD2872" i="5"/>
  <c r="BC2872" i="5"/>
  <c r="BB2872" i="5"/>
  <c r="BA2872" i="5"/>
  <c r="AY2872" i="5"/>
  <c r="AX2872" i="5"/>
  <c r="AW2872" i="5"/>
  <c r="AV2872" i="5"/>
  <c r="AT2872" i="5"/>
  <c r="AS2872" i="5"/>
  <c r="AR2872" i="5"/>
  <c r="AQ2872" i="5"/>
  <c r="AO2872" i="5"/>
  <c r="AN2872" i="5"/>
  <c r="AM2872" i="5"/>
  <c r="AL2872" i="5"/>
  <c r="AJ2872" i="5"/>
  <c r="AI2872" i="5"/>
  <c r="AH2872" i="5"/>
  <c r="AG2872" i="5"/>
  <c r="BN2871" i="5"/>
  <c r="BM2871" i="5"/>
  <c r="BL2871" i="5"/>
  <c r="BK2871" i="5"/>
  <c r="BI2871" i="5"/>
  <c r="BH2871" i="5"/>
  <c r="BG2871" i="5"/>
  <c r="BF2871" i="5"/>
  <c r="BD2871" i="5"/>
  <c r="BC2871" i="5"/>
  <c r="BB2871" i="5"/>
  <c r="BA2871" i="5"/>
  <c r="AY2871" i="5"/>
  <c r="AX2871" i="5"/>
  <c r="AW2871" i="5"/>
  <c r="AV2871" i="5"/>
  <c r="AT2871" i="5"/>
  <c r="AS2871" i="5"/>
  <c r="AR2871" i="5"/>
  <c r="AQ2871" i="5"/>
  <c r="AO2871" i="5"/>
  <c r="AN2871" i="5"/>
  <c r="AM2871" i="5"/>
  <c r="AL2871" i="5"/>
  <c r="AJ2871" i="5"/>
  <c r="AI2871" i="5"/>
  <c r="AH2871" i="5"/>
  <c r="AG2871" i="5"/>
  <c r="BN2870" i="5"/>
  <c r="BM2870" i="5"/>
  <c r="BL2870" i="5"/>
  <c r="BK2870" i="5"/>
  <c r="BI2870" i="5"/>
  <c r="BH2870" i="5"/>
  <c r="BG2870" i="5"/>
  <c r="BF2870" i="5"/>
  <c r="BD2870" i="5"/>
  <c r="BC2870" i="5"/>
  <c r="BB2870" i="5"/>
  <c r="BA2870" i="5"/>
  <c r="AY2870" i="5"/>
  <c r="AX2870" i="5"/>
  <c r="AW2870" i="5"/>
  <c r="AV2870" i="5"/>
  <c r="AT2870" i="5"/>
  <c r="AS2870" i="5"/>
  <c r="AR2870" i="5"/>
  <c r="AQ2870" i="5"/>
  <c r="AO2870" i="5"/>
  <c r="AN2870" i="5"/>
  <c r="AM2870" i="5"/>
  <c r="AL2870" i="5"/>
  <c r="AJ2870" i="5"/>
  <c r="AI2870" i="5"/>
  <c r="AH2870" i="5"/>
  <c r="AG2870" i="5"/>
  <c r="BN2869" i="5"/>
  <c r="BM2869" i="5"/>
  <c r="BL2869" i="5"/>
  <c r="BK2869" i="5"/>
  <c r="BI2869" i="5"/>
  <c r="BH2869" i="5"/>
  <c r="BG2869" i="5"/>
  <c r="BF2869" i="5"/>
  <c r="BD2869" i="5"/>
  <c r="BC2869" i="5"/>
  <c r="BB2869" i="5"/>
  <c r="BA2869" i="5"/>
  <c r="AY2869" i="5"/>
  <c r="AX2869" i="5"/>
  <c r="AW2869" i="5"/>
  <c r="AV2869" i="5"/>
  <c r="AT2869" i="5"/>
  <c r="AS2869" i="5"/>
  <c r="AR2869" i="5"/>
  <c r="AQ2869" i="5"/>
  <c r="AO2869" i="5"/>
  <c r="AN2869" i="5"/>
  <c r="AM2869" i="5"/>
  <c r="AL2869" i="5"/>
  <c r="AJ2869" i="5"/>
  <c r="AI2869" i="5"/>
  <c r="AH2869" i="5"/>
  <c r="AG2869" i="5"/>
  <c r="BN2868" i="5"/>
  <c r="BM2868" i="5"/>
  <c r="BL2868" i="5"/>
  <c r="BK2868" i="5"/>
  <c r="BI2868" i="5"/>
  <c r="BH2868" i="5"/>
  <c r="BG2868" i="5"/>
  <c r="BF2868" i="5"/>
  <c r="BD2868" i="5"/>
  <c r="BC2868" i="5"/>
  <c r="BB2868" i="5"/>
  <c r="BA2868" i="5"/>
  <c r="AY2868" i="5"/>
  <c r="AX2868" i="5"/>
  <c r="AW2868" i="5"/>
  <c r="AV2868" i="5"/>
  <c r="AT2868" i="5"/>
  <c r="AS2868" i="5"/>
  <c r="AR2868" i="5"/>
  <c r="AQ2868" i="5"/>
  <c r="AO2868" i="5"/>
  <c r="AN2868" i="5"/>
  <c r="AM2868" i="5"/>
  <c r="AL2868" i="5"/>
  <c r="AJ2868" i="5"/>
  <c r="AI2868" i="5"/>
  <c r="AH2868" i="5"/>
  <c r="AG2868" i="5"/>
  <c r="BN2867" i="5"/>
  <c r="BM2867" i="5"/>
  <c r="BL2867" i="5"/>
  <c r="BK2867" i="5"/>
  <c r="BI2867" i="5"/>
  <c r="BH2867" i="5"/>
  <c r="BG2867" i="5"/>
  <c r="BF2867" i="5"/>
  <c r="BD2867" i="5"/>
  <c r="BC2867" i="5"/>
  <c r="BB2867" i="5"/>
  <c r="BA2867" i="5"/>
  <c r="AY2867" i="5"/>
  <c r="AX2867" i="5"/>
  <c r="AW2867" i="5"/>
  <c r="AV2867" i="5"/>
  <c r="AT2867" i="5"/>
  <c r="AS2867" i="5"/>
  <c r="AR2867" i="5"/>
  <c r="AQ2867" i="5"/>
  <c r="AO2867" i="5"/>
  <c r="AN2867" i="5"/>
  <c r="AM2867" i="5"/>
  <c r="AL2867" i="5"/>
  <c r="AJ2867" i="5"/>
  <c r="AI2867" i="5"/>
  <c r="AH2867" i="5"/>
  <c r="AG2867" i="5"/>
  <c r="BN2866" i="5"/>
  <c r="BM2866" i="5"/>
  <c r="BL2866" i="5"/>
  <c r="BK2866" i="5"/>
  <c r="BI2866" i="5"/>
  <c r="BH2866" i="5"/>
  <c r="BG2866" i="5"/>
  <c r="BF2866" i="5"/>
  <c r="BD2866" i="5"/>
  <c r="BC2866" i="5"/>
  <c r="BB2866" i="5"/>
  <c r="BA2866" i="5"/>
  <c r="AY2866" i="5"/>
  <c r="AX2866" i="5"/>
  <c r="AW2866" i="5"/>
  <c r="AV2866" i="5"/>
  <c r="AT2866" i="5"/>
  <c r="AS2866" i="5"/>
  <c r="AR2866" i="5"/>
  <c r="AQ2866" i="5"/>
  <c r="AO2866" i="5"/>
  <c r="AN2866" i="5"/>
  <c r="AM2866" i="5"/>
  <c r="AL2866" i="5"/>
  <c r="AJ2866" i="5"/>
  <c r="AI2866" i="5"/>
  <c r="AH2866" i="5"/>
  <c r="AG2866" i="5"/>
  <c r="BN2865" i="5"/>
  <c r="BM2865" i="5"/>
  <c r="BL2865" i="5"/>
  <c r="BK2865" i="5"/>
  <c r="BI2865" i="5"/>
  <c r="BH2865" i="5"/>
  <c r="BG2865" i="5"/>
  <c r="BF2865" i="5"/>
  <c r="BD2865" i="5"/>
  <c r="BC2865" i="5"/>
  <c r="BB2865" i="5"/>
  <c r="BA2865" i="5"/>
  <c r="AY2865" i="5"/>
  <c r="AX2865" i="5"/>
  <c r="AW2865" i="5"/>
  <c r="AV2865" i="5"/>
  <c r="AT2865" i="5"/>
  <c r="AS2865" i="5"/>
  <c r="AR2865" i="5"/>
  <c r="AQ2865" i="5"/>
  <c r="AO2865" i="5"/>
  <c r="AN2865" i="5"/>
  <c r="AM2865" i="5"/>
  <c r="AL2865" i="5"/>
  <c r="AJ2865" i="5"/>
  <c r="AI2865" i="5"/>
  <c r="AH2865" i="5"/>
  <c r="AG2865" i="5"/>
  <c r="BN2864" i="5"/>
  <c r="BM2864" i="5"/>
  <c r="BL2864" i="5"/>
  <c r="BK2864" i="5"/>
  <c r="BI2864" i="5"/>
  <c r="BH2864" i="5"/>
  <c r="BG2864" i="5"/>
  <c r="BF2864" i="5"/>
  <c r="BD2864" i="5"/>
  <c r="BC2864" i="5"/>
  <c r="BB2864" i="5"/>
  <c r="BA2864" i="5"/>
  <c r="AY2864" i="5"/>
  <c r="AX2864" i="5"/>
  <c r="AW2864" i="5"/>
  <c r="AV2864" i="5"/>
  <c r="AT2864" i="5"/>
  <c r="AS2864" i="5"/>
  <c r="AR2864" i="5"/>
  <c r="AQ2864" i="5"/>
  <c r="AO2864" i="5"/>
  <c r="AN2864" i="5"/>
  <c r="AM2864" i="5"/>
  <c r="AL2864" i="5"/>
  <c r="AJ2864" i="5"/>
  <c r="AI2864" i="5"/>
  <c r="AH2864" i="5"/>
  <c r="AG2864" i="5"/>
  <c r="BN2863" i="5"/>
  <c r="BM2863" i="5"/>
  <c r="BL2863" i="5"/>
  <c r="BK2863" i="5"/>
  <c r="BI2863" i="5"/>
  <c r="BH2863" i="5"/>
  <c r="BG2863" i="5"/>
  <c r="BF2863" i="5"/>
  <c r="BD2863" i="5"/>
  <c r="BC2863" i="5"/>
  <c r="BB2863" i="5"/>
  <c r="BA2863" i="5"/>
  <c r="AY2863" i="5"/>
  <c r="AX2863" i="5"/>
  <c r="AW2863" i="5"/>
  <c r="AV2863" i="5"/>
  <c r="AT2863" i="5"/>
  <c r="AS2863" i="5"/>
  <c r="AR2863" i="5"/>
  <c r="AQ2863" i="5"/>
  <c r="AO2863" i="5"/>
  <c r="AN2863" i="5"/>
  <c r="AM2863" i="5"/>
  <c r="AL2863" i="5"/>
  <c r="AJ2863" i="5"/>
  <c r="AI2863" i="5"/>
  <c r="AH2863" i="5"/>
  <c r="AG2863" i="5"/>
  <c r="BN2862" i="5"/>
  <c r="BM2862" i="5"/>
  <c r="BL2862" i="5"/>
  <c r="BK2862" i="5"/>
  <c r="BI2862" i="5"/>
  <c r="BH2862" i="5"/>
  <c r="BG2862" i="5"/>
  <c r="BF2862" i="5"/>
  <c r="BD2862" i="5"/>
  <c r="BC2862" i="5"/>
  <c r="BB2862" i="5"/>
  <c r="BA2862" i="5"/>
  <c r="AY2862" i="5"/>
  <c r="AX2862" i="5"/>
  <c r="AW2862" i="5"/>
  <c r="AV2862" i="5"/>
  <c r="AT2862" i="5"/>
  <c r="AS2862" i="5"/>
  <c r="AR2862" i="5"/>
  <c r="AQ2862" i="5"/>
  <c r="AO2862" i="5"/>
  <c r="AN2862" i="5"/>
  <c r="AM2862" i="5"/>
  <c r="AL2862" i="5"/>
  <c r="AJ2862" i="5"/>
  <c r="AI2862" i="5"/>
  <c r="AH2862" i="5"/>
  <c r="AG2862" i="5"/>
  <c r="BK2854" i="5"/>
  <c r="BJ2854" i="5"/>
  <c r="BI2854" i="5"/>
  <c r="BH2854" i="5"/>
  <c r="BF2854" i="5"/>
  <c r="BE2854" i="5"/>
  <c r="BD2854" i="5"/>
  <c r="BC2854" i="5"/>
  <c r="BA2854" i="5"/>
  <c r="AZ2854" i="5"/>
  <c r="AY2854" i="5"/>
  <c r="AX2854" i="5"/>
  <c r="AV2854" i="5"/>
  <c r="AU2854" i="5"/>
  <c r="AT2854" i="5"/>
  <c r="AS2854" i="5"/>
  <c r="AQ2854" i="5"/>
  <c r="AP2854" i="5"/>
  <c r="AO2854" i="5"/>
  <c r="AN2854" i="5"/>
  <c r="AK2854" i="5"/>
  <c r="AJ2854" i="5"/>
  <c r="AI2854" i="5"/>
  <c r="AG2854" i="5"/>
  <c r="BK2853" i="5"/>
  <c r="BJ2853" i="5"/>
  <c r="BI2853" i="5"/>
  <c r="BH2853" i="5"/>
  <c r="BF2853" i="5"/>
  <c r="BE2853" i="5"/>
  <c r="BD2853" i="5"/>
  <c r="BC2853" i="5"/>
  <c r="BA2853" i="5"/>
  <c r="AZ2853" i="5"/>
  <c r="AY2853" i="5"/>
  <c r="AX2853" i="5"/>
  <c r="AV2853" i="5"/>
  <c r="AU2853" i="5"/>
  <c r="AT2853" i="5"/>
  <c r="AS2853" i="5"/>
  <c r="AQ2853" i="5"/>
  <c r="AP2853" i="5"/>
  <c r="AO2853" i="5"/>
  <c r="AN2853" i="5"/>
  <c r="AK2853" i="5"/>
  <c r="AJ2853" i="5"/>
  <c r="AI2853" i="5"/>
  <c r="AG2853" i="5"/>
  <c r="CB2852" i="5"/>
  <c r="CA2852" i="5"/>
  <c r="BZ2852" i="5"/>
  <c r="BY2852" i="5"/>
  <c r="BX2852" i="5"/>
  <c r="BW2852" i="5"/>
  <c r="BV2852" i="5"/>
  <c r="BU2852" i="5"/>
  <c r="BT2852" i="5"/>
  <c r="BS2852" i="5"/>
  <c r="BR2852" i="5"/>
  <c r="BQ2852" i="5"/>
  <c r="BK2852" i="5"/>
  <c r="BJ2852" i="5"/>
  <c r="BI2852" i="5"/>
  <c r="BH2852" i="5"/>
  <c r="BF2852" i="5"/>
  <c r="BE2852" i="5"/>
  <c r="BD2852" i="5"/>
  <c r="BC2852" i="5"/>
  <c r="BA2852" i="5"/>
  <c r="AZ2852" i="5"/>
  <c r="AY2852" i="5"/>
  <c r="AX2852" i="5"/>
  <c r="AV2852" i="5"/>
  <c r="AU2852" i="5"/>
  <c r="AT2852" i="5"/>
  <c r="AS2852" i="5"/>
  <c r="AQ2852" i="5"/>
  <c r="AP2852" i="5"/>
  <c r="AO2852" i="5"/>
  <c r="AN2852" i="5"/>
  <c r="AK2852" i="5"/>
  <c r="AJ2852" i="5"/>
  <c r="AI2852" i="5"/>
  <c r="AG2852" i="5"/>
  <c r="CB2851" i="5"/>
  <c r="CA2851" i="5"/>
  <c r="BZ2851" i="5"/>
  <c r="BY2851" i="5"/>
  <c r="BX2851" i="5"/>
  <c r="BW2851" i="5"/>
  <c r="BV2851" i="5"/>
  <c r="BU2851" i="5"/>
  <c r="BT2851" i="5"/>
  <c r="BS2851" i="5"/>
  <c r="BR2851" i="5"/>
  <c r="BQ2851" i="5"/>
  <c r="BK2851" i="5"/>
  <c r="BJ2851" i="5"/>
  <c r="BI2851" i="5"/>
  <c r="BH2851" i="5"/>
  <c r="BF2851" i="5"/>
  <c r="BE2851" i="5"/>
  <c r="BD2851" i="5"/>
  <c r="BC2851" i="5"/>
  <c r="BA2851" i="5"/>
  <c r="AZ2851" i="5"/>
  <c r="AY2851" i="5"/>
  <c r="AX2851" i="5"/>
  <c r="AV2851" i="5"/>
  <c r="AU2851" i="5"/>
  <c r="AT2851" i="5"/>
  <c r="AS2851" i="5"/>
  <c r="AQ2851" i="5"/>
  <c r="AP2851" i="5"/>
  <c r="AO2851" i="5"/>
  <c r="AN2851" i="5"/>
  <c r="AK2851" i="5"/>
  <c r="AJ2851" i="5"/>
  <c r="AI2851" i="5"/>
  <c r="AG2851" i="5"/>
  <c r="CB2850" i="5"/>
  <c r="CA2850" i="5"/>
  <c r="BZ2850" i="5"/>
  <c r="BY2850" i="5"/>
  <c r="BX2850" i="5"/>
  <c r="BW2850" i="5"/>
  <c r="BV2850" i="5"/>
  <c r="BU2850" i="5"/>
  <c r="BT2850" i="5"/>
  <c r="BS2850" i="5"/>
  <c r="BR2850" i="5"/>
  <c r="BQ2850" i="5"/>
  <c r="BK2850" i="5"/>
  <c r="BJ2850" i="5"/>
  <c r="BI2850" i="5"/>
  <c r="BH2850" i="5"/>
  <c r="BF2850" i="5"/>
  <c r="BE2850" i="5"/>
  <c r="BD2850" i="5"/>
  <c r="BC2850" i="5"/>
  <c r="BA2850" i="5"/>
  <c r="AZ2850" i="5"/>
  <c r="AY2850" i="5"/>
  <c r="AX2850" i="5"/>
  <c r="AV2850" i="5"/>
  <c r="AU2850" i="5"/>
  <c r="AT2850" i="5"/>
  <c r="AS2850" i="5"/>
  <c r="AQ2850" i="5"/>
  <c r="AP2850" i="5"/>
  <c r="AO2850" i="5"/>
  <c r="AN2850" i="5"/>
  <c r="AK2850" i="5"/>
  <c r="AJ2850" i="5"/>
  <c r="AI2850" i="5"/>
  <c r="AG2850" i="5"/>
  <c r="CB2849" i="5"/>
  <c r="CA2849" i="5"/>
  <c r="BZ2849" i="5"/>
  <c r="BY2849" i="5"/>
  <c r="BX2849" i="5"/>
  <c r="BW2849" i="5"/>
  <c r="BV2849" i="5"/>
  <c r="BU2849" i="5"/>
  <c r="BT2849" i="5"/>
  <c r="BS2849" i="5"/>
  <c r="BR2849" i="5"/>
  <c r="BQ2849" i="5"/>
  <c r="BK2849" i="5"/>
  <c r="BJ2849" i="5"/>
  <c r="BI2849" i="5"/>
  <c r="BH2849" i="5"/>
  <c r="BF2849" i="5"/>
  <c r="BE2849" i="5"/>
  <c r="BD2849" i="5"/>
  <c r="BC2849" i="5"/>
  <c r="BA2849" i="5"/>
  <c r="AZ2849" i="5"/>
  <c r="AY2849" i="5"/>
  <c r="AX2849" i="5"/>
  <c r="AV2849" i="5"/>
  <c r="AU2849" i="5"/>
  <c r="AT2849" i="5"/>
  <c r="AS2849" i="5"/>
  <c r="AQ2849" i="5"/>
  <c r="AP2849" i="5"/>
  <c r="AO2849" i="5"/>
  <c r="AN2849" i="5"/>
  <c r="AK2849" i="5"/>
  <c r="AJ2849" i="5"/>
  <c r="AI2849" i="5"/>
  <c r="AG2849" i="5"/>
  <c r="BK2848" i="5"/>
  <c r="BJ2848" i="5"/>
  <c r="BI2848" i="5"/>
  <c r="BH2848" i="5"/>
  <c r="BF2848" i="5"/>
  <c r="BE2848" i="5"/>
  <c r="BD2848" i="5"/>
  <c r="BC2848" i="5"/>
  <c r="BA2848" i="5"/>
  <c r="AZ2848" i="5"/>
  <c r="AY2848" i="5"/>
  <c r="AX2848" i="5"/>
  <c r="AV2848" i="5"/>
  <c r="AU2848" i="5"/>
  <c r="AT2848" i="5"/>
  <c r="AS2848" i="5"/>
  <c r="AQ2848" i="5"/>
  <c r="AP2848" i="5"/>
  <c r="AO2848" i="5"/>
  <c r="AN2848" i="5"/>
  <c r="AK2848" i="5"/>
  <c r="AJ2848" i="5"/>
  <c r="AI2848" i="5"/>
  <c r="AG2848" i="5"/>
  <c r="BK2847" i="5"/>
  <c r="BJ2847" i="5"/>
  <c r="BI2847" i="5"/>
  <c r="BH2847" i="5"/>
  <c r="BF2847" i="5"/>
  <c r="BE2847" i="5"/>
  <c r="BD2847" i="5"/>
  <c r="BC2847" i="5"/>
  <c r="BA2847" i="5"/>
  <c r="AZ2847" i="5"/>
  <c r="AY2847" i="5"/>
  <c r="AX2847" i="5"/>
  <c r="AV2847" i="5"/>
  <c r="AU2847" i="5"/>
  <c r="AT2847" i="5"/>
  <c r="AS2847" i="5"/>
  <c r="AQ2847" i="5"/>
  <c r="AP2847" i="5"/>
  <c r="AO2847" i="5"/>
  <c r="AN2847" i="5"/>
  <c r="AK2847" i="5"/>
  <c r="AJ2847" i="5"/>
  <c r="AI2847" i="5"/>
  <c r="AG2847" i="5"/>
  <c r="BK2846" i="5"/>
  <c r="BJ2846" i="5"/>
  <c r="BI2846" i="5"/>
  <c r="BH2846" i="5"/>
  <c r="BF2846" i="5"/>
  <c r="BE2846" i="5"/>
  <c r="BD2846" i="5"/>
  <c r="BC2846" i="5"/>
  <c r="BA2846" i="5"/>
  <c r="AZ2846" i="5"/>
  <c r="AY2846" i="5"/>
  <c r="AX2846" i="5"/>
  <c r="AV2846" i="5"/>
  <c r="AU2846" i="5"/>
  <c r="AT2846" i="5"/>
  <c r="AS2846" i="5"/>
  <c r="AQ2846" i="5"/>
  <c r="AP2846" i="5"/>
  <c r="AO2846" i="5"/>
  <c r="AN2846" i="5"/>
  <c r="AK2846" i="5"/>
  <c r="AJ2846" i="5"/>
  <c r="AI2846" i="5"/>
  <c r="AG2846" i="5"/>
  <c r="BK2845" i="5"/>
  <c r="BJ2845" i="5"/>
  <c r="BI2845" i="5"/>
  <c r="BH2845" i="5"/>
  <c r="BF2845" i="5"/>
  <c r="BE2845" i="5"/>
  <c r="BD2845" i="5"/>
  <c r="BC2845" i="5"/>
  <c r="BA2845" i="5"/>
  <c r="AZ2845" i="5"/>
  <c r="AY2845" i="5"/>
  <c r="AX2845" i="5"/>
  <c r="AV2845" i="5"/>
  <c r="AU2845" i="5"/>
  <c r="AT2845" i="5"/>
  <c r="AS2845" i="5"/>
  <c r="AQ2845" i="5"/>
  <c r="AP2845" i="5"/>
  <c r="AO2845" i="5"/>
  <c r="AN2845" i="5"/>
  <c r="AK2845" i="5"/>
  <c r="AJ2845" i="5"/>
  <c r="AI2845" i="5"/>
  <c r="AG2845" i="5"/>
  <c r="BK2844" i="5"/>
  <c r="BJ2844" i="5"/>
  <c r="BI2844" i="5"/>
  <c r="BH2844" i="5"/>
  <c r="BF2844" i="5"/>
  <c r="BE2844" i="5"/>
  <c r="BD2844" i="5"/>
  <c r="BC2844" i="5"/>
  <c r="BA2844" i="5"/>
  <c r="AZ2844" i="5"/>
  <c r="AY2844" i="5"/>
  <c r="AX2844" i="5"/>
  <c r="AV2844" i="5"/>
  <c r="AU2844" i="5"/>
  <c r="AT2844" i="5"/>
  <c r="AS2844" i="5"/>
  <c r="AQ2844" i="5"/>
  <c r="AP2844" i="5"/>
  <c r="AO2844" i="5"/>
  <c r="AN2844" i="5"/>
  <c r="AK2844" i="5"/>
  <c r="AJ2844" i="5"/>
  <c r="AI2844" i="5"/>
  <c r="AG2844" i="5"/>
  <c r="BK2843" i="5"/>
  <c r="BJ2843" i="5"/>
  <c r="BI2843" i="5"/>
  <c r="BH2843" i="5"/>
  <c r="BF2843" i="5"/>
  <c r="BE2843" i="5"/>
  <c r="BD2843" i="5"/>
  <c r="BC2843" i="5"/>
  <c r="BA2843" i="5"/>
  <c r="AZ2843" i="5"/>
  <c r="AY2843" i="5"/>
  <c r="AX2843" i="5"/>
  <c r="AV2843" i="5"/>
  <c r="AU2843" i="5"/>
  <c r="AT2843" i="5"/>
  <c r="AS2843" i="5"/>
  <c r="AQ2843" i="5"/>
  <c r="AP2843" i="5"/>
  <c r="AO2843" i="5"/>
  <c r="AN2843" i="5"/>
  <c r="AK2843" i="5"/>
  <c r="AJ2843" i="5"/>
  <c r="AI2843" i="5"/>
  <c r="AG2843" i="5"/>
  <c r="BK2842" i="5"/>
  <c r="BJ2842" i="5"/>
  <c r="BI2842" i="5"/>
  <c r="BH2842" i="5"/>
  <c r="BF2842" i="5"/>
  <c r="BE2842" i="5"/>
  <c r="BD2842" i="5"/>
  <c r="BC2842" i="5"/>
  <c r="BA2842" i="5"/>
  <c r="AZ2842" i="5"/>
  <c r="AY2842" i="5"/>
  <c r="AX2842" i="5"/>
  <c r="AV2842" i="5"/>
  <c r="AU2842" i="5"/>
  <c r="AT2842" i="5"/>
  <c r="AS2842" i="5"/>
  <c r="AQ2842" i="5"/>
  <c r="AP2842" i="5"/>
  <c r="AO2842" i="5"/>
  <c r="AN2842" i="5"/>
  <c r="AK2842" i="5"/>
  <c r="AJ2842" i="5"/>
  <c r="AI2842" i="5"/>
  <c r="AG2842" i="5"/>
  <c r="CB2841" i="5"/>
  <c r="CA2841" i="5"/>
  <c r="BZ2841" i="5"/>
  <c r="BY2841" i="5"/>
  <c r="BX2841" i="5"/>
  <c r="BW2841" i="5"/>
  <c r="BV2841" i="5"/>
  <c r="BU2841" i="5"/>
  <c r="BT2841" i="5"/>
  <c r="BS2841" i="5"/>
  <c r="BR2841" i="5"/>
  <c r="BQ2841" i="5"/>
  <c r="BK2841" i="5"/>
  <c r="BJ2841" i="5"/>
  <c r="BI2841" i="5"/>
  <c r="BH2841" i="5"/>
  <c r="BF2841" i="5"/>
  <c r="BE2841" i="5"/>
  <c r="BD2841" i="5"/>
  <c r="BC2841" i="5"/>
  <c r="BA2841" i="5"/>
  <c r="AZ2841" i="5"/>
  <c r="AY2841" i="5"/>
  <c r="AX2841" i="5"/>
  <c r="AV2841" i="5"/>
  <c r="AU2841" i="5"/>
  <c r="AT2841" i="5"/>
  <c r="AS2841" i="5"/>
  <c r="AQ2841" i="5"/>
  <c r="AP2841" i="5"/>
  <c r="AO2841" i="5"/>
  <c r="AN2841" i="5"/>
  <c r="AK2841" i="5"/>
  <c r="AJ2841" i="5"/>
  <c r="AI2841" i="5"/>
  <c r="AG2841" i="5"/>
  <c r="CB2840" i="5"/>
  <c r="CA2840" i="5"/>
  <c r="BZ2840" i="5"/>
  <c r="BY2840" i="5"/>
  <c r="BX2840" i="5"/>
  <c r="BW2840" i="5"/>
  <c r="BV2840" i="5"/>
  <c r="BU2840" i="5"/>
  <c r="BT2840" i="5"/>
  <c r="BS2840" i="5"/>
  <c r="BR2840" i="5"/>
  <c r="BQ2840" i="5"/>
  <c r="BK2840" i="5"/>
  <c r="BJ2840" i="5"/>
  <c r="BI2840" i="5"/>
  <c r="BH2840" i="5"/>
  <c r="BF2840" i="5"/>
  <c r="BE2840" i="5"/>
  <c r="BD2840" i="5"/>
  <c r="BC2840" i="5"/>
  <c r="BA2840" i="5"/>
  <c r="AZ2840" i="5"/>
  <c r="AY2840" i="5"/>
  <c r="AX2840" i="5"/>
  <c r="AV2840" i="5"/>
  <c r="AU2840" i="5"/>
  <c r="AT2840" i="5"/>
  <c r="AS2840" i="5"/>
  <c r="AQ2840" i="5"/>
  <c r="AP2840" i="5"/>
  <c r="AO2840" i="5"/>
  <c r="AN2840" i="5"/>
  <c r="AK2840" i="5"/>
  <c r="AJ2840" i="5"/>
  <c r="AI2840" i="5"/>
  <c r="AG2840" i="5"/>
  <c r="CB2839" i="5"/>
  <c r="CA2839" i="5"/>
  <c r="BZ2839" i="5"/>
  <c r="BY2839" i="5"/>
  <c r="BX2839" i="5"/>
  <c r="BW2839" i="5"/>
  <c r="BV2839" i="5"/>
  <c r="BU2839" i="5"/>
  <c r="BT2839" i="5"/>
  <c r="BS2839" i="5"/>
  <c r="BR2839" i="5"/>
  <c r="BQ2839" i="5"/>
  <c r="BK2839" i="5"/>
  <c r="BJ2839" i="5"/>
  <c r="BI2839" i="5"/>
  <c r="BH2839" i="5"/>
  <c r="BF2839" i="5"/>
  <c r="BE2839" i="5"/>
  <c r="BD2839" i="5"/>
  <c r="BC2839" i="5"/>
  <c r="BA2839" i="5"/>
  <c r="AZ2839" i="5"/>
  <c r="AY2839" i="5"/>
  <c r="AX2839" i="5"/>
  <c r="AV2839" i="5"/>
  <c r="AU2839" i="5"/>
  <c r="AT2839" i="5"/>
  <c r="AS2839" i="5"/>
  <c r="AQ2839" i="5"/>
  <c r="AP2839" i="5"/>
  <c r="AO2839" i="5"/>
  <c r="AN2839" i="5"/>
  <c r="AK2839" i="5"/>
  <c r="AJ2839" i="5"/>
  <c r="AI2839" i="5"/>
  <c r="AG2839" i="5"/>
  <c r="CB2838" i="5"/>
  <c r="CA2838" i="5"/>
  <c r="BZ2838" i="5"/>
  <c r="BY2838" i="5"/>
  <c r="BX2838" i="5"/>
  <c r="BW2838" i="5"/>
  <c r="BV2838" i="5"/>
  <c r="BU2838" i="5"/>
  <c r="BT2838" i="5"/>
  <c r="BS2838" i="5"/>
  <c r="BR2838" i="5"/>
  <c r="BQ2838" i="5"/>
  <c r="BK2838" i="5"/>
  <c r="BJ2838" i="5"/>
  <c r="BI2838" i="5"/>
  <c r="BH2838" i="5"/>
  <c r="BF2838" i="5"/>
  <c r="BE2838" i="5"/>
  <c r="BD2838" i="5"/>
  <c r="BC2838" i="5"/>
  <c r="BA2838" i="5"/>
  <c r="AZ2838" i="5"/>
  <c r="AY2838" i="5"/>
  <c r="AX2838" i="5"/>
  <c r="AV2838" i="5"/>
  <c r="AU2838" i="5"/>
  <c r="AT2838" i="5"/>
  <c r="AS2838" i="5"/>
  <c r="AQ2838" i="5"/>
  <c r="AP2838" i="5"/>
  <c r="AO2838" i="5"/>
  <c r="AN2838" i="5"/>
  <c r="AK2838" i="5"/>
  <c r="AJ2838" i="5"/>
  <c r="AI2838" i="5"/>
  <c r="AG2838" i="5"/>
  <c r="BK2837" i="5"/>
  <c r="BJ2837" i="5"/>
  <c r="BI2837" i="5"/>
  <c r="BH2837" i="5"/>
  <c r="BF2837" i="5"/>
  <c r="BE2837" i="5"/>
  <c r="BD2837" i="5"/>
  <c r="BC2837" i="5"/>
  <c r="BA2837" i="5"/>
  <c r="AZ2837" i="5"/>
  <c r="AY2837" i="5"/>
  <c r="AX2837" i="5"/>
  <c r="AV2837" i="5"/>
  <c r="AU2837" i="5"/>
  <c r="AT2837" i="5"/>
  <c r="AS2837" i="5"/>
  <c r="AQ2837" i="5"/>
  <c r="AP2837" i="5"/>
  <c r="AO2837" i="5"/>
  <c r="AN2837" i="5"/>
  <c r="AK2837" i="5"/>
  <c r="AJ2837" i="5"/>
  <c r="AI2837" i="5"/>
  <c r="AG2837" i="5"/>
  <c r="BK2836" i="5"/>
  <c r="BJ2836" i="5"/>
  <c r="BI2836" i="5"/>
  <c r="BH2836" i="5"/>
  <c r="BF2836" i="5"/>
  <c r="BE2836" i="5"/>
  <c r="BD2836" i="5"/>
  <c r="BC2836" i="5"/>
  <c r="BA2836" i="5"/>
  <c r="AZ2836" i="5"/>
  <c r="AY2836" i="5"/>
  <c r="AX2836" i="5"/>
  <c r="AV2836" i="5"/>
  <c r="AU2836" i="5"/>
  <c r="AT2836" i="5"/>
  <c r="AS2836" i="5"/>
  <c r="AQ2836" i="5"/>
  <c r="AP2836" i="5"/>
  <c r="AO2836" i="5"/>
  <c r="AN2836" i="5"/>
  <c r="AK2836" i="5"/>
  <c r="AJ2836" i="5"/>
  <c r="AI2836" i="5"/>
  <c r="AG2836" i="5"/>
  <c r="BK2835" i="5"/>
  <c r="BJ2835" i="5"/>
  <c r="BI2835" i="5"/>
  <c r="BH2835" i="5"/>
  <c r="BF2835" i="5"/>
  <c r="BE2835" i="5"/>
  <c r="BD2835" i="5"/>
  <c r="BC2835" i="5"/>
  <c r="BA2835" i="5"/>
  <c r="AZ2835" i="5"/>
  <c r="AY2835" i="5"/>
  <c r="AX2835" i="5"/>
  <c r="AV2835" i="5"/>
  <c r="AU2835" i="5"/>
  <c r="AT2835" i="5"/>
  <c r="AS2835" i="5"/>
  <c r="AQ2835" i="5"/>
  <c r="AP2835" i="5"/>
  <c r="AO2835" i="5"/>
  <c r="AN2835" i="5"/>
  <c r="AK2835" i="5"/>
  <c r="AJ2835" i="5"/>
  <c r="AI2835" i="5"/>
  <c r="AG2835" i="5"/>
  <c r="BK2834" i="5"/>
  <c r="BJ2834" i="5"/>
  <c r="BI2834" i="5"/>
  <c r="BH2834" i="5"/>
  <c r="BF2834" i="5"/>
  <c r="BE2834" i="5"/>
  <c r="BD2834" i="5"/>
  <c r="BC2834" i="5"/>
  <c r="BA2834" i="5"/>
  <c r="AZ2834" i="5"/>
  <c r="AY2834" i="5"/>
  <c r="AX2834" i="5"/>
  <c r="AV2834" i="5"/>
  <c r="AU2834" i="5"/>
  <c r="AT2834" i="5"/>
  <c r="AS2834" i="5"/>
  <c r="AQ2834" i="5"/>
  <c r="AP2834" i="5"/>
  <c r="AO2834" i="5"/>
  <c r="AN2834" i="5"/>
  <c r="AK2834" i="5"/>
  <c r="AJ2834" i="5"/>
  <c r="AI2834" i="5"/>
  <c r="AG2834" i="5"/>
  <c r="CB2833" i="5"/>
  <c r="CA2833" i="5"/>
  <c r="BZ2833" i="5"/>
  <c r="BY2833" i="5"/>
  <c r="BX2833" i="5"/>
  <c r="BW2833" i="5"/>
  <c r="BV2833" i="5"/>
  <c r="BU2833" i="5"/>
  <c r="BT2833" i="5"/>
  <c r="BS2833" i="5"/>
  <c r="BR2833" i="5"/>
  <c r="BQ2833" i="5"/>
  <c r="BK2833" i="5"/>
  <c r="BJ2833" i="5"/>
  <c r="BI2833" i="5"/>
  <c r="BH2833" i="5"/>
  <c r="BF2833" i="5"/>
  <c r="BE2833" i="5"/>
  <c r="BD2833" i="5"/>
  <c r="BC2833" i="5"/>
  <c r="BA2833" i="5"/>
  <c r="AZ2833" i="5"/>
  <c r="AY2833" i="5"/>
  <c r="AX2833" i="5"/>
  <c r="AV2833" i="5"/>
  <c r="AU2833" i="5"/>
  <c r="AT2833" i="5"/>
  <c r="AS2833" i="5"/>
  <c r="AQ2833" i="5"/>
  <c r="AP2833" i="5"/>
  <c r="AO2833" i="5"/>
  <c r="AN2833" i="5"/>
  <c r="AK2833" i="5"/>
  <c r="AJ2833" i="5"/>
  <c r="AI2833" i="5"/>
  <c r="AG2833" i="5"/>
  <c r="CB2832" i="5"/>
  <c r="CA2832" i="5"/>
  <c r="BZ2832" i="5"/>
  <c r="BY2832" i="5"/>
  <c r="BX2832" i="5"/>
  <c r="BW2832" i="5"/>
  <c r="BV2832" i="5"/>
  <c r="BU2832" i="5"/>
  <c r="BT2832" i="5"/>
  <c r="BS2832" i="5"/>
  <c r="BR2832" i="5"/>
  <c r="BQ2832" i="5"/>
  <c r="BK2832" i="5"/>
  <c r="BJ2832" i="5"/>
  <c r="BI2832" i="5"/>
  <c r="BH2832" i="5"/>
  <c r="BF2832" i="5"/>
  <c r="BE2832" i="5"/>
  <c r="BD2832" i="5"/>
  <c r="BC2832" i="5"/>
  <c r="BA2832" i="5"/>
  <c r="AZ2832" i="5"/>
  <c r="AY2832" i="5"/>
  <c r="AX2832" i="5"/>
  <c r="AV2832" i="5"/>
  <c r="AU2832" i="5"/>
  <c r="AT2832" i="5"/>
  <c r="AS2832" i="5"/>
  <c r="AQ2832" i="5"/>
  <c r="AP2832" i="5"/>
  <c r="AO2832" i="5"/>
  <c r="AN2832" i="5"/>
  <c r="AK2832" i="5"/>
  <c r="AJ2832" i="5"/>
  <c r="AI2832" i="5"/>
  <c r="AG2832" i="5"/>
  <c r="CB2831" i="5"/>
  <c r="CA2831" i="5"/>
  <c r="BZ2831" i="5"/>
  <c r="BY2831" i="5"/>
  <c r="BX2831" i="5"/>
  <c r="BW2831" i="5"/>
  <c r="BV2831" i="5"/>
  <c r="BU2831" i="5"/>
  <c r="BT2831" i="5"/>
  <c r="BS2831" i="5"/>
  <c r="BR2831" i="5"/>
  <c r="BQ2831" i="5"/>
  <c r="BK2831" i="5"/>
  <c r="BJ2831" i="5"/>
  <c r="BI2831" i="5"/>
  <c r="BH2831" i="5"/>
  <c r="BF2831" i="5"/>
  <c r="BE2831" i="5"/>
  <c r="BD2831" i="5"/>
  <c r="BC2831" i="5"/>
  <c r="BA2831" i="5"/>
  <c r="AZ2831" i="5"/>
  <c r="AY2831" i="5"/>
  <c r="AX2831" i="5"/>
  <c r="AV2831" i="5"/>
  <c r="AU2831" i="5"/>
  <c r="AT2831" i="5"/>
  <c r="AS2831" i="5"/>
  <c r="AQ2831" i="5"/>
  <c r="AP2831" i="5"/>
  <c r="AO2831" i="5"/>
  <c r="AN2831" i="5"/>
  <c r="AK2831" i="5"/>
  <c r="AJ2831" i="5"/>
  <c r="AI2831" i="5"/>
  <c r="AG2831" i="5"/>
  <c r="CB2830" i="5"/>
  <c r="CA2830" i="5"/>
  <c r="BZ2830" i="5"/>
  <c r="BY2830" i="5"/>
  <c r="BX2830" i="5"/>
  <c r="BW2830" i="5"/>
  <c r="BV2830" i="5"/>
  <c r="BU2830" i="5"/>
  <c r="BT2830" i="5"/>
  <c r="BS2830" i="5"/>
  <c r="BR2830" i="5"/>
  <c r="BQ2830" i="5"/>
  <c r="BK2830" i="5"/>
  <c r="BJ2830" i="5"/>
  <c r="BI2830" i="5"/>
  <c r="BH2830" i="5"/>
  <c r="BF2830" i="5"/>
  <c r="BE2830" i="5"/>
  <c r="BD2830" i="5"/>
  <c r="BC2830" i="5"/>
  <c r="BA2830" i="5"/>
  <c r="AZ2830" i="5"/>
  <c r="AY2830" i="5"/>
  <c r="AX2830" i="5"/>
  <c r="AV2830" i="5"/>
  <c r="AU2830" i="5"/>
  <c r="AT2830" i="5"/>
  <c r="AS2830" i="5"/>
  <c r="AQ2830" i="5"/>
  <c r="AP2830" i="5"/>
  <c r="AO2830" i="5"/>
  <c r="AN2830" i="5"/>
  <c r="AK2830" i="5"/>
  <c r="AJ2830" i="5"/>
  <c r="AI2830" i="5"/>
  <c r="AG2830" i="5"/>
  <c r="BK2829" i="5"/>
  <c r="BJ2829" i="5"/>
  <c r="BI2829" i="5"/>
  <c r="BH2829" i="5"/>
  <c r="BF2829" i="5"/>
  <c r="BE2829" i="5"/>
  <c r="BD2829" i="5"/>
  <c r="BC2829" i="5"/>
  <c r="BA2829" i="5"/>
  <c r="AZ2829" i="5"/>
  <c r="AY2829" i="5"/>
  <c r="AX2829" i="5"/>
  <c r="AV2829" i="5"/>
  <c r="AU2829" i="5"/>
  <c r="AT2829" i="5"/>
  <c r="AS2829" i="5"/>
  <c r="AQ2829" i="5"/>
  <c r="AP2829" i="5"/>
  <c r="AO2829" i="5"/>
  <c r="AN2829" i="5"/>
  <c r="AK2829" i="5"/>
  <c r="AJ2829" i="5"/>
  <c r="AI2829" i="5"/>
  <c r="AG2829" i="5"/>
  <c r="BK2828" i="5"/>
  <c r="BJ2828" i="5"/>
  <c r="BI2828" i="5"/>
  <c r="BH2828" i="5"/>
  <c r="BF2828" i="5"/>
  <c r="BE2828" i="5"/>
  <c r="BD2828" i="5"/>
  <c r="BC2828" i="5"/>
  <c r="BA2828" i="5"/>
  <c r="AZ2828" i="5"/>
  <c r="AY2828" i="5"/>
  <c r="AX2828" i="5"/>
  <c r="AV2828" i="5"/>
  <c r="AU2828" i="5"/>
  <c r="AT2828" i="5"/>
  <c r="AS2828" i="5"/>
  <c r="AQ2828" i="5"/>
  <c r="AP2828" i="5"/>
  <c r="AO2828" i="5"/>
  <c r="AN2828" i="5"/>
  <c r="AK2828" i="5"/>
  <c r="AJ2828" i="5"/>
  <c r="AI2828" i="5"/>
  <c r="AG2828" i="5"/>
  <c r="BK2827" i="5"/>
  <c r="BJ2827" i="5"/>
  <c r="BI2827" i="5"/>
  <c r="BH2827" i="5"/>
  <c r="BF2827" i="5"/>
  <c r="BE2827" i="5"/>
  <c r="BD2827" i="5"/>
  <c r="BC2827" i="5"/>
  <c r="BA2827" i="5"/>
  <c r="AZ2827" i="5"/>
  <c r="AY2827" i="5"/>
  <c r="AX2827" i="5"/>
  <c r="AV2827" i="5"/>
  <c r="AU2827" i="5"/>
  <c r="AT2827" i="5"/>
  <c r="AS2827" i="5"/>
  <c r="AQ2827" i="5"/>
  <c r="AP2827" i="5"/>
  <c r="AO2827" i="5"/>
  <c r="AN2827" i="5"/>
  <c r="AK2827" i="5"/>
  <c r="AJ2827" i="5"/>
  <c r="AI2827" i="5"/>
  <c r="AG2827" i="5"/>
  <c r="BK2826" i="5"/>
  <c r="BJ2826" i="5"/>
  <c r="BI2826" i="5"/>
  <c r="BH2826" i="5"/>
  <c r="BF2826" i="5"/>
  <c r="BE2826" i="5"/>
  <c r="BD2826" i="5"/>
  <c r="BC2826" i="5"/>
  <c r="BA2826" i="5"/>
  <c r="AZ2826" i="5"/>
  <c r="AY2826" i="5"/>
  <c r="AX2826" i="5"/>
  <c r="AV2826" i="5"/>
  <c r="AU2826" i="5"/>
  <c r="AT2826" i="5"/>
  <c r="AS2826" i="5"/>
  <c r="AQ2826" i="5"/>
  <c r="AP2826" i="5"/>
  <c r="AO2826" i="5"/>
  <c r="AN2826" i="5"/>
  <c r="AK2826" i="5"/>
  <c r="AJ2826" i="5"/>
  <c r="AI2826" i="5"/>
  <c r="AG2826" i="5"/>
  <c r="BK2825" i="5"/>
  <c r="BJ2825" i="5"/>
  <c r="BI2825" i="5"/>
  <c r="BH2825" i="5"/>
  <c r="BF2825" i="5"/>
  <c r="BE2825" i="5"/>
  <c r="BD2825" i="5"/>
  <c r="BC2825" i="5"/>
  <c r="BA2825" i="5"/>
  <c r="AZ2825" i="5"/>
  <c r="AY2825" i="5"/>
  <c r="AX2825" i="5"/>
  <c r="AV2825" i="5"/>
  <c r="AU2825" i="5"/>
  <c r="AT2825" i="5"/>
  <c r="AS2825" i="5"/>
  <c r="AQ2825" i="5"/>
  <c r="AP2825" i="5"/>
  <c r="AO2825" i="5"/>
  <c r="AN2825" i="5"/>
  <c r="AK2825" i="5"/>
  <c r="AJ2825" i="5"/>
  <c r="AI2825" i="5"/>
  <c r="AG2825" i="5"/>
  <c r="BK2824" i="5"/>
  <c r="BJ2824" i="5"/>
  <c r="BI2824" i="5"/>
  <c r="BH2824" i="5"/>
  <c r="BF2824" i="5"/>
  <c r="BE2824" i="5"/>
  <c r="BD2824" i="5"/>
  <c r="BC2824" i="5"/>
  <c r="BA2824" i="5"/>
  <c r="AZ2824" i="5"/>
  <c r="AY2824" i="5"/>
  <c r="AX2824" i="5"/>
  <c r="AV2824" i="5"/>
  <c r="AU2824" i="5"/>
  <c r="AT2824" i="5"/>
  <c r="AS2824" i="5"/>
  <c r="AQ2824" i="5"/>
  <c r="AP2824" i="5"/>
  <c r="AO2824" i="5"/>
  <c r="AN2824" i="5"/>
  <c r="AK2824" i="5"/>
  <c r="AJ2824" i="5"/>
  <c r="AI2824" i="5"/>
  <c r="AG2824" i="5"/>
  <c r="CB2823" i="5"/>
  <c r="CA2823" i="5"/>
  <c r="BZ2823" i="5"/>
  <c r="BY2823" i="5"/>
  <c r="BX2823" i="5"/>
  <c r="BW2823" i="5"/>
  <c r="BV2823" i="5"/>
  <c r="BU2823" i="5"/>
  <c r="BT2823" i="5"/>
  <c r="BS2823" i="5"/>
  <c r="BR2823" i="5"/>
  <c r="BQ2823" i="5"/>
  <c r="BK2823" i="5"/>
  <c r="BJ2823" i="5"/>
  <c r="BI2823" i="5"/>
  <c r="BH2823" i="5"/>
  <c r="BF2823" i="5"/>
  <c r="BE2823" i="5"/>
  <c r="BD2823" i="5"/>
  <c r="BC2823" i="5"/>
  <c r="BA2823" i="5"/>
  <c r="AZ2823" i="5"/>
  <c r="AY2823" i="5"/>
  <c r="AX2823" i="5"/>
  <c r="AV2823" i="5"/>
  <c r="AU2823" i="5"/>
  <c r="AT2823" i="5"/>
  <c r="AS2823" i="5"/>
  <c r="AQ2823" i="5"/>
  <c r="AP2823" i="5"/>
  <c r="AO2823" i="5"/>
  <c r="AN2823" i="5"/>
  <c r="AK2823" i="5"/>
  <c r="AJ2823" i="5"/>
  <c r="AI2823" i="5"/>
  <c r="AG2823" i="5"/>
  <c r="CB2822" i="5"/>
  <c r="CA2822" i="5"/>
  <c r="BZ2822" i="5"/>
  <c r="BY2822" i="5"/>
  <c r="BX2822" i="5"/>
  <c r="BW2822" i="5"/>
  <c r="BV2822" i="5"/>
  <c r="BU2822" i="5"/>
  <c r="BT2822" i="5"/>
  <c r="BS2822" i="5"/>
  <c r="BR2822" i="5"/>
  <c r="BQ2822" i="5"/>
  <c r="BK2822" i="5"/>
  <c r="BJ2822" i="5"/>
  <c r="BI2822" i="5"/>
  <c r="BH2822" i="5"/>
  <c r="BF2822" i="5"/>
  <c r="BE2822" i="5"/>
  <c r="BD2822" i="5"/>
  <c r="BC2822" i="5"/>
  <c r="BA2822" i="5"/>
  <c r="AZ2822" i="5"/>
  <c r="AY2822" i="5"/>
  <c r="AX2822" i="5"/>
  <c r="AV2822" i="5"/>
  <c r="AU2822" i="5"/>
  <c r="AT2822" i="5"/>
  <c r="AS2822" i="5"/>
  <c r="AQ2822" i="5"/>
  <c r="AP2822" i="5"/>
  <c r="AO2822" i="5"/>
  <c r="AN2822" i="5"/>
  <c r="AK2822" i="5"/>
  <c r="AJ2822" i="5"/>
  <c r="AI2822" i="5"/>
  <c r="AG2822" i="5"/>
  <c r="CB2821" i="5"/>
  <c r="CA2821" i="5"/>
  <c r="BZ2821" i="5"/>
  <c r="BY2821" i="5"/>
  <c r="BX2821" i="5"/>
  <c r="BW2821" i="5"/>
  <c r="BV2821" i="5"/>
  <c r="BU2821" i="5"/>
  <c r="BT2821" i="5"/>
  <c r="BS2821" i="5"/>
  <c r="BR2821" i="5"/>
  <c r="BQ2821" i="5"/>
  <c r="BK2821" i="5"/>
  <c r="BJ2821" i="5"/>
  <c r="BI2821" i="5"/>
  <c r="BH2821" i="5"/>
  <c r="BF2821" i="5"/>
  <c r="BE2821" i="5"/>
  <c r="BD2821" i="5"/>
  <c r="BC2821" i="5"/>
  <c r="BA2821" i="5"/>
  <c r="AZ2821" i="5"/>
  <c r="AY2821" i="5"/>
  <c r="AX2821" i="5"/>
  <c r="AV2821" i="5"/>
  <c r="AU2821" i="5"/>
  <c r="AT2821" i="5"/>
  <c r="AS2821" i="5"/>
  <c r="AQ2821" i="5"/>
  <c r="AP2821" i="5"/>
  <c r="AO2821" i="5"/>
  <c r="AN2821" i="5"/>
  <c r="AK2821" i="5"/>
  <c r="AJ2821" i="5"/>
  <c r="AI2821" i="5"/>
  <c r="AG2821" i="5"/>
  <c r="CB2820" i="5"/>
  <c r="CA2820" i="5"/>
  <c r="BZ2820" i="5"/>
  <c r="BY2820" i="5"/>
  <c r="BX2820" i="5"/>
  <c r="BW2820" i="5"/>
  <c r="BV2820" i="5"/>
  <c r="BU2820" i="5"/>
  <c r="BT2820" i="5"/>
  <c r="BS2820" i="5"/>
  <c r="BR2820" i="5"/>
  <c r="BQ2820" i="5"/>
  <c r="BK2820" i="5"/>
  <c r="BJ2820" i="5"/>
  <c r="BI2820" i="5"/>
  <c r="BH2820" i="5"/>
  <c r="BF2820" i="5"/>
  <c r="BE2820" i="5"/>
  <c r="BD2820" i="5"/>
  <c r="BC2820" i="5"/>
  <c r="BA2820" i="5"/>
  <c r="AZ2820" i="5"/>
  <c r="AY2820" i="5"/>
  <c r="AX2820" i="5"/>
  <c r="AV2820" i="5"/>
  <c r="AU2820" i="5"/>
  <c r="AT2820" i="5"/>
  <c r="AS2820" i="5"/>
  <c r="AQ2820" i="5"/>
  <c r="AP2820" i="5"/>
  <c r="AO2820" i="5"/>
  <c r="AN2820" i="5"/>
  <c r="AK2820" i="5"/>
  <c r="AJ2820" i="5"/>
  <c r="AI2820" i="5"/>
  <c r="AG2820" i="5"/>
  <c r="BK2819" i="5"/>
  <c r="BJ2819" i="5"/>
  <c r="BI2819" i="5"/>
  <c r="BH2819" i="5"/>
  <c r="BF2819" i="5"/>
  <c r="BE2819" i="5"/>
  <c r="BD2819" i="5"/>
  <c r="BC2819" i="5"/>
  <c r="BA2819" i="5"/>
  <c r="AZ2819" i="5"/>
  <c r="AY2819" i="5"/>
  <c r="AX2819" i="5"/>
  <c r="AV2819" i="5"/>
  <c r="AU2819" i="5"/>
  <c r="AT2819" i="5"/>
  <c r="AS2819" i="5"/>
  <c r="AQ2819" i="5"/>
  <c r="AP2819" i="5"/>
  <c r="AO2819" i="5"/>
  <c r="AN2819" i="5"/>
  <c r="AK2819" i="5"/>
  <c r="AJ2819" i="5"/>
  <c r="AI2819" i="5"/>
  <c r="AG2819" i="5"/>
  <c r="BK2818" i="5"/>
  <c r="BJ2818" i="5"/>
  <c r="BI2818" i="5"/>
  <c r="BH2818" i="5"/>
  <c r="BF2818" i="5"/>
  <c r="BE2818" i="5"/>
  <c r="BD2818" i="5"/>
  <c r="BC2818" i="5"/>
  <c r="BA2818" i="5"/>
  <c r="AZ2818" i="5"/>
  <c r="AY2818" i="5"/>
  <c r="AX2818" i="5"/>
  <c r="AV2818" i="5"/>
  <c r="AU2818" i="5"/>
  <c r="AT2818" i="5"/>
  <c r="AS2818" i="5"/>
  <c r="AQ2818" i="5"/>
  <c r="AP2818" i="5"/>
  <c r="AO2818" i="5"/>
  <c r="AN2818" i="5"/>
  <c r="AK2818" i="5"/>
  <c r="AJ2818" i="5"/>
  <c r="AI2818" i="5"/>
  <c r="AG2818" i="5"/>
  <c r="BK2817" i="5"/>
  <c r="BJ2817" i="5"/>
  <c r="BI2817" i="5"/>
  <c r="BH2817" i="5"/>
  <c r="BF2817" i="5"/>
  <c r="BE2817" i="5"/>
  <c r="BD2817" i="5"/>
  <c r="BC2817" i="5"/>
  <c r="BA2817" i="5"/>
  <c r="AZ2817" i="5"/>
  <c r="AY2817" i="5"/>
  <c r="AX2817" i="5"/>
  <c r="AV2817" i="5"/>
  <c r="AU2817" i="5"/>
  <c r="AT2817" i="5"/>
  <c r="AS2817" i="5"/>
  <c r="AQ2817" i="5"/>
  <c r="AP2817" i="5"/>
  <c r="AO2817" i="5"/>
  <c r="AN2817" i="5"/>
  <c r="AK2817" i="5"/>
  <c r="AJ2817" i="5"/>
  <c r="AI2817" i="5"/>
  <c r="AG2817" i="5"/>
  <c r="BK2816" i="5"/>
  <c r="BJ2816" i="5"/>
  <c r="BI2816" i="5"/>
  <c r="BH2816" i="5"/>
  <c r="BF2816" i="5"/>
  <c r="BE2816" i="5"/>
  <c r="BD2816" i="5"/>
  <c r="BC2816" i="5"/>
  <c r="BA2816" i="5"/>
  <c r="AZ2816" i="5"/>
  <c r="AY2816" i="5"/>
  <c r="AX2816" i="5"/>
  <c r="AV2816" i="5"/>
  <c r="AU2816" i="5"/>
  <c r="AT2816" i="5"/>
  <c r="AS2816" i="5"/>
  <c r="AQ2816" i="5"/>
  <c r="AP2816" i="5"/>
  <c r="AO2816" i="5"/>
  <c r="AN2816" i="5"/>
  <c r="AK2816" i="5"/>
  <c r="AJ2816" i="5"/>
  <c r="AI2816" i="5"/>
  <c r="AG2816" i="5"/>
  <c r="BK2815" i="5"/>
  <c r="BJ2815" i="5"/>
  <c r="BI2815" i="5"/>
  <c r="BH2815" i="5"/>
  <c r="BF2815" i="5"/>
  <c r="BE2815" i="5"/>
  <c r="BD2815" i="5"/>
  <c r="BC2815" i="5"/>
  <c r="BA2815" i="5"/>
  <c r="AZ2815" i="5"/>
  <c r="AY2815" i="5"/>
  <c r="AX2815" i="5"/>
  <c r="AV2815" i="5"/>
  <c r="AU2815" i="5"/>
  <c r="AT2815" i="5"/>
  <c r="AS2815" i="5"/>
  <c r="AQ2815" i="5"/>
  <c r="AP2815" i="5"/>
  <c r="AO2815" i="5"/>
  <c r="AN2815" i="5"/>
  <c r="AK2815" i="5"/>
  <c r="AJ2815" i="5"/>
  <c r="AI2815" i="5"/>
  <c r="AG2815" i="5"/>
  <c r="CB2814" i="5"/>
  <c r="CA2814" i="5"/>
  <c r="BZ2814" i="5"/>
  <c r="BY2814" i="5"/>
  <c r="BX2814" i="5"/>
  <c r="BW2814" i="5"/>
  <c r="BV2814" i="5"/>
  <c r="BU2814" i="5"/>
  <c r="BT2814" i="5"/>
  <c r="BS2814" i="5"/>
  <c r="BR2814" i="5"/>
  <c r="BQ2814" i="5"/>
  <c r="BK2814" i="5"/>
  <c r="BJ2814" i="5"/>
  <c r="BI2814" i="5"/>
  <c r="BH2814" i="5"/>
  <c r="BF2814" i="5"/>
  <c r="BE2814" i="5"/>
  <c r="BD2814" i="5"/>
  <c r="BC2814" i="5"/>
  <c r="BA2814" i="5"/>
  <c r="AZ2814" i="5"/>
  <c r="AY2814" i="5"/>
  <c r="AX2814" i="5"/>
  <c r="AV2814" i="5"/>
  <c r="AU2814" i="5"/>
  <c r="AT2814" i="5"/>
  <c r="AS2814" i="5"/>
  <c r="AQ2814" i="5"/>
  <c r="AP2814" i="5"/>
  <c r="AO2814" i="5"/>
  <c r="AN2814" i="5"/>
  <c r="AK2814" i="5"/>
  <c r="AJ2814" i="5"/>
  <c r="AI2814" i="5"/>
  <c r="AG2814" i="5"/>
  <c r="CB2813" i="5"/>
  <c r="CA2813" i="5"/>
  <c r="BZ2813" i="5"/>
  <c r="BY2813" i="5"/>
  <c r="BX2813" i="5"/>
  <c r="BW2813" i="5"/>
  <c r="BV2813" i="5"/>
  <c r="BU2813" i="5"/>
  <c r="BT2813" i="5"/>
  <c r="BS2813" i="5"/>
  <c r="BR2813" i="5"/>
  <c r="BQ2813" i="5"/>
  <c r="BK2813" i="5"/>
  <c r="BJ2813" i="5"/>
  <c r="BI2813" i="5"/>
  <c r="BH2813" i="5"/>
  <c r="BF2813" i="5"/>
  <c r="BE2813" i="5"/>
  <c r="BD2813" i="5"/>
  <c r="BC2813" i="5"/>
  <c r="BA2813" i="5"/>
  <c r="AZ2813" i="5"/>
  <c r="AY2813" i="5"/>
  <c r="AX2813" i="5"/>
  <c r="AV2813" i="5"/>
  <c r="AU2813" i="5"/>
  <c r="AT2813" i="5"/>
  <c r="AS2813" i="5"/>
  <c r="AQ2813" i="5"/>
  <c r="AP2813" i="5"/>
  <c r="AO2813" i="5"/>
  <c r="AN2813" i="5"/>
  <c r="AK2813" i="5"/>
  <c r="AJ2813" i="5"/>
  <c r="AI2813" i="5"/>
  <c r="AG2813" i="5"/>
  <c r="CB2812" i="5"/>
  <c r="CA2812" i="5"/>
  <c r="BZ2812" i="5"/>
  <c r="BY2812" i="5"/>
  <c r="BX2812" i="5"/>
  <c r="BW2812" i="5"/>
  <c r="BV2812" i="5"/>
  <c r="BU2812" i="5"/>
  <c r="BT2812" i="5"/>
  <c r="BS2812" i="5"/>
  <c r="BR2812" i="5"/>
  <c r="BQ2812" i="5"/>
  <c r="BK2812" i="5"/>
  <c r="BJ2812" i="5"/>
  <c r="BI2812" i="5"/>
  <c r="BH2812" i="5"/>
  <c r="BF2812" i="5"/>
  <c r="BE2812" i="5"/>
  <c r="BD2812" i="5"/>
  <c r="BC2812" i="5"/>
  <c r="BA2812" i="5"/>
  <c r="AZ2812" i="5"/>
  <c r="AY2812" i="5"/>
  <c r="AX2812" i="5"/>
  <c r="AV2812" i="5"/>
  <c r="AU2812" i="5"/>
  <c r="AT2812" i="5"/>
  <c r="AS2812" i="5"/>
  <c r="AQ2812" i="5"/>
  <c r="AP2812" i="5"/>
  <c r="AO2812" i="5"/>
  <c r="AN2812" i="5"/>
  <c r="AK2812" i="5"/>
  <c r="AJ2812" i="5"/>
  <c r="AI2812" i="5"/>
  <c r="AG2812" i="5"/>
  <c r="CB2811" i="5"/>
  <c r="CA2811" i="5"/>
  <c r="BZ2811" i="5"/>
  <c r="BY2811" i="5"/>
  <c r="BX2811" i="5"/>
  <c r="BW2811" i="5"/>
  <c r="BV2811" i="5"/>
  <c r="BU2811" i="5"/>
  <c r="BT2811" i="5"/>
  <c r="BS2811" i="5"/>
  <c r="BR2811" i="5"/>
  <c r="BQ2811" i="5"/>
  <c r="BK2811" i="5"/>
  <c r="BJ2811" i="5"/>
  <c r="BI2811" i="5"/>
  <c r="BH2811" i="5"/>
  <c r="BF2811" i="5"/>
  <c r="BE2811" i="5"/>
  <c r="BD2811" i="5"/>
  <c r="BC2811" i="5"/>
  <c r="BA2811" i="5"/>
  <c r="AZ2811" i="5"/>
  <c r="AY2811" i="5"/>
  <c r="AX2811" i="5"/>
  <c r="AV2811" i="5"/>
  <c r="AU2811" i="5"/>
  <c r="AT2811" i="5"/>
  <c r="AS2811" i="5"/>
  <c r="AQ2811" i="5"/>
  <c r="AP2811" i="5"/>
  <c r="AO2811" i="5"/>
  <c r="AN2811" i="5"/>
  <c r="AK2811" i="5"/>
  <c r="AJ2811" i="5"/>
  <c r="AI2811" i="5"/>
  <c r="AG2811" i="5"/>
  <c r="BK2810" i="5"/>
  <c r="BJ2810" i="5"/>
  <c r="BI2810" i="5"/>
  <c r="BH2810" i="5"/>
  <c r="BF2810" i="5"/>
  <c r="BE2810" i="5"/>
  <c r="BD2810" i="5"/>
  <c r="BC2810" i="5"/>
  <c r="BA2810" i="5"/>
  <c r="AZ2810" i="5"/>
  <c r="AY2810" i="5"/>
  <c r="AX2810" i="5"/>
  <c r="AV2810" i="5"/>
  <c r="AU2810" i="5"/>
  <c r="AT2810" i="5"/>
  <c r="AS2810" i="5"/>
  <c r="AQ2810" i="5"/>
  <c r="AP2810" i="5"/>
  <c r="AO2810" i="5"/>
  <c r="AN2810" i="5"/>
  <c r="AK2810" i="5"/>
  <c r="AJ2810" i="5"/>
  <c r="AI2810" i="5"/>
  <c r="AG2810" i="5"/>
  <c r="BK2809" i="5"/>
  <c r="BJ2809" i="5"/>
  <c r="BI2809" i="5"/>
  <c r="BH2809" i="5"/>
  <c r="BF2809" i="5"/>
  <c r="BE2809" i="5"/>
  <c r="BD2809" i="5"/>
  <c r="BC2809" i="5"/>
  <c r="BA2809" i="5"/>
  <c r="AZ2809" i="5"/>
  <c r="AY2809" i="5"/>
  <c r="AX2809" i="5"/>
  <c r="AV2809" i="5"/>
  <c r="AU2809" i="5"/>
  <c r="AT2809" i="5"/>
  <c r="AS2809" i="5"/>
  <c r="AQ2809" i="5"/>
  <c r="AP2809" i="5"/>
  <c r="AO2809" i="5"/>
  <c r="AN2809" i="5"/>
  <c r="AK2809" i="5"/>
  <c r="AJ2809" i="5"/>
  <c r="AI2809" i="5"/>
  <c r="AG2809" i="5"/>
  <c r="BK2808" i="5"/>
  <c r="BJ2808" i="5"/>
  <c r="BI2808" i="5"/>
  <c r="BH2808" i="5"/>
  <c r="BF2808" i="5"/>
  <c r="BE2808" i="5"/>
  <c r="BD2808" i="5"/>
  <c r="BC2808" i="5"/>
  <c r="BA2808" i="5"/>
  <c r="AZ2808" i="5"/>
  <c r="AY2808" i="5"/>
  <c r="AX2808" i="5"/>
  <c r="AV2808" i="5"/>
  <c r="AU2808" i="5"/>
  <c r="AT2808" i="5"/>
  <c r="AS2808" i="5"/>
  <c r="AQ2808" i="5"/>
  <c r="AP2808" i="5"/>
  <c r="AO2808" i="5"/>
  <c r="AN2808" i="5"/>
  <c r="AK2808" i="5"/>
  <c r="AJ2808" i="5"/>
  <c r="AI2808" i="5"/>
  <c r="AG2808" i="5"/>
  <c r="BK2807" i="5"/>
  <c r="BJ2807" i="5"/>
  <c r="BI2807" i="5"/>
  <c r="BH2807" i="5"/>
  <c r="BF2807" i="5"/>
  <c r="BE2807" i="5"/>
  <c r="BD2807" i="5"/>
  <c r="BC2807" i="5"/>
  <c r="BA2807" i="5"/>
  <c r="AZ2807" i="5"/>
  <c r="AY2807" i="5"/>
  <c r="AX2807" i="5"/>
  <c r="AV2807" i="5"/>
  <c r="AU2807" i="5"/>
  <c r="AT2807" i="5"/>
  <c r="AS2807" i="5"/>
  <c r="AQ2807" i="5"/>
  <c r="AP2807" i="5"/>
  <c r="AO2807" i="5"/>
  <c r="AN2807" i="5"/>
  <c r="AK2807" i="5"/>
  <c r="AJ2807" i="5"/>
  <c r="AI2807" i="5"/>
  <c r="AG2807" i="5"/>
  <c r="BK2806" i="5"/>
  <c r="BJ2806" i="5"/>
  <c r="BI2806" i="5"/>
  <c r="BH2806" i="5"/>
  <c r="BF2806" i="5"/>
  <c r="BE2806" i="5"/>
  <c r="BD2806" i="5"/>
  <c r="BC2806" i="5"/>
  <c r="BA2806" i="5"/>
  <c r="AZ2806" i="5"/>
  <c r="AY2806" i="5"/>
  <c r="AX2806" i="5"/>
  <c r="AV2806" i="5"/>
  <c r="AU2806" i="5"/>
  <c r="AT2806" i="5"/>
  <c r="AS2806" i="5"/>
  <c r="AQ2806" i="5"/>
  <c r="AP2806" i="5"/>
  <c r="AO2806" i="5"/>
  <c r="AN2806" i="5"/>
  <c r="AK2806" i="5"/>
  <c r="AJ2806" i="5"/>
  <c r="AI2806" i="5"/>
  <c r="AG2806" i="5"/>
  <c r="CB2805" i="5"/>
  <c r="CA2805" i="5"/>
  <c r="BZ2805" i="5"/>
  <c r="BY2805" i="5"/>
  <c r="BX2805" i="5"/>
  <c r="BW2805" i="5"/>
  <c r="BV2805" i="5"/>
  <c r="BU2805" i="5"/>
  <c r="BT2805" i="5"/>
  <c r="BS2805" i="5"/>
  <c r="BR2805" i="5"/>
  <c r="BQ2805" i="5"/>
  <c r="BK2805" i="5"/>
  <c r="BJ2805" i="5"/>
  <c r="BI2805" i="5"/>
  <c r="BH2805" i="5"/>
  <c r="BF2805" i="5"/>
  <c r="BE2805" i="5"/>
  <c r="BD2805" i="5"/>
  <c r="BC2805" i="5"/>
  <c r="BA2805" i="5"/>
  <c r="AZ2805" i="5"/>
  <c r="AY2805" i="5"/>
  <c r="AX2805" i="5"/>
  <c r="AV2805" i="5"/>
  <c r="AU2805" i="5"/>
  <c r="AT2805" i="5"/>
  <c r="AS2805" i="5"/>
  <c r="AQ2805" i="5"/>
  <c r="AP2805" i="5"/>
  <c r="AO2805" i="5"/>
  <c r="AN2805" i="5"/>
  <c r="AK2805" i="5"/>
  <c r="AJ2805" i="5"/>
  <c r="AI2805" i="5"/>
  <c r="AG2805" i="5"/>
  <c r="CB2804" i="5"/>
  <c r="CA2804" i="5"/>
  <c r="BZ2804" i="5"/>
  <c r="BY2804" i="5"/>
  <c r="BX2804" i="5"/>
  <c r="BW2804" i="5"/>
  <c r="BV2804" i="5"/>
  <c r="BU2804" i="5"/>
  <c r="BT2804" i="5"/>
  <c r="BS2804" i="5"/>
  <c r="BR2804" i="5"/>
  <c r="BQ2804" i="5"/>
  <c r="BK2804" i="5"/>
  <c r="BJ2804" i="5"/>
  <c r="BI2804" i="5"/>
  <c r="BH2804" i="5"/>
  <c r="BF2804" i="5"/>
  <c r="BE2804" i="5"/>
  <c r="BD2804" i="5"/>
  <c r="BC2804" i="5"/>
  <c r="BA2804" i="5"/>
  <c r="AZ2804" i="5"/>
  <c r="AY2804" i="5"/>
  <c r="AX2804" i="5"/>
  <c r="AV2804" i="5"/>
  <c r="AU2804" i="5"/>
  <c r="AT2804" i="5"/>
  <c r="AS2804" i="5"/>
  <c r="AQ2804" i="5"/>
  <c r="AP2804" i="5"/>
  <c r="AO2804" i="5"/>
  <c r="AN2804" i="5"/>
  <c r="AK2804" i="5"/>
  <c r="AJ2804" i="5"/>
  <c r="AI2804" i="5"/>
  <c r="AG2804" i="5"/>
  <c r="CB2803" i="5"/>
  <c r="CA2803" i="5"/>
  <c r="BZ2803" i="5"/>
  <c r="BY2803" i="5"/>
  <c r="BX2803" i="5"/>
  <c r="BW2803" i="5"/>
  <c r="BV2803" i="5"/>
  <c r="BU2803" i="5"/>
  <c r="BT2803" i="5"/>
  <c r="BS2803" i="5"/>
  <c r="BR2803" i="5"/>
  <c r="BQ2803" i="5"/>
  <c r="BK2803" i="5"/>
  <c r="BJ2803" i="5"/>
  <c r="BI2803" i="5"/>
  <c r="BH2803" i="5"/>
  <c r="BF2803" i="5"/>
  <c r="BE2803" i="5"/>
  <c r="BD2803" i="5"/>
  <c r="BC2803" i="5"/>
  <c r="BA2803" i="5"/>
  <c r="AZ2803" i="5"/>
  <c r="AY2803" i="5"/>
  <c r="AX2803" i="5"/>
  <c r="AV2803" i="5"/>
  <c r="AU2803" i="5"/>
  <c r="AT2803" i="5"/>
  <c r="AS2803" i="5"/>
  <c r="AQ2803" i="5"/>
  <c r="AP2803" i="5"/>
  <c r="AO2803" i="5"/>
  <c r="AN2803" i="5"/>
  <c r="AK2803" i="5"/>
  <c r="AJ2803" i="5"/>
  <c r="AI2803" i="5"/>
  <c r="AG2803" i="5"/>
  <c r="CB2802" i="5"/>
  <c r="CA2802" i="5"/>
  <c r="BZ2802" i="5"/>
  <c r="BY2802" i="5"/>
  <c r="BX2802" i="5"/>
  <c r="BW2802" i="5"/>
  <c r="BV2802" i="5"/>
  <c r="BU2802" i="5"/>
  <c r="BT2802" i="5"/>
  <c r="BS2802" i="5"/>
  <c r="BR2802" i="5"/>
  <c r="BQ2802" i="5"/>
  <c r="BK2802" i="5"/>
  <c r="BJ2802" i="5"/>
  <c r="BI2802" i="5"/>
  <c r="BH2802" i="5"/>
  <c r="BF2802" i="5"/>
  <c r="BE2802" i="5"/>
  <c r="BD2802" i="5"/>
  <c r="BC2802" i="5"/>
  <c r="BA2802" i="5"/>
  <c r="AZ2802" i="5"/>
  <c r="AY2802" i="5"/>
  <c r="AX2802" i="5"/>
  <c r="AV2802" i="5"/>
  <c r="AU2802" i="5"/>
  <c r="AT2802" i="5"/>
  <c r="AS2802" i="5"/>
  <c r="AQ2802" i="5"/>
  <c r="AP2802" i="5"/>
  <c r="AO2802" i="5"/>
  <c r="AN2802" i="5"/>
  <c r="AK2802" i="5"/>
  <c r="AJ2802" i="5"/>
  <c r="AI2802" i="5"/>
  <c r="AG2802" i="5"/>
  <c r="BK2801" i="5"/>
  <c r="BJ2801" i="5"/>
  <c r="BI2801" i="5"/>
  <c r="BH2801" i="5"/>
  <c r="BF2801" i="5"/>
  <c r="BE2801" i="5"/>
  <c r="BD2801" i="5"/>
  <c r="BC2801" i="5"/>
  <c r="BA2801" i="5"/>
  <c r="AZ2801" i="5"/>
  <c r="AY2801" i="5"/>
  <c r="AX2801" i="5"/>
  <c r="AV2801" i="5"/>
  <c r="AU2801" i="5"/>
  <c r="AT2801" i="5"/>
  <c r="AS2801" i="5"/>
  <c r="AQ2801" i="5"/>
  <c r="AP2801" i="5"/>
  <c r="AO2801" i="5"/>
  <c r="AN2801" i="5"/>
  <c r="AK2801" i="5"/>
  <c r="AJ2801" i="5"/>
  <c r="AI2801" i="5"/>
  <c r="AG2801" i="5"/>
  <c r="BK2800" i="5"/>
  <c r="BJ2800" i="5"/>
  <c r="BI2800" i="5"/>
  <c r="BH2800" i="5"/>
  <c r="BF2800" i="5"/>
  <c r="BE2800" i="5"/>
  <c r="BD2800" i="5"/>
  <c r="BC2800" i="5"/>
  <c r="BA2800" i="5"/>
  <c r="AZ2800" i="5"/>
  <c r="AY2800" i="5"/>
  <c r="AX2800" i="5"/>
  <c r="AV2800" i="5"/>
  <c r="AU2800" i="5"/>
  <c r="AT2800" i="5"/>
  <c r="AS2800" i="5"/>
  <c r="AQ2800" i="5"/>
  <c r="AP2800" i="5"/>
  <c r="AO2800" i="5"/>
  <c r="AN2800" i="5"/>
  <c r="AK2800" i="5"/>
  <c r="AJ2800" i="5"/>
  <c r="AI2800" i="5"/>
  <c r="AG2800" i="5"/>
  <c r="BK2799" i="5"/>
  <c r="BJ2799" i="5"/>
  <c r="BI2799" i="5"/>
  <c r="BH2799" i="5"/>
  <c r="BF2799" i="5"/>
  <c r="BE2799" i="5"/>
  <c r="BD2799" i="5"/>
  <c r="BC2799" i="5"/>
  <c r="BA2799" i="5"/>
  <c r="AZ2799" i="5"/>
  <c r="AY2799" i="5"/>
  <c r="AX2799" i="5"/>
  <c r="AV2799" i="5"/>
  <c r="AU2799" i="5"/>
  <c r="AT2799" i="5"/>
  <c r="AS2799" i="5"/>
  <c r="AQ2799" i="5"/>
  <c r="AP2799" i="5"/>
  <c r="AO2799" i="5"/>
  <c r="AN2799" i="5"/>
  <c r="AK2799" i="5"/>
  <c r="AJ2799" i="5"/>
  <c r="AI2799" i="5"/>
  <c r="AG2799" i="5"/>
  <c r="BK2798" i="5"/>
  <c r="BJ2798" i="5"/>
  <c r="BI2798" i="5"/>
  <c r="BH2798" i="5"/>
  <c r="BF2798" i="5"/>
  <c r="BE2798" i="5"/>
  <c r="BD2798" i="5"/>
  <c r="BC2798" i="5"/>
  <c r="BA2798" i="5"/>
  <c r="AZ2798" i="5"/>
  <c r="AY2798" i="5"/>
  <c r="AX2798" i="5"/>
  <c r="AV2798" i="5"/>
  <c r="AU2798" i="5"/>
  <c r="AT2798" i="5"/>
  <c r="AS2798" i="5"/>
  <c r="AQ2798" i="5"/>
  <c r="AP2798" i="5"/>
  <c r="AO2798" i="5"/>
  <c r="AN2798" i="5"/>
  <c r="AK2798" i="5"/>
  <c r="AJ2798" i="5"/>
  <c r="AI2798" i="5"/>
  <c r="AG2798" i="5"/>
  <c r="BK2797" i="5"/>
  <c r="BJ2797" i="5"/>
  <c r="BI2797" i="5"/>
  <c r="BH2797" i="5"/>
  <c r="BF2797" i="5"/>
  <c r="BE2797" i="5"/>
  <c r="BD2797" i="5"/>
  <c r="BC2797" i="5"/>
  <c r="BA2797" i="5"/>
  <c r="AZ2797" i="5"/>
  <c r="AY2797" i="5"/>
  <c r="AX2797" i="5"/>
  <c r="AV2797" i="5"/>
  <c r="AU2797" i="5"/>
  <c r="AT2797" i="5"/>
  <c r="AS2797" i="5"/>
  <c r="AQ2797" i="5"/>
  <c r="AP2797" i="5"/>
  <c r="AO2797" i="5"/>
  <c r="AN2797" i="5"/>
  <c r="AK2797" i="5"/>
  <c r="AJ2797" i="5"/>
  <c r="AI2797" i="5"/>
  <c r="AG2797" i="5"/>
  <c r="BK2796" i="5"/>
  <c r="BJ2796" i="5"/>
  <c r="BI2796" i="5"/>
  <c r="BH2796" i="5"/>
  <c r="BF2796" i="5"/>
  <c r="BE2796" i="5"/>
  <c r="BD2796" i="5"/>
  <c r="BC2796" i="5"/>
  <c r="BA2796" i="5"/>
  <c r="AZ2796" i="5"/>
  <c r="AY2796" i="5"/>
  <c r="AX2796" i="5"/>
  <c r="AV2796" i="5"/>
  <c r="AU2796" i="5"/>
  <c r="AT2796" i="5"/>
  <c r="AS2796" i="5"/>
  <c r="AQ2796" i="5"/>
  <c r="AP2796" i="5"/>
  <c r="AO2796" i="5"/>
  <c r="AN2796" i="5"/>
  <c r="AK2796" i="5"/>
  <c r="AJ2796" i="5"/>
  <c r="AI2796" i="5"/>
  <c r="AG2796" i="5"/>
  <c r="BK2795" i="5"/>
  <c r="BJ2795" i="5"/>
  <c r="BI2795" i="5"/>
  <c r="BH2795" i="5"/>
  <c r="BF2795" i="5"/>
  <c r="BE2795" i="5"/>
  <c r="BD2795" i="5"/>
  <c r="BC2795" i="5"/>
  <c r="BA2795" i="5"/>
  <c r="AZ2795" i="5"/>
  <c r="AY2795" i="5"/>
  <c r="AX2795" i="5"/>
  <c r="AV2795" i="5"/>
  <c r="AU2795" i="5"/>
  <c r="AT2795" i="5"/>
  <c r="AS2795" i="5"/>
  <c r="AQ2795" i="5"/>
  <c r="AP2795" i="5"/>
  <c r="AO2795" i="5"/>
  <c r="AN2795" i="5"/>
  <c r="AK2795" i="5"/>
  <c r="AJ2795" i="5"/>
  <c r="AI2795" i="5"/>
  <c r="AG2795" i="5"/>
  <c r="CB2794" i="5"/>
  <c r="CA2794" i="5"/>
  <c r="BZ2794" i="5"/>
  <c r="BY2794" i="5"/>
  <c r="BX2794" i="5"/>
  <c r="BW2794" i="5"/>
  <c r="BV2794" i="5"/>
  <c r="BU2794" i="5"/>
  <c r="BT2794" i="5"/>
  <c r="BS2794" i="5"/>
  <c r="BR2794" i="5"/>
  <c r="BQ2794" i="5"/>
  <c r="BK2794" i="5"/>
  <c r="BJ2794" i="5"/>
  <c r="BI2794" i="5"/>
  <c r="BH2794" i="5"/>
  <c r="BF2794" i="5"/>
  <c r="BE2794" i="5"/>
  <c r="BD2794" i="5"/>
  <c r="BC2794" i="5"/>
  <c r="BA2794" i="5"/>
  <c r="AZ2794" i="5"/>
  <c r="AY2794" i="5"/>
  <c r="AX2794" i="5"/>
  <c r="AV2794" i="5"/>
  <c r="AU2794" i="5"/>
  <c r="AT2794" i="5"/>
  <c r="AS2794" i="5"/>
  <c r="AQ2794" i="5"/>
  <c r="AP2794" i="5"/>
  <c r="AO2794" i="5"/>
  <c r="AN2794" i="5"/>
  <c r="AK2794" i="5"/>
  <c r="AJ2794" i="5"/>
  <c r="AI2794" i="5"/>
  <c r="AG2794" i="5"/>
  <c r="CB2793" i="5"/>
  <c r="CA2793" i="5"/>
  <c r="BZ2793" i="5"/>
  <c r="BY2793" i="5"/>
  <c r="BX2793" i="5"/>
  <c r="BW2793" i="5"/>
  <c r="BV2793" i="5"/>
  <c r="BU2793" i="5"/>
  <c r="BT2793" i="5"/>
  <c r="BS2793" i="5"/>
  <c r="BR2793" i="5"/>
  <c r="BQ2793" i="5"/>
  <c r="BK2793" i="5"/>
  <c r="BJ2793" i="5"/>
  <c r="BI2793" i="5"/>
  <c r="BH2793" i="5"/>
  <c r="BF2793" i="5"/>
  <c r="BE2793" i="5"/>
  <c r="BD2793" i="5"/>
  <c r="BC2793" i="5"/>
  <c r="BA2793" i="5"/>
  <c r="AZ2793" i="5"/>
  <c r="AY2793" i="5"/>
  <c r="AX2793" i="5"/>
  <c r="AV2793" i="5"/>
  <c r="AU2793" i="5"/>
  <c r="AT2793" i="5"/>
  <c r="AS2793" i="5"/>
  <c r="AQ2793" i="5"/>
  <c r="AP2793" i="5"/>
  <c r="AO2793" i="5"/>
  <c r="AN2793" i="5"/>
  <c r="AK2793" i="5"/>
  <c r="AJ2793" i="5"/>
  <c r="AI2793" i="5"/>
  <c r="AG2793" i="5"/>
  <c r="CB2792" i="5"/>
  <c r="CA2792" i="5"/>
  <c r="BZ2792" i="5"/>
  <c r="BY2792" i="5"/>
  <c r="BX2792" i="5"/>
  <c r="BW2792" i="5"/>
  <c r="BV2792" i="5"/>
  <c r="BU2792" i="5"/>
  <c r="BT2792" i="5"/>
  <c r="BS2792" i="5"/>
  <c r="BR2792" i="5"/>
  <c r="BQ2792" i="5"/>
  <c r="BK2792" i="5"/>
  <c r="BJ2792" i="5"/>
  <c r="BI2792" i="5"/>
  <c r="BH2792" i="5"/>
  <c r="BF2792" i="5"/>
  <c r="BE2792" i="5"/>
  <c r="BD2792" i="5"/>
  <c r="BC2792" i="5"/>
  <c r="BA2792" i="5"/>
  <c r="AZ2792" i="5"/>
  <c r="AY2792" i="5"/>
  <c r="AX2792" i="5"/>
  <c r="AV2792" i="5"/>
  <c r="AU2792" i="5"/>
  <c r="AT2792" i="5"/>
  <c r="AS2792" i="5"/>
  <c r="AQ2792" i="5"/>
  <c r="AP2792" i="5"/>
  <c r="AO2792" i="5"/>
  <c r="AN2792" i="5"/>
  <c r="AK2792" i="5"/>
  <c r="AJ2792" i="5"/>
  <c r="AI2792" i="5"/>
  <c r="AG2792" i="5"/>
  <c r="CB2791" i="5"/>
  <c r="CA2791" i="5"/>
  <c r="BZ2791" i="5"/>
  <c r="BY2791" i="5"/>
  <c r="BX2791" i="5"/>
  <c r="BW2791" i="5"/>
  <c r="BV2791" i="5"/>
  <c r="BU2791" i="5"/>
  <c r="BT2791" i="5"/>
  <c r="BS2791" i="5"/>
  <c r="BR2791" i="5"/>
  <c r="BQ2791" i="5"/>
  <c r="BK2791" i="5"/>
  <c r="BJ2791" i="5"/>
  <c r="BI2791" i="5"/>
  <c r="BH2791" i="5"/>
  <c r="BF2791" i="5"/>
  <c r="BE2791" i="5"/>
  <c r="BD2791" i="5"/>
  <c r="BC2791" i="5"/>
  <c r="BA2791" i="5"/>
  <c r="AZ2791" i="5"/>
  <c r="AY2791" i="5"/>
  <c r="AX2791" i="5"/>
  <c r="AV2791" i="5"/>
  <c r="AU2791" i="5"/>
  <c r="AT2791" i="5"/>
  <c r="AS2791" i="5"/>
  <c r="AQ2791" i="5"/>
  <c r="AP2791" i="5"/>
  <c r="AO2791" i="5"/>
  <c r="AN2791" i="5"/>
  <c r="AK2791" i="5"/>
  <c r="AJ2791" i="5"/>
  <c r="AI2791" i="5"/>
  <c r="AG2791" i="5"/>
  <c r="BK2790" i="5"/>
  <c r="BJ2790" i="5"/>
  <c r="BI2790" i="5"/>
  <c r="BH2790" i="5"/>
  <c r="BF2790" i="5"/>
  <c r="BE2790" i="5"/>
  <c r="BD2790" i="5"/>
  <c r="BC2790" i="5"/>
  <c r="BA2790" i="5"/>
  <c r="AZ2790" i="5"/>
  <c r="AY2790" i="5"/>
  <c r="AX2790" i="5"/>
  <c r="AV2790" i="5"/>
  <c r="AU2790" i="5"/>
  <c r="AT2790" i="5"/>
  <c r="AS2790" i="5"/>
  <c r="AQ2790" i="5"/>
  <c r="AP2790" i="5"/>
  <c r="AO2790" i="5"/>
  <c r="AN2790" i="5"/>
  <c r="AK2790" i="5"/>
  <c r="AJ2790" i="5"/>
  <c r="AI2790" i="5"/>
  <c r="AG2790" i="5"/>
  <c r="BK2789" i="5"/>
  <c r="BJ2789" i="5"/>
  <c r="BI2789" i="5"/>
  <c r="BH2789" i="5"/>
  <c r="BF2789" i="5"/>
  <c r="BE2789" i="5"/>
  <c r="BD2789" i="5"/>
  <c r="BC2789" i="5"/>
  <c r="BA2789" i="5"/>
  <c r="AZ2789" i="5"/>
  <c r="AY2789" i="5"/>
  <c r="AX2789" i="5"/>
  <c r="AV2789" i="5"/>
  <c r="AU2789" i="5"/>
  <c r="AT2789" i="5"/>
  <c r="AS2789" i="5"/>
  <c r="AQ2789" i="5"/>
  <c r="AP2789" i="5"/>
  <c r="AO2789" i="5"/>
  <c r="AN2789" i="5"/>
  <c r="AK2789" i="5"/>
  <c r="AJ2789" i="5"/>
  <c r="AI2789" i="5"/>
  <c r="AG2789" i="5"/>
  <c r="CB2788" i="5"/>
  <c r="CA2788" i="5"/>
  <c r="BZ2788" i="5"/>
  <c r="BY2788" i="5"/>
  <c r="BX2788" i="5"/>
  <c r="BW2788" i="5"/>
  <c r="BV2788" i="5"/>
  <c r="BU2788" i="5"/>
  <c r="BT2788" i="5"/>
  <c r="BS2788" i="5"/>
  <c r="BR2788" i="5"/>
  <c r="BQ2788" i="5"/>
  <c r="BK2788" i="5"/>
  <c r="BJ2788" i="5"/>
  <c r="BI2788" i="5"/>
  <c r="BH2788" i="5"/>
  <c r="BF2788" i="5"/>
  <c r="BE2788" i="5"/>
  <c r="BD2788" i="5"/>
  <c r="BC2788" i="5"/>
  <c r="BA2788" i="5"/>
  <c r="AZ2788" i="5"/>
  <c r="AY2788" i="5"/>
  <c r="AX2788" i="5"/>
  <c r="AV2788" i="5"/>
  <c r="AU2788" i="5"/>
  <c r="AT2788" i="5"/>
  <c r="AS2788" i="5"/>
  <c r="AQ2788" i="5"/>
  <c r="AP2788" i="5"/>
  <c r="AO2788" i="5"/>
  <c r="AN2788" i="5"/>
  <c r="AK2788" i="5"/>
  <c r="AJ2788" i="5"/>
  <c r="AI2788" i="5"/>
  <c r="AG2788" i="5"/>
  <c r="CB2787" i="5"/>
  <c r="CA2787" i="5"/>
  <c r="BZ2787" i="5"/>
  <c r="BY2787" i="5"/>
  <c r="BX2787" i="5"/>
  <c r="BW2787" i="5"/>
  <c r="BV2787" i="5"/>
  <c r="BU2787" i="5"/>
  <c r="BT2787" i="5"/>
  <c r="BS2787" i="5"/>
  <c r="BR2787" i="5"/>
  <c r="BQ2787" i="5"/>
  <c r="BK2787" i="5"/>
  <c r="BJ2787" i="5"/>
  <c r="BI2787" i="5"/>
  <c r="BH2787" i="5"/>
  <c r="BF2787" i="5"/>
  <c r="BE2787" i="5"/>
  <c r="BD2787" i="5"/>
  <c r="BC2787" i="5"/>
  <c r="BA2787" i="5"/>
  <c r="AZ2787" i="5"/>
  <c r="AY2787" i="5"/>
  <c r="AX2787" i="5"/>
  <c r="AV2787" i="5"/>
  <c r="AU2787" i="5"/>
  <c r="AT2787" i="5"/>
  <c r="AS2787" i="5"/>
  <c r="AQ2787" i="5"/>
  <c r="AP2787" i="5"/>
  <c r="AO2787" i="5"/>
  <c r="AN2787" i="5"/>
  <c r="AK2787" i="5"/>
  <c r="AJ2787" i="5"/>
  <c r="AI2787" i="5"/>
  <c r="AG2787" i="5"/>
  <c r="CB2786" i="5"/>
  <c r="CA2786" i="5"/>
  <c r="BZ2786" i="5"/>
  <c r="BY2786" i="5"/>
  <c r="BX2786" i="5"/>
  <c r="BW2786" i="5"/>
  <c r="BV2786" i="5"/>
  <c r="BU2786" i="5"/>
  <c r="BT2786" i="5"/>
  <c r="BS2786" i="5"/>
  <c r="BR2786" i="5"/>
  <c r="BQ2786" i="5"/>
  <c r="BK2786" i="5"/>
  <c r="BJ2786" i="5"/>
  <c r="BI2786" i="5"/>
  <c r="BH2786" i="5"/>
  <c r="BF2786" i="5"/>
  <c r="BE2786" i="5"/>
  <c r="BD2786" i="5"/>
  <c r="BC2786" i="5"/>
  <c r="BA2786" i="5"/>
  <c r="AZ2786" i="5"/>
  <c r="AY2786" i="5"/>
  <c r="AX2786" i="5"/>
  <c r="AV2786" i="5"/>
  <c r="AU2786" i="5"/>
  <c r="AT2786" i="5"/>
  <c r="AS2786" i="5"/>
  <c r="AQ2786" i="5"/>
  <c r="AP2786" i="5"/>
  <c r="AO2786" i="5"/>
  <c r="AN2786" i="5"/>
  <c r="AK2786" i="5"/>
  <c r="AJ2786" i="5"/>
  <c r="AI2786" i="5"/>
  <c r="AG2786" i="5"/>
  <c r="CB2785" i="5"/>
  <c r="CA2785" i="5"/>
  <c r="BZ2785" i="5"/>
  <c r="BY2785" i="5"/>
  <c r="BX2785" i="5"/>
  <c r="BW2785" i="5"/>
  <c r="BV2785" i="5"/>
  <c r="BU2785" i="5"/>
  <c r="BT2785" i="5"/>
  <c r="BS2785" i="5"/>
  <c r="BR2785" i="5"/>
  <c r="BQ2785" i="5"/>
  <c r="BK2785" i="5"/>
  <c r="BJ2785" i="5"/>
  <c r="BI2785" i="5"/>
  <c r="BH2785" i="5"/>
  <c r="BF2785" i="5"/>
  <c r="BE2785" i="5"/>
  <c r="BD2785" i="5"/>
  <c r="BC2785" i="5"/>
  <c r="BA2785" i="5"/>
  <c r="AZ2785" i="5"/>
  <c r="AY2785" i="5"/>
  <c r="AX2785" i="5"/>
  <c r="AV2785" i="5"/>
  <c r="AU2785" i="5"/>
  <c r="AT2785" i="5"/>
  <c r="AS2785" i="5"/>
  <c r="AQ2785" i="5"/>
  <c r="AP2785" i="5"/>
  <c r="AO2785" i="5"/>
  <c r="AN2785" i="5"/>
  <c r="AK2785" i="5"/>
  <c r="AJ2785" i="5"/>
  <c r="AI2785" i="5"/>
  <c r="AG2785" i="5"/>
  <c r="BK2784" i="5"/>
  <c r="BJ2784" i="5"/>
  <c r="BI2784" i="5"/>
  <c r="BH2784" i="5"/>
  <c r="BF2784" i="5"/>
  <c r="BE2784" i="5"/>
  <c r="BD2784" i="5"/>
  <c r="BC2784" i="5"/>
  <c r="BA2784" i="5"/>
  <c r="AZ2784" i="5"/>
  <c r="AY2784" i="5"/>
  <c r="AX2784" i="5"/>
  <c r="AV2784" i="5"/>
  <c r="AU2784" i="5"/>
  <c r="AT2784" i="5"/>
  <c r="AS2784" i="5"/>
  <c r="AQ2784" i="5"/>
  <c r="AP2784" i="5"/>
  <c r="AO2784" i="5"/>
  <c r="AN2784" i="5"/>
  <c r="AK2784" i="5"/>
  <c r="AJ2784" i="5"/>
  <c r="AI2784" i="5"/>
  <c r="AG2784" i="5"/>
  <c r="BK2783" i="5"/>
  <c r="BJ2783" i="5"/>
  <c r="BI2783" i="5"/>
  <c r="BH2783" i="5"/>
  <c r="BF2783" i="5"/>
  <c r="BE2783" i="5"/>
  <c r="BD2783" i="5"/>
  <c r="BC2783" i="5"/>
  <c r="BA2783" i="5"/>
  <c r="AZ2783" i="5"/>
  <c r="AY2783" i="5"/>
  <c r="AX2783" i="5"/>
  <c r="AV2783" i="5"/>
  <c r="AU2783" i="5"/>
  <c r="AT2783" i="5"/>
  <c r="AS2783" i="5"/>
  <c r="AQ2783" i="5"/>
  <c r="AP2783" i="5"/>
  <c r="AO2783" i="5"/>
  <c r="AN2783" i="5"/>
  <c r="AK2783" i="5"/>
  <c r="AJ2783" i="5"/>
  <c r="AI2783" i="5"/>
  <c r="AG2783" i="5"/>
  <c r="BK2782" i="5"/>
  <c r="BJ2782" i="5"/>
  <c r="BI2782" i="5"/>
  <c r="BH2782" i="5"/>
  <c r="BF2782" i="5"/>
  <c r="BE2782" i="5"/>
  <c r="BD2782" i="5"/>
  <c r="BC2782" i="5"/>
  <c r="BA2782" i="5"/>
  <c r="AZ2782" i="5"/>
  <c r="AY2782" i="5"/>
  <c r="AX2782" i="5"/>
  <c r="AV2782" i="5"/>
  <c r="AU2782" i="5"/>
  <c r="AT2782" i="5"/>
  <c r="AS2782" i="5"/>
  <c r="AQ2782" i="5"/>
  <c r="AP2782" i="5"/>
  <c r="AO2782" i="5"/>
  <c r="AN2782" i="5"/>
  <c r="AK2782" i="5"/>
  <c r="AJ2782" i="5"/>
  <c r="AI2782" i="5"/>
  <c r="AG2782" i="5"/>
  <c r="BK2781" i="5"/>
  <c r="BJ2781" i="5"/>
  <c r="BI2781" i="5"/>
  <c r="BH2781" i="5"/>
  <c r="BF2781" i="5"/>
  <c r="BE2781" i="5"/>
  <c r="BD2781" i="5"/>
  <c r="BC2781" i="5"/>
  <c r="BA2781" i="5"/>
  <c r="AZ2781" i="5"/>
  <c r="AY2781" i="5"/>
  <c r="AX2781" i="5"/>
  <c r="AV2781" i="5"/>
  <c r="AU2781" i="5"/>
  <c r="AT2781" i="5"/>
  <c r="AS2781" i="5"/>
  <c r="AQ2781" i="5"/>
  <c r="AP2781" i="5"/>
  <c r="AO2781" i="5"/>
  <c r="AN2781" i="5"/>
  <c r="AK2781" i="5"/>
  <c r="AJ2781" i="5"/>
  <c r="AI2781" i="5"/>
  <c r="AG2781" i="5"/>
  <c r="BK2780" i="5"/>
  <c r="BJ2780" i="5"/>
  <c r="BI2780" i="5"/>
  <c r="BH2780" i="5"/>
  <c r="BF2780" i="5"/>
  <c r="BE2780" i="5"/>
  <c r="BD2780" i="5"/>
  <c r="BC2780" i="5"/>
  <c r="BA2780" i="5"/>
  <c r="AZ2780" i="5"/>
  <c r="AY2780" i="5"/>
  <c r="AX2780" i="5"/>
  <c r="AV2780" i="5"/>
  <c r="AU2780" i="5"/>
  <c r="AT2780" i="5"/>
  <c r="AS2780" i="5"/>
  <c r="AQ2780" i="5"/>
  <c r="AP2780" i="5"/>
  <c r="AO2780" i="5"/>
  <c r="AN2780" i="5"/>
  <c r="AK2780" i="5"/>
  <c r="AJ2780" i="5"/>
  <c r="AI2780" i="5"/>
  <c r="AG2780" i="5"/>
  <c r="CB2779" i="5"/>
  <c r="CA2779" i="5"/>
  <c r="BZ2779" i="5"/>
  <c r="BY2779" i="5"/>
  <c r="BX2779" i="5"/>
  <c r="BW2779" i="5"/>
  <c r="BV2779" i="5"/>
  <c r="BU2779" i="5"/>
  <c r="BT2779" i="5"/>
  <c r="BS2779" i="5"/>
  <c r="BR2779" i="5"/>
  <c r="BQ2779" i="5"/>
  <c r="BK2779" i="5"/>
  <c r="BJ2779" i="5"/>
  <c r="BI2779" i="5"/>
  <c r="BH2779" i="5"/>
  <c r="BF2779" i="5"/>
  <c r="BE2779" i="5"/>
  <c r="BD2779" i="5"/>
  <c r="BC2779" i="5"/>
  <c r="BA2779" i="5"/>
  <c r="AZ2779" i="5"/>
  <c r="AY2779" i="5"/>
  <c r="AX2779" i="5"/>
  <c r="AV2779" i="5"/>
  <c r="AU2779" i="5"/>
  <c r="AT2779" i="5"/>
  <c r="AS2779" i="5"/>
  <c r="AQ2779" i="5"/>
  <c r="AP2779" i="5"/>
  <c r="AO2779" i="5"/>
  <c r="AN2779" i="5"/>
  <c r="AK2779" i="5"/>
  <c r="AJ2779" i="5"/>
  <c r="AI2779" i="5"/>
  <c r="AG2779" i="5"/>
  <c r="CB2778" i="5"/>
  <c r="CA2778" i="5"/>
  <c r="BZ2778" i="5"/>
  <c r="BY2778" i="5"/>
  <c r="BX2778" i="5"/>
  <c r="BW2778" i="5"/>
  <c r="BV2778" i="5"/>
  <c r="BU2778" i="5"/>
  <c r="BT2778" i="5"/>
  <c r="BS2778" i="5"/>
  <c r="BR2778" i="5"/>
  <c r="BQ2778" i="5"/>
  <c r="BK2778" i="5"/>
  <c r="BJ2778" i="5"/>
  <c r="BI2778" i="5"/>
  <c r="BH2778" i="5"/>
  <c r="BF2778" i="5"/>
  <c r="BE2778" i="5"/>
  <c r="BD2778" i="5"/>
  <c r="BC2778" i="5"/>
  <c r="BA2778" i="5"/>
  <c r="AZ2778" i="5"/>
  <c r="AY2778" i="5"/>
  <c r="AX2778" i="5"/>
  <c r="AV2778" i="5"/>
  <c r="AU2778" i="5"/>
  <c r="AT2778" i="5"/>
  <c r="AS2778" i="5"/>
  <c r="AQ2778" i="5"/>
  <c r="AP2778" i="5"/>
  <c r="AO2778" i="5"/>
  <c r="AN2778" i="5"/>
  <c r="AK2778" i="5"/>
  <c r="AJ2778" i="5"/>
  <c r="AI2778" i="5"/>
  <c r="AG2778" i="5"/>
  <c r="CB2777" i="5"/>
  <c r="CA2777" i="5"/>
  <c r="BZ2777" i="5"/>
  <c r="BY2777" i="5"/>
  <c r="BX2777" i="5"/>
  <c r="BW2777" i="5"/>
  <c r="BV2777" i="5"/>
  <c r="BU2777" i="5"/>
  <c r="BT2777" i="5"/>
  <c r="BS2777" i="5"/>
  <c r="BR2777" i="5"/>
  <c r="BQ2777" i="5"/>
  <c r="BK2777" i="5"/>
  <c r="BJ2777" i="5"/>
  <c r="BI2777" i="5"/>
  <c r="BH2777" i="5"/>
  <c r="BF2777" i="5"/>
  <c r="BE2777" i="5"/>
  <c r="BD2777" i="5"/>
  <c r="BC2777" i="5"/>
  <c r="BA2777" i="5"/>
  <c r="AZ2777" i="5"/>
  <c r="AY2777" i="5"/>
  <c r="AX2777" i="5"/>
  <c r="AV2777" i="5"/>
  <c r="AU2777" i="5"/>
  <c r="AT2777" i="5"/>
  <c r="AS2777" i="5"/>
  <c r="AQ2777" i="5"/>
  <c r="AP2777" i="5"/>
  <c r="AO2777" i="5"/>
  <c r="AN2777" i="5"/>
  <c r="AK2777" i="5"/>
  <c r="AJ2777" i="5"/>
  <c r="AI2777" i="5"/>
  <c r="AG2777" i="5"/>
  <c r="CB2776" i="5"/>
  <c r="CA2776" i="5"/>
  <c r="BZ2776" i="5"/>
  <c r="BY2776" i="5"/>
  <c r="BX2776" i="5"/>
  <c r="BW2776" i="5"/>
  <c r="BV2776" i="5"/>
  <c r="BU2776" i="5"/>
  <c r="BT2776" i="5"/>
  <c r="BS2776" i="5"/>
  <c r="BR2776" i="5"/>
  <c r="BQ2776" i="5"/>
  <c r="BK2776" i="5"/>
  <c r="BJ2776" i="5"/>
  <c r="BI2776" i="5"/>
  <c r="BH2776" i="5"/>
  <c r="BF2776" i="5"/>
  <c r="BE2776" i="5"/>
  <c r="BD2776" i="5"/>
  <c r="BC2776" i="5"/>
  <c r="BA2776" i="5"/>
  <c r="AZ2776" i="5"/>
  <c r="AY2776" i="5"/>
  <c r="AX2776" i="5"/>
  <c r="AV2776" i="5"/>
  <c r="AU2776" i="5"/>
  <c r="AT2776" i="5"/>
  <c r="AS2776" i="5"/>
  <c r="AQ2776" i="5"/>
  <c r="AP2776" i="5"/>
  <c r="AO2776" i="5"/>
  <c r="AN2776" i="5"/>
  <c r="AK2776" i="5"/>
  <c r="AJ2776" i="5"/>
  <c r="AI2776" i="5"/>
  <c r="AG2776" i="5"/>
  <c r="BK2775" i="5"/>
  <c r="BJ2775" i="5"/>
  <c r="BI2775" i="5"/>
  <c r="BH2775" i="5"/>
  <c r="BF2775" i="5"/>
  <c r="BE2775" i="5"/>
  <c r="BD2775" i="5"/>
  <c r="BC2775" i="5"/>
  <c r="BA2775" i="5"/>
  <c r="AZ2775" i="5"/>
  <c r="AY2775" i="5"/>
  <c r="AX2775" i="5"/>
  <c r="AV2775" i="5"/>
  <c r="AU2775" i="5"/>
  <c r="AT2775" i="5"/>
  <c r="AS2775" i="5"/>
  <c r="AQ2775" i="5"/>
  <c r="AP2775" i="5"/>
  <c r="AO2775" i="5"/>
  <c r="AN2775" i="5"/>
  <c r="AK2775" i="5"/>
  <c r="AJ2775" i="5"/>
  <c r="AI2775" i="5"/>
  <c r="AG2775" i="5"/>
  <c r="BK2774" i="5"/>
  <c r="BJ2774" i="5"/>
  <c r="BI2774" i="5"/>
  <c r="BH2774" i="5"/>
  <c r="BF2774" i="5"/>
  <c r="BE2774" i="5"/>
  <c r="BD2774" i="5"/>
  <c r="BC2774" i="5"/>
  <c r="BA2774" i="5"/>
  <c r="AZ2774" i="5"/>
  <c r="AY2774" i="5"/>
  <c r="AX2774" i="5"/>
  <c r="AV2774" i="5"/>
  <c r="AU2774" i="5"/>
  <c r="AT2774" i="5"/>
  <c r="AS2774" i="5"/>
  <c r="AQ2774" i="5"/>
  <c r="AP2774" i="5"/>
  <c r="AO2774" i="5"/>
  <c r="AN2774" i="5"/>
  <c r="AK2774" i="5"/>
  <c r="AJ2774" i="5"/>
  <c r="AI2774" i="5"/>
  <c r="AG2774" i="5"/>
  <c r="BK2773" i="5"/>
  <c r="BJ2773" i="5"/>
  <c r="BI2773" i="5"/>
  <c r="BH2773" i="5"/>
  <c r="BF2773" i="5"/>
  <c r="BE2773" i="5"/>
  <c r="BD2773" i="5"/>
  <c r="BC2773" i="5"/>
  <c r="BA2773" i="5"/>
  <c r="AZ2773" i="5"/>
  <c r="AY2773" i="5"/>
  <c r="AX2773" i="5"/>
  <c r="AV2773" i="5"/>
  <c r="AU2773" i="5"/>
  <c r="AT2773" i="5"/>
  <c r="AS2773" i="5"/>
  <c r="AQ2773" i="5"/>
  <c r="AP2773" i="5"/>
  <c r="AO2773" i="5"/>
  <c r="AN2773" i="5"/>
  <c r="AK2773" i="5"/>
  <c r="AJ2773" i="5"/>
  <c r="AI2773" i="5"/>
  <c r="AG2773" i="5"/>
  <c r="CB2772" i="5"/>
  <c r="CA2772" i="5"/>
  <c r="BZ2772" i="5"/>
  <c r="BY2772" i="5"/>
  <c r="BX2772" i="5"/>
  <c r="BW2772" i="5"/>
  <c r="BV2772" i="5"/>
  <c r="BU2772" i="5"/>
  <c r="BT2772" i="5"/>
  <c r="BS2772" i="5"/>
  <c r="BR2772" i="5"/>
  <c r="BQ2772" i="5"/>
  <c r="BK2772" i="5"/>
  <c r="BJ2772" i="5"/>
  <c r="BI2772" i="5"/>
  <c r="BH2772" i="5"/>
  <c r="BF2772" i="5"/>
  <c r="BE2772" i="5"/>
  <c r="BD2772" i="5"/>
  <c r="BC2772" i="5"/>
  <c r="BA2772" i="5"/>
  <c r="AZ2772" i="5"/>
  <c r="AY2772" i="5"/>
  <c r="AX2772" i="5"/>
  <c r="AV2772" i="5"/>
  <c r="AU2772" i="5"/>
  <c r="AT2772" i="5"/>
  <c r="AS2772" i="5"/>
  <c r="AQ2772" i="5"/>
  <c r="AP2772" i="5"/>
  <c r="AO2772" i="5"/>
  <c r="AN2772" i="5"/>
  <c r="AK2772" i="5"/>
  <c r="AJ2772" i="5"/>
  <c r="AI2772" i="5"/>
  <c r="AG2772" i="5"/>
  <c r="CB2771" i="5"/>
  <c r="CA2771" i="5"/>
  <c r="BZ2771" i="5"/>
  <c r="BY2771" i="5"/>
  <c r="BX2771" i="5"/>
  <c r="BW2771" i="5"/>
  <c r="BV2771" i="5"/>
  <c r="BU2771" i="5"/>
  <c r="BT2771" i="5"/>
  <c r="BS2771" i="5"/>
  <c r="BR2771" i="5"/>
  <c r="BQ2771" i="5"/>
  <c r="BK2771" i="5"/>
  <c r="BJ2771" i="5"/>
  <c r="BI2771" i="5"/>
  <c r="BH2771" i="5"/>
  <c r="BF2771" i="5"/>
  <c r="BE2771" i="5"/>
  <c r="BD2771" i="5"/>
  <c r="BC2771" i="5"/>
  <c r="BA2771" i="5"/>
  <c r="AZ2771" i="5"/>
  <c r="AY2771" i="5"/>
  <c r="AX2771" i="5"/>
  <c r="AV2771" i="5"/>
  <c r="AU2771" i="5"/>
  <c r="AT2771" i="5"/>
  <c r="AS2771" i="5"/>
  <c r="AQ2771" i="5"/>
  <c r="AP2771" i="5"/>
  <c r="AO2771" i="5"/>
  <c r="AN2771" i="5"/>
  <c r="AK2771" i="5"/>
  <c r="AJ2771" i="5"/>
  <c r="AI2771" i="5"/>
  <c r="AG2771" i="5"/>
  <c r="CB2770" i="5"/>
  <c r="CA2770" i="5"/>
  <c r="BZ2770" i="5"/>
  <c r="BY2770" i="5"/>
  <c r="BX2770" i="5"/>
  <c r="BW2770" i="5"/>
  <c r="BV2770" i="5"/>
  <c r="BU2770" i="5"/>
  <c r="BT2770" i="5"/>
  <c r="BS2770" i="5"/>
  <c r="BR2770" i="5"/>
  <c r="BQ2770" i="5"/>
  <c r="BK2770" i="5"/>
  <c r="BJ2770" i="5"/>
  <c r="BI2770" i="5"/>
  <c r="BH2770" i="5"/>
  <c r="BF2770" i="5"/>
  <c r="BE2770" i="5"/>
  <c r="BD2770" i="5"/>
  <c r="BC2770" i="5"/>
  <c r="BA2770" i="5"/>
  <c r="AZ2770" i="5"/>
  <c r="AY2770" i="5"/>
  <c r="AX2770" i="5"/>
  <c r="AV2770" i="5"/>
  <c r="AU2770" i="5"/>
  <c r="AT2770" i="5"/>
  <c r="AS2770" i="5"/>
  <c r="AQ2770" i="5"/>
  <c r="AP2770" i="5"/>
  <c r="AO2770" i="5"/>
  <c r="AN2770" i="5"/>
  <c r="AK2770" i="5"/>
  <c r="AJ2770" i="5"/>
  <c r="AI2770" i="5"/>
  <c r="AG2770" i="5"/>
  <c r="CB2769" i="5"/>
  <c r="CA2769" i="5"/>
  <c r="BZ2769" i="5"/>
  <c r="BY2769" i="5"/>
  <c r="BX2769" i="5"/>
  <c r="BW2769" i="5"/>
  <c r="BV2769" i="5"/>
  <c r="BU2769" i="5"/>
  <c r="BT2769" i="5"/>
  <c r="BS2769" i="5"/>
  <c r="BR2769" i="5"/>
  <c r="BQ2769" i="5"/>
  <c r="BK2769" i="5"/>
  <c r="BJ2769" i="5"/>
  <c r="BI2769" i="5"/>
  <c r="BH2769" i="5"/>
  <c r="BF2769" i="5"/>
  <c r="BE2769" i="5"/>
  <c r="BD2769" i="5"/>
  <c r="BC2769" i="5"/>
  <c r="BA2769" i="5"/>
  <c r="AZ2769" i="5"/>
  <c r="AY2769" i="5"/>
  <c r="AX2769" i="5"/>
  <c r="AV2769" i="5"/>
  <c r="AU2769" i="5"/>
  <c r="AT2769" i="5"/>
  <c r="AS2769" i="5"/>
  <c r="AQ2769" i="5"/>
  <c r="AP2769" i="5"/>
  <c r="AO2769" i="5"/>
  <c r="AN2769" i="5"/>
  <c r="AK2769" i="5"/>
  <c r="AJ2769" i="5"/>
  <c r="AI2769" i="5"/>
  <c r="AG2769" i="5"/>
  <c r="BK2768" i="5"/>
  <c r="BJ2768" i="5"/>
  <c r="BI2768" i="5"/>
  <c r="BH2768" i="5"/>
  <c r="BF2768" i="5"/>
  <c r="BE2768" i="5"/>
  <c r="BD2768" i="5"/>
  <c r="BC2768" i="5"/>
  <c r="BA2768" i="5"/>
  <c r="AZ2768" i="5"/>
  <c r="AY2768" i="5"/>
  <c r="AX2768" i="5"/>
  <c r="AV2768" i="5"/>
  <c r="AU2768" i="5"/>
  <c r="AT2768" i="5"/>
  <c r="AS2768" i="5"/>
  <c r="AQ2768" i="5"/>
  <c r="AP2768" i="5"/>
  <c r="AO2768" i="5"/>
  <c r="AN2768" i="5"/>
  <c r="AK2768" i="5"/>
  <c r="AJ2768" i="5"/>
  <c r="AI2768" i="5"/>
  <c r="AG2768" i="5"/>
  <c r="BK2767" i="5"/>
  <c r="BJ2767" i="5"/>
  <c r="BI2767" i="5"/>
  <c r="BH2767" i="5"/>
  <c r="BF2767" i="5"/>
  <c r="BE2767" i="5"/>
  <c r="BD2767" i="5"/>
  <c r="BC2767" i="5"/>
  <c r="BA2767" i="5"/>
  <c r="AZ2767" i="5"/>
  <c r="AY2767" i="5"/>
  <c r="AX2767" i="5"/>
  <c r="AV2767" i="5"/>
  <c r="AU2767" i="5"/>
  <c r="AT2767" i="5"/>
  <c r="AS2767" i="5"/>
  <c r="AQ2767" i="5"/>
  <c r="AP2767" i="5"/>
  <c r="AO2767" i="5"/>
  <c r="AN2767" i="5"/>
  <c r="AK2767" i="5"/>
  <c r="AJ2767" i="5"/>
  <c r="AI2767" i="5"/>
  <c r="AG2767" i="5"/>
  <c r="BK2766" i="5"/>
  <c r="BJ2766" i="5"/>
  <c r="BI2766" i="5"/>
  <c r="BH2766" i="5"/>
  <c r="BF2766" i="5"/>
  <c r="BE2766" i="5"/>
  <c r="BD2766" i="5"/>
  <c r="BC2766" i="5"/>
  <c r="BA2766" i="5"/>
  <c r="AZ2766" i="5"/>
  <c r="AY2766" i="5"/>
  <c r="AX2766" i="5"/>
  <c r="AV2766" i="5"/>
  <c r="AU2766" i="5"/>
  <c r="AT2766" i="5"/>
  <c r="AS2766" i="5"/>
  <c r="AQ2766" i="5"/>
  <c r="AP2766" i="5"/>
  <c r="AO2766" i="5"/>
  <c r="AN2766" i="5"/>
  <c r="AK2766" i="5"/>
  <c r="AJ2766" i="5"/>
  <c r="AI2766" i="5"/>
  <c r="AG2766" i="5"/>
  <c r="BK2765" i="5"/>
  <c r="BJ2765" i="5"/>
  <c r="BI2765" i="5"/>
  <c r="BH2765" i="5"/>
  <c r="BF2765" i="5"/>
  <c r="BE2765" i="5"/>
  <c r="BD2765" i="5"/>
  <c r="BC2765" i="5"/>
  <c r="BA2765" i="5"/>
  <c r="AZ2765" i="5"/>
  <c r="AY2765" i="5"/>
  <c r="AX2765" i="5"/>
  <c r="AV2765" i="5"/>
  <c r="AU2765" i="5"/>
  <c r="AT2765" i="5"/>
  <c r="AS2765" i="5"/>
  <c r="AQ2765" i="5"/>
  <c r="AP2765" i="5"/>
  <c r="AO2765" i="5"/>
  <c r="AN2765" i="5"/>
  <c r="AK2765" i="5"/>
  <c r="AJ2765" i="5"/>
  <c r="AI2765" i="5"/>
  <c r="AG2765" i="5"/>
  <c r="BK2764" i="5"/>
  <c r="BJ2764" i="5"/>
  <c r="BI2764" i="5"/>
  <c r="BH2764" i="5"/>
  <c r="BF2764" i="5"/>
  <c r="BE2764" i="5"/>
  <c r="BD2764" i="5"/>
  <c r="BC2764" i="5"/>
  <c r="BA2764" i="5"/>
  <c r="AZ2764" i="5"/>
  <c r="AY2764" i="5"/>
  <c r="AX2764" i="5"/>
  <c r="AV2764" i="5"/>
  <c r="AU2764" i="5"/>
  <c r="AT2764" i="5"/>
  <c r="AS2764" i="5"/>
  <c r="AQ2764" i="5"/>
  <c r="AP2764" i="5"/>
  <c r="AO2764" i="5"/>
  <c r="AN2764" i="5"/>
  <c r="AK2764" i="5"/>
  <c r="AJ2764" i="5"/>
  <c r="AI2764" i="5"/>
  <c r="AG2764" i="5"/>
  <c r="CB2763" i="5"/>
  <c r="CA2763" i="5"/>
  <c r="BZ2763" i="5"/>
  <c r="BY2763" i="5"/>
  <c r="BX2763" i="5"/>
  <c r="BW2763" i="5"/>
  <c r="BV2763" i="5"/>
  <c r="BU2763" i="5"/>
  <c r="BT2763" i="5"/>
  <c r="BS2763" i="5"/>
  <c r="BR2763" i="5"/>
  <c r="BQ2763" i="5"/>
  <c r="BK2763" i="5"/>
  <c r="BJ2763" i="5"/>
  <c r="BI2763" i="5"/>
  <c r="BH2763" i="5"/>
  <c r="BF2763" i="5"/>
  <c r="BE2763" i="5"/>
  <c r="BD2763" i="5"/>
  <c r="BC2763" i="5"/>
  <c r="BA2763" i="5"/>
  <c r="AZ2763" i="5"/>
  <c r="AY2763" i="5"/>
  <c r="AX2763" i="5"/>
  <c r="AV2763" i="5"/>
  <c r="AU2763" i="5"/>
  <c r="AT2763" i="5"/>
  <c r="AS2763" i="5"/>
  <c r="AQ2763" i="5"/>
  <c r="AP2763" i="5"/>
  <c r="AO2763" i="5"/>
  <c r="AN2763" i="5"/>
  <c r="AK2763" i="5"/>
  <c r="AJ2763" i="5"/>
  <c r="AI2763" i="5"/>
  <c r="AG2763" i="5"/>
  <c r="CB2762" i="5"/>
  <c r="CA2762" i="5"/>
  <c r="BZ2762" i="5"/>
  <c r="BY2762" i="5"/>
  <c r="BX2762" i="5"/>
  <c r="BW2762" i="5"/>
  <c r="BV2762" i="5"/>
  <c r="BU2762" i="5"/>
  <c r="BT2762" i="5"/>
  <c r="BS2762" i="5"/>
  <c r="BR2762" i="5"/>
  <c r="BQ2762" i="5"/>
  <c r="BK2762" i="5"/>
  <c r="BJ2762" i="5"/>
  <c r="BI2762" i="5"/>
  <c r="BH2762" i="5"/>
  <c r="BF2762" i="5"/>
  <c r="BE2762" i="5"/>
  <c r="BD2762" i="5"/>
  <c r="BC2762" i="5"/>
  <c r="BA2762" i="5"/>
  <c r="AZ2762" i="5"/>
  <c r="AY2762" i="5"/>
  <c r="AX2762" i="5"/>
  <c r="AV2762" i="5"/>
  <c r="AU2762" i="5"/>
  <c r="AT2762" i="5"/>
  <c r="AS2762" i="5"/>
  <c r="AQ2762" i="5"/>
  <c r="AP2762" i="5"/>
  <c r="AO2762" i="5"/>
  <c r="AN2762" i="5"/>
  <c r="AK2762" i="5"/>
  <c r="AJ2762" i="5"/>
  <c r="AI2762" i="5"/>
  <c r="AG2762" i="5"/>
  <c r="CB2761" i="5"/>
  <c r="CA2761" i="5"/>
  <c r="BZ2761" i="5"/>
  <c r="BY2761" i="5"/>
  <c r="BX2761" i="5"/>
  <c r="BW2761" i="5"/>
  <c r="BV2761" i="5"/>
  <c r="BU2761" i="5"/>
  <c r="BT2761" i="5"/>
  <c r="BS2761" i="5"/>
  <c r="BR2761" i="5"/>
  <c r="BQ2761" i="5"/>
  <c r="BK2761" i="5"/>
  <c r="BJ2761" i="5"/>
  <c r="BI2761" i="5"/>
  <c r="BH2761" i="5"/>
  <c r="BF2761" i="5"/>
  <c r="BE2761" i="5"/>
  <c r="BD2761" i="5"/>
  <c r="BC2761" i="5"/>
  <c r="BA2761" i="5"/>
  <c r="AZ2761" i="5"/>
  <c r="AY2761" i="5"/>
  <c r="AX2761" i="5"/>
  <c r="AV2761" i="5"/>
  <c r="AU2761" i="5"/>
  <c r="AT2761" i="5"/>
  <c r="AS2761" i="5"/>
  <c r="AQ2761" i="5"/>
  <c r="AP2761" i="5"/>
  <c r="AO2761" i="5"/>
  <c r="AN2761" i="5"/>
  <c r="AK2761" i="5"/>
  <c r="AJ2761" i="5"/>
  <c r="AI2761" i="5"/>
  <c r="AG2761" i="5"/>
  <c r="CB2760" i="5"/>
  <c r="CA2760" i="5"/>
  <c r="BZ2760" i="5"/>
  <c r="BY2760" i="5"/>
  <c r="BX2760" i="5"/>
  <c r="BW2760" i="5"/>
  <c r="BV2760" i="5"/>
  <c r="BU2760" i="5"/>
  <c r="BT2760" i="5"/>
  <c r="BS2760" i="5"/>
  <c r="BR2760" i="5"/>
  <c r="BQ2760" i="5"/>
  <c r="BK2760" i="5"/>
  <c r="BJ2760" i="5"/>
  <c r="BI2760" i="5"/>
  <c r="BH2760" i="5"/>
  <c r="BF2760" i="5"/>
  <c r="BE2760" i="5"/>
  <c r="BD2760" i="5"/>
  <c r="BC2760" i="5"/>
  <c r="BA2760" i="5"/>
  <c r="AZ2760" i="5"/>
  <c r="AY2760" i="5"/>
  <c r="AX2760" i="5"/>
  <c r="AV2760" i="5"/>
  <c r="AU2760" i="5"/>
  <c r="AT2760" i="5"/>
  <c r="AS2760" i="5"/>
  <c r="AQ2760" i="5"/>
  <c r="AP2760" i="5"/>
  <c r="AO2760" i="5"/>
  <c r="AN2760" i="5"/>
  <c r="AK2760" i="5"/>
  <c r="AJ2760" i="5"/>
  <c r="AI2760" i="5"/>
  <c r="AG2760" i="5"/>
  <c r="BK2759" i="5"/>
  <c r="BJ2759" i="5"/>
  <c r="BI2759" i="5"/>
  <c r="BH2759" i="5"/>
  <c r="BF2759" i="5"/>
  <c r="BE2759" i="5"/>
  <c r="BD2759" i="5"/>
  <c r="BC2759" i="5"/>
  <c r="BA2759" i="5"/>
  <c r="AZ2759" i="5"/>
  <c r="AY2759" i="5"/>
  <c r="AX2759" i="5"/>
  <c r="AV2759" i="5"/>
  <c r="AU2759" i="5"/>
  <c r="AT2759" i="5"/>
  <c r="AS2759" i="5"/>
  <c r="AQ2759" i="5"/>
  <c r="AP2759" i="5"/>
  <c r="AO2759" i="5"/>
  <c r="AN2759" i="5"/>
  <c r="AK2759" i="5"/>
  <c r="AJ2759" i="5"/>
  <c r="AI2759" i="5"/>
  <c r="AG2759" i="5"/>
  <c r="BK2758" i="5"/>
  <c r="BJ2758" i="5"/>
  <c r="BI2758" i="5"/>
  <c r="BH2758" i="5"/>
  <c r="BF2758" i="5"/>
  <c r="BE2758" i="5"/>
  <c r="BD2758" i="5"/>
  <c r="BC2758" i="5"/>
  <c r="BA2758" i="5"/>
  <c r="AZ2758" i="5"/>
  <c r="AY2758" i="5"/>
  <c r="AX2758" i="5"/>
  <c r="AV2758" i="5"/>
  <c r="AU2758" i="5"/>
  <c r="AT2758" i="5"/>
  <c r="AS2758" i="5"/>
  <c r="AQ2758" i="5"/>
  <c r="AP2758" i="5"/>
  <c r="AO2758" i="5"/>
  <c r="AN2758" i="5"/>
  <c r="AK2758" i="5"/>
  <c r="AJ2758" i="5"/>
  <c r="AI2758" i="5"/>
  <c r="AG2758" i="5"/>
  <c r="BK2757" i="5"/>
  <c r="BJ2757" i="5"/>
  <c r="BI2757" i="5"/>
  <c r="BH2757" i="5"/>
  <c r="BF2757" i="5"/>
  <c r="BE2757" i="5"/>
  <c r="BD2757" i="5"/>
  <c r="BC2757" i="5"/>
  <c r="BA2757" i="5"/>
  <c r="AZ2757" i="5"/>
  <c r="AY2757" i="5"/>
  <c r="AX2757" i="5"/>
  <c r="AV2757" i="5"/>
  <c r="AU2757" i="5"/>
  <c r="AT2757" i="5"/>
  <c r="AS2757" i="5"/>
  <c r="AQ2757" i="5"/>
  <c r="AP2757" i="5"/>
  <c r="AO2757" i="5"/>
  <c r="AN2757" i="5"/>
  <c r="AK2757" i="5"/>
  <c r="AJ2757" i="5"/>
  <c r="AI2757" i="5"/>
  <c r="AG2757" i="5"/>
  <c r="CB2756" i="5"/>
  <c r="CA2756" i="5"/>
  <c r="BZ2756" i="5"/>
  <c r="BY2756" i="5"/>
  <c r="BX2756" i="5"/>
  <c r="BW2756" i="5"/>
  <c r="BV2756" i="5"/>
  <c r="BU2756" i="5"/>
  <c r="BT2756" i="5"/>
  <c r="BS2756" i="5"/>
  <c r="BR2756" i="5"/>
  <c r="BQ2756" i="5"/>
  <c r="BK2756" i="5"/>
  <c r="BJ2756" i="5"/>
  <c r="BI2756" i="5"/>
  <c r="BH2756" i="5"/>
  <c r="BF2756" i="5"/>
  <c r="BE2756" i="5"/>
  <c r="BD2756" i="5"/>
  <c r="BC2756" i="5"/>
  <c r="BA2756" i="5"/>
  <c r="AZ2756" i="5"/>
  <c r="AY2756" i="5"/>
  <c r="AX2756" i="5"/>
  <c r="AV2756" i="5"/>
  <c r="AU2756" i="5"/>
  <c r="AT2756" i="5"/>
  <c r="AS2756" i="5"/>
  <c r="AQ2756" i="5"/>
  <c r="AP2756" i="5"/>
  <c r="AO2756" i="5"/>
  <c r="AN2756" i="5"/>
  <c r="AK2756" i="5"/>
  <c r="AJ2756" i="5"/>
  <c r="AI2756" i="5"/>
  <c r="AG2756" i="5"/>
  <c r="CB2755" i="5"/>
  <c r="CA2755" i="5"/>
  <c r="BZ2755" i="5"/>
  <c r="BY2755" i="5"/>
  <c r="BX2755" i="5"/>
  <c r="BW2755" i="5"/>
  <c r="BV2755" i="5"/>
  <c r="BU2755" i="5"/>
  <c r="BT2755" i="5"/>
  <c r="BS2755" i="5"/>
  <c r="BR2755" i="5"/>
  <c r="BQ2755" i="5"/>
  <c r="BK2755" i="5"/>
  <c r="BJ2755" i="5"/>
  <c r="BI2755" i="5"/>
  <c r="BH2755" i="5"/>
  <c r="BF2755" i="5"/>
  <c r="BE2755" i="5"/>
  <c r="BD2755" i="5"/>
  <c r="BC2755" i="5"/>
  <c r="BA2755" i="5"/>
  <c r="AZ2755" i="5"/>
  <c r="AY2755" i="5"/>
  <c r="AX2755" i="5"/>
  <c r="AV2755" i="5"/>
  <c r="AU2755" i="5"/>
  <c r="AT2755" i="5"/>
  <c r="AS2755" i="5"/>
  <c r="AQ2755" i="5"/>
  <c r="AP2755" i="5"/>
  <c r="AO2755" i="5"/>
  <c r="AN2755" i="5"/>
  <c r="AK2755" i="5"/>
  <c r="AJ2755" i="5"/>
  <c r="AI2755" i="5"/>
  <c r="AG2755" i="5"/>
  <c r="CB2754" i="5"/>
  <c r="CA2754" i="5"/>
  <c r="BZ2754" i="5"/>
  <c r="BY2754" i="5"/>
  <c r="BX2754" i="5"/>
  <c r="BW2754" i="5"/>
  <c r="BV2754" i="5"/>
  <c r="BU2754" i="5"/>
  <c r="BT2754" i="5"/>
  <c r="BS2754" i="5"/>
  <c r="BR2754" i="5"/>
  <c r="BQ2754" i="5"/>
  <c r="BK2754" i="5"/>
  <c r="BJ2754" i="5"/>
  <c r="BI2754" i="5"/>
  <c r="BH2754" i="5"/>
  <c r="BF2754" i="5"/>
  <c r="BE2754" i="5"/>
  <c r="BD2754" i="5"/>
  <c r="BC2754" i="5"/>
  <c r="BA2754" i="5"/>
  <c r="AZ2754" i="5"/>
  <c r="AY2754" i="5"/>
  <c r="AX2754" i="5"/>
  <c r="AV2754" i="5"/>
  <c r="AU2754" i="5"/>
  <c r="AT2754" i="5"/>
  <c r="AS2754" i="5"/>
  <c r="AQ2754" i="5"/>
  <c r="AP2754" i="5"/>
  <c r="AO2754" i="5"/>
  <c r="AN2754" i="5"/>
  <c r="AK2754" i="5"/>
  <c r="AJ2754" i="5"/>
  <c r="AI2754" i="5"/>
  <c r="AG2754" i="5"/>
  <c r="CB2753" i="5"/>
  <c r="CA2753" i="5"/>
  <c r="BZ2753" i="5"/>
  <c r="BY2753" i="5"/>
  <c r="BX2753" i="5"/>
  <c r="BW2753" i="5"/>
  <c r="BV2753" i="5"/>
  <c r="BU2753" i="5"/>
  <c r="BT2753" i="5"/>
  <c r="BS2753" i="5"/>
  <c r="BR2753" i="5"/>
  <c r="BQ2753" i="5"/>
  <c r="BK2753" i="5"/>
  <c r="BJ2753" i="5"/>
  <c r="BI2753" i="5"/>
  <c r="BH2753" i="5"/>
  <c r="BF2753" i="5"/>
  <c r="BE2753" i="5"/>
  <c r="BD2753" i="5"/>
  <c r="BC2753" i="5"/>
  <c r="BA2753" i="5"/>
  <c r="AZ2753" i="5"/>
  <c r="AY2753" i="5"/>
  <c r="AX2753" i="5"/>
  <c r="AV2753" i="5"/>
  <c r="AU2753" i="5"/>
  <c r="AT2753" i="5"/>
  <c r="AS2753" i="5"/>
  <c r="AQ2753" i="5"/>
  <c r="AP2753" i="5"/>
  <c r="AO2753" i="5"/>
  <c r="AN2753" i="5"/>
  <c r="AK2753" i="5"/>
  <c r="AJ2753" i="5"/>
  <c r="AI2753" i="5"/>
  <c r="AG2753" i="5"/>
  <c r="BK2752" i="5"/>
  <c r="BJ2752" i="5"/>
  <c r="BI2752" i="5"/>
  <c r="BH2752" i="5"/>
  <c r="BF2752" i="5"/>
  <c r="BE2752" i="5"/>
  <c r="BD2752" i="5"/>
  <c r="BC2752" i="5"/>
  <c r="BA2752" i="5"/>
  <c r="AZ2752" i="5"/>
  <c r="AY2752" i="5"/>
  <c r="AX2752" i="5"/>
  <c r="AV2752" i="5"/>
  <c r="AU2752" i="5"/>
  <c r="AT2752" i="5"/>
  <c r="AS2752" i="5"/>
  <c r="AQ2752" i="5"/>
  <c r="AP2752" i="5"/>
  <c r="AO2752" i="5"/>
  <c r="AN2752" i="5"/>
  <c r="AK2752" i="5"/>
  <c r="AJ2752" i="5"/>
  <c r="AI2752" i="5"/>
  <c r="AG2752" i="5"/>
  <c r="BK2751" i="5"/>
  <c r="BJ2751" i="5"/>
  <c r="BI2751" i="5"/>
  <c r="BH2751" i="5"/>
  <c r="BF2751" i="5"/>
  <c r="BE2751" i="5"/>
  <c r="BD2751" i="5"/>
  <c r="BC2751" i="5"/>
  <c r="BA2751" i="5"/>
  <c r="AZ2751" i="5"/>
  <c r="AY2751" i="5"/>
  <c r="AX2751" i="5"/>
  <c r="AV2751" i="5"/>
  <c r="AU2751" i="5"/>
  <c r="AT2751" i="5"/>
  <c r="AS2751" i="5"/>
  <c r="AQ2751" i="5"/>
  <c r="AP2751" i="5"/>
  <c r="AO2751" i="5"/>
  <c r="AN2751" i="5"/>
  <c r="AK2751" i="5"/>
  <c r="AJ2751" i="5"/>
  <c r="AI2751" i="5"/>
  <c r="AG2751" i="5"/>
  <c r="BK2750" i="5"/>
  <c r="BJ2750" i="5"/>
  <c r="BI2750" i="5"/>
  <c r="BH2750" i="5"/>
  <c r="BF2750" i="5"/>
  <c r="BE2750" i="5"/>
  <c r="BD2750" i="5"/>
  <c r="BC2750" i="5"/>
  <c r="BA2750" i="5"/>
  <c r="AZ2750" i="5"/>
  <c r="AY2750" i="5"/>
  <c r="AX2750" i="5"/>
  <c r="AV2750" i="5"/>
  <c r="AU2750" i="5"/>
  <c r="AT2750" i="5"/>
  <c r="AS2750" i="5"/>
  <c r="AQ2750" i="5"/>
  <c r="AP2750" i="5"/>
  <c r="AO2750" i="5"/>
  <c r="AN2750" i="5"/>
  <c r="AK2750" i="5"/>
  <c r="AJ2750" i="5"/>
  <c r="AI2750" i="5"/>
  <c r="AG2750" i="5"/>
  <c r="BK2749" i="5"/>
  <c r="BJ2749" i="5"/>
  <c r="BI2749" i="5"/>
  <c r="BH2749" i="5"/>
  <c r="BF2749" i="5"/>
  <c r="BE2749" i="5"/>
  <c r="BD2749" i="5"/>
  <c r="BC2749" i="5"/>
  <c r="BA2749" i="5"/>
  <c r="AZ2749" i="5"/>
  <c r="AY2749" i="5"/>
  <c r="AX2749" i="5"/>
  <c r="AV2749" i="5"/>
  <c r="AU2749" i="5"/>
  <c r="AT2749" i="5"/>
  <c r="AS2749" i="5"/>
  <c r="AQ2749" i="5"/>
  <c r="AP2749" i="5"/>
  <c r="AO2749" i="5"/>
  <c r="AN2749" i="5"/>
  <c r="AK2749" i="5"/>
  <c r="AJ2749" i="5"/>
  <c r="AI2749" i="5"/>
  <c r="AG2749" i="5"/>
  <c r="BK2748" i="5"/>
  <c r="BJ2748" i="5"/>
  <c r="BI2748" i="5"/>
  <c r="BH2748" i="5"/>
  <c r="BF2748" i="5"/>
  <c r="BE2748" i="5"/>
  <c r="BD2748" i="5"/>
  <c r="BC2748" i="5"/>
  <c r="BA2748" i="5"/>
  <c r="AZ2748" i="5"/>
  <c r="AY2748" i="5"/>
  <c r="AX2748" i="5"/>
  <c r="AV2748" i="5"/>
  <c r="AU2748" i="5"/>
  <c r="AT2748" i="5"/>
  <c r="AS2748" i="5"/>
  <c r="AQ2748" i="5"/>
  <c r="AP2748" i="5"/>
  <c r="AO2748" i="5"/>
  <c r="AN2748" i="5"/>
  <c r="AK2748" i="5"/>
  <c r="AJ2748" i="5"/>
  <c r="AI2748" i="5"/>
  <c r="AG2748" i="5"/>
  <c r="BK2747" i="5"/>
  <c r="BJ2747" i="5"/>
  <c r="BI2747" i="5"/>
  <c r="BH2747" i="5"/>
  <c r="BF2747" i="5"/>
  <c r="BE2747" i="5"/>
  <c r="BD2747" i="5"/>
  <c r="BC2747" i="5"/>
  <c r="BA2747" i="5"/>
  <c r="AZ2747" i="5"/>
  <c r="AY2747" i="5"/>
  <c r="AX2747" i="5"/>
  <c r="AV2747" i="5"/>
  <c r="AU2747" i="5"/>
  <c r="AT2747" i="5"/>
  <c r="AS2747" i="5"/>
  <c r="AQ2747" i="5"/>
  <c r="AP2747" i="5"/>
  <c r="AO2747" i="5"/>
  <c r="AN2747" i="5"/>
  <c r="AK2747" i="5"/>
  <c r="AJ2747" i="5"/>
  <c r="AI2747" i="5"/>
  <c r="AG2747" i="5"/>
  <c r="BK2746" i="5"/>
  <c r="BJ2746" i="5"/>
  <c r="BI2746" i="5"/>
  <c r="BH2746" i="5"/>
  <c r="BF2746" i="5"/>
  <c r="BE2746" i="5"/>
  <c r="BD2746" i="5"/>
  <c r="BC2746" i="5"/>
  <c r="BA2746" i="5"/>
  <c r="AZ2746" i="5"/>
  <c r="AY2746" i="5"/>
  <c r="AX2746" i="5"/>
  <c r="AV2746" i="5"/>
  <c r="AU2746" i="5"/>
  <c r="AT2746" i="5"/>
  <c r="AS2746" i="5"/>
  <c r="AQ2746" i="5"/>
  <c r="AP2746" i="5"/>
  <c r="AO2746" i="5"/>
  <c r="AN2746" i="5"/>
  <c r="AK2746" i="5"/>
  <c r="AJ2746" i="5"/>
  <c r="AI2746" i="5"/>
  <c r="AG2746" i="5"/>
  <c r="BK2745" i="5"/>
  <c r="BJ2745" i="5"/>
  <c r="BI2745" i="5"/>
  <c r="BH2745" i="5"/>
  <c r="BF2745" i="5"/>
  <c r="BE2745" i="5"/>
  <c r="BD2745" i="5"/>
  <c r="BC2745" i="5"/>
  <c r="BA2745" i="5"/>
  <c r="AZ2745" i="5"/>
  <c r="AY2745" i="5"/>
  <c r="AX2745" i="5"/>
  <c r="AV2745" i="5"/>
  <c r="AU2745" i="5"/>
  <c r="AT2745" i="5"/>
  <c r="AS2745" i="5"/>
  <c r="AQ2745" i="5"/>
  <c r="AP2745" i="5"/>
  <c r="AO2745" i="5"/>
  <c r="AN2745" i="5"/>
  <c r="AK2745" i="5"/>
  <c r="AJ2745" i="5"/>
  <c r="AI2745" i="5"/>
  <c r="AG2745" i="5"/>
  <c r="BK2744" i="5"/>
  <c r="BJ2744" i="5"/>
  <c r="BI2744" i="5"/>
  <c r="BH2744" i="5"/>
  <c r="BF2744" i="5"/>
  <c r="BE2744" i="5"/>
  <c r="BD2744" i="5"/>
  <c r="BC2744" i="5"/>
  <c r="BA2744" i="5"/>
  <c r="AZ2744" i="5"/>
  <c r="AY2744" i="5"/>
  <c r="AX2744" i="5"/>
  <c r="AV2744" i="5"/>
  <c r="AU2744" i="5"/>
  <c r="AT2744" i="5"/>
  <c r="AS2744" i="5"/>
  <c r="AQ2744" i="5"/>
  <c r="AP2744" i="5"/>
  <c r="AO2744" i="5"/>
  <c r="AN2744" i="5"/>
  <c r="AK2744" i="5"/>
  <c r="AJ2744" i="5"/>
  <c r="AI2744" i="5"/>
  <c r="AG2744" i="5"/>
  <c r="BK2743" i="5"/>
  <c r="BJ2743" i="5"/>
  <c r="BI2743" i="5"/>
  <c r="BH2743" i="5"/>
  <c r="BF2743" i="5"/>
  <c r="BE2743" i="5"/>
  <c r="BD2743" i="5"/>
  <c r="BC2743" i="5"/>
  <c r="BA2743" i="5"/>
  <c r="AZ2743" i="5"/>
  <c r="AY2743" i="5"/>
  <c r="AX2743" i="5"/>
  <c r="AV2743" i="5"/>
  <c r="AU2743" i="5"/>
  <c r="AT2743" i="5"/>
  <c r="AS2743" i="5"/>
  <c r="AQ2743" i="5"/>
  <c r="AP2743" i="5"/>
  <c r="AO2743" i="5"/>
  <c r="AN2743" i="5"/>
  <c r="AK2743" i="5"/>
  <c r="AJ2743" i="5"/>
  <c r="AI2743" i="5"/>
  <c r="AG2743" i="5"/>
  <c r="BK2742" i="5"/>
  <c r="BJ2742" i="5"/>
  <c r="BI2742" i="5"/>
  <c r="BH2742" i="5"/>
  <c r="BF2742" i="5"/>
  <c r="BE2742" i="5"/>
  <c r="BD2742" i="5"/>
  <c r="BC2742" i="5"/>
  <c r="BA2742" i="5"/>
  <c r="AZ2742" i="5"/>
  <c r="AY2742" i="5"/>
  <c r="AX2742" i="5"/>
  <c r="AV2742" i="5"/>
  <c r="AU2742" i="5"/>
  <c r="AT2742" i="5"/>
  <c r="AS2742" i="5"/>
  <c r="AQ2742" i="5"/>
  <c r="AP2742" i="5"/>
  <c r="AO2742" i="5"/>
  <c r="AN2742" i="5"/>
  <c r="AK2742" i="5"/>
  <c r="AJ2742" i="5"/>
  <c r="AI2742" i="5"/>
  <c r="AG2742" i="5"/>
  <c r="BK2741" i="5"/>
  <c r="BJ2741" i="5"/>
  <c r="BI2741" i="5"/>
  <c r="BH2741" i="5"/>
  <c r="BF2741" i="5"/>
  <c r="BE2741" i="5"/>
  <c r="BD2741" i="5"/>
  <c r="BC2741" i="5"/>
  <c r="BA2741" i="5"/>
  <c r="AZ2741" i="5"/>
  <c r="AY2741" i="5"/>
  <c r="AX2741" i="5"/>
  <c r="AV2741" i="5"/>
  <c r="AU2741" i="5"/>
  <c r="AT2741" i="5"/>
  <c r="AS2741" i="5"/>
  <c r="AQ2741" i="5"/>
  <c r="AP2741" i="5"/>
  <c r="AO2741" i="5"/>
  <c r="AN2741" i="5"/>
  <c r="AK2741" i="5"/>
  <c r="AJ2741" i="5"/>
  <c r="AI2741" i="5"/>
  <c r="AG2741" i="5"/>
  <c r="BK2740" i="5"/>
  <c r="BJ2740" i="5"/>
  <c r="BI2740" i="5"/>
  <c r="BH2740" i="5"/>
  <c r="BF2740" i="5"/>
  <c r="BE2740" i="5"/>
  <c r="BD2740" i="5"/>
  <c r="BC2740" i="5"/>
  <c r="BA2740" i="5"/>
  <c r="AZ2740" i="5"/>
  <c r="AY2740" i="5"/>
  <c r="AX2740" i="5"/>
  <c r="AV2740" i="5"/>
  <c r="AU2740" i="5"/>
  <c r="AT2740" i="5"/>
  <c r="AS2740" i="5"/>
  <c r="AQ2740" i="5"/>
  <c r="AP2740" i="5"/>
  <c r="AO2740" i="5"/>
  <c r="AN2740" i="5"/>
  <c r="AK2740" i="5"/>
  <c r="AJ2740" i="5"/>
  <c r="AI2740" i="5"/>
  <c r="AG2740" i="5"/>
  <c r="BK2739" i="5"/>
  <c r="BJ2739" i="5"/>
  <c r="BI2739" i="5"/>
  <c r="BH2739" i="5"/>
  <c r="BF2739" i="5"/>
  <c r="BE2739" i="5"/>
  <c r="BD2739" i="5"/>
  <c r="BC2739" i="5"/>
  <c r="BA2739" i="5"/>
  <c r="AZ2739" i="5"/>
  <c r="AY2739" i="5"/>
  <c r="AX2739" i="5"/>
  <c r="AV2739" i="5"/>
  <c r="AU2739" i="5"/>
  <c r="AT2739" i="5"/>
  <c r="AS2739" i="5"/>
  <c r="AQ2739" i="5"/>
  <c r="AP2739" i="5"/>
  <c r="AO2739" i="5"/>
  <c r="AN2739" i="5"/>
  <c r="AK2739" i="5"/>
  <c r="AJ2739" i="5"/>
  <c r="AI2739" i="5"/>
  <c r="AG2739" i="5"/>
  <c r="CB2738" i="5"/>
  <c r="CA2738" i="5"/>
  <c r="BZ2738" i="5"/>
  <c r="BY2738" i="5"/>
  <c r="BX2738" i="5"/>
  <c r="BW2738" i="5"/>
  <c r="BV2738" i="5"/>
  <c r="BU2738" i="5"/>
  <c r="BT2738" i="5"/>
  <c r="BS2738" i="5"/>
  <c r="BR2738" i="5"/>
  <c r="BQ2738" i="5"/>
  <c r="BK2738" i="5"/>
  <c r="BJ2738" i="5"/>
  <c r="BI2738" i="5"/>
  <c r="BH2738" i="5"/>
  <c r="BF2738" i="5"/>
  <c r="BE2738" i="5"/>
  <c r="BD2738" i="5"/>
  <c r="BC2738" i="5"/>
  <c r="BA2738" i="5"/>
  <c r="AZ2738" i="5"/>
  <c r="AY2738" i="5"/>
  <c r="AX2738" i="5"/>
  <c r="AV2738" i="5"/>
  <c r="AU2738" i="5"/>
  <c r="AT2738" i="5"/>
  <c r="AS2738" i="5"/>
  <c r="AQ2738" i="5"/>
  <c r="AP2738" i="5"/>
  <c r="AO2738" i="5"/>
  <c r="AN2738" i="5"/>
  <c r="AK2738" i="5"/>
  <c r="AJ2738" i="5"/>
  <c r="AI2738" i="5"/>
  <c r="AG2738" i="5"/>
  <c r="CB2737" i="5"/>
  <c r="CA2737" i="5"/>
  <c r="BZ2737" i="5"/>
  <c r="BY2737" i="5"/>
  <c r="BX2737" i="5"/>
  <c r="BW2737" i="5"/>
  <c r="BV2737" i="5"/>
  <c r="BU2737" i="5"/>
  <c r="BT2737" i="5"/>
  <c r="BS2737" i="5"/>
  <c r="BR2737" i="5"/>
  <c r="BQ2737" i="5"/>
  <c r="BK2737" i="5"/>
  <c r="BJ2737" i="5"/>
  <c r="BI2737" i="5"/>
  <c r="BH2737" i="5"/>
  <c r="BF2737" i="5"/>
  <c r="BE2737" i="5"/>
  <c r="BD2737" i="5"/>
  <c r="BC2737" i="5"/>
  <c r="BA2737" i="5"/>
  <c r="AZ2737" i="5"/>
  <c r="AY2737" i="5"/>
  <c r="AX2737" i="5"/>
  <c r="AV2737" i="5"/>
  <c r="AU2737" i="5"/>
  <c r="AT2737" i="5"/>
  <c r="AS2737" i="5"/>
  <c r="AQ2737" i="5"/>
  <c r="AP2737" i="5"/>
  <c r="AO2737" i="5"/>
  <c r="AN2737" i="5"/>
  <c r="AK2737" i="5"/>
  <c r="AJ2737" i="5"/>
  <c r="AI2737" i="5"/>
  <c r="AG2737" i="5"/>
  <c r="CB2736" i="5"/>
  <c r="CA2736" i="5"/>
  <c r="BZ2736" i="5"/>
  <c r="BY2736" i="5"/>
  <c r="BX2736" i="5"/>
  <c r="BW2736" i="5"/>
  <c r="BV2736" i="5"/>
  <c r="BU2736" i="5"/>
  <c r="BT2736" i="5"/>
  <c r="BS2736" i="5"/>
  <c r="BR2736" i="5"/>
  <c r="BQ2736" i="5"/>
  <c r="BK2736" i="5"/>
  <c r="BJ2736" i="5"/>
  <c r="BI2736" i="5"/>
  <c r="BH2736" i="5"/>
  <c r="BF2736" i="5"/>
  <c r="BE2736" i="5"/>
  <c r="BD2736" i="5"/>
  <c r="BC2736" i="5"/>
  <c r="BA2736" i="5"/>
  <c r="AZ2736" i="5"/>
  <c r="AY2736" i="5"/>
  <c r="AX2736" i="5"/>
  <c r="AV2736" i="5"/>
  <c r="AU2736" i="5"/>
  <c r="AT2736" i="5"/>
  <c r="AS2736" i="5"/>
  <c r="AQ2736" i="5"/>
  <c r="AP2736" i="5"/>
  <c r="AO2736" i="5"/>
  <c r="AN2736" i="5"/>
  <c r="AK2736" i="5"/>
  <c r="AJ2736" i="5"/>
  <c r="AI2736" i="5"/>
  <c r="AG2736" i="5"/>
  <c r="CB2735" i="5"/>
  <c r="CA2735" i="5"/>
  <c r="BZ2735" i="5"/>
  <c r="BY2735" i="5"/>
  <c r="BX2735" i="5"/>
  <c r="BW2735" i="5"/>
  <c r="BV2735" i="5"/>
  <c r="BU2735" i="5"/>
  <c r="BT2735" i="5"/>
  <c r="BS2735" i="5"/>
  <c r="BR2735" i="5"/>
  <c r="BQ2735" i="5"/>
  <c r="BK2735" i="5"/>
  <c r="BJ2735" i="5"/>
  <c r="BI2735" i="5"/>
  <c r="BH2735" i="5"/>
  <c r="BF2735" i="5"/>
  <c r="BE2735" i="5"/>
  <c r="BD2735" i="5"/>
  <c r="BC2735" i="5"/>
  <c r="BA2735" i="5"/>
  <c r="AZ2735" i="5"/>
  <c r="AY2735" i="5"/>
  <c r="AX2735" i="5"/>
  <c r="AV2735" i="5"/>
  <c r="AU2735" i="5"/>
  <c r="AT2735" i="5"/>
  <c r="AS2735" i="5"/>
  <c r="AQ2735" i="5"/>
  <c r="AP2735" i="5"/>
  <c r="AO2735" i="5"/>
  <c r="AN2735" i="5"/>
  <c r="AK2735" i="5"/>
  <c r="AJ2735" i="5"/>
  <c r="AI2735" i="5"/>
  <c r="AG2735" i="5"/>
  <c r="BK2734" i="5"/>
  <c r="BJ2734" i="5"/>
  <c r="BI2734" i="5"/>
  <c r="BH2734" i="5"/>
  <c r="BF2734" i="5"/>
  <c r="BE2734" i="5"/>
  <c r="BD2734" i="5"/>
  <c r="BC2734" i="5"/>
  <c r="BA2734" i="5"/>
  <c r="AZ2734" i="5"/>
  <c r="AY2734" i="5"/>
  <c r="AX2734" i="5"/>
  <c r="AV2734" i="5"/>
  <c r="AU2734" i="5"/>
  <c r="AT2734" i="5"/>
  <c r="AS2734" i="5"/>
  <c r="AQ2734" i="5"/>
  <c r="AP2734" i="5"/>
  <c r="AO2734" i="5"/>
  <c r="AN2734" i="5"/>
  <c r="AK2734" i="5"/>
  <c r="AJ2734" i="5"/>
  <c r="AI2734" i="5"/>
  <c r="AG2734" i="5"/>
  <c r="BK2733" i="5"/>
  <c r="BJ2733" i="5"/>
  <c r="BI2733" i="5"/>
  <c r="BH2733" i="5"/>
  <c r="BF2733" i="5"/>
  <c r="BE2733" i="5"/>
  <c r="BD2733" i="5"/>
  <c r="BC2733" i="5"/>
  <c r="BA2733" i="5"/>
  <c r="AZ2733" i="5"/>
  <c r="AY2733" i="5"/>
  <c r="AX2733" i="5"/>
  <c r="AV2733" i="5"/>
  <c r="AU2733" i="5"/>
  <c r="AT2733" i="5"/>
  <c r="AS2733" i="5"/>
  <c r="AQ2733" i="5"/>
  <c r="AP2733" i="5"/>
  <c r="AO2733" i="5"/>
  <c r="AN2733" i="5"/>
  <c r="AK2733" i="5"/>
  <c r="AJ2733" i="5"/>
  <c r="AI2733" i="5"/>
  <c r="AG2733" i="5"/>
  <c r="BK2732" i="5"/>
  <c r="BJ2732" i="5"/>
  <c r="BI2732" i="5"/>
  <c r="BH2732" i="5"/>
  <c r="BF2732" i="5"/>
  <c r="BE2732" i="5"/>
  <c r="BD2732" i="5"/>
  <c r="BC2732" i="5"/>
  <c r="BA2732" i="5"/>
  <c r="AZ2732" i="5"/>
  <c r="AY2732" i="5"/>
  <c r="AX2732" i="5"/>
  <c r="AV2732" i="5"/>
  <c r="AU2732" i="5"/>
  <c r="AT2732" i="5"/>
  <c r="AS2732" i="5"/>
  <c r="AQ2732" i="5"/>
  <c r="AP2732" i="5"/>
  <c r="AO2732" i="5"/>
  <c r="AN2732" i="5"/>
  <c r="AK2732" i="5"/>
  <c r="AJ2732" i="5"/>
  <c r="AI2732" i="5"/>
  <c r="AG2732" i="5"/>
  <c r="BK2731" i="5"/>
  <c r="BJ2731" i="5"/>
  <c r="BI2731" i="5"/>
  <c r="BH2731" i="5"/>
  <c r="BF2731" i="5"/>
  <c r="BE2731" i="5"/>
  <c r="BD2731" i="5"/>
  <c r="BC2731" i="5"/>
  <c r="BA2731" i="5"/>
  <c r="AZ2731" i="5"/>
  <c r="AY2731" i="5"/>
  <c r="AX2731" i="5"/>
  <c r="AV2731" i="5"/>
  <c r="AU2731" i="5"/>
  <c r="AT2731" i="5"/>
  <c r="AS2731" i="5"/>
  <c r="AQ2731" i="5"/>
  <c r="AP2731" i="5"/>
  <c r="AO2731" i="5"/>
  <c r="AN2731" i="5"/>
  <c r="AK2731" i="5"/>
  <c r="AJ2731" i="5"/>
  <c r="AI2731" i="5"/>
  <c r="AG2731" i="5"/>
  <c r="CB2730" i="5"/>
  <c r="CA2730" i="5"/>
  <c r="BZ2730" i="5"/>
  <c r="BY2730" i="5"/>
  <c r="BX2730" i="5"/>
  <c r="BW2730" i="5"/>
  <c r="BV2730" i="5"/>
  <c r="BU2730" i="5"/>
  <c r="BT2730" i="5"/>
  <c r="BS2730" i="5"/>
  <c r="BR2730" i="5"/>
  <c r="BQ2730" i="5"/>
  <c r="BK2730" i="5"/>
  <c r="BJ2730" i="5"/>
  <c r="BI2730" i="5"/>
  <c r="BH2730" i="5"/>
  <c r="BF2730" i="5"/>
  <c r="BE2730" i="5"/>
  <c r="BD2730" i="5"/>
  <c r="BC2730" i="5"/>
  <c r="BA2730" i="5"/>
  <c r="AZ2730" i="5"/>
  <c r="AY2730" i="5"/>
  <c r="AX2730" i="5"/>
  <c r="AV2730" i="5"/>
  <c r="AU2730" i="5"/>
  <c r="AT2730" i="5"/>
  <c r="AS2730" i="5"/>
  <c r="AQ2730" i="5"/>
  <c r="AP2730" i="5"/>
  <c r="AO2730" i="5"/>
  <c r="AN2730" i="5"/>
  <c r="AK2730" i="5"/>
  <c r="AJ2730" i="5"/>
  <c r="AI2730" i="5"/>
  <c r="AG2730" i="5"/>
  <c r="CB2729" i="5"/>
  <c r="CA2729" i="5"/>
  <c r="BZ2729" i="5"/>
  <c r="BY2729" i="5"/>
  <c r="BX2729" i="5"/>
  <c r="BW2729" i="5"/>
  <c r="BV2729" i="5"/>
  <c r="BU2729" i="5"/>
  <c r="BT2729" i="5"/>
  <c r="BS2729" i="5"/>
  <c r="BR2729" i="5"/>
  <c r="BQ2729" i="5"/>
  <c r="BK2729" i="5"/>
  <c r="BJ2729" i="5"/>
  <c r="BI2729" i="5"/>
  <c r="BH2729" i="5"/>
  <c r="BF2729" i="5"/>
  <c r="BE2729" i="5"/>
  <c r="BD2729" i="5"/>
  <c r="BC2729" i="5"/>
  <c r="BA2729" i="5"/>
  <c r="AZ2729" i="5"/>
  <c r="AY2729" i="5"/>
  <c r="AX2729" i="5"/>
  <c r="AV2729" i="5"/>
  <c r="AU2729" i="5"/>
  <c r="AT2729" i="5"/>
  <c r="AS2729" i="5"/>
  <c r="AQ2729" i="5"/>
  <c r="AP2729" i="5"/>
  <c r="AO2729" i="5"/>
  <c r="AN2729" i="5"/>
  <c r="AK2729" i="5"/>
  <c r="AJ2729" i="5"/>
  <c r="AI2729" i="5"/>
  <c r="AG2729" i="5"/>
  <c r="CB2728" i="5"/>
  <c r="CA2728" i="5"/>
  <c r="BZ2728" i="5"/>
  <c r="BY2728" i="5"/>
  <c r="BX2728" i="5"/>
  <c r="BW2728" i="5"/>
  <c r="BV2728" i="5"/>
  <c r="BU2728" i="5"/>
  <c r="BT2728" i="5"/>
  <c r="BS2728" i="5"/>
  <c r="BR2728" i="5"/>
  <c r="BQ2728" i="5"/>
  <c r="BK2728" i="5"/>
  <c r="BJ2728" i="5"/>
  <c r="BI2728" i="5"/>
  <c r="BH2728" i="5"/>
  <c r="BF2728" i="5"/>
  <c r="BE2728" i="5"/>
  <c r="BD2728" i="5"/>
  <c r="BC2728" i="5"/>
  <c r="BA2728" i="5"/>
  <c r="AZ2728" i="5"/>
  <c r="AY2728" i="5"/>
  <c r="AX2728" i="5"/>
  <c r="AV2728" i="5"/>
  <c r="AU2728" i="5"/>
  <c r="AT2728" i="5"/>
  <c r="AS2728" i="5"/>
  <c r="AQ2728" i="5"/>
  <c r="AP2728" i="5"/>
  <c r="AO2728" i="5"/>
  <c r="AN2728" i="5"/>
  <c r="AK2728" i="5"/>
  <c r="AJ2728" i="5"/>
  <c r="AI2728" i="5"/>
  <c r="AG2728" i="5"/>
  <c r="CB2727" i="5"/>
  <c r="CA2727" i="5"/>
  <c r="BZ2727" i="5"/>
  <c r="BY2727" i="5"/>
  <c r="BX2727" i="5"/>
  <c r="BW2727" i="5"/>
  <c r="BV2727" i="5"/>
  <c r="BU2727" i="5"/>
  <c r="BT2727" i="5"/>
  <c r="BS2727" i="5"/>
  <c r="BR2727" i="5"/>
  <c r="BQ2727" i="5"/>
  <c r="BK2727" i="5"/>
  <c r="BJ2727" i="5"/>
  <c r="BI2727" i="5"/>
  <c r="BH2727" i="5"/>
  <c r="BF2727" i="5"/>
  <c r="BE2727" i="5"/>
  <c r="BD2727" i="5"/>
  <c r="BC2727" i="5"/>
  <c r="BA2727" i="5"/>
  <c r="AZ2727" i="5"/>
  <c r="AY2727" i="5"/>
  <c r="AX2727" i="5"/>
  <c r="AV2727" i="5"/>
  <c r="AU2727" i="5"/>
  <c r="AT2727" i="5"/>
  <c r="AS2727" i="5"/>
  <c r="AQ2727" i="5"/>
  <c r="AP2727" i="5"/>
  <c r="AO2727" i="5"/>
  <c r="AN2727" i="5"/>
  <c r="AK2727" i="5"/>
  <c r="AJ2727" i="5"/>
  <c r="AI2727" i="5"/>
  <c r="AG2727" i="5"/>
  <c r="BK2726" i="5"/>
  <c r="BJ2726" i="5"/>
  <c r="BI2726" i="5"/>
  <c r="BH2726" i="5"/>
  <c r="BF2726" i="5"/>
  <c r="BE2726" i="5"/>
  <c r="BD2726" i="5"/>
  <c r="BC2726" i="5"/>
  <c r="BA2726" i="5"/>
  <c r="AZ2726" i="5"/>
  <c r="AY2726" i="5"/>
  <c r="AX2726" i="5"/>
  <c r="AV2726" i="5"/>
  <c r="AU2726" i="5"/>
  <c r="AT2726" i="5"/>
  <c r="AS2726" i="5"/>
  <c r="AQ2726" i="5"/>
  <c r="AP2726" i="5"/>
  <c r="AO2726" i="5"/>
  <c r="AN2726" i="5"/>
  <c r="AK2726" i="5"/>
  <c r="AJ2726" i="5"/>
  <c r="AI2726" i="5"/>
  <c r="AG2726" i="5"/>
  <c r="BK2725" i="5"/>
  <c r="BJ2725" i="5"/>
  <c r="BI2725" i="5"/>
  <c r="BH2725" i="5"/>
  <c r="BF2725" i="5"/>
  <c r="BE2725" i="5"/>
  <c r="BD2725" i="5"/>
  <c r="BC2725" i="5"/>
  <c r="BA2725" i="5"/>
  <c r="AZ2725" i="5"/>
  <c r="AY2725" i="5"/>
  <c r="AX2725" i="5"/>
  <c r="AV2725" i="5"/>
  <c r="AU2725" i="5"/>
  <c r="AT2725" i="5"/>
  <c r="AS2725" i="5"/>
  <c r="AQ2725" i="5"/>
  <c r="AP2725" i="5"/>
  <c r="AO2725" i="5"/>
  <c r="AN2725" i="5"/>
  <c r="AK2725" i="5"/>
  <c r="AJ2725" i="5"/>
  <c r="AI2725" i="5"/>
  <c r="AG2725" i="5"/>
  <c r="BK2724" i="5"/>
  <c r="BJ2724" i="5"/>
  <c r="BI2724" i="5"/>
  <c r="BH2724" i="5"/>
  <c r="BF2724" i="5"/>
  <c r="BE2724" i="5"/>
  <c r="BD2724" i="5"/>
  <c r="BC2724" i="5"/>
  <c r="BA2724" i="5"/>
  <c r="AZ2724" i="5"/>
  <c r="AY2724" i="5"/>
  <c r="AX2724" i="5"/>
  <c r="AV2724" i="5"/>
  <c r="AU2724" i="5"/>
  <c r="AT2724" i="5"/>
  <c r="AS2724" i="5"/>
  <c r="AQ2724" i="5"/>
  <c r="AP2724" i="5"/>
  <c r="AO2724" i="5"/>
  <c r="AN2724" i="5"/>
  <c r="AK2724" i="5"/>
  <c r="AJ2724" i="5"/>
  <c r="AI2724" i="5"/>
  <c r="AG2724" i="5"/>
  <c r="BK2723" i="5"/>
  <c r="BJ2723" i="5"/>
  <c r="BI2723" i="5"/>
  <c r="BH2723" i="5"/>
  <c r="BF2723" i="5"/>
  <c r="BE2723" i="5"/>
  <c r="BD2723" i="5"/>
  <c r="BC2723" i="5"/>
  <c r="BA2723" i="5"/>
  <c r="AZ2723" i="5"/>
  <c r="AY2723" i="5"/>
  <c r="AX2723" i="5"/>
  <c r="AV2723" i="5"/>
  <c r="AU2723" i="5"/>
  <c r="AT2723" i="5"/>
  <c r="AS2723" i="5"/>
  <c r="AQ2723" i="5"/>
  <c r="AP2723" i="5"/>
  <c r="AO2723" i="5"/>
  <c r="AN2723" i="5"/>
  <c r="AK2723" i="5"/>
  <c r="AJ2723" i="5"/>
  <c r="AI2723" i="5"/>
  <c r="AG2723" i="5"/>
  <c r="BK2722" i="5"/>
  <c r="BJ2722" i="5"/>
  <c r="BI2722" i="5"/>
  <c r="BH2722" i="5"/>
  <c r="BF2722" i="5"/>
  <c r="BE2722" i="5"/>
  <c r="BD2722" i="5"/>
  <c r="BC2722" i="5"/>
  <c r="BA2722" i="5"/>
  <c r="AZ2722" i="5"/>
  <c r="AY2722" i="5"/>
  <c r="AX2722" i="5"/>
  <c r="AV2722" i="5"/>
  <c r="AU2722" i="5"/>
  <c r="AT2722" i="5"/>
  <c r="AS2722" i="5"/>
  <c r="AQ2722" i="5"/>
  <c r="AP2722" i="5"/>
  <c r="AO2722" i="5"/>
  <c r="AN2722" i="5"/>
  <c r="AK2722" i="5"/>
  <c r="AJ2722" i="5"/>
  <c r="AI2722" i="5"/>
  <c r="AG2722" i="5"/>
  <c r="BK2721" i="5"/>
  <c r="BJ2721" i="5"/>
  <c r="BI2721" i="5"/>
  <c r="BH2721" i="5"/>
  <c r="BF2721" i="5"/>
  <c r="BE2721" i="5"/>
  <c r="BD2721" i="5"/>
  <c r="BC2721" i="5"/>
  <c r="BA2721" i="5"/>
  <c r="AZ2721" i="5"/>
  <c r="AY2721" i="5"/>
  <c r="AX2721" i="5"/>
  <c r="AV2721" i="5"/>
  <c r="AU2721" i="5"/>
  <c r="AT2721" i="5"/>
  <c r="AS2721" i="5"/>
  <c r="AQ2721" i="5"/>
  <c r="AP2721" i="5"/>
  <c r="AO2721" i="5"/>
  <c r="AN2721" i="5"/>
  <c r="AK2721" i="5"/>
  <c r="AJ2721" i="5"/>
  <c r="AI2721" i="5"/>
  <c r="AG2721" i="5"/>
  <c r="CB2720" i="5"/>
  <c r="CA2720" i="5"/>
  <c r="BZ2720" i="5"/>
  <c r="BY2720" i="5"/>
  <c r="BX2720" i="5"/>
  <c r="BW2720" i="5"/>
  <c r="BV2720" i="5"/>
  <c r="BU2720" i="5"/>
  <c r="BT2720" i="5"/>
  <c r="BS2720" i="5"/>
  <c r="BR2720" i="5"/>
  <c r="BQ2720" i="5"/>
  <c r="BK2720" i="5"/>
  <c r="BJ2720" i="5"/>
  <c r="BI2720" i="5"/>
  <c r="BH2720" i="5"/>
  <c r="BF2720" i="5"/>
  <c r="BE2720" i="5"/>
  <c r="BD2720" i="5"/>
  <c r="BC2720" i="5"/>
  <c r="BA2720" i="5"/>
  <c r="AZ2720" i="5"/>
  <c r="AY2720" i="5"/>
  <c r="AX2720" i="5"/>
  <c r="AV2720" i="5"/>
  <c r="AU2720" i="5"/>
  <c r="AT2720" i="5"/>
  <c r="AS2720" i="5"/>
  <c r="AQ2720" i="5"/>
  <c r="AP2720" i="5"/>
  <c r="AO2720" i="5"/>
  <c r="AN2720" i="5"/>
  <c r="AK2720" i="5"/>
  <c r="AJ2720" i="5"/>
  <c r="AI2720" i="5"/>
  <c r="AG2720" i="5"/>
  <c r="CB2719" i="5"/>
  <c r="CA2719" i="5"/>
  <c r="BZ2719" i="5"/>
  <c r="BY2719" i="5"/>
  <c r="BX2719" i="5"/>
  <c r="BW2719" i="5"/>
  <c r="BV2719" i="5"/>
  <c r="BU2719" i="5"/>
  <c r="BT2719" i="5"/>
  <c r="BS2719" i="5"/>
  <c r="BR2719" i="5"/>
  <c r="BQ2719" i="5"/>
  <c r="BK2719" i="5"/>
  <c r="BJ2719" i="5"/>
  <c r="BI2719" i="5"/>
  <c r="BH2719" i="5"/>
  <c r="BF2719" i="5"/>
  <c r="BE2719" i="5"/>
  <c r="BD2719" i="5"/>
  <c r="BC2719" i="5"/>
  <c r="BA2719" i="5"/>
  <c r="AZ2719" i="5"/>
  <c r="AY2719" i="5"/>
  <c r="AX2719" i="5"/>
  <c r="AV2719" i="5"/>
  <c r="AU2719" i="5"/>
  <c r="AT2719" i="5"/>
  <c r="AS2719" i="5"/>
  <c r="AQ2719" i="5"/>
  <c r="AP2719" i="5"/>
  <c r="AO2719" i="5"/>
  <c r="AN2719" i="5"/>
  <c r="AK2719" i="5"/>
  <c r="AJ2719" i="5"/>
  <c r="AI2719" i="5"/>
  <c r="AG2719" i="5"/>
  <c r="CB2718" i="5"/>
  <c r="CA2718" i="5"/>
  <c r="BZ2718" i="5"/>
  <c r="BY2718" i="5"/>
  <c r="BX2718" i="5"/>
  <c r="BW2718" i="5"/>
  <c r="BV2718" i="5"/>
  <c r="BU2718" i="5"/>
  <c r="BT2718" i="5"/>
  <c r="BS2718" i="5"/>
  <c r="BR2718" i="5"/>
  <c r="BQ2718" i="5"/>
  <c r="BK2718" i="5"/>
  <c r="BJ2718" i="5"/>
  <c r="BI2718" i="5"/>
  <c r="BH2718" i="5"/>
  <c r="BF2718" i="5"/>
  <c r="BE2718" i="5"/>
  <c r="BD2718" i="5"/>
  <c r="BC2718" i="5"/>
  <c r="BA2718" i="5"/>
  <c r="AZ2718" i="5"/>
  <c r="AY2718" i="5"/>
  <c r="AX2718" i="5"/>
  <c r="AV2718" i="5"/>
  <c r="AU2718" i="5"/>
  <c r="AT2718" i="5"/>
  <c r="AS2718" i="5"/>
  <c r="AQ2718" i="5"/>
  <c r="AP2718" i="5"/>
  <c r="AO2718" i="5"/>
  <c r="AN2718" i="5"/>
  <c r="AK2718" i="5"/>
  <c r="AJ2718" i="5"/>
  <c r="AI2718" i="5"/>
  <c r="AG2718" i="5"/>
  <c r="CB2717" i="5"/>
  <c r="CA2717" i="5"/>
  <c r="BZ2717" i="5"/>
  <c r="BY2717" i="5"/>
  <c r="BX2717" i="5"/>
  <c r="BW2717" i="5"/>
  <c r="BV2717" i="5"/>
  <c r="BU2717" i="5"/>
  <c r="BT2717" i="5"/>
  <c r="BS2717" i="5"/>
  <c r="BR2717" i="5"/>
  <c r="BQ2717" i="5"/>
  <c r="BK2717" i="5"/>
  <c r="BJ2717" i="5"/>
  <c r="BI2717" i="5"/>
  <c r="BH2717" i="5"/>
  <c r="BF2717" i="5"/>
  <c r="BE2717" i="5"/>
  <c r="BD2717" i="5"/>
  <c r="BC2717" i="5"/>
  <c r="BA2717" i="5"/>
  <c r="AZ2717" i="5"/>
  <c r="AY2717" i="5"/>
  <c r="AX2717" i="5"/>
  <c r="AV2717" i="5"/>
  <c r="AU2717" i="5"/>
  <c r="AT2717" i="5"/>
  <c r="AS2717" i="5"/>
  <c r="AQ2717" i="5"/>
  <c r="AP2717" i="5"/>
  <c r="AO2717" i="5"/>
  <c r="AN2717" i="5"/>
  <c r="AK2717" i="5"/>
  <c r="AJ2717" i="5"/>
  <c r="AI2717" i="5"/>
  <c r="AG2717" i="5"/>
  <c r="BK2716" i="5"/>
  <c r="BJ2716" i="5"/>
  <c r="BI2716" i="5"/>
  <c r="BH2716" i="5"/>
  <c r="BF2716" i="5"/>
  <c r="BE2716" i="5"/>
  <c r="BD2716" i="5"/>
  <c r="BC2716" i="5"/>
  <c r="BA2716" i="5"/>
  <c r="AZ2716" i="5"/>
  <c r="AY2716" i="5"/>
  <c r="AX2716" i="5"/>
  <c r="AV2716" i="5"/>
  <c r="AU2716" i="5"/>
  <c r="AT2716" i="5"/>
  <c r="AS2716" i="5"/>
  <c r="AQ2716" i="5"/>
  <c r="AP2716" i="5"/>
  <c r="AO2716" i="5"/>
  <c r="AN2716" i="5"/>
  <c r="AK2716" i="5"/>
  <c r="AJ2716" i="5"/>
  <c r="AI2716" i="5"/>
  <c r="AG2716" i="5"/>
  <c r="BK2715" i="5"/>
  <c r="BJ2715" i="5"/>
  <c r="BI2715" i="5"/>
  <c r="BH2715" i="5"/>
  <c r="BF2715" i="5"/>
  <c r="BE2715" i="5"/>
  <c r="BD2715" i="5"/>
  <c r="BC2715" i="5"/>
  <c r="BA2715" i="5"/>
  <c r="AZ2715" i="5"/>
  <c r="AY2715" i="5"/>
  <c r="AX2715" i="5"/>
  <c r="AV2715" i="5"/>
  <c r="AU2715" i="5"/>
  <c r="AT2715" i="5"/>
  <c r="AS2715" i="5"/>
  <c r="AQ2715" i="5"/>
  <c r="AP2715" i="5"/>
  <c r="AO2715" i="5"/>
  <c r="AN2715" i="5"/>
  <c r="AK2715" i="5"/>
  <c r="AJ2715" i="5"/>
  <c r="AI2715" i="5"/>
  <c r="AG2715" i="5"/>
  <c r="BK2714" i="5"/>
  <c r="BJ2714" i="5"/>
  <c r="BI2714" i="5"/>
  <c r="BH2714" i="5"/>
  <c r="BF2714" i="5"/>
  <c r="BE2714" i="5"/>
  <c r="BD2714" i="5"/>
  <c r="BC2714" i="5"/>
  <c r="BA2714" i="5"/>
  <c r="AZ2714" i="5"/>
  <c r="AY2714" i="5"/>
  <c r="AX2714" i="5"/>
  <c r="AV2714" i="5"/>
  <c r="AU2714" i="5"/>
  <c r="AT2714" i="5"/>
  <c r="AS2714" i="5"/>
  <c r="AQ2714" i="5"/>
  <c r="AP2714" i="5"/>
  <c r="AO2714" i="5"/>
  <c r="AN2714" i="5"/>
  <c r="AK2714" i="5"/>
  <c r="AJ2714" i="5"/>
  <c r="AI2714" i="5"/>
  <c r="AG2714" i="5"/>
  <c r="BK2713" i="5"/>
  <c r="BJ2713" i="5"/>
  <c r="BI2713" i="5"/>
  <c r="BH2713" i="5"/>
  <c r="BF2713" i="5"/>
  <c r="BE2713" i="5"/>
  <c r="BD2713" i="5"/>
  <c r="BC2713" i="5"/>
  <c r="BA2713" i="5"/>
  <c r="AZ2713" i="5"/>
  <c r="AY2713" i="5"/>
  <c r="AX2713" i="5"/>
  <c r="AV2713" i="5"/>
  <c r="AU2713" i="5"/>
  <c r="AT2713" i="5"/>
  <c r="AS2713" i="5"/>
  <c r="AQ2713" i="5"/>
  <c r="AP2713" i="5"/>
  <c r="AO2713" i="5"/>
  <c r="AN2713" i="5"/>
  <c r="AK2713" i="5"/>
  <c r="AJ2713" i="5"/>
  <c r="AI2713" i="5"/>
  <c r="AG2713" i="5"/>
  <c r="BK2712" i="5"/>
  <c r="BJ2712" i="5"/>
  <c r="BI2712" i="5"/>
  <c r="BH2712" i="5"/>
  <c r="BF2712" i="5"/>
  <c r="BE2712" i="5"/>
  <c r="BD2712" i="5"/>
  <c r="BC2712" i="5"/>
  <c r="BA2712" i="5"/>
  <c r="AZ2712" i="5"/>
  <c r="AY2712" i="5"/>
  <c r="AX2712" i="5"/>
  <c r="AV2712" i="5"/>
  <c r="AU2712" i="5"/>
  <c r="AT2712" i="5"/>
  <c r="AS2712" i="5"/>
  <c r="AQ2712" i="5"/>
  <c r="AP2712" i="5"/>
  <c r="AO2712" i="5"/>
  <c r="AN2712" i="5"/>
  <c r="AK2712" i="5"/>
  <c r="AJ2712" i="5"/>
  <c r="AI2712" i="5"/>
  <c r="AG2712" i="5"/>
  <c r="BK2711" i="5"/>
  <c r="BJ2711" i="5"/>
  <c r="BI2711" i="5"/>
  <c r="BH2711" i="5"/>
  <c r="BF2711" i="5"/>
  <c r="BE2711" i="5"/>
  <c r="BD2711" i="5"/>
  <c r="BC2711" i="5"/>
  <c r="BA2711" i="5"/>
  <c r="AZ2711" i="5"/>
  <c r="AY2711" i="5"/>
  <c r="AX2711" i="5"/>
  <c r="AV2711" i="5"/>
  <c r="AU2711" i="5"/>
  <c r="AT2711" i="5"/>
  <c r="AS2711" i="5"/>
  <c r="AQ2711" i="5"/>
  <c r="AP2711" i="5"/>
  <c r="AO2711" i="5"/>
  <c r="AN2711" i="5"/>
  <c r="AK2711" i="5"/>
  <c r="AJ2711" i="5"/>
  <c r="AI2711" i="5"/>
  <c r="AG2711" i="5"/>
  <c r="BK2710" i="5"/>
  <c r="BJ2710" i="5"/>
  <c r="BI2710" i="5"/>
  <c r="BH2710" i="5"/>
  <c r="BF2710" i="5"/>
  <c r="BE2710" i="5"/>
  <c r="BD2710" i="5"/>
  <c r="BC2710" i="5"/>
  <c r="BA2710" i="5"/>
  <c r="AZ2710" i="5"/>
  <c r="AY2710" i="5"/>
  <c r="AX2710" i="5"/>
  <c r="AV2710" i="5"/>
  <c r="AU2710" i="5"/>
  <c r="AT2710" i="5"/>
  <c r="AS2710" i="5"/>
  <c r="AQ2710" i="5"/>
  <c r="AP2710" i="5"/>
  <c r="AO2710" i="5"/>
  <c r="AN2710" i="5"/>
  <c r="AK2710" i="5"/>
  <c r="AJ2710" i="5"/>
  <c r="AI2710" i="5"/>
  <c r="AG2710" i="5"/>
  <c r="BK2709" i="5"/>
  <c r="BJ2709" i="5"/>
  <c r="BI2709" i="5"/>
  <c r="BH2709" i="5"/>
  <c r="BF2709" i="5"/>
  <c r="BE2709" i="5"/>
  <c r="BD2709" i="5"/>
  <c r="BC2709" i="5"/>
  <c r="BA2709" i="5"/>
  <c r="AZ2709" i="5"/>
  <c r="AY2709" i="5"/>
  <c r="AX2709" i="5"/>
  <c r="AV2709" i="5"/>
  <c r="AU2709" i="5"/>
  <c r="AT2709" i="5"/>
  <c r="AS2709" i="5"/>
  <c r="AQ2709" i="5"/>
  <c r="AP2709" i="5"/>
  <c r="AO2709" i="5"/>
  <c r="AN2709" i="5"/>
  <c r="AK2709" i="5"/>
  <c r="AJ2709" i="5"/>
  <c r="AI2709" i="5"/>
  <c r="AG2709" i="5"/>
  <c r="BK2708" i="5"/>
  <c r="BJ2708" i="5"/>
  <c r="BI2708" i="5"/>
  <c r="BH2708" i="5"/>
  <c r="BF2708" i="5"/>
  <c r="BE2708" i="5"/>
  <c r="BD2708" i="5"/>
  <c r="BC2708" i="5"/>
  <c r="BA2708" i="5"/>
  <c r="AZ2708" i="5"/>
  <c r="AY2708" i="5"/>
  <c r="AX2708" i="5"/>
  <c r="AV2708" i="5"/>
  <c r="AU2708" i="5"/>
  <c r="AT2708" i="5"/>
  <c r="AS2708" i="5"/>
  <c r="AQ2708" i="5"/>
  <c r="AP2708" i="5"/>
  <c r="AO2708" i="5"/>
  <c r="AN2708" i="5"/>
  <c r="AK2708" i="5"/>
  <c r="AJ2708" i="5"/>
  <c r="AI2708" i="5"/>
  <c r="AG2708" i="5"/>
  <c r="BK2707" i="5"/>
  <c r="BJ2707" i="5"/>
  <c r="BI2707" i="5"/>
  <c r="BH2707" i="5"/>
  <c r="BF2707" i="5"/>
  <c r="BE2707" i="5"/>
  <c r="BD2707" i="5"/>
  <c r="BC2707" i="5"/>
  <c r="BA2707" i="5"/>
  <c r="AZ2707" i="5"/>
  <c r="AY2707" i="5"/>
  <c r="AX2707" i="5"/>
  <c r="AV2707" i="5"/>
  <c r="AU2707" i="5"/>
  <c r="AT2707" i="5"/>
  <c r="AS2707" i="5"/>
  <c r="AQ2707" i="5"/>
  <c r="AP2707" i="5"/>
  <c r="AO2707" i="5"/>
  <c r="AN2707" i="5"/>
  <c r="AK2707" i="5"/>
  <c r="AJ2707" i="5"/>
  <c r="AI2707" i="5"/>
  <c r="AG2707" i="5"/>
  <c r="BK2706" i="5"/>
  <c r="BJ2706" i="5"/>
  <c r="BI2706" i="5"/>
  <c r="BH2706" i="5"/>
  <c r="BF2706" i="5"/>
  <c r="BE2706" i="5"/>
  <c r="BD2706" i="5"/>
  <c r="BC2706" i="5"/>
  <c r="BA2706" i="5"/>
  <c r="AZ2706" i="5"/>
  <c r="AY2706" i="5"/>
  <c r="AX2706" i="5"/>
  <c r="AV2706" i="5"/>
  <c r="AU2706" i="5"/>
  <c r="AT2706" i="5"/>
  <c r="AS2706" i="5"/>
  <c r="AQ2706" i="5"/>
  <c r="AP2706" i="5"/>
  <c r="AO2706" i="5"/>
  <c r="AN2706" i="5"/>
  <c r="AK2706" i="5"/>
  <c r="AJ2706" i="5"/>
  <c r="AI2706" i="5"/>
  <c r="AG2706" i="5"/>
  <c r="AG2694" i="5"/>
  <c r="AJ2694" i="5"/>
  <c r="BS2681" i="5"/>
  <c r="BS2680" i="5"/>
  <c r="BR2683" i="5"/>
  <c r="BR2682" i="5"/>
  <c r="BR2681" i="5"/>
  <c r="BR2680" i="5"/>
  <c r="BQ2683" i="5"/>
  <c r="BQ2682" i="5"/>
  <c r="BQ2681" i="5"/>
  <c r="BQ2680" i="5"/>
  <c r="CK2682" i="5"/>
  <c r="CJ2682" i="5"/>
  <c r="CI2682" i="5"/>
  <c r="CH2682" i="5"/>
  <c r="CG2682" i="5"/>
  <c r="CF2682" i="5"/>
  <c r="CE2682" i="5"/>
  <c r="CD2682" i="5"/>
  <c r="CC2682" i="5"/>
  <c r="CB2682" i="5"/>
  <c r="CA2682" i="5"/>
  <c r="BZ2682" i="5"/>
  <c r="BY2682" i="5"/>
  <c r="BX2682" i="5"/>
  <c r="BW2682" i="5"/>
  <c r="BV2682" i="5"/>
  <c r="BU2682" i="5"/>
  <c r="BT2682" i="5"/>
  <c r="BS2682" i="5"/>
  <c r="CK2681" i="5"/>
  <c r="CJ2681" i="5"/>
  <c r="CI2681" i="5"/>
  <c r="CH2681" i="5"/>
  <c r="CG2681" i="5"/>
  <c r="CF2681" i="5"/>
  <c r="CE2681" i="5"/>
  <c r="CD2681" i="5"/>
  <c r="CC2681" i="5"/>
  <c r="CB2681" i="5"/>
  <c r="CA2681" i="5"/>
  <c r="BZ2681" i="5"/>
  <c r="BY2681" i="5"/>
  <c r="BX2681" i="5"/>
  <c r="BW2681" i="5"/>
  <c r="BV2681" i="5"/>
  <c r="BU2681" i="5"/>
  <c r="BT2681" i="5"/>
  <c r="CK2680" i="5"/>
  <c r="CJ2680" i="5"/>
  <c r="CI2680" i="5"/>
  <c r="CH2680" i="5"/>
  <c r="CG2680" i="5"/>
  <c r="CF2680" i="5"/>
  <c r="CE2680" i="5"/>
  <c r="CD2680" i="5"/>
  <c r="CC2680" i="5"/>
  <c r="CB2680" i="5"/>
  <c r="CA2680" i="5"/>
  <c r="BZ2680" i="5"/>
  <c r="BY2680" i="5"/>
  <c r="BX2680" i="5"/>
  <c r="BW2680" i="5"/>
  <c r="BV2680" i="5"/>
  <c r="BU2680" i="5"/>
  <c r="BT2680" i="5"/>
  <c r="CK2683" i="5"/>
  <c r="CJ2683" i="5"/>
  <c r="CI2683" i="5"/>
  <c r="CH2683" i="5"/>
  <c r="CG2683" i="5"/>
  <c r="CF2683" i="5"/>
  <c r="CE2683" i="5"/>
  <c r="CD2683" i="5"/>
  <c r="CC2683" i="5"/>
  <c r="CB2683" i="5"/>
  <c r="CA2683" i="5"/>
  <c r="BZ2683" i="5"/>
  <c r="BY2683" i="5"/>
  <c r="BX2683" i="5"/>
  <c r="BW2683" i="5"/>
  <c r="BV2683" i="5"/>
  <c r="BU2683" i="5"/>
  <c r="BT2683" i="5"/>
  <c r="BS2683" i="5"/>
  <c r="BS2669" i="5"/>
  <c r="BR2672" i="5"/>
  <c r="BR2671" i="5"/>
  <c r="BR2670" i="5"/>
  <c r="BR2669" i="5"/>
  <c r="BQ2672" i="5"/>
  <c r="BQ2671" i="5"/>
  <c r="BQ2670" i="5"/>
  <c r="BQ2669" i="5"/>
  <c r="CK2671" i="5"/>
  <c r="CJ2671" i="5"/>
  <c r="CI2671" i="5"/>
  <c r="CH2671" i="5"/>
  <c r="CG2671" i="5"/>
  <c r="CF2671" i="5"/>
  <c r="CE2671" i="5"/>
  <c r="CD2671" i="5"/>
  <c r="CC2671" i="5"/>
  <c r="CB2671" i="5"/>
  <c r="CA2671" i="5"/>
  <c r="BZ2671" i="5"/>
  <c r="BY2671" i="5"/>
  <c r="BX2671" i="5"/>
  <c r="BW2671" i="5"/>
  <c r="BV2671" i="5"/>
  <c r="BU2671" i="5"/>
  <c r="BT2671" i="5"/>
  <c r="BS2671" i="5"/>
  <c r="CK2670" i="5"/>
  <c r="CJ2670" i="5"/>
  <c r="CI2670" i="5"/>
  <c r="CH2670" i="5"/>
  <c r="CG2670" i="5"/>
  <c r="CF2670" i="5"/>
  <c r="CE2670" i="5"/>
  <c r="CD2670" i="5"/>
  <c r="CC2670" i="5"/>
  <c r="CB2670" i="5"/>
  <c r="CA2670" i="5"/>
  <c r="BZ2670" i="5"/>
  <c r="BY2670" i="5"/>
  <c r="BX2670" i="5"/>
  <c r="BW2670" i="5"/>
  <c r="BV2670" i="5"/>
  <c r="BU2670" i="5"/>
  <c r="BT2670" i="5"/>
  <c r="BS2670" i="5"/>
  <c r="CK2669" i="5"/>
  <c r="CJ2669" i="5"/>
  <c r="CI2669" i="5"/>
  <c r="CH2669" i="5"/>
  <c r="CG2669" i="5"/>
  <c r="CF2669" i="5"/>
  <c r="CE2669" i="5"/>
  <c r="CD2669" i="5"/>
  <c r="CC2669" i="5"/>
  <c r="CB2669" i="5"/>
  <c r="CA2669" i="5"/>
  <c r="BZ2669" i="5"/>
  <c r="BY2669" i="5"/>
  <c r="BX2669" i="5"/>
  <c r="BW2669" i="5"/>
  <c r="BV2669" i="5"/>
  <c r="BU2669" i="5"/>
  <c r="BT2669" i="5"/>
  <c r="CK2672" i="5"/>
  <c r="CJ2672" i="5"/>
  <c r="CI2672" i="5"/>
  <c r="CH2672" i="5"/>
  <c r="CG2672" i="5"/>
  <c r="CF2672" i="5"/>
  <c r="CE2672" i="5"/>
  <c r="CD2672" i="5"/>
  <c r="CC2672" i="5"/>
  <c r="CB2672" i="5"/>
  <c r="CA2672" i="5"/>
  <c r="BZ2672" i="5"/>
  <c r="BY2672" i="5"/>
  <c r="BX2672" i="5"/>
  <c r="BW2672" i="5"/>
  <c r="BV2672" i="5"/>
  <c r="BU2672" i="5"/>
  <c r="BT2672" i="5"/>
  <c r="BS2672" i="5"/>
  <c r="BS2662" i="5"/>
  <c r="BS2661" i="5"/>
  <c r="BR2664" i="5"/>
  <c r="BR2663" i="5"/>
  <c r="BR2662" i="5"/>
  <c r="BR2661" i="5"/>
  <c r="BQ2664" i="5"/>
  <c r="BQ2663" i="5"/>
  <c r="BQ2662" i="5"/>
  <c r="BQ2661" i="5"/>
  <c r="CK2663" i="5"/>
  <c r="CJ2663" i="5"/>
  <c r="CI2663" i="5"/>
  <c r="CH2663" i="5"/>
  <c r="CG2663" i="5"/>
  <c r="CF2663" i="5"/>
  <c r="CE2663" i="5"/>
  <c r="CD2663" i="5"/>
  <c r="CC2663" i="5"/>
  <c r="CB2663" i="5"/>
  <c r="CA2663" i="5"/>
  <c r="BZ2663" i="5"/>
  <c r="BY2663" i="5"/>
  <c r="BX2663" i="5"/>
  <c r="BW2663" i="5"/>
  <c r="BV2663" i="5"/>
  <c r="BU2663" i="5"/>
  <c r="BT2663" i="5"/>
  <c r="BS2663" i="5"/>
  <c r="CK2662" i="5"/>
  <c r="CJ2662" i="5"/>
  <c r="CI2662" i="5"/>
  <c r="CH2662" i="5"/>
  <c r="CG2662" i="5"/>
  <c r="CF2662" i="5"/>
  <c r="CE2662" i="5"/>
  <c r="CD2662" i="5"/>
  <c r="CC2662" i="5"/>
  <c r="CB2662" i="5"/>
  <c r="CA2662" i="5"/>
  <c r="BZ2662" i="5"/>
  <c r="BY2662" i="5"/>
  <c r="BX2662" i="5"/>
  <c r="BW2662" i="5"/>
  <c r="BV2662" i="5"/>
  <c r="BU2662" i="5"/>
  <c r="BT2662" i="5"/>
  <c r="CK2661" i="5"/>
  <c r="CJ2661" i="5"/>
  <c r="CI2661" i="5"/>
  <c r="CH2661" i="5"/>
  <c r="CG2661" i="5"/>
  <c r="CF2661" i="5"/>
  <c r="CE2661" i="5"/>
  <c r="CD2661" i="5"/>
  <c r="CC2661" i="5"/>
  <c r="CB2661" i="5"/>
  <c r="CA2661" i="5"/>
  <c r="BZ2661" i="5"/>
  <c r="BY2661" i="5"/>
  <c r="BX2661" i="5"/>
  <c r="BW2661" i="5"/>
  <c r="BV2661" i="5"/>
  <c r="BU2661" i="5"/>
  <c r="BT2661" i="5"/>
  <c r="CK2664" i="5"/>
  <c r="CJ2664" i="5"/>
  <c r="CI2664" i="5"/>
  <c r="CH2664" i="5"/>
  <c r="CG2664" i="5"/>
  <c r="CF2664" i="5"/>
  <c r="CE2664" i="5"/>
  <c r="CD2664" i="5"/>
  <c r="CC2664" i="5"/>
  <c r="CB2664" i="5"/>
  <c r="CA2664" i="5"/>
  <c r="BZ2664" i="5"/>
  <c r="BY2664" i="5"/>
  <c r="BX2664" i="5"/>
  <c r="BW2664" i="5"/>
  <c r="BV2664" i="5"/>
  <c r="BU2664" i="5"/>
  <c r="BT2664" i="5"/>
  <c r="BS2664" i="5"/>
  <c r="BS2654" i="5"/>
  <c r="BS2653" i="5"/>
  <c r="BS2652" i="5"/>
  <c r="BS2651" i="5"/>
  <c r="BR2654" i="5"/>
  <c r="BR2653" i="5"/>
  <c r="BR2652" i="5"/>
  <c r="BR2651" i="5"/>
  <c r="BQ2654" i="5"/>
  <c r="BQ2653" i="5"/>
  <c r="BQ2652" i="5"/>
  <c r="BQ2651" i="5"/>
  <c r="CK2653" i="5"/>
  <c r="CJ2653" i="5"/>
  <c r="CI2653" i="5"/>
  <c r="CH2653" i="5"/>
  <c r="CG2653" i="5"/>
  <c r="CF2653" i="5"/>
  <c r="CE2653" i="5"/>
  <c r="CD2653" i="5"/>
  <c r="CC2653" i="5"/>
  <c r="CB2653" i="5"/>
  <c r="CA2653" i="5"/>
  <c r="BZ2653" i="5"/>
  <c r="BY2653" i="5"/>
  <c r="BX2653" i="5"/>
  <c r="BW2653" i="5"/>
  <c r="BV2653" i="5"/>
  <c r="BU2653" i="5"/>
  <c r="BT2653" i="5"/>
  <c r="CK2652" i="5"/>
  <c r="CJ2652" i="5"/>
  <c r="CI2652" i="5"/>
  <c r="CH2652" i="5"/>
  <c r="CG2652" i="5"/>
  <c r="CF2652" i="5"/>
  <c r="CE2652" i="5"/>
  <c r="CD2652" i="5"/>
  <c r="CC2652" i="5"/>
  <c r="CB2652" i="5"/>
  <c r="CA2652" i="5"/>
  <c r="BZ2652" i="5"/>
  <c r="BY2652" i="5"/>
  <c r="BX2652" i="5"/>
  <c r="BW2652" i="5"/>
  <c r="BV2652" i="5"/>
  <c r="BU2652" i="5"/>
  <c r="BT2652" i="5"/>
  <c r="CK2651" i="5"/>
  <c r="CJ2651" i="5"/>
  <c r="CI2651" i="5"/>
  <c r="CH2651" i="5"/>
  <c r="CG2651" i="5"/>
  <c r="CF2651" i="5"/>
  <c r="CE2651" i="5"/>
  <c r="CD2651" i="5"/>
  <c r="CC2651" i="5"/>
  <c r="CB2651" i="5"/>
  <c r="CA2651" i="5"/>
  <c r="BZ2651" i="5"/>
  <c r="BY2651" i="5"/>
  <c r="BX2651" i="5"/>
  <c r="BW2651" i="5"/>
  <c r="BV2651" i="5"/>
  <c r="BU2651" i="5"/>
  <c r="BT2651" i="5"/>
  <c r="CK2654" i="5"/>
  <c r="CJ2654" i="5"/>
  <c r="CI2654" i="5"/>
  <c r="CH2654" i="5"/>
  <c r="CG2654" i="5"/>
  <c r="CF2654" i="5"/>
  <c r="CE2654" i="5"/>
  <c r="CD2654" i="5"/>
  <c r="CC2654" i="5"/>
  <c r="CB2654" i="5"/>
  <c r="CA2654" i="5"/>
  <c r="BZ2654" i="5"/>
  <c r="BY2654" i="5"/>
  <c r="BX2654" i="5"/>
  <c r="BW2654" i="5"/>
  <c r="BV2654" i="5"/>
  <c r="BU2654" i="5"/>
  <c r="BT2654" i="5"/>
  <c r="BS2645" i="5"/>
  <c r="BS2644" i="5"/>
  <c r="BS2643" i="5"/>
  <c r="BR2645" i="5"/>
  <c r="BR2644" i="5"/>
  <c r="BR2643" i="5"/>
  <c r="BQ2645" i="5"/>
  <c r="BQ2644" i="5"/>
  <c r="BQ2643" i="5"/>
  <c r="CK2644" i="5"/>
  <c r="CJ2644" i="5"/>
  <c r="CI2644" i="5"/>
  <c r="CH2644" i="5"/>
  <c r="CG2644" i="5"/>
  <c r="CF2644" i="5"/>
  <c r="CE2644" i="5"/>
  <c r="CD2644" i="5"/>
  <c r="CC2644" i="5"/>
  <c r="CB2644" i="5"/>
  <c r="CA2644" i="5"/>
  <c r="BZ2644" i="5"/>
  <c r="BY2644" i="5"/>
  <c r="BX2644" i="5"/>
  <c r="BW2644" i="5"/>
  <c r="BV2644" i="5"/>
  <c r="BU2644" i="5"/>
  <c r="BT2644" i="5"/>
  <c r="CK2643" i="5"/>
  <c r="CJ2643" i="5"/>
  <c r="CI2643" i="5"/>
  <c r="CH2643" i="5"/>
  <c r="CG2643" i="5"/>
  <c r="CF2643" i="5"/>
  <c r="CE2643" i="5"/>
  <c r="CD2643" i="5"/>
  <c r="CC2643" i="5"/>
  <c r="CB2643" i="5"/>
  <c r="CA2643" i="5"/>
  <c r="BZ2643" i="5"/>
  <c r="BY2643" i="5"/>
  <c r="BX2643" i="5"/>
  <c r="BW2643" i="5"/>
  <c r="BV2643" i="5"/>
  <c r="BU2643" i="5"/>
  <c r="BT2643" i="5"/>
  <c r="CK2645" i="5"/>
  <c r="CJ2645" i="5"/>
  <c r="CI2645" i="5"/>
  <c r="CH2645" i="5"/>
  <c r="CG2645" i="5"/>
  <c r="CF2645" i="5"/>
  <c r="CE2645" i="5"/>
  <c r="CD2645" i="5"/>
  <c r="CC2645" i="5"/>
  <c r="CB2645" i="5"/>
  <c r="CA2645" i="5"/>
  <c r="BZ2645" i="5"/>
  <c r="BY2645" i="5"/>
  <c r="BX2645" i="5"/>
  <c r="BW2645" i="5"/>
  <c r="BV2645" i="5"/>
  <c r="BU2645" i="5"/>
  <c r="BT2645" i="5"/>
  <c r="CK2636" i="5"/>
  <c r="CJ2636" i="5"/>
  <c r="CI2636" i="5"/>
  <c r="CH2636" i="5"/>
  <c r="CG2636" i="5"/>
  <c r="CF2636" i="5"/>
  <c r="CE2636" i="5"/>
  <c r="CD2636" i="5"/>
  <c r="CC2636" i="5"/>
  <c r="CA2636" i="5"/>
  <c r="BZ2636" i="5"/>
  <c r="BY2636" i="5"/>
  <c r="BX2636" i="5"/>
  <c r="BW2636" i="5"/>
  <c r="BV2636" i="5"/>
  <c r="BU2636" i="5"/>
  <c r="BT2636" i="5"/>
  <c r="BS2636" i="5"/>
  <c r="BR2636" i="5"/>
  <c r="BQ2636" i="5"/>
  <c r="CK2634" i="5"/>
  <c r="CJ2634" i="5"/>
  <c r="CI2634" i="5"/>
  <c r="CH2634" i="5"/>
  <c r="CG2634" i="5"/>
  <c r="CF2634" i="5"/>
  <c r="CE2634" i="5"/>
  <c r="CD2634" i="5"/>
  <c r="CC2634" i="5"/>
  <c r="CA2634" i="5"/>
  <c r="BZ2634" i="5"/>
  <c r="BY2634" i="5"/>
  <c r="BX2634" i="5"/>
  <c r="BW2634" i="5"/>
  <c r="BV2634" i="5"/>
  <c r="BU2634" i="5"/>
  <c r="BT2634" i="5"/>
  <c r="BS2634" i="5"/>
  <c r="BR2634" i="5"/>
  <c r="BR2632" i="5" s="1"/>
  <c r="BQ2634" i="5"/>
  <c r="BT2625" i="5"/>
  <c r="BT2623" i="5"/>
  <c r="BS2625" i="5"/>
  <c r="BS2623" i="5"/>
  <c r="BR2623" i="5"/>
  <c r="CK2623" i="5"/>
  <c r="CJ2623" i="5"/>
  <c r="CI2623" i="5"/>
  <c r="CH2623" i="5"/>
  <c r="CG2623" i="5"/>
  <c r="CF2623" i="5"/>
  <c r="CE2623" i="5"/>
  <c r="CD2623" i="5"/>
  <c r="CC2623" i="5"/>
  <c r="CA2623" i="5"/>
  <c r="BZ2623" i="5"/>
  <c r="BY2623" i="5"/>
  <c r="BX2623" i="5"/>
  <c r="BW2623" i="5"/>
  <c r="BV2623" i="5"/>
  <c r="BU2623" i="5"/>
  <c r="CK2625" i="5"/>
  <c r="CJ2625" i="5"/>
  <c r="CI2625" i="5"/>
  <c r="CH2625" i="5"/>
  <c r="CG2625" i="5"/>
  <c r="CF2625" i="5"/>
  <c r="CE2625" i="5"/>
  <c r="CD2625" i="5"/>
  <c r="CC2625" i="5"/>
  <c r="CA2625" i="5"/>
  <c r="BZ2625" i="5"/>
  <c r="BY2625" i="5"/>
  <c r="BX2625" i="5"/>
  <c r="BW2625" i="5"/>
  <c r="BV2625" i="5"/>
  <c r="BU2625" i="5"/>
  <c r="BR2625" i="5"/>
  <c r="BQ2625" i="5"/>
  <c r="BQ2623" i="5"/>
  <c r="BQ2617" i="5"/>
  <c r="CK2619" i="5"/>
  <c r="CJ2619" i="5"/>
  <c r="CI2619" i="5"/>
  <c r="CH2619" i="5"/>
  <c r="CG2619" i="5"/>
  <c r="CF2619" i="5"/>
  <c r="CE2619" i="5"/>
  <c r="CD2619" i="5"/>
  <c r="CC2619" i="5"/>
  <c r="CA2619" i="5"/>
  <c r="BZ2619" i="5"/>
  <c r="BY2619" i="5"/>
  <c r="BX2619" i="5"/>
  <c r="BW2619" i="5"/>
  <c r="BV2619" i="5"/>
  <c r="BU2619" i="5"/>
  <c r="BT2619" i="5"/>
  <c r="BS2619" i="5"/>
  <c r="BR2619" i="5"/>
  <c r="BQ2619" i="5"/>
  <c r="CK2617" i="5"/>
  <c r="CJ2617" i="5"/>
  <c r="CI2617" i="5"/>
  <c r="CH2617" i="5"/>
  <c r="CG2617" i="5"/>
  <c r="CF2617" i="5"/>
  <c r="CE2617" i="5"/>
  <c r="CD2617" i="5"/>
  <c r="CC2617" i="5"/>
  <c r="CA2617" i="5"/>
  <c r="BZ2617" i="5"/>
  <c r="BY2617" i="5"/>
  <c r="BX2617" i="5"/>
  <c r="BW2617" i="5"/>
  <c r="BV2617" i="5"/>
  <c r="BU2617" i="5"/>
  <c r="BT2617" i="5"/>
  <c r="BS2617" i="5"/>
  <c r="BR2617" i="5"/>
  <c r="BR2615" i="5" s="1"/>
  <c r="BR2608" i="5"/>
  <c r="BQ2610" i="5"/>
  <c r="BQ2608" i="5"/>
  <c r="CK2608" i="5"/>
  <c r="CJ2608" i="5"/>
  <c r="CI2608" i="5"/>
  <c r="CH2608" i="5"/>
  <c r="CG2608" i="5"/>
  <c r="CF2608" i="5"/>
  <c r="CE2608" i="5"/>
  <c r="CD2608" i="5"/>
  <c r="CC2608" i="5"/>
  <c r="CA2608" i="5"/>
  <c r="BZ2608" i="5"/>
  <c r="BY2608" i="5"/>
  <c r="BX2608" i="5"/>
  <c r="BW2608" i="5"/>
  <c r="BV2608" i="5"/>
  <c r="BU2608" i="5"/>
  <c r="BT2608" i="5"/>
  <c r="BS2608" i="5"/>
  <c r="CK2610" i="5"/>
  <c r="CJ2610" i="5"/>
  <c r="CI2610" i="5"/>
  <c r="CH2610" i="5"/>
  <c r="CG2610" i="5"/>
  <c r="CF2610" i="5"/>
  <c r="CE2610" i="5"/>
  <c r="CD2610" i="5"/>
  <c r="CC2610" i="5"/>
  <c r="CA2610" i="5"/>
  <c r="BZ2610" i="5"/>
  <c r="BY2610" i="5"/>
  <c r="BX2610" i="5"/>
  <c r="BW2610" i="5"/>
  <c r="BV2610" i="5"/>
  <c r="BU2610" i="5"/>
  <c r="BT2610" i="5"/>
  <c r="BS2610" i="5"/>
  <c r="BR2610" i="5"/>
  <c r="BR2603" i="5"/>
  <c r="BR2601" i="5"/>
  <c r="BQ2603" i="5"/>
  <c r="BQ2601" i="5"/>
  <c r="CK2601" i="5"/>
  <c r="CJ2601" i="5"/>
  <c r="CI2601" i="5"/>
  <c r="CH2601" i="5"/>
  <c r="CG2601" i="5"/>
  <c r="CF2601" i="5"/>
  <c r="CE2601" i="5"/>
  <c r="CD2601" i="5"/>
  <c r="CC2601" i="5"/>
  <c r="CA2601" i="5"/>
  <c r="BZ2601" i="5"/>
  <c r="BY2601" i="5"/>
  <c r="BX2601" i="5"/>
  <c r="BW2601" i="5"/>
  <c r="BV2601" i="5"/>
  <c r="BU2601" i="5"/>
  <c r="BT2601" i="5"/>
  <c r="BS2601" i="5"/>
  <c r="CK2603" i="5"/>
  <c r="CJ2603" i="5"/>
  <c r="CI2603" i="5"/>
  <c r="CH2603" i="5"/>
  <c r="CG2603" i="5"/>
  <c r="CF2603" i="5"/>
  <c r="CE2603" i="5"/>
  <c r="CD2603" i="5"/>
  <c r="CC2603" i="5"/>
  <c r="CA2603" i="5"/>
  <c r="BZ2603" i="5"/>
  <c r="BY2603" i="5"/>
  <c r="BX2603" i="5"/>
  <c r="BW2603" i="5"/>
  <c r="BV2603" i="5"/>
  <c r="BU2603" i="5"/>
  <c r="BT2603" i="5"/>
  <c r="BS2603" i="5"/>
  <c r="CK2592" i="5"/>
  <c r="CJ2592" i="5"/>
  <c r="CI2592" i="5"/>
  <c r="CH2592" i="5"/>
  <c r="CG2592" i="5"/>
  <c r="CF2592" i="5"/>
  <c r="CE2592" i="5"/>
  <c r="CD2592" i="5"/>
  <c r="CC2592" i="5"/>
  <c r="CA2592" i="5"/>
  <c r="BZ2592" i="5"/>
  <c r="BY2592" i="5"/>
  <c r="BX2592" i="5"/>
  <c r="BW2592" i="5"/>
  <c r="BV2592" i="5"/>
  <c r="BU2592" i="5"/>
  <c r="BT2592" i="5"/>
  <c r="BS2592" i="5"/>
  <c r="BR2592" i="5"/>
  <c r="BQ2592" i="5"/>
  <c r="CD3740" i="5" l="1"/>
  <c r="AY3290" i="5"/>
  <c r="BR2621" i="5"/>
  <c r="BR2599" i="5"/>
  <c r="BR2606" i="5"/>
  <c r="BR2641" i="5"/>
  <c r="AW3316" i="5"/>
  <c r="AW3212" i="5"/>
  <c r="AW3211" i="5"/>
  <c r="AW3213" i="5"/>
  <c r="AW3194" i="5"/>
  <c r="AW3193" i="5"/>
  <c r="AW3192" i="5"/>
  <c r="AW3165" i="5"/>
  <c r="AW3164" i="5"/>
  <c r="AW3163" i="5"/>
  <c r="AW3148" i="5"/>
  <c r="AW3147" i="5"/>
  <c r="AW3146" i="5"/>
  <c r="BL3135" i="5"/>
  <c r="BL3131" i="5"/>
  <c r="BL3127" i="5"/>
  <c r="BL3123" i="5"/>
  <c r="BL3119" i="5"/>
  <c r="BL3115" i="5"/>
  <c r="BK3136" i="5"/>
  <c r="BK3132" i="5"/>
  <c r="BK3128" i="5"/>
  <c r="BK3124" i="5"/>
  <c r="BK3120" i="5"/>
  <c r="BK3116" i="5"/>
  <c r="BK3112" i="5"/>
  <c r="BL3134" i="5"/>
  <c r="BL3130" i="5"/>
  <c r="BL3126" i="5"/>
  <c r="BL3122" i="5"/>
  <c r="BL3118" i="5"/>
  <c r="BL3114" i="5"/>
  <c r="BK3135" i="5"/>
  <c r="BK3131" i="5"/>
  <c r="BK3127" i="5"/>
  <c r="BK3123" i="5"/>
  <c r="BK3119" i="5"/>
  <c r="BK3115" i="5"/>
  <c r="BL3133" i="5"/>
  <c r="BL3129" i="5"/>
  <c r="BL3125" i="5"/>
  <c r="BL3121" i="5"/>
  <c r="BL3117" i="5"/>
  <c r="BL3113" i="5"/>
  <c r="BK3134" i="5"/>
  <c r="BK3130" i="5"/>
  <c r="BK3126" i="5"/>
  <c r="BK3122" i="5"/>
  <c r="BK3118" i="5"/>
  <c r="BK3114" i="5"/>
  <c r="BL3136" i="5"/>
  <c r="BL3132" i="5"/>
  <c r="BL3128" i="5"/>
  <c r="BL3124" i="5"/>
  <c r="BL3120" i="5"/>
  <c r="BL3116" i="5"/>
  <c r="BL3112" i="5"/>
  <c r="BK3133" i="5"/>
  <c r="BK3129" i="5"/>
  <c r="BK3125" i="5"/>
  <c r="BK3121" i="5"/>
  <c r="BK3117" i="5"/>
  <c r="BK3113" i="5"/>
  <c r="BL3096" i="5"/>
  <c r="BL3092" i="5"/>
  <c r="BL3088" i="5"/>
  <c r="BL3084" i="5"/>
  <c r="BL3080" i="5"/>
  <c r="BL3076" i="5"/>
  <c r="BK3097" i="5"/>
  <c r="BK3093" i="5"/>
  <c r="BK3089" i="5"/>
  <c r="BK3085" i="5"/>
  <c r="BK3081" i="5"/>
  <c r="BK3077" i="5"/>
  <c r="BL3099" i="5"/>
  <c r="BL3095" i="5"/>
  <c r="BL3091" i="5"/>
  <c r="BL3087" i="5"/>
  <c r="BL3083" i="5"/>
  <c r="BL3079" i="5"/>
  <c r="BL3075" i="5"/>
  <c r="BK3096" i="5"/>
  <c r="BK3092" i="5"/>
  <c r="BK3088" i="5"/>
  <c r="BK3084" i="5"/>
  <c r="BK3080" i="5"/>
  <c r="BK3076" i="5"/>
  <c r="BL3098" i="5"/>
  <c r="BL3094" i="5"/>
  <c r="BL3090" i="5"/>
  <c r="BL3086" i="5"/>
  <c r="BL3082" i="5"/>
  <c r="BL3078" i="5"/>
  <c r="BK3099" i="5"/>
  <c r="BK3095" i="5"/>
  <c r="BK3091" i="5"/>
  <c r="BK3087" i="5"/>
  <c r="BK3083" i="5"/>
  <c r="BK3079" i="5"/>
  <c r="BK3075" i="5"/>
  <c r="BL3097" i="5"/>
  <c r="BL3093" i="5"/>
  <c r="BL3089" i="5"/>
  <c r="BL3085" i="5"/>
  <c r="BL3081" i="5"/>
  <c r="BL3077" i="5"/>
  <c r="BK3098" i="5"/>
  <c r="BK3094" i="5"/>
  <c r="BK3090" i="5"/>
  <c r="BK3086" i="5"/>
  <c r="BK3082" i="5"/>
  <c r="BK3078" i="5"/>
  <c r="AY3711" i="5"/>
  <c r="DE2931" i="5"/>
  <c r="DE2934" i="5" s="1"/>
  <c r="DE2933" i="5"/>
  <c r="DE2932" i="5"/>
  <c r="DP2933" i="5"/>
  <c r="DP2931" i="5"/>
  <c r="DP2934" i="5" s="1"/>
  <c r="DP2932" i="5"/>
  <c r="DG2932" i="5"/>
  <c r="DG2933" i="5"/>
  <c r="DG2931" i="5"/>
  <c r="DG2934" i="5" s="1"/>
  <c r="DL2931" i="5"/>
  <c r="DL2934" i="5" s="1"/>
  <c r="DL2932" i="5"/>
  <c r="DL2933" i="5"/>
  <c r="DO2932" i="5"/>
  <c r="DO2933" i="5"/>
  <c r="DO2931" i="5"/>
  <c r="DO2934" i="5" s="1"/>
  <c r="DK2931" i="5"/>
  <c r="DK2934" i="5" s="1"/>
  <c r="DK2932" i="5"/>
  <c r="DK2933" i="5"/>
  <c r="DD2933" i="5"/>
  <c r="DD2931" i="5"/>
  <c r="DD2934" i="5" s="1"/>
  <c r="DD2932" i="5"/>
  <c r="DI2933" i="5"/>
  <c r="DI2931" i="5"/>
  <c r="DI2934" i="5" s="1"/>
  <c r="DI2932" i="5"/>
  <c r="BL2854" i="5"/>
  <c r="BL2850" i="5"/>
  <c r="BL2846" i="5"/>
  <c r="BL2842" i="5"/>
  <c r="BL2838" i="5"/>
  <c r="BL2834" i="5"/>
  <c r="BL2830" i="5"/>
  <c r="BL2826" i="5"/>
  <c r="BL2822" i="5"/>
  <c r="BL2818" i="5"/>
  <c r="BL2814" i="5"/>
  <c r="BL2810" i="5"/>
  <c r="BL2806" i="5"/>
  <c r="BL2802" i="5"/>
  <c r="BL2798" i="5"/>
  <c r="BL2794" i="5"/>
  <c r="BL2790" i="5"/>
  <c r="BL2786" i="5"/>
  <c r="BL2782" i="5"/>
  <c r="BL2778" i="5"/>
  <c r="BL2774" i="5"/>
  <c r="BL2770" i="5"/>
  <c r="BL2766" i="5"/>
  <c r="BL2762" i="5"/>
  <c r="BL2758" i="5"/>
  <c r="BL2754" i="5"/>
  <c r="BL2750" i="5"/>
  <c r="BL2746" i="5"/>
  <c r="BL2742" i="5"/>
  <c r="BL2738" i="5"/>
  <c r="BL2734" i="5"/>
  <c r="BL2730" i="5"/>
  <c r="BL2726" i="5"/>
  <c r="BL2722" i="5"/>
  <c r="BL2718" i="5"/>
  <c r="BL2714" i="5"/>
  <c r="BL2710" i="5"/>
  <c r="BL2706" i="5"/>
  <c r="BG2851" i="5"/>
  <c r="BG2847" i="5"/>
  <c r="BG2843" i="5"/>
  <c r="BG2839" i="5"/>
  <c r="BG2835" i="5"/>
  <c r="BG2831" i="5"/>
  <c r="BG2827" i="5"/>
  <c r="BG2823" i="5"/>
  <c r="BG2819" i="5"/>
  <c r="BG2815" i="5"/>
  <c r="BG2811" i="5"/>
  <c r="BG2807" i="5"/>
  <c r="BG2803" i="5"/>
  <c r="BG2799" i="5"/>
  <c r="BG2795" i="5"/>
  <c r="BG2791" i="5"/>
  <c r="BG2787" i="5"/>
  <c r="BG2783" i="5"/>
  <c r="BG2779" i="5"/>
  <c r="BG2775" i="5"/>
  <c r="BG2771" i="5"/>
  <c r="BG2767" i="5"/>
  <c r="BG2763" i="5"/>
  <c r="BG2759" i="5"/>
  <c r="BG2755" i="5"/>
  <c r="BG2751" i="5"/>
  <c r="BG2747" i="5"/>
  <c r="BG2743" i="5"/>
  <c r="BG2739" i="5"/>
  <c r="BG2735" i="5"/>
  <c r="BG2731" i="5"/>
  <c r="BG2727" i="5"/>
  <c r="BG2723" i="5"/>
  <c r="BG2719" i="5"/>
  <c r="BG2715" i="5"/>
  <c r="BG2711" i="5"/>
  <c r="BG2707" i="5"/>
  <c r="BB2852" i="5"/>
  <c r="BB2848" i="5"/>
  <c r="BB2844" i="5"/>
  <c r="BB2840" i="5"/>
  <c r="BB2836" i="5"/>
  <c r="BB2832" i="5"/>
  <c r="BB2828" i="5"/>
  <c r="BB2824" i="5"/>
  <c r="BB2820" i="5"/>
  <c r="BB2816" i="5"/>
  <c r="BL2853" i="5"/>
  <c r="BL2848" i="5"/>
  <c r="BL2843" i="5"/>
  <c r="BL2837" i="5"/>
  <c r="BL2832" i="5"/>
  <c r="BL2827" i="5"/>
  <c r="BL2821" i="5"/>
  <c r="BL2816" i="5"/>
  <c r="BL2811" i="5"/>
  <c r="BL2805" i="5"/>
  <c r="BL2800" i="5"/>
  <c r="BL2795" i="5"/>
  <c r="BL2789" i="5"/>
  <c r="BL2784" i="5"/>
  <c r="BL2779" i="5"/>
  <c r="BL2773" i="5"/>
  <c r="BL2768" i="5"/>
  <c r="BL2763" i="5"/>
  <c r="BL2757" i="5"/>
  <c r="BL2752" i="5"/>
  <c r="BL2747" i="5"/>
  <c r="BL2741" i="5"/>
  <c r="BL2736" i="5"/>
  <c r="BL2731" i="5"/>
  <c r="BL2725" i="5"/>
  <c r="BL2720" i="5"/>
  <c r="BL2715" i="5"/>
  <c r="BL2709" i="5"/>
  <c r="BG2853" i="5"/>
  <c r="BG2848" i="5"/>
  <c r="BG2842" i="5"/>
  <c r="BG2837" i="5"/>
  <c r="BG2832" i="5"/>
  <c r="BG2826" i="5"/>
  <c r="BG2821" i="5"/>
  <c r="BG2816" i="5"/>
  <c r="BG2810" i="5"/>
  <c r="BG2805" i="5"/>
  <c r="BG2800" i="5"/>
  <c r="BG2794" i="5"/>
  <c r="BG2789" i="5"/>
  <c r="BG2784" i="5"/>
  <c r="BG2778" i="5"/>
  <c r="BG2773" i="5"/>
  <c r="BG2768" i="5"/>
  <c r="BG2762" i="5"/>
  <c r="BG2757" i="5"/>
  <c r="BG2752" i="5"/>
  <c r="BG2746" i="5"/>
  <c r="BG2741" i="5"/>
  <c r="BG2736" i="5"/>
  <c r="BG2730" i="5"/>
  <c r="BG2725" i="5"/>
  <c r="BG2720" i="5"/>
  <c r="BG2714" i="5"/>
  <c r="BG2709" i="5"/>
  <c r="BB2853" i="5"/>
  <c r="BB2847" i="5"/>
  <c r="BB2842" i="5"/>
  <c r="BB2837" i="5"/>
  <c r="BB2831" i="5"/>
  <c r="BB2826" i="5"/>
  <c r="BB2821" i="5"/>
  <c r="BB2815" i="5"/>
  <c r="BB2811" i="5"/>
  <c r="BB2807" i="5"/>
  <c r="BB2803" i="5"/>
  <c r="BB2799" i="5"/>
  <c r="BB2795" i="5"/>
  <c r="BB2791" i="5"/>
  <c r="BB2787" i="5"/>
  <c r="BB2783" i="5"/>
  <c r="BB2779" i="5"/>
  <c r="BB2775" i="5"/>
  <c r="BB2771" i="5"/>
  <c r="BB2767" i="5"/>
  <c r="BB2763" i="5"/>
  <c r="BB2759" i="5"/>
  <c r="BB2755" i="5"/>
  <c r="BB2751" i="5"/>
  <c r="BB2747" i="5"/>
  <c r="BB2743" i="5"/>
  <c r="BB2739" i="5"/>
  <c r="BB2735" i="5"/>
  <c r="BB2731" i="5"/>
  <c r="BB2727" i="5"/>
  <c r="BB2723" i="5"/>
  <c r="BB2719" i="5"/>
  <c r="BB2715" i="5"/>
  <c r="BB2711" i="5"/>
  <c r="BB2707" i="5"/>
  <c r="AW2852" i="5"/>
  <c r="AW2848" i="5"/>
  <c r="AW2844" i="5"/>
  <c r="AW2840" i="5"/>
  <c r="AW2836" i="5"/>
  <c r="AW2832" i="5"/>
  <c r="AW2828" i="5"/>
  <c r="AW2824" i="5"/>
  <c r="AW2820" i="5"/>
  <c r="AW2816" i="5"/>
  <c r="AW2812" i="5"/>
  <c r="AW2808" i="5"/>
  <c r="AW2804" i="5"/>
  <c r="AW2800" i="5"/>
  <c r="AW2796" i="5"/>
  <c r="AW2792" i="5"/>
  <c r="AW2788" i="5"/>
  <c r="AW2784" i="5"/>
  <c r="AW2780" i="5"/>
  <c r="AW2776" i="5"/>
  <c r="AW2772" i="5"/>
  <c r="AW2768" i="5"/>
  <c r="AW2764" i="5"/>
  <c r="AW2760" i="5"/>
  <c r="AW2756" i="5"/>
  <c r="AW2752" i="5"/>
  <c r="AW2748" i="5"/>
  <c r="AW2744" i="5"/>
  <c r="AW2740" i="5"/>
  <c r="AW2736" i="5"/>
  <c r="AW2732" i="5"/>
  <c r="AW2728" i="5"/>
  <c r="AW2724" i="5"/>
  <c r="AW2720" i="5"/>
  <c r="AW2716" i="5"/>
  <c r="AW2712" i="5"/>
  <c r="AW2708" i="5"/>
  <c r="AR2853" i="5"/>
  <c r="AR2849" i="5"/>
  <c r="AR2845" i="5"/>
  <c r="AR2841" i="5"/>
  <c r="AR2837" i="5"/>
  <c r="AR2833" i="5"/>
  <c r="AR2829" i="5"/>
  <c r="AR2825" i="5"/>
  <c r="AR2821" i="5"/>
  <c r="AR2817" i="5"/>
  <c r="AR2813" i="5"/>
  <c r="AR2809" i="5"/>
  <c r="AR2805" i="5"/>
  <c r="AR2801" i="5"/>
  <c r="AR2797" i="5"/>
  <c r="AR2793" i="5"/>
  <c r="AR2789" i="5"/>
  <c r="AR2785" i="5"/>
  <c r="AR2781" i="5"/>
  <c r="AR2777" i="5"/>
  <c r="AR2773" i="5"/>
  <c r="AR2769" i="5"/>
  <c r="AR2765" i="5"/>
  <c r="AR2761" i="5"/>
  <c r="AR2757" i="5"/>
  <c r="AR2753" i="5"/>
  <c r="AR2749" i="5"/>
  <c r="AR2745" i="5"/>
  <c r="AR2741" i="5"/>
  <c r="AR2737" i="5"/>
  <c r="AR2733" i="5"/>
  <c r="AR2729" i="5"/>
  <c r="AR2725" i="5"/>
  <c r="AR2721" i="5"/>
  <c r="AR2717" i="5"/>
  <c r="AR2713" i="5"/>
  <c r="AR2709" i="5"/>
  <c r="AM2854" i="5"/>
  <c r="AM2850" i="5"/>
  <c r="AM2846" i="5"/>
  <c r="AM2842" i="5"/>
  <c r="AM2838" i="5"/>
  <c r="BL2852" i="5"/>
  <c r="BL2845" i="5"/>
  <c r="BL2839" i="5"/>
  <c r="BL2831" i="5"/>
  <c r="BL2824" i="5"/>
  <c r="BL2817" i="5"/>
  <c r="BL2809" i="5"/>
  <c r="BL2803" i="5"/>
  <c r="BL2796" i="5"/>
  <c r="BL2788" i="5"/>
  <c r="BL2781" i="5"/>
  <c r="BL2775" i="5"/>
  <c r="BL2767" i="5"/>
  <c r="BL2760" i="5"/>
  <c r="BL2753" i="5"/>
  <c r="BL2745" i="5"/>
  <c r="BL2739" i="5"/>
  <c r="BL2732" i="5"/>
  <c r="BL2724" i="5"/>
  <c r="BL2717" i="5"/>
  <c r="BL2711" i="5"/>
  <c r="BG2852" i="5"/>
  <c r="BG2845" i="5"/>
  <c r="BG2838" i="5"/>
  <c r="BG2830" i="5"/>
  <c r="BG2824" i="5"/>
  <c r="BG2817" i="5"/>
  <c r="BG2809" i="5"/>
  <c r="BG2802" i="5"/>
  <c r="BG2796" i="5"/>
  <c r="BG2788" i="5"/>
  <c r="BG2781" i="5"/>
  <c r="BG2774" i="5"/>
  <c r="BG2766" i="5"/>
  <c r="BG2760" i="5"/>
  <c r="BG2753" i="5"/>
  <c r="BG2745" i="5"/>
  <c r="BG2738" i="5"/>
  <c r="BG2732" i="5"/>
  <c r="BG2724" i="5"/>
  <c r="BG2717" i="5"/>
  <c r="BG2710" i="5"/>
  <c r="BB2851" i="5"/>
  <c r="BB2845" i="5"/>
  <c r="BB2838" i="5"/>
  <c r="BB2830" i="5"/>
  <c r="BB2823" i="5"/>
  <c r="BB2817" i="5"/>
  <c r="BB2810" i="5"/>
  <c r="BB2805" i="5"/>
  <c r="BB2800" i="5"/>
  <c r="BB2794" i="5"/>
  <c r="BB2789" i="5"/>
  <c r="BB2784" i="5"/>
  <c r="BB2778" i="5"/>
  <c r="BB2773" i="5"/>
  <c r="BB2768" i="5"/>
  <c r="BB2762" i="5"/>
  <c r="BB2757" i="5"/>
  <c r="BB2752" i="5"/>
  <c r="BB2746" i="5"/>
  <c r="BB2741" i="5"/>
  <c r="BB2736" i="5"/>
  <c r="BB2730" i="5"/>
  <c r="BB2725" i="5"/>
  <c r="BB2720" i="5"/>
  <c r="BB2714" i="5"/>
  <c r="BB2709" i="5"/>
  <c r="AW2853" i="5"/>
  <c r="AW2847" i="5"/>
  <c r="AW2842" i="5"/>
  <c r="AW2837" i="5"/>
  <c r="AW2831" i="5"/>
  <c r="AW2826" i="5"/>
  <c r="AW2821" i="5"/>
  <c r="AW2815" i="5"/>
  <c r="AW2810" i="5"/>
  <c r="AW2805" i="5"/>
  <c r="AW2799" i="5"/>
  <c r="AW2794" i="5"/>
  <c r="AW2789" i="5"/>
  <c r="AW2783" i="5"/>
  <c r="AW2778" i="5"/>
  <c r="AW2773" i="5"/>
  <c r="AW2767" i="5"/>
  <c r="AW2762" i="5"/>
  <c r="AW2757" i="5"/>
  <c r="AW2751" i="5"/>
  <c r="AW2746" i="5"/>
  <c r="AW2741" i="5"/>
  <c r="AW2735" i="5"/>
  <c r="AW2730" i="5"/>
  <c r="AW2725" i="5"/>
  <c r="AW2719" i="5"/>
  <c r="AW2714" i="5"/>
  <c r="AW2709" i="5"/>
  <c r="AR2852" i="5"/>
  <c r="AR2847" i="5"/>
  <c r="AR2842" i="5"/>
  <c r="AR2836" i="5"/>
  <c r="AR2831" i="5"/>
  <c r="AR2826" i="5"/>
  <c r="AR2820" i="5"/>
  <c r="AR2815" i="5"/>
  <c r="AR2810" i="5"/>
  <c r="AR2804" i="5"/>
  <c r="AR2799" i="5"/>
  <c r="AR2794" i="5"/>
  <c r="AR2788" i="5"/>
  <c r="AR2783" i="5"/>
  <c r="AR2778" i="5"/>
  <c r="AR2772" i="5"/>
  <c r="AR2767" i="5"/>
  <c r="AR2762" i="5"/>
  <c r="AR2756" i="5"/>
  <c r="AR2751" i="5"/>
  <c r="AR2746" i="5"/>
  <c r="AR2740" i="5"/>
  <c r="AR2735" i="5"/>
  <c r="AR2730" i="5"/>
  <c r="AR2724" i="5"/>
  <c r="AR2719" i="5"/>
  <c r="AR2714" i="5"/>
  <c r="AR2708" i="5"/>
  <c r="AM2852" i="5"/>
  <c r="AM2847" i="5"/>
  <c r="AM2841" i="5"/>
  <c r="AM2836" i="5"/>
  <c r="AM2832" i="5"/>
  <c r="AM2828" i="5"/>
  <c r="AM2824" i="5"/>
  <c r="AM2820" i="5"/>
  <c r="AM2816" i="5"/>
  <c r="AM2812" i="5"/>
  <c r="AM2808" i="5"/>
  <c r="AM2804" i="5"/>
  <c r="AM2800" i="5"/>
  <c r="AM2796" i="5"/>
  <c r="AM2792" i="5"/>
  <c r="AM2788" i="5"/>
  <c r="AM2784" i="5"/>
  <c r="AM2780" i="5"/>
  <c r="AM2776" i="5"/>
  <c r="AM2772" i="5"/>
  <c r="AM2768" i="5"/>
  <c r="AM2764" i="5"/>
  <c r="AM2760" i="5"/>
  <c r="AM2756" i="5"/>
  <c r="AM2752" i="5"/>
  <c r="AM2748" i="5"/>
  <c r="AM2744" i="5"/>
  <c r="AM2740" i="5"/>
  <c r="AM2736" i="5"/>
  <c r="AM2732" i="5"/>
  <c r="AM2728" i="5"/>
  <c r="AM2724" i="5"/>
  <c r="AM2720" i="5"/>
  <c r="AM2716" i="5"/>
  <c r="AM2712" i="5"/>
  <c r="AM2708" i="5"/>
  <c r="BL2851" i="5"/>
  <c r="BL2844" i="5"/>
  <c r="BL2836" i="5"/>
  <c r="BL2829" i="5"/>
  <c r="BL2823" i="5"/>
  <c r="BL2815" i="5"/>
  <c r="BL2808" i="5"/>
  <c r="BL2801" i="5"/>
  <c r="BL2793" i="5"/>
  <c r="BL2787" i="5"/>
  <c r="BL2780" i="5"/>
  <c r="BL2772" i="5"/>
  <c r="BL2765" i="5"/>
  <c r="BL2759" i="5"/>
  <c r="BL2751" i="5"/>
  <c r="BL2744" i="5"/>
  <c r="BL2737" i="5"/>
  <c r="BL2729" i="5"/>
  <c r="BL2723" i="5"/>
  <c r="BL2716" i="5"/>
  <c r="BL2708" i="5"/>
  <c r="BG2850" i="5"/>
  <c r="BG2844" i="5"/>
  <c r="BG2836" i="5"/>
  <c r="BG2829" i="5"/>
  <c r="BG2822" i="5"/>
  <c r="BG2814" i="5"/>
  <c r="BG2808" i="5"/>
  <c r="BG2801" i="5"/>
  <c r="BG2793" i="5"/>
  <c r="BG2786" i="5"/>
  <c r="BG2780" i="5"/>
  <c r="BG2772" i="5"/>
  <c r="BG2765" i="5"/>
  <c r="BG2758" i="5"/>
  <c r="BG2750" i="5"/>
  <c r="BG2744" i="5"/>
  <c r="BG2737" i="5"/>
  <c r="BG2729" i="5"/>
  <c r="BG2722" i="5"/>
  <c r="BG2716" i="5"/>
  <c r="BG2708" i="5"/>
  <c r="BB2850" i="5"/>
  <c r="BB2843" i="5"/>
  <c r="BB2835" i="5"/>
  <c r="BB2829" i="5"/>
  <c r="BB2822" i="5"/>
  <c r="BB2814" i="5"/>
  <c r="BB2809" i="5"/>
  <c r="BB2804" i="5"/>
  <c r="BB2798" i="5"/>
  <c r="BB2793" i="5"/>
  <c r="BB2788" i="5"/>
  <c r="BB2782" i="5"/>
  <c r="BB2777" i="5"/>
  <c r="BB2772" i="5"/>
  <c r="BB2766" i="5"/>
  <c r="BB2761" i="5"/>
  <c r="BB2756" i="5"/>
  <c r="BB2750" i="5"/>
  <c r="BB2745" i="5"/>
  <c r="BB2740" i="5"/>
  <c r="BB2734" i="5"/>
  <c r="BB2729" i="5"/>
  <c r="BB2724" i="5"/>
  <c r="BB2718" i="5"/>
  <c r="BB2713" i="5"/>
  <c r="BB2708" i="5"/>
  <c r="AW2851" i="5"/>
  <c r="AW2846" i="5"/>
  <c r="AW2841" i="5"/>
  <c r="AW2835" i="5"/>
  <c r="AW2830" i="5"/>
  <c r="AW2825" i="5"/>
  <c r="AW2819" i="5"/>
  <c r="AW2814" i="5"/>
  <c r="AW2809" i="5"/>
  <c r="AW2803" i="5"/>
  <c r="AW2798" i="5"/>
  <c r="AW2793" i="5"/>
  <c r="AW2787" i="5"/>
  <c r="AW2782" i="5"/>
  <c r="AW2777" i="5"/>
  <c r="AW2771" i="5"/>
  <c r="AW2766" i="5"/>
  <c r="AW2761" i="5"/>
  <c r="AW2755" i="5"/>
  <c r="AW2750" i="5"/>
  <c r="AW2745" i="5"/>
  <c r="AW2739" i="5"/>
  <c r="AW2734" i="5"/>
  <c r="AW2729" i="5"/>
  <c r="AW2723" i="5"/>
  <c r="AW2718" i="5"/>
  <c r="AW2713" i="5"/>
  <c r="AW2707" i="5"/>
  <c r="AR2851" i="5"/>
  <c r="AR2846" i="5"/>
  <c r="AR2840" i="5"/>
  <c r="AR2835" i="5"/>
  <c r="AR2830" i="5"/>
  <c r="AR2824" i="5"/>
  <c r="AR2819" i="5"/>
  <c r="AR2814" i="5"/>
  <c r="AR2808" i="5"/>
  <c r="AR2803" i="5"/>
  <c r="AR2798" i="5"/>
  <c r="AR2792" i="5"/>
  <c r="AR2787" i="5"/>
  <c r="AR2782" i="5"/>
  <c r="AR2776" i="5"/>
  <c r="AR2771" i="5"/>
  <c r="AR2766" i="5"/>
  <c r="AR2760" i="5"/>
  <c r="AR2755" i="5"/>
  <c r="AR2750" i="5"/>
  <c r="AR2744" i="5"/>
  <c r="AR2739" i="5"/>
  <c r="AR2734" i="5"/>
  <c r="AR2728" i="5"/>
  <c r="AR2723" i="5"/>
  <c r="AR2718" i="5"/>
  <c r="AR2712" i="5"/>
  <c r="AR2707" i="5"/>
  <c r="AM2851" i="5"/>
  <c r="AM2845" i="5"/>
  <c r="AM2840" i="5"/>
  <c r="AM2835" i="5"/>
  <c r="AM2831" i="5"/>
  <c r="AM2827" i="5"/>
  <c r="AM2823" i="5"/>
  <c r="AM2819" i="5"/>
  <c r="AM2815" i="5"/>
  <c r="AM2811" i="5"/>
  <c r="AM2807" i="5"/>
  <c r="AM2803" i="5"/>
  <c r="AM2799" i="5"/>
  <c r="AM2795" i="5"/>
  <c r="AM2791" i="5"/>
  <c r="AM2787" i="5"/>
  <c r="AM2783" i="5"/>
  <c r="AM2779" i="5"/>
  <c r="AM2775" i="5"/>
  <c r="AM2771" i="5"/>
  <c r="AM2767" i="5"/>
  <c r="AM2763" i="5"/>
  <c r="AM2759" i="5"/>
  <c r="AM2755" i="5"/>
  <c r="AM2751" i="5"/>
  <c r="AM2747" i="5"/>
  <c r="AM2743" i="5"/>
  <c r="AM2739" i="5"/>
  <c r="AM2735" i="5"/>
  <c r="AM2731" i="5"/>
  <c r="AM2727" i="5"/>
  <c r="AM2723" i="5"/>
  <c r="AM2719" i="5"/>
  <c r="AM2715" i="5"/>
  <c r="AM2711" i="5"/>
  <c r="AM2707" i="5"/>
  <c r="BL2849" i="5"/>
  <c r="BL2841" i="5"/>
  <c r="BL2835" i="5"/>
  <c r="BL2828" i="5"/>
  <c r="BL2820" i="5"/>
  <c r="BL2813" i="5"/>
  <c r="BL2807" i="5"/>
  <c r="BL2799" i="5"/>
  <c r="BL2792" i="5"/>
  <c r="BL2785" i="5"/>
  <c r="BL2777" i="5"/>
  <c r="BL2771" i="5"/>
  <c r="BL2764" i="5"/>
  <c r="BL2756" i="5"/>
  <c r="BL2749" i="5"/>
  <c r="BL2743" i="5"/>
  <c r="BL2735" i="5"/>
  <c r="BL2728" i="5"/>
  <c r="BL2721" i="5"/>
  <c r="BL2713" i="5"/>
  <c r="BL2707" i="5"/>
  <c r="BL2847" i="5"/>
  <c r="BL2819" i="5"/>
  <c r="BL2791" i="5"/>
  <c r="BL2761" i="5"/>
  <c r="BL2733" i="5"/>
  <c r="BG2854" i="5"/>
  <c r="BG2840" i="5"/>
  <c r="BG2825" i="5"/>
  <c r="BG2812" i="5"/>
  <c r="BG2797" i="5"/>
  <c r="BG2782" i="5"/>
  <c r="BG2769" i="5"/>
  <c r="BG2754" i="5"/>
  <c r="BG2740" i="5"/>
  <c r="BG2726" i="5"/>
  <c r="BG2712" i="5"/>
  <c r="BB2846" i="5"/>
  <c r="BB2833" i="5"/>
  <c r="BB2818" i="5"/>
  <c r="BB2806" i="5"/>
  <c r="BB2796" i="5"/>
  <c r="BB2785" i="5"/>
  <c r="BB2774" i="5"/>
  <c r="BB2764" i="5"/>
  <c r="BB2753" i="5"/>
  <c r="BB2742" i="5"/>
  <c r="BB2732" i="5"/>
  <c r="BB2721" i="5"/>
  <c r="BB2710" i="5"/>
  <c r="AW2849" i="5"/>
  <c r="AW2838" i="5"/>
  <c r="AW2827" i="5"/>
  <c r="AW2817" i="5"/>
  <c r="AW2806" i="5"/>
  <c r="AW2795" i="5"/>
  <c r="AW2785" i="5"/>
  <c r="AW2774" i="5"/>
  <c r="AW2763" i="5"/>
  <c r="AW2753" i="5"/>
  <c r="AW2742" i="5"/>
  <c r="AW2731" i="5"/>
  <c r="AW2721" i="5"/>
  <c r="AW2710" i="5"/>
  <c r="AR2848" i="5"/>
  <c r="AR2838" i="5"/>
  <c r="AR2827" i="5"/>
  <c r="AR2816" i="5"/>
  <c r="AR2806" i="5"/>
  <c r="AR2795" i="5"/>
  <c r="AR2784" i="5"/>
  <c r="AR2774" i="5"/>
  <c r="AR2763" i="5"/>
  <c r="AR2752" i="5"/>
  <c r="AR2742" i="5"/>
  <c r="AR2731" i="5"/>
  <c r="AR2720" i="5"/>
  <c r="AR2710" i="5"/>
  <c r="AM2848" i="5"/>
  <c r="AM2837" i="5"/>
  <c r="AM2829" i="5"/>
  <c r="AM2821" i="5"/>
  <c r="AM2813" i="5"/>
  <c r="AM2805" i="5"/>
  <c r="AM2797" i="5"/>
  <c r="AM2789" i="5"/>
  <c r="AM2781" i="5"/>
  <c r="AM2773" i="5"/>
  <c r="AM2765" i="5"/>
  <c r="AM2757" i="5"/>
  <c r="AM2749" i="5"/>
  <c r="AM2741" i="5"/>
  <c r="AM2733" i="5"/>
  <c r="AM2725" i="5"/>
  <c r="AM2717" i="5"/>
  <c r="AM2709" i="5"/>
  <c r="BL2840" i="5"/>
  <c r="BL2812" i="5"/>
  <c r="BL2783" i="5"/>
  <c r="BL2755" i="5"/>
  <c r="BL2727" i="5"/>
  <c r="BG2849" i="5"/>
  <c r="BG2834" i="5"/>
  <c r="BG2820" i="5"/>
  <c r="BG2806" i="5"/>
  <c r="BG2792" i="5"/>
  <c r="BG2777" i="5"/>
  <c r="BG2764" i="5"/>
  <c r="BG2749" i="5"/>
  <c r="BG2734" i="5"/>
  <c r="BG2721" i="5"/>
  <c r="BG2706" i="5"/>
  <c r="BB2841" i="5"/>
  <c r="BB2827" i="5"/>
  <c r="BB2813" i="5"/>
  <c r="BB2802" i="5"/>
  <c r="BB2792" i="5"/>
  <c r="BB2781" i="5"/>
  <c r="BB2770" i="5"/>
  <c r="BB2760" i="5"/>
  <c r="BB2749" i="5"/>
  <c r="BB2738" i="5"/>
  <c r="BB2728" i="5"/>
  <c r="BB2717" i="5"/>
  <c r="BB2706" i="5"/>
  <c r="AW2845" i="5"/>
  <c r="AW2834" i="5"/>
  <c r="AW2823" i="5"/>
  <c r="AW2813" i="5"/>
  <c r="AW2802" i="5"/>
  <c r="AW2791" i="5"/>
  <c r="AW2781" i="5"/>
  <c r="AW2770" i="5"/>
  <c r="AW2759" i="5"/>
  <c r="AW2749" i="5"/>
  <c r="AW2738" i="5"/>
  <c r="AW2727" i="5"/>
  <c r="AW2717" i="5"/>
  <c r="AW2706" i="5"/>
  <c r="AR2844" i="5"/>
  <c r="AR2834" i="5"/>
  <c r="AR2823" i="5"/>
  <c r="AR2812" i="5"/>
  <c r="AR2802" i="5"/>
  <c r="AR2791" i="5"/>
  <c r="AR2780" i="5"/>
  <c r="AR2770" i="5"/>
  <c r="AR2759" i="5"/>
  <c r="AR2748" i="5"/>
  <c r="AR2738" i="5"/>
  <c r="AR2727" i="5"/>
  <c r="AR2716" i="5"/>
  <c r="AR2706" i="5"/>
  <c r="AM2844" i="5"/>
  <c r="AM2834" i="5"/>
  <c r="AM2826" i="5"/>
  <c r="AM2818" i="5"/>
  <c r="AM2810" i="5"/>
  <c r="AM2802" i="5"/>
  <c r="AM2794" i="5"/>
  <c r="AM2786" i="5"/>
  <c r="AM2778" i="5"/>
  <c r="AM2770" i="5"/>
  <c r="AM2762" i="5"/>
  <c r="AM2754" i="5"/>
  <c r="AM2746" i="5"/>
  <c r="AM2738" i="5"/>
  <c r="AM2730" i="5"/>
  <c r="AM2722" i="5"/>
  <c r="AM2714" i="5"/>
  <c r="AM2706" i="5"/>
  <c r="BL2833" i="5"/>
  <c r="BL2804" i="5"/>
  <c r="BL2776" i="5"/>
  <c r="BL2748" i="5"/>
  <c r="BL2719" i="5"/>
  <c r="BG2846" i="5"/>
  <c r="BG2833" i="5"/>
  <c r="BG2818" i="5"/>
  <c r="BG2804" i="5"/>
  <c r="BG2790" i="5"/>
  <c r="BG2776" i="5"/>
  <c r="BG2761" i="5"/>
  <c r="BG2748" i="5"/>
  <c r="BG2733" i="5"/>
  <c r="BG2718" i="5"/>
  <c r="BB2854" i="5"/>
  <c r="BB2839" i="5"/>
  <c r="BB2825" i="5"/>
  <c r="BB2812" i="5"/>
  <c r="BB2801" i="5"/>
  <c r="BB2790" i="5"/>
  <c r="BB2780" i="5"/>
  <c r="BB2769" i="5"/>
  <c r="BB2758" i="5"/>
  <c r="BB2748" i="5"/>
  <c r="BB2737" i="5"/>
  <c r="BB2726" i="5"/>
  <c r="BB2716" i="5"/>
  <c r="AW2854" i="5"/>
  <c r="AW2843" i="5"/>
  <c r="AW2833" i="5"/>
  <c r="AW2822" i="5"/>
  <c r="AW2811" i="5"/>
  <c r="AW2801" i="5"/>
  <c r="AW2790" i="5"/>
  <c r="AW2779" i="5"/>
  <c r="AW2769" i="5"/>
  <c r="AW2758" i="5"/>
  <c r="AW2747" i="5"/>
  <c r="AW2737" i="5"/>
  <c r="AW2726" i="5"/>
  <c r="AW2715" i="5"/>
  <c r="AR2854" i="5"/>
  <c r="AR2843" i="5"/>
  <c r="AR2832" i="5"/>
  <c r="AR2822" i="5"/>
  <c r="AR2811" i="5"/>
  <c r="AR2800" i="5"/>
  <c r="AR2790" i="5"/>
  <c r="AR2779" i="5"/>
  <c r="AR2768" i="5"/>
  <c r="AR2758" i="5"/>
  <c r="AR2747" i="5"/>
  <c r="AR2736" i="5"/>
  <c r="AR2726" i="5"/>
  <c r="AR2715" i="5"/>
  <c r="AM2853" i="5"/>
  <c r="AM2843" i="5"/>
  <c r="AM2833" i="5"/>
  <c r="AM2825" i="5"/>
  <c r="AM2817" i="5"/>
  <c r="AM2809" i="5"/>
  <c r="AM2801" i="5"/>
  <c r="AM2793" i="5"/>
  <c r="AM2785" i="5"/>
  <c r="AM2777" i="5"/>
  <c r="AM2769" i="5"/>
  <c r="AM2761" i="5"/>
  <c r="AM2753" i="5"/>
  <c r="AM2745" i="5"/>
  <c r="AM2737" i="5"/>
  <c r="AM2729" i="5"/>
  <c r="AM2721" i="5"/>
  <c r="AM2713" i="5"/>
  <c r="BL2825" i="5"/>
  <c r="BL2797" i="5"/>
  <c r="BL2769" i="5"/>
  <c r="BL2740" i="5"/>
  <c r="BL2712" i="5"/>
  <c r="BG2841" i="5"/>
  <c r="BG2828" i="5"/>
  <c r="BG2813" i="5"/>
  <c r="BG2798" i="5"/>
  <c r="BG2785" i="5"/>
  <c r="BG2770" i="5"/>
  <c r="BG2756" i="5"/>
  <c r="BG2742" i="5"/>
  <c r="BG2728" i="5"/>
  <c r="BG2713" i="5"/>
  <c r="BB2849" i="5"/>
  <c r="BB2834" i="5"/>
  <c r="BB2819" i="5"/>
  <c r="BB2808" i="5"/>
  <c r="BB2797" i="5"/>
  <c r="BB2786" i="5"/>
  <c r="BB2776" i="5"/>
  <c r="BB2765" i="5"/>
  <c r="BB2754" i="5"/>
  <c r="BB2744" i="5"/>
  <c r="BB2733" i="5"/>
  <c r="BB2722" i="5"/>
  <c r="BB2712" i="5"/>
  <c r="AW2850" i="5"/>
  <c r="AW2839" i="5"/>
  <c r="AW2829" i="5"/>
  <c r="AW2818" i="5"/>
  <c r="AW2807" i="5"/>
  <c r="AW2797" i="5"/>
  <c r="AW2786" i="5"/>
  <c r="AW2775" i="5"/>
  <c r="AW2765" i="5"/>
  <c r="AW2754" i="5"/>
  <c r="AW2743" i="5"/>
  <c r="AW2733" i="5"/>
  <c r="AW2722" i="5"/>
  <c r="AW2711" i="5"/>
  <c r="AR2850" i="5"/>
  <c r="AR2839" i="5"/>
  <c r="AR2828" i="5"/>
  <c r="AR2818" i="5"/>
  <c r="AR2807" i="5"/>
  <c r="AR2796" i="5"/>
  <c r="AR2786" i="5"/>
  <c r="AR2775" i="5"/>
  <c r="AR2764" i="5"/>
  <c r="AR2754" i="5"/>
  <c r="AR2743" i="5"/>
  <c r="AR2732" i="5"/>
  <c r="AR2722" i="5"/>
  <c r="AR2711" i="5"/>
  <c r="AM2849" i="5"/>
  <c r="AM2839" i="5"/>
  <c r="AM2830" i="5"/>
  <c r="AM2822" i="5"/>
  <c r="AM2814" i="5"/>
  <c r="AM2806" i="5"/>
  <c r="AM2798" i="5"/>
  <c r="AM2790" i="5"/>
  <c r="AM2782" i="5"/>
  <c r="AM2774" i="5"/>
  <c r="AM2766" i="5"/>
  <c r="AM2758" i="5"/>
  <c r="AM2750" i="5"/>
  <c r="AM2742" i="5"/>
  <c r="AM2734" i="5"/>
  <c r="AM2726" i="5"/>
  <c r="AM2718" i="5"/>
  <c r="AM2710" i="5"/>
  <c r="DF2777" i="5"/>
  <c r="DF2776" i="5"/>
  <c r="DF2775" i="5"/>
  <c r="DF2778" i="5" s="1"/>
  <c r="DG2777" i="5"/>
  <c r="DG2776" i="5"/>
  <c r="DG2775" i="5"/>
  <c r="DG2778" i="5" s="1"/>
  <c r="DD2777" i="5"/>
  <c r="DD2776" i="5"/>
  <c r="DD2775" i="5"/>
  <c r="DD2778" i="5" s="1"/>
  <c r="AY3543" i="5"/>
  <c r="AH2706" i="5"/>
  <c r="AH2715" i="5"/>
  <c r="AH2747" i="5"/>
  <c r="AH2779" i="5"/>
  <c r="AH2807" i="5"/>
  <c r="AH2839" i="5"/>
  <c r="AH2708" i="5"/>
  <c r="AH2712" i="5"/>
  <c r="AH2716" i="5"/>
  <c r="AH2720" i="5"/>
  <c r="AH2724" i="5"/>
  <c r="AH2728" i="5"/>
  <c r="AH2732" i="5"/>
  <c r="AH2736" i="5"/>
  <c r="AH2740" i="5"/>
  <c r="AH2744" i="5"/>
  <c r="AH2748" i="5"/>
  <c r="AH2752" i="5"/>
  <c r="AH2756" i="5"/>
  <c r="AH2760" i="5"/>
  <c r="AH2764" i="5"/>
  <c r="AH2768" i="5"/>
  <c r="AH2772" i="5"/>
  <c r="AH2776" i="5"/>
  <c r="AH2780" i="5"/>
  <c r="AH2784" i="5"/>
  <c r="AH2788" i="5"/>
  <c r="AH2792" i="5"/>
  <c r="AH2796" i="5"/>
  <c r="AH2800" i="5"/>
  <c r="AH2804" i="5"/>
  <c r="AH2808" i="5"/>
  <c r="AH2812" i="5"/>
  <c r="AH2816" i="5"/>
  <c r="AH2820" i="5"/>
  <c r="AH2824" i="5"/>
  <c r="AH2828" i="5"/>
  <c r="AH2832" i="5"/>
  <c r="AH2836" i="5"/>
  <c r="AH2840" i="5"/>
  <c r="AH2844" i="5"/>
  <c r="AH2848" i="5"/>
  <c r="AH2852" i="5"/>
  <c r="AH2719" i="5"/>
  <c r="AH2743" i="5"/>
  <c r="AH2775" i="5"/>
  <c r="AH2811" i="5"/>
  <c r="AH2835" i="5"/>
  <c r="AH2851" i="5"/>
  <c r="AH2709" i="5"/>
  <c r="AH2713" i="5"/>
  <c r="AH2717" i="5"/>
  <c r="AH2721" i="5"/>
  <c r="AH2725" i="5"/>
  <c r="AH2729" i="5"/>
  <c r="AH2733" i="5"/>
  <c r="AH2737" i="5"/>
  <c r="AH2741" i="5"/>
  <c r="AH2745" i="5"/>
  <c r="AH2749" i="5"/>
  <c r="AH2753" i="5"/>
  <c r="AH2757" i="5"/>
  <c r="AH2761" i="5"/>
  <c r="AH2765" i="5"/>
  <c r="AH2769" i="5"/>
  <c r="AH2773" i="5"/>
  <c r="AH2777" i="5"/>
  <c r="AH2781" i="5"/>
  <c r="AH2785" i="5"/>
  <c r="AH2789" i="5"/>
  <c r="AH2793" i="5"/>
  <c r="AH2797" i="5"/>
  <c r="AH2801" i="5"/>
  <c r="AH2805" i="5"/>
  <c r="AH2809" i="5"/>
  <c r="AH2813" i="5"/>
  <c r="AH2817" i="5"/>
  <c r="AH2821" i="5"/>
  <c r="AH2825" i="5"/>
  <c r="AH2829" i="5"/>
  <c r="AH2833" i="5"/>
  <c r="AH2837" i="5"/>
  <c r="AH2841" i="5"/>
  <c r="AH2845" i="5"/>
  <c r="AH2849" i="5"/>
  <c r="AH2853" i="5"/>
  <c r="AH2711" i="5"/>
  <c r="AH2727" i="5"/>
  <c r="AH2735" i="5"/>
  <c r="AH2751" i="5"/>
  <c r="AH2759" i="5"/>
  <c r="AH2767" i="5"/>
  <c r="AH2783" i="5"/>
  <c r="AH2791" i="5"/>
  <c r="AH2799" i="5"/>
  <c r="AH2815" i="5"/>
  <c r="AH2823" i="5"/>
  <c r="AH2831" i="5"/>
  <c r="AH2843" i="5"/>
  <c r="AH2710" i="5"/>
  <c r="AH2714" i="5"/>
  <c r="AH2718" i="5"/>
  <c r="AH2722" i="5"/>
  <c r="AH2726" i="5"/>
  <c r="AH2730" i="5"/>
  <c r="AH2734" i="5"/>
  <c r="AH2738" i="5"/>
  <c r="AH2742" i="5"/>
  <c r="AH2746" i="5"/>
  <c r="AH2750" i="5"/>
  <c r="AH2754" i="5"/>
  <c r="AH2758" i="5"/>
  <c r="AH2762" i="5"/>
  <c r="AH2766" i="5"/>
  <c r="AH2770" i="5"/>
  <c r="AH2774" i="5"/>
  <c r="AH2778" i="5"/>
  <c r="AH2782" i="5"/>
  <c r="AH2786" i="5"/>
  <c r="AH2790" i="5"/>
  <c r="AH2794" i="5"/>
  <c r="AH2798" i="5"/>
  <c r="AH2802" i="5"/>
  <c r="AH2806" i="5"/>
  <c r="AH2810" i="5"/>
  <c r="AH2814" i="5"/>
  <c r="AH2818" i="5"/>
  <c r="AH2822" i="5"/>
  <c r="AH2826" i="5"/>
  <c r="AH2830" i="5"/>
  <c r="AH2834" i="5"/>
  <c r="AH2838" i="5"/>
  <c r="AH2842" i="5"/>
  <c r="AH2846" i="5"/>
  <c r="AH2850" i="5"/>
  <c r="AH2854" i="5"/>
  <c r="AH2707" i="5"/>
  <c r="AH2723" i="5"/>
  <c r="AH2731" i="5"/>
  <c r="AH2739" i="5"/>
  <c r="AH2755" i="5"/>
  <c r="AH2763" i="5"/>
  <c r="AH2771" i="5"/>
  <c r="AH2787" i="5"/>
  <c r="AH2795" i="5"/>
  <c r="AH2803" i="5"/>
  <c r="AH2819" i="5"/>
  <c r="AH2827" i="5"/>
  <c r="AH2847" i="5"/>
  <c r="AT3761" i="5"/>
  <c r="AU3761" i="5"/>
  <c r="CS3744" i="5"/>
  <c r="CS3739" i="5"/>
  <c r="CS3742" i="5"/>
  <c r="CS3741" i="5"/>
  <c r="CS3743" i="5"/>
  <c r="CS3740" i="5"/>
  <c r="BR3745" i="5"/>
  <c r="BS3745" i="5"/>
  <c r="BD3370" i="5"/>
  <c r="AZ3370" i="5"/>
  <c r="AI3257" i="5"/>
  <c r="B3264" i="5" s="1"/>
  <c r="AI3226" i="5"/>
  <c r="B3252" i="5" s="1"/>
  <c r="AI3208" i="5"/>
  <c r="B3221" i="5" s="1"/>
  <c r="AI3189" i="5"/>
  <c r="B3203" i="5" s="1"/>
  <c r="AI3160" i="5"/>
  <c r="B3184" i="5" s="1"/>
  <c r="AI3143" i="5"/>
  <c r="B3155" i="5" s="1"/>
  <c r="BB3115" i="5"/>
  <c r="BF3115" i="5"/>
  <c r="BB3117" i="5"/>
  <c r="BF3117" i="5"/>
  <c r="BB3121" i="5"/>
  <c r="BF3121" i="5"/>
  <c r="BB3125" i="5"/>
  <c r="BF3125" i="5"/>
  <c r="BB3129" i="5"/>
  <c r="BF3129" i="5"/>
  <c r="BB3133" i="5"/>
  <c r="BF3133" i="5"/>
  <c r="BB3112" i="5"/>
  <c r="BF3119" i="5"/>
  <c r="BB3123" i="5"/>
  <c r="BF3127" i="5"/>
  <c r="BF3131" i="5"/>
  <c r="BF3135" i="5"/>
  <c r="BF3112" i="5"/>
  <c r="BB3113" i="5"/>
  <c r="BF3113" i="5"/>
  <c r="BB3119" i="5"/>
  <c r="BF3123" i="5"/>
  <c r="BB3127" i="5"/>
  <c r="BB3131" i="5"/>
  <c r="BB3135" i="5"/>
  <c r="BF3116" i="5"/>
  <c r="BB3122" i="5"/>
  <c r="BB3136" i="5"/>
  <c r="BB3120" i="5"/>
  <c r="BF3136" i="5"/>
  <c r="BF3130" i="5"/>
  <c r="BB3114" i="5"/>
  <c r="BB3130" i="5"/>
  <c r="BB3128" i="5"/>
  <c r="BF3128" i="5"/>
  <c r="BF3122" i="5"/>
  <c r="BF3120" i="5"/>
  <c r="BB3126" i="5"/>
  <c r="BB3124" i="5"/>
  <c r="BF3124" i="5"/>
  <c r="BF3134" i="5"/>
  <c r="BB3116" i="5"/>
  <c r="BF3114" i="5"/>
  <c r="BB3134" i="5"/>
  <c r="BB3118" i="5"/>
  <c r="BB3132" i="5"/>
  <c r="BF3132" i="5"/>
  <c r="BF3126" i="5"/>
  <c r="BF3118" i="5"/>
  <c r="BB3076" i="5"/>
  <c r="BF3076" i="5"/>
  <c r="BB3090" i="5"/>
  <c r="BF3090" i="5"/>
  <c r="BB3094" i="5"/>
  <c r="BF3094" i="5"/>
  <c r="BB3098" i="5"/>
  <c r="BF3098" i="5"/>
  <c r="BB3092" i="5"/>
  <c r="BF3092" i="5"/>
  <c r="BB3096" i="5"/>
  <c r="BF3096" i="5"/>
  <c r="BB3075" i="5"/>
  <c r="BB3080" i="5"/>
  <c r="BF3080" i="5"/>
  <c r="BB3084" i="5"/>
  <c r="BF3084" i="5"/>
  <c r="BB3082" i="5"/>
  <c r="BF3082" i="5"/>
  <c r="BB3086" i="5"/>
  <c r="BF3086" i="5"/>
  <c r="BF3075" i="5"/>
  <c r="BB3088" i="5"/>
  <c r="BF3088" i="5"/>
  <c r="BB3078" i="5"/>
  <c r="BF3078" i="5"/>
  <c r="BF3089" i="5"/>
  <c r="BF3081" i="5"/>
  <c r="BF3097" i="5"/>
  <c r="BF3095" i="5"/>
  <c r="BB3085" i="5"/>
  <c r="BB3079" i="5"/>
  <c r="BB3095" i="5"/>
  <c r="BF3087" i="5"/>
  <c r="BF3079" i="5"/>
  <c r="BB3093" i="5"/>
  <c r="BF3093" i="5"/>
  <c r="BB3077" i="5"/>
  <c r="BB3091" i="5"/>
  <c r="BB3089" i="5"/>
  <c r="BB3087" i="5"/>
  <c r="BF3099" i="5"/>
  <c r="BF3091" i="5"/>
  <c r="BB3081" i="5"/>
  <c r="BF3083" i="5"/>
  <c r="BF3077" i="5"/>
  <c r="BB3097" i="5"/>
  <c r="BF3085" i="5"/>
  <c r="BB3083" i="5"/>
  <c r="BB3099" i="5"/>
  <c r="AV3370" i="5"/>
  <c r="AJ3354" i="5"/>
  <c r="B3356" i="5" s="1"/>
  <c r="AX3136" i="5"/>
  <c r="AT3078" i="5"/>
  <c r="AN3758" i="5"/>
  <c r="AJ3761" i="5"/>
  <c r="BL3742" i="5"/>
  <c r="AN3745" i="5"/>
  <c r="AR3745" i="5"/>
  <c r="AJ3745" i="5"/>
  <c r="AJ3198" i="5"/>
  <c r="AP3113" i="5"/>
  <c r="AT3136" i="5"/>
  <c r="AL3123" i="5"/>
  <c r="AP3114" i="5"/>
  <c r="AP3130" i="5"/>
  <c r="AT3121" i="5"/>
  <c r="AX3112" i="5"/>
  <c r="AX3128" i="5"/>
  <c r="AJ3146" i="5"/>
  <c r="AJ3147" i="5"/>
  <c r="AJ3260" i="5"/>
  <c r="AT3120" i="5"/>
  <c r="AL3114" i="5"/>
  <c r="AL3130" i="5"/>
  <c r="AP3121" i="5"/>
  <c r="AT3112" i="5"/>
  <c r="AT3128" i="5"/>
  <c r="AX3119" i="5"/>
  <c r="AX3135" i="5"/>
  <c r="AJ3163" i="5"/>
  <c r="AJ3339" i="5"/>
  <c r="B3341" i="5" s="1"/>
  <c r="AJ3302" i="5"/>
  <c r="B3305" i="5" s="1"/>
  <c r="AL3122" i="5"/>
  <c r="AP3129" i="5"/>
  <c r="AX3127" i="5"/>
  <c r="AL3096" i="5"/>
  <c r="AL3115" i="5"/>
  <c r="AL3131" i="5"/>
  <c r="AP3122" i="5"/>
  <c r="AT3113" i="5"/>
  <c r="AT3129" i="5"/>
  <c r="AX3120" i="5"/>
  <c r="AX3096" i="5"/>
  <c r="AX3097" i="5"/>
  <c r="AX3081" i="5"/>
  <c r="AT3090" i="5"/>
  <c r="AP3099" i="5"/>
  <c r="AP3083" i="5"/>
  <c r="AL3092" i="5"/>
  <c r="AL3076" i="5"/>
  <c r="AX3093" i="5"/>
  <c r="AX3077" i="5"/>
  <c r="AT3086" i="5"/>
  <c r="AP3095" i="5"/>
  <c r="AP3079" i="5"/>
  <c r="AL3088" i="5"/>
  <c r="AT3098" i="5"/>
  <c r="AP3091" i="5"/>
  <c r="AL3084" i="5"/>
  <c r="AT3094" i="5"/>
  <c r="AP3087" i="5"/>
  <c r="AL3080" i="5"/>
  <c r="AX3089" i="5"/>
  <c r="AT3082" i="5"/>
  <c r="AP3075" i="5"/>
  <c r="AX3085" i="5"/>
  <c r="AJ3261" i="5"/>
  <c r="AJ3273" i="5"/>
  <c r="AJ3274" i="5"/>
  <c r="AJ3272" i="5"/>
  <c r="AJ3262" i="5"/>
  <c r="AX3134" i="5"/>
  <c r="AX3130" i="5"/>
  <c r="AX3126" i="5"/>
  <c r="AX3122" i="5"/>
  <c r="AX3118" i="5"/>
  <c r="AX3114" i="5"/>
  <c r="AT3135" i="5"/>
  <c r="AT3131" i="5"/>
  <c r="AT3127" i="5"/>
  <c r="AT3123" i="5"/>
  <c r="AT3119" i="5"/>
  <c r="AT3115" i="5"/>
  <c r="AP3136" i="5"/>
  <c r="AP3132" i="5"/>
  <c r="AP3128" i="5"/>
  <c r="AP3124" i="5"/>
  <c r="AP3120" i="5"/>
  <c r="AP3116" i="5"/>
  <c r="AP3112" i="5"/>
  <c r="AL3133" i="5"/>
  <c r="AL3129" i="5"/>
  <c r="AL3125" i="5"/>
  <c r="AL3121" i="5"/>
  <c r="AL3117" i="5"/>
  <c r="AL3113" i="5"/>
  <c r="AX3133" i="5"/>
  <c r="AX3129" i="5"/>
  <c r="AX3125" i="5"/>
  <c r="AX3121" i="5"/>
  <c r="AX3117" i="5"/>
  <c r="AX3113" i="5"/>
  <c r="AT3134" i="5"/>
  <c r="AT3130" i="5"/>
  <c r="AT3126" i="5"/>
  <c r="AT3122" i="5"/>
  <c r="AT3118" i="5"/>
  <c r="AT3114" i="5"/>
  <c r="AP3135" i="5"/>
  <c r="AP3131" i="5"/>
  <c r="AP3127" i="5"/>
  <c r="AP3123" i="5"/>
  <c r="AP3119" i="5"/>
  <c r="AP3115" i="5"/>
  <c r="AL3136" i="5"/>
  <c r="AL3132" i="5"/>
  <c r="AL3128" i="5"/>
  <c r="AL3124" i="5"/>
  <c r="AL3120" i="5"/>
  <c r="AL3116" i="5"/>
  <c r="AL3112" i="5"/>
  <c r="AL3118" i="5"/>
  <c r="AL3126" i="5"/>
  <c r="AL3134" i="5"/>
  <c r="AP3117" i="5"/>
  <c r="AP3125" i="5"/>
  <c r="AP3133" i="5"/>
  <c r="AT3116" i="5"/>
  <c r="AT3124" i="5"/>
  <c r="AT3132" i="5"/>
  <c r="AX3115" i="5"/>
  <c r="AX3123" i="5"/>
  <c r="AX3131" i="5"/>
  <c r="AJ3165" i="5"/>
  <c r="AJ3169" i="5"/>
  <c r="AJ3173" i="5"/>
  <c r="AJ3177" i="5"/>
  <c r="AR3370" i="5"/>
  <c r="AL3119" i="5"/>
  <c r="AL3127" i="5"/>
  <c r="AL3135" i="5"/>
  <c r="AP3118" i="5"/>
  <c r="AP3126" i="5"/>
  <c r="AP3134" i="5"/>
  <c r="AT3117" i="5"/>
  <c r="AT3125" i="5"/>
  <c r="AT3133" i="5"/>
  <c r="AX3116" i="5"/>
  <c r="AX3124" i="5"/>
  <c r="AX3132" i="5"/>
  <c r="AJ3148" i="5"/>
  <c r="AJ3164" i="5"/>
  <c r="AJ3168" i="5"/>
  <c r="AJ3172" i="5"/>
  <c r="AJ3176" i="5"/>
  <c r="AJ3150" i="5"/>
  <c r="AJ3167" i="5"/>
  <c r="AJ3171" i="5"/>
  <c r="AJ3175" i="5"/>
  <c r="AJ3179" i="5"/>
  <c r="AJ3211" i="5"/>
  <c r="AJ3149" i="5"/>
  <c r="AJ3166" i="5"/>
  <c r="AJ3170" i="5"/>
  <c r="AJ3174" i="5"/>
  <c r="AJ3178" i="5"/>
  <c r="AJ3201" i="5"/>
  <c r="AJ3194" i="5"/>
  <c r="AJ3245" i="5"/>
  <c r="CA3661" i="5"/>
  <c r="CA3610" i="5"/>
  <c r="CA3699" i="5"/>
  <c r="CA3626" i="5"/>
  <c r="CA3585" i="5"/>
  <c r="CA3635" i="5"/>
  <c r="CA3619" i="5"/>
  <c r="CA3603" i="5"/>
  <c r="BM3538" i="5"/>
  <c r="CA3467" i="5"/>
  <c r="BG3538" i="5"/>
  <c r="AM3538" i="5"/>
  <c r="BL3538" i="5"/>
  <c r="AR3538" i="5"/>
  <c r="AH3538" i="5"/>
  <c r="B3539" i="5" s="1"/>
  <c r="AW3538" i="5"/>
  <c r="BB3538" i="5"/>
  <c r="CA3567" i="5"/>
  <c r="CA3577" i="5"/>
  <c r="CA3641" i="5"/>
  <c r="CA3652" i="5"/>
  <c r="CA3688" i="5"/>
  <c r="CA3670" i="5"/>
  <c r="BB3706" i="5"/>
  <c r="AW3706" i="5"/>
  <c r="AH3706" i="5"/>
  <c r="B3707" i="5" s="1"/>
  <c r="AM3706" i="5"/>
  <c r="AR3706" i="5"/>
  <c r="BG3706" i="5"/>
  <c r="BL3706" i="5"/>
  <c r="BM3706" i="5"/>
  <c r="CA3680" i="5"/>
  <c r="CA3458" i="5"/>
  <c r="CA3512" i="5"/>
  <c r="CA3493" i="5"/>
  <c r="CA3531" i="5"/>
  <c r="CA3435" i="5"/>
  <c r="CA3473" i="5"/>
  <c r="CA3451" i="5"/>
  <c r="CA3484" i="5"/>
  <c r="CA3409" i="5"/>
  <c r="CA3417" i="5"/>
  <c r="CA3399" i="5"/>
  <c r="AN3370" i="5"/>
  <c r="AJ3370" i="5"/>
  <c r="AJ3230" i="5"/>
  <c r="AJ3234" i="5"/>
  <c r="AJ3238" i="5"/>
  <c r="AJ3242" i="5"/>
  <c r="AJ3246" i="5"/>
  <c r="AJ3231" i="5"/>
  <c r="AJ3235" i="5"/>
  <c r="AJ3239" i="5"/>
  <c r="AJ3243" i="5"/>
  <c r="AJ3247" i="5"/>
  <c r="AJ3232" i="5"/>
  <c r="AJ3236" i="5"/>
  <c r="AJ3240" i="5"/>
  <c r="AJ3244" i="5"/>
  <c r="AJ3248" i="5"/>
  <c r="AJ3229" i="5"/>
  <c r="AJ3233" i="5"/>
  <c r="AJ3237" i="5"/>
  <c r="AJ3241" i="5"/>
  <c r="AJ3195" i="5"/>
  <c r="AJ3199" i="5"/>
  <c r="AJ3192" i="5"/>
  <c r="AJ3196" i="5"/>
  <c r="AJ3200" i="5"/>
  <c r="AJ3193" i="5"/>
  <c r="AJ3197" i="5"/>
  <c r="AL3077" i="5"/>
  <c r="AL3081" i="5"/>
  <c r="AL3085" i="5"/>
  <c r="AL3089" i="5"/>
  <c r="AL3093" i="5"/>
  <c r="AL3097" i="5"/>
  <c r="AP3076" i="5"/>
  <c r="AP3080" i="5"/>
  <c r="AP3084" i="5"/>
  <c r="AP3088" i="5"/>
  <c r="AP3092" i="5"/>
  <c r="AP3096" i="5"/>
  <c r="AT3075" i="5"/>
  <c r="AT3079" i="5"/>
  <c r="AT3083" i="5"/>
  <c r="AT3087" i="5"/>
  <c r="AT3091" i="5"/>
  <c r="AT3095" i="5"/>
  <c r="AT3099" i="5"/>
  <c r="AX3078" i="5"/>
  <c r="AX3082" i="5"/>
  <c r="AX3086" i="5"/>
  <c r="AX3090" i="5"/>
  <c r="AX3094" i="5"/>
  <c r="AX3098" i="5"/>
  <c r="AL3078" i="5"/>
  <c r="AL3082" i="5"/>
  <c r="AL3086" i="5"/>
  <c r="AL3090" i="5"/>
  <c r="AL3094" i="5"/>
  <c r="AL3098" i="5"/>
  <c r="AP3077" i="5"/>
  <c r="AP3081" i="5"/>
  <c r="AP3085" i="5"/>
  <c r="AP3089" i="5"/>
  <c r="AP3093" i="5"/>
  <c r="AP3097" i="5"/>
  <c r="AT3076" i="5"/>
  <c r="AT3080" i="5"/>
  <c r="AT3084" i="5"/>
  <c r="AT3088" i="5"/>
  <c r="AT3092" i="5"/>
  <c r="AT3096" i="5"/>
  <c r="AX3075" i="5"/>
  <c r="AX3079" i="5"/>
  <c r="AX3083" i="5"/>
  <c r="AX3087" i="5"/>
  <c r="AX3091" i="5"/>
  <c r="AX3095" i="5"/>
  <c r="AX3099" i="5"/>
  <c r="AL3075" i="5"/>
  <c r="AL3079" i="5"/>
  <c r="AL3083" i="5"/>
  <c r="AL3087" i="5"/>
  <c r="AL3091" i="5"/>
  <c r="AL3095" i="5"/>
  <c r="AL3099" i="5"/>
  <c r="AP3078" i="5"/>
  <c r="AP3082" i="5"/>
  <c r="AP3086" i="5"/>
  <c r="AP3090" i="5"/>
  <c r="AP3094" i="5"/>
  <c r="AP3098" i="5"/>
  <c r="AT3077" i="5"/>
  <c r="AT3081" i="5"/>
  <c r="AT3085" i="5"/>
  <c r="AT3089" i="5"/>
  <c r="AT3093" i="5"/>
  <c r="AT3097" i="5"/>
  <c r="AX3076" i="5"/>
  <c r="AX3080" i="5"/>
  <c r="AX3084" i="5"/>
  <c r="AX3088" i="5"/>
  <c r="AX3092" i="5"/>
  <c r="AL3038" i="5"/>
  <c r="BQ2594" i="5"/>
  <c r="CK2594" i="5"/>
  <c r="CJ2594" i="5"/>
  <c r="CI2594" i="5"/>
  <c r="CH2594" i="5"/>
  <c r="CG2594" i="5"/>
  <c r="CF2594" i="5"/>
  <c r="CE2594" i="5"/>
  <c r="CD2594" i="5"/>
  <c r="CC2594" i="5"/>
  <c r="CA2594" i="5"/>
  <c r="BZ2594" i="5"/>
  <c r="BY2594" i="5"/>
  <c r="BX2594" i="5"/>
  <c r="BW2594" i="5"/>
  <c r="BV2594" i="5"/>
  <c r="BU2594" i="5"/>
  <c r="BT2594" i="5"/>
  <c r="BS2594" i="5"/>
  <c r="BR2594" i="5"/>
  <c r="BR2590" i="5" s="1"/>
  <c r="BT2587" i="5"/>
  <c r="BT2585" i="5"/>
  <c r="BS2587" i="5"/>
  <c r="BS2585" i="5"/>
  <c r="BR2587" i="5"/>
  <c r="BR2585" i="5"/>
  <c r="BR2583" i="5" s="1"/>
  <c r="BQ2587" i="5"/>
  <c r="BQ2585" i="5"/>
  <c r="CK2585" i="5"/>
  <c r="CJ2585" i="5"/>
  <c r="CI2585" i="5"/>
  <c r="CH2585" i="5"/>
  <c r="CG2585" i="5"/>
  <c r="CF2585" i="5"/>
  <c r="CE2585" i="5"/>
  <c r="CD2585" i="5"/>
  <c r="CC2585" i="5"/>
  <c r="CA2585" i="5"/>
  <c r="BZ2585" i="5"/>
  <c r="BY2585" i="5"/>
  <c r="BX2585" i="5"/>
  <c r="BW2585" i="5"/>
  <c r="BV2585" i="5"/>
  <c r="BU2585" i="5"/>
  <c r="CK2587" i="5"/>
  <c r="CJ2587" i="5"/>
  <c r="CI2587" i="5"/>
  <c r="CH2587" i="5"/>
  <c r="CG2587" i="5"/>
  <c r="CF2587" i="5"/>
  <c r="CE2587" i="5"/>
  <c r="CD2587" i="5"/>
  <c r="CC2587" i="5"/>
  <c r="CA2587" i="5"/>
  <c r="BZ2587" i="5"/>
  <c r="BY2587" i="5"/>
  <c r="BX2587" i="5"/>
  <c r="BW2587" i="5"/>
  <c r="BV2587" i="5"/>
  <c r="BU2587" i="5"/>
  <c r="BQ2569" i="5"/>
  <c r="BQ2567" i="5"/>
  <c r="CK2567" i="5"/>
  <c r="CJ2567" i="5"/>
  <c r="CI2567" i="5"/>
  <c r="CH2567" i="5"/>
  <c r="CG2567" i="5"/>
  <c r="CF2567" i="5"/>
  <c r="CE2567" i="5"/>
  <c r="CD2567" i="5"/>
  <c r="CC2567" i="5"/>
  <c r="CA2567" i="5"/>
  <c r="BZ2567" i="5"/>
  <c r="BY2567" i="5"/>
  <c r="BX2567" i="5"/>
  <c r="BW2567" i="5"/>
  <c r="BV2567" i="5"/>
  <c r="BU2567" i="5"/>
  <c r="BT2567" i="5"/>
  <c r="BS2567" i="5"/>
  <c r="BR2567" i="5"/>
  <c r="CK2569" i="5"/>
  <c r="CJ2569" i="5"/>
  <c r="CI2569" i="5"/>
  <c r="CH2569" i="5"/>
  <c r="CG2569" i="5"/>
  <c r="CF2569" i="5"/>
  <c r="CE2569" i="5"/>
  <c r="CD2569" i="5"/>
  <c r="CC2569" i="5"/>
  <c r="CA2569" i="5"/>
  <c r="BZ2569" i="5"/>
  <c r="BY2569" i="5"/>
  <c r="BX2569" i="5"/>
  <c r="BW2569" i="5"/>
  <c r="BV2569" i="5"/>
  <c r="BU2569" i="5"/>
  <c r="BT2569" i="5"/>
  <c r="BS2569" i="5"/>
  <c r="BR2569" i="5"/>
  <c r="CA2561" i="5"/>
  <c r="CA2559" i="5"/>
  <c r="BZ2561" i="5"/>
  <c r="BZ2559" i="5"/>
  <c r="BY2561" i="5"/>
  <c r="BY2559" i="5"/>
  <c r="BX2561" i="5"/>
  <c r="BX2559" i="5"/>
  <c r="BW2561" i="5"/>
  <c r="BV2561" i="5"/>
  <c r="BV2559" i="5"/>
  <c r="BU2561" i="5"/>
  <c r="BU2559" i="5"/>
  <c r="BT2561" i="5"/>
  <c r="BT2559" i="5"/>
  <c r="BS2561" i="5"/>
  <c r="BS2559" i="5"/>
  <c r="BR2561" i="5"/>
  <c r="BR2559" i="5"/>
  <c r="BR2557" i="5" s="1"/>
  <c r="BQ2561" i="5"/>
  <c r="BQ2559" i="5"/>
  <c r="CK2559" i="5"/>
  <c r="CJ2559" i="5"/>
  <c r="CI2559" i="5"/>
  <c r="CH2559" i="5"/>
  <c r="CG2559" i="5"/>
  <c r="CF2559" i="5"/>
  <c r="CE2559" i="5"/>
  <c r="CD2559" i="5"/>
  <c r="CC2559" i="5"/>
  <c r="BW2559" i="5"/>
  <c r="CK2561" i="5"/>
  <c r="CJ2561" i="5"/>
  <c r="CI2561" i="5"/>
  <c r="CH2561" i="5"/>
  <c r="CG2561" i="5"/>
  <c r="CF2561" i="5"/>
  <c r="CE2561" i="5"/>
  <c r="CD2561" i="5"/>
  <c r="CC2561" i="5"/>
  <c r="CK2551" i="5"/>
  <c r="CK2549" i="5"/>
  <c r="CJ2551" i="5"/>
  <c r="CJ2549" i="5"/>
  <c r="CI2551" i="5"/>
  <c r="CI2549" i="5"/>
  <c r="CH2551" i="5"/>
  <c r="CH2549" i="5"/>
  <c r="CG2551" i="5"/>
  <c r="CG2549" i="5"/>
  <c r="CF2551" i="5"/>
  <c r="CF2549" i="5"/>
  <c r="CE2551" i="5"/>
  <c r="CE2549" i="5"/>
  <c r="CD2551" i="5"/>
  <c r="CD2549" i="5"/>
  <c r="CC2551" i="5"/>
  <c r="CC2549" i="5"/>
  <c r="CA2551" i="5"/>
  <c r="CA2549" i="5"/>
  <c r="BZ2551" i="5"/>
  <c r="BZ2549" i="5"/>
  <c r="BY2551" i="5"/>
  <c r="BY2549" i="5"/>
  <c r="BX2551" i="5"/>
  <c r="BX2549" i="5"/>
  <c r="BW2551" i="5"/>
  <c r="BW2549" i="5"/>
  <c r="BV2551" i="5"/>
  <c r="BV2549" i="5"/>
  <c r="BU2551" i="5"/>
  <c r="BU2549" i="5"/>
  <c r="BT2551" i="5"/>
  <c r="BT2549" i="5"/>
  <c r="BS2551" i="5"/>
  <c r="BS2549" i="5"/>
  <c r="BR2551" i="5"/>
  <c r="BR2549" i="5"/>
  <c r="BR2547" i="5" s="1"/>
  <c r="BQ2551" i="5"/>
  <c r="BQ2549" i="5"/>
  <c r="BQ2527" i="5"/>
  <c r="BQ2525" i="5"/>
  <c r="CB2525" i="5"/>
  <c r="CA2525" i="5"/>
  <c r="BZ2525" i="5"/>
  <c r="BY2525" i="5"/>
  <c r="BX2525" i="5"/>
  <c r="BW2525" i="5"/>
  <c r="BV2525" i="5"/>
  <c r="BU2525" i="5"/>
  <c r="BT2525" i="5"/>
  <c r="BR2525" i="5"/>
  <c r="CB2527" i="5"/>
  <c r="CA2527" i="5"/>
  <c r="BZ2527" i="5"/>
  <c r="BY2527" i="5"/>
  <c r="BX2527" i="5"/>
  <c r="BW2527" i="5"/>
  <c r="BV2527" i="5"/>
  <c r="BU2527" i="5"/>
  <c r="BT2527" i="5"/>
  <c r="BS2527" i="5"/>
  <c r="BR2527" i="5"/>
  <c r="BR2523" i="5" s="1"/>
  <c r="BQ2514" i="5"/>
  <c r="BR2516" i="5"/>
  <c r="BR2512" i="5" s="1"/>
  <c r="BR2514" i="5"/>
  <c r="BQ2516" i="5"/>
  <c r="CB2514" i="5"/>
  <c r="CA2514" i="5"/>
  <c r="BZ2514" i="5"/>
  <c r="BY2514" i="5"/>
  <c r="BX2514" i="5"/>
  <c r="BW2514" i="5"/>
  <c r="BV2514" i="5"/>
  <c r="BU2514" i="5"/>
  <c r="BT2514" i="5"/>
  <c r="CB2516" i="5"/>
  <c r="CA2516" i="5"/>
  <c r="BZ2516" i="5"/>
  <c r="BY2516" i="5"/>
  <c r="BX2516" i="5"/>
  <c r="BW2516" i="5"/>
  <c r="BV2516" i="5"/>
  <c r="BU2516" i="5"/>
  <c r="BT2516" i="5"/>
  <c r="BS2516" i="5"/>
  <c r="CF2350" i="5"/>
  <c r="CE2350" i="5"/>
  <c r="CD2350" i="5"/>
  <c r="CC2350" i="5"/>
  <c r="CA2350" i="5"/>
  <c r="BZ2350" i="5"/>
  <c r="BY2350" i="5"/>
  <c r="BX2350" i="5"/>
  <c r="BW2350" i="5"/>
  <c r="BV2350" i="5"/>
  <c r="BU2350" i="5"/>
  <c r="BG2317" i="5"/>
  <c r="BE2317" i="5"/>
  <c r="BC2317" i="5"/>
  <c r="BA2317" i="5"/>
  <c r="AY2317" i="5"/>
  <c r="AW2317" i="5"/>
  <c r="AS2317" i="5"/>
  <c r="AQ2317" i="5"/>
  <c r="AO2317" i="5"/>
  <c r="AM2317" i="5"/>
  <c r="AK2317" i="5"/>
  <c r="AI2317" i="5"/>
  <c r="AG2317" i="5"/>
  <c r="AO2285" i="5"/>
  <c r="BV2506" i="5"/>
  <c r="BU2508" i="5"/>
  <c r="BU2506" i="5"/>
  <c r="BT2508" i="5"/>
  <c r="BT2506" i="5"/>
  <c r="BS2508" i="5"/>
  <c r="BR2508" i="5"/>
  <c r="BR2506" i="5"/>
  <c r="BQ2508" i="5"/>
  <c r="BQ2506" i="5"/>
  <c r="CB2506" i="5"/>
  <c r="CA2506" i="5"/>
  <c r="BZ2506" i="5"/>
  <c r="BY2506" i="5"/>
  <c r="BX2506" i="5"/>
  <c r="BW2506" i="5"/>
  <c r="CB2508" i="5"/>
  <c r="CA2508" i="5"/>
  <c r="BZ2508" i="5"/>
  <c r="BY2508" i="5"/>
  <c r="BX2508" i="5"/>
  <c r="BW2508" i="5"/>
  <c r="BV2508" i="5"/>
  <c r="BR2498" i="5"/>
  <c r="BR2494" i="5" s="1"/>
  <c r="BR2496" i="5"/>
  <c r="BQ2498" i="5"/>
  <c r="CB2496" i="5"/>
  <c r="CA2496" i="5"/>
  <c r="BZ2496" i="5"/>
  <c r="BY2496" i="5"/>
  <c r="BX2496" i="5"/>
  <c r="BW2496" i="5"/>
  <c r="BV2496" i="5"/>
  <c r="BU2496" i="5"/>
  <c r="BT2496" i="5"/>
  <c r="BQ2496" i="5"/>
  <c r="CB2498" i="5"/>
  <c r="CA2498" i="5"/>
  <c r="BZ2498" i="5"/>
  <c r="BY2498" i="5"/>
  <c r="BX2498" i="5"/>
  <c r="BW2498" i="5"/>
  <c r="BV2498" i="5"/>
  <c r="BU2498" i="5"/>
  <c r="BT2498" i="5"/>
  <c r="BS2498" i="5"/>
  <c r="BR2489" i="5"/>
  <c r="BR2487" i="5"/>
  <c r="BQ2489" i="5"/>
  <c r="BQ2487" i="5"/>
  <c r="CB2487" i="5"/>
  <c r="CA2487" i="5"/>
  <c r="BZ2487" i="5"/>
  <c r="BY2487" i="5"/>
  <c r="BX2487" i="5"/>
  <c r="BW2487" i="5"/>
  <c r="BV2487" i="5"/>
  <c r="BU2487" i="5"/>
  <c r="BT2487" i="5"/>
  <c r="CB2489" i="5"/>
  <c r="CA2489" i="5"/>
  <c r="BZ2489" i="5"/>
  <c r="BY2489" i="5"/>
  <c r="BX2489" i="5"/>
  <c r="BW2489" i="5"/>
  <c r="BV2489" i="5"/>
  <c r="BU2489" i="5"/>
  <c r="BT2489" i="5"/>
  <c r="BS2489" i="5"/>
  <c r="BS2480" i="5"/>
  <c r="BR2480" i="5"/>
  <c r="CB2480" i="5"/>
  <c r="CA2480" i="5"/>
  <c r="BZ2480" i="5"/>
  <c r="BY2480" i="5"/>
  <c r="BX2480" i="5"/>
  <c r="BW2480" i="5"/>
  <c r="BV2480" i="5"/>
  <c r="BU2480" i="5"/>
  <c r="BT2480" i="5"/>
  <c r="BQ2480" i="5"/>
  <c r="CB2478" i="5"/>
  <c r="CA2478" i="5"/>
  <c r="BZ2478" i="5"/>
  <c r="BY2478" i="5"/>
  <c r="BX2478" i="5"/>
  <c r="BW2478" i="5"/>
  <c r="BV2478" i="5"/>
  <c r="BU2478" i="5"/>
  <c r="BT2478" i="5"/>
  <c r="BR2478" i="5"/>
  <c r="BQ2478" i="5"/>
  <c r="BQ2467" i="5"/>
  <c r="CB2469" i="5"/>
  <c r="CB2467" i="5"/>
  <c r="CA2469" i="5"/>
  <c r="CA2467" i="5"/>
  <c r="BZ2469" i="5"/>
  <c r="BZ2467" i="5"/>
  <c r="BY2469" i="5"/>
  <c r="BY2467" i="5"/>
  <c r="BX2469" i="5"/>
  <c r="BX2467" i="5"/>
  <c r="BW2469" i="5"/>
  <c r="BW2467" i="5"/>
  <c r="BV2469" i="5"/>
  <c r="BV2467" i="5"/>
  <c r="BU2469" i="5"/>
  <c r="BU2467" i="5"/>
  <c r="BT2469" i="5"/>
  <c r="BT2467" i="5"/>
  <c r="BS2469" i="5"/>
  <c r="BR2469" i="5"/>
  <c r="BR2465" i="5" s="1"/>
  <c r="BR2467" i="5"/>
  <c r="BQ2469" i="5"/>
  <c r="BR2463" i="5"/>
  <c r="BR2459" i="5" s="1"/>
  <c r="BR2461" i="5"/>
  <c r="BQ2463" i="5"/>
  <c r="BQ2461" i="5"/>
  <c r="CB2463" i="5"/>
  <c r="CA2463" i="5"/>
  <c r="BZ2463" i="5"/>
  <c r="BY2463" i="5"/>
  <c r="BX2463" i="5"/>
  <c r="BW2463" i="5"/>
  <c r="BV2463" i="5"/>
  <c r="BU2463" i="5"/>
  <c r="BT2463" i="5"/>
  <c r="BS2463" i="5"/>
  <c r="CB2461" i="5"/>
  <c r="CA2461" i="5"/>
  <c r="BZ2461" i="5"/>
  <c r="BY2461" i="5"/>
  <c r="BX2461" i="5"/>
  <c r="BW2461" i="5"/>
  <c r="BV2461" i="5"/>
  <c r="BU2461" i="5"/>
  <c r="BT2461" i="5"/>
  <c r="BQ2454" i="5"/>
  <c r="BQ2452" i="5"/>
  <c r="CB2452" i="5"/>
  <c r="CA2452" i="5"/>
  <c r="BZ2452" i="5"/>
  <c r="BY2452" i="5"/>
  <c r="BX2452" i="5"/>
  <c r="BW2452" i="5"/>
  <c r="BV2452" i="5"/>
  <c r="BU2452" i="5"/>
  <c r="BT2452" i="5"/>
  <c r="BR2452" i="5"/>
  <c r="CB2454" i="5"/>
  <c r="CA2454" i="5"/>
  <c r="BZ2454" i="5"/>
  <c r="BY2454" i="5"/>
  <c r="BX2454" i="5"/>
  <c r="BW2454" i="5"/>
  <c r="BV2454" i="5"/>
  <c r="BU2454" i="5"/>
  <c r="BT2454" i="5"/>
  <c r="BS2454" i="5"/>
  <c r="BR2454" i="5"/>
  <c r="BR2450" i="5" s="1"/>
  <c r="BR2445" i="5"/>
  <c r="BQ2447" i="5"/>
  <c r="BQ2445" i="5"/>
  <c r="CB2445" i="5"/>
  <c r="CA2445" i="5"/>
  <c r="BZ2445" i="5"/>
  <c r="BY2445" i="5"/>
  <c r="BX2445" i="5"/>
  <c r="BW2445" i="5"/>
  <c r="BV2445" i="5"/>
  <c r="BU2445" i="5"/>
  <c r="BT2445" i="5"/>
  <c r="CB2447" i="5"/>
  <c r="CA2447" i="5"/>
  <c r="BZ2447" i="5"/>
  <c r="BY2447" i="5"/>
  <c r="BX2447" i="5"/>
  <c r="BW2447" i="5"/>
  <c r="BV2447" i="5"/>
  <c r="BU2447" i="5"/>
  <c r="BT2447" i="5"/>
  <c r="BS2447" i="5"/>
  <c r="BR2447" i="5"/>
  <c r="BR2443" i="5" s="1"/>
  <c r="BR2438" i="5"/>
  <c r="BR2434" i="5" s="1"/>
  <c r="BR2436" i="5"/>
  <c r="BQ2438" i="5"/>
  <c r="BQ2436" i="5"/>
  <c r="CB2436" i="5"/>
  <c r="CA2436" i="5"/>
  <c r="BZ2436" i="5"/>
  <c r="BY2436" i="5"/>
  <c r="BX2436" i="5"/>
  <c r="BW2436" i="5"/>
  <c r="BV2436" i="5"/>
  <c r="BU2436" i="5"/>
  <c r="BT2436" i="5"/>
  <c r="CB2438" i="5"/>
  <c r="CA2438" i="5"/>
  <c r="BZ2438" i="5"/>
  <c r="BY2438" i="5"/>
  <c r="BX2438" i="5"/>
  <c r="BW2438" i="5"/>
  <c r="BV2438" i="5"/>
  <c r="BU2438" i="5"/>
  <c r="BT2438" i="5"/>
  <c r="BS2438" i="5"/>
  <c r="BT2429" i="5"/>
  <c r="BS2431" i="5"/>
  <c r="BR2431" i="5"/>
  <c r="BR2427" i="5" s="1"/>
  <c r="BR2429" i="5"/>
  <c r="BQ2431" i="5"/>
  <c r="BQ2429" i="5"/>
  <c r="CB2429" i="5"/>
  <c r="CA2429" i="5"/>
  <c r="BZ2429" i="5"/>
  <c r="BY2429" i="5"/>
  <c r="BX2429" i="5"/>
  <c r="BW2429" i="5"/>
  <c r="BV2429" i="5"/>
  <c r="BU2429" i="5"/>
  <c r="CB2431" i="5"/>
  <c r="CA2431" i="5"/>
  <c r="BZ2431" i="5"/>
  <c r="BY2431" i="5"/>
  <c r="BX2431" i="5"/>
  <c r="BW2431" i="5"/>
  <c r="BV2431" i="5"/>
  <c r="BU2431" i="5"/>
  <c r="BT2431" i="5"/>
  <c r="CB2413" i="5"/>
  <c r="CB2411" i="5"/>
  <c r="CA2413" i="5"/>
  <c r="CA2411" i="5"/>
  <c r="BZ2413" i="5"/>
  <c r="BZ2411" i="5"/>
  <c r="BY2413" i="5"/>
  <c r="BY2411" i="5"/>
  <c r="BX2413" i="5"/>
  <c r="BX2411" i="5"/>
  <c r="BW2413" i="5"/>
  <c r="BW2411" i="5"/>
  <c r="BV2413" i="5"/>
  <c r="BV2411" i="5"/>
  <c r="BS2413" i="5"/>
  <c r="BU2411" i="5"/>
  <c r="BT2411" i="5"/>
  <c r="BR2411" i="5"/>
  <c r="BQ2411" i="5"/>
  <c r="BU2413" i="5"/>
  <c r="BT2413" i="5"/>
  <c r="BR2413" i="5"/>
  <c r="BR2409" i="5" s="1"/>
  <c r="BY2403" i="5"/>
  <c r="CB2403" i="5"/>
  <c r="CA2403" i="5"/>
  <c r="BZ2403" i="5"/>
  <c r="BX2403" i="5"/>
  <c r="BW2403" i="5"/>
  <c r="BV2403" i="5"/>
  <c r="BU2403" i="5"/>
  <c r="BT2403" i="5"/>
  <c r="BR2403" i="5"/>
  <c r="BQ2403" i="5"/>
  <c r="CB2405" i="5"/>
  <c r="CA2405" i="5"/>
  <c r="BZ2405" i="5"/>
  <c r="BY2405" i="5"/>
  <c r="BX2405" i="5"/>
  <c r="BW2405" i="5"/>
  <c r="BV2405" i="5"/>
  <c r="BU2405" i="5"/>
  <c r="BT2405" i="5"/>
  <c r="BS2405" i="5"/>
  <c r="BR2405" i="5"/>
  <c r="BR2401" i="5" s="1"/>
  <c r="BQ2405" i="5"/>
  <c r="CB2395" i="5"/>
  <c r="CB2393" i="5"/>
  <c r="CA2395" i="5"/>
  <c r="CA2393" i="5"/>
  <c r="BZ2395" i="5"/>
  <c r="BZ2393" i="5"/>
  <c r="BY2395" i="5"/>
  <c r="BY2393" i="5"/>
  <c r="BX2395" i="5"/>
  <c r="BX2393" i="5"/>
  <c r="BW2395" i="5"/>
  <c r="BW2393" i="5"/>
  <c r="BV2395" i="5"/>
  <c r="BV2393" i="5"/>
  <c r="BU2395" i="5"/>
  <c r="BU2393" i="5"/>
  <c r="BT2395" i="5"/>
  <c r="BT2393" i="5"/>
  <c r="BS2395" i="5"/>
  <c r="BR2395" i="5"/>
  <c r="BR2393" i="5"/>
  <c r="BQ2395" i="5"/>
  <c r="BQ2393" i="5"/>
  <c r="BN2685" i="5"/>
  <c r="BM2685" i="5"/>
  <c r="BL2685" i="5"/>
  <c r="BK2685" i="5"/>
  <c r="BI2685" i="5"/>
  <c r="BH2685" i="5"/>
  <c r="BG2685" i="5"/>
  <c r="BF2685" i="5"/>
  <c r="BD2685" i="5"/>
  <c r="BC2685" i="5"/>
  <c r="BB2685" i="5"/>
  <c r="BA2685" i="5"/>
  <c r="AY2685" i="5"/>
  <c r="AX2685" i="5"/>
  <c r="AW2685" i="5"/>
  <c r="AV2685" i="5"/>
  <c r="AT2685" i="5"/>
  <c r="AS2685" i="5"/>
  <c r="AR2685" i="5"/>
  <c r="AQ2685" i="5"/>
  <c r="AO2685" i="5"/>
  <c r="AN2685" i="5"/>
  <c r="AM2685" i="5"/>
  <c r="AL2685" i="5"/>
  <c r="AJ2685" i="5"/>
  <c r="AI2685" i="5"/>
  <c r="AH2685" i="5"/>
  <c r="AG2685" i="5"/>
  <c r="BN2684" i="5"/>
  <c r="BM2684" i="5"/>
  <c r="BL2684" i="5"/>
  <c r="BK2684" i="5"/>
  <c r="BI2684" i="5"/>
  <c r="BH2684" i="5"/>
  <c r="BG2684" i="5"/>
  <c r="BF2684" i="5"/>
  <c r="BD2684" i="5"/>
  <c r="BC2684" i="5"/>
  <c r="BB2684" i="5"/>
  <c r="BA2684" i="5"/>
  <c r="AY2684" i="5"/>
  <c r="AX2684" i="5"/>
  <c r="AW2684" i="5"/>
  <c r="AV2684" i="5"/>
  <c r="AT2684" i="5"/>
  <c r="AS2684" i="5"/>
  <c r="AR2684" i="5"/>
  <c r="AQ2684" i="5"/>
  <c r="AO2684" i="5"/>
  <c r="AN2684" i="5"/>
  <c r="AM2684" i="5"/>
  <c r="AL2684" i="5"/>
  <c r="AJ2684" i="5"/>
  <c r="AI2684" i="5"/>
  <c r="AH2684" i="5"/>
  <c r="AG2684" i="5"/>
  <c r="BN2683" i="5"/>
  <c r="BM2683" i="5"/>
  <c r="BL2683" i="5"/>
  <c r="BK2683" i="5"/>
  <c r="BI2683" i="5"/>
  <c r="BH2683" i="5"/>
  <c r="BG2683" i="5"/>
  <c r="BF2683" i="5"/>
  <c r="BD2683" i="5"/>
  <c r="BC2683" i="5"/>
  <c r="BB2683" i="5"/>
  <c r="BA2683" i="5"/>
  <c r="AY2683" i="5"/>
  <c r="AX2683" i="5"/>
  <c r="AW2683" i="5"/>
  <c r="AV2683" i="5"/>
  <c r="AT2683" i="5"/>
  <c r="AS2683" i="5"/>
  <c r="AR2683" i="5"/>
  <c r="AQ2683" i="5"/>
  <c r="AO2683" i="5"/>
  <c r="AN2683" i="5"/>
  <c r="AM2683" i="5"/>
  <c r="AL2683" i="5"/>
  <c r="AJ2683" i="5"/>
  <c r="AI2683" i="5"/>
  <c r="AH2683" i="5"/>
  <c r="AG2683" i="5"/>
  <c r="BN2682" i="5"/>
  <c r="BM2682" i="5"/>
  <c r="BL2682" i="5"/>
  <c r="BK2682" i="5"/>
  <c r="BI2682" i="5"/>
  <c r="BH2682" i="5"/>
  <c r="BG2682" i="5"/>
  <c r="BF2682" i="5"/>
  <c r="BD2682" i="5"/>
  <c r="BC2682" i="5"/>
  <c r="BB2682" i="5"/>
  <c r="BA2682" i="5"/>
  <c r="AY2682" i="5"/>
  <c r="AX2682" i="5"/>
  <c r="AW2682" i="5"/>
  <c r="AV2682" i="5"/>
  <c r="AT2682" i="5"/>
  <c r="AS2682" i="5"/>
  <c r="AR2682" i="5"/>
  <c r="AQ2682" i="5"/>
  <c r="AO2682" i="5"/>
  <c r="AN2682" i="5"/>
  <c r="AM2682" i="5"/>
  <c r="AL2682" i="5"/>
  <c r="AJ2682" i="5"/>
  <c r="AI2682" i="5"/>
  <c r="AH2682" i="5"/>
  <c r="AG2682" i="5"/>
  <c r="BN2681" i="5"/>
  <c r="BM2681" i="5"/>
  <c r="BL2681" i="5"/>
  <c r="BK2681" i="5"/>
  <c r="BI2681" i="5"/>
  <c r="BH2681" i="5"/>
  <c r="BG2681" i="5"/>
  <c r="BF2681" i="5"/>
  <c r="BD2681" i="5"/>
  <c r="BC2681" i="5"/>
  <c r="BB2681" i="5"/>
  <c r="BA2681" i="5"/>
  <c r="AY2681" i="5"/>
  <c r="AX2681" i="5"/>
  <c r="AW2681" i="5"/>
  <c r="AV2681" i="5"/>
  <c r="AT2681" i="5"/>
  <c r="AS2681" i="5"/>
  <c r="AR2681" i="5"/>
  <c r="AQ2681" i="5"/>
  <c r="AO2681" i="5"/>
  <c r="AN2681" i="5"/>
  <c r="AM2681" i="5"/>
  <c r="AL2681" i="5"/>
  <c r="AJ2681" i="5"/>
  <c r="AI2681" i="5"/>
  <c r="AH2681" i="5"/>
  <c r="AG2681" i="5"/>
  <c r="BN2680" i="5"/>
  <c r="BM2680" i="5"/>
  <c r="BL2680" i="5"/>
  <c r="BK2680" i="5"/>
  <c r="BI2680" i="5"/>
  <c r="BH2680" i="5"/>
  <c r="BG2680" i="5"/>
  <c r="BF2680" i="5"/>
  <c r="BD2680" i="5"/>
  <c r="BC2680" i="5"/>
  <c r="BB2680" i="5"/>
  <c r="BA2680" i="5"/>
  <c r="AY2680" i="5"/>
  <c r="AX2680" i="5"/>
  <c r="AW2680" i="5"/>
  <c r="AV2680" i="5"/>
  <c r="AT2680" i="5"/>
  <c r="AS2680" i="5"/>
  <c r="AR2680" i="5"/>
  <c r="AQ2680" i="5"/>
  <c r="AO2680" i="5"/>
  <c r="AN2680" i="5"/>
  <c r="AM2680" i="5"/>
  <c r="AL2680" i="5"/>
  <c r="AJ2680" i="5"/>
  <c r="AI2680" i="5"/>
  <c r="AH2680" i="5"/>
  <c r="AG2680" i="5"/>
  <c r="BN2679" i="5"/>
  <c r="BM2679" i="5"/>
  <c r="BL2679" i="5"/>
  <c r="BK2679" i="5"/>
  <c r="BI2679" i="5"/>
  <c r="BH2679" i="5"/>
  <c r="BG2679" i="5"/>
  <c r="BF2679" i="5"/>
  <c r="BD2679" i="5"/>
  <c r="BC2679" i="5"/>
  <c r="BB2679" i="5"/>
  <c r="BA2679" i="5"/>
  <c r="AY2679" i="5"/>
  <c r="AX2679" i="5"/>
  <c r="AW2679" i="5"/>
  <c r="AV2679" i="5"/>
  <c r="AT2679" i="5"/>
  <c r="AS2679" i="5"/>
  <c r="AR2679" i="5"/>
  <c r="AQ2679" i="5"/>
  <c r="AO2679" i="5"/>
  <c r="AN2679" i="5"/>
  <c r="AM2679" i="5"/>
  <c r="AL2679" i="5"/>
  <c r="AJ2679" i="5"/>
  <c r="AI2679" i="5"/>
  <c r="AH2679" i="5"/>
  <c r="AG2679" i="5"/>
  <c r="BN2678" i="5"/>
  <c r="BM2678" i="5"/>
  <c r="BL2678" i="5"/>
  <c r="BK2678" i="5"/>
  <c r="BI2678" i="5"/>
  <c r="BH2678" i="5"/>
  <c r="BG2678" i="5"/>
  <c r="BF2678" i="5"/>
  <c r="BD2678" i="5"/>
  <c r="BC2678" i="5"/>
  <c r="BB2678" i="5"/>
  <c r="BA2678" i="5"/>
  <c r="AY2678" i="5"/>
  <c r="AX2678" i="5"/>
  <c r="AW2678" i="5"/>
  <c r="AV2678" i="5"/>
  <c r="AT2678" i="5"/>
  <c r="AS2678" i="5"/>
  <c r="AR2678" i="5"/>
  <c r="AQ2678" i="5"/>
  <c r="AO2678" i="5"/>
  <c r="AN2678" i="5"/>
  <c r="AM2678" i="5"/>
  <c r="AL2678" i="5"/>
  <c r="AJ2678" i="5"/>
  <c r="AI2678" i="5"/>
  <c r="AH2678" i="5"/>
  <c r="AG2678" i="5"/>
  <c r="BN2677" i="5"/>
  <c r="BM2677" i="5"/>
  <c r="BL2677" i="5"/>
  <c r="BK2677" i="5"/>
  <c r="BI2677" i="5"/>
  <c r="BH2677" i="5"/>
  <c r="BG2677" i="5"/>
  <c r="BF2677" i="5"/>
  <c r="BD2677" i="5"/>
  <c r="BC2677" i="5"/>
  <c r="BB2677" i="5"/>
  <c r="BA2677" i="5"/>
  <c r="AY2677" i="5"/>
  <c r="AX2677" i="5"/>
  <c r="AW2677" i="5"/>
  <c r="AV2677" i="5"/>
  <c r="AT2677" i="5"/>
  <c r="AS2677" i="5"/>
  <c r="AR2677" i="5"/>
  <c r="AQ2677" i="5"/>
  <c r="AO2677" i="5"/>
  <c r="AN2677" i="5"/>
  <c r="AM2677" i="5"/>
  <c r="AL2677" i="5"/>
  <c r="AJ2677" i="5"/>
  <c r="AI2677" i="5"/>
  <c r="AH2677" i="5"/>
  <c r="AG2677" i="5"/>
  <c r="BN2676" i="5"/>
  <c r="BM2676" i="5"/>
  <c r="BL2676" i="5"/>
  <c r="BK2676" i="5"/>
  <c r="BI2676" i="5"/>
  <c r="BH2676" i="5"/>
  <c r="BG2676" i="5"/>
  <c r="BF2676" i="5"/>
  <c r="BD2676" i="5"/>
  <c r="BC2676" i="5"/>
  <c r="BB2676" i="5"/>
  <c r="BA2676" i="5"/>
  <c r="AY2676" i="5"/>
  <c r="AX2676" i="5"/>
  <c r="AW2676" i="5"/>
  <c r="AV2676" i="5"/>
  <c r="AT2676" i="5"/>
  <c r="AS2676" i="5"/>
  <c r="AR2676" i="5"/>
  <c r="AQ2676" i="5"/>
  <c r="AO2676" i="5"/>
  <c r="AN2676" i="5"/>
  <c r="AM2676" i="5"/>
  <c r="AL2676" i="5"/>
  <c r="AJ2676" i="5"/>
  <c r="AI2676" i="5"/>
  <c r="AH2676" i="5"/>
  <c r="AG2676" i="5"/>
  <c r="BN2675" i="5"/>
  <c r="BM2675" i="5"/>
  <c r="BL2675" i="5"/>
  <c r="BK2675" i="5"/>
  <c r="BI2675" i="5"/>
  <c r="BH2675" i="5"/>
  <c r="BG2675" i="5"/>
  <c r="BF2675" i="5"/>
  <c r="BD2675" i="5"/>
  <c r="BC2675" i="5"/>
  <c r="BB2675" i="5"/>
  <c r="BA2675" i="5"/>
  <c r="AY2675" i="5"/>
  <c r="AX2675" i="5"/>
  <c r="AW2675" i="5"/>
  <c r="AV2675" i="5"/>
  <c r="AT2675" i="5"/>
  <c r="AS2675" i="5"/>
  <c r="AR2675" i="5"/>
  <c r="AQ2675" i="5"/>
  <c r="AO2675" i="5"/>
  <c r="AN2675" i="5"/>
  <c r="AM2675" i="5"/>
  <c r="AL2675" i="5"/>
  <c r="AJ2675" i="5"/>
  <c r="AI2675" i="5"/>
  <c r="AH2675" i="5"/>
  <c r="AG2675" i="5"/>
  <c r="BN2674" i="5"/>
  <c r="BM2674" i="5"/>
  <c r="BL2674" i="5"/>
  <c r="BK2674" i="5"/>
  <c r="BI2674" i="5"/>
  <c r="BH2674" i="5"/>
  <c r="BG2674" i="5"/>
  <c r="BF2674" i="5"/>
  <c r="BD2674" i="5"/>
  <c r="BC2674" i="5"/>
  <c r="BB2674" i="5"/>
  <c r="BA2674" i="5"/>
  <c r="AY2674" i="5"/>
  <c r="AX2674" i="5"/>
  <c r="AW2674" i="5"/>
  <c r="AV2674" i="5"/>
  <c r="AT2674" i="5"/>
  <c r="AS2674" i="5"/>
  <c r="AR2674" i="5"/>
  <c r="AQ2674" i="5"/>
  <c r="AO2674" i="5"/>
  <c r="AN2674" i="5"/>
  <c r="AM2674" i="5"/>
  <c r="AL2674" i="5"/>
  <c r="AJ2674" i="5"/>
  <c r="AI2674" i="5"/>
  <c r="AH2674" i="5"/>
  <c r="AG2674" i="5"/>
  <c r="BN2673" i="5"/>
  <c r="BM2673" i="5"/>
  <c r="BL2673" i="5"/>
  <c r="BK2673" i="5"/>
  <c r="BI2673" i="5"/>
  <c r="BH2673" i="5"/>
  <c r="BG2673" i="5"/>
  <c r="BF2673" i="5"/>
  <c r="BD2673" i="5"/>
  <c r="BC2673" i="5"/>
  <c r="BB2673" i="5"/>
  <c r="BA2673" i="5"/>
  <c r="AY2673" i="5"/>
  <c r="AX2673" i="5"/>
  <c r="AW2673" i="5"/>
  <c r="AV2673" i="5"/>
  <c r="AT2673" i="5"/>
  <c r="AS2673" i="5"/>
  <c r="AR2673" i="5"/>
  <c r="AQ2673" i="5"/>
  <c r="AO2673" i="5"/>
  <c r="AN2673" i="5"/>
  <c r="AM2673" i="5"/>
  <c r="AL2673" i="5"/>
  <c r="AJ2673" i="5"/>
  <c r="AI2673" i="5"/>
  <c r="AH2673" i="5"/>
  <c r="AG2673" i="5"/>
  <c r="BN2672" i="5"/>
  <c r="BM2672" i="5"/>
  <c r="BL2672" i="5"/>
  <c r="BK2672" i="5"/>
  <c r="BI2672" i="5"/>
  <c r="BH2672" i="5"/>
  <c r="BG2672" i="5"/>
  <c r="BF2672" i="5"/>
  <c r="BD2672" i="5"/>
  <c r="BC2672" i="5"/>
  <c r="BB2672" i="5"/>
  <c r="BA2672" i="5"/>
  <c r="AY2672" i="5"/>
  <c r="AX2672" i="5"/>
  <c r="AW2672" i="5"/>
  <c r="AV2672" i="5"/>
  <c r="AT2672" i="5"/>
  <c r="AS2672" i="5"/>
  <c r="AR2672" i="5"/>
  <c r="AQ2672" i="5"/>
  <c r="AO2672" i="5"/>
  <c r="AN2672" i="5"/>
  <c r="AM2672" i="5"/>
  <c r="AL2672" i="5"/>
  <c r="AJ2672" i="5"/>
  <c r="AI2672" i="5"/>
  <c r="AH2672" i="5"/>
  <c r="AG2672" i="5"/>
  <c r="BN2671" i="5"/>
  <c r="BM2671" i="5"/>
  <c r="BL2671" i="5"/>
  <c r="BK2671" i="5"/>
  <c r="BI2671" i="5"/>
  <c r="BH2671" i="5"/>
  <c r="BG2671" i="5"/>
  <c r="BF2671" i="5"/>
  <c r="BD2671" i="5"/>
  <c r="BC2671" i="5"/>
  <c r="BB2671" i="5"/>
  <c r="BA2671" i="5"/>
  <c r="AY2671" i="5"/>
  <c r="AX2671" i="5"/>
  <c r="AW2671" i="5"/>
  <c r="AV2671" i="5"/>
  <c r="AT2671" i="5"/>
  <c r="AS2671" i="5"/>
  <c r="AR2671" i="5"/>
  <c r="AQ2671" i="5"/>
  <c r="AO2671" i="5"/>
  <c r="AN2671" i="5"/>
  <c r="AM2671" i="5"/>
  <c r="AL2671" i="5"/>
  <c r="AJ2671" i="5"/>
  <c r="AI2671" i="5"/>
  <c r="AH2671" i="5"/>
  <c r="AG2671" i="5"/>
  <c r="BN2670" i="5"/>
  <c r="BM2670" i="5"/>
  <c r="BL2670" i="5"/>
  <c r="BK2670" i="5"/>
  <c r="BI2670" i="5"/>
  <c r="BH2670" i="5"/>
  <c r="BG2670" i="5"/>
  <c r="BF2670" i="5"/>
  <c r="BD2670" i="5"/>
  <c r="BC2670" i="5"/>
  <c r="BB2670" i="5"/>
  <c r="BA2670" i="5"/>
  <c r="AY2670" i="5"/>
  <c r="AX2670" i="5"/>
  <c r="AW2670" i="5"/>
  <c r="AV2670" i="5"/>
  <c r="AT2670" i="5"/>
  <c r="AS2670" i="5"/>
  <c r="AR2670" i="5"/>
  <c r="AQ2670" i="5"/>
  <c r="AO2670" i="5"/>
  <c r="AN2670" i="5"/>
  <c r="AM2670" i="5"/>
  <c r="AL2670" i="5"/>
  <c r="AJ2670" i="5"/>
  <c r="AI2670" i="5"/>
  <c r="AH2670" i="5"/>
  <c r="AG2670" i="5"/>
  <c r="BN2669" i="5"/>
  <c r="BM2669" i="5"/>
  <c r="BL2669" i="5"/>
  <c r="BK2669" i="5"/>
  <c r="BI2669" i="5"/>
  <c r="BH2669" i="5"/>
  <c r="BG2669" i="5"/>
  <c r="BF2669" i="5"/>
  <c r="BD2669" i="5"/>
  <c r="BC2669" i="5"/>
  <c r="BB2669" i="5"/>
  <c r="BA2669" i="5"/>
  <c r="AY2669" i="5"/>
  <c r="AX2669" i="5"/>
  <c r="AW2669" i="5"/>
  <c r="AV2669" i="5"/>
  <c r="AT2669" i="5"/>
  <c r="AS2669" i="5"/>
  <c r="AR2669" i="5"/>
  <c r="AQ2669" i="5"/>
  <c r="AO2669" i="5"/>
  <c r="AN2669" i="5"/>
  <c r="AM2669" i="5"/>
  <c r="AL2669" i="5"/>
  <c r="AJ2669" i="5"/>
  <c r="AI2669" i="5"/>
  <c r="AH2669" i="5"/>
  <c r="AG2669" i="5"/>
  <c r="BN2668" i="5"/>
  <c r="BM2668" i="5"/>
  <c r="BL2668" i="5"/>
  <c r="BK2668" i="5"/>
  <c r="BI2668" i="5"/>
  <c r="BH2668" i="5"/>
  <c r="BG2668" i="5"/>
  <c r="BF2668" i="5"/>
  <c r="BD2668" i="5"/>
  <c r="BC2668" i="5"/>
  <c r="BB2668" i="5"/>
  <c r="BA2668" i="5"/>
  <c r="AY2668" i="5"/>
  <c r="AX2668" i="5"/>
  <c r="AW2668" i="5"/>
  <c r="AV2668" i="5"/>
  <c r="AT2668" i="5"/>
  <c r="AS2668" i="5"/>
  <c r="AR2668" i="5"/>
  <c r="AQ2668" i="5"/>
  <c r="AO2668" i="5"/>
  <c r="AN2668" i="5"/>
  <c r="AM2668" i="5"/>
  <c r="AL2668" i="5"/>
  <c r="AJ2668" i="5"/>
  <c r="AI2668" i="5"/>
  <c r="AH2668" i="5"/>
  <c r="AG2668" i="5"/>
  <c r="BN2667" i="5"/>
  <c r="BM2667" i="5"/>
  <c r="BL2667" i="5"/>
  <c r="BK2667" i="5"/>
  <c r="BI2667" i="5"/>
  <c r="BH2667" i="5"/>
  <c r="BG2667" i="5"/>
  <c r="BF2667" i="5"/>
  <c r="BD2667" i="5"/>
  <c r="BC2667" i="5"/>
  <c r="BB2667" i="5"/>
  <c r="BA2667" i="5"/>
  <c r="AY2667" i="5"/>
  <c r="AX2667" i="5"/>
  <c r="AW2667" i="5"/>
  <c r="AV2667" i="5"/>
  <c r="AT2667" i="5"/>
  <c r="AS2667" i="5"/>
  <c r="AR2667" i="5"/>
  <c r="AQ2667" i="5"/>
  <c r="AO2667" i="5"/>
  <c r="AN2667" i="5"/>
  <c r="AM2667" i="5"/>
  <c r="AL2667" i="5"/>
  <c r="AJ2667" i="5"/>
  <c r="AI2667" i="5"/>
  <c r="AH2667" i="5"/>
  <c r="AG2667" i="5"/>
  <c r="BN2666" i="5"/>
  <c r="BM2666" i="5"/>
  <c r="BL2666" i="5"/>
  <c r="BK2666" i="5"/>
  <c r="BI2666" i="5"/>
  <c r="BH2666" i="5"/>
  <c r="BG2666" i="5"/>
  <c r="BF2666" i="5"/>
  <c r="BD2666" i="5"/>
  <c r="BC2666" i="5"/>
  <c r="BB2666" i="5"/>
  <c r="BA2666" i="5"/>
  <c r="AY2666" i="5"/>
  <c r="AX2666" i="5"/>
  <c r="AW2666" i="5"/>
  <c r="AV2666" i="5"/>
  <c r="AT2666" i="5"/>
  <c r="AS2666" i="5"/>
  <c r="AR2666" i="5"/>
  <c r="AQ2666" i="5"/>
  <c r="AO2666" i="5"/>
  <c r="AN2666" i="5"/>
  <c r="AM2666" i="5"/>
  <c r="AL2666" i="5"/>
  <c r="AJ2666" i="5"/>
  <c r="AI2666" i="5"/>
  <c r="AH2666" i="5"/>
  <c r="AG2666" i="5"/>
  <c r="BN2665" i="5"/>
  <c r="BM2665" i="5"/>
  <c r="BL2665" i="5"/>
  <c r="BK2665" i="5"/>
  <c r="BI2665" i="5"/>
  <c r="BH2665" i="5"/>
  <c r="BG2665" i="5"/>
  <c r="BF2665" i="5"/>
  <c r="BD2665" i="5"/>
  <c r="BC2665" i="5"/>
  <c r="BB2665" i="5"/>
  <c r="BA2665" i="5"/>
  <c r="AY2665" i="5"/>
  <c r="AX2665" i="5"/>
  <c r="AW2665" i="5"/>
  <c r="AV2665" i="5"/>
  <c r="AT2665" i="5"/>
  <c r="AS2665" i="5"/>
  <c r="AR2665" i="5"/>
  <c r="AQ2665" i="5"/>
  <c r="AO2665" i="5"/>
  <c r="AN2665" i="5"/>
  <c r="AM2665" i="5"/>
  <c r="AL2665" i="5"/>
  <c r="AJ2665" i="5"/>
  <c r="AI2665" i="5"/>
  <c r="AH2665" i="5"/>
  <c r="AG2665" i="5"/>
  <c r="BN2664" i="5"/>
  <c r="BM2664" i="5"/>
  <c r="BL2664" i="5"/>
  <c r="BK2664" i="5"/>
  <c r="BI2664" i="5"/>
  <c r="BH2664" i="5"/>
  <c r="BG2664" i="5"/>
  <c r="BF2664" i="5"/>
  <c r="BD2664" i="5"/>
  <c r="BC2664" i="5"/>
  <c r="BB2664" i="5"/>
  <c r="BA2664" i="5"/>
  <c r="AY2664" i="5"/>
  <c r="AX2664" i="5"/>
  <c r="AW2664" i="5"/>
  <c r="AV2664" i="5"/>
  <c r="AT2664" i="5"/>
  <c r="AS2664" i="5"/>
  <c r="AR2664" i="5"/>
  <c r="AQ2664" i="5"/>
  <c r="AO2664" i="5"/>
  <c r="AN2664" i="5"/>
  <c r="AM2664" i="5"/>
  <c r="AL2664" i="5"/>
  <c r="AJ2664" i="5"/>
  <c r="AI2664" i="5"/>
  <c r="AH2664" i="5"/>
  <c r="AG2664" i="5"/>
  <c r="BN2663" i="5"/>
  <c r="BM2663" i="5"/>
  <c r="BL2663" i="5"/>
  <c r="BK2663" i="5"/>
  <c r="BI2663" i="5"/>
  <c r="BH2663" i="5"/>
  <c r="BG2663" i="5"/>
  <c r="BF2663" i="5"/>
  <c r="BD2663" i="5"/>
  <c r="BC2663" i="5"/>
  <c r="BB2663" i="5"/>
  <c r="BA2663" i="5"/>
  <c r="AY2663" i="5"/>
  <c r="AX2663" i="5"/>
  <c r="AW2663" i="5"/>
  <c r="AV2663" i="5"/>
  <c r="AT2663" i="5"/>
  <c r="AS2663" i="5"/>
  <c r="AR2663" i="5"/>
  <c r="AQ2663" i="5"/>
  <c r="AO2663" i="5"/>
  <c r="AN2663" i="5"/>
  <c r="AM2663" i="5"/>
  <c r="AL2663" i="5"/>
  <c r="AJ2663" i="5"/>
  <c r="AI2663" i="5"/>
  <c r="AH2663" i="5"/>
  <c r="AG2663" i="5"/>
  <c r="BN2662" i="5"/>
  <c r="BM2662" i="5"/>
  <c r="BL2662" i="5"/>
  <c r="BK2662" i="5"/>
  <c r="BI2662" i="5"/>
  <c r="BH2662" i="5"/>
  <c r="BG2662" i="5"/>
  <c r="BF2662" i="5"/>
  <c r="BD2662" i="5"/>
  <c r="BC2662" i="5"/>
  <c r="BB2662" i="5"/>
  <c r="BA2662" i="5"/>
  <c r="AY2662" i="5"/>
  <c r="AX2662" i="5"/>
  <c r="AW2662" i="5"/>
  <c r="AV2662" i="5"/>
  <c r="AT2662" i="5"/>
  <c r="AS2662" i="5"/>
  <c r="AR2662" i="5"/>
  <c r="AQ2662" i="5"/>
  <c r="AO2662" i="5"/>
  <c r="AN2662" i="5"/>
  <c r="AM2662" i="5"/>
  <c r="AL2662" i="5"/>
  <c r="AJ2662" i="5"/>
  <c r="AI2662" i="5"/>
  <c r="AH2662" i="5"/>
  <c r="AG2662" i="5"/>
  <c r="BN2661" i="5"/>
  <c r="BM2661" i="5"/>
  <c r="BL2661" i="5"/>
  <c r="BK2661" i="5"/>
  <c r="BI2661" i="5"/>
  <c r="BH2661" i="5"/>
  <c r="BG2661" i="5"/>
  <c r="BF2661" i="5"/>
  <c r="BD2661" i="5"/>
  <c r="BC2661" i="5"/>
  <c r="BB2661" i="5"/>
  <c r="BA2661" i="5"/>
  <c r="AY2661" i="5"/>
  <c r="AX2661" i="5"/>
  <c r="AW2661" i="5"/>
  <c r="AV2661" i="5"/>
  <c r="AT2661" i="5"/>
  <c r="AS2661" i="5"/>
  <c r="AR2661" i="5"/>
  <c r="AQ2661" i="5"/>
  <c r="AO2661" i="5"/>
  <c r="AN2661" i="5"/>
  <c r="AM2661" i="5"/>
  <c r="AL2661" i="5"/>
  <c r="AJ2661" i="5"/>
  <c r="AI2661" i="5"/>
  <c r="AH2661" i="5"/>
  <c r="AG2661" i="5"/>
  <c r="BN2660" i="5"/>
  <c r="BM2660" i="5"/>
  <c r="BL2660" i="5"/>
  <c r="BK2660" i="5"/>
  <c r="BI2660" i="5"/>
  <c r="BH2660" i="5"/>
  <c r="BG2660" i="5"/>
  <c r="BF2660" i="5"/>
  <c r="BD2660" i="5"/>
  <c r="BC2660" i="5"/>
  <c r="BB2660" i="5"/>
  <c r="BA2660" i="5"/>
  <c r="AY2660" i="5"/>
  <c r="AX2660" i="5"/>
  <c r="AW2660" i="5"/>
  <c r="AV2660" i="5"/>
  <c r="AT2660" i="5"/>
  <c r="AS2660" i="5"/>
  <c r="AR2660" i="5"/>
  <c r="AQ2660" i="5"/>
  <c r="AO2660" i="5"/>
  <c r="AN2660" i="5"/>
  <c r="AM2660" i="5"/>
  <c r="AL2660" i="5"/>
  <c r="AJ2660" i="5"/>
  <c r="AI2660" i="5"/>
  <c r="AH2660" i="5"/>
  <c r="AG2660" i="5"/>
  <c r="BN2659" i="5"/>
  <c r="BM2659" i="5"/>
  <c r="BL2659" i="5"/>
  <c r="BK2659" i="5"/>
  <c r="BI2659" i="5"/>
  <c r="BH2659" i="5"/>
  <c r="BG2659" i="5"/>
  <c r="BF2659" i="5"/>
  <c r="BD2659" i="5"/>
  <c r="BC2659" i="5"/>
  <c r="BB2659" i="5"/>
  <c r="BA2659" i="5"/>
  <c r="AY2659" i="5"/>
  <c r="AX2659" i="5"/>
  <c r="AW2659" i="5"/>
  <c r="AV2659" i="5"/>
  <c r="AT2659" i="5"/>
  <c r="AS2659" i="5"/>
  <c r="AR2659" i="5"/>
  <c r="AQ2659" i="5"/>
  <c r="AO2659" i="5"/>
  <c r="AN2659" i="5"/>
  <c r="AM2659" i="5"/>
  <c r="AL2659" i="5"/>
  <c r="AJ2659" i="5"/>
  <c r="AI2659" i="5"/>
  <c r="AH2659" i="5"/>
  <c r="AG2659" i="5"/>
  <c r="BN2658" i="5"/>
  <c r="BM2658" i="5"/>
  <c r="BL2658" i="5"/>
  <c r="BK2658" i="5"/>
  <c r="BI2658" i="5"/>
  <c r="BH2658" i="5"/>
  <c r="BG2658" i="5"/>
  <c r="BF2658" i="5"/>
  <c r="BD2658" i="5"/>
  <c r="BC2658" i="5"/>
  <c r="BB2658" i="5"/>
  <c r="BA2658" i="5"/>
  <c r="AY2658" i="5"/>
  <c r="AX2658" i="5"/>
  <c r="AW2658" i="5"/>
  <c r="AV2658" i="5"/>
  <c r="AT2658" i="5"/>
  <c r="AS2658" i="5"/>
  <c r="AR2658" i="5"/>
  <c r="AQ2658" i="5"/>
  <c r="AO2658" i="5"/>
  <c r="AN2658" i="5"/>
  <c r="AM2658" i="5"/>
  <c r="AL2658" i="5"/>
  <c r="AJ2658" i="5"/>
  <c r="AI2658" i="5"/>
  <c r="AH2658" i="5"/>
  <c r="AG2658" i="5"/>
  <c r="BN2657" i="5"/>
  <c r="BM2657" i="5"/>
  <c r="BL2657" i="5"/>
  <c r="BK2657" i="5"/>
  <c r="BI2657" i="5"/>
  <c r="BH2657" i="5"/>
  <c r="BG2657" i="5"/>
  <c r="BF2657" i="5"/>
  <c r="BD2657" i="5"/>
  <c r="BC2657" i="5"/>
  <c r="BB2657" i="5"/>
  <c r="BA2657" i="5"/>
  <c r="AY2657" i="5"/>
  <c r="AX2657" i="5"/>
  <c r="AW2657" i="5"/>
  <c r="AV2657" i="5"/>
  <c r="AT2657" i="5"/>
  <c r="AS2657" i="5"/>
  <c r="AR2657" i="5"/>
  <c r="AQ2657" i="5"/>
  <c r="AO2657" i="5"/>
  <c r="AN2657" i="5"/>
  <c r="AM2657" i="5"/>
  <c r="AL2657" i="5"/>
  <c r="AJ2657" i="5"/>
  <c r="AI2657" i="5"/>
  <c r="AH2657" i="5"/>
  <c r="AG2657" i="5"/>
  <c r="BN2656" i="5"/>
  <c r="BM2656" i="5"/>
  <c r="BL2656" i="5"/>
  <c r="BK2656" i="5"/>
  <c r="BI2656" i="5"/>
  <c r="BH2656" i="5"/>
  <c r="BG2656" i="5"/>
  <c r="BF2656" i="5"/>
  <c r="BD2656" i="5"/>
  <c r="BC2656" i="5"/>
  <c r="BB2656" i="5"/>
  <c r="BA2656" i="5"/>
  <c r="AY2656" i="5"/>
  <c r="AX2656" i="5"/>
  <c r="AW2656" i="5"/>
  <c r="AV2656" i="5"/>
  <c r="AT2656" i="5"/>
  <c r="AS2656" i="5"/>
  <c r="AR2656" i="5"/>
  <c r="AQ2656" i="5"/>
  <c r="AO2656" i="5"/>
  <c r="AN2656" i="5"/>
  <c r="AM2656" i="5"/>
  <c r="AL2656" i="5"/>
  <c r="AJ2656" i="5"/>
  <c r="AI2656" i="5"/>
  <c r="AH2656" i="5"/>
  <c r="AG2656" i="5"/>
  <c r="BN2655" i="5"/>
  <c r="BM2655" i="5"/>
  <c r="BL2655" i="5"/>
  <c r="BK2655" i="5"/>
  <c r="BI2655" i="5"/>
  <c r="BH2655" i="5"/>
  <c r="BG2655" i="5"/>
  <c r="BF2655" i="5"/>
  <c r="BD2655" i="5"/>
  <c r="BC2655" i="5"/>
  <c r="BB2655" i="5"/>
  <c r="BA2655" i="5"/>
  <c r="AY2655" i="5"/>
  <c r="AX2655" i="5"/>
  <c r="AW2655" i="5"/>
  <c r="AV2655" i="5"/>
  <c r="AT2655" i="5"/>
  <c r="AS2655" i="5"/>
  <c r="AR2655" i="5"/>
  <c r="AQ2655" i="5"/>
  <c r="AO2655" i="5"/>
  <c r="AN2655" i="5"/>
  <c r="AM2655" i="5"/>
  <c r="AL2655" i="5"/>
  <c r="AJ2655" i="5"/>
  <c r="AI2655" i="5"/>
  <c r="AH2655" i="5"/>
  <c r="AG2655" i="5"/>
  <c r="BN2654" i="5"/>
  <c r="BM2654" i="5"/>
  <c r="BL2654" i="5"/>
  <c r="BK2654" i="5"/>
  <c r="BI2654" i="5"/>
  <c r="BH2654" i="5"/>
  <c r="BG2654" i="5"/>
  <c r="BF2654" i="5"/>
  <c r="BD2654" i="5"/>
  <c r="BC2654" i="5"/>
  <c r="BB2654" i="5"/>
  <c r="BA2654" i="5"/>
  <c r="AY2654" i="5"/>
  <c r="AX2654" i="5"/>
  <c r="AW2654" i="5"/>
  <c r="AV2654" i="5"/>
  <c r="AT2654" i="5"/>
  <c r="AS2654" i="5"/>
  <c r="AR2654" i="5"/>
  <c r="AQ2654" i="5"/>
  <c r="AO2654" i="5"/>
  <c r="AN2654" i="5"/>
  <c r="AM2654" i="5"/>
  <c r="AL2654" i="5"/>
  <c r="AJ2654" i="5"/>
  <c r="AI2654" i="5"/>
  <c r="AH2654" i="5"/>
  <c r="AG2654" i="5"/>
  <c r="BN2653" i="5"/>
  <c r="BM2653" i="5"/>
  <c r="BL2653" i="5"/>
  <c r="BK2653" i="5"/>
  <c r="BI2653" i="5"/>
  <c r="BH2653" i="5"/>
  <c r="BG2653" i="5"/>
  <c r="BF2653" i="5"/>
  <c r="BD2653" i="5"/>
  <c r="BC2653" i="5"/>
  <c r="BB2653" i="5"/>
  <c r="BA2653" i="5"/>
  <c r="AY2653" i="5"/>
  <c r="AX2653" i="5"/>
  <c r="AW2653" i="5"/>
  <c r="AV2653" i="5"/>
  <c r="AT2653" i="5"/>
  <c r="AS2653" i="5"/>
  <c r="AR2653" i="5"/>
  <c r="AQ2653" i="5"/>
  <c r="AO2653" i="5"/>
  <c r="AN2653" i="5"/>
  <c r="AM2653" i="5"/>
  <c r="AL2653" i="5"/>
  <c r="AJ2653" i="5"/>
  <c r="AI2653" i="5"/>
  <c r="AH2653" i="5"/>
  <c r="AG2653" i="5"/>
  <c r="BN2652" i="5"/>
  <c r="BM2652" i="5"/>
  <c r="BL2652" i="5"/>
  <c r="BK2652" i="5"/>
  <c r="BI2652" i="5"/>
  <c r="BH2652" i="5"/>
  <c r="BG2652" i="5"/>
  <c r="BF2652" i="5"/>
  <c r="BD2652" i="5"/>
  <c r="BC2652" i="5"/>
  <c r="BB2652" i="5"/>
  <c r="BA2652" i="5"/>
  <c r="AY2652" i="5"/>
  <c r="AX2652" i="5"/>
  <c r="AW2652" i="5"/>
  <c r="AV2652" i="5"/>
  <c r="AT2652" i="5"/>
  <c r="AS2652" i="5"/>
  <c r="AR2652" i="5"/>
  <c r="AQ2652" i="5"/>
  <c r="AO2652" i="5"/>
  <c r="AN2652" i="5"/>
  <c r="AM2652" i="5"/>
  <c r="AL2652" i="5"/>
  <c r="AJ2652" i="5"/>
  <c r="AI2652" i="5"/>
  <c r="AH2652" i="5"/>
  <c r="AG2652" i="5"/>
  <c r="BN2651" i="5"/>
  <c r="BM2651" i="5"/>
  <c r="BL2651" i="5"/>
  <c r="BK2651" i="5"/>
  <c r="BI2651" i="5"/>
  <c r="BH2651" i="5"/>
  <c r="BG2651" i="5"/>
  <c r="BF2651" i="5"/>
  <c r="BD2651" i="5"/>
  <c r="BC2651" i="5"/>
  <c r="BB2651" i="5"/>
  <c r="BA2651" i="5"/>
  <c r="AY2651" i="5"/>
  <c r="AX2651" i="5"/>
  <c r="AW2651" i="5"/>
  <c r="AV2651" i="5"/>
  <c r="AT2651" i="5"/>
  <c r="AS2651" i="5"/>
  <c r="AR2651" i="5"/>
  <c r="AQ2651" i="5"/>
  <c r="AO2651" i="5"/>
  <c r="AN2651" i="5"/>
  <c r="AM2651" i="5"/>
  <c r="AL2651" i="5"/>
  <c r="AJ2651" i="5"/>
  <c r="AI2651" i="5"/>
  <c r="AH2651" i="5"/>
  <c r="AG2651" i="5"/>
  <c r="BN2650" i="5"/>
  <c r="BM2650" i="5"/>
  <c r="BL2650" i="5"/>
  <c r="BK2650" i="5"/>
  <c r="BI2650" i="5"/>
  <c r="BH2650" i="5"/>
  <c r="BG2650" i="5"/>
  <c r="BF2650" i="5"/>
  <c r="BD2650" i="5"/>
  <c r="BC2650" i="5"/>
  <c r="BB2650" i="5"/>
  <c r="BA2650" i="5"/>
  <c r="AY2650" i="5"/>
  <c r="AX2650" i="5"/>
  <c r="AW2650" i="5"/>
  <c r="AV2650" i="5"/>
  <c r="AT2650" i="5"/>
  <c r="AS2650" i="5"/>
  <c r="AR2650" i="5"/>
  <c r="AQ2650" i="5"/>
  <c r="AO2650" i="5"/>
  <c r="AN2650" i="5"/>
  <c r="AM2650" i="5"/>
  <c r="AL2650" i="5"/>
  <c r="AJ2650" i="5"/>
  <c r="AI2650" i="5"/>
  <c r="AH2650" i="5"/>
  <c r="AG2650" i="5"/>
  <c r="BN2649" i="5"/>
  <c r="BM2649" i="5"/>
  <c r="BL2649" i="5"/>
  <c r="BK2649" i="5"/>
  <c r="BI2649" i="5"/>
  <c r="BH2649" i="5"/>
  <c r="BG2649" i="5"/>
  <c r="BF2649" i="5"/>
  <c r="BD2649" i="5"/>
  <c r="BC2649" i="5"/>
  <c r="BB2649" i="5"/>
  <c r="BA2649" i="5"/>
  <c r="AY2649" i="5"/>
  <c r="AX2649" i="5"/>
  <c r="AW2649" i="5"/>
  <c r="AV2649" i="5"/>
  <c r="AT2649" i="5"/>
  <c r="AS2649" i="5"/>
  <c r="AR2649" i="5"/>
  <c r="AQ2649" i="5"/>
  <c r="AO2649" i="5"/>
  <c r="AN2649" i="5"/>
  <c r="AM2649" i="5"/>
  <c r="AL2649" i="5"/>
  <c r="AJ2649" i="5"/>
  <c r="AI2649" i="5"/>
  <c r="AH2649" i="5"/>
  <c r="AG2649" i="5"/>
  <c r="BN2648" i="5"/>
  <c r="BM2648" i="5"/>
  <c r="BL2648" i="5"/>
  <c r="BK2648" i="5"/>
  <c r="BI2648" i="5"/>
  <c r="BH2648" i="5"/>
  <c r="BG2648" i="5"/>
  <c r="BF2648" i="5"/>
  <c r="BD2648" i="5"/>
  <c r="BC2648" i="5"/>
  <c r="BB2648" i="5"/>
  <c r="BA2648" i="5"/>
  <c r="AY2648" i="5"/>
  <c r="AX2648" i="5"/>
  <c r="AW2648" i="5"/>
  <c r="AV2648" i="5"/>
  <c r="AT2648" i="5"/>
  <c r="AS2648" i="5"/>
  <c r="AR2648" i="5"/>
  <c r="AQ2648" i="5"/>
  <c r="AO2648" i="5"/>
  <c r="AN2648" i="5"/>
  <c r="AM2648" i="5"/>
  <c r="AL2648" i="5"/>
  <c r="AJ2648" i="5"/>
  <c r="AI2648" i="5"/>
  <c r="AH2648" i="5"/>
  <c r="AG2648" i="5"/>
  <c r="BN2647" i="5"/>
  <c r="BM2647" i="5"/>
  <c r="BL2647" i="5"/>
  <c r="BK2647" i="5"/>
  <c r="BI2647" i="5"/>
  <c r="BH2647" i="5"/>
  <c r="BG2647" i="5"/>
  <c r="BF2647" i="5"/>
  <c r="BD2647" i="5"/>
  <c r="BC2647" i="5"/>
  <c r="BB2647" i="5"/>
  <c r="BA2647" i="5"/>
  <c r="AY2647" i="5"/>
  <c r="AX2647" i="5"/>
  <c r="AW2647" i="5"/>
  <c r="AV2647" i="5"/>
  <c r="AT2647" i="5"/>
  <c r="AS2647" i="5"/>
  <c r="AR2647" i="5"/>
  <c r="AQ2647" i="5"/>
  <c r="AO2647" i="5"/>
  <c r="AN2647" i="5"/>
  <c r="AM2647" i="5"/>
  <c r="AL2647" i="5"/>
  <c r="AJ2647" i="5"/>
  <c r="AI2647" i="5"/>
  <c r="AH2647" i="5"/>
  <c r="AG2647" i="5"/>
  <c r="BN2646" i="5"/>
  <c r="BM2646" i="5"/>
  <c r="BL2646" i="5"/>
  <c r="BK2646" i="5"/>
  <c r="BI2646" i="5"/>
  <c r="BH2646" i="5"/>
  <c r="BG2646" i="5"/>
  <c r="BF2646" i="5"/>
  <c r="BD2646" i="5"/>
  <c r="BC2646" i="5"/>
  <c r="BB2646" i="5"/>
  <c r="BA2646" i="5"/>
  <c r="AY2646" i="5"/>
  <c r="AX2646" i="5"/>
  <c r="AW2646" i="5"/>
  <c r="AV2646" i="5"/>
  <c r="AT2646" i="5"/>
  <c r="AS2646" i="5"/>
  <c r="AR2646" i="5"/>
  <c r="AQ2646" i="5"/>
  <c r="AO2646" i="5"/>
  <c r="AN2646" i="5"/>
  <c r="AM2646" i="5"/>
  <c r="AL2646" i="5"/>
  <c r="AJ2646" i="5"/>
  <c r="AI2646" i="5"/>
  <c r="AH2646" i="5"/>
  <c r="AG2646" i="5"/>
  <c r="BN2645" i="5"/>
  <c r="BM2645" i="5"/>
  <c r="BL2645" i="5"/>
  <c r="BK2645" i="5"/>
  <c r="BI2645" i="5"/>
  <c r="BH2645" i="5"/>
  <c r="BG2645" i="5"/>
  <c r="BF2645" i="5"/>
  <c r="BD2645" i="5"/>
  <c r="BC2645" i="5"/>
  <c r="BB2645" i="5"/>
  <c r="BA2645" i="5"/>
  <c r="AY2645" i="5"/>
  <c r="AX2645" i="5"/>
  <c r="AW2645" i="5"/>
  <c r="AV2645" i="5"/>
  <c r="AT2645" i="5"/>
  <c r="AS2645" i="5"/>
  <c r="AR2645" i="5"/>
  <c r="AQ2645" i="5"/>
  <c r="AO2645" i="5"/>
  <c r="AN2645" i="5"/>
  <c r="AM2645" i="5"/>
  <c r="AL2645" i="5"/>
  <c r="AJ2645" i="5"/>
  <c r="AI2645" i="5"/>
  <c r="AH2645" i="5"/>
  <c r="AG2645" i="5"/>
  <c r="BN2644" i="5"/>
  <c r="BM2644" i="5"/>
  <c r="BL2644" i="5"/>
  <c r="BK2644" i="5"/>
  <c r="BI2644" i="5"/>
  <c r="BH2644" i="5"/>
  <c r="BG2644" i="5"/>
  <c r="BF2644" i="5"/>
  <c r="BD2644" i="5"/>
  <c r="BC2644" i="5"/>
  <c r="BB2644" i="5"/>
  <c r="BA2644" i="5"/>
  <c r="AY2644" i="5"/>
  <c r="AX2644" i="5"/>
  <c r="AW2644" i="5"/>
  <c r="AV2644" i="5"/>
  <c r="AT2644" i="5"/>
  <c r="AS2644" i="5"/>
  <c r="AR2644" i="5"/>
  <c r="AQ2644" i="5"/>
  <c r="AO2644" i="5"/>
  <c r="AN2644" i="5"/>
  <c r="AM2644" i="5"/>
  <c r="AL2644" i="5"/>
  <c r="AJ2644" i="5"/>
  <c r="AI2644" i="5"/>
  <c r="AH2644" i="5"/>
  <c r="AG2644" i="5"/>
  <c r="BN2643" i="5"/>
  <c r="BM2643" i="5"/>
  <c r="BL2643" i="5"/>
  <c r="BK2643" i="5"/>
  <c r="BI2643" i="5"/>
  <c r="BH2643" i="5"/>
  <c r="BG2643" i="5"/>
  <c r="BF2643" i="5"/>
  <c r="BD2643" i="5"/>
  <c r="BC2643" i="5"/>
  <c r="BB2643" i="5"/>
  <c r="BA2643" i="5"/>
  <c r="AY2643" i="5"/>
  <c r="AX2643" i="5"/>
  <c r="AV2643" i="5"/>
  <c r="AS2643" i="5"/>
  <c r="AQ2643" i="5"/>
  <c r="AU2643" i="5" s="1"/>
  <c r="AN2643" i="5"/>
  <c r="AL2643" i="5"/>
  <c r="AI2643" i="5"/>
  <c r="AG2643" i="5"/>
  <c r="BM2642" i="5"/>
  <c r="BK2642" i="5"/>
  <c r="BH2642" i="5"/>
  <c r="BF2642" i="5"/>
  <c r="BC2642" i="5"/>
  <c r="BA2642" i="5"/>
  <c r="AV2642" i="5"/>
  <c r="AS2642" i="5"/>
  <c r="AQ2642" i="5"/>
  <c r="AU2642" i="5" s="1"/>
  <c r="AN2642" i="5"/>
  <c r="AL2642" i="5"/>
  <c r="AI2642" i="5"/>
  <c r="AG2642" i="5"/>
  <c r="BM2641" i="5"/>
  <c r="BK2641" i="5"/>
  <c r="BH2641" i="5"/>
  <c r="BF2641" i="5"/>
  <c r="BC2641" i="5"/>
  <c r="BA2641" i="5"/>
  <c r="AV2641" i="5"/>
  <c r="AS2641" i="5"/>
  <c r="AQ2641" i="5"/>
  <c r="AN2641" i="5"/>
  <c r="AL2641" i="5"/>
  <c r="AI2641" i="5"/>
  <c r="AG2641" i="5"/>
  <c r="BM2640" i="5"/>
  <c r="BK2640" i="5"/>
  <c r="BH2640" i="5"/>
  <c r="BF2640" i="5"/>
  <c r="BC2640" i="5"/>
  <c r="BA2640" i="5"/>
  <c r="AV2640" i="5"/>
  <c r="AS2640" i="5"/>
  <c r="AQ2640" i="5"/>
  <c r="AN2640" i="5"/>
  <c r="AL2640" i="5"/>
  <c r="AI2640" i="5"/>
  <c r="AG2640" i="5"/>
  <c r="BM2639" i="5"/>
  <c r="BK2639" i="5"/>
  <c r="BH2639" i="5"/>
  <c r="BF2639" i="5"/>
  <c r="BC2639" i="5"/>
  <c r="BA2639" i="5"/>
  <c r="AV2639" i="5"/>
  <c r="AS2639" i="5"/>
  <c r="AQ2639" i="5"/>
  <c r="AU2639" i="5" s="1"/>
  <c r="AN2639" i="5"/>
  <c r="AL2639" i="5"/>
  <c r="AI2639" i="5"/>
  <c r="AG2639" i="5"/>
  <c r="BM2638" i="5"/>
  <c r="BK2638" i="5"/>
  <c r="BH2638" i="5"/>
  <c r="BF2638" i="5"/>
  <c r="BC2638" i="5"/>
  <c r="BA2638" i="5"/>
  <c r="AV2638" i="5"/>
  <c r="AS2638" i="5"/>
  <c r="AQ2638" i="5"/>
  <c r="AU2638" i="5" s="1"/>
  <c r="AN2638" i="5"/>
  <c r="AL2638" i="5"/>
  <c r="AI2638" i="5"/>
  <c r="AG2638" i="5"/>
  <c r="BM2637" i="5"/>
  <c r="BK2637" i="5"/>
  <c r="BH2637" i="5"/>
  <c r="BF2637" i="5"/>
  <c r="BC2637" i="5"/>
  <c r="BA2637" i="5"/>
  <c r="AV2637" i="5"/>
  <c r="AS2637" i="5"/>
  <c r="AQ2637" i="5"/>
  <c r="AN2637" i="5"/>
  <c r="AL2637" i="5"/>
  <c r="AI2637" i="5"/>
  <c r="AG2637" i="5"/>
  <c r="BM2636" i="5"/>
  <c r="BK2636" i="5"/>
  <c r="BH2636" i="5"/>
  <c r="BF2636" i="5"/>
  <c r="BC2636" i="5"/>
  <c r="BA2636" i="5"/>
  <c r="AV2636" i="5"/>
  <c r="AS2636" i="5"/>
  <c r="AQ2636" i="5"/>
  <c r="AN2636" i="5"/>
  <c r="AL2636" i="5"/>
  <c r="AI2636" i="5"/>
  <c r="AG2636" i="5"/>
  <c r="BM2635" i="5"/>
  <c r="BK2635" i="5"/>
  <c r="BH2635" i="5"/>
  <c r="BF2635" i="5"/>
  <c r="BC2635" i="5"/>
  <c r="BA2635" i="5"/>
  <c r="AV2635" i="5"/>
  <c r="AS2635" i="5"/>
  <c r="AQ2635" i="5"/>
  <c r="AU2635" i="5" s="1"/>
  <c r="AN2635" i="5"/>
  <c r="AL2635" i="5"/>
  <c r="AI2635" i="5"/>
  <c r="AG2635" i="5"/>
  <c r="BM2634" i="5"/>
  <c r="BK2634" i="5"/>
  <c r="BH2634" i="5"/>
  <c r="BF2634" i="5"/>
  <c r="BC2634" i="5"/>
  <c r="BA2634" i="5"/>
  <c r="AV2634" i="5"/>
  <c r="AS2634" i="5"/>
  <c r="AQ2634" i="5"/>
  <c r="AU2634" i="5" s="1"/>
  <c r="AN2634" i="5"/>
  <c r="AL2634" i="5"/>
  <c r="AI2634" i="5"/>
  <c r="AG2634" i="5"/>
  <c r="BM2633" i="5"/>
  <c r="BK2633" i="5"/>
  <c r="BH2633" i="5"/>
  <c r="BF2633" i="5"/>
  <c r="BC2633" i="5"/>
  <c r="BA2633" i="5"/>
  <c r="AV2633" i="5"/>
  <c r="AS2633" i="5"/>
  <c r="AQ2633" i="5"/>
  <c r="AN2633" i="5"/>
  <c r="AL2633" i="5"/>
  <c r="AI2633" i="5"/>
  <c r="AG2633" i="5"/>
  <c r="BM2632" i="5"/>
  <c r="BK2632" i="5"/>
  <c r="BH2632" i="5"/>
  <c r="BF2632" i="5"/>
  <c r="BC2632" i="5"/>
  <c r="BA2632" i="5"/>
  <c r="AV2632" i="5"/>
  <c r="AS2632" i="5"/>
  <c r="AQ2632" i="5"/>
  <c r="AN2632" i="5"/>
  <c r="AL2632" i="5"/>
  <c r="AI2632" i="5"/>
  <c r="AG2632" i="5"/>
  <c r="BM2631" i="5"/>
  <c r="BK2631" i="5"/>
  <c r="BH2631" i="5"/>
  <c r="BF2631" i="5"/>
  <c r="BC2631" i="5"/>
  <c r="BA2631" i="5"/>
  <c r="AV2631" i="5"/>
  <c r="AS2631" i="5"/>
  <c r="AQ2631" i="5"/>
  <c r="AU2631" i="5" s="1"/>
  <c r="AN2631" i="5"/>
  <c r="AL2631" i="5"/>
  <c r="AI2631" i="5"/>
  <c r="AG2631" i="5"/>
  <c r="BM2630" i="5"/>
  <c r="BK2630" i="5"/>
  <c r="BH2630" i="5"/>
  <c r="BF2630" i="5"/>
  <c r="BC2630" i="5"/>
  <c r="BA2630" i="5"/>
  <c r="AV2630" i="5"/>
  <c r="AS2630" i="5"/>
  <c r="AQ2630" i="5"/>
  <c r="AU2630" i="5" s="1"/>
  <c r="AN2630" i="5"/>
  <c r="AL2630" i="5"/>
  <c r="AI2630" i="5"/>
  <c r="AG2630" i="5"/>
  <c r="BM2629" i="5"/>
  <c r="BK2629" i="5"/>
  <c r="BH2629" i="5"/>
  <c r="BF2629" i="5"/>
  <c r="BC2629" i="5"/>
  <c r="BA2629" i="5"/>
  <c r="AV2629" i="5"/>
  <c r="AS2629" i="5"/>
  <c r="AQ2629" i="5"/>
  <c r="AN2629" i="5"/>
  <c r="AL2629" i="5"/>
  <c r="AI2629" i="5"/>
  <c r="AG2629" i="5"/>
  <c r="BM2628" i="5"/>
  <c r="BK2628" i="5"/>
  <c r="BH2628" i="5"/>
  <c r="BF2628" i="5"/>
  <c r="BC2628" i="5"/>
  <c r="BA2628" i="5"/>
  <c r="AV2628" i="5"/>
  <c r="AS2628" i="5"/>
  <c r="AQ2628" i="5"/>
  <c r="AN2628" i="5"/>
  <c r="AL2628" i="5"/>
  <c r="AI2628" i="5"/>
  <c r="AG2628" i="5"/>
  <c r="BM2627" i="5"/>
  <c r="BK2627" i="5"/>
  <c r="BH2627" i="5"/>
  <c r="BF2627" i="5"/>
  <c r="BC2627" i="5"/>
  <c r="BA2627" i="5"/>
  <c r="AV2627" i="5"/>
  <c r="AS2627" i="5"/>
  <c r="AQ2627" i="5"/>
  <c r="AU2627" i="5" s="1"/>
  <c r="AN2627" i="5"/>
  <c r="AL2627" i="5"/>
  <c r="AI2627" i="5"/>
  <c r="AG2627" i="5"/>
  <c r="BM2626" i="5"/>
  <c r="BK2626" i="5"/>
  <c r="BH2626" i="5"/>
  <c r="BF2626" i="5"/>
  <c r="BC2626" i="5"/>
  <c r="BA2626" i="5"/>
  <c r="AV2626" i="5"/>
  <c r="AS2626" i="5"/>
  <c r="AQ2626" i="5"/>
  <c r="AU2626" i="5" s="1"/>
  <c r="AN2626" i="5"/>
  <c r="AL2626" i="5"/>
  <c r="AI2626" i="5"/>
  <c r="AG2626" i="5"/>
  <c r="BM2625" i="5"/>
  <c r="BK2625" i="5"/>
  <c r="BH2625" i="5"/>
  <c r="BF2625" i="5"/>
  <c r="BC2625" i="5"/>
  <c r="BA2625" i="5"/>
  <c r="AV2625" i="5"/>
  <c r="AS2625" i="5"/>
  <c r="AQ2625" i="5"/>
  <c r="AN2625" i="5"/>
  <c r="AL2625" i="5"/>
  <c r="AI2625" i="5"/>
  <c r="AG2625" i="5"/>
  <c r="BM2624" i="5"/>
  <c r="BK2624" i="5"/>
  <c r="BH2624" i="5"/>
  <c r="BF2624" i="5"/>
  <c r="BC2624" i="5"/>
  <c r="BA2624" i="5"/>
  <c r="AV2624" i="5"/>
  <c r="AS2624" i="5"/>
  <c r="AQ2624" i="5"/>
  <c r="AN2624" i="5"/>
  <c r="AL2624" i="5"/>
  <c r="AI2624" i="5"/>
  <c r="AG2624" i="5"/>
  <c r="BM2623" i="5"/>
  <c r="BK2623" i="5"/>
  <c r="BH2623" i="5"/>
  <c r="BF2623" i="5"/>
  <c r="BC2623" i="5"/>
  <c r="BA2623" i="5"/>
  <c r="AV2623" i="5"/>
  <c r="AS2623" i="5"/>
  <c r="AQ2623" i="5"/>
  <c r="AU2623" i="5" s="1"/>
  <c r="AN2623" i="5"/>
  <c r="AL2623" i="5"/>
  <c r="AI2623" i="5"/>
  <c r="AG2623" i="5"/>
  <c r="BM2622" i="5"/>
  <c r="BK2622" i="5"/>
  <c r="BH2622" i="5"/>
  <c r="BF2622" i="5"/>
  <c r="BC2622" i="5"/>
  <c r="BA2622" i="5"/>
  <c r="AV2622" i="5"/>
  <c r="AS2622" i="5"/>
  <c r="AQ2622" i="5"/>
  <c r="AU2622" i="5" s="1"/>
  <c r="AN2622" i="5"/>
  <c r="AL2622" i="5"/>
  <c r="AI2622" i="5"/>
  <c r="AG2622" i="5"/>
  <c r="BM2621" i="5"/>
  <c r="BK2621" i="5"/>
  <c r="BH2621" i="5"/>
  <c r="BF2621" i="5"/>
  <c r="BC2621" i="5"/>
  <c r="BA2621" i="5"/>
  <c r="AV2621" i="5"/>
  <c r="AS2621" i="5"/>
  <c r="AQ2621" i="5"/>
  <c r="AN2621" i="5"/>
  <c r="AL2621" i="5"/>
  <c r="AI2621" i="5"/>
  <c r="AG2621" i="5"/>
  <c r="BM2620" i="5"/>
  <c r="BK2620" i="5"/>
  <c r="BH2620" i="5"/>
  <c r="BF2620" i="5"/>
  <c r="BC2620" i="5"/>
  <c r="BA2620" i="5"/>
  <c r="AV2620" i="5"/>
  <c r="AS2620" i="5"/>
  <c r="AQ2620" i="5"/>
  <c r="AN2620" i="5"/>
  <c r="AL2620" i="5"/>
  <c r="AI2620" i="5"/>
  <c r="AG2620" i="5"/>
  <c r="BM2619" i="5"/>
  <c r="BK2619" i="5"/>
  <c r="BH2619" i="5"/>
  <c r="BF2619" i="5"/>
  <c r="BC2619" i="5"/>
  <c r="BA2619" i="5"/>
  <c r="AV2619" i="5"/>
  <c r="AS2619" i="5"/>
  <c r="AQ2619" i="5"/>
  <c r="AU2619" i="5" s="1"/>
  <c r="AN2619" i="5"/>
  <c r="AL2619" i="5"/>
  <c r="AI2619" i="5"/>
  <c r="AG2619" i="5"/>
  <c r="BM2618" i="5"/>
  <c r="BK2618" i="5"/>
  <c r="BH2618" i="5"/>
  <c r="BF2618" i="5"/>
  <c r="BC2618" i="5"/>
  <c r="BA2618" i="5"/>
  <c r="AV2618" i="5"/>
  <c r="AS2618" i="5"/>
  <c r="AQ2618" i="5"/>
  <c r="AU2618" i="5" s="1"/>
  <c r="AN2618" i="5"/>
  <c r="AL2618" i="5"/>
  <c r="AI2618" i="5"/>
  <c r="AG2618" i="5"/>
  <c r="BM2617" i="5"/>
  <c r="BK2617" i="5"/>
  <c r="BH2617" i="5"/>
  <c r="BF2617" i="5"/>
  <c r="BC2617" i="5"/>
  <c r="BA2617" i="5"/>
  <c r="AV2617" i="5"/>
  <c r="AS2617" i="5"/>
  <c r="AQ2617" i="5"/>
  <c r="AN2617" i="5"/>
  <c r="AL2617" i="5"/>
  <c r="AI2617" i="5"/>
  <c r="AG2617" i="5"/>
  <c r="BM2616" i="5"/>
  <c r="BK2616" i="5"/>
  <c r="BH2616" i="5"/>
  <c r="BF2616" i="5"/>
  <c r="BC2616" i="5"/>
  <c r="BA2616" i="5"/>
  <c r="AV2616" i="5"/>
  <c r="AS2616" i="5"/>
  <c r="AQ2616" i="5"/>
  <c r="AN2616" i="5"/>
  <c r="AL2616" i="5"/>
  <c r="AI2616" i="5"/>
  <c r="AG2616" i="5"/>
  <c r="BM2615" i="5"/>
  <c r="BK2615" i="5"/>
  <c r="BH2615" i="5"/>
  <c r="BF2615" i="5"/>
  <c r="BC2615" i="5"/>
  <c r="BA2615" i="5"/>
  <c r="AV2615" i="5"/>
  <c r="AS2615" i="5"/>
  <c r="AQ2615" i="5"/>
  <c r="AU2615" i="5" s="1"/>
  <c r="AN2615" i="5"/>
  <c r="AL2615" i="5"/>
  <c r="AI2615" i="5"/>
  <c r="AG2615" i="5"/>
  <c r="BM2614" i="5"/>
  <c r="BK2614" i="5"/>
  <c r="BH2614" i="5"/>
  <c r="BF2614" i="5"/>
  <c r="BC2614" i="5"/>
  <c r="BA2614" i="5"/>
  <c r="AV2614" i="5"/>
  <c r="AS2614" i="5"/>
  <c r="AQ2614" i="5"/>
  <c r="AU2614" i="5" s="1"/>
  <c r="AN2614" i="5"/>
  <c r="AL2614" i="5"/>
  <c r="AI2614" i="5"/>
  <c r="AG2614" i="5"/>
  <c r="BM2613" i="5"/>
  <c r="BK2613" i="5"/>
  <c r="BH2613" i="5"/>
  <c r="BF2613" i="5"/>
  <c r="BC2613" i="5"/>
  <c r="BA2613" i="5"/>
  <c r="AV2613" i="5"/>
  <c r="AS2613" i="5"/>
  <c r="AQ2613" i="5"/>
  <c r="AN2613" i="5"/>
  <c r="AL2613" i="5"/>
  <c r="AI2613" i="5"/>
  <c r="AG2613" i="5"/>
  <c r="BM2612" i="5"/>
  <c r="BK2612" i="5"/>
  <c r="BH2612" i="5"/>
  <c r="BF2612" i="5"/>
  <c r="BC2612" i="5"/>
  <c r="BA2612" i="5"/>
  <c r="AV2612" i="5"/>
  <c r="AS2612" i="5"/>
  <c r="AQ2612" i="5"/>
  <c r="AN2612" i="5"/>
  <c r="AL2612" i="5"/>
  <c r="AI2612" i="5"/>
  <c r="AG2612" i="5"/>
  <c r="BM2611" i="5"/>
  <c r="BK2611" i="5"/>
  <c r="BH2611" i="5"/>
  <c r="BF2611" i="5"/>
  <c r="BC2611" i="5"/>
  <c r="BA2611" i="5"/>
  <c r="AV2611" i="5"/>
  <c r="AS2611" i="5"/>
  <c r="AQ2611" i="5"/>
  <c r="AU2611" i="5" s="1"/>
  <c r="AN2611" i="5"/>
  <c r="AL2611" i="5"/>
  <c r="AI2611" i="5"/>
  <c r="AG2611" i="5"/>
  <c r="BM2610" i="5"/>
  <c r="BK2610" i="5"/>
  <c r="BH2610" i="5"/>
  <c r="BF2610" i="5"/>
  <c r="BC2610" i="5"/>
  <c r="BA2610" i="5"/>
  <c r="AV2610" i="5"/>
  <c r="AS2610" i="5"/>
  <c r="AQ2610" i="5"/>
  <c r="AU2610" i="5" s="1"/>
  <c r="AN2610" i="5"/>
  <c r="AL2610" i="5"/>
  <c r="AI2610" i="5"/>
  <c r="AG2610" i="5"/>
  <c r="BM2609" i="5"/>
  <c r="BK2609" i="5"/>
  <c r="BH2609" i="5"/>
  <c r="BF2609" i="5"/>
  <c r="BC2609" i="5"/>
  <c r="BA2609" i="5"/>
  <c r="AV2609" i="5"/>
  <c r="AS2609" i="5"/>
  <c r="AQ2609" i="5"/>
  <c r="AN2609" i="5"/>
  <c r="AL2609" i="5"/>
  <c r="AI2609" i="5"/>
  <c r="AG2609" i="5"/>
  <c r="BM2608" i="5"/>
  <c r="BK2608" i="5"/>
  <c r="BH2608" i="5"/>
  <c r="BF2608" i="5"/>
  <c r="BC2608" i="5"/>
  <c r="BA2608" i="5"/>
  <c r="AV2608" i="5"/>
  <c r="AS2608" i="5"/>
  <c r="AQ2608" i="5"/>
  <c r="AN2608" i="5"/>
  <c r="AL2608" i="5"/>
  <c r="AI2608" i="5"/>
  <c r="AG2608" i="5"/>
  <c r="BM2607" i="5"/>
  <c r="BK2607" i="5"/>
  <c r="BH2607" i="5"/>
  <c r="BF2607" i="5"/>
  <c r="BC2607" i="5"/>
  <c r="BA2607" i="5"/>
  <c r="AV2607" i="5"/>
  <c r="AS2607" i="5"/>
  <c r="AQ2607" i="5"/>
  <c r="AU2607" i="5" s="1"/>
  <c r="AN2607" i="5"/>
  <c r="AL2607" i="5"/>
  <c r="AI2607" i="5"/>
  <c r="AG2607" i="5"/>
  <c r="BM2606" i="5"/>
  <c r="BK2606" i="5"/>
  <c r="BH2606" i="5"/>
  <c r="BF2606" i="5"/>
  <c r="BC2606" i="5"/>
  <c r="BA2606" i="5"/>
  <c r="AV2606" i="5"/>
  <c r="AS2606" i="5"/>
  <c r="AQ2606" i="5"/>
  <c r="AU2606" i="5" s="1"/>
  <c r="AN2606" i="5"/>
  <c r="AL2606" i="5"/>
  <c r="AI2606" i="5"/>
  <c r="AG2606" i="5"/>
  <c r="BM2605" i="5"/>
  <c r="BK2605" i="5"/>
  <c r="BH2605" i="5"/>
  <c r="BF2605" i="5"/>
  <c r="BC2605" i="5"/>
  <c r="BA2605" i="5"/>
  <c r="AV2605" i="5"/>
  <c r="AS2605" i="5"/>
  <c r="AQ2605" i="5"/>
  <c r="AN2605" i="5"/>
  <c r="AL2605" i="5"/>
  <c r="AI2605" i="5"/>
  <c r="AG2605" i="5"/>
  <c r="BM2604" i="5"/>
  <c r="BK2604" i="5"/>
  <c r="BH2604" i="5"/>
  <c r="BF2604" i="5"/>
  <c r="BC2604" i="5"/>
  <c r="BA2604" i="5"/>
  <c r="AV2604" i="5"/>
  <c r="AS2604" i="5"/>
  <c r="AQ2604" i="5"/>
  <c r="AN2604" i="5"/>
  <c r="AL2604" i="5"/>
  <c r="AI2604" i="5"/>
  <c r="AG2604" i="5"/>
  <c r="BM2603" i="5"/>
  <c r="BK2603" i="5"/>
  <c r="BH2603" i="5"/>
  <c r="BF2603" i="5"/>
  <c r="BC2603" i="5"/>
  <c r="BA2603" i="5"/>
  <c r="AV2603" i="5"/>
  <c r="AS2603" i="5"/>
  <c r="AQ2603" i="5"/>
  <c r="AU2603" i="5" s="1"/>
  <c r="AN2603" i="5"/>
  <c r="AL2603" i="5"/>
  <c r="AI2603" i="5"/>
  <c r="AG2603" i="5"/>
  <c r="BM2602" i="5"/>
  <c r="BK2602" i="5"/>
  <c r="BH2602" i="5"/>
  <c r="BF2602" i="5"/>
  <c r="BC2602" i="5"/>
  <c r="BA2602" i="5"/>
  <c r="AV2602" i="5"/>
  <c r="AS2602" i="5"/>
  <c r="AQ2602" i="5"/>
  <c r="AU2602" i="5" s="1"/>
  <c r="AN2602" i="5"/>
  <c r="AL2602" i="5"/>
  <c r="AI2602" i="5"/>
  <c r="AG2602" i="5"/>
  <c r="BM2601" i="5"/>
  <c r="BK2601" i="5"/>
  <c r="BH2601" i="5"/>
  <c r="BF2601" i="5"/>
  <c r="BC2601" i="5"/>
  <c r="BA2601" i="5"/>
  <c r="AV2601" i="5"/>
  <c r="AS2601" i="5"/>
  <c r="AQ2601" i="5"/>
  <c r="AN2601" i="5"/>
  <c r="AL2601" i="5"/>
  <c r="AI2601" i="5"/>
  <c r="AG2601" i="5"/>
  <c r="BM2600" i="5"/>
  <c r="BK2600" i="5"/>
  <c r="BH2600" i="5"/>
  <c r="BF2600" i="5"/>
  <c r="BC2600" i="5"/>
  <c r="BA2600" i="5"/>
  <c r="AV2600" i="5"/>
  <c r="AS2600" i="5"/>
  <c r="AQ2600" i="5"/>
  <c r="AN2600" i="5"/>
  <c r="AL2600" i="5"/>
  <c r="AI2600" i="5"/>
  <c r="AG2600" i="5"/>
  <c r="BM2599" i="5"/>
  <c r="BK2599" i="5"/>
  <c r="BH2599" i="5"/>
  <c r="BF2599" i="5"/>
  <c r="BC2599" i="5"/>
  <c r="BA2599" i="5"/>
  <c r="AV2599" i="5"/>
  <c r="AS2599" i="5"/>
  <c r="AQ2599" i="5"/>
  <c r="AU2599" i="5" s="1"/>
  <c r="AN2599" i="5"/>
  <c r="AL2599" i="5"/>
  <c r="AI2599" i="5"/>
  <c r="AG2599" i="5"/>
  <c r="BM2598" i="5"/>
  <c r="BK2598" i="5"/>
  <c r="BH2598" i="5"/>
  <c r="BF2598" i="5"/>
  <c r="BC2598" i="5"/>
  <c r="BA2598" i="5"/>
  <c r="AV2598" i="5"/>
  <c r="AS2598" i="5"/>
  <c r="AQ2598" i="5"/>
  <c r="AU2598" i="5" s="1"/>
  <c r="AN2598" i="5"/>
  <c r="AL2598" i="5"/>
  <c r="AI2598" i="5"/>
  <c r="AG2598" i="5"/>
  <c r="BM2597" i="5"/>
  <c r="BK2597" i="5"/>
  <c r="BH2597" i="5"/>
  <c r="BF2597" i="5"/>
  <c r="BC2597" i="5"/>
  <c r="BA2597" i="5"/>
  <c r="AV2597" i="5"/>
  <c r="AS2597" i="5"/>
  <c r="AQ2597" i="5"/>
  <c r="AN2597" i="5"/>
  <c r="AL2597" i="5"/>
  <c r="AI2597" i="5"/>
  <c r="AG2597" i="5"/>
  <c r="BM2596" i="5"/>
  <c r="BK2596" i="5"/>
  <c r="BH2596" i="5"/>
  <c r="BF2596" i="5"/>
  <c r="BC2596" i="5"/>
  <c r="BA2596" i="5"/>
  <c r="AV2596" i="5"/>
  <c r="AS2596" i="5"/>
  <c r="AQ2596" i="5"/>
  <c r="AN2596" i="5"/>
  <c r="AL2596" i="5"/>
  <c r="AI2596" i="5"/>
  <c r="AG2596" i="5"/>
  <c r="BM2595" i="5"/>
  <c r="BK2595" i="5"/>
  <c r="BH2595" i="5"/>
  <c r="BF2595" i="5"/>
  <c r="BC2595" i="5"/>
  <c r="BA2595" i="5"/>
  <c r="AV2595" i="5"/>
  <c r="AS2595" i="5"/>
  <c r="AQ2595" i="5"/>
  <c r="AU2595" i="5" s="1"/>
  <c r="AN2595" i="5"/>
  <c r="AL2595" i="5"/>
  <c r="AI2595" i="5"/>
  <c r="AG2595" i="5"/>
  <c r="BM2594" i="5"/>
  <c r="BK2594" i="5"/>
  <c r="BH2594" i="5"/>
  <c r="BF2594" i="5"/>
  <c r="BC2594" i="5"/>
  <c r="BA2594" i="5"/>
  <c r="AV2594" i="5"/>
  <c r="AS2594" i="5"/>
  <c r="AQ2594" i="5"/>
  <c r="AU2594" i="5" s="1"/>
  <c r="AN2594" i="5"/>
  <c r="AL2594" i="5"/>
  <c r="AI2594" i="5"/>
  <c r="AG2594" i="5"/>
  <c r="BM2593" i="5"/>
  <c r="BK2593" i="5"/>
  <c r="BH2593" i="5"/>
  <c r="BF2593" i="5"/>
  <c r="BC2593" i="5"/>
  <c r="BA2593" i="5"/>
  <c r="AV2593" i="5"/>
  <c r="AS2593" i="5"/>
  <c r="AQ2593" i="5"/>
  <c r="AN2593" i="5"/>
  <c r="AL2593" i="5"/>
  <c r="AI2593" i="5"/>
  <c r="AG2593" i="5"/>
  <c r="BM2592" i="5"/>
  <c r="BK2592" i="5"/>
  <c r="BH2592" i="5"/>
  <c r="BF2592" i="5"/>
  <c r="BC2592" i="5"/>
  <c r="BA2592" i="5"/>
  <c r="AV2592" i="5"/>
  <c r="AS2592" i="5"/>
  <c r="AQ2592" i="5"/>
  <c r="AN2592" i="5"/>
  <c r="AL2592" i="5"/>
  <c r="AI2592" i="5"/>
  <c r="AG2592" i="5"/>
  <c r="BM2591" i="5"/>
  <c r="BK2591" i="5"/>
  <c r="BH2591" i="5"/>
  <c r="BF2591" i="5"/>
  <c r="BC2591" i="5"/>
  <c r="BA2591" i="5"/>
  <c r="AV2591" i="5"/>
  <c r="AS2591" i="5"/>
  <c r="AQ2591" i="5"/>
  <c r="AU2591" i="5" s="1"/>
  <c r="AN2591" i="5"/>
  <c r="AL2591" i="5"/>
  <c r="AI2591" i="5"/>
  <c r="AG2591" i="5"/>
  <c r="BM2590" i="5"/>
  <c r="BK2590" i="5"/>
  <c r="BH2590" i="5"/>
  <c r="BF2590" i="5"/>
  <c r="BC2590" i="5"/>
  <c r="BA2590" i="5"/>
  <c r="AV2590" i="5"/>
  <c r="AS2590" i="5"/>
  <c r="AQ2590" i="5"/>
  <c r="AU2590" i="5" s="1"/>
  <c r="AN2590" i="5"/>
  <c r="AL2590" i="5"/>
  <c r="AI2590" i="5"/>
  <c r="AG2590" i="5"/>
  <c r="BM2589" i="5"/>
  <c r="BK2589" i="5"/>
  <c r="BH2589" i="5"/>
  <c r="BF2589" i="5"/>
  <c r="BC2589" i="5"/>
  <c r="BA2589" i="5"/>
  <c r="AV2589" i="5"/>
  <c r="AS2589" i="5"/>
  <c r="AQ2589" i="5"/>
  <c r="AN2589" i="5"/>
  <c r="AL2589" i="5"/>
  <c r="AI2589" i="5"/>
  <c r="AG2589" i="5"/>
  <c r="BM2588" i="5"/>
  <c r="BK2588" i="5"/>
  <c r="BH2588" i="5"/>
  <c r="BF2588" i="5"/>
  <c r="BC2588" i="5"/>
  <c r="BA2588" i="5"/>
  <c r="AV2588" i="5"/>
  <c r="AS2588" i="5"/>
  <c r="AQ2588" i="5"/>
  <c r="AN2588" i="5"/>
  <c r="AL2588" i="5"/>
  <c r="AI2588" i="5"/>
  <c r="AG2588" i="5"/>
  <c r="BM2587" i="5"/>
  <c r="BK2587" i="5"/>
  <c r="BH2587" i="5"/>
  <c r="BF2587" i="5"/>
  <c r="BC2587" i="5"/>
  <c r="BA2587" i="5"/>
  <c r="AV2587" i="5"/>
  <c r="AS2587" i="5"/>
  <c r="AQ2587" i="5"/>
  <c r="AU2587" i="5" s="1"/>
  <c r="AN2587" i="5"/>
  <c r="AL2587" i="5"/>
  <c r="AI2587" i="5"/>
  <c r="AG2587" i="5"/>
  <c r="BM2586" i="5"/>
  <c r="BK2586" i="5"/>
  <c r="BH2586" i="5"/>
  <c r="BF2586" i="5"/>
  <c r="BC2586" i="5"/>
  <c r="BA2586" i="5"/>
  <c r="AV2586" i="5"/>
  <c r="AS2586" i="5"/>
  <c r="AQ2586" i="5"/>
  <c r="AU2586" i="5" s="1"/>
  <c r="AN2586" i="5"/>
  <c r="AL2586" i="5"/>
  <c r="AI2586" i="5"/>
  <c r="AG2586" i="5"/>
  <c r="BM2585" i="5"/>
  <c r="BK2585" i="5"/>
  <c r="BH2585" i="5"/>
  <c r="BF2585" i="5"/>
  <c r="BC2585" i="5"/>
  <c r="BA2585" i="5"/>
  <c r="AV2585" i="5"/>
  <c r="AS2585" i="5"/>
  <c r="AQ2585" i="5"/>
  <c r="AN2585" i="5"/>
  <c r="AL2585" i="5"/>
  <c r="AI2585" i="5"/>
  <c r="AG2585" i="5"/>
  <c r="BM2584" i="5"/>
  <c r="BK2584" i="5"/>
  <c r="BH2584" i="5"/>
  <c r="BF2584" i="5"/>
  <c r="BC2584" i="5"/>
  <c r="BA2584" i="5"/>
  <c r="AV2584" i="5"/>
  <c r="AS2584" i="5"/>
  <c r="AQ2584" i="5"/>
  <c r="AN2584" i="5"/>
  <c r="AL2584" i="5"/>
  <c r="AI2584" i="5"/>
  <c r="AG2584" i="5"/>
  <c r="BM2583" i="5"/>
  <c r="BK2583" i="5"/>
  <c r="BH2583" i="5"/>
  <c r="BF2583" i="5"/>
  <c r="BC2583" i="5"/>
  <c r="BA2583" i="5"/>
  <c r="AV2583" i="5"/>
  <c r="AS2583" i="5"/>
  <c r="AQ2583" i="5"/>
  <c r="AU2583" i="5" s="1"/>
  <c r="AN2583" i="5"/>
  <c r="AL2583" i="5"/>
  <c r="AI2583" i="5"/>
  <c r="AG2583" i="5"/>
  <c r="BM2582" i="5"/>
  <c r="BK2582" i="5"/>
  <c r="BH2582" i="5"/>
  <c r="BF2582" i="5"/>
  <c r="BC2582" i="5"/>
  <c r="BA2582" i="5"/>
  <c r="AV2582" i="5"/>
  <c r="AS2582" i="5"/>
  <c r="AQ2582" i="5"/>
  <c r="AU2582" i="5" s="1"/>
  <c r="AN2582" i="5"/>
  <c r="AL2582" i="5"/>
  <c r="AI2582" i="5"/>
  <c r="AG2582" i="5"/>
  <c r="BM2581" i="5"/>
  <c r="BK2581" i="5"/>
  <c r="BH2581" i="5"/>
  <c r="BF2581" i="5"/>
  <c r="BC2581" i="5"/>
  <c r="BA2581" i="5"/>
  <c r="AV2581" i="5"/>
  <c r="AS2581" i="5"/>
  <c r="AQ2581" i="5"/>
  <c r="AN2581" i="5"/>
  <c r="AL2581" i="5"/>
  <c r="AI2581" i="5"/>
  <c r="AG2581" i="5"/>
  <c r="BM2580" i="5"/>
  <c r="BK2580" i="5"/>
  <c r="BH2580" i="5"/>
  <c r="BF2580" i="5"/>
  <c r="BC2580" i="5"/>
  <c r="BA2580" i="5"/>
  <c r="AV2580" i="5"/>
  <c r="AS2580" i="5"/>
  <c r="AQ2580" i="5"/>
  <c r="AN2580" i="5"/>
  <c r="AL2580" i="5"/>
  <c r="AI2580" i="5"/>
  <c r="AG2580" i="5"/>
  <c r="BM2579" i="5"/>
  <c r="BK2579" i="5"/>
  <c r="BH2579" i="5"/>
  <c r="BF2579" i="5"/>
  <c r="BC2579" i="5"/>
  <c r="BA2579" i="5"/>
  <c r="AV2579" i="5"/>
  <c r="AS2579" i="5"/>
  <c r="AQ2579" i="5"/>
  <c r="AU2579" i="5" s="1"/>
  <c r="AN2579" i="5"/>
  <c r="AL2579" i="5"/>
  <c r="AI2579" i="5"/>
  <c r="AG2579" i="5"/>
  <c r="BM2578" i="5"/>
  <c r="BK2578" i="5"/>
  <c r="BH2578" i="5"/>
  <c r="BF2578" i="5"/>
  <c r="BC2578" i="5"/>
  <c r="BA2578" i="5"/>
  <c r="AV2578" i="5"/>
  <c r="AS2578" i="5"/>
  <c r="AQ2578" i="5"/>
  <c r="AU2578" i="5" s="1"/>
  <c r="AN2578" i="5"/>
  <c r="AL2578" i="5"/>
  <c r="AI2578" i="5"/>
  <c r="AG2578" i="5"/>
  <c r="BM2577" i="5"/>
  <c r="BK2577" i="5"/>
  <c r="BH2577" i="5"/>
  <c r="BF2577" i="5"/>
  <c r="BC2577" i="5"/>
  <c r="BA2577" i="5"/>
  <c r="AV2577" i="5"/>
  <c r="AS2577" i="5"/>
  <c r="AQ2577" i="5"/>
  <c r="AN2577" i="5"/>
  <c r="AL2577" i="5"/>
  <c r="AI2577" i="5"/>
  <c r="AG2577" i="5"/>
  <c r="BM2576" i="5"/>
  <c r="BK2576" i="5"/>
  <c r="BH2576" i="5"/>
  <c r="BF2576" i="5"/>
  <c r="BC2576" i="5"/>
  <c r="BA2576" i="5"/>
  <c r="AV2576" i="5"/>
  <c r="AS2576" i="5"/>
  <c r="AQ2576" i="5"/>
  <c r="AN2576" i="5"/>
  <c r="AL2576" i="5"/>
  <c r="AI2576" i="5"/>
  <c r="AG2576" i="5"/>
  <c r="BM2575" i="5"/>
  <c r="BK2575" i="5"/>
  <c r="BH2575" i="5"/>
  <c r="BF2575" i="5"/>
  <c r="BC2575" i="5"/>
  <c r="BA2575" i="5"/>
  <c r="AV2575" i="5"/>
  <c r="AS2575" i="5"/>
  <c r="AQ2575" i="5"/>
  <c r="AU2575" i="5" s="1"/>
  <c r="AN2575" i="5"/>
  <c r="AL2575" i="5"/>
  <c r="AI2575" i="5"/>
  <c r="AG2575" i="5"/>
  <c r="BM2574" i="5"/>
  <c r="BK2574" i="5"/>
  <c r="BH2574" i="5"/>
  <c r="BF2574" i="5"/>
  <c r="BC2574" i="5"/>
  <c r="BA2574" i="5"/>
  <c r="AV2574" i="5"/>
  <c r="AS2574" i="5"/>
  <c r="AQ2574" i="5"/>
  <c r="AU2574" i="5" s="1"/>
  <c r="AN2574" i="5"/>
  <c r="AL2574" i="5"/>
  <c r="AI2574" i="5"/>
  <c r="AG2574" i="5"/>
  <c r="BM2573" i="5"/>
  <c r="BK2573" i="5"/>
  <c r="BH2573" i="5"/>
  <c r="BF2573" i="5"/>
  <c r="BC2573" i="5"/>
  <c r="BA2573" i="5"/>
  <c r="AV2573" i="5"/>
  <c r="AS2573" i="5"/>
  <c r="AQ2573" i="5"/>
  <c r="AN2573" i="5"/>
  <c r="AL2573" i="5"/>
  <c r="AI2573" i="5"/>
  <c r="AG2573" i="5"/>
  <c r="BM2572" i="5"/>
  <c r="BK2572" i="5"/>
  <c r="BH2572" i="5"/>
  <c r="BF2572" i="5"/>
  <c r="BC2572" i="5"/>
  <c r="BA2572" i="5"/>
  <c r="AV2572" i="5"/>
  <c r="AS2572" i="5"/>
  <c r="AQ2572" i="5"/>
  <c r="AN2572" i="5"/>
  <c r="AL2572" i="5"/>
  <c r="AI2572" i="5"/>
  <c r="AG2572" i="5"/>
  <c r="BM2571" i="5"/>
  <c r="BK2571" i="5"/>
  <c r="BH2571" i="5"/>
  <c r="BF2571" i="5"/>
  <c r="BC2571" i="5"/>
  <c r="BA2571" i="5"/>
  <c r="AV2571" i="5"/>
  <c r="AS2571" i="5"/>
  <c r="AQ2571" i="5"/>
  <c r="AU2571" i="5" s="1"/>
  <c r="AN2571" i="5"/>
  <c r="AL2571" i="5"/>
  <c r="AI2571" i="5"/>
  <c r="AG2571" i="5"/>
  <c r="BM2570" i="5"/>
  <c r="BK2570" i="5"/>
  <c r="BH2570" i="5"/>
  <c r="BF2570" i="5"/>
  <c r="BC2570" i="5"/>
  <c r="BA2570" i="5"/>
  <c r="AV2570" i="5"/>
  <c r="AS2570" i="5"/>
  <c r="AQ2570" i="5"/>
  <c r="AU2570" i="5" s="1"/>
  <c r="AN2570" i="5"/>
  <c r="AL2570" i="5"/>
  <c r="AI2570" i="5"/>
  <c r="AG2570" i="5"/>
  <c r="BM2569" i="5"/>
  <c r="BK2569" i="5"/>
  <c r="BH2569" i="5"/>
  <c r="BF2569" i="5"/>
  <c r="BC2569" i="5"/>
  <c r="BA2569" i="5"/>
  <c r="AV2569" i="5"/>
  <c r="AS2569" i="5"/>
  <c r="AQ2569" i="5"/>
  <c r="AN2569" i="5"/>
  <c r="AL2569" i="5"/>
  <c r="AI2569" i="5"/>
  <c r="AG2569" i="5"/>
  <c r="BM2568" i="5"/>
  <c r="BK2568" i="5"/>
  <c r="BH2568" i="5"/>
  <c r="BF2568" i="5"/>
  <c r="BC2568" i="5"/>
  <c r="BA2568" i="5"/>
  <c r="AV2568" i="5"/>
  <c r="AS2568" i="5"/>
  <c r="AQ2568" i="5"/>
  <c r="AN2568" i="5"/>
  <c r="AL2568" i="5"/>
  <c r="AI2568" i="5"/>
  <c r="AG2568" i="5"/>
  <c r="BM2567" i="5"/>
  <c r="BK2567" i="5"/>
  <c r="BH2567" i="5"/>
  <c r="BF2567" i="5"/>
  <c r="BC2567" i="5"/>
  <c r="BA2567" i="5"/>
  <c r="AV2567" i="5"/>
  <c r="AS2567" i="5"/>
  <c r="AQ2567" i="5"/>
  <c r="AU2567" i="5" s="1"/>
  <c r="AN2567" i="5"/>
  <c r="AL2567" i="5"/>
  <c r="AI2567" i="5"/>
  <c r="AG2567" i="5"/>
  <c r="BM2566" i="5"/>
  <c r="BK2566" i="5"/>
  <c r="BH2566" i="5"/>
  <c r="BF2566" i="5"/>
  <c r="BC2566" i="5"/>
  <c r="BA2566" i="5"/>
  <c r="AV2566" i="5"/>
  <c r="AS2566" i="5"/>
  <c r="AQ2566" i="5"/>
  <c r="AU2566" i="5" s="1"/>
  <c r="AN2566" i="5"/>
  <c r="AL2566" i="5"/>
  <c r="AI2566" i="5"/>
  <c r="AG2566" i="5"/>
  <c r="BM2565" i="5"/>
  <c r="BK2565" i="5"/>
  <c r="BH2565" i="5"/>
  <c r="BF2565" i="5"/>
  <c r="BC2565" i="5"/>
  <c r="BA2565" i="5"/>
  <c r="AV2565" i="5"/>
  <c r="AS2565" i="5"/>
  <c r="AQ2565" i="5"/>
  <c r="AN2565" i="5"/>
  <c r="AL2565" i="5"/>
  <c r="AI2565" i="5"/>
  <c r="AG2565" i="5"/>
  <c r="BM2564" i="5"/>
  <c r="BK2564" i="5"/>
  <c r="BH2564" i="5"/>
  <c r="BF2564" i="5"/>
  <c r="BC2564" i="5"/>
  <c r="BA2564" i="5"/>
  <c r="AV2564" i="5"/>
  <c r="AS2564" i="5"/>
  <c r="AQ2564" i="5"/>
  <c r="AN2564" i="5"/>
  <c r="AL2564" i="5"/>
  <c r="AI2564" i="5"/>
  <c r="AG2564" i="5"/>
  <c r="BM2563" i="5"/>
  <c r="BK2563" i="5"/>
  <c r="BH2563" i="5"/>
  <c r="BF2563" i="5"/>
  <c r="BC2563" i="5"/>
  <c r="BA2563" i="5"/>
  <c r="AV2563" i="5"/>
  <c r="AS2563" i="5"/>
  <c r="AQ2563" i="5"/>
  <c r="AU2563" i="5" s="1"/>
  <c r="AN2563" i="5"/>
  <c r="AL2563" i="5"/>
  <c r="AI2563" i="5"/>
  <c r="AG2563" i="5"/>
  <c r="BM2562" i="5"/>
  <c r="BK2562" i="5"/>
  <c r="BH2562" i="5"/>
  <c r="BF2562" i="5"/>
  <c r="BC2562" i="5"/>
  <c r="BA2562" i="5"/>
  <c r="AV2562" i="5"/>
  <c r="AS2562" i="5"/>
  <c r="AQ2562" i="5"/>
  <c r="AU2562" i="5" s="1"/>
  <c r="AN2562" i="5"/>
  <c r="AL2562" i="5"/>
  <c r="AI2562" i="5"/>
  <c r="AG2562" i="5"/>
  <c r="BM2561" i="5"/>
  <c r="BK2561" i="5"/>
  <c r="BH2561" i="5"/>
  <c r="BF2561" i="5"/>
  <c r="BC2561" i="5"/>
  <c r="BA2561" i="5"/>
  <c r="AV2561" i="5"/>
  <c r="AS2561" i="5"/>
  <c r="AQ2561" i="5"/>
  <c r="AN2561" i="5"/>
  <c r="AL2561" i="5"/>
  <c r="AI2561" i="5"/>
  <c r="AG2561" i="5"/>
  <c r="BM2560" i="5"/>
  <c r="BK2560" i="5"/>
  <c r="BH2560" i="5"/>
  <c r="BF2560" i="5"/>
  <c r="BC2560" i="5"/>
  <c r="BA2560" i="5"/>
  <c r="AV2560" i="5"/>
  <c r="AS2560" i="5"/>
  <c r="AQ2560" i="5"/>
  <c r="AN2560" i="5"/>
  <c r="AL2560" i="5"/>
  <c r="AI2560" i="5"/>
  <c r="AG2560" i="5"/>
  <c r="BM2559" i="5"/>
  <c r="BK2559" i="5"/>
  <c r="BH2559" i="5"/>
  <c r="BF2559" i="5"/>
  <c r="BC2559" i="5"/>
  <c r="BA2559" i="5"/>
  <c r="AV2559" i="5"/>
  <c r="AS2559" i="5"/>
  <c r="AQ2559" i="5"/>
  <c r="AU2559" i="5" s="1"/>
  <c r="AN2559" i="5"/>
  <c r="AL2559" i="5"/>
  <c r="AI2559" i="5"/>
  <c r="AG2559" i="5"/>
  <c r="BM2558" i="5"/>
  <c r="BK2558" i="5"/>
  <c r="BH2558" i="5"/>
  <c r="BF2558" i="5"/>
  <c r="BC2558" i="5"/>
  <c r="BA2558" i="5"/>
  <c r="AV2558" i="5"/>
  <c r="AS2558" i="5"/>
  <c r="AQ2558" i="5"/>
  <c r="AU2558" i="5" s="1"/>
  <c r="AN2558" i="5"/>
  <c r="AL2558" i="5"/>
  <c r="AI2558" i="5"/>
  <c r="AG2558" i="5"/>
  <c r="BM2557" i="5"/>
  <c r="BK2557" i="5"/>
  <c r="BH2557" i="5"/>
  <c r="BF2557" i="5"/>
  <c r="BC2557" i="5"/>
  <c r="BA2557" i="5"/>
  <c r="AV2557" i="5"/>
  <c r="AS2557" i="5"/>
  <c r="AQ2557" i="5"/>
  <c r="AN2557" i="5"/>
  <c r="AL2557" i="5"/>
  <c r="AI2557" i="5"/>
  <c r="AG2557" i="5"/>
  <c r="BM2556" i="5"/>
  <c r="BK2556" i="5"/>
  <c r="BH2556" i="5"/>
  <c r="BF2556" i="5"/>
  <c r="BC2556" i="5"/>
  <c r="BA2556" i="5"/>
  <c r="AV2556" i="5"/>
  <c r="AS2556" i="5"/>
  <c r="AQ2556" i="5"/>
  <c r="AN2556" i="5"/>
  <c r="AL2556" i="5"/>
  <c r="AI2556" i="5"/>
  <c r="AG2556" i="5"/>
  <c r="BM2555" i="5"/>
  <c r="BK2555" i="5"/>
  <c r="BH2555" i="5"/>
  <c r="BF2555" i="5"/>
  <c r="BC2555" i="5"/>
  <c r="BA2555" i="5"/>
  <c r="AV2555" i="5"/>
  <c r="AS2555" i="5"/>
  <c r="AQ2555" i="5"/>
  <c r="AU2555" i="5" s="1"/>
  <c r="AN2555" i="5"/>
  <c r="AL2555" i="5"/>
  <c r="AI2555" i="5"/>
  <c r="AG2555" i="5"/>
  <c r="BM2554" i="5"/>
  <c r="BK2554" i="5"/>
  <c r="BH2554" i="5"/>
  <c r="BF2554" i="5"/>
  <c r="BC2554" i="5"/>
  <c r="BA2554" i="5"/>
  <c r="AV2554" i="5"/>
  <c r="AS2554" i="5"/>
  <c r="AQ2554" i="5"/>
  <c r="AU2554" i="5" s="1"/>
  <c r="AN2554" i="5"/>
  <c r="AL2554" i="5"/>
  <c r="AI2554" i="5"/>
  <c r="AG2554" i="5"/>
  <c r="BM2553" i="5"/>
  <c r="BK2553" i="5"/>
  <c r="BH2553" i="5"/>
  <c r="BF2553" i="5"/>
  <c r="BC2553" i="5"/>
  <c r="BA2553" i="5"/>
  <c r="AV2553" i="5"/>
  <c r="AS2553" i="5"/>
  <c r="AQ2553" i="5"/>
  <c r="AN2553" i="5"/>
  <c r="AL2553" i="5"/>
  <c r="AI2553" i="5"/>
  <c r="AG2553" i="5"/>
  <c r="BM2552" i="5"/>
  <c r="BK2552" i="5"/>
  <c r="BH2552" i="5"/>
  <c r="BF2552" i="5"/>
  <c r="BC2552" i="5"/>
  <c r="BA2552" i="5"/>
  <c r="AV2552" i="5"/>
  <c r="AS2552" i="5"/>
  <c r="AQ2552" i="5"/>
  <c r="AN2552" i="5"/>
  <c r="AL2552" i="5"/>
  <c r="AI2552" i="5"/>
  <c r="AG2552" i="5"/>
  <c r="BM2551" i="5"/>
  <c r="BK2551" i="5"/>
  <c r="BH2551" i="5"/>
  <c r="BF2551" i="5"/>
  <c r="BC2551" i="5"/>
  <c r="BA2551" i="5"/>
  <c r="AV2551" i="5"/>
  <c r="AS2551" i="5"/>
  <c r="AQ2551" i="5"/>
  <c r="AU2551" i="5" s="1"/>
  <c r="AN2551" i="5"/>
  <c r="AL2551" i="5"/>
  <c r="AI2551" i="5"/>
  <c r="AG2551" i="5"/>
  <c r="BM2550" i="5"/>
  <c r="BK2550" i="5"/>
  <c r="BH2550" i="5"/>
  <c r="BF2550" i="5"/>
  <c r="BC2550" i="5"/>
  <c r="BA2550" i="5"/>
  <c r="AV2550" i="5"/>
  <c r="AS2550" i="5"/>
  <c r="AQ2550" i="5"/>
  <c r="AU2550" i="5" s="1"/>
  <c r="AN2550" i="5"/>
  <c r="AL2550" i="5"/>
  <c r="AI2550" i="5"/>
  <c r="AG2550" i="5"/>
  <c r="BM2549" i="5"/>
  <c r="BK2549" i="5"/>
  <c r="BH2549" i="5"/>
  <c r="BF2549" i="5"/>
  <c r="BC2549" i="5"/>
  <c r="BA2549" i="5"/>
  <c r="AV2549" i="5"/>
  <c r="AS2549" i="5"/>
  <c r="AQ2549" i="5"/>
  <c r="AN2549" i="5"/>
  <c r="AL2549" i="5"/>
  <c r="AI2549" i="5"/>
  <c r="AG2549" i="5"/>
  <c r="BM2548" i="5"/>
  <c r="BK2548" i="5"/>
  <c r="BH2548" i="5"/>
  <c r="BF2548" i="5"/>
  <c r="BC2548" i="5"/>
  <c r="BA2548" i="5"/>
  <c r="AV2548" i="5"/>
  <c r="AS2548" i="5"/>
  <c r="AQ2548" i="5"/>
  <c r="AN2548" i="5"/>
  <c r="AL2548" i="5"/>
  <c r="AI2548" i="5"/>
  <c r="AG2548" i="5"/>
  <c r="BM2547" i="5"/>
  <c r="BK2547" i="5"/>
  <c r="BH2547" i="5"/>
  <c r="BF2547" i="5"/>
  <c r="BC2547" i="5"/>
  <c r="BA2547" i="5"/>
  <c r="AV2547" i="5"/>
  <c r="AS2547" i="5"/>
  <c r="AQ2547" i="5"/>
  <c r="AU2547" i="5" s="1"/>
  <c r="AN2547" i="5"/>
  <c r="AL2547" i="5"/>
  <c r="AI2547" i="5"/>
  <c r="AG2547" i="5"/>
  <c r="BM2546" i="5"/>
  <c r="BK2546" i="5"/>
  <c r="BH2546" i="5"/>
  <c r="BF2546" i="5"/>
  <c r="BC2546" i="5"/>
  <c r="BA2546" i="5"/>
  <c r="AV2546" i="5"/>
  <c r="AS2546" i="5"/>
  <c r="AQ2546" i="5"/>
  <c r="AU2546" i="5" s="1"/>
  <c r="AN2546" i="5"/>
  <c r="AL2546" i="5"/>
  <c r="AI2546" i="5"/>
  <c r="AG2546" i="5"/>
  <c r="BM2545" i="5"/>
  <c r="BK2545" i="5"/>
  <c r="BH2545" i="5"/>
  <c r="BF2545" i="5"/>
  <c r="BC2545" i="5"/>
  <c r="BA2545" i="5"/>
  <c r="AV2545" i="5"/>
  <c r="AS2545" i="5"/>
  <c r="AQ2545" i="5"/>
  <c r="AN2545" i="5"/>
  <c r="AL2545" i="5"/>
  <c r="AI2545" i="5"/>
  <c r="AG2545" i="5"/>
  <c r="BM2544" i="5"/>
  <c r="BK2544" i="5"/>
  <c r="BH2544" i="5"/>
  <c r="BF2544" i="5"/>
  <c r="BC2544" i="5"/>
  <c r="BA2544" i="5"/>
  <c r="AV2544" i="5"/>
  <c r="AS2544" i="5"/>
  <c r="AQ2544" i="5"/>
  <c r="AN2544" i="5"/>
  <c r="AL2544" i="5"/>
  <c r="AI2544" i="5"/>
  <c r="AG2544" i="5"/>
  <c r="BM2543" i="5"/>
  <c r="BK2543" i="5"/>
  <c r="BH2543" i="5"/>
  <c r="BF2543" i="5"/>
  <c r="BC2543" i="5"/>
  <c r="BA2543" i="5"/>
  <c r="AV2543" i="5"/>
  <c r="AS2543" i="5"/>
  <c r="AQ2543" i="5"/>
  <c r="AU2543" i="5" s="1"/>
  <c r="AN2543" i="5"/>
  <c r="AL2543" i="5"/>
  <c r="AI2543" i="5"/>
  <c r="AG2543" i="5"/>
  <c r="BM2542" i="5"/>
  <c r="BK2542" i="5"/>
  <c r="BH2542" i="5"/>
  <c r="BF2542" i="5"/>
  <c r="BC2542" i="5"/>
  <c r="BA2542" i="5"/>
  <c r="AV2542" i="5"/>
  <c r="AS2542" i="5"/>
  <c r="AQ2542" i="5"/>
  <c r="AU2542" i="5" s="1"/>
  <c r="AN2542" i="5"/>
  <c r="AL2542" i="5"/>
  <c r="AI2542" i="5"/>
  <c r="AG2542" i="5"/>
  <c r="BM2541" i="5"/>
  <c r="BK2541" i="5"/>
  <c r="BH2541" i="5"/>
  <c r="BF2541" i="5"/>
  <c r="BC2541" i="5"/>
  <c r="BA2541" i="5"/>
  <c r="AV2541" i="5"/>
  <c r="AS2541" i="5"/>
  <c r="AQ2541" i="5"/>
  <c r="AN2541" i="5"/>
  <c r="AL2541" i="5"/>
  <c r="AI2541" i="5"/>
  <c r="AG2541" i="5"/>
  <c r="BM2540" i="5"/>
  <c r="BK2540" i="5"/>
  <c r="BH2540" i="5"/>
  <c r="BF2540" i="5"/>
  <c r="BC2540" i="5"/>
  <c r="BA2540" i="5"/>
  <c r="AV2540" i="5"/>
  <c r="AS2540" i="5"/>
  <c r="AQ2540" i="5"/>
  <c r="AN2540" i="5"/>
  <c r="AL2540" i="5"/>
  <c r="AI2540" i="5"/>
  <c r="AG2540" i="5"/>
  <c r="BM2539" i="5"/>
  <c r="BK2539" i="5"/>
  <c r="BH2539" i="5"/>
  <c r="BF2539" i="5"/>
  <c r="BC2539" i="5"/>
  <c r="BA2539" i="5"/>
  <c r="AV2539" i="5"/>
  <c r="AS2539" i="5"/>
  <c r="AQ2539" i="5"/>
  <c r="AU2539" i="5" s="1"/>
  <c r="AN2539" i="5"/>
  <c r="AL2539" i="5"/>
  <c r="AI2539" i="5"/>
  <c r="AG2539" i="5"/>
  <c r="BM2538" i="5"/>
  <c r="BK2538" i="5"/>
  <c r="BH2538" i="5"/>
  <c r="BF2538" i="5"/>
  <c r="BC2538" i="5"/>
  <c r="BA2538" i="5"/>
  <c r="AV2538" i="5"/>
  <c r="AS2538" i="5"/>
  <c r="AQ2538" i="5"/>
  <c r="AU2538" i="5" s="1"/>
  <c r="AN2538" i="5"/>
  <c r="AL2538" i="5"/>
  <c r="AI2538" i="5"/>
  <c r="AG2538" i="5"/>
  <c r="BJ2529" i="5"/>
  <c r="BH2529" i="5"/>
  <c r="BE2529" i="5"/>
  <c r="BC2529" i="5"/>
  <c r="AZ2529" i="5"/>
  <c r="AX2529" i="5"/>
  <c r="AS2529" i="5"/>
  <c r="AP2529" i="5"/>
  <c r="AN2529" i="5"/>
  <c r="AI2529" i="5"/>
  <c r="BJ2528" i="5"/>
  <c r="BH2528" i="5"/>
  <c r="BE2528" i="5"/>
  <c r="BC2528" i="5"/>
  <c r="AZ2528" i="5"/>
  <c r="AX2528" i="5"/>
  <c r="AS2528" i="5"/>
  <c r="AP2528" i="5"/>
  <c r="AN2528" i="5"/>
  <c r="AI2528" i="5"/>
  <c r="BJ2527" i="5"/>
  <c r="BH2527" i="5"/>
  <c r="BE2527" i="5"/>
  <c r="BC2527" i="5"/>
  <c r="AZ2527" i="5"/>
  <c r="AX2527" i="5"/>
  <c r="AS2527" i="5"/>
  <c r="AP2527" i="5"/>
  <c r="AN2527" i="5"/>
  <c r="AI2527" i="5"/>
  <c r="BJ2526" i="5"/>
  <c r="BH2526" i="5"/>
  <c r="BE2526" i="5"/>
  <c r="BC2526" i="5"/>
  <c r="AZ2526" i="5"/>
  <c r="AX2526" i="5"/>
  <c r="AS2526" i="5"/>
  <c r="AP2526" i="5"/>
  <c r="AN2526" i="5"/>
  <c r="AI2526" i="5"/>
  <c r="BJ2525" i="5"/>
  <c r="BH2525" i="5"/>
  <c r="BE2525" i="5"/>
  <c r="BC2525" i="5"/>
  <c r="AZ2525" i="5"/>
  <c r="AX2525" i="5"/>
  <c r="AS2525" i="5"/>
  <c r="AP2525" i="5"/>
  <c r="AN2525" i="5"/>
  <c r="AI2525" i="5"/>
  <c r="BJ2524" i="5"/>
  <c r="BH2524" i="5"/>
  <c r="BE2524" i="5"/>
  <c r="BC2524" i="5"/>
  <c r="AZ2524" i="5"/>
  <c r="AX2524" i="5"/>
  <c r="AS2524" i="5"/>
  <c r="AP2524" i="5"/>
  <c r="AN2524" i="5"/>
  <c r="AI2524" i="5"/>
  <c r="BJ2523" i="5"/>
  <c r="BH2523" i="5"/>
  <c r="BE2523" i="5"/>
  <c r="BC2523" i="5"/>
  <c r="AZ2523" i="5"/>
  <c r="AX2523" i="5"/>
  <c r="AS2523" i="5"/>
  <c r="AP2523" i="5"/>
  <c r="AN2523" i="5"/>
  <c r="AI2523" i="5"/>
  <c r="BJ2522" i="5"/>
  <c r="BH2522" i="5"/>
  <c r="BE2522" i="5"/>
  <c r="BC2522" i="5"/>
  <c r="AZ2522" i="5"/>
  <c r="AX2522" i="5"/>
  <c r="AS2522" i="5"/>
  <c r="AP2522" i="5"/>
  <c r="AN2522" i="5"/>
  <c r="AI2522" i="5"/>
  <c r="BJ2521" i="5"/>
  <c r="BH2521" i="5"/>
  <c r="BE2521" i="5"/>
  <c r="BC2521" i="5"/>
  <c r="AZ2521" i="5"/>
  <c r="AX2521" i="5"/>
  <c r="AS2521" i="5"/>
  <c r="AP2521" i="5"/>
  <c r="AN2521" i="5"/>
  <c r="AI2521" i="5"/>
  <c r="BJ2520" i="5"/>
  <c r="BH2520" i="5"/>
  <c r="BE2520" i="5"/>
  <c r="BC2520" i="5"/>
  <c r="AZ2520" i="5"/>
  <c r="AX2520" i="5"/>
  <c r="AS2520" i="5"/>
  <c r="AP2520" i="5"/>
  <c r="AN2520" i="5"/>
  <c r="AI2520" i="5"/>
  <c r="BJ2519" i="5"/>
  <c r="BH2519" i="5"/>
  <c r="BE2519" i="5"/>
  <c r="BC2519" i="5"/>
  <c r="AZ2519" i="5"/>
  <c r="AX2519" i="5"/>
  <c r="AS2519" i="5"/>
  <c r="AP2519" i="5"/>
  <c r="AN2519" i="5"/>
  <c r="AI2519" i="5"/>
  <c r="BJ2518" i="5"/>
  <c r="BH2518" i="5"/>
  <c r="BE2518" i="5"/>
  <c r="BC2518" i="5"/>
  <c r="AZ2518" i="5"/>
  <c r="AX2518" i="5"/>
  <c r="AS2518" i="5"/>
  <c r="AP2518" i="5"/>
  <c r="AN2518" i="5"/>
  <c r="AI2518" i="5"/>
  <c r="BJ2517" i="5"/>
  <c r="BH2517" i="5"/>
  <c r="BE2517" i="5"/>
  <c r="BC2517" i="5"/>
  <c r="AZ2517" i="5"/>
  <c r="AX2517" i="5"/>
  <c r="AS2517" i="5"/>
  <c r="AP2517" i="5"/>
  <c r="AN2517" i="5"/>
  <c r="AI2517" i="5"/>
  <c r="BJ2516" i="5"/>
  <c r="BH2516" i="5"/>
  <c r="BE2516" i="5"/>
  <c r="BC2516" i="5"/>
  <c r="AZ2516" i="5"/>
  <c r="AX2516" i="5"/>
  <c r="AS2516" i="5"/>
  <c r="AP2516" i="5"/>
  <c r="AN2516" i="5"/>
  <c r="AI2516" i="5"/>
  <c r="BJ2515" i="5"/>
  <c r="BH2515" i="5"/>
  <c r="BE2515" i="5"/>
  <c r="BC2515" i="5"/>
  <c r="AZ2515" i="5"/>
  <c r="AX2515" i="5"/>
  <c r="AS2515" i="5"/>
  <c r="AP2515" i="5"/>
  <c r="AN2515" i="5"/>
  <c r="AI2515" i="5"/>
  <c r="BJ2514" i="5"/>
  <c r="BH2514" i="5"/>
  <c r="BE2514" i="5"/>
  <c r="BC2514" i="5"/>
  <c r="AZ2514" i="5"/>
  <c r="AX2514" i="5"/>
  <c r="AS2514" i="5"/>
  <c r="AP2514" i="5"/>
  <c r="AN2514" i="5"/>
  <c r="AI2514" i="5"/>
  <c r="BJ2513" i="5"/>
  <c r="BH2513" i="5"/>
  <c r="BE2513" i="5"/>
  <c r="BC2513" i="5"/>
  <c r="AZ2513" i="5"/>
  <c r="AX2513" i="5"/>
  <c r="AS2513" i="5"/>
  <c r="AP2513" i="5"/>
  <c r="AN2513" i="5"/>
  <c r="AI2513" i="5"/>
  <c r="BJ2512" i="5"/>
  <c r="BH2512" i="5"/>
  <c r="BE2512" i="5"/>
  <c r="BC2512" i="5"/>
  <c r="AZ2512" i="5"/>
  <c r="AX2512" i="5"/>
  <c r="AS2512" i="5"/>
  <c r="AP2512" i="5"/>
  <c r="AN2512" i="5"/>
  <c r="AI2512" i="5"/>
  <c r="BJ2511" i="5"/>
  <c r="BH2511" i="5"/>
  <c r="BE2511" i="5"/>
  <c r="BC2511" i="5"/>
  <c r="AZ2511" i="5"/>
  <c r="AX2511" i="5"/>
  <c r="AS2511" i="5"/>
  <c r="AP2511" i="5"/>
  <c r="AN2511" i="5"/>
  <c r="AI2511" i="5"/>
  <c r="BJ2510" i="5"/>
  <c r="BH2510" i="5"/>
  <c r="BE2510" i="5"/>
  <c r="BC2510" i="5"/>
  <c r="AZ2510" i="5"/>
  <c r="AX2510" i="5"/>
  <c r="AS2510" i="5"/>
  <c r="AP2510" i="5"/>
  <c r="AN2510" i="5"/>
  <c r="AI2510" i="5"/>
  <c r="BJ2509" i="5"/>
  <c r="BH2509" i="5"/>
  <c r="BE2509" i="5"/>
  <c r="BC2509" i="5"/>
  <c r="AZ2509" i="5"/>
  <c r="AX2509" i="5"/>
  <c r="AS2509" i="5"/>
  <c r="AP2509" i="5"/>
  <c r="AN2509" i="5"/>
  <c r="AI2509" i="5"/>
  <c r="BJ2508" i="5"/>
  <c r="BH2508" i="5"/>
  <c r="BE2508" i="5"/>
  <c r="BC2508" i="5"/>
  <c r="AZ2508" i="5"/>
  <c r="AX2508" i="5"/>
  <c r="AS2508" i="5"/>
  <c r="AP2508" i="5"/>
  <c r="AN2508" i="5"/>
  <c r="AI2508" i="5"/>
  <c r="BJ2507" i="5"/>
  <c r="BH2507" i="5"/>
  <c r="BE2507" i="5"/>
  <c r="BC2507" i="5"/>
  <c r="AZ2507" i="5"/>
  <c r="AX2507" i="5"/>
  <c r="AS2507" i="5"/>
  <c r="AP2507" i="5"/>
  <c r="AN2507" i="5"/>
  <c r="AI2507" i="5"/>
  <c r="BJ2506" i="5"/>
  <c r="BH2506" i="5"/>
  <c r="BE2506" i="5"/>
  <c r="BC2506" i="5"/>
  <c r="AZ2506" i="5"/>
  <c r="AX2506" i="5"/>
  <c r="AS2506" i="5"/>
  <c r="AP2506" i="5"/>
  <c r="AN2506" i="5"/>
  <c r="AI2506" i="5"/>
  <c r="BJ2505" i="5"/>
  <c r="BH2505" i="5"/>
  <c r="BE2505" i="5"/>
  <c r="BC2505" i="5"/>
  <c r="AZ2505" i="5"/>
  <c r="AX2505" i="5"/>
  <c r="AS2505" i="5"/>
  <c r="AP2505" i="5"/>
  <c r="AN2505" i="5"/>
  <c r="AI2505" i="5"/>
  <c r="BJ2504" i="5"/>
  <c r="BH2504" i="5"/>
  <c r="BE2504" i="5"/>
  <c r="BC2504" i="5"/>
  <c r="AZ2504" i="5"/>
  <c r="AX2504" i="5"/>
  <c r="AS2504" i="5"/>
  <c r="AP2504" i="5"/>
  <c r="AN2504" i="5"/>
  <c r="AI2504" i="5"/>
  <c r="BJ2503" i="5"/>
  <c r="BH2503" i="5"/>
  <c r="BE2503" i="5"/>
  <c r="BC2503" i="5"/>
  <c r="AZ2503" i="5"/>
  <c r="AX2503" i="5"/>
  <c r="AS2503" i="5"/>
  <c r="AP2503" i="5"/>
  <c r="AN2503" i="5"/>
  <c r="AI2503" i="5"/>
  <c r="BJ2502" i="5"/>
  <c r="BH2502" i="5"/>
  <c r="BE2502" i="5"/>
  <c r="BC2502" i="5"/>
  <c r="AZ2502" i="5"/>
  <c r="AX2502" i="5"/>
  <c r="AS2502" i="5"/>
  <c r="AP2502" i="5"/>
  <c r="AN2502" i="5"/>
  <c r="AI2502" i="5"/>
  <c r="BJ2501" i="5"/>
  <c r="BH2501" i="5"/>
  <c r="BE2501" i="5"/>
  <c r="BC2501" i="5"/>
  <c r="AZ2501" i="5"/>
  <c r="AX2501" i="5"/>
  <c r="AS2501" i="5"/>
  <c r="AP2501" i="5"/>
  <c r="AN2501" i="5"/>
  <c r="AI2501" i="5"/>
  <c r="BJ2500" i="5"/>
  <c r="BH2500" i="5"/>
  <c r="BE2500" i="5"/>
  <c r="BC2500" i="5"/>
  <c r="AZ2500" i="5"/>
  <c r="AX2500" i="5"/>
  <c r="AS2500" i="5"/>
  <c r="AP2500" i="5"/>
  <c r="AN2500" i="5"/>
  <c r="AI2500" i="5"/>
  <c r="BJ2499" i="5"/>
  <c r="BH2499" i="5"/>
  <c r="BE2499" i="5"/>
  <c r="BC2499" i="5"/>
  <c r="AZ2499" i="5"/>
  <c r="AX2499" i="5"/>
  <c r="AS2499" i="5"/>
  <c r="AP2499" i="5"/>
  <c r="AN2499" i="5"/>
  <c r="AI2499" i="5"/>
  <c r="BJ2498" i="5"/>
  <c r="BH2498" i="5"/>
  <c r="BE2498" i="5"/>
  <c r="BC2498" i="5"/>
  <c r="AZ2498" i="5"/>
  <c r="AX2498" i="5"/>
  <c r="AS2498" i="5"/>
  <c r="AP2498" i="5"/>
  <c r="AN2498" i="5"/>
  <c r="AI2498" i="5"/>
  <c r="BJ2497" i="5"/>
  <c r="BH2497" i="5"/>
  <c r="BE2497" i="5"/>
  <c r="BC2497" i="5"/>
  <c r="AZ2497" i="5"/>
  <c r="AX2497" i="5"/>
  <c r="AS2497" i="5"/>
  <c r="AP2497" i="5"/>
  <c r="AN2497" i="5"/>
  <c r="AI2497" i="5"/>
  <c r="BJ2496" i="5"/>
  <c r="BH2496" i="5"/>
  <c r="BE2496" i="5"/>
  <c r="BC2496" i="5"/>
  <c r="AZ2496" i="5"/>
  <c r="AX2496" i="5"/>
  <c r="AS2496" i="5"/>
  <c r="AP2496" i="5"/>
  <c r="AN2496" i="5"/>
  <c r="AI2496" i="5"/>
  <c r="BJ2495" i="5"/>
  <c r="BH2495" i="5"/>
  <c r="BE2495" i="5"/>
  <c r="BC2495" i="5"/>
  <c r="AZ2495" i="5"/>
  <c r="AX2495" i="5"/>
  <c r="AS2495" i="5"/>
  <c r="AP2495" i="5"/>
  <c r="AN2495" i="5"/>
  <c r="AI2495" i="5"/>
  <c r="BJ2494" i="5"/>
  <c r="BH2494" i="5"/>
  <c r="BE2494" i="5"/>
  <c r="BC2494" i="5"/>
  <c r="AZ2494" i="5"/>
  <c r="AX2494" i="5"/>
  <c r="AS2494" i="5"/>
  <c r="AP2494" i="5"/>
  <c r="AN2494" i="5"/>
  <c r="AI2494" i="5"/>
  <c r="BJ2493" i="5"/>
  <c r="BH2493" i="5"/>
  <c r="BE2493" i="5"/>
  <c r="BC2493" i="5"/>
  <c r="AZ2493" i="5"/>
  <c r="AX2493" i="5"/>
  <c r="AS2493" i="5"/>
  <c r="AP2493" i="5"/>
  <c r="AN2493" i="5"/>
  <c r="AI2493" i="5"/>
  <c r="BJ2492" i="5"/>
  <c r="BH2492" i="5"/>
  <c r="BE2492" i="5"/>
  <c r="BC2492" i="5"/>
  <c r="AZ2492" i="5"/>
  <c r="AX2492" i="5"/>
  <c r="AS2492" i="5"/>
  <c r="AP2492" i="5"/>
  <c r="AN2492" i="5"/>
  <c r="AI2492" i="5"/>
  <c r="BJ2491" i="5"/>
  <c r="BH2491" i="5"/>
  <c r="BE2491" i="5"/>
  <c r="BC2491" i="5"/>
  <c r="AZ2491" i="5"/>
  <c r="AX2491" i="5"/>
  <c r="AS2491" i="5"/>
  <c r="AP2491" i="5"/>
  <c r="AN2491" i="5"/>
  <c r="AI2491" i="5"/>
  <c r="BJ2490" i="5"/>
  <c r="BH2490" i="5"/>
  <c r="BE2490" i="5"/>
  <c r="BC2490" i="5"/>
  <c r="AZ2490" i="5"/>
  <c r="AX2490" i="5"/>
  <c r="AS2490" i="5"/>
  <c r="AP2490" i="5"/>
  <c r="AN2490" i="5"/>
  <c r="AI2490" i="5"/>
  <c r="BJ2489" i="5"/>
  <c r="BH2489" i="5"/>
  <c r="BE2489" i="5"/>
  <c r="BC2489" i="5"/>
  <c r="AZ2489" i="5"/>
  <c r="AX2489" i="5"/>
  <c r="AS2489" i="5"/>
  <c r="AP2489" i="5"/>
  <c r="AN2489" i="5"/>
  <c r="AI2489" i="5"/>
  <c r="BJ2488" i="5"/>
  <c r="BH2488" i="5"/>
  <c r="BE2488" i="5"/>
  <c r="BC2488" i="5"/>
  <c r="AZ2488" i="5"/>
  <c r="AX2488" i="5"/>
  <c r="AS2488" i="5"/>
  <c r="AP2488" i="5"/>
  <c r="AN2488" i="5"/>
  <c r="AI2488" i="5"/>
  <c r="BJ2487" i="5"/>
  <c r="BH2487" i="5"/>
  <c r="BE2487" i="5"/>
  <c r="BC2487" i="5"/>
  <c r="AZ2487" i="5"/>
  <c r="AX2487" i="5"/>
  <c r="AS2487" i="5"/>
  <c r="AP2487" i="5"/>
  <c r="AN2487" i="5"/>
  <c r="AI2487" i="5"/>
  <c r="BJ2486" i="5"/>
  <c r="BH2486" i="5"/>
  <c r="BE2486" i="5"/>
  <c r="BC2486" i="5"/>
  <c r="AZ2486" i="5"/>
  <c r="AX2486" i="5"/>
  <c r="AS2486" i="5"/>
  <c r="AP2486" i="5"/>
  <c r="AN2486" i="5"/>
  <c r="AI2486" i="5"/>
  <c r="BJ2485" i="5"/>
  <c r="BH2485" i="5"/>
  <c r="BE2485" i="5"/>
  <c r="BC2485" i="5"/>
  <c r="AZ2485" i="5"/>
  <c r="AX2485" i="5"/>
  <c r="AS2485" i="5"/>
  <c r="AP2485" i="5"/>
  <c r="AN2485" i="5"/>
  <c r="AI2485" i="5"/>
  <c r="BJ2484" i="5"/>
  <c r="BH2484" i="5"/>
  <c r="BE2484" i="5"/>
  <c r="BC2484" i="5"/>
  <c r="AZ2484" i="5"/>
  <c r="AX2484" i="5"/>
  <c r="AS2484" i="5"/>
  <c r="AP2484" i="5"/>
  <c r="AN2484" i="5"/>
  <c r="AI2484" i="5"/>
  <c r="BJ2483" i="5"/>
  <c r="BH2483" i="5"/>
  <c r="BE2483" i="5"/>
  <c r="BC2483" i="5"/>
  <c r="AZ2483" i="5"/>
  <c r="AX2483" i="5"/>
  <c r="AS2483" i="5"/>
  <c r="AP2483" i="5"/>
  <c r="AN2483" i="5"/>
  <c r="AI2483" i="5"/>
  <c r="BJ2482" i="5"/>
  <c r="BH2482" i="5"/>
  <c r="BE2482" i="5"/>
  <c r="BC2482" i="5"/>
  <c r="AZ2482" i="5"/>
  <c r="AX2482" i="5"/>
  <c r="AS2482" i="5"/>
  <c r="AP2482" i="5"/>
  <c r="AN2482" i="5"/>
  <c r="AI2482" i="5"/>
  <c r="BJ2481" i="5"/>
  <c r="BH2481" i="5"/>
  <c r="BE2481" i="5"/>
  <c r="BC2481" i="5"/>
  <c r="AZ2481" i="5"/>
  <c r="AX2481" i="5"/>
  <c r="AS2481" i="5"/>
  <c r="AP2481" i="5"/>
  <c r="AN2481" i="5"/>
  <c r="AI2481" i="5"/>
  <c r="BJ2480" i="5"/>
  <c r="BH2480" i="5"/>
  <c r="BE2480" i="5"/>
  <c r="BC2480" i="5"/>
  <c r="AZ2480" i="5"/>
  <c r="AX2480" i="5"/>
  <c r="AS2480" i="5"/>
  <c r="AP2480" i="5"/>
  <c r="AN2480" i="5"/>
  <c r="AI2480" i="5"/>
  <c r="BJ2479" i="5"/>
  <c r="BH2479" i="5"/>
  <c r="BE2479" i="5"/>
  <c r="BC2479" i="5"/>
  <c r="AZ2479" i="5"/>
  <c r="AX2479" i="5"/>
  <c r="AS2479" i="5"/>
  <c r="AP2479" i="5"/>
  <c r="AN2479" i="5"/>
  <c r="AI2479" i="5"/>
  <c r="BJ2478" i="5"/>
  <c r="BH2478" i="5"/>
  <c r="BE2478" i="5"/>
  <c r="BC2478" i="5"/>
  <c r="AZ2478" i="5"/>
  <c r="AX2478" i="5"/>
  <c r="AS2478" i="5"/>
  <c r="AP2478" i="5"/>
  <c r="AN2478" i="5"/>
  <c r="AI2478" i="5"/>
  <c r="BJ2477" i="5"/>
  <c r="BH2477" i="5"/>
  <c r="BE2477" i="5"/>
  <c r="BC2477" i="5"/>
  <c r="AZ2477" i="5"/>
  <c r="AX2477" i="5"/>
  <c r="AS2477" i="5"/>
  <c r="AP2477" i="5"/>
  <c r="AN2477" i="5"/>
  <c r="AI2477" i="5"/>
  <c r="BJ2476" i="5"/>
  <c r="BH2476" i="5"/>
  <c r="BE2476" i="5"/>
  <c r="BC2476" i="5"/>
  <c r="AZ2476" i="5"/>
  <c r="AX2476" i="5"/>
  <c r="AS2476" i="5"/>
  <c r="AP2476" i="5"/>
  <c r="AN2476" i="5"/>
  <c r="AI2476" i="5"/>
  <c r="BJ2475" i="5"/>
  <c r="BH2475" i="5"/>
  <c r="BE2475" i="5"/>
  <c r="BC2475" i="5"/>
  <c r="AZ2475" i="5"/>
  <c r="AX2475" i="5"/>
  <c r="AS2475" i="5"/>
  <c r="AP2475" i="5"/>
  <c r="AN2475" i="5"/>
  <c r="AI2475" i="5"/>
  <c r="BJ2474" i="5"/>
  <c r="BH2474" i="5"/>
  <c r="BE2474" i="5"/>
  <c r="BC2474" i="5"/>
  <c r="AZ2474" i="5"/>
  <c r="AX2474" i="5"/>
  <c r="AS2474" i="5"/>
  <c r="AP2474" i="5"/>
  <c r="AN2474" i="5"/>
  <c r="AI2474" i="5"/>
  <c r="BJ2473" i="5"/>
  <c r="BH2473" i="5"/>
  <c r="BE2473" i="5"/>
  <c r="BC2473" i="5"/>
  <c r="AZ2473" i="5"/>
  <c r="AX2473" i="5"/>
  <c r="AS2473" i="5"/>
  <c r="AP2473" i="5"/>
  <c r="AN2473" i="5"/>
  <c r="AI2473" i="5"/>
  <c r="BJ2472" i="5"/>
  <c r="BH2472" i="5"/>
  <c r="BE2472" i="5"/>
  <c r="BC2472" i="5"/>
  <c r="AZ2472" i="5"/>
  <c r="AX2472" i="5"/>
  <c r="AS2472" i="5"/>
  <c r="AP2472" i="5"/>
  <c r="AN2472" i="5"/>
  <c r="AI2472" i="5"/>
  <c r="BJ2471" i="5"/>
  <c r="BH2471" i="5"/>
  <c r="BE2471" i="5"/>
  <c r="BC2471" i="5"/>
  <c r="AZ2471" i="5"/>
  <c r="AX2471" i="5"/>
  <c r="AS2471" i="5"/>
  <c r="AP2471" i="5"/>
  <c r="AN2471" i="5"/>
  <c r="AI2471" i="5"/>
  <c r="BJ2470" i="5"/>
  <c r="BH2470" i="5"/>
  <c r="BE2470" i="5"/>
  <c r="BC2470" i="5"/>
  <c r="AZ2470" i="5"/>
  <c r="AX2470" i="5"/>
  <c r="AS2470" i="5"/>
  <c r="AP2470" i="5"/>
  <c r="AN2470" i="5"/>
  <c r="AI2470" i="5"/>
  <c r="BJ2469" i="5"/>
  <c r="BH2469" i="5"/>
  <c r="BE2469" i="5"/>
  <c r="BC2469" i="5"/>
  <c r="AZ2469" i="5"/>
  <c r="AX2469" i="5"/>
  <c r="AS2469" i="5"/>
  <c r="AP2469" i="5"/>
  <c r="AN2469" i="5"/>
  <c r="AI2469" i="5"/>
  <c r="BJ2468" i="5"/>
  <c r="BH2468" i="5"/>
  <c r="BE2468" i="5"/>
  <c r="BC2468" i="5"/>
  <c r="AZ2468" i="5"/>
  <c r="AX2468" i="5"/>
  <c r="AS2468" i="5"/>
  <c r="AP2468" i="5"/>
  <c r="AN2468" i="5"/>
  <c r="AI2468" i="5"/>
  <c r="BJ2467" i="5"/>
  <c r="BH2467" i="5"/>
  <c r="BE2467" i="5"/>
  <c r="BC2467" i="5"/>
  <c r="AZ2467" i="5"/>
  <c r="AX2467" i="5"/>
  <c r="AS2467" i="5"/>
  <c r="AP2467" i="5"/>
  <c r="AN2467" i="5"/>
  <c r="AI2467" i="5"/>
  <c r="BJ2466" i="5"/>
  <c r="BH2466" i="5"/>
  <c r="BE2466" i="5"/>
  <c r="BC2466" i="5"/>
  <c r="AZ2466" i="5"/>
  <c r="AX2466" i="5"/>
  <c r="AS2466" i="5"/>
  <c r="AP2466" i="5"/>
  <c r="AN2466" i="5"/>
  <c r="AI2466" i="5"/>
  <c r="BJ2465" i="5"/>
  <c r="BH2465" i="5"/>
  <c r="BE2465" i="5"/>
  <c r="BC2465" i="5"/>
  <c r="AZ2465" i="5"/>
  <c r="AX2465" i="5"/>
  <c r="AS2465" i="5"/>
  <c r="AP2465" i="5"/>
  <c r="AN2465" i="5"/>
  <c r="AI2465" i="5"/>
  <c r="BJ2464" i="5"/>
  <c r="BH2464" i="5"/>
  <c r="BE2464" i="5"/>
  <c r="BC2464" i="5"/>
  <c r="AZ2464" i="5"/>
  <c r="AX2464" i="5"/>
  <c r="AS2464" i="5"/>
  <c r="AP2464" i="5"/>
  <c r="AN2464" i="5"/>
  <c r="AI2464" i="5"/>
  <c r="BJ2463" i="5"/>
  <c r="BH2463" i="5"/>
  <c r="BE2463" i="5"/>
  <c r="BC2463" i="5"/>
  <c r="AZ2463" i="5"/>
  <c r="AX2463" i="5"/>
  <c r="AS2463" i="5"/>
  <c r="AP2463" i="5"/>
  <c r="AN2463" i="5"/>
  <c r="AI2463" i="5"/>
  <c r="BJ2462" i="5"/>
  <c r="BH2462" i="5"/>
  <c r="BE2462" i="5"/>
  <c r="BC2462" i="5"/>
  <c r="AZ2462" i="5"/>
  <c r="AX2462" i="5"/>
  <c r="AS2462" i="5"/>
  <c r="AP2462" i="5"/>
  <c r="AN2462" i="5"/>
  <c r="AI2462" i="5"/>
  <c r="BJ2461" i="5"/>
  <c r="BH2461" i="5"/>
  <c r="BE2461" i="5"/>
  <c r="BC2461" i="5"/>
  <c r="AZ2461" i="5"/>
  <c r="AX2461" i="5"/>
  <c r="AS2461" i="5"/>
  <c r="AP2461" i="5"/>
  <c r="AN2461" i="5"/>
  <c r="AI2461" i="5"/>
  <c r="BJ2460" i="5"/>
  <c r="BH2460" i="5"/>
  <c r="BE2460" i="5"/>
  <c r="BC2460" i="5"/>
  <c r="AZ2460" i="5"/>
  <c r="AX2460" i="5"/>
  <c r="AS2460" i="5"/>
  <c r="AP2460" i="5"/>
  <c r="AN2460" i="5"/>
  <c r="AI2460" i="5"/>
  <c r="BJ2459" i="5"/>
  <c r="BH2459" i="5"/>
  <c r="BE2459" i="5"/>
  <c r="BC2459" i="5"/>
  <c r="AZ2459" i="5"/>
  <c r="AX2459" i="5"/>
  <c r="AS2459" i="5"/>
  <c r="AP2459" i="5"/>
  <c r="AN2459" i="5"/>
  <c r="AI2459" i="5"/>
  <c r="BJ2458" i="5"/>
  <c r="BH2458" i="5"/>
  <c r="BE2458" i="5"/>
  <c r="BC2458" i="5"/>
  <c r="AZ2458" i="5"/>
  <c r="AX2458" i="5"/>
  <c r="AS2458" i="5"/>
  <c r="AP2458" i="5"/>
  <c r="AN2458" i="5"/>
  <c r="AI2458" i="5"/>
  <c r="BJ2457" i="5"/>
  <c r="BH2457" i="5"/>
  <c r="BE2457" i="5"/>
  <c r="BC2457" i="5"/>
  <c r="AZ2457" i="5"/>
  <c r="AX2457" i="5"/>
  <c r="AS2457" i="5"/>
  <c r="AP2457" i="5"/>
  <c r="AN2457" i="5"/>
  <c r="AI2457" i="5"/>
  <c r="BJ2456" i="5"/>
  <c r="BH2456" i="5"/>
  <c r="BE2456" i="5"/>
  <c r="BC2456" i="5"/>
  <c r="AZ2456" i="5"/>
  <c r="AX2456" i="5"/>
  <c r="AS2456" i="5"/>
  <c r="AP2456" i="5"/>
  <c r="AN2456" i="5"/>
  <c r="AI2456" i="5"/>
  <c r="BJ2455" i="5"/>
  <c r="BH2455" i="5"/>
  <c r="BE2455" i="5"/>
  <c r="BC2455" i="5"/>
  <c r="AZ2455" i="5"/>
  <c r="AX2455" i="5"/>
  <c r="AS2455" i="5"/>
  <c r="AP2455" i="5"/>
  <c r="AN2455" i="5"/>
  <c r="AI2455" i="5"/>
  <c r="BJ2454" i="5"/>
  <c r="BH2454" i="5"/>
  <c r="BE2454" i="5"/>
  <c r="BC2454" i="5"/>
  <c r="AZ2454" i="5"/>
  <c r="AX2454" i="5"/>
  <c r="AS2454" i="5"/>
  <c r="AP2454" i="5"/>
  <c r="AN2454" i="5"/>
  <c r="AI2454" i="5"/>
  <c r="BJ2453" i="5"/>
  <c r="BH2453" i="5"/>
  <c r="BE2453" i="5"/>
  <c r="BC2453" i="5"/>
  <c r="AZ2453" i="5"/>
  <c r="AX2453" i="5"/>
  <c r="AS2453" i="5"/>
  <c r="AP2453" i="5"/>
  <c r="AN2453" i="5"/>
  <c r="AI2453" i="5"/>
  <c r="BJ2452" i="5"/>
  <c r="BH2452" i="5"/>
  <c r="BE2452" i="5"/>
  <c r="BC2452" i="5"/>
  <c r="AZ2452" i="5"/>
  <c r="AX2452" i="5"/>
  <c r="AS2452" i="5"/>
  <c r="AP2452" i="5"/>
  <c r="AN2452" i="5"/>
  <c r="AI2452" i="5"/>
  <c r="BJ2451" i="5"/>
  <c r="BH2451" i="5"/>
  <c r="BE2451" i="5"/>
  <c r="BC2451" i="5"/>
  <c r="AZ2451" i="5"/>
  <c r="AX2451" i="5"/>
  <c r="AS2451" i="5"/>
  <c r="AP2451" i="5"/>
  <c r="AN2451" i="5"/>
  <c r="AI2451" i="5"/>
  <c r="BJ2450" i="5"/>
  <c r="BH2450" i="5"/>
  <c r="BE2450" i="5"/>
  <c r="BC2450" i="5"/>
  <c r="AZ2450" i="5"/>
  <c r="AX2450" i="5"/>
  <c r="AS2450" i="5"/>
  <c r="AP2450" i="5"/>
  <c r="AN2450" i="5"/>
  <c r="AI2450" i="5"/>
  <c r="BJ2449" i="5"/>
  <c r="BH2449" i="5"/>
  <c r="BE2449" i="5"/>
  <c r="BC2449" i="5"/>
  <c r="AZ2449" i="5"/>
  <c r="AX2449" i="5"/>
  <c r="AS2449" i="5"/>
  <c r="AP2449" i="5"/>
  <c r="AN2449" i="5"/>
  <c r="AI2449" i="5"/>
  <c r="BJ2448" i="5"/>
  <c r="BH2448" i="5"/>
  <c r="BE2448" i="5"/>
  <c r="BC2448" i="5"/>
  <c r="AZ2448" i="5"/>
  <c r="AX2448" i="5"/>
  <c r="AS2448" i="5"/>
  <c r="AP2448" i="5"/>
  <c r="AN2448" i="5"/>
  <c r="AI2448" i="5"/>
  <c r="BJ2447" i="5"/>
  <c r="BH2447" i="5"/>
  <c r="BE2447" i="5"/>
  <c r="BC2447" i="5"/>
  <c r="AZ2447" i="5"/>
  <c r="AX2447" i="5"/>
  <c r="AS2447" i="5"/>
  <c r="AP2447" i="5"/>
  <c r="AN2447" i="5"/>
  <c r="AI2447" i="5"/>
  <c r="BJ2446" i="5"/>
  <c r="BH2446" i="5"/>
  <c r="BE2446" i="5"/>
  <c r="BC2446" i="5"/>
  <c r="AZ2446" i="5"/>
  <c r="AX2446" i="5"/>
  <c r="AS2446" i="5"/>
  <c r="AP2446" i="5"/>
  <c r="AN2446" i="5"/>
  <c r="AI2446" i="5"/>
  <c r="BJ2445" i="5"/>
  <c r="BH2445" i="5"/>
  <c r="BE2445" i="5"/>
  <c r="BC2445" i="5"/>
  <c r="AZ2445" i="5"/>
  <c r="AX2445" i="5"/>
  <c r="AS2445" i="5"/>
  <c r="AP2445" i="5"/>
  <c r="AN2445" i="5"/>
  <c r="AI2445" i="5"/>
  <c r="BJ2444" i="5"/>
  <c r="BH2444" i="5"/>
  <c r="BE2444" i="5"/>
  <c r="BC2444" i="5"/>
  <c r="AZ2444" i="5"/>
  <c r="AX2444" i="5"/>
  <c r="AS2444" i="5"/>
  <c r="AP2444" i="5"/>
  <c r="AN2444" i="5"/>
  <c r="AI2444" i="5"/>
  <c r="BJ2443" i="5"/>
  <c r="BH2443" i="5"/>
  <c r="BE2443" i="5"/>
  <c r="BC2443" i="5"/>
  <c r="AZ2443" i="5"/>
  <c r="AX2443" i="5"/>
  <c r="AS2443" i="5"/>
  <c r="AP2443" i="5"/>
  <c r="AN2443" i="5"/>
  <c r="AI2443" i="5"/>
  <c r="BJ2442" i="5"/>
  <c r="BH2442" i="5"/>
  <c r="BE2442" i="5"/>
  <c r="BC2442" i="5"/>
  <c r="AZ2442" i="5"/>
  <c r="AX2442" i="5"/>
  <c r="AS2442" i="5"/>
  <c r="AP2442" i="5"/>
  <c r="AN2442" i="5"/>
  <c r="AI2442" i="5"/>
  <c r="BJ2441" i="5"/>
  <c r="BH2441" i="5"/>
  <c r="BE2441" i="5"/>
  <c r="BC2441" i="5"/>
  <c r="AZ2441" i="5"/>
  <c r="AX2441" i="5"/>
  <c r="AS2441" i="5"/>
  <c r="AP2441" i="5"/>
  <c r="AN2441" i="5"/>
  <c r="AI2441" i="5"/>
  <c r="BJ2440" i="5"/>
  <c r="BH2440" i="5"/>
  <c r="BE2440" i="5"/>
  <c r="BC2440" i="5"/>
  <c r="AZ2440" i="5"/>
  <c r="AX2440" i="5"/>
  <c r="AS2440" i="5"/>
  <c r="AP2440" i="5"/>
  <c r="AN2440" i="5"/>
  <c r="AI2440" i="5"/>
  <c r="BJ2439" i="5"/>
  <c r="BH2439" i="5"/>
  <c r="BE2439" i="5"/>
  <c r="BC2439" i="5"/>
  <c r="AZ2439" i="5"/>
  <c r="AX2439" i="5"/>
  <c r="AS2439" i="5"/>
  <c r="AP2439" i="5"/>
  <c r="AN2439" i="5"/>
  <c r="AI2439" i="5"/>
  <c r="BJ2438" i="5"/>
  <c r="BH2438" i="5"/>
  <c r="BE2438" i="5"/>
  <c r="BC2438" i="5"/>
  <c r="AZ2438" i="5"/>
  <c r="AX2438" i="5"/>
  <c r="AS2438" i="5"/>
  <c r="AP2438" i="5"/>
  <c r="AN2438" i="5"/>
  <c r="AI2438" i="5"/>
  <c r="BJ2437" i="5"/>
  <c r="BH2437" i="5"/>
  <c r="BE2437" i="5"/>
  <c r="BC2437" i="5"/>
  <c r="AZ2437" i="5"/>
  <c r="AX2437" i="5"/>
  <c r="AS2437" i="5"/>
  <c r="AP2437" i="5"/>
  <c r="AN2437" i="5"/>
  <c r="AI2437" i="5"/>
  <c r="BJ2436" i="5"/>
  <c r="BH2436" i="5"/>
  <c r="BE2436" i="5"/>
  <c r="BC2436" i="5"/>
  <c r="AZ2436" i="5"/>
  <c r="AX2436" i="5"/>
  <c r="AS2436" i="5"/>
  <c r="AP2436" i="5"/>
  <c r="AN2436" i="5"/>
  <c r="AI2436" i="5"/>
  <c r="BJ2435" i="5"/>
  <c r="BH2435" i="5"/>
  <c r="BE2435" i="5"/>
  <c r="BC2435" i="5"/>
  <c r="AZ2435" i="5"/>
  <c r="AX2435" i="5"/>
  <c r="AS2435" i="5"/>
  <c r="AP2435" i="5"/>
  <c r="AN2435" i="5"/>
  <c r="AI2435" i="5"/>
  <c r="BJ2434" i="5"/>
  <c r="BH2434" i="5"/>
  <c r="BE2434" i="5"/>
  <c r="BC2434" i="5"/>
  <c r="AZ2434" i="5"/>
  <c r="AX2434" i="5"/>
  <c r="AS2434" i="5"/>
  <c r="AP2434" i="5"/>
  <c r="AN2434" i="5"/>
  <c r="AI2434" i="5"/>
  <c r="BJ2433" i="5"/>
  <c r="BH2433" i="5"/>
  <c r="BE2433" i="5"/>
  <c r="BC2433" i="5"/>
  <c r="AZ2433" i="5"/>
  <c r="AX2433" i="5"/>
  <c r="AS2433" i="5"/>
  <c r="AP2433" i="5"/>
  <c r="AN2433" i="5"/>
  <c r="AI2433" i="5"/>
  <c r="BJ2432" i="5"/>
  <c r="BH2432" i="5"/>
  <c r="BE2432" i="5"/>
  <c r="BC2432" i="5"/>
  <c r="AZ2432" i="5"/>
  <c r="AX2432" i="5"/>
  <c r="AS2432" i="5"/>
  <c r="AP2432" i="5"/>
  <c r="AN2432" i="5"/>
  <c r="AI2432" i="5"/>
  <c r="BJ2431" i="5"/>
  <c r="BH2431" i="5"/>
  <c r="BE2431" i="5"/>
  <c r="BC2431" i="5"/>
  <c r="AZ2431" i="5"/>
  <c r="AX2431" i="5"/>
  <c r="AS2431" i="5"/>
  <c r="AP2431" i="5"/>
  <c r="AN2431" i="5"/>
  <c r="AI2431" i="5"/>
  <c r="BJ2430" i="5"/>
  <c r="BH2430" i="5"/>
  <c r="BE2430" i="5"/>
  <c r="BC2430" i="5"/>
  <c r="AZ2430" i="5"/>
  <c r="AX2430" i="5"/>
  <c r="AS2430" i="5"/>
  <c r="AP2430" i="5"/>
  <c r="AN2430" i="5"/>
  <c r="AI2430" i="5"/>
  <c r="BJ2429" i="5"/>
  <c r="BH2429" i="5"/>
  <c r="BE2429" i="5"/>
  <c r="BC2429" i="5"/>
  <c r="AZ2429" i="5"/>
  <c r="AX2429" i="5"/>
  <c r="AS2429" i="5"/>
  <c r="AP2429" i="5"/>
  <c r="AN2429" i="5"/>
  <c r="AI2429" i="5"/>
  <c r="BJ2428" i="5"/>
  <c r="BH2428" i="5"/>
  <c r="BE2428" i="5"/>
  <c r="BC2428" i="5"/>
  <c r="AZ2428" i="5"/>
  <c r="AX2428" i="5"/>
  <c r="AS2428" i="5"/>
  <c r="AP2428" i="5"/>
  <c r="AN2428" i="5"/>
  <c r="AI2428" i="5"/>
  <c r="BJ2427" i="5"/>
  <c r="BH2427" i="5"/>
  <c r="BE2427" i="5"/>
  <c r="BC2427" i="5"/>
  <c r="AZ2427" i="5"/>
  <c r="AX2427" i="5"/>
  <c r="AS2427" i="5"/>
  <c r="AP2427" i="5"/>
  <c r="AN2427" i="5"/>
  <c r="AI2427" i="5"/>
  <c r="BJ2426" i="5"/>
  <c r="BH2426" i="5"/>
  <c r="BE2426" i="5"/>
  <c r="BC2426" i="5"/>
  <c r="AZ2426" i="5"/>
  <c r="AX2426" i="5"/>
  <c r="AS2426" i="5"/>
  <c r="AP2426" i="5"/>
  <c r="AN2426" i="5"/>
  <c r="AI2426" i="5"/>
  <c r="BJ2425" i="5"/>
  <c r="BH2425" i="5"/>
  <c r="BE2425" i="5"/>
  <c r="BC2425" i="5"/>
  <c r="AZ2425" i="5"/>
  <c r="AX2425" i="5"/>
  <c r="AS2425" i="5"/>
  <c r="AP2425" i="5"/>
  <c r="AN2425" i="5"/>
  <c r="AI2425" i="5"/>
  <c r="BJ2424" i="5"/>
  <c r="BH2424" i="5"/>
  <c r="BE2424" i="5"/>
  <c r="BC2424" i="5"/>
  <c r="AZ2424" i="5"/>
  <c r="AX2424" i="5"/>
  <c r="AS2424" i="5"/>
  <c r="AP2424" i="5"/>
  <c r="AN2424" i="5"/>
  <c r="AI2424" i="5"/>
  <c r="BJ2423" i="5"/>
  <c r="BH2423" i="5"/>
  <c r="BE2423" i="5"/>
  <c r="BC2423" i="5"/>
  <c r="AZ2423" i="5"/>
  <c r="AX2423" i="5"/>
  <c r="AS2423" i="5"/>
  <c r="AP2423" i="5"/>
  <c r="AN2423" i="5"/>
  <c r="AI2423" i="5"/>
  <c r="BJ2422" i="5"/>
  <c r="BH2422" i="5"/>
  <c r="BE2422" i="5"/>
  <c r="BC2422" i="5"/>
  <c r="AZ2422" i="5"/>
  <c r="AX2422" i="5"/>
  <c r="AS2422" i="5"/>
  <c r="AP2422" i="5"/>
  <c r="AN2422" i="5"/>
  <c r="AI2422" i="5"/>
  <c r="BJ2421" i="5"/>
  <c r="BH2421" i="5"/>
  <c r="BE2421" i="5"/>
  <c r="BC2421" i="5"/>
  <c r="AZ2421" i="5"/>
  <c r="AX2421" i="5"/>
  <c r="AS2421" i="5"/>
  <c r="AP2421" i="5"/>
  <c r="AN2421" i="5"/>
  <c r="AI2421" i="5"/>
  <c r="BJ2420" i="5"/>
  <c r="BH2420" i="5"/>
  <c r="BE2420" i="5"/>
  <c r="BC2420" i="5"/>
  <c r="AZ2420" i="5"/>
  <c r="AX2420" i="5"/>
  <c r="AS2420" i="5"/>
  <c r="AP2420" i="5"/>
  <c r="AN2420" i="5"/>
  <c r="AI2420" i="5"/>
  <c r="BJ2419" i="5"/>
  <c r="BH2419" i="5"/>
  <c r="BE2419" i="5"/>
  <c r="BC2419" i="5"/>
  <c r="AZ2419" i="5"/>
  <c r="AX2419" i="5"/>
  <c r="AS2419" i="5"/>
  <c r="AP2419" i="5"/>
  <c r="AN2419" i="5"/>
  <c r="AI2419" i="5"/>
  <c r="BJ2418" i="5"/>
  <c r="BH2418" i="5"/>
  <c r="BE2418" i="5"/>
  <c r="BC2418" i="5"/>
  <c r="AZ2418" i="5"/>
  <c r="AX2418" i="5"/>
  <c r="AS2418" i="5"/>
  <c r="AP2418" i="5"/>
  <c r="AN2418" i="5"/>
  <c r="AI2418" i="5"/>
  <c r="BJ2417" i="5"/>
  <c r="BH2417" i="5"/>
  <c r="BE2417" i="5"/>
  <c r="BC2417" i="5"/>
  <c r="AZ2417" i="5"/>
  <c r="AX2417" i="5"/>
  <c r="AS2417" i="5"/>
  <c r="AP2417" i="5"/>
  <c r="AN2417" i="5"/>
  <c r="AI2417" i="5"/>
  <c r="BJ2416" i="5"/>
  <c r="BH2416" i="5"/>
  <c r="BE2416" i="5"/>
  <c r="BC2416" i="5"/>
  <c r="AZ2416" i="5"/>
  <c r="AX2416" i="5"/>
  <c r="AS2416" i="5"/>
  <c r="AP2416" i="5"/>
  <c r="AN2416" i="5"/>
  <c r="AI2416" i="5"/>
  <c r="BJ2415" i="5"/>
  <c r="BH2415" i="5"/>
  <c r="BE2415" i="5"/>
  <c r="BC2415" i="5"/>
  <c r="AZ2415" i="5"/>
  <c r="AX2415" i="5"/>
  <c r="AS2415" i="5"/>
  <c r="AP2415" i="5"/>
  <c r="AN2415" i="5"/>
  <c r="AI2415" i="5"/>
  <c r="BJ2414" i="5"/>
  <c r="BH2414" i="5"/>
  <c r="BE2414" i="5"/>
  <c r="BC2414" i="5"/>
  <c r="AZ2414" i="5"/>
  <c r="AX2414" i="5"/>
  <c r="AS2414" i="5"/>
  <c r="AP2414" i="5"/>
  <c r="AN2414" i="5"/>
  <c r="AI2414" i="5"/>
  <c r="BJ2413" i="5"/>
  <c r="BH2413" i="5"/>
  <c r="BE2413" i="5"/>
  <c r="BC2413" i="5"/>
  <c r="AZ2413" i="5"/>
  <c r="AX2413" i="5"/>
  <c r="AS2413" i="5"/>
  <c r="AP2413" i="5"/>
  <c r="AN2413" i="5"/>
  <c r="AI2413" i="5"/>
  <c r="BJ2412" i="5"/>
  <c r="BH2412" i="5"/>
  <c r="BE2412" i="5"/>
  <c r="BC2412" i="5"/>
  <c r="AZ2412" i="5"/>
  <c r="AX2412" i="5"/>
  <c r="AS2412" i="5"/>
  <c r="AP2412" i="5"/>
  <c r="AN2412" i="5"/>
  <c r="AI2412" i="5"/>
  <c r="BJ2411" i="5"/>
  <c r="BH2411" i="5"/>
  <c r="BE2411" i="5"/>
  <c r="BC2411" i="5"/>
  <c r="AZ2411" i="5"/>
  <c r="AX2411" i="5"/>
  <c r="AS2411" i="5"/>
  <c r="AP2411" i="5"/>
  <c r="AN2411" i="5"/>
  <c r="AI2411" i="5"/>
  <c r="BJ2410" i="5"/>
  <c r="BH2410" i="5"/>
  <c r="BE2410" i="5"/>
  <c r="BC2410" i="5"/>
  <c r="AZ2410" i="5"/>
  <c r="AX2410" i="5"/>
  <c r="AS2410" i="5"/>
  <c r="AP2410" i="5"/>
  <c r="AN2410" i="5"/>
  <c r="AI2410" i="5"/>
  <c r="BJ2409" i="5"/>
  <c r="BH2409" i="5"/>
  <c r="BE2409" i="5"/>
  <c r="BC2409" i="5"/>
  <c r="AZ2409" i="5"/>
  <c r="AX2409" i="5"/>
  <c r="AS2409" i="5"/>
  <c r="AP2409" i="5"/>
  <c r="AN2409" i="5"/>
  <c r="AI2409" i="5"/>
  <c r="BJ2408" i="5"/>
  <c r="BH2408" i="5"/>
  <c r="BE2408" i="5"/>
  <c r="BC2408" i="5"/>
  <c r="AZ2408" i="5"/>
  <c r="AX2408" i="5"/>
  <c r="AS2408" i="5"/>
  <c r="AP2408" i="5"/>
  <c r="AN2408" i="5"/>
  <c r="AI2408" i="5"/>
  <c r="BJ2407" i="5"/>
  <c r="BH2407" i="5"/>
  <c r="BE2407" i="5"/>
  <c r="BC2407" i="5"/>
  <c r="AZ2407" i="5"/>
  <c r="AX2407" i="5"/>
  <c r="AS2407" i="5"/>
  <c r="AP2407" i="5"/>
  <c r="AN2407" i="5"/>
  <c r="AI2407" i="5"/>
  <c r="BJ2406" i="5"/>
  <c r="BH2406" i="5"/>
  <c r="BE2406" i="5"/>
  <c r="BC2406" i="5"/>
  <c r="AZ2406" i="5"/>
  <c r="AX2406" i="5"/>
  <c r="AS2406" i="5"/>
  <c r="AP2406" i="5"/>
  <c r="AN2406" i="5"/>
  <c r="AI2406" i="5"/>
  <c r="BJ2405" i="5"/>
  <c r="BH2405" i="5"/>
  <c r="BE2405" i="5"/>
  <c r="BC2405" i="5"/>
  <c r="AZ2405" i="5"/>
  <c r="AX2405" i="5"/>
  <c r="AS2405" i="5"/>
  <c r="AP2405" i="5"/>
  <c r="AN2405" i="5"/>
  <c r="AI2405" i="5"/>
  <c r="BJ2404" i="5"/>
  <c r="BH2404" i="5"/>
  <c r="BE2404" i="5"/>
  <c r="BC2404" i="5"/>
  <c r="AZ2404" i="5"/>
  <c r="AX2404" i="5"/>
  <c r="AS2404" i="5"/>
  <c r="AP2404" i="5"/>
  <c r="AN2404" i="5"/>
  <c r="AI2404" i="5"/>
  <c r="BJ2403" i="5"/>
  <c r="BH2403" i="5"/>
  <c r="BE2403" i="5"/>
  <c r="BC2403" i="5"/>
  <c r="AZ2403" i="5"/>
  <c r="AX2403" i="5"/>
  <c r="AS2403" i="5"/>
  <c r="AP2403" i="5"/>
  <c r="AN2403" i="5"/>
  <c r="AI2403" i="5"/>
  <c r="BJ2402" i="5"/>
  <c r="BH2402" i="5"/>
  <c r="BE2402" i="5"/>
  <c r="BC2402" i="5"/>
  <c r="AZ2402" i="5"/>
  <c r="AX2402" i="5"/>
  <c r="AS2402" i="5"/>
  <c r="AP2402" i="5"/>
  <c r="AN2402" i="5"/>
  <c r="AI2402" i="5"/>
  <c r="BJ2401" i="5"/>
  <c r="BH2401" i="5"/>
  <c r="BE2401" i="5"/>
  <c r="BC2401" i="5"/>
  <c r="AZ2401" i="5"/>
  <c r="AX2401" i="5"/>
  <c r="AS2401" i="5"/>
  <c r="AP2401" i="5"/>
  <c r="AN2401" i="5"/>
  <c r="AI2401" i="5"/>
  <c r="BJ2400" i="5"/>
  <c r="BH2400" i="5"/>
  <c r="BE2400" i="5"/>
  <c r="BC2400" i="5"/>
  <c r="AZ2400" i="5"/>
  <c r="AX2400" i="5"/>
  <c r="AS2400" i="5"/>
  <c r="AP2400" i="5"/>
  <c r="AN2400" i="5"/>
  <c r="AI2400" i="5"/>
  <c r="BJ2399" i="5"/>
  <c r="BH2399" i="5"/>
  <c r="BE2399" i="5"/>
  <c r="BC2399" i="5"/>
  <c r="AZ2399" i="5"/>
  <c r="AX2399" i="5"/>
  <c r="AS2399" i="5"/>
  <c r="AP2399" i="5"/>
  <c r="AN2399" i="5"/>
  <c r="AI2399" i="5"/>
  <c r="BJ2398" i="5"/>
  <c r="BH2398" i="5"/>
  <c r="BE2398" i="5"/>
  <c r="BC2398" i="5"/>
  <c r="AZ2398" i="5"/>
  <c r="AX2398" i="5"/>
  <c r="AS2398" i="5"/>
  <c r="AP2398" i="5"/>
  <c r="AN2398" i="5"/>
  <c r="AI2398" i="5"/>
  <c r="BJ2397" i="5"/>
  <c r="BH2397" i="5"/>
  <c r="BE2397" i="5"/>
  <c r="BC2397" i="5"/>
  <c r="AZ2397" i="5"/>
  <c r="AX2397" i="5"/>
  <c r="AS2397" i="5"/>
  <c r="AP2397" i="5"/>
  <c r="AN2397" i="5"/>
  <c r="AI2397" i="5"/>
  <c r="BJ2396" i="5"/>
  <c r="BH2396" i="5"/>
  <c r="BE2396" i="5"/>
  <c r="BC2396" i="5"/>
  <c r="AZ2396" i="5"/>
  <c r="AX2396" i="5"/>
  <c r="AS2396" i="5"/>
  <c r="AP2396" i="5"/>
  <c r="AN2396" i="5"/>
  <c r="AI2396" i="5"/>
  <c r="BJ2395" i="5"/>
  <c r="BH2395" i="5"/>
  <c r="BE2395" i="5"/>
  <c r="BC2395" i="5"/>
  <c r="AZ2395" i="5"/>
  <c r="AX2395" i="5"/>
  <c r="AS2395" i="5"/>
  <c r="AP2395" i="5"/>
  <c r="AN2395" i="5"/>
  <c r="AI2395" i="5"/>
  <c r="BJ2394" i="5"/>
  <c r="BH2394" i="5"/>
  <c r="BE2394" i="5"/>
  <c r="BC2394" i="5"/>
  <c r="AZ2394" i="5"/>
  <c r="AX2394" i="5"/>
  <c r="AS2394" i="5"/>
  <c r="AP2394" i="5"/>
  <c r="AN2394" i="5"/>
  <c r="AI2394" i="5"/>
  <c r="BJ2393" i="5"/>
  <c r="BH2393" i="5"/>
  <c r="BE2393" i="5"/>
  <c r="BC2393" i="5"/>
  <c r="AZ2393" i="5"/>
  <c r="AX2393" i="5"/>
  <c r="AS2393" i="5"/>
  <c r="AP2393" i="5"/>
  <c r="AN2393" i="5"/>
  <c r="AI2393" i="5"/>
  <c r="BJ2392" i="5"/>
  <c r="BH2392" i="5"/>
  <c r="BE2392" i="5"/>
  <c r="BC2392" i="5"/>
  <c r="AZ2392" i="5"/>
  <c r="AX2392" i="5"/>
  <c r="AS2392" i="5"/>
  <c r="AP2392" i="5"/>
  <c r="AN2392" i="5"/>
  <c r="AI2392" i="5"/>
  <c r="BJ2391" i="5"/>
  <c r="BH2391" i="5"/>
  <c r="BE2391" i="5"/>
  <c r="BC2391" i="5"/>
  <c r="AZ2391" i="5"/>
  <c r="AX2391" i="5"/>
  <c r="AS2391" i="5"/>
  <c r="AP2391" i="5"/>
  <c r="AN2391" i="5"/>
  <c r="AI2391" i="5"/>
  <c r="BJ2390" i="5"/>
  <c r="BH2390" i="5"/>
  <c r="BE2390" i="5"/>
  <c r="BC2390" i="5"/>
  <c r="AZ2390" i="5"/>
  <c r="AX2390" i="5"/>
  <c r="AS2390" i="5"/>
  <c r="AP2390" i="5"/>
  <c r="AN2390" i="5"/>
  <c r="AI2390" i="5"/>
  <c r="BJ2389" i="5"/>
  <c r="BH2389" i="5"/>
  <c r="BE2389" i="5"/>
  <c r="BC2389" i="5"/>
  <c r="AZ2389" i="5"/>
  <c r="AX2389" i="5"/>
  <c r="AS2389" i="5"/>
  <c r="AP2389" i="5"/>
  <c r="AN2389" i="5"/>
  <c r="AI2389" i="5"/>
  <c r="BJ2388" i="5"/>
  <c r="BH2388" i="5"/>
  <c r="BE2388" i="5"/>
  <c r="BC2388" i="5"/>
  <c r="AZ2388" i="5"/>
  <c r="AX2388" i="5"/>
  <c r="AS2388" i="5"/>
  <c r="AP2388" i="5"/>
  <c r="AN2388" i="5"/>
  <c r="AI2388" i="5"/>
  <c r="BJ2387" i="5"/>
  <c r="BH2387" i="5"/>
  <c r="BE2387" i="5"/>
  <c r="BC2387" i="5"/>
  <c r="AZ2387" i="5"/>
  <c r="AX2387" i="5"/>
  <c r="AS2387" i="5"/>
  <c r="AP2387" i="5"/>
  <c r="AN2387" i="5"/>
  <c r="AI2387" i="5"/>
  <c r="BJ2386" i="5"/>
  <c r="BH2386" i="5"/>
  <c r="BE2386" i="5"/>
  <c r="BC2386" i="5"/>
  <c r="AZ2386" i="5"/>
  <c r="AX2386" i="5"/>
  <c r="AS2386" i="5"/>
  <c r="AP2386" i="5"/>
  <c r="AN2386" i="5"/>
  <c r="AI2386" i="5"/>
  <c r="BJ2385" i="5"/>
  <c r="BH2385" i="5"/>
  <c r="BE2385" i="5"/>
  <c r="BC2385" i="5"/>
  <c r="AZ2385" i="5"/>
  <c r="AX2385" i="5"/>
  <c r="AS2385" i="5"/>
  <c r="AP2385" i="5"/>
  <c r="AN2385" i="5"/>
  <c r="AI2385" i="5"/>
  <c r="BJ2384" i="5"/>
  <c r="BH2384" i="5"/>
  <c r="BE2384" i="5"/>
  <c r="BC2384" i="5"/>
  <c r="AZ2384" i="5"/>
  <c r="AX2384" i="5"/>
  <c r="AS2384" i="5"/>
  <c r="AP2384" i="5"/>
  <c r="AN2384" i="5"/>
  <c r="AI2384" i="5"/>
  <c r="BJ2383" i="5"/>
  <c r="BH2383" i="5"/>
  <c r="BE2383" i="5"/>
  <c r="BC2383" i="5"/>
  <c r="AZ2383" i="5"/>
  <c r="AX2383" i="5"/>
  <c r="AS2383" i="5"/>
  <c r="AP2383" i="5"/>
  <c r="AN2383" i="5"/>
  <c r="AI2383" i="5"/>
  <c r="BJ2382" i="5"/>
  <c r="BH2382" i="5"/>
  <c r="BE2382" i="5"/>
  <c r="BC2382" i="5"/>
  <c r="AZ2382" i="5"/>
  <c r="AX2382" i="5"/>
  <c r="AS2382" i="5"/>
  <c r="AP2382" i="5"/>
  <c r="AN2382" i="5"/>
  <c r="AI2382" i="5"/>
  <c r="BM2537" i="5"/>
  <c r="BK2537" i="5"/>
  <c r="BH2537" i="5"/>
  <c r="BF2537" i="5"/>
  <c r="BC2537" i="5"/>
  <c r="BA2537" i="5"/>
  <c r="AV2537" i="5"/>
  <c r="AS2537" i="5"/>
  <c r="AQ2537" i="5"/>
  <c r="AN2537" i="5"/>
  <c r="AL2537" i="5"/>
  <c r="AI2537" i="5"/>
  <c r="AG2537" i="5"/>
  <c r="BJ2381" i="5"/>
  <c r="BH2381" i="5"/>
  <c r="BE2381" i="5"/>
  <c r="BC2381" i="5"/>
  <c r="AZ2381" i="5"/>
  <c r="AX2381" i="5"/>
  <c r="AS2381" i="5"/>
  <c r="AP2381" i="5"/>
  <c r="AN2381" i="5"/>
  <c r="AI2381" i="5"/>
  <c r="AU2872" i="5"/>
  <c r="BG2360" i="5"/>
  <c r="BE2360" i="5"/>
  <c r="BC2360" i="5"/>
  <c r="BA2360" i="5"/>
  <c r="AY2360" i="5"/>
  <c r="AW2360" i="5"/>
  <c r="AS2360" i="5"/>
  <c r="AQ2360" i="5"/>
  <c r="AO2360" i="5"/>
  <c r="AM2360" i="5"/>
  <c r="AK2360" i="5"/>
  <c r="AI2360" i="5"/>
  <c r="AG2360" i="5"/>
  <c r="AG2359" i="5"/>
  <c r="BG2359" i="5"/>
  <c r="BE2359" i="5"/>
  <c r="BC2359" i="5"/>
  <c r="BA2359" i="5"/>
  <c r="AY2359" i="5"/>
  <c r="AW2359" i="5"/>
  <c r="AS2359" i="5"/>
  <c r="AQ2359" i="5"/>
  <c r="AO2359" i="5"/>
  <c r="AM2359" i="5"/>
  <c r="AK2359" i="5"/>
  <c r="AI2359" i="5"/>
  <c r="BE2351" i="5"/>
  <c r="BC2351" i="5"/>
  <c r="BA2351" i="5"/>
  <c r="AY2351" i="5"/>
  <c r="AW2351" i="5"/>
  <c r="AU2351" i="5"/>
  <c r="AQ2351" i="5"/>
  <c r="AT2351" i="5" s="1"/>
  <c r="AO2351" i="5"/>
  <c r="AM2351" i="5"/>
  <c r="AI2351" i="5"/>
  <c r="AO2350" i="5"/>
  <c r="BE2350" i="5"/>
  <c r="BC2350" i="5"/>
  <c r="BA2350" i="5"/>
  <c r="AY2350" i="5"/>
  <c r="AW2350" i="5"/>
  <c r="AU2350" i="5"/>
  <c r="AQ2350" i="5"/>
  <c r="AT2350" i="5" s="1"/>
  <c r="AM2350" i="5"/>
  <c r="AI2350" i="5"/>
  <c r="B3712" i="5" l="1"/>
  <c r="AW3166" i="5"/>
  <c r="AU2540" i="5"/>
  <c r="AU2544" i="5"/>
  <c r="AU2548" i="5"/>
  <c r="AU2552" i="5"/>
  <c r="AU2556" i="5"/>
  <c r="AU2560" i="5"/>
  <c r="AU2564" i="5"/>
  <c r="AU2568" i="5"/>
  <c r="AU2572" i="5"/>
  <c r="AU2576" i="5"/>
  <c r="AU2580" i="5"/>
  <c r="AU2584" i="5"/>
  <c r="AU2588" i="5"/>
  <c r="AU2592" i="5"/>
  <c r="AU2596" i="5"/>
  <c r="AU2600" i="5"/>
  <c r="AU2604" i="5"/>
  <c r="AU2608" i="5"/>
  <c r="AU2612" i="5"/>
  <c r="AU2616" i="5"/>
  <c r="AU2620" i="5"/>
  <c r="AU2624" i="5"/>
  <c r="AU2628" i="5"/>
  <c r="AU2632" i="5"/>
  <c r="AU2636" i="5"/>
  <c r="AU2640" i="5"/>
  <c r="AU2541" i="5"/>
  <c r="AU2545" i="5"/>
  <c r="AU2549" i="5"/>
  <c r="AU2553" i="5"/>
  <c r="AU2557" i="5"/>
  <c r="AU2561" i="5"/>
  <c r="AU2565" i="5"/>
  <c r="AU2569" i="5"/>
  <c r="AU2573" i="5"/>
  <c r="AU2577" i="5"/>
  <c r="AU2581" i="5"/>
  <c r="AU2585" i="5"/>
  <c r="AU2589" i="5"/>
  <c r="AU2593" i="5"/>
  <c r="AU2597" i="5"/>
  <c r="AU2601" i="5"/>
  <c r="AU2605" i="5"/>
  <c r="AU2609" i="5"/>
  <c r="AU2613" i="5"/>
  <c r="AU2617" i="5"/>
  <c r="AU2621" i="5"/>
  <c r="AU2625" i="5"/>
  <c r="AU2629" i="5"/>
  <c r="AU2633" i="5"/>
  <c r="AU2637" i="5"/>
  <c r="AU2641" i="5"/>
  <c r="BR2391" i="5"/>
  <c r="BR2476" i="5"/>
  <c r="BR2485" i="5"/>
  <c r="BR2504" i="5"/>
  <c r="BR2565" i="5"/>
  <c r="AW3214" i="5"/>
  <c r="AW3195" i="5"/>
  <c r="AW3149" i="5"/>
  <c r="DO2936" i="5"/>
  <c r="DD2936" i="5"/>
  <c r="DL2936" i="5"/>
  <c r="DG2936" i="5"/>
  <c r="BK3100" i="5"/>
  <c r="BL3137" i="5"/>
  <c r="DG2780" i="5"/>
  <c r="DP2936" i="5"/>
  <c r="BL3100" i="5"/>
  <c r="BK3137" i="5"/>
  <c r="BL3138" i="5" s="1"/>
  <c r="B3140" i="5" s="1"/>
  <c r="B3544" i="5"/>
  <c r="DI2936" i="5"/>
  <c r="DK2936" i="5"/>
  <c r="DE2936" i="5"/>
  <c r="DD2780" i="5"/>
  <c r="DF2780" i="5"/>
  <c r="DP2608" i="5"/>
  <c r="DP2606" i="5"/>
  <c r="DP2609" i="5" s="1"/>
  <c r="DP2607" i="5"/>
  <c r="DK2606" i="5"/>
  <c r="DK2609" i="5" s="1"/>
  <c r="DK2607" i="5"/>
  <c r="DK2608" i="5"/>
  <c r="DD2606" i="5"/>
  <c r="DD2609" i="5" s="1"/>
  <c r="DD2607" i="5"/>
  <c r="DD2608" i="5"/>
  <c r="DI2608" i="5"/>
  <c r="DI2606" i="5"/>
  <c r="DI2609" i="5" s="1"/>
  <c r="DI2607" i="5"/>
  <c r="AH2855" i="5"/>
  <c r="B3012" i="5" s="1"/>
  <c r="AU2537" i="5"/>
  <c r="DD2453" i="5"/>
  <c r="DF2453" i="5"/>
  <c r="DG2453" i="5"/>
  <c r="AU3762" i="5"/>
  <c r="B3763" i="5" s="1"/>
  <c r="CS3745" i="5"/>
  <c r="BS3746" i="5"/>
  <c r="BD3371" i="5"/>
  <c r="BF3137" i="5"/>
  <c r="BB3137" i="5"/>
  <c r="BF3100" i="5"/>
  <c r="BB3100" i="5"/>
  <c r="AI2343" i="5"/>
  <c r="B2362" i="5" s="1"/>
  <c r="BO2284" i="5"/>
  <c r="BO2282" i="5"/>
  <c r="BO2280" i="5"/>
  <c r="BO2278" i="5"/>
  <c r="BO2276" i="5"/>
  <c r="BO2274" i="5"/>
  <c r="BO2272" i="5"/>
  <c r="BO2270" i="5"/>
  <c r="BO2268" i="5"/>
  <c r="BO2266" i="5"/>
  <c r="BO2264" i="5"/>
  <c r="BO2262" i="5"/>
  <c r="BP2285" i="5"/>
  <c r="BP2283" i="5"/>
  <c r="BP2281" i="5"/>
  <c r="BP2279" i="5"/>
  <c r="BP2277" i="5"/>
  <c r="BP2275" i="5"/>
  <c r="BP2273" i="5"/>
  <c r="BP2271" i="5"/>
  <c r="BP2269" i="5"/>
  <c r="BP2267" i="5"/>
  <c r="BP2265" i="5"/>
  <c r="BP2263" i="5"/>
  <c r="BP2261" i="5"/>
  <c r="BO2285" i="5"/>
  <c r="BO2283" i="5"/>
  <c r="BO2281" i="5"/>
  <c r="BO2279" i="5"/>
  <c r="BO2277" i="5"/>
  <c r="BO2275" i="5"/>
  <c r="BO2273" i="5"/>
  <c r="BO2271" i="5"/>
  <c r="BO2269" i="5"/>
  <c r="BO2267" i="5"/>
  <c r="BO2265" i="5"/>
  <c r="BO2263" i="5"/>
  <c r="BO2261" i="5"/>
  <c r="BP2284" i="5"/>
  <c r="BP2282" i="5"/>
  <c r="BP2280" i="5"/>
  <c r="BP2278" i="5"/>
  <c r="BP2276" i="5"/>
  <c r="BP2274" i="5"/>
  <c r="BP2272" i="5"/>
  <c r="BP2270" i="5"/>
  <c r="BP2268" i="5"/>
  <c r="BP2266" i="5"/>
  <c r="BP2264" i="5"/>
  <c r="BP2262" i="5"/>
  <c r="BI2317" i="5"/>
  <c r="B3762" i="5"/>
  <c r="AJ3263" i="5"/>
  <c r="B3265" i="5" s="1"/>
  <c r="AS3745" i="5"/>
  <c r="B3746" i="5" s="1"/>
  <c r="AP3137" i="5"/>
  <c r="AL3137" i="5"/>
  <c r="AJ3151" i="5"/>
  <c r="B3156" i="5" s="1"/>
  <c r="AV3371" i="5"/>
  <c r="BM2747" i="5"/>
  <c r="AU2997" i="5"/>
  <c r="BM2798" i="5"/>
  <c r="BM2794" i="5"/>
  <c r="BM2782" i="5"/>
  <c r="BM2778" i="5"/>
  <c r="BM2774" i="5"/>
  <c r="BM2770" i="5"/>
  <c r="BM2733" i="5"/>
  <c r="BM2729" i="5"/>
  <c r="BM2709" i="5"/>
  <c r="AU3009" i="5"/>
  <c r="AK3007" i="5"/>
  <c r="BO3004" i="5"/>
  <c r="AU3000" i="5"/>
  <c r="BE2995" i="5"/>
  <c r="BO2993" i="5"/>
  <c r="AZ2991" i="5"/>
  <c r="AZ2988" i="5"/>
  <c r="AZ2985" i="5"/>
  <c r="BO2979" i="5"/>
  <c r="BJ3010" i="5"/>
  <c r="BO3006" i="5"/>
  <c r="AU3004" i="5"/>
  <c r="BO3001" i="5"/>
  <c r="BE2996" i="5"/>
  <c r="AK2993" i="5"/>
  <c r="AP2989" i="5"/>
  <c r="BO2984" i="5"/>
  <c r="BE2981" i="5"/>
  <c r="AZ2976" i="5"/>
  <c r="AP3010" i="5"/>
  <c r="AK2999" i="5"/>
  <c r="AP2984" i="5"/>
  <c r="AZ2973" i="5"/>
  <c r="AK2971" i="5"/>
  <c r="AK2968" i="5"/>
  <c r="BE2962" i="5"/>
  <c r="BO2957" i="5"/>
  <c r="AZ2948" i="5"/>
  <c r="AK2940" i="5"/>
  <c r="AZ2926" i="5"/>
  <c r="BE2966" i="5"/>
  <c r="BE2959" i="5"/>
  <c r="BO2954" i="5"/>
  <c r="AU2949" i="5"/>
  <c r="AK2943" i="5"/>
  <c r="BJ2935" i="5"/>
  <c r="AU2929" i="5"/>
  <c r="AU2922" i="5"/>
  <c r="AZ2960" i="5"/>
  <c r="AU2941" i="5"/>
  <c r="BE2918" i="5"/>
  <c r="BJ2895" i="5"/>
  <c r="AU2909" i="5"/>
  <c r="AZ2905" i="5"/>
  <c r="BO2900" i="5"/>
  <c r="AU2907" i="5"/>
  <c r="AP2895" i="5"/>
  <c r="BJ2888" i="5"/>
  <c r="AK2881" i="5"/>
  <c r="AK2868" i="5"/>
  <c r="AK2874" i="5"/>
  <c r="BJ2988" i="5"/>
  <c r="BE2960" i="5"/>
  <c r="AZ2927" i="5"/>
  <c r="BO2885" i="5"/>
  <c r="AP2865" i="5"/>
  <c r="BO2862" i="5"/>
  <c r="AZ2987" i="5"/>
  <c r="AK2959" i="5"/>
  <c r="BE2926" i="5"/>
  <c r="BE3005" i="5"/>
  <c r="AZ3001" i="5"/>
  <c r="BO2994" i="5"/>
  <c r="AK2991" i="5"/>
  <c r="BO2983" i="5"/>
  <c r="BM2817" i="5"/>
  <c r="AU2884" i="5"/>
  <c r="BO2982" i="5"/>
  <c r="AP2976" i="5"/>
  <c r="AP2973" i="5"/>
  <c r="BO2966" i="5"/>
  <c r="AP2963" i="5"/>
  <c r="BO2955" i="5"/>
  <c r="AK2952" i="5"/>
  <c r="AZ2945" i="5"/>
  <c r="AK2939" i="5"/>
  <c r="BJ2932" i="5"/>
  <c r="BO2929" i="5"/>
  <c r="BM2841" i="5"/>
  <c r="BM2818" i="5"/>
  <c r="BJ2924" i="5"/>
  <c r="BO2920" i="5"/>
  <c r="BO2913" i="5"/>
  <c r="AZ2906" i="5"/>
  <c r="AZ2901" i="5"/>
  <c r="BE2897" i="5"/>
  <c r="AP2890" i="5"/>
  <c r="AZ2882" i="5"/>
  <c r="BO2877" i="5"/>
  <c r="BM2801" i="5"/>
  <c r="BM2797" i="5"/>
  <c r="BM2793" i="5"/>
  <c r="BM2787" i="5"/>
  <c r="BM2781" i="5"/>
  <c r="BM2777" i="5"/>
  <c r="BM2773" i="5"/>
  <c r="BM2769" i="5"/>
  <c r="BM2732" i="5"/>
  <c r="BM2728" i="5"/>
  <c r="AP3009" i="5"/>
  <c r="AU3005" i="5"/>
  <c r="BJ3002" i="5"/>
  <c r="AP2998" i="5"/>
  <c r="AZ2995" i="5"/>
  <c r="BJ2993" i="5"/>
  <c r="AU2991" i="5"/>
  <c r="AU2988" i="5"/>
  <c r="AU2985" i="5"/>
  <c r="AZ2977" i="5"/>
  <c r="BO3008" i="5"/>
  <c r="BJ3006" i="5"/>
  <c r="AP3004" i="5"/>
  <c r="BO2999" i="5"/>
  <c r="AZ2996" i="5"/>
  <c r="BO2990" i="5"/>
  <c r="BO2986" i="5"/>
  <c r="BJ2984" i="5"/>
  <c r="AZ2981" i="5"/>
  <c r="AU2976" i="5"/>
  <c r="AK3008" i="5"/>
  <c r="AZ2992" i="5"/>
  <c r="AU2979" i="5"/>
  <c r="AU2973" i="5"/>
  <c r="AK2970" i="5"/>
  <c r="AU2981" i="5"/>
  <c r="AP2961" i="5"/>
  <c r="BE2955" i="5"/>
  <c r="BJ2946" i="5"/>
  <c r="BJ2937" i="5"/>
  <c r="BJ2921" i="5"/>
  <c r="AZ2964" i="5"/>
  <c r="AP2958" i="5"/>
  <c r="BJ2952" i="5"/>
  <c r="AP2946" i="5"/>
  <c r="BE2939" i="5"/>
  <c r="AZ2935" i="5"/>
  <c r="AZ2925" i="5"/>
  <c r="AK2918" i="5"/>
  <c r="AP2954" i="5"/>
  <c r="AZ2936" i="5"/>
  <c r="AP2915" i="5"/>
  <c r="BJ2891" i="5"/>
  <c r="BO2908" i="5"/>
  <c r="AU2904" i="5"/>
  <c r="AU2896" i="5"/>
  <c r="AK2905" i="5"/>
  <c r="AP2891" i="5"/>
  <c r="BJ2885" i="5"/>
  <c r="BO2878" i="5"/>
  <c r="AK2891" i="5"/>
  <c r="AZ2875" i="5"/>
  <c r="AL3100" i="5"/>
  <c r="BE2978" i="5"/>
  <c r="BO2949" i="5"/>
  <c r="BO2995" i="5"/>
  <c r="AJ3180" i="5"/>
  <c r="B3185" i="5" s="1"/>
  <c r="BO2918" i="5"/>
  <c r="BJ2875" i="5"/>
  <c r="BE2864" i="5"/>
  <c r="AU2862" i="5"/>
  <c r="BJ2977" i="5"/>
  <c r="AP2948" i="5"/>
  <c r="BJ2917" i="5"/>
  <c r="AK3004" i="5"/>
  <c r="BJ3000" i="5"/>
  <c r="AU2994" i="5"/>
  <c r="AK2990" i="5"/>
  <c r="BO2868" i="5"/>
  <c r="AU2874" i="5"/>
  <c r="BO2981" i="5"/>
  <c r="AU2975" i="5"/>
  <c r="BE2972" i="5"/>
  <c r="BJ2965" i="5"/>
  <c r="AU2962" i="5"/>
  <c r="BE2954" i="5"/>
  <c r="AU2951" i="5"/>
  <c r="BE2941" i="5"/>
  <c r="AU2938" i="5"/>
  <c r="AK2932" i="5"/>
  <c r="AK2929" i="5"/>
  <c r="BM2849" i="5"/>
  <c r="BJ2923" i="5"/>
  <c r="BO2916" i="5"/>
  <c r="AP2913" i="5"/>
  <c r="AP2905" i="5"/>
  <c r="AZ2900" i="5"/>
  <c r="BJ2896" i="5"/>
  <c r="AP2889" i="5"/>
  <c r="BE2881" i="5"/>
  <c r="BO2874" i="5"/>
  <c r="BM2745" i="5"/>
  <c r="AU2894" i="5"/>
  <c r="AK2950" i="5"/>
  <c r="BM2800" i="5"/>
  <c r="BM2796" i="5"/>
  <c r="BM2792" i="5"/>
  <c r="BM2789" i="5"/>
  <c r="BM2784" i="5"/>
  <c r="BM2780" i="5"/>
  <c r="BM2776" i="5"/>
  <c r="BM2786" i="5"/>
  <c r="BM2772" i="5"/>
  <c r="BM2731" i="5"/>
  <c r="BM2727" i="5"/>
  <c r="BM2707" i="5"/>
  <c r="AU3007" i="5"/>
  <c r="AP3005" i="5"/>
  <c r="BE3002" i="5"/>
  <c r="AK2998" i="5"/>
  <c r="AP2994" i="5"/>
  <c r="BE2993" i="5"/>
  <c r="BO2989" i="5"/>
  <c r="AP2988" i="5"/>
  <c r="AU2983" i="5"/>
  <c r="AU2977" i="5"/>
  <c r="BJ3008" i="5"/>
  <c r="BE3006" i="5"/>
  <c r="AP3002" i="5"/>
  <c r="BJ2999" i="5"/>
  <c r="AK2995" i="5"/>
  <c r="BJ2990" i="5"/>
  <c r="BJ2986" i="5"/>
  <c r="BJ2982" i="5"/>
  <c r="AZ2980" i="5"/>
  <c r="BE2975" i="5"/>
  <c r="BE3003" i="5"/>
  <c r="AP2990" i="5"/>
  <c r="BO2977" i="5"/>
  <c r="AP2972" i="5"/>
  <c r="AP2969" i="5"/>
  <c r="AK2965" i="5"/>
  <c r="BJ2958" i="5"/>
  <c r="AU2953" i="5"/>
  <c r="BE2943" i="5"/>
  <c r="BE2934" i="5"/>
  <c r="BE2917" i="5"/>
  <c r="AP2964" i="5"/>
  <c r="AU2957" i="5"/>
  <c r="AZ2952" i="5"/>
  <c r="BO2945" i="5"/>
  <c r="AU2939" i="5"/>
  <c r="AK2934" i="5"/>
  <c r="BE2924" i="5"/>
  <c r="BE2914" i="5"/>
  <c r="AU2950" i="5"/>
  <c r="BE2931" i="5"/>
  <c r="BJ2911" i="5"/>
  <c r="AU2911" i="5"/>
  <c r="BJ2907" i="5"/>
  <c r="AP2903" i="5"/>
  <c r="BJ2892" i="5"/>
  <c r="BJ2902" i="5"/>
  <c r="AP2887" i="5"/>
  <c r="AZ2885" i="5"/>
  <c r="BE2878" i="5"/>
  <c r="AZ2886" i="5"/>
  <c r="AK2878" i="5"/>
  <c r="BE3007" i="5"/>
  <c r="AK2978" i="5"/>
  <c r="BO2943" i="5"/>
  <c r="AP2918" i="5"/>
  <c r="BJ2869" i="5"/>
  <c r="AK2864" i="5"/>
  <c r="AT3137" i="5"/>
  <c r="AX3137" i="5"/>
  <c r="BO2968" i="5"/>
  <c r="AU2942" i="5"/>
  <c r="AK2917" i="5"/>
  <c r="AK3010" i="5"/>
  <c r="AU3003" i="5"/>
  <c r="AZ2999" i="5"/>
  <c r="BJ2992" i="5"/>
  <c r="AK2986" i="5"/>
  <c r="BO2867" i="5"/>
  <c r="AZ2892" i="5"/>
  <c r="BO2980" i="5"/>
  <c r="BJ2974" i="5"/>
  <c r="BE2971" i="5"/>
  <c r="AP2965" i="5"/>
  <c r="BE2957" i="5"/>
  <c r="BO2953" i="5"/>
  <c r="AZ2947" i="5"/>
  <c r="BO2940" i="5"/>
  <c r="AZ2937" i="5"/>
  <c r="AU2931" i="5"/>
  <c r="AZ2866" i="5"/>
  <c r="BM2815" i="5"/>
  <c r="BM2790" i="5"/>
  <c r="BJ2922" i="5"/>
  <c r="BO2915" i="5"/>
  <c r="BJ2908" i="5"/>
  <c r="AK2904" i="5"/>
  <c r="AZ2899" i="5"/>
  <c r="BE2895" i="5"/>
  <c r="BJ2887" i="5"/>
  <c r="AP2880" i="5"/>
  <c r="BO2869" i="5"/>
  <c r="AK2866" i="5"/>
  <c r="AU2869" i="5"/>
  <c r="BM2837" i="5"/>
  <c r="BM2835" i="5"/>
  <c r="BM2833" i="5"/>
  <c r="BM2831" i="5"/>
  <c r="BM2829" i="5"/>
  <c r="BM2827" i="5"/>
  <c r="BM2825" i="5"/>
  <c r="BM2823" i="5"/>
  <c r="AK2867" i="5"/>
  <c r="BJ2866" i="5"/>
  <c r="BM2830" i="5"/>
  <c r="BM2832" i="5"/>
  <c r="BM2824" i="5"/>
  <c r="BM2821" i="5"/>
  <c r="BM2828" i="5"/>
  <c r="BM2768" i="5"/>
  <c r="BM2766" i="5"/>
  <c r="BM2764" i="5"/>
  <c r="BM2762" i="5"/>
  <c r="BM2760" i="5"/>
  <c r="BM2753" i="5"/>
  <c r="BM2726" i="5"/>
  <c r="BM2724" i="5"/>
  <c r="BM2722" i="5"/>
  <c r="BM2720" i="5"/>
  <c r="BM2718" i="5"/>
  <c r="BM2834" i="5"/>
  <c r="BM2725" i="5"/>
  <c r="BM2836" i="5"/>
  <c r="BM2820" i="5"/>
  <c r="BM2785" i="5"/>
  <c r="BM2767" i="5"/>
  <c r="BM2765" i="5"/>
  <c r="BM2763" i="5"/>
  <c r="BM2761" i="5"/>
  <c r="BM2826" i="5"/>
  <c r="BM2723" i="5"/>
  <c r="BM2717" i="5"/>
  <c r="BM2719" i="5"/>
  <c r="AP2873" i="5"/>
  <c r="BM2721" i="5"/>
  <c r="BE2989" i="5"/>
  <c r="BM2791" i="5"/>
  <c r="BJ2871" i="5"/>
  <c r="BO2876" i="5"/>
  <c r="BE2894" i="5"/>
  <c r="AP2928" i="5"/>
  <c r="AZ2961" i="5"/>
  <c r="AP2997" i="5"/>
  <c r="BO2872" i="5"/>
  <c r="AZ2894" i="5"/>
  <c r="AP2919" i="5"/>
  <c r="AU2935" i="5"/>
  <c r="BE2950" i="5"/>
  <c r="AU2970" i="5"/>
  <c r="AK2979" i="5"/>
  <c r="BJ2979" i="5"/>
  <c r="BE2997" i="5"/>
  <c r="BM2754" i="5"/>
  <c r="AK2870" i="5"/>
  <c r="BO2871" i="5"/>
  <c r="AU2876" i="5"/>
  <c r="BO2894" i="5"/>
  <c r="AK2919" i="5"/>
  <c r="BJ2928" i="5"/>
  <c r="AP2950" i="5"/>
  <c r="BM2738" i="5"/>
  <c r="BM2746" i="5"/>
  <c r="BM2816" i="5"/>
  <c r="BM2706" i="5"/>
  <c r="BM2756" i="5"/>
  <c r="BO2873" i="5"/>
  <c r="AU2877" i="5"/>
  <c r="AU2878" i="5"/>
  <c r="AU2879" i="5"/>
  <c r="AK2880" i="5"/>
  <c r="AU2881" i="5"/>
  <c r="AK2882" i="5"/>
  <c r="BO2882" i="5"/>
  <c r="BJ2883" i="5"/>
  <c r="AZ2887" i="5"/>
  <c r="AU2888" i="5"/>
  <c r="AU2889" i="5"/>
  <c r="AK2890" i="5"/>
  <c r="BJ2890" i="5"/>
  <c r="AK2895" i="5"/>
  <c r="BO2895" i="5"/>
  <c r="BE2896" i="5"/>
  <c r="AP2897" i="5"/>
  <c r="BO2897" i="5"/>
  <c r="BJ2898" i="5"/>
  <c r="AU2899" i="5"/>
  <c r="AK2900" i="5"/>
  <c r="BJ2900" i="5"/>
  <c r="BJ2901" i="5"/>
  <c r="BE2902" i="5"/>
  <c r="BE2903" i="5"/>
  <c r="BE2904" i="5"/>
  <c r="AU2905" i="5"/>
  <c r="AU2906" i="5"/>
  <c r="AP2907" i="5"/>
  <c r="AP2908" i="5"/>
  <c r="AK2909" i="5"/>
  <c r="AK2913" i="5"/>
  <c r="BE2913" i="5"/>
  <c r="AU2914" i="5"/>
  <c r="AK2915" i="5"/>
  <c r="BJ2915" i="5"/>
  <c r="AZ2916" i="5"/>
  <c r="AU2920" i="5"/>
  <c r="AK2921" i="5"/>
  <c r="BE2921" i="5"/>
  <c r="AZ2922" i="5"/>
  <c r="AK2923" i="5"/>
  <c r="BO2923" i="5"/>
  <c r="AP2870" i="5"/>
  <c r="AP2872" i="5"/>
  <c r="AK2886" i="5"/>
  <c r="AU2912" i="5"/>
  <c r="AZ2928" i="5"/>
  <c r="BJ2961" i="5"/>
  <c r="BJ2997" i="5"/>
  <c r="BM2716" i="5"/>
  <c r="AK2871" i="5"/>
  <c r="AK2876" i="5"/>
  <c r="BJ2894" i="5"/>
  <c r="BO2919" i="5"/>
  <c r="BO2935" i="5"/>
  <c r="AU2961" i="5"/>
  <c r="AZ2970" i="5"/>
  <c r="AP2979" i="5"/>
  <c r="AK2989" i="5"/>
  <c r="BO2997" i="5"/>
  <c r="AZ2870" i="5"/>
  <c r="AK2872" i="5"/>
  <c r="BJ2876" i="5"/>
  <c r="AK2912" i="5"/>
  <c r="AZ2919" i="5"/>
  <c r="AK2935" i="5"/>
  <c r="BJ2950" i="5"/>
  <c r="BM2735" i="5"/>
  <c r="BM2743" i="5"/>
  <c r="BM2751" i="5"/>
  <c r="BM2788" i="5"/>
  <c r="BM2809" i="5"/>
  <c r="BM2839" i="5"/>
  <c r="BM2847" i="5"/>
  <c r="BM2714" i="5"/>
  <c r="BM2736" i="5"/>
  <c r="BM2744" i="5"/>
  <c r="BM2752" i="5"/>
  <c r="BM2802" i="5"/>
  <c r="BM2711" i="5"/>
  <c r="BM2741" i="5"/>
  <c r="BM2749" i="5"/>
  <c r="BM2757" i="5"/>
  <c r="BE2870" i="5"/>
  <c r="AK2873" i="5"/>
  <c r="BO2886" i="5"/>
  <c r="BE2912" i="5"/>
  <c r="BJ2944" i="5"/>
  <c r="BJ2970" i="5"/>
  <c r="AU3008" i="5"/>
  <c r="BE2871" i="5"/>
  <c r="AU2886" i="5"/>
  <c r="AP2912" i="5"/>
  <c r="BE2928" i="5"/>
  <c r="AK2944" i="5"/>
  <c r="BE2961" i="5"/>
  <c r="BE2970" i="5"/>
  <c r="AZ2979" i="5"/>
  <c r="AK2997" i="5"/>
  <c r="AP3008" i="5"/>
  <c r="BJ2870" i="5"/>
  <c r="AZ2872" i="5"/>
  <c r="AP2886" i="5"/>
  <c r="AZ2912" i="5"/>
  <c r="BJ2919" i="5"/>
  <c r="AP2944" i="5"/>
  <c r="BM2742" i="5"/>
  <c r="BM2750" i="5"/>
  <c r="BM2759" i="5"/>
  <c r="BM2805" i="5"/>
  <c r="BM2812" i="5"/>
  <c r="AU2919" i="5"/>
  <c r="BJ2886" i="5"/>
  <c r="BO2961" i="5"/>
  <c r="AZ3008" i="5"/>
  <c r="BM2758" i="5"/>
  <c r="BJ2912" i="5"/>
  <c r="BM2739" i="5"/>
  <c r="BM2740" i="5"/>
  <c r="AK2877" i="5"/>
  <c r="AP2878" i="5"/>
  <c r="AZ2879" i="5"/>
  <c r="BE2880" i="5"/>
  <c r="BO2881" i="5"/>
  <c r="AK2883" i="5"/>
  <c r="AK2887" i="5"/>
  <c r="BO2887" i="5"/>
  <c r="BE2889" i="5"/>
  <c r="AZ2890" i="5"/>
  <c r="BO2891" i="5"/>
  <c r="AK2896" i="5"/>
  <c r="BO2896" i="5"/>
  <c r="BJ2897" i="5"/>
  <c r="BO2898" i="5"/>
  <c r="BE2899" i="5"/>
  <c r="BE2900" i="5"/>
  <c r="BO2901" i="5"/>
  <c r="AK2903" i="5"/>
  <c r="AP2904" i="5"/>
  <c r="BJ2905" i="5"/>
  <c r="BO2906" i="5"/>
  <c r="AK2908" i="5"/>
  <c r="AZ2909" i="5"/>
  <c r="AU2913" i="5"/>
  <c r="AP2914" i="5"/>
  <c r="AU2915" i="5"/>
  <c r="AP2916" i="5"/>
  <c r="AP2920" i="5"/>
  <c r="AP2921" i="5"/>
  <c r="AK2922" i="5"/>
  <c r="BO2922" i="5"/>
  <c r="AK2924" i="5"/>
  <c r="BO2924" i="5"/>
  <c r="BJ2925" i="5"/>
  <c r="BM2807" i="5"/>
  <c r="BM2808" i="5"/>
  <c r="BM2838" i="5"/>
  <c r="BM2846" i="5"/>
  <c r="BE2866" i="5"/>
  <c r="AP2929" i="5"/>
  <c r="AK2930" i="5"/>
  <c r="BO2930" i="5"/>
  <c r="AZ2931" i="5"/>
  <c r="AP2932" i="5"/>
  <c r="BO2932" i="5"/>
  <c r="BE2936" i="5"/>
  <c r="BE2937" i="5"/>
  <c r="AZ2938" i="5"/>
  <c r="AP2939" i="5"/>
  <c r="AZ2940" i="5"/>
  <c r="AK2941" i="5"/>
  <c r="BJ2941" i="5"/>
  <c r="BE2945" i="5"/>
  <c r="BO2946" i="5"/>
  <c r="BE2947" i="5"/>
  <c r="AZ2951" i="5"/>
  <c r="AP2952" i="5"/>
  <c r="AZ2953" i="5"/>
  <c r="AK2954" i="5"/>
  <c r="AP2955" i="5"/>
  <c r="AK2956" i="5"/>
  <c r="BJ2956" i="5"/>
  <c r="AU2958" i="5"/>
  <c r="AZ2962" i="5"/>
  <c r="AU2963" i="5"/>
  <c r="AK2964" i="5"/>
  <c r="AU2965" i="5"/>
  <c r="AK2966" i="5"/>
  <c r="AK2967" i="5"/>
  <c r="BO2967" i="5"/>
  <c r="BJ2971" i="5"/>
  <c r="BJ2972" i="5"/>
  <c r="BE2973" i="5"/>
  <c r="AP2974" i="5"/>
  <c r="BO2974" i="5"/>
  <c r="BJ2975" i="5"/>
  <c r="BE2976" i="5"/>
  <c r="AP2980" i="5"/>
  <c r="AK2981" i="5"/>
  <c r="AK2982" i="5"/>
  <c r="AK2983" i="5"/>
  <c r="AZ2874" i="5"/>
  <c r="AZ2884" i="5"/>
  <c r="AK2892" i="5"/>
  <c r="BE2892" i="5"/>
  <c r="BM2844" i="5"/>
  <c r="BM2852" i="5"/>
  <c r="AZ2867" i="5"/>
  <c r="AP2868" i="5"/>
  <c r="AK2869" i="5"/>
  <c r="AK2984" i="5"/>
  <c r="AP2985" i="5"/>
  <c r="AU2986" i="5"/>
  <c r="AU2990" i="5"/>
  <c r="AP2991" i="5"/>
  <c r="AP2992" i="5"/>
  <c r="BO2992" i="5"/>
  <c r="AZ2994" i="5"/>
  <c r="AU2998" i="5"/>
  <c r="BO2998" i="5"/>
  <c r="AK3000" i="5"/>
  <c r="BO3000" i="5"/>
  <c r="BE3001" i="5"/>
  <c r="BO3002" i="5"/>
  <c r="AZ3003" i="5"/>
  <c r="BE3004" i="5"/>
  <c r="BJ3005" i="5"/>
  <c r="BE3009" i="5"/>
  <c r="AU3010" i="5"/>
  <c r="AZ2910" i="5"/>
  <c r="AP2917" i="5"/>
  <c r="BO2917" i="5"/>
  <c r="BJ2926" i="5"/>
  <c r="BJ2933" i="5"/>
  <c r="AZ2942" i="5"/>
  <c r="AU2948" i="5"/>
  <c r="AP2959" i="5"/>
  <c r="AZ2968" i="5"/>
  <c r="AK2977" i="5"/>
  <c r="AK2987" i="5"/>
  <c r="BE2987" i="5"/>
  <c r="AZ2862" i="5"/>
  <c r="AK2863" i="5"/>
  <c r="BE2863" i="5"/>
  <c r="AP2864" i="5"/>
  <c r="BJ2864" i="5"/>
  <c r="AU2865" i="5"/>
  <c r="BO2865" i="5"/>
  <c r="AP2875" i="5"/>
  <c r="BO2875" i="5"/>
  <c r="AK2893" i="5"/>
  <c r="BO2893" i="5"/>
  <c r="AU2918" i="5"/>
  <c r="AK2927" i="5"/>
  <c r="BE2927" i="5"/>
  <c r="AP3006" i="5"/>
  <c r="AP2943" i="5"/>
  <c r="AK2949" i="5"/>
  <c r="AK2960" i="5"/>
  <c r="BJ2960" i="5"/>
  <c r="BE2969" i="5"/>
  <c r="AP2978" i="5"/>
  <c r="BJ2978" i="5"/>
  <c r="BO2988" i="5"/>
  <c r="BJ2996" i="5"/>
  <c r="BJ3007" i="5"/>
  <c r="AZ2883" i="5"/>
  <c r="AU2866" i="5"/>
  <c r="AZ2876" i="5"/>
  <c r="BE2882" i="5"/>
  <c r="BE2886" i="5"/>
  <c r="AU2891" i="5"/>
  <c r="AU2870" i="5"/>
  <c r="AK2875" i="5"/>
  <c r="BJ2878" i="5"/>
  <c r="AP2881" i="5"/>
  <c r="BE2885" i="5"/>
  <c r="BO2888" i="5"/>
  <c r="AZ2889" i="5"/>
  <c r="AZ2897" i="5"/>
  <c r="BO2903" i="5"/>
  <c r="AZ2908" i="5"/>
  <c r="AP2894" i="5"/>
  <c r="AK2901" i="5"/>
  <c r="AU2903" i="5"/>
  <c r="BE2905" i="5"/>
  <c r="BO2907" i="5"/>
  <c r="AP2910" i="5"/>
  <c r="AU2890" i="5"/>
  <c r="AK2898" i="5"/>
  <c r="BO2911" i="5"/>
  <c r="BE2920" i="5"/>
  <c r="AZ2932" i="5"/>
  <c r="BO2942" i="5"/>
  <c r="BO2951" i="5"/>
  <c r="BE2963" i="5"/>
  <c r="AK2916" i="5"/>
  <c r="AU2923" i="5"/>
  <c r="AU2925" i="5"/>
  <c r="AZ2929" i="5"/>
  <c r="AP2934" i="5"/>
  <c r="AK2937" i="5"/>
  <c r="AZ2939" i="5"/>
  <c r="AU2944" i="5"/>
  <c r="AK2946" i="5"/>
  <c r="AZ2949" i="5"/>
  <c r="BE2952" i="5"/>
  <c r="AK2955" i="5"/>
  <c r="AK2958" i="5"/>
  <c r="BJ2959" i="5"/>
  <c r="AU2964" i="5"/>
  <c r="BJ2966" i="5"/>
  <c r="BE2919" i="5"/>
  <c r="BO2928" i="5"/>
  <c r="BJ2934" i="5"/>
  <c r="AP2940" i="5"/>
  <c r="BE2946" i="5"/>
  <c r="BE2948" i="5"/>
  <c r="AZ2955" i="5"/>
  <c r="AU2871" i="5"/>
  <c r="AZ2950" i="5"/>
  <c r="BM2712" i="5"/>
  <c r="BO2912" i="5"/>
  <c r="BO2970" i="5"/>
  <c r="BM2708" i="5"/>
  <c r="AP2871" i="5"/>
  <c r="AK2928" i="5"/>
  <c r="BM2715" i="5"/>
  <c r="BM2737" i="5"/>
  <c r="AU2873" i="5"/>
  <c r="AP2877" i="5"/>
  <c r="AZ2878" i="5"/>
  <c r="BE2879" i="5"/>
  <c r="BJ2880" i="5"/>
  <c r="AP2882" i="5"/>
  <c r="AU2883" i="5"/>
  <c r="AU2887" i="5"/>
  <c r="AZ2888" i="5"/>
  <c r="BJ2889" i="5"/>
  <c r="BE2890" i="5"/>
  <c r="AU2895" i="5"/>
  <c r="AP2896" i="5"/>
  <c r="AK2897" i="5"/>
  <c r="AP2898" i="5"/>
  <c r="AK2899" i="5"/>
  <c r="BO2899" i="5"/>
  <c r="AP2901" i="5"/>
  <c r="AU2902" i="5"/>
  <c r="AZ2903" i="5"/>
  <c r="BJ2904" i="5"/>
  <c r="BO2905" i="5"/>
  <c r="AK2907" i="5"/>
  <c r="AU2908" i="5"/>
  <c r="BE2909" i="5"/>
  <c r="AZ2913" i="5"/>
  <c r="AZ2914" i="5"/>
  <c r="AZ2915" i="5"/>
  <c r="AU2916" i="5"/>
  <c r="AZ2920" i="5"/>
  <c r="AU2921" i="5"/>
  <c r="AP2922" i="5"/>
  <c r="AP2923" i="5"/>
  <c r="AP2924" i="5"/>
  <c r="AK2925" i="5"/>
  <c r="BM2803" i="5"/>
  <c r="BM2845" i="5"/>
  <c r="BM2853" i="5"/>
  <c r="BM2804" i="5"/>
  <c r="BM2811" i="5"/>
  <c r="BE2929" i="5"/>
  <c r="AP2930" i="5"/>
  <c r="AK2931" i="5"/>
  <c r="BJ2931" i="5"/>
  <c r="AU2932" i="5"/>
  <c r="AK2936" i="5"/>
  <c r="BJ2936" i="5"/>
  <c r="AK2938" i="5"/>
  <c r="BE2938" i="5"/>
  <c r="BJ2939" i="5"/>
  <c r="BE2940" i="5"/>
  <c r="AP2941" i="5"/>
  <c r="AK2945" i="5"/>
  <c r="BJ2945" i="5"/>
  <c r="AP2947" i="5"/>
  <c r="BJ2947" i="5"/>
  <c r="BE2951" i="5"/>
  <c r="AU2952" i="5"/>
  <c r="BE2953" i="5"/>
  <c r="AU2954" i="5"/>
  <c r="AU2955" i="5"/>
  <c r="AP2956" i="5"/>
  <c r="BO2956" i="5"/>
  <c r="AZ2958" i="5"/>
  <c r="BO2962" i="5"/>
  <c r="AZ2963" i="5"/>
  <c r="BE2964" i="5"/>
  <c r="AZ2965" i="5"/>
  <c r="AP2966" i="5"/>
  <c r="AP2967" i="5"/>
  <c r="AU2971" i="5"/>
  <c r="BO2971" i="5"/>
  <c r="BO2972" i="5"/>
  <c r="BJ2973" i="5"/>
  <c r="AU2974" i="5"/>
  <c r="AK2975" i="5"/>
  <c r="BO2975" i="5"/>
  <c r="BJ2976" i="5"/>
  <c r="BE2980" i="5"/>
  <c r="AP2981" i="5"/>
  <c r="AP2982" i="5"/>
  <c r="AZ2983" i="5"/>
  <c r="AZ2868" i="5"/>
  <c r="BE2874" i="5"/>
  <c r="BE2884" i="5"/>
  <c r="AP2892" i="5"/>
  <c r="BO2892" i="5"/>
  <c r="BM2810" i="5"/>
  <c r="BE2867" i="5"/>
  <c r="AU2868" i="5"/>
  <c r="AU2984" i="5"/>
  <c r="BJ2985" i="5"/>
  <c r="AZ2986" i="5"/>
  <c r="AZ2990" i="5"/>
  <c r="BJ2991" i="5"/>
  <c r="AU2992" i="5"/>
  <c r="AU2993" i="5"/>
  <c r="BE2994" i="5"/>
  <c r="AZ2998" i="5"/>
  <c r="AP2999" i="5"/>
  <c r="AP3000" i="5"/>
  <c r="AK3001" i="5"/>
  <c r="BJ3001" i="5"/>
  <c r="AK3003" i="5"/>
  <c r="BJ3003" i="5"/>
  <c r="BJ3004" i="5"/>
  <c r="BO3005" i="5"/>
  <c r="BJ3009" i="5"/>
  <c r="AZ3010" i="5"/>
  <c r="BE2910" i="5"/>
  <c r="AU2917" i="5"/>
  <c r="AK2926" i="5"/>
  <c r="AU2933" i="5"/>
  <c r="BO2933" i="5"/>
  <c r="BE2942" i="5"/>
  <c r="BJ2948" i="5"/>
  <c r="AU2959" i="5"/>
  <c r="BE2968" i="5"/>
  <c r="AP2977" i="5"/>
  <c r="AP2987" i="5"/>
  <c r="BO2987" i="5"/>
  <c r="BM2850" i="5"/>
  <c r="AK2862" i="5"/>
  <c r="BE2862" i="5"/>
  <c r="AP2863" i="5"/>
  <c r="BJ2863" i="5"/>
  <c r="AU2864" i="5"/>
  <c r="BO2864" i="5"/>
  <c r="AZ2865" i="5"/>
  <c r="AZ2869" i="5"/>
  <c r="AU2875" i="5"/>
  <c r="AP2885" i="5"/>
  <c r="AU2893" i="5"/>
  <c r="AK2911" i="5"/>
  <c r="AZ2918" i="5"/>
  <c r="AP2927" i="5"/>
  <c r="BJ2927" i="5"/>
  <c r="AP2995" i="5"/>
  <c r="AU3006" i="5"/>
  <c r="AU2943" i="5"/>
  <c r="AP2949" i="5"/>
  <c r="AP2960" i="5"/>
  <c r="BO2960" i="5"/>
  <c r="BJ2969" i="5"/>
  <c r="AU2978" i="5"/>
  <c r="AK2988" i="5"/>
  <c r="AK2996" i="5"/>
  <c r="BO2996" i="5"/>
  <c r="BO3007" i="5"/>
  <c r="BO2866" i="5"/>
  <c r="BE2868" i="5"/>
  <c r="BE2876" i="5"/>
  <c r="BJ2882" i="5"/>
  <c r="AK2888" i="5"/>
  <c r="AZ2891" i="5"/>
  <c r="BE2872" i="5"/>
  <c r="AZ2877" i="5"/>
  <c r="AP2876" i="5"/>
  <c r="AZ2989" i="5"/>
  <c r="AP2935" i="5"/>
  <c r="BE2979" i="5"/>
  <c r="BJ2872" i="5"/>
  <c r="BO2944" i="5"/>
  <c r="BM2843" i="5"/>
  <c r="BJ2873" i="5"/>
  <c r="BJ2877" i="5"/>
  <c r="AK2879" i="5"/>
  <c r="BO2879" i="5"/>
  <c r="AZ2881" i="5"/>
  <c r="AU2882" i="5"/>
  <c r="BE2883" i="5"/>
  <c r="BE2887" i="5"/>
  <c r="AK2889" i="5"/>
  <c r="BO2889" i="5"/>
  <c r="BO2890" i="5"/>
  <c r="AZ2895" i="5"/>
  <c r="AZ2896" i="5"/>
  <c r="AU2897" i="5"/>
  <c r="AU2898" i="5"/>
  <c r="AP2899" i="5"/>
  <c r="AP2900" i="5"/>
  <c r="AU2901" i="5"/>
  <c r="AZ2902" i="5"/>
  <c r="BJ2903" i="5"/>
  <c r="BO2904" i="5"/>
  <c r="AK2906" i="5"/>
  <c r="AZ2907" i="5"/>
  <c r="BE2908" i="5"/>
  <c r="BJ2909" i="5"/>
  <c r="BJ2913" i="5"/>
  <c r="BJ2914" i="5"/>
  <c r="BE2915" i="5"/>
  <c r="BJ2916" i="5"/>
  <c r="BJ2920" i="5"/>
  <c r="AZ2921" i="5"/>
  <c r="BE2922" i="5"/>
  <c r="BE2923" i="5"/>
  <c r="AU2924" i="5"/>
  <c r="AP2925" i="5"/>
  <c r="BM2819" i="5"/>
  <c r="BM2822" i="5"/>
  <c r="BM2842" i="5"/>
  <c r="AP2866" i="5"/>
  <c r="BO2925" i="5"/>
  <c r="BJ2929" i="5"/>
  <c r="AU2930" i="5"/>
  <c r="AP2931" i="5"/>
  <c r="BO2931" i="5"/>
  <c r="BE2932" i="5"/>
  <c r="AP2936" i="5"/>
  <c r="BO2936" i="5"/>
  <c r="AP2938" i="5"/>
  <c r="BO2938" i="5"/>
  <c r="BO2939" i="5"/>
  <c r="BJ2940" i="5"/>
  <c r="AZ2941" i="5"/>
  <c r="AP2945" i="5"/>
  <c r="AU2946" i="5"/>
  <c r="AU2947" i="5"/>
  <c r="AP2951" i="5"/>
  <c r="BJ2951" i="5"/>
  <c r="BO2952" i="5"/>
  <c r="BJ2953" i="5"/>
  <c r="AZ2954" i="5"/>
  <c r="BJ2955" i="5"/>
  <c r="AU2956" i="5"/>
  <c r="AZ2957" i="5"/>
  <c r="BO2958" i="5"/>
  <c r="AK2963" i="5"/>
  <c r="BJ2963" i="5"/>
  <c r="BJ2964" i="5"/>
  <c r="BE2965" i="5"/>
  <c r="AU2966" i="5"/>
  <c r="AZ2967" i="5"/>
  <c r="AZ2971" i="5"/>
  <c r="AZ2972" i="5"/>
  <c r="AK2973" i="5"/>
  <c r="BO2973" i="5"/>
  <c r="BE2974" i="5"/>
  <c r="AP2975" i="5"/>
  <c r="AK2976" i="5"/>
  <c r="BO2976" i="5"/>
  <c r="BJ2980" i="5"/>
  <c r="BJ2981" i="5"/>
  <c r="AU2982" i="5"/>
  <c r="BE2983" i="5"/>
  <c r="AP2874" i="5"/>
  <c r="BJ2874" i="5"/>
  <c r="BJ2884" i="5"/>
  <c r="AU2892" i="5"/>
  <c r="BM2806" i="5"/>
  <c r="BM2813" i="5"/>
  <c r="BM2840" i="5"/>
  <c r="BM2848" i="5"/>
  <c r="AP2867" i="5"/>
  <c r="BJ2867" i="5"/>
  <c r="BJ2868" i="5"/>
  <c r="BJ2983" i="5"/>
  <c r="AZ2984" i="5"/>
  <c r="BO2985" i="5"/>
  <c r="BE2986" i="5"/>
  <c r="BE2990" i="5"/>
  <c r="BO2991" i="5"/>
  <c r="BE2992" i="5"/>
  <c r="AZ2993" i="5"/>
  <c r="BJ2994" i="5"/>
  <c r="BE2998" i="5"/>
  <c r="AU2999" i="5"/>
  <c r="BE3000" i="5"/>
  <c r="AP3001" i="5"/>
  <c r="AU3002" i="5"/>
  <c r="AP3003" i="5"/>
  <c r="BO3003" i="5"/>
  <c r="AZ3005" i="5"/>
  <c r="AK3009" i="5"/>
  <c r="BO3009" i="5"/>
  <c r="BE3010" i="5"/>
  <c r="BJ2910" i="5"/>
  <c r="AZ2917" i="5"/>
  <c r="AP2926" i="5"/>
  <c r="AZ2933" i="5"/>
  <c r="AP2942" i="5"/>
  <c r="BJ2942" i="5"/>
  <c r="BO2948" i="5"/>
  <c r="BO2959" i="5"/>
  <c r="BJ2968" i="5"/>
  <c r="BE2977" i="5"/>
  <c r="AU2987" i="5"/>
  <c r="AP2862" i="5"/>
  <c r="BJ2862" i="5"/>
  <c r="AU2863" i="5"/>
  <c r="BO2863" i="5"/>
  <c r="AZ2864" i="5"/>
  <c r="AK2865" i="5"/>
  <c r="BE2865" i="5"/>
  <c r="BE2869" i="5"/>
  <c r="BE2875" i="5"/>
  <c r="AU2885" i="5"/>
  <c r="AZ2893" i="5"/>
  <c r="AZ2911" i="5"/>
  <c r="BJ2918" i="5"/>
  <c r="AU2927" i="5"/>
  <c r="AU2934" i="5"/>
  <c r="AU2995" i="5"/>
  <c r="AZ3006" i="5"/>
  <c r="BJ2943" i="5"/>
  <c r="BJ2949" i="5"/>
  <c r="AU2960" i="5"/>
  <c r="AU2969" i="5"/>
  <c r="BO2969" i="5"/>
  <c r="AZ2978" i="5"/>
  <c r="BE2988" i="5"/>
  <c r="AP2996" i="5"/>
  <c r="AZ3007" i="5"/>
  <c r="AP2869" i="5"/>
  <c r="AZ2871" i="5"/>
  <c r="BO2870" i="5"/>
  <c r="AU2880" i="5"/>
  <c r="AK2885" i="5"/>
  <c r="AP2888" i="5"/>
  <c r="BJ2879" i="5"/>
  <c r="AZ2873" i="5"/>
  <c r="BE2877" i="5"/>
  <c r="BO2880" i="5"/>
  <c r="AP2884" i="5"/>
  <c r="BE2888" i="5"/>
  <c r="AP2883" i="5"/>
  <c r="AP2893" i="5"/>
  <c r="BE2901" i="5"/>
  <c r="AP2906" i="5"/>
  <c r="BO2910" i="5"/>
  <c r="BE2898" i="5"/>
  <c r="AP2902" i="5"/>
  <c r="AZ2904" i="5"/>
  <c r="BJ2906" i="5"/>
  <c r="AP2909" i="5"/>
  <c r="AP2911" i="5"/>
  <c r="BJ2893" i="5"/>
  <c r="BE2911" i="5"/>
  <c r="BE2916" i="5"/>
  <c r="AU2928" i="5"/>
  <c r="BJ2938" i="5"/>
  <c r="BO2947" i="5"/>
  <c r="AZ2956" i="5"/>
  <c r="AU2967" i="5"/>
  <c r="AK2920" i="5"/>
  <c r="AZ2924" i="5"/>
  <c r="BO2927" i="5"/>
  <c r="BE2930" i="5"/>
  <c r="BE2935" i="5"/>
  <c r="AU2937" i="5"/>
  <c r="BO2941" i="5"/>
  <c r="BE2944" i="5"/>
  <c r="AK2948" i="5"/>
  <c r="BO2950" i="5"/>
  <c r="BJ2954" i="5"/>
  <c r="AP2957" i="5"/>
  <c r="AZ2959" i="5"/>
  <c r="AP2962" i="5"/>
  <c r="AZ2966" i="5"/>
  <c r="AK2914" i="5"/>
  <c r="AU2926" i="5"/>
  <c r="AP2933" i="5"/>
  <c r="BO2937" i="5"/>
  <c r="AZ2943" i="5"/>
  <c r="AK2947" i="5"/>
  <c r="AP2953" i="5"/>
  <c r="BJ2957" i="5"/>
  <c r="AK2961" i="5"/>
  <c r="BO2964" i="5"/>
  <c r="AP2968" i="5"/>
  <c r="AP2970" i="5"/>
  <c r="AU2972" i="5"/>
  <c r="BE2967" i="5"/>
  <c r="AP2986" i="5"/>
  <c r="AZ2997" i="5"/>
  <c r="AK3006" i="5"/>
  <c r="AZ2975" i="5"/>
  <c r="BO2978" i="5"/>
  <c r="BM2799" i="5"/>
  <c r="BM2795" i="5"/>
  <c r="BM2814" i="5"/>
  <c r="BM2783" i="5"/>
  <c r="BM2779" i="5"/>
  <c r="BM2775" i="5"/>
  <c r="BM2771" i="5"/>
  <c r="BM2734" i="5"/>
  <c r="BM2730" i="5"/>
  <c r="BM2710" i="5"/>
  <c r="AP3007" i="5"/>
  <c r="AK3005" i="5"/>
  <c r="AZ3000" i="5"/>
  <c r="BJ2995" i="5"/>
  <c r="AK2994" i="5"/>
  <c r="BE2991" i="5"/>
  <c r="BJ2989" i="5"/>
  <c r="BE2985" i="5"/>
  <c r="AP2983" i="5"/>
  <c r="BO3010" i="5"/>
  <c r="BE3008" i="5"/>
  <c r="AZ3004" i="5"/>
  <c r="AK3002" i="5"/>
  <c r="BE2999" i="5"/>
  <c r="AP2993" i="5"/>
  <c r="AU2989" i="5"/>
  <c r="AK2985" i="5"/>
  <c r="BE2982" i="5"/>
  <c r="AU2980" i="5"/>
  <c r="AZ2974" i="5"/>
  <c r="AU3001" i="5"/>
  <c r="BJ2987" i="5"/>
  <c r="AZ2982" i="5"/>
  <c r="AP2971" i="5"/>
  <c r="AK2969" i="5"/>
  <c r="BJ2962" i="5"/>
  <c r="BE2958" i="5"/>
  <c r="AK2951" i="5"/>
  <c r="AK2942" i="5"/>
  <c r="AK2933" i="5"/>
  <c r="AK2972" i="5"/>
  <c r="AK2962" i="5"/>
  <c r="AK2957" i="5"/>
  <c r="BE2949" i="5"/>
  <c r="AZ2944" i="5"/>
  <c r="AP2937" i="5"/>
  <c r="AZ2930" i="5"/>
  <c r="AZ2923" i="5"/>
  <c r="BO2965" i="5"/>
  <c r="AU2945" i="5"/>
  <c r="BO2926" i="5"/>
  <c r="AU2900" i="5"/>
  <c r="AU2910" i="5"/>
  <c r="BE2906" i="5"/>
  <c r="AK2902" i="5"/>
  <c r="BO2909" i="5"/>
  <c r="BJ2899" i="5"/>
  <c r="BJ2881" i="5"/>
  <c r="AK2884" i="5"/>
  <c r="BE2873" i="5"/>
  <c r="AZ2880" i="5"/>
  <c r="AU2996" i="5"/>
  <c r="AZ2969" i="5"/>
  <c r="BO2934" i="5"/>
  <c r="AZ2934" i="5"/>
  <c r="BE2893" i="5"/>
  <c r="BJ2865" i="5"/>
  <c r="AZ2863" i="5"/>
  <c r="BM2854" i="5"/>
  <c r="AU2968" i="5"/>
  <c r="BE2933" i="5"/>
  <c r="AK2910" i="5"/>
  <c r="AZ3009" i="5"/>
  <c r="AZ3002" i="5"/>
  <c r="BJ2998" i="5"/>
  <c r="AK2992" i="5"/>
  <c r="BE2984" i="5"/>
  <c r="AU2867" i="5"/>
  <c r="BO2884" i="5"/>
  <c r="BM2851" i="5"/>
  <c r="AK2980" i="5"/>
  <c r="AK2974" i="5"/>
  <c r="BJ2967" i="5"/>
  <c r="BO2963" i="5"/>
  <c r="BE2956" i="5"/>
  <c r="AK2953" i="5"/>
  <c r="AZ2946" i="5"/>
  <c r="AU2940" i="5"/>
  <c r="AU2936" i="5"/>
  <c r="BJ2930" i="5"/>
  <c r="BE2925" i="5"/>
  <c r="BO2921" i="5"/>
  <c r="BO2914" i="5"/>
  <c r="BE2907" i="5"/>
  <c r="BO2902" i="5"/>
  <c r="AZ2898" i="5"/>
  <c r="BE2891" i="5"/>
  <c r="BO2883" i="5"/>
  <c r="AP2879" i="5"/>
  <c r="BM2748" i="5"/>
  <c r="BM2755" i="5"/>
  <c r="BM2713" i="5"/>
  <c r="AK2894" i="5"/>
  <c r="AX3100" i="5"/>
  <c r="AP3100" i="5"/>
  <c r="AJ3249" i="5"/>
  <c r="B3253" i="5" s="1"/>
  <c r="AT3100" i="5"/>
  <c r="AJ3202" i="5"/>
  <c r="B3204" i="5" s="1"/>
  <c r="AJ3275" i="5"/>
  <c r="B3277" i="5" s="1"/>
  <c r="CA3540" i="5"/>
  <c r="CA3707" i="5"/>
  <c r="CA3708" i="5"/>
  <c r="AW2407" i="5"/>
  <c r="AJ2317" i="5"/>
  <c r="AN2317" i="5"/>
  <c r="AR2317" i="5"/>
  <c r="AV2317" i="5"/>
  <c r="AZ2317" i="5"/>
  <c r="BD2317" i="5"/>
  <c r="AW2394" i="5"/>
  <c r="BB2399" i="5"/>
  <c r="BM2399" i="5"/>
  <c r="BG2401" i="5"/>
  <c r="BM2401" i="5"/>
  <c r="AW2403" i="5"/>
  <c r="BL2403" i="5"/>
  <c r="AM2405" i="5"/>
  <c r="AW2405" i="5"/>
  <c r="BL2405" i="5"/>
  <c r="AM2407" i="5"/>
  <c r="BM2418" i="5"/>
  <c r="AR2418" i="5"/>
  <c r="BB2418" i="5"/>
  <c r="BL2418" i="5"/>
  <c r="AR2422" i="5"/>
  <c r="BB2422" i="5"/>
  <c r="BL2422" i="5"/>
  <c r="AR2426" i="5"/>
  <c r="BG2426" i="5"/>
  <c r="BM2430" i="5"/>
  <c r="AW2430" i="5"/>
  <c r="BL2430" i="5"/>
  <c r="AR2434" i="5"/>
  <c r="BB2434" i="5"/>
  <c r="BL2434" i="5"/>
  <c r="BM2438" i="5"/>
  <c r="AW2438" i="5"/>
  <c r="BL2438" i="5"/>
  <c r="BM2442" i="5"/>
  <c r="AW2442" i="5"/>
  <c r="BL2442" i="5"/>
  <c r="BM2446" i="5"/>
  <c r="AW2446" i="5"/>
  <c r="BG2446" i="5"/>
  <c r="AR2450" i="5"/>
  <c r="BB2450" i="5"/>
  <c r="BL2450" i="5"/>
  <c r="BB2454" i="5"/>
  <c r="BL2462" i="5"/>
  <c r="BJ2610" i="5"/>
  <c r="AK2558" i="5"/>
  <c r="AP2606" i="5"/>
  <c r="AK2550" i="5"/>
  <c r="AK2597" i="5"/>
  <c r="AK2566" i="5"/>
  <c r="BJ2647" i="5"/>
  <c r="AW2411" i="5"/>
  <c r="BM2409" i="5"/>
  <c r="BM2407" i="5"/>
  <c r="BM2400" i="5"/>
  <c r="BM2393" i="5"/>
  <c r="AP2643" i="5"/>
  <c r="AP2543" i="5"/>
  <c r="AM2394" i="5"/>
  <c r="AR2394" i="5"/>
  <c r="BG2399" i="5"/>
  <c r="BL2399" i="5"/>
  <c r="BB2401" i="5"/>
  <c r="BL2401" i="5"/>
  <c r="AM2403" i="5"/>
  <c r="AR2403" i="5"/>
  <c r="BB2403" i="5"/>
  <c r="BG2403" i="5"/>
  <c r="BM2403" i="5"/>
  <c r="AR2405" i="5"/>
  <c r="BB2405" i="5"/>
  <c r="BG2405" i="5"/>
  <c r="BM2405" i="5"/>
  <c r="AR2407" i="5"/>
  <c r="AW2418" i="5"/>
  <c r="BG2418" i="5"/>
  <c r="BM2422" i="5"/>
  <c r="AW2422" i="5"/>
  <c r="BG2422" i="5"/>
  <c r="BM2426" i="5"/>
  <c r="AW2426" i="5"/>
  <c r="BB2426" i="5"/>
  <c r="BL2426" i="5"/>
  <c r="AR2430" i="5"/>
  <c r="BB2430" i="5"/>
  <c r="BG2430" i="5"/>
  <c r="BM2434" i="5"/>
  <c r="AW2434" i="5"/>
  <c r="BG2434" i="5"/>
  <c r="AR2438" i="5"/>
  <c r="BB2438" i="5"/>
  <c r="BG2438" i="5"/>
  <c r="AR2442" i="5"/>
  <c r="BB2442" i="5"/>
  <c r="BG2442" i="5"/>
  <c r="AR2446" i="5"/>
  <c r="BB2446" i="5"/>
  <c r="BL2446" i="5"/>
  <c r="BM2450" i="5"/>
  <c r="AW2450" i="5"/>
  <c r="BG2450" i="5"/>
  <c r="BM2454" i="5"/>
  <c r="AR2454" i="5"/>
  <c r="AW2454" i="5"/>
  <c r="BG2454" i="5"/>
  <c r="BL2454" i="5"/>
  <c r="BM2458" i="5"/>
  <c r="BB2458" i="5"/>
  <c r="BL2458" i="5"/>
  <c r="BM2462" i="5"/>
  <c r="AR2462" i="5"/>
  <c r="AW2462" i="5"/>
  <c r="BB2462" i="5"/>
  <c r="BG2462" i="5"/>
  <c r="AW2382" i="5"/>
  <c r="BB2382" i="5"/>
  <c r="BG2382" i="5"/>
  <c r="BL2382" i="5"/>
  <c r="BM2382" i="5"/>
  <c r="AM2384" i="5"/>
  <c r="AW2384" i="5"/>
  <c r="BB2384" i="5"/>
  <c r="BL2384" i="5"/>
  <c r="BM2384" i="5"/>
  <c r="AW2386" i="5"/>
  <c r="BB2386" i="5"/>
  <c r="BG2386" i="5"/>
  <c r="BL2386" i="5"/>
  <c r="BM2386" i="5"/>
  <c r="AM2388" i="5"/>
  <c r="AW2388" i="5"/>
  <c r="BB2388" i="5"/>
  <c r="BL2388" i="5"/>
  <c r="BM2388" i="5"/>
  <c r="AR2390" i="5"/>
  <c r="AW2390" i="5"/>
  <c r="BB2390" i="5"/>
  <c r="BG2390" i="5"/>
  <c r="BL2390" i="5"/>
  <c r="BM2390" i="5"/>
  <c r="AM2392" i="5"/>
  <c r="AR2392" i="5"/>
  <c r="AW2392" i="5"/>
  <c r="BB2392" i="5"/>
  <c r="BG2392" i="5"/>
  <c r="BL2392" i="5"/>
  <c r="BM2392" i="5"/>
  <c r="BB2394" i="5"/>
  <c r="BG2394" i="5"/>
  <c r="BL2394" i="5"/>
  <c r="BM2394" i="5"/>
  <c r="AM2396" i="5"/>
  <c r="AR2396" i="5"/>
  <c r="AW2396" i="5"/>
  <c r="BB2396" i="5"/>
  <c r="BG2396" i="5"/>
  <c r="BL2396" i="5"/>
  <c r="BM2396" i="5"/>
  <c r="AM2398" i="5"/>
  <c r="AR2398" i="5"/>
  <c r="AW2398" i="5"/>
  <c r="BB2398" i="5"/>
  <c r="BG2398" i="5"/>
  <c r="BL2398" i="5"/>
  <c r="BM2398" i="5"/>
  <c r="AM2410" i="5"/>
  <c r="AR2410" i="5"/>
  <c r="AW2410" i="5"/>
  <c r="BB2410" i="5"/>
  <c r="BG2410" i="5"/>
  <c r="BL2410" i="5"/>
  <c r="BM2410" i="5"/>
  <c r="AM2412" i="5"/>
  <c r="AR2412" i="5"/>
  <c r="AW2412" i="5"/>
  <c r="BB2412" i="5"/>
  <c r="BG2412" i="5"/>
  <c r="BL2412" i="5"/>
  <c r="BM2412" i="5"/>
  <c r="AM2414" i="5"/>
  <c r="AR2414" i="5"/>
  <c r="AW2414" i="5"/>
  <c r="BB2414" i="5"/>
  <c r="BG2414" i="5"/>
  <c r="BL2414" i="5"/>
  <c r="BM2414" i="5"/>
  <c r="AM2416" i="5"/>
  <c r="AR2416" i="5"/>
  <c r="AW2416" i="5"/>
  <c r="BB2416" i="5"/>
  <c r="BG2416" i="5"/>
  <c r="BL2416" i="5"/>
  <c r="BM2416" i="5"/>
  <c r="BM2419" i="5"/>
  <c r="AR2419" i="5"/>
  <c r="AW2419" i="5"/>
  <c r="BB2419" i="5"/>
  <c r="BG2419" i="5"/>
  <c r="BL2419" i="5"/>
  <c r="BM2423" i="5"/>
  <c r="AM2402" i="5"/>
  <c r="AR2402" i="5"/>
  <c r="AW2402" i="5"/>
  <c r="BB2402" i="5"/>
  <c r="BG2402" i="5"/>
  <c r="BL2402" i="5"/>
  <c r="BM2402" i="5"/>
  <c r="AM2404" i="5"/>
  <c r="AR2404" i="5"/>
  <c r="AW2404" i="5"/>
  <c r="BB2404" i="5"/>
  <c r="BG2404" i="5"/>
  <c r="BL2404" i="5"/>
  <c r="BM2404" i="5"/>
  <c r="AM2406" i="5"/>
  <c r="AR2406" i="5"/>
  <c r="AW2406" i="5"/>
  <c r="BB2406" i="5"/>
  <c r="BG2406" i="5"/>
  <c r="BL2406" i="5"/>
  <c r="BM2406" i="5"/>
  <c r="AM2408" i="5"/>
  <c r="AR2408" i="5"/>
  <c r="AW2408" i="5"/>
  <c r="BB2408" i="5"/>
  <c r="BG2408" i="5"/>
  <c r="BL2408" i="5"/>
  <c r="BM2408" i="5"/>
  <c r="AR2383" i="5"/>
  <c r="AW2383" i="5"/>
  <c r="BM2383" i="5"/>
  <c r="AM2385" i="5"/>
  <c r="AR2385" i="5"/>
  <c r="AW2385" i="5"/>
  <c r="BG2385" i="5"/>
  <c r="BM2385" i="5"/>
  <c r="AR2387" i="5"/>
  <c r="AW2387" i="5"/>
  <c r="BM2387" i="5"/>
  <c r="AM2389" i="5"/>
  <c r="AR2389" i="5"/>
  <c r="AW2389" i="5"/>
  <c r="BG2389" i="5"/>
  <c r="BM2389" i="5"/>
  <c r="AM2391" i="5"/>
  <c r="AR2391" i="5"/>
  <c r="AW2391" i="5"/>
  <c r="BB2391" i="5"/>
  <c r="BG2391" i="5"/>
  <c r="BL2391" i="5"/>
  <c r="BM2391" i="5"/>
  <c r="AM2393" i="5"/>
  <c r="AR2393" i="5"/>
  <c r="AM2395" i="5"/>
  <c r="AR2395" i="5"/>
  <c r="AW2395" i="5"/>
  <c r="BB2395" i="5"/>
  <c r="BG2395" i="5"/>
  <c r="BL2395" i="5"/>
  <c r="BM2395" i="5"/>
  <c r="AM2397" i="5"/>
  <c r="AR2397" i="5"/>
  <c r="AW2397" i="5"/>
  <c r="BB2397" i="5"/>
  <c r="BG2397" i="5"/>
  <c r="BL2397" i="5"/>
  <c r="BM2397" i="5"/>
  <c r="AM2399" i="5"/>
  <c r="AR2399" i="5"/>
  <c r="AW2399" i="5"/>
  <c r="AM2401" i="5"/>
  <c r="AR2401" i="5"/>
  <c r="AW2401" i="5"/>
  <c r="BB2411" i="5"/>
  <c r="BG2411" i="5"/>
  <c r="BL2411" i="5"/>
  <c r="BM2411" i="5"/>
  <c r="AM2413" i="5"/>
  <c r="AR2413" i="5"/>
  <c r="AW2413" i="5"/>
  <c r="BB2413" i="5"/>
  <c r="BG2413" i="5"/>
  <c r="BL2413" i="5"/>
  <c r="BM2413" i="5"/>
  <c r="AM2415" i="5"/>
  <c r="AR2415" i="5"/>
  <c r="AW2415" i="5"/>
  <c r="BB2415" i="5"/>
  <c r="BG2415" i="5"/>
  <c r="BL2415" i="5"/>
  <c r="BM2415" i="5"/>
  <c r="BM2417" i="5"/>
  <c r="AR2417" i="5"/>
  <c r="AW2417" i="5"/>
  <c r="BB2417" i="5"/>
  <c r="BG2417" i="5"/>
  <c r="BL2417" i="5"/>
  <c r="BM2421" i="5"/>
  <c r="AR2421" i="5"/>
  <c r="AW2421" i="5"/>
  <c r="BB2421" i="5"/>
  <c r="BG2421" i="5"/>
  <c r="BL2421" i="5"/>
  <c r="BM2425" i="5"/>
  <c r="AR2425" i="5"/>
  <c r="AW2425" i="5"/>
  <c r="BB2425" i="5"/>
  <c r="BG2425" i="5"/>
  <c r="BL2425" i="5"/>
  <c r="BM2429" i="5"/>
  <c r="AR2429" i="5"/>
  <c r="AW2429" i="5"/>
  <c r="BB2429" i="5"/>
  <c r="BG2429" i="5"/>
  <c r="BL2429" i="5"/>
  <c r="BM2433" i="5"/>
  <c r="AR2433" i="5"/>
  <c r="AW2433" i="5"/>
  <c r="BB2433" i="5"/>
  <c r="BG2433" i="5"/>
  <c r="BL2433" i="5"/>
  <c r="BM2437" i="5"/>
  <c r="AR2437" i="5"/>
  <c r="AW2437" i="5"/>
  <c r="BB2437" i="5"/>
  <c r="BG2437" i="5"/>
  <c r="BL2437" i="5"/>
  <c r="BM2441" i="5"/>
  <c r="AR2441" i="5"/>
  <c r="AW2441" i="5"/>
  <c r="BB2441" i="5"/>
  <c r="BG2441" i="5"/>
  <c r="BL2441" i="5"/>
  <c r="BM2445" i="5"/>
  <c r="AR2445" i="5"/>
  <c r="AW2445" i="5"/>
  <c r="BB2445" i="5"/>
  <c r="BG2445" i="5"/>
  <c r="BL2445" i="5"/>
  <c r="BM2449" i="5"/>
  <c r="AR2449" i="5"/>
  <c r="AW2449" i="5"/>
  <c r="BB2449" i="5"/>
  <c r="BG2449" i="5"/>
  <c r="BL2449" i="5"/>
  <c r="BM2453" i="5"/>
  <c r="AR2453" i="5"/>
  <c r="AW2453" i="5"/>
  <c r="BB2453" i="5"/>
  <c r="BG2453" i="5"/>
  <c r="BL2453" i="5"/>
  <c r="BM2457" i="5"/>
  <c r="AR2457" i="5"/>
  <c r="AW2457" i="5"/>
  <c r="BB2457" i="5"/>
  <c r="BM2461" i="5"/>
  <c r="AR2461" i="5"/>
  <c r="AW2461" i="5"/>
  <c r="BB2461" i="5"/>
  <c r="BG2461" i="5"/>
  <c r="BL2461" i="5"/>
  <c r="BM2465" i="5"/>
  <c r="AR2465" i="5"/>
  <c r="AW2465" i="5"/>
  <c r="BB2465" i="5"/>
  <c r="BG2465" i="5"/>
  <c r="BL2465" i="5"/>
  <c r="BM2469" i="5"/>
  <c r="AR2469" i="5"/>
  <c r="AW2469" i="5"/>
  <c r="BB2469" i="5"/>
  <c r="BG2469" i="5"/>
  <c r="BL2469" i="5"/>
  <c r="BM2473" i="5"/>
  <c r="AR2473" i="5"/>
  <c r="AW2473" i="5"/>
  <c r="BB2473" i="5"/>
  <c r="BG2473" i="5"/>
  <c r="BL2473" i="5"/>
  <c r="BM2477" i="5"/>
  <c r="AR2477" i="5"/>
  <c r="AW2477" i="5"/>
  <c r="BB2477" i="5"/>
  <c r="BG2477" i="5"/>
  <c r="BL2477" i="5"/>
  <c r="BM2481" i="5"/>
  <c r="AR2481" i="5"/>
  <c r="AW2481" i="5"/>
  <c r="BB2481" i="5"/>
  <c r="BG2481" i="5"/>
  <c r="BL2481" i="5"/>
  <c r="BM2485" i="5"/>
  <c r="AR2485" i="5"/>
  <c r="AW2485" i="5"/>
  <c r="BB2485" i="5"/>
  <c r="BG2485" i="5"/>
  <c r="BL2485" i="5"/>
  <c r="AW2489" i="5"/>
  <c r="BB2489" i="5"/>
  <c r="BM2490" i="5"/>
  <c r="AM2493" i="5"/>
  <c r="AR2493" i="5"/>
  <c r="AW2493" i="5"/>
  <c r="BB2493" i="5"/>
  <c r="BM2494" i="5"/>
  <c r="AM2497" i="5"/>
  <c r="AR2497" i="5"/>
  <c r="AW2497" i="5"/>
  <c r="BB2497" i="5"/>
  <c r="BM2498" i="5"/>
  <c r="AM2501" i="5"/>
  <c r="AR2501" i="5"/>
  <c r="AW2501" i="5"/>
  <c r="BB2501" i="5"/>
  <c r="BM2502" i="5"/>
  <c r="AM2505" i="5"/>
  <c r="AR2505" i="5"/>
  <c r="AW2505" i="5"/>
  <c r="BB2505" i="5"/>
  <c r="BM2506" i="5"/>
  <c r="AM2509" i="5"/>
  <c r="AR2509" i="5"/>
  <c r="BB2509" i="5"/>
  <c r="BG2509" i="5"/>
  <c r="BL2509" i="5"/>
  <c r="BM2510" i="5"/>
  <c r="AR2513" i="5"/>
  <c r="BB2513" i="5"/>
  <c r="BG2513" i="5"/>
  <c r="BM2514" i="5"/>
  <c r="AR2517" i="5"/>
  <c r="BB2517" i="5"/>
  <c r="BG2517" i="5"/>
  <c r="BM2518" i="5"/>
  <c r="AR2521" i="5"/>
  <c r="BB2521" i="5"/>
  <c r="BG2521" i="5"/>
  <c r="AR2525" i="5"/>
  <c r="AW2525" i="5"/>
  <c r="BB2525" i="5"/>
  <c r="BM2529" i="5"/>
  <c r="AR2529" i="5"/>
  <c r="AW2529" i="5"/>
  <c r="BB2529" i="5"/>
  <c r="AK2538" i="5"/>
  <c r="AP2538" i="5"/>
  <c r="AZ2538" i="5"/>
  <c r="BE2538" i="5"/>
  <c r="BJ2538" i="5"/>
  <c r="AP2539" i="5"/>
  <c r="BM2466" i="5"/>
  <c r="AR2466" i="5"/>
  <c r="AW2466" i="5"/>
  <c r="BB2466" i="5"/>
  <c r="BG2466" i="5"/>
  <c r="BL2466" i="5"/>
  <c r="BM2470" i="5"/>
  <c r="AR2470" i="5"/>
  <c r="AW2470" i="5"/>
  <c r="BB2470" i="5"/>
  <c r="BG2470" i="5"/>
  <c r="BL2470" i="5"/>
  <c r="BM2474" i="5"/>
  <c r="AR2474" i="5"/>
  <c r="AW2474" i="5"/>
  <c r="BB2474" i="5"/>
  <c r="BG2474" i="5"/>
  <c r="BL2474" i="5"/>
  <c r="BM2478" i="5"/>
  <c r="AR2478" i="5"/>
  <c r="AW2478" i="5"/>
  <c r="BB2478" i="5"/>
  <c r="BG2478" i="5"/>
  <c r="BL2478" i="5"/>
  <c r="BM2482" i="5"/>
  <c r="AR2482" i="5"/>
  <c r="AW2482" i="5"/>
  <c r="BB2482" i="5"/>
  <c r="BG2482" i="5"/>
  <c r="BL2482" i="5"/>
  <c r="BM2486" i="5"/>
  <c r="AR2486" i="5"/>
  <c r="AW2486" i="5"/>
  <c r="BB2486" i="5"/>
  <c r="BG2486" i="5"/>
  <c r="BL2486" i="5"/>
  <c r="AM2490" i="5"/>
  <c r="AR2490" i="5"/>
  <c r="AW2490" i="5"/>
  <c r="BB2490" i="5"/>
  <c r="BM2491" i="5"/>
  <c r="BB2494" i="5"/>
  <c r="BG2494" i="5"/>
  <c r="BM2495" i="5"/>
  <c r="BB2498" i="5"/>
  <c r="BG2498" i="5"/>
  <c r="BL2498" i="5"/>
  <c r="BM2499" i="5"/>
  <c r="BB2502" i="5"/>
  <c r="BG2502" i="5"/>
  <c r="BM2503" i="5"/>
  <c r="BB2506" i="5"/>
  <c r="BG2506" i="5"/>
  <c r="BL2506" i="5"/>
  <c r="BM2507" i="5"/>
  <c r="BB2510" i="5"/>
  <c r="BG2510" i="5"/>
  <c r="BM2511" i="5"/>
  <c r="BB2514" i="5"/>
  <c r="BG2514" i="5"/>
  <c r="BM2515" i="5"/>
  <c r="BB2518" i="5"/>
  <c r="BG2518" i="5"/>
  <c r="BL2518" i="5"/>
  <c r="BM2519" i="5"/>
  <c r="BB2522" i="5"/>
  <c r="BG2522" i="5"/>
  <c r="BL2522" i="5"/>
  <c r="BB2526" i="5"/>
  <c r="BG2526" i="5"/>
  <c r="BL2526" i="5"/>
  <c r="BE2539" i="5"/>
  <c r="BJ2539" i="5"/>
  <c r="BO2539" i="5"/>
  <c r="AZ2540" i="5"/>
  <c r="BJ2540" i="5"/>
  <c r="BO2540" i="5"/>
  <c r="AK2541" i="5"/>
  <c r="AZ2541" i="5"/>
  <c r="BE2541" i="5"/>
  <c r="BO2541" i="5"/>
  <c r="AK2542" i="5"/>
  <c r="AP2542" i="5"/>
  <c r="BE2542" i="5"/>
  <c r="BJ2542" i="5"/>
  <c r="AK2543" i="5"/>
  <c r="AR2423" i="5"/>
  <c r="AW2423" i="5"/>
  <c r="BB2423" i="5"/>
  <c r="BG2423" i="5"/>
  <c r="BL2423" i="5"/>
  <c r="BM2427" i="5"/>
  <c r="AR2427" i="5"/>
  <c r="AW2427" i="5"/>
  <c r="BB2427" i="5"/>
  <c r="BG2427" i="5"/>
  <c r="BL2427" i="5"/>
  <c r="BM2431" i="5"/>
  <c r="AR2431" i="5"/>
  <c r="AW2431" i="5"/>
  <c r="BB2431" i="5"/>
  <c r="BG2431" i="5"/>
  <c r="BL2431" i="5"/>
  <c r="BM2435" i="5"/>
  <c r="AR2435" i="5"/>
  <c r="AW2435" i="5"/>
  <c r="BB2435" i="5"/>
  <c r="BG2435" i="5"/>
  <c r="BL2435" i="5"/>
  <c r="BM2439" i="5"/>
  <c r="AR2439" i="5"/>
  <c r="AW2439" i="5"/>
  <c r="BB2439" i="5"/>
  <c r="BG2439" i="5"/>
  <c r="BL2439" i="5"/>
  <c r="BM2443" i="5"/>
  <c r="AR2443" i="5"/>
  <c r="AW2443" i="5"/>
  <c r="BB2443" i="5"/>
  <c r="BG2443" i="5"/>
  <c r="BL2443" i="5"/>
  <c r="BM2447" i="5"/>
  <c r="AR2447" i="5"/>
  <c r="AW2447" i="5"/>
  <c r="BB2447" i="5"/>
  <c r="BG2447" i="5"/>
  <c r="BL2447" i="5"/>
  <c r="BM2451" i="5"/>
  <c r="AR2451" i="5"/>
  <c r="AW2451" i="5"/>
  <c r="BB2451" i="5"/>
  <c r="BG2451" i="5"/>
  <c r="BL2451" i="5"/>
  <c r="AR2455" i="5"/>
  <c r="BB2455" i="5"/>
  <c r="BM2459" i="5"/>
  <c r="AR2459" i="5"/>
  <c r="AW2459" i="5"/>
  <c r="BB2459" i="5"/>
  <c r="BG2459" i="5"/>
  <c r="BL2459" i="5"/>
  <c r="BM2463" i="5"/>
  <c r="AR2463" i="5"/>
  <c r="AW2463" i="5"/>
  <c r="BB2463" i="5"/>
  <c r="BG2463" i="5"/>
  <c r="BL2463" i="5"/>
  <c r="BM2467" i="5"/>
  <c r="AR2467" i="5"/>
  <c r="AW2467" i="5"/>
  <c r="BB2467" i="5"/>
  <c r="BG2467" i="5"/>
  <c r="BL2467" i="5"/>
  <c r="BM2471" i="5"/>
  <c r="AR2471" i="5"/>
  <c r="AW2471" i="5"/>
  <c r="BB2471" i="5"/>
  <c r="BG2471" i="5"/>
  <c r="BL2471" i="5"/>
  <c r="BM2475" i="5"/>
  <c r="AR2475" i="5"/>
  <c r="AW2475" i="5"/>
  <c r="BB2475" i="5"/>
  <c r="BG2475" i="5"/>
  <c r="BL2475" i="5"/>
  <c r="BM2479" i="5"/>
  <c r="AR2479" i="5"/>
  <c r="AW2479" i="5"/>
  <c r="BB2479" i="5"/>
  <c r="BG2479" i="5"/>
  <c r="BL2479" i="5"/>
  <c r="BM2483" i="5"/>
  <c r="AR2483" i="5"/>
  <c r="AW2483" i="5"/>
  <c r="BB2483" i="5"/>
  <c r="BG2483" i="5"/>
  <c r="BL2483" i="5"/>
  <c r="BM2487" i="5"/>
  <c r="AR2487" i="5"/>
  <c r="AW2487" i="5"/>
  <c r="BB2487" i="5"/>
  <c r="BG2487" i="5"/>
  <c r="AR2491" i="5"/>
  <c r="BB2491" i="5"/>
  <c r="BG2491" i="5"/>
  <c r="BM2492" i="5"/>
  <c r="AR2495" i="5"/>
  <c r="BB2495" i="5"/>
  <c r="BG2495" i="5"/>
  <c r="BM2496" i="5"/>
  <c r="AR2499" i="5"/>
  <c r="BB2499" i="5"/>
  <c r="BG2499" i="5"/>
  <c r="BM2500" i="5"/>
  <c r="AR2503" i="5"/>
  <c r="BB2503" i="5"/>
  <c r="BG2503" i="5"/>
  <c r="BM2504" i="5"/>
  <c r="AR2507" i="5"/>
  <c r="BB2507" i="5"/>
  <c r="BG2507" i="5"/>
  <c r="BM2508" i="5"/>
  <c r="AR2511" i="5"/>
  <c r="BB2511" i="5"/>
  <c r="BG2511" i="5"/>
  <c r="BM2512" i="5"/>
  <c r="AR2515" i="5"/>
  <c r="BB2515" i="5"/>
  <c r="BG2515" i="5"/>
  <c r="BM2516" i="5"/>
  <c r="AR2519" i="5"/>
  <c r="BB2519" i="5"/>
  <c r="BG2519" i="5"/>
  <c r="BM2520" i="5"/>
  <c r="AR2523" i="5"/>
  <c r="BB2523" i="5"/>
  <c r="AP2566" i="5"/>
  <c r="BE2566" i="5"/>
  <c r="BJ2566" i="5"/>
  <c r="AK2567" i="5"/>
  <c r="AP2567" i="5"/>
  <c r="BO2567" i="5"/>
  <c r="AK2568" i="5"/>
  <c r="AZ2568" i="5"/>
  <c r="BE2568" i="5"/>
  <c r="BO2568" i="5"/>
  <c r="AK2569" i="5"/>
  <c r="AZ2569" i="5"/>
  <c r="BE2569" i="5"/>
  <c r="AK2570" i="5"/>
  <c r="AP2570" i="5"/>
  <c r="BO2570" i="5"/>
  <c r="AK2571" i="5"/>
  <c r="AP2571" i="5"/>
  <c r="AZ2571" i="5"/>
  <c r="BE2571" i="5"/>
  <c r="BJ2571" i="5"/>
  <c r="BO2571" i="5"/>
  <c r="AZ2572" i="5"/>
  <c r="BE2572" i="5"/>
  <c r="BO2572" i="5"/>
  <c r="AK2573" i="5"/>
  <c r="AP2573" i="5"/>
  <c r="AZ2573" i="5"/>
  <c r="BE2573" i="5"/>
  <c r="AP2574" i="5"/>
  <c r="BJ2574" i="5"/>
  <c r="BO2574" i="5"/>
  <c r="AK2575" i="5"/>
  <c r="AP2575" i="5"/>
  <c r="AZ2575" i="5"/>
  <c r="BO2575" i="5"/>
  <c r="AK2576" i="5"/>
  <c r="AP2576" i="5"/>
  <c r="AZ2576" i="5"/>
  <c r="BE2576" i="5"/>
  <c r="AK2577" i="5"/>
  <c r="AP2577" i="5"/>
  <c r="AZ2577" i="5"/>
  <c r="BE2577" i="5"/>
  <c r="BJ2577" i="5"/>
  <c r="AP2578" i="5"/>
  <c r="AZ2578" i="5"/>
  <c r="BJ2578" i="5"/>
  <c r="BO2578" i="5"/>
  <c r="AZ2579" i="5"/>
  <c r="AZ2611" i="5"/>
  <c r="BE2611" i="5"/>
  <c r="BJ2611" i="5"/>
  <c r="BO2611" i="5"/>
  <c r="AZ2612" i="5"/>
  <c r="BE2612" i="5"/>
  <c r="BJ2612" i="5"/>
  <c r="BO2612" i="5"/>
  <c r="AK2613" i="5"/>
  <c r="AP2613" i="5"/>
  <c r="BE2613" i="5"/>
  <c r="BJ2613" i="5"/>
  <c r="BO2613" i="5"/>
  <c r="AK2614" i="5"/>
  <c r="AP2614" i="5"/>
  <c r="BJ2614" i="5"/>
  <c r="BO2614" i="5"/>
  <c r="AK2615" i="5"/>
  <c r="AP2615" i="5"/>
  <c r="BO2615" i="5"/>
  <c r="AK2616" i="5"/>
  <c r="AP2616" i="5"/>
  <c r="AZ2616" i="5"/>
  <c r="AK2617" i="5"/>
  <c r="AP2617" i="5"/>
  <c r="AZ2617" i="5"/>
  <c r="BE2617" i="5"/>
  <c r="BJ2617" i="5"/>
  <c r="AP2618" i="5"/>
  <c r="AZ2618" i="5"/>
  <c r="BE2618" i="5"/>
  <c r="BJ2618" i="5"/>
  <c r="BO2618" i="5"/>
  <c r="AZ2619" i="5"/>
  <c r="BE2619" i="5"/>
  <c r="BJ2619" i="5"/>
  <c r="BO2619" i="5"/>
  <c r="AZ2620" i="5"/>
  <c r="BE2620" i="5"/>
  <c r="BJ2620" i="5"/>
  <c r="BO2620" i="5"/>
  <c r="AK2621" i="5"/>
  <c r="BE2621" i="5"/>
  <c r="BJ2621" i="5"/>
  <c r="BO2621" i="5"/>
  <c r="AK2622" i="5"/>
  <c r="AP2622" i="5"/>
  <c r="BJ2622" i="5"/>
  <c r="BO2622" i="5"/>
  <c r="AK2623" i="5"/>
  <c r="AP2623" i="5"/>
  <c r="AZ2623" i="5"/>
  <c r="BO2623" i="5"/>
  <c r="AK2624" i="5"/>
  <c r="AP2624" i="5"/>
  <c r="AZ2624" i="5"/>
  <c r="AK2625" i="5"/>
  <c r="AP2625" i="5"/>
  <c r="AZ2625" i="5"/>
  <c r="BE2625" i="5"/>
  <c r="AP2626" i="5"/>
  <c r="AZ2626" i="5"/>
  <c r="BE2626" i="5"/>
  <c r="BJ2626" i="5"/>
  <c r="BO2626" i="5"/>
  <c r="AZ2627" i="5"/>
  <c r="BE2627" i="5"/>
  <c r="BJ2627" i="5"/>
  <c r="BO2627" i="5"/>
  <c r="AK2628" i="5"/>
  <c r="AZ2628" i="5"/>
  <c r="BE2628" i="5"/>
  <c r="BJ2628" i="5"/>
  <c r="BO2628" i="5"/>
  <c r="AK2629" i="5"/>
  <c r="BE2629" i="5"/>
  <c r="BJ2629" i="5"/>
  <c r="BO2629" i="5"/>
  <c r="AK2630" i="5"/>
  <c r="AP2630" i="5"/>
  <c r="BJ2630" i="5"/>
  <c r="BO2630" i="5"/>
  <c r="AK2631" i="5"/>
  <c r="AP2631" i="5"/>
  <c r="AZ2631" i="5"/>
  <c r="BO2631" i="5"/>
  <c r="AK2632" i="5"/>
  <c r="AP2632" i="5"/>
  <c r="AZ2632" i="5"/>
  <c r="BE2632" i="5"/>
  <c r="AK2633" i="5"/>
  <c r="AP2633" i="5"/>
  <c r="AZ2633" i="5"/>
  <c r="BE2633" i="5"/>
  <c r="AP2634" i="5"/>
  <c r="AZ2634" i="5"/>
  <c r="BE2634" i="5"/>
  <c r="BJ2634" i="5"/>
  <c r="AZ2635" i="5"/>
  <c r="BE2635" i="5"/>
  <c r="BJ2635" i="5"/>
  <c r="BO2635" i="5"/>
  <c r="AK2636" i="5"/>
  <c r="AZ2636" i="5"/>
  <c r="BE2636" i="5"/>
  <c r="BJ2636" i="5"/>
  <c r="BO2636" i="5"/>
  <c r="AK2637" i="5"/>
  <c r="AP2637" i="5"/>
  <c r="BE2637" i="5"/>
  <c r="BJ2637" i="5"/>
  <c r="AK2638" i="5"/>
  <c r="AP2638" i="5"/>
  <c r="BE2638" i="5"/>
  <c r="AK2639" i="5"/>
  <c r="AP2639" i="5"/>
  <c r="AZ2639" i="5"/>
  <c r="BJ2639" i="5"/>
  <c r="BO2639" i="5"/>
  <c r="AZ2640" i="5"/>
  <c r="BE2640" i="5"/>
  <c r="BO2640" i="5"/>
  <c r="AK2641" i="5"/>
  <c r="AP2641" i="5"/>
  <c r="AZ2641" i="5"/>
  <c r="BE2641" i="5"/>
  <c r="AP2642" i="5"/>
  <c r="BE2642" i="5"/>
  <c r="BJ2642" i="5"/>
  <c r="BO2642" i="5"/>
  <c r="AW2393" i="5"/>
  <c r="BB2393" i="5"/>
  <c r="BG2393" i="5"/>
  <c r="BL2393" i="5"/>
  <c r="AM2400" i="5"/>
  <c r="AR2400" i="5"/>
  <c r="AW2400" i="5"/>
  <c r="BB2400" i="5"/>
  <c r="BG2400" i="5"/>
  <c r="BL2400" i="5"/>
  <c r="BB2407" i="5"/>
  <c r="BG2407" i="5"/>
  <c r="BL2407" i="5"/>
  <c r="AM2409" i="5"/>
  <c r="AR2409" i="5"/>
  <c r="AW2409" i="5"/>
  <c r="BB2409" i="5"/>
  <c r="BG2409" i="5"/>
  <c r="BL2409" i="5"/>
  <c r="AM2411" i="5"/>
  <c r="AR2411" i="5"/>
  <c r="BM2420" i="5"/>
  <c r="AR2420" i="5"/>
  <c r="AW2420" i="5"/>
  <c r="BB2420" i="5"/>
  <c r="BG2420" i="5"/>
  <c r="BL2420" i="5"/>
  <c r="BM2424" i="5"/>
  <c r="AR2424" i="5"/>
  <c r="AW2424" i="5"/>
  <c r="BB2424" i="5"/>
  <c r="BG2424" i="5"/>
  <c r="BL2424" i="5"/>
  <c r="BM2428" i="5"/>
  <c r="AR2428" i="5"/>
  <c r="AW2428" i="5"/>
  <c r="BB2428" i="5"/>
  <c r="BG2428" i="5"/>
  <c r="BL2428" i="5"/>
  <c r="BM2432" i="5"/>
  <c r="AR2432" i="5"/>
  <c r="AW2432" i="5"/>
  <c r="BB2432" i="5"/>
  <c r="BG2432" i="5"/>
  <c r="BL2432" i="5"/>
  <c r="BM2436" i="5"/>
  <c r="AR2436" i="5"/>
  <c r="AW2436" i="5"/>
  <c r="BB2436" i="5"/>
  <c r="BG2436" i="5"/>
  <c r="BL2436" i="5"/>
  <c r="BM2440" i="5"/>
  <c r="AR2440" i="5"/>
  <c r="AW2440" i="5"/>
  <c r="BB2440" i="5"/>
  <c r="BG2440" i="5"/>
  <c r="BL2440" i="5"/>
  <c r="BM2444" i="5"/>
  <c r="AR2444" i="5"/>
  <c r="AW2444" i="5"/>
  <c r="BB2444" i="5"/>
  <c r="BG2444" i="5"/>
  <c r="BL2444" i="5"/>
  <c r="BM2448" i="5"/>
  <c r="AR2448" i="5"/>
  <c r="AW2448" i="5"/>
  <c r="BB2448" i="5"/>
  <c r="BG2448" i="5"/>
  <c r="BL2448" i="5"/>
  <c r="BM2452" i="5"/>
  <c r="AR2452" i="5"/>
  <c r="AW2452" i="5"/>
  <c r="BB2452" i="5"/>
  <c r="BG2452" i="5"/>
  <c r="BL2452" i="5"/>
  <c r="BM2456" i="5"/>
  <c r="BB2456" i="5"/>
  <c r="BG2456" i="5"/>
  <c r="BL2456" i="5"/>
  <c r="BM2460" i="5"/>
  <c r="AR2460" i="5"/>
  <c r="AW2460" i="5"/>
  <c r="BB2460" i="5"/>
  <c r="BG2460" i="5"/>
  <c r="BL2460" i="5"/>
  <c r="BM2464" i="5"/>
  <c r="AR2464" i="5"/>
  <c r="AW2464" i="5"/>
  <c r="BB2464" i="5"/>
  <c r="BG2464" i="5"/>
  <c r="BL2464" i="5"/>
  <c r="BM2468" i="5"/>
  <c r="AR2468" i="5"/>
  <c r="AW2468" i="5"/>
  <c r="BB2468" i="5"/>
  <c r="BG2468" i="5"/>
  <c r="BL2468" i="5"/>
  <c r="BM2472" i="5"/>
  <c r="AR2472" i="5"/>
  <c r="AW2472" i="5"/>
  <c r="BB2472" i="5"/>
  <c r="BG2472" i="5"/>
  <c r="BL2472" i="5"/>
  <c r="BM2476" i="5"/>
  <c r="AR2476" i="5"/>
  <c r="AW2476" i="5"/>
  <c r="BB2476" i="5"/>
  <c r="BG2476" i="5"/>
  <c r="BL2476" i="5"/>
  <c r="BM2480" i="5"/>
  <c r="AR2480" i="5"/>
  <c r="AW2480" i="5"/>
  <c r="BB2480" i="5"/>
  <c r="BG2480" i="5"/>
  <c r="BL2480" i="5"/>
  <c r="BM2484" i="5"/>
  <c r="AR2484" i="5"/>
  <c r="AW2484" i="5"/>
  <c r="BB2484" i="5"/>
  <c r="BG2484" i="5"/>
  <c r="BL2484" i="5"/>
  <c r="AR2488" i="5"/>
  <c r="AW2488" i="5"/>
  <c r="BB2488" i="5"/>
  <c r="BM2489" i="5"/>
  <c r="BB2492" i="5"/>
  <c r="BG2492" i="5"/>
  <c r="BM2493" i="5"/>
  <c r="BB2496" i="5"/>
  <c r="BG2496" i="5"/>
  <c r="BL2496" i="5"/>
  <c r="BM2497" i="5"/>
  <c r="BB2500" i="5"/>
  <c r="BG2500" i="5"/>
  <c r="BM2501" i="5"/>
  <c r="BB2504" i="5"/>
  <c r="BG2504" i="5"/>
  <c r="BL2504" i="5"/>
  <c r="BM2505" i="5"/>
  <c r="BB2508" i="5"/>
  <c r="BG2508" i="5"/>
  <c r="BM2509" i="5"/>
  <c r="BB2512" i="5"/>
  <c r="BG2512" i="5"/>
  <c r="BM2513" i="5"/>
  <c r="BE2643" i="5"/>
  <c r="BJ2643" i="5"/>
  <c r="BO2643" i="5"/>
  <c r="AK2644" i="5"/>
  <c r="AU2644" i="5"/>
  <c r="AZ2644" i="5"/>
  <c r="AK2645" i="5"/>
  <c r="AP2645" i="5"/>
  <c r="AZ2645" i="5"/>
  <c r="BE2645" i="5"/>
  <c r="BJ2645" i="5"/>
  <c r="BO2645" i="5"/>
  <c r="AK2646" i="5"/>
  <c r="AP2646" i="5"/>
  <c r="BJ2646" i="5"/>
  <c r="BO2646" i="5"/>
  <c r="AP2647" i="5"/>
  <c r="AU2647" i="5"/>
  <c r="AZ2647" i="5"/>
  <c r="AR2527" i="5"/>
  <c r="AW2527" i="5"/>
  <c r="AP2558" i="5"/>
  <c r="BE2558" i="5"/>
  <c r="BJ2558" i="5"/>
  <c r="AK2559" i="5"/>
  <c r="AP2559" i="5"/>
  <c r="BJ2559" i="5"/>
  <c r="BO2559" i="5"/>
  <c r="AP2560" i="5"/>
  <c r="AZ2560" i="5"/>
  <c r="BO2560" i="5"/>
  <c r="AK2561" i="5"/>
  <c r="AZ2561" i="5"/>
  <c r="BE2561" i="5"/>
  <c r="AK2562" i="5"/>
  <c r="AP2562" i="5"/>
  <c r="AZ2562" i="5"/>
  <c r="BE2562" i="5"/>
  <c r="BJ2562" i="5"/>
  <c r="AP2563" i="5"/>
  <c r="BE2563" i="5"/>
  <c r="BJ2563" i="5"/>
  <c r="BO2563" i="5"/>
  <c r="AZ2564" i="5"/>
  <c r="BJ2564" i="5"/>
  <c r="BO2564" i="5"/>
  <c r="AK2565" i="5"/>
  <c r="AZ2565" i="5"/>
  <c r="BE2565" i="5"/>
  <c r="BO2565" i="5"/>
  <c r="BE2584" i="5"/>
  <c r="BO2586" i="5"/>
  <c r="BJ2593" i="5"/>
  <c r="AK2596" i="5"/>
  <c r="BE2579" i="5"/>
  <c r="BJ2579" i="5"/>
  <c r="BO2579" i="5"/>
  <c r="AZ2580" i="5"/>
  <c r="BE2580" i="5"/>
  <c r="BJ2580" i="5"/>
  <c r="BO2580" i="5"/>
  <c r="AK2581" i="5"/>
  <c r="AP2581" i="5"/>
  <c r="BE2581" i="5"/>
  <c r="BJ2581" i="5"/>
  <c r="BO2581" i="5"/>
  <c r="AK2582" i="5"/>
  <c r="AP2582" i="5"/>
  <c r="BJ2582" i="5"/>
  <c r="BO2582" i="5"/>
  <c r="AK2583" i="5"/>
  <c r="AP2583" i="5"/>
  <c r="BO2583" i="5"/>
  <c r="AK2584" i="5"/>
  <c r="AP2584" i="5"/>
  <c r="AZ2584" i="5"/>
  <c r="AK2585" i="5"/>
  <c r="AP2585" i="5"/>
  <c r="AZ2585" i="5"/>
  <c r="BE2585" i="5"/>
  <c r="BJ2585" i="5"/>
  <c r="AP2586" i="5"/>
  <c r="AZ2586" i="5"/>
  <c r="BE2586" i="5"/>
  <c r="BJ2586" i="5"/>
  <c r="AZ2587" i="5"/>
  <c r="BE2587" i="5"/>
  <c r="BJ2587" i="5"/>
  <c r="BO2587" i="5"/>
  <c r="AZ2588" i="5"/>
  <c r="BE2588" i="5"/>
  <c r="BJ2588" i="5"/>
  <c r="BO2588" i="5"/>
  <c r="AK2589" i="5"/>
  <c r="BE2589" i="5"/>
  <c r="BJ2589" i="5"/>
  <c r="BO2589" i="5"/>
  <c r="AK2590" i="5"/>
  <c r="AP2590" i="5"/>
  <c r="BJ2590" i="5"/>
  <c r="BO2590" i="5"/>
  <c r="AK2591" i="5"/>
  <c r="AP2591" i="5"/>
  <c r="AZ2591" i="5"/>
  <c r="BO2591" i="5"/>
  <c r="AK2592" i="5"/>
  <c r="AP2592" i="5"/>
  <c r="AZ2592" i="5"/>
  <c r="AK2593" i="5"/>
  <c r="AP2593" i="5"/>
  <c r="AZ2593" i="5"/>
  <c r="BE2593" i="5"/>
  <c r="AP2594" i="5"/>
  <c r="AZ2594" i="5"/>
  <c r="BE2594" i="5"/>
  <c r="BJ2594" i="5"/>
  <c r="BO2594" i="5"/>
  <c r="AZ2595" i="5"/>
  <c r="BE2595" i="5"/>
  <c r="BJ2595" i="5"/>
  <c r="BO2595" i="5"/>
  <c r="AZ2596" i="5"/>
  <c r="BE2596" i="5"/>
  <c r="BJ2596" i="5"/>
  <c r="BO2596" i="5"/>
  <c r="BB2527" i="5"/>
  <c r="BJ2543" i="5"/>
  <c r="BO2543" i="5"/>
  <c r="AP2544" i="5"/>
  <c r="AZ2544" i="5"/>
  <c r="BO2544" i="5"/>
  <c r="AK2545" i="5"/>
  <c r="AZ2545" i="5"/>
  <c r="BE2545" i="5"/>
  <c r="AK2546" i="5"/>
  <c r="AP2546" i="5"/>
  <c r="AZ2546" i="5"/>
  <c r="BE2546" i="5"/>
  <c r="BJ2546" i="5"/>
  <c r="AP2547" i="5"/>
  <c r="BE2547" i="5"/>
  <c r="BJ2547" i="5"/>
  <c r="BO2547" i="5"/>
  <c r="AZ2548" i="5"/>
  <c r="BJ2548" i="5"/>
  <c r="BO2548" i="5"/>
  <c r="AK2549" i="5"/>
  <c r="AZ2549" i="5"/>
  <c r="BE2549" i="5"/>
  <c r="BO2549" i="5"/>
  <c r="BE2597" i="5"/>
  <c r="BJ2597" i="5"/>
  <c r="BO2597" i="5"/>
  <c r="AK2598" i="5"/>
  <c r="AP2598" i="5"/>
  <c r="BJ2598" i="5"/>
  <c r="BO2598" i="5"/>
  <c r="AK2599" i="5"/>
  <c r="AP2599" i="5"/>
  <c r="AZ2599" i="5"/>
  <c r="BO2599" i="5"/>
  <c r="AK2600" i="5"/>
  <c r="AP2600" i="5"/>
  <c r="AZ2600" i="5"/>
  <c r="BE2600" i="5"/>
  <c r="AK2601" i="5"/>
  <c r="AP2601" i="5"/>
  <c r="AZ2601" i="5"/>
  <c r="BE2601" i="5"/>
  <c r="AP2602" i="5"/>
  <c r="AZ2602" i="5"/>
  <c r="BE2602" i="5"/>
  <c r="BJ2602" i="5"/>
  <c r="AZ2603" i="5"/>
  <c r="BE2603" i="5"/>
  <c r="BJ2603" i="5"/>
  <c r="BO2603" i="5"/>
  <c r="AK2604" i="5"/>
  <c r="AZ2604" i="5"/>
  <c r="BE2604" i="5"/>
  <c r="BJ2604" i="5"/>
  <c r="BO2604" i="5"/>
  <c r="AK2605" i="5"/>
  <c r="AP2605" i="5"/>
  <c r="BE2605" i="5"/>
  <c r="BJ2605" i="5"/>
  <c r="BO2605" i="5"/>
  <c r="AK2606" i="5"/>
  <c r="AZ2607" i="5"/>
  <c r="AP2648" i="5"/>
  <c r="AU2648" i="5"/>
  <c r="AZ2648" i="5"/>
  <c r="BE2648" i="5"/>
  <c r="BO2648" i="5"/>
  <c r="AK2649" i="5"/>
  <c r="BE2649" i="5"/>
  <c r="BJ2649" i="5"/>
  <c r="AK2650" i="5"/>
  <c r="AP2650" i="5"/>
  <c r="BE2650" i="5"/>
  <c r="BJ2650" i="5"/>
  <c r="AK2651" i="5"/>
  <c r="AP2651" i="5"/>
  <c r="BJ2651" i="5"/>
  <c r="BO2651" i="5"/>
  <c r="AP2652" i="5"/>
  <c r="AU2652" i="5"/>
  <c r="AZ2652" i="5"/>
  <c r="BO2652" i="5"/>
  <c r="AK2653" i="5"/>
  <c r="AU2653" i="5"/>
  <c r="AZ2653" i="5"/>
  <c r="BE2653" i="5"/>
  <c r="BO2653" i="5"/>
  <c r="AK2654" i="5"/>
  <c r="AP2654" i="5"/>
  <c r="BE2654" i="5"/>
  <c r="BJ2654" i="5"/>
  <c r="AK2655" i="5"/>
  <c r="AP2655" i="5"/>
  <c r="AU2655" i="5"/>
  <c r="BO2655" i="5"/>
  <c r="AK2656" i="5"/>
  <c r="AP2656" i="5"/>
  <c r="AU2656" i="5"/>
  <c r="BO2656" i="5"/>
  <c r="AK2657" i="5"/>
  <c r="AZ2657" i="5"/>
  <c r="BE2657" i="5"/>
  <c r="AK2658" i="5"/>
  <c r="AP2658" i="5"/>
  <c r="AZ2658" i="5"/>
  <c r="BE2658" i="5"/>
  <c r="BJ2658" i="5"/>
  <c r="AP2659" i="5"/>
  <c r="AU2659" i="5"/>
  <c r="BE2659" i="5"/>
  <c r="BJ2659" i="5"/>
  <c r="AZ2660" i="5"/>
  <c r="BE2660" i="5"/>
  <c r="BJ2660" i="5"/>
  <c r="BO2660" i="5"/>
  <c r="AK2661" i="5"/>
  <c r="AZ2661" i="5"/>
  <c r="BE2661" i="5"/>
  <c r="AK2662" i="5"/>
  <c r="AP2662" i="5"/>
  <c r="BE2662" i="5"/>
  <c r="BJ2662" i="5"/>
  <c r="AK2663" i="5"/>
  <c r="AP2663" i="5"/>
  <c r="AU2663" i="5"/>
  <c r="BJ2663" i="5"/>
  <c r="BO2663" i="5"/>
  <c r="AP2664" i="5"/>
  <c r="AU2664" i="5"/>
  <c r="AZ2664" i="5"/>
  <c r="AK2665" i="5"/>
  <c r="AP2665" i="5"/>
  <c r="AU2665" i="5"/>
  <c r="AZ2665" i="5"/>
  <c r="BE2665" i="5"/>
  <c r="AK2666" i="5"/>
  <c r="AP2666" i="5"/>
  <c r="BE2666" i="5"/>
  <c r="BJ2666" i="5"/>
  <c r="AP2667" i="5"/>
  <c r="AU2667" i="5"/>
  <c r="BE2667" i="5"/>
  <c r="BJ2667" i="5"/>
  <c r="BO2667" i="5"/>
  <c r="AU2668" i="5"/>
  <c r="AZ2668" i="5"/>
  <c r="BJ2668" i="5"/>
  <c r="BO2668" i="5"/>
  <c r="BE2669" i="5"/>
  <c r="BJ2669" i="5"/>
  <c r="BO2669" i="5"/>
  <c r="AK2670" i="5"/>
  <c r="AP2670" i="5"/>
  <c r="BE2670" i="5"/>
  <c r="BB2516" i="5"/>
  <c r="BG2516" i="5"/>
  <c r="BM2517" i="5"/>
  <c r="BB2520" i="5"/>
  <c r="BG2520" i="5"/>
  <c r="BL2520" i="5"/>
  <c r="BM2521" i="5"/>
  <c r="BB2524" i="5"/>
  <c r="BG2524" i="5"/>
  <c r="BL2524" i="5"/>
  <c r="BB2528" i="5"/>
  <c r="BG2528" i="5"/>
  <c r="BL2528" i="5"/>
  <c r="AP2550" i="5"/>
  <c r="BE2550" i="5"/>
  <c r="BJ2550" i="5"/>
  <c r="AK2551" i="5"/>
  <c r="AP2551" i="5"/>
  <c r="BJ2551" i="5"/>
  <c r="BO2551" i="5"/>
  <c r="AP2552" i="5"/>
  <c r="AZ2552" i="5"/>
  <c r="BO2552" i="5"/>
  <c r="AK2553" i="5"/>
  <c r="AZ2553" i="5"/>
  <c r="BE2553" i="5"/>
  <c r="AK2554" i="5"/>
  <c r="AP2554" i="5"/>
  <c r="AZ2554" i="5"/>
  <c r="BE2554" i="5"/>
  <c r="BJ2554" i="5"/>
  <c r="AP2555" i="5"/>
  <c r="BE2555" i="5"/>
  <c r="BJ2555" i="5"/>
  <c r="BO2555" i="5"/>
  <c r="AZ2556" i="5"/>
  <c r="BJ2556" i="5"/>
  <c r="BO2556" i="5"/>
  <c r="AK2557" i="5"/>
  <c r="AZ2557" i="5"/>
  <c r="BE2557" i="5"/>
  <c r="BO2557" i="5"/>
  <c r="BJ2606" i="5"/>
  <c r="BO2606" i="5"/>
  <c r="AK2607" i="5"/>
  <c r="AP2607" i="5"/>
  <c r="BO2607" i="5"/>
  <c r="AK2608" i="5"/>
  <c r="AP2608" i="5"/>
  <c r="AZ2608" i="5"/>
  <c r="BE2608" i="5"/>
  <c r="AK2609" i="5"/>
  <c r="AP2609" i="5"/>
  <c r="AZ2609" i="5"/>
  <c r="BE2609" i="5"/>
  <c r="BJ2609" i="5"/>
  <c r="AP2610" i="5"/>
  <c r="AZ2610" i="5"/>
  <c r="BE2610" i="5"/>
  <c r="BJ2670" i="5"/>
  <c r="BO2670" i="5"/>
  <c r="AK2671" i="5"/>
  <c r="AP2671" i="5"/>
  <c r="AU2671" i="5"/>
  <c r="BJ2671" i="5"/>
  <c r="BO2671" i="5"/>
  <c r="AK2672" i="5"/>
  <c r="AP2672" i="5"/>
  <c r="AU2672" i="5"/>
  <c r="BO2672" i="5"/>
  <c r="AK2673" i="5"/>
  <c r="AP2673" i="5"/>
  <c r="AU2673" i="5"/>
  <c r="AZ2673" i="5"/>
  <c r="BE2673" i="5"/>
  <c r="AK2674" i="5"/>
  <c r="AP2674" i="5"/>
  <c r="AU2674" i="5"/>
  <c r="AZ2674" i="5"/>
  <c r="BE2674" i="5"/>
  <c r="BJ2674" i="5"/>
  <c r="AP2675" i="5"/>
  <c r="AU2675" i="5"/>
  <c r="AZ2675" i="5"/>
  <c r="BE2675" i="5"/>
  <c r="BJ2675" i="5"/>
  <c r="BO2675" i="5"/>
  <c r="AU2676" i="5"/>
  <c r="AZ2676" i="5"/>
  <c r="BE2676" i="5"/>
  <c r="BJ2676" i="5"/>
  <c r="BO2676" i="5"/>
  <c r="AK2677" i="5"/>
  <c r="AZ2677" i="5"/>
  <c r="BE2677" i="5"/>
  <c r="BJ2677" i="5"/>
  <c r="BO2677" i="5"/>
  <c r="AK2678" i="5"/>
  <c r="AP2678" i="5"/>
  <c r="BE2678" i="5"/>
  <c r="BJ2678" i="5"/>
  <c r="BO2678" i="5"/>
  <c r="AK2679" i="5"/>
  <c r="AP2679" i="5"/>
  <c r="AU2679" i="5"/>
  <c r="BJ2679" i="5"/>
  <c r="BO2679" i="5"/>
  <c r="AK2680" i="5"/>
  <c r="AP2680" i="5"/>
  <c r="AU2680" i="5"/>
  <c r="AZ2680" i="5"/>
  <c r="BO2680" i="5"/>
  <c r="AK2681" i="5"/>
  <c r="AP2681" i="5"/>
  <c r="AU2681" i="5"/>
  <c r="AZ2681" i="5"/>
  <c r="BE2681" i="5"/>
  <c r="AK2682" i="5"/>
  <c r="AP2682" i="5"/>
  <c r="AU2682" i="5"/>
  <c r="AZ2682" i="5"/>
  <c r="BE2682" i="5"/>
  <c r="BJ2682" i="5"/>
  <c r="AP2683" i="5"/>
  <c r="AU2683" i="5"/>
  <c r="AZ2683" i="5"/>
  <c r="BE2683" i="5"/>
  <c r="BJ2683" i="5"/>
  <c r="BO2683" i="5"/>
  <c r="AU2684" i="5"/>
  <c r="AZ2684" i="5"/>
  <c r="BE2684" i="5"/>
  <c r="BJ2684" i="5"/>
  <c r="BO2684" i="5"/>
  <c r="AK2685" i="5"/>
  <c r="AZ2685" i="5"/>
  <c r="BE2685" i="5"/>
  <c r="BJ2685" i="5"/>
  <c r="BO2685" i="5"/>
  <c r="BE2540" i="5"/>
  <c r="BO2542" i="5"/>
  <c r="AP2545" i="5"/>
  <c r="BJ2549" i="5"/>
  <c r="AK2552" i="5"/>
  <c r="AZ2555" i="5"/>
  <c r="BJ2557" i="5"/>
  <c r="AK2560" i="5"/>
  <c r="AZ2563" i="5"/>
  <c r="BJ2565" i="5"/>
  <c r="AZ2583" i="5"/>
  <c r="AK2588" i="5"/>
  <c r="AP2597" i="5"/>
  <c r="BJ2601" i="5"/>
  <c r="AZ2615" i="5"/>
  <c r="BE2624" i="5"/>
  <c r="BJ2633" i="5"/>
  <c r="AZ2656" i="5"/>
  <c r="BJ2568" i="5"/>
  <c r="AK2580" i="5"/>
  <c r="AP2589" i="5"/>
  <c r="BO2602" i="5"/>
  <c r="AK2612" i="5"/>
  <c r="BE2616" i="5"/>
  <c r="AP2621" i="5"/>
  <c r="BJ2625" i="5"/>
  <c r="BO2634" i="5"/>
  <c r="AK2640" i="5"/>
  <c r="BE2644" i="5"/>
  <c r="AP2649" i="5"/>
  <c r="AZ2672" i="5"/>
  <c r="AZ2539" i="5"/>
  <c r="BJ2541" i="5"/>
  <c r="AK2544" i="5"/>
  <c r="AZ2547" i="5"/>
  <c r="BE2548" i="5"/>
  <c r="BO2550" i="5"/>
  <c r="AP2553" i="5"/>
  <c r="BE2556" i="5"/>
  <c r="BO2558" i="5"/>
  <c r="AP2561" i="5"/>
  <c r="BE2564" i="5"/>
  <c r="BO2566" i="5"/>
  <c r="BJ2569" i="5"/>
  <c r="BE2592" i="5"/>
  <c r="BO2610" i="5"/>
  <c r="AK2620" i="5"/>
  <c r="AP2629" i="5"/>
  <c r="BO2538" i="5"/>
  <c r="AK2539" i="5"/>
  <c r="AK2540" i="5"/>
  <c r="AP2540" i="5"/>
  <c r="AP2541" i="5"/>
  <c r="AZ2542" i="5"/>
  <c r="AZ2543" i="5"/>
  <c r="BE2543" i="5"/>
  <c r="BE2544" i="5"/>
  <c r="BJ2544" i="5"/>
  <c r="BJ2545" i="5"/>
  <c r="BO2545" i="5"/>
  <c r="BO2546" i="5"/>
  <c r="AK2547" i="5"/>
  <c r="AK2548" i="5"/>
  <c r="AP2548" i="5"/>
  <c r="AP2549" i="5"/>
  <c r="AZ2550" i="5"/>
  <c r="AZ2551" i="5"/>
  <c r="BE2551" i="5"/>
  <c r="BE2552" i="5"/>
  <c r="BJ2552" i="5"/>
  <c r="BJ2553" i="5"/>
  <c r="BO2553" i="5"/>
  <c r="BO2554" i="5"/>
  <c r="AK2555" i="5"/>
  <c r="AK2556" i="5"/>
  <c r="AP2556" i="5"/>
  <c r="AP2557" i="5"/>
  <c r="AZ2558" i="5"/>
  <c r="AZ2559" i="5"/>
  <c r="BE2559" i="5"/>
  <c r="BE2560" i="5"/>
  <c r="BJ2560" i="5"/>
  <c r="BJ2561" i="5"/>
  <c r="BO2561" i="5"/>
  <c r="BO2562" i="5"/>
  <c r="AK2563" i="5"/>
  <c r="AK2564" i="5"/>
  <c r="AP2564" i="5"/>
  <c r="AP2565" i="5"/>
  <c r="AZ2566" i="5"/>
  <c r="AZ2567" i="5"/>
  <c r="BJ2567" i="5"/>
  <c r="AP2569" i="5"/>
  <c r="BE2570" i="5"/>
  <c r="BJ2570" i="5"/>
  <c r="AK2572" i="5"/>
  <c r="BJ2573" i="5"/>
  <c r="BO2573" i="5"/>
  <c r="AK2574" i="5"/>
  <c r="BE2578" i="5"/>
  <c r="BO2650" i="5"/>
  <c r="AZ2659" i="5"/>
  <c r="BE2668" i="5"/>
  <c r="AP2568" i="5"/>
  <c r="AZ2570" i="5"/>
  <c r="BJ2572" i="5"/>
  <c r="AZ2574" i="5"/>
  <c r="BE2574" i="5"/>
  <c r="BE2575" i="5"/>
  <c r="BJ2575" i="5"/>
  <c r="BJ2576" i="5"/>
  <c r="BO2576" i="5"/>
  <c r="BO2577" i="5"/>
  <c r="AK2578" i="5"/>
  <c r="AK2579" i="5"/>
  <c r="AP2579" i="5"/>
  <c r="AP2580" i="5"/>
  <c r="AZ2581" i="5"/>
  <c r="AZ2582" i="5"/>
  <c r="BE2582" i="5"/>
  <c r="BE2583" i="5"/>
  <c r="BJ2583" i="5"/>
  <c r="BJ2584" i="5"/>
  <c r="BO2584" i="5"/>
  <c r="BO2585" i="5"/>
  <c r="AK2586" i="5"/>
  <c r="AK2587" i="5"/>
  <c r="AP2587" i="5"/>
  <c r="AP2588" i="5"/>
  <c r="AZ2589" i="5"/>
  <c r="AZ2590" i="5"/>
  <c r="BE2590" i="5"/>
  <c r="BE2591" i="5"/>
  <c r="BJ2591" i="5"/>
  <c r="BJ2592" i="5"/>
  <c r="BO2592" i="5"/>
  <c r="BO2593" i="5"/>
  <c r="AK2594" i="5"/>
  <c r="AK2595" i="5"/>
  <c r="AP2595" i="5"/>
  <c r="AP2596" i="5"/>
  <c r="AZ2597" i="5"/>
  <c r="AZ2598" i="5"/>
  <c r="BE2598" i="5"/>
  <c r="BE2599" i="5"/>
  <c r="BJ2599" i="5"/>
  <c r="BJ2600" i="5"/>
  <c r="BO2600" i="5"/>
  <c r="BO2601" i="5"/>
  <c r="AK2602" i="5"/>
  <c r="AK2603" i="5"/>
  <c r="AP2603" i="5"/>
  <c r="AP2604" i="5"/>
  <c r="AZ2605" i="5"/>
  <c r="AZ2606" i="5"/>
  <c r="BE2606" i="5"/>
  <c r="BE2607" i="5"/>
  <c r="BJ2607" i="5"/>
  <c r="BJ2608" i="5"/>
  <c r="BO2608" i="5"/>
  <c r="BO2609" i="5"/>
  <c r="AK2610" i="5"/>
  <c r="AK2611" i="5"/>
  <c r="AP2611" i="5"/>
  <c r="AP2612" i="5"/>
  <c r="AZ2613" i="5"/>
  <c r="AZ2614" i="5"/>
  <c r="BE2614" i="5"/>
  <c r="BE2615" i="5"/>
  <c r="BJ2615" i="5"/>
  <c r="BJ2616" i="5"/>
  <c r="BO2616" i="5"/>
  <c r="BO2617" i="5"/>
  <c r="AK2618" i="5"/>
  <c r="AK2619" i="5"/>
  <c r="AP2619" i="5"/>
  <c r="AP2620" i="5"/>
  <c r="AZ2621" i="5"/>
  <c r="AZ2622" i="5"/>
  <c r="BE2622" i="5"/>
  <c r="BE2623" i="5"/>
  <c r="BJ2623" i="5"/>
  <c r="BJ2624" i="5"/>
  <c r="BO2624" i="5"/>
  <c r="BO2625" i="5"/>
  <c r="AK2626" i="5"/>
  <c r="AK2627" i="5"/>
  <c r="AP2627" i="5"/>
  <c r="AP2628" i="5"/>
  <c r="AZ2629" i="5"/>
  <c r="AZ2630" i="5"/>
  <c r="BE2630" i="5"/>
  <c r="BE2631" i="5"/>
  <c r="BJ2631" i="5"/>
  <c r="BJ2632" i="5"/>
  <c r="BO2632" i="5"/>
  <c r="BO2633" i="5"/>
  <c r="AK2634" i="5"/>
  <c r="AK2635" i="5"/>
  <c r="AP2635" i="5"/>
  <c r="AP2636" i="5"/>
  <c r="AZ2637" i="5"/>
  <c r="BJ2638" i="5"/>
  <c r="BO2638" i="5"/>
  <c r="BJ2641" i="5"/>
  <c r="AK2642" i="5"/>
  <c r="AZ2643" i="5"/>
  <c r="BO2644" i="5"/>
  <c r="AU2646" i="5"/>
  <c r="BE2646" i="5"/>
  <c r="BO2647" i="5"/>
  <c r="AK2648" i="5"/>
  <c r="AZ2649" i="5"/>
  <c r="AU2651" i="5"/>
  <c r="BO2659" i="5"/>
  <c r="AK2669" i="5"/>
  <c r="AZ2638" i="5"/>
  <c r="AK2643" i="5"/>
  <c r="BE2647" i="5"/>
  <c r="AP2653" i="5"/>
  <c r="BE2567" i="5"/>
  <c r="BO2569" i="5"/>
  <c r="AP2572" i="5"/>
  <c r="BJ2640" i="5"/>
  <c r="AU2645" i="5"/>
  <c r="BO2649" i="5"/>
  <c r="AK2652" i="5"/>
  <c r="BO2654" i="5"/>
  <c r="AK2664" i="5"/>
  <c r="BO2637" i="5"/>
  <c r="AP2640" i="5"/>
  <c r="AZ2642" i="5"/>
  <c r="BJ2644" i="5"/>
  <c r="AK2647" i="5"/>
  <c r="AU2649" i="5"/>
  <c r="BJ2653" i="5"/>
  <c r="AU2658" i="5"/>
  <c r="BO2662" i="5"/>
  <c r="AZ2667" i="5"/>
  <c r="BE2639" i="5"/>
  <c r="BO2641" i="5"/>
  <c r="AP2644" i="5"/>
  <c r="AZ2646" i="5"/>
  <c r="BJ2648" i="5"/>
  <c r="AU2650" i="5"/>
  <c r="AZ2650" i="5"/>
  <c r="AZ2651" i="5"/>
  <c r="BE2651" i="5"/>
  <c r="BE2652" i="5"/>
  <c r="BJ2652" i="5"/>
  <c r="BJ2655" i="5"/>
  <c r="AP2657" i="5"/>
  <c r="AU2657" i="5"/>
  <c r="AU2660" i="5"/>
  <c r="BJ2661" i="5"/>
  <c r="BO2661" i="5"/>
  <c r="BO2664" i="5"/>
  <c r="AU2666" i="5"/>
  <c r="AZ2666" i="5"/>
  <c r="AZ2669" i="5"/>
  <c r="AU2654" i="5"/>
  <c r="AZ2654" i="5"/>
  <c r="AZ2655" i="5"/>
  <c r="BE2655" i="5"/>
  <c r="BE2656" i="5"/>
  <c r="BJ2656" i="5"/>
  <c r="BJ2657" i="5"/>
  <c r="BO2657" i="5"/>
  <c r="BO2658" i="5"/>
  <c r="AK2659" i="5"/>
  <c r="AK2660" i="5"/>
  <c r="AP2660" i="5"/>
  <c r="AP2661" i="5"/>
  <c r="AU2661" i="5"/>
  <c r="AU2662" i="5"/>
  <c r="AZ2662" i="5"/>
  <c r="AZ2663" i="5"/>
  <c r="BE2663" i="5"/>
  <c r="BE2664" i="5"/>
  <c r="BJ2664" i="5"/>
  <c r="BJ2665" i="5"/>
  <c r="BO2665" i="5"/>
  <c r="BO2666" i="5"/>
  <c r="AK2667" i="5"/>
  <c r="AK2668" i="5"/>
  <c r="AP2668" i="5"/>
  <c r="AP2669" i="5"/>
  <c r="AU2669" i="5"/>
  <c r="AU2670" i="5"/>
  <c r="AZ2670" i="5"/>
  <c r="AZ2671" i="5"/>
  <c r="BE2671" i="5"/>
  <c r="BE2672" i="5"/>
  <c r="BJ2672" i="5"/>
  <c r="BJ2673" i="5"/>
  <c r="BO2673" i="5"/>
  <c r="BO2674" i="5"/>
  <c r="AK2675" i="5"/>
  <c r="AK2676" i="5"/>
  <c r="AP2676" i="5"/>
  <c r="AP2677" i="5"/>
  <c r="AU2677" i="5"/>
  <c r="AU2678" i="5"/>
  <c r="AZ2678" i="5"/>
  <c r="AZ2679" i="5"/>
  <c r="BE2679" i="5"/>
  <c r="BE2680" i="5"/>
  <c r="BJ2680" i="5"/>
  <c r="BJ2681" i="5"/>
  <c r="BO2681" i="5"/>
  <c r="BO2682" i="5"/>
  <c r="AK2683" i="5"/>
  <c r="AK2684" i="5"/>
  <c r="AP2684" i="5"/>
  <c r="AP2685" i="5"/>
  <c r="AU2685" i="5"/>
  <c r="AM2383" i="5"/>
  <c r="BG2384" i="5"/>
  <c r="AM2387" i="5"/>
  <c r="BG2388" i="5"/>
  <c r="AM2382" i="5"/>
  <c r="AR2382" i="5"/>
  <c r="BB2383" i="5"/>
  <c r="BG2383" i="5"/>
  <c r="BL2383" i="5"/>
  <c r="AM2386" i="5"/>
  <c r="AR2386" i="5"/>
  <c r="BB2387" i="5"/>
  <c r="BG2387" i="5"/>
  <c r="BL2387" i="5"/>
  <c r="AM2390" i="5"/>
  <c r="AR2384" i="5"/>
  <c r="BB2385" i="5"/>
  <c r="BL2385" i="5"/>
  <c r="AR2388" i="5"/>
  <c r="BB2389" i="5"/>
  <c r="BL2389" i="5"/>
  <c r="BM2455" i="5"/>
  <c r="AM2455" i="5"/>
  <c r="AR2456" i="5"/>
  <c r="AW2456" i="5"/>
  <c r="AR2458" i="5"/>
  <c r="AW2458" i="5"/>
  <c r="AM2417" i="5"/>
  <c r="AM2418" i="5"/>
  <c r="AM2419" i="5"/>
  <c r="AM2420" i="5"/>
  <c r="AM2421" i="5"/>
  <c r="AM2422" i="5"/>
  <c r="AM2423" i="5"/>
  <c r="AM2424" i="5"/>
  <c r="AM2425" i="5"/>
  <c r="AM2426" i="5"/>
  <c r="AM2427" i="5"/>
  <c r="AM2428" i="5"/>
  <c r="AM2429" i="5"/>
  <c r="AM2430" i="5"/>
  <c r="AM2431" i="5"/>
  <c r="AM2432" i="5"/>
  <c r="AM2433" i="5"/>
  <c r="AM2434" i="5"/>
  <c r="AM2435" i="5"/>
  <c r="AM2436" i="5"/>
  <c r="AM2437" i="5"/>
  <c r="AM2438" i="5"/>
  <c r="AM2439" i="5"/>
  <c r="AM2440" i="5"/>
  <c r="AM2441" i="5"/>
  <c r="AM2442" i="5"/>
  <c r="AM2443" i="5"/>
  <c r="AM2444" i="5"/>
  <c r="AM2445" i="5"/>
  <c r="AM2446" i="5"/>
  <c r="AM2447" i="5"/>
  <c r="AM2448" i="5"/>
  <c r="AM2449" i="5"/>
  <c r="AM2450" i="5"/>
  <c r="AM2451" i="5"/>
  <c r="AM2452" i="5"/>
  <c r="AM2453" i="5"/>
  <c r="AM2454" i="5"/>
  <c r="BG2458" i="5"/>
  <c r="AW2455" i="5"/>
  <c r="BG2455" i="5"/>
  <c r="BL2455" i="5"/>
  <c r="BG2457" i="5"/>
  <c r="BL2457" i="5"/>
  <c r="AM2488" i="5"/>
  <c r="BM2488" i="5"/>
  <c r="BL2495" i="5"/>
  <c r="BL2503" i="5"/>
  <c r="BL2513" i="5"/>
  <c r="AM2456" i="5"/>
  <c r="AM2457" i="5"/>
  <c r="AM2458" i="5"/>
  <c r="AM2459" i="5"/>
  <c r="AM2460" i="5"/>
  <c r="AM2461" i="5"/>
  <c r="AM2462" i="5"/>
  <c r="AM2463" i="5"/>
  <c r="AM2464" i="5"/>
  <c r="AM2465" i="5"/>
  <c r="AM2466" i="5"/>
  <c r="AM2467" i="5"/>
  <c r="AM2468" i="5"/>
  <c r="AM2469" i="5"/>
  <c r="AM2470" i="5"/>
  <c r="AM2471" i="5"/>
  <c r="AM2472" i="5"/>
  <c r="AM2473" i="5"/>
  <c r="AM2474" i="5"/>
  <c r="AM2475" i="5"/>
  <c r="AM2476" i="5"/>
  <c r="AM2477" i="5"/>
  <c r="AM2478" i="5"/>
  <c r="AM2479" i="5"/>
  <c r="AM2480" i="5"/>
  <c r="AM2481" i="5"/>
  <c r="AM2482" i="5"/>
  <c r="AM2483" i="5"/>
  <c r="AM2484" i="5"/>
  <c r="AM2485" i="5"/>
  <c r="AM2486" i="5"/>
  <c r="AM2487" i="5"/>
  <c r="AM2491" i="5"/>
  <c r="AW2491" i="5"/>
  <c r="BG2493" i="5"/>
  <c r="BL2493" i="5"/>
  <c r="AM2499" i="5"/>
  <c r="AW2499" i="5"/>
  <c r="BG2501" i="5"/>
  <c r="BL2501" i="5"/>
  <c r="AM2507" i="5"/>
  <c r="AW2507" i="5"/>
  <c r="BL2510" i="5"/>
  <c r="BL2514" i="5"/>
  <c r="BL2487" i="5"/>
  <c r="BL2491" i="5"/>
  <c r="BL2494" i="5"/>
  <c r="BL2499" i="5"/>
  <c r="BL2502" i="5"/>
  <c r="BL2507" i="5"/>
  <c r="BL2511" i="5"/>
  <c r="BL2515" i="5"/>
  <c r="AM2489" i="5"/>
  <c r="AR2489" i="5"/>
  <c r="BL2492" i="5"/>
  <c r="AM2495" i="5"/>
  <c r="AW2495" i="5"/>
  <c r="BG2497" i="5"/>
  <c r="BL2497" i="5"/>
  <c r="BL2500" i="5"/>
  <c r="AM2503" i="5"/>
  <c r="AW2503" i="5"/>
  <c r="BG2505" i="5"/>
  <c r="BL2505" i="5"/>
  <c r="BL2508" i="5"/>
  <c r="BL2512" i="5"/>
  <c r="BL2516" i="5"/>
  <c r="BL2517" i="5"/>
  <c r="BL2519" i="5"/>
  <c r="BL2521" i="5"/>
  <c r="BG2523" i="5"/>
  <c r="BL2523" i="5"/>
  <c r="BG2525" i="5"/>
  <c r="BL2525" i="5"/>
  <c r="BG2527" i="5"/>
  <c r="BL2527" i="5"/>
  <c r="BG2529" i="5"/>
  <c r="BL2529" i="5"/>
  <c r="BG2488" i="5"/>
  <c r="BL2488" i="5"/>
  <c r="BG2489" i="5"/>
  <c r="BL2489" i="5"/>
  <c r="BG2490" i="5"/>
  <c r="BL2490" i="5"/>
  <c r="AM2492" i="5"/>
  <c r="AR2492" i="5"/>
  <c r="AW2492" i="5"/>
  <c r="AM2494" i="5"/>
  <c r="AR2494" i="5"/>
  <c r="AW2494" i="5"/>
  <c r="AM2496" i="5"/>
  <c r="AR2496" i="5"/>
  <c r="AW2496" i="5"/>
  <c r="AM2498" i="5"/>
  <c r="AR2498" i="5"/>
  <c r="AW2498" i="5"/>
  <c r="AM2500" i="5"/>
  <c r="AR2500" i="5"/>
  <c r="AW2500" i="5"/>
  <c r="AM2502" i="5"/>
  <c r="AR2502" i="5"/>
  <c r="AW2502" i="5"/>
  <c r="AM2504" i="5"/>
  <c r="AR2504" i="5"/>
  <c r="AW2504" i="5"/>
  <c r="AM2506" i="5"/>
  <c r="AR2506" i="5"/>
  <c r="AW2506" i="5"/>
  <c r="AM2508" i="5"/>
  <c r="AR2508" i="5"/>
  <c r="AW2508" i="5"/>
  <c r="AM2510" i="5"/>
  <c r="AR2510" i="5"/>
  <c r="AW2510" i="5"/>
  <c r="AM2512" i="5"/>
  <c r="AR2512" i="5"/>
  <c r="AW2512" i="5"/>
  <c r="AM2514" i="5"/>
  <c r="AR2514" i="5"/>
  <c r="AW2514" i="5"/>
  <c r="AM2516" i="5"/>
  <c r="AR2516" i="5"/>
  <c r="AW2516" i="5"/>
  <c r="AM2518" i="5"/>
  <c r="AR2518" i="5"/>
  <c r="AW2518" i="5"/>
  <c r="AM2520" i="5"/>
  <c r="AR2520" i="5"/>
  <c r="AW2520" i="5"/>
  <c r="BM2522" i="5"/>
  <c r="AR2522" i="5"/>
  <c r="AW2522" i="5"/>
  <c r="BM2524" i="5"/>
  <c r="AR2524" i="5"/>
  <c r="AW2524" i="5"/>
  <c r="BM2526" i="5"/>
  <c r="AR2526" i="5"/>
  <c r="AW2526" i="5"/>
  <c r="BM2528" i="5"/>
  <c r="AR2528" i="5"/>
  <c r="AW2528" i="5"/>
  <c r="AW2509" i="5"/>
  <c r="AM2511" i="5"/>
  <c r="AW2511" i="5"/>
  <c r="AM2513" i="5"/>
  <c r="AW2513" i="5"/>
  <c r="AM2515" i="5"/>
  <c r="AW2515" i="5"/>
  <c r="AM2517" i="5"/>
  <c r="AW2517" i="5"/>
  <c r="AM2519" i="5"/>
  <c r="AW2519" i="5"/>
  <c r="AM2521" i="5"/>
  <c r="AW2521" i="5"/>
  <c r="BM2523" i="5"/>
  <c r="AW2523" i="5"/>
  <c r="BM2525" i="5"/>
  <c r="BM2527" i="5"/>
  <c r="AM2522" i="5"/>
  <c r="AM2523" i="5"/>
  <c r="AM2524" i="5"/>
  <c r="AM2525" i="5"/>
  <c r="AM2526" i="5"/>
  <c r="AM2527" i="5"/>
  <c r="AM2528" i="5"/>
  <c r="AM2529" i="5"/>
  <c r="AM2381" i="5"/>
  <c r="BM2381" i="5"/>
  <c r="AZ2537" i="5"/>
  <c r="AK2537" i="5"/>
  <c r="BE2537" i="5"/>
  <c r="AP2537" i="5"/>
  <c r="BJ2537" i="5"/>
  <c r="BO2537" i="5"/>
  <c r="BB2381" i="5"/>
  <c r="BG2381" i="5"/>
  <c r="AW2381" i="5"/>
  <c r="BL2381" i="5"/>
  <c r="AR2381" i="5"/>
  <c r="AZ2359" i="5"/>
  <c r="AX2351" i="5"/>
  <c r="AN2359" i="5"/>
  <c r="BB2350" i="5"/>
  <c r="AV2360" i="5"/>
  <c r="AL2350" i="5"/>
  <c r="BD2359" i="5"/>
  <c r="BF2350" i="5"/>
  <c r="AR2359" i="5"/>
  <c r="AR2360" i="5"/>
  <c r="BF2351" i="5"/>
  <c r="AV2359" i="5"/>
  <c r="AN2360" i="5"/>
  <c r="BD2360" i="5"/>
  <c r="AP2351" i="5"/>
  <c r="AP2350" i="5"/>
  <c r="AX2350" i="5"/>
  <c r="AL2351" i="5"/>
  <c r="BB2351" i="5"/>
  <c r="AJ2359" i="5"/>
  <c r="AJ2360" i="5"/>
  <c r="AZ2360" i="5"/>
  <c r="AG2330" i="5"/>
  <c r="AI2330" i="5"/>
  <c r="AG2331" i="5"/>
  <c r="AI2331" i="5"/>
  <c r="AG2332" i="5"/>
  <c r="AI2332" i="5"/>
  <c r="AG2333" i="5"/>
  <c r="AI2333" i="5"/>
  <c r="AG2334" i="5"/>
  <c r="AI2334" i="5"/>
  <c r="AI2329" i="5"/>
  <c r="AG2329" i="5"/>
  <c r="AI2326" i="5"/>
  <c r="B2336" i="5" s="1"/>
  <c r="BG2316" i="5"/>
  <c r="BE2316" i="5"/>
  <c r="BC2316" i="5"/>
  <c r="BA2316" i="5"/>
  <c r="AY2316" i="5"/>
  <c r="AW2316" i="5"/>
  <c r="AS2316" i="5"/>
  <c r="AQ2316" i="5"/>
  <c r="AO2316" i="5"/>
  <c r="AM2316" i="5"/>
  <c r="AK2316" i="5"/>
  <c r="AI2316" i="5"/>
  <c r="AG2316" i="5"/>
  <c r="BG2315" i="5"/>
  <c r="BE2315" i="5"/>
  <c r="BC2315" i="5"/>
  <c r="BA2315" i="5"/>
  <c r="AY2315" i="5"/>
  <c r="AW2315" i="5"/>
  <c r="AS2315" i="5"/>
  <c r="AQ2315" i="5"/>
  <c r="AO2315" i="5"/>
  <c r="AM2315" i="5"/>
  <c r="AK2315" i="5"/>
  <c r="AI2315" i="5"/>
  <c r="AG2315" i="5"/>
  <c r="BG2314" i="5"/>
  <c r="BE2314" i="5"/>
  <c r="BC2314" i="5"/>
  <c r="BA2314" i="5"/>
  <c r="AY2314" i="5"/>
  <c r="AW2314" i="5"/>
  <c r="AS2314" i="5"/>
  <c r="AQ2314" i="5"/>
  <c r="AO2314" i="5"/>
  <c r="AM2314" i="5"/>
  <c r="AK2314" i="5"/>
  <c r="AI2314" i="5"/>
  <c r="AG2314" i="5"/>
  <c r="BG2313" i="5"/>
  <c r="BE2313" i="5"/>
  <c r="BC2313" i="5"/>
  <c r="BA2313" i="5"/>
  <c r="AY2313" i="5"/>
  <c r="AW2313" i="5"/>
  <c r="AS2313" i="5"/>
  <c r="AQ2313" i="5"/>
  <c r="AO2313" i="5"/>
  <c r="AM2313" i="5"/>
  <c r="AK2313" i="5"/>
  <c r="AI2313" i="5"/>
  <c r="AG2313" i="5"/>
  <c r="BG2312" i="5"/>
  <c r="BE2312" i="5"/>
  <c r="BC2312" i="5"/>
  <c r="BA2312" i="5"/>
  <c r="AY2312" i="5"/>
  <c r="AW2312" i="5"/>
  <c r="AS2312" i="5"/>
  <c r="AQ2312" i="5"/>
  <c r="AO2312" i="5"/>
  <c r="AM2312" i="5"/>
  <c r="AK2312" i="5"/>
  <c r="AI2312" i="5"/>
  <c r="AG2312" i="5"/>
  <c r="BG2311" i="5"/>
  <c r="BE2311" i="5"/>
  <c r="BC2311" i="5"/>
  <c r="BA2311" i="5"/>
  <c r="AY2311" i="5"/>
  <c r="AW2311" i="5"/>
  <c r="AS2311" i="5"/>
  <c r="AQ2311" i="5"/>
  <c r="AO2311" i="5"/>
  <c r="AM2311" i="5"/>
  <c r="AK2311" i="5"/>
  <c r="AI2311" i="5"/>
  <c r="AG2311" i="5"/>
  <c r="BG2310" i="5"/>
  <c r="BE2310" i="5"/>
  <c r="BC2310" i="5"/>
  <c r="BA2310" i="5"/>
  <c r="AY2310" i="5"/>
  <c r="AW2310" i="5"/>
  <c r="AS2310" i="5"/>
  <c r="AQ2310" i="5"/>
  <c r="AO2310" i="5"/>
  <c r="AM2310" i="5"/>
  <c r="AK2310" i="5"/>
  <c r="AI2310" i="5"/>
  <c r="AG2310" i="5"/>
  <c r="BG2309" i="5"/>
  <c r="BE2309" i="5"/>
  <c r="BC2309" i="5"/>
  <c r="BA2309" i="5"/>
  <c r="AY2309" i="5"/>
  <c r="AW2309" i="5"/>
  <c r="AS2309" i="5"/>
  <c r="AQ2309" i="5"/>
  <c r="AO2309" i="5"/>
  <c r="AM2309" i="5"/>
  <c r="AK2309" i="5"/>
  <c r="AI2309" i="5"/>
  <c r="AG2309" i="5"/>
  <c r="BG2308" i="5"/>
  <c r="BE2308" i="5"/>
  <c r="BC2308" i="5"/>
  <c r="BA2308" i="5"/>
  <c r="AY2308" i="5"/>
  <c r="AW2308" i="5"/>
  <c r="AS2308" i="5"/>
  <c r="AQ2308" i="5"/>
  <c r="AO2308" i="5"/>
  <c r="AM2308" i="5"/>
  <c r="AK2308" i="5"/>
  <c r="AI2308" i="5"/>
  <c r="AG2308" i="5"/>
  <c r="BG2307" i="5"/>
  <c r="BE2307" i="5"/>
  <c r="BC2307" i="5"/>
  <c r="BA2307" i="5"/>
  <c r="AY2307" i="5"/>
  <c r="AW2307" i="5"/>
  <c r="AS2307" i="5"/>
  <c r="AQ2307" i="5"/>
  <c r="AO2307" i="5"/>
  <c r="AM2307" i="5"/>
  <c r="AK2307" i="5"/>
  <c r="AI2307" i="5"/>
  <c r="AG2307" i="5"/>
  <c r="BG2306" i="5"/>
  <c r="BE2306" i="5"/>
  <c r="BC2306" i="5"/>
  <c r="BA2306" i="5"/>
  <c r="AY2306" i="5"/>
  <c r="AW2306" i="5"/>
  <c r="AS2306" i="5"/>
  <c r="AQ2306" i="5"/>
  <c r="AO2306" i="5"/>
  <c r="AM2306" i="5"/>
  <c r="AK2306" i="5"/>
  <c r="AI2306" i="5"/>
  <c r="AG2306" i="5"/>
  <c r="BG2305" i="5"/>
  <c r="BE2305" i="5"/>
  <c r="BC2305" i="5"/>
  <c r="BA2305" i="5"/>
  <c r="AY2305" i="5"/>
  <c r="AW2305" i="5"/>
  <c r="AS2305" i="5"/>
  <c r="AQ2305" i="5"/>
  <c r="AO2305" i="5"/>
  <c r="AM2305" i="5"/>
  <c r="AK2305" i="5"/>
  <c r="AI2305" i="5"/>
  <c r="AG2305" i="5"/>
  <c r="BG2304" i="5"/>
  <c r="BE2304" i="5"/>
  <c r="BC2304" i="5"/>
  <c r="BA2304" i="5"/>
  <c r="AY2304" i="5"/>
  <c r="AW2304" i="5"/>
  <c r="AS2304" i="5"/>
  <c r="AQ2304" i="5"/>
  <c r="AO2304" i="5"/>
  <c r="AM2304" i="5"/>
  <c r="AK2304" i="5"/>
  <c r="AI2304" i="5"/>
  <c r="AG2304" i="5"/>
  <c r="BG2303" i="5"/>
  <c r="BE2303" i="5"/>
  <c r="BC2303" i="5"/>
  <c r="BA2303" i="5"/>
  <c r="AY2303" i="5"/>
  <c r="AW2303" i="5"/>
  <c r="AS2303" i="5"/>
  <c r="AQ2303" i="5"/>
  <c r="AO2303" i="5"/>
  <c r="AM2303" i="5"/>
  <c r="AK2303" i="5"/>
  <c r="AI2303" i="5"/>
  <c r="AG2303" i="5"/>
  <c r="BG2302" i="5"/>
  <c r="BE2302" i="5"/>
  <c r="BC2302" i="5"/>
  <c r="BA2302" i="5"/>
  <c r="AY2302" i="5"/>
  <c r="AW2302" i="5"/>
  <c r="AS2302" i="5"/>
  <c r="AQ2302" i="5"/>
  <c r="AO2302" i="5"/>
  <c r="AM2302" i="5"/>
  <c r="AK2302" i="5"/>
  <c r="AI2302" i="5"/>
  <c r="AG2302" i="5"/>
  <c r="BG2301" i="5"/>
  <c r="BE2301" i="5"/>
  <c r="BC2301" i="5"/>
  <c r="BA2301" i="5"/>
  <c r="AY2301" i="5"/>
  <c r="AW2301" i="5"/>
  <c r="AS2301" i="5"/>
  <c r="AQ2301" i="5"/>
  <c r="AO2301" i="5"/>
  <c r="AM2301" i="5"/>
  <c r="AK2301" i="5"/>
  <c r="AI2301" i="5"/>
  <c r="AG2301" i="5"/>
  <c r="BG2300" i="5"/>
  <c r="BE2300" i="5"/>
  <c r="BC2300" i="5"/>
  <c r="BA2300" i="5"/>
  <c r="AY2300" i="5"/>
  <c r="AW2300" i="5"/>
  <c r="AS2300" i="5"/>
  <c r="AQ2300" i="5"/>
  <c r="AO2300" i="5"/>
  <c r="AM2300" i="5"/>
  <c r="AK2300" i="5"/>
  <c r="AI2300" i="5"/>
  <c r="AG2300" i="5"/>
  <c r="BG2299" i="5"/>
  <c r="BE2299" i="5"/>
  <c r="BC2299" i="5"/>
  <c r="BA2299" i="5"/>
  <c r="AY2299" i="5"/>
  <c r="AW2299" i="5"/>
  <c r="AS2299" i="5"/>
  <c r="AQ2299" i="5"/>
  <c r="AO2299" i="5"/>
  <c r="AM2299" i="5"/>
  <c r="AK2299" i="5"/>
  <c r="AI2299" i="5"/>
  <c r="AG2299" i="5"/>
  <c r="BG2298" i="5"/>
  <c r="BE2298" i="5"/>
  <c r="BC2298" i="5"/>
  <c r="BA2298" i="5"/>
  <c r="AY2298" i="5"/>
  <c r="AW2298" i="5"/>
  <c r="AS2298" i="5"/>
  <c r="AQ2298" i="5"/>
  <c r="AO2298" i="5"/>
  <c r="AM2298" i="5"/>
  <c r="AK2298" i="5"/>
  <c r="AI2298" i="5"/>
  <c r="AG2298" i="5"/>
  <c r="BG2297" i="5"/>
  <c r="BE2297" i="5"/>
  <c r="BC2297" i="5"/>
  <c r="BA2297" i="5"/>
  <c r="AY2297" i="5"/>
  <c r="AW2297" i="5"/>
  <c r="AS2297" i="5"/>
  <c r="AQ2297" i="5"/>
  <c r="AO2297" i="5"/>
  <c r="AM2297" i="5"/>
  <c r="AK2297" i="5"/>
  <c r="AI2297" i="5"/>
  <c r="AG2297" i="5"/>
  <c r="BG2296" i="5"/>
  <c r="BE2296" i="5"/>
  <c r="BC2296" i="5"/>
  <c r="BA2296" i="5"/>
  <c r="AY2296" i="5"/>
  <c r="AW2296" i="5"/>
  <c r="AS2296" i="5"/>
  <c r="AQ2296" i="5"/>
  <c r="AO2296" i="5"/>
  <c r="AM2296" i="5"/>
  <c r="AK2296" i="5"/>
  <c r="AI2296" i="5"/>
  <c r="AG2296" i="5"/>
  <c r="BG2295" i="5"/>
  <c r="BE2295" i="5"/>
  <c r="BC2295" i="5"/>
  <c r="BA2295" i="5"/>
  <c r="AY2295" i="5"/>
  <c r="AW2295" i="5"/>
  <c r="AS2295" i="5"/>
  <c r="AQ2295" i="5"/>
  <c r="AO2295" i="5"/>
  <c r="AM2295" i="5"/>
  <c r="AK2295" i="5"/>
  <c r="AI2295" i="5"/>
  <c r="AG2295" i="5"/>
  <c r="BG2294" i="5"/>
  <c r="BE2294" i="5"/>
  <c r="BC2294" i="5"/>
  <c r="BA2294" i="5"/>
  <c r="AY2294" i="5"/>
  <c r="AW2294" i="5"/>
  <c r="AS2294" i="5"/>
  <c r="AQ2294" i="5"/>
  <c r="AO2294" i="5"/>
  <c r="AM2294" i="5"/>
  <c r="AK2294" i="5"/>
  <c r="AI2294" i="5"/>
  <c r="AG2294" i="5"/>
  <c r="BG2293" i="5"/>
  <c r="BE2293" i="5"/>
  <c r="BC2293" i="5"/>
  <c r="BA2293" i="5"/>
  <c r="AY2293" i="5"/>
  <c r="AW2293" i="5"/>
  <c r="AS2293" i="5"/>
  <c r="AQ2293" i="5"/>
  <c r="AO2293" i="5"/>
  <c r="AK2293" i="5"/>
  <c r="AM2293" i="5"/>
  <c r="AI2293" i="5"/>
  <c r="AG2293" i="5"/>
  <c r="AT2267" i="5"/>
  <c r="AT2266" i="5"/>
  <c r="AT2265" i="5"/>
  <c r="AT2264" i="5"/>
  <c r="AT2263" i="5"/>
  <c r="AT2262" i="5"/>
  <c r="AO2284" i="5"/>
  <c r="AO2283" i="5"/>
  <c r="AO2282" i="5"/>
  <c r="AO2281" i="5"/>
  <c r="AO2280" i="5"/>
  <c r="AO2279" i="5"/>
  <c r="AO2278" i="5"/>
  <c r="AO2277" i="5"/>
  <c r="AO2276" i="5"/>
  <c r="AO2275" i="5"/>
  <c r="AO2274" i="5"/>
  <c r="AO2273" i="5"/>
  <c r="AO2272" i="5"/>
  <c r="AO2271" i="5"/>
  <c r="AO2270" i="5"/>
  <c r="AO2269" i="5"/>
  <c r="AO2268" i="5"/>
  <c r="AO2267" i="5"/>
  <c r="AO2266" i="5"/>
  <c r="AO2265" i="5"/>
  <c r="AO2264" i="5"/>
  <c r="AO2263" i="5"/>
  <c r="AO2262" i="5"/>
  <c r="AO2261" i="5"/>
  <c r="BE2285" i="5"/>
  <c r="BC2285" i="5"/>
  <c r="BA2285" i="5"/>
  <c r="AY2285" i="5"/>
  <c r="AW2285" i="5"/>
  <c r="AU2285" i="5"/>
  <c r="BE2284" i="5"/>
  <c r="BC2284" i="5"/>
  <c r="BA2284" i="5"/>
  <c r="AY2284" i="5"/>
  <c r="AW2284" i="5"/>
  <c r="AU2284" i="5"/>
  <c r="BE2283" i="5"/>
  <c r="BC2283" i="5"/>
  <c r="BA2283" i="5"/>
  <c r="AY2283" i="5"/>
  <c r="AW2283" i="5"/>
  <c r="AU2283" i="5"/>
  <c r="BE2282" i="5"/>
  <c r="BC2282" i="5"/>
  <c r="BA2282" i="5"/>
  <c r="AY2282" i="5"/>
  <c r="AW2282" i="5"/>
  <c r="AU2282" i="5"/>
  <c r="BE2281" i="5"/>
  <c r="BC2281" i="5"/>
  <c r="BA2281" i="5"/>
  <c r="AY2281" i="5"/>
  <c r="AW2281" i="5"/>
  <c r="AU2281" i="5"/>
  <c r="BE2280" i="5"/>
  <c r="BC2280" i="5"/>
  <c r="BA2280" i="5"/>
  <c r="AY2280" i="5"/>
  <c r="AW2280" i="5"/>
  <c r="AU2280" i="5"/>
  <c r="BE2279" i="5"/>
  <c r="BC2279" i="5"/>
  <c r="BA2279" i="5"/>
  <c r="AY2279" i="5"/>
  <c r="AW2279" i="5"/>
  <c r="AU2279" i="5"/>
  <c r="BE2278" i="5"/>
  <c r="BC2278" i="5"/>
  <c r="BA2278" i="5"/>
  <c r="AY2278" i="5"/>
  <c r="AW2278" i="5"/>
  <c r="AU2278" i="5"/>
  <c r="BE2277" i="5"/>
  <c r="BC2277" i="5"/>
  <c r="BA2277" i="5"/>
  <c r="AY2277" i="5"/>
  <c r="AW2277" i="5"/>
  <c r="AU2277" i="5"/>
  <c r="BE2276" i="5"/>
  <c r="BC2276" i="5"/>
  <c r="BA2276" i="5"/>
  <c r="AY2276" i="5"/>
  <c r="AW2276" i="5"/>
  <c r="AU2276" i="5"/>
  <c r="BE2275" i="5"/>
  <c r="BC2275" i="5"/>
  <c r="BA2275" i="5"/>
  <c r="AY2275" i="5"/>
  <c r="AW2275" i="5"/>
  <c r="AU2275" i="5"/>
  <c r="BE2274" i="5"/>
  <c r="BC2274" i="5"/>
  <c r="BA2274" i="5"/>
  <c r="AY2274" i="5"/>
  <c r="AW2274" i="5"/>
  <c r="AU2274" i="5"/>
  <c r="BE2273" i="5"/>
  <c r="BC2273" i="5"/>
  <c r="BA2273" i="5"/>
  <c r="AY2273" i="5"/>
  <c r="AW2273" i="5"/>
  <c r="AU2273" i="5"/>
  <c r="BE2272" i="5"/>
  <c r="BC2272" i="5"/>
  <c r="BA2272" i="5"/>
  <c r="AY2272" i="5"/>
  <c r="AW2272" i="5"/>
  <c r="AU2272" i="5"/>
  <c r="BE2271" i="5"/>
  <c r="BC2271" i="5"/>
  <c r="BA2271" i="5"/>
  <c r="AY2271" i="5"/>
  <c r="AW2271" i="5"/>
  <c r="AU2271" i="5"/>
  <c r="BE2270" i="5"/>
  <c r="BC2270" i="5"/>
  <c r="BA2270" i="5"/>
  <c r="AY2270" i="5"/>
  <c r="AW2270" i="5"/>
  <c r="AU2270" i="5"/>
  <c r="BE2269" i="5"/>
  <c r="BC2269" i="5"/>
  <c r="BA2269" i="5"/>
  <c r="AY2269" i="5"/>
  <c r="AW2269" i="5"/>
  <c r="AU2269" i="5"/>
  <c r="BE2268" i="5"/>
  <c r="BC2268" i="5"/>
  <c r="BA2268" i="5"/>
  <c r="AY2268" i="5"/>
  <c r="AW2268" i="5"/>
  <c r="AU2268" i="5"/>
  <c r="BE2267" i="5"/>
  <c r="BC2267" i="5"/>
  <c r="BA2267" i="5"/>
  <c r="AY2267" i="5"/>
  <c r="AW2267" i="5"/>
  <c r="AU2267" i="5"/>
  <c r="BE2266" i="5"/>
  <c r="BC2266" i="5"/>
  <c r="BA2266" i="5"/>
  <c r="AY2266" i="5"/>
  <c r="AW2266" i="5"/>
  <c r="AU2266" i="5"/>
  <c r="BE2265" i="5"/>
  <c r="BC2265" i="5"/>
  <c r="BA2265" i="5"/>
  <c r="AY2265" i="5"/>
  <c r="AW2265" i="5"/>
  <c r="AU2265" i="5"/>
  <c r="BE2264" i="5"/>
  <c r="BC2264" i="5"/>
  <c r="BA2264" i="5"/>
  <c r="AY2264" i="5"/>
  <c r="AW2264" i="5"/>
  <c r="AU2264" i="5"/>
  <c r="BE2263" i="5"/>
  <c r="BC2263" i="5"/>
  <c r="BA2263" i="5"/>
  <c r="AY2263" i="5"/>
  <c r="AW2263" i="5"/>
  <c r="AU2263" i="5"/>
  <c r="BE2262" i="5"/>
  <c r="BC2262" i="5"/>
  <c r="BA2262" i="5"/>
  <c r="AY2262" i="5"/>
  <c r="AW2262" i="5"/>
  <c r="AU2262" i="5"/>
  <c r="BE2261" i="5"/>
  <c r="BC2261" i="5"/>
  <c r="BA2261" i="5"/>
  <c r="AY2261" i="5"/>
  <c r="AW2261" i="5"/>
  <c r="AU2261" i="5"/>
  <c r="AT2261" i="5"/>
  <c r="AO2224" i="5"/>
  <c r="AT2224" i="5"/>
  <c r="AS2224" i="5"/>
  <c r="AU2224" i="5"/>
  <c r="AW2224" i="5"/>
  <c r="AY2224" i="5"/>
  <c r="BA2224" i="5"/>
  <c r="BC2224" i="5"/>
  <c r="BE2224" i="5"/>
  <c r="AO2225" i="5"/>
  <c r="AS2225" i="5"/>
  <c r="AU2225" i="5"/>
  <c r="AW2225" i="5"/>
  <c r="AY2225" i="5"/>
  <c r="BA2225" i="5"/>
  <c r="BC2225" i="5"/>
  <c r="BE2225" i="5"/>
  <c r="AO2226" i="5"/>
  <c r="AS2226" i="5"/>
  <c r="AU2226" i="5"/>
  <c r="AW2226" i="5"/>
  <c r="AY2226" i="5"/>
  <c r="BA2226" i="5"/>
  <c r="BC2226" i="5"/>
  <c r="BE2226" i="5"/>
  <c r="AO2227" i="5"/>
  <c r="AS2227" i="5"/>
  <c r="AU2227" i="5"/>
  <c r="AW2227" i="5"/>
  <c r="AY2227" i="5"/>
  <c r="BA2227" i="5"/>
  <c r="BC2227" i="5"/>
  <c r="BE2227" i="5"/>
  <c r="AO2228" i="5"/>
  <c r="AT2228" i="5"/>
  <c r="AS2228" i="5"/>
  <c r="AU2228" i="5"/>
  <c r="AW2228" i="5"/>
  <c r="AY2228" i="5"/>
  <c r="BA2228" i="5"/>
  <c r="BC2228" i="5"/>
  <c r="BE2228" i="5"/>
  <c r="AO2229" i="5"/>
  <c r="AS2229" i="5"/>
  <c r="AT2229" i="5" s="1"/>
  <c r="AU2229" i="5"/>
  <c r="AW2229" i="5"/>
  <c r="AY2229" i="5"/>
  <c r="BA2229" i="5"/>
  <c r="BC2229" i="5"/>
  <c r="BE2229" i="5"/>
  <c r="AO2230" i="5"/>
  <c r="AS2230" i="5"/>
  <c r="AT2230" i="5" s="1"/>
  <c r="AU2230" i="5"/>
  <c r="AW2230" i="5"/>
  <c r="AY2230" i="5"/>
  <c r="BA2230" i="5"/>
  <c r="BC2230" i="5"/>
  <c r="BE2230" i="5"/>
  <c r="AO2231" i="5"/>
  <c r="AS2231" i="5"/>
  <c r="AT2231" i="5" s="1"/>
  <c r="AU2231" i="5"/>
  <c r="AW2231" i="5"/>
  <c r="AY2231" i="5"/>
  <c r="BA2231" i="5"/>
  <c r="BC2231" i="5"/>
  <c r="BE2231" i="5"/>
  <c r="AO2232" i="5"/>
  <c r="AS2232" i="5"/>
  <c r="AT2232" i="5" s="1"/>
  <c r="AU2232" i="5"/>
  <c r="AW2232" i="5"/>
  <c r="AY2232" i="5"/>
  <c r="BA2232" i="5"/>
  <c r="BC2232" i="5"/>
  <c r="BE2232" i="5"/>
  <c r="AO2233" i="5"/>
  <c r="AS2233" i="5"/>
  <c r="AT2233" i="5" s="1"/>
  <c r="AU2233" i="5"/>
  <c r="AW2233" i="5"/>
  <c r="AY2233" i="5"/>
  <c r="BA2233" i="5"/>
  <c r="BC2233" i="5"/>
  <c r="BE2233" i="5"/>
  <c r="AO2234" i="5"/>
  <c r="AS2234" i="5"/>
  <c r="AT2234" i="5" s="1"/>
  <c r="AU2234" i="5"/>
  <c r="AW2234" i="5"/>
  <c r="AY2234" i="5"/>
  <c r="BA2234" i="5"/>
  <c r="BC2234" i="5"/>
  <c r="BE2234" i="5"/>
  <c r="AO2235" i="5"/>
  <c r="AS2235" i="5"/>
  <c r="AT2235" i="5" s="1"/>
  <c r="AU2235" i="5"/>
  <c r="AW2235" i="5"/>
  <c r="AY2235" i="5"/>
  <c r="BA2235" i="5"/>
  <c r="BC2235" i="5"/>
  <c r="BE2235" i="5"/>
  <c r="AO2236" i="5"/>
  <c r="AS2236" i="5"/>
  <c r="AT2236" i="5" s="1"/>
  <c r="AU2236" i="5"/>
  <c r="AW2236" i="5"/>
  <c r="AY2236" i="5"/>
  <c r="BA2236" i="5"/>
  <c r="BC2236" i="5"/>
  <c r="BE2236" i="5"/>
  <c r="AO2237" i="5"/>
  <c r="AS2237" i="5"/>
  <c r="AT2237" i="5" s="1"/>
  <c r="AU2237" i="5"/>
  <c r="AW2237" i="5"/>
  <c r="AY2237" i="5"/>
  <c r="BA2237" i="5"/>
  <c r="BC2237" i="5"/>
  <c r="BE2237" i="5"/>
  <c r="AO2238" i="5"/>
  <c r="AS2238" i="5"/>
  <c r="AT2238" i="5" s="1"/>
  <c r="AU2238" i="5"/>
  <c r="AW2238" i="5"/>
  <c r="AY2238" i="5"/>
  <c r="BA2238" i="5"/>
  <c r="BC2238" i="5"/>
  <c r="BE2238" i="5"/>
  <c r="AO2239" i="5"/>
  <c r="AS2239" i="5"/>
  <c r="AT2239" i="5" s="1"/>
  <c r="AU2239" i="5"/>
  <c r="AW2239" i="5"/>
  <c r="AY2239" i="5"/>
  <c r="BA2239" i="5"/>
  <c r="BC2239" i="5"/>
  <c r="BE2239" i="5"/>
  <c r="AO2240" i="5"/>
  <c r="AS2240" i="5"/>
  <c r="AT2240" i="5" s="1"/>
  <c r="AU2240" i="5"/>
  <c r="AW2240" i="5"/>
  <c r="AY2240" i="5"/>
  <c r="BA2240" i="5"/>
  <c r="BC2240" i="5"/>
  <c r="BE2240" i="5"/>
  <c r="AO2241" i="5"/>
  <c r="AS2241" i="5"/>
  <c r="AT2241" i="5" s="1"/>
  <c r="AU2241" i="5"/>
  <c r="AW2241" i="5"/>
  <c r="AY2241" i="5"/>
  <c r="BA2241" i="5"/>
  <c r="BC2241" i="5"/>
  <c r="BE2241" i="5"/>
  <c r="AO2242" i="5"/>
  <c r="AS2242" i="5"/>
  <c r="AT2242" i="5" s="1"/>
  <c r="AU2242" i="5"/>
  <c r="AW2242" i="5"/>
  <c r="AY2242" i="5"/>
  <c r="BA2242" i="5"/>
  <c r="BC2242" i="5"/>
  <c r="BE2242" i="5"/>
  <c r="AO2243" i="5"/>
  <c r="AS2243" i="5"/>
  <c r="AT2243" i="5" s="1"/>
  <c r="AU2243" i="5"/>
  <c r="AW2243" i="5"/>
  <c r="AY2243" i="5"/>
  <c r="BA2243" i="5"/>
  <c r="BC2243" i="5"/>
  <c r="BE2243" i="5"/>
  <c r="AO2244" i="5"/>
  <c r="AS2244" i="5"/>
  <c r="AT2244" i="5" s="1"/>
  <c r="AU2244" i="5"/>
  <c r="AW2244" i="5"/>
  <c r="AY2244" i="5"/>
  <c r="BA2244" i="5"/>
  <c r="BC2244" i="5"/>
  <c r="BE2244" i="5"/>
  <c r="AO2245" i="5"/>
  <c r="AS2245" i="5"/>
  <c r="AT2245" i="5" s="1"/>
  <c r="AU2245" i="5"/>
  <c r="AW2245" i="5"/>
  <c r="AY2245" i="5"/>
  <c r="BA2245" i="5"/>
  <c r="BC2245" i="5"/>
  <c r="BE2245" i="5"/>
  <c r="AO2246" i="5"/>
  <c r="AS2246" i="5"/>
  <c r="AT2246" i="5" s="1"/>
  <c r="AU2246" i="5"/>
  <c r="AW2246" i="5"/>
  <c r="AY2246" i="5"/>
  <c r="BA2246" i="5"/>
  <c r="BC2246" i="5"/>
  <c r="BE2246" i="5"/>
  <c r="AO2247" i="5"/>
  <c r="AS2247" i="5"/>
  <c r="AT2247" i="5" s="1"/>
  <c r="AU2247" i="5"/>
  <c r="AW2247" i="5"/>
  <c r="AY2247" i="5"/>
  <c r="BA2247" i="5"/>
  <c r="BC2247" i="5"/>
  <c r="BE2247" i="5"/>
  <c r="BE2223" i="5"/>
  <c r="BC2223" i="5"/>
  <c r="BA2223" i="5"/>
  <c r="AY2223" i="5"/>
  <c r="AW2223" i="5"/>
  <c r="AS2223" i="5"/>
  <c r="AO2223" i="5"/>
  <c r="AI2184" i="5"/>
  <c r="AM2184" i="5"/>
  <c r="AO2184" i="5"/>
  <c r="AQ2184" i="5"/>
  <c r="AS2184" i="5"/>
  <c r="AU2184" i="5"/>
  <c r="AW2184" i="5"/>
  <c r="AI2185" i="5"/>
  <c r="AM2185" i="5"/>
  <c r="AO2185" i="5"/>
  <c r="AQ2185" i="5"/>
  <c r="AS2185" i="5"/>
  <c r="AU2185" i="5"/>
  <c r="AW2185" i="5"/>
  <c r="AI2186" i="5"/>
  <c r="AM2186" i="5"/>
  <c r="AO2186" i="5"/>
  <c r="AQ2186" i="5"/>
  <c r="AT2186" i="5" s="1"/>
  <c r="AS2186" i="5"/>
  <c r="AU2186" i="5"/>
  <c r="AW2186" i="5"/>
  <c r="AI2187" i="5"/>
  <c r="AM2187" i="5"/>
  <c r="AO2187" i="5"/>
  <c r="AQ2187" i="5"/>
  <c r="AS2187" i="5"/>
  <c r="AU2187" i="5"/>
  <c r="AW2187" i="5"/>
  <c r="AI2188" i="5"/>
  <c r="AM2188" i="5"/>
  <c r="AO2188" i="5"/>
  <c r="AQ2188" i="5"/>
  <c r="AS2188" i="5"/>
  <c r="AU2188" i="5"/>
  <c r="AW2188" i="5"/>
  <c r="AI2189" i="5"/>
  <c r="AM2189" i="5"/>
  <c r="AO2189" i="5"/>
  <c r="AQ2189" i="5"/>
  <c r="AS2189" i="5"/>
  <c r="AU2189" i="5"/>
  <c r="AW2189" i="5"/>
  <c r="AI2190" i="5"/>
  <c r="AM2190" i="5"/>
  <c r="AO2190" i="5"/>
  <c r="AQ2190" i="5"/>
  <c r="AS2190" i="5"/>
  <c r="AU2190" i="5"/>
  <c r="AW2190" i="5"/>
  <c r="AI2191" i="5"/>
  <c r="AM2191" i="5"/>
  <c r="AO2191" i="5"/>
  <c r="AQ2191" i="5"/>
  <c r="AS2191" i="5"/>
  <c r="AU2191" i="5"/>
  <c r="AW2191" i="5"/>
  <c r="AI2192" i="5"/>
  <c r="AM2192" i="5"/>
  <c r="AO2192" i="5"/>
  <c r="AQ2192" i="5"/>
  <c r="AS2192" i="5"/>
  <c r="AU2192" i="5"/>
  <c r="AW2192" i="5"/>
  <c r="AI2193" i="5"/>
  <c r="AM2193" i="5"/>
  <c r="AO2193" i="5"/>
  <c r="AQ2193" i="5"/>
  <c r="AS2193" i="5"/>
  <c r="AU2193" i="5"/>
  <c r="AW2193" i="5"/>
  <c r="AI2194" i="5"/>
  <c r="AM2194" i="5"/>
  <c r="AO2194" i="5"/>
  <c r="AQ2194" i="5"/>
  <c r="AS2194" i="5"/>
  <c r="AU2194" i="5"/>
  <c r="AW2194" i="5"/>
  <c r="AI2195" i="5"/>
  <c r="AM2195" i="5"/>
  <c r="AO2195" i="5"/>
  <c r="AQ2195" i="5"/>
  <c r="AS2195" i="5"/>
  <c r="AU2195" i="5"/>
  <c r="AW2195" i="5"/>
  <c r="AI2196" i="5"/>
  <c r="AM2196" i="5"/>
  <c r="AO2196" i="5"/>
  <c r="AQ2196" i="5"/>
  <c r="AS2196" i="5"/>
  <c r="AU2196" i="5"/>
  <c r="AW2196" i="5"/>
  <c r="AI2197" i="5"/>
  <c r="AM2197" i="5"/>
  <c r="AO2197" i="5"/>
  <c r="AQ2197" i="5"/>
  <c r="AS2197" i="5"/>
  <c r="AU2197" i="5"/>
  <c r="AW2197" i="5"/>
  <c r="AI2198" i="5"/>
  <c r="AM2198" i="5"/>
  <c r="AO2198" i="5"/>
  <c r="AQ2198" i="5"/>
  <c r="AS2198" i="5"/>
  <c r="AU2198" i="5"/>
  <c r="AW2198" i="5"/>
  <c r="AI2199" i="5"/>
  <c r="AM2199" i="5"/>
  <c r="AO2199" i="5"/>
  <c r="AQ2199" i="5"/>
  <c r="AS2199" i="5"/>
  <c r="AU2199" i="5"/>
  <c r="AW2199" i="5"/>
  <c r="AI2200" i="5"/>
  <c r="AM2200" i="5"/>
  <c r="AO2200" i="5"/>
  <c r="AQ2200" i="5"/>
  <c r="AS2200" i="5"/>
  <c r="AU2200" i="5"/>
  <c r="AW2200" i="5"/>
  <c r="AI2201" i="5"/>
  <c r="AM2201" i="5"/>
  <c r="AO2201" i="5"/>
  <c r="AQ2201" i="5"/>
  <c r="AS2201" i="5"/>
  <c r="AU2201" i="5"/>
  <c r="AW2201" i="5"/>
  <c r="AI2202" i="5"/>
  <c r="AM2202" i="5"/>
  <c r="AO2202" i="5"/>
  <c r="AQ2202" i="5"/>
  <c r="AS2202" i="5"/>
  <c r="AU2202" i="5"/>
  <c r="AW2202" i="5"/>
  <c r="AI2203" i="5"/>
  <c r="AM2203" i="5"/>
  <c r="AO2203" i="5"/>
  <c r="AQ2203" i="5"/>
  <c r="AS2203" i="5"/>
  <c r="AU2203" i="5"/>
  <c r="AW2203" i="5"/>
  <c r="AI2204" i="5"/>
  <c r="AM2204" i="5"/>
  <c r="AO2204" i="5"/>
  <c r="AQ2204" i="5"/>
  <c r="AS2204" i="5"/>
  <c r="AU2204" i="5"/>
  <c r="AW2204" i="5"/>
  <c r="AI2205" i="5"/>
  <c r="AM2205" i="5"/>
  <c r="AO2205" i="5"/>
  <c r="AQ2205" i="5"/>
  <c r="AS2205" i="5"/>
  <c r="AU2205" i="5"/>
  <c r="AW2205" i="5"/>
  <c r="AI2206" i="5"/>
  <c r="AM2206" i="5"/>
  <c r="AO2206" i="5"/>
  <c r="AQ2206" i="5"/>
  <c r="AS2206" i="5"/>
  <c r="AU2206" i="5"/>
  <c r="AW2206" i="5"/>
  <c r="AI2207" i="5"/>
  <c r="AM2207" i="5"/>
  <c r="AO2207" i="5"/>
  <c r="AQ2207" i="5"/>
  <c r="AS2207" i="5"/>
  <c r="AU2207" i="5"/>
  <c r="AW2207" i="5"/>
  <c r="AW2183" i="5"/>
  <c r="AU2183" i="5"/>
  <c r="AS2183" i="5"/>
  <c r="AQ2183" i="5"/>
  <c r="AT2183" i="5" s="1"/>
  <c r="AO2183" i="5"/>
  <c r="AM2183" i="5"/>
  <c r="AI2183" i="5"/>
  <c r="AK2171" i="5"/>
  <c r="AI2171" i="5"/>
  <c r="AK2170" i="5"/>
  <c r="AI2170" i="5"/>
  <c r="AK2169" i="5"/>
  <c r="AI2169" i="5"/>
  <c r="AK2168" i="5"/>
  <c r="AI2168" i="5"/>
  <c r="AK2167" i="5"/>
  <c r="AI2167" i="5"/>
  <c r="AK2166" i="5"/>
  <c r="AI2166" i="5"/>
  <c r="AK2165" i="5"/>
  <c r="AI2165" i="5"/>
  <c r="AK2164" i="5"/>
  <c r="AI2164" i="5"/>
  <c r="AK2163" i="5"/>
  <c r="AI2163" i="5"/>
  <c r="AK2162" i="5"/>
  <c r="AI2162" i="5"/>
  <c r="AK2161" i="5"/>
  <c r="AI2161" i="5"/>
  <c r="AK2160" i="5"/>
  <c r="AI2160" i="5"/>
  <c r="AK2159" i="5"/>
  <c r="AI2159" i="5"/>
  <c r="AK2158" i="5"/>
  <c r="AI2158" i="5"/>
  <c r="AK2157" i="5"/>
  <c r="AI2157" i="5"/>
  <c r="AK2156" i="5"/>
  <c r="AI2156" i="5"/>
  <c r="AK2155" i="5"/>
  <c r="AI2155" i="5"/>
  <c r="AK2154" i="5"/>
  <c r="AI2154" i="5"/>
  <c r="AK2153" i="5"/>
  <c r="AI2153" i="5"/>
  <c r="AK2152" i="5"/>
  <c r="AI2152" i="5"/>
  <c r="AK2151" i="5"/>
  <c r="AI2151" i="5"/>
  <c r="AK2150" i="5"/>
  <c r="AI2150" i="5"/>
  <c r="AK2149" i="5"/>
  <c r="AI2149" i="5"/>
  <c r="AK2148" i="5"/>
  <c r="AI2148" i="5"/>
  <c r="AK2147" i="5"/>
  <c r="AI2147" i="5"/>
  <c r="AI1687" i="5"/>
  <c r="B1704" i="5" s="1"/>
  <c r="AI855" i="5"/>
  <c r="B861" i="5" s="1"/>
  <c r="BJ2114" i="5"/>
  <c r="BH2114" i="5"/>
  <c r="BE2114" i="5"/>
  <c r="BC2114" i="5"/>
  <c r="AZ2114" i="5"/>
  <c r="AX2114" i="5"/>
  <c r="AU2114" i="5"/>
  <c r="AS2114" i="5"/>
  <c r="AP2114" i="5"/>
  <c r="AN2114" i="5"/>
  <c r="AK2114" i="5"/>
  <c r="AI2114" i="5"/>
  <c r="BJ2113" i="5"/>
  <c r="BH2113" i="5"/>
  <c r="BE2113" i="5"/>
  <c r="BC2113" i="5"/>
  <c r="AZ2113" i="5"/>
  <c r="AX2113" i="5"/>
  <c r="AU2113" i="5"/>
  <c r="AS2113" i="5"/>
  <c r="AP2113" i="5"/>
  <c r="AN2113" i="5"/>
  <c r="AK2113" i="5"/>
  <c r="AI2113" i="5"/>
  <c r="BZ2112" i="5"/>
  <c r="BY2112" i="5"/>
  <c r="BX2112" i="5"/>
  <c r="BW2112" i="5"/>
  <c r="BV2112" i="5"/>
  <c r="BU2112" i="5"/>
  <c r="BT2112" i="5"/>
  <c r="BS2112" i="5"/>
  <c r="BR2112" i="5"/>
  <c r="BQ2112" i="5"/>
  <c r="BP2112" i="5"/>
  <c r="BO2112" i="5"/>
  <c r="BJ2112" i="5"/>
  <c r="BH2112" i="5"/>
  <c r="BE2112" i="5"/>
  <c r="BC2112" i="5"/>
  <c r="AZ2112" i="5"/>
  <c r="AX2112" i="5"/>
  <c r="AU2112" i="5"/>
  <c r="AS2112" i="5"/>
  <c r="AP2112" i="5"/>
  <c r="AN2112" i="5"/>
  <c r="AK2112" i="5"/>
  <c r="AI2112" i="5"/>
  <c r="BJ2111" i="5"/>
  <c r="BH2111" i="5"/>
  <c r="BE2111" i="5"/>
  <c r="BC2111" i="5"/>
  <c r="AZ2111" i="5"/>
  <c r="AX2111" i="5"/>
  <c r="AU2111" i="5"/>
  <c r="AS2111" i="5"/>
  <c r="AP2111" i="5"/>
  <c r="AN2111" i="5"/>
  <c r="AK2111" i="5"/>
  <c r="AI2111" i="5"/>
  <c r="BZ2110" i="5"/>
  <c r="BY2110" i="5"/>
  <c r="BX2110" i="5"/>
  <c r="BW2110" i="5"/>
  <c r="BV2110" i="5"/>
  <c r="BU2110" i="5"/>
  <c r="BT2110" i="5"/>
  <c r="BS2110" i="5"/>
  <c r="BR2110" i="5"/>
  <c r="BQ2110" i="5"/>
  <c r="BP2110" i="5"/>
  <c r="BO2110" i="5"/>
  <c r="BJ2110" i="5"/>
  <c r="BH2110" i="5"/>
  <c r="BE2110" i="5"/>
  <c r="BC2110" i="5"/>
  <c r="AZ2110" i="5"/>
  <c r="AX2110" i="5"/>
  <c r="AU2110" i="5"/>
  <c r="AS2110" i="5"/>
  <c r="AP2110" i="5"/>
  <c r="AN2110" i="5"/>
  <c r="AK2110" i="5"/>
  <c r="AI2110" i="5"/>
  <c r="BJ2109" i="5"/>
  <c r="BH2109" i="5"/>
  <c r="BE2109" i="5"/>
  <c r="BC2109" i="5"/>
  <c r="AZ2109" i="5"/>
  <c r="AX2109" i="5"/>
  <c r="AU2109" i="5"/>
  <c r="AS2109" i="5"/>
  <c r="AP2109" i="5"/>
  <c r="AN2109" i="5"/>
  <c r="AK2109" i="5"/>
  <c r="AI2109" i="5"/>
  <c r="BJ2108" i="5"/>
  <c r="BH2108" i="5"/>
  <c r="BE2108" i="5"/>
  <c r="BC2108" i="5"/>
  <c r="AZ2108" i="5"/>
  <c r="AX2108" i="5"/>
  <c r="AU2108" i="5"/>
  <c r="AS2108" i="5"/>
  <c r="AP2108" i="5"/>
  <c r="AN2108" i="5"/>
  <c r="AK2108" i="5"/>
  <c r="AI2108" i="5"/>
  <c r="BJ2107" i="5"/>
  <c r="BH2107" i="5"/>
  <c r="BE2107" i="5"/>
  <c r="BC2107" i="5"/>
  <c r="AZ2107" i="5"/>
  <c r="AX2107" i="5"/>
  <c r="AU2107" i="5"/>
  <c r="AS2107" i="5"/>
  <c r="AP2107" i="5"/>
  <c r="AN2107" i="5"/>
  <c r="AK2107" i="5"/>
  <c r="AI2107" i="5"/>
  <c r="BJ2106" i="5"/>
  <c r="BH2106" i="5"/>
  <c r="BE2106" i="5"/>
  <c r="BC2106" i="5"/>
  <c r="AZ2106" i="5"/>
  <c r="AX2106" i="5"/>
  <c r="AU2106" i="5"/>
  <c r="AS2106" i="5"/>
  <c r="AP2106" i="5"/>
  <c r="AN2106" i="5"/>
  <c r="AK2106" i="5"/>
  <c r="AI2106" i="5"/>
  <c r="BJ2105" i="5"/>
  <c r="BH2105" i="5"/>
  <c r="BE2105" i="5"/>
  <c r="BC2105" i="5"/>
  <c r="AZ2105" i="5"/>
  <c r="AX2105" i="5"/>
  <c r="AU2105" i="5"/>
  <c r="AS2105" i="5"/>
  <c r="AP2105" i="5"/>
  <c r="AN2105" i="5"/>
  <c r="AK2105" i="5"/>
  <c r="AI2105" i="5"/>
  <c r="BJ2104" i="5"/>
  <c r="BH2104" i="5"/>
  <c r="BE2104" i="5"/>
  <c r="BC2104" i="5"/>
  <c r="AZ2104" i="5"/>
  <c r="AX2104" i="5"/>
  <c r="AU2104" i="5"/>
  <c r="AS2104" i="5"/>
  <c r="AP2104" i="5"/>
  <c r="AN2104" i="5"/>
  <c r="AK2104" i="5"/>
  <c r="AI2104" i="5"/>
  <c r="BJ2103" i="5"/>
  <c r="BH2103" i="5"/>
  <c r="BE2103" i="5"/>
  <c r="BC2103" i="5"/>
  <c r="AZ2103" i="5"/>
  <c r="AX2103" i="5"/>
  <c r="AU2103" i="5"/>
  <c r="AS2103" i="5"/>
  <c r="AP2103" i="5"/>
  <c r="AN2103" i="5"/>
  <c r="AK2103" i="5"/>
  <c r="AI2103" i="5"/>
  <c r="BJ2102" i="5"/>
  <c r="BH2102" i="5"/>
  <c r="BE2102" i="5"/>
  <c r="BC2102" i="5"/>
  <c r="AZ2102" i="5"/>
  <c r="AX2102" i="5"/>
  <c r="AU2102" i="5"/>
  <c r="AS2102" i="5"/>
  <c r="AP2102" i="5"/>
  <c r="AN2102" i="5"/>
  <c r="AK2102" i="5"/>
  <c r="AI2102" i="5"/>
  <c r="BZ2101" i="5"/>
  <c r="BY2101" i="5"/>
  <c r="BX2101" i="5"/>
  <c r="BW2101" i="5"/>
  <c r="BV2101" i="5"/>
  <c r="BU2101" i="5"/>
  <c r="BT2101" i="5"/>
  <c r="BS2101" i="5"/>
  <c r="BR2101" i="5"/>
  <c r="BQ2101" i="5"/>
  <c r="BP2101" i="5"/>
  <c r="BO2101" i="5"/>
  <c r="BJ2101" i="5"/>
  <c r="BH2101" i="5"/>
  <c r="BE2101" i="5"/>
  <c r="BC2101" i="5"/>
  <c r="AZ2101" i="5"/>
  <c r="AX2101" i="5"/>
  <c r="AU2101" i="5"/>
  <c r="AS2101" i="5"/>
  <c r="AP2101" i="5"/>
  <c r="AN2101" i="5"/>
  <c r="AK2101" i="5"/>
  <c r="AI2101" i="5"/>
  <c r="BJ2100" i="5"/>
  <c r="BH2100" i="5"/>
  <c r="BE2100" i="5"/>
  <c r="BC2100" i="5"/>
  <c r="AZ2100" i="5"/>
  <c r="AX2100" i="5"/>
  <c r="AU2100" i="5"/>
  <c r="AS2100" i="5"/>
  <c r="AP2100" i="5"/>
  <c r="AN2100" i="5"/>
  <c r="AK2100" i="5"/>
  <c r="AI2100" i="5"/>
  <c r="BZ2099" i="5"/>
  <c r="BY2099" i="5"/>
  <c r="BX2099" i="5"/>
  <c r="BW2099" i="5"/>
  <c r="BV2099" i="5"/>
  <c r="BU2099" i="5"/>
  <c r="BT2099" i="5"/>
  <c r="BS2099" i="5"/>
  <c r="BR2099" i="5"/>
  <c r="BQ2099" i="5"/>
  <c r="BP2099" i="5"/>
  <c r="BO2099" i="5"/>
  <c r="BJ2099" i="5"/>
  <c r="BH2099" i="5"/>
  <c r="BE2099" i="5"/>
  <c r="BC2099" i="5"/>
  <c r="AZ2099" i="5"/>
  <c r="AX2099" i="5"/>
  <c r="AU2099" i="5"/>
  <c r="AS2099" i="5"/>
  <c r="AP2099" i="5"/>
  <c r="AN2099" i="5"/>
  <c r="AK2099" i="5"/>
  <c r="AI2099" i="5"/>
  <c r="BJ2098" i="5"/>
  <c r="BH2098" i="5"/>
  <c r="BE2098" i="5"/>
  <c r="BC2098" i="5"/>
  <c r="AZ2098" i="5"/>
  <c r="AX2098" i="5"/>
  <c r="AU2098" i="5"/>
  <c r="AS2098" i="5"/>
  <c r="AP2098" i="5"/>
  <c r="AN2098" i="5"/>
  <c r="AK2098" i="5"/>
  <c r="AI2098" i="5"/>
  <c r="BJ2097" i="5"/>
  <c r="BH2097" i="5"/>
  <c r="BE2097" i="5"/>
  <c r="BC2097" i="5"/>
  <c r="AZ2097" i="5"/>
  <c r="AX2097" i="5"/>
  <c r="AU2097" i="5"/>
  <c r="AS2097" i="5"/>
  <c r="AP2097" i="5"/>
  <c r="AN2097" i="5"/>
  <c r="AK2097" i="5"/>
  <c r="AI2097" i="5"/>
  <c r="BJ2096" i="5"/>
  <c r="BH2096" i="5"/>
  <c r="BE2096" i="5"/>
  <c r="BC2096" i="5"/>
  <c r="AZ2096" i="5"/>
  <c r="AX2096" i="5"/>
  <c r="AU2096" i="5"/>
  <c r="AS2096" i="5"/>
  <c r="AP2096" i="5"/>
  <c r="AN2096" i="5"/>
  <c r="AK2096" i="5"/>
  <c r="AI2096" i="5"/>
  <c r="BJ2095" i="5"/>
  <c r="BH2095" i="5"/>
  <c r="BE2095" i="5"/>
  <c r="BC2095" i="5"/>
  <c r="AZ2095" i="5"/>
  <c r="AX2095" i="5"/>
  <c r="AU2095" i="5"/>
  <c r="AS2095" i="5"/>
  <c r="AP2095" i="5"/>
  <c r="AN2095" i="5"/>
  <c r="AK2095" i="5"/>
  <c r="AI2095" i="5"/>
  <c r="BJ2094" i="5"/>
  <c r="BH2094" i="5"/>
  <c r="BE2094" i="5"/>
  <c r="BC2094" i="5"/>
  <c r="AZ2094" i="5"/>
  <c r="AX2094" i="5"/>
  <c r="AU2094" i="5"/>
  <c r="AS2094" i="5"/>
  <c r="AP2094" i="5"/>
  <c r="AN2094" i="5"/>
  <c r="AK2094" i="5"/>
  <c r="AI2094" i="5"/>
  <c r="BZ2093" i="5"/>
  <c r="BY2093" i="5"/>
  <c r="BX2093" i="5"/>
  <c r="BW2093" i="5"/>
  <c r="BV2093" i="5"/>
  <c r="BU2093" i="5"/>
  <c r="BT2093" i="5"/>
  <c r="BS2093" i="5"/>
  <c r="BR2093" i="5"/>
  <c r="BQ2093" i="5"/>
  <c r="BP2093" i="5"/>
  <c r="BO2093" i="5"/>
  <c r="BJ2093" i="5"/>
  <c r="BH2093" i="5"/>
  <c r="BE2093" i="5"/>
  <c r="BC2093" i="5"/>
  <c r="AZ2093" i="5"/>
  <c r="AX2093" i="5"/>
  <c r="AU2093" i="5"/>
  <c r="AS2093" i="5"/>
  <c r="AP2093" i="5"/>
  <c r="AN2093" i="5"/>
  <c r="AK2093" i="5"/>
  <c r="AI2093" i="5"/>
  <c r="BJ2092" i="5"/>
  <c r="BH2092" i="5"/>
  <c r="BE2092" i="5"/>
  <c r="BC2092" i="5"/>
  <c r="AZ2092" i="5"/>
  <c r="AX2092" i="5"/>
  <c r="AU2092" i="5"/>
  <c r="AS2092" i="5"/>
  <c r="AP2092" i="5"/>
  <c r="AN2092" i="5"/>
  <c r="AK2092" i="5"/>
  <c r="AI2092" i="5"/>
  <c r="BZ2091" i="5"/>
  <c r="BY2091" i="5"/>
  <c r="BX2091" i="5"/>
  <c r="BW2091" i="5"/>
  <c r="BV2091" i="5"/>
  <c r="BU2091" i="5"/>
  <c r="BT2091" i="5"/>
  <c r="BS2091" i="5"/>
  <c r="BR2091" i="5"/>
  <c r="BQ2091" i="5"/>
  <c r="BP2091" i="5"/>
  <c r="BO2091" i="5"/>
  <c r="BJ2091" i="5"/>
  <c r="BH2091" i="5"/>
  <c r="BE2091" i="5"/>
  <c r="BC2091" i="5"/>
  <c r="AZ2091" i="5"/>
  <c r="AX2091" i="5"/>
  <c r="AU2091" i="5"/>
  <c r="AS2091" i="5"/>
  <c r="AP2091" i="5"/>
  <c r="AN2091" i="5"/>
  <c r="AK2091" i="5"/>
  <c r="AI2091" i="5"/>
  <c r="BJ2090" i="5"/>
  <c r="BH2090" i="5"/>
  <c r="BE2090" i="5"/>
  <c r="BC2090" i="5"/>
  <c r="AZ2090" i="5"/>
  <c r="AX2090" i="5"/>
  <c r="AU2090" i="5"/>
  <c r="AS2090" i="5"/>
  <c r="AP2090" i="5"/>
  <c r="AN2090" i="5"/>
  <c r="AK2090" i="5"/>
  <c r="AI2090" i="5"/>
  <c r="BJ2089" i="5"/>
  <c r="BH2089" i="5"/>
  <c r="BE2089" i="5"/>
  <c r="BC2089" i="5"/>
  <c r="AZ2089" i="5"/>
  <c r="AX2089" i="5"/>
  <c r="AU2089" i="5"/>
  <c r="AS2089" i="5"/>
  <c r="AP2089" i="5"/>
  <c r="AN2089" i="5"/>
  <c r="AK2089" i="5"/>
  <c r="AI2089" i="5"/>
  <c r="BJ2088" i="5"/>
  <c r="BH2088" i="5"/>
  <c r="BE2088" i="5"/>
  <c r="BC2088" i="5"/>
  <c r="AZ2088" i="5"/>
  <c r="AX2088" i="5"/>
  <c r="AU2088" i="5"/>
  <c r="AS2088" i="5"/>
  <c r="AP2088" i="5"/>
  <c r="AN2088" i="5"/>
  <c r="AK2088" i="5"/>
  <c r="AI2088" i="5"/>
  <c r="BJ2087" i="5"/>
  <c r="BH2087" i="5"/>
  <c r="BE2087" i="5"/>
  <c r="BC2087" i="5"/>
  <c r="AZ2087" i="5"/>
  <c r="AX2087" i="5"/>
  <c r="AU2087" i="5"/>
  <c r="AS2087" i="5"/>
  <c r="AP2087" i="5"/>
  <c r="AN2087" i="5"/>
  <c r="AK2087" i="5"/>
  <c r="AI2087" i="5"/>
  <c r="BJ2086" i="5"/>
  <c r="BH2086" i="5"/>
  <c r="BE2086" i="5"/>
  <c r="BC2086" i="5"/>
  <c r="AZ2086" i="5"/>
  <c r="AX2086" i="5"/>
  <c r="AU2086" i="5"/>
  <c r="AS2086" i="5"/>
  <c r="AP2086" i="5"/>
  <c r="AN2086" i="5"/>
  <c r="AK2086" i="5"/>
  <c r="AI2086" i="5"/>
  <c r="BJ2085" i="5"/>
  <c r="BH2085" i="5"/>
  <c r="BE2085" i="5"/>
  <c r="BC2085" i="5"/>
  <c r="AZ2085" i="5"/>
  <c r="AX2085" i="5"/>
  <c r="AU2085" i="5"/>
  <c r="AS2085" i="5"/>
  <c r="AP2085" i="5"/>
  <c r="AN2085" i="5"/>
  <c r="AK2085" i="5"/>
  <c r="AI2085" i="5"/>
  <c r="BJ2084" i="5"/>
  <c r="BH2084" i="5"/>
  <c r="BE2084" i="5"/>
  <c r="BC2084" i="5"/>
  <c r="AZ2084" i="5"/>
  <c r="AX2084" i="5"/>
  <c r="AU2084" i="5"/>
  <c r="AS2084" i="5"/>
  <c r="AP2084" i="5"/>
  <c r="AN2084" i="5"/>
  <c r="AK2084" i="5"/>
  <c r="AI2084" i="5"/>
  <c r="BZ2083" i="5"/>
  <c r="BY2083" i="5"/>
  <c r="BX2083" i="5"/>
  <c r="BW2083" i="5"/>
  <c r="BV2083" i="5"/>
  <c r="BU2083" i="5"/>
  <c r="BT2083" i="5"/>
  <c r="BS2083" i="5"/>
  <c r="BR2083" i="5"/>
  <c r="BQ2083" i="5"/>
  <c r="BP2083" i="5"/>
  <c r="BO2083" i="5"/>
  <c r="BJ2083" i="5"/>
  <c r="BH2083" i="5"/>
  <c r="BE2083" i="5"/>
  <c r="BC2083" i="5"/>
  <c r="AZ2083" i="5"/>
  <c r="AX2083" i="5"/>
  <c r="AU2083" i="5"/>
  <c r="AS2083" i="5"/>
  <c r="AP2083" i="5"/>
  <c r="AN2083" i="5"/>
  <c r="AK2083" i="5"/>
  <c r="AI2083" i="5"/>
  <c r="BJ2082" i="5"/>
  <c r="BH2082" i="5"/>
  <c r="BE2082" i="5"/>
  <c r="BC2082" i="5"/>
  <c r="AZ2082" i="5"/>
  <c r="AX2082" i="5"/>
  <c r="AU2082" i="5"/>
  <c r="AS2082" i="5"/>
  <c r="AP2082" i="5"/>
  <c r="AN2082" i="5"/>
  <c r="AK2082" i="5"/>
  <c r="AI2082" i="5"/>
  <c r="BZ2081" i="5"/>
  <c r="BY2081" i="5"/>
  <c r="BX2081" i="5"/>
  <c r="BW2081" i="5"/>
  <c r="BV2081" i="5"/>
  <c r="BU2081" i="5"/>
  <c r="BT2081" i="5"/>
  <c r="BS2081" i="5"/>
  <c r="BR2081" i="5"/>
  <c r="BQ2081" i="5"/>
  <c r="BP2081" i="5"/>
  <c r="BO2081" i="5"/>
  <c r="BJ2081" i="5"/>
  <c r="BH2081" i="5"/>
  <c r="BE2081" i="5"/>
  <c r="BC2081" i="5"/>
  <c r="AZ2081" i="5"/>
  <c r="AX2081" i="5"/>
  <c r="AU2081" i="5"/>
  <c r="AS2081" i="5"/>
  <c r="AP2081" i="5"/>
  <c r="AN2081" i="5"/>
  <c r="AK2081" i="5"/>
  <c r="AI2081" i="5"/>
  <c r="BJ2080" i="5"/>
  <c r="BH2080" i="5"/>
  <c r="BE2080" i="5"/>
  <c r="BC2080" i="5"/>
  <c r="AZ2080" i="5"/>
  <c r="AX2080" i="5"/>
  <c r="AU2080" i="5"/>
  <c r="AS2080" i="5"/>
  <c r="AP2080" i="5"/>
  <c r="AN2080" i="5"/>
  <c r="AK2080" i="5"/>
  <c r="AI2080" i="5"/>
  <c r="BJ2079" i="5"/>
  <c r="BH2079" i="5"/>
  <c r="BE2079" i="5"/>
  <c r="BC2079" i="5"/>
  <c r="AZ2079" i="5"/>
  <c r="AX2079" i="5"/>
  <c r="AU2079" i="5"/>
  <c r="AS2079" i="5"/>
  <c r="AP2079" i="5"/>
  <c r="AN2079" i="5"/>
  <c r="AK2079" i="5"/>
  <c r="AI2079" i="5"/>
  <c r="BJ2078" i="5"/>
  <c r="BH2078" i="5"/>
  <c r="BE2078" i="5"/>
  <c r="BC2078" i="5"/>
  <c r="AZ2078" i="5"/>
  <c r="AX2078" i="5"/>
  <c r="AU2078" i="5"/>
  <c r="AS2078" i="5"/>
  <c r="AP2078" i="5"/>
  <c r="AN2078" i="5"/>
  <c r="AK2078" i="5"/>
  <c r="AI2078" i="5"/>
  <c r="BJ2077" i="5"/>
  <c r="BH2077" i="5"/>
  <c r="BE2077" i="5"/>
  <c r="BC2077" i="5"/>
  <c r="AZ2077" i="5"/>
  <c r="AX2077" i="5"/>
  <c r="AU2077" i="5"/>
  <c r="AS2077" i="5"/>
  <c r="AP2077" i="5"/>
  <c r="AN2077" i="5"/>
  <c r="AK2077" i="5"/>
  <c r="AI2077" i="5"/>
  <c r="BJ2076" i="5"/>
  <c r="BH2076" i="5"/>
  <c r="BE2076" i="5"/>
  <c r="BC2076" i="5"/>
  <c r="AZ2076" i="5"/>
  <c r="AX2076" i="5"/>
  <c r="AU2076" i="5"/>
  <c r="AS2076" i="5"/>
  <c r="AP2076" i="5"/>
  <c r="AN2076" i="5"/>
  <c r="AK2076" i="5"/>
  <c r="AI2076" i="5"/>
  <c r="BJ2075" i="5"/>
  <c r="BH2075" i="5"/>
  <c r="BE2075" i="5"/>
  <c r="BC2075" i="5"/>
  <c r="AZ2075" i="5"/>
  <c r="AX2075" i="5"/>
  <c r="AU2075" i="5"/>
  <c r="AS2075" i="5"/>
  <c r="AP2075" i="5"/>
  <c r="AN2075" i="5"/>
  <c r="AK2075" i="5"/>
  <c r="AI2075" i="5"/>
  <c r="BZ2074" i="5"/>
  <c r="BY2074" i="5"/>
  <c r="BX2074" i="5"/>
  <c r="BW2074" i="5"/>
  <c r="BV2074" i="5"/>
  <c r="BU2074" i="5"/>
  <c r="BT2074" i="5"/>
  <c r="BS2074" i="5"/>
  <c r="BR2074" i="5"/>
  <c r="BQ2074" i="5"/>
  <c r="BP2074" i="5"/>
  <c r="BO2074" i="5"/>
  <c r="BJ2074" i="5"/>
  <c r="BH2074" i="5"/>
  <c r="BE2074" i="5"/>
  <c r="BC2074" i="5"/>
  <c r="AZ2074" i="5"/>
  <c r="AX2074" i="5"/>
  <c r="AU2074" i="5"/>
  <c r="AS2074" i="5"/>
  <c r="AP2074" i="5"/>
  <c r="AN2074" i="5"/>
  <c r="AK2074" i="5"/>
  <c r="AI2074" i="5"/>
  <c r="BJ2073" i="5"/>
  <c r="BH2073" i="5"/>
  <c r="BE2073" i="5"/>
  <c r="BC2073" i="5"/>
  <c r="AZ2073" i="5"/>
  <c r="AX2073" i="5"/>
  <c r="AU2073" i="5"/>
  <c r="AS2073" i="5"/>
  <c r="AP2073" i="5"/>
  <c r="AN2073" i="5"/>
  <c r="AK2073" i="5"/>
  <c r="AI2073" i="5"/>
  <c r="BZ2072" i="5"/>
  <c r="BY2072" i="5"/>
  <c r="BX2072" i="5"/>
  <c r="BW2072" i="5"/>
  <c r="BV2072" i="5"/>
  <c r="BU2072" i="5"/>
  <c r="BT2072" i="5"/>
  <c r="BS2072" i="5"/>
  <c r="BR2072" i="5"/>
  <c r="BQ2072" i="5"/>
  <c r="BP2072" i="5"/>
  <c r="BO2072" i="5"/>
  <c r="BJ2072" i="5"/>
  <c r="BH2072" i="5"/>
  <c r="BE2072" i="5"/>
  <c r="BC2072" i="5"/>
  <c r="AZ2072" i="5"/>
  <c r="AX2072" i="5"/>
  <c r="AU2072" i="5"/>
  <c r="AS2072" i="5"/>
  <c r="AP2072" i="5"/>
  <c r="AN2072" i="5"/>
  <c r="AK2072" i="5"/>
  <c r="AI2072" i="5"/>
  <c r="BJ2071" i="5"/>
  <c r="BH2071" i="5"/>
  <c r="BE2071" i="5"/>
  <c r="BC2071" i="5"/>
  <c r="AZ2071" i="5"/>
  <c r="AX2071" i="5"/>
  <c r="AU2071" i="5"/>
  <c r="AS2071" i="5"/>
  <c r="AP2071" i="5"/>
  <c r="AN2071" i="5"/>
  <c r="AK2071" i="5"/>
  <c r="AI2071" i="5"/>
  <c r="BJ2070" i="5"/>
  <c r="BH2070" i="5"/>
  <c r="BE2070" i="5"/>
  <c r="BC2070" i="5"/>
  <c r="AZ2070" i="5"/>
  <c r="AX2070" i="5"/>
  <c r="AU2070" i="5"/>
  <c r="AS2070" i="5"/>
  <c r="AP2070" i="5"/>
  <c r="AN2070" i="5"/>
  <c r="AK2070" i="5"/>
  <c r="AI2070" i="5"/>
  <c r="BJ2069" i="5"/>
  <c r="BH2069" i="5"/>
  <c r="BE2069" i="5"/>
  <c r="BC2069" i="5"/>
  <c r="AZ2069" i="5"/>
  <c r="AX2069" i="5"/>
  <c r="AU2069" i="5"/>
  <c r="AS2069" i="5"/>
  <c r="AP2069" i="5"/>
  <c r="AN2069" i="5"/>
  <c r="AK2069" i="5"/>
  <c r="AI2069" i="5"/>
  <c r="BJ2068" i="5"/>
  <c r="BH2068" i="5"/>
  <c r="BE2068" i="5"/>
  <c r="BC2068" i="5"/>
  <c r="AZ2068" i="5"/>
  <c r="AX2068" i="5"/>
  <c r="AU2068" i="5"/>
  <c r="AS2068" i="5"/>
  <c r="AP2068" i="5"/>
  <c r="AN2068" i="5"/>
  <c r="AK2068" i="5"/>
  <c r="AI2068" i="5"/>
  <c r="BJ2067" i="5"/>
  <c r="BH2067" i="5"/>
  <c r="BE2067" i="5"/>
  <c r="BC2067" i="5"/>
  <c r="AZ2067" i="5"/>
  <c r="AX2067" i="5"/>
  <c r="AU2067" i="5"/>
  <c r="AS2067" i="5"/>
  <c r="AP2067" i="5"/>
  <c r="AN2067" i="5"/>
  <c r="AK2067" i="5"/>
  <c r="AI2067" i="5"/>
  <c r="BJ2066" i="5"/>
  <c r="BH2066" i="5"/>
  <c r="BE2066" i="5"/>
  <c r="BC2066" i="5"/>
  <c r="AZ2066" i="5"/>
  <c r="AX2066" i="5"/>
  <c r="AU2066" i="5"/>
  <c r="AS2066" i="5"/>
  <c r="AP2066" i="5"/>
  <c r="AN2066" i="5"/>
  <c r="AK2066" i="5"/>
  <c r="AI2066" i="5"/>
  <c r="BZ2065" i="5"/>
  <c r="BY2065" i="5"/>
  <c r="BX2065" i="5"/>
  <c r="BW2065" i="5"/>
  <c r="BV2065" i="5"/>
  <c r="BU2065" i="5"/>
  <c r="BT2065" i="5"/>
  <c r="BS2065" i="5"/>
  <c r="BR2065" i="5"/>
  <c r="BQ2065" i="5"/>
  <c r="BP2065" i="5"/>
  <c r="BO2065" i="5"/>
  <c r="BJ2065" i="5"/>
  <c r="BH2065" i="5"/>
  <c r="BE2065" i="5"/>
  <c r="BC2065" i="5"/>
  <c r="AZ2065" i="5"/>
  <c r="AX2065" i="5"/>
  <c r="AU2065" i="5"/>
  <c r="AS2065" i="5"/>
  <c r="AP2065" i="5"/>
  <c r="AN2065" i="5"/>
  <c r="AK2065" i="5"/>
  <c r="AI2065" i="5"/>
  <c r="BJ2064" i="5"/>
  <c r="BH2064" i="5"/>
  <c r="BE2064" i="5"/>
  <c r="BC2064" i="5"/>
  <c r="AZ2064" i="5"/>
  <c r="AX2064" i="5"/>
  <c r="AU2064" i="5"/>
  <c r="AS2064" i="5"/>
  <c r="AP2064" i="5"/>
  <c r="AN2064" i="5"/>
  <c r="AK2064" i="5"/>
  <c r="AI2064" i="5"/>
  <c r="BZ2063" i="5"/>
  <c r="BY2063" i="5"/>
  <c r="BX2063" i="5"/>
  <c r="BW2063" i="5"/>
  <c r="BV2063" i="5"/>
  <c r="BU2063" i="5"/>
  <c r="BT2063" i="5"/>
  <c r="BS2063" i="5"/>
  <c r="BR2063" i="5"/>
  <c r="BQ2063" i="5"/>
  <c r="BP2063" i="5"/>
  <c r="BO2063" i="5"/>
  <c r="BJ2063" i="5"/>
  <c r="BH2063" i="5"/>
  <c r="BE2063" i="5"/>
  <c r="BC2063" i="5"/>
  <c r="AZ2063" i="5"/>
  <c r="AX2063" i="5"/>
  <c r="AU2063" i="5"/>
  <c r="AS2063" i="5"/>
  <c r="AP2063" i="5"/>
  <c r="AN2063" i="5"/>
  <c r="AK2063" i="5"/>
  <c r="AI2063" i="5"/>
  <c r="BJ2062" i="5"/>
  <c r="BH2062" i="5"/>
  <c r="BE2062" i="5"/>
  <c r="BC2062" i="5"/>
  <c r="AZ2062" i="5"/>
  <c r="AX2062" i="5"/>
  <c r="AU2062" i="5"/>
  <c r="AS2062" i="5"/>
  <c r="AP2062" i="5"/>
  <c r="AN2062" i="5"/>
  <c r="AK2062" i="5"/>
  <c r="AI2062" i="5"/>
  <c r="BJ2061" i="5"/>
  <c r="BH2061" i="5"/>
  <c r="BE2061" i="5"/>
  <c r="BC2061" i="5"/>
  <c r="AZ2061" i="5"/>
  <c r="AX2061" i="5"/>
  <c r="AU2061" i="5"/>
  <c r="AS2061" i="5"/>
  <c r="AP2061" i="5"/>
  <c r="AN2061" i="5"/>
  <c r="AK2061" i="5"/>
  <c r="AI2061" i="5"/>
  <c r="BJ2060" i="5"/>
  <c r="BH2060" i="5"/>
  <c r="BE2060" i="5"/>
  <c r="BC2060" i="5"/>
  <c r="AZ2060" i="5"/>
  <c r="AX2060" i="5"/>
  <c r="AU2060" i="5"/>
  <c r="AS2060" i="5"/>
  <c r="AP2060" i="5"/>
  <c r="AN2060" i="5"/>
  <c r="AK2060" i="5"/>
  <c r="AI2060" i="5"/>
  <c r="BJ2059" i="5"/>
  <c r="BH2059" i="5"/>
  <c r="BE2059" i="5"/>
  <c r="BC2059" i="5"/>
  <c r="AZ2059" i="5"/>
  <c r="AX2059" i="5"/>
  <c r="AU2059" i="5"/>
  <c r="AS2059" i="5"/>
  <c r="AP2059" i="5"/>
  <c r="AN2059" i="5"/>
  <c r="AK2059" i="5"/>
  <c r="AI2059" i="5"/>
  <c r="BJ2058" i="5"/>
  <c r="BH2058" i="5"/>
  <c r="BE2058" i="5"/>
  <c r="BC2058" i="5"/>
  <c r="AZ2058" i="5"/>
  <c r="AX2058" i="5"/>
  <c r="AU2058" i="5"/>
  <c r="AS2058" i="5"/>
  <c r="AP2058" i="5"/>
  <c r="AN2058" i="5"/>
  <c r="AK2058" i="5"/>
  <c r="AI2058" i="5"/>
  <c r="BJ2057" i="5"/>
  <c r="BH2057" i="5"/>
  <c r="BE2057" i="5"/>
  <c r="BC2057" i="5"/>
  <c r="AZ2057" i="5"/>
  <c r="AX2057" i="5"/>
  <c r="AU2057" i="5"/>
  <c r="AS2057" i="5"/>
  <c r="AP2057" i="5"/>
  <c r="AN2057" i="5"/>
  <c r="AK2057" i="5"/>
  <c r="AI2057" i="5"/>
  <c r="BJ2056" i="5"/>
  <c r="BH2056" i="5"/>
  <c r="BE2056" i="5"/>
  <c r="BC2056" i="5"/>
  <c r="AZ2056" i="5"/>
  <c r="AX2056" i="5"/>
  <c r="AU2056" i="5"/>
  <c r="AS2056" i="5"/>
  <c r="AP2056" i="5"/>
  <c r="AN2056" i="5"/>
  <c r="AK2056" i="5"/>
  <c r="AI2056" i="5"/>
  <c r="BJ2055" i="5"/>
  <c r="BH2055" i="5"/>
  <c r="BE2055" i="5"/>
  <c r="BC2055" i="5"/>
  <c r="AZ2055" i="5"/>
  <c r="AX2055" i="5"/>
  <c r="AU2055" i="5"/>
  <c r="AS2055" i="5"/>
  <c r="AP2055" i="5"/>
  <c r="AN2055" i="5"/>
  <c r="AK2055" i="5"/>
  <c r="AI2055" i="5"/>
  <c r="BZ2054" i="5"/>
  <c r="BY2054" i="5"/>
  <c r="BX2054" i="5"/>
  <c r="BW2054" i="5"/>
  <c r="BV2054" i="5"/>
  <c r="BU2054" i="5"/>
  <c r="BT2054" i="5"/>
  <c r="BS2054" i="5"/>
  <c r="BR2054" i="5"/>
  <c r="BQ2054" i="5"/>
  <c r="BP2054" i="5"/>
  <c r="BO2054" i="5"/>
  <c r="BJ2054" i="5"/>
  <c r="BH2054" i="5"/>
  <c r="BE2054" i="5"/>
  <c r="BC2054" i="5"/>
  <c r="AZ2054" i="5"/>
  <c r="AX2054" i="5"/>
  <c r="AU2054" i="5"/>
  <c r="AS2054" i="5"/>
  <c r="AP2054" i="5"/>
  <c r="AN2054" i="5"/>
  <c r="AK2054" i="5"/>
  <c r="AI2054" i="5"/>
  <c r="BJ2053" i="5"/>
  <c r="BH2053" i="5"/>
  <c r="BE2053" i="5"/>
  <c r="BC2053" i="5"/>
  <c r="AZ2053" i="5"/>
  <c r="AX2053" i="5"/>
  <c r="AU2053" i="5"/>
  <c r="AS2053" i="5"/>
  <c r="AP2053" i="5"/>
  <c r="AN2053" i="5"/>
  <c r="AK2053" i="5"/>
  <c r="AI2053" i="5"/>
  <c r="BZ2052" i="5"/>
  <c r="BY2052" i="5"/>
  <c r="BX2052" i="5"/>
  <c r="BW2052" i="5"/>
  <c r="BV2052" i="5"/>
  <c r="BU2052" i="5"/>
  <c r="BT2052" i="5"/>
  <c r="BS2052" i="5"/>
  <c r="BR2052" i="5"/>
  <c r="BQ2052" i="5"/>
  <c r="BP2052" i="5"/>
  <c r="BO2052" i="5"/>
  <c r="BJ2052" i="5"/>
  <c r="BH2052" i="5"/>
  <c r="BE2052" i="5"/>
  <c r="BC2052" i="5"/>
  <c r="AZ2052" i="5"/>
  <c r="AX2052" i="5"/>
  <c r="AU2052" i="5"/>
  <c r="AS2052" i="5"/>
  <c r="AP2052" i="5"/>
  <c r="AN2052" i="5"/>
  <c r="AK2052" i="5"/>
  <c r="AI2052" i="5"/>
  <c r="BJ2051" i="5"/>
  <c r="BH2051" i="5"/>
  <c r="BE2051" i="5"/>
  <c r="BC2051" i="5"/>
  <c r="AZ2051" i="5"/>
  <c r="AX2051" i="5"/>
  <c r="AU2051" i="5"/>
  <c r="AS2051" i="5"/>
  <c r="AP2051" i="5"/>
  <c r="AN2051" i="5"/>
  <c r="AK2051" i="5"/>
  <c r="AI2051" i="5"/>
  <c r="BJ2050" i="5"/>
  <c r="BH2050" i="5"/>
  <c r="BE2050" i="5"/>
  <c r="BC2050" i="5"/>
  <c r="AZ2050" i="5"/>
  <c r="AX2050" i="5"/>
  <c r="AU2050" i="5"/>
  <c r="AS2050" i="5"/>
  <c r="AP2050" i="5"/>
  <c r="AN2050" i="5"/>
  <c r="AK2050" i="5"/>
  <c r="AI2050" i="5"/>
  <c r="BJ2049" i="5"/>
  <c r="BH2049" i="5"/>
  <c r="BE2049" i="5"/>
  <c r="BC2049" i="5"/>
  <c r="AZ2049" i="5"/>
  <c r="AX2049" i="5"/>
  <c r="AU2049" i="5"/>
  <c r="AS2049" i="5"/>
  <c r="AP2049" i="5"/>
  <c r="AN2049" i="5"/>
  <c r="AK2049" i="5"/>
  <c r="AI2049" i="5"/>
  <c r="BZ2048" i="5"/>
  <c r="BY2048" i="5"/>
  <c r="BX2048" i="5"/>
  <c r="BW2048" i="5"/>
  <c r="BV2048" i="5"/>
  <c r="BU2048" i="5"/>
  <c r="BT2048" i="5"/>
  <c r="BS2048" i="5"/>
  <c r="BR2048" i="5"/>
  <c r="BQ2048" i="5"/>
  <c r="BP2048" i="5"/>
  <c r="BO2048" i="5"/>
  <c r="BJ2048" i="5"/>
  <c r="BH2048" i="5"/>
  <c r="BE2048" i="5"/>
  <c r="BC2048" i="5"/>
  <c r="AZ2048" i="5"/>
  <c r="AX2048" i="5"/>
  <c r="AU2048" i="5"/>
  <c r="AS2048" i="5"/>
  <c r="AP2048" i="5"/>
  <c r="AN2048" i="5"/>
  <c r="AK2048" i="5"/>
  <c r="AI2048" i="5"/>
  <c r="BJ2047" i="5"/>
  <c r="BH2047" i="5"/>
  <c r="BE2047" i="5"/>
  <c r="BC2047" i="5"/>
  <c r="AZ2047" i="5"/>
  <c r="AX2047" i="5"/>
  <c r="AU2047" i="5"/>
  <c r="AS2047" i="5"/>
  <c r="AP2047" i="5"/>
  <c r="AN2047" i="5"/>
  <c r="AK2047" i="5"/>
  <c r="AI2047" i="5"/>
  <c r="BZ2046" i="5"/>
  <c r="BY2046" i="5"/>
  <c r="BX2046" i="5"/>
  <c r="BW2046" i="5"/>
  <c r="BV2046" i="5"/>
  <c r="BU2046" i="5"/>
  <c r="BT2046" i="5"/>
  <c r="BS2046" i="5"/>
  <c r="BR2046" i="5"/>
  <c r="BQ2046" i="5"/>
  <c r="BP2046" i="5"/>
  <c r="BO2046" i="5"/>
  <c r="BJ2046" i="5"/>
  <c r="BH2046" i="5"/>
  <c r="BE2046" i="5"/>
  <c r="BC2046" i="5"/>
  <c r="AZ2046" i="5"/>
  <c r="AX2046" i="5"/>
  <c r="AU2046" i="5"/>
  <c r="AS2046" i="5"/>
  <c r="AP2046" i="5"/>
  <c r="AN2046" i="5"/>
  <c r="AK2046" i="5"/>
  <c r="AI2046" i="5"/>
  <c r="BJ2045" i="5"/>
  <c r="BH2045" i="5"/>
  <c r="BE2045" i="5"/>
  <c r="BC2045" i="5"/>
  <c r="AZ2045" i="5"/>
  <c r="AX2045" i="5"/>
  <c r="AU2045" i="5"/>
  <c r="AS2045" i="5"/>
  <c r="AP2045" i="5"/>
  <c r="AN2045" i="5"/>
  <c r="AK2045" i="5"/>
  <c r="AI2045" i="5"/>
  <c r="BJ2044" i="5"/>
  <c r="BH2044" i="5"/>
  <c r="BE2044" i="5"/>
  <c r="BC2044" i="5"/>
  <c r="AZ2044" i="5"/>
  <c r="AX2044" i="5"/>
  <c r="AU2044" i="5"/>
  <c r="AS2044" i="5"/>
  <c r="AP2044" i="5"/>
  <c r="AN2044" i="5"/>
  <c r="AK2044" i="5"/>
  <c r="AI2044" i="5"/>
  <c r="BJ2043" i="5"/>
  <c r="BH2043" i="5"/>
  <c r="BE2043" i="5"/>
  <c r="BC2043" i="5"/>
  <c r="AZ2043" i="5"/>
  <c r="AX2043" i="5"/>
  <c r="AU2043" i="5"/>
  <c r="AS2043" i="5"/>
  <c r="AP2043" i="5"/>
  <c r="AN2043" i="5"/>
  <c r="AK2043" i="5"/>
  <c r="AI2043" i="5"/>
  <c r="BJ2042" i="5"/>
  <c r="BH2042" i="5"/>
  <c r="BE2042" i="5"/>
  <c r="BC2042" i="5"/>
  <c r="AZ2042" i="5"/>
  <c r="AX2042" i="5"/>
  <c r="AU2042" i="5"/>
  <c r="AS2042" i="5"/>
  <c r="AP2042" i="5"/>
  <c r="AN2042" i="5"/>
  <c r="AK2042" i="5"/>
  <c r="AI2042" i="5"/>
  <c r="BJ2041" i="5"/>
  <c r="BH2041" i="5"/>
  <c r="BE2041" i="5"/>
  <c r="BC2041" i="5"/>
  <c r="AZ2041" i="5"/>
  <c r="AX2041" i="5"/>
  <c r="AU2041" i="5"/>
  <c r="AS2041" i="5"/>
  <c r="AP2041" i="5"/>
  <c r="AN2041" i="5"/>
  <c r="AK2041" i="5"/>
  <c r="AI2041" i="5"/>
  <c r="BJ2040" i="5"/>
  <c r="BH2040" i="5"/>
  <c r="BE2040" i="5"/>
  <c r="BC2040" i="5"/>
  <c r="AZ2040" i="5"/>
  <c r="AX2040" i="5"/>
  <c r="AU2040" i="5"/>
  <c r="AS2040" i="5"/>
  <c r="AP2040" i="5"/>
  <c r="AN2040" i="5"/>
  <c r="AK2040" i="5"/>
  <c r="AI2040" i="5"/>
  <c r="BZ2039" i="5"/>
  <c r="BY2039" i="5"/>
  <c r="BX2039" i="5"/>
  <c r="BW2039" i="5"/>
  <c r="BV2039" i="5"/>
  <c r="BU2039" i="5"/>
  <c r="BT2039" i="5"/>
  <c r="BS2039" i="5"/>
  <c r="BR2039" i="5"/>
  <c r="BQ2039" i="5"/>
  <c r="BP2039" i="5"/>
  <c r="BO2039" i="5"/>
  <c r="BJ2039" i="5"/>
  <c r="BH2039" i="5"/>
  <c r="BE2039" i="5"/>
  <c r="BC2039" i="5"/>
  <c r="AZ2039" i="5"/>
  <c r="AX2039" i="5"/>
  <c r="AU2039" i="5"/>
  <c r="AS2039" i="5"/>
  <c r="AP2039" i="5"/>
  <c r="AN2039" i="5"/>
  <c r="AK2039" i="5"/>
  <c r="AI2039" i="5"/>
  <c r="BJ2038" i="5"/>
  <c r="BH2038" i="5"/>
  <c r="BE2038" i="5"/>
  <c r="BC2038" i="5"/>
  <c r="AZ2038" i="5"/>
  <c r="AX2038" i="5"/>
  <c r="AU2038" i="5"/>
  <c r="AS2038" i="5"/>
  <c r="AP2038" i="5"/>
  <c r="AN2038" i="5"/>
  <c r="AK2038" i="5"/>
  <c r="AI2038" i="5"/>
  <c r="BZ2037" i="5"/>
  <c r="BY2037" i="5"/>
  <c r="BX2037" i="5"/>
  <c r="BW2037" i="5"/>
  <c r="BV2037" i="5"/>
  <c r="BU2037" i="5"/>
  <c r="BT2037" i="5"/>
  <c r="BS2037" i="5"/>
  <c r="BR2037" i="5"/>
  <c r="BQ2037" i="5"/>
  <c r="BP2037" i="5"/>
  <c r="BO2037" i="5"/>
  <c r="BJ2037" i="5"/>
  <c r="BH2037" i="5"/>
  <c r="BE2037" i="5"/>
  <c r="BC2037" i="5"/>
  <c r="AZ2037" i="5"/>
  <c r="AX2037" i="5"/>
  <c r="AU2037" i="5"/>
  <c r="AS2037" i="5"/>
  <c r="AP2037" i="5"/>
  <c r="AN2037" i="5"/>
  <c r="AK2037" i="5"/>
  <c r="AI2037" i="5"/>
  <c r="BJ2036" i="5"/>
  <c r="BH2036" i="5"/>
  <c r="BE2036" i="5"/>
  <c r="BC2036" i="5"/>
  <c r="AZ2036" i="5"/>
  <c r="AX2036" i="5"/>
  <c r="AU2036" i="5"/>
  <c r="AS2036" i="5"/>
  <c r="AP2036" i="5"/>
  <c r="AN2036" i="5"/>
  <c r="AK2036" i="5"/>
  <c r="AI2036" i="5"/>
  <c r="BJ2035" i="5"/>
  <c r="BH2035" i="5"/>
  <c r="BE2035" i="5"/>
  <c r="BC2035" i="5"/>
  <c r="AZ2035" i="5"/>
  <c r="AX2035" i="5"/>
  <c r="AU2035" i="5"/>
  <c r="AS2035" i="5"/>
  <c r="AP2035" i="5"/>
  <c r="AN2035" i="5"/>
  <c r="AK2035" i="5"/>
  <c r="AI2035" i="5"/>
  <c r="BJ2034" i="5"/>
  <c r="BH2034" i="5"/>
  <c r="BE2034" i="5"/>
  <c r="BC2034" i="5"/>
  <c r="AZ2034" i="5"/>
  <c r="AX2034" i="5"/>
  <c r="AU2034" i="5"/>
  <c r="AS2034" i="5"/>
  <c r="AP2034" i="5"/>
  <c r="AN2034" i="5"/>
  <c r="AK2034" i="5"/>
  <c r="AI2034" i="5"/>
  <c r="BJ2033" i="5"/>
  <c r="BH2033" i="5"/>
  <c r="BE2033" i="5"/>
  <c r="BC2033" i="5"/>
  <c r="AZ2033" i="5"/>
  <c r="AX2033" i="5"/>
  <c r="AU2033" i="5"/>
  <c r="AS2033" i="5"/>
  <c r="AP2033" i="5"/>
  <c r="AN2033" i="5"/>
  <c r="AK2033" i="5"/>
  <c r="AI2033" i="5"/>
  <c r="BZ2032" i="5"/>
  <c r="BY2032" i="5"/>
  <c r="BX2032" i="5"/>
  <c r="BW2032" i="5"/>
  <c r="BV2032" i="5"/>
  <c r="BU2032" i="5"/>
  <c r="BT2032" i="5"/>
  <c r="BS2032" i="5"/>
  <c r="BR2032" i="5"/>
  <c r="BQ2032" i="5"/>
  <c r="BP2032" i="5"/>
  <c r="BO2032" i="5"/>
  <c r="BJ2032" i="5"/>
  <c r="BH2032" i="5"/>
  <c r="BE2032" i="5"/>
  <c r="BC2032" i="5"/>
  <c r="AZ2032" i="5"/>
  <c r="AX2032" i="5"/>
  <c r="AU2032" i="5"/>
  <c r="AS2032" i="5"/>
  <c r="AP2032" i="5"/>
  <c r="AN2032" i="5"/>
  <c r="AK2032" i="5"/>
  <c r="AI2032" i="5"/>
  <c r="BJ2031" i="5"/>
  <c r="BH2031" i="5"/>
  <c r="BE2031" i="5"/>
  <c r="BC2031" i="5"/>
  <c r="AZ2031" i="5"/>
  <c r="AX2031" i="5"/>
  <c r="AU2031" i="5"/>
  <c r="AS2031" i="5"/>
  <c r="AP2031" i="5"/>
  <c r="AN2031" i="5"/>
  <c r="AK2031" i="5"/>
  <c r="AI2031" i="5"/>
  <c r="BZ2030" i="5"/>
  <c r="BY2030" i="5"/>
  <c r="BX2030" i="5"/>
  <c r="BW2030" i="5"/>
  <c r="BV2030" i="5"/>
  <c r="BU2030" i="5"/>
  <c r="BT2030" i="5"/>
  <c r="BS2030" i="5"/>
  <c r="BR2030" i="5"/>
  <c r="BQ2030" i="5"/>
  <c r="BP2030" i="5"/>
  <c r="BO2030" i="5"/>
  <c r="BJ2030" i="5"/>
  <c r="BH2030" i="5"/>
  <c r="BE2030" i="5"/>
  <c r="BC2030" i="5"/>
  <c r="AZ2030" i="5"/>
  <c r="AX2030" i="5"/>
  <c r="AU2030" i="5"/>
  <c r="AS2030" i="5"/>
  <c r="AP2030" i="5"/>
  <c r="AN2030" i="5"/>
  <c r="AK2030" i="5"/>
  <c r="AI2030" i="5"/>
  <c r="BJ2029" i="5"/>
  <c r="BH2029" i="5"/>
  <c r="BE2029" i="5"/>
  <c r="BC2029" i="5"/>
  <c r="AZ2029" i="5"/>
  <c r="AX2029" i="5"/>
  <c r="AU2029" i="5"/>
  <c r="AS2029" i="5"/>
  <c r="AP2029" i="5"/>
  <c r="AN2029" i="5"/>
  <c r="AK2029" i="5"/>
  <c r="AI2029" i="5"/>
  <c r="BJ2028" i="5"/>
  <c r="BH2028" i="5"/>
  <c r="BE2028" i="5"/>
  <c r="BC2028" i="5"/>
  <c r="AZ2028" i="5"/>
  <c r="AX2028" i="5"/>
  <c r="AU2028" i="5"/>
  <c r="AS2028" i="5"/>
  <c r="AP2028" i="5"/>
  <c r="AN2028" i="5"/>
  <c r="AK2028" i="5"/>
  <c r="AI2028" i="5"/>
  <c r="BJ2027" i="5"/>
  <c r="BH2027" i="5"/>
  <c r="BE2027" i="5"/>
  <c r="BC2027" i="5"/>
  <c r="AZ2027" i="5"/>
  <c r="AX2027" i="5"/>
  <c r="AU2027" i="5"/>
  <c r="AS2027" i="5"/>
  <c r="AP2027" i="5"/>
  <c r="AN2027" i="5"/>
  <c r="AK2027" i="5"/>
  <c r="AI2027" i="5"/>
  <c r="BJ2026" i="5"/>
  <c r="BH2026" i="5"/>
  <c r="BE2026" i="5"/>
  <c r="BC2026" i="5"/>
  <c r="AZ2026" i="5"/>
  <c r="AX2026" i="5"/>
  <c r="AU2026" i="5"/>
  <c r="AS2026" i="5"/>
  <c r="AP2026" i="5"/>
  <c r="AN2026" i="5"/>
  <c r="AK2026" i="5"/>
  <c r="AI2026" i="5"/>
  <c r="BJ2025" i="5"/>
  <c r="BH2025" i="5"/>
  <c r="BE2025" i="5"/>
  <c r="BC2025" i="5"/>
  <c r="AZ2025" i="5"/>
  <c r="AX2025" i="5"/>
  <c r="AU2025" i="5"/>
  <c r="AS2025" i="5"/>
  <c r="AP2025" i="5"/>
  <c r="AN2025" i="5"/>
  <c r="AK2025" i="5"/>
  <c r="AI2025" i="5"/>
  <c r="BJ2024" i="5"/>
  <c r="BH2024" i="5"/>
  <c r="BE2024" i="5"/>
  <c r="BC2024" i="5"/>
  <c r="AZ2024" i="5"/>
  <c r="AX2024" i="5"/>
  <c r="AU2024" i="5"/>
  <c r="AS2024" i="5"/>
  <c r="AP2024" i="5"/>
  <c r="AN2024" i="5"/>
  <c r="AK2024" i="5"/>
  <c r="AI2024" i="5"/>
  <c r="BZ2023" i="5"/>
  <c r="BY2023" i="5"/>
  <c r="BX2023" i="5"/>
  <c r="BW2023" i="5"/>
  <c r="BV2023" i="5"/>
  <c r="BU2023" i="5"/>
  <c r="BT2023" i="5"/>
  <c r="BS2023" i="5"/>
  <c r="BR2023" i="5"/>
  <c r="BQ2023" i="5"/>
  <c r="BP2023" i="5"/>
  <c r="BO2023" i="5"/>
  <c r="BJ2023" i="5"/>
  <c r="BH2023" i="5"/>
  <c r="BE2023" i="5"/>
  <c r="BC2023" i="5"/>
  <c r="AZ2023" i="5"/>
  <c r="AX2023" i="5"/>
  <c r="AU2023" i="5"/>
  <c r="AS2023" i="5"/>
  <c r="AP2023" i="5"/>
  <c r="AN2023" i="5"/>
  <c r="AK2023" i="5"/>
  <c r="AI2023" i="5"/>
  <c r="BJ2022" i="5"/>
  <c r="BH2022" i="5"/>
  <c r="BE2022" i="5"/>
  <c r="BC2022" i="5"/>
  <c r="AZ2022" i="5"/>
  <c r="AX2022" i="5"/>
  <c r="AU2022" i="5"/>
  <c r="AS2022" i="5"/>
  <c r="AP2022" i="5"/>
  <c r="AN2022" i="5"/>
  <c r="AK2022" i="5"/>
  <c r="AI2022" i="5"/>
  <c r="BZ2021" i="5"/>
  <c r="BY2021" i="5"/>
  <c r="BX2021" i="5"/>
  <c r="BW2021" i="5"/>
  <c r="BV2021" i="5"/>
  <c r="BU2021" i="5"/>
  <c r="BT2021" i="5"/>
  <c r="BS2021" i="5"/>
  <c r="BR2021" i="5"/>
  <c r="BQ2021" i="5"/>
  <c r="BP2021" i="5"/>
  <c r="BO2021" i="5"/>
  <c r="BJ2021" i="5"/>
  <c r="BH2021" i="5"/>
  <c r="BE2021" i="5"/>
  <c r="BC2021" i="5"/>
  <c r="AZ2021" i="5"/>
  <c r="AX2021" i="5"/>
  <c r="AU2021" i="5"/>
  <c r="AS2021" i="5"/>
  <c r="AP2021" i="5"/>
  <c r="AN2021" i="5"/>
  <c r="AK2021" i="5"/>
  <c r="AI2021" i="5"/>
  <c r="BJ2020" i="5"/>
  <c r="BH2020" i="5"/>
  <c r="BE2020" i="5"/>
  <c r="BC2020" i="5"/>
  <c r="AZ2020" i="5"/>
  <c r="AX2020" i="5"/>
  <c r="AU2020" i="5"/>
  <c r="AS2020" i="5"/>
  <c r="AP2020" i="5"/>
  <c r="AN2020" i="5"/>
  <c r="AK2020" i="5"/>
  <c r="AI2020" i="5"/>
  <c r="BJ2019" i="5"/>
  <c r="BH2019" i="5"/>
  <c r="BE2019" i="5"/>
  <c r="BC2019" i="5"/>
  <c r="AZ2019" i="5"/>
  <c r="AX2019" i="5"/>
  <c r="AU2019" i="5"/>
  <c r="AS2019" i="5"/>
  <c r="AP2019" i="5"/>
  <c r="AN2019" i="5"/>
  <c r="AK2019" i="5"/>
  <c r="AI2019" i="5"/>
  <c r="BJ2018" i="5"/>
  <c r="BH2018" i="5"/>
  <c r="BE2018" i="5"/>
  <c r="BC2018" i="5"/>
  <c r="AZ2018" i="5"/>
  <c r="AX2018" i="5"/>
  <c r="AU2018" i="5"/>
  <c r="AS2018" i="5"/>
  <c r="AP2018" i="5"/>
  <c r="AN2018" i="5"/>
  <c r="AK2018" i="5"/>
  <c r="AI2018" i="5"/>
  <c r="BJ2017" i="5"/>
  <c r="BH2017" i="5"/>
  <c r="BE2017" i="5"/>
  <c r="BC2017" i="5"/>
  <c r="AZ2017" i="5"/>
  <c r="AX2017" i="5"/>
  <c r="AU2017" i="5"/>
  <c r="AS2017" i="5"/>
  <c r="AP2017" i="5"/>
  <c r="AN2017" i="5"/>
  <c r="AK2017" i="5"/>
  <c r="AI2017" i="5"/>
  <c r="BZ2016" i="5"/>
  <c r="BY2016" i="5"/>
  <c r="BX2016" i="5"/>
  <c r="BW2016" i="5"/>
  <c r="BV2016" i="5"/>
  <c r="BU2016" i="5"/>
  <c r="BT2016" i="5"/>
  <c r="BS2016" i="5"/>
  <c r="BR2016" i="5"/>
  <c r="BQ2016" i="5"/>
  <c r="BP2016" i="5"/>
  <c r="BO2016" i="5"/>
  <c r="BJ2016" i="5"/>
  <c r="BH2016" i="5"/>
  <c r="BE2016" i="5"/>
  <c r="BC2016" i="5"/>
  <c r="AZ2016" i="5"/>
  <c r="AX2016" i="5"/>
  <c r="AU2016" i="5"/>
  <c r="AS2016" i="5"/>
  <c r="AP2016" i="5"/>
  <c r="AN2016" i="5"/>
  <c r="AK2016" i="5"/>
  <c r="AI2016" i="5"/>
  <c r="BJ2015" i="5"/>
  <c r="BH2015" i="5"/>
  <c r="BE2015" i="5"/>
  <c r="BC2015" i="5"/>
  <c r="AZ2015" i="5"/>
  <c r="AX2015" i="5"/>
  <c r="AU2015" i="5"/>
  <c r="AS2015" i="5"/>
  <c r="AP2015" i="5"/>
  <c r="AN2015" i="5"/>
  <c r="AK2015" i="5"/>
  <c r="AI2015" i="5"/>
  <c r="BZ2014" i="5"/>
  <c r="BY2014" i="5"/>
  <c r="BX2014" i="5"/>
  <c r="BW2014" i="5"/>
  <c r="BV2014" i="5"/>
  <c r="BU2014" i="5"/>
  <c r="BT2014" i="5"/>
  <c r="BS2014" i="5"/>
  <c r="BR2014" i="5"/>
  <c r="BQ2014" i="5"/>
  <c r="BP2014" i="5"/>
  <c r="BO2014" i="5"/>
  <c r="BJ2014" i="5"/>
  <c r="BH2014" i="5"/>
  <c r="BE2014" i="5"/>
  <c r="BC2014" i="5"/>
  <c r="AZ2014" i="5"/>
  <c r="AX2014" i="5"/>
  <c r="AU2014" i="5"/>
  <c r="AS2014" i="5"/>
  <c r="AP2014" i="5"/>
  <c r="AN2014" i="5"/>
  <c r="AK2014" i="5"/>
  <c r="AI2014" i="5"/>
  <c r="BJ2013" i="5"/>
  <c r="BH2013" i="5"/>
  <c r="BE2013" i="5"/>
  <c r="BC2013" i="5"/>
  <c r="AZ2013" i="5"/>
  <c r="AX2013" i="5"/>
  <c r="AU2013" i="5"/>
  <c r="AS2013" i="5"/>
  <c r="AP2013" i="5"/>
  <c r="AN2013" i="5"/>
  <c r="AK2013" i="5"/>
  <c r="AI2013" i="5"/>
  <c r="BJ2012" i="5"/>
  <c r="BH2012" i="5"/>
  <c r="BE2012" i="5"/>
  <c r="BC2012" i="5"/>
  <c r="AZ2012" i="5"/>
  <c r="AX2012" i="5"/>
  <c r="AU2012" i="5"/>
  <c r="AS2012" i="5"/>
  <c r="AP2012" i="5"/>
  <c r="AN2012" i="5"/>
  <c r="AK2012" i="5"/>
  <c r="AI2012" i="5"/>
  <c r="BJ2011" i="5"/>
  <c r="BH2011" i="5"/>
  <c r="BE2011" i="5"/>
  <c r="BC2011" i="5"/>
  <c r="AZ2011" i="5"/>
  <c r="AX2011" i="5"/>
  <c r="AU2011" i="5"/>
  <c r="AS2011" i="5"/>
  <c r="AP2011" i="5"/>
  <c r="AN2011" i="5"/>
  <c r="AK2011" i="5"/>
  <c r="AI2011" i="5"/>
  <c r="BJ2010" i="5"/>
  <c r="BH2010" i="5"/>
  <c r="BE2010" i="5"/>
  <c r="BC2010" i="5"/>
  <c r="AZ2010" i="5"/>
  <c r="AX2010" i="5"/>
  <c r="AU2010" i="5"/>
  <c r="AS2010" i="5"/>
  <c r="AP2010" i="5"/>
  <c r="AN2010" i="5"/>
  <c r="AK2010" i="5"/>
  <c r="AI2010" i="5"/>
  <c r="BJ2009" i="5"/>
  <c r="BH2009" i="5"/>
  <c r="BE2009" i="5"/>
  <c r="BC2009" i="5"/>
  <c r="AZ2009" i="5"/>
  <c r="AX2009" i="5"/>
  <c r="AU2009" i="5"/>
  <c r="AS2009" i="5"/>
  <c r="AP2009" i="5"/>
  <c r="AN2009" i="5"/>
  <c r="AK2009" i="5"/>
  <c r="AI2009" i="5"/>
  <c r="BJ2008" i="5"/>
  <c r="BH2008" i="5"/>
  <c r="BE2008" i="5"/>
  <c r="BC2008" i="5"/>
  <c r="AZ2008" i="5"/>
  <c r="AX2008" i="5"/>
  <c r="AU2008" i="5"/>
  <c r="AS2008" i="5"/>
  <c r="AP2008" i="5"/>
  <c r="AN2008" i="5"/>
  <c r="AK2008" i="5"/>
  <c r="AI2008" i="5"/>
  <c r="BJ2007" i="5"/>
  <c r="BH2007" i="5"/>
  <c r="BE2007" i="5"/>
  <c r="BC2007" i="5"/>
  <c r="AZ2007" i="5"/>
  <c r="AX2007" i="5"/>
  <c r="AU2007" i="5"/>
  <c r="AS2007" i="5"/>
  <c r="AP2007" i="5"/>
  <c r="AN2007" i="5"/>
  <c r="AK2007" i="5"/>
  <c r="AI2007" i="5"/>
  <c r="BJ2006" i="5"/>
  <c r="BH2006" i="5"/>
  <c r="BE2006" i="5"/>
  <c r="BC2006" i="5"/>
  <c r="AZ2006" i="5"/>
  <c r="AX2006" i="5"/>
  <c r="AU2006" i="5"/>
  <c r="AS2006" i="5"/>
  <c r="AP2006" i="5"/>
  <c r="AN2006" i="5"/>
  <c r="AK2006" i="5"/>
  <c r="AI2006" i="5"/>
  <c r="BJ2005" i="5"/>
  <c r="BH2005" i="5"/>
  <c r="BE2005" i="5"/>
  <c r="BC2005" i="5"/>
  <c r="AZ2005" i="5"/>
  <c r="AX2005" i="5"/>
  <c r="AU2005" i="5"/>
  <c r="AS2005" i="5"/>
  <c r="AP2005" i="5"/>
  <c r="AN2005" i="5"/>
  <c r="AK2005" i="5"/>
  <c r="AI2005" i="5"/>
  <c r="BJ2004" i="5"/>
  <c r="BH2004" i="5"/>
  <c r="BE2004" i="5"/>
  <c r="BC2004" i="5"/>
  <c r="AZ2004" i="5"/>
  <c r="AX2004" i="5"/>
  <c r="AU2004" i="5"/>
  <c r="AS2004" i="5"/>
  <c r="AP2004" i="5"/>
  <c r="AN2004" i="5"/>
  <c r="AK2004" i="5"/>
  <c r="AI2004" i="5"/>
  <c r="BJ2003" i="5"/>
  <c r="BH2003" i="5"/>
  <c r="BE2003" i="5"/>
  <c r="BC2003" i="5"/>
  <c r="AZ2003" i="5"/>
  <c r="AX2003" i="5"/>
  <c r="AU2003" i="5"/>
  <c r="AS2003" i="5"/>
  <c r="AP2003" i="5"/>
  <c r="AN2003" i="5"/>
  <c r="AK2003" i="5"/>
  <c r="AI2003" i="5"/>
  <c r="BJ2002" i="5"/>
  <c r="BH2002" i="5"/>
  <c r="BE2002" i="5"/>
  <c r="BC2002" i="5"/>
  <c r="AZ2002" i="5"/>
  <c r="AX2002" i="5"/>
  <c r="AU2002" i="5"/>
  <c r="AS2002" i="5"/>
  <c r="AP2002" i="5"/>
  <c r="AN2002" i="5"/>
  <c r="AK2002" i="5"/>
  <c r="AI2002" i="5"/>
  <c r="BJ2001" i="5"/>
  <c r="BH2001" i="5"/>
  <c r="BE2001" i="5"/>
  <c r="BC2001" i="5"/>
  <c r="AZ2001" i="5"/>
  <c r="AX2001" i="5"/>
  <c r="AU2001" i="5"/>
  <c r="AS2001" i="5"/>
  <c r="AP2001" i="5"/>
  <c r="AN2001" i="5"/>
  <c r="AK2001" i="5"/>
  <c r="AI2001" i="5"/>
  <c r="BJ2000" i="5"/>
  <c r="BH2000" i="5"/>
  <c r="BE2000" i="5"/>
  <c r="BC2000" i="5"/>
  <c r="AZ2000" i="5"/>
  <c r="AX2000" i="5"/>
  <c r="AU2000" i="5"/>
  <c r="AS2000" i="5"/>
  <c r="AP2000" i="5"/>
  <c r="AN2000" i="5"/>
  <c r="AK2000" i="5"/>
  <c r="AI2000" i="5"/>
  <c r="BJ1999" i="5"/>
  <c r="BH1999" i="5"/>
  <c r="BE1999" i="5"/>
  <c r="BC1999" i="5"/>
  <c r="AZ1999" i="5"/>
  <c r="AX1999" i="5"/>
  <c r="AU1999" i="5"/>
  <c r="AS1999" i="5"/>
  <c r="AP1999" i="5"/>
  <c r="AN1999" i="5"/>
  <c r="AK1999" i="5"/>
  <c r="AI1999" i="5"/>
  <c r="BZ1998" i="5"/>
  <c r="BY1998" i="5"/>
  <c r="BX1998" i="5"/>
  <c r="BW1998" i="5"/>
  <c r="BV1998" i="5"/>
  <c r="BU1998" i="5"/>
  <c r="BT1998" i="5"/>
  <c r="BS1998" i="5"/>
  <c r="BR1998" i="5"/>
  <c r="BQ1998" i="5"/>
  <c r="BP1998" i="5"/>
  <c r="BO1998" i="5"/>
  <c r="BJ1998" i="5"/>
  <c r="BH1998" i="5"/>
  <c r="BE1998" i="5"/>
  <c r="BC1998" i="5"/>
  <c r="AZ1998" i="5"/>
  <c r="AX1998" i="5"/>
  <c r="AU1998" i="5"/>
  <c r="AS1998" i="5"/>
  <c r="AP1998" i="5"/>
  <c r="AN1998" i="5"/>
  <c r="AK1998" i="5"/>
  <c r="AI1998" i="5"/>
  <c r="BJ1997" i="5"/>
  <c r="BH1997" i="5"/>
  <c r="BE1997" i="5"/>
  <c r="BC1997" i="5"/>
  <c r="AZ1997" i="5"/>
  <c r="AX1997" i="5"/>
  <c r="AU1997" i="5"/>
  <c r="AS1997" i="5"/>
  <c r="AP1997" i="5"/>
  <c r="AN1997" i="5"/>
  <c r="AK1997" i="5"/>
  <c r="AI1997" i="5"/>
  <c r="BZ1996" i="5"/>
  <c r="BY1996" i="5"/>
  <c r="BX1996" i="5"/>
  <c r="BW1996" i="5"/>
  <c r="BV1996" i="5"/>
  <c r="BU1996" i="5"/>
  <c r="BT1996" i="5"/>
  <c r="BS1996" i="5"/>
  <c r="BR1996" i="5"/>
  <c r="BQ1996" i="5"/>
  <c r="BP1996" i="5"/>
  <c r="BO1996" i="5"/>
  <c r="BJ1996" i="5"/>
  <c r="BH1996" i="5"/>
  <c r="BE1996" i="5"/>
  <c r="BC1996" i="5"/>
  <c r="AZ1996" i="5"/>
  <c r="AX1996" i="5"/>
  <c r="AU1996" i="5"/>
  <c r="AS1996" i="5"/>
  <c r="AP1996" i="5"/>
  <c r="AN1996" i="5"/>
  <c r="AK1996" i="5"/>
  <c r="AI1996" i="5"/>
  <c r="BJ1995" i="5"/>
  <c r="BH1995" i="5"/>
  <c r="BE1995" i="5"/>
  <c r="BC1995" i="5"/>
  <c r="AZ1995" i="5"/>
  <c r="AX1995" i="5"/>
  <c r="AU1995" i="5"/>
  <c r="AS1995" i="5"/>
  <c r="AP1995" i="5"/>
  <c r="AN1995" i="5"/>
  <c r="AK1995" i="5"/>
  <c r="AI1995" i="5"/>
  <c r="BJ1994" i="5"/>
  <c r="BH1994" i="5"/>
  <c r="BE1994" i="5"/>
  <c r="BC1994" i="5"/>
  <c r="AZ1994" i="5"/>
  <c r="AX1994" i="5"/>
  <c r="AU1994" i="5"/>
  <c r="AS1994" i="5"/>
  <c r="AP1994" i="5"/>
  <c r="AN1994" i="5"/>
  <c r="AK1994" i="5"/>
  <c r="AI1994" i="5"/>
  <c r="BJ1993" i="5"/>
  <c r="BH1993" i="5"/>
  <c r="BE1993" i="5"/>
  <c r="BC1993" i="5"/>
  <c r="AZ1993" i="5"/>
  <c r="AX1993" i="5"/>
  <c r="AU1993" i="5"/>
  <c r="AS1993" i="5"/>
  <c r="AP1993" i="5"/>
  <c r="AN1993" i="5"/>
  <c r="AK1993" i="5"/>
  <c r="AI1993" i="5"/>
  <c r="BJ1992" i="5"/>
  <c r="BH1992" i="5"/>
  <c r="BE1992" i="5"/>
  <c r="BC1992" i="5"/>
  <c r="AZ1992" i="5"/>
  <c r="AX1992" i="5"/>
  <c r="AU1992" i="5"/>
  <c r="AS1992" i="5"/>
  <c r="AP1992" i="5"/>
  <c r="AN1992" i="5"/>
  <c r="AK1992" i="5"/>
  <c r="AI1992" i="5"/>
  <c r="BJ1991" i="5"/>
  <c r="BH1991" i="5"/>
  <c r="BE1991" i="5"/>
  <c r="BC1991" i="5"/>
  <c r="AZ1991" i="5"/>
  <c r="AX1991" i="5"/>
  <c r="AU1991" i="5"/>
  <c r="AS1991" i="5"/>
  <c r="AP1991" i="5"/>
  <c r="AN1991" i="5"/>
  <c r="AK1991" i="5"/>
  <c r="AI1991" i="5"/>
  <c r="BJ1990" i="5"/>
  <c r="BH1990" i="5"/>
  <c r="BE1990" i="5"/>
  <c r="BC1990" i="5"/>
  <c r="AZ1990" i="5"/>
  <c r="AX1990" i="5"/>
  <c r="AU1990" i="5"/>
  <c r="AS1990" i="5"/>
  <c r="AP1990" i="5"/>
  <c r="AN1990" i="5"/>
  <c r="AK1990" i="5"/>
  <c r="AI1990" i="5"/>
  <c r="BJ1989" i="5"/>
  <c r="BH1989" i="5"/>
  <c r="BE1989" i="5"/>
  <c r="BC1989" i="5"/>
  <c r="AZ1989" i="5"/>
  <c r="AX1989" i="5"/>
  <c r="AU1989" i="5"/>
  <c r="AS1989" i="5"/>
  <c r="AP1989" i="5"/>
  <c r="AN1989" i="5"/>
  <c r="AK1989" i="5"/>
  <c r="AI1989" i="5"/>
  <c r="BJ1988" i="5"/>
  <c r="BH1988" i="5"/>
  <c r="BE1988" i="5"/>
  <c r="BC1988" i="5"/>
  <c r="AZ1988" i="5"/>
  <c r="AX1988" i="5"/>
  <c r="AU1988" i="5"/>
  <c r="AS1988" i="5"/>
  <c r="AP1988" i="5"/>
  <c r="AN1988" i="5"/>
  <c r="AK1988" i="5"/>
  <c r="AI1988" i="5"/>
  <c r="BJ1987" i="5"/>
  <c r="BH1987" i="5"/>
  <c r="BE1987" i="5"/>
  <c r="BC1987" i="5"/>
  <c r="AZ1987" i="5"/>
  <c r="AX1987" i="5"/>
  <c r="AU1987" i="5"/>
  <c r="AS1987" i="5"/>
  <c r="AP1987" i="5"/>
  <c r="AN1987" i="5"/>
  <c r="AK1987" i="5"/>
  <c r="AI1987" i="5"/>
  <c r="BJ1986" i="5"/>
  <c r="BH1986" i="5"/>
  <c r="BE1986" i="5"/>
  <c r="BC1986" i="5"/>
  <c r="AZ1986" i="5"/>
  <c r="AX1986" i="5"/>
  <c r="AU1986" i="5"/>
  <c r="AS1986" i="5"/>
  <c r="AP1986" i="5"/>
  <c r="AN1986" i="5"/>
  <c r="AK1986" i="5"/>
  <c r="AI1986" i="5"/>
  <c r="BJ1985" i="5"/>
  <c r="BH1985" i="5"/>
  <c r="BE1985" i="5"/>
  <c r="BC1985" i="5"/>
  <c r="AZ1985" i="5"/>
  <c r="AX1985" i="5"/>
  <c r="AU1985" i="5"/>
  <c r="AS1985" i="5"/>
  <c r="AP1985" i="5"/>
  <c r="AN1985" i="5"/>
  <c r="AK1985" i="5"/>
  <c r="AI1985" i="5"/>
  <c r="BJ1984" i="5"/>
  <c r="BH1984" i="5"/>
  <c r="BE1984" i="5"/>
  <c r="BC1984" i="5"/>
  <c r="AZ1984" i="5"/>
  <c r="AX1984" i="5"/>
  <c r="AU1984" i="5"/>
  <c r="AS1984" i="5"/>
  <c r="AP1984" i="5"/>
  <c r="AN1984" i="5"/>
  <c r="AK1984" i="5"/>
  <c r="AI1984" i="5"/>
  <c r="BJ1983" i="5"/>
  <c r="BH1983" i="5"/>
  <c r="BE1983" i="5"/>
  <c r="BC1983" i="5"/>
  <c r="AZ1983" i="5"/>
  <c r="AX1983" i="5"/>
  <c r="AU1983" i="5"/>
  <c r="AS1983" i="5"/>
  <c r="AP1983" i="5"/>
  <c r="AN1983" i="5"/>
  <c r="AK1983" i="5"/>
  <c r="AI1983" i="5"/>
  <c r="BJ1982" i="5"/>
  <c r="BH1982" i="5"/>
  <c r="BE1982" i="5"/>
  <c r="BC1982" i="5"/>
  <c r="AZ1982" i="5"/>
  <c r="AX1982" i="5"/>
  <c r="AU1982" i="5"/>
  <c r="AS1982" i="5"/>
  <c r="AP1982" i="5"/>
  <c r="AN1982" i="5"/>
  <c r="AK1982" i="5"/>
  <c r="AI1982" i="5"/>
  <c r="BJ1981" i="5"/>
  <c r="BH1981" i="5"/>
  <c r="BE1981" i="5"/>
  <c r="BC1981" i="5"/>
  <c r="AZ1981" i="5"/>
  <c r="AX1981" i="5"/>
  <c r="AU1981" i="5"/>
  <c r="AS1981" i="5"/>
  <c r="AP1981" i="5"/>
  <c r="AN1981" i="5"/>
  <c r="AK1981" i="5"/>
  <c r="AI1981" i="5"/>
  <c r="BZ1980" i="5"/>
  <c r="BY1980" i="5"/>
  <c r="BX1980" i="5"/>
  <c r="BW1980" i="5"/>
  <c r="BV1980" i="5"/>
  <c r="BU1980" i="5"/>
  <c r="BT1980" i="5"/>
  <c r="BS1980" i="5"/>
  <c r="BR1980" i="5"/>
  <c r="BQ1980" i="5"/>
  <c r="BP1980" i="5"/>
  <c r="BO1980" i="5"/>
  <c r="BJ1980" i="5"/>
  <c r="BH1980" i="5"/>
  <c r="BE1980" i="5"/>
  <c r="BC1980" i="5"/>
  <c r="AZ1980" i="5"/>
  <c r="AX1980" i="5"/>
  <c r="AU1980" i="5"/>
  <c r="AS1980" i="5"/>
  <c r="AP1980" i="5"/>
  <c r="AN1980" i="5"/>
  <c r="AK1980" i="5"/>
  <c r="AI1980" i="5"/>
  <c r="BJ1979" i="5"/>
  <c r="BH1979" i="5"/>
  <c r="BE1979" i="5"/>
  <c r="BC1979" i="5"/>
  <c r="AZ1979" i="5"/>
  <c r="AX1979" i="5"/>
  <c r="AU1979" i="5"/>
  <c r="AS1979" i="5"/>
  <c r="AP1979" i="5"/>
  <c r="AN1979" i="5"/>
  <c r="AK1979" i="5"/>
  <c r="AI1979" i="5"/>
  <c r="BZ1978" i="5"/>
  <c r="BY1978" i="5"/>
  <c r="BX1978" i="5"/>
  <c r="BW1978" i="5"/>
  <c r="BV1978" i="5"/>
  <c r="BU1978" i="5"/>
  <c r="BT1978" i="5"/>
  <c r="BS1978" i="5"/>
  <c r="BR1978" i="5"/>
  <c r="BQ1978" i="5"/>
  <c r="BP1978" i="5"/>
  <c r="BO1978" i="5"/>
  <c r="BJ1978" i="5"/>
  <c r="BH1978" i="5"/>
  <c r="BE1978" i="5"/>
  <c r="BC1978" i="5"/>
  <c r="AZ1978" i="5"/>
  <c r="AX1978" i="5"/>
  <c r="AU1978" i="5"/>
  <c r="AS1978" i="5"/>
  <c r="AP1978" i="5"/>
  <c r="AN1978" i="5"/>
  <c r="AK1978" i="5"/>
  <c r="AI1978" i="5"/>
  <c r="BJ1977" i="5"/>
  <c r="BH1977" i="5"/>
  <c r="BE1977" i="5"/>
  <c r="BC1977" i="5"/>
  <c r="AZ1977" i="5"/>
  <c r="AX1977" i="5"/>
  <c r="AU1977" i="5"/>
  <c r="AS1977" i="5"/>
  <c r="AP1977" i="5"/>
  <c r="AN1977" i="5"/>
  <c r="AK1977" i="5"/>
  <c r="AI1977" i="5"/>
  <c r="BJ1976" i="5"/>
  <c r="BH1976" i="5"/>
  <c r="BE1976" i="5"/>
  <c r="BC1976" i="5"/>
  <c r="AZ1976" i="5"/>
  <c r="AX1976" i="5"/>
  <c r="AU1976" i="5"/>
  <c r="AS1976" i="5"/>
  <c r="AP1976" i="5"/>
  <c r="AN1976" i="5"/>
  <c r="AK1976" i="5"/>
  <c r="AI1976" i="5"/>
  <c r="BJ1975" i="5"/>
  <c r="BH1975" i="5"/>
  <c r="BE1975" i="5"/>
  <c r="BC1975" i="5"/>
  <c r="AZ1975" i="5"/>
  <c r="AX1975" i="5"/>
  <c r="AU1975" i="5"/>
  <c r="AS1975" i="5"/>
  <c r="AP1975" i="5"/>
  <c r="AN1975" i="5"/>
  <c r="AK1975" i="5"/>
  <c r="AI1975" i="5"/>
  <c r="BJ1974" i="5"/>
  <c r="BH1974" i="5"/>
  <c r="BE1974" i="5"/>
  <c r="BC1974" i="5"/>
  <c r="AZ1974" i="5"/>
  <c r="AX1974" i="5"/>
  <c r="AU1974" i="5"/>
  <c r="AS1974" i="5"/>
  <c r="AP1974" i="5"/>
  <c r="AN1974" i="5"/>
  <c r="AK1974" i="5"/>
  <c r="AI1974" i="5"/>
  <c r="BJ1973" i="5"/>
  <c r="BH1973" i="5"/>
  <c r="BE1973" i="5"/>
  <c r="BC1973" i="5"/>
  <c r="AZ1973" i="5"/>
  <c r="AX1973" i="5"/>
  <c r="AU1973" i="5"/>
  <c r="AS1973" i="5"/>
  <c r="AP1973" i="5"/>
  <c r="AN1973" i="5"/>
  <c r="AK1973" i="5"/>
  <c r="AI1973" i="5"/>
  <c r="BJ1972" i="5"/>
  <c r="BH1972" i="5"/>
  <c r="BE1972" i="5"/>
  <c r="BC1972" i="5"/>
  <c r="AZ1972" i="5"/>
  <c r="AX1972" i="5"/>
  <c r="AU1972" i="5"/>
  <c r="AS1972" i="5"/>
  <c r="AP1972" i="5"/>
  <c r="AN1972" i="5"/>
  <c r="AK1972" i="5"/>
  <c r="AI1972" i="5"/>
  <c r="BJ1971" i="5"/>
  <c r="BH1971" i="5"/>
  <c r="BE1971" i="5"/>
  <c r="BC1971" i="5"/>
  <c r="AZ1971" i="5"/>
  <c r="AX1971" i="5"/>
  <c r="AU1971" i="5"/>
  <c r="AS1971" i="5"/>
  <c r="AP1971" i="5"/>
  <c r="AN1971" i="5"/>
  <c r="AK1971" i="5"/>
  <c r="AI1971" i="5"/>
  <c r="BJ1970" i="5"/>
  <c r="BH1970" i="5"/>
  <c r="BE1970" i="5"/>
  <c r="BC1970" i="5"/>
  <c r="AZ1970" i="5"/>
  <c r="AX1970" i="5"/>
  <c r="AU1970" i="5"/>
  <c r="AS1970" i="5"/>
  <c r="AP1970" i="5"/>
  <c r="AN1970" i="5"/>
  <c r="AK1970" i="5"/>
  <c r="AI1970" i="5"/>
  <c r="BJ1969" i="5"/>
  <c r="BH1969" i="5"/>
  <c r="BE1969" i="5"/>
  <c r="BC1969" i="5"/>
  <c r="AZ1969" i="5"/>
  <c r="AX1969" i="5"/>
  <c r="AU1969" i="5"/>
  <c r="AS1969" i="5"/>
  <c r="AP1969" i="5"/>
  <c r="AN1969" i="5"/>
  <c r="AK1969" i="5"/>
  <c r="AI1969" i="5"/>
  <c r="BJ1968" i="5"/>
  <c r="BH1968" i="5"/>
  <c r="BE1968" i="5"/>
  <c r="BC1968" i="5"/>
  <c r="AZ1968" i="5"/>
  <c r="AX1968" i="5"/>
  <c r="AU1968" i="5"/>
  <c r="AS1968" i="5"/>
  <c r="AP1968" i="5"/>
  <c r="AN1968" i="5"/>
  <c r="AK1968" i="5"/>
  <c r="AI1968" i="5"/>
  <c r="BJ1967" i="5"/>
  <c r="BH1967" i="5"/>
  <c r="BE1967" i="5"/>
  <c r="BC1967" i="5"/>
  <c r="AZ1967" i="5"/>
  <c r="AX1967" i="5"/>
  <c r="AU1967" i="5"/>
  <c r="AS1967" i="5"/>
  <c r="AP1967" i="5"/>
  <c r="AN1967" i="5"/>
  <c r="AK1967" i="5"/>
  <c r="AI1967" i="5"/>
  <c r="BJ1966" i="5"/>
  <c r="BH1966" i="5"/>
  <c r="BE1966" i="5"/>
  <c r="BC1966" i="5"/>
  <c r="AZ1966" i="5"/>
  <c r="AX1966" i="5"/>
  <c r="AU1966" i="5"/>
  <c r="AS1966" i="5"/>
  <c r="AP1966" i="5"/>
  <c r="AN1966" i="5"/>
  <c r="AK1966" i="5"/>
  <c r="AI1966" i="5"/>
  <c r="BZ1945" i="5"/>
  <c r="BY1945" i="5"/>
  <c r="BX1945" i="5"/>
  <c r="BW1945" i="5"/>
  <c r="BV1945" i="5"/>
  <c r="BU1945" i="5"/>
  <c r="BT1945" i="5"/>
  <c r="BS1945" i="5"/>
  <c r="BR1945" i="5"/>
  <c r="BR1941" i="5" s="1"/>
  <c r="BQ1945" i="5"/>
  <c r="BP1945" i="5"/>
  <c r="BZ1943" i="5"/>
  <c r="BY1943" i="5"/>
  <c r="BX1943" i="5"/>
  <c r="BW1943" i="5"/>
  <c r="BV1943" i="5"/>
  <c r="BU1943" i="5"/>
  <c r="BT1943" i="5"/>
  <c r="BS1943" i="5"/>
  <c r="BR1943" i="5"/>
  <c r="BQ1943" i="5"/>
  <c r="BP1943" i="5"/>
  <c r="BO1943" i="5"/>
  <c r="BO1945" i="5"/>
  <c r="BZ1934" i="5"/>
  <c r="BY1934" i="5"/>
  <c r="BX1934" i="5"/>
  <c r="BW1934" i="5"/>
  <c r="BV1934" i="5"/>
  <c r="BU1934" i="5"/>
  <c r="BT1934" i="5"/>
  <c r="BS1934" i="5"/>
  <c r="BR1934" i="5"/>
  <c r="BQ1934" i="5"/>
  <c r="BP1934" i="5"/>
  <c r="BO1934" i="5"/>
  <c r="BZ1932" i="5"/>
  <c r="BY1932" i="5"/>
  <c r="BX1932" i="5"/>
  <c r="BW1932" i="5"/>
  <c r="BV1932" i="5"/>
  <c r="BU1932" i="5"/>
  <c r="BT1932" i="5"/>
  <c r="BS1932" i="5"/>
  <c r="BR1932" i="5"/>
  <c r="BQ1932" i="5"/>
  <c r="BP1932" i="5"/>
  <c r="BO1932" i="5"/>
  <c r="BZ1926" i="5"/>
  <c r="BY1926" i="5"/>
  <c r="BX1926" i="5"/>
  <c r="BW1926" i="5"/>
  <c r="BV1926" i="5"/>
  <c r="BU1926" i="5"/>
  <c r="BT1926" i="5"/>
  <c r="BS1926" i="5"/>
  <c r="BR1926" i="5"/>
  <c r="BR1922" i="5" s="1"/>
  <c r="BQ1926" i="5"/>
  <c r="BP1926" i="5"/>
  <c r="BZ1924" i="5"/>
  <c r="BY1924" i="5"/>
  <c r="BX1924" i="5"/>
  <c r="BW1924" i="5"/>
  <c r="BV1924" i="5"/>
  <c r="BU1924" i="5"/>
  <c r="BT1924" i="5"/>
  <c r="BS1924" i="5"/>
  <c r="BR1924" i="5"/>
  <c r="BQ1924" i="5"/>
  <c r="BP1924" i="5"/>
  <c r="BO1924" i="5"/>
  <c r="BO1926" i="5"/>
  <c r="BZ1916" i="5"/>
  <c r="BY1916" i="5"/>
  <c r="BX1916" i="5"/>
  <c r="BW1916" i="5"/>
  <c r="BV1916" i="5"/>
  <c r="BU1916" i="5"/>
  <c r="BT1916" i="5"/>
  <c r="BS1916" i="5"/>
  <c r="BR1916" i="5"/>
  <c r="BR1912" i="5" s="1"/>
  <c r="BQ1916" i="5"/>
  <c r="BP1916" i="5"/>
  <c r="BZ1914" i="5"/>
  <c r="BY1914" i="5"/>
  <c r="BX1914" i="5"/>
  <c r="BW1914" i="5"/>
  <c r="BV1914" i="5"/>
  <c r="BU1914" i="5"/>
  <c r="BT1914" i="5"/>
  <c r="BS1914" i="5"/>
  <c r="BR1914" i="5"/>
  <c r="BQ1914" i="5"/>
  <c r="BP1914" i="5"/>
  <c r="BO1914" i="5"/>
  <c r="BO1916" i="5"/>
  <c r="BZ1907" i="5"/>
  <c r="BY1907" i="5"/>
  <c r="BX1907" i="5"/>
  <c r="BW1907" i="5"/>
  <c r="BV1907" i="5"/>
  <c r="BU1907" i="5"/>
  <c r="BT1907" i="5"/>
  <c r="BS1907" i="5"/>
  <c r="BR1907" i="5"/>
  <c r="BR1903" i="5" s="1"/>
  <c r="BQ1907" i="5"/>
  <c r="BP1907" i="5"/>
  <c r="BZ1905" i="5"/>
  <c r="BY1905" i="5"/>
  <c r="BX1905" i="5"/>
  <c r="BW1905" i="5"/>
  <c r="BV1905" i="5"/>
  <c r="BU1905" i="5"/>
  <c r="BT1905" i="5"/>
  <c r="BS1905" i="5"/>
  <c r="BR1905" i="5"/>
  <c r="BQ1905" i="5"/>
  <c r="BP1905" i="5"/>
  <c r="BO1905" i="5"/>
  <c r="BO1907" i="5"/>
  <c r="BZ1898" i="5"/>
  <c r="BY1898" i="5"/>
  <c r="BX1898" i="5"/>
  <c r="BW1898" i="5"/>
  <c r="BV1898" i="5"/>
  <c r="BU1898" i="5"/>
  <c r="BT1898" i="5"/>
  <c r="BS1898" i="5"/>
  <c r="BR1898" i="5"/>
  <c r="BR1894" i="5" s="1"/>
  <c r="BQ1898" i="5"/>
  <c r="BP1898" i="5"/>
  <c r="BZ1896" i="5"/>
  <c r="BY1896" i="5"/>
  <c r="BX1896" i="5"/>
  <c r="BW1896" i="5"/>
  <c r="BV1896" i="5"/>
  <c r="BU1896" i="5"/>
  <c r="BT1896" i="5"/>
  <c r="BS1896" i="5"/>
  <c r="BR1896" i="5"/>
  <c r="BQ1896" i="5"/>
  <c r="BP1896" i="5"/>
  <c r="BO1896" i="5"/>
  <c r="BO1898" i="5"/>
  <c r="BZ1887" i="5"/>
  <c r="BY1887" i="5"/>
  <c r="BX1887" i="5"/>
  <c r="BW1887" i="5"/>
  <c r="BV1887" i="5"/>
  <c r="BU1887" i="5"/>
  <c r="BT1887" i="5"/>
  <c r="BS1887" i="5"/>
  <c r="BR1887" i="5"/>
  <c r="BR1883" i="5" s="1"/>
  <c r="BQ1887" i="5"/>
  <c r="BP1887" i="5"/>
  <c r="BZ1885" i="5"/>
  <c r="BY1885" i="5"/>
  <c r="BX1885" i="5"/>
  <c r="BW1885" i="5"/>
  <c r="BV1885" i="5"/>
  <c r="BU1885" i="5"/>
  <c r="BT1885" i="5"/>
  <c r="BS1885" i="5"/>
  <c r="BR1885" i="5"/>
  <c r="BQ1885" i="5"/>
  <c r="BP1885" i="5"/>
  <c r="BO1885" i="5"/>
  <c r="BO1887" i="5"/>
  <c r="BZ1881" i="5"/>
  <c r="BY1881" i="5"/>
  <c r="BX1881" i="5"/>
  <c r="BW1881" i="5"/>
  <c r="BV1881" i="5"/>
  <c r="BU1881" i="5"/>
  <c r="BT1881" i="5"/>
  <c r="BS1881" i="5"/>
  <c r="BR1881" i="5"/>
  <c r="BR1877" i="5" s="1"/>
  <c r="BQ1881" i="5"/>
  <c r="BP1881" i="5"/>
  <c r="BZ1879" i="5"/>
  <c r="BY1879" i="5"/>
  <c r="BX1879" i="5"/>
  <c r="BW1879" i="5"/>
  <c r="BV1879" i="5"/>
  <c r="BU1879" i="5"/>
  <c r="BT1879" i="5"/>
  <c r="BS1879" i="5"/>
  <c r="BR1879" i="5"/>
  <c r="BQ1879" i="5"/>
  <c r="BP1879" i="5"/>
  <c r="BO1879" i="5"/>
  <c r="BO1881" i="5"/>
  <c r="BZ1872" i="5"/>
  <c r="BY1872" i="5"/>
  <c r="BX1872" i="5"/>
  <c r="BW1872" i="5"/>
  <c r="BV1872" i="5"/>
  <c r="BU1872" i="5"/>
  <c r="BT1872" i="5"/>
  <c r="BS1872" i="5"/>
  <c r="BR1872" i="5"/>
  <c r="BR1868" i="5" s="1"/>
  <c r="BQ1872" i="5"/>
  <c r="BP1872" i="5"/>
  <c r="BZ1870" i="5"/>
  <c r="BY1870" i="5"/>
  <c r="BX1870" i="5"/>
  <c r="BW1870" i="5"/>
  <c r="BV1870" i="5"/>
  <c r="BU1870" i="5"/>
  <c r="BT1870" i="5"/>
  <c r="BS1870" i="5"/>
  <c r="BR1870" i="5"/>
  <c r="BQ1870" i="5"/>
  <c r="BP1870" i="5"/>
  <c r="BO1870" i="5"/>
  <c r="BO1872" i="5"/>
  <c r="BZ1865" i="5"/>
  <c r="BY1865" i="5"/>
  <c r="BX1865" i="5"/>
  <c r="BW1865" i="5"/>
  <c r="BV1865" i="5"/>
  <c r="BU1865" i="5"/>
  <c r="BT1865" i="5"/>
  <c r="BS1865" i="5"/>
  <c r="BR1865" i="5"/>
  <c r="BR1861" i="5" s="1"/>
  <c r="BQ1865" i="5"/>
  <c r="BP1865" i="5"/>
  <c r="BZ1863" i="5"/>
  <c r="BY1863" i="5"/>
  <c r="BX1863" i="5"/>
  <c r="BW1863" i="5"/>
  <c r="BV1863" i="5"/>
  <c r="BU1863" i="5"/>
  <c r="BT1863" i="5"/>
  <c r="BS1863" i="5"/>
  <c r="BR1863" i="5"/>
  <c r="BQ1863" i="5"/>
  <c r="BP1863" i="5"/>
  <c r="BO1863" i="5"/>
  <c r="BO1865" i="5"/>
  <c r="BZ1856" i="5"/>
  <c r="BY1856" i="5"/>
  <c r="BX1856" i="5"/>
  <c r="BW1856" i="5"/>
  <c r="BV1856" i="5"/>
  <c r="BU1856" i="5"/>
  <c r="BT1856" i="5"/>
  <c r="BS1856" i="5"/>
  <c r="BR1856" i="5"/>
  <c r="BQ1856" i="5"/>
  <c r="BP1856" i="5"/>
  <c r="BZ1854" i="5"/>
  <c r="BY1854" i="5"/>
  <c r="BX1854" i="5"/>
  <c r="BW1854" i="5"/>
  <c r="BV1854" i="5"/>
  <c r="BU1854" i="5"/>
  <c r="BT1854" i="5"/>
  <c r="BS1854" i="5"/>
  <c r="BR1854" i="5"/>
  <c r="BQ1854" i="5"/>
  <c r="BP1854" i="5"/>
  <c r="BO1854" i="5"/>
  <c r="BO1856" i="5"/>
  <c r="BZ1849" i="5"/>
  <c r="BY1849" i="5"/>
  <c r="BX1849" i="5"/>
  <c r="BW1849" i="5"/>
  <c r="BV1849" i="5"/>
  <c r="BU1849" i="5"/>
  <c r="BT1849" i="5"/>
  <c r="BS1849" i="5"/>
  <c r="BR1849" i="5"/>
  <c r="BR1845" i="5" s="1"/>
  <c r="BQ1849" i="5"/>
  <c r="BP1849" i="5"/>
  <c r="BZ1847" i="5"/>
  <c r="BY1847" i="5"/>
  <c r="BX1847" i="5"/>
  <c r="BW1847" i="5"/>
  <c r="BV1847" i="5"/>
  <c r="BU1847" i="5"/>
  <c r="BT1847" i="5"/>
  <c r="BS1847" i="5"/>
  <c r="BR1847" i="5"/>
  <c r="BQ1847" i="5"/>
  <c r="BP1847" i="5"/>
  <c r="BO1847" i="5"/>
  <c r="BO1849" i="5"/>
  <c r="BZ1831" i="5"/>
  <c r="BY1831" i="5"/>
  <c r="BX1831" i="5"/>
  <c r="BW1831" i="5"/>
  <c r="BV1831" i="5"/>
  <c r="BU1831" i="5"/>
  <c r="BT1831" i="5"/>
  <c r="BS1831" i="5"/>
  <c r="BR1831" i="5"/>
  <c r="BQ1831" i="5"/>
  <c r="BP1831" i="5"/>
  <c r="BZ1829" i="5"/>
  <c r="BY1829" i="5"/>
  <c r="BX1829" i="5"/>
  <c r="BW1829" i="5"/>
  <c r="BV1829" i="5"/>
  <c r="BU1829" i="5"/>
  <c r="BT1829" i="5"/>
  <c r="BS1829" i="5"/>
  <c r="BR1829" i="5"/>
  <c r="BQ1829" i="5"/>
  <c r="BP1829" i="5"/>
  <c r="BO1829" i="5"/>
  <c r="BO1831" i="5"/>
  <c r="BR1820" i="5"/>
  <c r="BZ1811" i="5"/>
  <c r="BY1811" i="5"/>
  <c r="BX1811" i="5"/>
  <c r="BW1811" i="5"/>
  <c r="BV1811" i="5"/>
  <c r="BU1811" i="5"/>
  <c r="BT1811" i="5"/>
  <c r="BS1811" i="5"/>
  <c r="BR1811" i="5"/>
  <c r="BQ1811" i="5"/>
  <c r="BP1811" i="5"/>
  <c r="BO1811" i="5"/>
  <c r="BZ1813" i="5"/>
  <c r="BY1813" i="5"/>
  <c r="BX1813" i="5"/>
  <c r="BW1813" i="5"/>
  <c r="BV1813" i="5"/>
  <c r="BU1813" i="5"/>
  <c r="BT1813" i="5"/>
  <c r="BS1813" i="5"/>
  <c r="BR1813" i="5"/>
  <c r="BR1809" i="5" s="1"/>
  <c r="BQ1813" i="5"/>
  <c r="BP1813" i="5"/>
  <c r="BO1813" i="5"/>
  <c r="BJ1947" i="5"/>
  <c r="BH1947" i="5"/>
  <c r="BE1947" i="5"/>
  <c r="BC1947" i="5"/>
  <c r="AZ1947" i="5"/>
  <c r="AX1947" i="5"/>
  <c r="AU1947" i="5"/>
  <c r="AS1947" i="5"/>
  <c r="AP1947" i="5"/>
  <c r="AN1947" i="5"/>
  <c r="AK1947" i="5"/>
  <c r="AI1947" i="5"/>
  <c r="BJ1946" i="5"/>
  <c r="BH1946" i="5"/>
  <c r="BE1946" i="5"/>
  <c r="BC1946" i="5"/>
  <c r="AZ1946" i="5"/>
  <c r="AX1946" i="5"/>
  <c r="AU1946" i="5"/>
  <c r="AS1946" i="5"/>
  <c r="AP1946" i="5"/>
  <c r="AN1946" i="5"/>
  <c r="AK1946" i="5"/>
  <c r="AI1946" i="5"/>
  <c r="BJ1945" i="5"/>
  <c r="BH1945" i="5"/>
  <c r="BE1945" i="5"/>
  <c r="BC1945" i="5"/>
  <c r="AZ1945" i="5"/>
  <c r="AX1945" i="5"/>
  <c r="AU1945" i="5"/>
  <c r="AS1945" i="5"/>
  <c r="AP1945" i="5"/>
  <c r="AN1945" i="5"/>
  <c r="AK1945" i="5"/>
  <c r="AI1945" i="5"/>
  <c r="BJ1944" i="5"/>
  <c r="BH1944" i="5"/>
  <c r="BE1944" i="5"/>
  <c r="BC1944" i="5"/>
  <c r="AZ1944" i="5"/>
  <c r="AX1944" i="5"/>
  <c r="AU1944" i="5"/>
  <c r="AS1944" i="5"/>
  <c r="AP1944" i="5"/>
  <c r="AN1944" i="5"/>
  <c r="AK1944" i="5"/>
  <c r="AI1944" i="5"/>
  <c r="BJ1943" i="5"/>
  <c r="BH1943" i="5"/>
  <c r="BE1943" i="5"/>
  <c r="BC1943" i="5"/>
  <c r="AZ1943" i="5"/>
  <c r="AX1943" i="5"/>
  <c r="AU1943" i="5"/>
  <c r="AS1943" i="5"/>
  <c r="AP1943" i="5"/>
  <c r="AN1943" i="5"/>
  <c r="AK1943" i="5"/>
  <c r="AI1943" i="5"/>
  <c r="BJ1942" i="5"/>
  <c r="BH1942" i="5"/>
  <c r="BE1942" i="5"/>
  <c r="BC1942" i="5"/>
  <c r="AZ1942" i="5"/>
  <c r="AX1942" i="5"/>
  <c r="AU1942" i="5"/>
  <c r="AS1942" i="5"/>
  <c r="AP1942" i="5"/>
  <c r="AN1942" i="5"/>
  <c r="AK1942" i="5"/>
  <c r="AI1942" i="5"/>
  <c r="BJ1941" i="5"/>
  <c r="BH1941" i="5"/>
  <c r="BE1941" i="5"/>
  <c r="BC1941" i="5"/>
  <c r="AZ1941" i="5"/>
  <c r="AX1941" i="5"/>
  <c r="AU1941" i="5"/>
  <c r="AS1941" i="5"/>
  <c r="AP1941" i="5"/>
  <c r="AN1941" i="5"/>
  <c r="AK1941" i="5"/>
  <c r="AI1941" i="5"/>
  <c r="BJ1940" i="5"/>
  <c r="BH1940" i="5"/>
  <c r="BE1940" i="5"/>
  <c r="BC1940" i="5"/>
  <c r="AZ1940" i="5"/>
  <c r="AX1940" i="5"/>
  <c r="AU1940" i="5"/>
  <c r="AS1940" i="5"/>
  <c r="AP1940" i="5"/>
  <c r="AN1940" i="5"/>
  <c r="AK1940" i="5"/>
  <c r="AI1940" i="5"/>
  <c r="BJ1939" i="5"/>
  <c r="BH1939" i="5"/>
  <c r="BE1939" i="5"/>
  <c r="BC1939" i="5"/>
  <c r="AZ1939" i="5"/>
  <c r="AX1939" i="5"/>
  <c r="AU1939" i="5"/>
  <c r="AS1939" i="5"/>
  <c r="AP1939" i="5"/>
  <c r="AN1939" i="5"/>
  <c r="AK1939" i="5"/>
  <c r="AI1939" i="5"/>
  <c r="BJ1938" i="5"/>
  <c r="BH1938" i="5"/>
  <c r="BE1938" i="5"/>
  <c r="BC1938" i="5"/>
  <c r="AZ1938" i="5"/>
  <c r="AX1938" i="5"/>
  <c r="AU1938" i="5"/>
  <c r="AS1938" i="5"/>
  <c r="AP1938" i="5"/>
  <c r="AN1938" i="5"/>
  <c r="AK1938" i="5"/>
  <c r="AI1938" i="5"/>
  <c r="BJ1937" i="5"/>
  <c r="BH1937" i="5"/>
  <c r="BE1937" i="5"/>
  <c r="BC1937" i="5"/>
  <c r="AZ1937" i="5"/>
  <c r="AX1937" i="5"/>
  <c r="AU1937" i="5"/>
  <c r="AS1937" i="5"/>
  <c r="AP1937" i="5"/>
  <c r="AN1937" i="5"/>
  <c r="AK1937" i="5"/>
  <c r="AI1937" i="5"/>
  <c r="BJ1936" i="5"/>
  <c r="BH1936" i="5"/>
  <c r="BE1936" i="5"/>
  <c r="BC1936" i="5"/>
  <c r="AZ1936" i="5"/>
  <c r="AX1936" i="5"/>
  <c r="AU1936" i="5"/>
  <c r="AS1936" i="5"/>
  <c r="AP1936" i="5"/>
  <c r="AN1936" i="5"/>
  <c r="AK1936" i="5"/>
  <c r="AI1936" i="5"/>
  <c r="BJ1935" i="5"/>
  <c r="BH1935" i="5"/>
  <c r="BE1935" i="5"/>
  <c r="BC1935" i="5"/>
  <c r="AZ1935" i="5"/>
  <c r="AX1935" i="5"/>
  <c r="AU1935" i="5"/>
  <c r="AS1935" i="5"/>
  <c r="AP1935" i="5"/>
  <c r="AN1935" i="5"/>
  <c r="AK1935" i="5"/>
  <c r="AI1935" i="5"/>
  <c r="BJ1934" i="5"/>
  <c r="BH1934" i="5"/>
  <c r="BE1934" i="5"/>
  <c r="BC1934" i="5"/>
  <c r="AZ1934" i="5"/>
  <c r="AX1934" i="5"/>
  <c r="AU1934" i="5"/>
  <c r="AS1934" i="5"/>
  <c r="AP1934" i="5"/>
  <c r="AN1934" i="5"/>
  <c r="AK1934" i="5"/>
  <c r="AI1934" i="5"/>
  <c r="BJ1933" i="5"/>
  <c r="BH1933" i="5"/>
  <c r="BE1933" i="5"/>
  <c r="BC1933" i="5"/>
  <c r="AZ1933" i="5"/>
  <c r="AX1933" i="5"/>
  <c r="AU1933" i="5"/>
  <c r="AS1933" i="5"/>
  <c r="AP1933" i="5"/>
  <c r="AN1933" i="5"/>
  <c r="AK1933" i="5"/>
  <c r="AI1933" i="5"/>
  <c r="BJ1932" i="5"/>
  <c r="BH1932" i="5"/>
  <c r="BE1932" i="5"/>
  <c r="BC1932" i="5"/>
  <c r="AZ1932" i="5"/>
  <c r="AX1932" i="5"/>
  <c r="AU1932" i="5"/>
  <c r="AS1932" i="5"/>
  <c r="AP1932" i="5"/>
  <c r="AN1932" i="5"/>
  <c r="AK1932" i="5"/>
  <c r="AI1932" i="5"/>
  <c r="BJ1931" i="5"/>
  <c r="BH1931" i="5"/>
  <c r="BE1931" i="5"/>
  <c r="BC1931" i="5"/>
  <c r="AZ1931" i="5"/>
  <c r="AX1931" i="5"/>
  <c r="AU1931" i="5"/>
  <c r="AS1931" i="5"/>
  <c r="AP1931" i="5"/>
  <c r="AN1931" i="5"/>
  <c r="AK1931" i="5"/>
  <c r="AI1931" i="5"/>
  <c r="BJ1930" i="5"/>
  <c r="BH1930" i="5"/>
  <c r="BE1930" i="5"/>
  <c r="BC1930" i="5"/>
  <c r="AZ1930" i="5"/>
  <c r="AX1930" i="5"/>
  <c r="AU1930" i="5"/>
  <c r="AS1930" i="5"/>
  <c r="AP1930" i="5"/>
  <c r="AN1930" i="5"/>
  <c r="AK1930" i="5"/>
  <c r="AI1930" i="5"/>
  <c r="BJ1929" i="5"/>
  <c r="BH1929" i="5"/>
  <c r="BE1929" i="5"/>
  <c r="BC1929" i="5"/>
  <c r="AZ1929" i="5"/>
  <c r="AX1929" i="5"/>
  <c r="AU1929" i="5"/>
  <c r="AS1929" i="5"/>
  <c r="AP1929" i="5"/>
  <c r="AN1929" i="5"/>
  <c r="AK1929" i="5"/>
  <c r="AI1929" i="5"/>
  <c r="BJ1928" i="5"/>
  <c r="BH1928" i="5"/>
  <c r="BE1928" i="5"/>
  <c r="BC1928" i="5"/>
  <c r="AZ1928" i="5"/>
  <c r="AX1928" i="5"/>
  <c r="AU1928" i="5"/>
  <c r="AS1928" i="5"/>
  <c r="AP1928" i="5"/>
  <c r="AN1928" i="5"/>
  <c r="AK1928" i="5"/>
  <c r="AI1928" i="5"/>
  <c r="BJ1927" i="5"/>
  <c r="BH1927" i="5"/>
  <c r="BE1927" i="5"/>
  <c r="BC1927" i="5"/>
  <c r="AZ1927" i="5"/>
  <c r="AX1927" i="5"/>
  <c r="AU1927" i="5"/>
  <c r="AS1927" i="5"/>
  <c r="AP1927" i="5"/>
  <c r="AN1927" i="5"/>
  <c r="AK1927" i="5"/>
  <c r="AI1927" i="5"/>
  <c r="BJ1926" i="5"/>
  <c r="BH1926" i="5"/>
  <c r="BE1926" i="5"/>
  <c r="BC1926" i="5"/>
  <c r="AZ1926" i="5"/>
  <c r="AX1926" i="5"/>
  <c r="AU1926" i="5"/>
  <c r="AS1926" i="5"/>
  <c r="AP1926" i="5"/>
  <c r="AN1926" i="5"/>
  <c r="AK1926" i="5"/>
  <c r="AI1926" i="5"/>
  <c r="BJ1925" i="5"/>
  <c r="BH1925" i="5"/>
  <c r="BE1925" i="5"/>
  <c r="BC1925" i="5"/>
  <c r="AZ1925" i="5"/>
  <c r="AX1925" i="5"/>
  <c r="AU1925" i="5"/>
  <c r="AS1925" i="5"/>
  <c r="AP1925" i="5"/>
  <c r="AN1925" i="5"/>
  <c r="AK1925" i="5"/>
  <c r="AI1925" i="5"/>
  <c r="BJ1924" i="5"/>
  <c r="BH1924" i="5"/>
  <c r="BE1924" i="5"/>
  <c r="BC1924" i="5"/>
  <c r="AZ1924" i="5"/>
  <c r="AX1924" i="5"/>
  <c r="AU1924" i="5"/>
  <c r="AS1924" i="5"/>
  <c r="AP1924" i="5"/>
  <c r="AN1924" i="5"/>
  <c r="AK1924" i="5"/>
  <c r="AI1924" i="5"/>
  <c r="BJ1923" i="5"/>
  <c r="BH1923" i="5"/>
  <c r="BE1923" i="5"/>
  <c r="BC1923" i="5"/>
  <c r="AZ1923" i="5"/>
  <c r="AX1923" i="5"/>
  <c r="AU1923" i="5"/>
  <c r="AS1923" i="5"/>
  <c r="AP1923" i="5"/>
  <c r="AN1923" i="5"/>
  <c r="AK1923" i="5"/>
  <c r="AI1923" i="5"/>
  <c r="BJ1922" i="5"/>
  <c r="BH1922" i="5"/>
  <c r="BE1922" i="5"/>
  <c r="BC1922" i="5"/>
  <c r="AZ1922" i="5"/>
  <c r="AX1922" i="5"/>
  <c r="AU1922" i="5"/>
  <c r="AS1922" i="5"/>
  <c r="AP1922" i="5"/>
  <c r="AN1922" i="5"/>
  <c r="AK1922" i="5"/>
  <c r="AI1922" i="5"/>
  <c r="BJ1921" i="5"/>
  <c r="BH1921" i="5"/>
  <c r="BE1921" i="5"/>
  <c r="BC1921" i="5"/>
  <c r="AZ1921" i="5"/>
  <c r="AX1921" i="5"/>
  <c r="AU1921" i="5"/>
  <c r="AS1921" i="5"/>
  <c r="AP1921" i="5"/>
  <c r="AN1921" i="5"/>
  <c r="AK1921" i="5"/>
  <c r="AI1921" i="5"/>
  <c r="BJ1920" i="5"/>
  <c r="BH1920" i="5"/>
  <c r="BE1920" i="5"/>
  <c r="BC1920" i="5"/>
  <c r="AZ1920" i="5"/>
  <c r="AX1920" i="5"/>
  <c r="AU1920" i="5"/>
  <c r="AS1920" i="5"/>
  <c r="AP1920" i="5"/>
  <c r="AN1920" i="5"/>
  <c r="AK1920" i="5"/>
  <c r="AI1920" i="5"/>
  <c r="BJ1919" i="5"/>
  <c r="BH1919" i="5"/>
  <c r="BE1919" i="5"/>
  <c r="BC1919" i="5"/>
  <c r="AZ1919" i="5"/>
  <c r="AX1919" i="5"/>
  <c r="AU1919" i="5"/>
  <c r="AS1919" i="5"/>
  <c r="AP1919" i="5"/>
  <c r="AN1919" i="5"/>
  <c r="AK1919" i="5"/>
  <c r="AI1919" i="5"/>
  <c r="BJ1918" i="5"/>
  <c r="BH1918" i="5"/>
  <c r="BE1918" i="5"/>
  <c r="BC1918" i="5"/>
  <c r="AZ1918" i="5"/>
  <c r="AX1918" i="5"/>
  <c r="AU1918" i="5"/>
  <c r="AS1918" i="5"/>
  <c r="AP1918" i="5"/>
  <c r="AN1918" i="5"/>
  <c r="AK1918" i="5"/>
  <c r="AI1918" i="5"/>
  <c r="BJ1917" i="5"/>
  <c r="BH1917" i="5"/>
  <c r="BE1917" i="5"/>
  <c r="BC1917" i="5"/>
  <c r="AZ1917" i="5"/>
  <c r="AX1917" i="5"/>
  <c r="AU1917" i="5"/>
  <c r="AS1917" i="5"/>
  <c r="AP1917" i="5"/>
  <c r="AN1917" i="5"/>
  <c r="AK1917" i="5"/>
  <c r="AI1917" i="5"/>
  <c r="BJ1916" i="5"/>
  <c r="BH1916" i="5"/>
  <c r="BE1916" i="5"/>
  <c r="BC1916" i="5"/>
  <c r="AZ1916" i="5"/>
  <c r="AX1916" i="5"/>
  <c r="AU1916" i="5"/>
  <c r="AS1916" i="5"/>
  <c r="AP1916" i="5"/>
  <c r="AN1916" i="5"/>
  <c r="AK1916" i="5"/>
  <c r="AI1916" i="5"/>
  <c r="BJ1915" i="5"/>
  <c r="BH1915" i="5"/>
  <c r="BE1915" i="5"/>
  <c r="BC1915" i="5"/>
  <c r="AZ1915" i="5"/>
  <c r="AX1915" i="5"/>
  <c r="AU1915" i="5"/>
  <c r="AS1915" i="5"/>
  <c r="AP1915" i="5"/>
  <c r="AN1915" i="5"/>
  <c r="AK1915" i="5"/>
  <c r="AI1915" i="5"/>
  <c r="BJ1914" i="5"/>
  <c r="BH1914" i="5"/>
  <c r="BE1914" i="5"/>
  <c r="BC1914" i="5"/>
  <c r="AZ1914" i="5"/>
  <c r="AX1914" i="5"/>
  <c r="AU1914" i="5"/>
  <c r="AS1914" i="5"/>
  <c r="AP1914" i="5"/>
  <c r="AN1914" i="5"/>
  <c r="AK1914" i="5"/>
  <c r="AI1914" i="5"/>
  <c r="BJ1913" i="5"/>
  <c r="BH1913" i="5"/>
  <c r="BE1913" i="5"/>
  <c r="BC1913" i="5"/>
  <c r="AZ1913" i="5"/>
  <c r="AX1913" i="5"/>
  <c r="AU1913" i="5"/>
  <c r="AS1913" i="5"/>
  <c r="AP1913" i="5"/>
  <c r="AN1913" i="5"/>
  <c r="AK1913" i="5"/>
  <c r="AI1913" i="5"/>
  <c r="BJ1912" i="5"/>
  <c r="BH1912" i="5"/>
  <c r="BE1912" i="5"/>
  <c r="BC1912" i="5"/>
  <c r="AZ1912" i="5"/>
  <c r="AX1912" i="5"/>
  <c r="AU1912" i="5"/>
  <c r="AS1912" i="5"/>
  <c r="AP1912" i="5"/>
  <c r="AN1912" i="5"/>
  <c r="AK1912" i="5"/>
  <c r="AI1912" i="5"/>
  <c r="BJ1911" i="5"/>
  <c r="BH1911" i="5"/>
  <c r="BE1911" i="5"/>
  <c r="BC1911" i="5"/>
  <c r="AZ1911" i="5"/>
  <c r="AX1911" i="5"/>
  <c r="AU1911" i="5"/>
  <c r="AS1911" i="5"/>
  <c r="AP1911" i="5"/>
  <c r="AN1911" i="5"/>
  <c r="AK1911" i="5"/>
  <c r="AI1911" i="5"/>
  <c r="BJ1910" i="5"/>
  <c r="BH1910" i="5"/>
  <c r="BE1910" i="5"/>
  <c r="BC1910" i="5"/>
  <c r="AZ1910" i="5"/>
  <c r="AX1910" i="5"/>
  <c r="AU1910" i="5"/>
  <c r="AS1910" i="5"/>
  <c r="AP1910" i="5"/>
  <c r="AN1910" i="5"/>
  <c r="AK1910" i="5"/>
  <c r="AI1910" i="5"/>
  <c r="BJ1909" i="5"/>
  <c r="BH1909" i="5"/>
  <c r="BE1909" i="5"/>
  <c r="BC1909" i="5"/>
  <c r="AZ1909" i="5"/>
  <c r="AX1909" i="5"/>
  <c r="AU1909" i="5"/>
  <c r="AS1909" i="5"/>
  <c r="AP1909" i="5"/>
  <c r="AN1909" i="5"/>
  <c r="AK1909" i="5"/>
  <c r="AI1909" i="5"/>
  <c r="BJ1908" i="5"/>
  <c r="BH1908" i="5"/>
  <c r="BE1908" i="5"/>
  <c r="BC1908" i="5"/>
  <c r="AZ1908" i="5"/>
  <c r="AX1908" i="5"/>
  <c r="AU1908" i="5"/>
  <c r="AS1908" i="5"/>
  <c r="AP1908" i="5"/>
  <c r="AN1908" i="5"/>
  <c r="AK1908" i="5"/>
  <c r="AI1908" i="5"/>
  <c r="BJ1907" i="5"/>
  <c r="BH1907" i="5"/>
  <c r="BE1907" i="5"/>
  <c r="BC1907" i="5"/>
  <c r="AZ1907" i="5"/>
  <c r="AX1907" i="5"/>
  <c r="AU1907" i="5"/>
  <c r="AS1907" i="5"/>
  <c r="AP1907" i="5"/>
  <c r="AN1907" i="5"/>
  <c r="AK1907" i="5"/>
  <c r="AI1907" i="5"/>
  <c r="BJ1906" i="5"/>
  <c r="BH1906" i="5"/>
  <c r="BE1906" i="5"/>
  <c r="BC1906" i="5"/>
  <c r="AZ1906" i="5"/>
  <c r="AX1906" i="5"/>
  <c r="AU1906" i="5"/>
  <c r="AS1906" i="5"/>
  <c r="AP1906" i="5"/>
  <c r="AN1906" i="5"/>
  <c r="AK1906" i="5"/>
  <c r="AI1906" i="5"/>
  <c r="BJ1905" i="5"/>
  <c r="BH1905" i="5"/>
  <c r="BE1905" i="5"/>
  <c r="BC1905" i="5"/>
  <c r="AZ1905" i="5"/>
  <c r="AX1905" i="5"/>
  <c r="AU1905" i="5"/>
  <c r="AS1905" i="5"/>
  <c r="AP1905" i="5"/>
  <c r="AN1905" i="5"/>
  <c r="AK1905" i="5"/>
  <c r="AI1905" i="5"/>
  <c r="BJ1904" i="5"/>
  <c r="BH1904" i="5"/>
  <c r="BE1904" i="5"/>
  <c r="BC1904" i="5"/>
  <c r="AZ1904" i="5"/>
  <c r="AX1904" i="5"/>
  <c r="AU1904" i="5"/>
  <c r="AS1904" i="5"/>
  <c r="AP1904" i="5"/>
  <c r="AN1904" i="5"/>
  <c r="AK1904" i="5"/>
  <c r="AI1904" i="5"/>
  <c r="BJ1903" i="5"/>
  <c r="BH1903" i="5"/>
  <c r="BE1903" i="5"/>
  <c r="BC1903" i="5"/>
  <c r="AZ1903" i="5"/>
  <c r="AX1903" i="5"/>
  <c r="AU1903" i="5"/>
  <c r="AS1903" i="5"/>
  <c r="AP1903" i="5"/>
  <c r="AN1903" i="5"/>
  <c r="AK1903" i="5"/>
  <c r="AI1903" i="5"/>
  <c r="BJ1902" i="5"/>
  <c r="BH1902" i="5"/>
  <c r="BE1902" i="5"/>
  <c r="BC1902" i="5"/>
  <c r="AZ1902" i="5"/>
  <c r="AX1902" i="5"/>
  <c r="AU1902" i="5"/>
  <c r="AS1902" i="5"/>
  <c r="AP1902" i="5"/>
  <c r="AN1902" i="5"/>
  <c r="AK1902" i="5"/>
  <c r="AI1902" i="5"/>
  <c r="BJ1901" i="5"/>
  <c r="BH1901" i="5"/>
  <c r="BE1901" i="5"/>
  <c r="BC1901" i="5"/>
  <c r="AZ1901" i="5"/>
  <c r="AX1901" i="5"/>
  <c r="AU1901" i="5"/>
  <c r="AS1901" i="5"/>
  <c r="AP1901" i="5"/>
  <c r="AN1901" i="5"/>
  <c r="AK1901" i="5"/>
  <c r="AI1901" i="5"/>
  <c r="BJ1900" i="5"/>
  <c r="BH1900" i="5"/>
  <c r="BE1900" i="5"/>
  <c r="BC1900" i="5"/>
  <c r="AZ1900" i="5"/>
  <c r="AX1900" i="5"/>
  <c r="AU1900" i="5"/>
  <c r="AS1900" i="5"/>
  <c r="AP1900" i="5"/>
  <c r="AN1900" i="5"/>
  <c r="AK1900" i="5"/>
  <c r="AI1900" i="5"/>
  <c r="BJ1899" i="5"/>
  <c r="BH1899" i="5"/>
  <c r="BE1899" i="5"/>
  <c r="BC1899" i="5"/>
  <c r="AZ1899" i="5"/>
  <c r="AX1899" i="5"/>
  <c r="AU1899" i="5"/>
  <c r="AS1899" i="5"/>
  <c r="AP1899" i="5"/>
  <c r="AN1899" i="5"/>
  <c r="AK1899" i="5"/>
  <c r="AI1899" i="5"/>
  <c r="BJ1898" i="5"/>
  <c r="BH1898" i="5"/>
  <c r="BE1898" i="5"/>
  <c r="BC1898" i="5"/>
  <c r="AZ1898" i="5"/>
  <c r="AX1898" i="5"/>
  <c r="AU1898" i="5"/>
  <c r="AS1898" i="5"/>
  <c r="AP1898" i="5"/>
  <c r="AN1898" i="5"/>
  <c r="AK1898" i="5"/>
  <c r="AI1898" i="5"/>
  <c r="BJ1897" i="5"/>
  <c r="BH1897" i="5"/>
  <c r="BE1897" i="5"/>
  <c r="BC1897" i="5"/>
  <c r="AZ1897" i="5"/>
  <c r="AX1897" i="5"/>
  <c r="AU1897" i="5"/>
  <c r="AS1897" i="5"/>
  <c r="AP1897" i="5"/>
  <c r="AN1897" i="5"/>
  <c r="AK1897" i="5"/>
  <c r="AI1897" i="5"/>
  <c r="BJ1896" i="5"/>
  <c r="BH1896" i="5"/>
  <c r="BE1896" i="5"/>
  <c r="BC1896" i="5"/>
  <c r="AZ1896" i="5"/>
  <c r="AX1896" i="5"/>
  <c r="AU1896" i="5"/>
  <c r="AS1896" i="5"/>
  <c r="AP1896" i="5"/>
  <c r="AN1896" i="5"/>
  <c r="AK1896" i="5"/>
  <c r="AI1896" i="5"/>
  <c r="BJ1895" i="5"/>
  <c r="BH1895" i="5"/>
  <c r="BE1895" i="5"/>
  <c r="BC1895" i="5"/>
  <c r="AZ1895" i="5"/>
  <c r="AX1895" i="5"/>
  <c r="AU1895" i="5"/>
  <c r="AS1895" i="5"/>
  <c r="AP1895" i="5"/>
  <c r="AN1895" i="5"/>
  <c r="AK1895" i="5"/>
  <c r="AI1895" i="5"/>
  <c r="BJ1894" i="5"/>
  <c r="BH1894" i="5"/>
  <c r="BE1894" i="5"/>
  <c r="BC1894" i="5"/>
  <c r="AZ1894" i="5"/>
  <c r="AX1894" i="5"/>
  <c r="AU1894" i="5"/>
  <c r="AS1894" i="5"/>
  <c r="AP1894" i="5"/>
  <c r="AN1894" i="5"/>
  <c r="AK1894" i="5"/>
  <c r="AI1894" i="5"/>
  <c r="BJ1893" i="5"/>
  <c r="BH1893" i="5"/>
  <c r="BE1893" i="5"/>
  <c r="BC1893" i="5"/>
  <c r="AZ1893" i="5"/>
  <c r="AX1893" i="5"/>
  <c r="AU1893" i="5"/>
  <c r="AS1893" i="5"/>
  <c r="AP1893" i="5"/>
  <c r="AN1893" i="5"/>
  <c r="AK1893" i="5"/>
  <c r="AI1893" i="5"/>
  <c r="BJ1892" i="5"/>
  <c r="BH1892" i="5"/>
  <c r="BE1892" i="5"/>
  <c r="BC1892" i="5"/>
  <c r="AZ1892" i="5"/>
  <c r="AX1892" i="5"/>
  <c r="AU1892" i="5"/>
  <c r="AS1892" i="5"/>
  <c r="AP1892" i="5"/>
  <c r="AN1892" i="5"/>
  <c r="AK1892" i="5"/>
  <c r="AI1892" i="5"/>
  <c r="BJ1891" i="5"/>
  <c r="BH1891" i="5"/>
  <c r="BE1891" i="5"/>
  <c r="BC1891" i="5"/>
  <c r="AZ1891" i="5"/>
  <c r="AX1891" i="5"/>
  <c r="AU1891" i="5"/>
  <c r="AS1891" i="5"/>
  <c r="AP1891" i="5"/>
  <c r="AN1891" i="5"/>
  <c r="AK1891" i="5"/>
  <c r="AI1891" i="5"/>
  <c r="BJ1890" i="5"/>
  <c r="BH1890" i="5"/>
  <c r="BE1890" i="5"/>
  <c r="BC1890" i="5"/>
  <c r="AZ1890" i="5"/>
  <c r="AX1890" i="5"/>
  <c r="AU1890" i="5"/>
  <c r="AS1890" i="5"/>
  <c r="AP1890" i="5"/>
  <c r="AN1890" i="5"/>
  <c r="AK1890" i="5"/>
  <c r="AI1890" i="5"/>
  <c r="BJ1889" i="5"/>
  <c r="BH1889" i="5"/>
  <c r="BE1889" i="5"/>
  <c r="BC1889" i="5"/>
  <c r="AZ1889" i="5"/>
  <c r="AX1889" i="5"/>
  <c r="AU1889" i="5"/>
  <c r="AS1889" i="5"/>
  <c r="AP1889" i="5"/>
  <c r="AN1889" i="5"/>
  <c r="AK1889" i="5"/>
  <c r="AI1889" i="5"/>
  <c r="BJ1888" i="5"/>
  <c r="BH1888" i="5"/>
  <c r="BE1888" i="5"/>
  <c r="BC1888" i="5"/>
  <c r="AZ1888" i="5"/>
  <c r="AX1888" i="5"/>
  <c r="AU1888" i="5"/>
  <c r="AS1888" i="5"/>
  <c r="AP1888" i="5"/>
  <c r="AN1888" i="5"/>
  <c r="AK1888" i="5"/>
  <c r="AI1888" i="5"/>
  <c r="BJ1887" i="5"/>
  <c r="BH1887" i="5"/>
  <c r="BE1887" i="5"/>
  <c r="BC1887" i="5"/>
  <c r="AZ1887" i="5"/>
  <c r="AX1887" i="5"/>
  <c r="AU1887" i="5"/>
  <c r="AS1887" i="5"/>
  <c r="AP1887" i="5"/>
  <c r="AN1887" i="5"/>
  <c r="AK1887" i="5"/>
  <c r="AI1887" i="5"/>
  <c r="BJ1886" i="5"/>
  <c r="BH1886" i="5"/>
  <c r="BE1886" i="5"/>
  <c r="BC1886" i="5"/>
  <c r="AZ1886" i="5"/>
  <c r="AX1886" i="5"/>
  <c r="AU1886" i="5"/>
  <c r="AS1886" i="5"/>
  <c r="AP1886" i="5"/>
  <c r="AN1886" i="5"/>
  <c r="AK1886" i="5"/>
  <c r="AI1886" i="5"/>
  <c r="BJ1885" i="5"/>
  <c r="BH1885" i="5"/>
  <c r="BE1885" i="5"/>
  <c r="BC1885" i="5"/>
  <c r="AZ1885" i="5"/>
  <c r="AX1885" i="5"/>
  <c r="AU1885" i="5"/>
  <c r="AS1885" i="5"/>
  <c r="AP1885" i="5"/>
  <c r="AN1885" i="5"/>
  <c r="AK1885" i="5"/>
  <c r="AI1885" i="5"/>
  <c r="BJ1884" i="5"/>
  <c r="BH1884" i="5"/>
  <c r="BE1884" i="5"/>
  <c r="BC1884" i="5"/>
  <c r="AZ1884" i="5"/>
  <c r="AX1884" i="5"/>
  <c r="AU1884" i="5"/>
  <c r="AS1884" i="5"/>
  <c r="AP1884" i="5"/>
  <c r="AN1884" i="5"/>
  <c r="AK1884" i="5"/>
  <c r="AI1884" i="5"/>
  <c r="BJ1883" i="5"/>
  <c r="BH1883" i="5"/>
  <c r="BE1883" i="5"/>
  <c r="BC1883" i="5"/>
  <c r="AZ1883" i="5"/>
  <c r="AX1883" i="5"/>
  <c r="AU1883" i="5"/>
  <c r="AS1883" i="5"/>
  <c r="AP1883" i="5"/>
  <c r="AN1883" i="5"/>
  <c r="AK1883" i="5"/>
  <c r="AI1883" i="5"/>
  <c r="BJ1882" i="5"/>
  <c r="BH1882" i="5"/>
  <c r="BE1882" i="5"/>
  <c r="BC1882" i="5"/>
  <c r="AZ1882" i="5"/>
  <c r="AX1882" i="5"/>
  <c r="AU1882" i="5"/>
  <c r="AS1882" i="5"/>
  <c r="AP1882" i="5"/>
  <c r="AN1882" i="5"/>
  <c r="AK1882" i="5"/>
  <c r="AI1882" i="5"/>
  <c r="BJ1881" i="5"/>
  <c r="BH1881" i="5"/>
  <c r="BE1881" i="5"/>
  <c r="BC1881" i="5"/>
  <c r="AZ1881" i="5"/>
  <c r="AX1881" i="5"/>
  <c r="AU1881" i="5"/>
  <c r="AS1881" i="5"/>
  <c r="AP1881" i="5"/>
  <c r="AN1881" i="5"/>
  <c r="AK1881" i="5"/>
  <c r="AI1881" i="5"/>
  <c r="BJ1880" i="5"/>
  <c r="BH1880" i="5"/>
  <c r="BE1880" i="5"/>
  <c r="BC1880" i="5"/>
  <c r="AZ1880" i="5"/>
  <c r="AX1880" i="5"/>
  <c r="AU1880" i="5"/>
  <c r="AS1880" i="5"/>
  <c r="AP1880" i="5"/>
  <c r="AN1880" i="5"/>
  <c r="AK1880" i="5"/>
  <c r="AI1880" i="5"/>
  <c r="BJ1879" i="5"/>
  <c r="BH1879" i="5"/>
  <c r="BE1879" i="5"/>
  <c r="BC1879" i="5"/>
  <c r="AZ1879" i="5"/>
  <c r="AX1879" i="5"/>
  <c r="AU1879" i="5"/>
  <c r="AS1879" i="5"/>
  <c r="AP1879" i="5"/>
  <c r="AN1879" i="5"/>
  <c r="AK1879" i="5"/>
  <c r="AI1879" i="5"/>
  <c r="BJ1878" i="5"/>
  <c r="BH1878" i="5"/>
  <c r="BE1878" i="5"/>
  <c r="BC1878" i="5"/>
  <c r="AZ1878" i="5"/>
  <c r="AX1878" i="5"/>
  <c r="AU1878" i="5"/>
  <c r="AS1878" i="5"/>
  <c r="AP1878" i="5"/>
  <c r="AN1878" i="5"/>
  <c r="AK1878" i="5"/>
  <c r="AI1878" i="5"/>
  <c r="BJ1877" i="5"/>
  <c r="BH1877" i="5"/>
  <c r="BE1877" i="5"/>
  <c r="BC1877" i="5"/>
  <c r="AZ1877" i="5"/>
  <c r="AX1877" i="5"/>
  <c r="AU1877" i="5"/>
  <c r="AS1877" i="5"/>
  <c r="AP1877" i="5"/>
  <c r="AN1877" i="5"/>
  <c r="AK1877" i="5"/>
  <c r="AI1877" i="5"/>
  <c r="BJ1876" i="5"/>
  <c r="BH1876" i="5"/>
  <c r="BE1876" i="5"/>
  <c r="BC1876" i="5"/>
  <c r="AZ1876" i="5"/>
  <c r="AX1876" i="5"/>
  <c r="AU1876" i="5"/>
  <c r="AS1876" i="5"/>
  <c r="AP1876" i="5"/>
  <c r="AN1876" i="5"/>
  <c r="AK1876" i="5"/>
  <c r="AI1876" i="5"/>
  <c r="BJ1875" i="5"/>
  <c r="BH1875" i="5"/>
  <c r="BE1875" i="5"/>
  <c r="BC1875" i="5"/>
  <c r="AZ1875" i="5"/>
  <c r="AX1875" i="5"/>
  <c r="AU1875" i="5"/>
  <c r="AS1875" i="5"/>
  <c r="AP1875" i="5"/>
  <c r="AN1875" i="5"/>
  <c r="AK1875" i="5"/>
  <c r="AI1875" i="5"/>
  <c r="BJ1874" i="5"/>
  <c r="BH1874" i="5"/>
  <c r="BE1874" i="5"/>
  <c r="BC1874" i="5"/>
  <c r="AZ1874" i="5"/>
  <c r="AX1874" i="5"/>
  <c r="AU1874" i="5"/>
  <c r="AS1874" i="5"/>
  <c r="AP1874" i="5"/>
  <c r="AN1874" i="5"/>
  <c r="AK1874" i="5"/>
  <c r="AI1874" i="5"/>
  <c r="BJ1873" i="5"/>
  <c r="BH1873" i="5"/>
  <c r="BE1873" i="5"/>
  <c r="BC1873" i="5"/>
  <c r="AZ1873" i="5"/>
  <c r="AX1873" i="5"/>
  <c r="AU1873" i="5"/>
  <c r="AS1873" i="5"/>
  <c r="AP1873" i="5"/>
  <c r="AN1873" i="5"/>
  <c r="AK1873" i="5"/>
  <c r="AI1873" i="5"/>
  <c r="BJ1872" i="5"/>
  <c r="BH1872" i="5"/>
  <c r="BE1872" i="5"/>
  <c r="BC1872" i="5"/>
  <c r="AZ1872" i="5"/>
  <c r="AX1872" i="5"/>
  <c r="AU1872" i="5"/>
  <c r="AS1872" i="5"/>
  <c r="AP1872" i="5"/>
  <c r="AN1872" i="5"/>
  <c r="AK1872" i="5"/>
  <c r="AI1872" i="5"/>
  <c r="BJ1871" i="5"/>
  <c r="BH1871" i="5"/>
  <c r="BE1871" i="5"/>
  <c r="BC1871" i="5"/>
  <c r="AZ1871" i="5"/>
  <c r="AX1871" i="5"/>
  <c r="AU1871" i="5"/>
  <c r="AS1871" i="5"/>
  <c r="AP1871" i="5"/>
  <c r="AN1871" i="5"/>
  <c r="AK1871" i="5"/>
  <c r="AI1871" i="5"/>
  <c r="BJ1870" i="5"/>
  <c r="BH1870" i="5"/>
  <c r="BE1870" i="5"/>
  <c r="BC1870" i="5"/>
  <c r="AZ1870" i="5"/>
  <c r="AX1870" i="5"/>
  <c r="AU1870" i="5"/>
  <c r="AS1870" i="5"/>
  <c r="AP1870" i="5"/>
  <c r="AN1870" i="5"/>
  <c r="AK1870" i="5"/>
  <c r="AI1870" i="5"/>
  <c r="BJ1869" i="5"/>
  <c r="BH1869" i="5"/>
  <c r="BE1869" i="5"/>
  <c r="BC1869" i="5"/>
  <c r="AZ1869" i="5"/>
  <c r="AX1869" i="5"/>
  <c r="AU1869" i="5"/>
  <c r="AS1869" i="5"/>
  <c r="AP1869" i="5"/>
  <c r="AN1869" i="5"/>
  <c r="AK1869" i="5"/>
  <c r="AI1869" i="5"/>
  <c r="BJ1868" i="5"/>
  <c r="BH1868" i="5"/>
  <c r="BE1868" i="5"/>
  <c r="BC1868" i="5"/>
  <c r="AZ1868" i="5"/>
  <c r="AX1868" i="5"/>
  <c r="AU1868" i="5"/>
  <c r="AS1868" i="5"/>
  <c r="AP1868" i="5"/>
  <c r="AN1868" i="5"/>
  <c r="AK1868" i="5"/>
  <c r="AI1868" i="5"/>
  <c r="BJ1867" i="5"/>
  <c r="BH1867" i="5"/>
  <c r="BE1867" i="5"/>
  <c r="BC1867" i="5"/>
  <c r="AZ1867" i="5"/>
  <c r="AX1867" i="5"/>
  <c r="AU1867" i="5"/>
  <c r="AS1867" i="5"/>
  <c r="AP1867" i="5"/>
  <c r="AN1867" i="5"/>
  <c r="AK1867" i="5"/>
  <c r="AI1867" i="5"/>
  <c r="BJ1866" i="5"/>
  <c r="BH1866" i="5"/>
  <c r="BE1866" i="5"/>
  <c r="BC1866" i="5"/>
  <c r="AZ1866" i="5"/>
  <c r="AX1866" i="5"/>
  <c r="AU1866" i="5"/>
  <c r="AS1866" i="5"/>
  <c r="AP1866" i="5"/>
  <c r="AN1866" i="5"/>
  <c r="AK1866" i="5"/>
  <c r="AI1866" i="5"/>
  <c r="BJ1865" i="5"/>
  <c r="BH1865" i="5"/>
  <c r="BE1865" i="5"/>
  <c r="BC1865" i="5"/>
  <c r="AZ1865" i="5"/>
  <c r="AX1865" i="5"/>
  <c r="AU1865" i="5"/>
  <c r="AS1865" i="5"/>
  <c r="AP1865" i="5"/>
  <c r="AN1865" i="5"/>
  <c r="AK1865" i="5"/>
  <c r="AI1865" i="5"/>
  <c r="BJ1864" i="5"/>
  <c r="BH1864" i="5"/>
  <c r="BE1864" i="5"/>
  <c r="BC1864" i="5"/>
  <c r="AZ1864" i="5"/>
  <c r="AX1864" i="5"/>
  <c r="AU1864" i="5"/>
  <c r="AS1864" i="5"/>
  <c r="AP1864" i="5"/>
  <c r="AN1864" i="5"/>
  <c r="AK1864" i="5"/>
  <c r="AI1864" i="5"/>
  <c r="BJ1863" i="5"/>
  <c r="BH1863" i="5"/>
  <c r="BE1863" i="5"/>
  <c r="BC1863" i="5"/>
  <c r="AZ1863" i="5"/>
  <c r="AX1863" i="5"/>
  <c r="AU1863" i="5"/>
  <c r="AS1863" i="5"/>
  <c r="AP1863" i="5"/>
  <c r="AN1863" i="5"/>
  <c r="AK1863" i="5"/>
  <c r="AI1863" i="5"/>
  <c r="BJ1862" i="5"/>
  <c r="BH1862" i="5"/>
  <c r="BE1862" i="5"/>
  <c r="BC1862" i="5"/>
  <c r="AZ1862" i="5"/>
  <c r="AX1862" i="5"/>
  <c r="AU1862" i="5"/>
  <c r="AS1862" i="5"/>
  <c r="AP1862" i="5"/>
  <c r="AN1862" i="5"/>
  <c r="AK1862" i="5"/>
  <c r="AI1862" i="5"/>
  <c r="BJ1861" i="5"/>
  <c r="BH1861" i="5"/>
  <c r="BE1861" i="5"/>
  <c r="BC1861" i="5"/>
  <c r="AZ1861" i="5"/>
  <c r="AX1861" i="5"/>
  <c r="AU1861" i="5"/>
  <c r="AS1861" i="5"/>
  <c r="AP1861" i="5"/>
  <c r="AN1861" i="5"/>
  <c r="AK1861" i="5"/>
  <c r="AI1861" i="5"/>
  <c r="BJ1860" i="5"/>
  <c r="BH1860" i="5"/>
  <c r="BE1860" i="5"/>
  <c r="BC1860" i="5"/>
  <c r="AZ1860" i="5"/>
  <c r="AX1860" i="5"/>
  <c r="AU1860" i="5"/>
  <c r="AS1860" i="5"/>
  <c r="AP1860" i="5"/>
  <c r="AN1860" i="5"/>
  <c r="AK1860" i="5"/>
  <c r="AI1860" i="5"/>
  <c r="BJ1859" i="5"/>
  <c r="BH1859" i="5"/>
  <c r="BE1859" i="5"/>
  <c r="BC1859" i="5"/>
  <c r="AZ1859" i="5"/>
  <c r="AX1859" i="5"/>
  <c r="AU1859" i="5"/>
  <c r="AS1859" i="5"/>
  <c r="AP1859" i="5"/>
  <c r="AN1859" i="5"/>
  <c r="AK1859" i="5"/>
  <c r="AI1859" i="5"/>
  <c r="BJ1858" i="5"/>
  <c r="BH1858" i="5"/>
  <c r="BE1858" i="5"/>
  <c r="BC1858" i="5"/>
  <c r="AZ1858" i="5"/>
  <c r="AX1858" i="5"/>
  <c r="AU1858" i="5"/>
  <c r="AS1858" i="5"/>
  <c r="AP1858" i="5"/>
  <c r="AN1858" i="5"/>
  <c r="AK1858" i="5"/>
  <c r="AI1858" i="5"/>
  <c r="BJ1857" i="5"/>
  <c r="BH1857" i="5"/>
  <c r="BE1857" i="5"/>
  <c r="BC1857" i="5"/>
  <c r="AZ1857" i="5"/>
  <c r="AX1857" i="5"/>
  <c r="AU1857" i="5"/>
  <c r="AS1857" i="5"/>
  <c r="AP1857" i="5"/>
  <c r="AN1857" i="5"/>
  <c r="AK1857" i="5"/>
  <c r="AI1857" i="5"/>
  <c r="BJ1856" i="5"/>
  <c r="BH1856" i="5"/>
  <c r="BE1856" i="5"/>
  <c r="BC1856" i="5"/>
  <c r="AZ1856" i="5"/>
  <c r="AX1856" i="5"/>
  <c r="AU1856" i="5"/>
  <c r="AS1856" i="5"/>
  <c r="AP1856" i="5"/>
  <c r="AN1856" i="5"/>
  <c r="AK1856" i="5"/>
  <c r="AI1856" i="5"/>
  <c r="BJ1855" i="5"/>
  <c r="BH1855" i="5"/>
  <c r="BE1855" i="5"/>
  <c r="BC1855" i="5"/>
  <c r="AZ1855" i="5"/>
  <c r="AX1855" i="5"/>
  <c r="AU1855" i="5"/>
  <c r="AS1855" i="5"/>
  <c r="AP1855" i="5"/>
  <c r="AN1855" i="5"/>
  <c r="AK1855" i="5"/>
  <c r="AI1855" i="5"/>
  <c r="BJ1854" i="5"/>
  <c r="BH1854" i="5"/>
  <c r="BE1854" i="5"/>
  <c r="BC1854" i="5"/>
  <c r="AZ1854" i="5"/>
  <c r="AX1854" i="5"/>
  <c r="AU1854" i="5"/>
  <c r="AS1854" i="5"/>
  <c r="AP1854" i="5"/>
  <c r="AN1854" i="5"/>
  <c r="AK1854" i="5"/>
  <c r="AI1854" i="5"/>
  <c r="BJ1853" i="5"/>
  <c r="BH1853" i="5"/>
  <c r="BE1853" i="5"/>
  <c r="BC1853" i="5"/>
  <c r="AZ1853" i="5"/>
  <c r="AX1853" i="5"/>
  <c r="AU1853" i="5"/>
  <c r="AS1853" i="5"/>
  <c r="AP1853" i="5"/>
  <c r="AN1853" i="5"/>
  <c r="AK1853" i="5"/>
  <c r="AI1853" i="5"/>
  <c r="BJ1852" i="5"/>
  <c r="BH1852" i="5"/>
  <c r="BE1852" i="5"/>
  <c r="BC1852" i="5"/>
  <c r="AZ1852" i="5"/>
  <c r="AX1852" i="5"/>
  <c r="AU1852" i="5"/>
  <c r="AS1852" i="5"/>
  <c r="AP1852" i="5"/>
  <c r="AN1852" i="5"/>
  <c r="AK1852" i="5"/>
  <c r="AI1852" i="5"/>
  <c r="BJ1851" i="5"/>
  <c r="BH1851" i="5"/>
  <c r="BE1851" i="5"/>
  <c r="BC1851" i="5"/>
  <c r="AZ1851" i="5"/>
  <c r="AX1851" i="5"/>
  <c r="AU1851" i="5"/>
  <c r="AS1851" i="5"/>
  <c r="AP1851" i="5"/>
  <c r="AN1851" i="5"/>
  <c r="AK1851" i="5"/>
  <c r="AI1851" i="5"/>
  <c r="BJ1850" i="5"/>
  <c r="BH1850" i="5"/>
  <c r="BE1850" i="5"/>
  <c r="BC1850" i="5"/>
  <c r="AZ1850" i="5"/>
  <c r="AX1850" i="5"/>
  <c r="AU1850" i="5"/>
  <c r="AS1850" i="5"/>
  <c r="AP1850" i="5"/>
  <c r="AN1850" i="5"/>
  <c r="AK1850" i="5"/>
  <c r="AI1850" i="5"/>
  <c r="BJ1849" i="5"/>
  <c r="BH1849" i="5"/>
  <c r="BE1849" i="5"/>
  <c r="BC1849" i="5"/>
  <c r="AZ1849" i="5"/>
  <c r="AX1849" i="5"/>
  <c r="AU1849" i="5"/>
  <c r="AS1849" i="5"/>
  <c r="AP1849" i="5"/>
  <c r="AN1849" i="5"/>
  <c r="AK1849" i="5"/>
  <c r="AI1849" i="5"/>
  <c r="BJ1848" i="5"/>
  <c r="BH1848" i="5"/>
  <c r="BE1848" i="5"/>
  <c r="BC1848" i="5"/>
  <c r="AZ1848" i="5"/>
  <c r="AX1848" i="5"/>
  <c r="AU1848" i="5"/>
  <c r="AS1848" i="5"/>
  <c r="AP1848" i="5"/>
  <c r="AN1848" i="5"/>
  <c r="AK1848" i="5"/>
  <c r="AI1848" i="5"/>
  <c r="BJ1847" i="5"/>
  <c r="BH1847" i="5"/>
  <c r="BE1847" i="5"/>
  <c r="BC1847" i="5"/>
  <c r="AZ1847" i="5"/>
  <c r="AX1847" i="5"/>
  <c r="AU1847" i="5"/>
  <c r="AS1847" i="5"/>
  <c r="AP1847" i="5"/>
  <c r="AN1847" i="5"/>
  <c r="AK1847" i="5"/>
  <c r="AI1847" i="5"/>
  <c r="BJ1846" i="5"/>
  <c r="BH1846" i="5"/>
  <c r="BE1846" i="5"/>
  <c r="BC1846" i="5"/>
  <c r="AZ1846" i="5"/>
  <c r="AX1846" i="5"/>
  <c r="AU1846" i="5"/>
  <c r="AS1846" i="5"/>
  <c r="AP1846" i="5"/>
  <c r="AN1846" i="5"/>
  <c r="AK1846" i="5"/>
  <c r="AI1846" i="5"/>
  <c r="BJ1845" i="5"/>
  <c r="BH1845" i="5"/>
  <c r="BE1845" i="5"/>
  <c r="BC1845" i="5"/>
  <c r="AZ1845" i="5"/>
  <c r="AX1845" i="5"/>
  <c r="AU1845" i="5"/>
  <c r="AS1845" i="5"/>
  <c r="AP1845" i="5"/>
  <c r="AN1845" i="5"/>
  <c r="AK1845" i="5"/>
  <c r="AI1845" i="5"/>
  <c r="BJ1844" i="5"/>
  <c r="BH1844" i="5"/>
  <c r="BE1844" i="5"/>
  <c r="BC1844" i="5"/>
  <c r="AZ1844" i="5"/>
  <c r="AX1844" i="5"/>
  <c r="AU1844" i="5"/>
  <c r="AS1844" i="5"/>
  <c r="AP1844" i="5"/>
  <c r="AN1844" i="5"/>
  <c r="AK1844" i="5"/>
  <c r="AI1844" i="5"/>
  <c r="BJ1843" i="5"/>
  <c r="BH1843" i="5"/>
  <c r="BE1843" i="5"/>
  <c r="BC1843" i="5"/>
  <c r="AZ1843" i="5"/>
  <c r="AX1843" i="5"/>
  <c r="AU1843" i="5"/>
  <c r="AS1843" i="5"/>
  <c r="AP1843" i="5"/>
  <c r="AN1843" i="5"/>
  <c r="AK1843" i="5"/>
  <c r="AI1843" i="5"/>
  <c r="BJ1842" i="5"/>
  <c r="BH1842" i="5"/>
  <c r="BE1842" i="5"/>
  <c r="BC1842" i="5"/>
  <c r="AZ1842" i="5"/>
  <c r="AX1842" i="5"/>
  <c r="AU1842" i="5"/>
  <c r="AS1842" i="5"/>
  <c r="AP1842" i="5"/>
  <c r="AN1842" i="5"/>
  <c r="AK1842" i="5"/>
  <c r="AI1842" i="5"/>
  <c r="BJ1841" i="5"/>
  <c r="BH1841" i="5"/>
  <c r="BE1841" i="5"/>
  <c r="BC1841" i="5"/>
  <c r="AZ1841" i="5"/>
  <c r="AX1841" i="5"/>
  <c r="AU1841" i="5"/>
  <c r="AS1841" i="5"/>
  <c r="AP1841" i="5"/>
  <c r="AN1841" i="5"/>
  <c r="AK1841" i="5"/>
  <c r="AI1841" i="5"/>
  <c r="BJ1840" i="5"/>
  <c r="BH1840" i="5"/>
  <c r="BE1840" i="5"/>
  <c r="BC1840" i="5"/>
  <c r="AZ1840" i="5"/>
  <c r="AX1840" i="5"/>
  <c r="AU1840" i="5"/>
  <c r="AS1840" i="5"/>
  <c r="AP1840" i="5"/>
  <c r="AN1840" i="5"/>
  <c r="AK1840" i="5"/>
  <c r="AI1840" i="5"/>
  <c r="BJ1839" i="5"/>
  <c r="BH1839" i="5"/>
  <c r="BE1839" i="5"/>
  <c r="BC1839" i="5"/>
  <c r="AZ1839" i="5"/>
  <c r="AX1839" i="5"/>
  <c r="AU1839" i="5"/>
  <c r="AS1839" i="5"/>
  <c r="AP1839" i="5"/>
  <c r="AN1839" i="5"/>
  <c r="AK1839" i="5"/>
  <c r="AI1839" i="5"/>
  <c r="BJ1838" i="5"/>
  <c r="BH1838" i="5"/>
  <c r="BE1838" i="5"/>
  <c r="BC1838" i="5"/>
  <c r="AZ1838" i="5"/>
  <c r="AX1838" i="5"/>
  <c r="AU1838" i="5"/>
  <c r="AS1838" i="5"/>
  <c r="AP1838" i="5"/>
  <c r="AN1838" i="5"/>
  <c r="AK1838" i="5"/>
  <c r="AI1838" i="5"/>
  <c r="BJ1837" i="5"/>
  <c r="BH1837" i="5"/>
  <c r="BE1837" i="5"/>
  <c r="BC1837" i="5"/>
  <c r="AZ1837" i="5"/>
  <c r="AX1837" i="5"/>
  <c r="AU1837" i="5"/>
  <c r="AS1837" i="5"/>
  <c r="AP1837" i="5"/>
  <c r="AN1837" i="5"/>
  <c r="AK1837" i="5"/>
  <c r="AI1837" i="5"/>
  <c r="BJ1836" i="5"/>
  <c r="BH1836" i="5"/>
  <c r="BE1836" i="5"/>
  <c r="BC1836" i="5"/>
  <c r="AZ1836" i="5"/>
  <c r="AX1836" i="5"/>
  <c r="AU1836" i="5"/>
  <c r="AS1836" i="5"/>
  <c r="AP1836" i="5"/>
  <c r="AN1836" i="5"/>
  <c r="AK1836" i="5"/>
  <c r="AI1836" i="5"/>
  <c r="BJ1835" i="5"/>
  <c r="BH1835" i="5"/>
  <c r="BE1835" i="5"/>
  <c r="BC1835" i="5"/>
  <c r="AZ1835" i="5"/>
  <c r="AX1835" i="5"/>
  <c r="AU1835" i="5"/>
  <c r="AS1835" i="5"/>
  <c r="AP1835" i="5"/>
  <c r="AN1835" i="5"/>
  <c r="AK1835" i="5"/>
  <c r="AI1835" i="5"/>
  <c r="BJ1834" i="5"/>
  <c r="BH1834" i="5"/>
  <c r="BE1834" i="5"/>
  <c r="BC1834" i="5"/>
  <c r="AZ1834" i="5"/>
  <c r="AX1834" i="5"/>
  <c r="AU1834" i="5"/>
  <c r="AS1834" i="5"/>
  <c r="AP1834" i="5"/>
  <c r="AN1834" i="5"/>
  <c r="AK1834" i="5"/>
  <c r="AI1834" i="5"/>
  <c r="BJ1833" i="5"/>
  <c r="BH1833" i="5"/>
  <c r="BE1833" i="5"/>
  <c r="BC1833" i="5"/>
  <c r="AZ1833" i="5"/>
  <c r="AX1833" i="5"/>
  <c r="AU1833" i="5"/>
  <c r="AS1833" i="5"/>
  <c r="AP1833" i="5"/>
  <c r="AN1833" i="5"/>
  <c r="AK1833" i="5"/>
  <c r="AI1833" i="5"/>
  <c r="BJ1832" i="5"/>
  <c r="BH1832" i="5"/>
  <c r="BE1832" i="5"/>
  <c r="BC1832" i="5"/>
  <c r="AZ1832" i="5"/>
  <c r="AX1832" i="5"/>
  <c r="AU1832" i="5"/>
  <c r="AS1832" i="5"/>
  <c r="AP1832" i="5"/>
  <c r="AN1832" i="5"/>
  <c r="AK1832" i="5"/>
  <c r="AI1832" i="5"/>
  <c r="BJ1831" i="5"/>
  <c r="BH1831" i="5"/>
  <c r="BE1831" i="5"/>
  <c r="BC1831" i="5"/>
  <c r="AZ1831" i="5"/>
  <c r="AX1831" i="5"/>
  <c r="AU1831" i="5"/>
  <c r="AS1831" i="5"/>
  <c r="AP1831" i="5"/>
  <c r="AN1831" i="5"/>
  <c r="AK1831" i="5"/>
  <c r="AI1831" i="5"/>
  <c r="BJ1830" i="5"/>
  <c r="BH1830" i="5"/>
  <c r="BE1830" i="5"/>
  <c r="BC1830" i="5"/>
  <c r="AZ1830" i="5"/>
  <c r="AX1830" i="5"/>
  <c r="AU1830" i="5"/>
  <c r="AS1830" i="5"/>
  <c r="AP1830" i="5"/>
  <c r="AN1830" i="5"/>
  <c r="AK1830" i="5"/>
  <c r="AI1830" i="5"/>
  <c r="BJ1829" i="5"/>
  <c r="BH1829" i="5"/>
  <c r="BE1829" i="5"/>
  <c r="BC1829" i="5"/>
  <c r="AZ1829" i="5"/>
  <c r="AX1829" i="5"/>
  <c r="AU1829" i="5"/>
  <c r="AS1829" i="5"/>
  <c r="AP1829" i="5"/>
  <c r="AN1829" i="5"/>
  <c r="AK1829" i="5"/>
  <c r="AI1829" i="5"/>
  <c r="BJ1828" i="5"/>
  <c r="BH1828" i="5"/>
  <c r="BE1828" i="5"/>
  <c r="BC1828" i="5"/>
  <c r="AZ1828" i="5"/>
  <c r="AX1828" i="5"/>
  <c r="AU1828" i="5"/>
  <c r="AS1828" i="5"/>
  <c r="AP1828" i="5"/>
  <c r="AN1828" i="5"/>
  <c r="AK1828" i="5"/>
  <c r="AI1828" i="5"/>
  <c r="BJ1827" i="5"/>
  <c r="BH1827" i="5"/>
  <c r="BE1827" i="5"/>
  <c r="BC1827" i="5"/>
  <c r="AZ1827" i="5"/>
  <c r="AX1827" i="5"/>
  <c r="AU1827" i="5"/>
  <c r="AS1827" i="5"/>
  <c r="AP1827" i="5"/>
  <c r="AN1827" i="5"/>
  <c r="AK1827" i="5"/>
  <c r="AI1827" i="5"/>
  <c r="BJ1826" i="5"/>
  <c r="BH1826" i="5"/>
  <c r="BE1826" i="5"/>
  <c r="BC1826" i="5"/>
  <c r="AZ1826" i="5"/>
  <c r="AX1826" i="5"/>
  <c r="AU1826" i="5"/>
  <c r="AS1826" i="5"/>
  <c r="AP1826" i="5"/>
  <c r="AN1826" i="5"/>
  <c r="AK1826" i="5"/>
  <c r="AI1826" i="5"/>
  <c r="BJ1825" i="5"/>
  <c r="BH1825" i="5"/>
  <c r="BE1825" i="5"/>
  <c r="BC1825" i="5"/>
  <c r="AZ1825" i="5"/>
  <c r="AX1825" i="5"/>
  <c r="AU1825" i="5"/>
  <c r="AS1825" i="5"/>
  <c r="AP1825" i="5"/>
  <c r="AN1825" i="5"/>
  <c r="AK1825" i="5"/>
  <c r="AI1825" i="5"/>
  <c r="BJ1824" i="5"/>
  <c r="BH1824" i="5"/>
  <c r="BE1824" i="5"/>
  <c r="BC1824" i="5"/>
  <c r="AZ1824" i="5"/>
  <c r="AX1824" i="5"/>
  <c r="AU1824" i="5"/>
  <c r="AS1824" i="5"/>
  <c r="AP1824" i="5"/>
  <c r="AN1824" i="5"/>
  <c r="AK1824" i="5"/>
  <c r="AI1824" i="5"/>
  <c r="BJ1823" i="5"/>
  <c r="BH1823" i="5"/>
  <c r="BE1823" i="5"/>
  <c r="BC1823" i="5"/>
  <c r="AZ1823" i="5"/>
  <c r="AX1823" i="5"/>
  <c r="AU1823" i="5"/>
  <c r="AS1823" i="5"/>
  <c r="AP1823" i="5"/>
  <c r="AN1823" i="5"/>
  <c r="AK1823" i="5"/>
  <c r="AI1823" i="5"/>
  <c r="BJ1822" i="5"/>
  <c r="BH1822" i="5"/>
  <c r="BE1822" i="5"/>
  <c r="BC1822" i="5"/>
  <c r="AZ1822" i="5"/>
  <c r="AX1822" i="5"/>
  <c r="AU1822" i="5"/>
  <c r="AS1822" i="5"/>
  <c r="AP1822" i="5"/>
  <c r="AN1822" i="5"/>
  <c r="AK1822" i="5"/>
  <c r="AI1822" i="5"/>
  <c r="BJ1821" i="5"/>
  <c r="BH1821" i="5"/>
  <c r="BE1821" i="5"/>
  <c r="BC1821" i="5"/>
  <c r="AZ1821" i="5"/>
  <c r="AX1821" i="5"/>
  <c r="AU1821" i="5"/>
  <c r="AS1821" i="5"/>
  <c r="AP1821" i="5"/>
  <c r="AN1821" i="5"/>
  <c r="AK1821" i="5"/>
  <c r="AI1821" i="5"/>
  <c r="BJ1820" i="5"/>
  <c r="BH1820" i="5"/>
  <c r="BE1820" i="5"/>
  <c r="BC1820" i="5"/>
  <c r="AZ1820" i="5"/>
  <c r="AX1820" i="5"/>
  <c r="AU1820" i="5"/>
  <c r="AS1820" i="5"/>
  <c r="AP1820" i="5"/>
  <c r="AN1820" i="5"/>
  <c r="AK1820" i="5"/>
  <c r="AI1820" i="5"/>
  <c r="BJ1819" i="5"/>
  <c r="BH1819" i="5"/>
  <c r="BE1819" i="5"/>
  <c r="BC1819" i="5"/>
  <c r="AZ1819" i="5"/>
  <c r="AX1819" i="5"/>
  <c r="AU1819" i="5"/>
  <c r="AS1819" i="5"/>
  <c r="AP1819" i="5"/>
  <c r="AN1819" i="5"/>
  <c r="AK1819" i="5"/>
  <c r="AI1819" i="5"/>
  <c r="BJ1818" i="5"/>
  <c r="BH1818" i="5"/>
  <c r="BE1818" i="5"/>
  <c r="BC1818" i="5"/>
  <c r="AZ1818" i="5"/>
  <c r="AX1818" i="5"/>
  <c r="AU1818" i="5"/>
  <c r="AS1818" i="5"/>
  <c r="AP1818" i="5"/>
  <c r="AN1818" i="5"/>
  <c r="AK1818" i="5"/>
  <c r="AI1818" i="5"/>
  <c r="BJ1817" i="5"/>
  <c r="BH1817" i="5"/>
  <c r="BE1817" i="5"/>
  <c r="BC1817" i="5"/>
  <c r="AZ1817" i="5"/>
  <c r="AX1817" i="5"/>
  <c r="AU1817" i="5"/>
  <c r="AS1817" i="5"/>
  <c r="AP1817" i="5"/>
  <c r="AN1817" i="5"/>
  <c r="AK1817" i="5"/>
  <c r="AI1817" i="5"/>
  <c r="BJ1816" i="5"/>
  <c r="BH1816" i="5"/>
  <c r="BE1816" i="5"/>
  <c r="BC1816" i="5"/>
  <c r="AZ1816" i="5"/>
  <c r="AX1816" i="5"/>
  <c r="AU1816" i="5"/>
  <c r="AS1816" i="5"/>
  <c r="AP1816" i="5"/>
  <c r="AN1816" i="5"/>
  <c r="AK1816" i="5"/>
  <c r="AI1816" i="5"/>
  <c r="BJ1815" i="5"/>
  <c r="BH1815" i="5"/>
  <c r="BE1815" i="5"/>
  <c r="BC1815" i="5"/>
  <c r="AZ1815" i="5"/>
  <c r="AX1815" i="5"/>
  <c r="AU1815" i="5"/>
  <c r="AS1815" i="5"/>
  <c r="AP1815" i="5"/>
  <c r="AN1815" i="5"/>
  <c r="AK1815" i="5"/>
  <c r="AI1815" i="5"/>
  <c r="BJ1814" i="5"/>
  <c r="BH1814" i="5"/>
  <c r="BE1814" i="5"/>
  <c r="BC1814" i="5"/>
  <c r="AZ1814" i="5"/>
  <c r="AX1814" i="5"/>
  <c r="AU1814" i="5"/>
  <c r="AS1814" i="5"/>
  <c r="AP1814" i="5"/>
  <c r="AN1814" i="5"/>
  <c r="AK1814" i="5"/>
  <c r="AI1814" i="5"/>
  <c r="BJ1813" i="5"/>
  <c r="BH1813" i="5"/>
  <c r="BE1813" i="5"/>
  <c r="BC1813" i="5"/>
  <c r="AZ1813" i="5"/>
  <c r="AX1813" i="5"/>
  <c r="AU1813" i="5"/>
  <c r="AS1813" i="5"/>
  <c r="AP1813" i="5"/>
  <c r="AN1813" i="5"/>
  <c r="AK1813" i="5"/>
  <c r="AI1813" i="5"/>
  <c r="BJ1812" i="5"/>
  <c r="BH1812" i="5"/>
  <c r="BE1812" i="5"/>
  <c r="BC1812" i="5"/>
  <c r="AZ1812" i="5"/>
  <c r="AX1812" i="5"/>
  <c r="AU1812" i="5"/>
  <c r="AS1812" i="5"/>
  <c r="AP1812" i="5"/>
  <c r="AN1812" i="5"/>
  <c r="AK1812" i="5"/>
  <c r="AI1812" i="5"/>
  <c r="BJ1811" i="5"/>
  <c r="BH1811" i="5"/>
  <c r="BE1811" i="5"/>
  <c r="BC1811" i="5"/>
  <c r="AZ1811" i="5"/>
  <c r="AX1811" i="5"/>
  <c r="AU1811" i="5"/>
  <c r="AS1811" i="5"/>
  <c r="AP1811" i="5"/>
  <c r="AN1811" i="5"/>
  <c r="AK1811" i="5"/>
  <c r="AI1811" i="5"/>
  <c r="BJ1810" i="5"/>
  <c r="BH1810" i="5"/>
  <c r="BE1810" i="5"/>
  <c r="BC1810" i="5"/>
  <c r="AZ1810" i="5"/>
  <c r="AX1810" i="5"/>
  <c r="AU1810" i="5"/>
  <c r="AS1810" i="5"/>
  <c r="AP1810" i="5"/>
  <c r="AN1810" i="5"/>
  <c r="AK1810" i="5"/>
  <c r="AI1810" i="5"/>
  <c r="BJ1809" i="5"/>
  <c r="BH1809" i="5"/>
  <c r="BE1809" i="5"/>
  <c r="BC1809" i="5"/>
  <c r="AZ1809" i="5"/>
  <c r="AX1809" i="5"/>
  <c r="AU1809" i="5"/>
  <c r="AS1809" i="5"/>
  <c r="AP1809" i="5"/>
  <c r="AN1809" i="5"/>
  <c r="AK1809" i="5"/>
  <c r="AI1809" i="5"/>
  <c r="BJ1808" i="5"/>
  <c r="BH1808" i="5"/>
  <c r="BE1808" i="5"/>
  <c r="BC1808" i="5"/>
  <c r="AZ1808" i="5"/>
  <c r="AX1808" i="5"/>
  <c r="AU1808" i="5"/>
  <c r="AS1808" i="5"/>
  <c r="AP1808" i="5"/>
  <c r="AN1808" i="5"/>
  <c r="AK1808" i="5"/>
  <c r="AI1808" i="5"/>
  <c r="BJ1807" i="5"/>
  <c r="BH1807" i="5"/>
  <c r="BE1807" i="5"/>
  <c r="BC1807" i="5"/>
  <c r="AZ1807" i="5"/>
  <c r="AX1807" i="5"/>
  <c r="AU1807" i="5"/>
  <c r="AS1807" i="5"/>
  <c r="AP1807" i="5"/>
  <c r="AN1807" i="5"/>
  <c r="AK1807" i="5"/>
  <c r="AI1807" i="5"/>
  <c r="BJ1806" i="5"/>
  <c r="BH1806" i="5"/>
  <c r="BE1806" i="5"/>
  <c r="BC1806" i="5"/>
  <c r="AZ1806" i="5"/>
  <c r="AX1806" i="5"/>
  <c r="AU1806" i="5"/>
  <c r="AS1806" i="5"/>
  <c r="AP1806" i="5"/>
  <c r="AN1806" i="5"/>
  <c r="AK1806" i="5"/>
  <c r="AI1806" i="5"/>
  <c r="BJ1805" i="5"/>
  <c r="BH1805" i="5"/>
  <c r="BE1805" i="5"/>
  <c r="BC1805" i="5"/>
  <c r="AZ1805" i="5"/>
  <c r="AX1805" i="5"/>
  <c r="AU1805" i="5"/>
  <c r="AS1805" i="5"/>
  <c r="AP1805" i="5"/>
  <c r="AN1805" i="5"/>
  <c r="AK1805" i="5"/>
  <c r="AI1805" i="5"/>
  <c r="BJ1804" i="5"/>
  <c r="BH1804" i="5"/>
  <c r="BE1804" i="5"/>
  <c r="BC1804" i="5"/>
  <c r="AZ1804" i="5"/>
  <c r="AX1804" i="5"/>
  <c r="AU1804" i="5"/>
  <c r="AS1804" i="5"/>
  <c r="AP1804" i="5"/>
  <c r="AN1804" i="5"/>
  <c r="AK1804" i="5"/>
  <c r="AI1804" i="5"/>
  <c r="BJ1803" i="5"/>
  <c r="BH1803" i="5"/>
  <c r="BE1803" i="5"/>
  <c r="BC1803" i="5"/>
  <c r="AZ1803" i="5"/>
  <c r="AX1803" i="5"/>
  <c r="AU1803" i="5"/>
  <c r="AS1803" i="5"/>
  <c r="AP1803" i="5"/>
  <c r="AN1803" i="5"/>
  <c r="AK1803" i="5"/>
  <c r="AI1803" i="5"/>
  <c r="BJ1802" i="5"/>
  <c r="BH1802" i="5"/>
  <c r="BE1802" i="5"/>
  <c r="BC1802" i="5"/>
  <c r="AZ1802" i="5"/>
  <c r="AX1802" i="5"/>
  <c r="AU1802" i="5"/>
  <c r="AS1802" i="5"/>
  <c r="AP1802" i="5"/>
  <c r="AN1802" i="5"/>
  <c r="AK1802" i="5"/>
  <c r="AI1802" i="5"/>
  <c r="BJ1801" i="5"/>
  <c r="BH1801" i="5"/>
  <c r="BE1801" i="5"/>
  <c r="BC1801" i="5"/>
  <c r="AZ1801" i="5"/>
  <c r="AX1801" i="5"/>
  <c r="AU1801" i="5"/>
  <c r="AS1801" i="5"/>
  <c r="AP1801" i="5"/>
  <c r="AN1801" i="5"/>
  <c r="AK1801" i="5"/>
  <c r="AI1801" i="5"/>
  <c r="BJ1800" i="5"/>
  <c r="BH1800" i="5"/>
  <c r="BE1800" i="5"/>
  <c r="BC1800" i="5"/>
  <c r="AZ1800" i="5"/>
  <c r="AX1800" i="5"/>
  <c r="AU1800" i="5"/>
  <c r="AS1800" i="5"/>
  <c r="AP1800" i="5"/>
  <c r="AN1800" i="5"/>
  <c r="AK1800" i="5"/>
  <c r="AI1800" i="5"/>
  <c r="AK1799" i="5"/>
  <c r="BJ1799" i="5"/>
  <c r="BH1799" i="5"/>
  <c r="BE1799" i="5"/>
  <c r="BC1799" i="5"/>
  <c r="AZ1799" i="5"/>
  <c r="AX1799" i="5"/>
  <c r="AU1799" i="5"/>
  <c r="AS1799" i="5"/>
  <c r="AP1799" i="5"/>
  <c r="AN1799" i="5"/>
  <c r="AI1799" i="5"/>
  <c r="AU1780" i="5"/>
  <c r="AS1780" i="5"/>
  <c r="AQ1780" i="5"/>
  <c r="AO1780" i="5"/>
  <c r="AM1780" i="5"/>
  <c r="AK1780" i="5"/>
  <c r="AI1780" i="5"/>
  <c r="AG1780" i="5"/>
  <c r="AU1779" i="5"/>
  <c r="AS1779" i="5"/>
  <c r="AQ1779" i="5"/>
  <c r="AO1779" i="5"/>
  <c r="AM1779" i="5"/>
  <c r="AI1779" i="5"/>
  <c r="AG1779" i="5"/>
  <c r="AK1779" i="5"/>
  <c r="AI1765" i="5"/>
  <c r="AG1765" i="5"/>
  <c r="AI1764" i="5"/>
  <c r="AG1764" i="5"/>
  <c r="AI1763" i="5"/>
  <c r="AG1763" i="5"/>
  <c r="AI1762" i="5"/>
  <c r="AG1762" i="5"/>
  <c r="AI1761" i="5"/>
  <c r="AG1761" i="5"/>
  <c r="AI1760" i="5"/>
  <c r="AG1760" i="5"/>
  <c r="AI1750" i="5"/>
  <c r="AG1750" i="5"/>
  <c r="AI1749" i="5"/>
  <c r="AG1749" i="5"/>
  <c r="AI1748" i="5"/>
  <c r="AG1748" i="5"/>
  <c r="AI1747" i="5"/>
  <c r="AG1747" i="5"/>
  <c r="AG1723" i="5"/>
  <c r="AI1723" i="5"/>
  <c r="AG1724" i="5"/>
  <c r="AI1724" i="5"/>
  <c r="AG1725" i="5"/>
  <c r="AI1725" i="5"/>
  <c r="AG1726" i="5"/>
  <c r="AI1726" i="5"/>
  <c r="AG1727" i="5"/>
  <c r="AI1727" i="5"/>
  <c r="AG1728" i="5"/>
  <c r="AI1728" i="5"/>
  <c r="AG1729" i="5"/>
  <c r="AI1729" i="5"/>
  <c r="AG1730" i="5"/>
  <c r="AI1730" i="5"/>
  <c r="AG1731" i="5"/>
  <c r="AI1731" i="5"/>
  <c r="AG1732" i="5"/>
  <c r="AI1732" i="5"/>
  <c r="AG1733" i="5"/>
  <c r="AI1733" i="5"/>
  <c r="AG1734" i="5"/>
  <c r="AI1734" i="5"/>
  <c r="AG1735" i="5"/>
  <c r="AI1735" i="5"/>
  <c r="AG1736" i="5"/>
  <c r="AI1736" i="5"/>
  <c r="AI1722" i="5"/>
  <c r="AG1722" i="5"/>
  <c r="AI1721" i="5"/>
  <c r="AG1721" i="5"/>
  <c r="AI1720" i="5"/>
  <c r="AG1720" i="5"/>
  <c r="AI1719" i="5"/>
  <c r="AG1719" i="5"/>
  <c r="AI1718" i="5"/>
  <c r="AG1718" i="5"/>
  <c r="AI1717" i="5"/>
  <c r="AG1717" i="5"/>
  <c r="AI1716" i="5"/>
  <c r="AG1716" i="5"/>
  <c r="AI1715" i="5"/>
  <c r="AG1715" i="5"/>
  <c r="AI1714" i="5"/>
  <c r="AG1714" i="5"/>
  <c r="AI1713" i="5"/>
  <c r="AG1713" i="5"/>
  <c r="AI1712" i="5"/>
  <c r="AG1712" i="5"/>
  <c r="AI1711" i="5"/>
  <c r="AG1711" i="5"/>
  <c r="AI1700" i="5"/>
  <c r="AG1700" i="5"/>
  <c r="AI1699" i="5"/>
  <c r="AG1699" i="5"/>
  <c r="AI1698" i="5"/>
  <c r="AG1698" i="5"/>
  <c r="AI1697" i="5"/>
  <c r="AG1697" i="5"/>
  <c r="AI1696" i="5"/>
  <c r="AG1696" i="5"/>
  <c r="AI1695" i="5"/>
  <c r="AG1695" i="5"/>
  <c r="AI1694" i="5"/>
  <c r="AG1694" i="5"/>
  <c r="AI1693" i="5"/>
  <c r="AG1693" i="5"/>
  <c r="AI1692" i="5"/>
  <c r="AG1692" i="5"/>
  <c r="AI1691" i="5"/>
  <c r="AG1691" i="5"/>
  <c r="AI1690" i="5"/>
  <c r="AG1690" i="5"/>
  <c r="AI1689" i="5"/>
  <c r="AG1689" i="5"/>
  <c r="AG1671" i="5"/>
  <c r="AI1671" i="5"/>
  <c r="AG1672" i="5"/>
  <c r="AI1672" i="5"/>
  <c r="AG1673" i="5"/>
  <c r="AI1673" i="5"/>
  <c r="AG1674" i="5"/>
  <c r="AI1674" i="5"/>
  <c r="AG1675" i="5"/>
  <c r="AI1675" i="5"/>
  <c r="AG1676" i="5"/>
  <c r="AI1676" i="5"/>
  <c r="AG1677" i="5"/>
  <c r="AI1677" i="5"/>
  <c r="AG1678" i="5"/>
  <c r="AI1678" i="5"/>
  <c r="AG1679" i="5"/>
  <c r="AI1679" i="5"/>
  <c r="AG1680" i="5"/>
  <c r="AI1680" i="5"/>
  <c r="AI1670" i="5"/>
  <c r="AG1670" i="5"/>
  <c r="AG1644" i="5"/>
  <c r="AI1644" i="5"/>
  <c r="AG1645" i="5"/>
  <c r="AI1645" i="5"/>
  <c r="AG1646" i="5"/>
  <c r="AI1646" i="5"/>
  <c r="AG1647" i="5"/>
  <c r="AI1647" i="5"/>
  <c r="AG1648" i="5"/>
  <c r="AI1648" i="5"/>
  <c r="AG1649" i="5"/>
  <c r="AI1649" i="5"/>
  <c r="AG1650" i="5"/>
  <c r="AI1650" i="5"/>
  <c r="AG1651" i="5"/>
  <c r="AI1651" i="5"/>
  <c r="AG1652" i="5"/>
  <c r="AI1652" i="5"/>
  <c r="AG1653" i="5"/>
  <c r="AI1653" i="5"/>
  <c r="AG1654" i="5"/>
  <c r="AI1654" i="5"/>
  <c r="AG1655" i="5"/>
  <c r="AI1655" i="5"/>
  <c r="AG1656" i="5"/>
  <c r="AI1656" i="5"/>
  <c r="AG1657" i="5"/>
  <c r="AI1657" i="5"/>
  <c r="AI1643" i="5"/>
  <c r="AG1643" i="5"/>
  <c r="AI1631" i="5"/>
  <c r="AG1631" i="5"/>
  <c r="AI1630" i="5"/>
  <c r="AG1630" i="5"/>
  <c r="AI1629" i="5"/>
  <c r="AG1629" i="5"/>
  <c r="AG1619" i="5"/>
  <c r="AI1619" i="5"/>
  <c r="AG1620" i="5"/>
  <c r="AI1620" i="5"/>
  <c r="AI1618" i="5"/>
  <c r="AG1618" i="5"/>
  <c r="AG1589" i="5"/>
  <c r="AI1589" i="5"/>
  <c r="AG1590" i="5"/>
  <c r="AI1590" i="5"/>
  <c r="AG1591" i="5"/>
  <c r="AI1591" i="5"/>
  <c r="AG1592" i="5"/>
  <c r="AI1592" i="5"/>
  <c r="AG1593" i="5"/>
  <c r="AI1593" i="5"/>
  <c r="AG1594" i="5"/>
  <c r="AI1594" i="5"/>
  <c r="AG1595" i="5"/>
  <c r="AI1595" i="5"/>
  <c r="AG1596" i="5"/>
  <c r="AI1596" i="5"/>
  <c r="AG1597" i="5"/>
  <c r="AI1597" i="5"/>
  <c r="AG1598" i="5"/>
  <c r="AI1598" i="5"/>
  <c r="AG1599" i="5"/>
  <c r="AI1599" i="5"/>
  <c r="AG1600" i="5"/>
  <c r="AI1600" i="5"/>
  <c r="AG1601" i="5"/>
  <c r="AI1601" i="5"/>
  <c r="AG1602" i="5"/>
  <c r="AI1602" i="5"/>
  <c r="AG1603" i="5"/>
  <c r="AI1603" i="5"/>
  <c r="AG1604" i="5"/>
  <c r="AI1604" i="5"/>
  <c r="AG1605" i="5"/>
  <c r="AI1605" i="5"/>
  <c r="AG1606" i="5"/>
  <c r="AI1606" i="5"/>
  <c r="AG1607" i="5"/>
  <c r="AI1607" i="5"/>
  <c r="AI1588" i="5"/>
  <c r="AG1588" i="5"/>
  <c r="AI1579" i="5"/>
  <c r="AG1579" i="5"/>
  <c r="AI1578" i="5"/>
  <c r="AG1578" i="5"/>
  <c r="AI1577" i="5"/>
  <c r="AG1577" i="5"/>
  <c r="AI1576" i="5"/>
  <c r="AG1576" i="5"/>
  <c r="AI1575" i="5"/>
  <c r="AG1575" i="5"/>
  <c r="AI1574" i="5"/>
  <c r="AG1574" i="5"/>
  <c r="AI1573" i="5"/>
  <c r="AG1573" i="5"/>
  <c r="AI1572" i="5"/>
  <c r="AG1572" i="5"/>
  <c r="AI1571" i="5"/>
  <c r="AG1571" i="5"/>
  <c r="AG1553" i="5"/>
  <c r="AI1553" i="5"/>
  <c r="AG1554" i="5"/>
  <c r="AI1554" i="5"/>
  <c r="AG1555" i="5"/>
  <c r="AI1555" i="5"/>
  <c r="AG1556" i="5"/>
  <c r="AI1556" i="5"/>
  <c r="AG1557" i="5"/>
  <c r="AI1557" i="5"/>
  <c r="AG1558" i="5"/>
  <c r="AI1558" i="5"/>
  <c r="AG1559" i="5"/>
  <c r="AI1559" i="5"/>
  <c r="AG1560" i="5"/>
  <c r="AI1560" i="5"/>
  <c r="AG1561" i="5"/>
  <c r="AI1561" i="5"/>
  <c r="AI1552" i="5"/>
  <c r="AG1552" i="5"/>
  <c r="AK1519" i="5"/>
  <c r="AM1519" i="5"/>
  <c r="AO1519" i="5"/>
  <c r="AQ1519" i="5"/>
  <c r="AS1519" i="5"/>
  <c r="AK1520" i="5"/>
  <c r="AM1520" i="5"/>
  <c r="AO1520" i="5"/>
  <c r="AQ1520" i="5"/>
  <c r="AS1520" i="5"/>
  <c r="AK1521" i="5"/>
  <c r="AM1521" i="5"/>
  <c r="AO1521" i="5"/>
  <c r="AQ1521" i="5"/>
  <c r="AS1521" i="5"/>
  <c r="AK1522" i="5"/>
  <c r="AM1522" i="5"/>
  <c r="AO1522" i="5"/>
  <c r="AQ1522" i="5"/>
  <c r="AS1522" i="5"/>
  <c r="AK1523" i="5"/>
  <c r="AM1523" i="5"/>
  <c r="AO1523" i="5"/>
  <c r="AQ1523" i="5"/>
  <c r="AS1523" i="5"/>
  <c r="AK1524" i="5"/>
  <c r="AM1524" i="5"/>
  <c r="AO1524" i="5"/>
  <c r="AQ1524" i="5"/>
  <c r="AT1524" i="5" s="1"/>
  <c r="AS1524" i="5"/>
  <c r="AK1525" i="5"/>
  <c r="AM1525" i="5"/>
  <c r="AO1525" i="5"/>
  <c r="AQ1525" i="5"/>
  <c r="AS1525" i="5"/>
  <c r="AK1526" i="5"/>
  <c r="AM1526" i="5"/>
  <c r="AO1526" i="5"/>
  <c r="AQ1526" i="5"/>
  <c r="AS1526" i="5"/>
  <c r="AK1527" i="5"/>
  <c r="AM1527" i="5"/>
  <c r="AO1527" i="5"/>
  <c r="AQ1527" i="5"/>
  <c r="AS1527" i="5"/>
  <c r="AK1528" i="5"/>
  <c r="AM1528" i="5"/>
  <c r="AO1528" i="5"/>
  <c r="AQ1528" i="5"/>
  <c r="AT1528" i="5" s="1"/>
  <c r="AS1528" i="5"/>
  <c r="AK1529" i="5"/>
  <c r="AM1529" i="5"/>
  <c r="AO1529" i="5"/>
  <c r="AQ1529" i="5"/>
  <c r="AS1529" i="5"/>
  <c r="AK1530" i="5"/>
  <c r="AM1530" i="5"/>
  <c r="AO1530" i="5"/>
  <c r="AQ1530" i="5"/>
  <c r="AS1530" i="5"/>
  <c r="AK1531" i="5"/>
  <c r="AM1531" i="5"/>
  <c r="AO1531" i="5"/>
  <c r="AQ1531" i="5"/>
  <c r="AS1531" i="5"/>
  <c r="AK1532" i="5"/>
  <c r="AM1532" i="5"/>
  <c r="AO1532" i="5"/>
  <c r="AQ1532" i="5"/>
  <c r="AT1532" i="5" s="1"/>
  <c r="AS1532" i="5"/>
  <c r="AK1533" i="5"/>
  <c r="AM1533" i="5"/>
  <c r="AO1533" i="5"/>
  <c r="AQ1533" i="5"/>
  <c r="AS1533" i="5"/>
  <c r="AK1534" i="5"/>
  <c r="AM1534" i="5"/>
  <c r="AO1534" i="5"/>
  <c r="AQ1534" i="5"/>
  <c r="AS1534" i="5"/>
  <c r="AK1535" i="5"/>
  <c r="AM1535" i="5"/>
  <c r="AO1535" i="5"/>
  <c r="AQ1535" i="5"/>
  <c r="AS1535" i="5"/>
  <c r="AK1536" i="5"/>
  <c r="AM1536" i="5"/>
  <c r="AO1536" i="5"/>
  <c r="AQ1536" i="5"/>
  <c r="AT1536" i="5" s="1"/>
  <c r="AS1536" i="5"/>
  <c r="AK1537" i="5"/>
  <c r="AM1537" i="5"/>
  <c r="AO1537" i="5"/>
  <c r="AQ1537" i="5"/>
  <c r="AS1537" i="5"/>
  <c r="AK1538" i="5"/>
  <c r="AM1538" i="5"/>
  <c r="AO1538" i="5"/>
  <c r="AQ1538" i="5"/>
  <c r="AS1538" i="5"/>
  <c r="AK1539" i="5"/>
  <c r="AM1539" i="5"/>
  <c r="AO1539" i="5"/>
  <c r="AQ1539" i="5"/>
  <c r="AS1539" i="5"/>
  <c r="AK1540" i="5"/>
  <c r="AM1540" i="5"/>
  <c r="AO1540" i="5"/>
  <c r="AQ1540" i="5"/>
  <c r="AT1540" i="5" s="1"/>
  <c r="AS1540" i="5"/>
  <c r="AK1541" i="5"/>
  <c r="AM1541" i="5"/>
  <c r="AO1541" i="5"/>
  <c r="AQ1541" i="5"/>
  <c r="AS1541" i="5"/>
  <c r="AK1542" i="5"/>
  <c r="AM1542" i="5"/>
  <c r="AO1542" i="5"/>
  <c r="AQ1542" i="5"/>
  <c r="AS1542" i="5"/>
  <c r="AS1518" i="5"/>
  <c r="AQ1518" i="5"/>
  <c r="AO1518" i="5"/>
  <c r="AM1518" i="5"/>
  <c r="AK1518" i="5"/>
  <c r="AW1503" i="5"/>
  <c r="AU1503" i="5"/>
  <c r="AS1503" i="5"/>
  <c r="AQ1503" i="5"/>
  <c r="AO1503" i="5"/>
  <c r="AM1503" i="5"/>
  <c r="AW1502" i="5"/>
  <c r="AU1502" i="5"/>
  <c r="AS1502" i="5"/>
  <c r="AQ1502" i="5"/>
  <c r="AT1502" i="5" s="1"/>
  <c r="AO1502" i="5"/>
  <c r="AM1502" i="5"/>
  <c r="AW1501" i="5"/>
  <c r="AU1501" i="5"/>
  <c r="AS1501" i="5"/>
  <c r="AQ1501" i="5"/>
  <c r="AO1501" i="5"/>
  <c r="AM1501" i="5"/>
  <c r="AW1500" i="5"/>
  <c r="AU1500" i="5"/>
  <c r="AS1500" i="5"/>
  <c r="AQ1500" i="5"/>
  <c r="AT1500" i="5" s="1"/>
  <c r="AO1500" i="5"/>
  <c r="AM1500" i="5"/>
  <c r="AW1499" i="5"/>
  <c r="AU1499" i="5"/>
  <c r="AS1499" i="5"/>
  <c r="AQ1499" i="5"/>
  <c r="AO1499" i="5"/>
  <c r="AM1499" i="5"/>
  <c r="AW1498" i="5"/>
  <c r="AU1498" i="5"/>
  <c r="AS1498" i="5"/>
  <c r="AQ1498" i="5"/>
  <c r="AT1498" i="5" s="1"/>
  <c r="AO1498" i="5"/>
  <c r="AM1498" i="5"/>
  <c r="AW1497" i="5"/>
  <c r="AU1497" i="5"/>
  <c r="AS1497" i="5"/>
  <c r="AQ1497" i="5"/>
  <c r="AO1497" i="5"/>
  <c r="AM1497" i="5"/>
  <c r="AW1496" i="5"/>
  <c r="AU1496" i="5"/>
  <c r="AS1496" i="5"/>
  <c r="AQ1496" i="5"/>
  <c r="AT1496" i="5" s="1"/>
  <c r="AO1496" i="5"/>
  <c r="AM1496" i="5"/>
  <c r="AW1495" i="5"/>
  <c r="AU1495" i="5"/>
  <c r="AS1495" i="5"/>
  <c r="AQ1495" i="5"/>
  <c r="AO1495" i="5"/>
  <c r="AM1495" i="5"/>
  <c r="AW1494" i="5"/>
  <c r="AU1494" i="5"/>
  <c r="AS1494" i="5"/>
  <c r="AQ1494" i="5"/>
  <c r="AT1494" i="5" s="1"/>
  <c r="AO1494" i="5"/>
  <c r="AM1494" i="5"/>
  <c r="AW1493" i="5"/>
  <c r="AU1493" i="5"/>
  <c r="AS1493" i="5"/>
  <c r="AQ1493" i="5"/>
  <c r="AO1493" i="5"/>
  <c r="AM1493" i="5"/>
  <c r="AW1492" i="5"/>
  <c r="AU1492" i="5"/>
  <c r="AS1492" i="5"/>
  <c r="AQ1492" i="5"/>
  <c r="AT1492" i="5" s="1"/>
  <c r="AO1492" i="5"/>
  <c r="AM1492" i="5"/>
  <c r="AW1491" i="5"/>
  <c r="AU1491" i="5"/>
  <c r="AS1491" i="5"/>
  <c r="AQ1491" i="5"/>
  <c r="AO1491" i="5"/>
  <c r="AM1491" i="5"/>
  <c r="AW1490" i="5"/>
  <c r="AU1490" i="5"/>
  <c r="AS1490" i="5"/>
  <c r="AQ1490" i="5"/>
  <c r="AT1490" i="5" s="1"/>
  <c r="AO1490" i="5"/>
  <c r="AM1490" i="5"/>
  <c r="AW1489" i="5"/>
  <c r="AU1489" i="5"/>
  <c r="AS1489" i="5"/>
  <c r="AQ1489" i="5"/>
  <c r="AO1489" i="5"/>
  <c r="AM1489" i="5"/>
  <c r="AW1488" i="5"/>
  <c r="AU1488" i="5"/>
  <c r="AS1488" i="5"/>
  <c r="AQ1488" i="5"/>
  <c r="AT1488" i="5" s="1"/>
  <c r="AO1488" i="5"/>
  <c r="AM1488" i="5"/>
  <c r="AW1487" i="5"/>
  <c r="AU1487" i="5"/>
  <c r="AS1487" i="5"/>
  <c r="AQ1487" i="5"/>
  <c r="AO1487" i="5"/>
  <c r="AM1487" i="5"/>
  <c r="AW1486" i="5"/>
  <c r="AU1486" i="5"/>
  <c r="AS1486" i="5"/>
  <c r="AQ1486" i="5"/>
  <c r="AT1486" i="5" s="1"/>
  <c r="AO1486" i="5"/>
  <c r="AM1486" i="5"/>
  <c r="AW1485" i="5"/>
  <c r="AU1485" i="5"/>
  <c r="AS1485" i="5"/>
  <c r="AQ1485" i="5"/>
  <c r="AO1485" i="5"/>
  <c r="AM1485" i="5"/>
  <c r="AW1484" i="5"/>
  <c r="AU1484" i="5"/>
  <c r="AS1484" i="5"/>
  <c r="AQ1484" i="5"/>
  <c r="AT1484" i="5" s="1"/>
  <c r="AO1484" i="5"/>
  <c r="AM1484" i="5"/>
  <c r="AW1483" i="5"/>
  <c r="AU1483" i="5"/>
  <c r="AS1483" i="5"/>
  <c r="AQ1483" i="5"/>
  <c r="AO1483" i="5"/>
  <c r="AM1483" i="5"/>
  <c r="AW1482" i="5"/>
  <c r="AU1482" i="5"/>
  <c r="AS1482" i="5"/>
  <c r="AQ1482" i="5"/>
  <c r="AT1482" i="5" s="1"/>
  <c r="AO1482" i="5"/>
  <c r="AM1482" i="5"/>
  <c r="AW1481" i="5"/>
  <c r="AU1481" i="5"/>
  <c r="AS1481" i="5"/>
  <c r="AQ1481" i="5"/>
  <c r="AO1481" i="5"/>
  <c r="AM1481" i="5"/>
  <c r="AW1480" i="5"/>
  <c r="AU1480" i="5"/>
  <c r="AS1480" i="5"/>
  <c r="AQ1480" i="5"/>
  <c r="AO1480" i="5"/>
  <c r="AM1480" i="5"/>
  <c r="AW1479" i="5"/>
  <c r="AU1479" i="5"/>
  <c r="AS1479" i="5"/>
  <c r="AQ1479" i="5"/>
  <c r="AO1479" i="5"/>
  <c r="AM1479" i="5"/>
  <c r="AW1467" i="5"/>
  <c r="AU1467" i="5"/>
  <c r="AS1467" i="5"/>
  <c r="AQ1467" i="5"/>
  <c r="AT1467" i="5" s="1"/>
  <c r="AO1467" i="5"/>
  <c r="AM1467" i="5"/>
  <c r="AW1466" i="5"/>
  <c r="AU1466" i="5"/>
  <c r="AS1466" i="5"/>
  <c r="AQ1466" i="5"/>
  <c r="AT1466" i="5" s="1"/>
  <c r="AO1466" i="5"/>
  <c r="AM1466" i="5"/>
  <c r="AW1465" i="5"/>
  <c r="AU1465" i="5"/>
  <c r="AS1465" i="5"/>
  <c r="AQ1465" i="5"/>
  <c r="AT1465" i="5" s="1"/>
  <c r="AO1465" i="5"/>
  <c r="AM1465" i="5"/>
  <c r="AW1464" i="5"/>
  <c r="AU1464" i="5"/>
  <c r="AS1464" i="5"/>
  <c r="AQ1464" i="5"/>
  <c r="AT1464" i="5" s="1"/>
  <c r="AO1464" i="5"/>
  <c r="AM1464" i="5"/>
  <c r="AW1463" i="5"/>
  <c r="AU1463" i="5"/>
  <c r="AS1463" i="5"/>
  <c r="AQ1463" i="5"/>
  <c r="AT1463" i="5" s="1"/>
  <c r="AO1463" i="5"/>
  <c r="AM1463" i="5"/>
  <c r="AW1462" i="5"/>
  <c r="AU1462" i="5"/>
  <c r="AS1462" i="5"/>
  <c r="AQ1462" i="5"/>
  <c r="AT1462" i="5" s="1"/>
  <c r="AO1462" i="5"/>
  <c r="AM1462" i="5"/>
  <c r="AW1461" i="5"/>
  <c r="AU1461" i="5"/>
  <c r="AS1461" i="5"/>
  <c r="AQ1461" i="5"/>
  <c r="AT1461" i="5" s="1"/>
  <c r="AO1461" i="5"/>
  <c r="AM1461" i="5"/>
  <c r="AW1460" i="5"/>
  <c r="AU1460" i="5"/>
  <c r="AS1460" i="5"/>
  <c r="AQ1460" i="5"/>
  <c r="AT1460" i="5" s="1"/>
  <c r="AO1460" i="5"/>
  <c r="AM1460" i="5"/>
  <c r="AW1459" i="5"/>
  <c r="AU1459" i="5"/>
  <c r="AS1459" i="5"/>
  <c r="AQ1459" i="5"/>
  <c r="AT1459" i="5" s="1"/>
  <c r="AO1459" i="5"/>
  <c r="AM1459" i="5"/>
  <c r="AW1458" i="5"/>
  <c r="AU1458" i="5"/>
  <c r="AS1458" i="5"/>
  <c r="AQ1458" i="5"/>
  <c r="AT1458" i="5" s="1"/>
  <c r="AO1458" i="5"/>
  <c r="AM1458" i="5"/>
  <c r="AW1457" i="5"/>
  <c r="AU1457" i="5"/>
  <c r="AS1457" i="5"/>
  <c r="AQ1457" i="5"/>
  <c r="AT1457" i="5" s="1"/>
  <c r="AO1457" i="5"/>
  <c r="AM1457" i="5"/>
  <c r="AW1456" i="5"/>
  <c r="AU1456" i="5"/>
  <c r="AS1456" i="5"/>
  <c r="AQ1456" i="5"/>
  <c r="AT1456" i="5" s="1"/>
  <c r="AO1456" i="5"/>
  <c r="AM1456" i="5"/>
  <c r="AW1455" i="5"/>
  <c r="AU1455" i="5"/>
  <c r="AS1455" i="5"/>
  <c r="AQ1455" i="5"/>
  <c r="AT1455" i="5" s="1"/>
  <c r="AO1455" i="5"/>
  <c r="AM1455" i="5"/>
  <c r="AW1454" i="5"/>
  <c r="AU1454" i="5"/>
  <c r="AS1454" i="5"/>
  <c r="AQ1454" i="5"/>
  <c r="AT1454" i="5" s="1"/>
  <c r="AO1454" i="5"/>
  <c r="AM1454" i="5"/>
  <c r="AW1453" i="5"/>
  <c r="AU1453" i="5"/>
  <c r="AS1453" i="5"/>
  <c r="AQ1453" i="5"/>
  <c r="AT1453" i="5" s="1"/>
  <c r="AO1453" i="5"/>
  <c r="AM1453" i="5"/>
  <c r="AW1452" i="5"/>
  <c r="AU1452" i="5"/>
  <c r="AS1452" i="5"/>
  <c r="AQ1452" i="5"/>
  <c r="AT1452" i="5" s="1"/>
  <c r="AO1452" i="5"/>
  <c r="AM1452" i="5"/>
  <c r="AW1451" i="5"/>
  <c r="AU1451" i="5"/>
  <c r="AS1451" i="5"/>
  <c r="AQ1451" i="5"/>
  <c r="AT1451" i="5" s="1"/>
  <c r="AO1451" i="5"/>
  <c r="AM1451" i="5"/>
  <c r="AW1450" i="5"/>
  <c r="AU1450" i="5"/>
  <c r="AS1450" i="5"/>
  <c r="AQ1450" i="5"/>
  <c r="AT1450" i="5" s="1"/>
  <c r="AO1450" i="5"/>
  <c r="AM1450" i="5"/>
  <c r="AW1449" i="5"/>
  <c r="AU1449" i="5"/>
  <c r="AS1449" i="5"/>
  <c r="AQ1449" i="5"/>
  <c r="AT1449" i="5" s="1"/>
  <c r="AO1449" i="5"/>
  <c r="AM1449" i="5"/>
  <c r="AW1448" i="5"/>
  <c r="AU1448" i="5"/>
  <c r="AS1448" i="5"/>
  <c r="AQ1448" i="5"/>
  <c r="AT1448" i="5" s="1"/>
  <c r="AO1448" i="5"/>
  <c r="AM1448" i="5"/>
  <c r="AW1447" i="5"/>
  <c r="AU1447" i="5"/>
  <c r="AS1447" i="5"/>
  <c r="AQ1447" i="5"/>
  <c r="AT1447" i="5" s="1"/>
  <c r="AO1447" i="5"/>
  <c r="AM1447" i="5"/>
  <c r="AW1446" i="5"/>
  <c r="AU1446" i="5"/>
  <c r="AS1446" i="5"/>
  <c r="AQ1446" i="5"/>
  <c r="AT1446" i="5" s="1"/>
  <c r="AO1446" i="5"/>
  <c r="AM1446" i="5"/>
  <c r="AW1445" i="5"/>
  <c r="AU1445" i="5"/>
  <c r="AS1445" i="5"/>
  <c r="AQ1445" i="5"/>
  <c r="AO1445" i="5"/>
  <c r="AM1445" i="5"/>
  <c r="AW1444" i="5"/>
  <c r="AU1444" i="5"/>
  <c r="AS1444" i="5"/>
  <c r="AQ1444" i="5"/>
  <c r="AT1444" i="5" s="1"/>
  <c r="AO1444" i="5"/>
  <c r="AM1444" i="5"/>
  <c r="AW1443" i="5"/>
  <c r="AU1443" i="5"/>
  <c r="AQ1443" i="5"/>
  <c r="AT1443" i="5" s="1"/>
  <c r="AO1443" i="5"/>
  <c r="AM1443" i="5"/>
  <c r="AI1407" i="5"/>
  <c r="AM1407" i="5"/>
  <c r="AO1407" i="5"/>
  <c r="AQ1407" i="5"/>
  <c r="AS1407" i="5"/>
  <c r="AU1407" i="5"/>
  <c r="AW1407" i="5"/>
  <c r="AI1408" i="5"/>
  <c r="AM1408" i="5"/>
  <c r="AO1408" i="5"/>
  <c r="AQ1408" i="5"/>
  <c r="AS1408" i="5"/>
  <c r="AU1408" i="5"/>
  <c r="AW1408" i="5"/>
  <c r="AI1409" i="5"/>
  <c r="AM1409" i="5"/>
  <c r="AO1409" i="5"/>
  <c r="AQ1409" i="5"/>
  <c r="AS1409" i="5"/>
  <c r="AU1409" i="5"/>
  <c r="AW1409" i="5"/>
  <c r="AI1410" i="5"/>
  <c r="AM1410" i="5"/>
  <c r="AO1410" i="5"/>
  <c r="AQ1410" i="5"/>
  <c r="AS1410" i="5"/>
  <c r="AU1410" i="5"/>
  <c r="AW1410" i="5"/>
  <c r="AI1411" i="5"/>
  <c r="AM1411" i="5"/>
  <c r="AO1411" i="5"/>
  <c r="AQ1411" i="5"/>
  <c r="AS1411" i="5"/>
  <c r="AU1411" i="5"/>
  <c r="AW1411" i="5"/>
  <c r="AI1412" i="5"/>
  <c r="AM1412" i="5"/>
  <c r="AO1412" i="5"/>
  <c r="AQ1412" i="5"/>
  <c r="AS1412" i="5"/>
  <c r="AU1412" i="5"/>
  <c r="AW1412" i="5"/>
  <c r="AI1413" i="5"/>
  <c r="AM1413" i="5"/>
  <c r="AO1413" i="5"/>
  <c r="AQ1413" i="5"/>
  <c r="AS1413" i="5"/>
  <c r="AU1413" i="5"/>
  <c r="AW1413" i="5"/>
  <c r="AI1414" i="5"/>
  <c r="AM1414" i="5"/>
  <c r="AO1414" i="5"/>
  <c r="AQ1414" i="5"/>
  <c r="AT1414" i="5" s="1"/>
  <c r="AS1414" i="5"/>
  <c r="AU1414" i="5"/>
  <c r="AW1414" i="5"/>
  <c r="AI1415" i="5"/>
  <c r="AM1415" i="5"/>
  <c r="AO1415" i="5"/>
  <c r="AQ1415" i="5"/>
  <c r="AS1415" i="5"/>
  <c r="AU1415" i="5"/>
  <c r="AW1415" i="5"/>
  <c r="AI1416" i="5"/>
  <c r="AM1416" i="5"/>
  <c r="AO1416" i="5"/>
  <c r="AQ1416" i="5"/>
  <c r="AS1416" i="5"/>
  <c r="AU1416" i="5"/>
  <c r="AW1416" i="5"/>
  <c r="AI1417" i="5"/>
  <c r="AM1417" i="5"/>
  <c r="AO1417" i="5"/>
  <c r="AQ1417" i="5"/>
  <c r="AS1417" i="5"/>
  <c r="AU1417" i="5"/>
  <c r="AW1417" i="5"/>
  <c r="AI1418" i="5"/>
  <c r="AM1418" i="5"/>
  <c r="AO1418" i="5"/>
  <c r="AQ1418" i="5"/>
  <c r="AT1418" i="5" s="1"/>
  <c r="AS1418" i="5"/>
  <c r="AU1418" i="5"/>
  <c r="AW1418" i="5"/>
  <c r="AI1419" i="5"/>
  <c r="AM1419" i="5"/>
  <c r="AO1419" i="5"/>
  <c r="AQ1419" i="5"/>
  <c r="AS1419" i="5"/>
  <c r="AU1419" i="5"/>
  <c r="AW1419" i="5"/>
  <c r="AI1420" i="5"/>
  <c r="AM1420" i="5"/>
  <c r="AO1420" i="5"/>
  <c r="AQ1420" i="5"/>
  <c r="AS1420" i="5"/>
  <c r="AU1420" i="5"/>
  <c r="AW1420" i="5"/>
  <c r="AI1421" i="5"/>
  <c r="AM1421" i="5"/>
  <c r="AO1421" i="5"/>
  <c r="AQ1421" i="5"/>
  <c r="AS1421" i="5"/>
  <c r="AU1421" i="5"/>
  <c r="AW1421" i="5"/>
  <c r="AI1422" i="5"/>
  <c r="AM1422" i="5"/>
  <c r="AO1422" i="5"/>
  <c r="AQ1422" i="5"/>
  <c r="AT1422" i="5" s="1"/>
  <c r="AS1422" i="5"/>
  <c r="AU1422" i="5"/>
  <c r="AW1422" i="5"/>
  <c r="AI1423" i="5"/>
  <c r="AM1423" i="5"/>
  <c r="AO1423" i="5"/>
  <c r="AQ1423" i="5"/>
  <c r="AS1423" i="5"/>
  <c r="AU1423" i="5"/>
  <c r="AW1423" i="5"/>
  <c r="AI1424" i="5"/>
  <c r="AM1424" i="5"/>
  <c r="AO1424" i="5"/>
  <c r="AQ1424" i="5"/>
  <c r="AS1424" i="5"/>
  <c r="AU1424" i="5"/>
  <c r="AW1424" i="5"/>
  <c r="AI1425" i="5"/>
  <c r="AM1425" i="5"/>
  <c r="AO1425" i="5"/>
  <c r="AQ1425" i="5"/>
  <c r="AS1425" i="5"/>
  <c r="AU1425" i="5"/>
  <c r="AW1425" i="5"/>
  <c r="AI1426" i="5"/>
  <c r="AM1426" i="5"/>
  <c r="AO1426" i="5"/>
  <c r="AQ1426" i="5"/>
  <c r="AT1426" i="5" s="1"/>
  <c r="AS1426" i="5"/>
  <c r="AU1426" i="5"/>
  <c r="AW1426" i="5"/>
  <c r="AI1427" i="5"/>
  <c r="AM1427" i="5"/>
  <c r="AO1427" i="5"/>
  <c r="AQ1427" i="5"/>
  <c r="AS1427" i="5"/>
  <c r="AU1427" i="5"/>
  <c r="AW1427" i="5"/>
  <c r="AI1428" i="5"/>
  <c r="AM1428" i="5"/>
  <c r="AO1428" i="5"/>
  <c r="AQ1428" i="5"/>
  <c r="AS1428" i="5"/>
  <c r="AU1428" i="5"/>
  <c r="AW1428" i="5"/>
  <c r="AI1429" i="5"/>
  <c r="AM1429" i="5"/>
  <c r="AO1429" i="5"/>
  <c r="AQ1429" i="5"/>
  <c r="AS1429" i="5"/>
  <c r="AU1429" i="5"/>
  <c r="AW1429" i="5"/>
  <c r="AI1430" i="5"/>
  <c r="AM1430" i="5"/>
  <c r="AO1430" i="5"/>
  <c r="AQ1430" i="5"/>
  <c r="AT1430" i="5" s="1"/>
  <c r="AS1430" i="5"/>
  <c r="AU1430" i="5"/>
  <c r="AW1430" i="5"/>
  <c r="AW1406" i="5"/>
  <c r="AU1406" i="5"/>
  <c r="AS1406" i="5"/>
  <c r="AQ1406" i="5"/>
  <c r="AO1406" i="5"/>
  <c r="AM1406" i="5"/>
  <c r="AI1406" i="5"/>
  <c r="AI1370" i="5"/>
  <c r="AK1370" i="5"/>
  <c r="AI1371" i="5"/>
  <c r="AK1371" i="5"/>
  <c r="AI1372" i="5"/>
  <c r="AK1372" i="5"/>
  <c r="AI1373" i="5"/>
  <c r="AK1373" i="5"/>
  <c r="AI1374" i="5"/>
  <c r="AK1374" i="5"/>
  <c r="AI1375" i="5"/>
  <c r="AK1375" i="5"/>
  <c r="AI1376" i="5"/>
  <c r="AK1376" i="5"/>
  <c r="AI1377" i="5"/>
  <c r="AK1377" i="5"/>
  <c r="AI1378" i="5"/>
  <c r="AK1378" i="5"/>
  <c r="AI1379" i="5"/>
  <c r="AK1379" i="5"/>
  <c r="AI1380" i="5"/>
  <c r="AK1380" i="5"/>
  <c r="AI1381" i="5"/>
  <c r="AK1381" i="5"/>
  <c r="AI1382" i="5"/>
  <c r="AK1382" i="5"/>
  <c r="AI1383" i="5"/>
  <c r="AK1383" i="5"/>
  <c r="AI1384" i="5"/>
  <c r="AK1384" i="5"/>
  <c r="AI1385" i="5"/>
  <c r="AK1385" i="5"/>
  <c r="AI1386" i="5"/>
  <c r="AK1386" i="5"/>
  <c r="AI1387" i="5"/>
  <c r="AK1387" i="5"/>
  <c r="AI1388" i="5"/>
  <c r="AK1388" i="5"/>
  <c r="AI1389" i="5"/>
  <c r="AK1389" i="5"/>
  <c r="AI1390" i="5"/>
  <c r="AK1390" i="5"/>
  <c r="AI1391" i="5"/>
  <c r="AK1391" i="5"/>
  <c r="AI1392" i="5"/>
  <c r="AK1392" i="5"/>
  <c r="AI1393" i="5"/>
  <c r="AK1393" i="5"/>
  <c r="AK1369" i="5"/>
  <c r="AI1369" i="5"/>
  <c r="AI1046" i="5"/>
  <c r="AI971" i="5"/>
  <c r="AN971" i="5" s="1"/>
  <c r="AO971" i="5" s="1"/>
  <c r="AK971" i="5"/>
  <c r="AI972" i="5"/>
  <c r="AN972" i="5" s="1"/>
  <c r="AO972" i="5" s="1"/>
  <c r="AK972" i="5"/>
  <c r="AI973" i="5"/>
  <c r="AN973" i="5" s="1"/>
  <c r="AO973" i="5" s="1"/>
  <c r="AK973" i="5"/>
  <c r="AI974" i="5"/>
  <c r="AN974" i="5" s="1"/>
  <c r="AO974" i="5" s="1"/>
  <c r="AK974" i="5"/>
  <c r="AI975" i="5"/>
  <c r="AN975" i="5" s="1"/>
  <c r="AO975" i="5" s="1"/>
  <c r="AK975" i="5"/>
  <c r="AI976" i="5"/>
  <c r="AN976" i="5" s="1"/>
  <c r="AO976" i="5" s="1"/>
  <c r="AK976" i="5"/>
  <c r="AI977" i="5"/>
  <c r="AN977" i="5" s="1"/>
  <c r="AO977" i="5" s="1"/>
  <c r="AK977" i="5"/>
  <c r="AI978" i="5"/>
  <c r="AN978" i="5" s="1"/>
  <c r="AO978" i="5" s="1"/>
  <c r="AK978" i="5"/>
  <c r="AI979" i="5"/>
  <c r="AN979" i="5" s="1"/>
  <c r="AO979" i="5" s="1"/>
  <c r="AK979" i="5"/>
  <c r="AI980" i="5"/>
  <c r="AN980" i="5" s="1"/>
  <c r="AO980" i="5" s="1"/>
  <c r="AK980" i="5"/>
  <c r="AI981" i="5"/>
  <c r="AN981" i="5" s="1"/>
  <c r="AO981" i="5" s="1"/>
  <c r="AK981" i="5"/>
  <c r="AI982" i="5"/>
  <c r="AN982" i="5" s="1"/>
  <c r="AO982" i="5" s="1"/>
  <c r="AK982" i="5"/>
  <c r="AI983" i="5"/>
  <c r="AN983" i="5" s="1"/>
  <c r="AO983" i="5" s="1"/>
  <c r="AK983" i="5"/>
  <c r="AI984" i="5"/>
  <c r="AN984" i="5" s="1"/>
  <c r="AO984" i="5" s="1"/>
  <c r="AK984" i="5"/>
  <c r="AI985" i="5"/>
  <c r="AN985" i="5" s="1"/>
  <c r="AO985" i="5" s="1"/>
  <c r="AK985" i="5"/>
  <c r="AI986" i="5"/>
  <c r="AN986" i="5" s="1"/>
  <c r="AO986" i="5" s="1"/>
  <c r="AK986" i="5"/>
  <c r="AI987" i="5"/>
  <c r="AN987" i="5" s="1"/>
  <c r="AO987" i="5" s="1"/>
  <c r="AK987" i="5"/>
  <c r="AI988" i="5"/>
  <c r="AN988" i="5" s="1"/>
  <c r="AO988" i="5" s="1"/>
  <c r="AK988" i="5"/>
  <c r="AI989" i="5"/>
  <c r="AN989" i="5" s="1"/>
  <c r="AO989" i="5" s="1"/>
  <c r="AK989" i="5"/>
  <c r="AI990" i="5"/>
  <c r="AN990" i="5" s="1"/>
  <c r="AO990" i="5" s="1"/>
  <c r="AK990" i="5"/>
  <c r="AI991" i="5"/>
  <c r="AN991" i="5" s="1"/>
  <c r="AO991" i="5" s="1"/>
  <c r="AK991" i="5"/>
  <c r="AI992" i="5"/>
  <c r="AN992" i="5" s="1"/>
  <c r="AO992" i="5" s="1"/>
  <c r="AK992" i="5"/>
  <c r="AI993" i="5"/>
  <c r="AN993" i="5" s="1"/>
  <c r="AO993" i="5" s="1"/>
  <c r="AK993" i="5"/>
  <c r="AI994" i="5"/>
  <c r="AN994" i="5" s="1"/>
  <c r="AO994" i="5" s="1"/>
  <c r="AK994" i="5"/>
  <c r="AK970" i="5"/>
  <c r="AI970" i="5"/>
  <c r="AN970" i="5" s="1"/>
  <c r="AO970" i="5" s="1"/>
  <c r="AI857" i="5"/>
  <c r="AG857" i="5"/>
  <c r="AI806" i="5"/>
  <c r="AM806" i="5"/>
  <c r="AO806" i="5"/>
  <c r="AI807" i="5"/>
  <c r="AM807" i="5"/>
  <c r="AO807" i="5"/>
  <c r="AI808" i="5"/>
  <c r="AM808" i="5"/>
  <c r="AO808" i="5"/>
  <c r="AI809" i="5"/>
  <c r="AM809" i="5"/>
  <c r="AO809" i="5"/>
  <c r="AI810" i="5"/>
  <c r="AM810" i="5"/>
  <c r="AO810" i="5"/>
  <c r="AI811" i="5"/>
  <c r="AM811" i="5"/>
  <c r="AO811" i="5"/>
  <c r="AI812" i="5"/>
  <c r="AM812" i="5"/>
  <c r="AO812" i="5"/>
  <c r="AI813" i="5"/>
  <c r="AM813" i="5"/>
  <c r="AO813" i="5"/>
  <c r="AI814" i="5"/>
  <c r="AM814" i="5"/>
  <c r="AO814" i="5"/>
  <c r="AI815" i="5"/>
  <c r="AM815" i="5"/>
  <c r="AO815" i="5"/>
  <c r="AI816" i="5"/>
  <c r="AM816" i="5"/>
  <c r="AO816" i="5"/>
  <c r="AI817" i="5"/>
  <c r="AM817" i="5"/>
  <c r="AO817" i="5"/>
  <c r="AI818" i="5"/>
  <c r="AM818" i="5"/>
  <c r="AO818" i="5"/>
  <c r="AI819" i="5"/>
  <c r="AM819" i="5"/>
  <c r="AO819" i="5"/>
  <c r="AI820" i="5"/>
  <c r="AM820" i="5"/>
  <c r="AO820" i="5"/>
  <c r="AI821" i="5"/>
  <c r="AM821" i="5"/>
  <c r="AO821" i="5"/>
  <c r="AI822" i="5"/>
  <c r="AM822" i="5"/>
  <c r="AO822" i="5"/>
  <c r="AI823" i="5"/>
  <c r="AM823" i="5"/>
  <c r="AO823" i="5"/>
  <c r="AI824" i="5"/>
  <c r="AM824" i="5"/>
  <c r="AO824" i="5"/>
  <c r="AI825" i="5"/>
  <c r="AM825" i="5"/>
  <c r="AO825" i="5"/>
  <c r="AI826" i="5"/>
  <c r="AM826" i="5"/>
  <c r="AO826" i="5"/>
  <c r="AI827" i="5"/>
  <c r="AM827" i="5"/>
  <c r="AO827" i="5"/>
  <c r="AI828" i="5"/>
  <c r="AM828" i="5"/>
  <c r="AO828" i="5"/>
  <c r="AI829" i="5"/>
  <c r="AM829" i="5"/>
  <c r="AO829" i="5"/>
  <c r="AO805" i="5"/>
  <c r="AM805" i="5"/>
  <c r="AI805" i="5"/>
  <c r="AI766" i="5"/>
  <c r="AK766" i="5"/>
  <c r="AM766" i="5"/>
  <c r="AO766" i="5"/>
  <c r="AI767" i="5"/>
  <c r="AK767" i="5"/>
  <c r="AM767" i="5"/>
  <c r="AO767" i="5"/>
  <c r="AI768" i="5"/>
  <c r="AK768" i="5"/>
  <c r="AM768" i="5"/>
  <c r="AO768" i="5"/>
  <c r="AI769" i="5"/>
  <c r="AK769" i="5"/>
  <c r="AM769" i="5"/>
  <c r="AO769" i="5"/>
  <c r="AI770" i="5"/>
  <c r="AK770" i="5"/>
  <c r="AM770" i="5"/>
  <c r="AO770" i="5"/>
  <c r="AI771" i="5"/>
  <c r="AK771" i="5"/>
  <c r="AM771" i="5"/>
  <c r="AO771" i="5"/>
  <c r="AI772" i="5"/>
  <c r="AK772" i="5"/>
  <c r="AM772" i="5"/>
  <c r="AO772" i="5"/>
  <c r="AI773" i="5"/>
  <c r="AK773" i="5"/>
  <c r="AM773" i="5"/>
  <c r="AO773" i="5"/>
  <c r="AI774" i="5"/>
  <c r="AK774" i="5"/>
  <c r="AM774" i="5"/>
  <c r="AO774" i="5"/>
  <c r="AI775" i="5"/>
  <c r="AK775" i="5"/>
  <c r="AM775" i="5"/>
  <c r="AO775" i="5"/>
  <c r="AI776" i="5"/>
  <c r="AK776" i="5"/>
  <c r="AM776" i="5"/>
  <c r="AO776" i="5"/>
  <c r="AI777" i="5"/>
  <c r="AK777" i="5"/>
  <c r="AM777" i="5"/>
  <c r="AO777" i="5"/>
  <c r="AI778" i="5"/>
  <c r="AK778" i="5"/>
  <c r="AM778" i="5"/>
  <c r="AO778" i="5"/>
  <c r="AI779" i="5"/>
  <c r="AK779" i="5"/>
  <c r="AM779" i="5"/>
  <c r="AO779" i="5"/>
  <c r="AI780" i="5"/>
  <c r="AK780" i="5"/>
  <c r="AM780" i="5"/>
  <c r="AO780" i="5"/>
  <c r="AI781" i="5"/>
  <c r="AK781" i="5"/>
  <c r="AM781" i="5"/>
  <c r="AO781" i="5"/>
  <c r="AI782" i="5"/>
  <c r="AK782" i="5"/>
  <c r="AM782" i="5"/>
  <c r="AO782" i="5"/>
  <c r="AI783" i="5"/>
  <c r="AK783" i="5"/>
  <c r="AM783" i="5"/>
  <c r="AO783" i="5"/>
  <c r="AI784" i="5"/>
  <c r="AK784" i="5"/>
  <c r="AM784" i="5"/>
  <c r="AO784" i="5"/>
  <c r="AI785" i="5"/>
  <c r="AK785" i="5"/>
  <c r="AM785" i="5"/>
  <c r="AO785" i="5"/>
  <c r="AI786" i="5"/>
  <c r="AK786" i="5"/>
  <c r="AM786" i="5"/>
  <c r="AO786" i="5"/>
  <c r="AI787" i="5"/>
  <c r="AK787" i="5"/>
  <c r="AM787" i="5"/>
  <c r="AO787" i="5"/>
  <c r="AI788" i="5"/>
  <c r="AK788" i="5"/>
  <c r="AM788" i="5"/>
  <c r="AO788" i="5"/>
  <c r="AI789" i="5"/>
  <c r="AK789" i="5"/>
  <c r="AM789" i="5"/>
  <c r="AO789" i="5"/>
  <c r="AO765" i="5"/>
  <c r="AM765" i="5"/>
  <c r="AK765" i="5"/>
  <c r="AI765" i="5"/>
  <c r="AI727" i="5"/>
  <c r="AK727" i="5"/>
  <c r="AI728" i="5"/>
  <c r="AK728" i="5"/>
  <c r="AI729" i="5"/>
  <c r="AK729" i="5"/>
  <c r="AI730" i="5"/>
  <c r="AK730" i="5"/>
  <c r="AI731" i="5"/>
  <c r="AK731" i="5"/>
  <c r="AI732" i="5"/>
  <c r="AK732" i="5"/>
  <c r="AI733" i="5"/>
  <c r="AK733" i="5"/>
  <c r="AI734" i="5"/>
  <c r="AK734" i="5"/>
  <c r="AI735" i="5"/>
  <c r="AK735" i="5"/>
  <c r="AI736" i="5"/>
  <c r="AK736" i="5"/>
  <c r="AI737" i="5"/>
  <c r="AK737" i="5"/>
  <c r="AI738" i="5"/>
  <c r="AK738" i="5"/>
  <c r="AI739" i="5"/>
  <c r="AK739" i="5"/>
  <c r="AI740" i="5"/>
  <c r="AK740" i="5"/>
  <c r="AI741" i="5"/>
  <c r="AK741" i="5"/>
  <c r="AI742" i="5"/>
  <c r="AK742" i="5"/>
  <c r="AI743" i="5"/>
  <c r="AK743" i="5"/>
  <c r="AI744" i="5"/>
  <c r="AK744" i="5"/>
  <c r="AI745" i="5"/>
  <c r="AK745" i="5"/>
  <c r="AI746" i="5"/>
  <c r="AK746" i="5"/>
  <c r="AI747" i="5"/>
  <c r="AK747" i="5"/>
  <c r="AI748" i="5"/>
  <c r="AK748" i="5"/>
  <c r="AI749" i="5"/>
  <c r="AK749" i="5"/>
  <c r="AI750" i="5"/>
  <c r="AK750" i="5"/>
  <c r="AK726" i="5"/>
  <c r="AI726" i="5"/>
  <c r="AT1520" i="5" l="1"/>
  <c r="AT1480" i="5"/>
  <c r="B3747" i="5"/>
  <c r="B3711" i="5"/>
  <c r="AT2184" i="5"/>
  <c r="AT2187" i="5"/>
  <c r="AT2185" i="5"/>
  <c r="AT2225" i="5"/>
  <c r="AT2223" i="5"/>
  <c r="AT2226" i="5"/>
  <c r="AT2227" i="5"/>
  <c r="AR2361" i="5"/>
  <c r="AT1485" i="5"/>
  <c r="AT1487" i="5"/>
  <c r="AT1489" i="5"/>
  <c r="AT1491" i="5"/>
  <c r="AT1493" i="5"/>
  <c r="AT1495" i="5"/>
  <c r="AT1497" i="5"/>
  <c r="AT1499" i="5"/>
  <c r="AT1501" i="5"/>
  <c r="AT1503" i="5"/>
  <c r="BR1852" i="5"/>
  <c r="BR1827" i="5"/>
  <c r="BR1930" i="5"/>
  <c r="AT1479" i="5"/>
  <c r="AT1481" i="5"/>
  <c r="AT1483" i="5"/>
  <c r="AT1428" i="5"/>
  <c r="AT1424" i="5"/>
  <c r="AT1420" i="5"/>
  <c r="AT1416" i="5"/>
  <c r="AT1542" i="5"/>
  <c r="AT1538" i="5"/>
  <c r="AT1534" i="5"/>
  <c r="AT1530" i="5"/>
  <c r="AT1526" i="5"/>
  <c r="AT1522" i="5"/>
  <c r="AT1412" i="5"/>
  <c r="AT1406" i="5"/>
  <c r="AT1427" i="5"/>
  <c r="AT1423" i="5"/>
  <c r="AT1419" i="5"/>
  <c r="AT1415" i="5"/>
  <c r="AT1411" i="5"/>
  <c r="AT1407" i="5"/>
  <c r="AT1539" i="5"/>
  <c r="AT1535" i="5"/>
  <c r="AT1531" i="5"/>
  <c r="AT1527" i="5"/>
  <c r="AT1523" i="5"/>
  <c r="AT1519" i="5"/>
  <c r="AT1429" i="5"/>
  <c r="AT1425" i="5"/>
  <c r="AT1421" i="5"/>
  <c r="AT1417" i="5"/>
  <c r="AT1413" i="5"/>
  <c r="AT1541" i="5"/>
  <c r="AT1537" i="5"/>
  <c r="AT1533" i="5"/>
  <c r="AT1529" i="5"/>
  <c r="AT1525" i="5"/>
  <c r="AT1521" i="5"/>
  <c r="BL3101" i="5"/>
  <c r="B3103" i="5" s="1"/>
  <c r="AT1518" i="5"/>
  <c r="AT1445" i="5"/>
  <c r="AT1408" i="5"/>
  <c r="AT1409" i="5"/>
  <c r="AT1410" i="5"/>
  <c r="DH2780" i="5"/>
  <c r="DH2854" i="5" s="1"/>
  <c r="DI2611" i="5"/>
  <c r="DK2611" i="5"/>
  <c r="DD2611" i="5"/>
  <c r="DP2611" i="5"/>
  <c r="DM2932" i="5"/>
  <c r="DM2931" i="5"/>
  <c r="DM2934" i="5" s="1"/>
  <c r="DM2933" i="5"/>
  <c r="DH2932" i="5"/>
  <c r="DH2931" i="5"/>
  <c r="DH2934" i="5" s="1"/>
  <c r="DH2933" i="5"/>
  <c r="BR1976" i="5"/>
  <c r="BR1987" i="5"/>
  <c r="BR1994" i="5"/>
  <c r="BR2012" i="5"/>
  <c r="BR2019" i="5"/>
  <c r="BR2028" i="5"/>
  <c r="BR2035" i="5"/>
  <c r="BR2044" i="5"/>
  <c r="BR2050" i="5"/>
  <c r="BR2061" i="5"/>
  <c r="BR2070" i="5"/>
  <c r="BR2079" i="5"/>
  <c r="BR2089" i="5"/>
  <c r="BR2097" i="5"/>
  <c r="BR2108" i="5"/>
  <c r="CC2856" i="5"/>
  <c r="B3016" i="5" s="1"/>
  <c r="CC2531" i="5"/>
  <c r="B2691" i="5" s="1"/>
  <c r="DM2607" i="5"/>
  <c r="DM2606" i="5"/>
  <c r="DM2609" i="5" s="1"/>
  <c r="DM2608" i="5"/>
  <c r="DH2607" i="5"/>
  <c r="DH2608" i="5"/>
  <c r="DH2606" i="5"/>
  <c r="DH2609" i="5" s="1"/>
  <c r="AR2530" i="5"/>
  <c r="DF2455" i="5"/>
  <c r="DD2455" i="5"/>
  <c r="DG2455" i="5"/>
  <c r="BF3138" i="5"/>
  <c r="B3375" i="5"/>
  <c r="BF3101" i="5"/>
  <c r="AN2295" i="5"/>
  <c r="BD2295" i="5"/>
  <c r="AN2298" i="5"/>
  <c r="BD2298" i="5"/>
  <c r="AV2303" i="5"/>
  <c r="AN2311" i="5"/>
  <c r="BD2311" i="5"/>
  <c r="BB2262" i="5"/>
  <c r="BB2278" i="5"/>
  <c r="BB2282" i="5"/>
  <c r="AJ2293" i="5"/>
  <c r="AJ2295" i="5"/>
  <c r="AZ2295" i="5"/>
  <c r="AR2303" i="5"/>
  <c r="AJ2306" i="5"/>
  <c r="AZ2306" i="5"/>
  <c r="AV2307" i="5"/>
  <c r="AJ2311" i="5"/>
  <c r="AZ2311" i="5"/>
  <c r="AX2275" i="5"/>
  <c r="BL2223" i="5"/>
  <c r="BM2223" i="5"/>
  <c r="BL2225" i="5"/>
  <c r="BL2237" i="5"/>
  <c r="BL2241" i="5"/>
  <c r="BL2247" i="5"/>
  <c r="BL2231" i="5"/>
  <c r="BL2245" i="5"/>
  <c r="BM2230" i="5"/>
  <c r="BM2236" i="5"/>
  <c r="BM2240" i="5"/>
  <c r="BM2244" i="5"/>
  <c r="BL2226" i="5"/>
  <c r="BM2227" i="5"/>
  <c r="BM2231" i="5"/>
  <c r="BL2246" i="5"/>
  <c r="BL2242" i="5"/>
  <c r="BM2234" i="5"/>
  <c r="BM2243" i="5"/>
  <c r="BM2225" i="5"/>
  <c r="BL2230" i="5"/>
  <c r="BL2238" i="5"/>
  <c r="BL2243" i="5"/>
  <c r="BL2224" i="5"/>
  <c r="BL2232" i="5"/>
  <c r="BM2224" i="5"/>
  <c r="BM2232" i="5"/>
  <c r="BM2237" i="5"/>
  <c r="BM2241" i="5"/>
  <c r="BM2245" i="5"/>
  <c r="BL2229" i="5"/>
  <c r="BM2229" i="5"/>
  <c r="BL2233" i="5"/>
  <c r="BL2239" i="5"/>
  <c r="BL2244" i="5"/>
  <c r="BL2236" i="5"/>
  <c r="BM2226" i="5"/>
  <c r="BM2233" i="5"/>
  <c r="BM2238" i="5"/>
  <c r="BM2242" i="5"/>
  <c r="BM2246" i="5"/>
  <c r="BL2234" i="5"/>
  <c r="BL2235" i="5"/>
  <c r="BL2240" i="5"/>
  <c r="BL2228" i="5"/>
  <c r="BM2228" i="5"/>
  <c r="BM2239" i="5"/>
  <c r="BM2247" i="5"/>
  <c r="BM2235" i="5"/>
  <c r="BL2227" i="5"/>
  <c r="BI2293" i="5"/>
  <c r="BO2286" i="5"/>
  <c r="BP2286" i="5"/>
  <c r="AX2120" i="5"/>
  <c r="AT2120" i="5"/>
  <c r="AP2120" i="5"/>
  <c r="AU2120" i="5"/>
  <c r="AQ2120" i="5"/>
  <c r="AM2120" i="5"/>
  <c r="AW2120" i="5"/>
  <c r="AS2120" i="5"/>
  <c r="AO2120" i="5"/>
  <c r="AV2120" i="5"/>
  <c r="AN2120" i="5"/>
  <c r="AN1953" i="5"/>
  <c r="AS1953" i="5"/>
  <c r="AU1953" i="5"/>
  <c r="AW1953" i="5"/>
  <c r="AP1953" i="5"/>
  <c r="AV1953" i="5"/>
  <c r="AT1953" i="5"/>
  <c r="AO1953" i="5"/>
  <c r="AQ1953" i="5"/>
  <c r="AX1953" i="5"/>
  <c r="AI1774" i="5"/>
  <c r="B1785" i="5" s="1"/>
  <c r="AZ1780" i="5"/>
  <c r="BD1780" i="5"/>
  <c r="BD1779" i="5"/>
  <c r="AZ1779" i="5"/>
  <c r="AI1757" i="5"/>
  <c r="B1767" i="5" s="1"/>
  <c r="AI1743" i="5"/>
  <c r="B1752" i="5" s="1"/>
  <c r="AI1709" i="5"/>
  <c r="B1738" i="5" s="1"/>
  <c r="AI1666" i="5"/>
  <c r="B1682" i="5" s="1"/>
  <c r="AI1638" i="5"/>
  <c r="B1661" i="5" s="1"/>
  <c r="AJ1655" i="5"/>
  <c r="AI1568" i="5"/>
  <c r="B1581" i="5" s="1"/>
  <c r="AI1549" i="5"/>
  <c r="B1549" i="5" s="1"/>
  <c r="AI1586" i="5"/>
  <c r="B1611" i="5" s="1"/>
  <c r="AI1627" i="5"/>
  <c r="B1633" i="5" s="1"/>
  <c r="AI1616" i="5"/>
  <c r="B1622" i="5" s="1"/>
  <c r="AO995" i="5"/>
  <c r="B1000" i="5" s="1"/>
  <c r="BB1407" i="5"/>
  <c r="BF1407" i="5"/>
  <c r="BB1408" i="5"/>
  <c r="BF1408" i="5"/>
  <c r="BB1409" i="5"/>
  <c r="BF1409" i="5"/>
  <c r="BB1410" i="5"/>
  <c r="BF1410" i="5"/>
  <c r="BB1411" i="5"/>
  <c r="BF1411" i="5"/>
  <c r="BB1412" i="5"/>
  <c r="BF1412" i="5"/>
  <c r="BB1413" i="5"/>
  <c r="BF1413" i="5"/>
  <c r="BB1414" i="5"/>
  <c r="BF1414" i="5"/>
  <c r="BB1415" i="5"/>
  <c r="BF1415" i="5"/>
  <c r="BB1416" i="5"/>
  <c r="BF1416" i="5"/>
  <c r="BB1417" i="5"/>
  <c r="BF1417" i="5"/>
  <c r="BB1418" i="5"/>
  <c r="BF1418" i="5"/>
  <c r="BB1419" i="5"/>
  <c r="BF1419" i="5"/>
  <c r="BB1420" i="5"/>
  <c r="BF1420" i="5"/>
  <c r="BB1421" i="5"/>
  <c r="BF1421" i="5"/>
  <c r="BB1422" i="5"/>
  <c r="BF1422" i="5"/>
  <c r="BB1423" i="5"/>
  <c r="BF1423" i="5"/>
  <c r="BB1424" i="5"/>
  <c r="BF1424" i="5"/>
  <c r="BB1425" i="5"/>
  <c r="BF1425" i="5"/>
  <c r="BB1426" i="5"/>
  <c r="BF1426" i="5"/>
  <c r="BB1427" i="5"/>
  <c r="BF1427" i="5"/>
  <c r="BB1406" i="5"/>
  <c r="BF1406" i="5"/>
  <c r="BB1428" i="5"/>
  <c r="BF1428" i="5"/>
  <c r="BB1429" i="5"/>
  <c r="BF1429" i="5"/>
  <c r="BB1430" i="5"/>
  <c r="BF1430" i="5"/>
  <c r="AX1521" i="5"/>
  <c r="BB1521" i="5"/>
  <c r="AX1527" i="5"/>
  <c r="BB1527" i="5"/>
  <c r="AX1531" i="5"/>
  <c r="BB1531" i="5"/>
  <c r="AX1535" i="5"/>
  <c r="BB1535" i="5"/>
  <c r="AX1539" i="5"/>
  <c r="BB1539" i="5"/>
  <c r="AX1529" i="5"/>
  <c r="BB1529" i="5"/>
  <c r="AX1537" i="5"/>
  <c r="BB1537" i="5"/>
  <c r="AX1541" i="5"/>
  <c r="BB1541" i="5"/>
  <c r="BB1518" i="5"/>
  <c r="AX1518" i="5"/>
  <c r="AX1523" i="5"/>
  <c r="BB1523" i="5"/>
  <c r="AX1519" i="5"/>
  <c r="BB1519" i="5"/>
  <c r="AX1525" i="5"/>
  <c r="BB1525" i="5"/>
  <c r="AX1533" i="5"/>
  <c r="BB1533" i="5"/>
  <c r="AX1540" i="5"/>
  <c r="AX1522" i="5"/>
  <c r="BB1528" i="5"/>
  <c r="AX1542" i="5"/>
  <c r="AX1526" i="5"/>
  <c r="BB1526" i="5"/>
  <c r="AX1536" i="5"/>
  <c r="BB1540" i="5"/>
  <c r="AX1520" i="5"/>
  <c r="AX1524" i="5"/>
  <c r="AX1538" i="5"/>
  <c r="BB1542" i="5"/>
  <c r="AX1528" i="5"/>
  <c r="BB1536" i="5"/>
  <c r="BB1522" i="5"/>
  <c r="AX1534" i="5"/>
  <c r="BB1534" i="5"/>
  <c r="BB1520" i="5"/>
  <c r="BB1538" i="5"/>
  <c r="BB1524" i="5"/>
  <c r="BB1532" i="5"/>
  <c r="AX1532" i="5"/>
  <c r="AX1530" i="5"/>
  <c r="BB1530" i="5"/>
  <c r="BB1481" i="5"/>
  <c r="BF1481" i="5"/>
  <c r="BB1482" i="5"/>
  <c r="BF1482" i="5"/>
  <c r="BB1483" i="5"/>
  <c r="BF1483" i="5"/>
  <c r="BB1479" i="5"/>
  <c r="BB1480" i="5"/>
  <c r="BB1484" i="5"/>
  <c r="BF1484" i="5"/>
  <c r="BB1485" i="5"/>
  <c r="BF1485" i="5"/>
  <c r="BB1486" i="5"/>
  <c r="BF1486" i="5"/>
  <c r="BB1487" i="5"/>
  <c r="BF1479" i="5"/>
  <c r="BF1502" i="5"/>
  <c r="BF1494" i="5"/>
  <c r="BB1502" i="5"/>
  <c r="BB1494" i="5"/>
  <c r="BB1503" i="5"/>
  <c r="BB1495" i="5"/>
  <c r="BF1480" i="5"/>
  <c r="BF1497" i="5"/>
  <c r="BF1489" i="5"/>
  <c r="BF1500" i="5"/>
  <c r="BF1492" i="5"/>
  <c r="BB1500" i="5"/>
  <c r="BB1492" i="5"/>
  <c r="BB1501" i="5"/>
  <c r="BB1493" i="5"/>
  <c r="BF1503" i="5"/>
  <c r="BF1495" i="5"/>
  <c r="BF1487" i="5"/>
  <c r="BF1498" i="5"/>
  <c r="BF1490" i="5"/>
  <c r="BB1498" i="5"/>
  <c r="BB1490" i="5"/>
  <c r="BB1499" i="5"/>
  <c r="BB1491" i="5"/>
  <c r="BF1501" i="5"/>
  <c r="BF1493" i="5"/>
  <c r="BF1496" i="5"/>
  <c r="BF1488" i="5"/>
  <c r="BB1496" i="5"/>
  <c r="BB1488" i="5"/>
  <c r="BB1497" i="5"/>
  <c r="BB1489" i="5"/>
  <c r="BF1499" i="5"/>
  <c r="BF1491" i="5"/>
  <c r="BF1445" i="5"/>
  <c r="BB1446" i="5"/>
  <c r="BB1449" i="5"/>
  <c r="BF1450" i="5"/>
  <c r="BB1452" i="5"/>
  <c r="BB1455" i="5"/>
  <c r="BF1457" i="5"/>
  <c r="BF1443" i="5"/>
  <c r="BF1447" i="5"/>
  <c r="BB1450" i="5"/>
  <c r="BF1451" i="5"/>
  <c r="BB1453" i="5"/>
  <c r="BF1454" i="5"/>
  <c r="BB1444" i="5"/>
  <c r="BB1447" i="5"/>
  <c r="BB1454" i="5"/>
  <c r="BB1443" i="5"/>
  <c r="BF1453" i="5"/>
  <c r="BB1445" i="5"/>
  <c r="BF1446" i="5"/>
  <c r="BF1455" i="5"/>
  <c r="BF1463" i="5"/>
  <c r="BF1458" i="5"/>
  <c r="BB1448" i="5"/>
  <c r="BB1466" i="5"/>
  <c r="BF1448" i="5"/>
  <c r="BB1467" i="5"/>
  <c r="BB1459" i="5"/>
  <c r="BB1460" i="5"/>
  <c r="BF1467" i="5"/>
  <c r="BF1462" i="5"/>
  <c r="BF1449" i="5"/>
  <c r="BB1456" i="5"/>
  <c r="BB1462" i="5"/>
  <c r="BF1452" i="5"/>
  <c r="BB1465" i="5"/>
  <c r="BF1464" i="5"/>
  <c r="BF1444" i="5"/>
  <c r="BF1466" i="5"/>
  <c r="BF1461" i="5"/>
  <c r="BB1451" i="5"/>
  <c r="BB1457" i="5"/>
  <c r="BF1456" i="5"/>
  <c r="BB1463" i="5"/>
  <c r="BF1460" i="5"/>
  <c r="BB1461" i="5"/>
  <c r="BB1464" i="5"/>
  <c r="BF1465" i="5"/>
  <c r="BF1459" i="5"/>
  <c r="BB1458" i="5"/>
  <c r="AP769" i="5"/>
  <c r="AZ2361" i="5"/>
  <c r="AX3138" i="5"/>
  <c r="B3139" i="5" s="1"/>
  <c r="AM2855" i="5"/>
  <c r="BB2855" i="5"/>
  <c r="BG2855" i="5"/>
  <c r="AJ3215" i="5"/>
  <c r="AJ3219" i="5"/>
  <c r="AJ3214" i="5"/>
  <c r="AJ3212" i="5"/>
  <c r="AJ3218" i="5"/>
  <c r="AJ3213" i="5"/>
  <c r="AJ3217" i="5"/>
  <c r="AJ3216" i="5"/>
  <c r="AP3011" i="5"/>
  <c r="AR2855" i="5"/>
  <c r="AK3011" i="5"/>
  <c r="BE3011" i="5"/>
  <c r="AU3011" i="5"/>
  <c r="AW2855" i="5"/>
  <c r="AZ3011" i="5"/>
  <c r="BL2855" i="5"/>
  <c r="BO3011" i="5"/>
  <c r="BJ3011" i="5"/>
  <c r="AX3101" i="5"/>
  <c r="BW3520" i="5"/>
  <c r="BS3502" i="5"/>
  <c r="BS3520" i="5"/>
  <c r="BW3442" i="5"/>
  <c r="BO3520" i="5"/>
  <c r="BS3442" i="5"/>
  <c r="BW3502" i="5"/>
  <c r="BU3442" i="5"/>
  <c r="BZ3442" i="5"/>
  <c r="BP3502" i="5"/>
  <c r="BT3520" i="5"/>
  <c r="BU3502" i="5"/>
  <c r="BY3520" i="5"/>
  <c r="BZ3502" i="5"/>
  <c r="BZ3520" i="5"/>
  <c r="BO3442" i="5"/>
  <c r="BY3442" i="5"/>
  <c r="BT3442" i="5"/>
  <c r="BT3502" i="5"/>
  <c r="BX3520" i="5"/>
  <c r="BY3502" i="5"/>
  <c r="BQ3442" i="5"/>
  <c r="BO3502" i="5"/>
  <c r="BV3442" i="5"/>
  <c r="BQ3502" i="5"/>
  <c r="BU3520" i="5"/>
  <c r="BV3502" i="5"/>
  <c r="BV3520" i="5"/>
  <c r="BR3442" i="5"/>
  <c r="BX3442" i="5"/>
  <c r="BX3502" i="5"/>
  <c r="BP3442" i="5"/>
  <c r="BQ3520" i="5"/>
  <c r="BR3502" i="5"/>
  <c r="BR3520" i="5"/>
  <c r="BP3520" i="5"/>
  <c r="CK2565" i="5"/>
  <c r="CF3004" i="5"/>
  <c r="CA3004" i="5"/>
  <c r="BV3004" i="5"/>
  <c r="CK2993" i="5"/>
  <c r="CE2993" i="5"/>
  <c r="BZ2993" i="5"/>
  <c r="BU2993" i="5"/>
  <c r="CK2985" i="5"/>
  <c r="CF2985" i="5"/>
  <c r="CA2985" i="5"/>
  <c r="BU2985" i="5"/>
  <c r="CK2975" i="5"/>
  <c r="CC2975" i="5"/>
  <c r="BW2975" i="5"/>
  <c r="CK2966" i="5"/>
  <c r="CE2966" i="5"/>
  <c r="BZ2966" i="5"/>
  <c r="BU2966" i="5"/>
  <c r="CK2957" i="5"/>
  <c r="CC2957" i="5"/>
  <c r="BU2957" i="5"/>
  <c r="CJ2946" i="5"/>
  <c r="CB2946" i="5"/>
  <c r="BT2946" i="5"/>
  <c r="CJ3004" i="5"/>
  <c r="CE3004" i="5"/>
  <c r="BZ3004" i="5"/>
  <c r="BT3004" i="5"/>
  <c r="CI2993" i="5"/>
  <c r="CD2993" i="5"/>
  <c r="BY2993" i="5"/>
  <c r="BS2993" i="5"/>
  <c r="CJ2985" i="5"/>
  <c r="CE2985" i="5"/>
  <c r="BY2985" i="5"/>
  <c r="BT2985" i="5"/>
  <c r="CJ2975" i="5"/>
  <c r="CB2975" i="5"/>
  <c r="BU2975" i="5"/>
  <c r="CI2966" i="5"/>
  <c r="CD2966" i="5"/>
  <c r="BY2966" i="5"/>
  <c r="BS2966" i="5"/>
  <c r="CH2957" i="5"/>
  <c r="BZ2957" i="5"/>
  <c r="BR2957" i="5"/>
  <c r="CG2946" i="5"/>
  <c r="BY2946" i="5"/>
  <c r="BQ2946" i="5"/>
  <c r="CF2940" i="5"/>
  <c r="BX2940" i="5"/>
  <c r="CK2931" i="5"/>
  <c r="CC2931" i="5"/>
  <c r="BU2931" i="5"/>
  <c r="CJ2924" i="5"/>
  <c r="CC2924" i="5"/>
  <c r="BW2924" i="5"/>
  <c r="CK2915" i="5"/>
  <c r="CD2915" i="5"/>
  <c r="BU2915" i="5"/>
  <c r="CE2908" i="5"/>
  <c r="BS2908" i="5"/>
  <c r="CE2890" i="5"/>
  <c r="BW2890" i="5"/>
  <c r="CG2882" i="5"/>
  <c r="BQ2882" i="5"/>
  <c r="CC2872" i="5"/>
  <c r="CA2848" i="5"/>
  <c r="BV2848" i="5"/>
  <c r="CA2837" i="5"/>
  <c r="BU2837" i="5"/>
  <c r="CB2829" i="5"/>
  <c r="BV2829" i="5"/>
  <c r="BQ2829" i="5"/>
  <c r="BZ2819" i="5"/>
  <c r="BR2819" i="5"/>
  <c r="CA2810" i="5"/>
  <c r="BU2810" i="5"/>
  <c r="CI3004" i="5"/>
  <c r="BX3004" i="5"/>
  <c r="CH2993" i="5"/>
  <c r="BW2993" i="5"/>
  <c r="CI2985" i="5"/>
  <c r="BX2985" i="5"/>
  <c r="CG2975" i="5"/>
  <c r="BT2975" i="5"/>
  <c r="CC2966" i="5"/>
  <c r="BR2966" i="5"/>
  <c r="BY2957" i="5"/>
  <c r="CF2946" i="5"/>
  <c r="CK2940" i="5"/>
  <c r="CB2940" i="5"/>
  <c r="BQ2940" i="5"/>
  <c r="BZ2931" i="5"/>
  <c r="BQ2931" i="5"/>
  <c r="CF2924" i="5"/>
  <c r="BU2924" i="5"/>
  <c r="CG2915" i="5"/>
  <c r="BV2915" i="5"/>
  <c r="CD2908" i="5"/>
  <c r="CI2890" i="5"/>
  <c r="BY2890" i="5"/>
  <c r="CC2882" i="5"/>
  <c r="CK2872" i="5"/>
  <c r="BQ2872" i="5"/>
  <c r="CB2848" i="5"/>
  <c r="BT2848" i="5"/>
  <c r="BX2837" i="5"/>
  <c r="BQ2837" i="5"/>
  <c r="BU2829" i="5"/>
  <c r="BU2819" i="5"/>
  <c r="BY2810" i="5"/>
  <c r="BS2810" i="5"/>
  <c r="BZ2801" i="5"/>
  <c r="BU2801" i="5"/>
  <c r="BZ2790" i="5"/>
  <c r="BU2790" i="5"/>
  <c r="BZ2784" i="5"/>
  <c r="BU2784" i="5"/>
  <c r="BX2775" i="5"/>
  <c r="BS2775" i="5"/>
  <c r="BX2768" i="5"/>
  <c r="BS2768" i="5"/>
  <c r="CB2759" i="5"/>
  <c r="BV2759" i="5"/>
  <c r="BQ2759" i="5"/>
  <c r="BW2752" i="5"/>
  <c r="BR2752" i="5"/>
  <c r="CA2734" i="5"/>
  <c r="BS2734" i="5"/>
  <c r="BX2726" i="5"/>
  <c r="CA2716" i="5"/>
  <c r="BS2716" i="5"/>
  <c r="BU2752" i="5"/>
  <c r="CH3004" i="5"/>
  <c r="BW3004" i="5"/>
  <c r="CG2993" i="5"/>
  <c r="BV2993" i="5"/>
  <c r="CG2985" i="5"/>
  <c r="BW2985" i="5"/>
  <c r="CF2975" i="5"/>
  <c r="BQ2975" i="5"/>
  <c r="CA2966" i="5"/>
  <c r="BQ2966" i="5"/>
  <c r="BV2957" i="5"/>
  <c r="CC2946" i="5"/>
  <c r="CJ2940" i="5"/>
  <c r="BY2940" i="5"/>
  <c r="CH2931" i="5"/>
  <c r="BY2931" i="5"/>
  <c r="CK2924" i="5"/>
  <c r="CB2924" i="5"/>
  <c r="BT2924" i="5"/>
  <c r="CF2915" i="5"/>
  <c r="BR2915" i="5"/>
  <c r="CA2908" i="5"/>
  <c r="CG2890" i="5"/>
  <c r="BV2890" i="5"/>
  <c r="BY2882" i="5"/>
  <c r="CG2872" i="5"/>
  <c r="BZ2848" i="5"/>
  <c r="BS2848" i="5"/>
  <c r="BW2837" i="5"/>
  <c r="BZ2829" i="5"/>
  <c r="BT2829" i="5"/>
  <c r="BQ2819" i="5"/>
  <c r="BX2810" i="5"/>
  <c r="BQ2810" i="5"/>
  <c r="BY2801" i="5"/>
  <c r="BT2801" i="5"/>
  <c r="BY2790" i="5"/>
  <c r="BS2790" i="5"/>
  <c r="BY2784" i="5"/>
  <c r="BS2784" i="5"/>
  <c r="CB2775" i="5"/>
  <c r="BW2775" i="5"/>
  <c r="BR2775" i="5"/>
  <c r="CB2768" i="5"/>
  <c r="BW2768" i="5"/>
  <c r="BQ2768" i="5"/>
  <c r="BZ2759" i="5"/>
  <c r="BU2759" i="5"/>
  <c r="CA2752" i="5"/>
  <c r="BV2752" i="5"/>
  <c r="BQ2752" i="5"/>
  <c r="BY2734" i="5"/>
  <c r="BQ2734" i="5"/>
  <c r="BV2726" i="5"/>
  <c r="BY2716" i="5"/>
  <c r="BQ2716" i="5"/>
  <c r="CD3004" i="5"/>
  <c r="BS3004" i="5"/>
  <c r="CC2993" i="5"/>
  <c r="BR2993" i="5"/>
  <c r="CC2985" i="5"/>
  <c r="BS2985" i="5"/>
  <c r="BY2975" i="5"/>
  <c r="CH2966" i="5"/>
  <c r="BW2966" i="5"/>
  <c r="CG2957" i="5"/>
  <c r="BQ2957" i="5"/>
  <c r="BX2946" i="5"/>
  <c r="CG2940" i="5"/>
  <c r="BU2940" i="5"/>
  <c r="CG2931" i="5"/>
  <c r="BV2931" i="5"/>
  <c r="CI2924" i="5"/>
  <c r="BY2924" i="5"/>
  <c r="BQ2924" i="5"/>
  <c r="CB2915" i="5"/>
  <c r="BQ2915" i="5"/>
  <c r="BW2908" i="5"/>
  <c r="CA2890" i="5"/>
  <c r="BS2890" i="5"/>
  <c r="BU2882" i="5"/>
  <c r="BY2872" i="5"/>
  <c r="BX2848" i="5"/>
  <c r="BR2848" i="5"/>
  <c r="CB2837" i="5"/>
  <c r="BT2837" i="5"/>
  <c r="BY2829" i="5"/>
  <c r="BR2829" i="5"/>
  <c r="BY2819" i="5"/>
  <c r="BW2810" i="5"/>
  <c r="BX2801" i="5"/>
  <c r="BR2801" i="5"/>
  <c r="BW2790" i="5"/>
  <c r="BR2790" i="5"/>
  <c r="BW2784" i="5"/>
  <c r="BR2784" i="5"/>
  <c r="CA2775" i="5"/>
  <c r="BV2775" i="5"/>
  <c r="CA2768" i="5"/>
  <c r="BU2768" i="5"/>
  <c r="BY2759" i="5"/>
  <c r="BT2759" i="5"/>
  <c r="BZ2752" i="5"/>
  <c r="BW2734" i="5"/>
  <c r="CB2726" i="5"/>
  <c r="BT2726" i="5"/>
  <c r="BW2716" i="5"/>
  <c r="CB3004" i="5"/>
  <c r="BR3004" i="5"/>
  <c r="CA2993" i="5"/>
  <c r="BQ2993" i="5"/>
  <c r="CB2985" i="5"/>
  <c r="BQ2985" i="5"/>
  <c r="BX2975" i="5"/>
  <c r="CK2946" i="5"/>
  <c r="CD2931" i="5"/>
  <c r="CH2915" i="5"/>
  <c r="BZ2890" i="5"/>
  <c r="BS2837" i="5"/>
  <c r="BT2810" i="5"/>
  <c r="BQ2801" i="5"/>
  <c r="CA2790" i="5"/>
  <c r="BQ2784" i="5"/>
  <c r="BT2768" i="5"/>
  <c r="BR2759" i="5"/>
  <c r="BU2716" i="5"/>
  <c r="BV2966" i="5"/>
  <c r="CC2940" i="5"/>
  <c r="CG2924" i="5"/>
  <c r="CI2908" i="5"/>
  <c r="CA2784" i="5"/>
  <c r="BZ2775" i="5"/>
  <c r="BS2752" i="5"/>
  <c r="BZ2726" i="5"/>
  <c r="CD2957" i="5"/>
  <c r="BT2940" i="5"/>
  <c r="BX2924" i="5"/>
  <c r="CK2890" i="5"/>
  <c r="BU2872" i="5"/>
  <c r="BW2848" i="5"/>
  <c r="BY2837" i="5"/>
  <c r="CB2810" i="5"/>
  <c r="BT2775" i="5"/>
  <c r="BX2759" i="5"/>
  <c r="CG2966" i="5"/>
  <c r="BU2946" i="5"/>
  <c r="BR2931" i="5"/>
  <c r="BZ2915" i="5"/>
  <c r="CK2882" i="5"/>
  <c r="BX2829" i="5"/>
  <c r="BV2819" i="5"/>
  <c r="BV2790" i="5"/>
  <c r="BY2752" i="5"/>
  <c r="BU2734" i="5"/>
  <c r="CB2801" i="5"/>
  <c r="BQ2790" i="5"/>
  <c r="BV2801" i="5"/>
  <c r="BV2784" i="5"/>
  <c r="BY2768" i="5"/>
  <c r="BR2726" i="5"/>
  <c r="BX2752" i="5"/>
  <c r="CB2752" i="5"/>
  <c r="CI2975" i="5"/>
  <c r="BQ2848" i="5"/>
  <c r="BS2931" i="5"/>
  <c r="CI2931" i="5"/>
  <c r="BQ2775" i="5"/>
  <c r="BX2790" i="5"/>
  <c r="BV2975" i="5"/>
  <c r="BR2985" i="5"/>
  <c r="CH2985" i="5"/>
  <c r="BS2726" i="5"/>
  <c r="BV2768" i="5"/>
  <c r="CA2882" i="5"/>
  <c r="BV2882" i="5"/>
  <c r="BR2946" i="5"/>
  <c r="CH2946" i="5"/>
  <c r="BV2734" i="5"/>
  <c r="CB2784" i="5"/>
  <c r="BR2810" i="5"/>
  <c r="BW2819" i="5"/>
  <c r="CJ2872" i="5"/>
  <c r="BV2908" i="5"/>
  <c r="BQ2726" i="5"/>
  <c r="BV2837" i="5"/>
  <c r="BX2915" i="5"/>
  <c r="BW2957" i="5"/>
  <c r="BT2966" i="5"/>
  <c r="CJ2966" i="5"/>
  <c r="BZ2872" i="5"/>
  <c r="BZ2908" i="5"/>
  <c r="CB2908" i="5"/>
  <c r="CC2915" i="5"/>
  <c r="CD2940" i="5"/>
  <c r="CA2946" i="5"/>
  <c r="BX2957" i="5"/>
  <c r="CE2872" i="5"/>
  <c r="CF2882" i="5"/>
  <c r="CC2908" i="5"/>
  <c r="BT2890" i="5"/>
  <c r="CJ2890" i="5"/>
  <c r="BZ2924" i="5"/>
  <c r="BS2940" i="5"/>
  <c r="CI2940" i="5"/>
  <c r="BT2931" i="5"/>
  <c r="CJ2931" i="5"/>
  <c r="CA2915" i="5"/>
  <c r="BX2993" i="5"/>
  <c r="BQ3004" i="5"/>
  <c r="CG3004" i="5"/>
  <c r="CA2829" i="5"/>
  <c r="CH2890" i="5"/>
  <c r="BS2975" i="5"/>
  <c r="CA2759" i="5"/>
  <c r="BR2890" i="5"/>
  <c r="BR2975" i="5"/>
  <c r="BY2848" i="5"/>
  <c r="BW2931" i="5"/>
  <c r="BT2734" i="5"/>
  <c r="BU2775" i="5"/>
  <c r="CB2790" i="5"/>
  <c r="BZ2975" i="5"/>
  <c r="BV2985" i="5"/>
  <c r="BT2716" i="5"/>
  <c r="BW2726" i="5"/>
  <c r="BZ2768" i="5"/>
  <c r="CE2882" i="5"/>
  <c r="BZ2882" i="5"/>
  <c r="BV2946" i="5"/>
  <c r="CA2975" i="5"/>
  <c r="BZ2734" i="5"/>
  <c r="BS2801" i="5"/>
  <c r="BV2810" i="5"/>
  <c r="CA2819" i="5"/>
  <c r="CD2890" i="5"/>
  <c r="BR2716" i="5"/>
  <c r="BU2726" i="5"/>
  <c r="BZ2837" i="5"/>
  <c r="CJ2915" i="5"/>
  <c r="CA2957" i="5"/>
  <c r="BX2966" i="5"/>
  <c r="BS2872" i="5"/>
  <c r="CD2872" i="5"/>
  <c r="CH2908" i="5"/>
  <c r="CF2908" i="5"/>
  <c r="BR2940" i="5"/>
  <c r="CH2940" i="5"/>
  <c r="CE2946" i="5"/>
  <c r="CB2957" i="5"/>
  <c r="CI2872" i="5"/>
  <c r="BT2882" i="5"/>
  <c r="CJ2882" i="5"/>
  <c r="BQ2908" i="5"/>
  <c r="CG2908" i="5"/>
  <c r="BX2890" i="5"/>
  <c r="CD2924" i="5"/>
  <c r="BW2940" i="5"/>
  <c r="BX2931" i="5"/>
  <c r="CE2915" i="5"/>
  <c r="CB2993" i="5"/>
  <c r="BU3004" i="5"/>
  <c r="CK3004" i="5"/>
  <c r="BT2819" i="5"/>
  <c r="BU2848" i="5"/>
  <c r="BS2759" i="5"/>
  <c r="BX2872" i="5"/>
  <c r="CA2931" i="5"/>
  <c r="BX2734" i="5"/>
  <c r="BY2775" i="5"/>
  <c r="CA2924" i="5"/>
  <c r="CD2975" i="5"/>
  <c r="BZ2985" i="5"/>
  <c r="BX2716" i="5"/>
  <c r="CA2726" i="5"/>
  <c r="BS2882" i="5"/>
  <c r="CI2882" i="5"/>
  <c r="CD2882" i="5"/>
  <c r="BZ2946" i="5"/>
  <c r="CE2975" i="5"/>
  <c r="BT2784" i="5"/>
  <c r="BW2801" i="5"/>
  <c r="BZ2810" i="5"/>
  <c r="BT2872" i="5"/>
  <c r="BQ2890" i="5"/>
  <c r="BV2716" i="5"/>
  <c r="BY2726" i="5"/>
  <c r="CC2890" i="5"/>
  <c r="BS2924" i="5"/>
  <c r="CE2957" i="5"/>
  <c r="CB2966" i="5"/>
  <c r="BR2872" i="5"/>
  <c r="CH2872" i="5"/>
  <c r="BT2908" i="5"/>
  <c r="CJ2908" i="5"/>
  <c r="BV2940" i="5"/>
  <c r="BS2946" i="5"/>
  <c r="CI2946" i="5"/>
  <c r="CF2957" i="5"/>
  <c r="BW2872" i="5"/>
  <c r="BX2882" i="5"/>
  <c r="BU2908" i="5"/>
  <c r="CK2908" i="5"/>
  <c r="CB2890" i="5"/>
  <c r="BR2924" i="5"/>
  <c r="CH2924" i="5"/>
  <c r="CA2940" i="5"/>
  <c r="CB2931" i="5"/>
  <c r="BS2915" i="5"/>
  <c r="CI2915" i="5"/>
  <c r="CF2993" i="5"/>
  <c r="BY3004" i="5"/>
  <c r="BX2819" i="5"/>
  <c r="BS2829" i="5"/>
  <c r="BT2752" i="5"/>
  <c r="BW2759" i="5"/>
  <c r="CF2872" i="5"/>
  <c r="CE2931" i="5"/>
  <c r="CB2734" i="5"/>
  <c r="BT2790" i="5"/>
  <c r="CE2924" i="5"/>
  <c r="CH2975" i="5"/>
  <c r="CD2985" i="5"/>
  <c r="CB2716" i="5"/>
  <c r="BR2768" i="5"/>
  <c r="BW2882" i="5"/>
  <c r="BR2882" i="5"/>
  <c r="CH2882" i="5"/>
  <c r="CD2946" i="5"/>
  <c r="BR2734" i="5"/>
  <c r="BX2784" i="5"/>
  <c r="CA2801" i="5"/>
  <c r="BS2819" i="5"/>
  <c r="CB2872" i="5"/>
  <c r="BU2890" i="5"/>
  <c r="BZ2716" i="5"/>
  <c r="BR2837" i="5"/>
  <c r="BT2915" i="5"/>
  <c r="BS2957" i="5"/>
  <c r="CI2957" i="5"/>
  <c r="CF2966" i="5"/>
  <c r="BV2872" i="5"/>
  <c r="BR2908" i="5"/>
  <c r="BX2908" i="5"/>
  <c r="BY2915" i="5"/>
  <c r="BZ2940" i="5"/>
  <c r="BW2946" i="5"/>
  <c r="BT2957" i="5"/>
  <c r="CJ2957" i="5"/>
  <c r="CA2872" i="5"/>
  <c r="CB2882" i="5"/>
  <c r="BY2908" i="5"/>
  <c r="CF2890" i="5"/>
  <c r="BV2924" i="5"/>
  <c r="CE2940" i="5"/>
  <c r="CF2931" i="5"/>
  <c r="BW2915" i="5"/>
  <c r="BT2993" i="5"/>
  <c r="CJ2993" i="5"/>
  <c r="CC3004" i="5"/>
  <c r="CB2819" i="5"/>
  <c r="BW2829" i="5"/>
  <c r="CJ2590" i="5"/>
  <c r="BU2547" i="5"/>
  <c r="BZ2557" i="5"/>
  <c r="BU2557" i="5"/>
  <c r="CD2565" i="5"/>
  <c r="CI2590" i="5"/>
  <c r="BS2590" i="5"/>
  <c r="CB2565" i="5"/>
  <c r="BZ2590" i="5"/>
  <c r="CD2583" i="5"/>
  <c r="CA2565" i="5"/>
  <c r="CJ2557" i="5"/>
  <c r="BS2547" i="5"/>
  <c r="CC2590" i="5"/>
  <c r="CF2590" i="5"/>
  <c r="CC2547" i="5"/>
  <c r="CG2679" i="5"/>
  <c r="CK2660" i="5"/>
  <c r="BU2660" i="5"/>
  <c r="CG2641" i="5"/>
  <c r="BY2641" i="5"/>
  <c r="CJ2632" i="5"/>
  <c r="CF2632" i="5"/>
  <c r="CB2632" i="5"/>
  <c r="BX2632" i="5"/>
  <c r="BT2632" i="5"/>
  <c r="CB2621" i="5"/>
  <c r="CG2621" i="5"/>
  <c r="CI2621" i="5"/>
  <c r="CI2615" i="5"/>
  <c r="BS2615" i="5"/>
  <c r="CC2606" i="5"/>
  <c r="CI2606" i="5"/>
  <c r="CI2599" i="5"/>
  <c r="CA2599" i="5"/>
  <c r="BX2660" i="5"/>
  <c r="CH2641" i="5"/>
  <c r="BZ2641" i="5"/>
  <c r="CF2621" i="5"/>
  <c r="BW2621" i="5"/>
  <c r="BW2615" i="5"/>
  <c r="CF2606" i="5"/>
  <c r="CC2599" i="5"/>
  <c r="CC2679" i="5"/>
  <c r="CF2660" i="5"/>
  <c r="CE2660" i="5"/>
  <c r="CD2641" i="5"/>
  <c r="BV2641" i="5"/>
  <c r="CI2632" i="5"/>
  <c r="CE2632" i="5"/>
  <c r="CA2632" i="5"/>
  <c r="BW2632" i="5"/>
  <c r="BS2632" i="5"/>
  <c r="BX2621" i="5"/>
  <c r="CC2621" i="5"/>
  <c r="CE2621" i="5"/>
  <c r="CE2615" i="5"/>
  <c r="CK2606" i="5"/>
  <c r="BY2606" i="5"/>
  <c r="BS2606" i="5"/>
  <c r="BU2606" i="5"/>
  <c r="BQ2650" i="5"/>
  <c r="CI2679" i="5"/>
  <c r="CC2660" i="5"/>
  <c r="CK2641" i="5"/>
  <c r="CC2641" i="5"/>
  <c r="BU2641" i="5"/>
  <c r="CH2632" i="5"/>
  <c r="CD2632" i="5"/>
  <c r="BZ2632" i="5"/>
  <c r="BV2632" i="5"/>
  <c r="CJ2621" i="5"/>
  <c r="BY2621" i="5"/>
  <c r="CA2621" i="5"/>
  <c r="CA2615" i="5"/>
  <c r="CG2606" i="5"/>
  <c r="BX2606" i="5"/>
  <c r="CG2599" i="5"/>
  <c r="BS2599" i="5"/>
  <c r="BX2679" i="5"/>
  <c r="BS2679" i="5"/>
  <c r="CK2632" i="5"/>
  <c r="CG2632" i="5"/>
  <c r="CC2632" i="5"/>
  <c r="BY2632" i="5"/>
  <c r="BU2632" i="5"/>
  <c r="BQ2632" i="5"/>
  <c r="CK2621" i="5"/>
  <c r="BX2641" i="5"/>
  <c r="CH2650" i="5"/>
  <c r="CA2668" i="5"/>
  <c r="CE2679" i="5"/>
  <c r="CD2615" i="5"/>
  <c r="CE2641" i="5"/>
  <c r="CE2650" i="5"/>
  <c r="BY2660" i="5"/>
  <c r="CB2668" i="5"/>
  <c r="CK2679" i="5"/>
  <c r="BQ2679" i="5"/>
  <c r="BW2668" i="5"/>
  <c r="CD2621" i="5"/>
  <c r="BX2650" i="5"/>
  <c r="CI2660" i="5"/>
  <c r="CG2668" i="5"/>
  <c r="CF2679" i="5"/>
  <c r="BX2599" i="5"/>
  <c r="BW2599" i="5"/>
  <c r="BY2615" i="5"/>
  <c r="BQ2615" i="5"/>
  <c r="CC2650" i="5"/>
  <c r="CB2660" i="5"/>
  <c r="BZ2668" i="5"/>
  <c r="BR2679" i="5"/>
  <c r="CH2679" i="5"/>
  <c r="BZ2660" i="5"/>
  <c r="BS2641" i="5"/>
  <c r="BS2621" i="5"/>
  <c r="BX2615" i="5"/>
  <c r="BT2606" i="5"/>
  <c r="CA2606" i="5"/>
  <c r="BV2606" i="5"/>
  <c r="CB2599" i="5"/>
  <c r="CH2599" i="5"/>
  <c r="BQ2599" i="5"/>
  <c r="CJ2583" i="5"/>
  <c r="CK2583" i="5"/>
  <c r="BU2583" i="5"/>
  <c r="BW2583" i="5"/>
  <c r="CC2565" i="5"/>
  <c r="CC2557" i="5"/>
  <c r="BY2547" i="5"/>
  <c r="CJ2641" i="5"/>
  <c r="BW2660" i="5"/>
  <c r="CI2668" i="5"/>
  <c r="CH2615" i="5"/>
  <c r="CI2641" i="5"/>
  <c r="CI2650" i="5"/>
  <c r="CG2660" i="5"/>
  <c r="CF2668" i="5"/>
  <c r="BW2679" i="5"/>
  <c r="BQ2621" i="5"/>
  <c r="CE2668" i="5"/>
  <c r="CH2621" i="5"/>
  <c r="CB2650" i="5"/>
  <c r="BU2668" i="5"/>
  <c r="CK2668" i="5"/>
  <c r="CB2641" i="5"/>
  <c r="BU2599" i="5"/>
  <c r="CE2599" i="5"/>
  <c r="CC2615" i="5"/>
  <c r="BU2621" i="5"/>
  <c r="CG2650" i="5"/>
  <c r="CJ2660" i="5"/>
  <c r="CD2668" i="5"/>
  <c r="BV2679" i="5"/>
  <c r="CD2660" i="5"/>
  <c r="BQ2641" i="5"/>
  <c r="CB2615" i="5"/>
  <c r="CB2606" i="5"/>
  <c r="CE2606" i="5"/>
  <c r="BZ2606" i="5"/>
  <c r="BV2599" i="5"/>
  <c r="BT2599" i="5"/>
  <c r="CF2583" i="5"/>
  <c r="CG2583" i="5"/>
  <c r="CI2583" i="5"/>
  <c r="BS2583" i="5"/>
  <c r="BQ2565" i="5"/>
  <c r="CK2557" i="5"/>
  <c r="BQ2557" i="5"/>
  <c r="BQ2547" i="5"/>
  <c r="BZ2650" i="5"/>
  <c r="CB2679" i="5"/>
  <c r="BV2615" i="5"/>
  <c r="BW2641" i="5"/>
  <c r="BW2650" i="5"/>
  <c r="BR2650" i="5"/>
  <c r="BT2668" i="5"/>
  <c r="CJ2668" i="5"/>
  <c r="BT2679" i="5"/>
  <c r="BT2641" i="5"/>
  <c r="BV2621" i="5"/>
  <c r="CF2650" i="5"/>
  <c r="BY2668" i="5"/>
  <c r="BQ2668" i="5"/>
  <c r="BV2650" i="5"/>
  <c r="BY2599" i="5"/>
  <c r="CG2615" i="5"/>
  <c r="BU2650" i="5"/>
  <c r="CK2650" i="5"/>
  <c r="BS2660" i="5"/>
  <c r="CH2668" i="5"/>
  <c r="BZ2679" i="5"/>
  <c r="BR2660" i="5"/>
  <c r="CD2650" i="5"/>
  <c r="BZ2615" i="5"/>
  <c r="BX2668" i="5"/>
  <c r="BZ2621" i="5"/>
  <c r="BR2668" i="5"/>
  <c r="CK2615" i="5"/>
  <c r="BY2679" i="5"/>
  <c r="BT2615" i="5"/>
  <c r="BW2606" i="5"/>
  <c r="CH2606" i="5"/>
  <c r="CJ2599" i="5"/>
  <c r="CB2583" i="5"/>
  <c r="CE2583" i="5"/>
  <c r="CI2565" i="5"/>
  <c r="BT2557" i="5"/>
  <c r="CF2557" i="5"/>
  <c r="BQ2660" i="5"/>
  <c r="CA2641" i="5"/>
  <c r="BU2679" i="5"/>
  <c r="BT2650" i="5"/>
  <c r="CA2660" i="5"/>
  <c r="BY2650" i="5"/>
  <c r="CD2679" i="5"/>
  <c r="CF2615" i="5"/>
  <c r="BQ2606" i="5"/>
  <c r="BZ2599" i="5"/>
  <c r="BX2583" i="5"/>
  <c r="CA2583" i="5"/>
  <c r="BS2565" i="5"/>
  <c r="CI2557" i="5"/>
  <c r="BS2668" i="5"/>
  <c r="CA2650" i="5"/>
  <c r="CJ2679" i="5"/>
  <c r="CJ2650" i="5"/>
  <c r="CK2599" i="5"/>
  <c r="BT2660" i="5"/>
  <c r="BV2660" i="5"/>
  <c r="BT2621" i="5"/>
  <c r="CJ2615" i="5"/>
  <c r="CD2599" i="5"/>
  <c r="BQ2583" i="5"/>
  <c r="CC2583" i="5"/>
  <c r="BX2565" i="5"/>
  <c r="BW2547" i="5"/>
  <c r="CA2679" i="5"/>
  <c r="BS2650" i="5"/>
  <c r="CF2641" i="5"/>
  <c r="CC2668" i="5"/>
  <c r="BU2615" i="5"/>
  <c r="BV2668" i="5"/>
  <c r="CH2660" i="5"/>
  <c r="CJ2606" i="5"/>
  <c r="CD2606" i="5"/>
  <c r="CF2599" i="5"/>
  <c r="BY2583" i="5"/>
  <c r="CG2565" i="5"/>
  <c r="CG2557" i="5"/>
  <c r="CD2557" i="5"/>
  <c r="BW2590" i="5"/>
  <c r="CD2590" i="5"/>
  <c r="CE2565" i="5"/>
  <c r="BX2557" i="5"/>
  <c r="BT2590" i="5"/>
  <c r="BX2547" i="5"/>
  <c r="BV2557" i="5"/>
  <c r="BW2557" i="5"/>
  <c r="BZ2565" i="5"/>
  <c r="BT2583" i="5"/>
  <c r="CE2590" i="5"/>
  <c r="CJ2565" i="5"/>
  <c r="BQ2590" i="5"/>
  <c r="BV2590" i="5"/>
  <c r="BZ2583" i="5"/>
  <c r="BW2565" i="5"/>
  <c r="CB2557" i="5"/>
  <c r="BY2590" i="5"/>
  <c r="CB2590" i="5"/>
  <c r="BY2565" i="5"/>
  <c r="BV2547" i="5"/>
  <c r="BS2557" i="5"/>
  <c r="CH2565" i="5"/>
  <c r="BT2565" i="5"/>
  <c r="CH2583" i="5"/>
  <c r="BT2547" i="5"/>
  <c r="CG2590" i="5"/>
  <c r="CH2557" i="5"/>
  <c r="BY2557" i="5"/>
  <c r="BV2565" i="5"/>
  <c r="CA2590" i="5"/>
  <c r="CF2565" i="5"/>
  <c r="CH2590" i="5"/>
  <c r="BV2583" i="5"/>
  <c r="CA2557" i="5"/>
  <c r="CE2557" i="5"/>
  <c r="CK2590" i="5"/>
  <c r="BU2590" i="5"/>
  <c r="BX2590" i="5"/>
  <c r="BU2565" i="5"/>
  <c r="BS2512" i="5"/>
  <c r="CA2547" i="5"/>
  <c r="CI2547" i="5"/>
  <c r="CE2547" i="5"/>
  <c r="CH2547" i="5"/>
  <c r="CJ2547" i="5"/>
  <c r="CD2547" i="5"/>
  <c r="CK2547" i="5"/>
  <c r="CF2547" i="5"/>
  <c r="AP780" i="5"/>
  <c r="BB2352" i="5"/>
  <c r="BZ2547" i="5"/>
  <c r="CG2547" i="5"/>
  <c r="CB2547" i="5"/>
  <c r="BU2401" i="5"/>
  <c r="BW2409" i="5"/>
  <c r="BS2465" i="5"/>
  <c r="BY2523" i="5"/>
  <c r="BV2512" i="5"/>
  <c r="BS2494" i="5"/>
  <c r="CB2409" i="5"/>
  <c r="BZ2494" i="5"/>
  <c r="BV2443" i="5"/>
  <c r="BT2427" i="5"/>
  <c r="CB2512" i="5"/>
  <c r="BY2504" i="5"/>
  <c r="BV2427" i="5"/>
  <c r="CB2401" i="5"/>
  <c r="BT2494" i="5"/>
  <c r="BY2459" i="5"/>
  <c r="BW2512" i="5"/>
  <c r="AL2352" i="5"/>
  <c r="BQ2391" i="5"/>
  <c r="BY2409" i="5"/>
  <c r="BX2409" i="5"/>
  <c r="BU2523" i="5"/>
  <c r="BW2504" i="5"/>
  <c r="BQ2476" i="5"/>
  <c r="CB2391" i="5"/>
  <c r="BV2494" i="5"/>
  <c r="BX2512" i="5"/>
  <c r="BY2476" i="5"/>
  <c r="BZ2409" i="5"/>
  <c r="BT2401" i="5"/>
  <c r="BQ2494" i="5"/>
  <c r="BV2485" i="5"/>
  <c r="BU2459" i="5"/>
  <c r="BM2111" i="5"/>
  <c r="BM2107" i="5"/>
  <c r="BM2103" i="5"/>
  <c r="BM2099" i="5"/>
  <c r="BM2095" i="5"/>
  <c r="BM2091" i="5"/>
  <c r="BM2087" i="5"/>
  <c r="BM2083" i="5"/>
  <c r="BM2079" i="5"/>
  <c r="BM2075" i="5"/>
  <c r="BM2071" i="5"/>
  <c r="BM2067" i="5"/>
  <c r="BM2063" i="5"/>
  <c r="BM2059" i="5"/>
  <c r="BM2055" i="5"/>
  <c r="BM2051" i="5"/>
  <c r="BM2047" i="5"/>
  <c r="BM2043" i="5"/>
  <c r="BM2039" i="5"/>
  <c r="BM2035" i="5"/>
  <c r="BM2031" i="5"/>
  <c r="BM2027" i="5"/>
  <c r="BM2023" i="5"/>
  <c r="BM2019" i="5"/>
  <c r="BM2015" i="5"/>
  <c r="BM2011" i="5"/>
  <c r="BM2007" i="5"/>
  <c r="BM2003" i="5"/>
  <c r="BM1999" i="5"/>
  <c r="BM1995" i="5"/>
  <c r="BM1991" i="5"/>
  <c r="BM1987" i="5"/>
  <c r="BM1983" i="5"/>
  <c r="BM1979" i="5"/>
  <c r="BM1975" i="5"/>
  <c r="BM1971" i="5"/>
  <c r="BM1967" i="5"/>
  <c r="BM2114" i="5"/>
  <c r="BM2110" i="5"/>
  <c r="BM2102" i="5"/>
  <c r="BM2098" i="5"/>
  <c r="BM2094" i="5"/>
  <c r="BM2090" i="5"/>
  <c r="BM2106" i="5"/>
  <c r="BM2109" i="5"/>
  <c r="BM2101" i="5"/>
  <c r="BM2093" i="5"/>
  <c r="BM2086" i="5"/>
  <c r="BM2081" i="5"/>
  <c r="BM2076" i="5"/>
  <c r="BM2070" i="5"/>
  <c r="BM2065" i="5"/>
  <c r="BM2060" i="5"/>
  <c r="BM2054" i="5"/>
  <c r="BM2049" i="5"/>
  <c r="BM2044" i="5"/>
  <c r="BM2038" i="5"/>
  <c r="BM2033" i="5"/>
  <c r="BM2028" i="5"/>
  <c r="BM2022" i="5"/>
  <c r="BM2017" i="5"/>
  <c r="BM2012" i="5"/>
  <c r="BM2006" i="5"/>
  <c r="BM2001" i="5"/>
  <c r="BM1996" i="5"/>
  <c r="BM1990" i="5"/>
  <c r="BM1985" i="5"/>
  <c r="BM1980" i="5"/>
  <c r="BM1974" i="5"/>
  <c r="BM1969" i="5"/>
  <c r="BM2108" i="5"/>
  <c r="BM2100" i="5"/>
  <c r="BM2092" i="5"/>
  <c r="BM2085" i="5"/>
  <c r="BM2080" i="5"/>
  <c r="BM2074" i="5"/>
  <c r="BM2069" i="5"/>
  <c r="BM2064" i="5"/>
  <c r="BM2058" i="5"/>
  <c r="BM2053" i="5"/>
  <c r="BM2048" i="5"/>
  <c r="BM2042" i="5"/>
  <c r="BM2037" i="5"/>
  <c r="BM2032" i="5"/>
  <c r="BM2026" i="5"/>
  <c r="BM2021" i="5"/>
  <c r="BM2016" i="5"/>
  <c r="BM2010" i="5"/>
  <c r="BM2005" i="5"/>
  <c r="BM2000" i="5"/>
  <c r="BM1994" i="5"/>
  <c r="BM1989" i="5"/>
  <c r="BM1984" i="5"/>
  <c r="BM1978" i="5"/>
  <c r="BM1973" i="5"/>
  <c r="BM1968" i="5"/>
  <c r="BM2112" i="5"/>
  <c r="BM2096" i="5"/>
  <c r="BM2088" i="5"/>
  <c r="BM2082" i="5"/>
  <c r="BM2077" i="5"/>
  <c r="BM2072" i="5"/>
  <c r="BM2061" i="5"/>
  <c r="BM2056" i="5"/>
  <c r="BM2050" i="5"/>
  <c r="BM2040" i="5"/>
  <c r="BM2034" i="5"/>
  <c r="BM2024" i="5"/>
  <c r="BM2013" i="5"/>
  <c r="BM2002" i="5"/>
  <c r="BM1992" i="5"/>
  <c r="BM1976" i="5"/>
  <c r="BM2113" i="5"/>
  <c r="BM2105" i="5"/>
  <c r="BM2097" i="5"/>
  <c r="BM2089" i="5"/>
  <c r="BM2084" i="5"/>
  <c r="BM2078" i="5"/>
  <c r="BM2073" i="5"/>
  <c r="BM2068" i="5"/>
  <c r="BM2062" i="5"/>
  <c r="BM2057" i="5"/>
  <c r="BM2052" i="5"/>
  <c r="BM2046" i="5"/>
  <c r="BM2041" i="5"/>
  <c r="BM2036" i="5"/>
  <c r="BM2030" i="5"/>
  <c r="BM2025" i="5"/>
  <c r="BM2020" i="5"/>
  <c r="BM2014" i="5"/>
  <c r="BM2009" i="5"/>
  <c r="BM2004" i="5"/>
  <c r="BM1998" i="5"/>
  <c r="BM1993" i="5"/>
  <c r="BM1988" i="5"/>
  <c r="BM1982" i="5"/>
  <c r="BM1977" i="5"/>
  <c r="BM1972" i="5"/>
  <c r="BM1966" i="5"/>
  <c r="BM2104" i="5"/>
  <c r="BM2066" i="5"/>
  <c r="BM2045" i="5"/>
  <c r="BM2029" i="5"/>
  <c r="BM2018" i="5"/>
  <c r="BM2008" i="5"/>
  <c r="BM1997" i="5"/>
  <c r="BM1986" i="5"/>
  <c r="BM1981" i="5"/>
  <c r="BM1970" i="5"/>
  <c r="BU2512" i="5"/>
  <c r="BX1930" i="5"/>
  <c r="BT1930" i="5"/>
  <c r="BP1930" i="5"/>
  <c r="BZ1912" i="5"/>
  <c r="BV1912" i="5"/>
  <c r="BS2434" i="5"/>
  <c r="CA2434" i="5"/>
  <c r="BW2434" i="5"/>
  <c r="BQ2523" i="5"/>
  <c r="BX2523" i="5"/>
  <c r="CB2504" i="5"/>
  <c r="BT2504" i="5"/>
  <c r="BZ2485" i="5"/>
  <c r="BS2485" i="5"/>
  <c r="BX2476" i="5"/>
  <c r="BS2476" i="5"/>
  <c r="CB2465" i="5"/>
  <c r="BW2465" i="5"/>
  <c r="BX2459" i="5"/>
  <c r="BS2459" i="5"/>
  <c r="BZ2450" i="5"/>
  <c r="BS2450" i="5"/>
  <c r="BZ2443" i="5"/>
  <c r="BS2443" i="5"/>
  <c r="CA2427" i="5"/>
  <c r="BS2427" i="5"/>
  <c r="CA2409" i="5"/>
  <c r="BX2401" i="5"/>
  <c r="BZ2391" i="5"/>
  <c r="BS2391" i="5"/>
  <c r="BQ2512" i="5"/>
  <c r="BW1930" i="5"/>
  <c r="BS1930" i="5"/>
  <c r="BO1930" i="5"/>
  <c r="BY1912" i="5"/>
  <c r="BU1912" i="5"/>
  <c r="BQ1912" i="5"/>
  <c r="BZ2434" i="5"/>
  <c r="BV2434" i="5"/>
  <c r="CB2523" i="5"/>
  <c r="BW2523" i="5"/>
  <c r="CA2504" i="5"/>
  <c r="BX2485" i="5"/>
  <c r="CB2476" i="5"/>
  <c r="BW2476" i="5"/>
  <c r="CA2465" i="5"/>
  <c r="BV2465" i="5"/>
  <c r="CB2459" i="5"/>
  <c r="BW2459" i="5"/>
  <c r="BQ2450" i="5"/>
  <c r="BX2450" i="5"/>
  <c r="BQ2443" i="5"/>
  <c r="BX2443" i="5"/>
  <c r="BZ2427" i="5"/>
  <c r="BT2409" i="5"/>
  <c r="BW2401" i="5"/>
  <c r="BX2391" i="5"/>
  <c r="BZ1930" i="5"/>
  <c r="BV1930" i="5"/>
  <c r="BY2494" i="5"/>
  <c r="BX1912" i="5"/>
  <c r="BT1912" i="5"/>
  <c r="BP1912" i="5"/>
  <c r="BQ2434" i="5"/>
  <c r="BY2434" i="5"/>
  <c r="BU2434" i="5"/>
  <c r="CA2523" i="5"/>
  <c r="BT2523" i="5"/>
  <c r="BU2504" i="5"/>
  <c r="BZ2504" i="5"/>
  <c r="CB2485" i="5"/>
  <c r="BW2485" i="5"/>
  <c r="CA2476" i="5"/>
  <c r="BV2476" i="5"/>
  <c r="BY2465" i="5"/>
  <c r="BZ2465" i="5"/>
  <c r="BT2465" i="5"/>
  <c r="BQ2459" i="5"/>
  <c r="CA2459" i="5"/>
  <c r="BV2459" i="5"/>
  <c r="CB2450" i="5"/>
  <c r="BW2450" i="5"/>
  <c r="CB2443" i="5"/>
  <c r="BW2443" i="5"/>
  <c r="BQ2427" i="5"/>
  <c r="BX2427" i="5"/>
  <c r="BV2409" i="5"/>
  <c r="BS2409" i="5"/>
  <c r="BS2401" i="5"/>
  <c r="BU2391" i="5"/>
  <c r="BY1930" i="5"/>
  <c r="BU1930" i="5"/>
  <c r="BQ1930" i="5"/>
  <c r="BU2494" i="5"/>
  <c r="BW1912" i="5"/>
  <c r="BS1912" i="5"/>
  <c r="BT2434" i="5"/>
  <c r="BQ2504" i="5"/>
  <c r="BT2485" i="5"/>
  <c r="BX2465" i="5"/>
  <c r="CA2450" i="5"/>
  <c r="CB2427" i="5"/>
  <c r="CA2391" i="5"/>
  <c r="BO1912" i="5"/>
  <c r="BZ2523" i="5"/>
  <c r="BX2504" i="5"/>
  <c r="BZ2476" i="5"/>
  <c r="BT2450" i="5"/>
  <c r="BW2427" i="5"/>
  <c r="BT2391" i="5"/>
  <c r="BX2434" i="5"/>
  <c r="CA2485" i="5"/>
  <c r="BU2465" i="5"/>
  <c r="BT2459" i="5"/>
  <c r="BT2443" i="5"/>
  <c r="BZ2401" i="5"/>
  <c r="CB2434" i="5"/>
  <c r="BS2523" i="5"/>
  <c r="BT2476" i="5"/>
  <c r="BZ2459" i="5"/>
  <c r="CA2443" i="5"/>
  <c r="AX2352" i="5"/>
  <c r="BW2391" i="5"/>
  <c r="BU2409" i="5"/>
  <c r="BQ2485" i="5"/>
  <c r="CA2494" i="5"/>
  <c r="BY2427" i="5"/>
  <c r="BY2512" i="5"/>
  <c r="BY2450" i="5"/>
  <c r="BY2443" i="5"/>
  <c r="BV2523" i="5"/>
  <c r="BT2512" i="5"/>
  <c r="BU2476" i="5"/>
  <c r="BV2401" i="5"/>
  <c r="BY2401" i="5"/>
  <c r="CB2494" i="5"/>
  <c r="BY2485" i="5"/>
  <c r="CA2401" i="5"/>
  <c r="BV2450" i="5"/>
  <c r="AV2361" i="5"/>
  <c r="BV2391" i="5"/>
  <c r="BQ2401" i="5"/>
  <c r="BQ2409" i="5"/>
  <c r="BQ2465" i="5"/>
  <c r="BZ2512" i="5"/>
  <c r="BW2494" i="5"/>
  <c r="BU2427" i="5"/>
  <c r="BV2504" i="5"/>
  <c r="BU2450" i="5"/>
  <c r="BU2443" i="5"/>
  <c r="BS2504" i="5"/>
  <c r="BY2391" i="5"/>
  <c r="BX2494" i="5"/>
  <c r="BU2485" i="5"/>
  <c r="CA2512" i="5"/>
  <c r="BB2530" i="5"/>
  <c r="AP2686" i="5"/>
  <c r="BO2686" i="5"/>
  <c r="BE2686" i="5"/>
  <c r="AW2530" i="5"/>
  <c r="AU2686" i="5"/>
  <c r="AK2686" i="5"/>
  <c r="BL2530" i="5"/>
  <c r="AM2530" i="5"/>
  <c r="BG2530" i="5"/>
  <c r="BJ2686" i="5"/>
  <c r="AZ2686" i="5"/>
  <c r="AN2361" i="5"/>
  <c r="AL773" i="5"/>
  <c r="AP2352" i="5"/>
  <c r="AR1780" i="5"/>
  <c r="AN2314" i="5"/>
  <c r="BD2314" i="5"/>
  <c r="AJ2330" i="5"/>
  <c r="BD2361" i="5"/>
  <c r="AT2352" i="5"/>
  <c r="BF2352" i="5"/>
  <c r="AJ2329" i="5"/>
  <c r="AL784" i="5"/>
  <c r="AL789" i="5"/>
  <c r="AL2150" i="5"/>
  <c r="AL2154" i="5"/>
  <c r="AL2158" i="5"/>
  <c r="AL2162" i="5"/>
  <c r="AL2166" i="5"/>
  <c r="AL2170" i="5"/>
  <c r="AL2264" i="5"/>
  <c r="AL2280" i="5"/>
  <c r="BB2266" i="5"/>
  <c r="AP2265" i="5"/>
  <c r="AP2269" i="5"/>
  <c r="AP2273" i="5"/>
  <c r="AP2277" i="5"/>
  <c r="AP2281" i="5"/>
  <c r="AP2285" i="5"/>
  <c r="AV2294" i="5"/>
  <c r="AV2295" i="5"/>
  <c r="AN2303" i="5"/>
  <c r="BD2303" i="5"/>
  <c r="AV2310" i="5"/>
  <c r="AV2311" i="5"/>
  <c r="AJ2334" i="5"/>
  <c r="AJ2333" i="5"/>
  <c r="AJ2332" i="5"/>
  <c r="AJ2331" i="5"/>
  <c r="AJ2361" i="5"/>
  <c r="BH2361" i="5"/>
  <c r="AP785" i="5"/>
  <c r="AJ1780" i="5"/>
  <c r="AL768" i="5"/>
  <c r="BF2284" i="5"/>
  <c r="AL2268" i="5"/>
  <c r="BF2269" i="5"/>
  <c r="AX2271" i="5"/>
  <c r="AL2272" i="5"/>
  <c r="BF2273" i="5"/>
  <c r="AL2276" i="5"/>
  <c r="AL2284" i="5"/>
  <c r="BF2285" i="5"/>
  <c r="AR2295" i="5"/>
  <c r="AN2299" i="5"/>
  <c r="BD2299" i="5"/>
  <c r="AR2302" i="5"/>
  <c r="AJ2303" i="5"/>
  <c r="AZ2303" i="5"/>
  <c r="AR2311" i="5"/>
  <c r="AN2315" i="5"/>
  <c r="BD2315" i="5"/>
  <c r="AJ2297" i="5"/>
  <c r="AJ2299" i="5"/>
  <c r="AN2308" i="5"/>
  <c r="BF2261" i="5"/>
  <c r="AX2263" i="5"/>
  <c r="BF2265" i="5"/>
  <c r="AX2267" i="5"/>
  <c r="BB2270" i="5"/>
  <c r="BB2274" i="5"/>
  <c r="BF2277" i="5"/>
  <c r="AX2279" i="5"/>
  <c r="BF2281" i="5"/>
  <c r="AX2283" i="5"/>
  <c r="AR2294" i="5"/>
  <c r="AJ2298" i="5"/>
  <c r="AZ2298" i="5"/>
  <c r="AV2299" i="5"/>
  <c r="AN2307" i="5"/>
  <c r="BD2307" i="5"/>
  <c r="AR2310" i="5"/>
  <c r="AJ2314" i="5"/>
  <c r="AZ2314" i="5"/>
  <c r="AV2315" i="5"/>
  <c r="AV2296" i="5"/>
  <c r="AZ2297" i="5"/>
  <c r="AZ2299" i="5"/>
  <c r="AR2307" i="5"/>
  <c r="BD2308" i="5"/>
  <c r="AR2309" i="5"/>
  <c r="AV2312" i="5"/>
  <c r="AJ2313" i="5"/>
  <c r="AZ2313" i="5"/>
  <c r="AJ2315" i="5"/>
  <c r="AZ2315" i="5"/>
  <c r="AN2293" i="5"/>
  <c r="AV2293" i="5"/>
  <c r="AR2299" i="5"/>
  <c r="AN2300" i="5"/>
  <c r="BD2300" i="5"/>
  <c r="AR2301" i="5"/>
  <c r="AV2302" i="5"/>
  <c r="AV2304" i="5"/>
  <c r="AJ2305" i="5"/>
  <c r="AZ2305" i="5"/>
  <c r="AN2306" i="5"/>
  <c r="BD2306" i="5"/>
  <c r="AJ2307" i="5"/>
  <c r="AZ2307" i="5"/>
  <c r="AR2315" i="5"/>
  <c r="AN2316" i="5"/>
  <c r="BD2316" i="5"/>
  <c r="BI2294" i="5"/>
  <c r="BI2295" i="5"/>
  <c r="AR2296" i="5"/>
  <c r="AV2297" i="5"/>
  <c r="BI2297" i="5"/>
  <c r="AJ2300" i="5"/>
  <c r="AZ2300" i="5"/>
  <c r="BI2300" i="5"/>
  <c r="AN2301" i="5"/>
  <c r="BD2301" i="5"/>
  <c r="BI2302" i="5"/>
  <c r="BI2303" i="5"/>
  <c r="AR2304" i="5"/>
  <c r="AV2305" i="5"/>
  <c r="BI2305" i="5"/>
  <c r="AJ2308" i="5"/>
  <c r="AZ2308" i="5"/>
  <c r="BI2308" i="5"/>
  <c r="AN2309" i="5"/>
  <c r="BD2309" i="5"/>
  <c r="BI2310" i="5"/>
  <c r="BI2311" i="5"/>
  <c r="AR2312" i="5"/>
  <c r="AV2313" i="5"/>
  <c r="BI2313" i="5"/>
  <c r="AJ2316" i="5"/>
  <c r="AZ2316" i="5"/>
  <c r="BI2316" i="5"/>
  <c r="AN2294" i="5"/>
  <c r="BD2294" i="5"/>
  <c r="AN2296" i="5"/>
  <c r="BD2296" i="5"/>
  <c r="AR2297" i="5"/>
  <c r="AV2298" i="5"/>
  <c r="AV2300" i="5"/>
  <c r="AJ2301" i="5"/>
  <c r="AZ2301" i="5"/>
  <c r="AN2302" i="5"/>
  <c r="BD2302" i="5"/>
  <c r="AN2304" i="5"/>
  <c r="BD2304" i="5"/>
  <c r="AR2305" i="5"/>
  <c r="AV2306" i="5"/>
  <c r="AV2308" i="5"/>
  <c r="AJ2309" i="5"/>
  <c r="AZ2309" i="5"/>
  <c r="AN2310" i="5"/>
  <c r="BD2310" i="5"/>
  <c r="AN2312" i="5"/>
  <c r="BD2312" i="5"/>
  <c r="AR2313" i="5"/>
  <c r="AV2314" i="5"/>
  <c r="AV2316" i="5"/>
  <c r="AJ2294" i="5"/>
  <c r="AZ2294" i="5"/>
  <c r="AJ2296" i="5"/>
  <c r="AZ2296" i="5"/>
  <c r="BI2296" i="5"/>
  <c r="AN2297" i="5"/>
  <c r="BD2297" i="5"/>
  <c r="AR2298" i="5"/>
  <c r="BI2298" i="5"/>
  <c r="BI2299" i="5"/>
  <c r="AR2300" i="5"/>
  <c r="AV2301" i="5"/>
  <c r="BI2301" i="5"/>
  <c r="AJ2302" i="5"/>
  <c r="AZ2302" i="5"/>
  <c r="AJ2304" i="5"/>
  <c r="AZ2304" i="5"/>
  <c r="BI2304" i="5"/>
  <c r="AN2305" i="5"/>
  <c r="BD2305" i="5"/>
  <c r="AR2306" i="5"/>
  <c r="BI2306" i="5"/>
  <c r="BI2307" i="5"/>
  <c r="AR2308" i="5"/>
  <c r="AV2309" i="5"/>
  <c r="BI2309" i="5"/>
  <c r="AJ2310" i="5"/>
  <c r="AZ2310" i="5"/>
  <c r="AJ2312" i="5"/>
  <c r="AZ2312" i="5"/>
  <c r="BI2312" i="5"/>
  <c r="AN2313" i="5"/>
  <c r="BD2313" i="5"/>
  <c r="AR2314" i="5"/>
  <c r="BI2314" i="5"/>
  <c r="BI2315" i="5"/>
  <c r="AR2316" i="5"/>
  <c r="AL825" i="5"/>
  <c r="AL809" i="5"/>
  <c r="AL1369" i="5"/>
  <c r="AL1445" i="5"/>
  <c r="AX1446" i="5"/>
  <c r="AL1450" i="5"/>
  <c r="AX1452" i="5"/>
  <c r="AL1453" i="5"/>
  <c r="AX1463" i="5"/>
  <c r="AL1466" i="5"/>
  <c r="AX1467" i="5"/>
  <c r="AL1480" i="5"/>
  <c r="AX1481" i="5"/>
  <c r="AX1492" i="5"/>
  <c r="AX1494" i="5"/>
  <c r="AL1501" i="5"/>
  <c r="AL1503" i="5"/>
  <c r="AL1541" i="5"/>
  <c r="AL1533" i="5"/>
  <c r="AJ1618" i="5"/>
  <c r="AJ1619" i="5"/>
  <c r="AJ1630" i="5"/>
  <c r="AJ1654" i="5"/>
  <c r="AJ1646" i="5"/>
  <c r="AJ1699" i="5"/>
  <c r="AJ1711" i="5"/>
  <c r="AJ1730" i="5"/>
  <c r="BL1800" i="5"/>
  <c r="BL1803" i="5"/>
  <c r="BG1804" i="5"/>
  <c r="BL1804" i="5"/>
  <c r="BB1806" i="5"/>
  <c r="BL1807" i="5"/>
  <c r="BG1808" i="5"/>
  <c r="BL1808" i="5"/>
  <c r="BB1810" i="5"/>
  <c r="BL1811" i="5"/>
  <c r="BL1812" i="5"/>
  <c r="BB1814" i="5"/>
  <c r="BL1815" i="5"/>
  <c r="BG1816" i="5"/>
  <c r="BL1816" i="5"/>
  <c r="BB1818" i="5"/>
  <c r="BG1820" i="5"/>
  <c r="BB1822" i="5"/>
  <c r="BL1823" i="5"/>
  <c r="BL1824" i="5"/>
  <c r="BB1826" i="5"/>
  <c r="BL1827" i="5"/>
  <c r="BG1828" i="5"/>
  <c r="BL1828" i="5"/>
  <c r="BB1830" i="5"/>
  <c r="BL1831" i="5"/>
  <c r="BG1832" i="5"/>
  <c r="BG1833" i="5"/>
  <c r="BG1836" i="5"/>
  <c r="BL1836" i="5"/>
  <c r="BB1838" i="5"/>
  <c r="BL1839" i="5"/>
  <c r="BG1840" i="5"/>
  <c r="BB1842" i="5"/>
  <c r="BG1844" i="5"/>
  <c r="BL1844" i="5"/>
  <c r="BB1846" i="5"/>
  <c r="BL1847" i="5"/>
  <c r="BG1848" i="5"/>
  <c r="BG1856" i="5"/>
  <c r="BB1858" i="5"/>
  <c r="BL1858" i="5"/>
  <c r="BL1859" i="5"/>
  <c r="BG1860" i="5"/>
  <c r="BB1862" i="5"/>
  <c r="BL1863" i="5"/>
  <c r="BL1865" i="5"/>
  <c r="BB1866" i="5"/>
  <c r="BG1868" i="5"/>
  <c r="BB1870" i="5"/>
  <c r="BL1870" i="5"/>
  <c r="BG1872" i="5"/>
  <c r="BG1873" i="5"/>
  <c r="BL1875" i="5"/>
  <c r="BG1876" i="5"/>
  <c r="BB1878" i="5"/>
  <c r="BG1880" i="5"/>
  <c r="BB1882" i="5"/>
  <c r="BG1884" i="5"/>
  <c r="BB1886" i="5"/>
  <c r="BL1886" i="5"/>
  <c r="BG1888" i="5"/>
  <c r="BG1889" i="5"/>
  <c r="BB1890" i="5"/>
  <c r="BL1890" i="5"/>
  <c r="BL1891" i="5"/>
  <c r="BG1892" i="5"/>
  <c r="BB1894" i="5"/>
  <c r="BL1895" i="5"/>
  <c r="BG1896" i="5"/>
  <c r="BG1897" i="5"/>
  <c r="BL1897" i="5"/>
  <c r="BB1898" i="5"/>
  <c r="BG1900" i="5"/>
  <c r="BB1902" i="5"/>
  <c r="BL1902" i="5"/>
  <c r="BG1904" i="5"/>
  <c r="BG1905" i="5"/>
  <c r="BB1906" i="5"/>
  <c r="BL1906" i="5"/>
  <c r="BL1907" i="5"/>
  <c r="BG1908" i="5"/>
  <c r="BB1910" i="5"/>
  <c r="BL1911" i="5"/>
  <c r="AL817" i="5"/>
  <c r="AX1456" i="5"/>
  <c r="AL1458" i="5"/>
  <c r="AL1461" i="5"/>
  <c r="AX1480" i="5"/>
  <c r="AL1481" i="5"/>
  <c r="AL1491" i="5"/>
  <c r="AL1492" i="5"/>
  <c r="AL1537" i="5"/>
  <c r="AL1529" i="5"/>
  <c r="AL1525" i="5"/>
  <c r="AL1521" i="5"/>
  <c r="AJ1588" i="5"/>
  <c r="AJ1650" i="5"/>
  <c r="AJ1680" i="5"/>
  <c r="AJ1672" i="5"/>
  <c r="AJ1698" i="5"/>
  <c r="AJ1715" i="5"/>
  <c r="AJ1719" i="5"/>
  <c r="AJ1750" i="5"/>
  <c r="BG1800" i="5"/>
  <c r="BB1802" i="5"/>
  <c r="BG1812" i="5"/>
  <c r="BL1819" i="5"/>
  <c r="BL1820" i="5"/>
  <c r="BG1824" i="5"/>
  <c r="BL1832" i="5"/>
  <c r="BB1834" i="5"/>
  <c r="BL1835" i="5"/>
  <c r="BL1840" i="5"/>
  <c r="BG1841" i="5"/>
  <c r="BL1843" i="5"/>
  <c r="BG1849" i="5"/>
  <c r="BB1850" i="5"/>
  <c r="BG1852" i="5"/>
  <c r="BB1854" i="5"/>
  <c r="BL1854" i="5"/>
  <c r="BG1857" i="5"/>
  <c r="BG1864" i="5"/>
  <c r="BG1865" i="5"/>
  <c r="BB1874" i="5"/>
  <c r="BL1874" i="5"/>
  <c r="BL1879" i="5"/>
  <c r="BG1881" i="5"/>
  <c r="AP824" i="5"/>
  <c r="AR1779" i="5"/>
  <c r="AP816" i="5"/>
  <c r="AP808" i="5"/>
  <c r="AP1444" i="5"/>
  <c r="AP1445" i="5"/>
  <c r="AP1449" i="5"/>
  <c r="AP1453" i="5"/>
  <c r="AP1454" i="5"/>
  <c r="AP1460" i="5"/>
  <c r="AP1464" i="5"/>
  <c r="AP1465" i="5"/>
  <c r="AP1487" i="5"/>
  <c r="AP1488" i="5"/>
  <c r="AP1498" i="5"/>
  <c r="AP1499" i="5"/>
  <c r="AP1525" i="5"/>
  <c r="AJ1599" i="5"/>
  <c r="AJ1620" i="5"/>
  <c r="AJ1629" i="5"/>
  <c r="AJ1677" i="5"/>
  <c r="AJ1714" i="5"/>
  <c r="AJ1722" i="5"/>
  <c r="AJ1731" i="5"/>
  <c r="BL1799" i="5"/>
  <c r="BB1801" i="5"/>
  <c r="BG1801" i="5"/>
  <c r="BB1805" i="5"/>
  <c r="BG1805" i="5"/>
  <c r="BB1809" i="5"/>
  <c r="BG1809" i="5"/>
  <c r="BB1813" i="5"/>
  <c r="BG1813" i="5"/>
  <c r="BB1817" i="5"/>
  <c r="BG1817" i="5"/>
  <c r="BB1821" i="5"/>
  <c r="BG1821" i="5"/>
  <c r="BB1825" i="5"/>
  <c r="BG1825" i="5"/>
  <c r="BB1829" i="5"/>
  <c r="BG1829" i="5"/>
  <c r="BB1833" i="5"/>
  <c r="BB1837" i="5"/>
  <c r="BG1837" i="5"/>
  <c r="BB1841" i="5"/>
  <c r="BB1845" i="5"/>
  <c r="BG1845" i="5"/>
  <c r="BB1849" i="5"/>
  <c r="BL1849" i="5"/>
  <c r="BB1853" i="5"/>
  <c r="BG1853" i="5"/>
  <c r="BL1853" i="5"/>
  <c r="BB1857" i="5"/>
  <c r="BB1861" i="5"/>
  <c r="BG1861" i="5"/>
  <c r="BB1865" i="5"/>
  <c r="BB1869" i="5"/>
  <c r="BG1869" i="5"/>
  <c r="BL1869" i="5"/>
  <c r="BB1873" i="5"/>
  <c r="BB1877" i="5"/>
  <c r="BG1877" i="5"/>
  <c r="BB1881" i="5"/>
  <c r="BL1881" i="5"/>
  <c r="BB1885" i="5"/>
  <c r="BG1885" i="5"/>
  <c r="BL1885" i="5"/>
  <c r="BB1889" i="5"/>
  <c r="BB1893" i="5"/>
  <c r="BG1893" i="5"/>
  <c r="BB1897" i="5"/>
  <c r="BB1901" i="5"/>
  <c r="BG1901" i="5"/>
  <c r="BL1901" i="5"/>
  <c r="BB1905" i="5"/>
  <c r="BB1909" i="5"/>
  <c r="BG1909" i="5"/>
  <c r="BB1913" i="5"/>
  <c r="BL1913" i="5"/>
  <c r="BB1917" i="5"/>
  <c r="BG1917" i="5"/>
  <c r="BL1917" i="5"/>
  <c r="BB1921" i="5"/>
  <c r="BB1925" i="5"/>
  <c r="BG1925" i="5"/>
  <c r="AP786" i="5"/>
  <c r="AP789" i="5"/>
  <c r="AP784" i="5"/>
  <c r="AP779" i="5"/>
  <c r="AP773" i="5"/>
  <c r="AP768" i="5"/>
  <c r="AL788" i="5"/>
  <c r="AL782" i="5"/>
  <c r="AL777" i="5"/>
  <c r="AL772" i="5"/>
  <c r="AL766" i="5"/>
  <c r="AP788" i="5"/>
  <c r="AP783" i="5"/>
  <c r="AP777" i="5"/>
  <c r="AP772" i="5"/>
  <c r="AP767" i="5"/>
  <c r="AL786" i="5"/>
  <c r="AL781" i="5"/>
  <c r="AL776" i="5"/>
  <c r="AL770" i="5"/>
  <c r="AL765" i="5"/>
  <c r="AP787" i="5"/>
  <c r="AP781" i="5"/>
  <c r="AP776" i="5"/>
  <c r="AP771" i="5"/>
  <c r="AP765" i="5"/>
  <c r="AL785" i="5"/>
  <c r="AL780" i="5"/>
  <c r="AL774" i="5"/>
  <c r="AL769" i="5"/>
  <c r="AL778" i="5"/>
  <c r="AP775" i="5"/>
  <c r="AN1779" i="5"/>
  <c r="AV1779" i="5"/>
  <c r="AL2261" i="5"/>
  <c r="AL2265" i="5"/>
  <c r="AL2269" i="5"/>
  <c r="AL2273" i="5"/>
  <c r="AL2277" i="5"/>
  <c r="AL2281" i="5"/>
  <c r="AL2285" i="5"/>
  <c r="AX2264" i="5"/>
  <c r="AX2268" i="5"/>
  <c r="AX2272" i="5"/>
  <c r="AX2276" i="5"/>
  <c r="AX2280" i="5"/>
  <c r="AX2284" i="5"/>
  <c r="BB2263" i="5"/>
  <c r="BB2267" i="5"/>
  <c r="BB2271" i="5"/>
  <c r="BB2275" i="5"/>
  <c r="BB2279" i="5"/>
  <c r="BB2283" i="5"/>
  <c r="BF2262" i="5"/>
  <c r="BF2266" i="5"/>
  <c r="BF2270" i="5"/>
  <c r="BF2274" i="5"/>
  <c r="BF2278" i="5"/>
  <c r="BF2282" i="5"/>
  <c r="AP2264" i="5"/>
  <c r="AP2268" i="5"/>
  <c r="AP2272" i="5"/>
  <c r="AP2276" i="5"/>
  <c r="AP2280" i="5"/>
  <c r="AP2284" i="5"/>
  <c r="AR2293" i="5"/>
  <c r="BG1912" i="5"/>
  <c r="BG1913" i="5"/>
  <c r="BB1914" i="5"/>
  <c r="BG1916" i="5"/>
  <c r="BB1918" i="5"/>
  <c r="BL1918" i="5"/>
  <c r="BG1920" i="5"/>
  <c r="BG1921" i="5"/>
  <c r="BB1922" i="5"/>
  <c r="BL1922" i="5"/>
  <c r="BL1923" i="5"/>
  <c r="BG1924" i="5"/>
  <c r="BB1926" i="5"/>
  <c r="BL1927" i="5"/>
  <c r="BG1928" i="5"/>
  <c r="BG1929" i="5"/>
  <c r="BL1929" i="5"/>
  <c r="BB1930" i="5"/>
  <c r="BG1932" i="5"/>
  <c r="BB1934" i="5"/>
  <c r="BL1934" i="5"/>
  <c r="BG1936" i="5"/>
  <c r="BG1937" i="5"/>
  <c r="BB1938" i="5"/>
  <c r="BL1938" i="5"/>
  <c r="BL1939" i="5"/>
  <c r="BG1940" i="5"/>
  <c r="BB1942" i="5"/>
  <c r="BL1943" i="5"/>
  <c r="BG1944" i="5"/>
  <c r="BG1945" i="5"/>
  <c r="BB1946" i="5"/>
  <c r="BQ2108" i="5"/>
  <c r="AL2147" i="5"/>
  <c r="AN1780" i="5"/>
  <c r="AV1780" i="5"/>
  <c r="AL2262" i="5"/>
  <c r="AL2266" i="5"/>
  <c r="AL2270" i="5"/>
  <c r="AL2274" i="5"/>
  <c r="AL2278" i="5"/>
  <c r="AL2282" i="5"/>
  <c r="AX2261" i="5"/>
  <c r="AX2265" i="5"/>
  <c r="AX2269" i="5"/>
  <c r="AX2273" i="5"/>
  <c r="AX2277" i="5"/>
  <c r="AX2281" i="5"/>
  <c r="AX2285" i="5"/>
  <c r="BB2264" i="5"/>
  <c r="BB2268" i="5"/>
  <c r="BB2272" i="5"/>
  <c r="BB2276" i="5"/>
  <c r="BB2280" i="5"/>
  <c r="BB2284" i="5"/>
  <c r="BF2263" i="5"/>
  <c r="BF2267" i="5"/>
  <c r="BF2271" i="5"/>
  <c r="BF2275" i="5"/>
  <c r="BF2279" i="5"/>
  <c r="BF2283" i="5"/>
  <c r="AP2261" i="5"/>
  <c r="AP2263" i="5"/>
  <c r="AP2267" i="5"/>
  <c r="AP2271" i="5"/>
  <c r="AP2275" i="5"/>
  <c r="AP2279" i="5"/>
  <c r="AP2283" i="5"/>
  <c r="BD2293" i="5"/>
  <c r="BB1929" i="5"/>
  <c r="BB1933" i="5"/>
  <c r="BG1933" i="5"/>
  <c r="BL1933" i="5"/>
  <c r="BB1937" i="5"/>
  <c r="BB1941" i="5"/>
  <c r="BG1941" i="5"/>
  <c r="BB1945" i="5"/>
  <c r="BL1945" i="5"/>
  <c r="AJ1779" i="5"/>
  <c r="AL2263" i="5"/>
  <c r="AL2267" i="5"/>
  <c r="AL2271" i="5"/>
  <c r="AL2275" i="5"/>
  <c r="AL2279" i="5"/>
  <c r="AL2283" i="5"/>
  <c r="AX2262" i="5"/>
  <c r="AX2266" i="5"/>
  <c r="AX2270" i="5"/>
  <c r="AX2274" i="5"/>
  <c r="AX2278" i="5"/>
  <c r="AX2282" i="5"/>
  <c r="BB2261" i="5"/>
  <c r="BB2265" i="5"/>
  <c r="BB2269" i="5"/>
  <c r="BB2273" i="5"/>
  <c r="BB2277" i="5"/>
  <c r="BB2281" i="5"/>
  <c r="BB2285" i="5"/>
  <c r="BF2264" i="5"/>
  <c r="BF2268" i="5"/>
  <c r="BF2272" i="5"/>
  <c r="BF2276" i="5"/>
  <c r="BF2280" i="5"/>
  <c r="AP2262" i="5"/>
  <c r="AP2266" i="5"/>
  <c r="AP2270" i="5"/>
  <c r="AP2274" i="5"/>
  <c r="AP2278" i="5"/>
  <c r="AP2282" i="5"/>
  <c r="AZ2293" i="5"/>
  <c r="AL2224" i="5"/>
  <c r="AP2224" i="5"/>
  <c r="AX2224" i="5"/>
  <c r="BB2224" i="5"/>
  <c r="BF2224" i="5"/>
  <c r="AL2225" i="5"/>
  <c r="AP2225" i="5"/>
  <c r="AX2225" i="5"/>
  <c r="BB2225" i="5"/>
  <c r="BF2225" i="5"/>
  <c r="AL2226" i="5"/>
  <c r="AP2226" i="5"/>
  <c r="AX2226" i="5"/>
  <c r="BB2226" i="5"/>
  <c r="BF2226" i="5"/>
  <c r="AL2227" i="5"/>
  <c r="AP2227" i="5"/>
  <c r="AX2227" i="5"/>
  <c r="BB2227" i="5"/>
  <c r="BF2227" i="5"/>
  <c r="AL2228" i="5"/>
  <c r="AP2228" i="5"/>
  <c r="AX2228" i="5"/>
  <c r="BB2228" i="5"/>
  <c r="BF2228" i="5"/>
  <c r="AL2229" i="5"/>
  <c r="AP2229" i="5"/>
  <c r="AX2229" i="5"/>
  <c r="BB2229" i="5"/>
  <c r="BF2229" i="5"/>
  <c r="AL2230" i="5"/>
  <c r="AP2230" i="5"/>
  <c r="AX2230" i="5"/>
  <c r="BB2230" i="5"/>
  <c r="BF2230" i="5"/>
  <c r="AL2231" i="5"/>
  <c r="AP2231" i="5"/>
  <c r="AX2231" i="5"/>
  <c r="BB2231" i="5"/>
  <c r="BF2231" i="5"/>
  <c r="AL2232" i="5"/>
  <c r="AP2232" i="5"/>
  <c r="AX2232" i="5"/>
  <c r="BB2232" i="5"/>
  <c r="BF2232" i="5"/>
  <c r="AL2233" i="5"/>
  <c r="AP2233" i="5"/>
  <c r="AX2233" i="5"/>
  <c r="BB2233" i="5"/>
  <c r="BF2233" i="5"/>
  <c r="AL2234" i="5"/>
  <c r="AP2234" i="5"/>
  <c r="AX2234" i="5"/>
  <c r="BB2234" i="5"/>
  <c r="BF2234" i="5"/>
  <c r="AL2235" i="5"/>
  <c r="AP2235" i="5"/>
  <c r="AX2235" i="5"/>
  <c r="BB2235" i="5"/>
  <c r="BF2235" i="5"/>
  <c r="AL2236" i="5"/>
  <c r="AP2236" i="5"/>
  <c r="AX2236" i="5"/>
  <c r="BB2236" i="5"/>
  <c r="BF2236" i="5"/>
  <c r="AL2237" i="5"/>
  <c r="AP2237" i="5"/>
  <c r="AX2237" i="5"/>
  <c r="BB2237" i="5"/>
  <c r="AX2223" i="5"/>
  <c r="AL2223" i="5"/>
  <c r="BB2223" i="5"/>
  <c r="BF2223" i="5"/>
  <c r="AP2223" i="5"/>
  <c r="BF2247" i="5"/>
  <c r="BB2247" i="5"/>
  <c r="AX2247" i="5"/>
  <c r="AP2247" i="5"/>
  <c r="AL2247" i="5"/>
  <c r="BF2246" i="5"/>
  <c r="BB2246" i="5"/>
  <c r="AX2246" i="5"/>
  <c r="AP2246" i="5"/>
  <c r="AL2246" i="5"/>
  <c r="BF2245" i="5"/>
  <c r="BB2245" i="5"/>
  <c r="AX2245" i="5"/>
  <c r="AP2245" i="5"/>
  <c r="AL2245" i="5"/>
  <c r="BF2244" i="5"/>
  <c r="BB2244" i="5"/>
  <c r="AX2244" i="5"/>
  <c r="AP2244" i="5"/>
  <c r="AL2244" i="5"/>
  <c r="BF2243" i="5"/>
  <c r="BB2243" i="5"/>
  <c r="AX2243" i="5"/>
  <c r="AP2243" i="5"/>
  <c r="AL2243" i="5"/>
  <c r="BF2242" i="5"/>
  <c r="BB2242" i="5"/>
  <c r="AX2242" i="5"/>
  <c r="AP2242" i="5"/>
  <c r="AL2242" i="5"/>
  <c r="BF2241" i="5"/>
  <c r="BB2241" i="5"/>
  <c r="AX2241" i="5"/>
  <c r="AP2241" i="5"/>
  <c r="AL2241" i="5"/>
  <c r="BF2240" i="5"/>
  <c r="BB2240" i="5"/>
  <c r="AX2240" i="5"/>
  <c r="AP2240" i="5"/>
  <c r="AL2240" i="5"/>
  <c r="BF2239" i="5"/>
  <c r="BB2239" i="5"/>
  <c r="AX2239" i="5"/>
  <c r="AP2239" i="5"/>
  <c r="AL2239" i="5"/>
  <c r="BF2238" i="5"/>
  <c r="BB2238" i="5"/>
  <c r="AX2238" i="5"/>
  <c r="AP2238" i="5"/>
  <c r="AL2238" i="5"/>
  <c r="BF2237" i="5"/>
  <c r="AP1541" i="5"/>
  <c r="AP1537" i="5"/>
  <c r="AP1533" i="5"/>
  <c r="AP1529" i="5"/>
  <c r="AP1521" i="5"/>
  <c r="AJ1607" i="5"/>
  <c r="AJ1603" i="5"/>
  <c r="AJ1595" i="5"/>
  <c r="AJ1591" i="5"/>
  <c r="AJ1651" i="5"/>
  <c r="AJ1647" i="5"/>
  <c r="AJ1673" i="5"/>
  <c r="AJ1735" i="5"/>
  <c r="AJ1727" i="5"/>
  <c r="AJ1723" i="5"/>
  <c r="AP828" i="5"/>
  <c r="AL992" i="5"/>
  <c r="AL988" i="5"/>
  <c r="AL984" i="5"/>
  <c r="AL980" i="5"/>
  <c r="AL976" i="5"/>
  <c r="AL972" i="5"/>
  <c r="AL991" i="5"/>
  <c r="AL987" i="5"/>
  <c r="AL983" i="5"/>
  <c r="AL979" i="5"/>
  <c r="AL975" i="5"/>
  <c r="AL971" i="5"/>
  <c r="AL990" i="5"/>
  <c r="AL982" i="5"/>
  <c r="AL974" i="5"/>
  <c r="AL994" i="5"/>
  <c r="AL986" i="5"/>
  <c r="AL978" i="5"/>
  <c r="AL970" i="5"/>
  <c r="AL989" i="5"/>
  <c r="AL981" i="5"/>
  <c r="AL973" i="5"/>
  <c r="AL1446" i="5"/>
  <c r="AL1454" i="5"/>
  <c r="AL1462" i="5"/>
  <c r="AL1518" i="5"/>
  <c r="AP1536" i="5"/>
  <c r="AP1524" i="5"/>
  <c r="AJ1596" i="5"/>
  <c r="AL977" i="5"/>
  <c r="AJ1561" i="5"/>
  <c r="AJ1557" i="5"/>
  <c r="AJ1553" i="5"/>
  <c r="AJ1560" i="5"/>
  <c r="AJ1556" i="5"/>
  <c r="AJ1552" i="5"/>
  <c r="AJ1559" i="5"/>
  <c r="AJ1554" i="5"/>
  <c r="AJ1558" i="5"/>
  <c r="AJ1555" i="5"/>
  <c r="AJ1657" i="5"/>
  <c r="AX1447" i="5"/>
  <c r="AX1458" i="5"/>
  <c r="AL1526" i="5"/>
  <c r="AJ1573" i="5"/>
  <c r="AJ1577" i="5"/>
  <c r="AJ1690" i="5"/>
  <c r="AL985" i="5"/>
  <c r="AL993" i="5"/>
  <c r="AX1429" i="5"/>
  <c r="AX1426" i="5"/>
  <c r="AJ1764" i="5"/>
  <c r="AJ1760" i="5"/>
  <c r="AJ1763" i="5"/>
  <c r="AJ1761" i="5"/>
  <c r="AJ1762" i="5"/>
  <c r="AL743" i="5"/>
  <c r="AL735" i="5"/>
  <c r="AL731" i="5"/>
  <c r="AL727" i="5"/>
  <c r="AP1528" i="5"/>
  <c r="AJ1592" i="5"/>
  <c r="AJ1691" i="5"/>
  <c r="BL1944" i="5"/>
  <c r="BL1940" i="5"/>
  <c r="BL1936" i="5"/>
  <c r="BL1932" i="5"/>
  <c r="BL1928" i="5"/>
  <c r="BL1924" i="5"/>
  <c r="BL1920" i="5"/>
  <c r="BL1916" i="5"/>
  <c r="BL1912" i="5"/>
  <c r="BL1908" i="5"/>
  <c r="BL1904" i="5"/>
  <c r="BL1900" i="5"/>
  <c r="BL1896" i="5"/>
  <c r="BL1892" i="5"/>
  <c r="BL1888" i="5"/>
  <c r="BL1884" i="5"/>
  <c r="BL1880" i="5"/>
  <c r="BL1876" i="5"/>
  <c r="BL1872" i="5"/>
  <c r="BL1868" i="5"/>
  <c r="BL1864" i="5"/>
  <c r="BL1860" i="5"/>
  <c r="BL1856" i="5"/>
  <c r="BL1852" i="5"/>
  <c r="BL1848" i="5"/>
  <c r="BB1799" i="5"/>
  <c r="BB1803" i="5"/>
  <c r="BB1807" i="5"/>
  <c r="BB1811" i="5"/>
  <c r="BB1815" i="5"/>
  <c r="BB1819" i="5"/>
  <c r="BB1823" i="5"/>
  <c r="BB1827" i="5"/>
  <c r="BB1831" i="5"/>
  <c r="BB1835" i="5"/>
  <c r="BB1839" i="5"/>
  <c r="BB1843" i="5"/>
  <c r="BB1847" i="5"/>
  <c r="BB1851" i="5"/>
  <c r="BB1855" i="5"/>
  <c r="BB1859" i="5"/>
  <c r="BB1863" i="5"/>
  <c r="BB1867" i="5"/>
  <c r="BB1871" i="5"/>
  <c r="BB1875" i="5"/>
  <c r="BB1879" i="5"/>
  <c r="BB1883" i="5"/>
  <c r="BB1887" i="5"/>
  <c r="BB1891" i="5"/>
  <c r="BB1895" i="5"/>
  <c r="BB1899" i="5"/>
  <c r="BB1903" i="5"/>
  <c r="BB1907" i="5"/>
  <c r="BB1911" i="5"/>
  <c r="BB1915" i="5"/>
  <c r="BB1919" i="5"/>
  <c r="BB1923" i="5"/>
  <c r="BB1927" i="5"/>
  <c r="BB1931" i="5"/>
  <c r="BB1935" i="5"/>
  <c r="BB1939" i="5"/>
  <c r="BB1943" i="5"/>
  <c r="BB1947" i="5"/>
  <c r="BG1802" i="5"/>
  <c r="BG1806" i="5"/>
  <c r="BG1810" i="5"/>
  <c r="BG1814" i="5"/>
  <c r="BG1818" i="5"/>
  <c r="BG1822" i="5"/>
  <c r="BG1826" i="5"/>
  <c r="BG1830" i="5"/>
  <c r="BG1834" i="5"/>
  <c r="BG1838" i="5"/>
  <c r="BG1842" i="5"/>
  <c r="BG1846" i="5"/>
  <c r="BG1850" i="5"/>
  <c r="BG1854" i="5"/>
  <c r="BG1858" i="5"/>
  <c r="BG1862" i="5"/>
  <c r="BG1866" i="5"/>
  <c r="BG1870" i="5"/>
  <c r="BG1874" i="5"/>
  <c r="BG1878" i="5"/>
  <c r="BG1882" i="5"/>
  <c r="BG1886" i="5"/>
  <c r="BG1890" i="5"/>
  <c r="BG1894" i="5"/>
  <c r="BG1898" i="5"/>
  <c r="BG1902" i="5"/>
  <c r="BG1906" i="5"/>
  <c r="BG1910" i="5"/>
  <c r="BG1914" i="5"/>
  <c r="BG1918" i="5"/>
  <c r="BG1922" i="5"/>
  <c r="BG1926" i="5"/>
  <c r="BG1930" i="5"/>
  <c r="BG1934" i="5"/>
  <c r="BG1938" i="5"/>
  <c r="BG1942" i="5"/>
  <c r="BG1946" i="5"/>
  <c r="BL1801" i="5"/>
  <c r="BL1805" i="5"/>
  <c r="BL1809" i="5"/>
  <c r="BL1813" i="5"/>
  <c r="BL1817" i="5"/>
  <c r="BL1821" i="5"/>
  <c r="BL1825" i="5"/>
  <c r="BL1829" i="5"/>
  <c r="BL1833" i="5"/>
  <c r="BL1837" i="5"/>
  <c r="BL1841" i="5"/>
  <c r="BL1845" i="5"/>
  <c r="BL1850" i="5"/>
  <c r="BL1855" i="5"/>
  <c r="BL1861" i="5"/>
  <c r="BL1866" i="5"/>
  <c r="BL1871" i="5"/>
  <c r="BL1877" i="5"/>
  <c r="BL1882" i="5"/>
  <c r="BL1887" i="5"/>
  <c r="BL1893" i="5"/>
  <c r="BL1898" i="5"/>
  <c r="BL1903" i="5"/>
  <c r="BL1909" i="5"/>
  <c r="BL1914" i="5"/>
  <c r="BL1919" i="5"/>
  <c r="BL1925" i="5"/>
  <c r="BL1930" i="5"/>
  <c r="BL1935" i="5"/>
  <c r="BL1941" i="5"/>
  <c r="BL1946" i="5"/>
  <c r="BO2089" i="5"/>
  <c r="AL805" i="5"/>
  <c r="AL813" i="5"/>
  <c r="AL821" i="5"/>
  <c r="AL829" i="5"/>
  <c r="AP812" i="5"/>
  <c r="AP820" i="5"/>
  <c r="AX1503" i="5"/>
  <c r="AX1499" i="5"/>
  <c r="AX1495" i="5"/>
  <c r="AX1491" i="5"/>
  <c r="AX1487" i="5"/>
  <c r="AX1498" i="5"/>
  <c r="AX1493" i="5"/>
  <c r="AX1488" i="5"/>
  <c r="AX1483" i="5"/>
  <c r="AX1479" i="5"/>
  <c r="AP1501" i="5"/>
  <c r="AP1497" i="5"/>
  <c r="AP1493" i="5"/>
  <c r="AP1489" i="5"/>
  <c r="AP1485" i="5"/>
  <c r="AP1481" i="5"/>
  <c r="AL1502" i="5"/>
  <c r="AL1498" i="5"/>
  <c r="AL1494" i="5"/>
  <c r="AL1490" i="5"/>
  <c r="AL1486" i="5"/>
  <c r="AL1482" i="5"/>
  <c r="AX1497" i="5"/>
  <c r="AX1490" i="5"/>
  <c r="AX1484" i="5"/>
  <c r="AP1502" i="5"/>
  <c r="AP1496" i="5"/>
  <c r="AP1491" i="5"/>
  <c r="AP1486" i="5"/>
  <c r="AP1480" i="5"/>
  <c r="AL1500" i="5"/>
  <c r="AL1495" i="5"/>
  <c r="AL1489" i="5"/>
  <c r="AL1484" i="5"/>
  <c r="AL1479" i="5"/>
  <c r="AX1502" i="5"/>
  <c r="AX1496" i="5"/>
  <c r="AX1489" i="5"/>
  <c r="AX1482" i="5"/>
  <c r="AP1500" i="5"/>
  <c r="AP1495" i="5"/>
  <c r="AP1490" i="5"/>
  <c r="AP1484" i="5"/>
  <c r="AP1479" i="5"/>
  <c r="AL1499" i="5"/>
  <c r="AL1493" i="5"/>
  <c r="AL1488" i="5"/>
  <c r="AL1483" i="5"/>
  <c r="AL1485" i="5"/>
  <c r="AL1496" i="5"/>
  <c r="AP1482" i="5"/>
  <c r="AP1492" i="5"/>
  <c r="AP1503" i="5"/>
  <c r="AX1485" i="5"/>
  <c r="AX1500" i="5"/>
  <c r="AP826" i="5"/>
  <c r="AP822" i="5"/>
  <c r="AP818" i="5"/>
  <c r="AP814" i="5"/>
  <c r="AP810" i="5"/>
  <c r="AP806" i="5"/>
  <c r="AL827" i="5"/>
  <c r="AL823" i="5"/>
  <c r="AL819" i="5"/>
  <c r="AL815" i="5"/>
  <c r="AL811" i="5"/>
  <c r="AL807" i="5"/>
  <c r="AP829" i="5"/>
  <c r="AP825" i="5"/>
  <c r="AP821" i="5"/>
  <c r="AP817" i="5"/>
  <c r="AP813" i="5"/>
  <c r="AP809" i="5"/>
  <c r="AP805" i="5"/>
  <c r="AL826" i="5"/>
  <c r="AL822" i="5"/>
  <c r="AL818" i="5"/>
  <c r="AL814" i="5"/>
  <c r="AL810" i="5"/>
  <c r="AL806" i="5"/>
  <c r="AL812" i="5"/>
  <c r="AL820" i="5"/>
  <c r="AL828" i="5"/>
  <c r="AP811" i="5"/>
  <c r="AP819" i="5"/>
  <c r="AP827" i="5"/>
  <c r="AJ1631" i="5"/>
  <c r="AL2183" i="5"/>
  <c r="AL2187" i="5"/>
  <c r="AP2187" i="5"/>
  <c r="AX2187" i="5"/>
  <c r="AL2191" i="5"/>
  <c r="AP2191" i="5"/>
  <c r="AX2191" i="5"/>
  <c r="AL2195" i="5"/>
  <c r="AP2195" i="5"/>
  <c r="AX2195" i="5"/>
  <c r="AL2199" i="5"/>
  <c r="AP2199" i="5"/>
  <c r="AX2199" i="5"/>
  <c r="AL2203" i="5"/>
  <c r="AP2203" i="5"/>
  <c r="AX2203" i="5"/>
  <c r="AL2207" i="5"/>
  <c r="AP2207" i="5"/>
  <c r="AX2207" i="5"/>
  <c r="AL747" i="5"/>
  <c r="AL739" i="5"/>
  <c r="AP1540" i="5"/>
  <c r="AP1532" i="5"/>
  <c r="AP1520" i="5"/>
  <c r="AJ1578" i="5"/>
  <c r="AJ1604" i="5"/>
  <c r="AJ1600" i="5"/>
  <c r="AJ1643" i="5"/>
  <c r="AJ1747" i="5"/>
  <c r="AL748" i="5"/>
  <c r="AL744" i="5"/>
  <c r="AL1542" i="5"/>
  <c r="AL1538" i="5"/>
  <c r="AL1534" i="5"/>
  <c r="AL1530" i="5"/>
  <c r="AL1522" i="5"/>
  <c r="BB1800" i="5"/>
  <c r="BB1804" i="5"/>
  <c r="BB1808" i="5"/>
  <c r="BB1812" i="5"/>
  <c r="BB1816" i="5"/>
  <c r="BB1820" i="5"/>
  <c r="BB1824" i="5"/>
  <c r="BB1828" i="5"/>
  <c r="BB1832" i="5"/>
  <c r="BB1836" i="5"/>
  <c r="BB1840" i="5"/>
  <c r="BB1844" i="5"/>
  <c r="BB1848" i="5"/>
  <c r="BB1852" i="5"/>
  <c r="BB1856" i="5"/>
  <c r="BB1860" i="5"/>
  <c r="BB1864" i="5"/>
  <c r="BB1868" i="5"/>
  <c r="BB1872" i="5"/>
  <c r="BB1876" i="5"/>
  <c r="BB1880" i="5"/>
  <c r="BB1884" i="5"/>
  <c r="BB1888" i="5"/>
  <c r="BB1892" i="5"/>
  <c r="BB1896" i="5"/>
  <c r="BB1900" i="5"/>
  <c r="BB1904" i="5"/>
  <c r="BB1908" i="5"/>
  <c r="BB1912" i="5"/>
  <c r="BB1916" i="5"/>
  <c r="BB1920" i="5"/>
  <c r="BB1924" i="5"/>
  <c r="BB1928" i="5"/>
  <c r="BB1932" i="5"/>
  <c r="BB1936" i="5"/>
  <c r="BB1940" i="5"/>
  <c r="BB1944" i="5"/>
  <c r="BG1799" i="5"/>
  <c r="BG1803" i="5"/>
  <c r="BG1807" i="5"/>
  <c r="BG1811" i="5"/>
  <c r="BG1815" i="5"/>
  <c r="BG1819" i="5"/>
  <c r="BG1823" i="5"/>
  <c r="BG1827" i="5"/>
  <c r="BG1831" i="5"/>
  <c r="BG1835" i="5"/>
  <c r="BG1839" i="5"/>
  <c r="BG1843" i="5"/>
  <c r="BG1847" i="5"/>
  <c r="BG1851" i="5"/>
  <c r="BG1855" i="5"/>
  <c r="BG1859" i="5"/>
  <c r="BG1863" i="5"/>
  <c r="BG1867" i="5"/>
  <c r="BG1871" i="5"/>
  <c r="BG1875" i="5"/>
  <c r="BG1879" i="5"/>
  <c r="BG1883" i="5"/>
  <c r="BG1887" i="5"/>
  <c r="BG1891" i="5"/>
  <c r="BG1895" i="5"/>
  <c r="BG1899" i="5"/>
  <c r="BG1903" i="5"/>
  <c r="BG1907" i="5"/>
  <c r="BG1911" i="5"/>
  <c r="BG1915" i="5"/>
  <c r="BG1919" i="5"/>
  <c r="BG1923" i="5"/>
  <c r="BG1927" i="5"/>
  <c r="BG1931" i="5"/>
  <c r="BG1935" i="5"/>
  <c r="BG1939" i="5"/>
  <c r="BG1943" i="5"/>
  <c r="BG1947" i="5"/>
  <c r="BL1802" i="5"/>
  <c r="BL1806" i="5"/>
  <c r="BL1810" i="5"/>
  <c r="BL1814" i="5"/>
  <c r="BL1818" i="5"/>
  <c r="BL1822" i="5"/>
  <c r="BL1826" i="5"/>
  <c r="BL1830" i="5"/>
  <c r="BL1834" i="5"/>
  <c r="BL1838" i="5"/>
  <c r="BL1842" i="5"/>
  <c r="BL1846" i="5"/>
  <c r="BL1851" i="5"/>
  <c r="BL1857" i="5"/>
  <c r="BL1862" i="5"/>
  <c r="BL1867" i="5"/>
  <c r="BL1873" i="5"/>
  <c r="BL1878" i="5"/>
  <c r="BL1883" i="5"/>
  <c r="BL1889" i="5"/>
  <c r="BL1894" i="5"/>
  <c r="BL1899" i="5"/>
  <c r="BL1905" i="5"/>
  <c r="BL1910" i="5"/>
  <c r="BL1915" i="5"/>
  <c r="BL1921" i="5"/>
  <c r="BL1926" i="5"/>
  <c r="BL1931" i="5"/>
  <c r="BL1937" i="5"/>
  <c r="BL1942" i="5"/>
  <c r="BL1947" i="5"/>
  <c r="AL750" i="5"/>
  <c r="AL808" i="5"/>
  <c r="AL816" i="5"/>
  <c r="AL824" i="5"/>
  <c r="AP807" i="5"/>
  <c r="AP815" i="5"/>
  <c r="AP823" i="5"/>
  <c r="AX1465" i="5"/>
  <c r="AX1461" i="5"/>
  <c r="AX1457" i="5"/>
  <c r="AX1453" i="5"/>
  <c r="AX1449" i="5"/>
  <c r="AX1445" i="5"/>
  <c r="AP1467" i="5"/>
  <c r="AP1463" i="5"/>
  <c r="AP1459" i="5"/>
  <c r="AP1455" i="5"/>
  <c r="AP1451" i="5"/>
  <c r="AX1466" i="5"/>
  <c r="AX1460" i="5"/>
  <c r="AX1455" i="5"/>
  <c r="AX1450" i="5"/>
  <c r="AX1444" i="5"/>
  <c r="AP1462" i="5"/>
  <c r="AP1457" i="5"/>
  <c r="AP1452" i="5"/>
  <c r="AP1447" i="5"/>
  <c r="AP1443" i="5"/>
  <c r="AL1464" i="5"/>
  <c r="AL1460" i="5"/>
  <c r="AL1456" i="5"/>
  <c r="AL1452" i="5"/>
  <c r="AL1448" i="5"/>
  <c r="AL1444" i="5"/>
  <c r="AX1464" i="5"/>
  <c r="AX1459" i="5"/>
  <c r="AX1454" i="5"/>
  <c r="AX1448" i="5"/>
  <c r="AX1443" i="5"/>
  <c r="AP1466" i="5"/>
  <c r="AP1461" i="5"/>
  <c r="AP1456" i="5"/>
  <c r="AP1450" i="5"/>
  <c r="AP1446" i="5"/>
  <c r="AL1467" i="5"/>
  <c r="AL1463" i="5"/>
  <c r="AL1459" i="5"/>
  <c r="AL1455" i="5"/>
  <c r="AL1451" i="5"/>
  <c r="AL1447" i="5"/>
  <c r="AL1443" i="5"/>
  <c r="AL1449" i="5"/>
  <c r="AL1457" i="5"/>
  <c r="AL1465" i="5"/>
  <c r="AP1448" i="5"/>
  <c r="AP1458" i="5"/>
  <c r="AX1451" i="5"/>
  <c r="AX1462" i="5"/>
  <c r="AL1487" i="5"/>
  <c r="AL1497" i="5"/>
  <c r="AP1483" i="5"/>
  <c r="AP1494" i="5"/>
  <c r="AX1486" i="5"/>
  <c r="AX1501" i="5"/>
  <c r="AJ1765" i="5"/>
  <c r="AJ1749" i="5"/>
  <c r="AL767" i="5"/>
  <c r="AL771" i="5"/>
  <c r="AL775" i="5"/>
  <c r="AL779" i="5"/>
  <c r="AL783" i="5"/>
  <c r="AL787" i="5"/>
  <c r="AP766" i="5"/>
  <c r="AP770" i="5"/>
  <c r="AP774" i="5"/>
  <c r="AP778" i="5"/>
  <c r="AP782" i="5"/>
  <c r="AJ857" i="5"/>
  <c r="B862" i="5" s="1"/>
  <c r="AJ1576" i="5"/>
  <c r="AJ1572" i="5"/>
  <c r="AJ1579" i="5"/>
  <c r="AJ1575" i="5"/>
  <c r="AJ1571" i="5"/>
  <c r="AJ1574" i="5"/>
  <c r="AJ1606" i="5"/>
  <c r="AJ1697" i="5"/>
  <c r="AJ1693" i="5"/>
  <c r="AJ1689" i="5"/>
  <c r="AJ1700" i="5"/>
  <c r="AJ1696" i="5"/>
  <c r="AJ1692" i="5"/>
  <c r="AJ1695" i="5"/>
  <c r="AJ1694" i="5"/>
  <c r="AL2149" i="5"/>
  <c r="AL2153" i="5"/>
  <c r="AL2157" i="5"/>
  <c r="AL2161" i="5"/>
  <c r="AL2165" i="5"/>
  <c r="AL2169" i="5"/>
  <c r="AX2183" i="5"/>
  <c r="AL2206" i="5"/>
  <c r="AX2205" i="5"/>
  <c r="AL2202" i="5"/>
  <c r="AX2201" i="5"/>
  <c r="AL2198" i="5"/>
  <c r="AX2197" i="5"/>
  <c r="AL2194" i="5"/>
  <c r="AX2193" i="5"/>
  <c r="AL2190" i="5"/>
  <c r="AX2189" i="5"/>
  <c r="AL2186" i="5"/>
  <c r="AX2185" i="5"/>
  <c r="AJ1679" i="5"/>
  <c r="AJ1675" i="5"/>
  <c r="AJ1671" i="5"/>
  <c r="AJ1678" i="5"/>
  <c r="AJ1674" i="5"/>
  <c r="AJ1670" i="5"/>
  <c r="AJ1676" i="5"/>
  <c r="AJ1733" i="5"/>
  <c r="AJ1729" i="5"/>
  <c r="AJ1725" i="5"/>
  <c r="AJ1721" i="5"/>
  <c r="AJ1717" i="5"/>
  <c r="AJ1713" i="5"/>
  <c r="AJ1736" i="5"/>
  <c r="AJ1732" i="5"/>
  <c r="AJ1728" i="5"/>
  <c r="AJ1724" i="5"/>
  <c r="AJ1720" i="5"/>
  <c r="AJ1716" i="5"/>
  <c r="AJ1712" i="5"/>
  <c r="AJ1718" i="5"/>
  <c r="AJ1726" i="5"/>
  <c r="AJ1734" i="5"/>
  <c r="AP2206" i="5"/>
  <c r="AL2205" i="5"/>
  <c r="AX2204" i="5"/>
  <c r="AP2202" i="5"/>
  <c r="AL2201" i="5"/>
  <c r="AX2200" i="5"/>
  <c r="AP2198" i="5"/>
  <c r="AL2197" i="5"/>
  <c r="AX2196" i="5"/>
  <c r="AP2194" i="5"/>
  <c r="AL2193" i="5"/>
  <c r="AX2192" i="5"/>
  <c r="AP2190" i="5"/>
  <c r="AL2189" i="5"/>
  <c r="AX2188" i="5"/>
  <c r="AP2186" i="5"/>
  <c r="AL2185" i="5"/>
  <c r="AX2184" i="5"/>
  <c r="AL1519" i="5"/>
  <c r="AL1523" i="5"/>
  <c r="AL1527" i="5"/>
  <c r="AL1531" i="5"/>
  <c r="AL1535" i="5"/>
  <c r="AL1539" i="5"/>
  <c r="AP1518" i="5"/>
  <c r="AP1522" i="5"/>
  <c r="AP1526" i="5"/>
  <c r="AP1530" i="5"/>
  <c r="AP1534" i="5"/>
  <c r="AP1538" i="5"/>
  <c r="AP1542" i="5"/>
  <c r="AJ1589" i="5"/>
  <c r="AJ1593" i="5"/>
  <c r="AJ1597" i="5"/>
  <c r="AJ1601" i="5"/>
  <c r="AJ1605" i="5"/>
  <c r="AJ1644" i="5"/>
  <c r="AJ1648" i="5"/>
  <c r="AJ1652" i="5"/>
  <c r="AJ1656" i="5"/>
  <c r="AJ1748" i="5"/>
  <c r="AL2148" i="5"/>
  <c r="AL2152" i="5"/>
  <c r="AL2156" i="5"/>
  <c r="AL2160" i="5"/>
  <c r="AL2164" i="5"/>
  <c r="AL2168" i="5"/>
  <c r="AP2183" i="5"/>
  <c r="AP2205" i="5"/>
  <c r="AL2204" i="5"/>
  <c r="AP2201" i="5"/>
  <c r="AL2200" i="5"/>
  <c r="AP2197" i="5"/>
  <c r="AL2196" i="5"/>
  <c r="AP2193" i="5"/>
  <c r="AL2192" i="5"/>
  <c r="AP2189" i="5"/>
  <c r="AL2188" i="5"/>
  <c r="AP2185" i="5"/>
  <c r="AL2184" i="5"/>
  <c r="AL1520" i="5"/>
  <c r="AL1524" i="5"/>
  <c r="AL1528" i="5"/>
  <c r="AL1532" i="5"/>
  <c r="AL1536" i="5"/>
  <c r="AL1540" i="5"/>
  <c r="AP1519" i="5"/>
  <c r="AP1523" i="5"/>
  <c r="AP1527" i="5"/>
  <c r="AP1531" i="5"/>
  <c r="AP1535" i="5"/>
  <c r="AP1539" i="5"/>
  <c r="AJ1590" i="5"/>
  <c r="AJ1594" i="5"/>
  <c r="AJ1598" i="5"/>
  <c r="AJ1602" i="5"/>
  <c r="AJ1645" i="5"/>
  <c r="AJ1649" i="5"/>
  <c r="AJ1653" i="5"/>
  <c r="AL2151" i="5"/>
  <c r="AL2155" i="5"/>
  <c r="AL2159" i="5"/>
  <c r="AL2163" i="5"/>
  <c r="AL2167" i="5"/>
  <c r="AL2171" i="5"/>
  <c r="AX2206" i="5"/>
  <c r="AP2204" i="5"/>
  <c r="AX2202" i="5"/>
  <c r="AP2200" i="5"/>
  <c r="AX2198" i="5"/>
  <c r="AP2196" i="5"/>
  <c r="AX2194" i="5"/>
  <c r="AP2192" i="5"/>
  <c r="AX2190" i="5"/>
  <c r="AP2188" i="5"/>
  <c r="AX2186" i="5"/>
  <c r="AP2184" i="5"/>
  <c r="AL1409" i="5"/>
  <c r="AL1413" i="5"/>
  <c r="AL1417" i="5"/>
  <c r="AL1421" i="5"/>
  <c r="AL1425" i="5"/>
  <c r="AL1429" i="5"/>
  <c r="AP1408" i="5"/>
  <c r="AP1412" i="5"/>
  <c r="AP1416" i="5"/>
  <c r="AP1420" i="5"/>
  <c r="AP1424" i="5"/>
  <c r="AP1428" i="5"/>
  <c r="AX1406" i="5"/>
  <c r="AX1410" i="5"/>
  <c r="AX1414" i="5"/>
  <c r="AX1418" i="5"/>
  <c r="AX1422" i="5"/>
  <c r="AX1430" i="5"/>
  <c r="AL1406" i="5"/>
  <c r="AL1410" i="5"/>
  <c r="AL1414" i="5"/>
  <c r="AL1418" i="5"/>
  <c r="AL1422" i="5"/>
  <c r="AL1426" i="5"/>
  <c r="AL1430" i="5"/>
  <c r="AP1409" i="5"/>
  <c r="AP1413" i="5"/>
  <c r="AP1417" i="5"/>
  <c r="AP1421" i="5"/>
  <c r="AP1425" i="5"/>
  <c r="AP1429" i="5"/>
  <c r="AX1407" i="5"/>
  <c r="AX1411" i="5"/>
  <c r="AX1415" i="5"/>
  <c r="AX1419" i="5"/>
  <c r="AX1423" i="5"/>
  <c r="AL1407" i="5"/>
  <c r="AL1411" i="5"/>
  <c r="AL1415" i="5"/>
  <c r="AL1419" i="5"/>
  <c r="AL1423" i="5"/>
  <c r="AL1427" i="5"/>
  <c r="AP1406" i="5"/>
  <c r="AP1410" i="5"/>
  <c r="AP1414" i="5"/>
  <c r="AP1418" i="5"/>
  <c r="AP1422" i="5"/>
  <c r="AP1426" i="5"/>
  <c r="AP1430" i="5"/>
  <c r="AX1408" i="5"/>
  <c r="AX1412" i="5"/>
  <c r="AX1416" i="5"/>
  <c r="AX1420" i="5"/>
  <c r="AX1424" i="5"/>
  <c r="AX1428" i="5"/>
  <c r="AX1427" i="5"/>
  <c r="AL1408" i="5"/>
  <c r="AL1412" i="5"/>
  <c r="AL1416" i="5"/>
  <c r="AL1420" i="5"/>
  <c r="AL1424" i="5"/>
  <c r="AL1428" i="5"/>
  <c r="AP1407" i="5"/>
  <c r="AP1411" i="5"/>
  <c r="AP1415" i="5"/>
  <c r="AP1419" i="5"/>
  <c r="AP1423" i="5"/>
  <c r="AP1427" i="5"/>
  <c r="AX1409" i="5"/>
  <c r="AX1413" i="5"/>
  <c r="AX1417" i="5"/>
  <c r="AX1421" i="5"/>
  <c r="AX1425" i="5"/>
  <c r="AL728" i="5"/>
  <c r="AL732" i="5"/>
  <c r="AL736" i="5"/>
  <c r="AL740" i="5"/>
  <c r="AL729" i="5"/>
  <c r="AL733" i="5"/>
  <c r="AL737" i="5"/>
  <c r="AL741" i="5"/>
  <c r="AL745" i="5"/>
  <c r="AL749" i="5"/>
  <c r="AL726" i="5"/>
  <c r="AL730" i="5"/>
  <c r="AL734" i="5"/>
  <c r="AL738" i="5"/>
  <c r="AL742" i="5"/>
  <c r="AL746" i="5"/>
  <c r="AH1996" i="5"/>
  <c r="AH1967" i="5"/>
  <c r="AH2084" i="5"/>
  <c r="AW2091" i="5"/>
  <c r="AH2092" i="5"/>
  <c r="BL2092" i="5"/>
  <c r="AM2095" i="5"/>
  <c r="AR2096" i="5"/>
  <c r="AH2100" i="5"/>
  <c r="BB2102" i="5"/>
  <c r="AM2103" i="5"/>
  <c r="AW2107" i="5"/>
  <c r="AH2108" i="5"/>
  <c r="AR2112" i="5"/>
  <c r="BG2113" i="5"/>
  <c r="AH1971" i="5"/>
  <c r="AH2028" i="5"/>
  <c r="AH2060" i="5"/>
  <c r="AH2020" i="5"/>
  <c r="AH1988" i="5"/>
  <c r="AH2052" i="5"/>
  <c r="AM1967" i="5"/>
  <c r="BG1969" i="5"/>
  <c r="AR1970" i="5"/>
  <c r="BB1974" i="5"/>
  <c r="AM1975" i="5"/>
  <c r="AR1978" i="5"/>
  <c r="AW1979" i="5"/>
  <c r="AM1983" i="5"/>
  <c r="BG1985" i="5"/>
  <c r="AR1986" i="5"/>
  <c r="BB1990" i="5"/>
  <c r="AM1991" i="5"/>
  <c r="AR1994" i="5"/>
  <c r="AW1995" i="5"/>
  <c r="BL1996" i="5"/>
  <c r="AM1999" i="5"/>
  <c r="BG2001" i="5"/>
  <c r="AR2002" i="5"/>
  <c r="BB2006" i="5"/>
  <c r="AM2007" i="5"/>
  <c r="AR2010" i="5"/>
  <c r="AW2011" i="5"/>
  <c r="AM2015" i="5"/>
  <c r="BG2017" i="5"/>
  <c r="AR2018" i="5"/>
  <c r="BB2022" i="5"/>
  <c r="AM2023" i="5"/>
  <c r="AW2027" i="5"/>
  <c r="BL2028" i="5"/>
  <c r="AM2031" i="5"/>
  <c r="AR2032" i="5"/>
  <c r="BG2033" i="5"/>
  <c r="BB2038" i="5"/>
  <c r="AM2039" i="5"/>
  <c r="AW2043" i="5"/>
  <c r="AM2047" i="5"/>
  <c r="AR2048" i="5"/>
  <c r="BG2049" i="5"/>
  <c r="BB2054" i="5"/>
  <c r="AM2055" i="5"/>
  <c r="AW2059" i="5"/>
  <c r="BL2060" i="5"/>
  <c r="AM2063" i="5"/>
  <c r="AR2064" i="5"/>
  <c r="BG2065" i="5"/>
  <c r="BB2070" i="5"/>
  <c r="AM2071" i="5"/>
  <c r="AW2075" i="5"/>
  <c r="AM2079" i="5"/>
  <c r="AR2080" i="5"/>
  <c r="BG2081" i="5"/>
  <c r="BB2086" i="5"/>
  <c r="AM2087" i="5"/>
  <c r="AH1975" i="5"/>
  <c r="AH2004" i="5"/>
  <c r="AH2036" i="5"/>
  <c r="AH2068" i="5"/>
  <c r="AM2111" i="5"/>
  <c r="AH1980" i="5"/>
  <c r="AH2012" i="5"/>
  <c r="AH2044" i="5"/>
  <c r="AH2076" i="5"/>
  <c r="BX1976" i="5"/>
  <c r="BP2035" i="5"/>
  <c r="BT2079" i="5"/>
  <c r="BY2044" i="5"/>
  <c r="AH1968" i="5"/>
  <c r="AH1972" i="5"/>
  <c r="AH1976" i="5"/>
  <c r="AH1983" i="5"/>
  <c r="AH1991" i="5"/>
  <c r="AH1999" i="5"/>
  <c r="AH2007" i="5"/>
  <c r="AH2015" i="5"/>
  <c r="AH2023" i="5"/>
  <c r="AH2031" i="5"/>
  <c r="AH2039" i="5"/>
  <c r="AH2047" i="5"/>
  <c r="AH2055" i="5"/>
  <c r="AH2063" i="5"/>
  <c r="AH2071" i="5"/>
  <c r="AH2079" i="5"/>
  <c r="AH2087" i="5"/>
  <c r="AH2095" i="5"/>
  <c r="AH2103" i="5"/>
  <c r="AH2111" i="5"/>
  <c r="AM1970" i="5"/>
  <c r="AM1978" i="5"/>
  <c r="AM1986" i="5"/>
  <c r="AM1994" i="5"/>
  <c r="AM2002" i="5"/>
  <c r="AM2010" i="5"/>
  <c r="AM2018" i="5"/>
  <c r="AM2026" i="5"/>
  <c r="AM2034" i="5"/>
  <c r="AM2042" i="5"/>
  <c r="AM2050" i="5"/>
  <c r="AM2058" i="5"/>
  <c r="AM2066" i="5"/>
  <c r="AM2074" i="5"/>
  <c r="AM2082" i="5"/>
  <c r="AM2090" i="5"/>
  <c r="AM2098" i="5"/>
  <c r="AM2106" i="5"/>
  <c r="AM2114" i="5"/>
  <c r="AR1973" i="5"/>
  <c r="AR1981" i="5"/>
  <c r="AR1989" i="5"/>
  <c r="AR1997" i="5"/>
  <c r="AR2005" i="5"/>
  <c r="AR2013" i="5"/>
  <c r="AR2022" i="5"/>
  <c r="AR2037" i="5"/>
  <c r="AR2053" i="5"/>
  <c r="AR2069" i="5"/>
  <c r="AR2085" i="5"/>
  <c r="AR2101" i="5"/>
  <c r="AW1968" i="5"/>
  <c r="AW1984" i="5"/>
  <c r="AW2000" i="5"/>
  <c r="AW2016" i="5"/>
  <c r="AW2032" i="5"/>
  <c r="AW2048" i="5"/>
  <c r="AW2064" i="5"/>
  <c r="AW2080" i="5"/>
  <c r="AW2096" i="5"/>
  <c r="AW2112" i="5"/>
  <c r="BB1979" i="5"/>
  <c r="BB1995" i="5"/>
  <c r="BB2011" i="5"/>
  <c r="BB2027" i="5"/>
  <c r="BB2043" i="5"/>
  <c r="BB2059" i="5"/>
  <c r="BB2075" i="5"/>
  <c r="BB2091" i="5"/>
  <c r="BB2107" i="5"/>
  <c r="BG1974" i="5"/>
  <c r="BG1990" i="5"/>
  <c r="BG2006" i="5"/>
  <c r="BG2022" i="5"/>
  <c r="BG2038" i="5"/>
  <c r="BG2054" i="5"/>
  <c r="BG2070" i="5"/>
  <c r="BG2092" i="5"/>
  <c r="BL1975" i="5"/>
  <c r="BL2007" i="5"/>
  <c r="BL2039" i="5"/>
  <c r="BL2071" i="5"/>
  <c r="BL2103" i="5"/>
  <c r="BU1994" i="5"/>
  <c r="AH1969" i="5"/>
  <c r="AH1973" i="5"/>
  <c r="AH1977" i="5"/>
  <c r="AH1984" i="5"/>
  <c r="AH1992" i="5"/>
  <c r="AH2000" i="5"/>
  <c r="AH2008" i="5"/>
  <c r="AH2016" i="5"/>
  <c r="AH2024" i="5"/>
  <c r="AH2032" i="5"/>
  <c r="AH2040" i="5"/>
  <c r="AH2048" i="5"/>
  <c r="AH2056" i="5"/>
  <c r="AH2064" i="5"/>
  <c r="AH2072" i="5"/>
  <c r="AH2080" i="5"/>
  <c r="AH2088" i="5"/>
  <c r="AH2096" i="5"/>
  <c r="AH2104" i="5"/>
  <c r="AH2112" i="5"/>
  <c r="AM1971" i="5"/>
  <c r="AM1979" i="5"/>
  <c r="AM1987" i="5"/>
  <c r="AM1995" i="5"/>
  <c r="AM2003" i="5"/>
  <c r="AM2011" i="5"/>
  <c r="AM2019" i="5"/>
  <c r="AM2027" i="5"/>
  <c r="AM2035" i="5"/>
  <c r="AM2043" i="5"/>
  <c r="AM2051" i="5"/>
  <c r="AM2059" i="5"/>
  <c r="AM2067" i="5"/>
  <c r="AM2075" i="5"/>
  <c r="AM2083" i="5"/>
  <c r="AM2091" i="5"/>
  <c r="AM2099" i="5"/>
  <c r="AM2107" i="5"/>
  <c r="AR1966" i="5"/>
  <c r="AR1974" i="5"/>
  <c r="AR1982" i="5"/>
  <c r="AR1990" i="5"/>
  <c r="AR1998" i="5"/>
  <c r="AR2006" i="5"/>
  <c r="AR2014" i="5"/>
  <c r="AR2024" i="5"/>
  <c r="AR2040" i="5"/>
  <c r="AR2056" i="5"/>
  <c r="AR2072" i="5"/>
  <c r="AR2088" i="5"/>
  <c r="AR2104" i="5"/>
  <c r="AW1971" i="5"/>
  <c r="AW1987" i="5"/>
  <c r="AW2003" i="5"/>
  <c r="AW2019" i="5"/>
  <c r="AW2035" i="5"/>
  <c r="AW2051" i="5"/>
  <c r="AW2067" i="5"/>
  <c r="AW2083" i="5"/>
  <c r="AW2099" i="5"/>
  <c r="BB1966" i="5"/>
  <c r="BB1982" i="5"/>
  <c r="BB1998" i="5"/>
  <c r="BB2014" i="5"/>
  <c r="BB2030" i="5"/>
  <c r="BB2046" i="5"/>
  <c r="BB2062" i="5"/>
  <c r="BB2078" i="5"/>
  <c r="BB2094" i="5"/>
  <c r="BB2110" i="5"/>
  <c r="BG1977" i="5"/>
  <c r="BG1993" i="5"/>
  <c r="BG2009" i="5"/>
  <c r="BG2025" i="5"/>
  <c r="BG2041" i="5"/>
  <c r="BG2057" i="5"/>
  <c r="BG2073" i="5"/>
  <c r="BG2097" i="5"/>
  <c r="BL1980" i="5"/>
  <c r="BL2012" i="5"/>
  <c r="BL2044" i="5"/>
  <c r="BL2076" i="5"/>
  <c r="BL2112" i="5"/>
  <c r="BT2012" i="5"/>
  <c r="BX2050" i="5"/>
  <c r="BX2108" i="5"/>
  <c r="BT2108" i="5"/>
  <c r="BP2108" i="5"/>
  <c r="BX2097" i="5"/>
  <c r="BT2097" i="5"/>
  <c r="BP2097" i="5"/>
  <c r="BX2089" i="5"/>
  <c r="BT2089" i="5"/>
  <c r="BP2089" i="5"/>
  <c r="BW2079" i="5"/>
  <c r="BS2079" i="5"/>
  <c r="BO2079" i="5"/>
  <c r="BW2070" i="5"/>
  <c r="BS2070" i="5"/>
  <c r="BO2070" i="5"/>
  <c r="BW2061" i="5"/>
  <c r="BS2061" i="5"/>
  <c r="BO2061" i="5"/>
  <c r="BW2050" i="5"/>
  <c r="BS2050" i="5"/>
  <c r="BO2050" i="5"/>
  <c r="BW2044" i="5"/>
  <c r="BS2044" i="5"/>
  <c r="BO2044" i="5"/>
  <c r="BW2035" i="5"/>
  <c r="BS2035" i="5"/>
  <c r="BO2035" i="5"/>
  <c r="BW2028" i="5"/>
  <c r="BS2028" i="5"/>
  <c r="BO2028" i="5"/>
  <c r="BW2019" i="5"/>
  <c r="BS2019" i="5"/>
  <c r="BO2019" i="5"/>
  <c r="BW2012" i="5"/>
  <c r="BS2012" i="5"/>
  <c r="BO2012" i="5"/>
  <c r="BW1994" i="5"/>
  <c r="BS1994" i="5"/>
  <c r="BO1994" i="5"/>
  <c r="BW1987" i="5"/>
  <c r="BS1987" i="5"/>
  <c r="BO1987" i="5"/>
  <c r="BW1976" i="5"/>
  <c r="BS1976" i="5"/>
  <c r="BO1976" i="5"/>
  <c r="BL2111" i="5"/>
  <c r="BL2107" i="5"/>
  <c r="BW2108" i="5"/>
  <c r="BS2108" i="5"/>
  <c r="BO2108" i="5"/>
  <c r="BW2097" i="5"/>
  <c r="BS2097" i="5"/>
  <c r="BO2097" i="5"/>
  <c r="BW2089" i="5"/>
  <c r="BS2089" i="5"/>
  <c r="BZ2079" i="5"/>
  <c r="BV2079" i="5"/>
  <c r="BZ2070" i="5"/>
  <c r="BV2070" i="5"/>
  <c r="BZ2061" i="5"/>
  <c r="BV2061" i="5"/>
  <c r="BZ2050" i="5"/>
  <c r="BV2050" i="5"/>
  <c r="BZ2044" i="5"/>
  <c r="BV2044" i="5"/>
  <c r="BZ2035" i="5"/>
  <c r="BV2035" i="5"/>
  <c r="BZ2028" i="5"/>
  <c r="BV2028" i="5"/>
  <c r="BZ2019" i="5"/>
  <c r="BV2019" i="5"/>
  <c r="BZ2012" i="5"/>
  <c r="BV2012" i="5"/>
  <c r="BZ1994" i="5"/>
  <c r="BV1994" i="5"/>
  <c r="BZ1987" i="5"/>
  <c r="BV1987" i="5"/>
  <c r="BZ1976" i="5"/>
  <c r="BV1976" i="5"/>
  <c r="BL2114" i="5"/>
  <c r="BL2110" i="5"/>
  <c r="BL2106" i="5"/>
  <c r="BU2108" i="5"/>
  <c r="BY2097" i="5"/>
  <c r="BQ2097" i="5"/>
  <c r="BU2089" i="5"/>
  <c r="BX2079" i="5"/>
  <c r="BP2079" i="5"/>
  <c r="BT2070" i="5"/>
  <c r="BX2061" i="5"/>
  <c r="BP2061" i="5"/>
  <c r="BT2050" i="5"/>
  <c r="BX2044" i="5"/>
  <c r="BP2044" i="5"/>
  <c r="BT2035" i="5"/>
  <c r="BX2028" i="5"/>
  <c r="BP2028" i="5"/>
  <c r="BT2019" i="5"/>
  <c r="BX2012" i="5"/>
  <c r="BP2012" i="5"/>
  <c r="BT1994" i="5"/>
  <c r="BX1987" i="5"/>
  <c r="BP1987" i="5"/>
  <c r="BT1976" i="5"/>
  <c r="BL2108" i="5"/>
  <c r="BL2102" i="5"/>
  <c r="BL2098" i="5"/>
  <c r="BL2094" i="5"/>
  <c r="BL2090" i="5"/>
  <c r="BL2086" i="5"/>
  <c r="BL2082" i="5"/>
  <c r="BL2078" i="5"/>
  <c r="BL2074" i="5"/>
  <c r="BL2070" i="5"/>
  <c r="BL2066" i="5"/>
  <c r="BL2062" i="5"/>
  <c r="BL2058" i="5"/>
  <c r="BL2054" i="5"/>
  <c r="BL2050" i="5"/>
  <c r="BL2046" i="5"/>
  <c r="BL2042" i="5"/>
  <c r="BL2038" i="5"/>
  <c r="BL2034" i="5"/>
  <c r="BL2030" i="5"/>
  <c r="BL2026" i="5"/>
  <c r="BL2022" i="5"/>
  <c r="BL2018" i="5"/>
  <c r="BL2014" i="5"/>
  <c r="BL2010" i="5"/>
  <c r="BL2006" i="5"/>
  <c r="BL2002" i="5"/>
  <c r="BL1998" i="5"/>
  <c r="BL1994" i="5"/>
  <c r="BL1990" i="5"/>
  <c r="BL1986" i="5"/>
  <c r="BL1982" i="5"/>
  <c r="BL1978" i="5"/>
  <c r="BL1974" i="5"/>
  <c r="BL1970" i="5"/>
  <c r="BL1966" i="5"/>
  <c r="BG2111" i="5"/>
  <c r="BG2107" i="5"/>
  <c r="BG2103" i="5"/>
  <c r="BG2099" i="5"/>
  <c r="BG2095" i="5"/>
  <c r="BG2091" i="5"/>
  <c r="BG2087" i="5"/>
  <c r="BG2083" i="5"/>
  <c r="BZ2108" i="5"/>
  <c r="BV2097" i="5"/>
  <c r="BZ2089" i="5"/>
  <c r="BU2079" i="5"/>
  <c r="BY2070" i="5"/>
  <c r="BQ2070" i="5"/>
  <c r="BU2061" i="5"/>
  <c r="BY2050" i="5"/>
  <c r="BQ2050" i="5"/>
  <c r="BU2044" i="5"/>
  <c r="BY2035" i="5"/>
  <c r="BQ2035" i="5"/>
  <c r="BU2028" i="5"/>
  <c r="BY2019" i="5"/>
  <c r="BQ2019" i="5"/>
  <c r="BU2012" i="5"/>
  <c r="BY1994" i="5"/>
  <c r="BQ1994" i="5"/>
  <c r="BU1987" i="5"/>
  <c r="BY1976" i="5"/>
  <c r="BQ1976" i="5"/>
  <c r="BL2113" i="5"/>
  <c r="BL2105" i="5"/>
  <c r="BL2101" i="5"/>
  <c r="BL2097" i="5"/>
  <c r="BL2093" i="5"/>
  <c r="BL2089" i="5"/>
  <c r="BL2085" i="5"/>
  <c r="BL2081" i="5"/>
  <c r="BL2077" i="5"/>
  <c r="BL2073" i="5"/>
  <c r="BL2069" i="5"/>
  <c r="BL2065" i="5"/>
  <c r="BL2061" i="5"/>
  <c r="BL2057" i="5"/>
  <c r="BL2053" i="5"/>
  <c r="BL2049" i="5"/>
  <c r="BL2045" i="5"/>
  <c r="BL2041" i="5"/>
  <c r="BL2037" i="5"/>
  <c r="BL2033" i="5"/>
  <c r="BL2029" i="5"/>
  <c r="BL2025" i="5"/>
  <c r="BL2021" i="5"/>
  <c r="BL2017" i="5"/>
  <c r="BL2013" i="5"/>
  <c r="BL2009" i="5"/>
  <c r="BL2005" i="5"/>
  <c r="BL2001" i="5"/>
  <c r="BL1997" i="5"/>
  <c r="BL1993" i="5"/>
  <c r="BL1989" i="5"/>
  <c r="BL1985" i="5"/>
  <c r="BL1981" i="5"/>
  <c r="BL1977" i="5"/>
  <c r="BL1973" i="5"/>
  <c r="BL1969" i="5"/>
  <c r="BG2114" i="5"/>
  <c r="BG2110" i="5"/>
  <c r="BG2106" i="5"/>
  <c r="BG2102" i="5"/>
  <c r="BG2098" i="5"/>
  <c r="BG2094" i="5"/>
  <c r="BG2090" i="5"/>
  <c r="BG2086" i="5"/>
  <c r="BG2082" i="5"/>
  <c r="BZ2097" i="5"/>
  <c r="BV2089" i="5"/>
  <c r="BQ2079" i="5"/>
  <c r="BY2061" i="5"/>
  <c r="BU2050" i="5"/>
  <c r="BQ2044" i="5"/>
  <c r="BY2028" i="5"/>
  <c r="BU2019" i="5"/>
  <c r="BQ2012" i="5"/>
  <c r="BY1987" i="5"/>
  <c r="BU1976" i="5"/>
  <c r="BL2109" i="5"/>
  <c r="BL2099" i="5"/>
  <c r="BL2091" i="5"/>
  <c r="BL2083" i="5"/>
  <c r="BL2075" i="5"/>
  <c r="BL2067" i="5"/>
  <c r="BL2059" i="5"/>
  <c r="BL2051" i="5"/>
  <c r="BL2043" i="5"/>
  <c r="BL2035" i="5"/>
  <c r="BL2027" i="5"/>
  <c r="BL2019" i="5"/>
  <c r="BL2011" i="5"/>
  <c r="BL2003" i="5"/>
  <c r="BL1995" i="5"/>
  <c r="BL1987" i="5"/>
  <c r="BL1979" i="5"/>
  <c r="BL1971" i="5"/>
  <c r="BG2112" i="5"/>
  <c r="BG2104" i="5"/>
  <c r="BG2096" i="5"/>
  <c r="BG2088" i="5"/>
  <c r="BG2080" i="5"/>
  <c r="BG2076" i="5"/>
  <c r="BG2072" i="5"/>
  <c r="BG2068" i="5"/>
  <c r="BG2064" i="5"/>
  <c r="BG2060" i="5"/>
  <c r="BG2056" i="5"/>
  <c r="BG2052" i="5"/>
  <c r="BG2048" i="5"/>
  <c r="BG2044" i="5"/>
  <c r="BG2040" i="5"/>
  <c r="BG2036" i="5"/>
  <c r="BG2032" i="5"/>
  <c r="BG2028" i="5"/>
  <c r="BG2024" i="5"/>
  <c r="BG2020" i="5"/>
  <c r="BG2016" i="5"/>
  <c r="BG2012" i="5"/>
  <c r="BG2008" i="5"/>
  <c r="BG2004" i="5"/>
  <c r="BG2000" i="5"/>
  <c r="BG1996" i="5"/>
  <c r="BG1992" i="5"/>
  <c r="BG1988" i="5"/>
  <c r="BG1984" i="5"/>
  <c r="BG1980" i="5"/>
  <c r="BG1976" i="5"/>
  <c r="BG1972" i="5"/>
  <c r="BG1968" i="5"/>
  <c r="BB2113" i="5"/>
  <c r="BB2109" i="5"/>
  <c r="BB2105" i="5"/>
  <c r="BB2101" i="5"/>
  <c r="BB2097" i="5"/>
  <c r="BB2093" i="5"/>
  <c r="BB2089" i="5"/>
  <c r="BB2085" i="5"/>
  <c r="BB2081" i="5"/>
  <c r="BB2077" i="5"/>
  <c r="BB2073" i="5"/>
  <c r="BB2069" i="5"/>
  <c r="BB2065" i="5"/>
  <c r="BB2061" i="5"/>
  <c r="BB2057" i="5"/>
  <c r="BB2053" i="5"/>
  <c r="BB2049" i="5"/>
  <c r="BB2045" i="5"/>
  <c r="BB2041" i="5"/>
  <c r="BB2037" i="5"/>
  <c r="BB2033" i="5"/>
  <c r="BB2029" i="5"/>
  <c r="BB2025" i="5"/>
  <c r="BB2021" i="5"/>
  <c r="BB2017" i="5"/>
  <c r="BB2013" i="5"/>
  <c r="BB2009" i="5"/>
  <c r="BB2005" i="5"/>
  <c r="BB2001" i="5"/>
  <c r="BB1997" i="5"/>
  <c r="BB1993" i="5"/>
  <c r="BB1989" i="5"/>
  <c r="BB1985" i="5"/>
  <c r="BB1981" i="5"/>
  <c r="BB1977" i="5"/>
  <c r="BB1973" i="5"/>
  <c r="BB1969" i="5"/>
  <c r="AW2114" i="5"/>
  <c r="AW2110" i="5"/>
  <c r="AW2106" i="5"/>
  <c r="AW2102" i="5"/>
  <c r="AW2098" i="5"/>
  <c r="AW2094" i="5"/>
  <c r="AW2090" i="5"/>
  <c r="AW2086" i="5"/>
  <c r="AW2082" i="5"/>
  <c r="AW2078" i="5"/>
  <c r="AW2074" i="5"/>
  <c r="AW2070" i="5"/>
  <c r="AW2066" i="5"/>
  <c r="AW2062" i="5"/>
  <c r="AW2058" i="5"/>
  <c r="AW2054" i="5"/>
  <c r="AW2050" i="5"/>
  <c r="AW2046" i="5"/>
  <c r="AW2042" i="5"/>
  <c r="AW2038" i="5"/>
  <c r="AW2034" i="5"/>
  <c r="AW2030" i="5"/>
  <c r="AW2026" i="5"/>
  <c r="AW2022" i="5"/>
  <c r="AW2018" i="5"/>
  <c r="AW2014" i="5"/>
  <c r="AW2010" i="5"/>
  <c r="AW2006" i="5"/>
  <c r="AW2002" i="5"/>
  <c r="AW1998" i="5"/>
  <c r="AW1994" i="5"/>
  <c r="AW1990" i="5"/>
  <c r="AW1986" i="5"/>
  <c r="AW1982" i="5"/>
  <c r="AW1978" i="5"/>
  <c r="AW1974" i="5"/>
  <c r="AW1970" i="5"/>
  <c r="AW1966" i="5"/>
  <c r="AR2111" i="5"/>
  <c r="AR2107" i="5"/>
  <c r="AR2103" i="5"/>
  <c r="AR2099" i="5"/>
  <c r="AR2095" i="5"/>
  <c r="AR2091" i="5"/>
  <c r="AR2087" i="5"/>
  <c r="AR2083" i="5"/>
  <c r="AR2079" i="5"/>
  <c r="AR2075" i="5"/>
  <c r="AR2071" i="5"/>
  <c r="AR2067" i="5"/>
  <c r="AR2063" i="5"/>
  <c r="AR2059" i="5"/>
  <c r="AR2055" i="5"/>
  <c r="AR2051" i="5"/>
  <c r="AR2047" i="5"/>
  <c r="AR2043" i="5"/>
  <c r="AR2039" i="5"/>
  <c r="AR2035" i="5"/>
  <c r="AR2031" i="5"/>
  <c r="AR2027" i="5"/>
  <c r="AR2023" i="5"/>
  <c r="AR2019" i="5"/>
  <c r="BY2108" i="5"/>
  <c r="BU2097" i="5"/>
  <c r="BQ2089" i="5"/>
  <c r="BX2070" i="5"/>
  <c r="BT2061" i="5"/>
  <c r="BP2050" i="5"/>
  <c r="BX2035" i="5"/>
  <c r="BT2028" i="5"/>
  <c r="BP2019" i="5"/>
  <c r="BX1994" i="5"/>
  <c r="BT1987" i="5"/>
  <c r="BP1976" i="5"/>
  <c r="BL2104" i="5"/>
  <c r="BL2096" i="5"/>
  <c r="BL2088" i="5"/>
  <c r="BL2080" i="5"/>
  <c r="BL2072" i="5"/>
  <c r="BL2064" i="5"/>
  <c r="BL2056" i="5"/>
  <c r="BL2048" i="5"/>
  <c r="BL2040" i="5"/>
  <c r="BL2032" i="5"/>
  <c r="BL2024" i="5"/>
  <c r="BL2016" i="5"/>
  <c r="BL2008" i="5"/>
  <c r="BL2000" i="5"/>
  <c r="BL1992" i="5"/>
  <c r="BL1984" i="5"/>
  <c r="BL1976" i="5"/>
  <c r="BL1968" i="5"/>
  <c r="BG2109" i="5"/>
  <c r="BG2101" i="5"/>
  <c r="BG2093" i="5"/>
  <c r="BG2085" i="5"/>
  <c r="BG2079" i="5"/>
  <c r="BG2075" i="5"/>
  <c r="BG2071" i="5"/>
  <c r="BG2067" i="5"/>
  <c r="BG2063" i="5"/>
  <c r="BG2059" i="5"/>
  <c r="BG2055" i="5"/>
  <c r="BG2051" i="5"/>
  <c r="BG2047" i="5"/>
  <c r="BG2043" i="5"/>
  <c r="BG2039" i="5"/>
  <c r="BG2035" i="5"/>
  <c r="BG2031" i="5"/>
  <c r="BG2027" i="5"/>
  <c r="BG2023" i="5"/>
  <c r="BG2019" i="5"/>
  <c r="BG2015" i="5"/>
  <c r="BG2011" i="5"/>
  <c r="BG2007" i="5"/>
  <c r="BG2003" i="5"/>
  <c r="BG1999" i="5"/>
  <c r="BG1995" i="5"/>
  <c r="BG1991" i="5"/>
  <c r="BG1987" i="5"/>
  <c r="BG1983" i="5"/>
  <c r="BG1979" i="5"/>
  <c r="BG1975" i="5"/>
  <c r="BG1971" i="5"/>
  <c r="BG1967" i="5"/>
  <c r="BB2112" i="5"/>
  <c r="BB2108" i="5"/>
  <c r="BB2104" i="5"/>
  <c r="BB2100" i="5"/>
  <c r="BB2096" i="5"/>
  <c r="BB2092" i="5"/>
  <c r="BB2088" i="5"/>
  <c r="BB2084" i="5"/>
  <c r="BB2080" i="5"/>
  <c r="BB2076" i="5"/>
  <c r="BB2072" i="5"/>
  <c r="BB2068" i="5"/>
  <c r="BB2064" i="5"/>
  <c r="BB2060" i="5"/>
  <c r="BB2056" i="5"/>
  <c r="BB2052" i="5"/>
  <c r="BB2048" i="5"/>
  <c r="BB2044" i="5"/>
  <c r="BB2040" i="5"/>
  <c r="BB2036" i="5"/>
  <c r="BB2032" i="5"/>
  <c r="BB2028" i="5"/>
  <c r="BB2024" i="5"/>
  <c r="BB2020" i="5"/>
  <c r="BB2016" i="5"/>
  <c r="BB2012" i="5"/>
  <c r="BB2008" i="5"/>
  <c r="BB2004" i="5"/>
  <c r="BB2000" i="5"/>
  <c r="BB1996" i="5"/>
  <c r="BB1992" i="5"/>
  <c r="BB1988" i="5"/>
  <c r="BB1984" i="5"/>
  <c r="BB1980" i="5"/>
  <c r="BB1976" i="5"/>
  <c r="BB1972" i="5"/>
  <c r="BB1968" i="5"/>
  <c r="AW2113" i="5"/>
  <c r="AW2109" i="5"/>
  <c r="AW2105" i="5"/>
  <c r="AW2101" i="5"/>
  <c r="AW2097" i="5"/>
  <c r="AW2093" i="5"/>
  <c r="AW2089" i="5"/>
  <c r="AW2085" i="5"/>
  <c r="AW2081" i="5"/>
  <c r="AW2077" i="5"/>
  <c r="AW2073" i="5"/>
  <c r="AW2069" i="5"/>
  <c r="AW2065" i="5"/>
  <c r="AW2061" i="5"/>
  <c r="AW2057" i="5"/>
  <c r="AW2053" i="5"/>
  <c r="AW2049" i="5"/>
  <c r="AW2045" i="5"/>
  <c r="AW2041" i="5"/>
  <c r="AW2037" i="5"/>
  <c r="AW2033" i="5"/>
  <c r="AW2029" i="5"/>
  <c r="AW2025" i="5"/>
  <c r="AW2021" i="5"/>
  <c r="AW2017" i="5"/>
  <c r="AW2013" i="5"/>
  <c r="AW2009" i="5"/>
  <c r="AW2005" i="5"/>
  <c r="AW2001" i="5"/>
  <c r="AW1997" i="5"/>
  <c r="AW1993" i="5"/>
  <c r="AW1989" i="5"/>
  <c r="AW1985" i="5"/>
  <c r="AW1981" i="5"/>
  <c r="AW1977" i="5"/>
  <c r="AW1973" i="5"/>
  <c r="AW1969" i="5"/>
  <c r="AR2114" i="5"/>
  <c r="AR2110" i="5"/>
  <c r="AR2106" i="5"/>
  <c r="AR2102" i="5"/>
  <c r="AR2098" i="5"/>
  <c r="AR2094" i="5"/>
  <c r="AR2090" i="5"/>
  <c r="AR2086" i="5"/>
  <c r="AR2082" i="5"/>
  <c r="AR2078" i="5"/>
  <c r="AR2074" i="5"/>
  <c r="AR2070" i="5"/>
  <c r="AR2066" i="5"/>
  <c r="AR2062" i="5"/>
  <c r="AR2058" i="5"/>
  <c r="AR2054" i="5"/>
  <c r="AR2050" i="5"/>
  <c r="AR2046" i="5"/>
  <c r="AR2042" i="5"/>
  <c r="AR2038" i="5"/>
  <c r="AR2034" i="5"/>
  <c r="AR2030" i="5"/>
  <c r="AR2026" i="5"/>
  <c r="BY2089" i="5"/>
  <c r="BP2070" i="5"/>
  <c r="BT2044" i="5"/>
  <c r="BX2019" i="5"/>
  <c r="BP1994" i="5"/>
  <c r="BL2100" i="5"/>
  <c r="BL2084" i="5"/>
  <c r="BL2068" i="5"/>
  <c r="BL2052" i="5"/>
  <c r="BL2036" i="5"/>
  <c r="BL2020" i="5"/>
  <c r="BL2004" i="5"/>
  <c r="BL1988" i="5"/>
  <c r="BL1972" i="5"/>
  <c r="BG2105" i="5"/>
  <c r="BG2089" i="5"/>
  <c r="BG2077" i="5"/>
  <c r="BG2069" i="5"/>
  <c r="BG2061" i="5"/>
  <c r="BG2053" i="5"/>
  <c r="BG2045" i="5"/>
  <c r="BG2037" i="5"/>
  <c r="BG2029" i="5"/>
  <c r="BG2021" i="5"/>
  <c r="BG2013" i="5"/>
  <c r="BG2005" i="5"/>
  <c r="BG1997" i="5"/>
  <c r="BG1989" i="5"/>
  <c r="BG1981" i="5"/>
  <c r="BG1973" i="5"/>
  <c r="BB2114" i="5"/>
  <c r="BB2106" i="5"/>
  <c r="BB2098" i="5"/>
  <c r="BB2090" i="5"/>
  <c r="BB2082" i="5"/>
  <c r="BB2074" i="5"/>
  <c r="BB2066" i="5"/>
  <c r="BB2058" i="5"/>
  <c r="BB2050" i="5"/>
  <c r="BB2042" i="5"/>
  <c r="BB2034" i="5"/>
  <c r="BB2026" i="5"/>
  <c r="BB2018" i="5"/>
  <c r="BB2010" i="5"/>
  <c r="BB2002" i="5"/>
  <c r="BB1994" i="5"/>
  <c r="BB1986" i="5"/>
  <c r="BB1978" i="5"/>
  <c r="BB1970" i="5"/>
  <c r="AW2111" i="5"/>
  <c r="AW2103" i="5"/>
  <c r="AW2095" i="5"/>
  <c r="AW2087" i="5"/>
  <c r="AW2079" i="5"/>
  <c r="AW2071" i="5"/>
  <c r="AW2063" i="5"/>
  <c r="AW2055" i="5"/>
  <c r="AW2047" i="5"/>
  <c r="AW2039" i="5"/>
  <c r="AW2031" i="5"/>
  <c r="AW2023" i="5"/>
  <c r="AW2015" i="5"/>
  <c r="AW2007" i="5"/>
  <c r="AW1999" i="5"/>
  <c r="AW1991" i="5"/>
  <c r="AW1983" i="5"/>
  <c r="AW1975" i="5"/>
  <c r="AW1967" i="5"/>
  <c r="AR2108" i="5"/>
  <c r="AR2100" i="5"/>
  <c r="AR2092" i="5"/>
  <c r="AR2084" i="5"/>
  <c r="AR2076" i="5"/>
  <c r="AR2068" i="5"/>
  <c r="AR2060" i="5"/>
  <c r="AR2052" i="5"/>
  <c r="AR2044" i="5"/>
  <c r="AR2036" i="5"/>
  <c r="AR2028" i="5"/>
  <c r="AR2021" i="5"/>
  <c r="AR2016" i="5"/>
  <c r="AR2012" i="5"/>
  <c r="AR2008" i="5"/>
  <c r="AR2004" i="5"/>
  <c r="AR2000" i="5"/>
  <c r="AR1996" i="5"/>
  <c r="AR1992" i="5"/>
  <c r="AR1988" i="5"/>
  <c r="AR1984" i="5"/>
  <c r="AR1980" i="5"/>
  <c r="AR1976" i="5"/>
  <c r="AR1972" i="5"/>
  <c r="AR1968" i="5"/>
  <c r="AM2113" i="5"/>
  <c r="AM2109" i="5"/>
  <c r="AM2105" i="5"/>
  <c r="AM2101" i="5"/>
  <c r="AM2097" i="5"/>
  <c r="AM2093" i="5"/>
  <c r="AM2089" i="5"/>
  <c r="AM2085" i="5"/>
  <c r="AM2081" i="5"/>
  <c r="AM2077" i="5"/>
  <c r="AM2073" i="5"/>
  <c r="AM2069" i="5"/>
  <c r="AM2065" i="5"/>
  <c r="AM2061" i="5"/>
  <c r="AM2057" i="5"/>
  <c r="AM2053" i="5"/>
  <c r="AM2049" i="5"/>
  <c r="AM2045" i="5"/>
  <c r="AM2041" i="5"/>
  <c r="AM2037" i="5"/>
  <c r="AM2033" i="5"/>
  <c r="AM2029" i="5"/>
  <c r="AM2025" i="5"/>
  <c r="AM2021" i="5"/>
  <c r="AM2017" i="5"/>
  <c r="AM2013" i="5"/>
  <c r="AM2009" i="5"/>
  <c r="AM2005" i="5"/>
  <c r="AM2001" i="5"/>
  <c r="AM1997" i="5"/>
  <c r="AM1993" i="5"/>
  <c r="AM1989" i="5"/>
  <c r="AM1985" i="5"/>
  <c r="AM1981" i="5"/>
  <c r="AM1977" i="5"/>
  <c r="AM1973" i="5"/>
  <c r="AM1969" i="5"/>
  <c r="AH2114" i="5"/>
  <c r="AH2110" i="5"/>
  <c r="AH2106" i="5"/>
  <c r="AH2102" i="5"/>
  <c r="AH2098" i="5"/>
  <c r="AH2094" i="5"/>
  <c r="AH2090" i="5"/>
  <c r="AH2086" i="5"/>
  <c r="AH2082" i="5"/>
  <c r="AH2078" i="5"/>
  <c r="AH2074" i="5"/>
  <c r="AH2070" i="5"/>
  <c r="AH2066" i="5"/>
  <c r="AH2062" i="5"/>
  <c r="AH2058" i="5"/>
  <c r="AH2054" i="5"/>
  <c r="AH2050" i="5"/>
  <c r="AH2046" i="5"/>
  <c r="AH2042" i="5"/>
  <c r="AH2038" i="5"/>
  <c r="AH2034" i="5"/>
  <c r="AH2030" i="5"/>
  <c r="AH2026" i="5"/>
  <c r="AH2022" i="5"/>
  <c r="AH2018" i="5"/>
  <c r="AH2014" i="5"/>
  <c r="AH2010" i="5"/>
  <c r="AH2006" i="5"/>
  <c r="AH2002" i="5"/>
  <c r="AH1998" i="5"/>
  <c r="AH1994" i="5"/>
  <c r="AH1990" i="5"/>
  <c r="AH1986" i="5"/>
  <c r="AH1982" i="5"/>
  <c r="AH1978" i="5"/>
  <c r="BV2108" i="5"/>
  <c r="BY2079" i="5"/>
  <c r="BQ2061" i="5"/>
  <c r="BU2035" i="5"/>
  <c r="BY2012" i="5"/>
  <c r="BQ1987" i="5"/>
  <c r="BL2095" i="5"/>
  <c r="BL2079" i="5"/>
  <c r="BL2063" i="5"/>
  <c r="BL2047" i="5"/>
  <c r="BL2031" i="5"/>
  <c r="BL2015" i="5"/>
  <c r="BL1999" i="5"/>
  <c r="BL1983" i="5"/>
  <c r="BL1967" i="5"/>
  <c r="BG2100" i="5"/>
  <c r="BG2084" i="5"/>
  <c r="BG2074" i="5"/>
  <c r="BG2066" i="5"/>
  <c r="BG2058" i="5"/>
  <c r="BG2050" i="5"/>
  <c r="BG2042" i="5"/>
  <c r="BG2034" i="5"/>
  <c r="BG2026" i="5"/>
  <c r="BG2018" i="5"/>
  <c r="BG2010" i="5"/>
  <c r="BG2002" i="5"/>
  <c r="BG1994" i="5"/>
  <c r="BG1986" i="5"/>
  <c r="BG1978" i="5"/>
  <c r="BG1970" i="5"/>
  <c r="BB2111" i="5"/>
  <c r="BB2103" i="5"/>
  <c r="BB2095" i="5"/>
  <c r="BB2087" i="5"/>
  <c r="BB2079" i="5"/>
  <c r="BB2071" i="5"/>
  <c r="BB2063" i="5"/>
  <c r="BB2055" i="5"/>
  <c r="BB2047" i="5"/>
  <c r="BB2039" i="5"/>
  <c r="BB2031" i="5"/>
  <c r="BB2023" i="5"/>
  <c r="BB2015" i="5"/>
  <c r="BB2007" i="5"/>
  <c r="BB1999" i="5"/>
  <c r="BB1991" i="5"/>
  <c r="BB1983" i="5"/>
  <c r="BB1975" i="5"/>
  <c r="BB1967" i="5"/>
  <c r="AW2108" i="5"/>
  <c r="AW2100" i="5"/>
  <c r="AW2092" i="5"/>
  <c r="AW2084" i="5"/>
  <c r="AW2076" i="5"/>
  <c r="AW2068" i="5"/>
  <c r="AW2060" i="5"/>
  <c r="AW2052" i="5"/>
  <c r="AW2044" i="5"/>
  <c r="AW2036" i="5"/>
  <c r="AW2028" i="5"/>
  <c r="AW2020" i="5"/>
  <c r="AW2012" i="5"/>
  <c r="AW2004" i="5"/>
  <c r="AW1996" i="5"/>
  <c r="AW1988" i="5"/>
  <c r="AW1980" i="5"/>
  <c r="AW1972" i="5"/>
  <c r="AR2113" i="5"/>
  <c r="AR2105" i="5"/>
  <c r="AR2097" i="5"/>
  <c r="AR2089" i="5"/>
  <c r="AR2081" i="5"/>
  <c r="AR2073" i="5"/>
  <c r="AR2065" i="5"/>
  <c r="AR2057" i="5"/>
  <c r="AR2049" i="5"/>
  <c r="AR2041" i="5"/>
  <c r="AR2033" i="5"/>
  <c r="AR2025" i="5"/>
  <c r="AR2020" i="5"/>
  <c r="AR2015" i="5"/>
  <c r="AR2011" i="5"/>
  <c r="AR2007" i="5"/>
  <c r="AR2003" i="5"/>
  <c r="AR1999" i="5"/>
  <c r="AR1995" i="5"/>
  <c r="AR1991" i="5"/>
  <c r="AR1987" i="5"/>
  <c r="AR1983" i="5"/>
  <c r="AR1979" i="5"/>
  <c r="AR1975" i="5"/>
  <c r="AR1971" i="5"/>
  <c r="AR1967" i="5"/>
  <c r="AM2112" i="5"/>
  <c r="AM2108" i="5"/>
  <c r="AM2104" i="5"/>
  <c r="AM2100" i="5"/>
  <c r="AM2096" i="5"/>
  <c r="AM2092" i="5"/>
  <c r="AM2088" i="5"/>
  <c r="AM2084" i="5"/>
  <c r="AM2080" i="5"/>
  <c r="AM2076" i="5"/>
  <c r="AM2072" i="5"/>
  <c r="AM2068" i="5"/>
  <c r="AM2064" i="5"/>
  <c r="AM2060" i="5"/>
  <c r="AM2056" i="5"/>
  <c r="AM2052" i="5"/>
  <c r="AM2048" i="5"/>
  <c r="AM2044" i="5"/>
  <c r="AM2040" i="5"/>
  <c r="AM2036" i="5"/>
  <c r="AM2032" i="5"/>
  <c r="AM2028" i="5"/>
  <c r="AM2024" i="5"/>
  <c r="AM2020" i="5"/>
  <c r="AM2016" i="5"/>
  <c r="AM2012" i="5"/>
  <c r="AM2008" i="5"/>
  <c r="AM2004" i="5"/>
  <c r="AM2000" i="5"/>
  <c r="AM1996" i="5"/>
  <c r="AM1992" i="5"/>
  <c r="AM1988" i="5"/>
  <c r="AM1984" i="5"/>
  <c r="AM1980" i="5"/>
  <c r="AM1976" i="5"/>
  <c r="AM1972" i="5"/>
  <c r="AM1968" i="5"/>
  <c r="AH2113" i="5"/>
  <c r="AH2109" i="5"/>
  <c r="AH2105" i="5"/>
  <c r="AH2101" i="5"/>
  <c r="AH2097" i="5"/>
  <c r="AH2093" i="5"/>
  <c r="AH2089" i="5"/>
  <c r="AH2085" i="5"/>
  <c r="AH2081" i="5"/>
  <c r="AH2077" i="5"/>
  <c r="AH2073" i="5"/>
  <c r="AH2069" i="5"/>
  <c r="AH2065" i="5"/>
  <c r="AH2061" i="5"/>
  <c r="AH2057" i="5"/>
  <c r="AH2053" i="5"/>
  <c r="AH2049" i="5"/>
  <c r="AH2045" i="5"/>
  <c r="AH2041" i="5"/>
  <c r="AH2037" i="5"/>
  <c r="AH2033" i="5"/>
  <c r="AH2029" i="5"/>
  <c r="AH2025" i="5"/>
  <c r="AH2021" i="5"/>
  <c r="AH2017" i="5"/>
  <c r="AH2013" i="5"/>
  <c r="AH2009" i="5"/>
  <c r="AH2005" i="5"/>
  <c r="AH2001" i="5"/>
  <c r="AH1997" i="5"/>
  <c r="AH1993" i="5"/>
  <c r="AH1989" i="5"/>
  <c r="AH1985" i="5"/>
  <c r="AH1981" i="5"/>
  <c r="AH1966" i="5"/>
  <c r="AH1970" i="5"/>
  <c r="AH1974" i="5"/>
  <c r="AH1979" i="5"/>
  <c r="AH1987" i="5"/>
  <c r="AH1995" i="5"/>
  <c r="AH2003" i="5"/>
  <c r="AH2011" i="5"/>
  <c r="AH2019" i="5"/>
  <c r="AH2027" i="5"/>
  <c r="AH2035" i="5"/>
  <c r="AH2043" i="5"/>
  <c r="AH2051" i="5"/>
  <c r="AH2059" i="5"/>
  <c r="AH2067" i="5"/>
  <c r="AH2075" i="5"/>
  <c r="AH2083" i="5"/>
  <c r="AH2091" i="5"/>
  <c r="AH2099" i="5"/>
  <c r="AH2107" i="5"/>
  <c r="AM1966" i="5"/>
  <c r="AM1974" i="5"/>
  <c r="AM1982" i="5"/>
  <c r="AM1990" i="5"/>
  <c r="AM1998" i="5"/>
  <c r="AM2006" i="5"/>
  <c r="AM2014" i="5"/>
  <c r="AM2022" i="5"/>
  <c r="AM2030" i="5"/>
  <c r="AM2038" i="5"/>
  <c r="AM2046" i="5"/>
  <c r="AM2054" i="5"/>
  <c r="AM2062" i="5"/>
  <c r="AM2070" i="5"/>
  <c r="AM2078" i="5"/>
  <c r="AM2086" i="5"/>
  <c r="AM2094" i="5"/>
  <c r="AM2102" i="5"/>
  <c r="AM2110" i="5"/>
  <c r="AR1969" i="5"/>
  <c r="AR1977" i="5"/>
  <c r="AR1985" i="5"/>
  <c r="AR1993" i="5"/>
  <c r="AR2001" i="5"/>
  <c r="AR2009" i="5"/>
  <c r="AR2017" i="5"/>
  <c r="AR2029" i="5"/>
  <c r="AR2045" i="5"/>
  <c r="AR2061" i="5"/>
  <c r="AR2077" i="5"/>
  <c r="AR2093" i="5"/>
  <c r="AR2109" i="5"/>
  <c r="AW1976" i="5"/>
  <c r="AW1992" i="5"/>
  <c r="AW2008" i="5"/>
  <c r="AW2024" i="5"/>
  <c r="AW2040" i="5"/>
  <c r="AW2056" i="5"/>
  <c r="AW2072" i="5"/>
  <c r="AW2088" i="5"/>
  <c r="AW2104" i="5"/>
  <c r="BB1971" i="5"/>
  <c r="BB1987" i="5"/>
  <c r="BB2003" i="5"/>
  <c r="BB2019" i="5"/>
  <c r="BB2035" i="5"/>
  <c r="BB2051" i="5"/>
  <c r="BB2067" i="5"/>
  <c r="BB2083" i="5"/>
  <c r="BB2099" i="5"/>
  <c r="BG1966" i="5"/>
  <c r="BG1982" i="5"/>
  <c r="BG1998" i="5"/>
  <c r="BG2014" i="5"/>
  <c r="BG2030" i="5"/>
  <c r="BG2046" i="5"/>
  <c r="BG2062" i="5"/>
  <c r="BG2078" i="5"/>
  <c r="BG2108" i="5"/>
  <c r="BL1991" i="5"/>
  <c r="BL2023" i="5"/>
  <c r="BL2055" i="5"/>
  <c r="BL2087" i="5"/>
  <c r="BQ2028" i="5"/>
  <c r="BU2070" i="5"/>
  <c r="BS1941" i="5"/>
  <c r="BP1941" i="5"/>
  <c r="BT1941" i="5"/>
  <c r="BX1941" i="5"/>
  <c r="BU1941" i="5"/>
  <c r="BY1941" i="5"/>
  <c r="BV1941" i="5"/>
  <c r="BZ1941" i="5"/>
  <c r="BO1922" i="5"/>
  <c r="BS1922" i="5"/>
  <c r="BQ1941" i="5"/>
  <c r="BW1922" i="5"/>
  <c r="BP1922" i="5"/>
  <c r="BX1922" i="5"/>
  <c r="BQ1922" i="5"/>
  <c r="BU1922" i="5"/>
  <c r="BY1922" i="5"/>
  <c r="BV1922" i="5"/>
  <c r="BZ1922" i="5"/>
  <c r="BT1922" i="5"/>
  <c r="BW1941" i="5"/>
  <c r="BO1941" i="5"/>
  <c r="BS1852" i="5"/>
  <c r="BT1852" i="5"/>
  <c r="BO1852" i="5"/>
  <c r="BW1852" i="5"/>
  <c r="BP1852" i="5"/>
  <c r="BX1852" i="5"/>
  <c r="BQ1852" i="5"/>
  <c r="BU1852" i="5"/>
  <c r="BY1852" i="5"/>
  <c r="BV1852" i="5"/>
  <c r="BZ1852" i="5"/>
  <c r="BS1903" i="5"/>
  <c r="BT1903" i="5"/>
  <c r="BZ1903" i="5"/>
  <c r="BW1894" i="5"/>
  <c r="BP1903" i="5"/>
  <c r="BX1903" i="5"/>
  <c r="BQ1903" i="5"/>
  <c r="BU1903" i="5"/>
  <c r="BY1903" i="5"/>
  <c r="BV1903" i="5"/>
  <c r="BS1894" i="5"/>
  <c r="BO1903" i="5"/>
  <c r="BW1903" i="5"/>
  <c r="BO1894" i="5"/>
  <c r="BP1894" i="5"/>
  <c r="BT1894" i="5"/>
  <c r="BX1894" i="5"/>
  <c r="BQ1894" i="5"/>
  <c r="BU1894" i="5"/>
  <c r="BY1894" i="5"/>
  <c r="BV1894" i="5"/>
  <c r="BZ1894" i="5"/>
  <c r="BZ1883" i="5"/>
  <c r="BS1883" i="5"/>
  <c r="BP1883" i="5"/>
  <c r="BT1883" i="5"/>
  <c r="BX1883" i="5"/>
  <c r="BQ1883" i="5"/>
  <c r="BU1883" i="5"/>
  <c r="BY1883" i="5"/>
  <c r="BV1883" i="5"/>
  <c r="BW1883" i="5"/>
  <c r="BO1883" i="5"/>
  <c r="BX1877" i="5"/>
  <c r="BT1877" i="5"/>
  <c r="BY1877" i="5"/>
  <c r="BO1877" i="5"/>
  <c r="BS1877" i="5"/>
  <c r="BP1877" i="5"/>
  <c r="BQ1877" i="5"/>
  <c r="BU1877" i="5"/>
  <c r="BV1877" i="5"/>
  <c r="BZ1877" i="5"/>
  <c r="BW1877" i="5"/>
  <c r="BP1868" i="5"/>
  <c r="BT1868" i="5"/>
  <c r="BX1868" i="5"/>
  <c r="BQ1868" i="5"/>
  <c r="BU1868" i="5"/>
  <c r="BY1868" i="5"/>
  <c r="BV1868" i="5"/>
  <c r="BS1868" i="5"/>
  <c r="BZ1868" i="5"/>
  <c r="BW1868" i="5"/>
  <c r="BO1868" i="5"/>
  <c r="BZ1861" i="5"/>
  <c r="BT1861" i="5"/>
  <c r="BP1861" i="5"/>
  <c r="BQ1861" i="5"/>
  <c r="BS1861" i="5"/>
  <c r="BX1861" i="5"/>
  <c r="BU1861" i="5"/>
  <c r="BY1861" i="5"/>
  <c r="BV1861" i="5"/>
  <c r="BW1861" i="5"/>
  <c r="BO1861" i="5"/>
  <c r="BP1845" i="5"/>
  <c r="BT1845" i="5"/>
  <c r="BX1845" i="5"/>
  <c r="BQ1845" i="5"/>
  <c r="BU1845" i="5"/>
  <c r="BY1845" i="5"/>
  <c r="BV1845" i="5"/>
  <c r="BZ1845" i="5"/>
  <c r="BS1845" i="5"/>
  <c r="BW1845" i="5"/>
  <c r="BO1845" i="5"/>
  <c r="BS1820" i="5"/>
  <c r="BP1827" i="5"/>
  <c r="BT1827" i="5"/>
  <c r="BX1827" i="5"/>
  <c r="BQ1827" i="5"/>
  <c r="BU1827" i="5"/>
  <c r="BY1827" i="5"/>
  <c r="BV1827" i="5"/>
  <c r="BW1820" i="5"/>
  <c r="BO1827" i="5"/>
  <c r="BS1827" i="5"/>
  <c r="BZ1827" i="5"/>
  <c r="AW1799" i="5"/>
  <c r="BW1827" i="5"/>
  <c r="BP1820" i="5"/>
  <c r="BT1820" i="5"/>
  <c r="BX1820" i="5"/>
  <c r="BQ1820" i="5"/>
  <c r="BU1820" i="5"/>
  <c r="BY1820" i="5"/>
  <c r="BV1820" i="5"/>
  <c r="BZ1820" i="5"/>
  <c r="BO1820" i="5"/>
  <c r="BM1800" i="5"/>
  <c r="AR1809" i="5"/>
  <c r="AW1809" i="5"/>
  <c r="BM1810" i="5"/>
  <c r="AR1814" i="5"/>
  <c r="AW1814" i="5"/>
  <c r="AW1821" i="5"/>
  <c r="BM1822" i="5"/>
  <c r="AM1827" i="5"/>
  <c r="AR1827" i="5"/>
  <c r="BM1828" i="5"/>
  <c r="AW1837" i="5"/>
  <c r="BM1837" i="5"/>
  <c r="AM1843" i="5"/>
  <c r="AR1843" i="5"/>
  <c r="BM1844" i="5"/>
  <c r="AM1862" i="5"/>
  <c r="AR1862" i="5"/>
  <c r="AW1862" i="5"/>
  <c r="BM1863" i="5"/>
  <c r="AM1865" i="5"/>
  <c r="AR1865" i="5"/>
  <c r="BM1866" i="5"/>
  <c r="AW1868" i="5"/>
  <c r="AM1882" i="5"/>
  <c r="AW1882" i="5"/>
  <c r="BM1883" i="5"/>
  <c r="AM1890" i="5"/>
  <c r="AM1903" i="5"/>
  <c r="AR1903" i="5"/>
  <c r="AW1903" i="5"/>
  <c r="AM1947" i="5"/>
  <c r="AR1947" i="5"/>
  <c r="BO1809" i="5"/>
  <c r="BT1809" i="5"/>
  <c r="BX1809" i="5"/>
  <c r="AR1806" i="5"/>
  <c r="AW1806" i="5"/>
  <c r="AR1812" i="5"/>
  <c r="AM1818" i="5"/>
  <c r="AR1818" i="5"/>
  <c r="AM1824" i="5"/>
  <c r="AR1824" i="5"/>
  <c r="AW1824" i="5"/>
  <c r="AM1834" i="5"/>
  <c r="AR1834" i="5"/>
  <c r="AR1840" i="5"/>
  <c r="AR1887" i="5"/>
  <c r="AW1887" i="5"/>
  <c r="AR1928" i="5"/>
  <c r="AW1928" i="5"/>
  <c r="AR1944" i="5"/>
  <c r="AW1944" i="5"/>
  <c r="BP1809" i="5"/>
  <c r="BU1809" i="5"/>
  <c r="BY1809" i="5"/>
  <c r="AM1801" i="5"/>
  <c r="AR1801" i="5"/>
  <c r="AW1801" i="5"/>
  <c r="BM1802" i="5"/>
  <c r="AM1807" i="5"/>
  <c r="AW1807" i="5"/>
  <c r="BM1808" i="5"/>
  <c r="AM1816" i="5"/>
  <c r="AW1816" i="5"/>
  <c r="AM1819" i="5"/>
  <c r="AR1819" i="5"/>
  <c r="AW1819" i="5"/>
  <c r="BM1820" i="5"/>
  <c r="AW1829" i="5"/>
  <c r="BM1829" i="5"/>
  <c r="AM1835" i="5"/>
  <c r="AR1835" i="5"/>
  <c r="BM1836" i="5"/>
  <c r="AW1845" i="5"/>
  <c r="BM1845" i="5"/>
  <c r="AM1851" i="5"/>
  <c r="BM1852" i="5"/>
  <c r="AM1855" i="5"/>
  <c r="AR1888" i="5"/>
  <c r="AW1888" i="5"/>
  <c r="BM1889" i="5"/>
  <c r="AM1925" i="5"/>
  <c r="AR1925" i="5"/>
  <c r="BQ1809" i="5"/>
  <c r="BV1809" i="5"/>
  <c r="BZ1809" i="5"/>
  <c r="AM1817" i="5"/>
  <c r="AR1817" i="5"/>
  <c r="AW1817" i="5"/>
  <c r="BM1817" i="5"/>
  <c r="AM1826" i="5"/>
  <c r="AR1826" i="5"/>
  <c r="AR1832" i="5"/>
  <c r="AM1842" i="5"/>
  <c r="AR1842" i="5"/>
  <c r="AR1848" i="5"/>
  <c r="AR1852" i="5"/>
  <c r="AW1852" i="5"/>
  <c r="AM1885" i="5"/>
  <c r="AR1885" i="5"/>
  <c r="AM1893" i="5"/>
  <c r="AR1893" i="5"/>
  <c r="BM1894" i="5"/>
  <c r="AM1910" i="5"/>
  <c r="AR1910" i="5"/>
  <c r="BM1911" i="5"/>
  <c r="BS1809" i="5"/>
  <c r="BW1809" i="5"/>
  <c r="BM1872" i="5"/>
  <c r="BM1849" i="5"/>
  <c r="BM1906" i="5"/>
  <c r="BM1886" i="5"/>
  <c r="BM1876" i="5"/>
  <c r="AR1802" i="5"/>
  <c r="AW1802" i="5"/>
  <c r="AW1805" i="5"/>
  <c r="BM1806" i="5"/>
  <c r="AM1810" i="5"/>
  <c r="AR1810" i="5"/>
  <c r="AW1813" i="5"/>
  <c r="BM1813" i="5"/>
  <c r="AM1815" i="5"/>
  <c r="BM1816" i="5"/>
  <c r="BM1818" i="5"/>
  <c r="AR1822" i="5"/>
  <c r="AW1822" i="5"/>
  <c r="AR1825" i="5"/>
  <c r="AW1825" i="5"/>
  <c r="BM1826" i="5"/>
  <c r="AM1830" i="5"/>
  <c r="AR1830" i="5"/>
  <c r="AW1833" i="5"/>
  <c r="BM1833" i="5"/>
  <c r="AM1838" i="5"/>
  <c r="AR1838" i="5"/>
  <c r="AW1841" i="5"/>
  <c r="BM1841" i="5"/>
  <c r="AM1846" i="5"/>
  <c r="AR1846" i="5"/>
  <c r="AW1853" i="5"/>
  <c r="BM1853" i="5"/>
  <c r="AM1858" i="5"/>
  <c r="AR1858" i="5"/>
  <c r="BM1859" i="5"/>
  <c r="AM1860" i="5"/>
  <c r="AR1860" i="5"/>
  <c r="AW1860" i="5"/>
  <c r="AM1870" i="5"/>
  <c r="BM1871" i="5"/>
  <c r="AR1873" i="5"/>
  <c r="AW1873" i="5"/>
  <c r="BM1874" i="5"/>
  <c r="AM1898" i="5"/>
  <c r="AR1898" i="5"/>
  <c r="AW1898" i="5"/>
  <c r="AM1901" i="5"/>
  <c r="AR1901" i="5"/>
  <c r="AW1901" i="5"/>
  <c r="BM1902" i="5"/>
  <c r="AM1907" i="5"/>
  <c r="AR1907" i="5"/>
  <c r="AW1907" i="5"/>
  <c r="BM1908" i="5"/>
  <c r="AM1915" i="5"/>
  <c r="AM1922" i="5"/>
  <c r="AR1922" i="5"/>
  <c r="AW1922" i="5"/>
  <c r="BM1923" i="5"/>
  <c r="AM1941" i="5"/>
  <c r="AR1941" i="5"/>
  <c r="AM1799" i="5"/>
  <c r="AR1800" i="5"/>
  <c r="AW1800" i="5"/>
  <c r="AM1803" i="5"/>
  <c r="AR1803" i="5"/>
  <c r="AW1803" i="5"/>
  <c r="BM1804" i="5"/>
  <c r="AM1808" i="5"/>
  <c r="AR1808" i="5"/>
  <c r="AW1808" i="5"/>
  <c r="AM1811" i="5"/>
  <c r="AR1811" i="5"/>
  <c r="BM1812" i="5"/>
  <c r="BM1814" i="5"/>
  <c r="AM1823" i="5"/>
  <c r="AW1823" i="5"/>
  <c r="BM1824" i="5"/>
  <c r="AR1828" i="5"/>
  <c r="AM1831" i="5"/>
  <c r="AR1831" i="5"/>
  <c r="BM1832" i="5"/>
  <c r="AR1836" i="5"/>
  <c r="AM1839" i="5"/>
  <c r="AR1839" i="5"/>
  <c r="BM1840" i="5"/>
  <c r="AR1844" i="5"/>
  <c r="AM1847" i="5"/>
  <c r="AR1847" i="5"/>
  <c r="BM1848" i="5"/>
  <c r="AM1850" i="5"/>
  <c r="AR1850" i="5"/>
  <c r="BM1854" i="5"/>
  <c r="AW1856" i="5"/>
  <c r="AM1861" i="5"/>
  <c r="AR1861" i="5"/>
  <c r="AW1861" i="5"/>
  <c r="BM1862" i="5"/>
  <c r="AM1867" i="5"/>
  <c r="AR1867" i="5"/>
  <c r="AW1867" i="5"/>
  <c r="AR1877" i="5"/>
  <c r="AW1877" i="5"/>
  <c r="BM1878" i="5"/>
  <c r="AR1880" i="5"/>
  <c r="AW1880" i="5"/>
  <c r="AR1896" i="5"/>
  <c r="AW1896" i="5"/>
  <c r="BM1897" i="5"/>
  <c r="AM1905" i="5"/>
  <c r="AW1905" i="5"/>
  <c r="BM1905" i="5"/>
  <c r="AM1912" i="5"/>
  <c r="AR1912" i="5"/>
  <c r="AW1912" i="5"/>
  <c r="AM1931" i="5"/>
  <c r="AM1938" i="5"/>
  <c r="AR1938" i="5"/>
  <c r="AW1938" i="5"/>
  <c r="BM1939" i="5"/>
  <c r="AM1866" i="5"/>
  <c r="AW1866" i="5"/>
  <c r="BM1867" i="5"/>
  <c r="AM1869" i="5"/>
  <c r="AR1869" i="5"/>
  <c r="BM1870" i="5"/>
  <c r="AR1871" i="5"/>
  <c r="AW1871" i="5"/>
  <c r="AM1876" i="5"/>
  <c r="AR1876" i="5"/>
  <c r="AW1876" i="5"/>
  <c r="AM1878" i="5"/>
  <c r="AR1878" i="5"/>
  <c r="AW1878" i="5"/>
  <c r="BM1879" i="5"/>
  <c r="AM1881" i="5"/>
  <c r="AR1881" i="5"/>
  <c r="BM1882" i="5"/>
  <c r="AM1883" i="5"/>
  <c r="AR1883" i="5"/>
  <c r="AW1883" i="5"/>
  <c r="AM1886" i="5"/>
  <c r="AW1886" i="5"/>
  <c r="AW1891" i="5"/>
  <c r="AM1899" i="5"/>
  <c r="AR1899" i="5"/>
  <c r="AW1899" i="5"/>
  <c r="AM1904" i="5"/>
  <c r="AR1904" i="5"/>
  <c r="AM1906" i="5"/>
  <c r="AR1906" i="5"/>
  <c r="AM1913" i="5"/>
  <c r="AR1913" i="5"/>
  <c r="AR1916" i="5"/>
  <c r="AW1916" i="5"/>
  <c r="AM1919" i="5"/>
  <c r="AM1926" i="5"/>
  <c r="AR1926" i="5"/>
  <c r="AW1926" i="5"/>
  <c r="BM1927" i="5"/>
  <c r="AM1929" i="5"/>
  <c r="AR1929" i="5"/>
  <c r="AR1932" i="5"/>
  <c r="AW1932" i="5"/>
  <c r="AM1935" i="5"/>
  <c r="AM1942" i="5"/>
  <c r="AR1942" i="5"/>
  <c r="AW1942" i="5"/>
  <c r="BM1943" i="5"/>
  <c r="AM1945" i="5"/>
  <c r="AR1945" i="5"/>
  <c r="AW1849" i="5"/>
  <c r="AM1854" i="5"/>
  <c r="AR1854" i="5"/>
  <c r="AR1857" i="5"/>
  <c r="AW1857" i="5"/>
  <c r="BM1858" i="5"/>
  <c r="AM1859" i="5"/>
  <c r="AR1859" i="5"/>
  <c r="AW1859" i="5"/>
  <c r="BM1860" i="5"/>
  <c r="AR1864" i="5"/>
  <c r="AW1864" i="5"/>
  <c r="AW1872" i="5"/>
  <c r="AM1874" i="5"/>
  <c r="AR1874" i="5"/>
  <c r="BM1875" i="5"/>
  <c r="AW1884" i="5"/>
  <c r="BM1887" i="5"/>
  <c r="AM1889" i="5"/>
  <c r="AR1889" i="5"/>
  <c r="BM1890" i="5"/>
  <c r="AR1892" i="5"/>
  <c r="AW1892" i="5"/>
  <c r="BM1893" i="5"/>
  <c r="AM1894" i="5"/>
  <c r="AM1897" i="5"/>
  <c r="AR1897" i="5"/>
  <c r="BM1898" i="5"/>
  <c r="AM1900" i="5"/>
  <c r="AR1900" i="5"/>
  <c r="AW1900" i="5"/>
  <c r="BM1901" i="5"/>
  <c r="AM1902" i="5"/>
  <c r="AW1902" i="5"/>
  <c r="BM1903" i="5"/>
  <c r="BM1907" i="5"/>
  <c r="AM1908" i="5"/>
  <c r="AR1908" i="5"/>
  <c r="AW1908" i="5"/>
  <c r="AM1911" i="5"/>
  <c r="AR1911" i="5"/>
  <c r="AW1911" i="5"/>
  <c r="BM1912" i="5"/>
  <c r="AM1914" i="5"/>
  <c r="AR1914" i="5"/>
  <c r="AW1914" i="5"/>
  <c r="BM1915" i="5"/>
  <c r="AM1917" i="5"/>
  <c r="AR1917" i="5"/>
  <c r="AR1920" i="5"/>
  <c r="AW1920" i="5"/>
  <c r="AM1923" i="5"/>
  <c r="AM1930" i="5"/>
  <c r="AR1930" i="5"/>
  <c r="AW1930" i="5"/>
  <c r="BM1931" i="5"/>
  <c r="AM1933" i="5"/>
  <c r="AR1933" i="5"/>
  <c r="AR1936" i="5"/>
  <c r="AW1936" i="5"/>
  <c r="AM1939" i="5"/>
  <c r="AM1946" i="5"/>
  <c r="AR1946" i="5"/>
  <c r="AW1946" i="5"/>
  <c r="BM1947" i="5"/>
  <c r="AM1909" i="5"/>
  <c r="AR1909" i="5"/>
  <c r="AM1918" i="5"/>
  <c r="AR1918" i="5"/>
  <c r="AW1918" i="5"/>
  <c r="BM1919" i="5"/>
  <c r="AM1921" i="5"/>
  <c r="AR1921" i="5"/>
  <c r="AR1924" i="5"/>
  <c r="AW1924" i="5"/>
  <c r="AM1927" i="5"/>
  <c r="AM1934" i="5"/>
  <c r="AR1934" i="5"/>
  <c r="AW1934" i="5"/>
  <c r="BM1935" i="5"/>
  <c r="AM1937" i="5"/>
  <c r="AR1937" i="5"/>
  <c r="AR1940" i="5"/>
  <c r="AW1940" i="5"/>
  <c r="AM1943" i="5"/>
  <c r="BM1916" i="5"/>
  <c r="AM1800" i="5"/>
  <c r="AM1805" i="5"/>
  <c r="AR1805" i="5"/>
  <c r="AM1806" i="5"/>
  <c r="AR1807" i="5"/>
  <c r="AM1812" i="5"/>
  <c r="AW1812" i="5"/>
  <c r="AW1818" i="5"/>
  <c r="AM1821" i="5"/>
  <c r="AR1821" i="5"/>
  <c r="AM1822" i="5"/>
  <c r="AR1823" i="5"/>
  <c r="AM1828" i="5"/>
  <c r="AW1828" i="5"/>
  <c r="AM1832" i="5"/>
  <c r="AW1832" i="5"/>
  <c r="AM1836" i="5"/>
  <c r="AW1836" i="5"/>
  <c r="AM1840" i="5"/>
  <c r="AW1840" i="5"/>
  <c r="AM1844" i="5"/>
  <c r="AW1844" i="5"/>
  <c r="AM1848" i="5"/>
  <c r="AW1848" i="5"/>
  <c r="AM1852" i="5"/>
  <c r="BM1864" i="5"/>
  <c r="BM1880" i="5"/>
  <c r="BM1805" i="5"/>
  <c r="AM1809" i="5"/>
  <c r="AW1811" i="5"/>
  <c r="AR1816" i="5"/>
  <c r="BM1821" i="5"/>
  <c r="AM1825" i="5"/>
  <c r="AW1827" i="5"/>
  <c r="AW1831" i="5"/>
  <c r="AW1835" i="5"/>
  <c r="AW1839" i="5"/>
  <c r="AW1843" i="5"/>
  <c r="AW1847" i="5"/>
  <c r="AR1851" i="5"/>
  <c r="AW1851" i="5"/>
  <c r="BM1891" i="5"/>
  <c r="BM1801" i="5"/>
  <c r="BM1803" i="5"/>
  <c r="AM1802" i="5"/>
  <c r="AM1804" i="5"/>
  <c r="AR1804" i="5"/>
  <c r="AW1804" i="5"/>
  <c r="BM1809" i="5"/>
  <c r="AW1810" i="5"/>
  <c r="AM1813" i="5"/>
  <c r="AR1813" i="5"/>
  <c r="AM1814" i="5"/>
  <c r="AR1815" i="5"/>
  <c r="AW1815" i="5"/>
  <c r="AM1820" i="5"/>
  <c r="AR1820" i="5"/>
  <c r="AW1820" i="5"/>
  <c r="BM1825" i="5"/>
  <c r="AW1826" i="5"/>
  <c r="AM1829" i="5"/>
  <c r="AR1829" i="5"/>
  <c r="AW1830" i="5"/>
  <c r="AM1833" i="5"/>
  <c r="AR1833" i="5"/>
  <c r="AW1834" i="5"/>
  <c r="AM1837" i="5"/>
  <c r="AR1837" i="5"/>
  <c r="AW1838" i="5"/>
  <c r="AM1841" i="5"/>
  <c r="AR1841" i="5"/>
  <c r="AW1842" i="5"/>
  <c r="AM1845" i="5"/>
  <c r="AR1845" i="5"/>
  <c r="AW1846" i="5"/>
  <c r="AM1849" i="5"/>
  <c r="AR1849" i="5"/>
  <c r="AW1850" i="5"/>
  <c r="AM1853" i="5"/>
  <c r="AR1853" i="5"/>
  <c r="BM1855" i="5"/>
  <c r="BM1830" i="5"/>
  <c r="BM1834" i="5"/>
  <c r="BM1838" i="5"/>
  <c r="BM1842" i="5"/>
  <c r="BM1846" i="5"/>
  <c r="BM1850" i="5"/>
  <c r="AW1854" i="5"/>
  <c r="BM1856" i="5"/>
  <c r="AM1864" i="5"/>
  <c r="AW1865" i="5"/>
  <c r="AR1866" i="5"/>
  <c r="AM1871" i="5"/>
  <c r="AM1880" i="5"/>
  <c r="AW1881" i="5"/>
  <c r="AR1882" i="5"/>
  <c r="BM1811" i="5"/>
  <c r="BM1815" i="5"/>
  <c r="BM1819" i="5"/>
  <c r="BM1823" i="5"/>
  <c r="BM1827" i="5"/>
  <c r="BM1831" i="5"/>
  <c r="BM1835" i="5"/>
  <c r="BM1839" i="5"/>
  <c r="BM1843" i="5"/>
  <c r="BM1847" i="5"/>
  <c r="BM1851" i="5"/>
  <c r="BM1857" i="5"/>
  <c r="AM1868" i="5"/>
  <c r="AR1868" i="5"/>
  <c r="AW1869" i="5"/>
  <c r="AR1870" i="5"/>
  <c r="AW1870" i="5"/>
  <c r="AM1873" i="5"/>
  <c r="AM1875" i="5"/>
  <c r="AR1875" i="5"/>
  <c r="AW1875" i="5"/>
  <c r="AM1884" i="5"/>
  <c r="AR1884" i="5"/>
  <c r="AW1885" i="5"/>
  <c r="BM1888" i="5"/>
  <c r="BM1932" i="5"/>
  <c r="BM1807" i="5"/>
  <c r="AR1855" i="5"/>
  <c r="AW1855" i="5"/>
  <c r="AM1856" i="5"/>
  <c r="AR1856" i="5"/>
  <c r="AM1857" i="5"/>
  <c r="AW1858" i="5"/>
  <c r="BM1861" i="5"/>
  <c r="AM1863" i="5"/>
  <c r="AR1863" i="5"/>
  <c r="AW1863" i="5"/>
  <c r="BM1868" i="5"/>
  <c r="AM1872" i="5"/>
  <c r="AR1872" i="5"/>
  <c r="AW1874" i="5"/>
  <c r="AM1877" i="5"/>
  <c r="AM1879" i="5"/>
  <c r="AR1879" i="5"/>
  <c r="AW1879" i="5"/>
  <c r="BM1884" i="5"/>
  <c r="AW1895" i="5"/>
  <c r="BM1865" i="5"/>
  <c r="BM1869" i="5"/>
  <c r="BM1873" i="5"/>
  <c r="BM1877" i="5"/>
  <c r="BM1881" i="5"/>
  <c r="BM1885" i="5"/>
  <c r="AR1886" i="5"/>
  <c r="AM1888" i="5"/>
  <c r="AW1889" i="5"/>
  <c r="BM1892" i="5"/>
  <c r="BM1895" i="5"/>
  <c r="AR1902" i="5"/>
  <c r="AW1904" i="5"/>
  <c r="AR1905" i="5"/>
  <c r="AW1906" i="5"/>
  <c r="BM1928" i="5"/>
  <c r="BM1944" i="5"/>
  <c r="AR1890" i="5"/>
  <c r="AW1890" i="5"/>
  <c r="AM1891" i="5"/>
  <c r="AR1891" i="5"/>
  <c r="AM1892" i="5"/>
  <c r="AW1893" i="5"/>
  <c r="BM1896" i="5"/>
  <c r="BM1899" i="5"/>
  <c r="AW1909" i="5"/>
  <c r="BM1924" i="5"/>
  <c r="BM1940" i="5"/>
  <c r="AM1887" i="5"/>
  <c r="AR1894" i="5"/>
  <c r="AW1894" i="5"/>
  <c r="AM1895" i="5"/>
  <c r="AR1895" i="5"/>
  <c r="AM1896" i="5"/>
  <c r="AW1897" i="5"/>
  <c r="BM1900" i="5"/>
  <c r="BM1920" i="5"/>
  <c r="BM1936" i="5"/>
  <c r="BM1904" i="5"/>
  <c r="AW1913" i="5"/>
  <c r="AM1916" i="5"/>
  <c r="AW1917" i="5"/>
  <c r="AM1920" i="5"/>
  <c r="AW1921" i="5"/>
  <c r="AM1924" i="5"/>
  <c r="AW1925" i="5"/>
  <c r="AM1928" i="5"/>
  <c r="AW1929" i="5"/>
  <c r="AM1932" i="5"/>
  <c r="AW1933" i="5"/>
  <c r="AM1936" i="5"/>
  <c r="AW1937" i="5"/>
  <c r="AM1940" i="5"/>
  <c r="AW1941" i="5"/>
  <c r="AM1944" i="5"/>
  <c r="AW1945" i="5"/>
  <c r="BM1909" i="5"/>
  <c r="AW1910" i="5"/>
  <c r="AR1915" i="5"/>
  <c r="AW1915" i="5"/>
  <c r="AR1919" i="5"/>
  <c r="AW1919" i="5"/>
  <c r="AR1923" i="5"/>
  <c r="AW1923" i="5"/>
  <c r="AR1927" i="5"/>
  <c r="AW1927" i="5"/>
  <c r="AR1931" i="5"/>
  <c r="AW1931" i="5"/>
  <c r="AR1935" i="5"/>
  <c r="AW1935" i="5"/>
  <c r="AR1939" i="5"/>
  <c r="AW1939" i="5"/>
  <c r="AR1943" i="5"/>
  <c r="AW1943" i="5"/>
  <c r="AW1947" i="5"/>
  <c r="BM1913" i="5"/>
  <c r="BM1917" i="5"/>
  <c r="BM1921" i="5"/>
  <c r="BM1925" i="5"/>
  <c r="BM1929" i="5"/>
  <c r="BM1933" i="5"/>
  <c r="BM1937" i="5"/>
  <c r="BM1941" i="5"/>
  <c r="BM1945" i="5"/>
  <c r="BM1910" i="5"/>
  <c r="BM1914" i="5"/>
  <c r="BM1918" i="5"/>
  <c r="BM1922" i="5"/>
  <c r="BM1926" i="5"/>
  <c r="BM1930" i="5"/>
  <c r="BM1934" i="5"/>
  <c r="BM1938" i="5"/>
  <c r="BM1942" i="5"/>
  <c r="BM1946" i="5"/>
  <c r="AR1799" i="5"/>
  <c r="BM1799" i="5"/>
  <c r="AI412" i="5"/>
  <c r="AK412" i="5"/>
  <c r="AM412" i="5"/>
  <c r="AI413" i="5"/>
  <c r="AK413" i="5"/>
  <c r="AM413" i="5"/>
  <c r="AI414" i="5"/>
  <c r="AK414" i="5"/>
  <c r="AM414" i="5"/>
  <c r="AI415" i="5"/>
  <c r="AK415" i="5"/>
  <c r="AM415" i="5"/>
  <c r="AI416" i="5"/>
  <c r="AK416" i="5"/>
  <c r="AM416" i="5"/>
  <c r="AI417" i="5"/>
  <c r="AK417" i="5"/>
  <c r="AM417" i="5"/>
  <c r="AI418" i="5"/>
  <c r="AK418" i="5"/>
  <c r="AM418" i="5"/>
  <c r="AI419" i="5"/>
  <c r="AK419" i="5"/>
  <c r="AM419" i="5"/>
  <c r="AI420" i="5"/>
  <c r="AK420" i="5"/>
  <c r="AM420" i="5"/>
  <c r="AI421" i="5"/>
  <c r="AK421" i="5"/>
  <c r="AM421" i="5"/>
  <c r="AI422" i="5"/>
  <c r="AK422" i="5"/>
  <c r="AM422" i="5"/>
  <c r="AI423" i="5"/>
  <c r="AK423" i="5"/>
  <c r="AM423" i="5"/>
  <c r="AI424" i="5"/>
  <c r="AK424" i="5"/>
  <c r="AM424" i="5"/>
  <c r="AI425" i="5"/>
  <c r="AK425" i="5"/>
  <c r="AM425" i="5"/>
  <c r="AI426" i="5"/>
  <c r="AK426" i="5"/>
  <c r="AM426" i="5"/>
  <c r="AI427" i="5"/>
  <c r="AK427" i="5"/>
  <c r="AM427" i="5"/>
  <c r="AI428" i="5"/>
  <c r="AK428" i="5"/>
  <c r="AM428" i="5"/>
  <c r="AI429" i="5"/>
  <c r="AK429" i="5"/>
  <c r="AM429" i="5"/>
  <c r="AI430" i="5"/>
  <c r="AK430" i="5"/>
  <c r="AM430" i="5"/>
  <c r="AI431" i="5"/>
  <c r="AK431" i="5"/>
  <c r="AM431" i="5"/>
  <c r="AI432" i="5"/>
  <c r="AK432" i="5"/>
  <c r="AM432" i="5"/>
  <c r="AI433" i="5"/>
  <c r="AK433" i="5"/>
  <c r="AM433" i="5"/>
  <c r="AI434" i="5"/>
  <c r="AK434" i="5"/>
  <c r="AM434" i="5"/>
  <c r="AI435" i="5"/>
  <c r="AK435" i="5"/>
  <c r="AM435" i="5"/>
  <c r="AM411" i="5"/>
  <c r="AI411" i="5"/>
  <c r="AK411" i="5"/>
  <c r="DH2936" i="5" l="1"/>
  <c r="DM2936" i="5"/>
  <c r="AR2318" i="5"/>
  <c r="BM2115" i="5"/>
  <c r="BM1948" i="5"/>
  <c r="AR1781" i="5"/>
  <c r="DM2611" i="5"/>
  <c r="DH2611" i="5"/>
  <c r="AR1948" i="5"/>
  <c r="AR2115" i="5"/>
  <c r="DH2455" i="5"/>
  <c r="DH2529" i="5" s="1"/>
  <c r="B3102" i="5"/>
  <c r="BM2248" i="5"/>
  <c r="BL2248" i="5"/>
  <c r="BP2287" i="5"/>
  <c r="B2322" i="5" s="1"/>
  <c r="AY2120" i="5"/>
  <c r="AY1953" i="5"/>
  <c r="BD1781" i="5"/>
  <c r="AZ1781" i="5"/>
  <c r="AJ1751" i="5"/>
  <c r="B1753" i="5" s="1"/>
  <c r="BB1431" i="5"/>
  <c r="BF1431" i="5"/>
  <c r="AX1543" i="5"/>
  <c r="BB1543" i="5"/>
  <c r="BF1468" i="5"/>
  <c r="BB1504" i="5"/>
  <c r="BF1504" i="5"/>
  <c r="BL1504" i="5"/>
  <c r="BK1504" i="5"/>
  <c r="BB1468" i="5"/>
  <c r="CL3011" i="5"/>
  <c r="CC2855" i="5"/>
  <c r="CL2565" i="5"/>
  <c r="CL2599" i="5"/>
  <c r="CL2872" i="5"/>
  <c r="AJ3220" i="5"/>
  <c r="B3222" i="5" s="1"/>
  <c r="CA3442" i="5"/>
  <c r="CA3502" i="5"/>
  <c r="CA3520" i="5"/>
  <c r="CC2829" i="5"/>
  <c r="CC2801" i="5"/>
  <c r="CL2985" i="5"/>
  <c r="CL2882" i="5"/>
  <c r="CC2726" i="5"/>
  <c r="CC2848" i="5"/>
  <c r="CC2790" i="5"/>
  <c r="CC2716" i="5"/>
  <c r="CC2759" i="5"/>
  <c r="CL2993" i="5"/>
  <c r="CL2931" i="5"/>
  <c r="CL2890" i="5"/>
  <c r="CC2819" i="5"/>
  <c r="CL2915" i="5"/>
  <c r="CL2908" i="5"/>
  <c r="CC2775" i="5"/>
  <c r="CC2784" i="5"/>
  <c r="CC2752" i="5"/>
  <c r="CC2837" i="5"/>
  <c r="CL2957" i="5"/>
  <c r="CL2966" i="5"/>
  <c r="CC2734" i="5"/>
  <c r="CL2940" i="5"/>
  <c r="CL2946" i="5"/>
  <c r="CL2975" i="5"/>
  <c r="CL3004" i="5"/>
  <c r="CL2924" i="5"/>
  <c r="CC2768" i="5"/>
  <c r="CC2810" i="5"/>
  <c r="CL2606" i="5"/>
  <c r="CL2660" i="5"/>
  <c r="CL2621" i="5"/>
  <c r="CL2650" i="5"/>
  <c r="CL2557" i="5"/>
  <c r="CL2583" i="5"/>
  <c r="CL2679" i="5"/>
  <c r="CL2632" i="5"/>
  <c r="CL2641" i="5"/>
  <c r="CL2615" i="5"/>
  <c r="CL2668" i="5"/>
  <c r="CL2590" i="5"/>
  <c r="CC2409" i="5"/>
  <c r="CC2465" i="5"/>
  <c r="CC2391" i="5"/>
  <c r="CC2494" i="5"/>
  <c r="BG2352" i="5"/>
  <c r="CL2547" i="5"/>
  <c r="CL2686" i="5"/>
  <c r="CC2485" i="5"/>
  <c r="CC2434" i="5"/>
  <c r="CC2450" i="5"/>
  <c r="CC2523" i="5"/>
  <c r="AJ2318" i="5"/>
  <c r="CC2401" i="5"/>
  <c r="CC2504" i="5"/>
  <c r="CC2459" i="5"/>
  <c r="CC2512" i="5"/>
  <c r="BI2318" i="5"/>
  <c r="CC2427" i="5"/>
  <c r="CC2443" i="5"/>
  <c r="CC2476" i="5"/>
  <c r="AZ2318" i="5"/>
  <c r="AN2318" i="5"/>
  <c r="BD2318" i="5"/>
  <c r="AV2318" i="5"/>
  <c r="CC2530" i="5"/>
  <c r="AT2248" i="5"/>
  <c r="BI2361" i="5"/>
  <c r="AJ2335" i="5"/>
  <c r="B2337" i="5" s="1"/>
  <c r="AL2286" i="5"/>
  <c r="BF2286" i="5"/>
  <c r="AP2286" i="5"/>
  <c r="AT2286" i="5"/>
  <c r="BB2286" i="5"/>
  <c r="AX2286" i="5"/>
  <c r="BL1948" i="5"/>
  <c r="AL2172" i="5"/>
  <c r="B2174" i="5" s="1"/>
  <c r="BG1948" i="5"/>
  <c r="BF2248" i="5"/>
  <c r="BB2248" i="5"/>
  <c r="AL2248" i="5"/>
  <c r="AP2248" i="5"/>
  <c r="AX2248" i="5"/>
  <c r="AP2208" i="5"/>
  <c r="AX2208" i="5"/>
  <c r="AL2208" i="5"/>
  <c r="AT2208" i="5"/>
  <c r="BB1948" i="5"/>
  <c r="CA2050" i="5"/>
  <c r="AM2115" i="5"/>
  <c r="CA2079" i="5"/>
  <c r="CA2089" i="5"/>
  <c r="CA2012" i="5"/>
  <c r="CA2035" i="5"/>
  <c r="BB2115" i="5"/>
  <c r="BG2115" i="5"/>
  <c r="AW2115" i="5"/>
  <c r="CA2044" i="5"/>
  <c r="CA1994" i="5"/>
  <c r="BL2115" i="5"/>
  <c r="CA1976" i="5"/>
  <c r="CA2097" i="5"/>
  <c r="CA2028" i="5"/>
  <c r="CA2061" i="5"/>
  <c r="AH2115" i="5"/>
  <c r="B2116" i="5" s="1"/>
  <c r="CA2108" i="5"/>
  <c r="CA1987" i="5"/>
  <c r="CA2070" i="5"/>
  <c r="CA2019" i="5"/>
  <c r="AH1948" i="5"/>
  <c r="B1949" i="5" s="1"/>
  <c r="AM1948" i="5"/>
  <c r="AW1948" i="5"/>
  <c r="CA1922" i="5"/>
  <c r="CA1941" i="5"/>
  <c r="CA1930" i="5"/>
  <c r="CA1912" i="5"/>
  <c r="CA1903" i="5"/>
  <c r="CA1894" i="5"/>
  <c r="CA1883" i="5"/>
  <c r="CA1877" i="5"/>
  <c r="CA1861" i="5"/>
  <c r="CA1868" i="5"/>
  <c r="CA1852" i="5"/>
  <c r="CA1845" i="5"/>
  <c r="CA1827" i="5"/>
  <c r="CA1809" i="5"/>
  <c r="CA1820" i="5"/>
  <c r="AK395" i="5"/>
  <c r="AK394" i="5"/>
  <c r="AK393" i="5"/>
  <c r="AK392" i="5"/>
  <c r="AK391" i="5"/>
  <c r="AK390" i="5"/>
  <c r="AK389" i="5"/>
  <c r="AK388" i="5"/>
  <c r="AK387" i="5"/>
  <c r="AK386" i="5"/>
  <c r="AK385" i="5"/>
  <c r="AK384" i="5"/>
  <c r="AK383" i="5"/>
  <c r="AK382" i="5"/>
  <c r="AK381" i="5"/>
  <c r="AK380" i="5"/>
  <c r="AK379" i="5"/>
  <c r="AK378" i="5"/>
  <c r="AK377" i="5"/>
  <c r="AK376" i="5"/>
  <c r="AK375" i="5"/>
  <c r="AK374" i="5"/>
  <c r="AK373" i="5"/>
  <c r="AK372" i="5"/>
  <c r="AK371" i="5"/>
  <c r="AI372" i="5"/>
  <c r="AI373" i="5"/>
  <c r="AI374" i="5"/>
  <c r="AI375" i="5"/>
  <c r="AI376" i="5"/>
  <c r="AI377" i="5"/>
  <c r="AI378" i="5"/>
  <c r="AI379" i="5"/>
  <c r="AI380" i="5"/>
  <c r="AI381" i="5"/>
  <c r="AI382" i="5"/>
  <c r="AI383" i="5"/>
  <c r="AI384" i="5"/>
  <c r="AI385" i="5"/>
  <c r="AI386" i="5"/>
  <c r="AI387" i="5"/>
  <c r="AI388" i="5"/>
  <c r="AI389" i="5"/>
  <c r="AI390" i="5"/>
  <c r="AI391" i="5"/>
  <c r="AI392" i="5"/>
  <c r="AI393" i="5"/>
  <c r="AI394" i="5"/>
  <c r="AI395" i="5"/>
  <c r="AI371" i="5"/>
  <c r="B2121" i="5" l="1"/>
  <c r="DQ2936" i="5"/>
  <c r="DQ3010" i="5" s="1"/>
  <c r="DR3016" i="5" s="1"/>
  <c r="DR3017" i="5" s="1"/>
  <c r="B3017" i="5" s="1"/>
  <c r="B1954" i="5"/>
  <c r="DQ2611" i="5"/>
  <c r="DQ2685" i="5" s="1"/>
  <c r="DR2691" i="5" s="1"/>
  <c r="DR2692" i="5" s="1"/>
  <c r="B2692" i="5" s="1"/>
  <c r="B2366" i="5"/>
  <c r="BM2249" i="5"/>
  <c r="B2251" i="5" s="1"/>
  <c r="BD1782" i="5"/>
  <c r="BF1432" i="5"/>
  <c r="B1434" i="5" s="1"/>
  <c r="BB1544" i="5"/>
  <c r="BL1505" i="5"/>
  <c r="B1510" i="5" s="1"/>
  <c r="BF1505" i="5"/>
  <c r="BF1469" i="5"/>
  <c r="CA3539" i="5"/>
  <c r="B3543" i="5" s="1"/>
  <c r="CL3010" i="5"/>
  <c r="CC2854" i="5"/>
  <c r="CL2685" i="5"/>
  <c r="CC2529" i="5"/>
  <c r="BG2286" i="5"/>
  <c r="BJ2318" i="5"/>
  <c r="BF2249" i="5"/>
  <c r="B2250" i="5" s="1"/>
  <c r="AY2208" i="5"/>
  <c r="B2213" i="5" s="1"/>
  <c r="CA2115" i="5"/>
  <c r="CA2114" i="5"/>
  <c r="CA1947" i="5"/>
  <c r="CA1948" i="5"/>
  <c r="AP435" i="5"/>
  <c r="AP431" i="5"/>
  <c r="AP427" i="5"/>
  <c r="AP423" i="5"/>
  <c r="AP419" i="5"/>
  <c r="AP415" i="5"/>
  <c r="AP411" i="5"/>
  <c r="AL432" i="5"/>
  <c r="AL428" i="5"/>
  <c r="AL424" i="5"/>
  <c r="AL420" i="5"/>
  <c r="AL416" i="5"/>
  <c r="AL412" i="5"/>
  <c r="AP434" i="5"/>
  <c r="AP430" i="5"/>
  <c r="AP426" i="5"/>
  <c r="AP422" i="5"/>
  <c r="AP418" i="5"/>
  <c r="AP414" i="5"/>
  <c r="AL435" i="5"/>
  <c r="AL431" i="5"/>
  <c r="AL427" i="5"/>
  <c r="AL423" i="5"/>
  <c r="AL419" i="5"/>
  <c r="AL415" i="5"/>
  <c r="AL411" i="5"/>
  <c r="AP433" i="5"/>
  <c r="AP429" i="5"/>
  <c r="AP425" i="5"/>
  <c r="AP421" i="5"/>
  <c r="AP417" i="5"/>
  <c r="AP413" i="5"/>
  <c r="AL434" i="5"/>
  <c r="AL430" i="5"/>
  <c r="AL426" i="5"/>
  <c r="AL422" i="5"/>
  <c r="AL418" i="5"/>
  <c r="AL414" i="5"/>
  <c r="AP432" i="5"/>
  <c r="AP428" i="5"/>
  <c r="AP424" i="5"/>
  <c r="AP420" i="5"/>
  <c r="AP416" i="5"/>
  <c r="AP412" i="5"/>
  <c r="AL433" i="5"/>
  <c r="AL429" i="5"/>
  <c r="AL425" i="5"/>
  <c r="AL421" i="5"/>
  <c r="AL417" i="5"/>
  <c r="AL413" i="5"/>
  <c r="AU170" i="5"/>
  <c r="AV170" i="5"/>
  <c r="AW170" i="5"/>
  <c r="AX170" i="5"/>
  <c r="AZ170" i="5"/>
  <c r="BA170" i="5"/>
  <c r="BB170" i="5"/>
  <c r="BC170" i="5"/>
  <c r="AU171" i="5"/>
  <c r="AV171" i="5"/>
  <c r="AW171" i="5"/>
  <c r="AX171" i="5"/>
  <c r="AZ171" i="5"/>
  <c r="BA171" i="5"/>
  <c r="BB171" i="5"/>
  <c r="BC171" i="5"/>
  <c r="AU172" i="5"/>
  <c r="AV172" i="5"/>
  <c r="AW172" i="5"/>
  <c r="AX172" i="5"/>
  <c r="AZ172" i="5"/>
  <c r="BA172" i="5"/>
  <c r="BB172" i="5"/>
  <c r="BC172" i="5"/>
  <c r="AU173" i="5"/>
  <c r="AV173" i="5"/>
  <c r="AW173" i="5"/>
  <c r="AX173" i="5"/>
  <c r="AZ173" i="5"/>
  <c r="BA173" i="5"/>
  <c r="BB173" i="5"/>
  <c r="BC173" i="5"/>
  <c r="AU174" i="5"/>
  <c r="AV174" i="5"/>
  <c r="AW174" i="5"/>
  <c r="AX174" i="5"/>
  <c r="AZ174" i="5"/>
  <c r="BA174" i="5"/>
  <c r="BB174" i="5"/>
  <c r="BC174" i="5"/>
  <c r="AU175" i="5"/>
  <c r="AV175" i="5"/>
  <c r="AW175" i="5"/>
  <c r="AX175" i="5"/>
  <c r="AZ175" i="5"/>
  <c r="BA175" i="5"/>
  <c r="BB175" i="5"/>
  <c r="BC175" i="5"/>
  <c r="AU176" i="5"/>
  <c r="AV176" i="5"/>
  <c r="AW176" i="5"/>
  <c r="AX176" i="5"/>
  <c r="AZ176" i="5"/>
  <c r="BA176" i="5"/>
  <c r="BB176" i="5"/>
  <c r="BC176" i="5"/>
  <c r="AU177" i="5"/>
  <c r="AV177" i="5"/>
  <c r="AW177" i="5"/>
  <c r="AX177" i="5"/>
  <c r="AZ177" i="5"/>
  <c r="BA177" i="5"/>
  <c r="BB177" i="5"/>
  <c r="BC177" i="5"/>
  <c r="AU178" i="5"/>
  <c r="AV178" i="5"/>
  <c r="AW178" i="5"/>
  <c r="AX178" i="5"/>
  <c r="AZ178" i="5"/>
  <c r="BA178" i="5"/>
  <c r="BB178" i="5"/>
  <c r="BC178" i="5"/>
  <c r="AU179" i="5"/>
  <c r="AV179" i="5"/>
  <c r="AW179" i="5"/>
  <c r="AX179" i="5"/>
  <c r="AZ179" i="5"/>
  <c r="BA179" i="5"/>
  <c r="BB179" i="5"/>
  <c r="BC179" i="5"/>
  <c r="AU180" i="5"/>
  <c r="AV180" i="5"/>
  <c r="AW180" i="5"/>
  <c r="AX180" i="5"/>
  <c r="AZ180" i="5"/>
  <c r="BA180" i="5"/>
  <c r="BB180" i="5"/>
  <c r="BC180" i="5"/>
  <c r="AU181" i="5"/>
  <c r="AV181" i="5"/>
  <c r="AW181" i="5"/>
  <c r="AX181" i="5"/>
  <c r="AZ181" i="5"/>
  <c r="BA181" i="5"/>
  <c r="BB181" i="5"/>
  <c r="BC181" i="5"/>
  <c r="AU182" i="5"/>
  <c r="AV182" i="5"/>
  <c r="AW182" i="5"/>
  <c r="AX182" i="5"/>
  <c r="AZ182" i="5"/>
  <c r="BA182" i="5"/>
  <c r="BB182" i="5"/>
  <c r="BC182" i="5"/>
  <c r="AU183" i="5"/>
  <c r="AV183" i="5"/>
  <c r="AW183" i="5"/>
  <c r="AX183" i="5"/>
  <c r="AZ183" i="5"/>
  <c r="BA183" i="5"/>
  <c r="BB183" i="5"/>
  <c r="BC183" i="5"/>
  <c r="AU184" i="5"/>
  <c r="AV184" i="5"/>
  <c r="AW184" i="5"/>
  <c r="AX184" i="5"/>
  <c r="AZ184" i="5"/>
  <c r="BA184" i="5"/>
  <c r="BB184" i="5"/>
  <c r="BC184" i="5"/>
  <c r="AU185" i="5"/>
  <c r="AV185" i="5"/>
  <c r="AW185" i="5"/>
  <c r="AX185" i="5"/>
  <c r="AZ185" i="5"/>
  <c r="BA185" i="5"/>
  <c r="BB185" i="5"/>
  <c r="BC185" i="5"/>
  <c r="AU186" i="5"/>
  <c r="AV186" i="5"/>
  <c r="AW186" i="5"/>
  <c r="AX186" i="5"/>
  <c r="AZ186" i="5"/>
  <c r="BA186" i="5"/>
  <c r="BB186" i="5"/>
  <c r="BC186" i="5"/>
  <c r="AU187" i="5"/>
  <c r="AV187" i="5"/>
  <c r="AW187" i="5"/>
  <c r="AX187" i="5"/>
  <c r="AZ187" i="5"/>
  <c r="BA187" i="5"/>
  <c r="BB187" i="5"/>
  <c r="BC187" i="5"/>
  <c r="AU188" i="5"/>
  <c r="AV188" i="5"/>
  <c r="AW188" i="5"/>
  <c r="AX188" i="5"/>
  <c r="AZ188" i="5"/>
  <c r="BA188" i="5"/>
  <c r="BB188" i="5"/>
  <c r="BC188" i="5"/>
  <c r="AU189" i="5"/>
  <c r="AV189" i="5"/>
  <c r="AW189" i="5"/>
  <c r="AX189" i="5"/>
  <c r="AZ189" i="5"/>
  <c r="BA189" i="5"/>
  <c r="BB189" i="5"/>
  <c r="BC189" i="5"/>
  <c r="AU190" i="5"/>
  <c r="AV190" i="5"/>
  <c r="AW190" i="5"/>
  <c r="AX190" i="5"/>
  <c r="AZ190" i="5"/>
  <c r="BA190" i="5"/>
  <c r="BB190" i="5"/>
  <c r="BC190" i="5"/>
  <c r="AU191" i="5"/>
  <c r="AV191" i="5"/>
  <c r="AW191" i="5"/>
  <c r="AX191" i="5"/>
  <c r="AZ191" i="5"/>
  <c r="BA191" i="5"/>
  <c r="BB191" i="5"/>
  <c r="BC191" i="5"/>
  <c r="AU192" i="5"/>
  <c r="AV192" i="5"/>
  <c r="AW192" i="5"/>
  <c r="AX192" i="5"/>
  <c r="AZ192" i="5"/>
  <c r="BA192" i="5"/>
  <c r="BB192" i="5"/>
  <c r="BC192" i="5"/>
  <c r="AU193" i="5"/>
  <c r="AV193" i="5"/>
  <c r="AW193" i="5"/>
  <c r="AX193" i="5"/>
  <c r="AZ193" i="5"/>
  <c r="BA193" i="5"/>
  <c r="BB193" i="5"/>
  <c r="BC193" i="5"/>
  <c r="BC169" i="5"/>
  <c r="BB169" i="5"/>
  <c r="BA169" i="5"/>
  <c r="AZ169" i="5"/>
  <c r="AX169" i="5"/>
  <c r="AW169" i="5"/>
  <c r="AV169" i="5"/>
  <c r="AU169" i="5"/>
  <c r="B2120" i="5" l="1"/>
  <c r="AY193" i="5"/>
  <c r="BD192" i="5"/>
  <c r="BD191" i="5"/>
  <c r="BD190" i="5"/>
  <c r="BD189" i="5"/>
  <c r="AY189" i="5"/>
  <c r="AY188" i="5"/>
  <c r="AY187" i="5"/>
  <c r="AY186" i="5"/>
  <c r="BD185" i="5"/>
  <c r="BD184" i="5"/>
  <c r="BD183" i="5"/>
  <c r="AY183" i="5"/>
  <c r="AY182" i="5"/>
  <c r="BD181" i="5"/>
  <c r="BD180" i="5"/>
  <c r="AY180" i="5"/>
  <c r="BD179" i="5"/>
  <c r="AY179" i="5"/>
  <c r="BD178" i="5"/>
  <c r="AY178" i="5"/>
  <c r="BD177" i="5"/>
  <c r="AY177" i="5"/>
  <c r="BD176" i="5"/>
  <c r="AY176" i="5"/>
  <c r="BD175" i="5"/>
  <c r="AY175" i="5"/>
  <c r="BD174" i="5"/>
  <c r="AY174" i="5"/>
  <c r="BD193" i="5"/>
  <c r="AY192" i="5"/>
  <c r="AY191" i="5"/>
  <c r="AY190" i="5"/>
  <c r="BD188" i="5"/>
  <c r="BD187" i="5"/>
  <c r="BD186" i="5"/>
  <c r="AY185" i="5"/>
  <c r="AY184" i="5"/>
  <c r="BD182" i="5"/>
  <c r="AY181" i="5"/>
  <c r="BD172" i="5"/>
  <c r="BD173" i="5"/>
  <c r="BD171" i="5"/>
  <c r="BD170" i="5"/>
  <c r="AY170" i="5"/>
  <c r="AY173" i="5"/>
  <c r="AY172" i="5"/>
  <c r="AY171" i="5"/>
  <c r="B2321" i="5"/>
  <c r="AY169" i="5"/>
  <c r="BD169" i="5"/>
  <c r="B1953" i="5"/>
  <c r="B3015" i="5"/>
  <c r="B2690" i="5"/>
  <c r="AP436" i="5"/>
  <c r="B439" i="5" s="1"/>
  <c r="AL436" i="5"/>
  <c r="B438" i="5" s="1"/>
  <c r="AY194" i="5" l="1"/>
  <c r="BD194" i="5"/>
  <c r="BD195" i="5" l="1"/>
  <c r="B200" i="5" s="1"/>
  <c r="AO170" i="5"/>
  <c r="AQ170" i="5"/>
  <c r="AS170" i="5"/>
  <c r="AO171" i="5"/>
  <c r="AQ171" i="5"/>
  <c r="AS171" i="5"/>
  <c r="AO172" i="5"/>
  <c r="AQ172" i="5"/>
  <c r="AS172" i="5"/>
  <c r="AO173" i="5"/>
  <c r="AQ173" i="5"/>
  <c r="AS173" i="5"/>
  <c r="AO174" i="5"/>
  <c r="AQ174" i="5"/>
  <c r="AS174" i="5"/>
  <c r="AO175" i="5"/>
  <c r="AQ175" i="5"/>
  <c r="AS175" i="5"/>
  <c r="AO176" i="5"/>
  <c r="AQ176" i="5"/>
  <c r="AS176" i="5"/>
  <c r="AO177" i="5"/>
  <c r="AQ177" i="5"/>
  <c r="AS177" i="5"/>
  <c r="AO178" i="5"/>
  <c r="AQ178" i="5"/>
  <c r="AS178" i="5"/>
  <c r="AO179" i="5"/>
  <c r="AQ179" i="5"/>
  <c r="AS179" i="5"/>
  <c r="AO180" i="5"/>
  <c r="AQ180" i="5"/>
  <c r="AS180" i="5"/>
  <c r="AO181" i="5"/>
  <c r="AQ181" i="5"/>
  <c r="AS181" i="5"/>
  <c r="AO182" i="5"/>
  <c r="AQ182" i="5"/>
  <c r="AS182" i="5"/>
  <c r="AO183" i="5"/>
  <c r="AQ183" i="5"/>
  <c r="AS183" i="5"/>
  <c r="AO184" i="5"/>
  <c r="AQ184" i="5"/>
  <c r="AS184" i="5"/>
  <c r="AO185" i="5"/>
  <c r="AQ185" i="5"/>
  <c r="AS185" i="5"/>
  <c r="AO186" i="5"/>
  <c r="AQ186" i="5"/>
  <c r="AS186" i="5"/>
  <c r="AO187" i="5"/>
  <c r="AQ187" i="5"/>
  <c r="AS187" i="5"/>
  <c r="AO188" i="5"/>
  <c r="AQ188" i="5"/>
  <c r="AS188" i="5"/>
  <c r="AO189" i="5"/>
  <c r="AQ189" i="5"/>
  <c r="AS189" i="5"/>
  <c r="AO190" i="5"/>
  <c r="AQ190" i="5"/>
  <c r="AS190" i="5"/>
  <c r="AO191" i="5"/>
  <c r="AQ191" i="5"/>
  <c r="AS191" i="5"/>
  <c r="AO192" i="5"/>
  <c r="AQ192" i="5"/>
  <c r="AS192" i="5"/>
  <c r="AO193" i="5"/>
  <c r="AQ193" i="5"/>
  <c r="AS193" i="5"/>
  <c r="AS169" i="5"/>
  <c r="AQ169" i="5"/>
  <c r="AO169" i="5"/>
  <c r="AM170" i="5"/>
  <c r="AP170" i="5" s="1"/>
  <c r="AM171" i="5"/>
  <c r="AP171" i="5" s="1"/>
  <c r="AM172" i="5"/>
  <c r="AM173" i="5"/>
  <c r="AP173" i="5" s="1"/>
  <c r="AM174" i="5"/>
  <c r="AP174" i="5" s="1"/>
  <c r="AM175" i="5"/>
  <c r="AP175" i="5" s="1"/>
  <c r="AM176" i="5"/>
  <c r="AM177" i="5"/>
  <c r="AP177" i="5" s="1"/>
  <c r="AM178" i="5"/>
  <c r="AP178" i="5" s="1"/>
  <c r="AM179" i="5"/>
  <c r="AP179" i="5" s="1"/>
  <c r="AM180" i="5"/>
  <c r="AM181" i="5"/>
  <c r="AP181" i="5" s="1"/>
  <c r="AM182" i="5"/>
  <c r="AP182" i="5" s="1"/>
  <c r="AM183" i="5"/>
  <c r="AP183" i="5" s="1"/>
  <c r="AM184" i="5"/>
  <c r="AM185" i="5"/>
  <c r="AP185" i="5" s="1"/>
  <c r="AM186" i="5"/>
  <c r="AP186" i="5" s="1"/>
  <c r="AM187" i="5"/>
  <c r="AP187" i="5" s="1"/>
  <c r="AM188" i="5"/>
  <c r="AM189" i="5"/>
  <c r="AP189" i="5" s="1"/>
  <c r="AM190" i="5"/>
  <c r="AP190" i="5" s="1"/>
  <c r="AM191" i="5"/>
  <c r="AP191" i="5" s="1"/>
  <c r="AM192" i="5"/>
  <c r="AM193" i="5"/>
  <c r="AP193" i="5" s="1"/>
  <c r="AM169" i="5"/>
  <c r="AK170" i="5"/>
  <c r="AK171" i="5"/>
  <c r="AK172" i="5"/>
  <c r="AK173" i="5"/>
  <c r="AK174" i="5"/>
  <c r="AK175" i="5"/>
  <c r="AK176" i="5"/>
  <c r="AK177" i="5"/>
  <c r="AK178" i="5"/>
  <c r="AK179" i="5"/>
  <c r="AK180" i="5"/>
  <c r="AK181" i="5"/>
  <c r="AK182" i="5"/>
  <c r="AK183" i="5"/>
  <c r="AK184" i="5"/>
  <c r="AK185" i="5"/>
  <c r="AK186" i="5"/>
  <c r="AK187" i="5"/>
  <c r="AK188" i="5"/>
  <c r="AK189" i="5"/>
  <c r="AK190" i="5"/>
  <c r="AK191" i="5"/>
  <c r="AK192" i="5"/>
  <c r="AK193" i="5"/>
  <c r="AK169" i="5"/>
  <c r="AI170" i="5"/>
  <c r="AI171" i="5"/>
  <c r="AI172" i="5"/>
  <c r="AI173" i="5"/>
  <c r="AI174" i="5"/>
  <c r="AI175" i="5"/>
  <c r="AL175" i="5" s="1"/>
  <c r="AI176" i="5"/>
  <c r="AI177" i="5"/>
  <c r="AL177" i="5" s="1"/>
  <c r="AI178" i="5"/>
  <c r="AI179" i="5"/>
  <c r="AL179" i="5" s="1"/>
  <c r="AI180" i="5"/>
  <c r="AI181" i="5"/>
  <c r="AL181" i="5" s="1"/>
  <c r="AI182" i="5"/>
  <c r="AI183" i="5"/>
  <c r="AL183" i="5" s="1"/>
  <c r="AI184" i="5"/>
  <c r="AI185" i="5"/>
  <c r="AL185" i="5" s="1"/>
  <c r="AI186" i="5"/>
  <c r="AI187" i="5"/>
  <c r="AL187" i="5" s="1"/>
  <c r="AI188" i="5"/>
  <c r="AI189" i="5"/>
  <c r="AL189" i="5" s="1"/>
  <c r="AI190" i="5"/>
  <c r="AI191" i="5"/>
  <c r="AL191" i="5" s="1"/>
  <c r="AI192" i="5"/>
  <c r="AI193" i="5"/>
  <c r="AL193" i="5" s="1"/>
  <c r="AI169" i="5"/>
  <c r="AN283" i="5"/>
  <c r="AN284" i="5"/>
  <c r="AN285" i="5"/>
  <c r="AN286" i="5"/>
  <c r="AN287" i="5"/>
  <c r="AN288" i="5"/>
  <c r="AN289" i="5"/>
  <c r="AN290" i="5"/>
  <c r="AN291" i="5"/>
  <c r="AN292" i="5"/>
  <c r="AN293" i="5"/>
  <c r="AN294" i="5"/>
  <c r="AN295" i="5"/>
  <c r="AN296" i="5"/>
  <c r="AN297" i="5"/>
  <c r="AN298" i="5"/>
  <c r="AN299" i="5"/>
  <c r="AN300" i="5"/>
  <c r="AN301" i="5"/>
  <c r="AN302" i="5"/>
  <c r="AN303" i="5"/>
  <c r="AN304" i="5"/>
  <c r="AN305" i="5"/>
  <c r="AN306" i="5"/>
  <c r="AN282" i="5"/>
  <c r="AI283" i="5"/>
  <c r="AX283" i="5" s="1"/>
  <c r="AZ283" i="5" s="1"/>
  <c r="AI284" i="5"/>
  <c r="AX284" i="5" s="1"/>
  <c r="AZ284" i="5" s="1"/>
  <c r="AI285" i="5"/>
  <c r="AX285" i="5" s="1"/>
  <c r="AZ285" i="5" s="1"/>
  <c r="AI286" i="5"/>
  <c r="AX286" i="5" s="1"/>
  <c r="AZ286" i="5" s="1"/>
  <c r="AI287" i="5"/>
  <c r="AX287" i="5" s="1"/>
  <c r="AZ287" i="5" s="1"/>
  <c r="AI288" i="5"/>
  <c r="AX288" i="5" s="1"/>
  <c r="AZ288" i="5" s="1"/>
  <c r="AI289" i="5"/>
  <c r="AX289" i="5" s="1"/>
  <c r="AZ289" i="5" s="1"/>
  <c r="AI290" i="5"/>
  <c r="AX290" i="5" s="1"/>
  <c r="AZ290" i="5" s="1"/>
  <c r="AI291" i="5"/>
  <c r="AX291" i="5" s="1"/>
  <c r="AZ291" i="5" s="1"/>
  <c r="AI292" i="5"/>
  <c r="AX292" i="5" s="1"/>
  <c r="AZ292" i="5" s="1"/>
  <c r="AI293" i="5"/>
  <c r="AX293" i="5" s="1"/>
  <c r="AZ293" i="5" s="1"/>
  <c r="AI294" i="5"/>
  <c r="AX294" i="5" s="1"/>
  <c r="AZ294" i="5" s="1"/>
  <c r="AI295" i="5"/>
  <c r="AX295" i="5" s="1"/>
  <c r="AZ295" i="5" s="1"/>
  <c r="AI296" i="5"/>
  <c r="AX296" i="5" s="1"/>
  <c r="AZ296" i="5" s="1"/>
  <c r="AI297" i="5"/>
  <c r="AX297" i="5" s="1"/>
  <c r="AZ297" i="5" s="1"/>
  <c r="AI298" i="5"/>
  <c r="AX298" i="5" s="1"/>
  <c r="AZ298" i="5" s="1"/>
  <c r="AI299" i="5"/>
  <c r="AX299" i="5" s="1"/>
  <c r="AZ299" i="5" s="1"/>
  <c r="AI300" i="5"/>
  <c r="AX300" i="5" s="1"/>
  <c r="AZ300" i="5" s="1"/>
  <c r="AI301" i="5"/>
  <c r="AX301" i="5" s="1"/>
  <c r="AZ301" i="5" s="1"/>
  <c r="AI302" i="5"/>
  <c r="AX302" i="5" s="1"/>
  <c r="AZ302" i="5" s="1"/>
  <c r="AI303" i="5"/>
  <c r="AX303" i="5" s="1"/>
  <c r="AZ303" i="5" s="1"/>
  <c r="AI304" i="5"/>
  <c r="AX304" i="5" s="1"/>
  <c r="AZ304" i="5" s="1"/>
  <c r="AI305" i="5"/>
  <c r="AX305" i="5" s="1"/>
  <c r="AZ305" i="5" s="1"/>
  <c r="AI306" i="5"/>
  <c r="AX306" i="5" s="1"/>
  <c r="AZ306" i="5" s="1"/>
  <c r="AI282" i="5"/>
  <c r="AX282" i="5" s="1"/>
  <c r="AZ282" i="5" s="1"/>
  <c r="AY4951" i="5"/>
  <c r="AY4952" i="5"/>
  <c r="AY4953" i="5"/>
  <c r="AY4954" i="5"/>
  <c r="AY4955" i="5"/>
  <c r="AY4956" i="5"/>
  <c r="AY4957" i="5"/>
  <c r="AY4958" i="5"/>
  <c r="AY4959" i="5"/>
  <c r="AY4960" i="5"/>
  <c r="AY4961" i="5"/>
  <c r="AY4962" i="5"/>
  <c r="AY4963" i="5"/>
  <c r="AY4964" i="5"/>
  <c r="AY4965" i="5"/>
  <c r="AY4966" i="5"/>
  <c r="AY4967" i="5"/>
  <c r="AY4968" i="5"/>
  <c r="AY4969" i="5"/>
  <c r="AY4970" i="5"/>
  <c r="AY4971" i="5"/>
  <c r="AY4972" i="5"/>
  <c r="AY4973" i="5"/>
  <c r="AY4974" i="5"/>
  <c r="AY4950" i="5"/>
  <c r="AU4951" i="5"/>
  <c r="AU4952" i="5"/>
  <c r="AU4953" i="5"/>
  <c r="AU4954" i="5"/>
  <c r="AU4955" i="5"/>
  <c r="AU4956" i="5"/>
  <c r="AU4957" i="5"/>
  <c r="AU4958" i="5"/>
  <c r="AU4959" i="5"/>
  <c r="AU4960" i="5"/>
  <c r="AU4961" i="5"/>
  <c r="AU4962" i="5"/>
  <c r="AU4963" i="5"/>
  <c r="AU4964" i="5"/>
  <c r="AU4965" i="5"/>
  <c r="AU4966" i="5"/>
  <c r="AU4967" i="5"/>
  <c r="AU4968" i="5"/>
  <c r="AU4969" i="5"/>
  <c r="AU4970" i="5"/>
  <c r="AU4971" i="5"/>
  <c r="AU4972" i="5"/>
  <c r="AU4973" i="5"/>
  <c r="AU4974" i="5"/>
  <c r="AU4950" i="5"/>
  <c r="AQ4951" i="5"/>
  <c r="AQ4952" i="5"/>
  <c r="AQ4953" i="5"/>
  <c r="AQ4954" i="5"/>
  <c r="AQ4955" i="5"/>
  <c r="AQ4956" i="5"/>
  <c r="AQ4957" i="5"/>
  <c r="AQ4958" i="5"/>
  <c r="AQ4959" i="5"/>
  <c r="AQ4960" i="5"/>
  <c r="AQ4961" i="5"/>
  <c r="AQ4962" i="5"/>
  <c r="AQ4963" i="5"/>
  <c r="AQ4964" i="5"/>
  <c r="AQ4965" i="5"/>
  <c r="AQ4966" i="5"/>
  <c r="AQ4967" i="5"/>
  <c r="AQ4968" i="5"/>
  <c r="AQ4969" i="5"/>
  <c r="AQ4970" i="5"/>
  <c r="AQ4971" i="5"/>
  <c r="AQ4972" i="5"/>
  <c r="AQ4973" i="5"/>
  <c r="AQ4974" i="5"/>
  <c r="AQ4950" i="5"/>
  <c r="AM4951" i="5"/>
  <c r="AM4952" i="5"/>
  <c r="AM4953" i="5"/>
  <c r="AM4954" i="5"/>
  <c r="AM4955" i="5"/>
  <c r="AM4956" i="5"/>
  <c r="AM4957" i="5"/>
  <c r="AM4958" i="5"/>
  <c r="AM4959" i="5"/>
  <c r="AM4960" i="5"/>
  <c r="AM4961" i="5"/>
  <c r="AM4962" i="5"/>
  <c r="AM4963" i="5"/>
  <c r="AM4964" i="5"/>
  <c r="AM4965" i="5"/>
  <c r="AM4966" i="5"/>
  <c r="AM4967" i="5"/>
  <c r="AM4968" i="5"/>
  <c r="AM4969" i="5"/>
  <c r="AM4970" i="5"/>
  <c r="AM4971" i="5"/>
  <c r="AM4972" i="5"/>
  <c r="AM4973" i="5"/>
  <c r="AM4974" i="5"/>
  <c r="AM4950" i="5"/>
  <c r="AI4951" i="5"/>
  <c r="AI4952" i="5"/>
  <c r="AI4953" i="5"/>
  <c r="AI4954" i="5"/>
  <c r="AI4955" i="5"/>
  <c r="AI4956" i="5"/>
  <c r="AI4957" i="5"/>
  <c r="AI4958" i="5"/>
  <c r="AI4959" i="5"/>
  <c r="AI4960" i="5"/>
  <c r="AI4961" i="5"/>
  <c r="AI4962" i="5"/>
  <c r="AI4963" i="5"/>
  <c r="AI4964" i="5"/>
  <c r="AI4965" i="5"/>
  <c r="AI4966" i="5"/>
  <c r="AI4967" i="5"/>
  <c r="AI4968" i="5"/>
  <c r="AI4969" i="5"/>
  <c r="AI4970" i="5"/>
  <c r="AI4971" i="5"/>
  <c r="AI4972" i="5"/>
  <c r="AI4973" i="5"/>
  <c r="AI4974" i="5"/>
  <c r="AI4950" i="5"/>
  <c r="AP188" i="5" l="1"/>
  <c r="AP184" i="5"/>
  <c r="AP176" i="5"/>
  <c r="AL169" i="5"/>
  <c r="AL174" i="5"/>
  <c r="AL170" i="5"/>
  <c r="AT191" i="5"/>
  <c r="AT187" i="5"/>
  <c r="AT183" i="5"/>
  <c r="AT179" i="5"/>
  <c r="AT175" i="5"/>
  <c r="AT171" i="5"/>
  <c r="AP192" i="5"/>
  <c r="AP180" i="5"/>
  <c r="AP172" i="5"/>
  <c r="AL192" i="5"/>
  <c r="AL188" i="5"/>
  <c r="AL184" i="5"/>
  <c r="AL180" i="5"/>
  <c r="AL176" i="5"/>
  <c r="AP169" i="5"/>
  <c r="AL172" i="5"/>
  <c r="AT193" i="5"/>
  <c r="AT189" i="5"/>
  <c r="AT185" i="5"/>
  <c r="AT181" i="5"/>
  <c r="AT177" i="5"/>
  <c r="AT173" i="5"/>
  <c r="AL190" i="5"/>
  <c r="AL186" i="5"/>
  <c r="AL182" i="5"/>
  <c r="AL178" i="5"/>
  <c r="AL171" i="5"/>
  <c r="AT169" i="5"/>
  <c r="AT190" i="5"/>
  <c r="AT186" i="5"/>
  <c r="AT182" i="5"/>
  <c r="AT178" i="5"/>
  <c r="AT174" i="5"/>
  <c r="AT170" i="5"/>
  <c r="AL173" i="5"/>
  <c r="AT192" i="5"/>
  <c r="AT188" i="5"/>
  <c r="AT184" i="5"/>
  <c r="AT180" i="5"/>
  <c r="AT176" i="5"/>
  <c r="AT172" i="5"/>
  <c r="AZ307" i="5"/>
  <c r="AL4858" i="5"/>
  <c r="AL4859" i="5"/>
  <c r="AL4860" i="5"/>
  <c r="AL4861" i="5"/>
  <c r="AL4862" i="5"/>
  <c r="AL4863" i="5"/>
  <c r="AL4864" i="5"/>
  <c r="AL4865" i="5"/>
  <c r="AL4866" i="5"/>
  <c r="AL4867" i="5"/>
  <c r="AL4868" i="5"/>
  <c r="AL4869" i="5"/>
  <c r="AL4870" i="5"/>
  <c r="AL4871" i="5"/>
  <c r="AL4872" i="5"/>
  <c r="AL4873" i="5"/>
  <c r="AL4874" i="5"/>
  <c r="AL4875" i="5"/>
  <c r="AL4876" i="5"/>
  <c r="AL4877" i="5"/>
  <c r="AL4878" i="5"/>
  <c r="AL4879" i="5"/>
  <c r="AL4880" i="5"/>
  <c r="AL4881" i="5"/>
  <c r="AL4857" i="5"/>
  <c r="AM4843" i="5"/>
  <c r="AM4842" i="5"/>
  <c r="AM4841" i="5"/>
  <c r="AM4840" i="5"/>
  <c r="AM4839" i="5"/>
  <c r="AM4838" i="5"/>
  <c r="AM4837" i="5"/>
  <c r="AM4836" i="5"/>
  <c r="AM4835" i="5"/>
  <c r="AM4834" i="5"/>
  <c r="AM4833" i="5"/>
  <c r="AM4832" i="5"/>
  <c r="AM4831" i="5"/>
  <c r="AM4830" i="5"/>
  <c r="AM4829" i="5"/>
  <c r="AM4828" i="5"/>
  <c r="AM4827" i="5"/>
  <c r="AM4826" i="5"/>
  <c r="AM4825" i="5"/>
  <c r="AM4824" i="5"/>
  <c r="AM4823" i="5"/>
  <c r="AM4822" i="5"/>
  <c r="AM4821" i="5"/>
  <c r="AM4820" i="5"/>
  <c r="AM4819" i="5"/>
  <c r="AJ4806" i="5"/>
  <c r="AI4806" i="5"/>
  <c r="AG4806" i="5"/>
  <c r="AJ4805" i="5"/>
  <c r="AI4805" i="5"/>
  <c r="AG4805" i="5"/>
  <c r="AJ4804" i="5"/>
  <c r="AI4804" i="5"/>
  <c r="AG4804" i="5"/>
  <c r="AJ4803" i="5"/>
  <c r="AI4803" i="5"/>
  <c r="AG4803" i="5"/>
  <c r="AJ4802" i="5"/>
  <c r="AI4802" i="5"/>
  <c r="AG4802" i="5"/>
  <c r="AJ4801" i="5"/>
  <c r="AI4801" i="5"/>
  <c r="AG4801" i="5"/>
  <c r="AJ4800" i="5"/>
  <c r="AI4800" i="5"/>
  <c r="AG4800" i="5"/>
  <c r="AJ4799" i="5"/>
  <c r="AI4799" i="5"/>
  <c r="AG4799" i="5"/>
  <c r="AJ4798" i="5"/>
  <c r="AI4798" i="5"/>
  <c r="AG4798" i="5"/>
  <c r="AJ4797" i="5"/>
  <c r="AI4797" i="5"/>
  <c r="AG4797" i="5"/>
  <c r="AJ4796" i="5"/>
  <c r="AI4796" i="5"/>
  <c r="AG4796" i="5"/>
  <c r="AJ4795" i="5"/>
  <c r="AI4795" i="5"/>
  <c r="AG4795" i="5"/>
  <c r="AJ4794" i="5"/>
  <c r="AI4794" i="5"/>
  <c r="AG4794" i="5"/>
  <c r="AJ4793" i="5"/>
  <c r="AI4793" i="5"/>
  <c r="AG4793" i="5"/>
  <c r="AJ4792" i="5"/>
  <c r="AI4792" i="5"/>
  <c r="AG4792" i="5"/>
  <c r="AJ4791" i="5"/>
  <c r="AI4791" i="5"/>
  <c r="AG4791" i="5"/>
  <c r="AJ4790" i="5"/>
  <c r="AI4790" i="5"/>
  <c r="AG4790" i="5"/>
  <c r="AJ4789" i="5"/>
  <c r="AI4789" i="5"/>
  <c r="AG4789" i="5"/>
  <c r="AJ4788" i="5"/>
  <c r="AI4788" i="5"/>
  <c r="AG4788" i="5"/>
  <c r="AJ4787" i="5"/>
  <c r="AI4787" i="5"/>
  <c r="AG4787" i="5"/>
  <c r="AJ4786" i="5"/>
  <c r="AI4786" i="5"/>
  <c r="AG4786" i="5"/>
  <c r="AJ4785" i="5"/>
  <c r="AI4785" i="5"/>
  <c r="AG4785" i="5"/>
  <c r="AJ4784" i="5"/>
  <c r="AI4784" i="5"/>
  <c r="AG4784" i="5"/>
  <c r="AJ4783" i="5"/>
  <c r="AI4783" i="5"/>
  <c r="AG4783" i="5"/>
  <c r="AG4778" i="5"/>
  <c r="AJ4778" i="5"/>
  <c r="AG4782" i="5"/>
  <c r="AJ4782" i="5"/>
  <c r="AI4782" i="5"/>
  <c r="AG4820" i="5"/>
  <c r="AI4820" i="5"/>
  <c r="AJ4820" i="5"/>
  <c r="AG4821" i="5"/>
  <c r="AI4821" i="5"/>
  <c r="AJ4821" i="5"/>
  <c r="AG4822" i="5"/>
  <c r="AI4822" i="5"/>
  <c r="AJ4822" i="5"/>
  <c r="AG4823" i="5"/>
  <c r="AI4823" i="5"/>
  <c r="AJ4823" i="5"/>
  <c r="AG4824" i="5"/>
  <c r="AI4824" i="5"/>
  <c r="AJ4824" i="5"/>
  <c r="AG4825" i="5"/>
  <c r="AI4825" i="5"/>
  <c r="AJ4825" i="5"/>
  <c r="AG4826" i="5"/>
  <c r="AI4826" i="5"/>
  <c r="AJ4826" i="5"/>
  <c r="AG4827" i="5"/>
  <c r="AI4827" i="5"/>
  <c r="AJ4827" i="5"/>
  <c r="AG4828" i="5"/>
  <c r="AI4828" i="5"/>
  <c r="AJ4828" i="5"/>
  <c r="AG4829" i="5"/>
  <c r="AI4829" i="5"/>
  <c r="AJ4829" i="5"/>
  <c r="AG4830" i="5"/>
  <c r="AI4830" i="5"/>
  <c r="AJ4830" i="5"/>
  <c r="AG4831" i="5"/>
  <c r="AI4831" i="5"/>
  <c r="AJ4831" i="5"/>
  <c r="AG4832" i="5"/>
  <c r="AI4832" i="5"/>
  <c r="AJ4832" i="5"/>
  <c r="AG4833" i="5"/>
  <c r="AI4833" i="5"/>
  <c r="AJ4833" i="5"/>
  <c r="AG4834" i="5"/>
  <c r="AI4834" i="5"/>
  <c r="AJ4834" i="5"/>
  <c r="AG4835" i="5"/>
  <c r="AI4835" i="5"/>
  <c r="AJ4835" i="5"/>
  <c r="AG4836" i="5"/>
  <c r="AI4836" i="5"/>
  <c r="AJ4836" i="5"/>
  <c r="AG4837" i="5"/>
  <c r="AI4837" i="5"/>
  <c r="AJ4837" i="5"/>
  <c r="AG4838" i="5"/>
  <c r="AI4838" i="5"/>
  <c r="AJ4838" i="5"/>
  <c r="AG4839" i="5"/>
  <c r="AI4839" i="5"/>
  <c r="AJ4839" i="5"/>
  <c r="AG4840" i="5"/>
  <c r="AI4840" i="5"/>
  <c r="AJ4840" i="5"/>
  <c r="AG4841" i="5"/>
  <c r="AI4841" i="5"/>
  <c r="AJ4841" i="5"/>
  <c r="AG4842" i="5"/>
  <c r="AI4842" i="5"/>
  <c r="AJ4842" i="5"/>
  <c r="AG4843" i="5"/>
  <c r="AI4843" i="5"/>
  <c r="AJ4843" i="5"/>
  <c r="AJ4819" i="5"/>
  <c r="AI4819" i="5"/>
  <c r="AG4819" i="5"/>
  <c r="AJ4812" i="5"/>
  <c r="AG4812" i="5"/>
  <c r="AJ4858" i="5"/>
  <c r="AJ4859" i="5"/>
  <c r="AJ4860" i="5"/>
  <c r="AJ4861" i="5"/>
  <c r="AJ4862" i="5"/>
  <c r="AJ4863" i="5"/>
  <c r="AJ4864" i="5"/>
  <c r="AJ4865" i="5"/>
  <c r="AJ4866" i="5"/>
  <c r="AJ4867" i="5"/>
  <c r="AJ4868" i="5"/>
  <c r="AJ4869" i="5"/>
  <c r="AJ4870" i="5"/>
  <c r="AJ4871" i="5"/>
  <c r="AJ4872" i="5"/>
  <c r="AJ4873" i="5"/>
  <c r="AJ4874" i="5"/>
  <c r="AJ4875" i="5"/>
  <c r="AJ4876" i="5"/>
  <c r="AJ4877" i="5"/>
  <c r="AJ4878" i="5"/>
  <c r="AJ4879" i="5"/>
  <c r="AJ4880" i="5"/>
  <c r="AJ4881" i="5"/>
  <c r="AJ4857" i="5"/>
  <c r="AM4851" i="5"/>
  <c r="AJ4851" i="5"/>
  <c r="AG4912" i="5"/>
  <c r="AG4911" i="5"/>
  <c r="AG4910" i="5"/>
  <c r="AG4909" i="5"/>
  <c r="AG4908" i="5"/>
  <c r="AG4907" i="5"/>
  <c r="AG4906" i="5"/>
  <c r="AG4905" i="5"/>
  <c r="AG4904" i="5"/>
  <c r="AG4903" i="5"/>
  <c r="AG4902" i="5"/>
  <c r="AG4901" i="5"/>
  <c r="AG4900" i="5"/>
  <c r="AG4899" i="5"/>
  <c r="AG4898" i="5"/>
  <c r="AG4897" i="5"/>
  <c r="AG4896" i="5"/>
  <c r="AG4895" i="5"/>
  <c r="AG4894" i="5"/>
  <c r="AG4893" i="5"/>
  <c r="AG4892" i="5"/>
  <c r="AG4891" i="5"/>
  <c r="AG4890" i="5"/>
  <c r="AG4889" i="5"/>
  <c r="AG4888" i="5"/>
  <c r="AG4881" i="5"/>
  <c r="AG4880" i="5"/>
  <c r="AG4879" i="5"/>
  <c r="AG4878" i="5"/>
  <c r="AG4877" i="5"/>
  <c r="AG4876" i="5"/>
  <c r="AG4875" i="5"/>
  <c r="AG4874" i="5"/>
  <c r="AG4873" i="5"/>
  <c r="AG4872" i="5"/>
  <c r="AG4871" i="5"/>
  <c r="AG4870" i="5"/>
  <c r="AG4869" i="5"/>
  <c r="AG4868" i="5"/>
  <c r="AG4867" i="5"/>
  <c r="AG4866" i="5"/>
  <c r="AG4865" i="5"/>
  <c r="AG4864" i="5"/>
  <c r="AG4863" i="5"/>
  <c r="AG4862" i="5"/>
  <c r="AG4861" i="5"/>
  <c r="AG4860" i="5"/>
  <c r="AG4859" i="5"/>
  <c r="AG4858" i="5"/>
  <c r="AG4857" i="5"/>
  <c r="AG4851" i="5"/>
  <c r="AH4926" i="5"/>
  <c r="AI4936" i="5"/>
  <c r="AH4936" i="5"/>
  <c r="AI4935" i="5"/>
  <c r="AH4935" i="5"/>
  <c r="AI4934" i="5"/>
  <c r="AH4934" i="5"/>
  <c r="AI4933" i="5"/>
  <c r="AH4933" i="5"/>
  <c r="AI4932" i="5"/>
  <c r="AH4932" i="5"/>
  <c r="AI4931" i="5"/>
  <c r="AH4931" i="5"/>
  <c r="AI4930" i="5"/>
  <c r="AH4930" i="5"/>
  <c r="AI4929" i="5"/>
  <c r="AH4929" i="5"/>
  <c r="AI4928" i="5"/>
  <c r="AH4928" i="5"/>
  <c r="AI4927" i="5"/>
  <c r="AH4927" i="5"/>
  <c r="AI4926" i="5"/>
  <c r="BA4974" i="5"/>
  <c r="AZ4974" i="5"/>
  <c r="AW4974" i="5"/>
  <c r="AV4974" i="5"/>
  <c r="AS4974" i="5"/>
  <c r="AR4974" i="5"/>
  <c r="AO4974" i="5"/>
  <c r="AN4974" i="5"/>
  <c r="BA4973" i="5"/>
  <c r="AZ4973" i="5"/>
  <c r="AW4973" i="5"/>
  <c r="AV4973" i="5"/>
  <c r="AS4973" i="5"/>
  <c r="AR4973" i="5"/>
  <c r="AO4973" i="5"/>
  <c r="AN4973" i="5"/>
  <c r="BA4972" i="5"/>
  <c r="AZ4972" i="5"/>
  <c r="AW4972" i="5"/>
  <c r="AV4972" i="5"/>
  <c r="AS4972" i="5"/>
  <c r="AR4972" i="5"/>
  <c r="AO4972" i="5"/>
  <c r="AN4972" i="5"/>
  <c r="BA4971" i="5"/>
  <c r="AZ4971" i="5"/>
  <c r="AW4971" i="5"/>
  <c r="AV4971" i="5"/>
  <c r="AS4971" i="5"/>
  <c r="AR4971" i="5"/>
  <c r="AO4971" i="5"/>
  <c r="AN4971" i="5"/>
  <c r="BA4970" i="5"/>
  <c r="AZ4970" i="5"/>
  <c r="AW4970" i="5"/>
  <c r="AV4970" i="5"/>
  <c r="AS4970" i="5"/>
  <c r="AR4970" i="5"/>
  <c r="AO4970" i="5"/>
  <c r="AN4970" i="5"/>
  <c r="BA4969" i="5"/>
  <c r="AZ4969" i="5"/>
  <c r="AW4969" i="5"/>
  <c r="AV4969" i="5"/>
  <c r="AS4969" i="5"/>
  <c r="AR4969" i="5"/>
  <c r="AO4969" i="5"/>
  <c r="AN4969" i="5"/>
  <c r="BA4968" i="5"/>
  <c r="AZ4968" i="5"/>
  <c r="AW4968" i="5"/>
  <c r="AV4968" i="5"/>
  <c r="AS4968" i="5"/>
  <c r="AR4968" i="5"/>
  <c r="AO4968" i="5"/>
  <c r="AN4968" i="5"/>
  <c r="BA4967" i="5"/>
  <c r="AZ4967" i="5"/>
  <c r="AW4967" i="5"/>
  <c r="AV4967" i="5"/>
  <c r="AS4967" i="5"/>
  <c r="AR4967" i="5"/>
  <c r="AO4967" i="5"/>
  <c r="AN4967" i="5"/>
  <c r="BA4966" i="5"/>
  <c r="AZ4966" i="5"/>
  <c r="AW4966" i="5"/>
  <c r="AV4966" i="5"/>
  <c r="AS4966" i="5"/>
  <c r="AR4966" i="5"/>
  <c r="AO4966" i="5"/>
  <c r="AN4966" i="5"/>
  <c r="BA4965" i="5"/>
  <c r="AZ4965" i="5"/>
  <c r="AW4965" i="5"/>
  <c r="AV4965" i="5"/>
  <c r="AS4965" i="5"/>
  <c r="AR4965" i="5"/>
  <c r="AO4965" i="5"/>
  <c r="AN4965" i="5"/>
  <c r="BA4964" i="5"/>
  <c r="AZ4964" i="5"/>
  <c r="AW4964" i="5"/>
  <c r="AV4964" i="5"/>
  <c r="AS4964" i="5"/>
  <c r="AR4964" i="5"/>
  <c r="AO4964" i="5"/>
  <c r="AN4964" i="5"/>
  <c r="BA4963" i="5"/>
  <c r="AZ4963" i="5"/>
  <c r="AW4963" i="5"/>
  <c r="AV4963" i="5"/>
  <c r="AS4963" i="5"/>
  <c r="AR4963" i="5"/>
  <c r="AO4963" i="5"/>
  <c r="AN4963" i="5"/>
  <c r="BA4962" i="5"/>
  <c r="AZ4962" i="5"/>
  <c r="AW4962" i="5"/>
  <c r="AV4962" i="5"/>
  <c r="AS4962" i="5"/>
  <c r="AR4962" i="5"/>
  <c r="AO4962" i="5"/>
  <c r="AN4962" i="5"/>
  <c r="BA4961" i="5"/>
  <c r="AZ4961" i="5"/>
  <c r="AW4961" i="5"/>
  <c r="AV4961" i="5"/>
  <c r="AS4961" i="5"/>
  <c r="AR4961" i="5"/>
  <c r="AO4961" i="5"/>
  <c r="AN4961" i="5"/>
  <c r="BA4960" i="5"/>
  <c r="AZ4960" i="5"/>
  <c r="AW4960" i="5"/>
  <c r="AV4960" i="5"/>
  <c r="AS4960" i="5"/>
  <c r="AR4960" i="5"/>
  <c r="AO4960" i="5"/>
  <c r="AN4960" i="5"/>
  <c r="BA4959" i="5"/>
  <c r="AZ4959" i="5"/>
  <c r="AW4959" i="5"/>
  <c r="AV4959" i="5"/>
  <c r="AS4959" i="5"/>
  <c r="AR4959" i="5"/>
  <c r="AO4959" i="5"/>
  <c r="AN4959" i="5"/>
  <c r="BA4958" i="5"/>
  <c r="AZ4958" i="5"/>
  <c r="AW4958" i="5"/>
  <c r="AV4958" i="5"/>
  <c r="AS4958" i="5"/>
  <c r="AR4958" i="5"/>
  <c r="AO4958" i="5"/>
  <c r="AN4958" i="5"/>
  <c r="BA4957" i="5"/>
  <c r="AZ4957" i="5"/>
  <c r="AW4957" i="5"/>
  <c r="AV4957" i="5"/>
  <c r="AS4957" i="5"/>
  <c r="AR4957" i="5"/>
  <c r="AO4957" i="5"/>
  <c r="AN4957" i="5"/>
  <c r="BA4956" i="5"/>
  <c r="AZ4956" i="5"/>
  <c r="AW4956" i="5"/>
  <c r="AV4956" i="5"/>
  <c r="AS4956" i="5"/>
  <c r="AR4956" i="5"/>
  <c r="AO4956" i="5"/>
  <c r="AN4956" i="5"/>
  <c r="BA4955" i="5"/>
  <c r="AZ4955" i="5"/>
  <c r="AW4955" i="5"/>
  <c r="AV4955" i="5"/>
  <c r="AS4955" i="5"/>
  <c r="AR4955" i="5"/>
  <c r="AO4955" i="5"/>
  <c r="AN4955" i="5"/>
  <c r="BA4954" i="5"/>
  <c r="AZ4954" i="5"/>
  <c r="AW4954" i="5"/>
  <c r="AV4954" i="5"/>
  <c r="AS4954" i="5"/>
  <c r="AR4954" i="5"/>
  <c r="AO4954" i="5"/>
  <c r="AN4954" i="5"/>
  <c r="BA4953" i="5"/>
  <c r="AZ4953" i="5"/>
  <c r="AW4953" i="5"/>
  <c r="AV4953" i="5"/>
  <c r="AS4953" i="5"/>
  <c r="AR4953" i="5"/>
  <c r="AO4953" i="5"/>
  <c r="AN4953" i="5"/>
  <c r="BA4952" i="5"/>
  <c r="AZ4952" i="5"/>
  <c r="AW4952" i="5"/>
  <c r="AV4952" i="5"/>
  <c r="AS4952" i="5"/>
  <c r="AR4952" i="5"/>
  <c r="AO4952" i="5"/>
  <c r="AN4952" i="5"/>
  <c r="BA4951" i="5"/>
  <c r="AZ4951" i="5"/>
  <c r="AW4951" i="5"/>
  <c r="AV4951" i="5"/>
  <c r="AS4951" i="5"/>
  <c r="AR4951" i="5"/>
  <c r="AO4951" i="5"/>
  <c r="AN4951" i="5"/>
  <c r="BA4950" i="5"/>
  <c r="AZ4950" i="5"/>
  <c r="AW4950" i="5"/>
  <c r="AV4950" i="5"/>
  <c r="AS4950" i="5"/>
  <c r="AR4950" i="5"/>
  <c r="AO4950" i="5"/>
  <c r="AN4950" i="5"/>
  <c r="AK4974" i="5"/>
  <c r="AJ4974" i="5"/>
  <c r="AK4973" i="5"/>
  <c r="AJ4973" i="5"/>
  <c r="AK4972" i="5"/>
  <c r="AJ4972" i="5"/>
  <c r="AK4971" i="5"/>
  <c r="AJ4971" i="5"/>
  <c r="AK4970" i="5"/>
  <c r="AJ4970" i="5"/>
  <c r="AK4969" i="5"/>
  <c r="AJ4969" i="5"/>
  <c r="AK4968" i="5"/>
  <c r="AJ4968" i="5"/>
  <c r="AK4967" i="5"/>
  <c r="AJ4967" i="5"/>
  <c r="AK4966" i="5"/>
  <c r="AJ4966" i="5"/>
  <c r="AK4965" i="5"/>
  <c r="AJ4965" i="5"/>
  <c r="AK4964" i="5"/>
  <c r="AJ4964" i="5"/>
  <c r="AK4963" i="5"/>
  <c r="AJ4963" i="5"/>
  <c r="AK4962" i="5"/>
  <c r="AJ4962" i="5"/>
  <c r="AK4961" i="5"/>
  <c r="AJ4961" i="5"/>
  <c r="AK4960" i="5"/>
  <c r="AJ4960" i="5"/>
  <c r="AK4959" i="5"/>
  <c r="AJ4959" i="5"/>
  <c r="AK4958" i="5"/>
  <c r="AJ4958" i="5"/>
  <c r="AK4957" i="5"/>
  <c r="AJ4957" i="5"/>
  <c r="AK4956" i="5"/>
  <c r="AJ4956" i="5"/>
  <c r="AK4955" i="5"/>
  <c r="AJ4955" i="5"/>
  <c r="AK4954" i="5"/>
  <c r="AJ4954" i="5"/>
  <c r="AK4953" i="5"/>
  <c r="AJ4953" i="5"/>
  <c r="AK4952" i="5"/>
  <c r="AJ4952" i="5"/>
  <c r="AK4951" i="5"/>
  <c r="AJ4951" i="5"/>
  <c r="AK4950" i="5"/>
  <c r="AJ4950" i="5"/>
  <c r="AG4974" i="5"/>
  <c r="AG4973" i="5"/>
  <c r="AG4972" i="5"/>
  <c r="AG4971" i="5"/>
  <c r="AG4970" i="5"/>
  <c r="AG4969" i="5"/>
  <c r="AG4968" i="5"/>
  <c r="AG4967" i="5"/>
  <c r="AG4966" i="5"/>
  <c r="AG4965" i="5"/>
  <c r="AG4964" i="5"/>
  <c r="AG4963" i="5"/>
  <c r="AG4962" i="5"/>
  <c r="AG4961" i="5"/>
  <c r="AG4960" i="5"/>
  <c r="AG4959" i="5"/>
  <c r="AG4958" i="5"/>
  <c r="AG4957" i="5"/>
  <c r="AG4956" i="5"/>
  <c r="AG4955" i="5"/>
  <c r="AG4954" i="5"/>
  <c r="AG4953" i="5"/>
  <c r="AG4952" i="5"/>
  <c r="AG4951" i="5"/>
  <c r="AG4950" i="5"/>
  <c r="AJ4944" i="5"/>
  <c r="AG4944" i="5"/>
  <c r="AN4841" i="5" l="1"/>
  <c r="AN4837" i="5"/>
  <c r="AN4833" i="5"/>
  <c r="AN4829" i="5"/>
  <c r="AN4825" i="5"/>
  <c r="AN4821" i="5"/>
  <c r="AK4842" i="5"/>
  <c r="AK4838" i="5"/>
  <c r="AK4834" i="5"/>
  <c r="AK4830" i="5"/>
  <c r="AK4826" i="5"/>
  <c r="AK4822" i="5"/>
  <c r="AN4835" i="5"/>
  <c r="AN4823" i="5"/>
  <c r="AK4840" i="5"/>
  <c r="AK4836" i="5"/>
  <c r="AK4828" i="5"/>
  <c r="AK4820" i="5"/>
  <c r="AN4842" i="5"/>
  <c r="AN4834" i="5"/>
  <c r="AN4826" i="5"/>
  <c r="AK4843" i="5"/>
  <c r="AK4835" i="5"/>
  <c r="AK4827" i="5"/>
  <c r="AK4819" i="5"/>
  <c r="AN4840" i="5"/>
  <c r="AN4836" i="5"/>
  <c r="AN4832" i="5"/>
  <c r="AN4828" i="5"/>
  <c r="AN4824" i="5"/>
  <c r="AN4820" i="5"/>
  <c r="AK4841" i="5"/>
  <c r="AK4837" i="5"/>
  <c r="AK4833" i="5"/>
  <c r="AK4829" i="5"/>
  <c r="AK4825" i="5"/>
  <c r="AK4821" i="5"/>
  <c r="AN4843" i="5"/>
  <c r="AN4839" i="5"/>
  <c r="AN4831" i="5"/>
  <c r="AN4827" i="5"/>
  <c r="AN4819" i="5"/>
  <c r="AK4832" i="5"/>
  <c r="AK4824" i="5"/>
  <c r="AN4838" i="5"/>
  <c r="AN4830" i="5"/>
  <c r="AN4822" i="5"/>
  <c r="AK4839" i="5"/>
  <c r="AK4831" i="5"/>
  <c r="AK4823" i="5"/>
  <c r="AM4873" i="5"/>
  <c r="AK4881" i="5"/>
  <c r="AK4877" i="5"/>
  <c r="AK4873" i="5"/>
  <c r="AK4869" i="5"/>
  <c r="AK4865" i="5"/>
  <c r="AK4861" i="5"/>
  <c r="AK4857" i="5"/>
  <c r="AK4875" i="5"/>
  <c r="AK4867" i="5"/>
  <c r="AK4859" i="5"/>
  <c r="AK4878" i="5"/>
  <c r="AK4870" i="5"/>
  <c r="AK4862" i="5"/>
  <c r="AK4880" i="5"/>
  <c r="AK4876" i="5"/>
  <c r="AK4872" i="5"/>
  <c r="AK4868" i="5"/>
  <c r="AK4864" i="5"/>
  <c r="AK4860" i="5"/>
  <c r="AK4879" i="5"/>
  <c r="AK4871" i="5"/>
  <c r="AK4863" i="5"/>
  <c r="AK4874" i="5"/>
  <c r="AK4866" i="5"/>
  <c r="AK4858" i="5"/>
  <c r="AK4806" i="5"/>
  <c r="AK4802" i="5"/>
  <c r="AK4798" i="5"/>
  <c r="AK4794" i="5"/>
  <c r="AK4790" i="5"/>
  <c r="AK4786" i="5"/>
  <c r="AK4782" i="5"/>
  <c r="AK4804" i="5"/>
  <c r="AK4792" i="5"/>
  <c r="AK4784" i="5"/>
  <c r="AK4803" i="5"/>
  <c r="AK4795" i="5"/>
  <c r="AK4787" i="5"/>
  <c r="AK4805" i="5"/>
  <c r="AK4801" i="5"/>
  <c r="AK4797" i="5"/>
  <c r="AK4793" i="5"/>
  <c r="AK4789" i="5"/>
  <c r="AK4785" i="5"/>
  <c r="AK4800" i="5"/>
  <c r="AK4788" i="5"/>
  <c r="AK4799" i="5"/>
  <c r="AK4791" i="5"/>
  <c r="AK4783" i="5"/>
  <c r="AK4796" i="5"/>
  <c r="AL4971" i="5"/>
  <c r="AL4967" i="5"/>
  <c r="AL4963" i="5"/>
  <c r="AL4959" i="5"/>
  <c r="AL4951" i="5"/>
  <c r="AL4974" i="5"/>
  <c r="AL4970" i="5"/>
  <c r="AL4966" i="5"/>
  <c r="AL4962" i="5"/>
  <c r="AL4958" i="5"/>
  <c r="AL4954" i="5"/>
  <c r="AL4950" i="5"/>
  <c r="AL4973" i="5"/>
  <c r="AL4969" i="5"/>
  <c r="AL4965" i="5"/>
  <c r="AL4961" i="5"/>
  <c r="AL4957" i="5"/>
  <c r="AL4953" i="5"/>
  <c r="AL4972" i="5"/>
  <c r="AL4968" i="5"/>
  <c r="AL4964" i="5"/>
  <c r="AL4960" i="5"/>
  <c r="AL4956" i="5"/>
  <c r="AL4952" i="5"/>
  <c r="AL4955" i="5"/>
  <c r="AL3043" i="5"/>
  <c r="AL3057" i="5"/>
  <c r="AL3045" i="5"/>
  <c r="AL3047" i="5"/>
  <c r="AL3059" i="5"/>
  <c r="AL3049" i="5"/>
  <c r="AL3051" i="5"/>
  <c r="AL3061" i="5"/>
  <c r="AL3055" i="5"/>
  <c r="AL3053" i="5"/>
  <c r="AL3042" i="5"/>
  <c r="AL3050" i="5"/>
  <c r="AL3058" i="5"/>
  <c r="AL3039" i="5"/>
  <c r="AL3044" i="5"/>
  <c r="AL3052" i="5"/>
  <c r="AL3060" i="5"/>
  <c r="AL3046" i="5"/>
  <c r="AL3054" i="5"/>
  <c r="AL3062" i="5"/>
  <c r="AL3048" i="5"/>
  <c r="AL3041" i="5"/>
  <c r="AL3056" i="5"/>
  <c r="AL3040" i="5"/>
  <c r="AP4971" i="5"/>
  <c r="AP4967" i="5"/>
  <c r="AP4963" i="5"/>
  <c r="AP4959" i="5"/>
  <c r="AP4955" i="5"/>
  <c r="AP4951" i="5"/>
  <c r="AP4968" i="5"/>
  <c r="AP4964" i="5"/>
  <c r="AP4960" i="5"/>
  <c r="AP4956" i="5"/>
  <c r="AP4952" i="5"/>
  <c r="AP4974" i="5"/>
  <c r="AP4970" i="5"/>
  <c r="AP4966" i="5"/>
  <c r="AP4962" i="5"/>
  <c r="AP4958" i="5"/>
  <c r="AP4954" i="5"/>
  <c r="AP4950" i="5"/>
  <c r="AP4973" i="5"/>
  <c r="AP4969" i="5"/>
  <c r="AP4965" i="5"/>
  <c r="AP4961" i="5"/>
  <c r="AP4957" i="5"/>
  <c r="AP4953" i="5"/>
  <c r="AP4972" i="5"/>
  <c r="AL393" i="5"/>
  <c r="AL389" i="5"/>
  <c r="AL385" i="5"/>
  <c r="AL381" i="5"/>
  <c r="AL377" i="5"/>
  <c r="AL373" i="5"/>
  <c r="AL392" i="5"/>
  <c r="AL388" i="5"/>
  <c r="AL384" i="5"/>
  <c r="AL380" i="5"/>
  <c r="AL376" i="5"/>
  <c r="AL372" i="5"/>
  <c r="AL394" i="5"/>
  <c r="AL386" i="5"/>
  <c r="AL378" i="5"/>
  <c r="AL391" i="5"/>
  <c r="AL383" i="5"/>
  <c r="AL375" i="5"/>
  <c r="AL390" i="5"/>
  <c r="AL382" i="5"/>
  <c r="AL374" i="5"/>
  <c r="AL395" i="5"/>
  <c r="AL1370" i="5"/>
  <c r="AL1375" i="5"/>
  <c r="AL1378" i="5"/>
  <c r="AL1381" i="5"/>
  <c r="AL1383" i="5"/>
  <c r="AL1387" i="5"/>
  <c r="AL1391" i="5"/>
  <c r="AL387" i="5"/>
  <c r="AL371" i="5"/>
  <c r="AL1380" i="5"/>
  <c r="AL1384" i="5"/>
  <c r="AL1386" i="5"/>
  <c r="AL1389" i="5"/>
  <c r="AL379" i="5"/>
  <c r="AL1393" i="5"/>
  <c r="AL1372" i="5"/>
  <c r="AL1373" i="5"/>
  <c r="AL1374" i="5"/>
  <c r="AL1376" i="5"/>
  <c r="AL1377" i="5"/>
  <c r="AL1379" i="5"/>
  <c r="AL1382" i="5"/>
  <c r="AL1385" i="5"/>
  <c r="AL1388" i="5"/>
  <c r="AL1390" i="5"/>
  <c r="AL1392" i="5"/>
  <c r="AL1371" i="5"/>
  <c r="BB4974" i="5"/>
  <c r="BB4970" i="5"/>
  <c r="BB4966" i="5"/>
  <c r="BB4962" i="5"/>
  <c r="BB4958" i="5"/>
  <c r="BB4954" i="5"/>
  <c r="BB4950" i="5"/>
  <c r="BB4973" i="5"/>
  <c r="BB4969" i="5"/>
  <c r="BB4965" i="5"/>
  <c r="BB4961" i="5"/>
  <c r="BB4957" i="5"/>
  <c r="BB4953" i="5"/>
  <c r="BB4967" i="5"/>
  <c r="BB4959" i="5"/>
  <c r="BB4955" i="5"/>
  <c r="BB4972" i="5"/>
  <c r="BB4968" i="5"/>
  <c r="BB4964" i="5"/>
  <c r="BB4960" i="5"/>
  <c r="BB4956" i="5"/>
  <c r="BB4952" i="5"/>
  <c r="BB4971" i="5"/>
  <c r="BB4963" i="5"/>
  <c r="BB4951" i="5"/>
  <c r="AX4974" i="5"/>
  <c r="AX4970" i="5"/>
  <c r="AX4966" i="5"/>
  <c r="AX4962" i="5"/>
  <c r="AX4958" i="5"/>
  <c r="AX4954" i="5"/>
  <c r="AX4950" i="5"/>
  <c r="AX4972" i="5"/>
  <c r="AX4964" i="5"/>
  <c r="AX4956" i="5"/>
  <c r="AX4971" i="5"/>
  <c r="AX4963" i="5"/>
  <c r="AX4955" i="5"/>
  <c r="AX4973" i="5"/>
  <c r="AX4969" i="5"/>
  <c r="AX4965" i="5"/>
  <c r="AX4961" i="5"/>
  <c r="AX4957" i="5"/>
  <c r="AX4953" i="5"/>
  <c r="AX4968" i="5"/>
  <c r="AX4960" i="5"/>
  <c r="AX4952" i="5"/>
  <c r="AX4967" i="5"/>
  <c r="AX4959" i="5"/>
  <c r="AX4951" i="5"/>
  <c r="AT4974" i="5"/>
  <c r="AT4970" i="5"/>
  <c r="AT4966" i="5"/>
  <c r="AT4962" i="5"/>
  <c r="AT4958" i="5"/>
  <c r="AT4954" i="5"/>
  <c r="AT4950" i="5"/>
  <c r="AT4973" i="5"/>
  <c r="AT4969" i="5"/>
  <c r="AT4965" i="5"/>
  <c r="AT4961" i="5"/>
  <c r="AT4957" i="5"/>
  <c r="AT4953" i="5"/>
  <c r="AT4972" i="5"/>
  <c r="AT4968" i="5"/>
  <c r="AT4964" i="5"/>
  <c r="AT4960" i="5"/>
  <c r="AT4956" i="5"/>
  <c r="AT4952" i="5"/>
  <c r="AT4971" i="5"/>
  <c r="AT4967" i="5"/>
  <c r="AT4963" i="5"/>
  <c r="AT4959" i="5"/>
  <c r="AT4955" i="5"/>
  <c r="AT4951" i="5"/>
  <c r="AM4881" i="5"/>
  <c r="AM4877" i="5"/>
  <c r="AM4865" i="5"/>
  <c r="AM4861" i="5"/>
  <c r="AM4869" i="5"/>
  <c r="AM4880" i="5"/>
  <c r="AM4876" i="5"/>
  <c r="AM4872" i="5"/>
  <c r="AM4868" i="5"/>
  <c r="AM4864" i="5"/>
  <c r="AM4860" i="5"/>
  <c r="AM4879" i="5"/>
  <c r="AM4875" i="5"/>
  <c r="AM4871" i="5"/>
  <c r="AM4867" i="5"/>
  <c r="AM4863" i="5"/>
  <c r="AM4859" i="5"/>
  <c r="AM4878" i="5"/>
  <c r="AM4874" i="5"/>
  <c r="AM4870" i="5"/>
  <c r="AM4866" i="5"/>
  <c r="AM4862" i="5"/>
  <c r="AM4858" i="5"/>
  <c r="AM4857" i="5"/>
  <c r="D325" i="5"/>
  <c r="AJ319" i="5" s="1"/>
  <c r="D133" i="5"/>
  <c r="AH133" i="5" l="1"/>
  <c r="AI133" i="5"/>
  <c r="AG133" i="5"/>
  <c r="AH325" i="5"/>
  <c r="AL3063" i="5"/>
  <c r="B3065" i="5" s="1"/>
  <c r="AN1781" i="5"/>
  <c r="AT1431" i="5"/>
  <c r="AP790" i="5"/>
  <c r="AP830" i="5"/>
  <c r="AL1394" i="5"/>
  <c r="B1396" i="5" s="1"/>
  <c r="AV1781" i="5"/>
  <c r="AJ1781" i="5"/>
  <c r="AJ1701" i="5"/>
  <c r="B1705" i="5" s="1"/>
  <c r="AJ1737" i="5"/>
  <c r="B1739" i="5" s="1"/>
  <c r="AP1468" i="5"/>
  <c r="AL1431" i="5"/>
  <c r="AP1543" i="5"/>
  <c r="AJ1681" i="5"/>
  <c r="B1683" i="5" s="1"/>
  <c r="AJ1766" i="5"/>
  <c r="B1768" i="5" s="1"/>
  <c r="AL1504" i="5"/>
  <c r="AX1468" i="5"/>
  <c r="AL830" i="5"/>
  <c r="AJ1658" i="5"/>
  <c r="B1662" i="5" s="1"/>
  <c r="AL1543" i="5"/>
  <c r="AL995" i="5"/>
  <c r="B999" i="5" s="1"/>
  <c r="AL790" i="5"/>
  <c r="AJ1580" i="5"/>
  <c r="B1582" i="5" s="1"/>
  <c r="AX1504" i="5"/>
  <c r="AT1468" i="5"/>
  <c r="AP1431" i="5"/>
  <c r="AL751" i="5"/>
  <c r="B753" i="5" s="1"/>
  <c r="AT194" i="5"/>
  <c r="AP1504" i="5"/>
  <c r="AL1468" i="5"/>
  <c r="AJ1632" i="5"/>
  <c r="B1634" i="5" s="1"/>
  <c r="AX1431" i="5"/>
  <c r="AT1504" i="5"/>
  <c r="AT1543" i="5"/>
  <c r="AJ1608" i="5"/>
  <c r="B1612" i="5" s="1"/>
  <c r="AJ1562" i="5"/>
  <c r="B1563" i="5" s="1"/>
  <c r="AJ1621" i="5"/>
  <c r="B1623" i="5" s="1"/>
  <c r="AL194" i="5"/>
  <c r="AL396" i="5"/>
  <c r="B401" i="5" s="1"/>
  <c r="AI325" i="5"/>
  <c r="AX4975" i="5"/>
  <c r="AM4882" i="5"/>
  <c r="B4916" i="5" s="1"/>
  <c r="AK4807" i="5"/>
  <c r="B4809" i="5" s="1"/>
  <c r="AN4844" i="5"/>
  <c r="B4849" i="5" s="1"/>
  <c r="AK4844" i="5"/>
  <c r="B4848" i="5" s="1"/>
  <c r="AK4882" i="5"/>
  <c r="B4915" i="5" s="1"/>
  <c r="BB4975" i="5"/>
  <c r="AL4975" i="5"/>
  <c r="AT4975" i="5"/>
  <c r="AP4975" i="5"/>
  <c r="AH327" i="5"/>
  <c r="AK306" i="5"/>
  <c r="AK305" i="5"/>
  <c r="AK304" i="5"/>
  <c r="AK303" i="5"/>
  <c r="AK302" i="5"/>
  <c r="AK301" i="5"/>
  <c r="AK300" i="5"/>
  <c r="AK299" i="5"/>
  <c r="AK298" i="5"/>
  <c r="AK297" i="5"/>
  <c r="AK296" i="5"/>
  <c r="AK295" i="5"/>
  <c r="AK294" i="5"/>
  <c r="AK293" i="5"/>
  <c r="AK292" i="5"/>
  <c r="AK291" i="5"/>
  <c r="AK290" i="5"/>
  <c r="AK289" i="5"/>
  <c r="AK288" i="5"/>
  <c r="AK287" i="5"/>
  <c r="AK286" i="5"/>
  <c r="AK285" i="5"/>
  <c r="AK284" i="5"/>
  <c r="AK283" i="5"/>
  <c r="AK282" i="5"/>
  <c r="AQ790" i="5" l="1"/>
  <c r="B792" i="5" s="1"/>
  <c r="AX1505" i="5"/>
  <c r="B1509" i="5" s="1"/>
  <c r="AV1782" i="5"/>
  <c r="B1786" i="5" s="1"/>
  <c r="AQ830" i="5"/>
  <c r="B832" i="5" s="1"/>
  <c r="AX1469" i="5"/>
  <c r="B1470" i="5" s="1"/>
  <c r="AT1544" i="5"/>
  <c r="B1545" i="5" s="1"/>
  <c r="AX1432" i="5"/>
  <c r="B1433" i="5" s="1"/>
  <c r="AT283" i="5" l="1"/>
  <c r="AT287" i="5"/>
  <c r="AT291" i="5"/>
  <c r="AT295" i="5"/>
  <c r="AT299" i="5"/>
  <c r="AT303" i="5"/>
  <c r="AT282" i="5"/>
  <c r="AT285" i="5"/>
  <c r="AT289" i="5"/>
  <c r="AT293" i="5"/>
  <c r="AT297" i="5"/>
  <c r="AT301" i="5"/>
  <c r="AT305" i="5"/>
  <c r="AT286" i="5"/>
  <c r="AT290" i="5"/>
  <c r="AT294" i="5"/>
  <c r="AT298" i="5"/>
  <c r="AT302" i="5"/>
  <c r="AT306" i="5"/>
  <c r="AT284" i="5"/>
  <c r="AT288" i="5"/>
  <c r="AT292" i="5"/>
  <c r="AT296" i="5"/>
  <c r="AT300" i="5"/>
  <c r="AT304" i="5"/>
  <c r="AP285" i="5"/>
  <c r="AQ299" i="5"/>
  <c r="AP282" i="5"/>
  <c r="AU284" i="5"/>
  <c r="AQ285" i="5"/>
  <c r="AQ286" i="5"/>
  <c r="AQ287" i="5"/>
  <c r="AS282" i="5"/>
  <c r="AO282" i="5"/>
  <c r="AP283" i="5"/>
  <c r="AU285" i="5"/>
  <c r="AU286" i="5"/>
  <c r="AR282" i="5"/>
  <c r="AQ283" i="5"/>
  <c r="AP284" i="5"/>
  <c r="AQ289" i="5"/>
  <c r="AQ306" i="5"/>
  <c r="AQ282" i="5"/>
  <c r="AU283" i="5"/>
  <c r="AQ284" i="5"/>
  <c r="AQ288" i="5"/>
  <c r="AU282" i="5"/>
  <c r="AQ298" i="5"/>
  <c r="AR303" i="5"/>
  <c r="AR299" i="5"/>
  <c r="AR291" i="5"/>
  <c r="AR304" i="5"/>
  <c r="AR284" i="5"/>
  <c r="AQ302" i="5"/>
  <c r="AU303" i="5"/>
  <c r="AP299" i="5"/>
  <c r="AP295" i="5"/>
  <c r="AP291" i="5"/>
  <c r="AU287" i="5"/>
  <c r="AS305" i="5"/>
  <c r="AS303" i="5"/>
  <c r="AS301" i="5"/>
  <c r="AS299" i="5"/>
  <c r="AS297" i="5"/>
  <c r="AS295" i="5"/>
  <c r="AS293" i="5"/>
  <c r="AS291" i="5"/>
  <c r="AS289" i="5"/>
  <c r="AS287" i="5"/>
  <c r="AS285" i="5"/>
  <c r="AS283" i="5"/>
  <c r="AQ301" i="5"/>
  <c r="AQ291" i="5"/>
  <c r="AP304" i="5"/>
  <c r="AU300" i="5"/>
  <c r="AU296" i="5"/>
  <c r="AU292" i="5"/>
  <c r="AU288" i="5"/>
  <c r="AR298" i="5"/>
  <c r="AQ296" i="5"/>
  <c r="AR301" i="5"/>
  <c r="AR297" i="5"/>
  <c r="AR288" i="5"/>
  <c r="AR302" i="5"/>
  <c r="AQ294" i="5"/>
  <c r="AU306" i="5"/>
  <c r="AU302" i="5"/>
  <c r="AP298" i="5"/>
  <c r="AP294" i="5"/>
  <c r="AP290" i="5"/>
  <c r="AP287" i="5"/>
  <c r="AO305" i="5"/>
  <c r="AO303" i="5"/>
  <c r="AO301" i="5"/>
  <c r="AO299" i="5"/>
  <c r="AO297" i="5"/>
  <c r="AO295" i="5"/>
  <c r="AO293" i="5"/>
  <c r="AO291" i="5"/>
  <c r="AO289" i="5"/>
  <c r="AO287" i="5"/>
  <c r="AO285" i="5"/>
  <c r="AO283" i="5"/>
  <c r="AQ297" i="5"/>
  <c r="AQ290" i="5"/>
  <c r="AP303" i="5"/>
  <c r="AU299" i="5"/>
  <c r="AU295" i="5"/>
  <c r="AU291" i="5"/>
  <c r="AP286" i="5"/>
  <c r="AR296" i="5"/>
  <c r="AQ292" i="5"/>
  <c r="AR287" i="5"/>
  <c r="AR295" i="5"/>
  <c r="AR285" i="5"/>
  <c r="AQ300" i="5"/>
  <c r="AR290" i="5"/>
  <c r="AU305" i="5"/>
  <c r="AP301" i="5"/>
  <c r="AP297" i="5"/>
  <c r="AP293" i="5"/>
  <c r="AP289" i="5"/>
  <c r="AS306" i="5"/>
  <c r="AS304" i="5"/>
  <c r="AS302" i="5"/>
  <c r="AS300" i="5"/>
  <c r="AS298" i="5"/>
  <c r="AS296" i="5"/>
  <c r="AS294" i="5"/>
  <c r="AS292" i="5"/>
  <c r="AS290" i="5"/>
  <c r="AS288" i="5"/>
  <c r="AQ305" i="5"/>
  <c r="AR289" i="5"/>
  <c r="AP296" i="5"/>
  <c r="AO304" i="5"/>
  <c r="AO296" i="5"/>
  <c r="AO288" i="5"/>
  <c r="AO284" i="5"/>
  <c r="AQ293" i="5"/>
  <c r="AU301" i="5"/>
  <c r="AU293" i="5"/>
  <c r="AR300" i="5"/>
  <c r="AR286" i="5"/>
  <c r="AR283" i="5"/>
  <c r="AP292" i="5"/>
  <c r="AO302" i="5"/>
  <c r="AO294" i="5"/>
  <c r="AS286" i="5"/>
  <c r="AQ304" i="5"/>
  <c r="AP306" i="5"/>
  <c r="AU298" i="5"/>
  <c r="AU290" i="5"/>
  <c r="AR294" i="5"/>
  <c r="AR293" i="5"/>
  <c r="AU304" i="5"/>
  <c r="AP288" i="5"/>
  <c r="AO300" i="5"/>
  <c r="AO292" i="5"/>
  <c r="AO286" i="5"/>
  <c r="AQ303" i="5"/>
  <c r="AP305" i="5"/>
  <c r="AU297" i="5"/>
  <c r="AU289" i="5"/>
  <c r="AR292" i="5"/>
  <c r="AR306" i="5"/>
  <c r="AP300" i="5"/>
  <c r="AO306" i="5"/>
  <c r="AO298" i="5"/>
  <c r="AO290" i="5"/>
  <c r="AS284" i="5"/>
  <c r="AQ295" i="5"/>
  <c r="AP302" i="5"/>
  <c r="AU294" i="5"/>
  <c r="AR305" i="5"/>
  <c r="AL303" i="5"/>
  <c r="AL299" i="5"/>
  <c r="AL295" i="5"/>
  <c r="AL291" i="5"/>
  <c r="AL287" i="5"/>
  <c r="AL283" i="5"/>
  <c r="AL306" i="5"/>
  <c r="AL302" i="5"/>
  <c r="AL298" i="5"/>
  <c r="AL294" i="5"/>
  <c r="AL290" i="5"/>
  <c r="AL286" i="5"/>
  <c r="AL282" i="5"/>
  <c r="AL305" i="5"/>
  <c r="AL301" i="5"/>
  <c r="AL297" i="5"/>
  <c r="AL293" i="5"/>
  <c r="AL289" i="5"/>
  <c r="AL285" i="5"/>
  <c r="AL304" i="5"/>
  <c r="AL300" i="5"/>
  <c r="AL296" i="5"/>
  <c r="AL292" i="5"/>
  <c r="AL288" i="5"/>
  <c r="AL284" i="5"/>
  <c r="D4974" i="5"/>
  <c r="AH4974" i="5" s="1"/>
  <c r="D4973" i="5"/>
  <c r="AH4973" i="5" s="1"/>
  <c r="D4972" i="5"/>
  <c r="AH4972" i="5" s="1"/>
  <c r="D4971" i="5"/>
  <c r="AH4971" i="5" s="1"/>
  <c r="D4970" i="5"/>
  <c r="AH4970" i="5" s="1"/>
  <c r="D4969" i="5"/>
  <c r="AH4969" i="5" s="1"/>
  <c r="D4968" i="5"/>
  <c r="AH4968" i="5" s="1"/>
  <c r="D4967" i="5"/>
  <c r="AH4967" i="5" s="1"/>
  <c r="D4966" i="5"/>
  <c r="AH4966" i="5" s="1"/>
  <c r="D4965" i="5"/>
  <c r="AH4965" i="5" s="1"/>
  <c r="D4964" i="5"/>
  <c r="AH4964" i="5" s="1"/>
  <c r="D4963" i="5"/>
  <c r="AH4963" i="5" s="1"/>
  <c r="D4962" i="5"/>
  <c r="AH4962" i="5" s="1"/>
  <c r="D4961" i="5"/>
  <c r="AH4961" i="5" s="1"/>
  <c r="D4960" i="5"/>
  <c r="AH4960" i="5" s="1"/>
  <c r="D4959" i="5"/>
  <c r="AH4959" i="5" s="1"/>
  <c r="D4958" i="5"/>
  <c r="AH4958" i="5" s="1"/>
  <c r="D4957" i="5"/>
  <c r="AH4957" i="5" s="1"/>
  <c r="D4956" i="5"/>
  <c r="AH4956" i="5" s="1"/>
  <c r="D4955" i="5"/>
  <c r="AH4955" i="5" s="1"/>
  <c r="D4954" i="5"/>
  <c r="AH4954" i="5" s="1"/>
  <c r="D4953" i="5"/>
  <c r="AH4953" i="5" s="1"/>
  <c r="D4952" i="5"/>
  <c r="AH4952" i="5" s="1"/>
  <c r="D4951" i="5"/>
  <c r="AH4951" i="5" s="1"/>
  <c r="D4950" i="5"/>
  <c r="AH4950" i="5" s="1"/>
  <c r="D4881" i="5"/>
  <c r="D4880" i="5"/>
  <c r="D4879" i="5"/>
  <c r="D4878" i="5"/>
  <c r="D4877" i="5"/>
  <c r="D4876" i="5"/>
  <c r="D4875" i="5"/>
  <c r="D4874" i="5"/>
  <c r="D4873" i="5"/>
  <c r="D4872" i="5"/>
  <c r="D4871" i="5"/>
  <c r="D4870" i="5"/>
  <c r="D4869" i="5"/>
  <c r="D4868" i="5"/>
  <c r="D4867" i="5"/>
  <c r="D4866" i="5"/>
  <c r="D4865" i="5"/>
  <c r="D4864" i="5"/>
  <c r="D4863" i="5"/>
  <c r="D4862" i="5"/>
  <c r="D4861" i="5"/>
  <c r="D4860" i="5"/>
  <c r="D4859" i="5"/>
  <c r="D4858" i="5"/>
  <c r="D4857" i="5"/>
  <c r="D4843" i="5"/>
  <c r="AH4843" i="5" s="1"/>
  <c r="D4842" i="5"/>
  <c r="AH4842" i="5" s="1"/>
  <c r="D4841" i="5"/>
  <c r="AH4841" i="5" s="1"/>
  <c r="D4840" i="5"/>
  <c r="AH4840" i="5" s="1"/>
  <c r="D4839" i="5"/>
  <c r="AH4839" i="5" s="1"/>
  <c r="D4838" i="5"/>
  <c r="AH4838" i="5" s="1"/>
  <c r="D4837" i="5"/>
  <c r="AH4837" i="5" s="1"/>
  <c r="D4836" i="5"/>
  <c r="AH4836" i="5" s="1"/>
  <c r="D4835" i="5"/>
  <c r="AH4835" i="5" s="1"/>
  <c r="D4834" i="5"/>
  <c r="AH4834" i="5" s="1"/>
  <c r="D4833" i="5"/>
  <c r="AH4833" i="5" s="1"/>
  <c r="D4832" i="5"/>
  <c r="AH4832" i="5" s="1"/>
  <c r="D4831" i="5"/>
  <c r="AH4831" i="5" s="1"/>
  <c r="D4830" i="5"/>
  <c r="AH4830" i="5" s="1"/>
  <c r="D4829" i="5"/>
  <c r="AH4829" i="5" s="1"/>
  <c r="D4828" i="5"/>
  <c r="AH4828" i="5" s="1"/>
  <c r="D4827" i="5"/>
  <c r="AH4827" i="5" s="1"/>
  <c r="D4826" i="5"/>
  <c r="AH4826" i="5" s="1"/>
  <c r="D4825" i="5"/>
  <c r="AH4825" i="5" s="1"/>
  <c r="D4824" i="5"/>
  <c r="AH4824" i="5" s="1"/>
  <c r="D4823" i="5"/>
  <c r="AH4823" i="5" s="1"/>
  <c r="D4822" i="5"/>
  <c r="AH4822" i="5" s="1"/>
  <c r="D4821" i="5"/>
  <c r="AH4821" i="5" s="1"/>
  <c r="D4820" i="5"/>
  <c r="AH4820" i="5" s="1"/>
  <c r="D4819" i="5"/>
  <c r="AH4819" i="5" s="1"/>
  <c r="D4806" i="5"/>
  <c r="AH4806" i="5" s="1"/>
  <c r="D4805" i="5"/>
  <c r="AH4805" i="5" s="1"/>
  <c r="D4804" i="5"/>
  <c r="AH4804" i="5" s="1"/>
  <c r="D4803" i="5"/>
  <c r="AH4803" i="5" s="1"/>
  <c r="D4802" i="5"/>
  <c r="AH4802" i="5" s="1"/>
  <c r="D4801" i="5"/>
  <c r="AH4801" i="5" s="1"/>
  <c r="D4800" i="5"/>
  <c r="AH4800" i="5" s="1"/>
  <c r="D4799" i="5"/>
  <c r="AH4799" i="5" s="1"/>
  <c r="D4798" i="5"/>
  <c r="AH4798" i="5" s="1"/>
  <c r="D4797" i="5"/>
  <c r="AH4797" i="5" s="1"/>
  <c r="D4796" i="5"/>
  <c r="AH4796" i="5" s="1"/>
  <c r="D4795" i="5"/>
  <c r="AH4795" i="5" s="1"/>
  <c r="D4794" i="5"/>
  <c r="AH4794" i="5" s="1"/>
  <c r="D4793" i="5"/>
  <c r="AH4793" i="5" s="1"/>
  <c r="D4792" i="5"/>
  <c r="AH4792" i="5" s="1"/>
  <c r="D4791" i="5"/>
  <c r="AH4791" i="5" s="1"/>
  <c r="D4790" i="5"/>
  <c r="AH4790" i="5" s="1"/>
  <c r="D4789" i="5"/>
  <c r="AH4789" i="5" s="1"/>
  <c r="D4788" i="5"/>
  <c r="AH4788" i="5" s="1"/>
  <c r="D4787" i="5"/>
  <c r="AH4787" i="5" s="1"/>
  <c r="D4786" i="5"/>
  <c r="AH4786" i="5" s="1"/>
  <c r="D4785" i="5"/>
  <c r="AH4785" i="5" s="1"/>
  <c r="D4784" i="5"/>
  <c r="AH4784" i="5" s="1"/>
  <c r="D4783" i="5"/>
  <c r="AH4783" i="5" s="1"/>
  <c r="D4782" i="5"/>
  <c r="AH4782" i="5" s="1"/>
  <c r="D4768" i="5"/>
  <c r="AG4768" i="5" s="1"/>
  <c r="AH4768" i="5" s="1"/>
  <c r="D4767" i="5"/>
  <c r="AG4767" i="5" s="1"/>
  <c r="AH4767" i="5" s="1"/>
  <c r="D4766" i="5"/>
  <c r="AG4766" i="5" s="1"/>
  <c r="AH4766" i="5" s="1"/>
  <c r="D4765" i="5"/>
  <c r="AG4765" i="5" s="1"/>
  <c r="AH4765" i="5" s="1"/>
  <c r="D4764" i="5"/>
  <c r="AG4764" i="5" s="1"/>
  <c r="AH4764" i="5" s="1"/>
  <c r="D4763" i="5"/>
  <c r="AG4763" i="5" s="1"/>
  <c r="AH4763" i="5" s="1"/>
  <c r="D4762" i="5"/>
  <c r="AG4762" i="5" s="1"/>
  <c r="AH4762" i="5" s="1"/>
  <c r="D4761" i="5"/>
  <c r="AG4761" i="5" s="1"/>
  <c r="AH4761" i="5" s="1"/>
  <c r="D4760" i="5"/>
  <c r="AG4760" i="5" s="1"/>
  <c r="AH4760" i="5" s="1"/>
  <c r="D4759" i="5"/>
  <c r="AG4759" i="5" s="1"/>
  <c r="AH4759" i="5" s="1"/>
  <c r="D4758" i="5"/>
  <c r="AG4758" i="5" s="1"/>
  <c r="AH4758" i="5" s="1"/>
  <c r="D4757" i="5"/>
  <c r="AG4757" i="5" s="1"/>
  <c r="AH4757" i="5" s="1"/>
  <c r="D4756" i="5"/>
  <c r="AG4756" i="5" s="1"/>
  <c r="AH4756" i="5" s="1"/>
  <c r="D4755" i="5"/>
  <c r="AG4755" i="5" s="1"/>
  <c r="AH4755" i="5" s="1"/>
  <c r="D4754" i="5"/>
  <c r="AG4754" i="5" s="1"/>
  <c r="AH4754" i="5" s="1"/>
  <c r="D4753" i="5"/>
  <c r="AG4753" i="5" s="1"/>
  <c r="AH4753" i="5" s="1"/>
  <c r="D4752" i="5"/>
  <c r="AG4752" i="5" s="1"/>
  <c r="AH4752" i="5" s="1"/>
  <c r="D4751" i="5"/>
  <c r="AG4751" i="5" s="1"/>
  <c r="AH4751" i="5" s="1"/>
  <c r="D4750" i="5"/>
  <c r="AG4750" i="5" s="1"/>
  <c r="AH4750" i="5" s="1"/>
  <c r="D4749" i="5"/>
  <c r="AG4749" i="5" s="1"/>
  <c r="AH4749" i="5" s="1"/>
  <c r="D4748" i="5"/>
  <c r="AG4748" i="5" s="1"/>
  <c r="AH4748" i="5" s="1"/>
  <c r="D4747" i="5"/>
  <c r="AG4747" i="5" s="1"/>
  <c r="AH4747" i="5" s="1"/>
  <c r="D4746" i="5"/>
  <c r="AG4746" i="5" s="1"/>
  <c r="AH4746" i="5" s="1"/>
  <c r="D4745" i="5"/>
  <c r="AG4745" i="5" s="1"/>
  <c r="AH4745" i="5" s="1"/>
  <c r="D4744" i="5"/>
  <c r="D4731" i="5"/>
  <c r="AG4731" i="5" s="1"/>
  <c r="D4730" i="5"/>
  <c r="AG4730" i="5" s="1"/>
  <c r="D4729" i="5"/>
  <c r="AG4729" i="5" s="1"/>
  <c r="D4728" i="5"/>
  <c r="AG4728" i="5" s="1"/>
  <c r="D4727" i="5"/>
  <c r="AG4727" i="5" s="1"/>
  <c r="D4726" i="5"/>
  <c r="AG4726" i="5" s="1"/>
  <c r="D4725" i="5"/>
  <c r="AG4725" i="5" s="1"/>
  <c r="D4724" i="5"/>
  <c r="AG4724" i="5" s="1"/>
  <c r="D4723" i="5"/>
  <c r="AG4723" i="5" s="1"/>
  <c r="D4722" i="5"/>
  <c r="AG4722" i="5" s="1"/>
  <c r="D4721" i="5"/>
  <c r="AG4721" i="5" s="1"/>
  <c r="D4720" i="5"/>
  <c r="AG4720" i="5" s="1"/>
  <c r="D4719" i="5"/>
  <c r="AG4719" i="5" s="1"/>
  <c r="D4718" i="5"/>
  <c r="AG4718" i="5" s="1"/>
  <c r="D4717" i="5"/>
  <c r="AG4717" i="5" s="1"/>
  <c r="D4716" i="5"/>
  <c r="AG4716" i="5" s="1"/>
  <c r="D4715" i="5"/>
  <c r="AG4715" i="5" s="1"/>
  <c r="D4714" i="5"/>
  <c r="AG4714" i="5" s="1"/>
  <c r="D4713" i="5"/>
  <c r="AG4713" i="5" s="1"/>
  <c r="D4712" i="5"/>
  <c r="AG4712" i="5" s="1"/>
  <c r="D4711" i="5"/>
  <c r="AG4711" i="5" s="1"/>
  <c r="D4710" i="5"/>
  <c r="AG4710" i="5" s="1"/>
  <c r="D4709" i="5"/>
  <c r="AG4709" i="5" s="1"/>
  <c r="D4708" i="5"/>
  <c r="AG4708" i="5" s="1"/>
  <c r="D4707" i="5"/>
  <c r="D4698" i="5"/>
  <c r="AG4698" i="5" s="1"/>
  <c r="AH4698" i="5" s="1"/>
  <c r="D4697" i="5"/>
  <c r="AG4697" i="5" s="1"/>
  <c r="AH4697" i="5" s="1"/>
  <c r="D4696" i="5"/>
  <c r="AG4696" i="5" s="1"/>
  <c r="AH4696" i="5" s="1"/>
  <c r="D4695" i="5"/>
  <c r="AG4695" i="5" s="1"/>
  <c r="AH4695" i="5" s="1"/>
  <c r="D4694" i="5"/>
  <c r="AG4694" i="5" s="1"/>
  <c r="AH4694" i="5" s="1"/>
  <c r="D4693" i="5"/>
  <c r="AG4693" i="5" s="1"/>
  <c r="AH4693" i="5" s="1"/>
  <c r="D4692" i="5"/>
  <c r="AG4692" i="5" s="1"/>
  <c r="AH4692" i="5" s="1"/>
  <c r="D4691" i="5"/>
  <c r="AG4691" i="5" s="1"/>
  <c r="AH4691" i="5" s="1"/>
  <c r="D4690" i="5"/>
  <c r="AG4690" i="5" s="1"/>
  <c r="AH4690" i="5" s="1"/>
  <c r="D4689" i="5"/>
  <c r="AG4689" i="5" s="1"/>
  <c r="AH4689" i="5" s="1"/>
  <c r="D4688" i="5"/>
  <c r="AG4688" i="5" s="1"/>
  <c r="AH4688" i="5" s="1"/>
  <c r="D4687" i="5"/>
  <c r="AG4687" i="5" s="1"/>
  <c r="AH4687" i="5" s="1"/>
  <c r="D4686" i="5"/>
  <c r="AG4686" i="5" s="1"/>
  <c r="AH4686" i="5" s="1"/>
  <c r="D4685" i="5"/>
  <c r="AG4685" i="5" s="1"/>
  <c r="AH4685" i="5" s="1"/>
  <c r="D4684" i="5"/>
  <c r="AG4684" i="5" s="1"/>
  <c r="AH4684" i="5" s="1"/>
  <c r="D4683" i="5"/>
  <c r="AG4683" i="5" s="1"/>
  <c r="AH4683" i="5" s="1"/>
  <c r="D4682" i="5"/>
  <c r="AG4682" i="5" s="1"/>
  <c r="AH4682" i="5" s="1"/>
  <c r="D4681" i="5"/>
  <c r="AG4681" i="5" s="1"/>
  <c r="AH4681" i="5" s="1"/>
  <c r="D4680" i="5"/>
  <c r="AG4680" i="5" s="1"/>
  <c r="AH4680" i="5" s="1"/>
  <c r="D4679" i="5"/>
  <c r="AG4679" i="5" s="1"/>
  <c r="AH4679" i="5" s="1"/>
  <c r="D4678" i="5"/>
  <c r="AG4678" i="5" s="1"/>
  <c r="AH4678" i="5" s="1"/>
  <c r="D4677" i="5"/>
  <c r="AG4677" i="5" s="1"/>
  <c r="AH4677" i="5" s="1"/>
  <c r="D4676" i="5"/>
  <c r="AG4676" i="5" s="1"/>
  <c r="AH4676" i="5" s="1"/>
  <c r="D4675" i="5"/>
  <c r="AG4675" i="5" s="1"/>
  <c r="AH4675" i="5" s="1"/>
  <c r="D4674" i="5"/>
  <c r="D4663" i="5"/>
  <c r="AG4663" i="5" s="1"/>
  <c r="AH4663" i="5" s="1"/>
  <c r="D4662" i="5"/>
  <c r="AG4662" i="5" s="1"/>
  <c r="AH4662" i="5" s="1"/>
  <c r="D4661" i="5"/>
  <c r="AG4661" i="5" s="1"/>
  <c r="AH4661" i="5" s="1"/>
  <c r="D4660" i="5"/>
  <c r="AG4660" i="5" s="1"/>
  <c r="AH4660" i="5" s="1"/>
  <c r="D4659" i="5"/>
  <c r="AG4659" i="5" s="1"/>
  <c r="AH4659" i="5" s="1"/>
  <c r="D4658" i="5"/>
  <c r="AG4658" i="5" s="1"/>
  <c r="AH4658" i="5" s="1"/>
  <c r="D4657" i="5"/>
  <c r="AG4657" i="5" s="1"/>
  <c r="AH4657" i="5" s="1"/>
  <c r="D4656" i="5"/>
  <c r="AG4656" i="5" s="1"/>
  <c r="AH4656" i="5" s="1"/>
  <c r="D4655" i="5"/>
  <c r="AG4655" i="5" s="1"/>
  <c r="AH4655" i="5" s="1"/>
  <c r="D4654" i="5"/>
  <c r="AG4654" i="5" s="1"/>
  <c r="AH4654" i="5" s="1"/>
  <c r="D4653" i="5"/>
  <c r="AG4653" i="5" s="1"/>
  <c r="AH4653" i="5" s="1"/>
  <c r="D4652" i="5"/>
  <c r="AG4652" i="5" s="1"/>
  <c r="AH4652" i="5" s="1"/>
  <c r="D4651" i="5"/>
  <c r="AG4651" i="5" s="1"/>
  <c r="AH4651" i="5" s="1"/>
  <c r="D4650" i="5"/>
  <c r="AG4650" i="5" s="1"/>
  <c r="AH4650" i="5" s="1"/>
  <c r="D4649" i="5"/>
  <c r="AG4649" i="5" s="1"/>
  <c r="AH4649" i="5" s="1"/>
  <c r="D4648" i="5"/>
  <c r="AG4648" i="5" s="1"/>
  <c r="AH4648" i="5" s="1"/>
  <c r="D4647" i="5"/>
  <c r="AG4647" i="5" s="1"/>
  <c r="AH4647" i="5" s="1"/>
  <c r="D4646" i="5"/>
  <c r="AG4646" i="5" s="1"/>
  <c r="AH4646" i="5" s="1"/>
  <c r="D4645" i="5"/>
  <c r="AG4645" i="5" s="1"/>
  <c r="AH4645" i="5" s="1"/>
  <c r="D4644" i="5"/>
  <c r="AG4644" i="5" s="1"/>
  <c r="D4643" i="5"/>
  <c r="AG4643" i="5" s="1"/>
  <c r="D4642" i="5"/>
  <c r="AG4642" i="5" s="1"/>
  <c r="D4641" i="5"/>
  <c r="AG4641" i="5" s="1"/>
  <c r="D4640" i="5"/>
  <c r="AG4640" i="5" s="1"/>
  <c r="D4639" i="5"/>
  <c r="D4631" i="5"/>
  <c r="AG4631" i="5" s="1"/>
  <c r="AH4631" i="5" s="1"/>
  <c r="D4630" i="5"/>
  <c r="AG4630" i="5" s="1"/>
  <c r="AH4630" i="5" s="1"/>
  <c r="D4629" i="5"/>
  <c r="AG4629" i="5" s="1"/>
  <c r="AH4629" i="5" s="1"/>
  <c r="D4628" i="5"/>
  <c r="AG4628" i="5" s="1"/>
  <c r="AH4628" i="5" s="1"/>
  <c r="D4627" i="5"/>
  <c r="AG4627" i="5" s="1"/>
  <c r="AH4627" i="5" s="1"/>
  <c r="D4626" i="5"/>
  <c r="AG4626" i="5" s="1"/>
  <c r="AH4626" i="5" s="1"/>
  <c r="D4625" i="5"/>
  <c r="AG4625" i="5" s="1"/>
  <c r="AH4625" i="5" s="1"/>
  <c r="D4624" i="5"/>
  <c r="AG4624" i="5" s="1"/>
  <c r="AH4624" i="5" s="1"/>
  <c r="D4623" i="5"/>
  <c r="AG4623" i="5" s="1"/>
  <c r="AH4623" i="5" s="1"/>
  <c r="D4622" i="5"/>
  <c r="AG4622" i="5" s="1"/>
  <c r="AH4622" i="5" s="1"/>
  <c r="D4621" i="5"/>
  <c r="AG4621" i="5" s="1"/>
  <c r="AH4621" i="5" s="1"/>
  <c r="D4620" i="5"/>
  <c r="AG4620" i="5" s="1"/>
  <c r="AH4620" i="5" s="1"/>
  <c r="D4619" i="5"/>
  <c r="AG4619" i="5" s="1"/>
  <c r="AH4619" i="5" s="1"/>
  <c r="D4618" i="5"/>
  <c r="AG4618" i="5" s="1"/>
  <c r="AH4618" i="5" s="1"/>
  <c r="D4617" i="5"/>
  <c r="AG4617" i="5" s="1"/>
  <c r="AH4617" i="5" s="1"/>
  <c r="D4616" i="5"/>
  <c r="AG4616" i="5" s="1"/>
  <c r="AH4616" i="5" s="1"/>
  <c r="D4615" i="5"/>
  <c r="AG4615" i="5" s="1"/>
  <c r="AH4615" i="5" s="1"/>
  <c r="D4614" i="5"/>
  <c r="AG4614" i="5" s="1"/>
  <c r="AH4614" i="5" s="1"/>
  <c r="D4613" i="5"/>
  <c r="AG4613" i="5" s="1"/>
  <c r="AH4613" i="5" s="1"/>
  <c r="D4612" i="5"/>
  <c r="AG4612" i="5" s="1"/>
  <c r="AH4612" i="5" s="1"/>
  <c r="D4611" i="5"/>
  <c r="AG4611" i="5" s="1"/>
  <c r="AH4611" i="5" s="1"/>
  <c r="D4610" i="5"/>
  <c r="AG4610" i="5" s="1"/>
  <c r="AH4610" i="5" s="1"/>
  <c r="D4609" i="5"/>
  <c r="AG4609" i="5" s="1"/>
  <c r="AH4609" i="5" s="1"/>
  <c r="D4608" i="5"/>
  <c r="AG4608" i="5" s="1"/>
  <c r="AH4608" i="5" s="1"/>
  <c r="D4607" i="5"/>
  <c r="D4414" i="5"/>
  <c r="AG4414" i="5" s="1"/>
  <c r="AH4414" i="5" s="1"/>
  <c r="D4413" i="5"/>
  <c r="AG4413" i="5" s="1"/>
  <c r="AH4413" i="5" s="1"/>
  <c r="D4412" i="5"/>
  <c r="AG4412" i="5" s="1"/>
  <c r="AH4412" i="5" s="1"/>
  <c r="D4411" i="5"/>
  <c r="AG4411" i="5" s="1"/>
  <c r="AH4411" i="5" s="1"/>
  <c r="D4410" i="5"/>
  <c r="AG4410" i="5" s="1"/>
  <c r="AH4410" i="5" s="1"/>
  <c r="D4409" i="5"/>
  <c r="AG4409" i="5" s="1"/>
  <c r="AH4409" i="5" s="1"/>
  <c r="D4408" i="5"/>
  <c r="AG4408" i="5" s="1"/>
  <c r="AH4408" i="5" s="1"/>
  <c r="D4407" i="5"/>
  <c r="AG4407" i="5" s="1"/>
  <c r="AH4407" i="5" s="1"/>
  <c r="D4406" i="5"/>
  <c r="AG4406" i="5" s="1"/>
  <c r="AH4406" i="5" s="1"/>
  <c r="D4405" i="5"/>
  <c r="AG4405" i="5" s="1"/>
  <c r="AH4405" i="5" s="1"/>
  <c r="D4404" i="5"/>
  <c r="AG4404" i="5" s="1"/>
  <c r="AH4404" i="5" s="1"/>
  <c r="D4403" i="5"/>
  <c r="AG4403" i="5" s="1"/>
  <c r="AH4403" i="5" s="1"/>
  <c r="D4402" i="5"/>
  <c r="AG4402" i="5" s="1"/>
  <c r="AH4402" i="5" s="1"/>
  <c r="D4401" i="5"/>
  <c r="AG4401" i="5" s="1"/>
  <c r="AH4401" i="5" s="1"/>
  <c r="D4400" i="5"/>
  <c r="AG4400" i="5" s="1"/>
  <c r="AH4400" i="5" s="1"/>
  <c r="D4399" i="5"/>
  <c r="AG4399" i="5" s="1"/>
  <c r="AH4399" i="5" s="1"/>
  <c r="D4398" i="5"/>
  <c r="AG4398" i="5" s="1"/>
  <c r="AH4398" i="5" s="1"/>
  <c r="D4397" i="5"/>
  <c r="AG4397" i="5" s="1"/>
  <c r="AH4397" i="5" s="1"/>
  <c r="D4396" i="5"/>
  <c r="AG4396" i="5" s="1"/>
  <c r="AH4396" i="5" s="1"/>
  <c r="D4395" i="5"/>
  <c r="AG4395" i="5" s="1"/>
  <c r="AH4395" i="5" s="1"/>
  <c r="D4394" i="5"/>
  <c r="AG4394" i="5" s="1"/>
  <c r="AH4394" i="5" s="1"/>
  <c r="D4393" i="5"/>
  <c r="AG4393" i="5" s="1"/>
  <c r="AH4393" i="5" s="1"/>
  <c r="D4392" i="5"/>
  <c r="AG4392" i="5" s="1"/>
  <c r="AH4392" i="5" s="1"/>
  <c r="D4391" i="5"/>
  <c r="AG4391" i="5" s="1"/>
  <c r="AH4391" i="5" s="1"/>
  <c r="D4390" i="5"/>
  <c r="D4374" i="5"/>
  <c r="AH4374" i="5" s="1"/>
  <c r="D4373" i="5"/>
  <c r="AH4373" i="5" s="1"/>
  <c r="D4372" i="5"/>
  <c r="AH4372" i="5" s="1"/>
  <c r="D4371" i="5"/>
  <c r="AH4371" i="5" s="1"/>
  <c r="D4370" i="5"/>
  <c r="AH4370" i="5" s="1"/>
  <c r="D4369" i="5"/>
  <c r="AH4369" i="5" s="1"/>
  <c r="D4368" i="5"/>
  <c r="AH4368" i="5" s="1"/>
  <c r="D4367" i="5"/>
  <c r="AH4367" i="5" s="1"/>
  <c r="D4366" i="5"/>
  <c r="AH4366" i="5" s="1"/>
  <c r="D4365" i="5"/>
  <c r="AH4365" i="5" s="1"/>
  <c r="D4364" i="5"/>
  <c r="AH4364" i="5" s="1"/>
  <c r="D4363" i="5"/>
  <c r="AH4363" i="5" s="1"/>
  <c r="D4362" i="5"/>
  <c r="AH4362" i="5" s="1"/>
  <c r="D4361" i="5"/>
  <c r="AH4361" i="5" s="1"/>
  <c r="D4360" i="5"/>
  <c r="AH4360" i="5" s="1"/>
  <c r="D4359" i="5"/>
  <c r="AH4359" i="5" s="1"/>
  <c r="D4358" i="5"/>
  <c r="AH4358" i="5" s="1"/>
  <c r="D4357" i="5"/>
  <c r="AH4357" i="5" s="1"/>
  <c r="D4356" i="5"/>
  <c r="AH4356" i="5" s="1"/>
  <c r="D4355" i="5"/>
  <c r="AH4355" i="5" s="1"/>
  <c r="D4354" i="5"/>
  <c r="AH4354" i="5" s="1"/>
  <c r="D4353" i="5"/>
  <c r="AH4353" i="5" s="1"/>
  <c r="D4352" i="5"/>
  <c r="AH4352" i="5" s="1"/>
  <c r="D4351" i="5"/>
  <c r="AH4351" i="5" s="1"/>
  <c r="D4350" i="5"/>
  <c r="AH4350" i="5" s="1"/>
  <c r="D4334" i="5"/>
  <c r="AG4334" i="5" s="1"/>
  <c r="AH4334" i="5" s="1"/>
  <c r="D4333" i="5"/>
  <c r="AG4333" i="5" s="1"/>
  <c r="AH4333" i="5" s="1"/>
  <c r="D4332" i="5"/>
  <c r="AG4332" i="5" s="1"/>
  <c r="AH4332" i="5" s="1"/>
  <c r="D4331" i="5"/>
  <c r="AG4331" i="5" s="1"/>
  <c r="AH4331" i="5" s="1"/>
  <c r="D4330" i="5"/>
  <c r="AG4330" i="5" s="1"/>
  <c r="AH4330" i="5" s="1"/>
  <c r="D4329" i="5"/>
  <c r="AG4329" i="5" s="1"/>
  <c r="AH4329" i="5" s="1"/>
  <c r="D4328" i="5"/>
  <c r="AG4328" i="5" s="1"/>
  <c r="AH4328" i="5" s="1"/>
  <c r="D4327" i="5"/>
  <c r="AG4327" i="5" s="1"/>
  <c r="AH4327" i="5" s="1"/>
  <c r="D4326" i="5"/>
  <c r="AG4326" i="5" s="1"/>
  <c r="AH4326" i="5" s="1"/>
  <c r="D4325" i="5"/>
  <c r="AG4325" i="5" s="1"/>
  <c r="AH4325" i="5" s="1"/>
  <c r="D4324" i="5"/>
  <c r="AG4324" i="5" s="1"/>
  <c r="AH4324" i="5" s="1"/>
  <c r="D4323" i="5"/>
  <c r="AG4323" i="5" s="1"/>
  <c r="AH4323" i="5" s="1"/>
  <c r="D4322" i="5"/>
  <c r="AG4322" i="5" s="1"/>
  <c r="AH4322" i="5" s="1"/>
  <c r="D4321" i="5"/>
  <c r="AG4321" i="5" s="1"/>
  <c r="AH4321" i="5" s="1"/>
  <c r="D4320" i="5"/>
  <c r="AG4320" i="5" s="1"/>
  <c r="AH4320" i="5" s="1"/>
  <c r="D4319" i="5"/>
  <c r="AG4319" i="5" s="1"/>
  <c r="AH4319" i="5" s="1"/>
  <c r="D4318" i="5"/>
  <c r="AG4318" i="5" s="1"/>
  <c r="AH4318" i="5" s="1"/>
  <c r="D4317" i="5"/>
  <c r="AG4317" i="5" s="1"/>
  <c r="AH4317" i="5" s="1"/>
  <c r="D4316" i="5"/>
  <c r="AG4316" i="5" s="1"/>
  <c r="AH4316" i="5" s="1"/>
  <c r="D4315" i="5"/>
  <c r="AG4315" i="5" s="1"/>
  <c r="AH4315" i="5" s="1"/>
  <c r="D4314" i="5"/>
  <c r="AG4314" i="5" s="1"/>
  <c r="AH4314" i="5" s="1"/>
  <c r="D4313" i="5"/>
  <c r="AG4313" i="5" s="1"/>
  <c r="AH4313" i="5" s="1"/>
  <c r="D4312" i="5"/>
  <c r="AG4312" i="5" s="1"/>
  <c r="AH4312" i="5" s="1"/>
  <c r="D4311" i="5"/>
  <c r="AG4311" i="5" s="1"/>
  <c r="AH4311" i="5" s="1"/>
  <c r="D4310" i="5"/>
  <c r="D4294" i="5"/>
  <c r="AG4294" i="5" s="1"/>
  <c r="D4293" i="5"/>
  <c r="AG4293" i="5" s="1"/>
  <c r="D4292" i="5"/>
  <c r="AG4292" i="5" s="1"/>
  <c r="D4291" i="5"/>
  <c r="AG4291" i="5" s="1"/>
  <c r="D4290" i="5"/>
  <c r="AG4290" i="5" s="1"/>
  <c r="D4289" i="5"/>
  <c r="AG4289" i="5" s="1"/>
  <c r="D4288" i="5"/>
  <c r="AG4288" i="5" s="1"/>
  <c r="D4287" i="5"/>
  <c r="AG4287" i="5" s="1"/>
  <c r="D4286" i="5"/>
  <c r="AG4286" i="5" s="1"/>
  <c r="D4285" i="5"/>
  <c r="AG4285" i="5" s="1"/>
  <c r="D4284" i="5"/>
  <c r="AG4284" i="5" s="1"/>
  <c r="D4283" i="5"/>
  <c r="AG4283" i="5" s="1"/>
  <c r="D4282" i="5"/>
  <c r="AG4282" i="5" s="1"/>
  <c r="D4281" i="5"/>
  <c r="AG4281" i="5" s="1"/>
  <c r="D4280" i="5"/>
  <c r="AG4280" i="5" s="1"/>
  <c r="D4279" i="5"/>
  <c r="AG4279" i="5" s="1"/>
  <c r="D4278" i="5"/>
  <c r="AG4278" i="5" s="1"/>
  <c r="D4277" i="5"/>
  <c r="AG4277" i="5" s="1"/>
  <c r="D4276" i="5"/>
  <c r="AG4276" i="5" s="1"/>
  <c r="D4275" i="5"/>
  <c r="AG4275" i="5" s="1"/>
  <c r="D4274" i="5"/>
  <c r="AG4274" i="5" s="1"/>
  <c r="D4273" i="5"/>
  <c r="AG4273" i="5" s="1"/>
  <c r="D4272" i="5"/>
  <c r="AG4272" i="5" s="1"/>
  <c r="D4271" i="5"/>
  <c r="AG4271" i="5" s="1"/>
  <c r="D4270" i="5"/>
  <c r="D4260" i="5"/>
  <c r="AG4260" i="5" s="1"/>
  <c r="AH4260" i="5" s="1"/>
  <c r="D4259" i="5"/>
  <c r="AG4259" i="5" s="1"/>
  <c r="AH4259" i="5" s="1"/>
  <c r="D4258" i="5"/>
  <c r="AG4258" i="5" s="1"/>
  <c r="AH4258" i="5" s="1"/>
  <c r="D4257" i="5"/>
  <c r="AG4257" i="5" s="1"/>
  <c r="AH4257" i="5" s="1"/>
  <c r="D4256" i="5"/>
  <c r="AG4256" i="5" s="1"/>
  <c r="AH4256" i="5" s="1"/>
  <c r="D4255" i="5"/>
  <c r="AG4255" i="5" s="1"/>
  <c r="AH4255" i="5" s="1"/>
  <c r="D4254" i="5"/>
  <c r="AG4254" i="5" s="1"/>
  <c r="AH4254" i="5" s="1"/>
  <c r="D4253" i="5"/>
  <c r="AG4253" i="5" s="1"/>
  <c r="AH4253" i="5" s="1"/>
  <c r="D4252" i="5"/>
  <c r="AG4252" i="5" s="1"/>
  <c r="AH4252" i="5" s="1"/>
  <c r="D4251" i="5"/>
  <c r="AG4251" i="5" s="1"/>
  <c r="AH4251" i="5" s="1"/>
  <c r="D4250" i="5"/>
  <c r="AG4250" i="5" s="1"/>
  <c r="AH4250" i="5" s="1"/>
  <c r="D4249" i="5"/>
  <c r="AG4249" i="5" s="1"/>
  <c r="AH4249" i="5" s="1"/>
  <c r="D4248" i="5"/>
  <c r="AG4248" i="5" s="1"/>
  <c r="AH4248" i="5" s="1"/>
  <c r="D4247" i="5"/>
  <c r="AG4247" i="5" s="1"/>
  <c r="AH4247" i="5" s="1"/>
  <c r="D4246" i="5"/>
  <c r="AG4246" i="5" s="1"/>
  <c r="AH4246" i="5" s="1"/>
  <c r="D4245" i="5"/>
  <c r="AG4245" i="5" s="1"/>
  <c r="AH4245" i="5" s="1"/>
  <c r="D4244" i="5"/>
  <c r="AG4244" i="5" s="1"/>
  <c r="AH4244" i="5" s="1"/>
  <c r="D4243" i="5"/>
  <c r="AG4243" i="5" s="1"/>
  <c r="AH4243" i="5" s="1"/>
  <c r="D4242" i="5"/>
  <c r="AG4242" i="5" s="1"/>
  <c r="AH4242" i="5" s="1"/>
  <c r="D4241" i="5"/>
  <c r="AG4241" i="5" s="1"/>
  <c r="AH4241" i="5" s="1"/>
  <c r="D4240" i="5"/>
  <c r="AG4240" i="5" s="1"/>
  <c r="AH4240" i="5" s="1"/>
  <c r="D4239" i="5"/>
  <c r="AG4239" i="5" s="1"/>
  <c r="AH4239" i="5" s="1"/>
  <c r="D4238" i="5"/>
  <c r="AG4238" i="5" s="1"/>
  <c r="AH4238" i="5" s="1"/>
  <c r="D4237" i="5"/>
  <c r="AG4237" i="5" s="1"/>
  <c r="AH4237" i="5" s="1"/>
  <c r="D4236" i="5"/>
  <c r="D4187" i="5"/>
  <c r="AG4187" i="5" s="1"/>
  <c r="AH4187" i="5" s="1"/>
  <c r="D4186" i="5"/>
  <c r="AG4186" i="5" s="1"/>
  <c r="AH4186" i="5" s="1"/>
  <c r="D4185" i="5"/>
  <c r="AG4185" i="5" s="1"/>
  <c r="AH4185" i="5" s="1"/>
  <c r="D4184" i="5"/>
  <c r="AG4184" i="5" s="1"/>
  <c r="AH4184" i="5" s="1"/>
  <c r="D4183" i="5"/>
  <c r="AG4183" i="5" s="1"/>
  <c r="AH4183" i="5" s="1"/>
  <c r="D4182" i="5"/>
  <c r="AG4182" i="5" s="1"/>
  <c r="AH4182" i="5" s="1"/>
  <c r="D4181" i="5"/>
  <c r="AG4181" i="5" s="1"/>
  <c r="AH4181" i="5" s="1"/>
  <c r="D4180" i="5"/>
  <c r="AG4180" i="5" s="1"/>
  <c r="AH4180" i="5" s="1"/>
  <c r="D4179" i="5"/>
  <c r="AG4179" i="5" s="1"/>
  <c r="AH4179" i="5" s="1"/>
  <c r="D4178" i="5"/>
  <c r="AG4178" i="5" s="1"/>
  <c r="AH4178" i="5" s="1"/>
  <c r="D4177" i="5"/>
  <c r="AG4177" i="5" s="1"/>
  <c r="AH4177" i="5" s="1"/>
  <c r="D4176" i="5"/>
  <c r="AG4176" i="5" s="1"/>
  <c r="AH4176" i="5" s="1"/>
  <c r="D4175" i="5"/>
  <c r="AG4175" i="5" s="1"/>
  <c r="AH4175" i="5" s="1"/>
  <c r="D4174" i="5"/>
  <c r="AG4174" i="5" s="1"/>
  <c r="AH4174" i="5" s="1"/>
  <c r="D4173" i="5"/>
  <c r="AG4173" i="5" s="1"/>
  <c r="AH4173" i="5" s="1"/>
  <c r="D4172" i="5"/>
  <c r="AG4172" i="5" s="1"/>
  <c r="AH4172" i="5" s="1"/>
  <c r="D4171" i="5"/>
  <c r="AG4171" i="5" s="1"/>
  <c r="AH4171" i="5" s="1"/>
  <c r="D4170" i="5"/>
  <c r="AG4170" i="5" s="1"/>
  <c r="AH4170" i="5" s="1"/>
  <c r="D4169" i="5"/>
  <c r="AG4169" i="5" s="1"/>
  <c r="AH4169" i="5" s="1"/>
  <c r="D4168" i="5"/>
  <c r="AG4168" i="5" s="1"/>
  <c r="AH4168" i="5" s="1"/>
  <c r="D4167" i="5"/>
  <c r="AG4167" i="5" s="1"/>
  <c r="AH4167" i="5" s="1"/>
  <c r="D4166" i="5"/>
  <c r="AG4166" i="5" s="1"/>
  <c r="AH4166" i="5" s="1"/>
  <c r="D4165" i="5"/>
  <c r="AG4165" i="5" s="1"/>
  <c r="AH4165" i="5" s="1"/>
  <c r="D4164" i="5"/>
  <c r="AG4164" i="5" s="1"/>
  <c r="AH4164" i="5" s="1"/>
  <c r="D4163" i="5"/>
  <c r="D4147" i="5"/>
  <c r="AG4147" i="5" s="1"/>
  <c r="AH4147" i="5" s="1"/>
  <c r="D4146" i="5"/>
  <c r="AG4146" i="5" s="1"/>
  <c r="AH4146" i="5" s="1"/>
  <c r="D4145" i="5"/>
  <c r="AG4145" i="5" s="1"/>
  <c r="AH4145" i="5" s="1"/>
  <c r="D4144" i="5"/>
  <c r="AG4144" i="5" s="1"/>
  <c r="AH4144" i="5" s="1"/>
  <c r="D4143" i="5"/>
  <c r="AG4143" i="5" s="1"/>
  <c r="AH4143" i="5" s="1"/>
  <c r="D4142" i="5"/>
  <c r="AG4142" i="5" s="1"/>
  <c r="AH4142" i="5" s="1"/>
  <c r="D4141" i="5"/>
  <c r="AG4141" i="5" s="1"/>
  <c r="AH4141" i="5" s="1"/>
  <c r="D4140" i="5"/>
  <c r="AG4140" i="5" s="1"/>
  <c r="AH4140" i="5" s="1"/>
  <c r="D4139" i="5"/>
  <c r="AG4139" i="5" s="1"/>
  <c r="AH4139" i="5" s="1"/>
  <c r="D4138" i="5"/>
  <c r="AG4138" i="5" s="1"/>
  <c r="AH4138" i="5" s="1"/>
  <c r="D4137" i="5"/>
  <c r="AG4137" i="5" s="1"/>
  <c r="AH4137" i="5" s="1"/>
  <c r="D4136" i="5"/>
  <c r="AG4136" i="5" s="1"/>
  <c r="AH4136" i="5" s="1"/>
  <c r="D4135" i="5"/>
  <c r="AG4135" i="5" s="1"/>
  <c r="AH4135" i="5" s="1"/>
  <c r="D4134" i="5"/>
  <c r="AG4134" i="5" s="1"/>
  <c r="AH4134" i="5" s="1"/>
  <c r="D4133" i="5"/>
  <c r="AG4133" i="5" s="1"/>
  <c r="AH4133" i="5" s="1"/>
  <c r="D4132" i="5"/>
  <c r="AG4132" i="5" s="1"/>
  <c r="AH4132" i="5" s="1"/>
  <c r="D4131" i="5"/>
  <c r="AG4131" i="5" s="1"/>
  <c r="AH4131" i="5" s="1"/>
  <c r="D4130" i="5"/>
  <c r="AG4130" i="5" s="1"/>
  <c r="AH4130" i="5" s="1"/>
  <c r="D4129" i="5"/>
  <c r="AG4129" i="5" s="1"/>
  <c r="AH4129" i="5" s="1"/>
  <c r="D4128" i="5"/>
  <c r="AG4128" i="5" s="1"/>
  <c r="AH4128" i="5" s="1"/>
  <c r="D4127" i="5"/>
  <c r="AG4127" i="5" s="1"/>
  <c r="AH4127" i="5" s="1"/>
  <c r="D4126" i="5"/>
  <c r="AG4126" i="5" s="1"/>
  <c r="AH4126" i="5" s="1"/>
  <c r="D4125" i="5"/>
  <c r="AG4125" i="5" s="1"/>
  <c r="AH4125" i="5" s="1"/>
  <c r="D4124" i="5"/>
  <c r="AG4124" i="5" s="1"/>
  <c r="AH4124" i="5" s="1"/>
  <c r="D4123" i="5"/>
  <c r="D4107" i="5"/>
  <c r="AG4107" i="5" s="1"/>
  <c r="AH4107" i="5" s="1"/>
  <c r="D4106" i="5"/>
  <c r="AG4106" i="5" s="1"/>
  <c r="AH4106" i="5" s="1"/>
  <c r="D4105" i="5"/>
  <c r="AG4105" i="5" s="1"/>
  <c r="AH4105" i="5" s="1"/>
  <c r="D4104" i="5"/>
  <c r="AG4104" i="5" s="1"/>
  <c r="AH4104" i="5" s="1"/>
  <c r="D4103" i="5"/>
  <c r="AG4103" i="5" s="1"/>
  <c r="AH4103" i="5" s="1"/>
  <c r="D4102" i="5"/>
  <c r="AG4102" i="5" s="1"/>
  <c r="AH4102" i="5" s="1"/>
  <c r="D4101" i="5"/>
  <c r="AG4101" i="5" s="1"/>
  <c r="AH4101" i="5" s="1"/>
  <c r="D4100" i="5"/>
  <c r="AG4100" i="5" s="1"/>
  <c r="AH4100" i="5" s="1"/>
  <c r="D4099" i="5"/>
  <c r="AG4099" i="5" s="1"/>
  <c r="AH4099" i="5" s="1"/>
  <c r="D4098" i="5"/>
  <c r="AG4098" i="5" s="1"/>
  <c r="AH4098" i="5" s="1"/>
  <c r="D4097" i="5"/>
  <c r="AG4097" i="5" s="1"/>
  <c r="AH4097" i="5" s="1"/>
  <c r="D4096" i="5"/>
  <c r="AG4096" i="5" s="1"/>
  <c r="AH4096" i="5" s="1"/>
  <c r="D4095" i="5"/>
  <c r="AG4095" i="5" s="1"/>
  <c r="AH4095" i="5" s="1"/>
  <c r="D4094" i="5"/>
  <c r="AG4094" i="5" s="1"/>
  <c r="AH4094" i="5" s="1"/>
  <c r="D4093" i="5"/>
  <c r="AG4093" i="5" s="1"/>
  <c r="AH4093" i="5" s="1"/>
  <c r="D4092" i="5"/>
  <c r="AG4092" i="5" s="1"/>
  <c r="AH4092" i="5" s="1"/>
  <c r="D4091" i="5"/>
  <c r="AG4091" i="5" s="1"/>
  <c r="AH4091" i="5" s="1"/>
  <c r="D4090" i="5"/>
  <c r="AG4090" i="5" s="1"/>
  <c r="AH4090" i="5" s="1"/>
  <c r="D4089" i="5"/>
  <c r="AG4089" i="5" s="1"/>
  <c r="AH4089" i="5" s="1"/>
  <c r="D4088" i="5"/>
  <c r="AG4088" i="5" s="1"/>
  <c r="AH4088" i="5" s="1"/>
  <c r="D4087" i="5"/>
  <c r="AG4087" i="5" s="1"/>
  <c r="AH4087" i="5" s="1"/>
  <c r="D4064" i="5"/>
  <c r="AG4064" i="5" s="1"/>
  <c r="D4063" i="5"/>
  <c r="AG4063" i="5" s="1"/>
  <c r="D4062" i="5"/>
  <c r="AG4062" i="5" s="1"/>
  <c r="D4061" i="5"/>
  <c r="AG4061" i="5" s="1"/>
  <c r="D4060" i="5"/>
  <c r="AG4060" i="5" s="1"/>
  <c r="D4059" i="5"/>
  <c r="AG4059" i="5" s="1"/>
  <c r="D4058" i="5"/>
  <c r="AG4058" i="5" s="1"/>
  <c r="D4057" i="5"/>
  <c r="AG4057" i="5" s="1"/>
  <c r="D4056" i="5"/>
  <c r="AG4056" i="5" s="1"/>
  <c r="D4055" i="5"/>
  <c r="AG4055" i="5" s="1"/>
  <c r="D4054" i="5"/>
  <c r="AG4054" i="5" s="1"/>
  <c r="D4053" i="5"/>
  <c r="AG4053" i="5" s="1"/>
  <c r="D4052" i="5"/>
  <c r="AG4052" i="5" s="1"/>
  <c r="D4051" i="5"/>
  <c r="AG4051" i="5" s="1"/>
  <c r="D4050" i="5"/>
  <c r="AG4050" i="5" s="1"/>
  <c r="D4049" i="5"/>
  <c r="AG4049" i="5" s="1"/>
  <c r="D4048" i="5"/>
  <c r="AG4048" i="5" s="1"/>
  <c r="D4047" i="5"/>
  <c r="AG4047" i="5" s="1"/>
  <c r="D4046" i="5"/>
  <c r="AG4046" i="5" s="1"/>
  <c r="D4045" i="5"/>
  <c r="AG4045" i="5" s="1"/>
  <c r="D4044" i="5"/>
  <c r="D4029" i="5"/>
  <c r="AG4029" i="5" s="1"/>
  <c r="D4028" i="5"/>
  <c r="AG4028" i="5" s="1"/>
  <c r="D4027" i="5"/>
  <c r="AG4027" i="5" s="1"/>
  <c r="D4026" i="5"/>
  <c r="AG4026" i="5" s="1"/>
  <c r="D4025" i="5"/>
  <c r="AG4025" i="5" s="1"/>
  <c r="D4024" i="5"/>
  <c r="AG4024" i="5" s="1"/>
  <c r="D4023" i="5"/>
  <c r="AG4023" i="5" s="1"/>
  <c r="D4022" i="5"/>
  <c r="AG4022" i="5" s="1"/>
  <c r="D4021" i="5"/>
  <c r="AG4021" i="5" s="1"/>
  <c r="D4020" i="5"/>
  <c r="AG4020" i="5" s="1"/>
  <c r="D4019" i="5"/>
  <c r="AG4019" i="5" s="1"/>
  <c r="D4018" i="5"/>
  <c r="AG4018" i="5" s="1"/>
  <c r="D4017" i="5"/>
  <c r="AG4017" i="5" s="1"/>
  <c r="D4016" i="5"/>
  <c r="AG4016" i="5" s="1"/>
  <c r="D4015" i="5"/>
  <c r="AG4015" i="5" s="1"/>
  <c r="D4014" i="5"/>
  <c r="AG4014" i="5" s="1"/>
  <c r="D4013" i="5"/>
  <c r="AG4013" i="5" s="1"/>
  <c r="D4012" i="5"/>
  <c r="AG4012" i="5" s="1"/>
  <c r="D4011" i="5"/>
  <c r="AG4011" i="5" s="1"/>
  <c r="D4010" i="5"/>
  <c r="AG4010" i="5" s="1"/>
  <c r="D4009" i="5"/>
  <c r="AG4009" i="5" s="1"/>
  <c r="D4008" i="5"/>
  <c r="AG4008" i="5" s="1"/>
  <c r="D4007" i="5"/>
  <c r="AG4007" i="5" s="1"/>
  <c r="D4006" i="5"/>
  <c r="AG4006" i="5" s="1"/>
  <c r="D4005" i="5"/>
  <c r="D3885" i="5"/>
  <c r="AG3885" i="5" s="1"/>
  <c r="D3884" i="5"/>
  <c r="AG3884" i="5" s="1"/>
  <c r="D3883" i="5"/>
  <c r="AG3883" i="5" s="1"/>
  <c r="D3882" i="5"/>
  <c r="AG3882" i="5" s="1"/>
  <c r="D3881" i="5"/>
  <c r="AG3881" i="5" s="1"/>
  <c r="D3880" i="5"/>
  <c r="AG3880" i="5" s="1"/>
  <c r="D3879" i="5"/>
  <c r="AG3879" i="5" s="1"/>
  <c r="D3878" i="5"/>
  <c r="AG3878" i="5" s="1"/>
  <c r="D3877" i="5"/>
  <c r="AG3877" i="5" s="1"/>
  <c r="D3876" i="5"/>
  <c r="AG3876" i="5" s="1"/>
  <c r="D3875" i="5"/>
  <c r="AG3875" i="5" s="1"/>
  <c r="D3874" i="5"/>
  <c r="AG3874" i="5" s="1"/>
  <c r="D3873" i="5"/>
  <c r="AG3873" i="5" s="1"/>
  <c r="D3872" i="5"/>
  <c r="AG3872" i="5" s="1"/>
  <c r="D3871" i="5"/>
  <c r="AG3871" i="5" s="1"/>
  <c r="D3870" i="5"/>
  <c r="AG3870" i="5" s="1"/>
  <c r="D3869" i="5"/>
  <c r="AG3869" i="5" s="1"/>
  <c r="D3868" i="5"/>
  <c r="AG3868" i="5" s="1"/>
  <c r="D3867" i="5"/>
  <c r="AG3867" i="5" s="1"/>
  <c r="D3866" i="5"/>
  <c r="AG3866" i="5" s="1"/>
  <c r="D3865" i="5"/>
  <c r="AG3865" i="5" s="1"/>
  <c r="D3864" i="5"/>
  <c r="AG3864" i="5" s="1"/>
  <c r="D3863" i="5"/>
  <c r="AG3863" i="5" s="1"/>
  <c r="D3862" i="5"/>
  <c r="AG3862" i="5" s="1"/>
  <c r="D3861" i="5"/>
  <c r="AG3861" i="5" s="1"/>
  <c r="D3816" i="5"/>
  <c r="D3815" i="5"/>
  <c r="D3814" i="5"/>
  <c r="D3813" i="5"/>
  <c r="D3812" i="5"/>
  <c r="D3811" i="5"/>
  <c r="D3810" i="5"/>
  <c r="D3809" i="5"/>
  <c r="D3808" i="5"/>
  <c r="D3807" i="5"/>
  <c r="D3806" i="5"/>
  <c r="D3805" i="5"/>
  <c r="D3804" i="5"/>
  <c r="D3803" i="5"/>
  <c r="D3802" i="5"/>
  <c r="D3801" i="5"/>
  <c r="D3800" i="5"/>
  <c r="D3799" i="5"/>
  <c r="D3798" i="5"/>
  <c r="D3797" i="5"/>
  <c r="D3796" i="5"/>
  <c r="D3795" i="5"/>
  <c r="D3794" i="5"/>
  <c r="D3793" i="5"/>
  <c r="D3792" i="5"/>
  <c r="D3136" i="5"/>
  <c r="AH3136" i="5" s="1"/>
  <c r="D3135" i="5"/>
  <c r="AH3135" i="5" s="1"/>
  <c r="D3134" i="5"/>
  <c r="AH3134" i="5" s="1"/>
  <c r="D3133" i="5"/>
  <c r="AH3133" i="5" s="1"/>
  <c r="D3132" i="5"/>
  <c r="AH3132" i="5" s="1"/>
  <c r="D3131" i="5"/>
  <c r="AH3131" i="5" s="1"/>
  <c r="D3130" i="5"/>
  <c r="AH3130" i="5" s="1"/>
  <c r="D3129" i="5"/>
  <c r="AH3129" i="5" s="1"/>
  <c r="D3128" i="5"/>
  <c r="AH3128" i="5" s="1"/>
  <c r="D3127" i="5"/>
  <c r="AH3127" i="5" s="1"/>
  <c r="D3126" i="5"/>
  <c r="AH3126" i="5" s="1"/>
  <c r="D3125" i="5"/>
  <c r="AH3125" i="5" s="1"/>
  <c r="D3124" i="5"/>
  <c r="AH3124" i="5" s="1"/>
  <c r="D3123" i="5"/>
  <c r="AH3123" i="5" s="1"/>
  <c r="D3122" i="5"/>
  <c r="AH3122" i="5" s="1"/>
  <c r="D3121" i="5"/>
  <c r="AH3121" i="5" s="1"/>
  <c r="D3120" i="5"/>
  <c r="AH3120" i="5" s="1"/>
  <c r="D3119" i="5"/>
  <c r="AH3119" i="5" s="1"/>
  <c r="D3118" i="5"/>
  <c r="AH3118" i="5" s="1"/>
  <c r="D3117" i="5"/>
  <c r="AH3117" i="5" s="1"/>
  <c r="D3116" i="5"/>
  <c r="AH3116" i="5" s="1"/>
  <c r="D3115" i="5"/>
  <c r="AH3115" i="5" s="1"/>
  <c r="D3114" i="5"/>
  <c r="AH3114" i="5" s="1"/>
  <c r="D3113" i="5"/>
  <c r="AH3113" i="5" s="1"/>
  <c r="D3112" i="5"/>
  <c r="AH3112" i="5" s="1"/>
  <c r="D3099" i="5"/>
  <c r="AH3099" i="5" s="1"/>
  <c r="D3098" i="5"/>
  <c r="AH3098" i="5" s="1"/>
  <c r="D3097" i="5"/>
  <c r="AH3097" i="5" s="1"/>
  <c r="D3096" i="5"/>
  <c r="AH3096" i="5" s="1"/>
  <c r="D3095" i="5"/>
  <c r="AH3095" i="5" s="1"/>
  <c r="D3094" i="5"/>
  <c r="AH3094" i="5" s="1"/>
  <c r="D3093" i="5"/>
  <c r="AH3093" i="5" s="1"/>
  <c r="D3092" i="5"/>
  <c r="AH3092" i="5" s="1"/>
  <c r="D3091" i="5"/>
  <c r="AH3091" i="5" s="1"/>
  <c r="D3090" i="5"/>
  <c r="AH3090" i="5" s="1"/>
  <c r="D3089" i="5"/>
  <c r="AH3089" i="5" s="1"/>
  <c r="D3088" i="5"/>
  <c r="AH3088" i="5" s="1"/>
  <c r="D3087" i="5"/>
  <c r="AH3087" i="5" s="1"/>
  <c r="D3086" i="5"/>
  <c r="AH3086" i="5" s="1"/>
  <c r="D3085" i="5"/>
  <c r="AH3085" i="5" s="1"/>
  <c r="D3084" i="5"/>
  <c r="AH3084" i="5" s="1"/>
  <c r="D3083" i="5"/>
  <c r="AH3083" i="5" s="1"/>
  <c r="D3082" i="5"/>
  <c r="AH3082" i="5" s="1"/>
  <c r="D3081" i="5"/>
  <c r="AH3081" i="5" s="1"/>
  <c r="D3080" i="5"/>
  <c r="AH3080" i="5" s="1"/>
  <c r="D3079" i="5"/>
  <c r="AH3079" i="5" s="1"/>
  <c r="D3078" i="5"/>
  <c r="AH3078" i="5" s="1"/>
  <c r="D3077" i="5"/>
  <c r="AH3077" i="5" s="1"/>
  <c r="D3076" i="5"/>
  <c r="AH3076" i="5" s="1"/>
  <c r="D3075" i="5"/>
  <c r="AH3075" i="5" s="1"/>
  <c r="D3062" i="5"/>
  <c r="AH3062" i="5" s="1"/>
  <c r="D3061" i="5"/>
  <c r="AH3061" i="5" s="1"/>
  <c r="D3060" i="5"/>
  <c r="AH3060" i="5" s="1"/>
  <c r="D3059" i="5"/>
  <c r="AH3059" i="5" s="1"/>
  <c r="D3058" i="5"/>
  <c r="AH3058" i="5" s="1"/>
  <c r="D3057" i="5"/>
  <c r="AH3057" i="5" s="1"/>
  <c r="D3056" i="5"/>
  <c r="AH3056" i="5" s="1"/>
  <c r="D3055" i="5"/>
  <c r="AH3055" i="5" s="1"/>
  <c r="D3054" i="5"/>
  <c r="AH3054" i="5" s="1"/>
  <c r="D3053" i="5"/>
  <c r="AH3053" i="5" s="1"/>
  <c r="D3052" i="5"/>
  <c r="AH3052" i="5" s="1"/>
  <c r="D3051" i="5"/>
  <c r="AH3051" i="5" s="1"/>
  <c r="D3050" i="5"/>
  <c r="AH3050" i="5" s="1"/>
  <c r="D3049" i="5"/>
  <c r="AH3049" i="5" s="1"/>
  <c r="D3048" i="5"/>
  <c r="AH3048" i="5" s="1"/>
  <c r="D3047" i="5"/>
  <c r="AH3047" i="5" s="1"/>
  <c r="D3046" i="5"/>
  <c r="AH3046" i="5" s="1"/>
  <c r="D3045" i="5"/>
  <c r="AH3045" i="5" s="1"/>
  <c r="D3044" i="5"/>
  <c r="AH3044" i="5" s="1"/>
  <c r="D3043" i="5"/>
  <c r="AH3043" i="5" s="1"/>
  <c r="D3042" i="5"/>
  <c r="AH3042" i="5" s="1"/>
  <c r="D3041" i="5"/>
  <c r="AH3041" i="5" s="1"/>
  <c r="D3040" i="5"/>
  <c r="AH3040" i="5" s="1"/>
  <c r="D3039" i="5"/>
  <c r="AH3039" i="5" s="1"/>
  <c r="D3038" i="5"/>
  <c r="AH3038" i="5" s="1"/>
  <c r="D2285" i="5"/>
  <c r="D2284" i="5"/>
  <c r="D2283" i="5"/>
  <c r="D2282" i="5"/>
  <c r="D2281" i="5"/>
  <c r="D2280" i="5"/>
  <c r="D2279" i="5"/>
  <c r="D2278" i="5"/>
  <c r="D2277" i="5"/>
  <c r="D2276" i="5"/>
  <c r="D2275" i="5"/>
  <c r="D2274" i="5"/>
  <c r="D2273" i="5"/>
  <c r="D2272" i="5"/>
  <c r="D2271" i="5"/>
  <c r="D2270" i="5"/>
  <c r="D2269" i="5"/>
  <c r="D2268" i="5"/>
  <c r="D2267" i="5"/>
  <c r="D2266" i="5"/>
  <c r="D2265" i="5"/>
  <c r="D2264" i="5"/>
  <c r="D2263" i="5"/>
  <c r="D2262" i="5"/>
  <c r="D2261" i="5"/>
  <c r="D2247" i="5"/>
  <c r="AH2247" i="5" s="1"/>
  <c r="D2246" i="5"/>
  <c r="AH2246" i="5" s="1"/>
  <c r="D2245" i="5"/>
  <c r="AH2245" i="5" s="1"/>
  <c r="D2244" i="5"/>
  <c r="AH2244" i="5" s="1"/>
  <c r="D2243" i="5"/>
  <c r="AH2243" i="5" s="1"/>
  <c r="D2242" i="5"/>
  <c r="AH2242" i="5" s="1"/>
  <c r="D2241" i="5"/>
  <c r="AH2241" i="5" s="1"/>
  <c r="D2240" i="5"/>
  <c r="AH2240" i="5" s="1"/>
  <c r="D2239" i="5"/>
  <c r="AH2239" i="5" s="1"/>
  <c r="D2238" i="5"/>
  <c r="AH2238" i="5" s="1"/>
  <c r="D2237" i="5"/>
  <c r="AH2237" i="5" s="1"/>
  <c r="D2236" i="5"/>
  <c r="AH2236" i="5" s="1"/>
  <c r="D2235" i="5"/>
  <c r="AH2235" i="5" s="1"/>
  <c r="D2234" i="5"/>
  <c r="AH2234" i="5" s="1"/>
  <c r="D2233" i="5"/>
  <c r="AH2233" i="5" s="1"/>
  <c r="D2232" i="5"/>
  <c r="AH2232" i="5" s="1"/>
  <c r="D2231" i="5"/>
  <c r="AH2231" i="5" s="1"/>
  <c r="D2230" i="5"/>
  <c r="AH2230" i="5" s="1"/>
  <c r="D2229" i="5"/>
  <c r="AH2229" i="5" s="1"/>
  <c r="D2228" i="5"/>
  <c r="AH2228" i="5" s="1"/>
  <c r="D2227" i="5"/>
  <c r="AH2227" i="5" s="1"/>
  <c r="D2226" i="5"/>
  <c r="AH2226" i="5" s="1"/>
  <c r="D2225" i="5"/>
  <c r="AH2225" i="5" s="1"/>
  <c r="D2224" i="5"/>
  <c r="AH2224" i="5" s="1"/>
  <c r="D2223" i="5"/>
  <c r="AH2223" i="5" s="1"/>
  <c r="D2207" i="5"/>
  <c r="D2206" i="5"/>
  <c r="D2205" i="5"/>
  <c r="D2204" i="5"/>
  <c r="D2203" i="5"/>
  <c r="D2202" i="5"/>
  <c r="D2201" i="5"/>
  <c r="D2200" i="5"/>
  <c r="D2199" i="5"/>
  <c r="D2198" i="5"/>
  <c r="D2197" i="5"/>
  <c r="D2196" i="5"/>
  <c r="D2195" i="5"/>
  <c r="D2194" i="5"/>
  <c r="D2193" i="5"/>
  <c r="D2192" i="5"/>
  <c r="D2191" i="5"/>
  <c r="D2190" i="5"/>
  <c r="D2189" i="5"/>
  <c r="D2188" i="5"/>
  <c r="D2187" i="5"/>
  <c r="D2186" i="5"/>
  <c r="D2185" i="5"/>
  <c r="D2184" i="5"/>
  <c r="D2171" i="5"/>
  <c r="D2170" i="5"/>
  <c r="D2169" i="5"/>
  <c r="D2168" i="5"/>
  <c r="D2167" i="5"/>
  <c r="D2166" i="5"/>
  <c r="D2165" i="5"/>
  <c r="D2164" i="5"/>
  <c r="D2163" i="5"/>
  <c r="D2162" i="5"/>
  <c r="D2161" i="5"/>
  <c r="D2160" i="5"/>
  <c r="D2159" i="5"/>
  <c r="D2158" i="5"/>
  <c r="D2157" i="5"/>
  <c r="D2156" i="5"/>
  <c r="D2155" i="5"/>
  <c r="D2154" i="5"/>
  <c r="D2153" i="5"/>
  <c r="D2152" i="5"/>
  <c r="D2151" i="5"/>
  <c r="D2150" i="5"/>
  <c r="D2149" i="5"/>
  <c r="D2148" i="5"/>
  <c r="D2147" i="5"/>
  <c r="D1542" i="5"/>
  <c r="AH1542" i="5" s="1"/>
  <c r="D1541" i="5"/>
  <c r="AH1541" i="5" s="1"/>
  <c r="D1540" i="5"/>
  <c r="AH1540" i="5" s="1"/>
  <c r="D1539" i="5"/>
  <c r="AH1539" i="5" s="1"/>
  <c r="D1538" i="5"/>
  <c r="AH1538" i="5" s="1"/>
  <c r="D1537" i="5"/>
  <c r="AH1537" i="5" s="1"/>
  <c r="D1536" i="5"/>
  <c r="AH1536" i="5" s="1"/>
  <c r="D1535" i="5"/>
  <c r="AH1535" i="5" s="1"/>
  <c r="D1534" i="5"/>
  <c r="AH1534" i="5" s="1"/>
  <c r="D1533" i="5"/>
  <c r="AH1533" i="5" s="1"/>
  <c r="D1532" i="5"/>
  <c r="AH1532" i="5" s="1"/>
  <c r="D1531" i="5"/>
  <c r="AH1531" i="5" s="1"/>
  <c r="D1530" i="5"/>
  <c r="AH1530" i="5" s="1"/>
  <c r="D1529" i="5"/>
  <c r="AH1529" i="5" s="1"/>
  <c r="D1528" i="5"/>
  <c r="AH1528" i="5" s="1"/>
  <c r="D1527" i="5"/>
  <c r="AH1527" i="5" s="1"/>
  <c r="D1526" i="5"/>
  <c r="AH1526" i="5" s="1"/>
  <c r="D1525" i="5"/>
  <c r="AH1525" i="5" s="1"/>
  <c r="D1524" i="5"/>
  <c r="AH1524" i="5" s="1"/>
  <c r="D1523" i="5"/>
  <c r="AH1523" i="5" s="1"/>
  <c r="D1522" i="5"/>
  <c r="AH1522" i="5" s="1"/>
  <c r="D1521" i="5"/>
  <c r="AH1521" i="5" s="1"/>
  <c r="D1520" i="5"/>
  <c r="AH1520" i="5" s="1"/>
  <c r="D1519" i="5"/>
  <c r="AH1519" i="5" s="1"/>
  <c r="D1518" i="5"/>
  <c r="AH1518" i="5" s="1"/>
  <c r="D1503" i="5"/>
  <c r="AH1503" i="5" s="1"/>
  <c r="D1502" i="5"/>
  <c r="AH1502" i="5" s="1"/>
  <c r="D1501" i="5"/>
  <c r="AH1501" i="5" s="1"/>
  <c r="D1500" i="5"/>
  <c r="AH1500" i="5" s="1"/>
  <c r="D1499" i="5"/>
  <c r="AH1499" i="5" s="1"/>
  <c r="D1498" i="5"/>
  <c r="AH1498" i="5" s="1"/>
  <c r="D1497" i="5"/>
  <c r="AH1497" i="5" s="1"/>
  <c r="D1496" i="5"/>
  <c r="AH1496" i="5" s="1"/>
  <c r="D1495" i="5"/>
  <c r="AH1495" i="5" s="1"/>
  <c r="D1494" i="5"/>
  <c r="AH1494" i="5" s="1"/>
  <c r="D1493" i="5"/>
  <c r="AH1493" i="5" s="1"/>
  <c r="D1492" i="5"/>
  <c r="AH1492" i="5" s="1"/>
  <c r="D1491" i="5"/>
  <c r="AH1491" i="5" s="1"/>
  <c r="D1490" i="5"/>
  <c r="AH1490" i="5" s="1"/>
  <c r="D1489" i="5"/>
  <c r="AH1489" i="5" s="1"/>
  <c r="D1488" i="5"/>
  <c r="AH1488" i="5" s="1"/>
  <c r="D1487" i="5"/>
  <c r="AH1487" i="5" s="1"/>
  <c r="D1486" i="5"/>
  <c r="AH1486" i="5" s="1"/>
  <c r="D1485" i="5"/>
  <c r="AH1485" i="5" s="1"/>
  <c r="D1484" i="5"/>
  <c r="AH1484" i="5" s="1"/>
  <c r="D1483" i="5"/>
  <c r="AH1483" i="5" s="1"/>
  <c r="D1482" i="5"/>
  <c r="AH1482" i="5" s="1"/>
  <c r="D1481" i="5"/>
  <c r="AH1481" i="5" s="1"/>
  <c r="D1480" i="5"/>
  <c r="AH1480" i="5" s="1"/>
  <c r="D1479" i="5"/>
  <c r="AH1479" i="5" s="1"/>
  <c r="D1467" i="5"/>
  <c r="AH1467" i="5" s="1"/>
  <c r="D1466" i="5"/>
  <c r="AH1466" i="5" s="1"/>
  <c r="D1465" i="5"/>
  <c r="AH1465" i="5" s="1"/>
  <c r="D1464" i="5"/>
  <c r="AH1464" i="5" s="1"/>
  <c r="D1463" i="5"/>
  <c r="AH1463" i="5" s="1"/>
  <c r="D1462" i="5"/>
  <c r="AH1462" i="5" s="1"/>
  <c r="D1461" i="5"/>
  <c r="AH1461" i="5" s="1"/>
  <c r="D1460" i="5"/>
  <c r="AH1460" i="5" s="1"/>
  <c r="D1459" i="5"/>
  <c r="AH1459" i="5" s="1"/>
  <c r="D1458" i="5"/>
  <c r="AH1458" i="5" s="1"/>
  <c r="D1457" i="5"/>
  <c r="AH1457" i="5" s="1"/>
  <c r="D1456" i="5"/>
  <c r="AH1456" i="5" s="1"/>
  <c r="D1455" i="5"/>
  <c r="AH1455" i="5" s="1"/>
  <c r="D1454" i="5"/>
  <c r="AH1454" i="5" s="1"/>
  <c r="D1453" i="5"/>
  <c r="AH1453" i="5" s="1"/>
  <c r="D1452" i="5"/>
  <c r="AH1452" i="5" s="1"/>
  <c r="D1451" i="5"/>
  <c r="AH1451" i="5" s="1"/>
  <c r="D1450" i="5"/>
  <c r="AH1450" i="5" s="1"/>
  <c r="D1449" i="5"/>
  <c r="AH1449" i="5" s="1"/>
  <c r="D1448" i="5"/>
  <c r="AH1448" i="5" s="1"/>
  <c r="D1447" i="5"/>
  <c r="AH1447" i="5" s="1"/>
  <c r="D1446" i="5"/>
  <c r="AH1446" i="5" s="1"/>
  <c r="D1445" i="5"/>
  <c r="AH1445" i="5" s="1"/>
  <c r="D1444" i="5"/>
  <c r="AH1444" i="5" s="1"/>
  <c r="D1443" i="5"/>
  <c r="AH1443" i="5" s="1"/>
  <c r="D1430" i="5"/>
  <c r="AH1430" i="5" s="1"/>
  <c r="D1429" i="5"/>
  <c r="AH1429" i="5" s="1"/>
  <c r="D1428" i="5"/>
  <c r="AH1428" i="5" s="1"/>
  <c r="D1427" i="5"/>
  <c r="AH1427" i="5" s="1"/>
  <c r="D1426" i="5"/>
  <c r="AH1426" i="5" s="1"/>
  <c r="D1425" i="5"/>
  <c r="AH1425" i="5" s="1"/>
  <c r="D1424" i="5"/>
  <c r="AH1424" i="5" s="1"/>
  <c r="D1423" i="5"/>
  <c r="AH1423" i="5" s="1"/>
  <c r="D1422" i="5"/>
  <c r="AH1422" i="5" s="1"/>
  <c r="D1421" i="5"/>
  <c r="AH1421" i="5" s="1"/>
  <c r="D1420" i="5"/>
  <c r="AH1420" i="5" s="1"/>
  <c r="D1419" i="5"/>
  <c r="AH1419" i="5" s="1"/>
  <c r="D1418" i="5"/>
  <c r="AH1418" i="5" s="1"/>
  <c r="D1417" i="5"/>
  <c r="AH1417" i="5" s="1"/>
  <c r="D1416" i="5"/>
  <c r="AH1416" i="5" s="1"/>
  <c r="D1415" i="5"/>
  <c r="AH1415" i="5" s="1"/>
  <c r="D1414" i="5"/>
  <c r="AH1414" i="5" s="1"/>
  <c r="D1413" i="5"/>
  <c r="AH1413" i="5" s="1"/>
  <c r="D1412" i="5"/>
  <c r="AH1412" i="5" s="1"/>
  <c r="D1411" i="5"/>
  <c r="AH1411" i="5" s="1"/>
  <c r="D1410" i="5"/>
  <c r="AH1410" i="5" s="1"/>
  <c r="D1409" i="5"/>
  <c r="AH1409" i="5" s="1"/>
  <c r="D1408" i="5"/>
  <c r="AH1408" i="5" s="1"/>
  <c r="D1407" i="5"/>
  <c r="AH1407" i="5" s="1"/>
  <c r="D1406" i="5"/>
  <c r="AH1406" i="5" s="1"/>
  <c r="D1393" i="5"/>
  <c r="AH1393" i="5" s="1"/>
  <c r="D1392" i="5"/>
  <c r="AH1392" i="5" s="1"/>
  <c r="D1391" i="5"/>
  <c r="AH1391" i="5" s="1"/>
  <c r="D1390" i="5"/>
  <c r="AH1390" i="5" s="1"/>
  <c r="D1389" i="5"/>
  <c r="AH1389" i="5" s="1"/>
  <c r="D1388" i="5"/>
  <c r="AH1388" i="5" s="1"/>
  <c r="D1387" i="5"/>
  <c r="AH1387" i="5" s="1"/>
  <c r="D1386" i="5"/>
  <c r="AH1386" i="5" s="1"/>
  <c r="D1385" i="5"/>
  <c r="AH1385" i="5" s="1"/>
  <c r="D1384" i="5"/>
  <c r="AH1384" i="5" s="1"/>
  <c r="D1383" i="5"/>
  <c r="AH1383" i="5" s="1"/>
  <c r="D1382" i="5"/>
  <c r="AH1382" i="5" s="1"/>
  <c r="D1381" i="5"/>
  <c r="AH1381" i="5" s="1"/>
  <c r="D1380" i="5"/>
  <c r="AH1380" i="5" s="1"/>
  <c r="D1379" i="5"/>
  <c r="AH1379" i="5" s="1"/>
  <c r="D1378" i="5"/>
  <c r="AH1378" i="5" s="1"/>
  <c r="D1377" i="5"/>
  <c r="AH1377" i="5" s="1"/>
  <c r="D1376" i="5"/>
  <c r="AH1376" i="5" s="1"/>
  <c r="D1375" i="5"/>
  <c r="AH1375" i="5" s="1"/>
  <c r="D1374" i="5"/>
  <c r="AH1374" i="5" s="1"/>
  <c r="D1373" i="5"/>
  <c r="AH1373" i="5" s="1"/>
  <c r="D1372" i="5"/>
  <c r="AH1372" i="5" s="1"/>
  <c r="D1371" i="5"/>
  <c r="AH1371" i="5" s="1"/>
  <c r="D1370" i="5"/>
  <c r="AH1370" i="5" s="1"/>
  <c r="D1369" i="5"/>
  <c r="AH1369" i="5" s="1"/>
  <c r="AP5" i="5"/>
  <c r="AP6" i="5" s="1"/>
  <c r="AP7" i="5" s="1"/>
  <c r="AP8" i="5" s="1"/>
  <c r="AP9" i="5" s="1"/>
  <c r="AP10" i="5" s="1"/>
  <c r="AP11" i="5" s="1"/>
  <c r="AP12" i="5" s="1"/>
  <c r="AP13" i="5" s="1"/>
  <c r="AP14" i="5" s="1"/>
  <c r="AP15" i="5" s="1"/>
  <c r="AP16" i="5" s="1"/>
  <c r="AP17" i="5" s="1"/>
  <c r="AP18" i="5" s="1"/>
  <c r="D1135" i="5"/>
  <c r="D1134" i="5"/>
  <c r="D1133" i="5"/>
  <c r="D1132" i="5"/>
  <c r="D1131" i="5"/>
  <c r="D1130" i="5"/>
  <c r="D1129" i="5"/>
  <c r="D1128" i="5"/>
  <c r="D1127" i="5"/>
  <c r="D1126" i="5"/>
  <c r="D1125" i="5"/>
  <c r="D1124" i="5"/>
  <c r="D1123" i="5"/>
  <c r="D1122" i="5"/>
  <c r="D1121" i="5"/>
  <c r="D1120" i="5"/>
  <c r="D1119" i="5"/>
  <c r="D1118" i="5"/>
  <c r="D1117" i="5"/>
  <c r="D1116" i="5"/>
  <c r="D1114" i="5"/>
  <c r="D1113" i="5"/>
  <c r="D1112" i="5"/>
  <c r="AI1112" i="5" s="1"/>
  <c r="D1111" i="5"/>
  <c r="AJ1104" i="5" s="1"/>
  <c r="D1093" i="5"/>
  <c r="D1092" i="5"/>
  <c r="D1091" i="5"/>
  <c r="D1090" i="5"/>
  <c r="D1089" i="5"/>
  <c r="D1088" i="5"/>
  <c r="D1087" i="5"/>
  <c r="D1086" i="5"/>
  <c r="D1085" i="5"/>
  <c r="D1084" i="5"/>
  <c r="D1083" i="5"/>
  <c r="D1082" i="5"/>
  <c r="D1081" i="5"/>
  <c r="D1080" i="5"/>
  <c r="D1079" i="5"/>
  <c r="D1078" i="5"/>
  <c r="D1077" i="5"/>
  <c r="D1076" i="5"/>
  <c r="D1075" i="5"/>
  <c r="D1074" i="5"/>
  <c r="D1073" i="5"/>
  <c r="D1072" i="5"/>
  <c r="D1071" i="5"/>
  <c r="D1070" i="5"/>
  <c r="D1069" i="5"/>
  <c r="D1031" i="5"/>
  <c r="AH1031" i="5" s="1"/>
  <c r="D1030" i="5"/>
  <c r="AH1030" i="5" s="1"/>
  <c r="D1029" i="5"/>
  <c r="AH1029" i="5" s="1"/>
  <c r="D1028" i="5"/>
  <c r="AH1028" i="5" s="1"/>
  <c r="D1027" i="5"/>
  <c r="AH1027" i="5" s="1"/>
  <c r="D1026" i="5"/>
  <c r="AH1026" i="5" s="1"/>
  <c r="D1025" i="5"/>
  <c r="AH1025" i="5" s="1"/>
  <c r="D1024" i="5"/>
  <c r="AH1024" i="5" s="1"/>
  <c r="D1023" i="5"/>
  <c r="AH1023" i="5" s="1"/>
  <c r="D1022" i="5"/>
  <c r="AH1022" i="5" s="1"/>
  <c r="D1021" i="5"/>
  <c r="AH1021" i="5" s="1"/>
  <c r="D1020" i="5"/>
  <c r="AH1020" i="5" s="1"/>
  <c r="D1019" i="5"/>
  <c r="AH1019" i="5" s="1"/>
  <c r="D1018" i="5"/>
  <c r="AH1018" i="5" s="1"/>
  <c r="D1017" i="5"/>
  <c r="AH1017" i="5" s="1"/>
  <c r="D1016" i="5"/>
  <c r="AH1016" i="5" s="1"/>
  <c r="D1015" i="5"/>
  <c r="AH1015" i="5" s="1"/>
  <c r="D1014" i="5"/>
  <c r="AH1014" i="5" s="1"/>
  <c r="D1013" i="5"/>
  <c r="AH1013" i="5" s="1"/>
  <c r="D1012" i="5"/>
  <c r="AH1012" i="5" s="1"/>
  <c r="D1011" i="5"/>
  <c r="AH1011" i="5" s="1"/>
  <c r="D1010" i="5"/>
  <c r="AH1010" i="5" s="1"/>
  <c r="D1009" i="5"/>
  <c r="AH1009" i="5" s="1"/>
  <c r="D1008" i="5"/>
  <c r="AH1008" i="5" s="1"/>
  <c r="D1007" i="5"/>
  <c r="AH1007" i="5" s="1"/>
  <c r="D994" i="5"/>
  <c r="AH994" i="5" s="1"/>
  <c r="D993" i="5"/>
  <c r="AH993" i="5" s="1"/>
  <c r="D992" i="5"/>
  <c r="AH992" i="5" s="1"/>
  <c r="D991" i="5"/>
  <c r="AH991" i="5" s="1"/>
  <c r="D990" i="5"/>
  <c r="AH990" i="5" s="1"/>
  <c r="D989" i="5"/>
  <c r="AH989" i="5" s="1"/>
  <c r="D988" i="5"/>
  <c r="AH988" i="5" s="1"/>
  <c r="D987" i="5"/>
  <c r="AH987" i="5" s="1"/>
  <c r="D986" i="5"/>
  <c r="AH986" i="5" s="1"/>
  <c r="D985" i="5"/>
  <c r="AH985" i="5" s="1"/>
  <c r="D984" i="5"/>
  <c r="AH984" i="5" s="1"/>
  <c r="D983" i="5"/>
  <c r="AH983" i="5" s="1"/>
  <c r="D982" i="5"/>
  <c r="AH982" i="5" s="1"/>
  <c r="D981" i="5"/>
  <c r="AH981" i="5" s="1"/>
  <c r="D980" i="5"/>
  <c r="AH980" i="5" s="1"/>
  <c r="D979" i="5"/>
  <c r="AH979" i="5" s="1"/>
  <c r="D978" i="5"/>
  <c r="AH978" i="5" s="1"/>
  <c r="D977" i="5"/>
  <c r="AH977" i="5" s="1"/>
  <c r="D976" i="5"/>
  <c r="AH976" i="5" s="1"/>
  <c r="D975" i="5"/>
  <c r="AH975" i="5" s="1"/>
  <c r="D974" i="5"/>
  <c r="AH974" i="5" s="1"/>
  <c r="D973" i="5"/>
  <c r="AH973" i="5" s="1"/>
  <c r="D972" i="5"/>
  <c r="AH972" i="5" s="1"/>
  <c r="D971" i="5"/>
  <c r="AH971" i="5" s="1"/>
  <c r="D970" i="5"/>
  <c r="AH970" i="5" s="1"/>
  <c r="D956" i="5"/>
  <c r="AH956" i="5" s="1"/>
  <c r="D955" i="5"/>
  <c r="AH955" i="5" s="1"/>
  <c r="D954" i="5"/>
  <c r="AH954" i="5" s="1"/>
  <c r="D953" i="5"/>
  <c r="AH953" i="5" s="1"/>
  <c r="D952" i="5"/>
  <c r="AH952" i="5" s="1"/>
  <c r="D951" i="5"/>
  <c r="AH951" i="5" s="1"/>
  <c r="D950" i="5"/>
  <c r="AH950" i="5" s="1"/>
  <c r="D949" i="5"/>
  <c r="AH949" i="5" s="1"/>
  <c r="D948" i="5"/>
  <c r="AH948" i="5" s="1"/>
  <c r="D947" i="5"/>
  <c r="AH947" i="5" s="1"/>
  <c r="D946" i="5"/>
  <c r="AH946" i="5" s="1"/>
  <c r="D945" i="5"/>
  <c r="AH945" i="5" s="1"/>
  <c r="D944" i="5"/>
  <c r="AH944" i="5" s="1"/>
  <c r="D943" i="5"/>
  <c r="AH943" i="5" s="1"/>
  <c r="D942" i="5"/>
  <c r="AH942" i="5" s="1"/>
  <c r="D941" i="5"/>
  <c r="AH941" i="5" s="1"/>
  <c r="D940" i="5"/>
  <c r="AH940" i="5" s="1"/>
  <c r="D939" i="5"/>
  <c r="AH939" i="5" s="1"/>
  <c r="D938" i="5"/>
  <c r="AH938" i="5" s="1"/>
  <c r="D937" i="5"/>
  <c r="AH937" i="5" s="1"/>
  <c r="D936" i="5"/>
  <c r="AH936" i="5" s="1"/>
  <c r="D935" i="5"/>
  <c r="AH935" i="5" s="1"/>
  <c r="D934" i="5"/>
  <c r="AH934" i="5" s="1"/>
  <c r="D933" i="5"/>
  <c r="AH933" i="5" s="1"/>
  <c r="D932" i="5"/>
  <c r="AH932" i="5" s="1"/>
  <c r="AD4975" i="5"/>
  <c r="AC4975" i="5"/>
  <c r="AB4975" i="5"/>
  <c r="AA4975" i="5"/>
  <c r="Z4975" i="5"/>
  <c r="Y4975" i="5"/>
  <c r="X4975" i="5"/>
  <c r="W4975" i="5"/>
  <c r="V4975" i="5"/>
  <c r="U4975" i="5"/>
  <c r="T4975" i="5"/>
  <c r="S4975" i="5"/>
  <c r="Q4975" i="5"/>
  <c r="AB4937" i="5"/>
  <c r="BB4927" i="5" s="1"/>
  <c r="AX4927" i="5"/>
  <c r="AX4930" i="5" s="1"/>
  <c r="X4937" i="5"/>
  <c r="AV4927" i="5" s="1"/>
  <c r="V4937" i="5"/>
  <c r="AT4927" i="5" s="1"/>
  <c r="T4937" i="5"/>
  <c r="AR4927" i="5" s="1"/>
  <c r="R4937" i="5"/>
  <c r="AP4927" i="5" s="1"/>
  <c r="P4937" i="5"/>
  <c r="AN4927" i="5" s="1"/>
  <c r="Q4913" i="5"/>
  <c r="L4913" i="5"/>
  <c r="H4913" i="5"/>
  <c r="D4913" i="5"/>
  <c r="U4913" i="5"/>
  <c r="AB4913" i="5"/>
  <c r="Y4913" i="5"/>
  <c r="Y4882" i="5"/>
  <c r="V4882" i="5"/>
  <c r="S4882" i="5"/>
  <c r="AK4926" i="5" s="1"/>
  <c r="AB4882" i="5"/>
  <c r="P4882" i="5"/>
  <c r="AX4926" i="5"/>
  <c r="AA4844" i="5"/>
  <c r="AV4926" i="5" s="1"/>
  <c r="Y4844" i="5"/>
  <c r="AT4926" i="5" s="1"/>
  <c r="W4844" i="5"/>
  <c r="AR4926" i="5" s="1"/>
  <c r="U4844" i="5"/>
  <c r="AP4926" i="5" s="1"/>
  <c r="S4844" i="5"/>
  <c r="AN4926" i="5" s="1"/>
  <c r="Q4844" i="5"/>
  <c r="Y4807" i="5"/>
  <c r="S4807" i="5"/>
  <c r="M4807" i="5"/>
  <c r="BB4926" i="5" s="1"/>
  <c r="Y4769" i="5"/>
  <c r="Y4732" i="5"/>
  <c r="S4732" i="5"/>
  <c r="V4581" i="5"/>
  <c r="AI4549" i="5" s="1"/>
  <c r="B4586" i="5" s="1"/>
  <c r="V4527" i="5"/>
  <c r="AI4495" i="5" s="1"/>
  <c r="B4532" i="5" s="1"/>
  <c r="AA4472" i="5"/>
  <c r="Y4472" i="5"/>
  <c r="AC4472" i="5"/>
  <c r="V4452" i="5"/>
  <c r="AI4446" i="5" s="1"/>
  <c r="B4457" i="5" s="1"/>
  <c r="AC4375" i="5"/>
  <c r="AA4375" i="5"/>
  <c r="Y4375" i="5"/>
  <c r="W4375" i="5"/>
  <c r="U4375" i="5"/>
  <c r="S4375" i="5"/>
  <c r="P4375" i="5"/>
  <c r="AC4335" i="5"/>
  <c r="AA4335" i="5"/>
  <c r="Y4335" i="5"/>
  <c r="W4335" i="5"/>
  <c r="U4335" i="5"/>
  <c r="S4335" i="5"/>
  <c r="P4335" i="5"/>
  <c r="X4295" i="5"/>
  <c r="Q4295" i="5"/>
  <c r="AC4188" i="5"/>
  <c r="AA4188" i="5"/>
  <c r="Y4188" i="5"/>
  <c r="W4188" i="5"/>
  <c r="U4188" i="5"/>
  <c r="S4188" i="5"/>
  <c r="Q4188" i="5"/>
  <c r="O4188" i="5"/>
  <c r="M4188" i="5"/>
  <c r="AA4148" i="5"/>
  <c r="Y4148" i="5"/>
  <c r="W4148" i="5"/>
  <c r="U4148" i="5"/>
  <c r="S4148" i="5"/>
  <c r="Q4148" i="5"/>
  <c r="O4148" i="5"/>
  <c r="M4148" i="5"/>
  <c r="K4148" i="5"/>
  <c r="AB4108" i="5"/>
  <c r="Y4108" i="5"/>
  <c r="V4108" i="5"/>
  <c r="S4108" i="5"/>
  <c r="P4108" i="5"/>
  <c r="AC3920" i="5"/>
  <c r="AA3920" i="5"/>
  <c r="Y3920" i="5"/>
  <c r="W3920" i="5"/>
  <c r="AQ3930" i="5" s="1"/>
  <c r="AU3930" i="5" s="1"/>
  <c r="U3920" i="5"/>
  <c r="AP3930" i="5" s="1"/>
  <c r="AT3930" i="5" s="1"/>
  <c r="S3920" i="5"/>
  <c r="Z3904" i="5"/>
  <c r="W3904" i="5"/>
  <c r="T3904" i="5"/>
  <c r="AC3904" i="5"/>
  <c r="R3904" i="5"/>
  <c r="P3904" i="5"/>
  <c r="AB3886" i="5"/>
  <c r="Z3886" i="5"/>
  <c r="X3886" i="5"/>
  <c r="V3886" i="5"/>
  <c r="T3886" i="5"/>
  <c r="R3886" i="5"/>
  <c r="P3886" i="5"/>
  <c r="N3886" i="5"/>
  <c r="Y3832" i="5"/>
  <c r="S3832" i="5"/>
  <c r="M3832" i="5"/>
  <c r="AD3706" i="5"/>
  <c r="AC3706" i="5"/>
  <c r="AB3706" i="5"/>
  <c r="AA3706" i="5"/>
  <c r="Z3706" i="5"/>
  <c r="Y3706" i="5"/>
  <c r="X3706" i="5"/>
  <c r="W3706" i="5"/>
  <c r="V3706" i="5"/>
  <c r="T3706" i="5"/>
  <c r="R3706" i="5"/>
  <c r="P3706" i="5"/>
  <c r="AD3538" i="5"/>
  <c r="AC3538" i="5"/>
  <c r="AB3538" i="5"/>
  <c r="AA3538" i="5"/>
  <c r="Z3538" i="5"/>
  <c r="Y3538" i="5"/>
  <c r="X3538" i="5"/>
  <c r="W3538" i="5"/>
  <c r="V3538" i="5"/>
  <c r="T3538" i="5"/>
  <c r="R3538" i="5"/>
  <c r="P3538" i="5"/>
  <c r="AD3370" i="5"/>
  <c r="BT3368" i="5" s="1"/>
  <c r="AC3370" i="5"/>
  <c r="BS3368" i="5" s="1"/>
  <c r="AA3370" i="5"/>
  <c r="Z3370" i="5"/>
  <c r="BN3368" i="5" s="1"/>
  <c r="Y3370" i="5"/>
  <c r="BM3368" i="5" s="1"/>
  <c r="W3370" i="5"/>
  <c r="V3370" i="5"/>
  <c r="BH3368" i="5" s="1"/>
  <c r="U3370" i="5"/>
  <c r="BG3368" i="5" s="1"/>
  <c r="S3370" i="5"/>
  <c r="Q3370" i="5"/>
  <c r="AO3374" i="5" s="1"/>
  <c r="O3370" i="5"/>
  <c r="M3370" i="5"/>
  <c r="Y3354" i="5"/>
  <c r="AP3348" i="5" s="1"/>
  <c r="S3354" i="5"/>
  <c r="AO3348" i="5" s="1"/>
  <c r="M3354" i="5"/>
  <c r="Y3339" i="5"/>
  <c r="AP3313" i="5" s="1"/>
  <c r="S3339" i="5"/>
  <c r="AO3313" i="5" s="1"/>
  <c r="M3339" i="5"/>
  <c r="Y3302" i="5"/>
  <c r="AP3287" i="5" s="1"/>
  <c r="S3302" i="5"/>
  <c r="AO3287" i="5" s="1"/>
  <c r="M3302" i="5"/>
  <c r="Y3275" i="5"/>
  <c r="AP3272" i="5" s="1"/>
  <c r="S3275" i="5"/>
  <c r="AO3272" i="5" s="1"/>
  <c r="M3275" i="5"/>
  <c r="Y3263" i="5"/>
  <c r="AP3260" i="5" s="1"/>
  <c r="S3263" i="5"/>
  <c r="AO3260" i="5" s="1"/>
  <c r="M3263" i="5"/>
  <c r="Y3249" i="5"/>
  <c r="AP3230" i="5" s="1"/>
  <c r="S3249" i="5"/>
  <c r="AO3230" i="5" s="1"/>
  <c r="M3249" i="5"/>
  <c r="Y3220" i="5"/>
  <c r="AP3211" i="5" s="1"/>
  <c r="S3220" i="5"/>
  <c r="AO3211" i="5" s="1"/>
  <c r="M3220" i="5"/>
  <c r="Y3202" i="5"/>
  <c r="AP3192" i="5" s="1"/>
  <c r="S3202" i="5"/>
  <c r="AO3192" i="5" s="1"/>
  <c r="M3202" i="5"/>
  <c r="Y3180" i="5"/>
  <c r="AP3163" i="5" s="1"/>
  <c r="S3180" i="5"/>
  <c r="AO3163" i="5" s="1"/>
  <c r="M3180" i="5"/>
  <c r="Y3151" i="5"/>
  <c r="AP3146" i="5" s="1"/>
  <c r="S3151" i="5"/>
  <c r="AO3146" i="5" s="1"/>
  <c r="M3151" i="5"/>
  <c r="AC3137" i="5"/>
  <c r="BQ3368" i="5" s="1"/>
  <c r="AA3137" i="5"/>
  <c r="Z3137" i="5"/>
  <c r="BL3368" i="5" s="1"/>
  <c r="Y3137" i="5"/>
  <c r="BK3368" i="5" s="1"/>
  <c r="BO3368" i="5" s="1"/>
  <c r="W3137" i="5"/>
  <c r="V3137" i="5"/>
  <c r="BF3368" i="5" s="1"/>
  <c r="BJ3368" i="5" s="1"/>
  <c r="U3137" i="5"/>
  <c r="BE3368" i="5" s="1"/>
  <c r="S3137" i="5"/>
  <c r="Q3137" i="5"/>
  <c r="O3137" i="5"/>
  <c r="M3137" i="5"/>
  <c r="AD3137" i="5"/>
  <c r="BR3368" i="5" s="1"/>
  <c r="BV3368" i="5" s="1"/>
  <c r="AC3100" i="5"/>
  <c r="AA3100" i="5"/>
  <c r="Z3100" i="5"/>
  <c r="Y3100" i="5"/>
  <c r="W3100" i="5"/>
  <c r="V3100" i="5"/>
  <c r="U3100" i="5"/>
  <c r="S3100" i="5"/>
  <c r="Q3100" i="5"/>
  <c r="O3100" i="5"/>
  <c r="M3100" i="5"/>
  <c r="AD3100" i="5"/>
  <c r="Y3063" i="5"/>
  <c r="S3063" i="5"/>
  <c r="M3063" i="5"/>
  <c r="Z3011" i="5"/>
  <c r="Y3011" i="5"/>
  <c r="W3011" i="5"/>
  <c r="V3011" i="5"/>
  <c r="U3011" i="5"/>
  <c r="S3011" i="5"/>
  <c r="R3011" i="5"/>
  <c r="Q3011" i="5"/>
  <c r="O3011" i="5"/>
  <c r="N3011" i="5"/>
  <c r="M3011" i="5"/>
  <c r="K3011" i="5"/>
  <c r="J3011" i="5"/>
  <c r="I3011" i="5"/>
  <c r="G3011" i="5"/>
  <c r="F3011" i="5"/>
  <c r="E3011" i="5"/>
  <c r="D3011" i="5"/>
  <c r="AD2855" i="5"/>
  <c r="AC2855" i="5"/>
  <c r="AA2855" i="5"/>
  <c r="Z2855" i="5"/>
  <c r="Y2855" i="5"/>
  <c r="W2855" i="5"/>
  <c r="V2855" i="5"/>
  <c r="U2855" i="5"/>
  <c r="S2855" i="5"/>
  <c r="Q2855" i="5"/>
  <c r="O2855" i="5"/>
  <c r="M2855" i="5"/>
  <c r="Z2686" i="5"/>
  <c r="W2686" i="5"/>
  <c r="V2686" i="5"/>
  <c r="U2686" i="5"/>
  <c r="S2686" i="5"/>
  <c r="R2686" i="5"/>
  <c r="Q2686" i="5"/>
  <c r="O2686" i="5"/>
  <c r="N2686" i="5"/>
  <c r="M2686" i="5"/>
  <c r="K2686" i="5"/>
  <c r="J2686" i="5"/>
  <c r="I2686" i="5"/>
  <c r="G2686" i="5"/>
  <c r="F2686" i="5"/>
  <c r="E2686" i="5"/>
  <c r="D2686" i="5"/>
  <c r="CH2351" i="5"/>
  <c r="CH2352" i="5" s="1"/>
  <c r="CG2351" i="5"/>
  <c r="CG2352" i="5" s="1"/>
  <c r="CF2351" i="5"/>
  <c r="CF2352" i="5" s="1"/>
  <c r="CE2351" i="5"/>
  <c r="CE2352" i="5" s="1"/>
  <c r="CD2351" i="5"/>
  <c r="CD2352" i="5" s="1"/>
  <c r="CC2351" i="5"/>
  <c r="CC2352" i="5" s="1"/>
  <c r="CB2352" i="5"/>
  <c r="CA2351" i="5"/>
  <c r="CA2352" i="5" s="1"/>
  <c r="BZ2351" i="5"/>
  <c r="BZ2352" i="5" s="1"/>
  <c r="BY2351" i="5"/>
  <c r="BY2352" i="5" s="1"/>
  <c r="BX2351" i="5"/>
  <c r="BX2352" i="5" s="1"/>
  <c r="BW2351" i="5"/>
  <c r="BW2352" i="5" s="1"/>
  <c r="BV2351" i="5"/>
  <c r="BV2352" i="5" s="1"/>
  <c r="BU2351" i="5"/>
  <c r="BU2352" i="5" s="1"/>
  <c r="BT2351" i="5"/>
  <c r="BT2352" i="5" s="1"/>
  <c r="BS2351" i="5"/>
  <c r="BS2352" i="5" s="1"/>
  <c r="BR2351" i="5"/>
  <c r="BQ2351" i="5"/>
  <c r="BP2351" i="5"/>
  <c r="BO2351" i="5"/>
  <c r="BN2351" i="5"/>
  <c r="BM2351" i="5"/>
  <c r="AQ2329" i="5"/>
  <c r="AP2329" i="5"/>
  <c r="BR2350" i="5"/>
  <c r="BQ2350" i="5"/>
  <c r="BP2350" i="5"/>
  <c r="BO2350" i="5"/>
  <c r="BN2350" i="5"/>
  <c r="BM2350" i="5"/>
  <c r="AG4438" i="5"/>
  <c r="B4440" i="5" s="1"/>
  <c r="AO2329" i="5"/>
  <c r="AN2329" i="5"/>
  <c r="BI3368" i="5" l="1"/>
  <c r="BP3368" i="5"/>
  <c r="BU3368" i="5"/>
  <c r="AR3230" i="5"/>
  <c r="AI3916" i="5"/>
  <c r="AZ3900" i="5"/>
  <c r="AG1079" i="5"/>
  <c r="AH1079" i="5" s="1"/>
  <c r="AG1083" i="5"/>
  <c r="AH1083" i="5" s="1"/>
  <c r="AG1087" i="5"/>
  <c r="AH1087" i="5" s="1"/>
  <c r="AG1091" i="5"/>
  <c r="AH1091" i="5" s="1"/>
  <c r="AG2154" i="5"/>
  <c r="AH2154" i="5" s="1"/>
  <c r="AG2158" i="5"/>
  <c r="AH2158" i="5" s="1"/>
  <c r="AG2162" i="5"/>
  <c r="AH2162" i="5" s="1"/>
  <c r="AG2166" i="5"/>
  <c r="AH2166" i="5" s="1"/>
  <c r="AG2170" i="5"/>
  <c r="AH2170" i="5" s="1"/>
  <c r="AG2190" i="5"/>
  <c r="AH2190" i="5" s="1"/>
  <c r="AG2194" i="5"/>
  <c r="AH2194" i="5" s="1"/>
  <c r="AG2198" i="5"/>
  <c r="AH2198" i="5" s="1"/>
  <c r="AG2202" i="5"/>
  <c r="AH2202" i="5" s="1"/>
  <c r="AG2206" i="5"/>
  <c r="AH2206" i="5" s="1"/>
  <c r="AG1076" i="5"/>
  <c r="AH1076" i="5" s="1"/>
  <c r="AG1080" i="5"/>
  <c r="AH1080" i="5" s="1"/>
  <c r="AG1084" i="5"/>
  <c r="AH1084" i="5" s="1"/>
  <c r="AG1088" i="5"/>
  <c r="AH1088" i="5" s="1"/>
  <c r="AG1092" i="5"/>
  <c r="AH1092" i="5" s="1"/>
  <c r="AG2155" i="5"/>
  <c r="AH2155" i="5" s="1"/>
  <c r="AG2159" i="5"/>
  <c r="AH2159" i="5" s="1"/>
  <c r="AG2163" i="5"/>
  <c r="AH2163" i="5" s="1"/>
  <c r="AG2167" i="5"/>
  <c r="AH2167" i="5" s="1"/>
  <c r="AG2171" i="5"/>
  <c r="AH2171" i="5" s="1"/>
  <c r="AG2191" i="5"/>
  <c r="AH2191" i="5" s="1"/>
  <c r="AG2195" i="5"/>
  <c r="AH2195" i="5" s="1"/>
  <c r="AG2199" i="5"/>
  <c r="AH2199" i="5" s="1"/>
  <c r="AG2203" i="5"/>
  <c r="AH2203" i="5" s="1"/>
  <c r="AG2207" i="5"/>
  <c r="AH2207" i="5" s="1"/>
  <c r="AG1077" i="5"/>
  <c r="AH1077" i="5" s="1"/>
  <c r="AG1081" i="5"/>
  <c r="AH1081" i="5" s="1"/>
  <c r="AG1085" i="5"/>
  <c r="AH1085" i="5" s="1"/>
  <c r="AG1089" i="5"/>
  <c r="AH1089" i="5" s="1"/>
  <c r="AG1093" i="5"/>
  <c r="AH1093" i="5" s="1"/>
  <c r="AG2156" i="5"/>
  <c r="AH2156" i="5" s="1"/>
  <c r="AG2160" i="5"/>
  <c r="AH2160" i="5" s="1"/>
  <c r="AG2164" i="5"/>
  <c r="AH2164" i="5" s="1"/>
  <c r="AG2168" i="5"/>
  <c r="AH2168" i="5" s="1"/>
  <c r="AG2192" i="5"/>
  <c r="AH2192" i="5" s="1"/>
  <c r="AG2196" i="5"/>
  <c r="AH2196" i="5" s="1"/>
  <c r="AG2200" i="5"/>
  <c r="AH2200" i="5" s="1"/>
  <c r="AG2204" i="5"/>
  <c r="AH2204" i="5" s="1"/>
  <c r="AG1078" i="5"/>
  <c r="AH1078" i="5" s="1"/>
  <c r="AG1082" i="5"/>
  <c r="AH1082" i="5" s="1"/>
  <c r="AG1086" i="5"/>
  <c r="AH1086" i="5" s="1"/>
  <c r="AG1090" i="5"/>
  <c r="AH1090" i="5" s="1"/>
  <c r="AG2157" i="5"/>
  <c r="AH2157" i="5" s="1"/>
  <c r="AG2161" i="5"/>
  <c r="AH2161" i="5" s="1"/>
  <c r="AG2165" i="5"/>
  <c r="AH2165" i="5" s="1"/>
  <c r="AG2169" i="5"/>
  <c r="AH2169" i="5" s="1"/>
  <c r="AG2193" i="5"/>
  <c r="AH2193" i="5" s="1"/>
  <c r="AG2197" i="5"/>
  <c r="AH2197" i="5" s="1"/>
  <c r="AG2201" i="5"/>
  <c r="AH2201" i="5" s="1"/>
  <c r="AG2205" i="5"/>
  <c r="AH2205" i="5" s="1"/>
  <c r="AG1075" i="5"/>
  <c r="AH1075" i="5" s="1"/>
  <c r="AG2153" i="5"/>
  <c r="AH2153" i="5" s="1"/>
  <c r="AG2189" i="5"/>
  <c r="AH2189" i="5" s="1"/>
  <c r="AG2187" i="5"/>
  <c r="AH2187" i="5" s="1"/>
  <c r="AG2151" i="5"/>
  <c r="AH2151" i="5" s="1"/>
  <c r="AG1073" i="5"/>
  <c r="AI1073" i="5" s="1"/>
  <c r="AG2152" i="5"/>
  <c r="AH2152" i="5" s="1"/>
  <c r="AG2188" i="5"/>
  <c r="AH2188" i="5" s="1"/>
  <c r="AG1074" i="5"/>
  <c r="AH1074" i="5" s="1"/>
  <c r="AG1071" i="5"/>
  <c r="AI1071" i="5" s="1"/>
  <c r="AG2150" i="5"/>
  <c r="AH2150" i="5" s="1"/>
  <c r="AG2186" i="5"/>
  <c r="AH2186" i="5" s="1"/>
  <c r="AG1072" i="5"/>
  <c r="AI1072" i="5" s="1"/>
  <c r="AJ2142" i="5"/>
  <c r="AG2147" i="5"/>
  <c r="AH2147" i="5" s="1"/>
  <c r="AG1069" i="5"/>
  <c r="AJ1061" i="5"/>
  <c r="AG2148" i="5"/>
  <c r="AH2148" i="5" s="1"/>
  <c r="AG2184" i="5"/>
  <c r="AH2184" i="5" s="1"/>
  <c r="BR2352" i="5"/>
  <c r="AG1070" i="5"/>
  <c r="AI1070" i="5" s="1"/>
  <c r="AG2149" i="5"/>
  <c r="AH2149" i="5" s="1"/>
  <c r="AG2185" i="5"/>
  <c r="AH2185" i="5" s="1"/>
  <c r="AJ4636" i="5"/>
  <c r="AH4642" i="5" s="1"/>
  <c r="AG4639" i="5"/>
  <c r="AI4709" i="5"/>
  <c r="AH4709" i="5"/>
  <c r="AI4713" i="5"/>
  <c r="AH4713" i="5"/>
  <c r="AI4717" i="5"/>
  <c r="AH4717" i="5"/>
  <c r="AI4721" i="5"/>
  <c r="AH4721" i="5"/>
  <c r="AI4725" i="5"/>
  <c r="AH4725" i="5"/>
  <c r="AI4729" i="5"/>
  <c r="AH4729" i="5"/>
  <c r="AG4674" i="5"/>
  <c r="AH4674" i="5" s="1"/>
  <c r="AH4699" i="5" s="1"/>
  <c r="B4699" i="5" s="1"/>
  <c r="AJ4668" i="5"/>
  <c r="AI4710" i="5"/>
  <c r="AH4710" i="5"/>
  <c r="AI4714" i="5"/>
  <c r="AH4714" i="5"/>
  <c r="AI4718" i="5"/>
  <c r="AH4718" i="5"/>
  <c r="AI4722" i="5"/>
  <c r="AH4722" i="5"/>
  <c r="AI4726" i="5"/>
  <c r="AH4726" i="5"/>
  <c r="AI4730" i="5"/>
  <c r="AH4730" i="5"/>
  <c r="AJ4384" i="5"/>
  <c r="AG4390" i="5"/>
  <c r="AH4390" i="5" s="1"/>
  <c r="AH4415" i="5" s="1"/>
  <c r="B4415" i="5" s="1"/>
  <c r="AJ4703" i="5"/>
  <c r="AG4707" i="5"/>
  <c r="AI4711" i="5"/>
  <c r="AH4711" i="5"/>
  <c r="AI4715" i="5"/>
  <c r="AH4715" i="5"/>
  <c r="AI4719" i="5"/>
  <c r="AH4719" i="5"/>
  <c r="AI4723" i="5"/>
  <c r="AH4723" i="5"/>
  <c r="AI4727" i="5"/>
  <c r="AH4727" i="5"/>
  <c r="AI4731" i="5"/>
  <c r="AH4731" i="5"/>
  <c r="AG4607" i="5"/>
  <c r="AH4607" i="5" s="1"/>
  <c r="AH4632" i="5" s="1"/>
  <c r="B4632" i="5" s="1"/>
  <c r="AJ4601" i="5"/>
  <c r="AI4708" i="5"/>
  <c r="AH4708" i="5"/>
  <c r="AI4712" i="5"/>
  <c r="AH4712" i="5"/>
  <c r="AI4716" i="5"/>
  <c r="AH4716" i="5"/>
  <c r="AI4720" i="5"/>
  <c r="AH4720" i="5"/>
  <c r="AI4724" i="5"/>
  <c r="AH4724" i="5"/>
  <c r="AI4728" i="5"/>
  <c r="AH4728" i="5"/>
  <c r="AG4744" i="5"/>
  <c r="AH4744" i="5" s="1"/>
  <c r="AH4769" i="5" s="1"/>
  <c r="B4770" i="5" s="1"/>
  <c r="AJ4741" i="5"/>
  <c r="AI4271" i="5"/>
  <c r="AH4271" i="5"/>
  <c r="AI4275" i="5"/>
  <c r="AH4275" i="5"/>
  <c r="AI4279" i="5"/>
  <c r="AH4279" i="5"/>
  <c r="AI4283" i="5"/>
  <c r="AH4283" i="5"/>
  <c r="AI4287" i="5"/>
  <c r="AH4287" i="5"/>
  <c r="AI4291" i="5"/>
  <c r="AH4291" i="5"/>
  <c r="AG4310" i="5"/>
  <c r="AJ4303" i="5"/>
  <c r="AI4272" i="5"/>
  <c r="AH4272" i="5"/>
  <c r="AI4276" i="5"/>
  <c r="AH4276" i="5"/>
  <c r="AI4280" i="5"/>
  <c r="AH4280" i="5"/>
  <c r="AI4284" i="5"/>
  <c r="AH4284" i="5"/>
  <c r="AI4288" i="5"/>
  <c r="AH4288" i="5"/>
  <c r="AI4292" i="5"/>
  <c r="AH4292" i="5"/>
  <c r="AG4236" i="5"/>
  <c r="AH4236" i="5" s="1"/>
  <c r="AH4261" i="5" s="1"/>
  <c r="B4261" i="5" s="1"/>
  <c r="AJ4230" i="5"/>
  <c r="AI4273" i="5"/>
  <c r="AH4273" i="5"/>
  <c r="AI4277" i="5"/>
  <c r="AH4277" i="5"/>
  <c r="AI4281" i="5"/>
  <c r="AH4281" i="5"/>
  <c r="AI4285" i="5"/>
  <c r="AH4285" i="5"/>
  <c r="AI4289" i="5"/>
  <c r="AH4289" i="5"/>
  <c r="AI4293" i="5"/>
  <c r="AH4293" i="5"/>
  <c r="AG4270" i="5"/>
  <c r="AJ4265" i="5"/>
  <c r="AI4274" i="5"/>
  <c r="AH4274" i="5"/>
  <c r="AI4278" i="5"/>
  <c r="AH4278" i="5"/>
  <c r="AI4282" i="5"/>
  <c r="AH4282" i="5"/>
  <c r="AI4286" i="5"/>
  <c r="AH4286" i="5"/>
  <c r="AI4290" i="5"/>
  <c r="AH4290" i="5"/>
  <c r="AI4294" i="5"/>
  <c r="AH4294" i="5"/>
  <c r="AZ3901" i="5"/>
  <c r="AI3917" i="5"/>
  <c r="AJ3999" i="5"/>
  <c r="AG3999" i="5"/>
  <c r="AG4005" i="5"/>
  <c r="AG4163" i="5"/>
  <c r="AJ4155" i="5"/>
  <c r="AZ3902" i="5"/>
  <c r="AI3918" i="5"/>
  <c r="AG4044" i="5"/>
  <c r="AZ3899" i="5"/>
  <c r="AI3915" i="5"/>
  <c r="AZ3903" i="5"/>
  <c r="AI3919" i="5"/>
  <c r="AH4108" i="5"/>
  <c r="B4079" i="5" s="1"/>
  <c r="AH3916" i="5"/>
  <c r="AJ3916" i="5"/>
  <c r="AU3931" i="5"/>
  <c r="B3939" i="5" s="1"/>
  <c r="AG4123" i="5"/>
  <c r="AH4123" i="5" s="1"/>
  <c r="AH4148" i="5" s="1"/>
  <c r="B4149" i="5" s="1"/>
  <c r="AJ4113" i="5"/>
  <c r="AI3374" i="5"/>
  <c r="AK3374" i="5" s="1"/>
  <c r="AZ3898" i="5"/>
  <c r="AI3914" i="5"/>
  <c r="AI3372" i="5"/>
  <c r="AK3372" i="5" s="1"/>
  <c r="AI3375" i="5"/>
  <c r="AK3375" i="5" s="1"/>
  <c r="AI3373" i="5"/>
  <c r="AK3373" i="5" s="1"/>
  <c r="AN3374" i="5"/>
  <c r="AP3374" i="5" s="1"/>
  <c r="B3371" i="5" s="1"/>
  <c r="AJ3855" i="5"/>
  <c r="AG3855" i="5"/>
  <c r="AN3825" i="5"/>
  <c r="AL3839" i="5"/>
  <c r="AM3313" i="5"/>
  <c r="AQ3313" i="5" s="1"/>
  <c r="AM3348" i="5"/>
  <c r="AQ3348" i="5" s="1"/>
  <c r="AN3313" i="5"/>
  <c r="AR3313" i="5" s="1"/>
  <c r="AN3348" i="5"/>
  <c r="AR3348" i="5" s="1"/>
  <c r="AM3272" i="5"/>
  <c r="AQ3272" i="5" s="1"/>
  <c r="AM3287" i="5"/>
  <c r="AQ3287" i="5" s="1"/>
  <c r="AN3272" i="5"/>
  <c r="AR3272" i="5" s="1"/>
  <c r="AN3287" i="5"/>
  <c r="AR3287" i="5" s="1"/>
  <c r="AM3230" i="5"/>
  <c r="AQ3230" i="5" s="1"/>
  <c r="AM3260" i="5"/>
  <c r="AQ3260" i="5" s="1"/>
  <c r="AN3230" i="5"/>
  <c r="AN3260" i="5"/>
  <c r="AR3260" i="5" s="1"/>
  <c r="AM3192" i="5"/>
  <c r="AQ3192" i="5" s="1"/>
  <c r="AM3211" i="5"/>
  <c r="AQ3211" i="5" s="1"/>
  <c r="AN3192" i="5"/>
  <c r="AR3192" i="5" s="1"/>
  <c r="AN3211" i="5"/>
  <c r="AR3211" i="5" s="1"/>
  <c r="AM3146" i="5"/>
  <c r="AQ3146" i="5" s="1"/>
  <c r="AM3163" i="5"/>
  <c r="AQ3163" i="5" s="1"/>
  <c r="AN3146" i="5"/>
  <c r="AR3146" i="5" s="1"/>
  <c r="AN3163" i="5"/>
  <c r="AR3163" i="5" s="1"/>
  <c r="AH3137" i="5"/>
  <c r="B3138" i="5" s="1"/>
  <c r="AH3100" i="5"/>
  <c r="B3101" i="5" s="1"/>
  <c r="BQ2352" i="5"/>
  <c r="BN2352" i="5"/>
  <c r="BO2352" i="5"/>
  <c r="BM2352" i="5"/>
  <c r="BP2352" i="5"/>
  <c r="AH2248" i="5"/>
  <c r="B2249" i="5" s="1"/>
  <c r="BN2296" i="5"/>
  <c r="AH2264" i="5"/>
  <c r="BN2300" i="5"/>
  <c r="AH2268" i="5"/>
  <c r="BN2304" i="5"/>
  <c r="AH2272" i="5"/>
  <c r="BN2308" i="5"/>
  <c r="AH2276" i="5"/>
  <c r="BN2312" i="5"/>
  <c r="AH2280" i="5"/>
  <c r="BN2316" i="5"/>
  <c r="AH2284" i="5"/>
  <c r="AH2261" i="5"/>
  <c r="BN2293" i="5"/>
  <c r="BN2297" i="5"/>
  <c r="AH2265" i="5"/>
  <c r="BN2301" i="5"/>
  <c r="AH2269" i="5"/>
  <c r="BN2305" i="5"/>
  <c r="AH2273" i="5"/>
  <c r="BN2309" i="5"/>
  <c r="AH2277" i="5"/>
  <c r="BN2313" i="5"/>
  <c r="AH2281" i="5"/>
  <c r="BN2317" i="5"/>
  <c r="AH2285" i="5"/>
  <c r="BN2294" i="5"/>
  <c r="AH2262" i="5"/>
  <c r="BN2298" i="5"/>
  <c r="AH2266" i="5"/>
  <c r="BN2302" i="5"/>
  <c r="AH2270" i="5"/>
  <c r="BN2306" i="5"/>
  <c r="AH2274" i="5"/>
  <c r="BN2310" i="5"/>
  <c r="AH2278" i="5"/>
  <c r="BN2314" i="5"/>
  <c r="AH2282" i="5"/>
  <c r="BN2295" i="5"/>
  <c r="AH2263" i="5"/>
  <c r="BN2299" i="5"/>
  <c r="AH2267" i="5"/>
  <c r="BN2303" i="5"/>
  <c r="AH2271" i="5"/>
  <c r="BN2307" i="5"/>
  <c r="AH2275" i="5"/>
  <c r="BN2311" i="5"/>
  <c r="AH2279" i="5"/>
  <c r="BN2315" i="5"/>
  <c r="AH2283" i="5"/>
  <c r="AR2329" i="5"/>
  <c r="AS2329" i="5"/>
  <c r="AH2183" i="5"/>
  <c r="AH1543" i="5"/>
  <c r="B1544" i="5" s="1"/>
  <c r="AH1431" i="5"/>
  <c r="B1432" i="5" s="1"/>
  <c r="AH1116" i="5"/>
  <c r="AI1116" i="5"/>
  <c r="AI1120" i="5"/>
  <c r="AH1120" i="5"/>
  <c r="AI1124" i="5"/>
  <c r="AH1124" i="5"/>
  <c r="AI1128" i="5"/>
  <c r="AH1128" i="5"/>
  <c r="AH1132" i="5"/>
  <c r="AI1132" i="5"/>
  <c r="AH1504" i="5"/>
  <c r="B1508" i="5" s="1"/>
  <c r="AH995" i="5"/>
  <c r="B998" i="5" s="1"/>
  <c r="AI1117" i="5"/>
  <c r="AH1117" i="5"/>
  <c r="AI1121" i="5"/>
  <c r="AH1121" i="5"/>
  <c r="AH1125" i="5"/>
  <c r="AI1125" i="5"/>
  <c r="AI1129" i="5"/>
  <c r="AH1129" i="5"/>
  <c r="AI1133" i="5"/>
  <c r="AH1133" i="5"/>
  <c r="AH1394" i="5"/>
  <c r="B1395" i="5" s="1"/>
  <c r="AH1118" i="5"/>
  <c r="AI1118" i="5"/>
  <c r="AH1122" i="5"/>
  <c r="AI1122" i="5"/>
  <c r="AI1126" i="5"/>
  <c r="AH1126" i="5"/>
  <c r="AI1130" i="5"/>
  <c r="AH1130" i="5"/>
  <c r="AI1134" i="5"/>
  <c r="AH1134" i="5"/>
  <c r="AH1119" i="5"/>
  <c r="AI1119" i="5"/>
  <c r="AI1123" i="5"/>
  <c r="AH1123" i="5"/>
  <c r="AI1127" i="5"/>
  <c r="AH1127" i="5"/>
  <c r="AH1131" i="5"/>
  <c r="AI1131" i="5"/>
  <c r="AI1135" i="5"/>
  <c r="AH1135" i="5"/>
  <c r="AH1468" i="5"/>
  <c r="B1469" i="5" s="1"/>
  <c r="AI1113" i="5"/>
  <c r="AH1113" i="5"/>
  <c r="AH1032" i="5"/>
  <c r="B1033" i="5" s="1"/>
  <c r="AH957" i="5"/>
  <c r="C958" i="5" s="1"/>
  <c r="AH4375" i="5"/>
  <c r="B4376" i="5" s="1"/>
  <c r="AG3795" i="5"/>
  <c r="AH3795" i="5" s="1"/>
  <c r="AG3799" i="5"/>
  <c r="AH3799" i="5" s="1"/>
  <c r="AG3803" i="5"/>
  <c r="AH3803" i="5" s="1"/>
  <c r="AG3807" i="5"/>
  <c r="AH3807" i="5" s="1"/>
  <c r="AG3811" i="5"/>
  <c r="AH3811" i="5" s="1"/>
  <c r="AG3815" i="5"/>
  <c r="AH3815" i="5" s="1"/>
  <c r="AN3839" i="5"/>
  <c r="B3846" i="5" s="1"/>
  <c r="AJ3788" i="5"/>
  <c r="AG3792" i="5"/>
  <c r="AH3792" i="5" s="1"/>
  <c r="AG3796" i="5"/>
  <c r="AH3796" i="5" s="1"/>
  <c r="AG3800" i="5"/>
  <c r="AH3800" i="5" s="1"/>
  <c r="AG3804" i="5"/>
  <c r="AH3804" i="5" s="1"/>
  <c r="AG3808" i="5"/>
  <c r="AH3808" i="5" s="1"/>
  <c r="AG3812" i="5"/>
  <c r="AH3812" i="5" s="1"/>
  <c r="AG3816" i="5"/>
  <c r="AH3816" i="5" s="1"/>
  <c r="AG3793" i="5"/>
  <c r="AH3793" i="5" s="1"/>
  <c r="AG3797" i="5"/>
  <c r="AH3797" i="5" s="1"/>
  <c r="AG3801" i="5"/>
  <c r="AH3801" i="5" s="1"/>
  <c r="AG3805" i="5"/>
  <c r="AH3805" i="5" s="1"/>
  <c r="AG3809" i="5"/>
  <c r="AH3809" i="5" s="1"/>
  <c r="AG3813" i="5"/>
  <c r="AH3813" i="5" s="1"/>
  <c r="AG3794" i="5"/>
  <c r="AH3794" i="5" s="1"/>
  <c r="AG3798" i="5"/>
  <c r="AH3798" i="5" s="1"/>
  <c r="AG3802" i="5"/>
  <c r="AH3802" i="5" s="1"/>
  <c r="AG3806" i="5"/>
  <c r="AH3806" i="5" s="1"/>
  <c r="AG3810" i="5"/>
  <c r="AH3810" i="5" s="1"/>
  <c r="AG3814" i="5"/>
  <c r="AH3814" i="5" s="1"/>
  <c r="AH3063" i="5"/>
  <c r="B3064" i="5" s="1"/>
  <c r="AV306" i="5"/>
  <c r="AV298" i="5"/>
  <c r="AV296" i="5"/>
  <c r="AV295" i="5"/>
  <c r="AV287" i="5"/>
  <c r="AV303" i="5"/>
  <c r="AV286" i="5"/>
  <c r="AV294" i="5"/>
  <c r="AV304" i="5"/>
  <c r="AV289" i="5"/>
  <c r="AV297" i="5"/>
  <c r="AV305" i="5"/>
  <c r="AV292" i="5"/>
  <c r="AV302" i="5"/>
  <c r="AV284" i="5"/>
  <c r="AV283" i="5"/>
  <c r="AV291" i="5"/>
  <c r="AV299" i="5"/>
  <c r="AV290" i="5"/>
  <c r="AV300" i="5"/>
  <c r="AV288" i="5"/>
  <c r="AV285" i="5"/>
  <c r="AV293" i="5"/>
  <c r="AV301" i="5"/>
  <c r="AV282" i="5"/>
  <c r="AL307" i="5"/>
  <c r="B312" i="5" s="1"/>
  <c r="AH4844" i="5"/>
  <c r="B4847" i="5" s="1"/>
  <c r="AH4860" i="5"/>
  <c r="AH4891" i="5"/>
  <c r="AH4899" i="5"/>
  <c r="AH4868" i="5"/>
  <c r="AH4872" i="5"/>
  <c r="AH4903" i="5"/>
  <c r="AH4907" i="5"/>
  <c r="AH4876" i="5"/>
  <c r="AH4911" i="5"/>
  <c r="AH4880" i="5"/>
  <c r="AH4888" i="5"/>
  <c r="AH4857" i="5"/>
  <c r="AH4865" i="5"/>
  <c r="AH4896" i="5"/>
  <c r="AH4904" i="5"/>
  <c r="AH4873" i="5"/>
  <c r="AH4881" i="5"/>
  <c r="AH4912" i="5"/>
  <c r="AH4858" i="5"/>
  <c r="AH4889" i="5"/>
  <c r="AH4862" i="5"/>
  <c r="AH4893" i="5"/>
  <c r="AH4897" i="5"/>
  <c r="AH4866" i="5"/>
  <c r="AH4901" i="5"/>
  <c r="AH4870" i="5"/>
  <c r="AH4905" i="5"/>
  <c r="AH4874" i="5"/>
  <c r="AH4878" i="5"/>
  <c r="AH4909" i="5"/>
  <c r="AH4975" i="5"/>
  <c r="B4976" i="5" s="1"/>
  <c r="AH4895" i="5"/>
  <c r="AH4864" i="5"/>
  <c r="AH4861" i="5"/>
  <c r="AH4892" i="5"/>
  <c r="AH4900" i="5"/>
  <c r="AH4869" i="5"/>
  <c r="AH4908" i="5"/>
  <c r="AH4877" i="5"/>
  <c r="AH4807" i="5"/>
  <c r="B4808" i="5" s="1"/>
  <c r="AH4890" i="5"/>
  <c r="AH4859" i="5"/>
  <c r="AH4894" i="5"/>
  <c r="AH4863" i="5"/>
  <c r="AH4898" i="5"/>
  <c r="AH4867" i="5"/>
  <c r="AH4871" i="5"/>
  <c r="AH4902" i="5"/>
  <c r="AH4875" i="5"/>
  <c r="AH4906" i="5"/>
  <c r="AH4910" i="5"/>
  <c r="AH4879" i="5"/>
  <c r="BT1779" i="5"/>
  <c r="BS1779" i="5"/>
  <c r="BN1779" i="5"/>
  <c r="BM1779" i="5"/>
  <c r="BH1779" i="5"/>
  <c r="BG1779" i="5"/>
  <c r="AO1785" i="5"/>
  <c r="AN1785" i="5"/>
  <c r="AP1760" i="5"/>
  <c r="AO1760" i="5"/>
  <c r="AR1747" i="5"/>
  <c r="AN1747" i="5"/>
  <c r="AP1689" i="5"/>
  <c r="AO1689" i="5"/>
  <c r="AP1670" i="5"/>
  <c r="AO1670" i="5"/>
  <c r="AP1643" i="5"/>
  <c r="AO1643" i="5"/>
  <c r="AP1629" i="5"/>
  <c r="AO1629" i="5"/>
  <c r="AP1618" i="5"/>
  <c r="AO1618" i="5"/>
  <c r="AP1588" i="5"/>
  <c r="AO1588" i="5"/>
  <c r="AP1552" i="5"/>
  <c r="AO1552" i="5"/>
  <c r="BF1779" i="5"/>
  <c r="BJ1779" i="5" s="1"/>
  <c r="BD1047" i="5"/>
  <c r="AZ1046" i="5"/>
  <c r="AX1046" i="5"/>
  <c r="AV1046" i="5"/>
  <c r="AT1046" i="5"/>
  <c r="AR1046" i="5"/>
  <c r="AP1046" i="5"/>
  <c r="AN1046" i="5"/>
  <c r="AK857" i="5"/>
  <c r="AM857" i="5" s="1"/>
  <c r="B863" i="5" s="1"/>
  <c r="AN1047" i="5"/>
  <c r="AP1047" i="5"/>
  <c r="AT1047" i="5"/>
  <c r="AV1047" i="5"/>
  <c r="AX1047" i="5"/>
  <c r="AZ1047" i="5"/>
  <c r="D829" i="5"/>
  <c r="AH829" i="5" s="1"/>
  <c r="D828" i="5"/>
  <c r="AH828" i="5" s="1"/>
  <c r="D827" i="5"/>
  <c r="AH827" i="5" s="1"/>
  <c r="D826" i="5"/>
  <c r="AH826" i="5" s="1"/>
  <c r="D825" i="5"/>
  <c r="AH825" i="5" s="1"/>
  <c r="D824" i="5"/>
  <c r="AH824" i="5" s="1"/>
  <c r="D823" i="5"/>
  <c r="AH823" i="5" s="1"/>
  <c r="D822" i="5"/>
  <c r="AH822" i="5" s="1"/>
  <c r="D821" i="5"/>
  <c r="AH821" i="5" s="1"/>
  <c r="D820" i="5"/>
  <c r="AH820" i="5" s="1"/>
  <c r="D819" i="5"/>
  <c r="AH819" i="5" s="1"/>
  <c r="D818" i="5"/>
  <c r="AH818" i="5" s="1"/>
  <c r="D817" i="5"/>
  <c r="AH817" i="5" s="1"/>
  <c r="D816" i="5"/>
  <c r="AH816" i="5" s="1"/>
  <c r="D815" i="5"/>
  <c r="AH815" i="5" s="1"/>
  <c r="D814" i="5"/>
  <c r="AH814" i="5" s="1"/>
  <c r="D813" i="5"/>
  <c r="AH813" i="5" s="1"/>
  <c r="D812" i="5"/>
  <c r="AH812" i="5" s="1"/>
  <c r="D811" i="5"/>
  <c r="AH811" i="5" s="1"/>
  <c r="D810" i="5"/>
  <c r="AH810" i="5" s="1"/>
  <c r="D809" i="5"/>
  <c r="AH809" i="5" s="1"/>
  <c r="D808" i="5"/>
  <c r="AH808" i="5" s="1"/>
  <c r="D807" i="5"/>
  <c r="AH807" i="5" s="1"/>
  <c r="D806" i="5"/>
  <c r="AH806" i="5" s="1"/>
  <c r="D805" i="5"/>
  <c r="AH805" i="5" s="1"/>
  <c r="D789" i="5"/>
  <c r="AH789" i="5" s="1"/>
  <c r="D788" i="5"/>
  <c r="AH788" i="5" s="1"/>
  <c r="D787" i="5"/>
  <c r="AH787" i="5" s="1"/>
  <c r="D786" i="5"/>
  <c r="AH786" i="5" s="1"/>
  <c r="D785" i="5"/>
  <c r="AH785" i="5" s="1"/>
  <c r="D784" i="5"/>
  <c r="AH784" i="5" s="1"/>
  <c r="D783" i="5"/>
  <c r="AH783" i="5" s="1"/>
  <c r="D782" i="5"/>
  <c r="AH782" i="5" s="1"/>
  <c r="D781" i="5"/>
  <c r="AH781" i="5" s="1"/>
  <c r="D780" i="5"/>
  <c r="AH780" i="5" s="1"/>
  <c r="D779" i="5"/>
  <c r="AH779" i="5" s="1"/>
  <c r="D778" i="5"/>
  <c r="AH778" i="5" s="1"/>
  <c r="D777" i="5"/>
  <c r="AH777" i="5" s="1"/>
  <c r="D776" i="5"/>
  <c r="AH776" i="5" s="1"/>
  <c r="D775" i="5"/>
  <c r="AH775" i="5" s="1"/>
  <c r="D774" i="5"/>
  <c r="AH774" i="5" s="1"/>
  <c r="D773" i="5"/>
  <c r="AH773" i="5" s="1"/>
  <c r="D772" i="5"/>
  <c r="AH772" i="5" s="1"/>
  <c r="D771" i="5"/>
  <c r="AH771" i="5" s="1"/>
  <c r="D770" i="5"/>
  <c r="AH770" i="5" s="1"/>
  <c r="D769" i="5"/>
  <c r="AH769" i="5" s="1"/>
  <c r="D768" i="5"/>
  <c r="AH768" i="5" s="1"/>
  <c r="D767" i="5"/>
  <c r="AH767" i="5" s="1"/>
  <c r="D766" i="5"/>
  <c r="AH766" i="5" s="1"/>
  <c r="D765" i="5"/>
  <c r="AH765" i="5" s="1"/>
  <c r="D750" i="5"/>
  <c r="AH750" i="5" s="1"/>
  <c r="D749" i="5"/>
  <c r="AH749" i="5" s="1"/>
  <c r="D748" i="5"/>
  <c r="AH748" i="5" s="1"/>
  <c r="D747" i="5"/>
  <c r="AH747" i="5" s="1"/>
  <c r="D746" i="5"/>
  <c r="AH746" i="5" s="1"/>
  <c r="D745" i="5"/>
  <c r="AH745" i="5" s="1"/>
  <c r="D744" i="5"/>
  <c r="AH744" i="5" s="1"/>
  <c r="D743" i="5"/>
  <c r="AH743" i="5" s="1"/>
  <c r="D742" i="5"/>
  <c r="AH742" i="5" s="1"/>
  <c r="D741" i="5"/>
  <c r="AH741" i="5" s="1"/>
  <c r="D740" i="5"/>
  <c r="AH740" i="5" s="1"/>
  <c r="D739" i="5"/>
  <c r="AH739" i="5" s="1"/>
  <c r="D738" i="5"/>
  <c r="AH738" i="5" s="1"/>
  <c r="D737" i="5"/>
  <c r="AH737" i="5" s="1"/>
  <c r="D736" i="5"/>
  <c r="AH736" i="5" s="1"/>
  <c r="D735" i="5"/>
  <c r="AH735" i="5" s="1"/>
  <c r="D734" i="5"/>
  <c r="AH734" i="5" s="1"/>
  <c r="D733" i="5"/>
  <c r="AH733" i="5" s="1"/>
  <c r="D732" i="5"/>
  <c r="AH732" i="5" s="1"/>
  <c r="D731" i="5"/>
  <c r="AH731" i="5" s="1"/>
  <c r="D730" i="5"/>
  <c r="AH730" i="5" s="1"/>
  <c r="D729" i="5"/>
  <c r="AH729" i="5" s="1"/>
  <c r="D728" i="5"/>
  <c r="AH728" i="5" s="1"/>
  <c r="D727" i="5"/>
  <c r="AH727" i="5" s="1"/>
  <c r="D726" i="5"/>
  <c r="AH726" i="5" s="1"/>
  <c r="D692" i="5"/>
  <c r="AG692" i="5" s="1"/>
  <c r="D691" i="5"/>
  <c r="AG691" i="5" s="1"/>
  <c r="D690" i="5"/>
  <c r="AG690" i="5" s="1"/>
  <c r="D689" i="5"/>
  <c r="AG689" i="5" s="1"/>
  <c r="D688" i="5"/>
  <c r="AG688" i="5" s="1"/>
  <c r="D687" i="5"/>
  <c r="AG687" i="5" s="1"/>
  <c r="D686" i="5"/>
  <c r="AG686" i="5" s="1"/>
  <c r="D685" i="5"/>
  <c r="AG685" i="5" s="1"/>
  <c r="D684" i="5"/>
  <c r="AG684" i="5" s="1"/>
  <c r="D683" i="5"/>
  <c r="AG683" i="5" s="1"/>
  <c r="D682" i="5"/>
  <c r="AG682" i="5" s="1"/>
  <c r="D681" i="5"/>
  <c r="AG681" i="5" s="1"/>
  <c r="D680" i="5"/>
  <c r="AG680" i="5" s="1"/>
  <c r="D679" i="5"/>
  <c r="AG679" i="5" s="1"/>
  <c r="D678" i="5"/>
  <c r="AG678" i="5" s="1"/>
  <c r="D677" i="5"/>
  <c r="AG677" i="5" s="1"/>
  <c r="D676" i="5"/>
  <c r="AG676" i="5" s="1"/>
  <c r="D675" i="5"/>
  <c r="AG675" i="5" s="1"/>
  <c r="D674" i="5"/>
  <c r="AG674" i="5" s="1"/>
  <c r="D673" i="5"/>
  <c r="AG673" i="5" s="1"/>
  <c r="D672" i="5"/>
  <c r="AG672" i="5" s="1"/>
  <c r="D671" i="5"/>
  <c r="AG671" i="5" s="1"/>
  <c r="D670" i="5"/>
  <c r="AG670" i="5" s="1"/>
  <c r="D669" i="5"/>
  <c r="AG669" i="5" s="1"/>
  <c r="D668" i="5"/>
  <c r="D541" i="5"/>
  <c r="D540" i="5"/>
  <c r="D539" i="5"/>
  <c r="D538" i="5"/>
  <c r="D537" i="5"/>
  <c r="D536" i="5"/>
  <c r="D535" i="5"/>
  <c r="D534" i="5"/>
  <c r="D533" i="5"/>
  <c r="D532" i="5"/>
  <c r="D531" i="5"/>
  <c r="D530" i="5"/>
  <c r="D529" i="5"/>
  <c r="D528" i="5"/>
  <c r="D527" i="5"/>
  <c r="D526" i="5"/>
  <c r="D525" i="5"/>
  <c r="D524" i="5"/>
  <c r="D523" i="5"/>
  <c r="D522" i="5"/>
  <c r="D521" i="5"/>
  <c r="AI521" i="5" s="1"/>
  <c r="D520" i="5"/>
  <c r="AI520" i="5" s="1"/>
  <c r="D519" i="5"/>
  <c r="D518" i="5"/>
  <c r="AI518" i="5" s="1"/>
  <c r="D517" i="5"/>
  <c r="D435" i="5"/>
  <c r="AH435" i="5" s="1"/>
  <c r="D434" i="5"/>
  <c r="AH434" i="5" s="1"/>
  <c r="D433" i="5"/>
  <c r="AH433" i="5" s="1"/>
  <c r="D432" i="5"/>
  <c r="AH432" i="5" s="1"/>
  <c r="D431" i="5"/>
  <c r="AH431" i="5" s="1"/>
  <c r="D430" i="5"/>
  <c r="AH430" i="5" s="1"/>
  <c r="D429" i="5"/>
  <c r="AH429" i="5" s="1"/>
  <c r="D428" i="5"/>
  <c r="AH428" i="5" s="1"/>
  <c r="D427" i="5"/>
  <c r="AH427" i="5" s="1"/>
  <c r="D426" i="5"/>
  <c r="AH426" i="5" s="1"/>
  <c r="D425" i="5"/>
  <c r="AH425" i="5" s="1"/>
  <c r="D424" i="5"/>
  <c r="AH424" i="5" s="1"/>
  <c r="D423" i="5"/>
  <c r="AH423" i="5" s="1"/>
  <c r="D422" i="5"/>
  <c r="AH422" i="5" s="1"/>
  <c r="D421" i="5"/>
  <c r="AH421" i="5" s="1"/>
  <c r="D420" i="5"/>
  <c r="AH420" i="5" s="1"/>
  <c r="D419" i="5"/>
  <c r="AH419" i="5" s="1"/>
  <c r="D418" i="5"/>
  <c r="AH418" i="5" s="1"/>
  <c r="D417" i="5"/>
  <c r="AH417" i="5" s="1"/>
  <c r="D416" i="5"/>
  <c r="AH416" i="5" s="1"/>
  <c r="D415" i="5"/>
  <c r="AH415" i="5" s="1"/>
  <c r="D414" i="5"/>
  <c r="AH414" i="5" s="1"/>
  <c r="D413" i="5"/>
  <c r="AH413" i="5" s="1"/>
  <c r="D412" i="5"/>
  <c r="AH412" i="5" s="1"/>
  <c r="D411" i="5"/>
  <c r="AH411" i="5" s="1"/>
  <c r="D395" i="5"/>
  <c r="AH395" i="5" s="1"/>
  <c r="D394" i="5"/>
  <c r="AH394" i="5" s="1"/>
  <c r="D393" i="5"/>
  <c r="AH393" i="5" s="1"/>
  <c r="D392" i="5"/>
  <c r="AH392" i="5" s="1"/>
  <c r="D391" i="5"/>
  <c r="AH391" i="5" s="1"/>
  <c r="D390" i="5"/>
  <c r="AH390" i="5" s="1"/>
  <c r="D389" i="5"/>
  <c r="AH389" i="5" s="1"/>
  <c r="D388" i="5"/>
  <c r="AH388" i="5" s="1"/>
  <c r="D387" i="5"/>
  <c r="AH387" i="5" s="1"/>
  <c r="D386" i="5"/>
  <c r="AH386" i="5" s="1"/>
  <c r="D385" i="5"/>
  <c r="AH385" i="5" s="1"/>
  <c r="D384" i="5"/>
  <c r="AH384" i="5" s="1"/>
  <c r="D383" i="5"/>
  <c r="AH383" i="5" s="1"/>
  <c r="D382" i="5"/>
  <c r="AH382" i="5" s="1"/>
  <c r="D381" i="5"/>
  <c r="AH381" i="5" s="1"/>
  <c r="D380" i="5"/>
  <c r="AH380" i="5" s="1"/>
  <c r="D379" i="5"/>
  <c r="AH379" i="5" s="1"/>
  <c r="D378" i="5"/>
  <c r="AH378" i="5" s="1"/>
  <c r="D377" i="5"/>
  <c r="AH377" i="5" s="1"/>
  <c r="D376" i="5"/>
  <c r="AH376" i="5" s="1"/>
  <c r="D375" i="5"/>
  <c r="AH375" i="5" s="1"/>
  <c r="D374" i="5"/>
  <c r="AH374" i="5" s="1"/>
  <c r="D373" i="5"/>
  <c r="AH373" i="5" s="1"/>
  <c r="D372" i="5"/>
  <c r="AH372" i="5" s="1"/>
  <c r="D371" i="5"/>
  <c r="AH371" i="5" s="1"/>
  <c r="D349" i="5"/>
  <c r="AH349" i="5" s="1"/>
  <c r="D348" i="5"/>
  <c r="AH348" i="5" s="1"/>
  <c r="D347" i="5"/>
  <c r="AH347" i="5" s="1"/>
  <c r="D346" i="5"/>
  <c r="AH346" i="5" s="1"/>
  <c r="D345" i="5"/>
  <c r="AH345" i="5" s="1"/>
  <c r="D344" i="5"/>
  <c r="AH344" i="5" s="1"/>
  <c r="D343" i="5"/>
  <c r="AH343" i="5" s="1"/>
  <c r="D342" i="5"/>
  <c r="AH342" i="5" s="1"/>
  <c r="D341" i="5"/>
  <c r="AH341" i="5" s="1"/>
  <c r="D340" i="5"/>
  <c r="AH340" i="5" s="1"/>
  <c r="D339" i="5"/>
  <c r="AH339" i="5" s="1"/>
  <c r="D338" i="5"/>
  <c r="AH338" i="5" s="1"/>
  <c r="D337" i="5"/>
  <c r="AH337" i="5" s="1"/>
  <c r="D336" i="5"/>
  <c r="AH336" i="5" s="1"/>
  <c r="D335" i="5"/>
  <c r="AH335" i="5" s="1"/>
  <c r="D334" i="5"/>
  <c r="AH334" i="5" s="1"/>
  <c r="D333" i="5"/>
  <c r="AH333" i="5" s="1"/>
  <c r="D332" i="5"/>
  <c r="AH332" i="5" s="1"/>
  <c r="D331" i="5"/>
  <c r="AH331" i="5" s="1"/>
  <c r="D330" i="5"/>
  <c r="AH330" i="5" s="1"/>
  <c r="D329" i="5"/>
  <c r="AH329" i="5" s="1"/>
  <c r="D328" i="5"/>
  <c r="AH328" i="5" s="1"/>
  <c r="D327" i="5"/>
  <c r="D326" i="5"/>
  <c r="AH326" i="5" s="1"/>
  <c r="D306" i="5"/>
  <c r="AH306" i="5" s="1"/>
  <c r="D305" i="5"/>
  <c r="AH305" i="5" s="1"/>
  <c r="D304" i="5"/>
  <c r="AH304" i="5" s="1"/>
  <c r="D303" i="5"/>
  <c r="AH303" i="5" s="1"/>
  <c r="D302" i="5"/>
  <c r="AH302" i="5" s="1"/>
  <c r="D301" i="5"/>
  <c r="AH301" i="5" s="1"/>
  <c r="D300" i="5"/>
  <c r="AH300" i="5" s="1"/>
  <c r="D299" i="5"/>
  <c r="AH299" i="5" s="1"/>
  <c r="D298" i="5"/>
  <c r="AH298" i="5" s="1"/>
  <c r="D297" i="5"/>
  <c r="AH297" i="5" s="1"/>
  <c r="D296" i="5"/>
  <c r="AH296" i="5" s="1"/>
  <c r="D295" i="5"/>
  <c r="AH295" i="5" s="1"/>
  <c r="D294" i="5"/>
  <c r="AH294" i="5" s="1"/>
  <c r="D293" i="5"/>
  <c r="AH293" i="5" s="1"/>
  <c r="D292" i="5"/>
  <c r="AH292" i="5" s="1"/>
  <c r="D291" i="5"/>
  <c r="AH291" i="5" s="1"/>
  <c r="D290" i="5"/>
  <c r="AH290" i="5" s="1"/>
  <c r="D289" i="5"/>
  <c r="AH289" i="5" s="1"/>
  <c r="D288" i="5"/>
  <c r="AH288" i="5" s="1"/>
  <c r="D287" i="5"/>
  <c r="AH287" i="5" s="1"/>
  <c r="D286" i="5"/>
  <c r="AH286" i="5" s="1"/>
  <c r="D285" i="5"/>
  <c r="AH285" i="5" s="1"/>
  <c r="D284" i="5"/>
  <c r="AH284" i="5" s="1"/>
  <c r="D283" i="5"/>
  <c r="AH283" i="5" s="1"/>
  <c r="D282" i="5"/>
  <c r="AH282" i="5" s="1"/>
  <c r="AR1689" i="5" l="1"/>
  <c r="AI1069" i="5"/>
  <c r="AH1069" i="5"/>
  <c r="AH4310" i="5"/>
  <c r="AH4335" i="5" s="1"/>
  <c r="B4336" i="5" s="1"/>
  <c r="AI4027" i="5"/>
  <c r="AI4023" i="5"/>
  <c r="AI4019" i="5"/>
  <c r="AI4015" i="5"/>
  <c r="AI4011" i="5"/>
  <c r="AI4007" i="5"/>
  <c r="AI4026" i="5"/>
  <c r="AI4022" i="5"/>
  <c r="AI4018" i="5"/>
  <c r="AI4014" i="5"/>
  <c r="AI4010" i="5"/>
  <c r="AI4006" i="5"/>
  <c r="AI4029" i="5"/>
  <c r="AI4025" i="5"/>
  <c r="AI4021" i="5"/>
  <c r="AI4017" i="5"/>
  <c r="AI4013" i="5"/>
  <c r="AI4009" i="5"/>
  <c r="AI4005" i="5"/>
  <c r="AI4028" i="5"/>
  <c r="AI4024" i="5"/>
  <c r="AI4020" i="5"/>
  <c r="AI4016" i="5"/>
  <c r="AI4012" i="5"/>
  <c r="AI4008" i="5"/>
  <c r="AS2330" i="5"/>
  <c r="B2338" i="5" s="1"/>
  <c r="AH1071" i="5"/>
  <c r="AH1073" i="5"/>
  <c r="AH1070" i="5"/>
  <c r="AH1072" i="5"/>
  <c r="AH4644" i="5"/>
  <c r="AH4643" i="5"/>
  <c r="AJ511" i="5"/>
  <c r="AI517" i="5"/>
  <c r="AH2208" i="5"/>
  <c r="B2212" i="5" s="1"/>
  <c r="AJ663" i="5"/>
  <c r="AG668" i="5"/>
  <c r="AH668" i="5" s="1"/>
  <c r="AH2172" i="5"/>
  <c r="B2173" i="5" s="1"/>
  <c r="AH4641" i="5"/>
  <c r="AH4640" i="5"/>
  <c r="BE3371" i="5"/>
  <c r="AH4639" i="5"/>
  <c r="AI1094" i="5"/>
  <c r="B1098" i="5" s="1"/>
  <c r="AG1046" i="5"/>
  <c r="AK1049" i="5"/>
  <c r="AG1049" i="5"/>
  <c r="AK1053" i="5"/>
  <c r="AG1053" i="5"/>
  <c r="AK1050" i="5"/>
  <c r="AG1050" i="5"/>
  <c r="AK1054" i="5"/>
  <c r="AG1054" i="5"/>
  <c r="AK1047" i="5"/>
  <c r="AG1047" i="5"/>
  <c r="AK1051" i="5"/>
  <c r="AG1051" i="5"/>
  <c r="AK1055" i="5"/>
  <c r="AG1055" i="5"/>
  <c r="AK1048" i="5"/>
  <c r="AG1048" i="5"/>
  <c r="AK1052" i="5"/>
  <c r="AG1052" i="5"/>
  <c r="AI4707" i="5"/>
  <c r="AI4732" i="5" s="1"/>
  <c r="B4734" i="5" s="1"/>
  <c r="AH4707" i="5"/>
  <c r="AH4732" i="5" s="1"/>
  <c r="B4733" i="5" s="1"/>
  <c r="AG4928" i="5"/>
  <c r="AK4928" i="5"/>
  <c r="AG4927" i="5"/>
  <c r="AK4927" i="5"/>
  <c r="AG4929" i="5"/>
  <c r="AK4929" i="5"/>
  <c r="AG4926" i="5"/>
  <c r="AG4935" i="5"/>
  <c r="AK4935" i="5"/>
  <c r="AG4932" i="5"/>
  <c r="AK4932" i="5"/>
  <c r="AG4934" i="5"/>
  <c r="AK4934" i="5"/>
  <c r="AG4931" i="5"/>
  <c r="AK4931" i="5"/>
  <c r="AG4933" i="5"/>
  <c r="AK4933" i="5"/>
  <c r="AG4930" i="5"/>
  <c r="AK4930" i="5"/>
  <c r="N4937" i="5"/>
  <c r="AG4936" i="5"/>
  <c r="AK4936" i="5"/>
  <c r="AP1785" i="5"/>
  <c r="B1782" i="5" s="1"/>
  <c r="AH4163" i="5"/>
  <c r="AH4188" i="5" s="1"/>
  <c r="B4189" i="5" s="1"/>
  <c r="AI4270" i="5"/>
  <c r="AI4295" i="5" s="1"/>
  <c r="B4300" i="5" s="1"/>
  <c r="AH4270" i="5"/>
  <c r="AH4295" i="5" s="1"/>
  <c r="B4299" i="5" s="1"/>
  <c r="AH4029" i="5"/>
  <c r="AH4025" i="5"/>
  <c r="AH4021" i="5"/>
  <c r="AH4017" i="5"/>
  <c r="AH4013" i="5"/>
  <c r="AH4009" i="5"/>
  <c r="AH4027" i="5"/>
  <c r="AH4022" i="5"/>
  <c r="AH4016" i="5"/>
  <c r="AH4011" i="5"/>
  <c r="AH4006" i="5"/>
  <c r="AH4026" i="5"/>
  <c r="AH4020" i="5"/>
  <c r="AH4015" i="5"/>
  <c r="AH4010" i="5"/>
  <c r="AH4005" i="5"/>
  <c r="AH4024" i="5"/>
  <c r="AH4019" i="5"/>
  <c r="AH4014" i="5"/>
  <c r="AH4008" i="5"/>
  <c r="AH4028" i="5"/>
  <c r="AH4023" i="5"/>
  <c r="AH4018" i="5"/>
  <c r="AH4012" i="5"/>
  <c r="AH4007" i="5"/>
  <c r="AJ3919" i="5"/>
  <c r="AH3919" i="5"/>
  <c r="AH4062" i="5"/>
  <c r="AH4055" i="5"/>
  <c r="AH4044" i="5"/>
  <c r="AH4060" i="5"/>
  <c r="AH4049" i="5"/>
  <c r="AH4054" i="5"/>
  <c r="AH4043" i="5"/>
  <c r="AH4059" i="5"/>
  <c r="AH4048" i="5"/>
  <c r="AH4064" i="5"/>
  <c r="AH4053" i="5"/>
  <c r="AH4042" i="5"/>
  <c r="AH4058" i="5"/>
  <c r="AH4047" i="5"/>
  <c r="AH4063" i="5"/>
  <c r="AH4052" i="5"/>
  <c r="AH4041" i="5"/>
  <c r="AH4057" i="5"/>
  <c r="AH4046" i="5"/>
  <c r="AH4056" i="5"/>
  <c r="AH4050" i="5"/>
  <c r="AH4051" i="5"/>
  <c r="AH4040" i="5"/>
  <c r="AH4045" i="5"/>
  <c r="AH4061" i="5"/>
  <c r="AJ3917" i="5"/>
  <c r="AH3917" i="5"/>
  <c r="AJ3915" i="5"/>
  <c r="AH3915" i="5"/>
  <c r="AJ3918" i="5"/>
  <c r="AH3918" i="5"/>
  <c r="AJ3914" i="5"/>
  <c r="AH3914" i="5"/>
  <c r="AP3903" i="5"/>
  <c r="AZ3904" i="5"/>
  <c r="B3907" i="5" s="1"/>
  <c r="N3904" i="5"/>
  <c r="AL3861" i="5"/>
  <c r="AL3874" i="5"/>
  <c r="AL3862" i="5"/>
  <c r="AL3878" i="5"/>
  <c r="AL3866" i="5"/>
  <c r="AL3882" i="5"/>
  <c r="AL3870" i="5"/>
  <c r="AL3881" i="5"/>
  <c r="AL3864" i="5"/>
  <c r="AL3875" i="5"/>
  <c r="AL3885" i="5"/>
  <c r="AL3868" i="5"/>
  <c r="AL3880" i="5"/>
  <c r="AL3863" i="5"/>
  <c r="AL3873" i="5"/>
  <c r="AL3884" i="5"/>
  <c r="AL3867" i="5"/>
  <c r="AL3879" i="5"/>
  <c r="AL3877" i="5"/>
  <c r="AL3883" i="5"/>
  <c r="AL3865" i="5"/>
  <c r="AL3876" i="5"/>
  <c r="AL3869" i="5"/>
  <c r="AL3872" i="5"/>
  <c r="AL3871" i="5"/>
  <c r="AL3375" i="5"/>
  <c r="AH3862" i="5"/>
  <c r="AH3866" i="5"/>
  <c r="AH3870" i="5"/>
  <c r="AH3874" i="5"/>
  <c r="AH3878" i="5"/>
  <c r="AH3882" i="5"/>
  <c r="AH3861" i="5"/>
  <c r="AH3863" i="5"/>
  <c r="AH3867" i="5"/>
  <c r="AH3871" i="5"/>
  <c r="AH3875" i="5"/>
  <c r="AH3879" i="5"/>
  <c r="AH3883" i="5"/>
  <c r="AH3864" i="5"/>
  <c r="AH3868" i="5"/>
  <c r="AH3872" i="5"/>
  <c r="AH3876" i="5"/>
  <c r="AH3880" i="5"/>
  <c r="AH3884" i="5"/>
  <c r="AH3865" i="5"/>
  <c r="AH3869" i="5"/>
  <c r="AH3873" i="5"/>
  <c r="AH3877" i="5"/>
  <c r="AH3881" i="5"/>
  <c r="AH3885" i="5"/>
  <c r="AO3825" i="5"/>
  <c r="B3835" i="5" s="1"/>
  <c r="AI3823" i="5"/>
  <c r="B3833" i="5" s="1"/>
  <c r="AR3314" i="5"/>
  <c r="B3342" i="5" s="1"/>
  <c r="AR3349" i="5"/>
  <c r="B3357" i="5" s="1"/>
  <c r="AR3288" i="5"/>
  <c r="B3306" i="5" s="1"/>
  <c r="AR3273" i="5"/>
  <c r="B3278" i="5" s="1"/>
  <c r="AR3261" i="5"/>
  <c r="B3266" i="5" s="1"/>
  <c r="AR3212" i="5"/>
  <c r="B3223" i="5" s="1"/>
  <c r="AR3231" i="5"/>
  <c r="B3254" i="5" s="1"/>
  <c r="AR3193" i="5"/>
  <c r="B3205" i="5" s="1"/>
  <c r="AR3164" i="5"/>
  <c r="B3186" i="5" s="1"/>
  <c r="AR3147" i="5"/>
  <c r="B3157" i="5" s="1"/>
  <c r="AL2367" i="5"/>
  <c r="B2367" i="5" s="1"/>
  <c r="CI2352" i="5"/>
  <c r="B2365" i="5" s="1"/>
  <c r="BN2318" i="5"/>
  <c r="BN2319" i="5" s="1"/>
  <c r="B2323" i="5" s="1"/>
  <c r="AH2286" i="5"/>
  <c r="B2319" i="5" s="1"/>
  <c r="BE1779" i="5"/>
  <c r="BI1779" i="5" s="1"/>
  <c r="AO1747" i="5"/>
  <c r="BL1779" i="5"/>
  <c r="BP1779" i="5" s="1"/>
  <c r="AL1747" i="5"/>
  <c r="BQ1779" i="5"/>
  <c r="BU1779" i="5" s="1"/>
  <c r="AK1747" i="5"/>
  <c r="BK1779" i="5"/>
  <c r="BO1779" i="5" s="1"/>
  <c r="AP1747" i="5"/>
  <c r="BR1779" i="5"/>
  <c r="BV1779" i="5" s="1"/>
  <c r="AM1711" i="5"/>
  <c r="AQ1711" i="5" s="1"/>
  <c r="AM1760" i="5"/>
  <c r="AQ1760" i="5" s="1"/>
  <c r="AN1711" i="5"/>
  <c r="AR1711" i="5" s="1"/>
  <c r="AN1760" i="5"/>
  <c r="AR1760" i="5" s="1"/>
  <c r="AM1670" i="5"/>
  <c r="AQ1670" i="5" s="1"/>
  <c r="AM1689" i="5"/>
  <c r="AQ1689" i="5" s="1"/>
  <c r="AN1670" i="5"/>
  <c r="AR1670" i="5" s="1"/>
  <c r="AN1689" i="5"/>
  <c r="AM1629" i="5"/>
  <c r="AQ1629" i="5" s="1"/>
  <c r="AM1643" i="5"/>
  <c r="AQ1643" i="5" s="1"/>
  <c r="AN1629" i="5"/>
  <c r="AR1629" i="5" s="1"/>
  <c r="AN1643" i="5"/>
  <c r="AR1643" i="5" s="1"/>
  <c r="AM1588" i="5"/>
  <c r="AQ1588" i="5" s="1"/>
  <c r="AM1618" i="5"/>
  <c r="AQ1618" i="5" s="1"/>
  <c r="AN1588" i="5"/>
  <c r="AR1588" i="5" s="1"/>
  <c r="AN1618" i="5"/>
  <c r="AR1618" i="5" s="1"/>
  <c r="AO1571" i="5"/>
  <c r="AP1571" i="5"/>
  <c r="AH1136" i="5"/>
  <c r="B1165" i="5" s="1"/>
  <c r="AM1552" i="5"/>
  <c r="AQ1552" i="5" s="1"/>
  <c r="AM1571" i="5"/>
  <c r="AN1552" i="5"/>
  <c r="AR1552" i="5" s="1"/>
  <c r="AN1571" i="5"/>
  <c r="AI1136" i="5"/>
  <c r="B1166" i="5" s="1"/>
  <c r="AH751" i="5"/>
  <c r="B752" i="5" s="1"/>
  <c r="AH830" i="5"/>
  <c r="B831" i="5" s="1"/>
  <c r="AH672" i="5"/>
  <c r="AH676" i="5"/>
  <c r="AH680" i="5"/>
  <c r="AH684" i="5"/>
  <c r="AH688" i="5"/>
  <c r="AH692" i="5"/>
  <c r="AH669" i="5"/>
  <c r="AH673" i="5"/>
  <c r="AH677" i="5"/>
  <c r="AH681" i="5"/>
  <c r="AH685" i="5"/>
  <c r="AH689" i="5"/>
  <c r="AH670" i="5"/>
  <c r="AH674" i="5"/>
  <c r="AH678" i="5"/>
  <c r="AH682" i="5"/>
  <c r="AH686" i="5"/>
  <c r="AH690" i="5"/>
  <c r="AH790" i="5"/>
  <c r="B791" i="5" s="1"/>
  <c r="AJ3830" i="5"/>
  <c r="AH671" i="5"/>
  <c r="AH675" i="5"/>
  <c r="AH679" i="5"/>
  <c r="AH683" i="5"/>
  <c r="AH687" i="5"/>
  <c r="AH691" i="5"/>
  <c r="AJ3829" i="5"/>
  <c r="AJ3828" i="5"/>
  <c r="AJ3826" i="5"/>
  <c r="AI519" i="5"/>
  <c r="AH519" i="5"/>
  <c r="AH523" i="5"/>
  <c r="AI523" i="5"/>
  <c r="AI527" i="5"/>
  <c r="AH527" i="5"/>
  <c r="AH531" i="5"/>
  <c r="AI531" i="5"/>
  <c r="AH535" i="5"/>
  <c r="AI535" i="5"/>
  <c r="AI539" i="5"/>
  <c r="AH539" i="5"/>
  <c r="AH447" i="5"/>
  <c r="AH450" i="5" s="1"/>
  <c r="AH494" i="5"/>
  <c r="AH497" i="5" s="1"/>
  <c r="AH467" i="5"/>
  <c r="AH470" i="5" s="1"/>
  <c r="AL447" i="5"/>
  <c r="AL450" i="5" s="1"/>
  <c r="AL494" i="5"/>
  <c r="AL497" i="5" s="1"/>
  <c r="AL467" i="5"/>
  <c r="AL470" i="5" s="1"/>
  <c r="AP447" i="5"/>
  <c r="AP450" i="5" s="1"/>
  <c r="AP494" i="5"/>
  <c r="AP497" i="5" s="1"/>
  <c r="AP467" i="5"/>
  <c r="AP470" i="5" s="1"/>
  <c r="AT447" i="5"/>
  <c r="AT450" i="5" s="1"/>
  <c r="AT494" i="5"/>
  <c r="AT497" i="5" s="1"/>
  <c r="AT467" i="5"/>
  <c r="AT470" i="5" s="1"/>
  <c r="AX447" i="5"/>
  <c r="AX450" i="5" s="1"/>
  <c r="AX494" i="5"/>
  <c r="AX497" i="5" s="1"/>
  <c r="AX467" i="5"/>
  <c r="AX470" i="5" s="1"/>
  <c r="BB447" i="5"/>
  <c r="BB450" i="5" s="1"/>
  <c r="BB494" i="5"/>
  <c r="BB497" i="5" s="1"/>
  <c r="BB467" i="5"/>
  <c r="BB470" i="5" s="1"/>
  <c r="AI524" i="5"/>
  <c r="AH524" i="5"/>
  <c r="AI528" i="5"/>
  <c r="AH528" i="5"/>
  <c r="AH532" i="5"/>
  <c r="AI532" i="5"/>
  <c r="AI536" i="5"/>
  <c r="AH536" i="5"/>
  <c r="AH540" i="5"/>
  <c r="AI540" i="5"/>
  <c r="AI447" i="5"/>
  <c r="AI450" i="5" s="1"/>
  <c r="AI467" i="5"/>
  <c r="AI470" i="5" s="1"/>
  <c r="AI494" i="5"/>
  <c r="AI497" i="5" s="1"/>
  <c r="AM447" i="5"/>
  <c r="AM450" i="5" s="1"/>
  <c r="AM467" i="5"/>
  <c r="AM470" i="5" s="1"/>
  <c r="AM494" i="5"/>
  <c r="AM497" i="5" s="1"/>
  <c r="AQ447" i="5"/>
  <c r="AQ450" i="5" s="1"/>
  <c r="AQ467" i="5"/>
  <c r="AQ470" i="5" s="1"/>
  <c r="AQ494" i="5"/>
  <c r="AQ497" i="5" s="1"/>
  <c r="AU447" i="5"/>
  <c r="AU450" i="5" s="1"/>
  <c r="AU467" i="5"/>
  <c r="AU470" i="5" s="1"/>
  <c r="AU494" i="5"/>
  <c r="AU497" i="5" s="1"/>
  <c r="AY447" i="5"/>
  <c r="AY450" i="5" s="1"/>
  <c r="AY467" i="5"/>
  <c r="AY470" i="5" s="1"/>
  <c r="AY494" i="5"/>
  <c r="AY497" i="5" s="1"/>
  <c r="BC447" i="5"/>
  <c r="BC450" i="5" s="1"/>
  <c r="BC467" i="5"/>
  <c r="BC470" i="5" s="1"/>
  <c r="BC494" i="5"/>
  <c r="BC497" i="5" s="1"/>
  <c r="AI525" i="5"/>
  <c r="AH525" i="5"/>
  <c r="AH529" i="5"/>
  <c r="AI529" i="5"/>
  <c r="AI533" i="5"/>
  <c r="AH533" i="5"/>
  <c r="AH537" i="5"/>
  <c r="AI537" i="5"/>
  <c r="AH541" i="5"/>
  <c r="AI541" i="5"/>
  <c r="AJ447" i="5"/>
  <c r="AJ450" i="5" s="1"/>
  <c r="AJ494" i="5"/>
  <c r="AJ497" i="5" s="1"/>
  <c r="AJ467" i="5"/>
  <c r="AJ470" i="5" s="1"/>
  <c r="AN447" i="5"/>
  <c r="AN450" i="5" s="1"/>
  <c r="AN494" i="5"/>
  <c r="AN497" i="5" s="1"/>
  <c r="AN467" i="5"/>
  <c r="AN470" i="5" s="1"/>
  <c r="AR447" i="5"/>
  <c r="AR450" i="5" s="1"/>
  <c r="AR494" i="5"/>
  <c r="AR497" i="5" s="1"/>
  <c r="AR467" i="5"/>
  <c r="AR470" i="5" s="1"/>
  <c r="AV447" i="5"/>
  <c r="AV450" i="5" s="1"/>
  <c r="AV494" i="5"/>
  <c r="AV497" i="5" s="1"/>
  <c r="AV467" i="5"/>
  <c r="AV470" i="5" s="1"/>
  <c r="AZ447" i="5"/>
  <c r="AZ450" i="5" s="1"/>
  <c r="AZ494" i="5"/>
  <c r="AZ497" i="5" s="1"/>
  <c r="AZ467" i="5"/>
  <c r="AZ470" i="5" s="1"/>
  <c r="BD447" i="5"/>
  <c r="BD450" i="5" s="1"/>
  <c r="BD494" i="5"/>
  <c r="BD497" i="5" s="1"/>
  <c r="BD467" i="5"/>
  <c r="BD470" i="5" s="1"/>
  <c r="AI522" i="5"/>
  <c r="AH522" i="5"/>
  <c r="AI526" i="5"/>
  <c r="AH526" i="5"/>
  <c r="AI530" i="5"/>
  <c r="AH530" i="5"/>
  <c r="AH534" i="5"/>
  <c r="AI534" i="5"/>
  <c r="AH538" i="5"/>
  <c r="AI538" i="5"/>
  <c r="AK447" i="5"/>
  <c r="AK450" i="5" s="1"/>
  <c r="AK494" i="5"/>
  <c r="AK497" i="5" s="1"/>
  <c r="AK467" i="5"/>
  <c r="AK470" i="5" s="1"/>
  <c r="AO447" i="5"/>
  <c r="AO450" i="5" s="1"/>
  <c r="AO494" i="5"/>
  <c r="AO497" i="5" s="1"/>
  <c r="AO467" i="5"/>
  <c r="AO470" i="5" s="1"/>
  <c r="AS450" i="5"/>
  <c r="AS497" i="5"/>
  <c r="AS470" i="5"/>
  <c r="AW447" i="5"/>
  <c r="AW450" i="5" s="1"/>
  <c r="AW494" i="5"/>
  <c r="AW497" i="5" s="1"/>
  <c r="AW467" i="5"/>
  <c r="AW470" i="5" s="1"/>
  <c r="BA447" i="5"/>
  <c r="BA450" i="5" s="1"/>
  <c r="BA494" i="5"/>
  <c r="BA497" i="5" s="1"/>
  <c r="BA467" i="5"/>
  <c r="BA470" i="5" s="1"/>
  <c r="BE447" i="5"/>
  <c r="BE450" i="5" s="1"/>
  <c r="BE494" i="5"/>
  <c r="BE497" i="5" s="1"/>
  <c r="BE467" i="5"/>
  <c r="BE470" i="5" s="1"/>
  <c r="AJ3827" i="5"/>
  <c r="AH3817" i="5"/>
  <c r="B3818" i="5" s="1"/>
  <c r="AJ3831" i="5"/>
  <c r="AH436" i="5"/>
  <c r="B437" i="5" s="1"/>
  <c r="AH396" i="5"/>
  <c r="B400" i="5" s="1"/>
  <c r="AH350" i="5"/>
  <c r="B350" i="5" s="1"/>
  <c r="AH307" i="5"/>
  <c r="B311" i="5" s="1"/>
  <c r="AV307" i="5"/>
  <c r="B313" i="5" s="1"/>
  <c r="AH4882" i="5"/>
  <c r="AH4913" i="5"/>
  <c r="AI327" i="5"/>
  <c r="AI335" i="5"/>
  <c r="AI343" i="5"/>
  <c r="AI347" i="5"/>
  <c r="AI332" i="5"/>
  <c r="AI344" i="5"/>
  <c r="AI329" i="5"/>
  <c r="AI333" i="5"/>
  <c r="AI337" i="5"/>
  <c r="AI341" i="5"/>
  <c r="AI345" i="5"/>
  <c r="AI349" i="5"/>
  <c r="AI331" i="5"/>
  <c r="AI339" i="5"/>
  <c r="AI328" i="5"/>
  <c r="AI336" i="5"/>
  <c r="AI340" i="5"/>
  <c r="AI348" i="5"/>
  <c r="AI326" i="5"/>
  <c r="AI330" i="5"/>
  <c r="AI334" i="5"/>
  <c r="AI338" i="5"/>
  <c r="AI342" i="5"/>
  <c r="AI346" i="5"/>
  <c r="D270" i="5"/>
  <c r="D269" i="5"/>
  <c r="D268" i="5"/>
  <c r="D267" i="5"/>
  <c r="D266" i="5"/>
  <c r="D265" i="5"/>
  <c r="D264" i="5"/>
  <c r="D263" i="5"/>
  <c r="D262" i="5"/>
  <c r="D261" i="5"/>
  <c r="D260" i="5"/>
  <c r="D259" i="5"/>
  <c r="D258" i="5"/>
  <c r="D257" i="5"/>
  <c r="D256" i="5"/>
  <c r="D255" i="5"/>
  <c r="D254" i="5"/>
  <c r="D253" i="5"/>
  <c r="D252" i="5"/>
  <c r="D251" i="5"/>
  <c r="D250" i="5"/>
  <c r="D249" i="5"/>
  <c r="D248" i="5"/>
  <c r="D247" i="5"/>
  <c r="D246" i="5"/>
  <c r="B3376" i="5" l="1"/>
  <c r="AR1571" i="5"/>
  <c r="AQ1571" i="5"/>
  <c r="AH1094" i="5"/>
  <c r="B1095" i="5" s="1"/>
  <c r="AI4030" i="5"/>
  <c r="B4031" i="5" s="1"/>
  <c r="AR1644" i="5"/>
  <c r="B1663" i="5" s="1"/>
  <c r="AR1589" i="5"/>
  <c r="B1613" i="5" s="1"/>
  <c r="AR1630" i="5"/>
  <c r="B1635" i="5" s="1"/>
  <c r="AR1690" i="5"/>
  <c r="B1706" i="5" s="1"/>
  <c r="AR1761" i="5"/>
  <c r="B1769" i="5" s="1"/>
  <c r="AH4664" i="5"/>
  <c r="B4664" i="5" s="1"/>
  <c r="AI451" i="5"/>
  <c r="B458" i="5" s="1"/>
  <c r="AN1048" i="5"/>
  <c r="AN1050" i="5" s="1"/>
  <c r="AJ1037" i="5"/>
  <c r="AR1050" i="5"/>
  <c r="L1056" i="5"/>
  <c r="AI471" i="5"/>
  <c r="B485" i="5" s="1"/>
  <c r="AR1553" i="5"/>
  <c r="B1564" i="5" s="1"/>
  <c r="AR1671" i="5"/>
  <c r="B1684" i="5" s="1"/>
  <c r="AR1712" i="5"/>
  <c r="B1740" i="5" s="1"/>
  <c r="AM1747" i="5"/>
  <c r="AS1747" i="5" s="1"/>
  <c r="AQ1747" i="5"/>
  <c r="AT1747" i="5" s="1"/>
  <c r="AI498" i="5"/>
  <c r="B504" i="5" s="1"/>
  <c r="AN1049" i="5"/>
  <c r="AK1046" i="5"/>
  <c r="AK1056" i="5" s="1"/>
  <c r="AX1050" i="5"/>
  <c r="AP1050" i="5"/>
  <c r="AV1050" i="5"/>
  <c r="BD1050" i="5"/>
  <c r="AT1050" i="5"/>
  <c r="AH1038" i="5"/>
  <c r="B1057" i="5" s="1"/>
  <c r="AJ1048" i="5"/>
  <c r="AJ1050" i="5"/>
  <c r="AJ1053" i="5"/>
  <c r="AJ1054" i="5"/>
  <c r="AJ1052" i="5"/>
  <c r="AJ1047" i="5"/>
  <c r="AJ1051" i="5"/>
  <c r="AJ1055" i="5"/>
  <c r="AJ1049" i="5"/>
  <c r="AV4930" i="5"/>
  <c r="AN4930" i="5"/>
  <c r="AT4930" i="5"/>
  <c r="AR4930" i="5"/>
  <c r="AP4930" i="5"/>
  <c r="BB4930" i="5"/>
  <c r="AK4937" i="5"/>
  <c r="AI4919" i="5"/>
  <c r="B4938" i="5" s="1"/>
  <c r="AJ4936" i="5"/>
  <c r="AJ4927" i="5"/>
  <c r="AJ4933" i="5"/>
  <c r="AJ4928" i="5"/>
  <c r="AJ4935" i="5"/>
  <c r="AJ4926" i="5"/>
  <c r="AJ4932" i="5"/>
  <c r="AJ4934" i="5"/>
  <c r="AJ4929" i="5"/>
  <c r="AJ4930" i="5"/>
  <c r="AJ4931" i="5"/>
  <c r="AJ3920" i="5"/>
  <c r="B3922" i="5" s="1"/>
  <c r="AH3920" i="5"/>
  <c r="B3921" i="5" s="1"/>
  <c r="AH4030" i="5"/>
  <c r="B4030" i="5" s="1"/>
  <c r="AH4065" i="5"/>
  <c r="B4065" i="5" s="1"/>
  <c r="AS3898" i="5"/>
  <c r="AS3902" i="5"/>
  <c r="AI3901" i="5"/>
  <c r="AS3899" i="5"/>
  <c r="AV3902" i="5"/>
  <c r="AP3901" i="5"/>
  <c r="AK3901" i="5"/>
  <c r="AM3903" i="5"/>
  <c r="AV3899" i="5"/>
  <c r="AI3898" i="5"/>
  <c r="AI3903" i="5"/>
  <c r="AM3901" i="5"/>
  <c r="AS3901" i="5"/>
  <c r="AP3899" i="5"/>
  <c r="AI3892" i="5"/>
  <c r="B3905" i="5" s="1"/>
  <c r="AI3902" i="5"/>
  <c r="AV3898" i="5"/>
  <c r="AS3900" i="5"/>
  <c r="AV3903" i="5"/>
  <c r="AI3899" i="5"/>
  <c r="AK3902" i="5"/>
  <c r="AP3898" i="5"/>
  <c r="AV3900" i="5"/>
  <c r="AP3902" i="5"/>
  <c r="AK3899" i="5"/>
  <c r="AK3898" i="5"/>
  <c r="AM3902" i="5"/>
  <c r="AM3898" i="5"/>
  <c r="AI3900" i="5"/>
  <c r="AK3903" i="5"/>
  <c r="AM3900" i="5"/>
  <c r="AV3901" i="5"/>
  <c r="AM3899" i="5"/>
  <c r="AK3900" i="5"/>
  <c r="AP3900" i="5"/>
  <c r="AS3903" i="5"/>
  <c r="AJ1046" i="5"/>
  <c r="AL3886" i="5"/>
  <c r="B3888" i="5" s="1"/>
  <c r="AH3886" i="5"/>
  <c r="B3887" i="5" s="1"/>
  <c r="AL1786" i="5"/>
  <c r="BE1782" i="5"/>
  <c r="AR1619" i="5"/>
  <c r="B1624" i="5" s="1"/>
  <c r="AH693" i="5"/>
  <c r="B694" i="5" s="1"/>
  <c r="AI452" i="5"/>
  <c r="B459" i="5" s="1"/>
  <c r="AI542" i="5"/>
  <c r="B543" i="5" s="1"/>
  <c r="AI472" i="5"/>
  <c r="B486" i="5" s="1"/>
  <c r="AJ3832" i="5"/>
  <c r="B3834" i="5" s="1"/>
  <c r="AI499" i="5"/>
  <c r="B505" i="5" s="1"/>
  <c r="AH542" i="5"/>
  <c r="B542" i="5" s="1"/>
  <c r="AH270" i="5"/>
  <c r="AI350" i="5"/>
  <c r="B351" i="5" s="1"/>
  <c r="B4914" i="5"/>
  <c r="AH247" i="5"/>
  <c r="AH249" i="5"/>
  <c r="AH253" i="5"/>
  <c r="AH255" i="5"/>
  <c r="AH257" i="5"/>
  <c r="AH259" i="5"/>
  <c r="AH261" i="5"/>
  <c r="AH263" i="5"/>
  <c r="AH265" i="5"/>
  <c r="AH267" i="5"/>
  <c r="AH269" i="5"/>
  <c r="AH251" i="5"/>
  <c r="AH246" i="5"/>
  <c r="AH248" i="5"/>
  <c r="AH250" i="5"/>
  <c r="AH252" i="5"/>
  <c r="AH254" i="5"/>
  <c r="AH256" i="5"/>
  <c r="AH258" i="5"/>
  <c r="AH260" i="5"/>
  <c r="AH262" i="5"/>
  <c r="AH264" i="5"/>
  <c r="AH266" i="5"/>
  <c r="AH268" i="5"/>
  <c r="AR1572" i="5" l="1"/>
  <c r="B1583" i="5" s="1"/>
  <c r="AZ1050" i="5"/>
  <c r="AZ1051" i="5" s="1"/>
  <c r="B1059" i="5" s="1"/>
  <c r="B1787" i="5"/>
  <c r="AX3903" i="5"/>
  <c r="AX4931" i="5"/>
  <c r="B4940" i="5" s="1"/>
  <c r="AX3898" i="5"/>
  <c r="AJ4937" i="5"/>
  <c r="B4939" i="5" s="1"/>
  <c r="AX3899" i="5"/>
  <c r="AX3902" i="5"/>
  <c r="AX3900" i="5"/>
  <c r="AX3901" i="5"/>
  <c r="AJ1056" i="5"/>
  <c r="B1058" i="5" s="1"/>
  <c r="AT1748" i="5"/>
  <c r="B1754" i="5" s="1"/>
  <c r="AH271" i="5"/>
  <c r="B272" i="5" s="1"/>
  <c r="D236" i="5"/>
  <c r="D235" i="5"/>
  <c r="D234" i="5"/>
  <c r="D233" i="5"/>
  <c r="D232" i="5"/>
  <c r="D231" i="5"/>
  <c r="D230" i="5"/>
  <c r="D229" i="5"/>
  <c r="D228" i="5"/>
  <c r="D227" i="5"/>
  <c r="D226" i="5"/>
  <c r="D225" i="5"/>
  <c r="D224" i="5"/>
  <c r="D223" i="5"/>
  <c r="D222" i="5"/>
  <c r="D221" i="5"/>
  <c r="D220" i="5"/>
  <c r="D219" i="5"/>
  <c r="D218" i="5"/>
  <c r="D217" i="5"/>
  <c r="D216" i="5"/>
  <c r="D215" i="5"/>
  <c r="D214" i="5"/>
  <c r="D213" i="5"/>
  <c r="D212" i="5"/>
  <c r="AX3904" i="5" l="1"/>
  <c r="B3906" i="5" s="1"/>
  <c r="AH236" i="5"/>
  <c r="AH232" i="5"/>
  <c r="AH228" i="5"/>
  <c r="AH224" i="5"/>
  <c r="AH220" i="5"/>
  <c r="AH216" i="5"/>
  <c r="AH235" i="5"/>
  <c r="AH231" i="5"/>
  <c r="AH227" i="5"/>
  <c r="AH223" i="5"/>
  <c r="AH219" i="5"/>
  <c r="AH215" i="5"/>
  <c r="AH234" i="5"/>
  <c r="AH230" i="5"/>
  <c r="AH226" i="5"/>
  <c r="AH222" i="5"/>
  <c r="AH218" i="5"/>
  <c r="AH214" i="5"/>
  <c r="AH233" i="5"/>
  <c r="AH229" i="5"/>
  <c r="AH225" i="5"/>
  <c r="AH221" i="5"/>
  <c r="AH217" i="5"/>
  <c r="AH213" i="5"/>
  <c r="AH212" i="5"/>
  <c r="AH237" i="5" l="1"/>
  <c r="B238" i="5" s="1"/>
  <c r="D193" i="5" l="1"/>
  <c r="D192" i="5"/>
  <c r="D191" i="5"/>
  <c r="D190" i="5"/>
  <c r="D189" i="5"/>
  <c r="D188" i="5"/>
  <c r="D187" i="5"/>
  <c r="D186" i="5"/>
  <c r="D185" i="5"/>
  <c r="D184" i="5"/>
  <c r="D183" i="5"/>
  <c r="D182" i="5"/>
  <c r="D181" i="5"/>
  <c r="D180" i="5"/>
  <c r="D179" i="5"/>
  <c r="D178" i="5"/>
  <c r="D177" i="5"/>
  <c r="D176" i="5"/>
  <c r="D175" i="5"/>
  <c r="D174" i="5"/>
  <c r="D173" i="5"/>
  <c r="D172" i="5"/>
  <c r="D171" i="5"/>
  <c r="D170" i="5"/>
  <c r="D169" i="5"/>
  <c r="D157" i="5"/>
  <c r="D156" i="5"/>
  <c r="D155" i="5"/>
  <c r="D154" i="5"/>
  <c r="D153" i="5"/>
  <c r="D152" i="5"/>
  <c r="D151" i="5"/>
  <c r="D150" i="5"/>
  <c r="D149" i="5"/>
  <c r="D148" i="5"/>
  <c r="D147" i="5"/>
  <c r="D146" i="5"/>
  <c r="D145" i="5"/>
  <c r="D144" i="5"/>
  <c r="D143" i="5"/>
  <c r="D142" i="5"/>
  <c r="D141" i="5"/>
  <c r="D140" i="5"/>
  <c r="D139" i="5"/>
  <c r="D138" i="5"/>
  <c r="D137" i="5"/>
  <c r="D136" i="5"/>
  <c r="D135" i="5"/>
  <c r="D134" i="5"/>
  <c r="D103" i="5"/>
  <c r="D104" i="5"/>
  <c r="D105" i="5"/>
  <c r="D106" i="5"/>
  <c r="D107" i="5"/>
  <c r="D108" i="5"/>
  <c r="D109" i="5"/>
  <c r="D110" i="5"/>
  <c r="D111" i="5"/>
  <c r="D112" i="5"/>
  <c r="D113" i="5"/>
  <c r="D114" i="5"/>
  <c r="D115" i="5"/>
  <c r="D116" i="5"/>
  <c r="D117" i="5"/>
  <c r="D118" i="5"/>
  <c r="D119" i="5"/>
  <c r="D120" i="5"/>
  <c r="D121" i="5"/>
  <c r="D122" i="5"/>
  <c r="D98" i="5"/>
  <c r="D102" i="5"/>
  <c r="D101" i="5"/>
  <c r="D100" i="5"/>
  <c r="D99" i="5"/>
  <c r="AI117" i="5" l="1"/>
  <c r="AJ117" i="5" s="1"/>
  <c r="AH117" i="5"/>
  <c r="AG117" i="5"/>
  <c r="AI113" i="5"/>
  <c r="AJ113" i="5" s="1"/>
  <c r="AH113" i="5"/>
  <c r="AG113" i="5"/>
  <c r="AI105" i="5"/>
  <c r="AJ105" i="5" s="1"/>
  <c r="AH105" i="5"/>
  <c r="AG105" i="5"/>
  <c r="AI147" i="5"/>
  <c r="AH147" i="5"/>
  <c r="AG147" i="5"/>
  <c r="AI155" i="5"/>
  <c r="AH155" i="5"/>
  <c r="AG155" i="5"/>
  <c r="AI120" i="5"/>
  <c r="AJ120" i="5" s="1"/>
  <c r="AH120" i="5"/>
  <c r="AG120" i="5"/>
  <c r="AI116" i="5"/>
  <c r="AJ116" i="5" s="1"/>
  <c r="AH116" i="5"/>
  <c r="AG116" i="5"/>
  <c r="AI112" i="5"/>
  <c r="AJ112" i="5" s="1"/>
  <c r="AH112" i="5"/>
  <c r="AG112" i="5"/>
  <c r="AI108" i="5"/>
  <c r="AJ108" i="5" s="1"/>
  <c r="AH108" i="5"/>
  <c r="AG108" i="5"/>
  <c r="AH140" i="5"/>
  <c r="AI140" i="5"/>
  <c r="AG140" i="5"/>
  <c r="AH144" i="5"/>
  <c r="AI144" i="5"/>
  <c r="AG144" i="5"/>
  <c r="AH148" i="5"/>
  <c r="AI148" i="5"/>
  <c r="AG148" i="5"/>
  <c r="AH152" i="5"/>
  <c r="AI152" i="5"/>
  <c r="AG152" i="5"/>
  <c r="AH156" i="5"/>
  <c r="AI156" i="5"/>
  <c r="AG156" i="5"/>
  <c r="AI121" i="5"/>
  <c r="AJ121" i="5" s="1"/>
  <c r="AH121" i="5"/>
  <c r="AG121" i="5"/>
  <c r="AI109" i="5"/>
  <c r="AJ109" i="5" s="1"/>
  <c r="AH109" i="5"/>
  <c r="AG109" i="5"/>
  <c r="AI143" i="5"/>
  <c r="AH143" i="5"/>
  <c r="AG143" i="5"/>
  <c r="AH151" i="5"/>
  <c r="AI151" i="5"/>
  <c r="AG151" i="5"/>
  <c r="AI119" i="5"/>
  <c r="AJ119" i="5" s="1"/>
  <c r="AH119" i="5"/>
  <c r="AG119" i="5"/>
  <c r="AI115" i="5"/>
  <c r="AJ115" i="5" s="1"/>
  <c r="AH115" i="5"/>
  <c r="AG115" i="5"/>
  <c r="AI111" i="5"/>
  <c r="AJ111" i="5" s="1"/>
  <c r="AH111" i="5"/>
  <c r="AG111" i="5"/>
  <c r="AI107" i="5"/>
  <c r="AJ107" i="5" s="1"/>
  <c r="AH107" i="5"/>
  <c r="AG107" i="5"/>
  <c r="AH141" i="5"/>
  <c r="AI141" i="5"/>
  <c r="AG141" i="5"/>
  <c r="AH145" i="5"/>
  <c r="AI145" i="5"/>
  <c r="AG145" i="5"/>
  <c r="AI149" i="5"/>
  <c r="AH149" i="5"/>
  <c r="AG149" i="5"/>
  <c r="AI153" i="5"/>
  <c r="AH153" i="5"/>
  <c r="AG153" i="5"/>
  <c r="AI157" i="5"/>
  <c r="AH157" i="5"/>
  <c r="AG157" i="5"/>
  <c r="AI122" i="5"/>
  <c r="AJ122" i="5" s="1"/>
  <c r="AH122" i="5"/>
  <c r="AG122" i="5"/>
  <c r="AI118" i="5"/>
  <c r="AJ118" i="5" s="1"/>
  <c r="AH118" i="5"/>
  <c r="AG118" i="5"/>
  <c r="AI114" i="5"/>
  <c r="AJ114" i="5" s="1"/>
  <c r="AH114" i="5"/>
  <c r="AG114" i="5"/>
  <c r="AI110" i="5"/>
  <c r="AJ110" i="5" s="1"/>
  <c r="AH110" i="5"/>
  <c r="AG110" i="5"/>
  <c r="AI106" i="5"/>
  <c r="AJ106" i="5" s="1"/>
  <c r="AH106" i="5"/>
  <c r="AG106" i="5"/>
  <c r="AH142" i="5"/>
  <c r="AI142" i="5"/>
  <c r="AG142" i="5"/>
  <c r="AH146" i="5"/>
  <c r="AI146" i="5"/>
  <c r="AG146" i="5"/>
  <c r="AH150" i="5"/>
  <c r="AI150" i="5"/>
  <c r="AG150" i="5"/>
  <c r="AH154" i="5"/>
  <c r="AI154" i="5"/>
  <c r="AG154" i="5"/>
  <c r="AI139" i="5"/>
  <c r="AH139" i="5"/>
  <c r="AG139" i="5"/>
  <c r="AH104" i="5"/>
  <c r="AI104" i="5"/>
  <c r="AJ104" i="5" s="1"/>
  <c r="AG104" i="5"/>
  <c r="AI103" i="5"/>
  <c r="AJ103" i="5" s="1"/>
  <c r="AH103" i="5"/>
  <c r="AG103" i="5"/>
  <c r="AI137" i="5"/>
  <c r="AH137" i="5"/>
  <c r="AG137" i="5"/>
  <c r="AI102" i="5"/>
  <c r="AJ102" i="5" s="1"/>
  <c r="AH102" i="5"/>
  <c r="AG102" i="5"/>
  <c r="AH138" i="5"/>
  <c r="AI138" i="5"/>
  <c r="AG138" i="5"/>
  <c r="AH135" i="5"/>
  <c r="AG135" i="5"/>
  <c r="AI135" i="5"/>
  <c r="AG136" i="5"/>
  <c r="AI136" i="5"/>
  <c r="AH136" i="5"/>
  <c r="AH101" i="5"/>
  <c r="AG101" i="5"/>
  <c r="AI101" i="5"/>
  <c r="AJ101" i="5" s="1"/>
  <c r="AH98" i="5"/>
  <c r="AG98" i="5"/>
  <c r="AI98" i="5"/>
  <c r="AJ98" i="5" s="1"/>
  <c r="AH99" i="5"/>
  <c r="AI99" i="5"/>
  <c r="AJ99" i="5" s="1"/>
  <c r="AG99" i="5"/>
  <c r="AH100" i="5"/>
  <c r="AG100" i="5"/>
  <c r="AI100" i="5"/>
  <c r="AJ100" i="5" s="1"/>
  <c r="AI134" i="5"/>
  <c r="AG134" i="5"/>
  <c r="AH134" i="5"/>
  <c r="AH169" i="5"/>
  <c r="AH170" i="5"/>
  <c r="AH172" i="5"/>
  <c r="AH174" i="5"/>
  <c r="AH176" i="5"/>
  <c r="AH178" i="5"/>
  <c r="AH180" i="5"/>
  <c r="AH182" i="5"/>
  <c r="AH184" i="5"/>
  <c r="AH186" i="5"/>
  <c r="AH188" i="5"/>
  <c r="AH190" i="5"/>
  <c r="AH192" i="5"/>
  <c r="AH171" i="5"/>
  <c r="AH173" i="5"/>
  <c r="AH175" i="5"/>
  <c r="AH177" i="5"/>
  <c r="AH179" i="5"/>
  <c r="AH181" i="5"/>
  <c r="AH183" i="5"/>
  <c r="AH185" i="5"/>
  <c r="AH187" i="5"/>
  <c r="AH189" i="5"/>
  <c r="AH191" i="5"/>
  <c r="AH193" i="5"/>
  <c r="AP194" i="5" l="1"/>
  <c r="AT195" i="5" s="1"/>
  <c r="B199" i="5" s="1"/>
  <c r="AH194" i="5"/>
  <c r="B198" i="5" s="1"/>
  <c r="AJ123" i="5"/>
  <c r="B125" i="5" s="1"/>
  <c r="AH158" i="5"/>
  <c r="B159" i="5" s="1"/>
  <c r="AG158" i="5"/>
  <c r="B158" i="5" s="1"/>
  <c r="AG123" i="5"/>
  <c r="B123" i="5" s="1"/>
  <c r="AH123" i="5"/>
  <c r="B124" i="5" s="1"/>
  <c r="AG65" i="5"/>
  <c r="B91" i="5" s="1"/>
  <c r="AG4" i="5" l="1"/>
  <c r="AG5" i="5" s="1"/>
  <c r="AG6" i="5" s="1"/>
  <c r="AG7" i="5" s="1"/>
  <c r="AG8" i="5" s="1"/>
  <c r="AG9" i="5" s="1"/>
  <c r="AG10" i="5" s="1"/>
  <c r="AG11" i="5" s="1"/>
  <c r="AG12" i="5" s="1"/>
  <c r="AG13" i="5" s="1"/>
  <c r="AG14" i="5" s="1"/>
  <c r="AG15" i="5" s="1"/>
  <c r="AG16" i="5" s="1"/>
  <c r="AG17" i="5" s="1"/>
  <c r="AG18" i="5" s="1"/>
  <c r="AG19" i="5" s="1"/>
  <c r="AG20" i="5" s="1"/>
  <c r="AG21" i="5" s="1"/>
  <c r="BC4975" i="5"/>
  <c r="B4977" i="5" s="1"/>
</calcChain>
</file>

<file path=xl/sharedStrings.xml><?xml version="1.0" encoding="utf-8"?>
<sst xmlns="http://schemas.openxmlformats.org/spreadsheetml/2006/main" count="13439" uniqueCount="2370">
  <si>
    <t>Índice</t>
  </si>
  <si>
    <t>Presentación</t>
  </si>
  <si>
    <t>Informantes</t>
  </si>
  <si>
    <t>Participantes y comentarios</t>
  </si>
  <si>
    <t>Glosario</t>
  </si>
  <si>
    <t>CONFIDENCIALIDAD</t>
  </si>
  <si>
    <t>OBLIGATORIEDAD</t>
  </si>
  <si>
    <t>DERECHOS DE LOS INFORMANTES DEL SISTEMA</t>
  </si>
  <si>
    <t>De conformidad con lo previsto por la Ley del Sistema Nacional de Información Estadística y Geográfica, los informantes del Sistema tendrán el derecho de solicitar al Instituto Nacional de Estadística y Geografía que sean rectificados los datos que les conciernan, para lo cual deberán demostrar que son inexactos, incompletos o equívocos.</t>
  </si>
  <si>
    <t>Los subsistemas son los siguientes:</t>
  </si>
  <si>
    <t>El INEGI pondrá a disposición de la sociedad la información de este proyecto de forma gratuita a través del Servicio Público de Información, además de poder consultarse y descargarse de forma electrónica en el portal del Instituto.</t>
  </si>
  <si>
    <t>1) Entrega electrónica:</t>
  </si>
  <si>
    <t>2) Entrega física:</t>
  </si>
  <si>
    <t>Nombre:</t>
  </si>
  <si>
    <t>Correo electrónico:</t>
  </si>
  <si>
    <t>Teléfono:</t>
  </si>
  <si>
    <t>Nombre completo:</t>
  </si>
  <si>
    <t>Cargo:</t>
  </si>
  <si>
    <t>Número</t>
  </si>
  <si>
    <t>FIRMA</t>
  </si>
  <si>
    <t>OBSERVACIONES:</t>
  </si>
  <si>
    <t>Instrucciones generales para las preguntas de la sección:</t>
  </si>
  <si>
    <t>I.1 Infraestructura penitenciaria</t>
  </si>
  <si>
    <t>Instrucciones generales para las preguntas de la subsección:</t>
  </si>
  <si>
    <t>Glosario básico de la subsección:</t>
  </si>
  <si>
    <t>1.-</t>
  </si>
  <si>
    <t>Total de centros penitenciarios</t>
  </si>
  <si>
    <t>2.-</t>
  </si>
  <si>
    <t>1.</t>
  </si>
  <si>
    <t>2.</t>
  </si>
  <si>
    <t>3.</t>
  </si>
  <si>
    <t>4.</t>
  </si>
  <si>
    <t>5.</t>
  </si>
  <si>
    <t>6.</t>
  </si>
  <si>
    <t>7.</t>
  </si>
  <si>
    <t>8.</t>
  </si>
  <si>
    <t>9.</t>
  </si>
  <si>
    <t>10.</t>
  </si>
  <si>
    <t>12.</t>
  </si>
  <si>
    <t>13.</t>
  </si>
  <si>
    <t>11.</t>
  </si>
  <si>
    <t>14.</t>
  </si>
  <si>
    <t>15.</t>
  </si>
  <si>
    <t>16.</t>
  </si>
  <si>
    <t>17.</t>
  </si>
  <si>
    <t>18.</t>
  </si>
  <si>
    <t>19.</t>
  </si>
  <si>
    <t>20.</t>
  </si>
  <si>
    <t>21.</t>
  </si>
  <si>
    <t>22.</t>
  </si>
  <si>
    <t>23.</t>
  </si>
  <si>
    <t>24.</t>
  </si>
  <si>
    <t>25.</t>
  </si>
  <si>
    <t>Centro de Readaptación Social para hombres</t>
  </si>
  <si>
    <t>Reclusorio para hombres</t>
  </si>
  <si>
    <t>Penitenciaría para hombres</t>
  </si>
  <si>
    <t>Cárcel para hombres</t>
  </si>
  <si>
    <t>Centro de Readaptación Social para mujeres</t>
  </si>
  <si>
    <t>Reclusorio para mujeres</t>
  </si>
  <si>
    <t>Penitenciaría para mujeres</t>
  </si>
  <si>
    <t>Cárcel para mujeres</t>
  </si>
  <si>
    <t>Centro de Readaptación Social mixto</t>
  </si>
  <si>
    <t>Reclusorio mixto</t>
  </si>
  <si>
    <t>Penitenciaría mixta</t>
  </si>
  <si>
    <t>Cárcel mixta</t>
  </si>
  <si>
    <t>99.</t>
  </si>
  <si>
    <t>No se sabe</t>
  </si>
  <si>
    <t>Seguridad máxima</t>
  </si>
  <si>
    <t>Seguridad media</t>
  </si>
  <si>
    <t>Seguridad mínima</t>
  </si>
  <si>
    <t>Hospital psiquiátrico y/o para infecciosos</t>
  </si>
  <si>
    <t>Institución abierta</t>
  </si>
  <si>
    <t>Otro</t>
  </si>
  <si>
    <t>Panóptico</t>
  </si>
  <si>
    <t>Radial</t>
  </si>
  <si>
    <t>3.-</t>
  </si>
  <si>
    <t>4.-</t>
  </si>
  <si>
    <t>Nombre de la autoridad o asociación nacional o extranjera que otorgó la certificación o acreditación</t>
  </si>
  <si>
    <t>5.-</t>
  </si>
  <si>
    <t>Capacidad instalada</t>
  </si>
  <si>
    <t>Total</t>
  </si>
  <si>
    <t>Hombres</t>
  </si>
  <si>
    <t>Mujeres</t>
  </si>
  <si>
    <t xml:space="preserve">No Identificado </t>
  </si>
  <si>
    <t>S</t>
  </si>
  <si>
    <t>6.-</t>
  </si>
  <si>
    <t>Dormitorios</t>
  </si>
  <si>
    <t>Visitas familiares</t>
  </si>
  <si>
    <t>Locutorios</t>
  </si>
  <si>
    <t>Bibliotecas</t>
  </si>
  <si>
    <t>Talleres</t>
  </si>
  <si>
    <t>Deportivos</t>
  </si>
  <si>
    <t>Guarderías</t>
  </si>
  <si>
    <t>Administrativos</t>
  </si>
  <si>
    <t>Otros</t>
  </si>
  <si>
    <t>7.-</t>
  </si>
  <si>
    <t>Espacios para procesados</t>
  </si>
  <si>
    <t>Espacios para sentenciados</t>
  </si>
  <si>
    <t>Espacios para inimputables</t>
  </si>
  <si>
    <t>Espacios para prisión preventiva</t>
  </si>
  <si>
    <t>Espacios para sentenciados por delincuencia organizada</t>
  </si>
  <si>
    <t>Espacios para personas con medidas especiales de seguridad</t>
  </si>
  <si>
    <t>Espacios para áreas de maternidad</t>
  </si>
  <si>
    <t>Espacios para la educación temprana a hijos de internas</t>
  </si>
  <si>
    <t>Espacios para población indígena</t>
  </si>
  <si>
    <t>Otro tipo de espacio especializado</t>
  </si>
  <si>
    <t>8.-</t>
  </si>
  <si>
    <t>Celdas</t>
  </si>
  <si>
    <t>Subtotal</t>
  </si>
  <si>
    <t>Individuales</t>
  </si>
  <si>
    <t>Colectivas</t>
  </si>
  <si>
    <t>Agua</t>
  </si>
  <si>
    <t>Energía eléctrica</t>
  </si>
  <si>
    <t>Drenaje</t>
  </si>
  <si>
    <t>Baños</t>
  </si>
  <si>
    <t>9.-</t>
  </si>
  <si>
    <t>Cámaras de vigilancia</t>
  </si>
  <si>
    <t>Equipo de bloqueo de señales de telecomunicación</t>
  </si>
  <si>
    <t xml:space="preserve">Alarmas en caso de incidentes o contingencias </t>
  </si>
  <si>
    <t>GPS en vehículos de traslado de personas privadas de la libertad</t>
  </si>
  <si>
    <t>Detectores de metal</t>
  </si>
  <si>
    <t>Detectores de narcóticos y/o estupefacientes</t>
  </si>
  <si>
    <t>Cámaras de sensor de movimiento</t>
  </si>
  <si>
    <t>Circuito cerrado de televisión</t>
  </si>
  <si>
    <t>10.-</t>
  </si>
  <si>
    <t>11.-</t>
  </si>
  <si>
    <t>Directivo, administrativo y/u operacional</t>
  </si>
  <si>
    <t>Equipo técnico o de operación</t>
  </si>
  <si>
    <t>Custodios y/o vigilantes</t>
  </si>
  <si>
    <t>Personal de apoyo</t>
  </si>
  <si>
    <t>Médico</t>
  </si>
  <si>
    <t>Trabajo social</t>
  </si>
  <si>
    <t>Psicología</t>
  </si>
  <si>
    <t>Criminología</t>
  </si>
  <si>
    <t>Jurídico</t>
  </si>
  <si>
    <t>Pedagogía</t>
  </si>
  <si>
    <t>Interpretación y traducción</t>
  </si>
  <si>
    <t>Primer nivel jerárquico</t>
  </si>
  <si>
    <t>Nivel intermedio</t>
  </si>
  <si>
    <t>Nivel operacional</t>
  </si>
  <si>
    <t>12.-</t>
  </si>
  <si>
    <t>13.-</t>
  </si>
  <si>
    <t>Rango de edad</t>
  </si>
  <si>
    <t>De 18 a 24 años</t>
  </si>
  <si>
    <t>De 25 a 29 años</t>
  </si>
  <si>
    <t>De 30 a 34 años</t>
  </si>
  <si>
    <t>De 35 a 39 años</t>
  </si>
  <si>
    <t>De 40 a 44 años</t>
  </si>
  <si>
    <t>De 45 a 49 años</t>
  </si>
  <si>
    <t xml:space="preserve">De 50 a 54 años </t>
  </si>
  <si>
    <t>De 55 a 59 años</t>
  </si>
  <si>
    <t>De 60 años o más</t>
  </si>
  <si>
    <t>14.-</t>
  </si>
  <si>
    <t>Rango de ingresos</t>
  </si>
  <si>
    <t>Sin paga</t>
  </si>
  <si>
    <t>De 1 a 5,000 pesos</t>
  </si>
  <si>
    <t>De 5,001 a 10,000 pesos</t>
  </si>
  <si>
    <t>De 10,001 a 15,000 pesos</t>
  </si>
  <si>
    <t>De 15,001 a 20,000 pesos</t>
  </si>
  <si>
    <t>De 20,001 a 25,000 pesos</t>
  </si>
  <si>
    <t>De 25,001 a 30,000 pesos</t>
  </si>
  <si>
    <t>De 30,001 a 35,000 pesos</t>
  </si>
  <si>
    <t>De 35,001 a 40,000 pesos</t>
  </si>
  <si>
    <t>De 40,001 a 45,000 pesos</t>
  </si>
  <si>
    <t>De 45,001 a 50,000 pesos</t>
  </si>
  <si>
    <t>De 50,001 a 55,000 pesos</t>
  </si>
  <si>
    <t>De 55,001 a 60,000 pesos</t>
  </si>
  <si>
    <t>De 60,001 a 65,000 pesos</t>
  </si>
  <si>
    <t>De 65,001 a 70,000 pesos</t>
  </si>
  <si>
    <t>Más de 70,000 pesos</t>
  </si>
  <si>
    <t>15.-</t>
  </si>
  <si>
    <t xml:space="preserve">Ninguno </t>
  </si>
  <si>
    <t>Preescolar o primaria</t>
  </si>
  <si>
    <t>Secundaria</t>
  </si>
  <si>
    <t>Preparatoria</t>
  </si>
  <si>
    <t>Licenciatura</t>
  </si>
  <si>
    <t xml:space="preserve">Maestría </t>
  </si>
  <si>
    <t>Doctorado</t>
  </si>
  <si>
    <t>16.-</t>
  </si>
  <si>
    <t>Elementos de profesionalización</t>
  </si>
  <si>
    <t>Reclutamiento</t>
  </si>
  <si>
    <t>Selección</t>
  </si>
  <si>
    <t>Programas de formación inicial</t>
  </si>
  <si>
    <t>Programas de formación continua</t>
  </si>
  <si>
    <t>Certificación</t>
  </si>
  <si>
    <t>Nombramiento</t>
  </si>
  <si>
    <t>Evaluación</t>
  </si>
  <si>
    <t>Reconocimientos, estímulos y recompensas</t>
  </si>
  <si>
    <t>Separación</t>
  </si>
  <si>
    <t>Baja del servicio</t>
  </si>
  <si>
    <t xml:space="preserve">Otros </t>
  </si>
  <si>
    <t>17.-</t>
  </si>
  <si>
    <t>Seleccione con una "X" un solo código</t>
  </si>
  <si>
    <t>1. Sí</t>
  </si>
  <si>
    <t>18.-</t>
  </si>
  <si>
    <t>19.-</t>
  </si>
  <si>
    <t>20.-</t>
  </si>
  <si>
    <t>Seleccione con una "X" un solo código.</t>
  </si>
  <si>
    <t>21.-</t>
  </si>
  <si>
    <t>Maestría</t>
  </si>
  <si>
    <t>Diplomado</t>
  </si>
  <si>
    <t>Curso</t>
  </si>
  <si>
    <t>Taller</t>
  </si>
  <si>
    <t>Conferencia</t>
  </si>
  <si>
    <t>Otra</t>
  </si>
  <si>
    <t>Modalidad</t>
  </si>
  <si>
    <t>22.-</t>
  </si>
  <si>
    <t>23.-</t>
  </si>
  <si>
    <t>24.-</t>
  </si>
  <si>
    <t>25.-</t>
  </si>
  <si>
    <t>Servicios personales</t>
  </si>
  <si>
    <t>Materiales y suministros</t>
  </si>
  <si>
    <t>Servicios generales</t>
  </si>
  <si>
    <t>Transferencias, asignaciones, subsidios y otras ayudas</t>
  </si>
  <si>
    <t>Bienes muebles, inmuebles e intangibles</t>
  </si>
  <si>
    <t>Inversión pública</t>
  </si>
  <si>
    <t>Inversiones financieras y otras provisiones</t>
  </si>
  <si>
    <t>Participaciones y aportaciones</t>
  </si>
  <si>
    <t>26.-</t>
  </si>
  <si>
    <t>27.-</t>
  </si>
  <si>
    <t>Nombre de los centros penitenciarios</t>
  </si>
  <si>
    <t>I.4. Recursos materiales</t>
  </si>
  <si>
    <t>I.4.1 Parque vehicular</t>
  </si>
  <si>
    <t>28.-</t>
  </si>
  <si>
    <t>Automóviles</t>
  </si>
  <si>
    <t>Camiones y camionetas</t>
  </si>
  <si>
    <t>Motocicletas</t>
  </si>
  <si>
    <t>I.4.2 Líneas y aparatos telefónicos</t>
  </si>
  <si>
    <t>29.-</t>
  </si>
  <si>
    <t>Tipo</t>
  </si>
  <si>
    <t>Fijas</t>
  </si>
  <si>
    <t>Móviles</t>
  </si>
  <si>
    <t>Fijos</t>
  </si>
  <si>
    <t>I.4.3 Equipo informático</t>
  </si>
  <si>
    <t>30.-</t>
  </si>
  <si>
    <t>Nombre de las centros penitenciarios</t>
  </si>
  <si>
    <t>Computadoras</t>
  </si>
  <si>
    <t>Impresoras</t>
  </si>
  <si>
    <t>Multifuncionales</t>
  </si>
  <si>
    <t>Servidores</t>
  </si>
  <si>
    <t>Portátiles</t>
  </si>
  <si>
    <t xml:space="preserve">Para uso personal </t>
  </si>
  <si>
    <t xml:space="preserve">Para uso compartido </t>
  </si>
  <si>
    <t>31.-</t>
  </si>
  <si>
    <t>32.-</t>
  </si>
  <si>
    <t>33.-</t>
  </si>
  <si>
    <t>34.-</t>
  </si>
  <si>
    <t>Seleccione con una "X" el o los códigos que correspondan.</t>
  </si>
  <si>
    <t>1. De gestión de los centros penitenciarios</t>
  </si>
  <si>
    <t>9. No se sabe</t>
  </si>
  <si>
    <t>35.-</t>
  </si>
  <si>
    <t>36.-</t>
  </si>
  <si>
    <t>En caso de que no haya contado con determinado registro, o no cuente con información para determinarlo, indíquelo en la columna correspondiente conforme al catálogo respectivo y deje el resto de la fila en blanco.</t>
  </si>
  <si>
    <t>En caso de haber contado con determinado registro, indique, conforme a los catálogos respectivos, el formato en el que se realizó dicho registro, así como la frecuencia de actualización del mismo. En caso de que alguno de los registros seleccionados haya contado con distintos periodos de actualización, debe seleccionar el periodo más corto.</t>
  </si>
  <si>
    <t>En caso de haber contado con determinado registro de información, seleccione con una "X" el o los códigos que correspondan a las autoridades con las que se compartió la información registrada, ello con base en el catálogo correspondiente. En caso de que seleccione el código "6" o "9" no puede seleccionar otro código del catálogo para determinado registro de información.</t>
  </si>
  <si>
    <t>Tipos de registros</t>
  </si>
  <si>
    <r>
      <t xml:space="preserve">Tipo de formato del registro
</t>
    </r>
    <r>
      <rPr>
        <i/>
        <sz val="8"/>
        <color theme="1"/>
        <rFont val="Arial"/>
        <family val="2"/>
      </rPr>
      <t>(Ver catálogo)</t>
    </r>
  </si>
  <si>
    <r>
      <t xml:space="preserve">Frecuencia de actualización del registro
</t>
    </r>
    <r>
      <rPr>
        <i/>
        <sz val="8"/>
        <color theme="1"/>
        <rFont val="Arial"/>
        <family val="2"/>
      </rPr>
      <t>(Ver catálogo)</t>
    </r>
  </si>
  <si>
    <r>
      <t xml:space="preserve">Autoridades con las que se compartió la información registrada
</t>
    </r>
    <r>
      <rPr>
        <i/>
        <sz val="8"/>
        <color theme="1"/>
        <rFont val="Arial"/>
        <family val="2"/>
      </rPr>
      <t>(Ver catálogo)</t>
    </r>
  </si>
  <si>
    <t>Sobre las personas privadas de la libertad</t>
  </si>
  <si>
    <t>Sobre el personal adscrito a los centros penitenciarios</t>
  </si>
  <si>
    <t>Sobre los incidentes y riesgos en los centros penitenciarios</t>
  </si>
  <si>
    <t xml:space="preserve">Sobre las recomendaciones y/o evaluaciones por parte de organismos externos </t>
  </si>
  <si>
    <t>Catálogo de tipo de formato del registro</t>
  </si>
  <si>
    <t>Hoja de cálculo</t>
  </si>
  <si>
    <t>Aplicación informática</t>
  </si>
  <si>
    <r>
      <t xml:space="preserve">Libro o bitácora </t>
    </r>
    <r>
      <rPr>
        <i/>
        <sz val="8"/>
        <color theme="1"/>
        <rFont val="Arial"/>
        <family val="2"/>
      </rPr>
      <t>(papel)</t>
    </r>
  </si>
  <si>
    <t>Catálogo de frecuencia de actualización del registro</t>
  </si>
  <si>
    <t>Semanal o menos</t>
  </si>
  <si>
    <t>Quincenal</t>
  </si>
  <si>
    <t>Mensual</t>
  </si>
  <si>
    <t>Bimestral</t>
  </si>
  <si>
    <t>Trimestral</t>
  </si>
  <si>
    <t>Cuatrimestral</t>
  </si>
  <si>
    <t>Semestral</t>
  </si>
  <si>
    <t>Anual</t>
  </si>
  <si>
    <t>Periodos mayores a un año</t>
  </si>
  <si>
    <t xml:space="preserve">Corporaciones policiacas de los municipios o de las demarcaciones territoriales de su entidad federativa u otra(s) entidad(es) federativa(s) </t>
  </si>
  <si>
    <t xml:space="preserve">Corporaciones policiacas de su entidad federativa u otra(s) entidad(es) federativa(s) </t>
  </si>
  <si>
    <t>Corporaciones policiacas del ámbito federal</t>
  </si>
  <si>
    <t xml:space="preserve">Procuraduría General de Justicia o Fiscalía General de su entidad federativa u otra(s) entidad(es) federativa(s) </t>
  </si>
  <si>
    <t>Otras</t>
  </si>
  <si>
    <t>No se comparte la información registrada</t>
  </si>
  <si>
    <t>Catálogo de autoridades con las que se compartió la información registrada</t>
  </si>
  <si>
    <r>
      <t xml:space="preserve">Otro registro de información </t>
    </r>
    <r>
      <rPr>
        <i/>
        <sz val="8"/>
        <color theme="1"/>
        <rFont val="Arial"/>
        <family val="2"/>
      </rPr>
      <t>(especifique)</t>
    </r>
  </si>
  <si>
    <t>37.-</t>
  </si>
  <si>
    <t>38.-</t>
  </si>
  <si>
    <t xml:space="preserve">Establecer áreas o estancias de distinción o privilegio para las personas privadas de la libertad </t>
  </si>
  <si>
    <t>Propiciar o producir daño a personas, lugares, instalaciones, objetos o documentos que tenga bajo su cuidado o aquéllos a los que tenga acceso por motivo de su empleo, cargo o comisión</t>
  </si>
  <si>
    <t>Facilitar a las personas privadas de la libertad la realización de actividades no autorizadas</t>
  </si>
  <si>
    <t>Abandonar sus funciones sin causa justificada</t>
  </si>
  <si>
    <t>40.-</t>
  </si>
  <si>
    <t>Sanciones administrativas</t>
  </si>
  <si>
    <t>Sanciones económicas</t>
  </si>
  <si>
    <t xml:space="preserve">Suspensión del empleo, cargo o comisión </t>
  </si>
  <si>
    <t xml:space="preserve"> Destitución</t>
  </si>
  <si>
    <t xml:space="preserve">Arresto </t>
  </si>
  <si>
    <t>Otras sanciones administrativas</t>
  </si>
  <si>
    <t>41.-</t>
  </si>
  <si>
    <t>42.-</t>
  </si>
  <si>
    <t>43.-</t>
  </si>
  <si>
    <t>Abuso de autoridad</t>
  </si>
  <si>
    <t>Cohecho</t>
  </si>
  <si>
    <t>Delitos cometidos contra la administración de justicia</t>
  </si>
  <si>
    <t>Ejercicio abusivo de funciones</t>
  </si>
  <si>
    <t>Ejercicio indebido del servicio público</t>
  </si>
  <si>
    <t>Enriquecimiento ilícito</t>
  </si>
  <si>
    <t>Evasión de presos</t>
  </si>
  <si>
    <t>Peculado</t>
  </si>
  <si>
    <t>Tráfico de influencias</t>
  </si>
  <si>
    <t>44.-</t>
  </si>
  <si>
    <t>Revisión y control de personas que acuden a los centros penitenciarios con el fin de detectar sustancias, objetos prohibidos y personal no autorizado</t>
  </si>
  <si>
    <t xml:space="preserve"> Rotaciones del personal de seguridad, para evitar su colusión con los internos, familiares y/o defensores</t>
  </si>
  <si>
    <t>Vigilancia permanente de las rutas de tránsito de internos, personal, visitantes y puntos estratégicos en los centros penitenciarios</t>
  </si>
  <si>
    <t>Operativos sorpresas, de usuario simulado o similares con el fin de verificar el cumplimiento de normas</t>
  </si>
  <si>
    <t>Reubicación de personas privadas de la libertad de acuerdo con su perfil criminológico para evitar colusiones</t>
  </si>
  <si>
    <t>Reubicación de personas privadas de la libertad para evitar la sobrepoblación y hacinamiento</t>
  </si>
  <si>
    <t xml:space="preserve"> Establecimiento de aduanas en áreas críticas, adicionales a las ya existentes para la revisión del personal</t>
  </si>
  <si>
    <t>Sistemas de selección y/o designación de servidores públicos</t>
  </si>
  <si>
    <t>Difusión y capacitación a servidores públicos con base en códigos de ética</t>
  </si>
  <si>
    <t>Mecanismos de transparencia en la imposición de las sanciones disciplinarias a internos</t>
  </si>
  <si>
    <t>Derechos y obligaciones de las internas e internos procesados y/o sentenciados</t>
  </si>
  <si>
    <t>Derechos y obligaciones de las internas e internos en libertad y semilibertad</t>
  </si>
  <si>
    <t>Correctivos disciplinarios</t>
  </si>
  <si>
    <t>Custodia penitenciaria</t>
  </si>
  <si>
    <t>Funciones de seguridad y vigilancia en los centros penitenciarios</t>
  </si>
  <si>
    <t>Traslados</t>
  </si>
  <si>
    <t>Principios fundamentales del Sistema de Justicia Penal Acusatorio</t>
  </si>
  <si>
    <t>Mediación y pacificación en los centros de reclusión</t>
  </si>
  <si>
    <t>Técnicas de entrevista</t>
  </si>
  <si>
    <t>Manejo de armas</t>
  </si>
  <si>
    <t>Ley Nacional de Ejecución Penal</t>
  </si>
  <si>
    <t>45.-</t>
  </si>
  <si>
    <t>I.7. Marco regulatorio</t>
  </si>
  <si>
    <t>Nombre del protocolo</t>
  </si>
  <si>
    <r>
      <t xml:space="preserve">Tema
</t>
    </r>
    <r>
      <rPr>
        <i/>
        <sz val="8"/>
        <color theme="1"/>
        <rFont val="Arial"/>
        <family val="2"/>
      </rPr>
      <t>(Ver catálogo)</t>
    </r>
  </si>
  <si>
    <t>Catálogo de temas de los protocolos</t>
  </si>
  <si>
    <t xml:space="preserve">Protección civil </t>
  </si>
  <si>
    <t xml:space="preserve">Ingreso, egreso de las personas privadas de la libertad </t>
  </si>
  <si>
    <t xml:space="preserve">Uso de la fuerza </t>
  </si>
  <si>
    <t>Manejo de incidentes en los centros penitenciarios</t>
  </si>
  <si>
    <t xml:space="preserve">Revisión de las personas privadas de la libertad </t>
  </si>
  <si>
    <t>Resguardo de personas privadas de la libertad en situación de especial vulnerabilidad</t>
  </si>
  <si>
    <t>Ejecución de la sanción de aislamiento temporal</t>
  </si>
  <si>
    <t>Clasificación de áreas</t>
  </si>
  <si>
    <t xml:space="preserve">Tratamiento de adicciones </t>
  </si>
  <si>
    <t xml:space="preserve">Trabajo social </t>
  </si>
  <si>
    <t xml:space="preserve">Prevención de agresiones sexuales y de suicidios </t>
  </si>
  <si>
    <t>Urgencias médicas y traslado a hospitales</t>
  </si>
  <si>
    <t>Otros temas</t>
  </si>
  <si>
    <r>
      <t xml:space="preserve">Tipo de instrumento regulatorio establecido
</t>
    </r>
    <r>
      <rPr>
        <i/>
        <sz val="8"/>
        <color theme="1"/>
        <rFont val="Arial"/>
        <family val="2"/>
      </rPr>
      <t>(Ver catálogo)</t>
    </r>
  </si>
  <si>
    <t>Catálogo de temas objeto de la asociación</t>
  </si>
  <si>
    <t>Mejorar de las condiciones de vida de las personas privadas de la libertad</t>
  </si>
  <si>
    <t>Reubicación de las personas privadas de la libertad para evitar la sobrepoblación y hacinamiento</t>
  </si>
  <si>
    <t>Mejora de la infraestructura de los centros penitenciarios</t>
  </si>
  <si>
    <t>Reclusión de personas privadas de la libertad que requieran medidas especiales de seguridad o de vigilancia</t>
  </si>
  <si>
    <t>Convenio</t>
  </si>
  <si>
    <t>Contrato</t>
  </si>
  <si>
    <t>Acuerdo</t>
  </si>
  <si>
    <t>Señale el tipo de información generada por dicho órgano o unidad al cierre del año 2019.</t>
  </si>
  <si>
    <t>51.-</t>
  </si>
  <si>
    <t>1. Hombres</t>
  </si>
  <si>
    <t>2. Mujeres</t>
  </si>
  <si>
    <t>52.-</t>
  </si>
  <si>
    <t>Por delitos del fuero común</t>
  </si>
  <si>
    <t>Por delitos del fuero federal</t>
  </si>
  <si>
    <t>Por delitos del fuero común y delitos del fuero federal</t>
  </si>
  <si>
    <t>53.-</t>
  </si>
  <si>
    <t>54.-</t>
  </si>
  <si>
    <t>55.-</t>
  </si>
  <si>
    <t>56.-</t>
  </si>
  <si>
    <t>Fuero del delito</t>
  </si>
  <si>
    <t>Primera vez</t>
  </si>
  <si>
    <t>Reincidentes</t>
  </si>
  <si>
    <t>Reingresos</t>
  </si>
  <si>
    <t>57.-</t>
  </si>
  <si>
    <t xml:space="preserve">Bien jurídico </t>
  </si>
  <si>
    <t>Código</t>
  </si>
  <si>
    <t>Tipos de delitos</t>
  </si>
  <si>
    <t>01.01</t>
  </si>
  <si>
    <t>01.02</t>
  </si>
  <si>
    <t>01.03</t>
  </si>
  <si>
    <t>01.04</t>
  </si>
  <si>
    <t>01.99</t>
  </si>
  <si>
    <t>Homicidio</t>
  </si>
  <si>
    <t>Feminicidio</t>
  </si>
  <si>
    <t>Aborto</t>
  </si>
  <si>
    <t>Lesiones</t>
  </si>
  <si>
    <t>Otros delitos que atentan contra la vida y la integridad corporal</t>
  </si>
  <si>
    <t xml:space="preserve">La vida y la integridad corporal </t>
  </si>
  <si>
    <t xml:space="preserve">01. </t>
  </si>
  <si>
    <t>02.01</t>
  </si>
  <si>
    <t>02.02</t>
  </si>
  <si>
    <t>02.03</t>
  </si>
  <si>
    <t>02.04</t>
  </si>
  <si>
    <t>02.05</t>
  </si>
  <si>
    <t>02.06</t>
  </si>
  <si>
    <t>Privación de la libertad</t>
  </si>
  <si>
    <t>Tráfico de menores</t>
  </si>
  <si>
    <t>Retención o sustracción de menores e incapaces</t>
  </si>
  <si>
    <t>Rapto</t>
  </si>
  <si>
    <t>Desaparición forzada de personas</t>
  </si>
  <si>
    <t>Secuestro</t>
  </si>
  <si>
    <t>Secuestro extorsivo</t>
  </si>
  <si>
    <t>Secuestro en calidad de rehén</t>
  </si>
  <si>
    <t>Secuestro para causar daño</t>
  </si>
  <si>
    <t>Secuestro exprés</t>
  </si>
  <si>
    <t>Otro tipo de secuestro</t>
  </si>
  <si>
    <t>02.06.01</t>
  </si>
  <si>
    <t>02.06.02</t>
  </si>
  <si>
    <t>02.06.03</t>
  </si>
  <si>
    <t>02.06.04</t>
  </si>
  <si>
    <t>02.06.99</t>
  </si>
  <si>
    <t>02.99</t>
  </si>
  <si>
    <t>Otros delitos que atentan contra la libertad personal</t>
  </si>
  <si>
    <t xml:space="preserve">02. </t>
  </si>
  <si>
    <t>La libertad personal</t>
  </si>
  <si>
    <t>03.01</t>
  </si>
  <si>
    <t>03.02</t>
  </si>
  <si>
    <t>03.03</t>
  </si>
  <si>
    <t>03.04</t>
  </si>
  <si>
    <t>Abuso sexual</t>
  </si>
  <si>
    <t>Acoso sexual</t>
  </si>
  <si>
    <t>Hostigamiento sexual</t>
  </si>
  <si>
    <t>Violación</t>
  </si>
  <si>
    <t>Violación simple</t>
  </si>
  <si>
    <t>Violación equiparada por introducir cualquier elemento, instrumento o cualquier parte del cuerpo humano, distinto al pene</t>
  </si>
  <si>
    <t>Violación equiparada en contra de menores e incapaces</t>
  </si>
  <si>
    <t>Otro tipo de violación</t>
  </si>
  <si>
    <t>03.04.01</t>
  </si>
  <si>
    <t>03.04.02</t>
  </si>
  <si>
    <t>03.04.03</t>
  </si>
  <si>
    <t>03.04.99</t>
  </si>
  <si>
    <t>03.05</t>
  </si>
  <si>
    <t>03.06</t>
  </si>
  <si>
    <t>03.99</t>
  </si>
  <si>
    <t>Estupro</t>
  </si>
  <si>
    <t>Incesto</t>
  </si>
  <si>
    <t>Otros delitos que atentan contra la libertad y la seguridad sexual</t>
  </si>
  <si>
    <t xml:space="preserve">03. </t>
  </si>
  <si>
    <t>La libertad y la seguridad sexual</t>
  </si>
  <si>
    <t>04.01</t>
  </si>
  <si>
    <t>Robo</t>
  </si>
  <si>
    <t>Robo simple</t>
  </si>
  <si>
    <t>Robo a casa habitación</t>
  </si>
  <si>
    <t>Robo de vehículo</t>
  </si>
  <si>
    <t>Robo de autopartes</t>
  </si>
  <si>
    <t>Robo a transeúnte en vía pública</t>
  </si>
  <si>
    <t>Robo a transeúnte en espacio abierto al público</t>
  </si>
  <si>
    <t>Robo a persona en un lugar privado</t>
  </si>
  <si>
    <t>Robo a transportista</t>
  </si>
  <si>
    <t>Robo en transporte público individual</t>
  </si>
  <si>
    <t>Robo en transporte público colectivo</t>
  </si>
  <si>
    <t>Robo en transporte individual</t>
  </si>
  <si>
    <t>Robo a institución bancaria</t>
  </si>
  <si>
    <t>Robo a negocio</t>
  </si>
  <si>
    <t>Robo de ganado</t>
  </si>
  <si>
    <t>Robo de maquinaria</t>
  </si>
  <si>
    <t>Robo de energía eléctrica</t>
  </si>
  <si>
    <t>Otros robos</t>
  </si>
  <si>
    <t>04.01.01</t>
  </si>
  <si>
    <t>04.01.02</t>
  </si>
  <si>
    <t>04.01.03</t>
  </si>
  <si>
    <t>04.01.04</t>
  </si>
  <si>
    <t>04.01.05</t>
  </si>
  <si>
    <t>04.01.06</t>
  </si>
  <si>
    <t>04.01.07</t>
  </si>
  <si>
    <t>04.01.08</t>
  </si>
  <si>
    <t>04.01.09</t>
  </si>
  <si>
    <t>04.01.10</t>
  </si>
  <si>
    <t>04.01.11</t>
  </si>
  <si>
    <t>04.01.12</t>
  </si>
  <si>
    <t>04.01.13</t>
  </si>
  <si>
    <t>04.01.14</t>
  </si>
  <si>
    <t>04.01.15</t>
  </si>
  <si>
    <t>04.01.16</t>
  </si>
  <si>
    <t>04.01.99</t>
  </si>
  <si>
    <t>04.02</t>
  </si>
  <si>
    <t>Delitos en materia de hidrocarburos y sus derivados</t>
  </si>
  <si>
    <t>04.02.01</t>
  </si>
  <si>
    <t>04.02.02</t>
  </si>
  <si>
    <t>04.02.03</t>
  </si>
  <si>
    <t>04.02.99</t>
  </si>
  <si>
    <t>Sustracción de hidrocarburos y sus derivados</t>
  </si>
  <si>
    <t>Aprovechamiento de hidrocarburos y sus derivados</t>
  </si>
  <si>
    <t>Posesión ilícita de hidrocarburos y sus derivados</t>
  </si>
  <si>
    <t>Otros delitos en materia de hidrocarburos y sus derivados</t>
  </si>
  <si>
    <t>04.03</t>
  </si>
  <si>
    <t>Fraude</t>
  </si>
  <si>
    <t>04.04</t>
  </si>
  <si>
    <t>Abuso de confianza</t>
  </si>
  <si>
    <t>04.05</t>
  </si>
  <si>
    <t>Extorsión</t>
  </si>
  <si>
    <t>04.05.01</t>
  </si>
  <si>
    <t>Extorsión cometida por vía telefónica o cualquier otro medio electrónico o de comunicación</t>
  </si>
  <si>
    <t>04.05.99</t>
  </si>
  <si>
    <t>Otro tipo de extorsión</t>
  </si>
  <si>
    <t>04.06</t>
  </si>
  <si>
    <t>Daño a la propiedad</t>
  </si>
  <si>
    <t>04.07</t>
  </si>
  <si>
    <t>Despojo</t>
  </si>
  <si>
    <t>04.99</t>
  </si>
  <si>
    <t>Otros delitos que atentan contra el patrimonio</t>
  </si>
  <si>
    <t xml:space="preserve">04. </t>
  </si>
  <si>
    <t>El patrimonio</t>
  </si>
  <si>
    <t>05.01</t>
  </si>
  <si>
    <t>Violencia familiar</t>
  </si>
  <si>
    <t>05.02</t>
  </si>
  <si>
    <t>Incumplimiento de obligaciones familiares</t>
  </si>
  <si>
    <t>05.99</t>
  </si>
  <si>
    <t>Otros delitos contra la familia</t>
  </si>
  <si>
    <t xml:space="preserve">05. </t>
  </si>
  <si>
    <t>La familia</t>
  </si>
  <si>
    <t>06.01</t>
  </si>
  <si>
    <t>Delitos contra el libre desarrollo de la personalidad</t>
  </si>
  <si>
    <t>Corrupción de menores e incapaces</t>
  </si>
  <si>
    <t>Prostitución de menores e incapaces</t>
  </si>
  <si>
    <t>Pornografía infantil</t>
  </si>
  <si>
    <t>Turismo sexual</t>
  </si>
  <si>
    <t>Pederastia</t>
  </si>
  <si>
    <t>Otros delitos contra el libre desarrollo de la personalidad</t>
  </si>
  <si>
    <t>06.01.01</t>
  </si>
  <si>
    <t>06.01.02</t>
  </si>
  <si>
    <t>06.01.03</t>
  </si>
  <si>
    <t>06.01.04</t>
  </si>
  <si>
    <t>06.01.05</t>
  </si>
  <si>
    <t>06.01.99</t>
  </si>
  <si>
    <t>06.02</t>
  </si>
  <si>
    <t>Trata de personas</t>
  </si>
  <si>
    <t>Trata de personas con fines de explotación sexual</t>
  </si>
  <si>
    <t>Trata de personas con fines de trabajo o servicios forzados</t>
  </si>
  <si>
    <t>Trata de personas con fines de tráfico de órganos</t>
  </si>
  <si>
    <t>Trata de personas con otros fines</t>
  </si>
  <si>
    <t>06.02.01</t>
  </si>
  <si>
    <t>06.02.02</t>
  </si>
  <si>
    <t>06.02.03</t>
  </si>
  <si>
    <t>06.02.99</t>
  </si>
  <si>
    <t>06.03</t>
  </si>
  <si>
    <t>Violencia de género en todas sus modalidades distinta a la violencia familiar</t>
  </si>
  <si>
    <t>06.04</t>
  </si>
  <si>
    <t>Discriminación</t>
  </si>
  <si>
    <t>06.05</t>
  </si>
  <si>
    <t>Lenocinio</t>
  </si>
  <si>
    <t>06.99</t>
  </si>
  <si>
    <t>Otros delitos contra la sociedad</t>
  </si>
  <si>
    <t>07.01</t>
  </si>
  <si>
    <t>Delitos contra la salud relacionados con narcóticos en su modalidad de narcomenudeo</t>
  </si>
  <si>
    <t xml:space="preserve">06. </t>
  </si>
  <si>
    <t>La sociedad</t>
  </si>
  <si>
    <t>Posesión simple de narcóticos</t>
  </si>
  <si>
    <t>Posesión con fines de comercio o suministro de narcóticos</t>
  </si>
  <si>
    <t xml:space="preserve">Comercio de narcóticos </t>
  </si>
  <si>
    <t xml:space="preserve">Suministro de narcóticos </t>
  </si>
  <si>
    <t>Otros delitos contra la salud relacionados con narcóticos en su modalidad de narcomenudeo</t>
  </si>
  <si>
    <t>07.01.01</t>
  </si>
  <si>
    <t>07.01.02</t>
  </si>
  <si>
    <t>07.01.03</t>
  </si>
  <si>
    <t>07.01.04</t>
  </si>
  <si>
    <t>07.01.99</t>
  </si>
  <si>
    <t>07.02</t>
  </si>
  <si>
    <t>Delitos federales contra la salud relacionados con narcóticos</t>
  </si>
  <si>
    <t>Producción de narcóticos</t>
  </si>
  <si>
    <t>Transporte de narcóticos</t>
  </si>
  <si>
    <t>Tráfico de narcóticos</t>
  </si>
  <si>
    <t>Comercio de narcóticos</t>
  </si>
  <si>
    <t>Suministro de narcóticos</t>
  </si>
  <si>
    <t>Posesión de narcóticos</t>
  </si>
  <si>
    <t>Otros delitos federales contra la salud relacionados con narcóticos</t>
  </si>
  <si>
    <t>07.02.01</t>
  </si>
  <si>
    <t>07.02.02</t>
  </si>
  <si>
    <t>07.02.03</t>
  </si>
  <si>
    <t>07.02.04</t>
  </si>
  <si>
    <t>07.02.05</t>
  </si>
  <si>
    <t>07.02.06</t>
  </si>
  <si>
    <t>07.02.99</t>
  </si>
  <si>
    <t>07.03</t>
  </si>
  <si>
    <t>07.04</t>
  </si>
  <si>
    <t>Delitos en materia de armas y objetos prohibidos</t>
  </si>
  <si>
    <t>07.05</t>
  </si>
  <si>
    <t>Delitos de delincuencia organizada</t>
  </si>
  <si>
    <t>07.06</t>
  </si>
  <si>
    <t>Delitos en materia de armas, explosivos y otros materiales destructivos</t>
  </si>
  <si>
    <t>Portación ilícita de armas</t>
  </si>
  <si>
    <t>Posesión ilícita de armas, cartuchos y cargadores</t>
  </si>
  <si>
    <t>Acopio ilícito de armas</t>
  </si>
  <si>
    <t>Tráfico ilícito de armas, explosivos y otros materiales destructivos</t>
  </si>
  <si>
    <t>Otros delitos en materia de armas, explosivos y otros materiales destructivos</t>
  </si>
  <si>
    <t xml:space="preserve">07.06.01 </t>
  </si>
  <si>
    <t xml:space="preserve">07.06.02 </t>
  </si>
  <si>
    <t xml:space="preserve">07.06.03 </t>
  </si>
  <si>
    <t xml:space="preserve">07.06.04 </t>
  </si>
  <si>
    <t xml:space="preserve">07.06.99 </t>
  </si>
  <si>
    <t>07.07</t>
  </si>
  <si>
    <t>Asociación delictuosa</t>
  </si>
  <si>
    <t>07.08</t>
  </si>
  <si>
    <t>Terrorismo</t>
  </si>
  <si>
    <t>07.99</t>
  </si>
  <si>
    <t>Otros delitos contra la seguridad pública y la seguridad del Estado</t>
  </si>
  <si>
    <t>07.</t>
  </si>
  <si>
    <t>La seguridad pública y la seguridad del Estado</t>
  </si>
  <si>
    <t>08.01</t>
  </si>
  <si>
    <t>Delitos por hechos de corrupción</t>
  </si>
  <si>
    <t>08.01.01</t>
  </si>
  <si>
    <t>08.01.02</t>
  </si>
  <si>
    <t>08.01.03</t>
  </si>
  <si>
    <t>08.01.04</t>
  </si>
  <si>
    <t>08.01.05</t>
  </si>
  <si>
    <t>08.01.06</t>
  </si>
  <si>
    <t>08.01.07</t>
  </si>
  <si>
    <t>08.01.99</t>
  </si>
  <si>
    <t>Otros delitos por hechos de corrupción</t>
  </si>
  <si>
    <t>08.02</t>
  </si>
  <si>
    <t>Delitos contra la administración de justicia</t>
  </si>
  <si>
    <t>En materia de amparo</t>
  </si>
  <si>
    <t>Otros delitos contra la administración de justicia</t>
  </si>
  <si>
    <t>08.02.01</t>
  </si>
  <si>
    <t>08.02.99</t>
  </si>
  <si>
    <t>08.03</t>
  </si>
  <si>
    <t>Delitos en materia fiscal</t>
  </si>
  <si>
    <t>08.04</t>
  </si>
  <si>
    <t>Delitos electorales</t>
  </si>
  <si>
    <t>08.99</t>
  </si>
  <si>
    <t>Otros delitos contra la administración del Estado</t>
  </si>
  <si>
    <t>08.</t>
  </si>
  <si>
    <t xml:space="preserve"> La administración del Estado</t>
  </si>
  <si>
    <t>09.01</t>
  </si>
  <si>
    <t>Amenazas</t>
  </si>
  <si>
    <t>09.02</t>
  </si>
  <si>
    <t>Allanamiento de morada</t>
  </si>
  <si>
    <t>09.03</t>
  </si>
  <si>
    <t>Falsedad</t>
  </si>
  <si>
    <t>09.04</t>
  </si>
  <si>
    <t>Falsificación</t>
  </si>
  <si>
    <t>09.05</t>
  </si>
  <si>
    <t>Delitos contra el medio ambiente, el equilibrio ecológico y la gestión ambiental</t>
  </si>
  <si>
    <t xml:space="preserve">Tráfico de flora o fauna silvestres en peligro de extinción, amenazadas o sujetas a protección </t>
  </si>
  <si>
    <t xml:space="preserve">Comercialización de flora o fauna silvestres en peligro de extinción, amenazadas o sujetas a protección </t>
  </si>
  <si>
    <t>Caza, pesca o tala ilegal de flora o fauna silvestres en peligro de extinción, amenazadas o sujetas a protección</t>
  </si>
  <si>
    <t>Transporte o manejo de residuos peligrosos</t>
  </si>
  <si>
    <t>Daños a los ecosistemas o sus elementos</t>
  </si>
  <si>
    <t>Otros delitos contra el medio ambiente, el equilibrio ecológico y la gestión ambiental</t>
  </si>
  <si>
    <t>09.05.01</t>
  </si>
  <si>
    <t>09.05.02</t>
  </si>
  <si>
    <t>09.05.03</t>
  </si>
  <si>
    <t>09.05.04</t>
  </si>
  <si>
    <t>09.05.05</t>
  </si>
  <si>
    <t>09.05.99</t>
  </si>
  <si>
    <t>09.06</t>
  </si>
  <si>
    <t>Delitos en materia de vías de comunicación y correspondencia</t>
  </si>
  <si>
    <t>09.07</t>
  </si>
  <si>
    <t>Delitos en materia de migración</t>
  </si>
  <si>
    <t>Tráfico de indocumentados</t>
  </si>
  <si>
    <t>Otros delitos en materia de migración</t>
  </si>
  <si>
    <t>09.07.01</t>
  </si>
  <si>
    <t>09.07.99</t>
  </si>
  <si>
    <t>09.08</t>
  </si>
  <si>
    <t>Delitos en materia de derechos de autor</t>
  </si>
  <si>
    <t>09.09</t>
  </si>
  <si>
    <t>Delitos en materia de instituciones de crédito, inversión, fianzas y seguros</t>
  </si>
  <si>
    <t>09.10</t>
  </si>
  <si>
    <t>Delitos en materia de propiedad industrial</t>
  </si>
  <si>
    <t>09.11</t>
  </si>
  <si>
    <t>Delitos contra la salud no relacionados con narcóticos</t>
  </si>
  <si>
    <t>09.12</t>
  </si>
  <si>
    <t xml:space="preserve">Encubrimiento </t>
  </si>
  <si>
    <t>09.13</t>
  </si>
  <si>
    <t>Operaciones con recursos de procedencia ilícita</t>
  </si>
  <si>
    <t>09.14</t>
  </si>
  <si>
    <t xml:space="preserve">Tortura </t>
  </si>
  <si>
    <t>09.15</t>
  </si>
  <si>
    <t>Suplantación y usurpación de identidad</t>
  </si>
  <si>
    <t>09.16</t>
  </si>
  <si>
    <t>Delitos contra la seguridad de los datos y/o sistemas o equipos informáticos</t>
  </si>
  <si>
    <t>Acceso ilícito a sistemas o equipos informáticos</t>
  </si>
  <si>
    <t>Daños a datos informáticos</t>
  </si>
  <si>
    <t>Interferir en el buen funcionamiento de sistemas o equipos informáticos</t>
  </si>
  <si>
    <t>Otros delitos contra la seguridad de los datos y/o sistemas o equipos informáticos</t>
  </si>
  <si>
    <t>09.16.01</t>
  </si>
  <si>
    <t>09.16.02</t>
  </si>
  <si>
    <t>09.16.03</t>
  </si>
  <si>
    <t>09.16.99</t>
  </si>
  <si>
    <t>09.17</t>
  </si>
  <si>
    <t>Tratos o penas crueles, inhumanos o degradantes</t>
  </si>
  <si>
    <t>09.99</t>
  </si>
  <si>
    <t xml:space="preserve">Otros delitos </t>
  </si>
  <si>
    <t xml:space="preserve">09. </t>
  </si>
  <si>
    <t>Otros (bienes jurídicos)</t>
  </si>
  <si>
    <t>58.-</t>
  </si>
  <si>
    <t>59.-</t>
  </si>
  <si>
    <t>60.-</t>
  </si>
  <si>
    <t>61.-</t>
  </si>
  <si>
    <t>De 50 a 54 años</t>
  </si>
  <si>
    <t>No identificado</t>
  </si>
  <si>
    <t>62.-</t>
  </si>
  <si>
    <t>Ninguno</t>
  </si>
  <si>
    <t>63.-</t>
  </si>
  <si>
    <t>Nacionalidad</t>
  </si>
  <si>
    <t>Mexicana</t>
  </si>
  <si>
    <t>Estadounidense</t>
  </si>
  <si>
    <t>Canadiense</t>
  </si>
  <si>
    <t>Beliceña</t>
  </si>
  <si>
    <t>Costarricense</t>
  </si>
  <si>
    <t>Guatemalteca</t>
  </si>
  <si>
    <t>Hondureña</t>
  </si>
  <si>
    <t>Nicaragüense</t>
  </si>
  <si>
    <t>Panameña</t>
  </si>
  <si>
    <t>Salvadoreña</t>
  </si>
  <si>
    <t>Argentina</t>
  </si>
  <si>
    <t>Brasileña</t>
  </si>
  <si>
    <t>Colombiana</t>
  </si>
  <si>
    <t>De algún país del Caribe*</t>
  </si>
  <si>
    <t>De algún país Europeo</t>
  </si>
  <si>
    <t>De algún país Asiático</t>
  </si>
  <si>
    <t>De algún país Africano</t>
  </si>
  <si>
    <t>De algún país de Oceanía</t>
  </si>
  <si>
    <r>
      <t xml:space="preserve">Otras nacionalidades de Sudamérica </t>
    </r>
    <r>
      <rPr>
        <i/>
        <sz val="8"/>
        <color theme="1"/>
        <rFont val="Arial"/>
        <family val="2"/>
      </rPr>
      <t>(distintas a las 3 anteriores)</t>
    </r>
  </si>
  <si>
    <t>64.-</t>
  </si>
  <si>
    <t>Condición de alfabetismo</t>
  </si>
  <si>
    <t>Sabe leer y escribir</t>
  </si>
  <si>
    <t>No sabe leer y escribir</t>
  </si>
  <si>
    <t>65.-</t>
  </si>
  <si>
    <t>Condición de dominio del español</t>
  </si>
  <si>
    <t>Ninguna</t>
  </si>
  <si>
    <t>Hokana</t>
  </si>
  <si>
    <t>Chinanteca</t>
  </si>
  <si>
    <t>Otopame</t>
  </si>
  <si>
    <t>Oaxaqueña</t>
  </si>
  <si>
    <t>Huave</t>
  </si>
  <si>
    <t>Tlapaneca</t>
  </si>
  <si>
    <t>Totonaca</t>
  </si>
  <si>
    <t>Mixe-Zoque</t>
  </si>
  <si>
    <t>Maya</t>
  </si>
  <si>
    <t>Yutoazteca</t>
  </si>
  <si>
    <t>Tarasca</t>
  </si>
  <si>
    <t>Algonquina</t>
  </si>
  <si>
    <t>Funcionarios, directores y jefes</t>
  </si>
  <si>
    <t xml:space="preserve">Profesionistas y técnicos </t>
  </si>
  <si>
    <t>Trabajadores auxiliares en actividades administrativas</t>
  </si>
  <si>
    <t>Comerciantes, empleados en ventas y agentes de ventas</t>
  </si>
  <si>
    <t>Trabajadores en servicios personales y vigilancia</t>
  </si>
  <si>
    <t>Trabajadores en actividades agrícolas, ganaderas, forestales, caza y pesca</t>
  </si>
  <si>
    <t>Trabajadores artesanales</t>
  </si>
  <si>
    <t>Operadores de maquinaria industrial, ensambladores, choferes y conductores de transporte</t>
  </si>
  <si>
    <t>Trabajadores en actividades elementales y de apoyo</t>
  </si>
  <si>
    <t>No ejercía alguna ocupación</t>
  </si>
  <si>
    <t>68.-</t>
  </si>
  <si>
    <t>Lugar habitual de residencia</t>
  </si>
  <si>
    <t>Esta entidad federativa</t>
  </si>
  <si>
    <t>Otra entidad federativa</t>
  </si>
  <si>
    <t>Estados Unidos de Norteamérica</t>
  </si>
  <si>
    <t>Canadá</t>
  </si>
  <si>
    <t>Algún país de Centroamérica</t>
  </si>
  <si>
    <t>Algún país de Sudamérica</t>
  </si>
  <si>
    <t>Algún país del Caribe*</t>
  </si>
  <si>
    <t>Algún país de Europa</t>
  </si>
  <si>
    <t>Algún país de Asia</t>
  </si>
  <si>
    <t>Algún país de África</t>
  </si>
  <si>
    <t>Algún país de Oceanía</t>
  </si>
  <si>
    <t>69.-</t>
  </si>
  <si>
    <t>Chinanteco</t>
  </si>
  <si>
    <t>Ch'ol</t>
  </si>
  <si>
    <t>Cora</t>
  </si>
  <si>
    <t>Huasteco</t>
  </si>
  <si>
    <t>Huichol</t>
  </si>
  <si>
    <t>Mayo</t>
  </si>
  <si>
    <t>Mazahua</t>
  </si>
  <si>
    <t>Mazateco</t>
  </si>
  <si>
    <t>Mixe</t>
  </si>
  <si>
    <t>Mixteco</t>
  </si>
  <si>
    <t>Náhuatl</t>
  </si>
  <si>
    <t>Otomí</t>
  </si>
  <si>
    <t>Tarasco/Purépecha</t>
  </si>
  <si>
    <t>Tarahumara</t>
  </si>
  <si>
    <t>Tepehuano</t>
  </si>
  <si>
    <t>Tlapaneco</t>
  </si>
  <si>
    <t>Totonaco</t>
  </si>
  <si>
    <t>Tseltal</t>
  </si>
  <si>
    <t>Tsotsil</t>
  </si>
  <si>
    <t>Yaqui</t>
  </si>
  <si>
    <t>Zapoteco</t>
  </si>
  <si>
    <t>Zoque</t>
  </si>
  <si>
    <t>26.</t>
  </si>
  <si>
    <t>71.-</t>
  </si>
  <si>
    <t>72.-</t>
  </si>
  <si>
    <t>73.-</t>
  </si>
  <si>
    <t>Sujeta a proceso</t>
  </si>
  <si>
    <t>Por sentencia absolutoria</t>
  </si>
  <si>
    <t>Por sentencia revocatoria</t>
  </si>
  <si>
    <t>Por libertad anticipada</t>
  </si>
  <si>
    <t>Por libertad condicionada</t>
  </si>
  <si>
    <r>
      <t xml:space="preserve">Otro tipo de egreso </t>
    </r>
    <r>
      <rPr>
        <i/>
        <sz val="8"/>
        <color theme="1"/>
        <rFont val="Arial"/>
        <family val="2"/>
      </rPr>
      <t>(especifique)</t>
    </r>
  </si>
  <si>
    <t>74.-</t>
  </si>
  <si>
    <t>Centros penitenciarios</t>
  </si>
  <si>
    <t>75.-</t>
  </si>
  <si>
    <t>76.-</t>
  </si>
  <si>
    <t>77.-</t>
  </si>
  <si>
    <t>79.-</t>
  </si>
  <si>
    <t>80.-</t>
  </si>
  <si>
    <t>81.-</t>
  </si>
  <si>
    <t>82.-</t>
  </si>
  <si>
    <t>83.-</t>
  </si>
  <si>
    <t>84.-</t>
  </si>
  <si>
    <t>85.-</t>
  </si>
  <si>
    <t>86.-</t>
  </si>
  <si>
    <t>Sin sentencia</t>
  </si>
  <si>
    <t>Sentencia definitiva</t>
  </si>
  <si>
    <t>91.-</t>
  </si>
  <si>
    <t>Rango de tiempo en espera de sentencia</t>
  </si>
  <si>
    <t>Menos de 3 meses</t>
  </si>
  <si>
    <t>De 3 meses hasta menos de 6 meses</t>
  </si>
  <si>
    <t>De 6 meses hasta menos 12 meses</t>
  </si>
  <si>
    <t>92.-</t>
  </si>
  <si>
    <t>Rango de tiempo de la sentencia</t>
  </si>
  <si>
    <t>Menor a 6 meses</t>
  </si>
  <si>
    <t>De 6 meses hasta menos de 1 año</t>
  </si>
  <si>
    <t>De 1 año hasta menos de 2 años</t>
  </si>
  <si>
    <t>De 2 años hasta menos de 3 años</t>
  </si>
  <si>
    <t>De 3 años hasta menos de 4 años</t>
  </si>
  <si>
    <t>De 4 años hasta menos de 5 años</t>
  </si>
  <si>
    <t>De 5 años hasta menos de 10 años</t>
  </si>
  <si>
    <t>De 10 años hasta menos de 15 años</t>
  </si>
  <si>
    <t>De 15 años hasta menos de 20 años</t>
  </si>
  <si>
    <t>De 20 años hasta menos de 25 años</t>
  </si>
  <si>
    <t>De 25 años hasta menos de 30 años</t>
  </si>
  <si>
    <t>De 30 años hasta menos de 35 años</t>
  </si>
  <si>
    <t>De 35 años hasta menos de 40 años</t>
  </si>
  <si>
    <t>De 40 años hasta menos de 45 años</t>
  </si>
  <si>
    <t>De 45 años hasta menos de 50 años</t>
  </si>
  <si>
    <t>93.-</t>
  </si>
  <si>
    <t>Con sentencia</t>
  </si>
  <si>
    <t>94.-</t>
  </si>
  <si>
    <t>95.-</t>
  </si>
  <si>
    <t>96.-</t>
  </si>
  <si>
    <t>97.-</t>
  </si>
  <si>
    <t>98.-</t>
  </si>
  <si>
    <t>99.-</t>
  </si>
  <si>
    <t>100.-</t>
  </si>
  <si>
    <t>101.-</t>
  </si>
  <si>
    <t>102.-</t>
  </si>
  <si>
    <t>103.-</t>
  </si>
  <si>
    <t>104.-</t>
  </si>
  <si>
    <r>
      <t xml:space="preserve">Edad
</t>
    </r>
    <r>
      <rPr>
        <i/>
        <sz val="8"/>
        <color theme="1"/>
        <rFont val="Arial"/>
        <family val="2"/>
      </rPr>
      <t>(años cumplidos)</t>
    </r>
  </si>
  <si>
    <t>Un año</t>
  </si>
  <si>
    <t>Dos años</t>
  </si>
  <si>
    <t>Tres años</t>
  </si>
  <si>
    <t>Cuatro años</t>
  </si>
  <si>
    <t>Cinco años</t>
  </si>
  <si>
    <t>Delito</t>
  </si>
  <si>
    <t>106.-</t>
  </si>
  <si>
    <t xml:space="preserve">Delito </t>
  </si>
  <si>
    <t xml:space="preserve">Total </t>
  </si>
  <si>
    <t>Opio</t>
  </si>
  <si>
    <t>Diacetilmorfina o Heroína</t>
  </si>
  <si>
    <t>Cannabis sativa, índica o mariguana</t>
  </si>
  <si>
    <t>Cocaína</t>
  </si>
  <si>
    <t>Lisergida (LSD)</t>
  </si>
  <si>
    <t>MDA, Metilendioxianfetamina</t>
  </si>
  <si>
    <t>MDMA, dl-34-metilendioxi-n-dimetilfeniletilamina</t>
  </si>
  <si>
    <t>Metanfetamina</t>
  </si>
  <si>
    <t>107.-</t>
  </si>
  <si>
    <t>108.-</t>
  </si>
  <si>
    <t>109.-</t>
  </si>
  <si>
    <t>110.-</t>
  </si>
  <si>
    <t>111.-</t>
  </si>
  <si>
    <t>Espacios para visitas conyugales</t>
  </si>
  <si>
    <t>Espacios para visitas familiares</t>
  </si>
  <si>
    <t>Espacios deportivos</t>
  </si>
  <si>
    <t>Intentos de evasión de presos</t>
  </si>
  <si>
    <t>Motines</t>
  </si>
  <si>
    <t>Riñas</t>
  </si>
  <si>
    <t>112.-</t>
  </si>
  <si>
    <t>Personas fallecidas</t>
  </si>
  <si>
    <t>Personas heridas</t>
  </si>
  <si>
    <t>113.-</t>
  </si>
  <si>
    <t>Causas de fallecimiento</t>
  </si>
  <si>
    <t>Homicidios</t>
  </si>
  <si>
    <t>Homicidio doloso</t>
  </si>
  <si>
    <t>Homicidio culposo</t>
  </si>
  <si>
    <t>Suicidio</t>
  </si>
  <si>
    <t>Accidentes</t>
  </si>
  <si>
    <t>114.-</t>
  </si>
  <si>
    <t>Por causas naturales</t>
  </si>
  <si>
    <t>115.-</t>
  </si>
  <si>
    <r>
      <t xml:space="preserve">Otra </t>
    </r>
    <r>
      <rPr>
        <i/>
        <sz val="8"/>
        <color theme="1"/>
        <rFont val="Arial"/>
        <family val="2"/>
      </rPr>
      <t>(especifique)</t>
    </r>
  </si>
  <si>
    <t>116.-</t>
  </si>
  <si>
    <t>117.-</t>
  </si>
  <si>
    <t>118.-</t>
  </si>
  <si>
    <t>Recibiendo capacitación</t>
  </si>
  <si>
    <t>119.-</t>
  </si>
  <si>
    <t>Artes y humanidades</t>
  </si>
  <si>
    <t>Ciencias sociales, administración y derecho</t>
  </si>
  <si>
    <t>Ciencias naturales, exactas y de la computación</t>
  </si>
  <si>
    <t>Ingeniería, manufactura y construcción</t>
  </si>
  <si>
    <t>Agronomía y veterinaria</t>
  </si>
  <si>
    <t>Salud</t>
  </si>
  <si>
    <t>120.-</t>
  </si>
  <si>
    <t>Pintores, diseñadores y dibujantes artísticos, escultores y escenógrafos</t>
  </si>
  <si>
    <t>Profesores de nivel básico</t>
  </si>
  <si>
    <t>Artesanos</t>
  </si>
  <si>
    <t>Trabajadores en actividades agrícolas y extracción de materias</t>
  </si>
  <si>
    <t>Operadores de elementos de construcción, equipos e instalaciones eléctricas</t>
  </si>
  <si>
    <t>Maquiladores</t>
  </si>
  <si>
    <t>121.-</t>
  </si>
  <si>
    <t>Campañas de empleo</t>
  </si>
  <si>
    <t>Orientación jurídica</t>
  </si>
  <si>
    <t>Orientación para autoempleo</t>
  </si>
  <si>
    <t>Certificación de habilidades laborales</t>
  </si>
  <si>
    <t>Salas de lectura</t>
  </si>
  <si>
    <t>122.-</t>
  </si>
  <si>
    <t>123.-</t>
  </si>
  <si>
    <t>Prestación de tratamientos para enfermedades agudas, crónicas y crónico-degenerativas, incluyendo las enfermedades mentales</t>
  </si>
  <si>
    <t>Prescripción de dietas nutricionales</t>
  </si>
  <si>
    <t>Ejecución de programas para la rehabilitación de adicciones</t>
  </si>
  <si>
    <t>Prestación de servicios de atención psicológica o psiquiátrica</t>
  </si>
  <si>
    <t>124.-</t>
  </si>
  <si>
    <t>125.-</t>
  </si>
  <si>
    <t>126.-</t>
  </si>
  <si>
    <t>Curación</t>
  </si>
  <si>
    <t>Rehabilitación</t>
  </si>
  <si>
    <t>Odontológica</t>
  </si>
  <si>
    <t>Medida terapéutica</t>
  </si>
  <si>
    <r>
      <t xml:space="preserve">Prevención 
</t>
    </r>
    <r>
      <rPr>
        <i/>
        <sz val="8"/>
        <color theme="1"/>
        <rFont val="Arial"/>
        <family val="2"/>
      </rPr>
      <t>(chequeo médico)</t>
    </r>
  </si>
  <si>
    <t>127.-</t>
  </si>
  <si>
    <t>128.-</t>
  </si>
  <si>
    <t>Atlética</t>
  </si>
  <si>
    <t>De pelota</t>
  </si>
  <si>
    <t>De combate</t>
  </si>
  <si>
    <t>De mesa</t>
  </si>
  <si>
    <t>Baile</t>
  </si>
  <si>
    <t>Traslado por motivos de seguridad</t>
  </si>
  <si>
    <t xml:space="preserve">Traslado voluntario </t>
  </si>
  <si>
    <t>Traslado por motivos de salud</t>
  </si>
  <si>
    <t>Otro tipo</t>
  </si>
  <si>
    <t>Incidentes</t>
  </si>
  <si>
    <t>Alemania</t>
  </si>
  <si>
    <t>Australia</t>
  </si>
  <si>
    <t>Bahamas</t>
  </si>
  <si>
    <t>Belice</t>
  </si>
  <si>
    <t>Bolivia</t>
  </si>
  <si>
    <t>Brasil</t>
  </si>
  <si>
    <t>Chile</t>
  </si>
  <si>
    <t>Colombia</t>
  </si>
  <si>
    <t>Corea</t>
  </si>
  <si>
    <t>Costa Rica</t>
  </si>
  <si>
    <t>Cuba</t>
  </si>
  <si>
    <t>Ecuador</t>
  </si>
  <si>
    <t>El Salvador</t>
  </si>
  <si>
    <t>Eslovaquia</t>
  </si>
  <si>
    <t>España</t>
  </si>
  <si>
    <t>Estados Unidos de América</t>
  </si>
  <si>
    <t>Filipinas</t>
  </si>
  <si>
    <t>Gran Bretaña</t>
  </si>
  <si>
    <t>Grecia</t>
  </si>
  <si>
    <t>Guatemala</t>
  </si>
  <si>
    <t>Honduras</t>
  </si>
  <si>
    <t>Italia</t>
  </si>
  <si>
    <t>Mónaco</t>
  </si>
  <si>
    <t>Panamá</t>
  </si>
  <si>
    <t>27.</t>
  </si>
  <si>
    <t>Portugal</t>
  </si>
  <si>
    <t>28.</t>
  </si>
  <si>
    <t>Rumanía</t>
  </si>
  <si>
    <t>29.</t>
  </si>
  <si>
    <t>Rusia</t>
  </si>
  <si>
    <t>30.</t>
  </si>
  <si>
    <t>Senegal</t>
  </si>
  <si>
    <t>31.</t>
  </si>
  <si>
    <t>Uruguay</t>
  </si>
  <si>
    <t>32.</t>
  </si>
  <si>
    <t>Venezuela</t>
  </si>
  <si>
    <t>33.</t>
  </si>
  <si>
    <t>Asesorías jurídicas</t>
  </si>
  <si>
    <t>Capacitación en materia de derechos humanos</t>
  </si>
  <si>
    <t>Informes sobre quejas relacionadas por posibles violaciones a derechos humanos de las personas privadas de la libertad</t>
  </si>
  <si>
    <t>Participar activamente en disturbios</t>
  </si>
  <si>
    <t xml:space="preserve"> Consumir, poseer, traficar o comerciar bebidas alcohólicas, psicotrópicos o estupefacientes</t>
  </si>
  <si>
    <t>Promover o participar en motines o en actos de resistencia organizada</t>
  </si>
  <si>
    <t>Realizar conductas que afecten a la integridad física y moral de las visitas de las personas privadas de la libertad</t>
  </si>
  <si>
    <t>Agresión física o verbal al personal de seguridad y/o administrativo</t>
  </si>
  <si>
    <t>Incumplimiento de las órdenes del personal de seguridad y custodia</t>
  </si>
  <si>
    <t>Ausencia en el pase de lista</t>
  </si>
  <si>
    <t>Reubicación temporal dentro del mismo centro</t>
  </si>
  <si>
    <t>Aislamiento temporal</t>
  </si>
  <si>
    <t>Consumir, poseer, traficar o comerciar bebidas alcohólicas, psicotrópicos o estupefacientes</t>
  </si>
  <si>
    <t>Modelo arquitectónico</t>
  </si>
  <si>
    <t>CENSO NACIONAL DE GOBIERNO, SEGURIDAD PÚBLICA Y 
SISTEMA PENITENCIARIO ESTATALES 2020</t>
  </si>
  <si>
    <r>
      <t xml:space="preserve">Conforme a lo dispuesto por el Artículo 37, párrafo primero de la </t>
    </r>
    <r>
      <rPr>
        <b/>
        <sz val="9"/>
        <color theme="0"/>
        <rFont val="Arial"/>
        <family val="2"/>
      </rPr>
      <t>Ley del Sistema Nacional de Información Estadística y Geográfica</t>
    </r>
    <r>
      <rPr>
        <sz val="9"/>
        <color theme="0"/>
        <rFont val="Arial"/>
        <family val="2"/>
      </rPr>
      <t>: "Los datos que proporcionen para fines estadísticos los Informantes del Sistema a las Unidades en términos de la presente Ley, serán estrictamente confidenciales y bajo ninguna circunstancia podrán utilizarse para otro fin que no sea el estadístico."</t>
    </r>
  </si>
  <si>
    <r>
      <t xml:space="preserve">Conforme a lo dispuesto por el </t>
    </r>
    <r>
      <rPr>
        <b/>
        <sz val="9"/>
        <color theme="0"/>
        <rFont val="Arial"/>
        <family val="2"/>
      </rPr>
      <t>Artículo 45</t>
    </r>
    <r>
      <rPr>
        <sz val="9"/>
        <color theme="0"/>
        <rFont val="Arial"/>
        <family val="2"/>
      </rPr>
      <t>, párrafo primero de la</t>
    </r>
    <r>
      <rPr>
        <b/>
        <sz val="9"/>
        <color theme="0"/>
        <rFont val="Arial"/>
        <family val="2"/>
      </rPr>
      <t xml:space="preserve"> Ley del Sistema Nacional de Información Estadística y Geográfica: </t>
    </r>
    <r>
      <rPr>
        <sz val="9"/>
        <color theme="0"/>
        <rFont val="Arial"/>
        <family val="2"/>
      </rPr>
      <t xml:space="preserve">"Los Informantes del Sistema estarán obligados a proporcionar, con veracidad y oportunidad, los datos e informes que les soliciten las autoridades competentes para fines estadísticos, censales y geográficos, y prestarán apoyo a las mismas", así como lo señalado por el </t>
    </r>
    <r>
      <rPr>
        <b/>
        <sz val="9"/>
        <color theme="0"/>
        <rFont val="Arial"/>
        <family val="2"/>
      </rPr>
      <t>Artículo 46</t>
    </r>
    <r>
      <rPr>
        <sz val="9"/>
        <color theme="0"/>
        <rFont val="Arial"/>
        <family val="2"/>
      </rPr>
      <t xml:space="preserve"> de la misma: "[...] Los servidores públicos de la Federación, de las entidades federativas, de los municipios y de las demarcaciones territoriales de la Ciudad de México, tendrán la obligación de proporcionar la información básica que hubieren obtenido en el ejercicio de sus funciones y sirva para generar Información de Interés Nacional, que les solicite el Instituto [...]"</t>
    </r>
  </si>
  <si>
    <r>
      <t xml:space="preserve">El </t>
    </r>
    <r>
      <rPr>
        <b/>
        <sz val="9"/>
        <color theme="1"/>
        <rFont val="Arial"/>
        <family val="2"/>
      </rPr>
      <t xml:space="preserve">Instituto Nacional de Estadística y Geografía (INEGI) </t>
    </r>
    <r>
      <rPr>
        <sz val="9"/>
        <color theme="1"/>
        <rFont val="Arial"/>
        <family val="2"/>
      </rPr>
      <t xml:space="preserve">presenta el instrumento de captación del </t>
    </r>
    <r>
      <rPr>
        <b/>
        <sz val="9"/>
        <color theme="1"/>
        <rFont val="Arial"/>
        <family val="2"/>
      </rPr>
      <t xml:space="preserve">Censo Nacional de Gobierno, Seguridad Pública y Sistema Penitenciario Estatales (CNGSPSPE) 2020 </t>
    </r>
    <r>
      <rPr>
        <sz val="9"/>
        <color theme="1"/>
        <rFont val="Arial"/>
        <family val="2"/>
      </rPr>
      <t xml:space="preserve">como respuesta a su responsabilidad de suministrar a la sociedad y al Estado información de calidad, pertinente, veraz y oportuna, atendiendo el mandato constitucional de normar y coordinar el </t>
    </r>
    <r>
      <rPr>
        <b/>
        <sz val="9"/>
        <color theme="1"/>
        <rFont val="Arial"/>
        <family val="2"/>
      </rPr>
      <t>Sistema Nacional de Información Estadística y Geográfica (SNIEG).</t>
    </r>
  </si>
  <si>
    <t>Dicho Sistema se integra por cuatro subsistemas, mismos que permiten agrupar de manera temática los diversos campos de Información de Interés Nacional, lo que se traduce en la generación, suministro y difusión de información de manera ordenada y bajo esquemas integrales y homogéneos que promuevan el cumplimiento de los objetivos del SNIEG.</t>
  </si>
  <si>
    <t>Subsistema Nacional de Información Demográfica y Social.
Subsistema Nacional de Información Económica.
Subsistema Nacional de Información Geográfica, Medio Ambiente, Ordenamiento Territorial y Urbano.
Subsistema Nacional de Información de Gobierno, Seguridad Pública e Impartición de Justicia.</t>
  </si>
  <si>
    <r>
      <t xml:space="preserve">El </t>
    </r>
    <r>
      <rPr>
        <b/>
        <sz val="9"/>
        <color theme="1"/>
        <rFont val="Arial"/>
        <family val="2"/>
      </rPr>
      <t>Subsistema Nacional de Información de Gobierno, Seguridad Pública e Impartición de Justicia (SNIGSPIJ)</t>
    </r>
    <r>
      <rPr>
        <sz val="9"/>
        <color theme="1"/>
        <rFont val="Arial"/>
        <family val="2"/>
      </rPr>
      <t xml:space="preserve"> fue creado mediante acuerdo de la Junta de Gobierno del INEGI el 8 de diciembre de 2008, y establecido como el cuarto Subsistema Nacional de Información según los artículos 17 y 28 bis de la ley del SNIEG.</t>
    </r>
  </si>
  <si>
    <t>El SNIGSPIJ tiene como objetivo estratégico: “institucionalizar y operar un esquema coordinado para la producción, integración, conservación y difusión de información estadística y geográfica de interés nacional, de calidad, pertinente, veraz y oportuna que permita conocer la situación que guardan la gestión y el desempeño de las instituciones públicas que conforman el Estado y sus respectivos poderes en las funciones de gobierno, seguridad pública e impartición de justicia, para apoyar los procesos de diseño, implementación, monitoreo y evaluación de las políticas públicas en estas materias”.</t>
  </si>
  <si>
    <t>En el marco de dicho Subsistema, específicamente de los trabajos del Comité Técnico Especializado de Información de Gobierno y del Comité Técnico Especializado de Información de Seguridad Pública, desde el año 2009 se iniciaron las actividades de revisión y generación de lo que sería el primer instrumento de captación en las materias de gobierno, seguridad pública, sistema penitenciario y justicia cívica, en donde participaron los representantes de las principales instituciones y organizaciones que convergen en dichas materias.</t>
  </si>
  <si>
    <r>
      <t xml:space="preserve">Derivado de estas actividades, se logró el acuerdo para iniciar la generación de información estadística en las materias de gobierno, seguridad pública, sistema penitenciario y justicia cívica con una visión integral, teniendo publicado actualmente la información correspondiente al </t>
    </r>
    <r>
      <rPr>
        <i/>
        <sz val="9"/>
        <color theme="1"/>
        <rFont val="Arial"/>
        <family val="2"/>
      </rPr>
      <t>"Censo Nacional de Gobierno, Seguridad Pública y Sistema Penitenciario Estatales (CNGSPSPE) 2019"</t>
    </r>
    <r>
      <rPr>
        <sz val="9"/>
        <color theme="1"/>
        <rFont val="Arial"/>
        <family val="2"/>
      </rPr>
      <t xml:space="preserve">, mismo que representa el décimo programa estadístico en dichas materias, y cuyos resultados pueden ser consultados en la página de internet del Instituto. </t>
    </r>
  </si>
  <si>
    <r>
      <t xml:space="preserve">De esta forma, a diez años de distancia de la aplicación del primer levantamiento, se presenta ahora el </t>
    </r>
    <r>
      <rPr>
        <i/>
        <sz val="9"/>
        <color theme="1"/>
        <rFont val="Arial"/>
        <family val="2"/>
      </rPr>
      <t>“Censo Nacional de Gobierno, Seguridad Pública y Sistema Penitenciario Estatales (CNGSPSPE) 2020”</t>
    </r>
    <r>
      <rPr>
        <sz val="9"/>
        <color theme="1"/>
        <rFont val="Arial"/>
        <family val="2"/>
      </rPr>
      <t>, como el undécimo programa estadístico desarrollado por el INEGI en dichas materias. Si bien el proceso de maduración de este ha obligado a realizar ajustes en algunas variables, se ha preservado en todo momento la consistencia temática y conceptual respecto de sus ediciones anteriores, continuando con la serie estadística y enriqueciendo sus contenidos por los temas que actualmente desarrolla. Adicionalmente, el CNGSPSPE 2020 preserva el apartado de recolección de información sobre temas ambientales realizado en colaboración con la Dirección General de Geografía y Medio Ambiente.</t>
    </r>
  </si>
  <si>
    <t>El CNGSPSPE 2020 se conforma por los siguientes módulos:</t>
  </si>
  <si>
    <t>Cada uno de estos módulos está conformado, cuando menos, por los siguientes apartados:</t>
  </si>
  <si>
    <r>
      <rPr>
        <b/>
        <sz val="9"/>
        <color theme="1"/>
        <rFont val="Arial"/>
        <family val="2"/>
      </rPr>
      <t>Cuestionario.</t>
    </r>
    <r>
      <rPr>
        <sz val="9"/>
        <color theme="1"/>
        <rFont val="Arial"/>
        <family val="2"/>
      </rPr>
      <t xml:space="preserve"> Se integra por cada una de las preguntas destinadas a generar información estadística sobre los aspectos que conforman la estructura temática del presente programa. Con el fin de facilitar la ubicación de los temas contenidos, la versión electrónica del mismo se ha dividido en tantas pestañas como secciones son requeridas.</t>
    </r>
  </si>
  <si>
    <r>
      <rPr>
        <b/>
        <sz val="9"/>
        <color theme="1"/>
        <rFont val="Arial"/>
        <family val="2"/>
      </rPr>
      <t>Glosario.</t>
    </r>
    <r>
      <rPr>
        <sz val="9"/>
        <color theme="1"/>
        <rFont val="Arial"/>
        <family val="2"/>
      </rPr>
      <t xml:space="preserve"> Contiene un listado de conceptos y definiciones que se consideran relevantes para el llenado del cuestionario.</t>
    </r>
  </si>
  <si>
    <t>Los servidores públicos que se establecen como informantes deberán validar y formalizar la información proporcionada, ello mediante el estampado de su firma en la portada de cada módulo o sección, así como del sello de la institución que representan. Cabe destacar que la información recabada mediante el censo, una vez recibida con la firma del o los servidores públicos responsables y sello de la institución, será considerada como información oficial en términos de lo establecido en la Ley del SNIEG.</t>
  </si>
  <si>
    <t>Finalmente, resulta pertinente advertir que, en conjunto con el Documento de Planeación, la Ficha Metodológica, el Marco Conceptual y la Memoria de Actividades, el presente instrumento se desarrolla dentro de la serie documental del CNGSPSPE 2020, ello como parte de los programas estratégicos elaborados en el marco del SNIGSPIJ.</t>
  </si>
  <si>
    <t>En caso de dudas o comentarios, deberá hacerlos llegar al JDEG de la Coordinación Estatal del INEGI, quien tiene los siguientes datos de contacto:</t>
  </si>
  <si>
    <t>Área o unidad de adscripción:</t>
  </si>
  <si>
    <t>Centro de alta seguridad para delitos de alto impacto</t>
  </si>
  <si>
    <r>
      <t xml:space="preserve">1. Total de presupuesto </t>
    </r>
    <r>
      <rPr>
        <b/>
        <u/>
        <sz val="9"/>
        <color theme="1"/>
        <rFont val="Arial"/>
        <family val="2"/>
      </rPr>
      <t>solicitado</t>
    </r>
  </si>
  <si>
    <r>
      <t xml:space="preserve">2. Total de presupuesto </t>
    </r>
    <r>
      <rPr>
        <b/>
        <u/>
        <sz val="9"/>
        <color theme="1"/>
        <rFont val="Arial"/>
        <family val="2"/>
      </rPr>
      <t>autorizado</t>
    </r>
  </si>
  <si>
    <r>
      <t xml:space="preserve">3. Total de presupuesto </t>
    </r>
    <r>
      <rPr>
        <b/>
        <u/>
        <sz val="9"/>
        <color theme="1"/>
        <rFont val="Arial"/>
        <family val="2"/>
      </rPr>
      <t>ejercido</t>
    </r>
  </si>
  <si>
    <t>Delitos del fuero común</t>
  </si>
  <si>
    <t>Delitos del fuero federal</t>
  </si>
  <si>
    <t>* En este apartado se deben incluir los países de Cuba, Puerto Rico, República Dominicana, Haití, Martinica, San Vicente, Granada, Barbados y otros que formen parte de la región del Caribe</t>
  </si>
  <si>
    <t>Servidores públicos que participaron en el llenado de la sección</t>
  </si>
  <si>
    <t>Área o unidad orgánica de adscripción:</t>
  </si>
  <si>
    <t>Preguntas y/o secciones integradas</t>
  </si>
  <si>
    <t>Comentarios generales sobre las preguntas de la sección</t>
  </si>
  <si>
    <t>1)</t>
  </si>
  <si>
    <t>2)</t>
  </si>
  <si>
    <t>3)</t>
  </si>
  <si>
    <t>4)</t>
  </si>
  <si>
    <t>5)</t>
  </si>
  <si>
    <t>6)</t>
  </si>
  <si>
    <t>Acciones que garantizan la estancia digna</t>
  </si>
  <si>
    <t>Se refiere a la existencia de instalaciones, capacidad de las mismas, condiciones materiales y de higiene, así como alimentación suficiente y de calidad.</t>
  </si>
  <si>
    <t>Acciones que garantizan condiciones de gobernabilidad</t>
  </si>
  <si>
    <t>Acciones que garantizan la integridad personal del interno</t>
  </si>
  <si>
    <t>Acciones que garantizan la reinserción social del interno</t>
  </si>
  <si>
    <t>Acciones que garantizan la atención a internos con requerimientos específicos</t>
  </si>
  <si>
    <t>Se refiere a los actos o hechos que son aplicados a mujeres, personas adultas mayores, indígenas, con discapacidad, con VIH/SIDA o con adicciones.</t>
  </si>
  <si>
    <t>Antecedentes penales</t>
  </si>
  <si>
    <t>Beneficios preliberacionales</t>
  </si>
  <si>
    <t>Se refiere a aquellos centros penitenciarios que operan mediante una relación contractual entre instancias del sector público y el sector privado; en donde el sector privado se encarga de la remodelación y mantenimiento de las instalaciones penitenciarias o, en su caso del suministro de insumos y servicios. Por su parte, el sector público se encarga de las funciones administrativas, de seguridad de los centros, así como de la custodia y vigilancia de las personas privadas de la libertad.</t>
  </si>
  <si>
    <t>Clasificador por Objeto del Gasto</t>
  </si>
  <si>
    <t>Se refiere al instrumento que permite registrar de manera ordenada, sistemática y homogénea las compras, los pagos y las erogaciones autorizadas a las instituciones gubernamentales, en capítulos, conceptos y partidas con base en la clasificación económica del gasto. Los capítulos que lo integran son los siguientes:</t>
  </si>
  <si>
    <t>Se refiere a la conducta que consiste en la realización de un acto u omisión descrito y sancionado por las leyes penales.</t>
  </si>
  <si>
    <t>Se refiere a aquellos delitos que son competencia de la Federación, ya sea por su importancia, porque afecta sus bienes y derechos, o porque quedan fuera del ámbito de cualquier entidad federativa.</t>
  </si>
  <si>
    <t>Disposiciones normativas internas sustantivas</t>
  </si>
  <si>
    <t>Disposiciones normativas internas administrativas</t>
  </si>
  <si>
    <t>Espacios físicos de infraestructura</t>
  </si>
  <si>
    <t>Se refiere a cualquier acto o hecho violento que no permita preservar el orden, disciplina y tranquilidad en el interior de los centros penitenciarios y que ponga en riesgo la integridad física de las personas privadas de la libertad, visitas y personal de los mismos.</t>
  </si>
  <si>
    <t>Muertes por otras causas externas</t>
  </si>
  <si>
    <t>Muertes por causas naturales</t>
  </si>
  <si>
    <t>Personal de custodia y/o vigilancia</t>
  </si>
  <si>
    <t>Personal directivo y/o de administración</t>
  </si>
  <si>
    <t>Personal técnico o de operación</t>
  </si>
  <si>
    <t>Personas egresadas por sentencia absolutoria</t>
  </si>
  <si>
    <t>Personas egresadas por sentencia revocatoria</t>
  </si>
  <si>
    <t>Población privada de la libertad</t>
  </si>
  <si>
    <t>Presupuesto solicitado</t>
  </si>
  <si>
    <t>Presupuesto autorizado</t>
  </si>
  <si>
    <t>Presupuesto ejercido</t>
  </si>
  <si>
    <t>Primera instancia</t>
  </si>
  <si>
    <t>Profesionalización del personal</t>
  </si>
  <si>
    <t>Régimen disciplinario de las personas privadas de la libertad</t>
  </si>
  <si>
    <t>Reinserción social</t>
  </si>
  <si>
    <t xml:space="preserve">Se refiere a la restitución del pleno ejercicio de las libertades tras el cumplimiento de una sanción o medida ejecutada, con base en el respeto a los derechos humanos, el trabajo, la capacitación para el mismo, la educación, la salud y el deporte. </t>
  </si>
  <si>
    <t xml:space="preserve">Segunda instancia </t>
  </si>
  <si>
    <t xml:space="preserve">Sentencia </t>
  </si>
  <si>
    <t>Sentencia o resolución absolutoria</t>
  </si>
  <si>
    <t>Sentencia o resolución condenatoria</t>
  </si>
  <si>
    <t>Sentencia o resolución revocatoria</t>
  </si>
  <si>
    <t>Se refiere a la resolución judicial cuya finalidad radica en anular o dejar sin efectos en todo o en partes la sentencia impuesta, o bien sustituirla por otra.</t>
  </si>
  <si>
    <t>Se refiere al conjunto de hardware y software sobre el que se asientan los diferentes servicios que las organizaciones necesitan tener en funcionamiento para poder llevar a cabo toda su actividad, tanto operativa o de gestión interna.</t>
  </si>
  <si>
    <t>Traslado por motivo de fallecimiento o enfermedad grave de algún familiar</t>
  </si>
  <si>
    <t xml:space="preserve">Se refiere al traslado practicado por motivos de fallecimiento o enfermedad grave de los padres, cónyuge, concubina, concubinario, hijos, hermanos, así como por otros importantes y comprobados motivos del procesado o sentenciado. </t>
  </si>
  <si>
    <t>Traslado por orden de autoridad judicial</t>
  </si>
  <si>
    <t>Traslados voluntarios</t>
  </si>
  <si>
    <t>Se refiere al espacio físico destinado para alojar a las personas privadas de la libertad, tanto de forma individual como colectiva.</t>
  </si>
  <si>
    <r>
      <rPr>
        <b/>
        <sz val="9"/>
        <color theme="1"/>
        <rFont val="Arial"/>
        <family val="2"/>
      </rPr>
      <t>Otros:</t>
    </r>
    <r>
      <rPr>
        <sz val="9"/>
        <color theme="1"/>
        <rFont val="Arial"/>
        <family val="2"/>
      </rPr>
      <t xml:space="preserve"> se refiere a todos aquellos establecimientos penitenciarios preventivos, de tratamiento, de ejecución de sanciones penales, de reinserción psicosocial o de asistencia postpenitenciaria destinados a la privación de la libertad de personas que tengan funciones de internamiento para personas que se encuentren sujetas a un proceso penal o en ejecución de sentencia que no hayan sido enunciadas en las descripciones anteriores.</t>
    </r>
  </si>
  <si>
    <t>Se refiere a las siglas con las que se identifica al Censo Nacional de Gobierno, Seguridad Pública y Sistema Penitenciario Estatales 2020.</t>
  </si>
  <si>
    <t>CNGSPSPE 2020</t>
  </si>
  <si>
    <r>
      <rPr>
        <b/>
        <sz val="9"/>
        <color theme="1"/>
        <rFont val="Arial"/>
        <family val="2"/>
      </rPr>
      <t xml:space="preserve">Podular: </t>
    </r>
    <r>
      <rPr>
        <sz val="9"/>
        <color theme="1"/>
        <rFont val="Arial"/>
        <family val="2"/>
      </rPr>
      <t xml:space="preserve">se refiere al diseño arquitectónico que permite mayor flexibilidad en el movimiento interno del penal ya que no hay barreras físicas que separen a los agentes de la población privada de la libertad y se caracteriza por el uso de colores más brillantes y un uso esporádico de materiales de seguridad y/o antivandalismo propios de la arquitectura penitenciaria convencional. </t>
    </r>
  </si>
  <si>
    <r>
      <rPr>
        <b/>
        <sz val="9"/>
        <color theme="1"/>
        <rFont val="Arial"/>
        <family val="2"/>
      </rPr>
      <t xml:space="preserve">Panóptico: </t>
    </r>
    <r>
      <rPr>
        <sz val="9"/>
        <color theme="1"/>
        <rFont val="Arial"/>
        <family val="2"/>
      </rPr>
      <t xml:space="preserve">se refiere al diseño arquitectónico donde existen dos edificios concéntricos enfrentados entre sí. Uno es la torre de vigilancia central desde el cual se puede observar cada celda sin que las personas privadas de la libertad se percaten de que son vigilados. La externa son las celdas individuales a lo largo de la circunferencia donde se ubican las personas privadas de la libertad. Este modelo es caracterizado por que todas las celdas se encuentran abiertas por la parte interior y protegidas por una reja de hierro y cada celda cuenta con una ventana que da al exterior.  </t>
    </r>
  </si>
  <si>
    <r>
      <rPr>
        <b/>
        <sz val="9"/>
        <color theme="1"/>
        <rFont val="Arial"/>
        <family val="2"/>
      </rPr>
      <t>Radial:</t>
    </r>
    <r>
      <rPr>
        <sz val="9"/>
        <color theme="1"/>
        <rFont val="Arial"/>
        <family val="2"/>
      </rPr>
      <t xml:space="preserve"> se refiere al modelo arquitectónico, circular o no, que cuenta con seis corredores que parten del centro  a intervalos regulares. En el centro, donde convergen los corredores, se encuentra un centro de vigilancia circular. Tanto en los corredores como en la estructura circular externa, en caso de que la haya, se pueden situar dormitorios o servicios generales y entre ellos se forman patios.</t>
    </r>
  </si>
  <si>
    <r>
      <rPr>
        <b/>
        <sz val="9"/>
        <color theme="1"/>
        <rFont val="Arial"/>
        <family val="2"/>
      </rPr>
      <t xml:space="preserve">Geológico: </t>
    </r>
    <r>
      <rPr>
        <sz val="9"/>
        <color theme="1"/>
        <rFont val="Arial"/>
        <family val="2"/>
      </rPr>
      <t>se refiere al agente perturbador que tiene como causa directa las acciones y movimientos de la corteza terrestre. A esta categoría pertenecen los sismos, las erupciones volcánicas, los tsunamis, la inestabilidad de laderas, los flujos, los caídos o derrumbes, los hundimientos, la subsidencia y los agrietamientos.</t>
    </r>
  </si>
  <si>
    <r>
      <rPr>
        <b/>
        <sz val="9"/>
        <color theme="1"/>
        <rFont val="Arial"/>
        <family val="2"/>
      </rPr>
      <t xml:space="preserve">Otros: </t>
    </r>
    <r>
      <rPr>
        <sz val="9"/>
        <color theme="1"/>
        <rFont val="Arial"/>
        <family val="2"/>
      </rPr>
      <t>se refiere a todos aquellos fenómenos que no hayan sido clasificados en las definiciones anteriores.</t>
    </r>
  </si>
  <si>
    <t>Módulo 3.
Sistema penitenciario</t>
  </si>
  <si>
    <r>
      <rPr>
        <b/>
        <sz val="9"/>
        <color theme="1"/>
        <rFont val="Arial"/>
        <family val="2"/>
      </rPr>
      <t xml:space="preserve">Módulo 1. </t>
    </r>
    <r>
      <rPr>
        <sz val="9"/>
        <color theme="1"/>
        <rFont val="Arial"/>
        <family val="2"/>
      </rPr>
      <t xml:space="preserve">Administración Pública de la entidad federativa
</t>
    </r>
    <r>
      <rPr>
        <b/>
        <sz val="9"/>
        <color theme="1"/>
        <rFont val="Arial"/>
        <family val="2"/>
      </rPr>
      <t>Módulo 2.</t>
    </r>
    <r>
      <rPr>
        <sz val="9"/>
        <color theme="1"/>
        <rFont val="Arial"/>
        <family val="2"/>
      </rPr>
      <t xml:space="preserve"> Seguridad pública
</t>
    </r>
    <r>
      <rPr>
        <b/>
        <sz val="9"/>
        <color theme="1"/>
        <rFont val="Arial"/>
        <family val="2"/>
      </rPr>
      <t>Módulo 3.</t>
    </r>
    <r>
      <rPr>
        <sz val="9"/>
        <color theme="1"/>
        <rFont val="Arial"/>
        <family val="2"/>
      </rPr>
      <t xml:space="preserve"> Sistema penitenciario
</t>
    </r>
    <r>
      <rPr>
        <b/>
        <sz val="9"/>
        <color theme="1"/>
        <rFont val="Arial"/>
        <family val="2"/>
      </rPr>
      <t>Módulo 4.</t>
    </r>
    <r>
      <rPr>
        <sz val="9"/>
        <color theme="1"/>
        <rFont val="Arial"/>
        <family val="2"/>
      </rPr>
      <t xml:space="preserve"> Medio ambiente
</t>
    </r>
    <r>
      <rPr>
        <b/>
        <sz val="9"/>
        <color theme="1"/>
        <rFont val="Arial"/>
        <family val="2"/>
      </rPr>
      <t xml:space="preserve">Módulo 5. </t>
    </r>
    <r>
      <rPr>
        <sz val="9"/>
        <color theme="1"/>
        <rFont val="Arial"/>
        <family val="2"/>
      </rPr>
      <t>Justicia cívica</t>
    </r>
  </si>
  <si>
    <t>Concluida la revisión y validación del cuestionario, según los procesos establecidos, será devuelto al servidor público adscrito a la institución de la Administración Pública Estatal que lo haya entregado, a efecto de notificarle los resultados de la revisión y los ajustes o aclaraciones de información que, en su caso, deberán atenderse, o bien darle el VoBo. como versión definitiva, para que se proceda a imprimir el archivo liberado y gestionar la formalización de la información mediante la firma del instrumento físico por el informante básico y/o complementarios.</t>
  </si>
  <si>
    <t>Una vez que el archivo electrónico esté impreso y firmado, se llevará a cabo la entrega del cuestionario vía electrónica y de manera física, para lo cual se tomará en cuenta lo siguiente:</t>
  </si>
  <si>
    <r>
      <t xml:space="preserve">Personales
</t>
    </r>
    <r>
      <rPr>
        <i/>
        <sz val="8"/>
        <color theme="1"/>
        <rFont val="Arial"/>
        <family val="2"/>
      </rPr>
      <t>(de escritorio)</t>
    </r>
  </si>
  <si>
    <t>Anote el total de centros penitenciarios con los que contaba su entidad federativa al cierre del año 2019.</t>
  </si>
  <si>
    <r>
      <t xml:space="preserve">Tipo de centro penitenciario
</t>
    </r>
    <r>
      <rPr>
        <i/>
        <sz val="8"/>
        <color theme="1"/>
        <rFont val="Arial"/>
        <family val="2"/>
      </rPr>
      <t>(Ver catálogo)</t>
    </r>
  </si>
  <si>
    <r>
      <t xml:space="preserve">Clasificación o división del centro penitenciario
</t>
    </r>
    <r>
      <rPr>
        <i/>
        <sz val="8"/>
        <color theme="1"/>
        <rFont val="Arial"/>
        <family val="2"/>
      </rPr>
      <t>(Ver catálogo)</t>
    </r>
  </si>
  <si>
    <r>
      <t xml:space="preserve">Modelo arquitectónico penitenciario
</t>
    </r>
    <r>
      <rPr>
        <i/>
        <sz val="8"/>
        <color theme="1"/>
        <rFont val="Arial"/>
        <family val="2"/>
      </rPr>
      <t>(Ver catálogo)</t>
    </r>
  </si>
  <si>
    <t>En caso de tener algún comentario u observación al dato registrado en la respuesta de la presente pregunta, o los datos que derivan de la misma, favor de anotarlo en el siguiente espacio. De lo contrario, déjelo en blanco.</t>
  </si>
  <si>
    <t>I.1.1 Centros penitenciarios y capacidad instalada</t>
  </si>
  <si>
    <t>I.1.2 Espacios físicos</t>
  </si>
  <si>
    <t>I.1.3 Infraestructura tecnológica</t>
  </si>
  <si>
    <t xml:space="preserve">Indique, por cada uno de los centros penitenciarios de su entidad federativa, si al cierre del año 2019 contaba con infraestructura tecnológica para la seguridad y vigilancia del mismo. En caso afirmativo, señale el tipo de infraestructura tecnológica con la que contaba. </t>
  </si>
  <si>
    <t>I.2 Recursos humanos</t>
  </si>
  <si>
    <t xml:space="preserve">Anote, por cada uno de los centros penitenciarios de su entidad federativa, la cantidad de personal adscrito al mismo al cierre del año 2019, según su sexo. </t>
  </si>
  <si>
    <t>Carrera técnica o carrera comercial</t>
  </si>
  <si>
    <t>De acuerdo con el total de presupuesto ejercido que registró como respuesta en la pregunta anterior, anote la cantidad ejercida por cada uno de los centros penitenciarios de su entidad federativa.</t>
  </si>
  <si>
    <t>Anote, por cada uno de los centros penitenciarios de su entidad federativa, la cantidad de vehículos en funcionamiento con los que contaba al cierre del año 2019 para el ejercicio de sus funciones, según tipo.</t>
  </si>
  <si>
    <t>Anote, por cada uno de los centros penitenciarios de su entidad federativa, la cantidad de líneas telefónicas y aparatos telefónicos en funcionamiento con los que contaba al cierre del año 2019 para el ejercicio de sus funciones, según tipo.</t>
  </si>
  <si>
    <t>Anote, por cada uno de los centros penitenciarios de su entidad federativa, la cantidad de computadoras e impresoras, según tipo, así como de multifuncionales, servidores y tabletas electrónicas con los que contaba al cierre del año 2019 para el ejercicio de sus funciones.</t>
  </si>
  <si>
    <t>Al cierre del año 2019, ¿la institución responsable de los centros penitenciarios de su entidad federativa contaba con algún órgano o unidad cuya principal atribución haya sido el desarrollo de actividades para la generación y tratamiento de información estadística y geográfica relacionada con dichos centros?</t>
  </si>
  <si>
    <t>Anote el nombre del órgano o unidad referido en la pregunta anterior.</t>
  </si>
  <si>
    <t>Al cierre del año 2019, ¿la institución responsable de los centros penitenciarios de su entidad federativa contaba con registros de información relacionados con el ejercicio de sus funciones?</t>
  </si>
  <si>
    <t>Indique los registros de información con los que contaba la institución responsable de los centros penitenciarios de su entidad federativa al cierre del año 2019. Por cada uno de ellos, anote el tipo de formato del registro y su frecuencia de actualización. Asimismo, señale las autoridades con las que se compartió la información registrada.</t>
  </si>
  <si>
    <t>Anote, por cada uno de los centros penitenciarios de su entidad federativa, la cantidad de sanciones impuestas a sus servidores públicos durante el año 2019, según tipo.</t>
  </si>
  <si>
    <t>Anote, por cada uno de los tipos de faltas asociadas, la cantidad de sanciones impuestas durante el año 2019, así como la cantidad de servidores públicos adscritos a los centros penitenciarios de su entidad federativa sancionados durante el referido año.</t>
  </si>
  <si>
    <t>Indique, por cada uno de los centros penitenciarios de su entidad federativa, la condición de haber implementado durante el año 2019 medidas para prevenir y evitar actos de corrupción y autogobierno en su interior. En caso afirmativo, señale el tipo de acciones desarrolladas para tal efecto.</t>
  </si>
  <si>
    <t>Anote la cantidad de disposiciones normativas internas sustantivas y administrativas que se encontraban vigentes en los centros penitenciarios de su entidad federativa al cierre del año 2019.</t>
  </si>
  <si>
    <t xml:space="preserve">De acuerdo con el total de protocolos sustantivos registrado como respuesta en la pregunta anterior, anote el nombre de cada uno de estos, así como el tema que atienden. </t>
  </si>
  <si>
    <t>I.8. Asociación interinstitucional</t>
  </si>
  <si>
    <t>La lista de centros penitenciarios que se despliega corresponde a los que registró como respuesta en la pregunta anterior.</t>
  </si>
  <si>
    <t>En caso de que determinado centro penitenciario no se haya encontrado operando bajo el esquema de contrato de prestación de servicios, o no cuente con información para determinarlo, indíquelo en la columna correspondiente conforme al catálogo respectivo y deje el resto de la fila en blanco.</t>
  </si>
  <si>
    <t>En caso de que determinado centro penitenciario no haya contado con alguna certificación o acreditación, o no cuente con información para determinarlo, indíquelo en la columna correspondiente conforme al catálogo respectivo y deje el resto de la fila en blanco.</t>
  </si>
  <si>
    <t>La lista de centros penitenciarios que se despliega corresponde a los que registró como respuesta en la pregunta 2.</t>
  </si>
  <si>
    <t>En caso de que determinado centro penitenciario haya contado con más de una certificación, debe considerar la más reciente.</t>
  </si>
  <si>
    <t>Espacios de infraestructura especializada</t>
  </si>
  <si>
    <t>Otros servicios</t>
  </si>
  <si>
    <r>
      <t xml:space="preserve">Lugar para aseo personal </t>
    </r>
    <r>
      <rPr>
        <i/>
        <sz val="8"/>
        <color theme="1"/>
        <rFont val="Arial"/>
        <family val="2"/>
      </rPr>
      <t>(regaderas)</t>
    </r>
  </si>
  <si>
    <r>
      <t xml:space="preserve">Servicios de emergencia </t>
    </r>
    <r>
      <rPr>
        <i/>
        <sz val="8"/>
        <color theme="1"/>
        <rFont val="Arial"/>
        <family val="2"/>
      </rPr>
      <t>(extintor, alarmas contra incendios, etc.)</t>
    </r>
  </si>
  <si>
    <t>La cantidad de celdas que registre en cada uno de los tipos de servicio debe ser igual o menor a la registrada en la columna "Total".</t>
  </si>
  <si>
    <t>Seleccione con una "X" la o las opciones que correspondan.</t>
  </si>
  <si>
    <t>Infraestructura tecnológica</t>
  </si>
  <si>
    <t>Personal adscrito a los centros penitenciarios, según función desarrollada y sexo</t>
  </si>
  <si>
    <t>Nivel de escolaridad</t>
  </si>
  <si>
    <t>Formación inicial</t>
  </si>
  <si>
    <r>
      <t xml:space="preserve">Formación continua </t>
    </r>
    <r>
      <rPr>
        <i/>
        <sz val="8"/>
        <color theme="1"/>
        <rFont val="Arial"/>
        <family val="2"/>
      </rPr>
      <t>(actualización)</t>
    </r>
  </si>
  <si>
    <r>
      <t xml:space="preserve">Formación continua </t>
    </r>
    <r>
      <rPr>
        <i/>
        <sz val="8"/>
        <color theme="1"/>
        <rFont val="Arial"/>
        <family val="2"/>
      </rPr>
      <t>(especialización)</t>
    </r>
  </si>
  <si>
    <r>
      <t xml:space="preserve">Formación continua </t>
    </r>
    <r>
      <rPr>
        <i/>
        <sz val="8"/>
        <color theme="1"/>
        <rFont val="Arial"/>
        <family val="2"/>
      </rPr>
      <t>(alta dirección)</t>
    </r>
  </si>
  <si>
    <t>Las cifras deben anotarse en pesos mexicanos (no debe agregar la frase “miles o millones de pesos”).</t>
  </si>
  <si>
    <t>Anote el total de presupuesto solicitado, autorizado y ejercido durante el año 2019 por los centros penitenciarios de su entidad federativa.</t>
  </si>
  <si>
    <t>Presupuesto ejercido por capítulo del Clasificador por Objeto del Gasto</t>
  </si>
  <si>
    <t>Total de presupuesto aportado por el Gobierno Federal</t>
  </si>
  <si>
    <t>Tabletas electrónicas</t>
  </si>
  <si>
    <t>I.5.1 Órgano o unidad encargada</t>
  </si>
  <si>
    <r>
      <t xml:space="preserve">2. No </t>
    </r>
    <r>
      <rPr>
        <i/>
        <sz val="8"/>
        <color theme="1"/>
        <rFont val="Arial"/>
        <family val="2"/>
      </rPr>
      <t>(Pase a la pregunta 32)</t>
    </r>
  </si>
  <si>
    <r>
      <t>9. No se sabe</t>
    </r>
    <r>
      <rPr>
        <i/>
        <sz val="8"/>
        <color theme="1"/>
        <rFont val="Arial"/>
        <family val="2"/>
      </rPr>
      <t xml:space="preserve"> (Pase a la pregunta 32)</t>
    </r>
  </si>
  <si>
    <t>Anote la cantidad de servidores públicos adscritos al cierre del año 2019 al órgano o unidad referido en la pregunta 28.</t>
  </si>
  <si>
    <r>
      <t xml:space="preserve">2. No </t>
    </r>
    <r>
      <rPr>
        <i/>
        <sz val="8"/>
        <color theme="1"/>
        <rFont val="Arial"/>
        <family val="2"/>
      </rPr>
      <t>(Pase a la pregunta 34)</t>
    </r>
  </si>
  <si>
    <r>
      <t xml:space="preserve">9. No se sabe </t>
    </r>
    <r>
      <rPr>
        <i/>
        <sz val="8"/>
        <color theme="1"/>
        <rFont val="Arial"/>
        <family val="2"/>
      </rPr>
      <t>(Pase a la pregunta 34)</t>
    </r>
  </si>
  <si>
    <t>I.6.1 Servidores públicos sancionados y sanciones impuestas</t>
  </si>
  <si>
    <t>Sanciones impuestas, según tipo</t>
  </si>
  <si>
    <t>Sanciones impuestas, según tipo de falta asociada</t>
  </si>
  <si>
    <t xml:space="preserve">Servidores públicos sancionados </t>
  </si>
  <si>
    <t>Tipos de faltas asociadas</t>
  </si>
  <si>
    <t>39.-</t>
  </si>
  <si>
    <t>Servidores públicos denunciados, según tipo de delito asociado</t>
  </si>
  <si>
    <r>
      <t xml:space="preserve">¿Se presentaron denuncias y/o querellas derivado de algún presunto delito cometido por los servidores públicos?
</t>
    </r>
    <r>
      <rPr>
        <i/>
        <sz val="8"/>
        <color theme="1"/>
        <rFont val="Arial"/>
        <family val="2"/>
      </rPr>
      <t>(1. Sí / 2. No / 9. No se sabe)</t>
    </r>
  </si>
  <si>
    <t>En caso de que en determinado centro penitenciario no se hayan presentado denuncias y/o querellas en contra de sus servidores públicos, o no cuente con información para determinarlo, indíquelo en la columna correspondiente conforme al catálogo respectivo y deje el resto de la fila en blanco.</t>
  </si>
  <si>
    <t>(1/2)</t>
  </si>
  <si>
    <t>(2/2)</t>
  </si>
  <si>
    <t xml:space="preserve"> Fortalecimiento de la vigilancia externa en los centros penitenciarios mediante el apoyo de otros elementos 
(Por ejemplo, Fuerzas armadas, Policía Federal)</t>
  </si>
  <si>
    <t>Tipo de acciones desarrolladas</t>
  </si>
  <si>
    <r>
      <t xml:space="preserve">¿Se implementaron medidas para prevenir y evitar actos de corrupción?
</t>
    </r>
    <r>
      <rPr>
        <i/>
        <sz val="8"/>
        <color theme="1"/>
        <rFont val="Arial"/>
        <family val="2"/>
      </rPr>
      <t>(1. Sí / 2. No / 9. No se sabe)</t>
    </r>
  </si>
  <si>
    <t>En caso de que determinado centro penitenciario no haya implementado medidas para prevenir y evitar actos de corrupción, o no cuente con información para determinarlo, indíquelo en la columna correspondiente conforme al catálogo respectivo y deje el resto de la fila en blanco.</t>
  </si>
  <si>
    <t>No debe considerar protocolos, lineamientos, acuerdos, oficios, o cualquier otro instrumento distinto a una ley y a los reglamentos que regulan el funcionamiento de los centros penitenciarios de su entidad federativa.</t>
  </si>
  <si>
    <t>Anote el total de leyes y reglamentos que actualmente deben ser observados por los centros penitenciarios de su entidad federativa para el ejercicio de sus funciones sustantivas.</t>
  </si>
  <si>
    <t>Protocolos</t>
  </si>
  <si>
    <t>Acuerdos</t>
  </si>
  <si>
    <t>Normas</t>
  </si>
  <si>
    <t>Lineamientos</t>
  </si>
  <si>
    <t>Manuales</t>
  </si>
  <si>
    <t>Bases</t>
  </si>
  <si>
    <t>Oficios circulares</t>
  </si>
  <si>
    <t>Tipo de disposiciones normativas</t>
  </si>
  <si>
    <t>Trato respecto del procedimiento para hijas e hijos que vivan en los centros con sus madres privadas de la libertad</t>
  </si>
  <si>
    <t xml:space="preserve">Capacitación en materia de derechos humanos para el personal del centro penitenciario </t>
  </si>
  <si>
    <r>
      <t xml:space="preserve">Tema objeto de la asociación
</t>
    </r>
    <r>
      <rPr>
        <i/>
        <sz val="8"/>
        <color theme="1"/>
        <rFont val="Arial"/>
        <family val="2"/>
      </rPr>
      <t>(Ver catálogo)</t>
    </r>
  </si>
  <si>
    <t>Catálogo de razones que motivaron la asociación</t>
  </si>
  <si>
    <t>Falta de recursos (humanos, materiales, presupuestales, etc.) para ejercer la función correspondiente</t>
  </si>
  <si>
    <t>Incidentes al interior de los centros penitenciarios</t>
  </si>
  <si>
    <r>
      <t xml:space="preserve">¿Se encontraba operando bajo el esquema de contrato de prestación de servicios?
</t>
    </r>
    <r>
      <rPr>
        <i/>
        <sz val="8"/>
        <color theme="1"/>
        <rFont val="Arial"/>
        <family val="2"/>
      </rPr>
      <t>(1.Sí / 2.No / 9. No se sabe)</t>
    </r>
  </si>
  <si>
    <r>
      <t xml:space="preserve">Año en el que entró en operación el esquema de contrato de prestación de servicios
</t>
    </r>
    <r>
      <rPr>
        <i/>
        <sz val="8"/>
        <color theme="1"/>
        <rFont val="Arial"/>
        <family val="2"/>
      </rPr>
      <t>(aaaa)</t>
    </r>
  </si>
  <si>
    <t>Indique, por cada uno de los centros penitenciarios de su entidad federativa, si durante el año 2019 se presentaron denuncias y/o querellas en contra de sus servidores públicos derivado de algún presunto delito cometido por estos relacionado con el ejercicio de sus funciones. En caso afirmativo, anote la cantidad de servidores públicos denunciados durante el referido año, según tipo de delito asociado.</t>
  </si>
  <si>
    <t>Sección I. Estructura organizacional y ejercicio de la función de los centros penitenciarios</t>
  </si>
  <si>
    <t>46.-</t>
  </si>
  <si>
    <t>47.-</t>
  </si>
  <si>
    <t>48.-</t>
  </si>
  <si>
    <t>I.9 Ingresos</t>
  </si>
  <si>
    <t xml:space="preserve">I.6.2 Acciones en materia de combate a la corrupción y autogobierno </t>
  </si>
  <si>
    <t>I.9.1 Características de las personas ingresadas</t>
  </si>
  <si>
    <t>49.-</t>
  </si>
  <si>
    <t>50.-</t>
  </si>
  <si>
    <t>I.10 Egresos</t>
  </si>
  <si>
    <t>I.10.1 Características de las personas egresadas</t>
  </si>
  <si>
    <t>I.9.2 Delitos cometidos por las personas ingresadas</t>
  </si>
  <si>
    <t>I.11 Población privada de la libertad</t>
  </si>
  <si>
    <t>I.11.1 Características de las personas privadas de la libertad</t>
  </si>
  <si>
    <t>I.11.2 Delitos cometidos por las personas privadas de la libertad</t>
  </si>
  <si>
    <t>I.11.3 Exploración específica al delito de narcomenudeo</t>
  </si>
  <si>
    <t>De acuerdo con el total de delitos de narcomenudeo que reportó como respuesta en la pregunta anterior, anote la cantidad de los mismos especificando el tipo de narcótico y el sexo de las personas que los cometieron.</t>
  </si>
  <si>
    <t>I.12 Incidentes en los centros penitenciarios</t>
  </si>
  <si>
    <t xml:space="preserve">Anote, por cada uno de los centros penitenciaros de su entidad federativa, la cantidad de incidentes ocurridos durante el año 2019, según tipo, así como la cantidad de personas privadas de la libertad involucradas en estos. </t>
  </si>
  <si>
    <t>De acuerdo con el total de incidentes que reportó como respuesta en la pregunta anterior, anote la cantidad de los mismos especificando su tipo y sitio de ocurrencia.</t>
  </si>
  <si>
    <t xml:space="preserve">I.12.2 Personas fallecidas al interior de los centros penitenciarios por causas distintas a incidentes ocurridos </t>
  </si>
  <si>
    <t xml:space="preserve">I.12.3 Mecanismos para el tratamiento y la prevención de incidentes en los centros penitenciarios </t>
  </si>
  <si>
    <t>Indique, por cada uno de los centros penitenciarios de su entidad federativa, la condición de existencia al cierre del año 2019 de protocolos para atender incidentes. En caso afirmativo, señale el tipo de incidente para el que se tiene algún protocolo de atención.</t>
  </si>
  <si>
    <t>Indique, por cada uno de los centros penitenciarios de su entidad federativa, la condición de existencia al cierre del año 2019 de protocolos para atender contingencias. En caso afirmativo, señale el tipo de contingencia para la que se tiene algún protocolo de atención.</t>
  </si>
  <si>
    <t>105.-</t>
  </si>
  <si>
    <t>I.13 Actividades orientadas a la reinserción social</t>
  </si>
  <si>
    <t>I.13.1 Educación y capacitación para el trabajo</t>
  </si>
  <si>
    <t xml:space="preserve">Anote, por cada uno de los centros penitenciarios de su entidad federativa, la cantidad de personas privadas de la libertad que al cierre del año 2019 se encontraban estudiando, en capacitación y/o ejerciendo alguna actividad ocupacional. </t>
  </si>
  <si>
    <t>I.13.2 Salud</t>
  </si>
  <si>
    <t>Indique, por cada uno de los centros penitenciarios de su entidad federativa, la condición de haber realizado actividades en materia de servicios médicos durante el año 2019. En caso afirmativo, señale las actividades desarrolladas durante el referido año.</t>
  </si>
  <si>
    <t xml:space="preserve">Indique, por cada uno de los centros penitenciarios de su entidad federativa, la condición de haber bridando durante el año 2019 atención médica a las personas privadas de la libertad. En caso afirmativo, anote el total de atenciones médicas brindadas, así como el total de personas atendidas. </t>
  </si>
  <si>
    <t>De acuerdo con el total que reportó como respuesta en la columna "Personas privadas de la libertad atendidas" de la pregunta anterior, anote, por cada uno de los centros penitenciarios de su entidad federativa, la cantidad de las mismas especificando el tipo de atención médica recibida.</t>
  </si>
  <si>
    <t>I.13.3 Deporte</t>
  </si>
  <si>
    <t>I.14 Servicios postpenales</t>
  </si>
  <si>
    <t>Indique, por cada uno de los centros penitenciarios de su entidad federativa, la condición de existencia de algún programa postpenitenciario al cierre del año 2019. En caso afirmativo, señale las actividades de vinculación consideradas en dicho programa.</t>
  </si>
  <si>
    <t>Durante el año 2019, ¿se realizó algún traslado de personas privadas de la libertad en los centros penitenciarios de su entidad federativa?</t>
  </si>
  <si>
    <t>Anote la cantidad de traslados de personas privadas de la libertad en los centros penitenciarios de su entidad federativa realizados durante el año 2019, según tipo.</t>
  </si>
  <si>
    <t>Indique, por cada uno de los tipos de traslados realizados durante el año 2019, la condición de ocurrencia de algún incidente durante su realización. En caso afirmativo, anote la cantidad de traslados que presentaron determinado tipo de incidente.</t>
  </si>
  <si>
    <t>Durante el año 2019, ¿se realizó algún traslado internacional de personas privadas de la libertad en los centros penitenciarios de su entidad federativa?</t>
  </si>
  <si>
    <t>I.15.1 Traslados nacionales</t>
  </si>
  <si>
    <t>Anote la cantidad de traslados internacionales de personas privadas de la libertad en los centros penitenciarios de su entidad federativa realizados durante el año 2019, según país receptor.</t>
  </si>
  <si>
    <t>I.16 Protección de derechos humanos</t>
  </si>
  <si>
    <t>Indique, por cada uno de los centros penitenciarios de su entidad federativa, la condición de existencia al cierre del año 2019 de una unidad especializada en materia de derechos humanos.</t>
  </si>
  <si>
    <t>Indique, por cada uno de los centros penitenciarios de su entidad federativa, la condición de haber realizado actividades para promover información en materia de derechos humanos durante el año 2019. En caso afirmativo, señale el tipo de acciones desarrolladas.</t>
  </si>
  <si>
    <t>Anote, por cada uno de los centros penitenciarios de su entidad federativa, el total de solicitudes de queja relacionadas con posibles violaciones a derechos humanos interpuestas durante el año 2019 por las personas privadas de la libertad en dicho centro.</t>
  </si>
  <si>
    <t>Anote, por cada uno de los tipos de faltas asociadas, la cantidad de medidas disciplinarias impuestas durante el año 2019, así como la cantidad de personas privadas de la libertad sancionadas durante el referido año.</t>
  </si>
  <si>
    <t xml:space="preserve">Por delitos del fuero común </t>
  </si>
  <si>
    <t>Personas ingresadas a los centros penitenciarios, según sexo</t>
  </si>
  <si>
    <r>
      <t xml:space="preserve">Ocupación
</t>
    </r>
    <r>
      <rPr>
        <i/>
        <sz val="8"/>
        <color theme="1"/>
        <rFont val="Arial"/>
        <family val="2"/>
      </rPr>
      <t>(Nivel de división)</t>
    </r>
  </si>
  <si>
    <t>Personas con registro de antecedentes penales ingresadas a los centros penitenciarios, según sexo</t>
  </si>
  <si>
    <t>Delitos del fuero común cometidos por las personas ingresadas a los centros penitenciarios, según sexo y tipo de ingreso de las personas</t>
  </si>
  <si>
    <t>Delitos del fuero federal cometidos por las personas ingresadas a los centros penitenciarios, según sexo y tipo de ingreso de las personas</t>
  </si>
  <si>
    <t>Personas egresadas de los centros penitenciarios, según sexo</t>
  </si>
  <si>
    <t>Anote la cantidad de delitos, según fuero, cometidos por las personas que egresaron de los centros penitenciarios de su entidad federativa durante el año 2019, especificando el sexo y tipo de egreso de las personas.</t>
  </si>
  <si>
    <t xml:space="preserve">De acuerdo con el total de personas privadas de la libertad "Sin sentencia" que reportó como respuesta en la pregunta anterior, anote la cantidad de las mismas especificando el rango de tiempo que llevan en espera de sentencia y sexo. </t>
  </si>
  <si>
    <t>12 meses o más</t>
  </si>
  <si>
    <t>Sentencia no definitiva</t>
  </si>
  <si>
    <t>Personas privadas de la libertad en los centros penitenciarios, según sexo</t>
  </si>
  <si>
    <t>Delitos del fuero común cometidos por las personas privadas de la libertad en los centros penitenciarios, según estatus jurídico y sexo de las personas</t>
  </si>
  <si>
    <t>Delitos del fuero federal cometidos por las personas privadas de la libertad en los centros penitenciarios, según estatus jurídico y sexo de las personas</t>
  </si>
  <si>
    <t xml:space="preserve"> Personas privadas de la libertad en los centros penitenciarios por delitos de narcomenudeo, según sexo</t>
  </si>
  <si>
    <t>Menores de un año</t>
  </si>
  <si>
    <t>I.11.4 Mujeres privadas de la libertad en los centros penitenciarios con hijos menores de seis años</t>
  </si>
  <si>
    <t>Anote, por cada uno de los centros penitenciarios de su entidad federativa, la cantidad de mujeres privadas de la libertad que tuvieron consigo a sus hijos menores de seis años al cierre del año 2019.</t>
  </si>
  <si>
    <t xml:space="preserve">Mujeres privadas de la libertad en los centros penitenciarios con hijos menores de seis años </t>
  </si>
  <si>
    <t xml:space="preserve">De acuerdo con el total de menores de seis años de edad que reportó como respuesta en la pregunta anterior, anote la cantidad de los mismos que al cierre del año 2019 se encontraban recibiendo algún tipo de educación, según sexo. </t>
  </si>
  <si>
    <r>
      <t xml:space="preserve">Total de menores de seis años </t>
    </r>
    <r>
      <rPr>
        <b/>
        <i/>
        <sz val="8"/>
        <color theme="1"/>
        <rFont val="Arial"/>
        <family val="2"/>
      </rPr>
      <t>(1. + 2.)</t>
    </r>
  </si>
  <si>
    <t>I.12.1 Incidentes</t>
  </si>
  <si>
    <t>Personas privadas de la libertad involucradas</t>
  </si>
  <si>
    <t>Agresiones a terceros</t>
  </si>
  <si>
    <t>Incidentes ocurridos en los centros penitenciarios, según sitio de ocurrencia</t>
  </si>
  <si>
    <t>Tipos de incidentes</t>
  </si>
  <si>
    <r>
      <t xml:space="preserve">¿Hubo personas fallecidas y/o heridas durante su ocurrencia?
</t>
    </r>
    <r>
      <rPr>
        <i/>
        <sz val="8"/>
        <color theme="1"/>
        <rFont val="Arial"/>
        <family val="2"/>
      </rPr>
      <t>(1.Sí / 2.No / 9.No se sabe)</t>
    </r>
  </si>
  <si>
    <t>Personas privadas de la libertad fallecidas como consecuencia de los incidentes ocurridos en los centros penitenciarios, según sexo</t>
  </si>
  <si>
    <t>Personas privadas de la libertad fallecidas al interior de los centros penitenciarios, según sexo</t>
  </si>
  <si>
    <t>Tipo de acciones implementadas</t>
  </si>
  <si>
    <r>
      <t xml:space="preserve">Otra:
</t>
    </r>
    <r>
      <rPr>
        <i/>
        <sz val="8"/>
        <color theme="1"/>
        <rFont val="Arial"/>
        <family val="2"/>
      </rPr>
      <t>(especifique)</t>
    </r>
  </si>
  <si>
    <t>Estudiando</t>
  </si>
  <si>
    <t xml:space="preserve">Ejerciendo alguna actividad ocupacional </t>
  </si>
  <si>
    <t>Labores de limpieza en el centro penitenciario</t>
  </si>
  <si>
    <t>Indique, por cada uno de los centros penitenciarios de su entidad federativa, la condición de haber impartido durante el año 2019 actividades, servicios o talleres a las personas privadas de la libertad. En caso afirmativo, señale el tipo de actividades, servicios o talleres impartidos.</t>
  </si>
  <si>
    <r>
      <t xml:space="preserve">¿Se realizaron actividades en materia de servicios médicos?
</t>
    </r>
    <r>
      <rPr>
        <i/>
        <sz val="8"/>
        <color theme="1"/>
        <rFont val="Arial"/>
        <family val="2"/>
      </rPr>
      <t>(1. Sí / 2. No / 9. No se sabe)</t>
    </r>
  </si>
  <si>
    <t>Actividades desarrolladas</t>
  </si>
  <si>
    <r>
      <t xml:space="preserve">¿Se brindó atención médica a las personas privadas de la libertad?
</t>
    </r>
    <r>
      <rPr>
        <i/>
        <sz val="8"/>
        <color theme="1"/>
        <rFont val="Arial"/>
        <family val="2"/>
      </rPr>
      <t>(1. Sí / 2. No / 9. No se sabe)</t>
    </r>
  </si>
  <si>
    <t>Otra atención médica</t>
  </si>
  <si>
    <t>Personas privadas de la libertad atendidas, según tipo de atención médica recibida</t>
  </si>
  <si>
    <t>Creación, organización y/o administración de albergues para la población egresada de los centros penitenciarios</t>
  </si>
  <si>
    <t>Continuación de tratamiento contra las adicciones</t>
  </si>
  <si>
    <t>Creación de fondo de ahorro con el ingreso derivado de las actividades ocupacionales remuneradas que realicen las personas privadas de la libertad</t>
  </si>
  <si>
    <t>Asesoría y/o asistencia periódica a la población egresada de los centros penitenciarios</t>
  </si>
  <si>
    <t>Convenios con empresas para emplear a la población egresada de los centros penitenciarios</t>
  </si>
  <si>
    <t>Suscripción de convenios con instituciones públicas y/o privadas para conformar una bolsa de trabajo para la población egresada de los centros penitenciarios</t>
  </si>
  <si>
    <t>Actividades de vinculación consideradas</t>
  </si>
  <si>
    <r>
      <t xml:space="preserve">¿Contaba con algún programa postpenitenciario?
</t>
    </r>
    <r>
      <rPr>
        <i/>
        <sz val="8"/>
        <color theme="1"/>
        <rFont val="Arial"/>
        <family val="2"/>
      </rPr>
      <t>(1. Sí / 2. No / 9. No se sabe)</t>
    </r>
  </si>
  <si>
    <t>I.15.2 Traslados internacionales</t>
  </si>
  <si>
    <r>
      <t xml:space="preserve">2. No </t>
    </r>
    <r>
      <rPr>
        <i/>
        <sz val="8"/>
        <color theme="1"/>
        <rFont val="Arial"/>
        <family val="2"/>
      </rPr>
      <t>(pase a la pregunta 119)</t>
    </r>
  </si>
  <si>
    <r>
      <t xml:space="preserve">9. No se sabe </t>
    </r>
    <r>
      <rPr>
        <i/>
        <sz val="8"/>
        <color theme="1"/>
        <rFont val="Arial"/>
        <family val="2"/>
      </rPr>
      <t>(pase a la pregunta 119)</t>
    </r>
  </si>
  <si>
    <t>Traslado a un tribunal para desahogo de una diligencia</t>
  </si>
  <si>
    <t>Traslados de personas privadas de la libertad realizados</t>
  </si>
  <si>
    <t>Fugas a consecuencia del traslado</t>
  </si>
  <si>
    <t>Muertes en el transcurso del traslado</t>
  </si>
  <si>
    <t>Lesiones en el transcurso del traslado</t>
  </si>
  <si>
    <t>Choques en el transcurso del traslado</t>
  </si>
  <si>
    <t>Ataques al transporte del traslado</t>
  </si>
  <si>
    <r>
      <t xml:space="preserve">¿Ocurrió algún incidente durante su realización?
</t>
    </r>
    <r>
      <rPr>
        <i/>
        <sz val="8"/>
        <color theme="1"/>
        <rFont val="Arial"/>
        <family val="2"/>
      </rPr>
      <t>(1. Sí / 2. No / 9. No se sabe)</t>
    </r>
  </si>
  <si>
    <t>Traslados internacionales de personas privadas de la libertad realizados</t>
  </si>
  <si>
    <t>Indique, por cada uno de los centros penitenciarios de su entidad federativa, la condición de haber realizado durante el año 2019 acciones para garantizar los derechos humanos de las personas privadas de la libertad. En caso afirmativo, señale el tipo de actividades desarrolladas.</t>
  </si>
  <si>
    <r>
      <t xml:space="preserve">¿Se realizaron acciones para garantizar los derechos humanos de las personas privadas de la libertad?
</t>
    </r>
    <r>
      <rPr>
        <i/>
        <sz val="8"/>
        <color theme="1"/>
        <rFont val="Arial"/>
        <family val="2"/>
      </rPr>
      <t>(1. Sí / 2. No / 9. No se sabe)</t>
    </r>
  </si>
  <si>
    <r>
      <t xml:space="preserve">¿Contaba con una unidad especializada en materia de derechos humanos?
</t>
    </r>
    <r>
      <rPr>
        <i/>
        <sz val="8"/>
        <color theme="1"/>
        <rFont val="Arial"/>
        <family val="2"/>
      </rPr>
      <t>(1. Sí / 2. No / 9. No se sabe)</t>
    </r>
  </si>
  <si>
    <t>Recomendaciones recibidas por parte de algún OPPDH</t>
  </si>
  <si>
    <t>Indique, por cada uno de los centros penitenciarios de su entidad federativa, la condición de haber recibido alguna recomendación durante el año 2019 por parte de algún Organismo Público de Protección de Derechos Humanos (OPPDH). En caso afirmativo, anote la cantidad de recomendaciones recibidas. Asimismo, anote la cantidad de visitas que las visitadurías del OPPDH realizaron a dicho centro.</t>
  </si>
  <si>
    <t xml:space="preserve">Visitas efectuadas por las visitadurías del OPPDH </t>
  </si>
  <si>
    <t>Solicitudes de queja relacionadas con posibles violaciones a los derechos humanos</t>
  </si>
  <si>
    <t>Personas privadas de la libertad sancionadas con alguna medida disciplinaria, según su sexo</t>
  </si>
  <si>
    <t>Sanciones disciplinarias impuestas, según tipo</t>
  </si>
  <si>
    <t>Suspensión parcial o total de estímulos</t>
  </si>
  <si>
    <t>Realizar actos dolosos que causen daño o destrucción de las instalaciones del centro penitenciario</t>
  </si>
  <si>
    <t>Poseer instrumentos punzo cortantes, armas o cualquier otro objeto que ponga en riesgo la seguridad del centro penitenciario y/o la vida de otra persona</t>
  </si>
  <si>
    <t xml:space="preserve">Realizar acciones que tengan por objeto controlar algún espacio o servicio dentro del centro penitenciario, ejercer alguna función exclusiva de la autoridad o propiciar la subordinación entre personas privadas de la libertad </t>
  </si>
  <si>
    <t>Personas privadas de la libertad sancionadas</t>
  </si>
  <si>
    <r>
      <t>Otras</t>
    </r>
    <r>
      <rPr>
        <i/>
        <sz val="8"/>
        <color theme="1"/>
        <rFont val="Arial"/>
        <family val="2"/>
      </rPr>
      <t xml:space="preserve"> (especifique)</t>
    </r>
  </si>
  <si>
    <t>Restricción temporal del tránsito en el interior del centro penitenciario</t>
  </si>
  <si>
    <r>
      <t xml:space="preserve">¿Contaba con alguna unidad de supervisión de beneficios preliberacionales y sanciones no privativas de la libertad?
</t>
    </r>
    <r>
      <rPr>
        <i/>
        <sz val="8"/>
        <color theme="1"/>
        <rFont val="Arial"/>
        <family val="2"/>
      </rPr>
      <t>(1. Sí / 2. No / 9. No se sabe)</t>
    </r>
  </si>
  <si>
    <t>Anote, por cada uno de los centros penitenciarios de su entidad federativa, la cantidad de personas ingresadas durante el año 2019, según sexo.</t>
  </si>
  <si>
    <t>Personas ingresadas por traslado a los centros penitenciarios, según fuero del delito cometido y sexo</t>
  </si>
  <si>
    <t>Personas ingresadas a los centros penitenciarios, según fuero del delito cometido y sexo</t>
  </si>
  <si>
    <t>En las columnas correspondientes a "Por delitos del fuero común y delitos del fuero federal" debe registrar aquellas personas ingresadas a los centros penitenciarios por la comisión de delitos tanto del fuero común como del fuero federal; ello en el supuesto de que una persona pudo haber sido ingresada por la comisión de delitos de ambos fueros.</t>
  </si>
  <si>
    <t>Personas ingresadas a los centros penitenciarios, según tipo de ingreso y sexo</t>
  </si>
  <si>
    <t>Personas ingresadas a los centros penitenciarios, según estatus jurídico y sexo</t>
  </si>
  <si>
    <t>Habla español</t>
  </si>
  <si>
    <t>No habla español</t>
  </si>
  <si>
    <t>El catálogo mostrado únicamente contempla el nivel familia lingüística, sin desagregar grupo y lengua. Una consulta más detallada puede encontrarse en: https://www.inegi.org.mx/contenidos/clasificadoresycatalogos/doc/clasificacion_de_lenguas_indigenas.pdf</t>
  </si>
  <si>
    <t>Pueblo indígena de pertenencia</t>
  </si>
  <si>
    <t>Delitos cometidos por las personas ingresadas a los centros penitenciarios, según sexo y tipo de ingreso de las personas</t>
  </si>
  <si>
    <r>
      <t xml:space="preserve">De acuerdo con el total de delitos del </t>
    </r>
    <r>
      <rPr>
        <b/>
        <u/>
        <sz val="9"/>
        <color theme="1"/>
        <rFont val="Arial"/>
        <family val="2"/>
      </rPr>
      <t>fuero común</t>
    </r>
    <r>
      <rPr>
        <b/>
        <sz val="9"/>
        <color theme="1"/>
        <rFont val="Arial"/>
        <family val="2"/>
      </rPr>
      <t xml:space="preserve"> que reportó como respuesta en la pregunta anterior, anote la cantidad de los mismos especificando el tipo de delito, así como el sexo y tipo de ingreso de las personas</t>
    </r>
  </si>
  <si>
    <t>La suma de las cantidades registradas en las desagregaciones de los delitos deben dar como resultado el total del delito principal registrado en los numerales 02.06, 03.04, 04.01, 04.02, 04.05, 06.01, 06.02, 07.01, 07.02, 07.06, 08.01, 08.02, 09.05, 09.07 y 09.16.</t>
  </si>
  <si>
    <t>Anote, por cada uno de los centros penitenciarios de su entidad federativa, la cantidad de personas egresadas durante el año 2019, según sexo.</t>
  </si>
  <si>
    <t>Personas egresadas de los centros penitenciarios, según tipo de egreso y sexo</t>
  </si>
  <si>
    <t>Personas egresadas de los centros penitenciarios, según fuero del delito cometido y sexo</t>
  </si>
  <si>
    <t>En las columnas correspondientes a "Por delitos del fuero común y delitos del fuero federal" debe registrar aquellas personas egresadas que, en su momento, fueron ingresadas a los centros penitenciarios por la comisión de delitos tanto del fuero común como del fuero federal; ello en el supuesto de que una persona pudo haber sido ingresada por la comisión de delitos de ambos fueros.</t>
  </si>
  <si>
    <t>Personas egresadas por un delito</t>
  </si>
  <si>
    <t>Personas ingresadas por dos delitos</t>
  </si>
  <si>
    <t>Personas ingresadas por tres delitos</t>
  </si>
  <si>
    <t>Personas ingresadas por cuatro delitos</t>
  </si>
  <si>
    <t>Personas ingresadas por cinco delitos</t>
  </si>
  <si>
    <t>Personas ingresadas por un delito</t>
  </si>
  <si>
    <t>Personas egresadas por dos delitos</t>
  </si>
  <si>
    <t>Personas egresadas por tres delitos</t>
  </si>
  <si>
    <t>Personas egresadas por cuatro delitos</t>
  </si>
  <si>
    <t>Personas egresadas por cinco delitos</t>
  </si>
  <si>
    <t>I.10.2 Delitos cometidos por las personas egresadas</t>
  </si>
  <si>
    <t>Anote la cantidad de delitos, según fuero, cometidos por las personas que ingresaron a los centros penitenciarios de su entidad federativa durante el año 2019, especificando el sexo y tipo de ingreso de las personas.</t>
  </si>
  <si>
    <t>Delitos cometidos por las personas egresadas de los centros penitenciarios, según sexo y tipo de egreso de las personas</t>
  </si>
  <si>
    <t>I.15.3 Extradiciones</t>
  </si>
  <si>
    <t>I.15 Traslados y extradiciones</t>
  </si>
  <si>
    <r>
      <t xml:space="preserve">De acuerdo con el total de delitos del </t>
    </r>
    <r>
      <rPr>
        <b/>
        <u/>
        <sz val="9"/>
        <color theme="1"/>
        <rFont val="Arial"/>
        <family val="2"/>
      </rPr>
      <t>fuero común</t>
    </r>
    <r>
      <rPr>
        <b/>
        <sz val="9"/>
        <color theme="1"/>
        <rFont val="Arial"/>
        <family val="2"/>
      </rPr>
      <t xml:space="preserve"> que reportó como respuesta en la pregunta anterior, anote la cantidad de los mismos especificando el tipo de delito, así como el sexo y tipo de egreso de las personas.</t>
    </r>
  </si>
  <si>
    <t>De acuerdo con el total de personas privadas de la libertad que reportó como respuesta en la pregunta anterior, anote, por cada uno de los centros penitenciarios de su entidad federativa, la cantidad de las mismas especificando el fuero del delito cometido y sexo.</t>
  </si>
  <si>
    <t>Personas privadas de la libertad en los centros penitenciarios, según fuero del delito cometido y sexo</t>
  </si>
  <si>
    <t>En las columnas correspondientes a "Por delitos del fuero común y delitos del fuero federal" debe registrar aquellas personas privadas de la libertad en los centros penitenciarios por la comisión de delitos tanto del fuero común como del fuero federal; ello en el supuesto de que una persona pudo haber cometido delitos de ambos fueros.</t>
  </si>
  <si>
    <t>Personas privadas de la libertad en los centros penitenciarios, según estatus jurídico y sexo</t>
  </si>
  <si>
    <t>Personas sin sentencia privadas de la libertad en los centros penitenciarios, según sexo</t>
  </si>
  <si>
    <t>Personas con sentencia privadas de la libertad en los centros penitenciarios, según sexo</t>
  </si>
  <si>
    <t>50 años o más</t>
  </si>
  <si>
    <t>Personas privadas de la libertad por un delito</t>
  </si>
  <si>
    <t>Personas privadas de la libertad por dos delitos</t>
  </si>
  <si>
    <t>Personas privadas de la libertad por tres delitos</t>
  </si>
  <si>
    <t>Personas privadas de la libertad por cuatro delitos</t>
  </si>
  <si>
    <t>Personas privadas de la libertad por cinco delitos</t>
  </si>
  <si>
    <t>Delito de narcomenudeo</t>
  </si>
  <si>
    <t>La suma de las cantidades anotadas en los numerales 07.01.01, 07.01.02, 07.01.03, 07.01.04 y 07.01.99 debe dar como resultado el total del delito principal registrado en el numeral 07.01.</t>
  </si>
  <si>
    <t>Delitos de narcomenudeo cometidos por las personas privadas de la libertad en los centros penitenciarios, según tipo de narcótico y sexo de las personas</t>
  </si>
  <si>
    <t xml:space="preserve"> Personas privadas de la libertad en los centros penitenciarios por delitos de narcomenudeo, según sexo y tipo de narcótico</t>
  </si>
  <si>
    <t>La suma de las cantidades registradas en la columna "Total" debe ser igual o mayor a la suma de las cantidades reportadas como respuesta en la pregunta anterior.</t>
  </si>
  <si>
    <t>Para cada centro penitenciario, la cantidad registrada en la columna "Total" debe ser igual o menor a la reportada en la columna "Personas privadas de la libertad involucradas".</t>
  </si>
  <si>
    <t>Sitio de ocurrencia</t>
  </si>
  <si>
    <t>En caso de que durante la ocurrencia de determinado tipo de incidente no hayan existido personas fallecidas y/o heridas, o no cuente con información para determinarlo, indíquelo en la columna correspondiente conforme al catálogo respectivo y deje el resto de la fila en blanco.</t>
  </si>
  <si>
    <t>No debe considerar a aquellas personas privadas de la libertad fallecidas como consecuencia de la ocurrencia de incidentes al interior de los centros penitenciarios.</t>
  </si>
  <si>
    <t>No debe considerar a aquellas personas privadas de la libertad fallecidas por causas distintas a la ocurrencia de incidentes al interior de los centros penitenciarios.</t>
  </si>
  <si>
    <t>En caso de que determinado centro penitenciario no haya implementado acciones para prevenir incidentes, o no cuente con información para determinarlo, indíquelo en la columna correspondiente conforme al catálogo respectivo y deje el resto de la fila en blanco.</t>
  </si>
  <si>
    <t>En caso de que determinado centro penitenciario no haya contado con protocolos para atender incidentes, o no cuente con información para determinarlo, indíquelo en la columna correspondiente conforme al catálogo respectivo y deje el resto de la fila en blanco.</t>
  </si>
  <si>
    <t>En caso de que determinado centro penitenciario no haya contado con protocolos para atender contingencias, o no cuente con información para determinarlo, indíquelo en la columna correspondiente conforme al catálogo respectivo y deje el resto de la fila en blanco.</t>
  </si>
  <si>
    <t>Geológicas</t>
  </si>
  <si>
    <t>Hidrometereológicas</t>
  </si>
  <si>
    <t>Químico - 
tecnológicas</t>
  </si>
  <si>
    <t>Sanitario - 
ecológicas</t>
  </si>
  <si>
    <t>Socio - 
organizativas</t>
  </si>
  <si>
    <t>Educación</t>
  </si>
  <si>
    <t>Campo amplio de formación académica</t>
  </si>
  <si>
    <t>Personas privadas de la libertad que se encontraban estudiando, según campo amplio de formación académica</t>
  </si>
  <si>
    <t>De acuerdo con el total de personas privadas de la libertad que reportó como respuesta en la columna "Estudiando" de la pregunta anterior, anote, por cada uno de los centros penitenciarios de su entidad federativa, la cantidad de las mismas especificando el campo amplio de formación académica.</t>
  </si>
  <si>
    <t>Servicios</t>
  </si>
  <si>
    <t>El catálogo mostrado únicamente contempla el nivel campo detallado, sin desagregar campo específico, campo detallado, campo unitario y programa de estudio. Una consulta más detallada puede encontrarse en: https://www.inegi.org.mx/app/biblioteca/ficha.html?upc=702825003335</t>
  </si>
  <si>
    <t>Actividad realizada</t>
  </si>
  <si>
    <t>Personas privadas de la libertad que se encontraban estudiando, en capacitación y/o ejerciendo alguna actividad ocupacional, según tipo de actividad realizada</t>
  </si>
  <si>
    <t>Personas privadas de la libertad que se encontraban ejerciendo alguna actividad ocupacional, según tipo de actividad desarrollada</t>
  </si>
  <si>
    <t>Actividad ocupacional desarrollada</t>
  </si>
  <si>
    <t>En caso de que determinado centro penitenciario no haya impartido actividades, servicios o talleres a las personas privadas de la libertad, o no cuente con información para determinarlo, indíquelo en la columna correspondiente conforme al catálogo respectivo y deje el resto de la fila en blanco.</t>
  </si>
  <si>
    <t>Actividades, servicios o talleres impartidos</t>
  </si>
  <si>
    <r>
      <t xml:space="preserve">¿Se impartieron actividades, servicios o talleres a las personas privadas de la libertad?
</t>
    </r>
    <r>
      <rPr>
        <i/>
        <sz val="8"/>
        <color theme="1"/>
        <rFont val="Arial"/>
        <family val="2"/>
      </rPr>
      <t>(1. Sí / 2. No / 9. No se sabe)</t>
    </r>
  </si>
  <si>
    <t>En caso de que determinado centro penitenciario no haya realizado actividades en materia de servicios médicos, o no cuente con información para determinarlo, indíquelo en la columna correspondiente conforme al catálogo respectivo y deje el resto de la fila en blanco.</t>
  </si>
  <si>
    <t xml:space="preserve"> Personas privadas de la libertad atendidas</t>
  </si>
  <si>
    <t>En caso de que determinado centro penitenciario no haya brindado atención médica a las personas privadas de la libertad, o no cuente con información para determinarlo, indíquelo en la columna correspondiente conforme al catálogo respectivo y deje el resto de la fila en blanco.</t>
  </si>
  <si>
    <t>Atención médica recibida</t>
  </si>
  <si>
    <t>En caso de que determinado centro penitenciario no haya contado con algún programa postpenitenciario, o no cuente con información para determinarlo, indíquelo en la columna correspondiente conforme al catálogo respectivo y deje el resto de la fila en blanco.</t>
  </si>
  <si>
    <t>Tipos de traslados</t>
  </si>
  <si>
    <t>En caso de que en determinado tipo de traslado no haya ocurrido algún incidente, o no cuente con información para determinarlo, indíquelo en la columna correspondiente conforme al catálogo respectivo y deje el resto de la fila en blanco.</t>
  </si>
  <si>
    <t>Traslados que presentaron algún incidente, según tipo de incidente</t>
  </si>
  <si>
    <t>Para cada tipo de traslado, la cantidad registrada en cada una de las columnas debe ser igual o menor a la cantidad reportada como respuesta en la pregunta anterior.</t>
  </si>
  <si>
    <t>Durante el año 2019, ¿se realizó alguna extradición de personas privadas de la libertad en los centros penitenciarios de su entidad federativa?</t>
  </si>
  <si>
    <t>En caso de que determinado centro penitenciario no haya realizado acciones para garantizar los derechos humanos de las personas privadas de la libertad, o no cuente con información para determinarlo, indíquelo en la columna correspondiente conforme al catálogo respectivo y deje el resto de la fila en blanco.</t>
  </si>
  <si>
    <r>
      <t xml:space="preserve">¿Se realizaron actividades para promover información en materia de derechos humanos?
</t>
    </r>
    <r>
      <rPr>
        <i/>
        <sz val="8"/>
        <color theme="1"/>
        <rFont val="Arial"/>
        <family val="2"/>
      </rPr>
      <t>(1. Sí / 2. No / 9. No se sabe)</t>
    </r>
  </si>
  <si>
    <t>En caso de que determinado centro penitenciario no haya realizado actividades para promover información en materia de derechos humanos, o no cuente con información para determinarlo, indíquelo en la columna correspondiente conforme al catálogo respectivo y deje el resto de la fila en blanco.</t>
  </si>
  <si>
    <r>
      <rPr>
        <b/>
        <sz val="9"/>
        <color theme="1"/>
        <rFont val="Arial"/>
        <family val="2"/>
      </rPr>
      <t>¿Recibió alguna recomendación por parte de algún OPPDH?</t>
    </r>
    <r>
      <rPr>
        <sz val="9"/>
        <color theme="1"/>
        <rFont val="Arial"/>
        <family val="2"/>
      </rPr>
      <t xml:space="preserve">
</t>
    </r>
    <r>
      <rPr>
        <i/>
        <sz val="8"/>
        <color theme="1"/>
        <rFont val="Arial"/>
        <family val="2"/>
      </rPr>
      <t>(1. Sí / 2. No / 9. No se sabe)</t>
    </r>
  </si>
  <si>
    <t>En caso de que determinado centro penitenciario no haya recibido alguna recomendación por parte de algún OPPDH, o no cuente con información para determinarlo, indíquelo en la columna correspondiente conforme al catálogo respectivo y deje la columna "Recomendaciones recibidas por parte de algún OPPDH" en blanco.</t>
  </si>
  <si>
    <t>Anote, por cada uno de los centros penitenciarios de su entidad federativa, la cantidad de personas privadas de la libertad sancionadas con alguna medida disciplinaria durante el año 2019, según sexo.</t>
  </si>
  <si>
    <t>Tipos de sanciones</t>
  </si>
  <si>
    <t>Anote, por cada uno de los centros penitenciarios de su entidad federativa, la cantidad de sanciones disciplinarias impuestas durante el año 2019 a las personas privadas de la libertad, según tipo.</t>
  </si>
  <si>
    <t>Faltas asociadas</t>
  </si>
  <si>
    <t>I.2.1 Características del personal</t>
  </si>
  <si>
    <t>Creación o reforma de disposiciones normativas de la entidad federativa en materia penitenciaria</t>
  </si>
  <si>
    <t>Recomendaciones emitidas por los organismos públicos de protección de derechos humanos</t>
  </si>
  <si>
    <t>En caso de que alguna persona ingresada hable más de una lengua indígena o dilecto de diferente familia lingüística, debe registrarla en aquella familia que considere principal.</t>
  </si>
  <si>
    <t>Familia lingüística</t>
  </si>
  <si>
    <t>El catálogo mostrado únicamente contempla el nivel división, sin desagregar grupo principal, subgrupo y grupo unitario. Una consulta más detallada puede encontrarse en: 
http://internet.contenidos.inegi.org.mx/contenidos/Productos/prod_serv/contenidos/espanol/bvinegi/productos/metodologias/est/sinco_2011.pdf</t>
  </si>
  <si>
    <t>En caso de que alguna persona ingresada haya ejercido más de una ocupación al momento de ingresar al centro penitenciario, debe registrarla en aquel nivel que considere principal.</t>
  </si>
  <si>
    <t>En caso de que alguna persona privada de la libertad hable más de una lengua indígena o dilecto de diferente familia lingüística, debe registrarla en aquella familia que considere principal.</t>
  </si>
  <si>
    <t>Tipos de contingencias</t>
  </si>
  <si>
    <t>Para cada centro penitenciario, la cantidad registrada en la columna "Atenciones médicas" debe ser igual o mayor a la reportada en la columna "Personas privadas de la libertad atendidas", toda vez que una persona privada de la libertad pudo haber recibido más de una atención médica.</t>
  </si>
  <si>
    <t xml:space="preserve">2.- Los catálogos utilizados en el presente cuestionario corresponden a denominaciones estándar, de tal forma que si el nombre de alguna clasificación no coincide exactamente con la utilizada en su entidad federativa, debe registrar los datos en aquella que sea homóloga. </t>
  </si>
  <si>
    <t>4.- En caso de que los registros con los que cuente no le permitan desglosar la información de acuerdo con los requerimientos solicitados, anote "NS" (no se sabe) en las celdas donde no disponga de información. En el apartado de "Participantes y comentarios" debe proporcionar una justificación respecto al uso de la opción "NS" para esta sección.</t>
  </si>
  <si>
    <t xml:space="preserve">5.- No deje celdas en blanco, salvo en los casos en que la instrucción así lo solicite. </t>
  </si>
  <si>
    <t>Glosario de la subsección:</t>
  </si>
  <si>
    <t>Anote el nombre de cada uno de los centros penitenciarios con los que contaba su entidad federativa al cierre del año 2019. Por cada uno de estos señale su tipo, clasificación o división y modelo arquitectónico.</t>
  </si>
  <si>
    <t>Catálogo de tipo de centro penitenciario</t>
  </si>
  <si>
    <t>Centro de Ejecución de Sanciones Penales para hombres</t>
  </si>
  <si>
    <t>Centro de Ejecución de Sanciones Penales para mujeres</t>
  </si>
  <si>
    <t>Centro de Ejecución de Sanciones Penales mixto</t>
  </si>
  <si>
    <t>Otro tipo de centro penitenciario para hombres</t>
  </si>
  <si>
    <t>Otro tipo de centro penitenciario para mujeres</t>
  </si>
  <si>
    <t>Otro tipo de centro penitenciario mixto</t>
  </si>
  <si>
    <t xml:space="preserve">Podular </t>
  </si>
  <si>
    <t xml:space="preserve">Otro </t>
  </si>
  <si>
    <t>La cantidad de centros penitenciarios registrada debe ser igual a la reportada como respuesta en la pregunta anterior.</t>
  </si>
  <si>
    <t>Catálogo de clasificación o división del centro penitenciario</t>
  </si>
  <si>
    <t>Sin clasificación</t>
  </si>
  <si>
    <t xml:space="preserve">Indique, por cada uno de los centros penitenciarios de su entidad federativa, si al cierre del año 2019 se encontraban operando bajo el esquema de contrato de prestación de servicios. En caso afirmativo, anote el año en el que entró en operación dicho esquema. </t>
  </si>
  <si>
    <r>
      <t xml:space="preserve">¿Contaba con alguna certificación o acreditación de sus instalaciones?
</t>
    </r>
    <r>
      <rPr>
        <i/>
        <sz val="8"/>
        <color theme="1"/>
        <rFont val="Arial"/>
        <family val="2"/>
      </rPr>
      <t>(1.Sí / 2.No / 9.No se sabe)</t>
    </r>
  </si>
  <si>
    <t>Indique, por cada uno de los centros penitenciarios de su entidad federativa, si al cierre del año 2019 contaba con alguna certificación o acreditación de sus instalaciones por parte de alguna autoridad o asociación nacional o extranjera. En caso afirmativo, anote el nombre de dicha autoridad o asociación.</t>
  </si>
  <si>
    <t>En caso de que la certificación o acreditación haya sido otorgada por más de una autoridad o asociación, debe registrar cada uno de los nombres de estas.</t>
  </si>
  <si>
    <t xml:space="preserve">Estatus jurídico de la población privada de la libertad </t>
  </si>
  <si>
    <t>Glosario del apartado:</t>
  </si>
  <si>
    <t>Visita 
conyugal</t>
  </si>
  <si>
    <t>Servicio 
médico</t>
  </si>
  <si>
    <t>Aulas 
escolares</t>
  </si>
  <si>
    <t>Señale los espacios de infraestructura con los que contaba cada uno de los centros penitenciarios de su entidad federativa al cierre del año 2019.</t>
  </si>
  <si>
    <t>Señale los espacios de infraestructura especializada con los que contaba cada uno de los centros penitenciarios de su entidad federativa al cierre del año 2019.</t>
  </si>
  <si>
    <t xml:space="preserve">Anote, por cada uno de los centros penitenciarios de su entidad federativa, la cantidad de celdas con las que contaba al cierre del año 2019, tanto individuales como colectivas. Asimismo, anote la cantidad de estas celdas que contaban con los servicios enlistados. </t>
  </si>
  <si>
    <t>Tipo de servicio con el que contaban</t>
  </si>
  <si>
    <t>Celdas de los centros penitenciarios</t>
  </si>
  <si>
    <t>En caso de que algunas celdas hayan contado con áreas comunes donde se preste determinado servicio enlistado, debe contabilizarlas en la columna que corresponda a dicho servicio.</t>
  </si>
  <si>
    <r>
      <t xml:space="preserve">1.- </t>
    </r>
    <r>
      <rPr>
        <b/>
        <i/>
        <sz val="8"/>
        <color theme="1"/>
        <rFont val="Arial"/>
        <family val="2"/>
      </rPr>
      <t>Infraestructura tecnológica:</t>
    </r>
    <r>
      <rPr>
        <i/>
        <sz val="8"/>
        <color theme="1"/>
        <rFont val="Arial"/>
        <family val="2"/>
      </rPr>
      <t xml:space="preserve"> se refiere al conjunto de hardware y software sobre el que se asientan los diferentes servicios que las organizaciones necesitan tener en funcionamiento para poder llevar a cabo toda su actividad, tanto operativa como de gestión interna.</t>
    </r>
  </si>
  <si>
    <t>En caso de que determinado centro penitenciario no haya contado con infraestructura tecnológica para su seguridad y vigilancia, o no cuente con información para determinarlo, indíquelo en la columna correspondiente conforme al catálogo respectivo y deje el resto de la fila en blanco.</t>
  </si>
  <si>
    <r>
      <rPr>
        <b/>
        <sz val="9"/>
        <color theme="1"/>
        <rFont val="Arial"/>
        <family val="2"/>
      </rPr>
      <t>¿Contaba con infraestructura tecnológica para su seguridad y vigilancia?</t>
    </r>
    <r>
      <rPr>
        <sz val="9"/>
        <color theme="1"/>
        <rFont val="Arial"/>
        <family val="2"/>
      </rPr>
      <t xml:space="preserve">
</t>
    </r>
    <r>
      <rPr>
        <i/>
        <sz val="8"/>
        <color theme="1"/>
        <rFont val="Arial"/>
        <family val="2"/>
      </rPr>
      <t>(1. Sí / 2. No / 9. No se sabe)</t>
    </r>
  </si>
  <si>
    <t>Personal adscrito a los centros penitenciarios, según sexo</t>
  </si>
  <si>
    <t xml:space="preserve">De acuerdo con el total de personal que reportó como respuesta en la pregunta anterior, anote, por cada uno de los centros penitenciarios de su entidad federativa, la cantidad del mismo especificando la función desarrollada y sexo. </t>
  </si>
  <si>
    <t xml:space="preserve">De acuerdo con el total de personal que reportó como respuesta en la pregunta anterior, anote la cantidad del mismo especificando su rango de edad, función desarrollada y sexo. </t>
  </si>
  <si>
    <t xml:space="preserve">De acuerdo con el total de personal que reportó como respuesta en la pregunta 11, anote la cantidad del mismo especificando su rango de ingresos, función desarrollada y sexo. </t>
  </si>
  <si>
    <t xml:space="preserve">De acuerdo con el total de personal que reportó como respuesta en la pregunta 11, anote la cantidad del mismo especificando su nivel de escolaridad, función desarrollada y sexo. </t>
  </si>
  <si>
    <t>I.2.2 Profesionalización del personal</t>
  </si>
  <si>
    <t>I.2.3 Capacitación del personal</t>
  </si>
  <si>
    <t>Durante el año 2019, ¿personal adscrito a los centros penitenciarios de su entidad federativa acreditó la formación inicial y/o la formación continua como parte del cumplimiento al programa rector de profesionalización?</t>
  </si>
  <si>
    <t xml:space="preserve">Anote la cantidad de personal adscrito a los centros penitenciarios de su entidad federativa que acreditó la formación inicial y/o la formación continua durante el año 2019, según esquema de profesionalización, función desarrollada y sexo. </t>
  </si>
  <si>
    <t>Esquema de profesionaliza-ción</t>
  </si>
  <si>
    <r>
      <t xml:space="preserve">2. No </t>
    </r>
    <r>
      <rPr>
        <i/>
        <sz val="8"/>
        <color theme="1"/>
        <rFont val="Arial"/>
        <family val="2"/>
      </rPr>
      <t>(Pase a la pregunta 18)</t>
    </r>
  </si>
  <si>
    <r>
      <t>9. No se sabe</t>
    </r>
    <r>
      <rPr>
        <i/>
        <sz val="8"/>
        <color theme="1"/>
        <rFont val="Arial"/>
        <family val="2"/>
      </rPr>
      <t xml:space="preserve"> (Pase a la pregunta 18)</t>
    </r>
  </si>
  <si>
    <r>
      <t xml:space="preserve">2. No </t>
    </r>
    <r>
      <rPr>
        <i/>
        <sz val="8"/>
        <color theme="1"/>
        <rFont val="Arial"/>
        <family val="2"/>
      </rPr>
      <t>(Pase a la pregunta 21)</t>
    </r>
  </si>
  <si>
    <r>
      <t>9. No se sabe</t>
    </r>
    <r>
      <rPr>
        <i/>
        <sz val="8"/>
        <color theme="1"/>
        <rFont val="Arial"/>
        <family val="2"/>
      </rPr>
      <t xml:space="preserve"> (Pase a la pregunta 21)</t>
    </r>
  </si>
  <si>
    <t>No debe considerar las acciones de capacitación impartidas como parte del programa rector de profesionalización.</t>
  </si>
  <si>
    <t>No se realizaron acciones de capacitación</t>
  </si>
  <si>
    <t xml:space="preserve">Nombre de los centros penitenciarios </t>
  </si>
  <si>
    <t>De acuerdo con el total de presupuesto ejercido que reportó como respuesta en la pregunta 21, anote la cantidad aportada por el Gobierno Federal para la manutención, servicio y/o asistencia de la población privada de la libertad por delitos del fuero federal en los centros penitenciarios de su entidad federativa.</t>
  </si>
  <si>
    <t>La suma de las cantidades registradas debe ser igual a la cantidad reportada como respuesta en el numeral 3 de la pregunta anterior.</t>
  </si>
  <si>
    <t>La suma de las cantidades registradas debe ser igual a la cantidad reportada como respuesta en el numeral 3 de la pregunta 21.</t>
  </si>
  <si>
    <t>La cantidad registrada debe ser igual o menor a la cantidad reportada como respuesta en el numeral 3 de la pregunta 21.</t>
  </si>
  <si>
    <t>Vehículos en funcionamiento, según tipo</t>
  </si>
  <si>
    <t>No debe considerar los vehículos que se encontraban fuera de servicio, o bien, no habían sido asignados para su uso u operación al cierre del año 2019.</t>
  </si>
  <si>
    <t>No debe considerar los aparatos telefónicos que se encontraban fuera de servicio, o bien, no habían sido asignados para su uso u operación al cierre del año 2019.</t>
  </si>
  <si>
    <t>Líneas telefónicas, según tipo</t>
  </si>
  <si>
    <t>No debe considerar aparatos que tenían como único uso la radiocomunicación, o bien, números y aparatos que únicamente tienen función para enviar y recibir mensajes, u otro de características similares.</t>
  </si>
  <si>
    <t>No debe considerar el equipo informático que se encontraba fuera de servicio, o bien, no había sido asignado para su uso u operación al cierre del año 2019.</t>
  </si>
  <si>
    <r>
      <t xml:space="preserve">Total de servidores públicos adscritos al órgano o unidad </t>
    </r>
    <r>
      <rPr>
        <b/>
        <i/>
        <sz val="8"/>
        <color theme="1"/>
        <rFont val="Arial"/>
        <family val="2"/>
      </rPr>
      <t>(1.+2.)</t>
    </r>
  </si>
  <si>
    <t>En caso de que seleccione el código "9" no puede seleccionar otro código.</t>
  </si>
  <si>
    <t>2. De las funciones y/o procesos de las unidades administrativas que forman parte de los centros penitenciarios</t>
  </si>
  <si>
    <t>3. Sobre las personas privadas de la libertad</t>
  </si>
  <si>
    <t>4. Sobre los incidentes y riesgos en los centros penitenciarios</t>
  </si>
  <si>
    <t>5. Sobre las personas que egresan de los centros penitenciarios</t>
  </si>
  <si>
    <t xml:space="preserve">6. Sobre las recomendaciones y/o evaluaciones por parte de organismos externos </t>
  </si>
  <si>
    <r>
      <t xml:space="preserve">7. Otra </t>
    </r>
    <r>
      <rPr>
        <i/>
        <sz val="8"/>
        <color theme="1"/>
        <rFont val="Arial"/>
        <family val="2"/>
      </rPr>
      <t>(especifique)</t>
    </r>
  </si>
  <si>
    <r>
      <t xml:space="preserve">¿Contaba con el registro de información?
</t>
    </r>
    <r>
      <rPr>
        <i/>
        <sz val="8"/>
        <color theme="1"/>
        <rFont val="Arial"/>
        <family val="2"/>
      </rPr>
      <t>(1. Sí / 2. No / 9. No se sabe)</t>
    </r>
  </si>
  <si>
    <t>Nivel 
intermedio</t>
  </si>
  <si>
    <t>Servidores públicos sancionados, según función desarrollada</t>
  </si>
  <si>
    <t>Anote, por cada uno de los centros penitenciarios de su entidad federativa, la cantidad de servidores públicos sancionados durante el año 2019 por el incumplimiento de sus obligaciones, según función desarrollada.</t>
  </si>
  <si>
    <t>Anote la capacidad instalada de cada uno de los centros penitenciarios de su entidad federativa al cierre del año 2019, según estatus jurídico de la población privada de la libertad a la que estaba destinada.</t>
  </si>
  <si>
    <t>Para cada centro penitenciario, la cantidad registrada en la columna "Total" debe ser igual o mayor a la suma de las cantidades reportadas como respuesta en la pregunta anterior, toda vez que a un servidor público se le pudo haber impuesto más de una sanción.</t>
  </si>
  <si>
    <t>Para cada centro penitenciario, la suma de las cantidades registradas debe ser igual o mayor a la cantidad reportada como respuesta en la columna "Total" de la pregunta anterior, toda vez que una sanción pudo haber estado asociada a más de un tipo de falta.</t>
  </si>
  <si>
    <t>Para el caso de los servidores públicos sancionados, la suma de las cantidades registradas debe ser igual o mayor a la suma de las cantidades reportadas como respuesta en la pregunta 34, toda vez que un servidor público sancionado pudo haber cometido más de una falta.</t>
  </si>
  <si>
    <t xml:space="preserve">La suma de las cantidades registradas en la columna "Total" debe ser igual o mayor a la suma de las cantidades reportadas en la columna "Servidores púbicos sancionados". </t>
  </si>
  <si>
    <t>Tipo de delito asociado</t>
  </si>
  <si>
    <t>1.Total de leyes</t>
  </si>
  <si>
    <t>2. Total de reglamentos</t>
  </si>
  <si>
    <t>La cantidad de protocolos que registre debe ser igual a la cantidad reportada como respuesta en el numeral 1 de la columna "Disposiciones normativas internas sustantivas" de la pregunta anterior.</t>
  </si>
  <si>
    <t>En caso de que alguno de los protocolos atienda más de un tema, debe señalar el que considere principal.</t>
  </si>
  <si>
    <r>
      <t>2. No</t>
    </r>
    <r>
      <rPr>
        <i/>
        <sz val="8"/>
        <color theme="1"/>
        <rFont val="Arial"/>
        <family val="2"/>
      </rPr>
      <t xml:space="preserve"> (Pase a la pregunta 45)</t>
    </r>
  </si>
  <si>
    <r>
      <t xml:space="preserve">9. No se sabe </t>
    </r>
    <r>
      <rPr>
        <i/>
        <sz val="8"/>
        <color theme="1"/>
        <rFont val="Arial"/>
        <family val="2"/>
      </rPr>
      <t>(Pase a la pregunta 45)</t>
    </r>
  </si>
  <si>
    <t>De acuerdo con el total de personas ingresadas que reportó como respuesta en la pregunta 45, anote, por cada uno de los centros penitenciarios de su entidad federativa, la cantidad de las mismas especificando el fuero del delito cometido y sexo.</t>
  </si>
  <si>
    <t>De acuerdo con el total de personas ingresadas que reportó como respuesta en la pregunta 45, anote, por cada uno de los centros penitenciarios de su entidad federativa, la cantidad de las mismas especificando su tipo de ingreso y sexo.</t>
  </si>
  <si>
    <t xml:space="preserve">De acuerdo con el total de personas ingresadas que reportó como respuesta en la pregunta 45, anote, por cada uno de los centros penitenciarios de su entidad federativa, la cantidad de las mismas especificando su estatus jurídico y sexo. </t>
  </si>
  <si>
    <t>De acuerdo con el total de personas ingresadas que reportó como respuesta en la pregunta 45, anote la cantidad de las mismas especificando su rango de edad y sexo.</t>
  </si>
  <si>
    <t xml:space="preserve">De acuerdo con el total de personas ingresadas que reportó como respuesta en la pregunta 45, anote la cantidad de las mismas especificando su nivel de escolaridad y sexo. </t>
  </si>
  <si>
    <t xml:space="preserve">De acuerdo con el total de personas ingresadas que reportó como respuesta en la pregunta 45, anote la cantidad de las mismas especificando su condición de alfabetismo y sexo. </t>
  </si>
  <si>
    <t>De acuerdo con el total de personas ingresadas que reportó como respuesta en la pregunta 45, anote la cantidad de las mismas especificando su condición de dominio del español y sexo.</t>
  </si>
  <si>
    <t>De acuerdo con el total de personas ingresadas que reportó como respuesta en la pregunta 45, anote la cantidad de las mismas especificando su sexo y familia lingüística de la lengua indígena o dialecto que hablaban.</t>
  </si>
  <si>
    <t>De acuerdo con el total de personas ingresadas que reportó como respuesta en la pregunta 45, anote la cantidad de las mismas especificando su sexo y ocupación ejercida, según nivel de división.</t>
  </si>
  <si>
    <t>De acuerdo con el total de personas ingresadas que reportó como respuesta en la pregunta 45, anote la cantidad de las mismas especificando su lugar habitual de residencia y sexo</t>
  </si>
  <si>
    <t>De acuerdo con el total de personas ingresadas que reportó como respuesta en la pregunta 45, anote la cantidad de las mismas especificando su pueblo indígena de pertenencia y sexo.</t>
  </si>
  <si>
    <t>De acuerdo con el total de personas ingresadas que reportó como respuesta en la pregunta 45, anote la cantidad de las mismas especificando su sexo y la cantidad de delitos cometidos por los que ingresaron.</t>
  </si>
  <si>
    <r>
      <t xml:space="preserve">De acuerdo con el total de delitos del </t>
    </r>
    <r>
      <rPr>
        <b/>
        <u/>
        <sz val="9"/>
        <color theme="1"/>
        <rFont val="Arial"/>
        <family val="2"/>
      </rPr>
      <t>fuero federal</t>
    </r>
    <r>
      <rPr>
        <b/>
        <sz val="9"/>
        <color theme="1"/>
        <rFont val="Arial"/>
        <family val="2"/>
      </rPr>
      <t xml:space="preserve"> que reportó como respuesta en la pregunta 61, anote la cantidad de los mismos especificando el tipo de delito, así como el sexo y tipo de ingreso de las personas.</t>
    </r>
  </si>
  <si>
    <t>No debe considerar a las personas egresadas por traslado, extradición, fuga o fallecimiento, pues estas se requerirán en la pregunta siguiente.</t>
  </si>
  <si>
    <t xml:space="preserve">Hombres </t>
  </si>
  <si>
    <t>Personas egresadas por traslado</t>
  </si>
  <si>
    <t xml:space="preserve">Personas egresadas por extradición </t>
  </si>
  <si>
    <t>Personas egresadas por fuga</t>
  </si>
  <si>
    <t>Personas egresadas por fallecimiento</t>
  </si>
  <si>
    <t xml:space="preserve">Únicamente registre información si en su entidad federativa se considera como egreso alguna de las variables establecidas. </t>
  </si>
  <si>
    <t>Anote, por cada uno de los centros penitenciarios de su entidad federativa, la cantidad de personas egresadas, según sexo, por traslado, extradición, fuga o fallecimiento.</t>
  </si>
  <si>
    <t>66.-</t>
  </si>
  <si>
    <t xml:space="preserve">De acuerdo con el total de personas egresadas que reportó como repuesta en la pregunta 64, anote, por cada uno de los centros penitenciarios de su entidad federativa, la cantidad de las mismas especificando el fuero del delito cometido y sexo. </t>
  </si>
  <si>
    <t>De acuerdo con el total de personas egresadas que reportó como respuesta en la pregunta 64, anote, por cada uno de los centros penitenciarios de su entidad federativa, la cantidad de las mismas especificando su tipo de egreso y sexo.</t>
  </si>
  <si>
    <t>67.-</t>
  </si>
  <si>
    <t>De acuerdo con el total de personas egresadas que reportó como respuesta en la pregunta 64, anote la cantidad de las mismas especificando su sexo y la cantidad de delitos cometidos por los que, en su momento, ingresaron a los centros penitenciarios de su entidad federativa.</t>
  </si>
  <si>
    <t>70.-</t>
  </si>
  <si>
    <r>
      <t xml:space="preserve">De acuerdo con el total de delitos del </t>
    </r>
    <r>
      <rPr>
        <b/>
        <u/>
        <sz val="9"/>
        <color theme="1"/>
        <rFont val="Arial"/>
        <family val="2"/>
      </rPr>
      <t>fuero federal</t>
    </r>
    <r>
      <rPr>
        <b/>
        <sz val="9"/>
        <color theme="1"/>
        <rFont val="Arial"/>
        <family val="2"/>
      </rPr>
      <t xml:space="preserve"> que reportó como respuesta en la pregunta 69, anote la cantidad de los mismos especificando el tipo de delito, así como el sexo y tipo de egreso de las personas.</t>
    </r>
  </si>
  <si>
    <t xml:space="preserve">De acuerdo con el total de personas privadas de la libertad que reportó como respuesta en la pregunta 72, anote, por cada uno de los centros penitenciarios de su entidad federativa, la cantidad de las mismas especificando su estatus jurídico y sexo. </t>
  </si>
  <si>
    <t>De acuerdo con el total de personas privadas de la libertad "Con sentencia" que reportó como respuesta en la pregunta 74, anote la cantidad de las mismas especificando el rango de tiempo de la sentencia dictada y sexo.</t>
  </si>
  <si>
    <t xml:space="preserve">De acuerdo con el total de personas privadas de la libertad que reportó como respuesta en la pregunta 72, anote la cantidad de las mismas especificando su rango de edad y sexo. </t>
  </si>
  <si>
    <t>78.-</t>
  </si>
  <si>
    <t xml:space="preserve">De acuerdo con el total de personas privadas de la libertad que reportó como respuesta en la pregunta 72, anote la cantidad de las mismas especificando su nivel de escolaridad y sexo. </t>
  </si>
  <si>
    <t xml:space="preserve">De acuerdo con el total de personas privadas de la libertad que reportó como respuesta en la pregunta 72, anote la cantidad de las mismas especificando su nacionalidad y sexo. </t>
  </si>
  <si>
    <t xml:space="preserve">De acuerdo con el total de personas privadas de la libertad que reportó como respuesta en la pregunta 72, anote la cantidad de las mismas especificando su condición de alfabetismo y sexo. </t>
  </si>
  <si>
    <t xml:space="preserve">De acuerdo con el total de personas privadas de la libertad que reportó como respuesta en la pregunta 72, anote la cantidad de las mismas especificando su condición de dominio del español y sexo. </t>
  </si>
  <si>
    <t>De acuerdo con el total de personas privadas de la libertad que reportó como respuesta en la pregunta 72, anote la cantidad de las mismas especificando su sexo y familia lingüística de la lengua indígena o dialecto que hablaban.</t>
  </si>
  <si>
    <t>De acuerdo con el total de personas privadas de la libertad que reportó como respuesta en la pregunta 72, anote la cantidad de las mismas especificando su sexo y pueblo indígena de pertenencia.</t>
  </si>
  <si>
    <t>De acuerdo con el total de personas privadas de la libertad que reportó como respuesta en la pregunta 72, anote la cantidad de las mismas especificando su sexo y la cantidad de delitos cometidos por los que se encontraban privadas de la libertad.</t>
  </si>
  <si>
    <t>Anote la cantidad de delitos, según fuero, cometidos por las personas privadas de la libertad en los centros penitenciarios de su entidad federativa al cierre del año 2019, especificando el estatus jurídico y sexo de las personas.</t>
  </si>
  <si>
    <t>Delitos cometidos por las personas privadas de la libertad en los centros penitenciarios, según estatus jurídico y sexo de las personas</t>
  </si>
  <si>
    <t>87.-</t>
  </si>
  <si>
    <r>
      <t xml:space="preserve">De acuerdo con el total de delitos del </t>
    </r>
    <r>
      <rPr>
        <b/>
        <u/>
        <sz val="9"/>
        <color theme="1"/>
        <rFont val="Arial"/>
        <family val="2"/>
      </rPr>
      <t>fuero común</t>
    </r>
    <r>
      <rPr>
        <b/>
        <sz val="9"/>
        <color theme="1"/>
        <rFont val="Arial"/>
        <family val="2"/>
      </rPr>
      <t xml:space="preserve"> que reportó como respuesta en la pregunta anterior, anote la cantidad de los mismos especificando el tipo de delito, así como el estatus jurídico y sexo de las personas.</t>
    </r>
  </si>
  <si>
    <t>88.-</t>
  </si>
  <si>
    <t>89.-</t>
  </si>
  <si>
    <t>90.-</t>
  </si>
  <si>
    <t>De acuerdo con la respuesta de la pregunta anterior, anote la cantidad de menores de seis años de edad que permanecieron con sus madres privadas de la libertad en los centros penitenciarios de su entidad federativa al cierre del año 2019, según sexo y edad (años cumplidos).</t>
  </si>
  <si>
    <t>Para cada centro penitenciario, la cantidad registrada debe ser igual o menor a la cantidad reportada como respuesta en la columna "Mujeres" de la pregunta 72.</t>
  </si>
  <si>
    <t>Indique, por cada uno de los tipos de incidentes, la condición de existencia de personas fallecidas y/o heridas con motivo de su ocurrencia durante el año 2019. En caso afirmativo, anote la cantidad de personas fallecidas y personas heridas durante el referido año, según sexo.</t>
  </si>
  <si>
    <t xml:space="preserve">De acuerdo con el total de personas fallecidas que reportó como respuesta en la pregunta anterior, anote la cantidad de las mismas especificando la causa de fallecimiento y sexo. </t>
  </si>
  <si>
    <t xml:space="preserve">Anote la cantidad de personas fallecidas al interior de los centros penitenciarios de su entidad federativa durante el año 2019, según la causa de fallecimiento y sexo. </t>
  </si>
  <si>
    <t>Indique, por cada uno de los centros penitenciarios de su entidad federativa, la condición de haber implementado durante el año 2019 acciones para prevenir incidentes. En caso afirmativo, señale el tipo de acciones implementadas.</t>
  </si>
  <si>
    <t xml:space="preserve">Para cada centro penitenciario, la cantidad que registre en la columna "Total" debe ser igual o menor a la cantidad reportada como respuesta en la columna "Total" de la pregunta 72. </t>
  </si>
  <si>
    <r>
      <rPr>
        <sz val="9"/>
        <color theme="1"/>
        <rFont val="Arial"/>
        <family val="2"/>
      </rPr>
      <t>Otra:</t>
    </r>
    <r>
      <rPr>
        <sz val="8"/>
        <color theme="1"/>
        <rFont val="Arial"/>
        <family val="2"/>
      </rPr>
      <t xml:space="preserve">
(especifique)</t>
    </r>
  </si>
  <si>
    <t>De acuerdo con el total de personas privadas de la libertad que reportó como respuesta en la columna "Ejerciendo alguna actividad ocupacional" de la pregunta 103, anote, por cada uno de los centros penitenciarios de su entidad federativa, la cantidad de las mismas especificando el tipo de actividad desarrollada.</t>
  </si>
  <si>
    <r>
      <t xml:space="preserve">¿Existían protocolos para la atención de contingencias?
</t>
    </r>
    <r>
      <rPr>
        <i/>
        <sz val="8"/>
        <color theme="1"/>
        <rFont val="Arial"/>
        <family val="2"/>
      </rPr>
      <t>(1. Sí / 2. No / 9. No se sabe)</t>
    </r>
  </si>
  <si>
    <r>
      <t xml:space="preserve">¿Existían protocolos para la atención de incidentes?
</t>
    </r>
    <r>
      <rPr>
        <i/>
        <sz val="8"/>
        <color theme="1"/>
        <rFont val="Arial"/>
        <family val="2"/>
      </rPr>
      <t>(1. Sí / 2. No / 9. No se sabe)</t>
    </r>
  </si>
  <si>
    <r>
      <t xml:space="preserve">¿Se implementaron acciones para prevenir incidentes?
</t>
    </r>
    <r>
      <rPr>
        <i/>
        <sz val="8"/>
        <color theme="1"/>
        <rFont val="Arial"/>
        <family val="2"/>
      </rPr>
      <t>(1. Sí / 2. No / 9. No se sabe)</t>
    </r>
  </si>
  <si>
    <r>
      <t xml:space="preserve">2. No </t>
    </r>
    <r>
      <rPr>
        <i/>
        <sz val="8"/>
        <color theme="1"/>
        <rFont val="Arial"/>
        <family val="2"/>
      </rPr>
      <t>(pase a la pregunta 115)</t>
    </r>
  </si>
  <si>
    <r>
      <t xml:space="preserve">9. No se sabe </t>
    </r>
    <r>
      <rPr>
        <i/>
        <sz val="8"/>
        <color theme="1"/>
        <rFont val="Arial"/>
        <family val="2"/>
      </rPr>
      <t>(pase a la pregunta 115)</t>
    </r>
  </si>
  <si>
    <t>No debe considerar los traslados internacionales, pues estos se requerirán en el apartado siguiente.</t>
  </si>
  <si>
    <r>
      <t xml:space="preserve">2. No </t>
    </r>
    <r>
      <rPr>
        <i/>
        <sz val="8"/>
        <color theme="1"/>
        <rFont val="Arial"/>
        <family val="2"/>
      </rPr>
      <t>(pase a la pregunta 117)</t>
    </r>
  </si>
  <si>
    <r>
      <t xml:space="preserve">9. No se sabe </t>
    </r>
    <r>
      <rPr>
        <i/>
        <sz val="8"/>
        <color theme="1"/>
        <rFont val="Arial"/>
        <family val="2"/>
      </rPr>
      <t>(pase a la pregunta 117)</t>
    </r>
  </si>
  <si>
    <t>País receptor</t>
  </si>
  <si>
    <t>Anote, por cada uno de los centros penitenciarios de su entidad federativa, la cantidad de sanciones disciplinarias impuestas durante el año 2019 a las personas privadas de la libertad, según tipo de falta de asociada.</t>
  </si>
  <si>
    <t>Para el caso de las personas privadas de la libertad sancionadas, la suma de las cantidades registradas debe ser igual o mayor a la reportada como respuesta en la pregunta 124, toda vez que una persona privada de la libertad sancionada pudo haber cometido más de una falta.</t>
  </si>
  <si>
    <t xml:space="preserve">La suma de las cantidades registradas en la columna "Total" debe ser igual o mayor a la suma de las cantidades reportadas en la columna "Personas privadas de la libertad sancionadas". </t>
  </si>
  <si>
    <t>Catálogo de modelo arquitectónico penitenciario</t>
  </si>
  <si>
    <t>Partido paralelo</t>
  </si>
  <si>
    <t>En caso de que un servidor público haya acredito más de un esquema de profesionalización durante el año, debe considerar el más reciente.</t>
  </si>
  <si>
    <t>En caso de que no se haya realizado alguna acción de capacitación en determinada modalidad, debe anotar una "X" en la columna "No se realizaron acciones de capacitación" para la modalidad de referencia y dejar el resto de la fila en blanco.</t>
  </si>
  <si>
    <t>Sobre la capacidad instalada de los centros penitenciarios</t>
  </si>
  <si>
    <t>Facilitar la comunicación entre personas privadas de la libertad de diferentes módulos y secciones</t>
  </si>
  <si>
    <t xml:space="preserve">Señale, para cada una de las asociaciones interinstitucionales existentes, el tema objeto de dicha asociación, así como la cantidad de centros penitenciarios que participaron en esta. Asimismo, indique el tipo de instrumento regulatorio establecido para tal efecto, el tipo de institución con el que se celebró y la razones que lo motivaron. </t>
  </si>
  <si>
    <t xml:space="preserve">Actividades de reinserción social para las personas privadas de la libertad </t>
  </si>
  <si>
    <t>En las columnas correspondientes a "Por delitos del fuero común y delitos del fuero federal" debe registrar aquellas personas ingresadas por traslado a los centros penitenciarios por la comisión de delitos tanto del fuero común como del fuero federal; ello en el supuesto de que una persona pudo haber sido ingresada a determinado centro penitenciario por la comisión de delitos de ambos fueros.</t>
  </si>
  <si>
    <t>De acuerdo con el total de personas ingresadas que reportó como respuesta en la pregunta 45, anote la cantidad de las mismas especificando su nacionalidad y sexo.</t>
  </si>
  <si>
    <t>Presentarse o desarrollar sus labores en estado de intoxicación etílica o por alguna droga sin prescripción médica, o consumirlas en su horario de trabajo</t>
  </si>
  <si>
    <t>1.- No debe considerar aquellos pabellones que contemplen las clasificaciones o divisiones en un mismo conjunto arquitectónico.</t>
  </si>
  <si>
    <r>
      <t xml:space="preserve">1.- </t>
    </r>
    <r>
      <rPr>
        <b/>
        <i/>
        <sz val="8"/>
        <color theme="1"/>
        <rFont val="Arial"/>
        <family val="2"/>
      </rPr>
      <t>Celdas:</t>
    </r>
    <r>
      <rPr>
        <i/>
        <sz val="8"/>
        <color theme="1"/>
        <rFont val="Arial"/>
        <family val="2"/>
      </rPr>
      <t xml:space="preserve"> se refiere al espacio físico destinado para alojar a las personas privadas de la libertad, tanto de forma individual como colectiva.</t>
    </r>
  </si>
  <si>
    <r>
      <t xml:space="preserve">2.- </t>
    </r>
    <r>
      <rPr>
        <b/>
        <i/>
        <sz val="8"/>
        <color theme="1"/>
        <rFont val="Arial"/>
        <family val="2"/>
      </rPr>
      <t xml:space="preserve">Espacios físicos de infraestructura: </t>
    </r>
    <r>
      <rPr>
        <i/>
        <sz val="8"/>
        <color theme="1"/>
        <rFont val="Arial"/>
        <family val="2"/>
      </rPr>
      <t>se refiere a todas aquellas áreas o partes que conforman el centro penitenciario en su estructura arquitectónica, por lo que de acuerdo con los tipos de función que se presentan, corresponde al espacio físico claramente dividido que tiene por objeto el desarrollo de una función específica para efectos del proceso de reinserción social en la población privada de la libertad.</t>
    </r>
  </si>
  <si>
    <t>1.- Debe considerar la totalidad el personal que laboraba en los centros penitenciarios que son responsabilidad de la Administración Pública de su entidad federativa, de todos los tipos de régimen de contratación (confianza, base y/o sindicalizado, eventual, honorarios o cualquier otro tipo).</t>
  </si>
  <si>
    <r>
      <t>1.-</t>
    </r>
    <r>
      <rPr>
        <b/>
        <i/>
        <sz val="8"/>
        <color theme="1"/>
        <rFont val="Arial"/>
        <family val="2"/>
      </rPr>
      <t xml:space="preserve"> Personal de apoyo: </t>
    </r>
    <r>
      <rPr>
        <i/>
        <sz val="8"/>
        <color theme="1"/>
        <rFont val="Arial"/>
        <family val="2"/>
      </rPr>
      <t>se refiere a todos los servidores públicos que desempeñaban funciones de soporte al personal directivo y de administración y/u operación, como lo son secretarias, mensajeros, choferes, personal de limpieza o cualquier otro que realice funciones similares.</t>
    </r>
  </si>
  <si>
    <r>
      <t xml:space="preserve">3.- </t>
    </r>
    <r>
      <rPr>
        <b/>
        <i/>
        <sz val="8"/>
        <color theme="1"/>
        <rFont val="Arial"/>
        <family val="2"/>
      </rPr>
      <t>Personal directivo y/o de administración:</t>
    </r>
    <r>
      <rPr>
        <i/>
        <sz val="8"/>
        <color theme="1"/>
        <rFont val="Arial"/>
        <family val="2"/>
      </rPr>
      <t xml:space="preserve"> se refiere a todos los servidores públicos que ocupaban algún puesto de mando, coordinación y/o ejecución de funciones acorde con las áreas o unidades administrativas que conformaban a los centros penitenciarios, como son los directores de los centros, subdirectores, secretarios generales, coordinadores generales o de área, administradores generales o de área, jefes de departamento o de área.</t>
    </r>
  </si>
  <si>
    <r>
      <t xml:space="preserve">1.- </t>
    </r>
    <r>
      <rPr>
        <b/>
        <i/>
        <sz val="8"/>
        <color theme="1"/>
        <rFont val="Arial"/>
        <family val="2"/>
      </rPr>
      <t>Presupuesto autorizado:</t>
    </r>
    <r>
      <rPr>
        <i/>
        <sz val="8"/>
        <color theme="1"/>
        <rFont val="Arial"/>
        <family val="2"/>
      </rPr>
      <t xml:space="preserve"> se refiere al monto total de las erogaciones aprobadas, durante un ejercicio fiscal, al o a los centros penitenciarios que son responsabilidad de la Administración Pública de su entidad federativa.</t>
    </r>
  </si>
  <si>
    <r>
      <t xml:space="preserve">2.- </t>
    </r>
    <r>
      <rPr>
        <b/>
        <i/>
        <sz val="8"/>
        <color theme="1"/>
        <rFont val="Arial"/>
        <family val="2"/>
      </rPr>
      <t xml:space="preserve">Presupuesto ejercido: </t>
    </r>
    <r>
      <rPr>
        <i/>
        <sz val="8"/>
        <color theme="1"/>
        <rFont val="Arial"/>
        <family val="2"/>
      </rPr>
      <t xml:space="preserve">se refiere al importe total erogado por el o los centros penitenciarios que son responsabilidad de la Administración Pública de su entidad federativa, el cual se encuentra respaldado por documentos comprobatorios presentados ante las dependencias o entidades autorizadas con cargo al presupuesto autorizado. </t>
    </r>
  </si>
  <si>
    <t>Actividades estadísticas y geográficas</t>
  </si>
  <si>
    <t xml:space="preserve">Se refiere a la capacidad institucional con la que cuenta determinado ente público para el desarrollo de actividades orientadas a la generación y tratamiento de información estadística y/o geográfica. </t>
  </si>
  <si>
    <r>
      <t xml:space="preserve">1.- </t>
    </r>
    <r>
      <rPr>
        <b/>
        <i/>
        <sz val="8"/>
        <color theme="1"/>
        <rFont val="Arial"/>
        <family val="2"/>
      </rPr>
      <t>Actividades estadísticas y/o geográficas:</t>
    </r>
    <r>
      <rPr>
        <i/>
        <sz val="8"/>
        <color theme="1"/>
        <rFont val="Arial"/>
        <family val="2"/>
      </rPr>
      <t xml:space="preserve"> se refiere a la capacidad institucional con la que cuenta determinado ente público para el desarrollo de actividades orientadas a la generación y tratamiento de información estadística y/o geográfica. </t>
    </r>
  </si>
  <si>
    <r>
      <t xml:space="preserve">2.- </t>
    </r>
    <r>
      <rPr>
        <b/>
        <i/>
        <sz val="8"/>
        <color theme="1"/>
        <rFont val="Arial"/>
        <family val="2"/>
      </rPr>
      <t xml:space="preserve">Disposiciones normativas internas sustantivas: </t>
    </r>
    <r>
      <rPr>
        <i/>
        <sz val="8"/>
        <color theme="1"/>
        <rFont val="Arial"/>
        <family val="2"/>
      </rPr>
      <t>se refiere a las disposiciones normativas de los centros penitenciarios que tienen por objeto regular las funciones y/o establecer responsabilidades a sus servidores públicos sobre el ejercicio de las actividades relacionadas con el objeto de su creación.</t>
    </r>
  </si>
  <si>
    <r>
      <t xml:space="preserve">1.- </t>
    </r>
    <r>
      <rPr>
        <b/>
        <i/>
        <sz val="8"/>
        <color theme="1"/>
        <rFont val="Arial"/>
        <family val="2"/>
      </rPr>
      <t>Disposiciones normativas internas administrativas:</t>
    </r>
    <r>
      <rPr>
        <i/>
        <sz val="8"/>
        <color theme="1"/>
        <rFont val="Arial"/>
        <family val="2"/>
      </rPr>
      <t xml:space="preserve"> se refiere a las disposiciones normativas de los centros penitenciarios que tienen por objeto regular y/o establecer responsabilidades a sus servidores públicos sobre las actividades relacionadas con la programación, administración, ejercicio y/o control de los recursos (humanos, presupuestales, materiales, financieros, etc.) con los que cuentan.</t>
    </r>
  </si>
  <si>
    <t>Asociación interinstitucional</t>
  </si>
  <si>
    <t>Instrucciones generales para las preguntas del apartado:</t>
  </si>
  <si>
    <t xml:space="preserve"> </t>
  </si>
  <si>
    <t>Glosario básico del apartado:</t>
  </si>
  <si>
    <r>
      <t xml:space="preserve">1.- </t>
    </r>
    <r>
      <rPr>
        <b/>
        <i/>
        <sz val="8"/>
        <color theme="1"/>
        <rFont val="Arial"/>
        <family val="2"/>
      </rPr>
      <t xml:space="preserve">Incidentes: </t>
    </r>
    <r>
      <rPr>
        <i/>
        <sz val="8"/>
        <color theme="1"/>
        <rFont val="Arial"/>
        <family val="2"/>
      </rPr>
      <t>se refiere a cualquier acto o hecho violento que no permita preservar el orden, disciplina y tranquilidad en el interior de los centros penitenciarios y que ponga en riesgo la integridad física de las personas privadas de la libertad, visitas y personal de los mismos.</t>
    </r>
  </si>
  <si>
    <t>Otras causas externas</t>
  </si>
  <si>
    <r>
      <t xml:space="preserve">1.- </t>
    </r>
    <r>
      <rPr>
        <b/>
        <i/>
        <sz val="8"/>
        <color theme="1"/>
        <rFont val="Arial"/>
        <family val="2"/>
      </rPr>
      <t xml:space="preserve">Muertes por otras causas externas: </t>
    </r>
    <r>
      <rPr>
        <i/>
        <sz val="8"/>
        <color theme="1"/>
        <rFont val="Arial"/>
        <family val="2"/>
      </rPr>
      <t>se refiere a aquellas muertes causadas por factores ajenos a causas naturales o por circunstancias que parecen indicar que el deceso fue causado por factores ajenos a causas naturales. Deben incluirse las muertes debidas a una intoxicación aguda por alcohol o drogas, aquellas derivadas de complicaciones de la atención médica y quirúrgica, las relacionadas a acciones asociadas a la exposición con fuerzas naturales, por ejemplo, exposición al calor natural o rayos solares excesivos, exposición al frío natural excesivo, asimismo deberá contabilizar las muertes relacionadas a la privación de agua o alimentos, entre otras. No debe considerar las muertes provocadas por una lesión infligida deliberadamente (como el homicidio o el suicidio) y la muerte provocada por una lesión no deliberada, de modo accidental.</t>
    </r>
  </si>
  <si>
    <r>
      <t xml:space="preserve">2.- </t>
    </r>
    <r>
      <rPr>
        <b/>
        <i/>
        <sz val="8"/>
        <color theme="1"/>
        <rFont val="Arial"/>
        <family val="2"/>
      </rPr>
      <t>Muertes por causas naturales:</t>
    </r>
    <r>
      <rPr>
        <i/>
        <sz val="8"/>
        <color theme="1"/>
        <rFont val="Arial"/>
        <family val="2"/>
      </rPr>
      <t xml:space="preserve"> se refiere a aquellas muertes atribuibles principalmente a una enfermedad o un fallo interno del organismo, por ejemplo, la provocada por enfermedades vinculadas a la edad, infartos de miocardio o complicaciones derivadas de infecciones víricas, entre otras.</t>
    </r>
  </si>
  <si>
    <r>
      <t xml:space="preserve">1.- </t>
    </r>
    <r>
      <rPr>
        <b/>
        <i/>
        <sz val="8"/>
        <color theme="1"/>
        <rFont val="Arial"/>
        <family val="2"/>
      </rPr>
      <t>Reinserción social:</t>
    </r>
    <r>
      <rPr>
        <i/>
        <sz val="8"/>
        <color theme="1"/>
        <rFont val="Arial"/>
        <family val="2"/>
      </rPr>
      <t xml:space="preserve"> se refiere a la restitución del pleno ejercicio de las libertades tras el cumplimiento de una sanción o medida ejecutada, con base en el respeto a los derechos humanos, el trabajo, la capacitación para el mismo, la educación, la salud y el deporte. </t>
    </r>
  </si>
  <si>
    <r>
      <t xml:space="preserve">1.- </t>
    </r>
    <r>
      <rPr>
        <b/>
        <i/>
        <sz val="8"/>
        <color theme="1"/>
        <rFont val="Arial"/>
        <family val="2"/>
      </rPr>
      <t>Programa postpenitenciario:</t>
    </r>
    <r>
      <rPr>
        <i/>
        <sz val="8"/>
        <color theme="1"/>
        <rFont val="Arial"/>
        <family val="2"/>
      </rPr>
      <t xml:space="preserve"> se refiere al conjunto de elementos articulados para apoyar a los liberados en el proceso de reinserción social, mediante actividades y programas de apoyo social que presentan las instituciones públicas, privadas y sociales coordinadas por el Gobierno de la entidad federativa.</t>
    </r>
  </si>
  <si>
    <r>
      <t xml:space="preserve">2.- </t>
    </r>
    <r>
      <rPr>
        <b/>
        <i/>
        <sz val="8"/>
        <color theme="1"/>
        <rFont val="Arial"/>
        <family val="2"/>
      </rPr>
      <t>Traslado por motivo de fallecimiento o enfermedad grave de algún familiar:</t>
    </r>
    <r>
      <rPr>
        <i/>
        <sz val="8"/>
        <color theme="1"/>
        <rFont val="Arial"/>
        <family val="2"/>
      </rPr>
      <t xml:space="preserve"> se refiere al traslado practicado por motivos de fallecimiento o enfermedad grave de los padres, cónyuge, concubina, concubinario, hijos, hermanos, así como por otros importantes y comprobados motivos del procesado o sentenciado. </t>
    </r>
  </si>
  <si>
    <r>
      <t xml:space="preserve">3.- </t>
    </r>
    <r>
      <rPr>
        <b/>
        <i/>
        <sz val="8"/>
        <color theme="1"/>
        <rFont val="Arial"/>
        <family val="2"/>
      </rPr>
      <t>Traslado por motivos de salud:</t>
    </r>
    <r>
      <rPr>
        <i/>
        <sz val="8"/>
        <color theme="1"/>
        <rFont val="Arial"/>
        <family val="2"/>
      </rPr>
      <t xml:space="preserve"> se refiere al traslado practicado por razones urgentes, relacionados con la integridad física o la salud de la persona privada de la libertad, con justificación médica del propio centro penitenciario y la autorización del director del centro o, en su caso, del jefe de seguridad. </t>
    </r>
  </si>
  <si>
    <r>
      <t xml:space="preserve">4.- </t>
    </r>
    <r>
      <rPr>
        <b/>
        <i/>
        <sz val="8"/>
        <color theme="1"/>
        <rFont val="Arial"/>
        <family val="2"/>
      </rPr>
      <t>Traslado por orden de autoridad judicial:</t>
    </r>
    <r>
      <rPr>
        <i/>
        <sz val="8"/>
        <color theme="1"/>
        <rFont val="Arial"/>
        <family val="2"/>
      </rPr>
      <t xml:space="preserve"> se refiere al traslado practicado con la autorización del Juez de Ejecución, previa solicitud del Ministerio Público, autoridad penitenciaria o por el procesado o sentenciado, de acuerdo a las condiciones establecidas en la Ley aplicable a la materia. </t>
    </r>
  </si>
  <si>
    <r>
      <t xml:space="preserve">5.- </t>
    </r>
    <r>
      <rPr>
        <b/>
        <i/>
        <sz val="8"/>
        <color theme="1"/>
        <rFont val="Arial"/>
        <family val="2"/>
      </rPr>
      <t>Traslados voluntario:</t>
    </r>
    <r>
      <rPr>
        <i/>
        <sz val="8"/>
        <color theme="1"/>
        <rFont val="Arial"/>
        <family val="2"/>
      </rPr>
      <t xml:space="preserve"> se refiere al interés de una persona sentenciada o con prisión preventiva para ser trasladada a otro centro penitenciario.</t>
    </r>
  </si>
  <si>
    <r>
      <t xml:space="preserve">1.- </t>
    </r>
    <r>
      <rPr>
        <b/>
        <i/>
        <sz val="8"/>
        <color theme="1"/>
        <rFont val="Arial"/>
        <family val="2"/>
      </rPr>
      <t>Traslado internacional de personas privadas de la libertad:</t>
    </r>
    <r>
      <rPr>
        <i/>
        <sz val="8"/>
        <color theme="1"/>
        <rFont val="Arial"/>
        <family val="2"/>
      </rPr>
      <t xml:space="preserve"> se refiere al traslado de personas sentenciadas de nacionalidad mexicana que se encuentren compurgando penas en países extranjeros, así como las de nacionalidad extranjera que hayan sido sentenciadas por autoridades judiciales mexicanas del fuero federal o local, a sus países de origen o residencia, en términos de los tratados o convenciones internacionales que se hayan celebrado para este efecto.</t>
    </r>
  </si>
  <si>
    <r>
      <t xml:space="preserve">1.- </t>
    </r>
    <r>
      <rPr>
        <b/>
        <i/>
        <sz val="8"/>
        <color theme="1"/>
        <rFont val="Arial"/>
        <family val="2"/>
      </rPr>
      <t xml:space="preserve">Traslado: </t>
    </r>
    <r>
      <rPr>
        <i/>
        <sz val="8"/>
        <color theme="1"/>
        <rFont val="Arial"/>
        <family val="2"/>
      </rPr>
      <t>se refiere a aquel desplazamiento o reubicación de las personas privadas de la libertad en los centros penitenciarios en los que se encontraban compurgando su pena a otro lugar, motivado por los supuestos que la Ley contempla.</t>
    </r>
  </si>
  <si>
    <t>Anote la cantidad de extradiciones de personas privadas de la libertad en los centros penitenciarios de su entidad federativa realizadas durante el año 2019, según país solicitante.</t>
  </si>
  <si>
    <t>País solicitante</t>
  </si>
  <si>
    <r>
      <t xml:space="preserve">1.- </t>
    </r>
    <r>
      <rPr>
        <b/>
        <i/>
        <sz val="8"/>
        <color theme="1"/>
        <rFont val="Arial"/>
        <family val="2"/>
      </rPr>
      <t>Acciones que garantizan condiciones de gobernabilidad:</t>
    </r>
    <r>
      <rPr>
        <i/>
        <sz val="8"/>
        <color theme="1"/>
        <rFont val="Arial"/>
        <family val="2"/>
      </rPr>
      <t xml:space="preserve"> se refiere a la existencia de normatividad que rige al centro penitenciario, personal de seguridad y custodia, sanciones disciplinarias, autogobierno, actividades ilícitas, extorsión y sobornos, así como capacitación del personal penitenciario.</t>
    </r>
  </si>
  <si>
    <r>
      <t>2.-</t>
    </r>
    <r>
      <rPr>
        <b/>
        <i/>
        <sz val="8"/>
        <color theme="1"/>
        <rFont val="Arial"/>
        <family val="2"/>
      </rPr>
      <t xml:space="preserve"> Acciones que garantizan la atención a internos con requerimientos específicos: </t>
    </r>
    <r>
      <rPr>
        <i/>
        <sz val="8"/>
        <color theme="1"/>
        <rFont val="Arial"/>
        <family val="2"/>
      </rPr>
      <t>se refiere a los actos o hechos que son aplicados a mujeres, personas adultas mayores, indígenas, con discapacidad, con VIH/SIDA o con adicciones.</t>
    </r>
  </si>
  <si>
    <r>
      <t xml:space="preserve">3.- </t>
    </r>
    <r>
      <rPr>
        <b/>
        <i/>
        <sz val="8"/>
        <color theme="1"/>
        <rFont val="Arial"/>
        <family val="2"/>
      </rPr>
      <t xml:space="preserve">Acciones que garantizan la estancia digna: </t>
    </r>
    <r>
      <rPr>
        <i/>
        <sz val="8"/>
        <color theme="1"/>
        <rFont val="Arial"/>
        <family val="2"/>
      </rPr>
      <t>se refiere a la existencia de instalaciones, capacidad de las mismas, condiciones materiales y de higiene, así como alimentación suficiente y de calidad.</t>
    </r>
  </si>
  <si>
    <r>
      <t xml:space="preserve">4.- </t>
    </r>
    <r>
      <rPr>
        <b/>
        <i/>
        <sz val="8"/>
        <color theme="1"/>
        <rFont val="Arial"/>
        <family val="2"/>
      </rPr>
      <t xml:space="preserve">Acciones que garantizan la integridad personal del interno: </t>
    </r>
    <r>
      <rPr>
        <i/>
        <sz val="8"/>
        <color theme="1"/>
        <rFont val="Arial"/>
        <family val="2"/>
      </rPr>
      <t>se refiere a la capacidad de alojamiento y población existente, distribución y separación de personas privadas de la libertad en caso de centros mixtos, servicios para la atención y mantenimiento de la salud, supervisión por parte del responsable del centro penitenciario, prevención y atención de incidentes violentos, de tortura y/o maltrato.</t>
    </r>
  </si>
  <si>
    <r>
      <t xml:space="preserve">5.- </t>
    </r>
    <r>
      <rPr>
        <b/>
        <i/>
        <sz val="8"/>
        <color theme="1"/>
        <rFont val="Arial"/>
        <family val="2"/>
      </rPr>
      <t xml:space="preserve">Acciones que garantizan la reinserción social del interno: </t>
    </r>
    <r>
      <rPr>
        <i/>
        <sz val="8"/>
        <color theme="1"/>
        <rFont val="Arial"/>
        <family val="2"/>
      </rPr>
      <t>se refiere a la integración del expediente jurídico-técnico; actividades laborales, de capacitación para el trabajo, educativas y deportivas; beneficios de libertad anticipada y vinculación de la persona privada de la libertad con la sociedad.</t>
    </r>
  </si>
  <si>
    <r>
      <t xml:space="preserve">1.- </t>
    </r>
    <r>
      <rPr>
        <b/>
        <i/>
        <sz val="8"/>
        <color theme="1"/>
        <rFont val="Arial"/>
        <family val="2"/>
      </rPr>
      <t>Régimen disciplinario de las personas privadas de la libertad:</t>
    </r>
    <r>
      <rPr>
        <i/>
        <sz val="8"/>
        <color theme="1"/>
        <rFont val="Arial"/>
        <family val="2"/>
      </rPr>
      <t xml:space="preserve"> se refiere al conjunto de normas disciplinarias que rigen en el centro penitenciario, mismas que deberán ser atendidas por las personas privadas de la libertad.</t>
    </r>
  </si>
  <si>
    <t xml:space="preserve">Por capacidad instalada debe considerar los espacios destinados como camas útiles, mas no las personas privadas de la libertad.                                                                                                                                     </t>
  </si>
  <si>
    <t xml:space="preserve"> Infraestructura tecnológica</t>
  </si>
  <si>
    <r>
      <t xml:space="preserve">Otro tipo de egreso: </t>
    </r>
    <r>
      <rPr>
        <i/>
        <sz val="8"/>
        <color theme="1"/>
        <rFont val="Arial"/>
        <family val="2"/>
      </rPr>
      <t>(especifique)</t>
    </r>
  </si>
  <si>
    <t>Se refiere a la existencia de normatividad que rige al centro penitenciario, personal de seguridad y custodia, sanciones disciplinarias, autogobierno, actividades ilícitas, extorsión y sobornos, así como capacitación del personal penitenciario.</t>
  </si>
  <si>
    <t>Se refiere a la capacidad de alojamiento y población existente, distribución y separación de personas privadas de la libertad en caso de centros mixtos, servicios para la atención y mantenimiento de la salud, supervisión por parte del responsable del centro penitenciario, prevención y atención de incidentes violentos, de tortura y/o maltrato.</t>
  </si>
  <si>
    <t>Se refiere a la integración del expediente jurídico-técnico; actividades laborales, de capacitación para el trabajo, educativas y deportivas; beneficios de libertad anticipada y vinculación de la persona privada de la libertad con la sociedad.</t>
  </si>
  <si>
    <t>Se refiere a los espacios (medidos en número de camas útiles) con los que contaban los centros penitenciarios para las personas que se encontraban en proceso de recibir sentencia de primera instancia, incluyendo los espacios con los que contaban los centros penitenciarios para la población que se encontraba pendiente de ser puesta a disposición del Juez correspondiente.</t>
  </si>
  <si>
    <t>Capacidad instalada para población en proceso de recibir sentencia</t>
  </si>
  <si>
    <t>Se refiere a todos aquellos establecimientos penitenciarios preventivos, de ejecución de sanciones penales, de reinserción psicosocial o de asistencia postpenitenciaria destinados a la privación de la libertad de personas, tales como: centros de readaptación social (CERESOS), centros de ejecución de sanciones penales, reclusorios, penitenciarias, cárceles o cualquier otro que tenga funciones de internamiento para personas que se encuentren sujetas a un proceso penal o en ejecución de sentencia en la entidad federativa.</t>
  </si>
  <si>
    <t>Clasificación o división del centro penitenciario</t>
  </si>
  <si>
    <t>Centros penitenciarios que operan bajo el esquema de contrato de prestación de servicios</t>
  </si>
  <si>
    <r>
      <rPr>
        <b/>
        <sz val="9"/>
        <color theme="1"/>
        <rFont val="Arial"/>
        <family val="2"/>
      </rPr>
      <t xml:space="preserve">Hospital psiquiátrico y/o para infecciosos: </t>
    </r>
    <r>
      <rPr>
        <sz val="9"/>
        <color theme="1"/>
        <rFont val="Arial"/>
        <family val="2"/>
      </rPr>
      <t>se refiere a todos aquellos establecimientos penitenciarios que tenga funciones de tratamiento para inimputables, enfermos psiquiátricos, con algún daño cerebral y/u otros enfermos que se encuentren sujetas a un proceso penal o en ejecución de sentencia, conforme a la normatividad aplicable en la entidad federativa.</t>
    </r>
  </si>
  <si>
    <r>
      <rPr>
        <b/>
        <sz val="9"/>
        <color theme="1"/>
        <rFont val="Arial"/>
        <family val="2"/>
      </rPr>
      <t xml:space="preserve">Institución abierta: </t>
    </r>
    <r>
      <rPr>
        <sz val="9"/>
        <color theme="1"/>
        <rFont val="Arial"/>
        <family val="2"/>
      </rPr>
      <t>se refiere a todos aquellos establecimientos penitenciarios preventivos, de tratamiento,  de ejecución de sanciones penales, de reinserción psicosocial o de asistencia postpenitenciaria que tengan funciones de internamiento para personas que se encuentran en internamiento en prelibertad, semilibertad u otro proceso de características similares, conforme a la normatividad aplicable en la entidad federativa.</t>
    </r>
  </si>
  <si>
    <r>
      <rPr>
        <b/>
        <sz val="9"/>
        <color theme="1"/>
        <rFont val="Arial"/>
        <family val="2"/>
      </rPr>
      <t>Seguridad máxima:</t>
    </r>
    <r>
      <rPr>
        <sz val="9"/>
        <color theme="1"/>
        <rFont val="Arial"/>
        <family val="2"/>
      </rPr>
      <t xml:space="preserve"> se refiere a todos aquellos establecimientos penitenciarios preventivos, de tratamiento, de ejecución de sanciones penales, de reinserción psicosocial, destinados a la privación de la libertad de personas que se encuentren sujetas a un proceso penal o en ejecución de sentencia, que de acuerdo con la clasificación inicial, se consideren internos de alto riesgo para la seguridad y estabilidad institucional, conforme a la normatividad aplicable en la entidad federativa.</t>
    </r>
  </si>
  <si>
    <r>
      <rPr>
        <b/>
        <sz val="9"/>
        <color theme="1"/>
        <rFont val="Arial"/>
        <family val="2"/>
      </rPr>
      <t>Seguridad media:</t>
    </r>
    <r>
      <rPr>
        <sz val="9"/>
        <color theme="1"/>
        <rFont val="Arial"/>
        <family val="2"/>
      </rPr>
      <t xml:space="preserve"> se refiere a todos aquellos establecimientos penitenciarios preventivos, de tratamiento, de ejecución de sanciones penales, de reinserción psicosocial o de asistencia postpenitenciaria destinados a la privación de la libertad de personas que tengan funciones de internamiento para personas que se encuentren sujetas a un proceso penal o en ejecución de sentencia, que de acuerdo con la clasificación inicial, se consideren internos de estado peligroso medio y adaptabilidad social media, conforme a la normatividad aplicable en la entidad federativa. </t>
    </r>
  </si>
  <si>
    <r>
      <rPr>
        <b/>
        <sz val="9"/>
        <color theme="1"/>
        <rFont val="Arial"/>
        <family val="2"/>
      </rPr>
      <t xml:space="preserve">Seguridad mínima: </t>
    </r>
    <r>
      <rPr>
        <sz val="9"/>
        <color theme="1"/>
        <rFont val="Arial"/>
        <family val="2"/>
      </rPr>
      <t>se refiere a todos aquellos establecimientos penitenciarios preventivos, de tratamiento, de ejecución de sanciones penales, de reinserción psicosocial o de asistencia postpenitenciaria destinados a la privación de la libertad de personas que tengan funciones de internamiento para personas que se encuentren sujetas a un proceso penal o en ejecución de sentencia que de acuerdo con la clasificación inicial, se consideren internos de bajo nivel de peligrosidad de acuerdo con la normatividad aplicable en la entidad federativa.</t>
    </r>
  </si>
  <si>
    <t>Se refiere a todas aquellas áreas o partes que conforman el centro penitenciario en su estructura arquitectónica, por lo que de acuerdo con los tipos de función que se presentan, corresponde al espacio físico claramente dividido que tiene por objeto el desarrollo de una función específica para efectos del proceso de reinserción social en la población privada de la libertad.</t>
  </si>
  <si>
    <t>Se refiere a todos los servidores públicos que desempeñaban funciones de soporte al personal directivo y de administración y/u operación, como lo son secretarias, mensajeros, choferes, personal de limpieza o cualquier otro que realice funciones similares.</t>
  </si>
  <si>
    <t>Se refiere a todos los servidores públicos que desempeñaban funciones destinadas a preservar el orden y la disciplina entre la población privada de la libertad, así como para salvaguardar el orden de los centros penitenciarios. Este debe clasificarse en tres niveles de acuerdo con la organización jerárquica de la institución (primer nivel jerárquico, nivel intermedio de jerarquía y nivel operativo de jerarquía.</t>
  </si>
  <si>
    <t>Se refiere a todos los servidores públicos que ocupaban algún puesto de mando, coordinación y/o ejecución de funciones acorde con las áreas o unidades administrativas que conformaban a los centros penitenciarios, como son los directores de los centros, subdirectores, secretarios generales, coordinadores generales o de área, administradores generales o de área, jefes de departamento o de área.</t>
  </si>
  <si>
    <t>Se refiere a todos los servidores públicos que realizaron labores especializadas en el ámbito de la reinserción y/o aquellos que además monitoreaban las condiciones adecuadas de privación de la libertad de los internos para acceder a los servicios de reinserción y de alimentación, como lo son médicos, psicólogos, instructores, interpretes, trabajadores sociales o cualquier otro de funciones similares.</t>
  </si>
  <si>
    <r>
      <t xml:space="preserve">4.- </t>
    </r>
    <r>
      <rPr>
        <b/>
        <i/>
        <sz val="8"/>
        <color theme="1"/>
        <rFont val="Arial"/>
        <family val="2"/>
      </rPr>
      <t xml:space="preserve">Personal técnico o de operación: </t>
    </r>
    <r>
      <rPr>
        <i/>
        <sz val="8"/>
        <color theme="1"/>
        <rFont val="Arial"/>
        <family val="2"/>
      </rPr>
      <t>se refiere a todos los servidores públicos que realizaron labores especializadas en el ámbito de la reinserción y/o aquellos que además monitoreaban las condiciones adecuadas de privación de la libertad de los internos para acceder a los servicios de reinserción y de alimentación, como lo son médicos, psicólogos, instructores, interpretes, trabajadores sociales o cualquier otro de funciones similares.</t>
    </r>
  </si>
  <si>
    <t>Se refiere al monto total de las erogaciones aprobadas, durante un ejercicio fiscal, al o a los centros penitenciarios que son responsabilidad de la Administración Pública de su entidad federativa.</t>
  </si>
  <si>
    <t xml:space="preserve">Se refiere al importe total erogado por el o los centros penitenciarios que son responsabilidad de la Administración Pública de su entidad federativa, el cual se encuentra respaldado por documentos comprobatorios presentados ante las dependencias o entidades autorizadas con cargo al presupuesto autorizado. </t>
  </si>
  <si>
    <t>Se refiere a la estimación que hace el o los centros penitenciarios que son responsabilidad de la Administración Pública de su entidad federativa del monto total de las erogaciones que requiere durante un ejercicio fiscal para obtener los resultados comprometidos y demandados para el desarrollo de sus funciones, el cual se encuentra sujeto de aprobación presupuestal.</t>
  </si>
  <si>
    <t>Multifuncional</t>
  </si>
  <si>
    <r>
      <t xml:space="preserve">1.- </t>
    </r>
    <r>
      <rPr>
        <b/>
        <i/>
        <sz val="8"/>
        <color theme="1"/>
        <rFont val="Arial"/>
        <family val="2"/>
      </rPr>
      <t>Multifuncional:</t>
    </r>
    <r>
      <rPr>
        <i/>
        <sz val="8"/>
        <color theme="1"/>
        <rFont val="Arial"/>
        <family val="2"/>
      </rPr>
      <t xml:space="preserve"> 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r>
  </si>
  <si>
    <t>Se refiere al dispositivo que tiene la particularidad de integrar, en una máquina, las funciones de varios dispositivos, permitiendo realizar varias tareas de modo simultáneo. Incorpora diferentes funciones de otros equipos o multitareas que permiten escanear, imprimir y fotocopiar a la vez, además de la capacidad de almacenar documentos en red.</t>
  </si>
  <si>
    <t>Personas egresadas por sustitución de la pena</t>
  </si>
  <si>
    <r>
      <t xml:space="preserve">2.- </t>
    </r>
    <r>
      <rPr>
        <b/>
        <i/>
        <sz val="8"/>
        <color theme="1"/>
        <rFont val="Arial"/>
        <family val="2"/>
      </rPr>
      <t>Población privada de la libertad:</t>
    </r>
    <r>
      <rPr>
        <i/>
        <sz val="8"/>
        <color theme="1"/>
        <rFont val="Arial"/>
        <family val="2"/>
      </rPr>
      <t xml:space="preserve"> se refiere a las personas que se encontraban recluidas en centros penitenciarios, ya sea en proceso de recibir sentencia (procesados) o los que se encontraban cumpliendo su pena de prisión derivada de una sentencia condenatoria (sentenciados).</t>
    </r>
  </si>
  <si>
    <t>Se refiere a aquellas muertes causadas por factores ajenos a causas naturales o por circunstancias que parecen indicar que el deceso fue causado por factores ajenos a causas naturales. Deben incluirse las muertes debidas a una intoxicación aguda por alcohol o drogas, aquellas derivadas de complicaciones de la atención médica y quirúrgica, las relacionadas a acciones asociadas a la exposición con fuerzas naturales, por ejemplo, exposición al calor natural o rayos solares excesivos, exposición al frío natural excesivo, asimismo deberá contabilizar las muertes relacionadas a la privación de agua o alimentos, entre otras. No debe considerar las muertes provocadas por una lesión infligida deliberadamente (como el homicidio o el suicidio) y la muerte provocada por una lesión no deliberada, de modo accidental.</t>
  </si>
  <si>
    <t>Se refiere a aquellas muertes atribuibles principalmente a una enfermedad o un fallo interno del organismo, por ejemplo, la provocada por enfermedades vinculadas a la edad, infartos de miocardio o complicaciones derivadas de infecciones víricas, entre otras.</t>
  </si>
  <si>
    <t>Programa postpenitenciario</t>
  </si>
  <si>
    <t>Se refiere al conjunto de elementos articulados para apoyar a los liberados en el proceso de reinserción social, mediante actividades y programas de apoyo social que presentan las instituciones públicas, privadas y sociales coordinadas por el Gobierno de la entidad federativa.</t>
  </si>
  <si>
    <t>Traslado</t>
  </si>
  <si>
    <t>Se refiere a aquel desplazamiento o reubicación de las personas privadas de la libertad en los centros penitenciarios en los que se encontraban compurgando su pena a otro lugar, motivado por los supuestos que la Ley contempla.</t>
  </si>
  <si>
    <t>Se refiere al traslado practicado en razón de la práctica de una diligencia de carácter probatorio ante autoridad Judicial solicitada por parte del Ministerio Público, victima u ofendido; pudiendo ser del mismo o de diverso distrito judicial.</t>
  </si>
  <si>
    <r>
      <t xml:space="preserve">1.- </t>
    </r>
    <r>
      <rPr>
        <b/>
        <i/>
        <sz val="8"/>
        <color theme="1"/>
        <rFont val="Arial"/>
        <family val="2"/>
      </rPr>
      <t>Traslado a un tribunal para desahogo de una diligencia:</t>
    </r>
    <r>
      <rPr>
        <i/>
        <sz val="8"/>
        <color theme="1"/>
        <rFont val="Arial"/>
        <family val="2"/>
      </rPr>
      <t xml:space="preserve"> se refiere al traslado practicado en razón de la práctica de una diligencia de carácter probatorio ante una autoridad judicial solicitada por parte del Ministerio Público, victima u ofendido; pudiendo ser del mismo o de diverso distrito judicial.</t>
    </r>
  </si>
  <si>
    <t xml:space="preserve">Se refiere al traslado practicado por razones urgentes, relacionados con la integridad física o la salud de la persona privada de la libertad, con justificación médica del propio centro penitenciario y la autorización del director del centro o, en su caso, del jefe de seguridad. </t>
  </si>
  <si>
    <t xml:space="preserve">Se refiere al traslado practicado con la autorización del Juez de Ejecución, previa solicitud del Ministerio Público, autoridad penitenciaria o por el procesado o sentenciado, de acuerdo a las condiciones establecidas en la Ley aplicable a la materia. 
</t>
  </si>
  <si>
    <t>Traslado internacional de personas privadas de la libertad</t>
  </si>
  <si>
    <t>Se refiere al traslado de personas sentenciadas de nacionalidad mexicana que se encuentren compurgando penas en países extranjeros, así como las de nacionalidad extranjera que hayan sido sentenciadas por autoridades judiciales mexicanas del fuero federal o local, a sus países de origen o residencia, en términos de los tratados o convenciones internacionales que se hayan celebrado para este efecto.</t>
  </si>
  <si>
    <t>Extradición</t>
  </si>
  <si>
    <t>Organismos públicos de protección de derechos humanos</t>
  </si>
  <si>
    <r>
      <t xml:space="preserve">1.- </t>
    </r>
    <r>
      <rPr>
        <b/>
        <i/>
        <sz val="8"/>
        <color theme="1"/>
        <rFont val="Arial"/>
        <family val="2"/>
      </rPr>
      <t xml:space="preserve">Quejas interpuestas en materia de derechos humanos: </t>
    </r>
    <r>
      <rPr>
        <i/>
        <sz val="8"/>
        <color theme="1"/>
        <rFont val="Arial"/>
        <family val="2"/>
      </rPr>
      <t>se refiere a las solicitudes que una persona realiza ante algún OPPDH, para que este investigue la presunta violación de derechos humanos por actos u omisiones provenientes de autoridades o servidores públicos.</t>
    </r>
  </si>
  <si>
    <t>Quejas interpuestas en materia de derechos humanos</t>
  </si>
  <si>
    <t>Se refiere a las solicitudes que una persona realiza ante algún OPPDH, para que este investigue la presunta violación de derechos humanos por actos u omisiones provenientes de autoridades o servidores públicos.</t>
  </si>
  <si>
    <t>Se refiere al conjunto de normas disciplinarias que rigen en el centro penitenciario, mismas que deberán ser atendidas por las personas privadas de la libertad.</t>
  </si>
  <si>
    <t>Se refiere a las disposiciones normativas de los centros penitenciarios que tienen por objeto regular y/o establecer responsabilidades a sus servidores públicos sobre las actividades relacionadas con la programación, administración, ejercicio y/o control de los recursos (humanos, presupuestales, materiales, financieros, etc.) con los que cuentan.</t>
  </si>
  <si>
    <t>Se  refiere a las disposiciones normativas de los centros penitenciarios que tienen por objeto regular las funciones y/o establecer responsabilidades a sus servidores públicos sobre el ejercicio de las actividades relacionadas con el objeto de su creación.</t>
  </si>
  <si>
    <r>
      <t xml:space="preserve">1- </t>
    </r>
    <r>
      <rPr>
        <b/>
        <i/>
        <sz val="8"/>
        <color theme="1"/>
        <rFont val="Arial"/>
        <family val="2"/>
      </rPr>
      <t xml:space="preserve">Centros penitenciarios: </t>
    </r>
    <r>
      <rPr>
        <i/>
        <sz val="8"/>
        <color theme="1"/>
        <rFont val="Arial"/>
        <family val="2"/>
      </rPr>
      <t>se refiere a todos aquellos establecimientos penitenciarios preventivos, de ejecución de sanciones penales, de reinserción psicosocial o de asistencia postpenitenciaria destinados a la privación de la libertad de personas, tales como: centros de readaptación social (CERESOS), centros de ejecución de sanciones penales, reclusorios, penitenciarias, cárceles o cualquier otro que tenga funciones de internamiento para personas que se encuentren sujetas a un proceso penal o en ejecución de sentencia en la entidad federativa.</t>
    </r>
  </si>
  <si>
    <r>
      <t xml:space="preserve">3.- </t>
    </r>
    <r>
      <rPr>
        <b/>
        <i/>
        <sz val="8"/>
        <color theme="1"/>
        <rFont val="Arial"/>
        <family val="2"/>
      </rPr>
      <t xml:space="preserve">Centros penitenciarios que operan bajo el esquema de contrato de prestación de servicios: </t>
    </r>
    <r>
      <rPr>
        <i/>
        <sz val="8"/>
        <color theme="1"/>
        <rFont val="Arial"/>
        <family val="2"/>
      </rPr>
      <t>se refiere a aquellos centros penitenciarios que operan mediante una relación contractual entre instancias del sector público y el sector privado; en donde el sector privado se encarga de la remodelación y mantenimiento de las instalaciones penitenciarias o, en su caso del suministro de insumos y servicios. Por su parte, el sector público se encarga de las funciones administrativas, de seguridad de los centros, así como de la custodia y vigilancia de las personas privadas de la libertad.</t>
    </r>
  </si>
  <si>
    <r>
      <rPr>
        <b/>
        <sz val="9"/>
        <color theme="1"/>
        <rFont val="Arial"/>
        <family val="2"/>
      </rPr>
      <t xml:space="preserve">Capítulo 1000. Servicios personales: </t>
    </r>
    <r>
      <rPr>
        <sz val="9"/>
        <color theme="1"/>
        <rFont val="Arial"/>
        <family val="2"/>
      </rPr>
      <t>se refiere a las remuneraciones del personal al servicio de los entes públicos, tales como: sueldos, salarios, dietas, honorarios asimilables al salario, prestaciones y gastos de seguridad social, obligaciones laborales  y otras prestaciones derivadas de una relación laboral, pudiendo ser de carácter permanente o transitorio.</t>
    </r>
  </si>
  <si>
    <t>Se refiere a las conductas tipificadas en los códigos penales de cada una de las entidades federativas, en los cuales, les son atribuidas diferentes penalidades estimadas por las autoridades correspondientes.</t>
  </si>
  <si>
    <t>Se refiere a ayudar o favorecer de cualquier forma la fuga, para que uno o más detenidos, procesados o sentenciados que se encuentren en prisión salgan del ámbito de vigilancia al que legamente se encuentran sometidos por delitos del fuero común o federal.</t>
  </si>
  <si>
    <r>
      <t xml:space="preserve">2.- </t>
    </r>
    <r>
      <rPr>
        <b/>
        <i/>
        <sz val="8"/>
        <color theme="1"/>
        <rFont val="Arial"/>
        <family val="2"/>
      </rPr>
      <t xml:space="preserve">Evasión de presos: </t>
    </r>
    <r>
      <rPr>
        <i/>
        <sz val="8"/>
        <color theme="1"/>
        <rFont val="Arial"/>
        <family val="2"/>
      </rPr>
      <t>se refiere a ayudar o favorecer de cualquier forma la fuga, para que uno o más detenidos, procesados o sentenciados que se encuentren en prisión salgan del ámbito de vigilancia al que legamente se encuentran sometidos por delitos del fuero común o federal.</t>
    </r>
  </si>
  <si>
    <t>Se refiere a uno de los componentes del régimen penitenciario aportando los elementos de seguridad física, restringiendo o facilitando el desplazamiento y proporcionando los espacios requeridos por los programas de alojamiento. Se clasifican en los siguientes tipos:</t>
  </si>
  <si>
    <r>
      <rPr>
        <b/>
        <sz val="9"/>
        <color theme="1"/>
        <rFont val="Arial"/>
        <family val="2"/>
      </rPr>
      <t>Partido paralelo:</t>
    </r>
    <r>
      <rPr>
        <sz val="9"/>
        <color theme="1"/>
        <rFont val="Arial"/>
        <family val="2"/>
      </rPr>
      <t xml:space="preserve"> se refiere al diseño arquitectónico en el que celdas, oficinas y servicios se encuentran ubicados en pasillos paralelos y que son comunicados por un pasillo transversal, principal. En el lugar donde convergen los pasillos se encuentran salas de control o puestos fijos de vigilancia, en donde los agentes se ubican detrás de barreras físicas que les brindan seguridad. Los edificios pueden contar con uno o más pisos con el mismo diseño que permiten un sistema arquitectónico de fácil clasificación de los presos en espacios distintos según diversas categorías establecidas por la jurisprudencia. Este estilo arquitectónico es caracterizado por sobriedad en el colorido, muros gruesos, muebles específicos rígidos y sujetos al piso para evitar ser utilizados como armas. </t>
    </r>
  </si>
  <si>
    <r>
      <rPr>
        <b/>
        <sz val="9"/>
        <color theme="1"/>
        <rFont val="Arial"/>
        <family val="2"/>
      </rPr>
      <t>Otro:</t>
    </r>
    <r>
      <rPr>
        <sz val="9"/>
        <color theme="1"/>
        <rFont val="Arial"/>
        <family val="2"/>
      </rPr>
      <t xml:space="preserve"> se refiere a todos aquellos estilos arquitectónicos que no hayan sido enunciadas en las descripciones anteriores.</t>
    </r>
  </si>
  <si>
    <t>Es el procedimiento a través del cual se hace del conocimiento del Juez sobre un asunto, para que este valore las pruebas y pronuncie su sentencia definitiva.</t>
  </si>
  <si>
    <t xml:space="preserve">Se refiere a la etapa del proceso que va desde la interposición del recurso de apelación hasta la sentencia que sobre él se dicte. Dictada y notificada la sentencia de primera instancia, se abre una nueva etapa del proceso, durante la cual las partes pueden impugnar la sentencia, si es que alguna de estas estima que ha sufrido agravio por el fallo definitivo dictado por el Juez de primera instancia.
</t>
  </si>
  <si>
    <t>Se refiere a la resolución que pronuncia un juez o tribunal, según corresponda, para resolver el fondo de un proceso.</t>
  </si>
  <si>
    <t>Se refiere a la resolución judicial en la que se resuelve el asunto y se libera completamente a la persona de los hechos formulados en su contra.</t>
  </si>
  <si>
    <t xml:space="preserve">Se refiere a la resolución judicial en la que resuelto el fondo del asunto, se impone a la persona una sanción por la comisión de un delito. </t>
  </si>
  <si>
    <t>Tipos de contingencia (fenómenos perturbadores)</t>
  </si>
  <si>
    <t>Se refiere al resultado de la ocurrencia de uno o más agentes perturbadores severos y/o extremos, concatenados o no, de origen natural o de la actividad humana, que cuando acontecen en un tiempo y en una zona determinada causan daños y, que por su magnitud, exceden la capacidad de respuesta de la comunidad afectada. Los fenómenos que pueden resultar en amenazas y provocar desastres se clasifican para efectos del presente cuestionario en los siguientes:</t>
  </si>
  <si>
    <r>
      <rPr>
        <b/>
        <sz val="9"/>
        <color theme="1"/>
        <rFont val="Arial"/>
        <family val="2"/>
      </rPr>
      <t>Hidrometeorológico:</t>
    </r>
    <r>
      <rPr>
        <sz val="9"/>
        <color theme="1"/>
        <rFont val="Arial"/>
        <family val="2"/>
      </rPr>
      <t xml:space="preserve"> se refiere al agente perturbador que se genera por la acción de los agentes atmosféricos, tales como ciclones tropicales, lluvias extremas, inundaciones pluviales, fluviales, costeras y lacustres; tormentas de nieve, granizo, polvo y electricidad; heladas; sequías; ondas cálidas y gélidas; y tornados.</t>
    </r>
  </si>
  <si>
    <r>
      <rPr>
        <b/>
        <sz val="9"/>
        <color theme="1"/>
        <rFont val="Arial"/>
        <family val="2"/>
      </rPr>
      <t>Químico-tecnológico:</t>
    </r>
    <r>
      <rPr>
        <sz val="9"/>
        <color theme="1"/>
        <rFont val="Arial"/>
        <family val="2"/>
      </rPr>
      <t xml:space="preserve"> se refiere al agente perturbador que se genera por la acción violenta de diferentes sustancias derivadas de su interacción molecular o nuclear. Comprende fenómenos destructivos, tales como incendios de todo tipo, explosiones, fugas tóxicas, radiaciones y derrames.</t>
    </r>
  </si>
  <si>
    <r>
      <rPr>
        <b/>
        <sz val="9"/>
        <color theme="1"/>
        <rFont val="Arial"/>
        <family val="2"/>
      </rPr>
      <t>Sanitario-ecológico:</t>
    </r>
    <r>
      <rPr>
        <sz val="9"/>
        <color theme="1"/>
        <rFont val="Arial"/>
        <family val="2"/>
      </rPr>
      <t xml:space="preserve"> se refiere al agente perturbador que se genera por la acción patógena de agentes biológicos que afectan a la población, a los animales y a las cosechas, causando su muerte o la alteración de su salud. Las epidemias o plagas constituyen un desastre sanitario en el sentido estricto del término. En esta clasificación también se ubica la contaminación del aire, agua, suelo y alimentos.</t>
    </r>
  </si>
  <si>
    <r>
      <rPr>
        <b/>
        <sz val="9"/>
        <color theme="1"/>
        <rFont val="Arial"/>
        <family val="2"/>
      </rPr>
      <t>Socio-organizativo:</t>
    </r>
    <r>
      <rPr>
        <sz val="9"/>
        <color theme="1"/>
        <rFont val="Arial"/>
        <family val="2"/>
      </rPr>
      <t xml:space="preserve"> se refiere al agente perturbador que se genera con motivo de errores humanos o por acciones premeditadas, que se dan en el marco de grandes concentraciones o movimientos masivos de población, tales como demostraciones de inconformidad social, concentración masiva de población, terrorismo, sabotaje, vandalismo, accidentes aéreos, marítimos o terrestres, e interrupción o afectación de los servicios básicos o de infraestructura estratégica.</t>
    </r>
  </si>
  <si>
    <t>Sección I. Estructura organizacional y ejercicio de la función de los centros penitenciarios
Sección II. Estructura organizacional y ejercicio de la función de los centros especializados de tratamiento o internamiento para adolescentes</t>
  </si>
  <si>
    <r>
      <rPr>
        <b/>
        <sz val="9"/>
        <color theme="1"/>
        <rFont val="Arial"/>
        <family val="2"/>
      </rPr>
      <t>Presentación.</t>
    </r>
    <r>
      <rPr>
        <sz val="9"/>
        <color theme="1"/>
        <rFont val="Arial"/>
        <family val="2"/>
      </rPr>
      <t xml:space="preserve"> Contiene la introducción general del censo, así como las instrucciones generales para la entrega formal del presente instrumento de captación.</t>
    </r>
  </si>
  <si>
    <r>
      <rPr>
        <b/>
        <sz val="9"/>
        <color theme="1"/>
        <rFont val="Arial"/>
        <family val="2"/>
      </rPr>
      <t>Informantes.</t>
    </r>
    <r>
      <rPr>
        <sz val="9"/>
        <color theme="1"/>
        <rFont val="Arial"/>
        <family val="2"/>
      </rPr>
      <t xml:space="preserve"> En este apartado se recaba información sobre los servidores públicos responsables de entregar la información requerida por el cuestionario. </t>
    </r>
  </si>
  <si>
    <r>
      <rPr>
        <b/>
        <sz val="9"/>
        <color theme="1"/>
        <rFont val="Arial"/>
        <family val="2"/>
      </rPr>
      <t>Participantes y comentarios.</t>
    </r>
    <r>
      <rPr>
        <sz val="9"/>
        <color theme="1"/>
        <rFont val="Arial"/>
        <family val="2"/>
      </rPr>
      <t xml:space="preserve"> Presenta un espacio destinado al registro de los servidores públicos que participaron en el llenado de cada módulo y/o sección, según corresponda. De igual forma, contiene un espacio para que los informantes puedan anotar los comentarios generales que consideren pertinentes respecto de la información que están proporcionando en el cuestionario. </t>
    </r>
  </si>
  <si>
    <r>
      <t xml:space="preserve">Particularmente, en el </t>
    </r>
    <r>
      <rPr>
        <b/>
        <sz val="9"/>
        <color theme="1"/>
        <rFont val="Arial"/>
        <family val="2"/>
      </rPr>
      <t>módulo 3</t>
    </r>
    <r>
      <rPr>
        <sz val="9"/>
        <color theme="1"/>
        <rFont val="Arial"/>
        <family val="2"/>
      </rPr>
      <t xml:space="preserve"> se solicita, entre otros, información sobre las características de la infraestructura y recursos destinados a los centros penitenciarios y centros especializados de tratamiento o internamiento para adolescentes de las entidades federativas, así como la cantidad de personas ingresadas, egresadas y privadas de la libertad en cada uno de estos centros penitenciarios y centros especializados de tratamiento o internamiento para adolescentes.</t>
    </r>
  </si>
  <si>
    <r>
      <t xml:space="preserve">Considerando la relevancia y diversidad de la información solicitada a través del cuestionario, es necesario que los informantes responsables de su llenado sean funcionarios específicos que, por sus atribuciones, cuenten con la información adecuada y necesaria. A efecto de facilitar la recolección de la información solicitada, los responsables del llenado del cuestionario pueden auxiliarse de los servidores públicos que integran sus equipos de trabajo. Cuando esto suceda, se solicita que registren sus datos en el apartado </t>
    </r>
    <r>
      <rPr>
        <i/>
        <sz val="9"/>
        <color theme="1"/>
        <rFont val="Arial"/>
        <family val="2"/>
      </rPr>
      <t>Participantes y comentarios</t>
    </r>
    <r>
      <rPr>
        <sz val="9"/>
        <color theme="1"/>
        <rFont val="Arial"/>
        <family val="2"/>
      </rPr>
      <t>.</t>
    </r>
  </si>
  <si>
    <r>
      <t xml:space="preserve">Para el caso de los censos relacionados con las temáticas de seguridad pública, procuración de justicia, impartición de justicia y sistema penitenciario, en ejercicios anteriores se presentaba un anexo que contenía la descripción detallada de cada uno de los delitos individuales y de las clases o tipos específicos que se utilizaban en algunas de las preguntas del cuestionario. Al respecto, dicha descripción puede encontrarse en la </t>
    </r>
    <r>
      <rPr>
        <i/>
        <sz val="9"/>
        <color theme="1"/>
        <rFont val="Arial"/>
        <family val="2"/>
      </rPr>
      <t>Norma Técnica para la Clasificación Nacional de Delitos para Fines Estadísticos</t>
    </r>
    <r>
      <rPr>
        <sz val="9"/>
        <color theme="1"/>
        <rFont val="Arial"/>
        <family val="2"/>
      </rPr>
      <t xml:space="preserve">, publicada en el Diario Oficial de la Federación el 22 de octubre de 2018, misma que se encuentra disponible en: https://www.dof.gob.mx/nota_detalle.php?codigo=5541706&amp;fecha=22/10/2018  </t>
    </r>
  </si>
  <si>
    <t>Preguntas de 1 a 128</t>
  </si>
  <si>
    <t>I.5.2 Registros de información</t>
  </si>
  <si>
    <t xml:space="preserve">Delitos del fuero común y fuero federal </t>
  </si>
  <si>
    <t>I.16.1 Mecanismos para la protección de derechos humanos en los centros penitenciarios</t>
  </si>
  <si>
    <t>I.16.2 Solicitudes de queja</t>
  </si>
  <si>
    <t>I.17 Régimen disciplinario de las personas privadas de la libertad</t>
  </si>
  <si>
    <r>
      <t xml:space="preserve">Informantes
</t>
    </r>
    <r>
      <rPr>
        <i/>
        <sz val="8"/>
        <color theme="1"/>
        <rFont val="Arial"/>
        <family val="2"/>
      </rPr>
      <t>(Responde: institución responsable de los centros penitenciarios de la entidad federativa)</t>
    </r>
  </si>
  <si>
    <t>Informante básico</t>
  </si>
  <si>
    <t>Se refiere al titular o servidor público de la institución designado para proveer la información de la presente sección y que tiene el carácter de figura responsable de validar y oficializar la información y, cuando menos, se encuentra en el segundo o tercer nivel jerárquico de la institución.</t>
  </si>
  <si>
    <r>
      <rPr>
        <b/>
        <sz val="9"/>
        <color theme="1"/>
        <rFont val="Arial"/>
        <family val="2"/>
      </rPr>
      <t>INFORMANTE BÁSICO</t>
    </r>
    <r>
      <rPr>
        <b/>
        <sz val="8"/>
        <color theme="1"/>
        <rFont val="Arial"/>
        <family val="2"/>
      </rPr>
      <t xml:space="preserve"> </t>
    </r>
    <r>
      <rPr>
        <i/>
        <sz val="8"/>
        <color theme="1"/>
        <rFont val="Arial"/>
        <family val="2"/>
      </rPr>
      <t>(Titular o servidor público de la institución designado para proveer la información de la presente sección y que tiene el carácter de figura responsable de validar y oficializar la información y, cuando menos, se encuentra en el segundo o tercer nivel jerárquico de la institución)</t>
    </r>
  </si>
  <si>
    <r>
      <rPr>
        <b/>
        <sz val="9"/>
        <color theme="1"/>
        <rFont val="Arial"/>
        <family val="2"/>
      </rPr>
      <t xml:space="preserve">INFORMANTE COMPLEMENTARIO 1 </t>
    </r>
    <r>
      <rPr>
        <i/>
        <sz val="8"/>
        <color theme="1"/>
        <rFont val="Arial"/>
        <family val="2"/>
      </rPr>
      <t>(Servidor público que, por las funciones que tiene asignadas dentro de la institución, es el principal productor y/o integrador de la información correspondiente a la presente sección y, cuando menos, se encuentra en el segundo o tercer nivel jerárquico de la institución. Nota: en caso de no requerir al "Informante Complementario 1" deje las siguientes celdas en blanco)</t>
    </r>
  </si>
  <si>
    <t>Informante complementario 1</t>
  </si>
  <si>
    <t>Informante complementario 2</t>
  </si>
  <si>
    <t>Se refiere al servidor público que, por las funciones que tiene asignadas dentro de la institución, es el principal productor y/o integrador de la información correspondiente a la presente sección y, cuando menos, se encuentra en el segundo o tercer nivel jerárquico de la institución.</t>
  </si>
  <si>
    <t xml:space="preserve">Se refiere al servidor público que, por las funciones que tiene asignadas dentro de la institución, es el segundo principal productor y/o integrador de la información correspondiente a la presente sección y, cuando menos, se encuentra en el segundo o tercer nivel jerárquico de la institución. </t>
  </si>
  <si>
    <r>
      <rPr>
        <b/>
        <sz val="9"/>
        <color theme="1"/>
        <rFont val="Arial"/>
        <family val="2"/>
      </rPr>
      <t xml:space="preserve">INFORMANTE COMPLEMENTARIO 2 </t>
    </r>
    <r>
      <rPr>
        <i/>
        <sz val="8"/>
        <color theme="1"/>
        <rFont val="Arial"/>
        <family val="2"/>
      </rPr>
      <t>(Servidor público que, por las funciones que tiene asignadas dentro de la institución, es el segundo principal productor y/o integrador de la información correspondiente a la presente sección y, cuando menos, se encuentra en el segundo o tercer nivel jerárquico de la institución. Nota: en caso de no requerir al "Informante Complementario 2" deje las siguientes celdas en blanco)</t>
    </r>
  </si>
  <si>
    <t>La suma de las cantidades registradas en la columna "Total" debe ser igual o mayor a la suma de las cantidades reportas como respuesta en la columna "Total" de la pregunta anterior, así como corresponder a su desagregación por sexo.</t>
  </si>
  <si>
    <t>El total de personal registrado debe ser igual o menor a la suma de las cantidades reportadas como respuesta en la columna "Total"  de la pregunta 10.</t>
  </si>
  <si>
    <t>La suma de las cantidades registradas en la columna "Total" debe ser igual a la suma de las cantidades reportadas como respuesta en la columna "Total" de la pregunta 45, así como corresponder a su desagregación por sexo.</t>
  </si>
  <si>
    <t>Fuero del delito por el que contaban con antecedentes penales</t>
  </si>
  <si>
    <t>En la fila correspondiente a "Delitos del fuero común y fuero federal" debe registrar aquellas personas que contaban con antecedentes penales por la comisión de delitos tanto del fuero común como del fuero federal.</t>
  </si>
  <si>
    <t>La suma de las cantidades registradas en la columna "Total" debe ser igual a la cantidad reportada como respuesta en la columna "Total" del numeral "1. Delitos del fuero común" de la pregunta anterior, así como corresponder a su desagregación por sexo y tipo de ingreso de las personas; ello sin contar las desagregaciones de los delitos establecidos en la instrucción siguiente.</t>
  </si>
  <si>
    <t>La suma de las cantidades registradas en la columna "Total" debe ser igual a la cantidad reportada como respuesta en la columna "Total" del numeral "2. Delitos del fuero federal" de la pregunta 61, así como corresponder a su desagregación por sexo y tipo de ingreso de las personas; ello sin contar las desagregaciones de los delitos establecidos en la instrucción siguiente.</t>
  </si>
  <si>
    <t>Para la variable "traslado" debe considerar a las personas trasladadas a otro centro penitenciario estatal, centro penitenciario federal o traslado internacional.</t>
  </si>
  <si>
    <t>La suma de las cantidades registradas en la columna "Total" debe ser igual a la suma de las cantidades reportadas como respuesta en la columna "Total" de la pregunta 64, así como corresponder a su desagregación por sexo.</t>
  </si>
  <si>
    <t>La suma de las cantidades registradas en la columna "Total" debe ser igual a la cantidad reportada como respuesta en la columna "Total" del numeral "1. Delitos del fuero común" de la pregunta anterior, así como corresponder a su desagregación por sexo y tipo de egreso de las personas; ello sin contar las desagregaciones de los delitos establecidos en la instrucción siguiente.</t>
  </si>
  <si>
    <t>Delitos del fuero común cometidos por las personas egresadas de los centros penitenciarios, según sexo y tipo de egreso de las personas</t>
  </si>
  <si>
    <t>La suma de las cantidades registradas en la columna "Total" debe ser igual a la cantidad reportada como respuesta en la columna "Total" del numeral "2. Delitos del fuero federal" de la pregunta 69, así como corresponder a su desagregación por sexo y tipo de egreso de las personas; ello sin contar las desagregaciones de los delitos establecidos en la instrucción siguiente.</t>
  </si>
  <si>
    <t>Delitos del fuero federal cometidos por las personas egresadas de los centros penitenciarios, según sexo y tipo de egreso de las personas</t>
  </si>
  <si>
    <t>Para cada centro penitenciario, la cantidad registrada en la columna "Total" debe ser igual a la cantidad reportada como respuesta en la columna "Personas privadas de la libertad atendidas" de la pregunta anterior.</t>
  </si>
  <si>
    <t>Atenciones médicas
brindadas</t>
  </si>
  <si>
    <t>Para cada centro penitenciario, la suma de las cantidades registradas en las columnas correspondientes a "Atención medica recibida" debe ser igual a la cantidad reportada como respuesta en la columna "Atenciones médicas brindadas" de la pregunta anterior.</t>
  </si>
  <si>
    <t>Para cada centro penitenciario, la cantidad registrada en la columna "Total" debe ser igual o menor a la suma de las cantidades reportadas en las columnas correspondientes a "Actividad realizada", toda vez que una persona privada de la libertad pudo haber realizado más de una actividad ocupacional.</t>
  </si>
  <si>
    <t xml:space="preserve">Para cada centro penitenciario, la cantidad registrada en cada una de las columnas correspondientes a "Actividad realizada" debe ser igual o menor a la cantidad reportada en la columna "Total". </t>
  </si>
  <si>
    <t>Para cada centro penitenciario, la cantidad registrada en la columna "Total" debe ser igual o menor a la suma de las cantidades reportadas en las columnas correspondientes a "Tipo de delito asociado", toda vez que un servidor público pudo haber sido denunciado por la comisión de más de un delito.</t>
  </si>
  <si>
    <t xml:space="preserve">Para cada centro penitenciario, la cantidad registrada en la columna "Total" debe ser igual a la cantidad reportada como respuesta en la columna "Estudiando" de la pregunta anterior. </t>
  </si>
  <si>
    <t>Para cada centro penitenciario, la cantidad registrada en la columna "Total" debe ser igual o menor a la suma de las cantidades reportadas en las columnas correspondientes a "Campo amplio de formación académica" , toda vez que una persona privada de la libertad pudo haber estudiado más de uno de estos campos.</t>
  </si>
  <si>
    <t xml:space="preserve">Para cada centro penitenciario, la cantidad registrada en cada una de las columnas correspondientes a "Campo amplio de formación académica" debe ser igual o menor a la cantidad reportada en la columna "Total". </t>
  </si>
  <si>
    <t>Para cada centro penitenciario, la cantidad registrada en la columna "Total" debe ser igual o menor a la suma de las cantidades reportadas en las columnas correspondientes a "Actividad ocupacional desarrollada", toda vez que una persona privada de la libertad pudo haber desarrollado más de una actividad ocupacional.</t>
  </si>
  <si>
    <t xml:space="preserve">Para cada centro penitenciario, la cantidad registrada en cada una de las columnas correspondientes a "Actividad ocupacional desarrollada" debe ser igual o menor a la cantidad reportada en la columna "Total". </t>
  </si>
  <si>
    <t>Anote, por cada uno de los centros penitenciarios de su entidad federativa, la cantidad de personas privadas de la libertad que al cierre del año 2019 se encontraban realizando actividades físicas o deportivas, según tipo de actividad realizada.</t>
  </si>
  <si>
    <t>Personas privadas de la libertad que realizaban actividades físicas o deportivas, según tipo de actividad realizada</t>
  </si>
  <si>
    <t>Para cada centro penitenciario, la cantidad registrada en la columna "Total" debe ser igual o menor a la suma de las cantidades reportadas en las columnas correspondientes a "Actividad realizada", toda vez que una persona privada de la libertad pudo haber realizado más de una  actividad deportiva.</t>
  </si>
  <si>
    <t>Para cada centro penitenciario, la cantidad registrada en la columna "Total" debe ser igual a la reportada como respuesta en la columna "Total" de la pregunta 45, así como corresponder a su desagregación por sexo.</t>
  </si>
  <si>
    <t xml:space="preserve">La suma de las cantidades registradas en la columna "Total" debe ser igual o mayor a la suma de las cantidades reportadas como respuesta en la columna "Total" de la pregunta 47, así como corresponder a su desagregación por sexo y fuero del delito cometido. </t>
  </si>
  <si>
    <t>Para cada centro penitenciario, la cantidad registrada en la columna "Total" debe ser igual a la reportada como respuesta en la columna "Total" de la pregunta 64, así como corresponder a su desagregación por sexo.</t>
  </si>
  <si>
    <t>Anote, por cada uno de los centros penitenciarios de su entidad federativa, la cantidad de personas privadas de la libertad al cierre del año 2019, según sexo.</t>
  </si>
  <si>
    <t>Para cada centro penitenciario, la cantidad registrada en la columna "Total" debe ser igual a la reportada como respuesta en la columna "Total" de la pregunta anterior, así como corresponder a su desagregación por sexo.</t>
  </si>
  <si>
    <t>Para cada centro penitenciario, la cantidad registrada en la columna "Total" debe ser igual a la reportada como respuesta en la columna "Total" de la pregunta 72, así como corresponder a su desagregación por sexo.</t>
  </si>
  <si>
    <t>La suma de las cantidades registradas en la columna "Total" debe ser igual a la suma de las cantidades reportadas como respuesta en la columna "Subtotal" de las personas "Sin sentencia" de la pregunta anterior, así como corresponder a su desagregación por sexo.</t>
  </si>
  <si>
    <t>La suma de las cantidades registradas en la columna "Total" debe ser igual a la suma de las cantidades reportadas como respuesta en la columna "Total" de la pregunta 72, así como corresponder a su desagregación por sexo.</t>
  </si>
  <si>
    <t>La suma de las cantidades registradas en la columna "Total" debe ser igual a la cantidad reportada como respuesta en la columna "Total" del numeral "1. Delitos del fuero común" de la pregunta anterior, así como corresponder a su desagregación por sexo y estatus jurídico de las personas; ello sin contar las desagregaciones de los delitos establecidos en la instrucción siguiente.</t>
  </si>
  <si>
    <t>La suma de las cantidades registradas en la columna "Total" debe ser igual a la cantidad reportada como respuesta en la columna "Total" del numeral "2. Delitos del fuero federal" de la pregunta 85, así como corresponder a su desagregación por sexo y estatus jurídico de las personas; ello sin contar las desagregaciones de los delitos establecidos en la instrucción siguiente.</t>
  </si>
  <si>
    <t xml:space="preserve">Para cada centro penitenciario, la suma de las cantidades registradas debe ser igual a la cantidad reportada como respuesta en la columna "Total" de la pregunta anterior, así como corresponder a su desagregación por sexo. </t>
  </si>
  <si>
    <t>En caso de que el total de presupuesto ejercido sea mayor al total de presupuesto autorizado, justifíquelo en el recuadro establecido para tal efecto que se encuentra al final de las opciones de respuesta.</t>
  </si>
  <si>
    <t xml:space="preserve">En caso de que reporte "NA" para algún delito principal registrado en los numerales 02.06, 03.04, 04.01, 04.02, 04.05, 06.01, 06.02, 07.01, 07.02, 07.06, 08.01, 08.02, 09.05, 09.07 y 09.16, sus respectivas desagregaciones también deben reportase conforme a la instrucción anterior. </t>
  </si>
  <si>
    <t>Por sustitución de la pena</t>
  </si>
  <si>
    <t>La suma de las cantidades registradas en la columna "Total" debe ser igual a la suma de las cantidades reportadas como respuesta en las columnas "Subtotal" de las personas "Con sentencia" de la pregunta 74, tanto sentencia no definitiva como sentencia definitiva; así como corresponder a su desagregación por sexo.</t>
  </si>
  <si>
    <t>Anote, por cada uno de los centros penitenciarios de su entidad federativa, la cantidad de personas ingresadas por traslado de algún otro centro penitenciario, según fuero del delito cometido y sexo.</t>
  </si>
  <si>
    <t>Únicamente registre información si en su entidad federativa se considera como ingreso la variable traslado de algún otro centro penitenciario.</t>
  </si>
  <si>
    <t>No debe considerar a las personas ingresadas por traslado de algún otro centro penitenciario, pues estas se requerirán en la pregunta siguiente.</t>
  </si>
  <si>
    <t>1.- Para el caso de las secciones I.15.1 y I.15.2, únicamente puede registrar información si en la pregunta 65 reportó datos para las columnas correspondientes a "Personas egresadas por traslado".</t>
  </si>
  <si>
    <t>2- Para el caso de la sección I.15.3, únicamente puede registrar información si en la pregunta 65 reportó datos para las columnas correspondientes a "Personas egresadas por extradición".</t>
  </si>
  <si>
    <t>1.- Para cada centro penitenciario, en caso de que en la columna "Tipo de centro penitenciario" de la pregunta 2 haya seleccionado el código 1, 4, 7, 10, 13 o 18, no puede registrar información en la pregunta 92; para lo cual debe anotar "NA" en la celda correspondiente.</t>
  </si>
  <si>
    <r>
      <t xml:space="preserve">De acuerdo con el total de delitos del </t>
    </r>
    <r>
      <rPr>
        <b/>
        <u/>
        <sz val="9"/>
        <color theme="1"/>
        <rFont val="Arial"/>
        <family val="2"/>
      </rPr>
      <t>fuero federal</t>
    </r>
    <r>
      <rPr>
        <b/>
        <sz val="9"/>
        <color theme="1"/>
        <rFont val="Arial"/>
        <family val="2"/>
      </rPr>
      <t xml:space="preserve"> que reportó como respuesta en la pregunta 85, anote la cantidad de los mismos especificando el tipo de delito, así como el estatus jurídico y sexo de las personas.</t>
    </r>
  </si>
  <si>
    <t>De acuerdo con el total de personas privadas de la libertad que reportó como respuesta en la pregunta anterior, anote la cantidad de las mismas especificando su sexo y tipo de narcótico.</t>
  </si>
  <si>
    <t>Se refiere a las personas que se encontraban recluidas en centros penitenciarios, ya sea en proceso de recibir sentencia (procesados) o los que se encontraban cumpliendo su pena de prisión derivada de una sentencia condenatoria (sentenciados)</t>
  </si>
  <si>
    <r>
      <t xml:space="preserve">2.- </t>
    </r>
    <r>
      <rPr>
        <b/>
        <i/>
        <sz val="8"/>
        <color theme="1"/>
        <rFont val="Arial"/>
        <family val="2"/>
      </rPr>
      <t xml:space="preserve">Personal de custodia y/o vigilancia: </t>
    </r>
    <r>
      <rPr>
        <i/>
        <sz val="8"/>
        <color theme="1"/>
        <rFont val="Arial"/>
        <family val="2"/>
      </rPr>
      <t>se refiere a todos los servidores públicos que desempeñaban funciones destinadas a preservar el orden y la disciplina entre la población privada de la libertad, así como para salvaguardar el orden de los centros penitenciarios. Este debe clasificarse en tres niveles de acuerdo con la organización jerárquica de la institución (primer nivel jerárquico, nivel intermedio de jerarquía y nivel operativo de jerarquía).</t>
    </r>
  </si>
  <si>
    <t>3.- Únicamente debe considerar la información de los centros penitenciarios que son responsabilidad de la Administración Pública de su entidad federativa, por lo que no deberá considerar los centros penitenciarios que son responsabilidad de las administraciones públicas municipales y/o de la Administración Pública Federal. Tampoco debe considerar la información de los centros especializados de tratamiento o internamiento para adolescentes, pues esta se requiere en la sección II.</t>
  </si>
  <si>
    <t>De acuerdo con el total de personas ingresadas que reportó como respuesta en la pregunta 48, anote la cantidad de las mismas que al ingresar a los centros penitenciarios de su entidad federativa contaban con registro de antecedentes penales, según sexo y el fuero del delito cometido por el que contaban con antecedentes penales.</t>
  </si>
  <si>
    <t>Derivado de que una persona pudo estar privada de la libertad por la comisión de uno o más delitos, la suma de las cantidades registradas en la columna "Total" debe ser igual o mayor a la suma de las cantidades reportadas como respuesta en la columna "Total" de la pregunta 74, así como corresponder a su desagregación por sexo y estatus jurídico de las personas.</t>
  </si>
  <si>
    <t>Se refiere a todas aquellas personas que se encontraban en proceso de recibir sentencia de primera instancia, incluyendo la población que se encontraba pendiente de ser puesta a disposición del Juez correspondiente.</t>
  </si>
  <si>
    <t>Se refiere a todas aquellas personas que han recibido sentencia por parte de la autoridad jurisdiccional, sea en primera instancia, segunda instancia o cuando la sentencia haya causado ejecutoria; ello con independencia de que dicha resolución sea en sentido absolutorio o condenatorio.</t>
  </si>
  <si>
    <t>Por cumplimiento de sentencia</t>
  </si>
  <si>
    <t>Por sobreseimiento</t>
  </si>
  <si>
    <t>La suma de las cantidades registradas en la columna "Total" debe ser igual o menor a la suma de las cantidades reportadas como respuesta en las columnas "Subtotal" de "Reincidentes" y "Reingresos" de la pregunta 48, así como corresponder a su desagregación por sexo.</t>
  </si>
  <si>
    <t>Por soluciones alternas y/o criterios de oportunidad</t>
  </si>
  <si>
    <t>Otro tipo de egreso</t>
  </si>
  <si>
    <r>
      <t xml:space="preserve">Otras:
</t>
    </r>
    <r>
      <rPr>
        <i/>
        <sz val="8"/>
        <color theme="1"/>
        <rFont val="Arial"/>
        <family val="2"/>
      </rPr>
      <t>(especifique)</t>
    </r>
  </si>
  <si>
    <t>Personas egresadas sujetas a proceso</t>
  </si>
  <si>
    <t>Se refiere a aquellos datos registrales de identificación personal de los sujetos que, en su proceso, se les dictó condena por la autoridad judicial competente para el cumplimiento de una determinada pena o medida de seguridad por la comisión de los delitos tipificados en la ley vigente, causando ejecutoria dicha resolución.</t>
  </si>
  <si>
    <t>Personas externadas en libertad vigilada</t>
  </si>
  <si>
    <r>
      <t xml:space="preserve">Espacios </t>
    </r>
    <r>
      <rPr>
        <i/>
        <sz val="8"/>
        <color theme="1"/>
        <rFont val="Arial"/>
        <family val="2"/>
      </rPr>
      <t>(camas útiles)</t>
    </r>
    <r>
      <rPr>
        <sz val="9"/>
        <color theme="1"/>
        <rFont val="Arial"/>
        <family val="2"/>
      </rPr>
      <t xml:space="preserve"> para población con sentencia</t>
    </r>
  </si>
  <si>
    <r>
      <t xml:space="preserve">Espacios </t>
    </r>
    <r>
      <rPr>
        <i/>
        <sz val="8"/>
        <color theme="1"/>
        <rFont val="Arial"/>
        <family val="2"/>
      </rPr>
      <t>(camas útiles)</t>
    </r>
    <r>
      <rPr>
        <sz val="9"/>
        <color theme="1"/>
        <rFont val="Arial"/>
        <family val="2"/>
      </rPr>
      <t xml:space="preserve"> para población en proceso de recibir sentencia (sin sentencia)</t>
    </r>
  </si>
  <si>
    <r>
      <t xml:space="preserve">Espacios </t>
    </r>
    <r>
      <rPr>
        <i/>
        <sz val="8"/>
        <color theme="1"/>
        <rFont val="Arial"/>
        <family val="2"/>
      </rPr>
      <t>(camas útiles)</t>
    </r>
    <r>
      <rPr>
        <sz val="9"/>
        <color theme="1"/>
        <rFont val="Arial"/>
        <family val="2"/>
      </rPr>
      <t xml:space="preserve"> para población con sentencia y sin sentencia</t>
    </r>
  </si>
  <si>
    <r>
      <t xml:space="preserve">4.- </t>
    </r>
    <r>
      <rPr>
        <b/>
        <i/>
        <sz val="8"/>
        <color theme="1"/>
        <rFont val="Arial"/>
        <family val="2"/>
      </rPr>
      <t xml:space="preserve">Sin sentencia: </t>
    </r>
    <r>
      <rPr>
        <i/>
        <sz val="8"/>
        <color theme="1"/>
        <rFont val="Arial"/>
        <family val="2"/>
      </rPr>
      <t>se refiere a todas aquellas personas que se encontraban en proceso de recibir sentencia de primera instancia, incluyendo la población que se encontraba pendiente de ser puesta a disposición del Juez correspondiente.</t>
    </r>
  </si>
  <si>
    <t>Capacidad instalada para población con sentencia</t>
  </si>
  <si>
    <r>
      <t xml:space="preserve">1.- </t>
    </r>
    <r>
      <rPr>
        <b/>
        <i/>
        <sz val="8"/>
        <color theme="1"/>
        <rFont val="Arial"/>
        <family val="2"/>
      </rPr>
      <t xml:space="preserve">Con sentencia: </t>
    </r>
    <r>
      <rPr>
        <i/>
        <sz val="8"/>
        <color theme="1"/>
        <rFont val="Arial"/>
        <family val="2"/>
      </rPr>
      <t>se refiere a todas aquellas personas que han recibido sentencia por parte de la autoridad jurisdiccional, sea en primera instancia, segunda instancia o cuando la sentencia haya causado ejecutoria; ello con independencia de que dicha resolución sea en sentido absolutorio o condenatorio.</t>
    </r>
  </si>
  <si>
    <r>
      <t>1.-</t>
    </r>
    <r>
      <rPr>
        <b/>
        <i/>
        <sz val="8"/>
        <color theme="1"/>
        <rFont val="Arial"/>
        <family val="2"/>
      </rPr>
      <t xml:space="preserve"> Profesionalización del personal: </t>
    </r>
    <r>
      <rPr>
        <i/>
        <sz val="8"/>
        <color theme="1"/>
        <rFont val="Arial"/>
        <family val="2"/>
      </rPr>
      <t>se refiere al conjunto de procedimientos homologados y estructurados que facilitan la consolidación de la formación inicial, actualización, especialización y, en términos generales, el desarrollo profesional de los elementos de las instituciones policiales, de procuración de justicia y del sistema penitenciario.</t>
    </r>
  </si>
  <si>
    <t>Se refiere al conjunto de procedimientos homologados y estructurados que facilitan la consolidación de la formación inicial, actualización, especialización y, en términos generales, el desarrollo profesional de los elementos de las instituciones policiales, de procuración de justicia y del sistema penitenciario</t>
  </si>
  <si>
    <t>Se refiere al interés de una persona sentenciada o con prisión preventiva para ser trasladada a otro centro penitenciario.</t>
  </si>
  <si>
    <t>Con monitoreo electrónico</t>
  </si>
  <si>
    <t>Sin monitoreo electrónico</t>
  </si>
  <si>
    <t xml:space="preserve">Asimismo, la suma de las cantidades registradas en la columna "Total" debe ser igual o mayor a la suma de las cantidades reportadas como respuesta en la columna "Total" de la pregunta 73, así como corresponder a su desagregación por sexo y fuero del delito cometido. </t>
  </si>
  <si>
    <t>Derivado de que una persona egresada pudo, en su momento, estar privada de la libertad por la comisión de uno o más delitos, la suma de las cantidades registradas en la columna "Total" debe ser igual o mayor a la suma de las cantidades reportadas como respuesta en la columna "Total" de la pregunta 67, así como corresponder a su desagregación por sexo y tipo de egreso de las personas.</t>
  </si>
  <si>
    <t xml:space="preserve">Asimismo, la suma de las cantidades registradas en la columna "Total" debe ser igual o mayor a la suma de las cantidades reportadas como respuesta en la columna "Total" de la pregunta 66, así como corresponder a su desagregación por sexo y fuero del delito cometido. </t>
  </si>
  <si>
    <t>Derivado de que una persona pudo haber ingresado por la comisión de uno o más delitos, la suma de las cantidades registradas en la columna "Total" debe ser igual o mayor a la suma de las cantidades reportadas como respuesta en la columna "Total" de la pregunta 48, así como corresponder a su desagregación por sexo y tipo de ingreso de las personas.</t>
  </si>
  <si>
    <r>
      <t xml:space="preserve">5.- </t>
    </r>
    <r>
      <rPr>
        <b/>
        <i/>
        <sz val="8"/>
        <color theme="1"/>
        <rFont val="Arial"/>
        <family val="2"/>
      </rPr>
      <t xml:space="preserve">Sin sentencia: </t>
    </r>
    <r>
      <rPr>
        <i/>
        <sz val="8"/>
        <color theme="1"/>
        <rFont val="Arial"/>
        <family val="2"/>
      </rPr>
      <t>se refiere a todas aquellas personas que se encontraban en proceso de recibir sentencia de primera instancia, incluyendo la población que se encontraba pendiente de ser puesta a disposición del Juez correspondiente.</t>
    </r>
  </si>
  <si>
    <t>Se refiere a la sentencia que ya no admite recurso judicial alguno. Se dice que la causa está "ejecutoriada" cuando ya han terminado todos los trámites legales y produce además el efecto jurídico de cosa juzgada.</t>
  </si>
  <si>
    <r>
      <t xml:space="preserve">3.- </t>
    </r>
    <r>
      <rPr>
        <b/>
        <i/>
        <sz val="8"/>
        <color theme="1"/>
        <rFont val="Arial"/>
        <family val="2"/>
      </rPr>
      <t>Sentencia definitiva:</t>
    </r>
    <r>
      <rPr>
        <i/>
        <sz val="8"/>
        <color theme="1"/>
        <rFont val="Arial"/>
        <family val="2"/>
      </rPr>
      <t xml:space="preserve"> se refiere a la sentencia que ya no admite recurso judicial alguno. Se dice que la causa está "ejecutoriada" cuando ya han terminado todos los trámites legales y produce además el efecto jurídico de cosa juzgada.</t>
    </r>
  </si>
  <si>
    <r>
      <t xml:space="preserve">2.- </t>
    </r>
    <r>
      <rPr>
        <b/>
        <i/>
        <sz val="8"/>
        <color theme="1"/>
        <rFont val="Arial"/>
        <family val="2"/>
      </rPr>
      <t xml:space="preserve">Reincidentes: </t>
    </r>
    <r>
      <rPr>
        <i/>
        <sz val="8"/>
        <color theme="1"/>
        <rFont val="Arial"/>
        <family val="2"/>
      </rPr>
      <t>se refiere a todas aquellas personas condenadas por sentencia definitiva dictada por cualquier Tribunal de la República Mexicana o del Extranjero, que cometen un nuevo delito sin que hubiera transcurrido, desde el cumplimiento de la condena, un termino igual al de la prescripción de la sanción.</t>
    </r>
  </si>
  <si>
    <r>
      <t xml:space="preserve">3.- </t>
    </r>
    <r>
      <rPr>
        <b/>
        <i/>
        <sz val="8"/>
        <color theme="1"/>
        <rFont val="Arial"/>
        <family val="2"/>
      </rPr>
      <t xml:space="preserve">Reingresos: </t>
    </r>
    <r>
      <rPr>
        <i/>
        <sz val="8"/>
        <color theme="1"/>
        <rFont val="Arial"/>
        <family val="2"/>
      </rPr>
      <t>se refiere a todas aquellas personas que hayan ingresado más de una vez a los centros penitenciarios por la comisión del mismo delito u otro distinto al cometido por primera vez, sin que haya una sentencia definitiva de por medio.</t>
    </r>
  </si>
  <si>
    <t>Se refiere a todas aquellas personas condenadas por sentencia definitiva dictada por cualquier Tribunal de la República Mexicana o del Extranjero, que cometen un nuevo delito sin que hubiera transcurrido, desde el cumplimiento de la condena, un termino igual al de la prescripción de la sanción.</t>
  </si>
  <si>
    <t>Se refiere a todas aquellas personas que hayan ingresado más de una vez a los centros penitenciarios por la comisión del mismo delito u otro distinto al cometido por primera vez, sin que haya una sentencia definitiva de por medio.</t>
  </si>
  <si>
    <t>Se refiere a los espacios (medidos en número de camas útiles), con los que contaban los centros penitenciarios para las personas con sentencia de primera instancia y/o sentencia definitiva.</t>
  </si>
  <si>
    <t>Se refiere a las personas privadas de su libertad que obtuvieron la misma bajo el supuesto de un beneficio preliberacional de libertad condicionada.</t>
  </si>
  <si>
    <r>
      <t xml:space="preserve">4.- </t>
    </r>
    <r>
      <rPr>
        <b/>
        <i/>
        <sz val="8"/>
        <color theme="1"/>
        <rFont val="Arial"/>
        <family val="2"/>
      </rPr>
      <t>Sentencia no definitiva:</t>
    </r>
    <r>
      <rPr>
        <i/>
        <sz val="8"/>
        <color theme="1"/>
        <rFont val="Arial"/>
        <family val="2"/>
      </rPr>
      <t xml:space="preserve"> se refiere a las sentencias que aún admiten algún recurso judicial o se encuentran ya en proceso de segunda instancia. </t>
    </r>
  </si>
  <si>
    <t xml:space="preserve">Se refiere a las sentencias que aún admiten algún recurso judicial o se encuentran ya en proceso de segunda instancia. </t>
  </si>
  <si>
    <t>La vida y la integridad corporal</t>
  </si>
  <si>
    <t xml:space="preserve">La sociedad </t>
  </si>
  <si>
    <t>La administración del estado</t>
  </si>
  <si>
    <t>09.</t>
  </si>
  <si>
    <t>La administración del Estado</t>
  </si>
  <si>
    <t>Programas de tratamiento</t>
  </si>
  <si>
    <t>Acudir a firmar ante la autoridad que determinó el Juez de Ejecución</t>
  </si>
  <si>
    <r>
      <t xml:space="preserve">3.- </t>
    </r>
    <r>
      <rPr>
        <b/>
        <i/>
        <sz val="8"/>
        <color theme="1"/>
        <rFont val="Arial"/>
        <family val="2"/>
      </rPr>
      <t xml:space="preserve">Por libertad anticipada (beneficios preliberacionales): </t>
    </r>
    <r>
      <rPr>
        <i/>
        <sz val="8"/>
        <color theme="1"/>
        <rFont val="Arial"/>
        <family val="2"/>
      </rPr>
      <t>se refiere a las personas que son puestas en libertad de los centros penitenciarios tras el cumplimiento de una serie de requisitos previstos en la normatividad, y cuya consecuencia es la extinción de la pena de prisión.</t>
    </r>
  </si>
  <si>
    <r>
      <t xml:space="preserve">5.- </t>
    </r>
    <r>
      <rPr>
        <b/>
        <i/>
        <sz val="8"/>
        <color theme="1"/>
        <rFont val="Arial"/>
        <family val="2"/>
      </rPr>
      <t>Por sentencia absolutoria:</t>
    </r>
    <r>
      <rPr>
        <i/>
        <sz val="8"/>
        <color theme="1"/>
        <rFont val="Arial"/>
        <family val="2"/>
      </rPr>
      <t xml:space="preserve"> se refiere a las personas que son puestas en libertad de los centros penitenciarios derivado de una sentencia absolutoria de primera instancia que no fue impugnada por alguna de las partes.</t>
    </r>
  </si>
  <si>
    <r>
      <t xml:space="preserve">9.- </t>
    </r>
    <r>
      <rPr>
        <b/>
        <i/>
        <sz val="8"/>
        <color theme="1"/>
        <rFont val="Arial"/>
        <family val="2"/>
      </rPr>
      <t xml:space="preserve">Por sustitución de la pena (beneficios preliberacionales): </t>
    </r>
    <r>
      <rPr>
        <i/>
        <sz val="8"/>
        <color theme="1"/>
        <rFont val="Arial"/>
        <family val="2"/>
      </rPr>
      <t>se refiere a las personas que son puestas en libertad de los centros penitenciarios tras el cumplimiento de una serie de requisitos previstos en la normatividad, en virtud de que el Juez de Ejecución determinó sustituir la pena privativa de la libertad por alguna pena o medida de seguridad no privativa de la libertad</t>
    </r>
  </si>
  <si>
    <r>
      <t xml:space="preserve">10.- </t>
    </r>
    <r>
      <rPr>
        <b/>
        <i/>
        <sz val="8"/>
        <color theme="1"/>
        <rFont val="Arial"/>
        <family val="2"/>
      </rPr>
      <t>Sujeta a proceso:</t>
    </r>
    <r>
      <rPr>
        <i/>
        <sz val="8"/>
        <color theme="1"/>
        <rFont val="Arial"/>
        <family val="2"/>
      </rPr>
      <t xml:space="preserve"> se refiere a las personas que no se les había dictado sentencia, permitiéndoles continuar su proceso bajo el beneficio de libertad provisional, ya sea porque hubo un cambio de la medida cautelar diversa a la prisión preventiva, existió la revocación del auto de formal prisión, se decretó como ilegal la detención, se determinó la no vinculación a proceso, se le otorgó el amparo que no resuelve de fondo el asunto, o cualquier otra causa que les haya permitido salir del centro penitenciario para continuar su proceso en libertad. Se excluyen dentro de esta definición las causales de sobreseimiento y de extinción de la acción penal.</t>
    </r>
  </si>
  <si>
    <t>Se refiere a aquellos mecanismos jurídicos que permiten una modificación positiva a las condiciones de cumplimiento de la pena o una reducción de la misma, mismos que son otorgados por la autoridad judicial en favor de las personas sentenciadas cuando reúnan los requisitos establecidos.</t>
  </si>
  <si>
    <r>
      <t xml:space="preserve">1.- </t>
    </r>
    <r>
      <rPr>
        <b/>
        <i/>
        <sz val="8"/>
        <color theme="1"/>
        <rFont val="Arial"/>
        <family val="2"/>
      </rPr>
      <t>Beneficios preliberacionales:</t>
    </r>
    <r>
      <rPr>
        <i/>
        <sz val="8"/>
        <color theme="1"/>
        <rFont val="Arial"/>
        <family val="2"/>
      </rPr>
      <t xml:space="preserve"> se refiere a aquellos mecanismos jurídicos que permiten una modificación positiva a las condiciones de cumplimiento de la pena o una reducción de la misma, mismos que son otorgados por la autoridad judicial en favor de las personas sentenciadas cuando reúnan los requisitos establecidos.</t>
    </r>
  </si>
  <si>
    <r>
      <t xml:space="preserve">4.- </t>
    </r>
    <r>
      <rPr>
        <b/>
        <i/>
        <sz val="8"/>
        <color theme="1"/>
        <rFont val="Arial"/>
        <family val="2"/>
      </rPr>
      <t xml:space="preserve">Por libertad condicionada (beneficios preliberacionales): </t>
    </r>
    <r>
      <rPr>
        <i/>
        <sz val="8"/>
        <color theme="1"/>
        <rFont val="Arial"/>
        <family val="2"/>
      </rPr>
      <t>se refiere a las personas que son puestas en libertad de los centros penitenciarios tras el cumplimiento de una serie de requisitos previstos en la normatividad, y cuya consecuencia es estar sujetas a supervisión con o sin monitoreo electrónico.</t>
    </r>
  </si>
  <si>
    <r>
      <t xml:space="preserve">2.- </t>
    </r>
    <r>
      <rPr>
        <b/>
        <i/>
        <sz val="8"/>
        <color theme="1"/>
        <rFont val="Arial"/>
        <family val="2"/>
      </rPr>
      <t>Por cumplimiento de sentencia:</t>
    </r>
    <r>
      <rPr>
        <i/>
        <sz val="8"/>
        <color theme="1"/>
        <rFont val="Arial"/>
        <family val="2"/>
      </rPr>
      <t xml:space="preserve"> se refiere a las personas que son puestas en libertad de los centros penitenciarios tras el cumplimiento total de la sanción privativa de la libertad impuesta en la sentencia.</t>
    </r>
  </si>
  <si>
    <t>Personas egresadas por cumplimiento de sentencia</t>
  </si>
  <si>
    <t>Se refiere a las personas que son puestas en libertad de los centros penitenciarios tras el cumplimiento total de la sanción privativa de la libertad impuesta en la sentencia.</t>
  </si>
  <si>
    <t>Personas egresadas por libertad anticipada (beneficios preliberacionales)</t>
  </si>
  <si>
    <t>Se refiere a las personas que son puestas en libertad de los centros penitenciarios tras el cumplimiento de una serie de requisitos previstos en la normatividad, y cuya consecuencia es la extinción de la pena de prisión.</t>
  </si>
  <si>
    <t>Se refiere a las personas que son puestas en libertad de los centros penitenciarios tras el cumplimiento de una serie de requisitos previstos en la normatividad, y cuya consecuencia es estar sujetas a supervisión con o sin monitoreo electrónico.</t>
  </si>
  <si>
    <t>Personas egresadas por libertad condicionada (beneficios preliberacionales)</t>
  </si>
  <si>
    <t>Se refiere a las personas que son puestas en libertad de los centros penitenciarios derivado de una sentencia absolutoria de primera instancia que no fue impugnada por alguna de las partes.</t>
  </si>
  <si>
    <t>Se refiere a las personas que son puestas en libertad de los centros penitenciarios derivado de la emisión de una resolución que modificó o dejó sin efectos la sentencia condenatoria de primera instancia a través de la cual se absuelven los cargos y la sanción privativa de la libertad; ello a partir de la interposición de cualquier medio de impugnación promovido ante el órgano jurisdiccional de segunda instancia, o bien, del juicio de amparo.</t>
  </si>
  <si>
    <t>Se refiere a las personas que son puestas en libertad de los centros penitenciarios derivado de que, durante el proceso penal, se llevaron a cabo soluciones alternas (suspensión condicional del proceso y acuerdos reparatorios); o bien, la aplicación de algún criterio de oportunidad, siempre y cuando estos hayan sido cumplidos y se haya decretado la extinción de la acción penal.</t>
  </si>
  <si>
    <t>Personas egresadas por soluciones alternas y/o criterios de oportunidad</t>
  </si>
  <si>
    <t>Se refiere a las personas que son puestas en libertad de los centros penitenciarios cuando, durante el proceso penal, el órgano jurisdiccional haya determinado el sobreseimiento, o bien, se actualizó alguna causal de extinción de la acción penal que impida ejecutar las sanciones privativas de la libertad. Se incluye el indulto, la amnistía, la supresión del tipo penal, el perdón del ofendido, entre otros. Se excluyen dentro de esta definición las soluciones alternas, los criterios de oportunidad, el cumplimiento de la pena, la muerte del imputado o sentenciado y el reconocimiento de inocencia o revocación de la sentencia).</t>
  </si>
  <si>
    <t>Personas egresadas por sobreseimiento</t>
  </si>
  <si>
    <t>Se refiere a las personas que no se les había dictado sentencia, permitiéndoles continuar su proceso bajo el beneficio de libertad provisional, ya sea porque hubo un cambio de la medida cautelar diversa a la prisión preventiva, existió la revocación del auto de formal prisión, se decretó como ilegal la detención, se determinó la no vinculación a proceso, se le otorgó el amparo que no resuelve de fondo el asunto, o cualquier otra causa que les haya permitido salir del centro penitenciario para continuar su proceso en libertad. Se excluyen dentro de esta definición las causales de sobreseimiento y de extinción de la acción penal.</t>
  </si>
  <si>
    <t>Se refiere a las personas que son puestas en libertad de los centros penitenciarios tras el cumplimiento de una serie de requisitos previstos en la normatividad, en virtud de que el Juez de Ejecución determinó sustituir la pena privativa de la libertad por alguna pena o medida de seguridad no privativa de la libertad.</t>
  </si>
  <si>
    <t>Personas egresadas por otro tipo de egreso</t>
  </si>
  <si>
    <t>Se refiere a las personas que son puestas en libertad de los centros penitenciarios por cualquier otro motivo que se no contemple en las anteriores definiciones. Se excluyen de esta categoría los traslados, fugas, extradiciones y fallecimientos de los imputados o sentenciados.</t>
  </si>
  <si>
    <t>I.3 Recursos presupuestales</t>
  </si>
  <si>
    <r>
      <t xml:space="preserve">1.- </t>
    </r>
    <r>
      <rPr>
        <b/>
        <i/>
        <sz val="8"/>
        <color theme="1"/>
        <rFont val="Arial"/>
        <family val="2"/>
      </rPr>
      <t xml:space="preserve">Capacidad instalada para la población con sentencia: </t>
    </r>
    <r>
      <rPr>
        <i/>
        <sz val="8"/>
        <color theme="1"/>
        <rFont val="Arial"/>
        <family val="2"/>
      </rPr>
      <t>se refiere a los espacios (medidos en número de camas útiles), con los que contaban los centros penitenciarios para las personas con sentencia de primera instancia y/o sentencia definitiva.</t>
    </r>
  </si>
  <si>
    <r>
      <t xml:space="preserve">2.- </t>
    </r>
    <r>
      <rPr>
        <b/>
        <i/>
        <sz val="8"/>
        <color theme="1"/>
        <rFont val="Arial"/>
        <family val="2"/>
      </rPr>
      <t xml:space="preserve">Capacidad instalada para la población en proceso de recibir sentencia: </t>
    </r>
    <r>
      <rPr>
        <i/>
        <sz val="8"/>
        <color theme="1"/>
        <rFont val="Arial"/>
        <family val="2"/>
      </rPr>
      <t>se refiere a los espacios (medidos en número de camas útiles) con los que contaban los centros penitenciarios para las personas que se encontraban en proceso de recibir sentencia de primera instancia, incluyendo los espacios con los que contaban los centros penitenciarios para la población que se encontraba pendiente de ser puesta a disposición del Juez correspondiente.</t>
    </r>
  </si>
  <si>
    <t>No debe considerar las acciones de capacitación impartidas para cumplir con el programa rector de profesionalización.</t>
  </si>
  <si>
    <t>1.- Únicamente debe considerar el presupuesto ejercido por los centros penitenciarios (incluyendo lo aportado por el Gobierno Federal a través de los distintos fondos o similares), por lo que no debe considerar el presupuesto ejercido por la unidad administrativa que los coordinaba, regulaba o administraba.</t>
  </si>
  <si>
    <t>Aparatos telefónicos, según
 tipo</t>
  </si>
  <si>
    <t>Introducir al centro penitenciario dinero, alimentos, sustancias, artefactos, armas, instrumentos de comunicación, así como cualquier objeto no autorizado</t>
  </si>
  <si>
    <t>Faltar a su servicio en el centro penitenciario, sin causa justificada</t>
  </si>
  <si>
    <t>Consultar o extraer la información contenida en los expedientes, libros de registro, programas informáticos o cualquier otro documento del centro penitenciario cuando no tenga autorización expresa para ello, así como hacer mal uso de ella</t>
  </si>
  <si>
    <t>Consultar o extraer información contenida en los expedientes, libros de registro, programas informáticos o cualquier otro documento del centro penitenciario cuando no tenga autorización, así como hacer mal uso de ella</t>
  </si>
  <si>
    <t xml:space="preserve">Para cada centro penitenciario, la cantidad registrada en cada una de las columnas correspondientes a "Tipo de delito asociado" debe ser igual o menor a la cantidad reportada en la columna "Total". </t>
  </si>
  <si>
    <r>
      <t>11.-</t>
    </r>
    <r>
      <rPr>
        <b/>
        <i/>
        <sz val="8"/>
        <color theme="1"/>
        <rFont val="Arial"/>
        <family val="2"/>
      </rPr>
      <t xml:space="preserve"> Otro tipo de egreso:</t>
    </r>
    <r>
      <rPr>
        <i/>
        <sz val="8"/>
        <color theme="1"/>
        <rFont val="Arial"/>
        <family val="2"/>
      </rPr>
      <t xml:space="preserve"> se refiere a las personas que son puestas en libertad de los centros penitenciarios por cualquier otro motivo que no se contemple en las anteriores definiciones. Se excluyen de esta categoría los traslados, fugas, extradiciones y fallecimientos de los imputados o sentenciados.</t>
    </r>
  </si>
  <si>
    <r>
      <t xml:space="preserve">8.- </t>
    </r>
    <r>
      <rPr>
        <b/>
        <i/>
        <sz val="8"/>
        <color theme="1"/>
        <rFont val="Arial"/>
        <family val="2"/>
      </rPr>
      <t>Por soluciones alternas y/o criterios de oportunidad:</t>
    </r>
    <r>
      <rPr>
        <i/>
        <sz val="8"/>
        <color theme="1"/>
        <rFont val="Arial"/>
        <family val="2"/>
      </rPr>
      <t xml:space="preserve"> se refiere a las personas que son puestas en libertad de los centros penitenciarios derivado de que, durante el proceso penal, se llevaron a cabo soluciones alternas (suspensión condicional del proceso y acuerdos reparatorios); o bien, la aplicación de algún criterio de oportunidad, siempre y cuando estos hayan sido cumplidos y se haya decretado la extinción de la acción penal.</t>
    </r>
  </si>
  <si>
    <t xml:space="preserve">La cantidad registrada en el recuadro "Total de menores de seis años" debe ser igual o menor a la suma de las cantidades reportadas como respuesta en la columna "Total" de la pregunta anterior, así como corresponder a su desagregación por sexo. </t>
  </si>
  <si>
    <t>Para cada tipo de incidente, la cantidad registrada en cada una de las columnas correspondientes a "Sitio de ocurrencia" debe ser igual o menor a la cantidad reportada en la columna "Total".</t>
  </si>
  <si>
    <t xml:space="preserve">Para cada tipo de incidente, la cantidad registrada en la columna "Total" debe ser igual o menor a la suma de las cantidades reportadas en las columnas correspondientes a "Sitio de ocurrencia", toda vez que un incidente pudo haber ocurrido en uno o más sitios. </t>
  </si>
  <si>
    <t xml:space="preserve">La suma de las cantidades registradas en la columna "Total" debe ser igual a la suma de las cantidades reportadas como respuesta en la columna "Total" de "Personas fallecidas" de la pregunta anterior, así como corresponder a su desagregación por sexo. </t>
  </si>
  <si>
    <r>
      <t xml:space="preserve">Otras sanciones administrativas </t>
    </r>
    <r>
      <rPr>
        <i/>
        <sz val="8"/>
        <color theme="1"/>
        <rFont val="Arial"/>
        <family val="2"/>
      </rPr>
      <t>(especifique)</t>
    </r>
  </si>
  <si>
    <r>
      <t xml:space="preserve">Otras sanciones administrativas:
</t>
    </r>
    <r>
      <rPr>
        <i/>
        <sz val="8"/>
        <color theme="1"/>
        <rFont val="Arial"/>
        <family val="2"/>
      </rPr>
      <t>(especifique)</t>
    </r>
  </si>
  <si>
    <t>Para cada centro penitenciario, la cantidad registrada en la columna "Total" debe ser igual o mayor a la cantidad reportada como respuesta en la columna "Total" de la pregunta anterior, toda vez que a una persona privada de la libertad se le pudo haber impuesto más de una sanción disciplinaria.</t>
  </si>
  <si>
    <r>
      <t xml:space="preserve">6.- </t>
    </r>
    <r>
      <rPr>
        <b/>
        <i/>
        <sz val="8"/>
        <color theme="1"/>
        <rFont val="Arial"/>
        <family val="2"/>
      </rPr>
      <t>Por sentencia revocatoria:</t>
    </r>
    <r>
      <rPr>
        <i/>
        <sz val="8"/>
        <color theme="1"/>
        <rFont val="Arial"/>
        <family val="2"/>
      </rPr>
      <t xml:space="preserve"> se refiere a las personas que son puestas en libertad de los centros penitenciarios derivado de la emisión de una resolución que modificó o dejó sin efectos la sentencia condenatoria de primera instancia, a través de la cual se absuelven los cargos y la sanción privativa de la libertad; ello a partir de la interposición de cualquier medio de impugnación promovido ante el órgano jurisdiccional de segunda instancia, o bien, del juicio de amparo.</t>
    </r>
  </si>
  <si>
    <t>Personas ingresadas por seis o más delitos</t>
  </si>
  <si>
    <t>Personas egresadas por seis o más delitos</t>
  </si>
  <si>
    <t>Personas privadas de la libertad por seis o más delitos</t>
  </si>
  <si>
    <t>Menores de seis años que permanecieron con sus madres privadas de la libertad en los centros penitenciarios, según sexo</t>
  </si>
  <si>
    <t>Incidentes ocurridos en los centros penitenciarios, según tipo</t>
  </si>
  <si>
    <r>
      <t xml:space="preserve">3.- </t>
    </r>
    <r>
      <rPr>
        <b/>
        <i/>
        <sz val="8"/>
        <color theme="1"/>
        <rFont val="Arial"/>
        <family val="2"/>
      </rPr>
      <t>Muertes por otras causas externas:</t>
    </r>
    <r>
      <rPr>
        <i/>
        <sz val="8"/>
        <color theme="1"/>
        <rFont val="Arial"/>
        <family val="2"/>
      </rPr>
      <t xml:space="preserve"> se refiere a aquellas muertes causadas por factores ajenos a causas naturales o por circunstancias que parecen indicar que el deceso fue causado por factores ajenos a causas naturales. Deben incluirse las muertes debidas a una intoxicación aguda por alcohol o drogas, aquellas derivadas de complicaciones de la atención médica y quirúrgica, las relacionadas a acciones asociadas a la exposición con fuerzas naturales, por ejemplo, exposición al calor natural o rayos solares excesivos, exposición al frío natural excesivo, asimismo deberá contabilizar las muertes relacionadas a la privación de agua o alimentos, entre otras. No debe considerar las muertes provocadas por una lesión infligida deliberadamente (como el homicidio o el suicidio) y la muerte provocada por una lesión no deliberada, de modo accidental.</t>
    </r>
  </si>
  <si>
    <t xml:space="preserve">Para cada centro penitenciario, la cantidad que registre en la columna "Total" debe ser igual a la cantidad reportada como respuesta en la columna "Ejerciendo alguna actividad ocupacional" de la pregunta 103. </t>
  </si>
  <si>
    <t xml:space="preserve"> Realización de campañas permanentes para la prevención de enfermedades y/o adicciones</t>
  </si>
  <si>
    <r>
      <t xml:space="preserve">1.- </t>
    </r>
    <r>
      <rPr>
        <b/>
        <i/>
        <sz val="8"/>
        <color theme="1"/>
        <rFont val="Arial"/>
        <family val="2"/>
      </rPr>
      <t>Organismos públicos de protección de derechos humanos (OPPDH):</t>
    </r>
    <r>
      <rPr>
        <i/>
        <sz val="8"/>
        <color theme="1"/>
        <rFont val="Arial"/>
        <family val="2"/>
      </rPr>
      <t xml:space="preserve"> se refiere a los organismos de protección, defensa, vigilancia, observancia, promoción, estudio, educación y divulgación de los derechos humanos que ampara el orden jurídico mexicano. Conocen de quejas en contra de actos u omisiones de naturaleza administrativa provenientes de cualquier autoridad o servidor público, con excepción de los del Poder Judicial de la Federación, que violen estos derechos. Estos organismos formulan recomendaciones públicas no vinculatorias y denuncias y quejas ante las autoridades respectivas.</t>
    </r>
  </si>
  <si>
    <t>Se refiere a los organismos de protección, defensa, vigilancia, observancia, promoción, estudio, educación y divulgación de los derechos humanos que ampara el orden jurídico mexicano. Conocen de quejas en contra de actos u omisiones de naturaleza administrativa provenientes de cualquier autoridad o servidor público, con excepción de los del Poder Judicial de la Federación, que violen estos derechos. Estos organismos formulan recomendaciones públicas no vinculatorias y denuncias y quejas ante las autoridades respectivas.</t>
  </si>
  <si>
    <t>Amonestación privada o en grupo</t>
  </si>
  <si>
    <t>Sanciones disciplinarias impuestas, según tipo de falta asociada</t>
  </si>
  <si>
    <t>Para cada centro penitenciario, la cantidad registrada en la columna "Total" debe ser igual o mayor a la reportada como respuesta en la columna "Total" de la pregunta anterior, toda vez que una sanción pudo haber estado asociada a más de una falta.</t>
  </si>
  <si>
    <r>
      <rPr>
        <b/>
        <sz val="9"/>
        <color theme="1"/>
        <rFont val="Arial"/>
        <family val="2"/>
      </rPr>
      <t>Capítulo 2000. Materiales y suministros:</t>
    </r>
    <r>
      <rPr>
        <sz val="9"/>
        <color theme="1"/>
        <rFont val="Arial"/>
        <family val="2"/>
      </rPr>
      <t xml:space="preserve"> se refiere a las asignaciones destinadas a la adquisición de toda clase de insumos y suministros requeridos para la prestación de bienes, servicios y para el desempeño de las actividades administrativas.</t>
    </r>
  </si>
  <si>
    <r>
      <rPr>
        <b/>
        <sz val="9"/>
        <color theme="1"/>
        <rFont val="Arial"/>
        <family val="2"/>
      </rPr>
      <t>Capítulo 3000. Servicios generales:</t>
    </r>
    <r>
      <rPr>
        <sz val="9"/>
        <color theme="1"/>
        <rFont val="Arial"/>
        <family val="2"/>
      </rPr>
      <t xml:space="preserve"> se refiere a las asignaciones destinadas a cubrir el costo de todo tipo de servicios que se contraten con particulares o instituciones del propio sector público, así como los servicios oficiales requeridos para el desempeño de actividades vinculadas con la función pública.</t>
    </r>
  </si>
  <si>
    <r>
      <rPr>
        <b/>
        <sz val="9"/>
        <color theme="1"/>
        <rFont val="Arial"/>
        <family val="2"/>
      </rPr>
      <t>Capítulo 4000. Transferencias, asignaciones, subsidios y otras ayudas:</t>
    </r>
    <r>
      <rPr>
        <sz val="9"/>
        <color theme="1"/>
        <rFont val="Arial"/>
        <family val="2"/>
      </rPr>
      <t xml:space="preserve"> se refiere a las asignaciones destinadas en forma directa o indirecta a los sectores público, privado, externo, organismos y empresas paraestatales, de acuerdo a las estrategias y prioridades de desarrollo para el sostenimiento y desempeño de sus actividades.</t>
    </r>
  </si>
  <si>
    <r>
      <rPr>
        <b/>
        <sz val="9"/>
        <color theme="1"/>
        <rFont val="Arial"/>
        <family val="2"/>
      </rPr>
      <t xml:space="preserve">Capítulo 5000. Bienes muebles, inmuebles e intangibles: </t>
    </r>
    <r>
      <rPr>
        <sz val="9"/>
        <color theme="1"/>
        <rFont val="Arial"/>
        <family val="2"/>
      </rPr>
      <t>se refiere a las asignaciones destinadas a la adquisición de toda clase de bienes muebles, inmuebles e intangibles requeridos en el desempeño de las actividades de los entes públicos. Incluye los pagos por adjudicación, expropiación e indemnización de bienes muebles e inmuebles a favor del Gobierno.</t>
    </r>
  </si>
  <si>
    <r>
      <rPr>
        <b/>
        <sz val="9"/>
        <color theme="1"/>
        <rFont val="Arial"/>
        <family val="2"/>
      </rPr>
      <t>Capítulo 6000. Inversión pública:</t>
    </r>
    <r>
      <rPr>
        <sz val="9"/>
        <color theme="1"/>
        <rFont val="Arial"/>
        <family val="2"/>
      </rPr>
      <t xml:space="preserve"> se refiere a las asignaciones destinadas a obras por contrato, proyectos productivos y acciones de fomento. Incluye los gastos en estudios de pre-inversión y preparación del proyecto.</t>
    </r>
  </si>
  <si>
    <r>
      <rPr>
        <b/>
        <sz val="9"/>
        <color theme="1"/>
        <rFont val="Arial"/>
        <family val="2"/>
      </rPr>
      <t>Capítulo 7000. Inversiones financieras y otras provisiones:</t>
    </r>
    <r>
      <rPr>
        <sz val="9"/>
        <color theme="1"/>
        <rFont val="Arial"/>
        <family val="2"/>
      </rPr>
      <t xml:space="preserve"> se refiere a las erogaciones realizadas para la adquisición de acciones, bonos y otros títulos y valores, así como en préstamos otorgados a diversos agentes económicos. Se incluyen las aportaciones de capital a las entidades públicas y las erogaciones contingentes e imprevistas para el cumplimiento de obligaciones del Gobierno.</t>
    </r>
  </si>
  <si>
    <r>
      <rPr>
        <b/>
        <sz val="9"/>
        <color theme="1"/>
        <rFont val="Arial"/>
        <family val="2"/>
      </rPr>
      <t xml:space="preserve">Capítulo 8000. Participaciones y aportaciones: </t>
    </r>
    <r>
      <rPr>
        <sz val="9"/>
        <color theme="1"/>
        <rFont val="Arial"/>
        <family val="2"/>
      </rPr>
      <t>se refiere a las asignaciones destinadas a cubrir las participaciones y aportaciones para las entidades federativas y los municipios. Incluye las asignaciones destinadas a la ejecución de programas federales a través de las entidades federativas, mediante la reasignación de responsabilidades y recursos presupuestarios, en los términos de los convenios que celebre el Gobierno Federal con estas.</t>
    </r>
  </si>
  <si>
    <r>
      <rPr>
        <b/>
        <sz val="9"/>
        <color theme="1"/>
        <rFont val="Arial"/>
        <family val="2"/>
      </rPr>
      <t xml:space="preserve">Capítulo 9000. Deuda pública: </t>
    </r>
    <r>
      <rPr>
        <sz val="9"/>
        <color theme="1"/>
        <rFont val="Arial"/>
        <family val="2"/>
      </rPr>
      <t>se refiere a las asignaciones destinadas a cubrir obligaciones del Gobierno por concepto de deuda pública interna y externa derivada de la contratación de empréstitos. Incluye la amortización, intereses, gastos y comisiones de la deuda pública, así como las erogaciones relacionadas con la emisión y/o contratación de deuda. Asimismo, incluye los adeudos de ejercicios fiscales anteriores (ADEFAS).</t>
    </r>
  </si>
  <si>
    <r>
      <t xml:space="preserve">Para ello, este módulo contiene </t>
    </r>
    <r>
      <rPr>
        <b/>
        <sz val="9"/>
        <color theme="1"/>
        <rFont val="Arial"/>
        <family val="2"/>
      </rPr>
      <t>256 preguntas</t>
    </r>
    <r>
      <rPr>
        <sz val="9"/>
        <color theme="1"/>
        <rFont val="Arial"/>
        <family val="2"/>
      </rPr>
      <t xml:space="preserve"> agrupadas en las siguientes secciones:</t>
    </r>
  </si>
  <si>
    <t xml:space="preserve">Asimismo, tomando en consideración la naturaleza de la información solicitada en cada módulo, alguno de estos pude presentar apartados adicionales a los anteriores, mismos que obedecen a características específicas del programa estadístico relacionado. Dichos apartados pueden ser: complementos y/o anexos. </t>
  </si>
  <si>
    <t xml:space="preserve">Indique, por cada uno de los centros penitenciarios de su entidad federativa, si al cierre del año 2019 implementaba esquemas y/o mecanismos de profesionalización del personal. En caso afirmativo, señale los elementos de profesionalización considerados. </t>
  </si>
  <si>
    <t>En caso de que determinado centro penitenciario no haya implementado esquemas y/o mecanismos de profesionalización del personal, o no cuente con información para determinarlo, indíquelo en la columna correspondiente conforme al catálogo respectivo y deje el resto de la fila en blanco.</t>
  </si>
  <si>
    <r>
      <t xml:space="preserve">¿Implementaba esquemas y/o mecanismos de profesionalización del personal?
</t>
    </r>
    <r>
      <rPr>
        <i/>
        <sz val="8"/>
        <color theme="1"/>
        <rFont val="Arial"/>
        <family val="2"/>
      </rPr>
      <t>(1. Sí / 2. No / 9. No se sabe)</t>
    </r>
  </si>
  <si>
    <r>
      <t xml:space="preserve">3.- </t>
    </r>
    <r>
      <rPr>
        <b/>
        <i/>
        <sz val="8"/>
        <color theme="1"/>
        <rFont val="Arial"/>
        <family val="2"/>
      </rPr>
      <t xml:space="preserve">Presupuesto solicitado: </t>
    </r>
    <r>
      <rPr>
        <i/>
        <sz val="8"/>
        <color theme="1"/>
        <rFont val="Arial"/>
        <family val="2"/>
      </rPr>
      <t>se refiere a la estimación que hace el o los centros penitenciarios que son responsabilidad de la Administración Pública de su entidad federativa del monto total de las erogaciones que requieren durante un ejercicio fiscal para obtener los resultados comprometidos y demandados para el desarrollo de sus funciones, el cual se encuentra sujeto de aprobación presupuestal.</t>
    </r>
  </si>
  <si>
    <t>1.- De las preguntas 12 a la 14, la suma de las cantidades registradas debe ser igual a la suma de las cantidades reportadas como respuesta en la pregunta 11, así como corresponder a su desagregación por sexo y función desarrollada.</t>
  </si>
  <si>
    <t>Debe considerar los años cumplidos al cierre del año 2019 del personal adscrito a los centros penitenciarios de su entidad federativa.</t>
  </si>
  <si>
    <t>Debe considerar en pesos los ingresos brutos mensuales del personal adscrito a los centros penitenciarios de su entidad federativa.</t>
  </si>
  <si>
    <t>Anote la cantidad de acciones de capacitación, según modalidad, impartidas durante el año 2019 al personal adscrito a los centros penitenciarios de su entidad federativa. Por cada una de estas, anote la cantidad de servidores públicos, según sexo, que acreditaron las acciones de capacitación impartidas y concluidas durante el referido año.</t>
  </si>
  <si>
    <t>En la columna "Acciones de capacitación impartidas" debe considerar las acciones de capacitación (diplomados, cursos, talleres, conferencias, seminarios o cualquier otra modalidad) impartidas del 1 de enero al 31 de diciembre de 2019 al personal adscrito a los centros penitenciarios de la entidad federativa, independientemente de que hayan concluido durante el referido año. Debe considerar tanto las acciones impartidas por la propia institución como las realizadas por organizaciones externas.</t>
  </si>
  <si>
    <t>En la columna "Acciones de capacitación impartidas y concluidas" debe considerar las acciones de capacitación (diplomados, cursos, talleres, conferencias, seminarios o cualquier otra modalidad) impartidas del 1 de enero al 31 de diciembre de 2019 al personal adscrito a los centros penitenciarios de la entidad federativa, y que además hayan concluido durante el referido año. Debe considerar tanto las acciones impartidas por la propia institución como las realizadas por organizaciones externas.</t>
  </si>
  <si>
    <t>Debe considerar al personal adscrito a los centros penitenciarios de la entidad federativa que haya concluido determinada acción de capacitación impartida y concluida entre el 1 de enero y el 31 de diciembre de 2019, y cuente además con el certificado, constancia, calificación aprobatoria o cualquier documento que acredite la conclusión de determinada acción de capacitación.</t>
  </si>
  <si>
    <t>En caso de que un servidor público cuente con la acreditación de más de una acción de capacitación impartida y concluida entre el 1 de enero y el 31 de diciembre de 2019, debe registrarlo solo una vez en la modalidad correspondiente a la última acción de capacitación acreditada. De considerar necesario su registro en el resto de las acciones acreditadas, haga uso del recuadro establecido para tal efecto que se encuentra al final de la tabla de respuesta.</t>
  </si>
  <si>
    <t>En caso de que registre algún valor numérico o "NS" para el numeral 6, debe anotar el nombre de dicha(s) modalidad(es) en el recuadro destinado para tal efecto que se encuentra al final de la tabla de respuesta.</t>
  </si>
  <si>
    <t>Acciones de capacitación impartidas</t>
  </si>
  <si>
    <t>Acciones de capacitación impartidas y concluidas</t>
  </si>
  <si>
    <t>Seminario</t>
  </si>
  <si>
    <r>
      <t xml:space="preserve">Otra modalidad:
</t>
    </r>
    <r>
      <rPr>
        <i/>
        <sz val="8"/>
        <color theme="1"/>
        <rFont val="Arial"/>
        <family val="2"/>
      </rPr>
      <t>(especifique)</t>
    </r>
  </si>
  <si>
    <t>Anote la cantidad de acciones de capacitación, según área de conocimiento, impartidas durante el año 2019 al personal adscrito a los centros penitenciarios de su entidad federativa. Por cada una de estas, anote la cantidad de servidores públicos, según sexo, que acreditaron las acciones impartidas y concluidas durante el referido año.</t>
  </si>
  <si>
    <t>En la columna "Acciones de capacitación impartidas" debe considerar las acciones de capacitación (diplomados, cursos, talleres, conferencias, seminarios o cualquier otra modalidad) en las áreas de conocimiento enlistadas impartidas del 1 de enero al 31 de diciembre de 2019 al personal adscrito a los centros penitenciarios de la entidad federativa, independientemente de que hayan concluido durante el referido año. Debe considerar tanto las acciones impartidas por la propia institución como las realizadas por organizaciones externas.</t>
  </si>
  <si>
    <t>En la columna "Acciones de capacitación impartidas y concluidas" debe considerar las acciones de capacitación (diplomados, cursos, talleres, conferencias, seminarios o cualquier otra modalidad) en las áreas de conocimiento enlistadas impartidas del 1 de enero al 31 de diciembre de 2019 al personal adscrito a los centros penitenciarios de la entidad federativa, y que además hayan concluido durante el referido año. Debe considerar tanto las acciones impartidas por la propia institución como las realizadas por organizaciones externas.</t>
  </si>
  <si>
    <t xml:space="preserve">En caso de que una acción de capacitación haya contemplado más de una área de conocimiento, debe registrarla tantas veces sea necesario en la o las áreas correspondientes. </t>
  </si>
  <si>
    <t>Debe considerar al personal adscrito a los centros penitenciarios de la entidad federativa que haya concluido determinada acción de capacitación en las áreas de conocimiento enlistadas impartida y concluida entre el 1 de enero y el 31 de diciembre de 2019, y cuente además con el certificado, constancia, calificación aprobatoria o cualquier documento que acredite la conclusión de determinada acción de capacitación.</t>
  </si>
  <si>
    <t>Área de conocimiento</t>
  </si>
  <si>
    <t>Deuda pública</t>
  </si>
  <si>
    <r>
      <t xml:space="preserve">2.- </t>
    </r>
    <r>
      <rPr>
        <b/>
        <i/>
        <sz val="8"/>
        <color theme="1"/>
        <rFont val="Arial"/>
        <family val="2"/>
      </rPr>
      <t>Instituciones públicas:</t>
    </r>
    <r>
      <rPr>
        <i/>
        <sz val="8"/>
        <color theme="1"/>
        <rFont val="Arial"/>
        <family val="2"/>
      </rPr>
      <t xml:space="preserve"> se refiere, en términos de esta subsección, a las organizaciones de carácter público que forman parte, en su respectivo ámbito de gobierno, del Poder Ejecutivo, Poder Legislativo y/o Poder Judicial, y que están previstas en sus respectivas normativas orgánicas para el ejercicio de atribuciones específicas. En esta definición también habrán de considerarse los órganos constitucionales autónomos.</t>
    </r>
  </si>
  <si>
    <r>
      <t xml:space="preserve">3.- </t>
    </r>
    <r>
      <rPr>
        <b/>
        <i/>
        <sz val="8"/>
        <color theme="1"/>
        <rFont val="Arial"/>
        <family val="2"/>
      </rPr>
      <t>Organismos internacionales:</t>
    </r>
    <r>
      <rPr>
        <i/>
        <sz val="8"/>
        <color theme="1"/>
        <rFont val="Arial"/>
        <family val="2"/>
      </rPr>
      <t xml:space="preserve"> se refiere a aquellas organizaciones cuyas actividades trascienden las fronteras de un Estado y que adoptan una estructura orgánica permanente. Pueden ser intergubernamentales y no gubernamentales. Son organismos internacionales el Banco Interamericano de Desarrollo, el Fondo Monetario Internacional, Amnistía Internacional, entre otros.</t>
    </r>
  </si>
  <si>
    <r>
      <t xml:space="preserve">4.- </t>
    </r>
    <r>
      <rPr>
        <b/>
        <i/>
        <sz val="8"/>
        <color theme="1"/>
        <rFont val="Arial"/>
        <family val="2"/>
      </rPr>
      <t>Organizaciones de la sociedad civil:</t>
    </r>
    <r>
      <rPr>
        <i/>
        <sz val="8"/>
        <color theme="1"/>
        <rFont val="Arial"/>
        <family val="2"/>
      </rPr>
      <t xml:space="preserve"> se refiere, en términos de esta subsección, a aquellas organizaciones no gubernamentales a través de las cuales los ciudadanos se organizan en torno a objetivos y temas de interés particulares, a efecto de incidir en los asuntos públicos relacionados con estos. </t>
    </r>
  </si>
  <si>
    <t>Instituciones públicas</t>
  </si>
  <si>
    <t>Se refiere, en términos de esta subsección, a las organizaciones de carácter público que forman parte, en su respectivo ámbito de gobierno, del Poder Ejecutivo, Poder Legislativo y/o Poder Judicial, y que están previstas en sus respectivas normativas orgánicas para el ejercicio de atribuciones específicas. En esta definición también habrán de considerarse los órganos constitucionales autónomos.</t>
  </si>
  <si>
    <t>Se refiere a aquellas organizaciones cuyas actividades trascienden las fronteras de un Estado y que adoptan una estructura orgánica permanente. Pueden ser intergubernamentales y no gubernamentales. Son organismos internacionales el Banco Interamericano de Desarrollo, el Fondo Monetario Internacional, Amnistía Internacional, entre otros.</t>
  </si>
  <si>
    <t>Organismos internacionales</t>
  </si>
  <si>
    <t>Organizaciones de la sociedad civil</t>
  </si>
  <si>
    <t xml:space="preserve">Se refiere, en términos de esta subsección, a aquellas organizaciones no gubernamentales a través de las cuales los ciudadanos se organizan en torno a objetivos y temas de interés particulares, a efecto de incidir en los asuntos públicos relacionados con estos. </t>
  </si>
  <si>
    <t>Para cada asociación interinstitucional existente, señale el código del tema objeto de la misma, de acuerdo con el catálogo establecido para tal efecto.</t>
  </si>
  <si>
    <t>Para cada asociación interinstitucional existente, señale el código del instrumento regulatorio establecido para la asociación, de acuerdo con el catálogo establecido para tal efecto.</t>
  </si>
  <si>
    <t>Para cada asociación interinstitucional existente, seleccione con una "X" el tipo de instituciones públicas, organismos internacionales u organizaciones de la sociedad civil con las que se celebró, de acuerdo con el catálogo establecido para tal efecto. Si, por ejemplo, celebró un convenio con tres instituciones del Poder Ejecutivo Federal, dos organizaciones de la sociedad civil y un organismo internacional, debe seleccionar los códigos "1", "9" y "10". En caso de que seleccione el código "99" no puede seleccionar otra opción del catálogo.</t>
  </si>
  <si>
    <t>1</t>
  </si>
  <si>
    <r>
      <t xml:space="preserve">Instituciones públicas, organismos internacionales y organizaciones de las sociedad civil con las que celebró la asociación interinstitucional
</t>
    </r>
    <r>
      <rPr>
        <i/>
        <sz val="8"/>
        <color theme="1"/>
        <rFont val="Arial"/>
        <family val="2"/>
      </rPr>
      <t>(Ver catálogo)</t>
    </r>
  </si>
  <si>
    <t>Cantidad de centros penitencia-rios que participaron en la asociación</t>
  </si>
  <si>
    <t>Para cada asociación interinstitucional existente, la cantidad de centros penitenciarios que registre debe ser igual o menor a la cantidad reportada como respuesta en la pregunta 1.</t>
  </si>
  <si>
    <r>
      <t xml:space="preserve">Otro </t>
    </r>
    <r>
      <rPr>
        <i/>
        <sz val="8"/>
        <color theme="1"/>
        <rFont val="Arial"/>
        <family val="2"/>
      </rPr>
      <t>(especifique)</t>
    </r>
  </si>
  <si>
    <t>Para cada asociación interinstitucional existente, seleccione con una "X" las razones que la motivaron, de acuerdo con el catálogo establecido para tal efecto. En caso de que seleccione el código "9" no puede seleccionar otra opción del catálogo.</t>
  </si>
  <si>
    <t>Catálogo de tipo instituciones públicas, organismos internacionales y organizaciones de la sociedad civil</t>
  </si>
  <si>
    <t>Instituciones del Poder Ejecutivo Federal</t>
  </si>
  <si>
    <t>Instituciones del Poder Legislativo Federal</t>
  </si>
  <si>
    <t>Instituciones del Poder Judicial Federal</t>
  </si>
  <si>
    <t>Órganos constitucionales autónomos federales</t>
  </si>
  <si>
    <r>
      <t xml:space="preserve">Instituciones del Poder Legislativo estatal </t>
    </r>
    <r>
      <rPr>
        <i/>
        <sz val="8"/>
        <color theme="1"/>
        <rFont val="Arial"/>
        <family val="2"/>
      </rPr>
      <t>(de la entidad federativa u otras entidades federativas)</t>
    </r>
  </si>
  <si>
    <r>
      <t xml:space="preserve">instituciones del Poder Judicial estatal </t>
    </r>
    <r>
      <rPr>
        <i/>
        <sz val="8"/>
        <color theme="1"/>
        <rFont val="Arial"/>
        <family val="2"/>
      </rPr>
      <t>(de la entidad federativa u otras entidades federativas)</t>
    </r>
  </si>
  <si>
    <r>
      <t xml:space="preserve">Órganos constitucionales autónomos estatales </t>
    </r>
    <r>
      <rPr>
        <i/>
        <sz val="8"/>
        <color theme="1"/>
        <rFont val="Arial"/>
        <family val="2"/>
      </rPr>
      <t>(de la entidad federativa u otras entidades federativas)</t>
    </r>
  </si>
  <si>
    <r>
      <t xml:space="preserve">Instituciones del Poder Ejecutivo Municipal </t>
    </r>
    <r>
      <rPr>
        <i/>
        <sz val="8"/>
        <color theme="1"/>
        <rFont val="Arial"/>
        <family val="2"/>
      </rPr>
      <t>(de la entidad federativa u otras entidades federativas)</t>
    </r>
  </si>
  <si>
    <r>
      <t xml:space="preserve">Otra institución </t>
    </r>
    <r>
      <rPr>
        <i/>
        <sz val="8"/>
        <color theme="1"/>
        <rFont val="Arial"/>
        <family val="2"/>
      </rPr>
      <t>(especifique)</t>
    </r>
  </si>
  <si>
    <t>Catálogo de instrumentos regulatorios establecidos</t>
  </si>
  <si>
    <t xml:space="preserve">En caso de que en la columna "Tema objeto de la asociación" señale el código 6, debe anotar el nombre de dicho(s) tema(s) en el recuadro destinado para tal efecto que se encuentra al final de la tabla de respuesta. </t>
  </si>
  <si>
    <t>En caso de que en el apartado "Instituciones públicas, organismos internacionales y organizaciones de la sociedad civil con las que se celebró la asociación interinstitucional" seleccione el código 11, debe anotar el nombre de dicho(s) tipo(s) de institución(es) en el recuadro destinado para tal efecto que se encuentra al final de la tabla de respuesta.</t>
  </si>
  <si>
    <r>
      <t xml:space="preserve">Razones que motivaron la asociación interinstitucional
</t>
    </r>
    <r>
      <rPr>
        <i/>
        <sz val="8"/>
        <color theme="1"/>
        <rFont val="Arial"/>
        <family val="2"/>
      </rPr>
      <t>(Ver catálogo)</t>
    </r>
  </si>
  <si>
    <t>En caso de que en el apartado "Razones que motivaron la asociación interinstitucional" seleccione el código 5, debe anotar el nombre de dicha(s) razón(es) en el recuadro destinado para tal efecto que se encuentra al final de la tabla de respuesta.</t>
  </si>
  <si>
    <t>Durante el año 2019, ¿se impartieron acciones de capacitación (diplomados, cursos, talleres, conferencias, seminarios o cualquier otra modalidad) al personal adscrito a los centros penitenciarios de su entidad federativa?</t>
  </si>
  <si>
    <r>
      <t xml:space="preserve">Otro tema:
</t>
    </r>
    <r>
      <rPr>
        <i/>
        <sz val="8"/>
        <color theme="1"/>
        <rFont val="Arial"/>
        <family val="2"/>
      </rPr>
      <t>(especifique)</t>
    </r>
  </si>
  <si>
    <r>
      <t xml:space="preserve">Otra institución:
</t>
    </r>
    <r>
      <rPr>
        <i/>
        <sz val="8"/>
        <color theme="1"/>
        <rFont val="Arial"/>
        <family val="2"/>
      </rPr>
      <t>(especifique)</t>
    </r>
  </si>
  <si>
    <r>
      <t xml:space="preserve">Otra razón:
</t>
    </r>
    <r>
      <rPr>
        <i/>
        <sz val="8"/>
        <color theme="1"/>
        <rFont val="Arial"/>
        <family val="2"/>
      </rPr>
      <t>(especifique)</t>
    </r>
  </si>
  <si>
    <r>
      <t xml:space="preserve">1.- </t>
    </r>
    <r>
      <rPr>
        <b/>
        <i/>
        <sz val="8"/>
        <color theme="1"/>
        <rFont val="Arial"/>
        <family val="2"/>
      </rPr>
      <t>Asociación interinstitucional:</t>
    </r>
    <r>
      <rPr>
        <i/>
        <sz val="8"/>
        <color theme="1"/>
        <rFont val="Arial"/>
        <family val="2"/>
      </rPr>
      <t xml:space="preserve"> se refiere a aquellos contratos, convenios, acuerdos, o cualquier otro instrumento de naturaleza similar, celebrados, en este caso por la institución responsable de los centros penitenciarios de la entidad federativa, con instituciones públicas federales, estatales, municipales y/o de las demarcaciones territoriales de la Ciudad de México, así como con organismos internacionales y/u organizaciones de la sociedad civil, con el propósito de llevar a cabo la prestación conjunta y/o coordinada de algún servicio público, función o responsabilidad de la propia institución. </t>
    </r>
  </si>
  <si>
    <t xml:space="preserve">Se refiere a aquellos contratos, convenios, acuerdos, o cualquier otro instrumento de naturaleza similar, celebrados, en este caso por la institución responsable de los centros penitenciarios de la entidad federativa, con instituciones públicas federales, estatales, municipales y/o de las demarcaciones territoriales de la Ciudad de México, así como con organismos internacionales y/u organizaciones de la sociedad civil, con el propósito de llevar a cabo la prestación conjunta y/o coordinada de algún servicio público, función o responsabilidad de la propia institución. </t>
  </si>
  <si>
    <t>Amonestación pública o privada</t>
  </si>
  <si>
    <t>Amonestación 
pública</t>
  </si>
  <si>
    <t>Amonestación 
privada</t>
  </si>
  <si>
    <t>En caso de que registre algún valor numérico o "NS" para la columna "Otras sanciones administrativas", debe anotar el nombre de dicha(s) sanción(es) en el recuadro destinado para tal efecto que se encuentra al final de la tabla de respuesta. En caso de que dicha opción no le aplique, anote "NA" (No Aplica) en la celda correspondiente.</t>
  </si>
  <si>
    <t xml:space="preserve">Para el caso de las sanciones impuestas, la suma de las cantidades registradas en la columna "Total" debe ser igual o mayor a la cantidad reportada como respuesta en la columna "Total" de la pregunta 35, así como corresponder a su desagregación por tipo. </t>
  </si>
  <si>
    <t>Amonestación pública</t>
  </si>
  <si>
    <t>Amonestación privada</t>
  </si>
  <si>
    <t>I.18 Personas con beneficio preliberacional de libertad condicionada</t>
  </si>
  <si>
    <t>Personas con beneficio preliberacional de libertad condicionada, según sexo y tipo de supervisión</t>
  </si>
  <si>
    <r>
      <t xml:space="preserve">4.- </t>
    </r>
    <r>
      <rPr>
        <b/>
        <i/>
        <sz val="8"/>
        <color theme="1"/>
        <rFont val="Arial"/>
        <family val="2"/>
      </rPr>
      <t>Clasificación o división del centro penitenciario:</t>
    </r>
    <r>
      <rPr>
        <i/>
        <sz val="8"/>
        <color theme="1"/>
        <rFont val="Arial"/>
        <family val="2"/>
      </rPr>
      <t xml:space="preserve"> se refiere a los centros penitenciarios que, de acuerdo con su estructura arquitectónica, cuentan con un diseño específico para organizar a la población penitenciaria de acuerdo con criterios de distribución establecidos en las leyes y/o reglamentos correspondientes. Para efectos del presente instrumento de captación, se clasifican de la siguiente manera: centro de seguridad máxima, centro de seguridad media, centro de seguridad mínima, hospital psiquiátrico e instituciones abiertas. </t>
    </r>
  </si>
  <si>
    <t>Para el caso de las sanciones impuestas, la suma de las cantidades registradas en la columna "Total" debe ser igual a la suma de las cantidades reportadas como respuesta en la pregunta anterior, así como corresponder a su desagregación por tipo de falta asociada.</t>
  </si>
  <si>
    <t>Tabla resumen. Los datos que se presentan en la siguiente tabla derivan del total de delitos de narcomenudeo cometidos por las personas privadas de la libertad en los centros penitenciarios que reportó como respuesta en las tablas de las preguntas 86 y 87. Dichos datos serán utilizados como base para las respuestas de las preguntas subsecuentes.</t>
  </si>
  <si>
    <t>Delitos de narcomenudeo cometidos por las personas privadas de la libertad en los centros penitenciarios, según estatus jurídico y sexo de las personas</t>
  </si>
  <si>
    <r>
      <t xml:space="preserve">Fortalecimiento de la vigilancia externa en los centros penitenciarios mediante el apoyo de otros elementos
</t>
    </r>
    <r>
      <rPr>
        <i/>
        <sz val="8"/>
        <color theme="1"/>
        <rFont val="Arial"/>
        <family val="2"/>
      </rPr>
      <t>(Por ejemplo: fuerzas armadas, policía estatal o federal)</t>
    </r>
  </si>
  <si>
    <t>En caso de haya registrado algún valor numérico o "NS" en las columnas correspondientes a "Personas egresadas por traslado" de la pregunta 65, debe seleccionar el código "1".</t>
  </si>
  <si>
    <r>
      <t xml:space="preserve">1.- </t>
    </r>
    <r>
      <rPr>
        <b/>
        <i/>
        <sz val="8"/>
        <color theme="1"/>
        <rFont val="Arial"/>
        <family val="2"/>
      </rPr>
      <t>Extradición:</t>
    </r>
    <r>
      <rPr>
        <i/>
        <sz val="8"/>
        <color theme="1"/>
        <rFont val="Arial"/>
        <family val="2"/>
      </rPr>
      <t xml:space="preserve"> se refiere al procedimiento mediante el cual es entregada una persona que, en otro país, se le haya iniciado un proceso penal en su contra como presunto responsable de un delito, o que sea reclamado para la ejecución de una sentencia dictada por las autoridades judiciales del país solicitante.</t>
    </r>
  </si>
  <si>
    <t>Se refiere al procedimiento mediante el cual es entregada una persona que, en otro país, se le haya iniciado un proceso penal en su contra como presunto responsable de un delito, o que sea reclamado para la ejecución de una sentencia dictada por las autoridades judiciales del país solicitante.</t>
  </si>
  <si>
    <t xml:space="preserve">Se refiere a los centros penitenciarios que, de acuerdo con su estructura arquitectónica, cuentan con un diseño específico para organizar a la población penitenciaria de acuerdo con criterios de distribución establecidos en las leyes y/o reglamentos correspondientes. Para efectos del presente instrumento de captación, se clasifican de la siguiente manera: centro de seguridad máxima, centro de seguridad media, centro de seguridad mínima, hospital psiquiátrico e instituciones abiertas. 
</t>
  </si>
  <si>
    <t>Extradiciones de personas privadas de la libertad realizadas</t>
  </si>
  <si>
    <t xml:space="preserve">Para el caso de las sanciones disciplinarias impuestas, la suma de las cantidades registradas en la columna "Total" debe ser igual o mayor a la cantidad reportada como respuesta en columna "Total" de la pregunta 125, así como corresponder a su desagregación por tipo. </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</si>
  <si>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</si>
  <si>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</si>
  <si>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</si>
  <si>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</si>
  <si>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</si>
  <si>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</si>
  <si>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</si>
  <si>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</si>
  <si>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</si>
  <si>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</si>
  <si>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</si>
  <si>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</si>
  <si>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</si>
  <si>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</si>
  <si>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</si>
  <si>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</si>
  <si>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</si>
  <si>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</si>
  <si>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</si>
  <si>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</si>
  <si>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</si>
  <si>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</si>
  <si>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</si>
  <si>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</si>
  <si>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</si>
  <si>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</si>
  <si>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</si>
  <si>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 xml:space="preserve">En caso de dudas sobre la clasificación de delitos, consultar la Norma Técnica para la Clasificación Nacional de Delitos para Fines Estadísticos.
https://www.dof.gob.mx/nota_detalle.php?codigo=5541706&amp;fecha=22/10/2018  </t>
  </si>
  <si>
    <t>Anote, por cada uno de los centros penitenciarios de su entidad federativa, la condición de existencia al cierre del año 2019 de una unidad de supervisión de beneficios preliberacionales y sanciones no privativas de la libertad. Asimismo, anote la cantidad de personas con el beneficio preliberacional de libertad condicionada al cierre del referido año, según su sexo y tipo de supervisión.</t>
  </si>
  <si>
    <t>Tipo de narcótico</t>
  </si>
  <si>
    <t>Para cada tipo de delito de narcomenudeo, la cantidad registrada en la columna "Total" debe ser igual o mayor a la cantidad reportada como respuesta en la columna "Total" de la pregunta anterior, así como corresponder a su desagregación por sexo, toda vez que un delito de narcomenudeo puedo tener asociado más de un tipo de narcótico.</t>
  </si>
  <si>
    <t>Anote la cantidad de personas que se encontraban privadas de la libertad al cierre del año 2019 por la comisión de delitos de narcomenudeo, según su sexo.</t>
  </si>
  <si>
    <t>La cantidad registrada en la columna "Total" para la fila "Delitos contra la salud relacionados con narcóticos en su modalidad de narcomenudeo" debe ser igual o menor a la suma de las cantidades reportadas como respuesta en la columna "Total" de la pregunta 72, así como corresponder a su desagregación por sexo.</t>
  </si>
  <si>
    <t>Para cada tipo de delito de narcomenudeo, la cantidad de hombres y mujeres registrada en cada una de las columnas correspondientes a "Tipo de narcótico" debe ser igual o menor al total de hombres y mujeres reportado como respuesta en la pregunta anterior.</t>
  </si>
  <si>
    <t>1.- Para cada centro penitenciario, en caso de que en la columna "Tipo de centro penitenciario" de la pregunta 2 haya seleccionado el código 1, 4, 7, 10, 13 o 17, no puede registrar información en la columna "Mujeres" de las preguntas 45, 46, 47 ,48 y 49; para lo cual debe anotar "NA" en las celdas correspondientes.</t>
  </si>
  <si>
    <t>2.- Para cada centro penitenciario, en caso de que en la columna "Tipo de centro penitenciario" de la pregunta 2 haya seleccionado el código 2, 5, 8, 11, 14 o 18, no puede registrar información en la columna "Hombres" de las preguntas 45, 46, 47 ,48 y 49; para lo cual debe anotar "NA" en las celdas correspondientes.</t>
  </si>
  <si>
    <t>Debe considerar los años cumplidos al cierre del año 2018 de las personas ingresadas a los centros penitenciarios.</t>
  </si>
  <si>
    <t>4.- En caso de no conocer alguna de las características solicitadas de las personas ingresadas a los centros penitenciarios, debe considerarlas en la clasificación "No identificado" que corresponda.</t>
  </si>
  <si>
    <t>1.- Para cada centro penitenciario, en caso de que en la columna "Tipo de centro penitenciario" de la pregunta 2 haya seleccionado el código 1, 4, 7, 10, 13 o 17, no puede registrar información en la columna "Mujeres" de las preguntas 64, 65, 66 y 67; para lo cual debe anotar "NA" en las celdas correspondientes.</t>
  </si>
  <si>
    <t>2.- Para cada centro penitenciario, en caso de que en la columna "Tipo de centro penitenciario" de la pregunta 2 haya seleccionado el código 2, 5, 8, 11, 14 o 18, no puede registrar información en la columna "Hombres" de las preguntas 64, 65, 66 y 67; para lo cual debe anotar "NA" en las celdas correspondientes.</t>
  </si>
  <si>
    <t>1.- Para cada centro penitenciario, en caso de que en la columna "Tipo de centro penitenciario" de la pregunta 2 haya seleccionado el código 1, 4, 7, 10, 13 o 17, no puede registrar información en la columna "Mujeres" de las preguntas 72, 73 y 74; para lo cual debe anotar "NA" en las celdas correspondientes.</t>
  </si>
  <si>
    <t>2.- Para cada centro penitenciario, en caso de que en la columna "Tipo de centro penitenciario" de la pregunta 2 haya seleccionado el código 2, 5, 8, 11, 14 o 18, no puede registrar información en la columna "Hombres" de las preguntas 72, 73 y 74; para lo cual debe anotar "NA" en las celdas correspondientes.</t>
  </si>
  <si>
    <t>Debe considerar los años cumplidos al cierre del año 2019 de las personas privadas de la libertad en los centros penitenciarios.</t>
  </si>
  <si>
    <t>4.- En caso de no conocer alguna de las características solicitadas de las personas privadas de la libertad en los centros penitenciarios, debe considerarlas en la clasificación "No identificado" que corresponda.</t>
  </si>
  <si>
    <t>Para cada bien jurídico, en caso de que la incidencia de registro de información en la opción "Otro" sea mayor al 25% del total registrado, justifíquelo en el recuadro establecido para tal efecto que se encuentra al final de la tabla de respuesta.</t>
  </si>
  <si>
    <t>Para cada tipo de delito de narcomenudeo, la cantidad registrada en la columna "Total" debe ser igual o menor a la  cantidad reportada como respuesta en la columna "Total" de la pregunta 88, así como corresponder a su desagregación por sexo.</t>
  </si>
  <si>
    <t>Para cada tipo de delito de narcomenudeo, la cantidad de hombres y mujeres registrada en cada una de las columnas correspondientes a "Tipo de narcótico" debe ser igual o menor al total de hombres y mujeres reportado como respuesta en la pregunta 89.</t>
  </si>
  <si>
    <r>
      <t xml:space="preserve">1.- Periodo de referencia de los datos: 
</t>
    </r>
    <r>
      <rPr>
        <b/>
        <i/>
        <sz val="8"/>
        <color theme="1"/>
        <rFont val="Arial"/>
        <family val="2"/>
      </rPr>
      <t>Durante el año:</t>
    </r>
    <r>
      <rPr>
        <i/>
        <sz val="8"/>
        <color theme="1"/>
        <rFont val="Arial"/>
        <family val="2"/>
      </rPr>
      <t xml:space="preserve"> la información se refiere a lo existente del 1 de enero al 31 de diciembre de 2019.
</t>
    </r>
    <r>
      <rPr>
        <b/>
        <i/>
        <sz val="8"/>
        <color theme="1"/>
        <rFont val="Arial"/>
        <family val="2"/>
      </rPr>
      <t>Al cierre del año:</t>
    </r>
    <r>
      <rPr>
        <i/>
        <sz val="8"/>
        <color theme="1"/>
        <rFont val="Arial"/>
        <family val="2"/>
      </rPr>
      <t xml:space="preserve"> la información se refiere a lo existente al 31 de diciembre de 2019.
</t>
    </r>
    <r>
      <rPr>
        <b/>
        <i/>
        <sz val="8"/>
        <color theme="1"/>
        <rFont val="Arial"/>
        <family val="2"/>
      </rPr>
      <t xml:space="preserve">Actualmente: </t>
    </r>
    <r>
      <rPr>
        <i/>
        <sz val="8"/>
        <color theme="1"/>
        <rFont val="Arial"/>
        <family val="2"/>
      </rPr>
      <t>la información se refiere a lo existente al momento del llenado del cuestionario.</t>
    </r>
  </si>
  <si>
    <t>3.- De las preguntas 77 a la 84, la suma de las cantidades registradas en la columna "Total" debe ser igual a la suma de las cantidades reportadas como respuesta en la columna "Total" de la pregunta 72, así como corresponder a su desagregación por sexo.</t>
  </si>
  <si>
    <t>3.- De las preguntas 50 a la 58, la suma de las cantidades registradas en la columna "Total" debe ser igual a la suma de las cantidades reportadas como respuesta en la columna "Total" de la pregunta 45, así como corresponder a su desagregación por sexo.</t>
  </si>
  <si>
    <t xml:space="preserve">Para el caso de las sanciones disciplinarias impuestas, la suma de las cantidades registradas en la columna "Total" debe ser igual a la suma de las cantidades reportadas como respuesta en la pregunta anterior, así como corresponder a su desagregación por tipo de falta asociada. </t>
  </si>
  <si>
    <t>En caso de que alguno de los delitos enlistados no se encuentre tipificado en su normatividad, anote "NA" (No aplica) en la celda correspondiente a la columna "Total" y deje el resto de la fila de dicho delito en blanco.</t>
  </si>
  <si>
    <t xml:space="preserve">Para cada centro penitenciario, en caso de que registre algún valor numérico o "NS" para la columna "Otra", debe anotar el nombre de dicho(s) campo(s) de formación académica en el recuadro destinado para tal efecto que se encuentra al final de la tabla de respuesta. En caso de que la opción contenida en dicha columna no le aplique, anote "NA" (No aplica) en la celda correspondiente. </t>
  </si>
  <si>
    <t>En caso de que registre algún valor numérico o "NS" para la columna "Otras", debe anotar el nombre de dicha(s) sanción(es) en el recuadro destinado para tal efecto que se encuentra al final de la tabla de respuesta. En caso de que dicha opción no le aplique, anote "NA" (No aplica) en la celda correspondiente.</t>
  </si>
  <si>
    <t xml:space="preserve">En caso de que registre algún valor numérico o "NS" para el numeral 13, debe anotar el nombre de dicha(s) familia(s) lingüística(s) en el recuadro destinado para tal efecto que se encuentra al final de la tabla de respuesta. En caso de que la opción contenida en dicho numeral no le aplique, anote "NA" (No aplica) en las celdas correspondientes. </t>
  </si>
  <si>
    <t xml:space="preserve">En caso de que registre algún valor numérico o "NS" en la columna "Otro tipo de egreso", debe anotar el nombre de dicho(s) tipo(s) de egreso en el recuadro destinado para tal efecto que se encuentra al final de la tabla de respuesta. En caso de que la opción contenida en dicho numeral no le aplique, anote "NA" (No aplica) en las celdas correspondientes. </t>
  </si>
  <si>
    <t>En caso de que no se haya realizado alguna acción de capacitación en determinada área de conocimiento, debe anotar una "X" en la columna "No se realizaron acciones de capacitación" para el área de conocimiento de referencia y dejar el resto de la fila en blanco.</t>
  </si>
  <si>
    <t>En caso de que un servidor público cuente con la acreditación de más de una acción de capacitación impartida y concluida entre el 1 de enero y el 31 de diciembre de 2019, debe registrarlo tantas veces sea necesario en la o las áreas de conocimiento correspondientes.</t>
  </si>
  <si>
    <t>I.5 Actividades estadísticas y geográficas</t>
  </si>
  <si>
    <t xml:space="preserve">En caso de que seleccione el código "1" en la columna "¿Contaba con el registro de información?" para la variable "Otro registro de información", debe anotar el nombre de dicho(s) registro(s) de información en el recuadro destinado para tal efecto que se encuentra al final de los catálogos de referencia. </t>
  </si>
  <si>
    <t>I.6 Régimen disciplinario del personal</t>
  </si>
  <si>
    <t>Durante el año 2019, ¿la autoridad responsable de los centros penitenciarios de su entidad federativa estuvo asociada con alguna institución pública, organismo internacional u organización de la sociedad civil,  a efecto de desarrollar de mejor manera las funciones conferidas a dichos centros?</t>
  </si>
  <si>
    <t xml:space="preserve">La suma de las cantidades registradas en la columna "Acciones de capacitación impartidas y concluidas" debe ser igual o mayor a la suma de las cantidades reportas como respuesta en la columna "Acciones de capacitación impartidas y concluidas" de la pregunta anterior. </t>
  </si>
  <si>
    <t xml:space="preserve">La suma de las cantidades registradas en la columna "Acciones de capacitación impartidas" debe ser igual o mayor a la suma de las cantidades reportas como respuesta en la columna "Acciones de capacitación impartidas" de la pregunta anterior. </t>
  </si>
  <si>
    <t>Anote, por cada uno de los centros penitenciarios de su entidad federativa, la cantidad de sanciones impuestas a sus servidores públicos durante el año 2019, según el tipo de falta asociada.</t>
  </si>
  <si>
    <r>
      <t xml:space="preserve">7.- </t>
    </r>
    <r>
      <rPr>
        <b/>
        <i/>
        <sz val="8"/>
        <color theme="1"/>
        <rFont val="Arial"/>
        <family val="2"/>
      </rPr>
      <t>Por sobreseimiento:</t>
    </r>
    <r>
      <rPr>
        <i/>
        <sz val="8"/>
        <color theme="1"/>
        <rFont val="Arial"/>
        <family val="2"/>
      </rPr>
      <t xml:space="preserve"> se refiere a las personas que son puestas en libertad de los centros penitenciarios cuando, durante el proceso penal, el órgano jurisdiccional haya determinado el sobreseimiento, o bien, se actualizó alguna causal de extinción de la acción penal que impida ejecutar las sanciones privativas de la libertad. Se incluye el indulto, la amnistía, la supresión del tipo penal, el perdón del ofendido, entre otros. Se excluyen dentro de esta definición las soluciones alternas, los criterios de oportunidad, el cumplimiento de la pena, la muerte del imputado o sentenciado y el reconocimiento de inocencia o revocación de la sentencia.</t>
    </r>
  </si>
  <si>
    <t>Para cada tipo de incidente, en caso de haber registrado "0" como respuesta en la pregunta 95, no puede contestar este reactivo.</t>
  </si>
  <si>
    <t>Talleres y/o actividades culturales y recreativas</t>
  </si>
  <si>
    <t>De acuerdo con el total de presupuesto ejercido que reportó como respuesta en la pregunta 21, anote la cantidad del mismo especificando el capítulo del Clasificador por Objeto del Gasto.</t>
  </si>
  <si>
    <t>Capítulo 1000</t>
  </si>
  <si>
    <t>Capítulo 2000</t>
  </si>
  <si>
    <t>Capítulo 3000</t>
  </si>
  <si>
    <t>Capítulo
 4000</t>
  </si>
  <si>
    <t>Capítulo 5000</t>
  </si>
  <si>
    <t>Capítulo 6000</t>
  </si>
  <si>
    <t>Capítulo 7000</t>
  </si>
  <si>
    <t>Capítulo 8000</t>
  </si>
  <si>
    <t>Capítulo 9000</t>
  </si>
  <si>
    <t>Glosario de la subsección</t>
  </si>
  <si>
    <t>La suma de las cantidades registradas en la columna "Total" debe ser igual a la suma de las cantidades reportadas como respuesta en la columna "Total" de la pregunta anterior, así como corresponder a su desagregación por tipo de incidente.</t>
  </si>
  <si>
    <t>Para cada tipo de delito de narcomenudeo, la cantidad registrada en la columna "Total" debe ser igual o menor a la cantidad reportada como respuesta en la columna "Total" de la pregunta anterior, así como corresponder a su desagregación por sexo.</t>
  </si>
  <si>
    <t>Régimen disciplinario del personal</t>
  </si>
  <si>
    <r>
      <t xml:space="preserve">1.- </t>
    </r>
    <r>
      <rPr>
        <b/>
        <i/>
        <sz val="8"/>
        <color theme="1"/>
        <rFont val="Arial"/>
        <family val="2"/>
      </rPr>
      <t xml:space="preserve">Régimen disciplinario del personal: </t>
    </r>
    <r>
      <rPr>
        <i/>
        <sz val="8"/>
        <color theme="1"/>
        <rFont val="Arial"/>
        <family val="2"/>
      </rPr>
      <t>se refiere al conjunto de disposiciones y principios disciplinarios internos sobre la actuación del personal adscrito a las instituciones públicas relacionadas con el proceso de seguridad pública y justicia penal, mismos que establecen los deberes, las correcciones disciplinarias, las sanciones y los procedimientos para su aplicación. Esta categoría debe diferenciarse de las responsabilidades administrativas, cuya investigación y sanción corresponde a autoridades externas.</t>
    </r>
  </si>
  <si>
    <t>Se refiere al conjunto de disposiciones y principios disciplinarios internos sobre la actuación del personal adscrito a las instituciones públicas relacionadas con el proceso de seguridad pública y justicia penal, mismos que establecen los deberes, las correcciones disciplinarias, las sanciones y los procedimientos para su aplicación. Esta categoría debe diferenciarse de las responsabilidades administrativas, cuya investigación y sanción corresponde a autoridades externas.</t>
  </si>
  <si>
    <t>Debe considerar el grado máximo de estudios del que hayan cursado todos los años al cierre del año 2018 las personas ingresadas a los centros penitenciarios, independientemente de que se cuente con el certificado o título del mismo.</t>
  </si>
  <si>
    <t>Debe considerar el grado máximo de estudios del que hayan cursado todos los años al cierre del año 2019 las personas privadas de la libertad en los centros penitenciarios, independientemente de que se cuente con el certificado o título del mismo.</t>
  </si>
  <si>
    <t>Debe considerar el grado máximo de estudios del que hayan cursado todos los años al cierre del año 2019 el personal adscrito a los centros penitenciarios de su entidad federativa, independientemente de que se cuente con el título o certificado del mismo.</t>
  </si>
  <si>
    <t>2.- Únicamente desagregue dos decimales para las cifras registradas en las preguntas correspondientes.</t>
  </si>
  <si>
    <t>NS</t>
  </si>
  <si>
    <t>Tipo de centro penitenciario</t>
  </si>
  <si>
    <t>Modelo arquitectónico penitenciario</t>
  </si>
  <si>
    <t>""</t>
  </si>
  <si>
    <t>MAX</t>
  </si>
  <si>
    <t>MIN</t>
  </si>
  <si>
    <t>Vacíos</t>
  </si>
  <si>
    <t>Catálogo</t>
  </si>
  <si>
    <t>2 o 9</t>
  </si>
  <si>
    <t>Consistencia</t>
  </si>
  <si>
    <t>"" T</t>
  </si>
  <si>
    <t>"" F</t>
  </si>
  <si>
    <t>MX F</t>
  </si>
  <si>
    <t>MX T</t>
  </si>
  <si>
    <t>MaT</t>
  </si>
  <si>
    <t>MiT</t>
  </si>
  <si>
    <t>""F</t>
  </si>
  <si>
    <t>MaF</t>
  </si>
  <si>
    <t>MiF</t>
  </si>
  <si>
    <t>H</t>
  </si>
  <si>
    <t>M</t>
  </si>
  <si>
    <t>NI</t>
  </si>
  <si>
    <t>X</t>
  </si>
  <si>
    <t>MxT</t>
  </si>
  <si>
    <t>MnF</t>
  </si>
  <si>
    <t>Tipo de formato del registro</t>
  </si>
  <si>
    <t>Frecuencia de actualización del registro</t>
  </si>
  <si>
    <t>Tipo de instrumento regulatorio establecido</t>
  </si>
  <si>
    <t>Tema Protocolos</t>
  </si>
  <si>
    <t>NA</t>
  </si>
  <si>
    <t>""T</t>
  </si>
  <si>
    <t>MxF</t>
  </si>
  <si>
    <t>SUMA</t>
  </si>
  <si>
    <t>COMP</t>
  </si>
  <si>
    <t>""Tabla</t>
  </si>
  <si>
    <t>MaxTabla</t>
  </si>
  <si>
    <t>MinTabla</t>
  </si>
  <si>
    <t>""Fila</t>
  </si>
  <si>
    <t>MaxFila</t>
  </si>
  <si>
    <t>MinFila</t>
  </si>
  <si>
    <t>"" en 2 o 9</t>
  </si>
  <si>
    <t>""MinCnSeleccFila</t>
  </si>
  <si>
    <t>""MinSnSeleccFila</t>
  </si>
  <si>
    <t>MaxT</t>
  </si>
  <si>
    <t>MinT</t>
  </si>
  <si>
    <t>MaxF</t>
  </si>
  <si>
    <t>MinF</t>
  </si>
  <si>
    <t>Vacías</t>
  </si>
  <si>
    <t>Comp</t>
  </si>
  <si>
    <t>Suma</t>
  </si>
  <si>
    <t>TotalProgramas de tratamiento</t>
  </si>
  <si>
    <t>Consistencia PPLS vs T</t>
  </si>
  <si>
    <t>""F1/2</t>
  </si>
  <si>
    <t>""F2/2</t>
  </si>
  <si>
    <t>MaxF2/2</t>
  </si>
  <si>
    <t>MinF2/2</t>
  </si>
  <si>
    <t>Vacíos 1/2</t>
  </si>
  <si>
    <t>Vacíos 2/2</t>
  </si>
  <si>
    <t>Otras (especifique)</t>
  </si>
  <si>
    <t>P124</t>
  </si>
  <si>
    <t>P125</t>
  </si>
  <si>
    <t>Lugar para aseo personal</t>
  </si>
  <si>
    <t>Servicios de emergencia</t>
  </si>
  <si>
    <t>Formato año</t>
  </si>
  <si>
    <t>Espacios (camas útiles) para población con sentencia</t>
  </si>
  <si>
    <t>Espacios (camas útiles) para población en proceso de recibir sentencia (sin sentencia)</t>
  </si>
  <si>
    <t>Consistencia 2 o 9</t>
  </si>
  <si>
    <t>P10 Hombres</t>
  </si>
  <si>
    <t>NS P11</t>
  </si>
  <si>
    <t>Suma P11</t>
  </si>
  <si>
    <t>P10 Mujeres</t>
  </si>
  <si>
    <t>Total H</t>
  </si>
  <si>
    <t>Total M</t>
  </si>
  <si>
    <t>"" con NA</t>
  </si>
  <si>
    <t>Uso NA</t>
  </si>
  <si>
    <t>T</t>
  </si>
  <si>
    <t>Desagregados</t>
  </si>
  <si>
    <t>Filas</t>
  </si>
  <si>
    <t>TOTAL</t>
  </si>
  <si>
    <t>Sumas por columna</t>
  </si>
  <si>
    <t>NI
Espacios (camas útiles) para población con sentencia</t>
  </si>
  <si>
    <t>NI
Espacios (camas útiles) para población en proceso de recibir sentencia (sin sentencia)</t>
  </si>
  <si>
    <t>No se realizaron</t>
  </si>
  <si>
    <t>Otro 
especifique</t>
  </si>
  <si>
    <t>ACI</t>
  </si>
  <si>
    <t>ACC</t>
  </si>
  <si>
    <t>Max</t>
  </si>
  <si>
    <t>Min</t>
  </si>
  <si>
    <t>PA</t>
  </si>
  <si>
    <t>PE</t>
  </si>
  <si>
    <t>Just</t>
  </si>
  <si>
    <t>Largo dec</t>
  </si>
  <si>
    <t>Sum</t>
  </si>
  <si>
    <t>T.P21</t>
  </si>
  <si>
    <t>C1</t>
  </si>
  <si>
    <t>C2</t>
  </si>
  <si>
    <t>C3</t>
  </si>
  <si>
    <t>C4</t>
  </si>
  <si>
    <t>C5</t>
  </si>
  <si>
    <t>C6</t>
  </si>
  <si>
    <t>C7</t>
  </si>
  <si>
    <t>C8</t>
  </si>
  <si>
    <t>C9</t>
  </si>
  <si>
    <t>SUM</t>
  </si>
  <si>
    <t>TP21</t>
  </si>
  <si>
    <t>TP24</t>
  </si>
  <si>
    <t>T910</t>
  </si>
  <si>
    <t>T930</t>
  </si>
  <si>
    <t>TP34</t>
  </si>
  <si>
    <t>TP35</t>
  </si>
  <si>
    <t>P41</t>
  </si>
  <si>
    <t>Prot</t>
  </si>
  <si>
    <t>P1</t>
  </si>
  <si>
    <t>CP</t>
  </si>
  <si>
    <t>Otro tema</t>
  </si>
  <si>
    <t>Otras instituciones</t>
  </si>
  <si>
    <t>Otras Razones</t>
  </si>
  <si>
    <t>C 99</t>
  </si>
  <si>
    <t>C 9</t>
  </si>
  <si>
    <t>P45</t>
  </si>
  <si>
    <t>P47</t>
  </si>
  <si>
    <t>Comp H</t>
  </si>
  <si>
    <t>Comp M</t>
  </si>
  <si>
    <t>P50</t>
  </si>
  <si>
    <t>P51</t>
  </si>
  <si>
    <t>NS H P50</t>
  </si>
  <si>
    <t>NS M P50</t>
  </si>
  <si>
    <t>P55</t>
  </si>
  <si>
    <t>P48</t>
  </si>
  <si>
    <t>HRing</t>
  </si>
  <si>
    <t>THP48</t>
  </si>
  <si>
    <t>THP59</t>
  </si>
  <si>
    <t>MRing</t>
  </si>
  <si>
    <t>TMP48</t>
  </si>
  <si>
    <t>TMP59</t>
  </si>
  <si>
    <t>ComH</t>
  </si>
  <si>
    <t>ComM</t>
  </si>
  <si>
    <t>P54</t>
  </si>
  <si>
    <t>P61</t>
  </si>
  <si>
    <t>FC</t>
  </si>
  <si>
    <t>FF</t>
  </si>
  <si>
    <t>Com</t>
  </si>
  <si>
    <t>TBJ</t>
  </si>
  <si>
    <t>Comp 25%</t>
  </si>
  <si>
    <t>Consistencia vs P34</t>
  </si>
  <si>
    <t>P64</t>
  </si>
  <si>
    <t>H P64</t>
  </si>
  <si>
    <t>M P64</t>
  </si>
  <si>
    <t>H P67</t>
  </si>
  <si>
    <t>M P67</t>
  </si>
  <si>
    <t>H P66</t>
  </si>
  <si>
    <t>M P66</t>
  </si>
  <si>
    <t>Bco</t>
  </si>
  <si>
    <t>NS H P60</t>
  </si>
  <si>
    <t>NS M P60</t>
  </si>
  <si>
    <t>P60</t>
  </si>
  <si>
    <t>NS H P68</t>
  </si>
  <si>
    <t>NS M P68</t>
  </si>
  <si>
    <t>P68</t>
  </si>
  <si>
    <t>sentencia absolutoria</t>
  </si>
  <si>
    <t>sentencia revocatoria</t>
  </si>
  <si>
    <t>cumplimiento de sentencia</t>
  </si>
  <si>
    <t>libertad anticipada</t>
  </si>
  <si>
    <t>libertad condicionada</t>
  </si>
  <si>
    <t>sustitución de la pena</t>
  </si>
  <si>
    <t>sobreseimiento</t>
  </si>
  <si>
    <t>soluciones alternas y/o criterios de oportunidad</t>
  </si>
  <si>
    <t>P67</t>
  </si>
  <si>
    <t># Delitos</t>
  </si>
  <si>
    <t>TH</t>
  </si>
  <si>
    <t>TM</t>
  </si>
  <si>
    <t>TDH</t>
  </si>
  <si>
    <t>TDM</t>
  </si>
  <si>
    <t>P69</t>
  </si>
  <si>
    <t>P66</t>
  </si>
  <si>
    <t>P72</t>
  </si>
  <si>
    <t>NS M P74</t>
  </si>
  <si>
    <t>NS H P75</t>
  </si>
  <si>
    <t>P74</t>
  </si>
  <si>
    <t>P52</t>
  </si>
  <si>
    <t>NS H P52</t>
  </si>
  <si>
    <t>NS M P52</t>
  </si>
  <si>
    <t>P75</t>
  </si>
  <si>
    <t>NS H P76</t>
  </si>
  <si>
    <t>NS M P76</t>
  </si>
  <si>
    <t>P76</t>
  </si>
  <si>
    <t>NS H P77</t>
  </si>
  <si>
    <t>NS M P77</t>
  </si>
  <si>
    <t>P77</t>
  </si>
  <si>
    <t>NS H P78</t>
  </si>
  <si>
    <t>NS M P78</t>
  </si>
  <si>
    <t>P78</t>
  </si>
  <si>
    <t>NS H P79</t>
  </si>
  <si>
    <t>NS M P79</t>
  </si>
  <si>
    <t>P79</t>
  </si>
  <si>
    <t>NS H P80</t>
  </si>
  <si>
    <t>NS M P80</t>
  </si>
  <si>
    <t>P80</t>
  </si>
  <si>
    <t>NS H P81</t>
  </si>
  <si>
    <t>NS M P81</t>
  </si>
  <si>
    <t>P81</t>
  </si>
  <si>
    <t>NS H P82</t>
  </si>
  <si>
    <t>NS M P82</t>
  </si>
  <si>
    <t>P82</t>
  </si>
  <si>
    <t>NS H P83</t>
  </si>
  <si>
    <t>NS M P83</t>
  </si>
  <si>
    <t>P83</t>
  </si>
  <si>
    <t>P85</t>
  </si>
  <si>
    <t>P73</t>
  </si>
  <si>
    <t>P84</t>
  </si>
  <si>
    <t>M P88</t>
  </si>
  <si>
    <t>H P88</t>
  </si>
  <si>
    <t>H P89</t>
  </si>
  <si>
    <t>M P89</t>
  </si>
  <si>
    <t>P92</t>
  </si>
  <si>
    <t>P93</t>
  </si>
  <si>
    <t>Compr</t>
  </si>
  <si>
    <t>P94</t>
  </si>
  <si>
    <t>Comp Total</t>
  </si>
  <si>
    <t>P95</t>
  </si>
  <si>
    <t>Consistencia vs P95</t>
  </si>
  <si>
    <t>2 O 9</t>
  </si>
  <si>
    <t>P97</t>
  </si>
  <si>
    <t>P98</t>
  </si>
  <si>
    <t>P103</t>
  </si>
  <si>
    <t>No aplica</t>
  </si>
  <si>
    <t>Vacias</t>
  </si>
  <si>
    <t>Comp Atenciones médicas</t>
  </si>
  <si>
    <t xml:space="preserve"> Total P108</t>
  </si>
  <si>
    <t>P110</t>
  </si>
  <si>
    <t>Consistencia P113</t>
  </si>
  <si>
    <t>Total P113</t>
  </si>
  <si>
    <t>""f</t>
  </si>
  <si>
    <t>Consistencia P124</t>
  </si>
  <si>
    <t>P 125</t>
  </si>
  <si>
    <t>Consistencia P125</t>
  </si>
  <si>
    <t>P127</t>
  </si>
  <si>
    <t>SUMA(</t>
  </si>
  <si>
    <t>Comp PPLSancio</t>
  </si>
  <si>
    <t>T P36</t>
  </si>
  <si>
    <t>NS P36</t>
  </si>
  <si>
    <t>P37</t>
  </si>
  <si>
    <t>P35</t>
  </si>
  <si>
    <t>P34</t>
  </si>
  <si>
    <t>Uso del NA</t>
  </si>
  <si>
    <t>S No definitiva</t>
  </si>
  <si>
    <t>S definitiva</t>
  </si>
  <si>
    <t>Aguascalientes</t>
  </si>
  <si>
    <t>Baja California</t>
  </si>
  <si>
    <t>Baja California Sur</t>
  </si>
  <si>
    <t>Campeche</t>
  </si>
  <si>
    <t>Coahuila de Zaragoza</t>
  </si>
  <si>
    <t>Colima</t>
  </si>
  <si>
    <t>Chiapas</t>
  </si>
  <si>
    <t>Chihuahua</t>
  </si>
  <si>
    <t>Ciudad de México</t>
  </si>
  <si>
    <t>Durango</t>
  </si>
  <si>
    <t>Guanajuato</t>
  </si>
  <si>
    <t>Guerrero</t>
  </si>
  <si>
    <t>Hidalgo</t>
  </si>
  <si>
    <t>Jalisco</t>
  </si>
  <si>
    <t>México</t>
  </si>
  <si>
    <t>Michoacán de Ocampo</t>
  </si>
  <si>
    <t>Morelos</t>
  </si>
  <si>
    <t>Nayarit</t>
  </si>
  <si>
    <t>Nuevo León</t>
  </si>
  <si>
    <t>Oaxaca</t>
  </si>
  <si>
    <t>Puebla</t>
  </si>
  <si>
    <t>Querétaro</t>
  </si>
  <si>
    <t>Quintana Roo</t>
  </si>
  <si>
    <t>San Luis Potosí</t>
  </si>
  <si>
    <t>Sinaloa</t>
  </si>
  <si>
    <t>Sonora</t>
  </si>
  <si>
    <t>Tabasco</t>
  </si>
  <si>
    <t>Tamaulipas</t>
  </si>
  <si>
    <t>Tlaxcala</t>
  </si>
  <si>
    <t>Veracruz de Ignacio de la Llave</t>
  </si>
  <si>
    <t>Yucatán</t>
  </si>
  <si>
    <t>Zacatecas</t>
  </si>
  <si>
    <t>Max F</t>
  </si>
  <si>
    <t>Llenado</t>
  </si>
  <si>
    <t>Comentario</t>
  </si>
  <si>
    <t xml:space="preserve">Comprobación </t>
  </si>
  <si>
    <t>CompM</t>
  </si>
  <si>
    <t>ACIP19</t>
  </si>
  <si>
    <t>ACIyCP19</t>
  </si>
  <si>
    <t>HP19</t>
  </si>
  <si>
    <t>MP19</t>
  </si>
  <si>
    <t>&gt;60</t>
  </si>
  <si>
    <t>&gt;0</t>
  </si>
  <si>
    <t>Recom</t>
  </si>
  <si>
    <t>Lic. José Jesús Pérez Álvarez</t>
  </si>
  <si>
    <t>jose.perezal@inegi.org.mx</t>
  </si>
  <si>
    <t xml:space="preserve">993 187 95 68 </t>
  </si>
  <si>
    <r>
      <t>A efecto de llevar a cabo la revisión y validación del cuestionario, una vez completado deberá enviarse en versión preliminar, a más tardar el 06</t>
    </r>
    <r>
      <rPr>
        <b/>
        <sz val="9"/>
        <rFont val="Arial"/>
        <family val="2"/>
      </rPr>
      <t xml:space="preserve"> de abril de 2020</t>
    </r>
    <r>
      <rPr>
        <sz val="9"/>
        <rFont val="Arial"/>
        <family val="2"/>
      </rPr>
      <t>, a la dirección electrónica del Jefe de Departamento de Estadísticas de Gobierno (JDEG) de la Coordinación Estatal del INEGI: jose.perezal</t>
    </r>
    <r>
      <rPr>
        <b/>
        <sz val="9"/>
        <rFont val="Arial"/>
        <family val="2"/>
      </rPr>
      <t>@inegi.org.mx</t>
    </r>
  </si>
  <si>
    <r>
      <t>La versión definitiva del cuestionario en su versión electrónica deberá ser la misma que se entregue en versión física, de conformidad con las instrucciones correspondientes, debiéndose enviar, a más tardar el 22</t>
    </r>
    <r>
      <rPr>
        <b/>
        <sz val="9"/>
        <color theme="1"/>
        <rFont val="Arial"/>
        <family val="2"/>
      </rPr>
      <t xml:space="preserve"> de junio de 2020, </t>
    </r>
    <r>
      <rPr>
        <sz val="9"/>
        <color theme="1"/>
        <rFont val="Arial"/>
        <family val="2"/>
      </rPr>
      <t>a la dirección electrónica siguiente: jose.perezal</t>
    </r>
    <r>
      <rPr>
        <b/>
        <sz val="9"/>
        <color theme="1"/>
        <rFont val="Arial"/>
        <family val="2"/>
      </rPr>
      <t>@inegi.org.mx</t>
    </r>
  </si>
  <si>
    <r>
      <t>La versión impresa, con las firmas correspondientes, deberá entregarse en original al JDEG de la Coordinación Estatal del INEGI, a más tardar el 22</t>
    </r>
    <r>
      <rPr>
        <b/>
        <sz val="9"/>
        <color theme="1"/>
        <rFont val="Arial"/>
        <family val="2"/>
      </rPr>
      <t xml:space="preserve"> de junio de 2020. </t>
    </r>
  </si>
  <si>
    <t>ALERTA MÁXIMA.</t>
  </si>
  <si>
    <t>MANEJO DE ALTERACIÓN DEL ORDEN.</t>
  </si>
  <si>
    <t>ATENCIÓN A LESIONES O MUERTE EN CUSTODIA.</t>
  </si>
  <si>
    <t>CADENA DE CUSTODIA.</t>
  </si>
  <si>
    <t>TRASLADOS.</t>
  </si>
  <si>
    <t>ATENCIÓN, SEGUIMIENTO, QUEJAS, RECOMENDACIONES DE LA CNDH.</t>
  </si>
  <si>
    <t>ATENCIÓN DE QUEJAS Y PETICIONES ADMINISTRATIVAS.</t>
  </si>
  <si>
    <t>PREVENCIÓN DE LA TORTURA, TRATOS CRUELES, INHUMANOS O DEGRADANTES A LA PPL.</t>
  </si>
  <si>
    <t xml:space="preserve"> MANEJO PARA LA CONTENCIÓN DE ENFERMEDADES INFECTOCONTAGIOSAS.</t>
  </si>
  <si>
    <t xml:space="preserve"> PREVENCIÓN DE SUICIDIOS.</t>
  </si>
  <si>
    <t xml:space="preserve"> DE ACTUACIÓN EN CASOS QUE INVOLUCRE A PERSONAS INDÍGENAS PRIVADAS DE LIBERTAD. </t>
  </si>
  <si>
    <t>ALIMENTACIÓN ADECUADA.</t>
  </si>
  <si>
    <t xml:space="preserve"> MEDICINA PENITENCIARIA.</t>
  </si>
  <si>
    <t xml:space="preserve"> VISITA ÍNTIMA.</t>
  </si>
  <si>
    <t>VISITAS DE NIÑOS, NIÑAS Y ADOLESCENTES A UN CENTRO PENITENCIARIO.</t>
  </si>
  <si>
    <t xml:space="preserve"> TRABAJO SOCIAL.</t>
  </si>
  <si>
    <t xml:space="preserve"> CAPACITACIÓN EN DERECHOS HUMANOS PARA EL PERSONAL DEL SISTEMA PENITENCIARIO.</t>
  </si>
  <si>
    <t>LEVANTAMIENTO DE LA ENCUESTA NACIONAL DE LA POBLACIÓN PRIVADA DE LA LIBERTAD EN CENTROS PENITENCIARIOS.</t>
  </si>
  <si>
    <t>CÓDIGO VERDE EVENTO NATURAL (SISMO, TORMENTA, TORNADO Y HURACÁN)</t>
  </si>
  <si>
    <t xml:space="preserve">EGRESO DEFINITIVO DE LA PERSONA PRIVADA DE LA LIBERTAD. </t>
  </si>
  <si>
    <t>USO DE LA FUERZA.</t>
  </si>
  <si>
    <t>CÓDIGO ROJO INTENTO DE EVASIÓN O FUGA DE PERSONA PRIVADA DE LA LIBERTAD.</t>
  </si>
  <si>
    <t xml:space="preserve">CÓDIGO TERRA ALERTA DE ATAQUE EXTERNO VÍA TERRESTRE. </t>
  </si>
  <si>
    <t xml:space="preserve">CÓDIGO CELESTE INCURSIÓN VÍA AÉREA. </t>
  </si>
  <si>
    <t>REVISIÓN A TODA PERSONA QUE INGRESE AL CENTRO PENITENCIARIO.</t>
  </si>
  <si>
    <t xml:space="preserve"> OTORGAMIENTO DE SERVICIOS DE SALUD POR PRESTADOR DE SERVICIO EXTERNO.</t>
  </si>
  <si>
    <t xml:space="preserve"> PASE DE LISTA.</t>
  </si>
  <si>
    <t>RESGUARDO DE PERSONAS PRIVADAS DE LIBERTAD EN SITUACIÓN DE VULNERABILIDAD.</t>
  </si>
  <si>
    <t>EJECUCIÓN DE LA SANCIÓN DE AISLAMIENTO TEMPORAL.</t>
  </si>
  <si>
    <t>CLASIFICACIÓN DE ÁREAS.</t>
  </si>
  <si>
    <t xml:space="preserve"> VISITAS Y ENTREVISTAS CON ÓRGANOS PÚBLICOS.</t>
  </si>
  <si>
    <t>TRATAMIENTO Y CONTROL DE ADICCIONES DE PPL.</t>
  </si>
  <si>
    <t>COMUNICACIÓN CON LOS SERVICIOS CONSULARES.</t>
  </si>
  <si>
    <t xml:space="preserve"> NOTIFICACIÓN DE CITATORIO DE DILIGENCIA JUDICIAL. </t>
  </si>
  <si>
    <t xml:space="preserve">TRASLADO DE ATENCIÓN MEDICA A URGENCIA. </t>
  </si>
  <si>
    <t>PERMISO EXTRAORDINARIO DE SALIDA POR RAZONES HUMANITARIAS.</t>
  </si>
  <si>
    <t>PERMANENCIA DE NIÑAS Y NIÑOS QUE VIVEN CON SU MADRE EN CENTROS PENITENCIARIOS.</t>
  </si>
  <si>
    <t>EGRESO TEMPRANO O DEFINITIVO DE NIÑAS Y NIÑOS QUE VIVEN CON SU MADRE EN CENTROS PENITENCIARIOS.</t>
  </si>
  <si>
    <t>VISITAS Y ENTREVISTAS CON LAS PERSONAS DEFENSORAS.</t>
  </si>
  <si>
    <t>INGRESO DE LA PERSONA PRIVADA DE LA LIBERTAD</t>
  </si>
  <si>
    <t>PREVENCIÓN DE AGRESIONES SEXUALES</t>
  </si>
  <si>
    <t>INGRESO DE NIÑAS Y NIÑOS PARA QUE VIVAN CON SUS MADRES EN CENTROS PENITENCIARIOS</t>
  </si>
  <si>
    <t xml:space="preserve">MANEJO DE MOTINES </t>
  </si>
  <si>
    <t>REVISIÓN DE LAS PERSONAS PRIVADAS DE LA LIBERTAD Y/O SITIOS</t>
  </si>
</sst>
</file>

<file path=xl/styles.xml><?xml version="1.0" encoding="utf-8"?>
<styleSheet xmlns="http://schemas.openxmlformats.org/spreadsheetml/2006/main" xmlns:mc="http://schemas.openxmlformats.org/markup-compatibility/2006" xmlns:x14ac="http://schemas.microsoft.com/office/spreadsheetml/2009/9/ac" mc:Ignorable="x14ac">
  <fonts count="35" x14ac:knownFonts="1">
    <font>
      <sz val="11"/>
      <color theme="1"/>
      <name val="Calibri"/>
      <family val="2"/>
      <scheme val="minor"/>
    </font>
    <font>
      <sz val="11"/>
      <color theme="1"/>
      <name val="Arial"/>
      <family val="2"/>
    </font>
    <font>
      <b/>
      <sz val="15"/>
      <color theme="1"/>
      <name val="Arial"/>
      <family val="2"/>
    </font>
    <font>
      <sz val="10"/>
      <color theme="1"/>
      <name val="Arial"/>
      <family val="2"/>
    </font>
    <font>
      <i/>
      <sz val="8"/>
      <color theme="1"/>
      <name val="Arial"/>
      <family val="2"/>
    </font>
    <font>
      <b/>
      <sz val="9"/>
      <color theme="1"/>
      <name val="Arial"/>
      <family val="2"/>
    </font>
    <font>
      <sz val="9"/>
      <color theme="1"/>
      <name val="Arial"/>
      <family val="2"/>
    </font>
    <font>
      <sz val="8"/>
      <color theme="1"/>
      <name val="Arial"/>
      <family val="2"/>
    </font>
    <font>
      <b/>
      <i/>
      <sz val="8"/>
      <color theme="1"/>
      <name val="Arial"/>
      <family val="2"/>
    </font>
    <font>
      <b/>
      <sz val="9"/>
      <name val="Arial"/>
      <family val="2"/>
    </font>
    <font>
      <b/>
      <sz val="11"/>
      <color theme="1"/>
      <name val="Symbol"/>
      <family val="1"/>
      <charset val="2"/>
    </font>
    <font>
      <b/>
      <sz val="9"/>
      <color theme="1"/>
      <name val="Symbol"/>
      <family val="1"/>
      <charset val="2"/>
    </font>
    <font>
      <b/>
      <u/>
      <sz val="9"/>
      <color theme="1"/>
      <name val="Arial"/>
      <family val="2"/>
    </font>
    <font>
      <b/>
      <sz val="8"/>
      <color theme="1"/>
      <name val="Arial"/>
      <family val="2"/>
    </font>
    <font>
      <i/>
      <sz val="9"/>
      <color theme="1"/>
      <name val="Arial"/>
      <family val="2"/>
    </font>
    <font>
      <u/>
      <sz val="12"/>
      <color rgb="FF003057"/>
      <name val="Arial"/>
      <family val="2"/>
    </font>
    <font>
      <b/>
      <u/>
      <sz val="12"/>
      <color rgb="FF0077C8"/>
      <name val="Arial"/>
      <family val="2"/>
    </font>
    <font>
      <sz val="9"/>
      <color theme="0"/>
      <name val="Arial"/>
      <family val="2"/>
    </font>
    <font>
      <b/>
      <sz val="11"/>
      <color theme="0"/>
      <name val="Arial"/>
      <family val="2"/>
    </font>
    <font>
      <b/>
      <sz val="9"/>
      <color theme="0"/>
      <name val="Arial"/>
      <family val="2"/>
    </font>
    <font>
      <u/>
      <sz val="11"/>
      <color theme="10"/>
      <name val="Calibri"/>
      <family val="2"/>
      <scheme val="minor"/>
    </font>
    <font>
      <b/>
      <sz val="12"/>
      <color theme="1"/>
      <name val="Arial"/>
      <family val="2"/>
    </font>
    <font>
      <b/>
      <i/>
      <u/>
      <sz val="10"/>
      <color theme="1"/>
      <name val="Arial"/>
      <family val="2"/>
    </font>
    <font>
      <i/>
      <sz val="11"/>
      <color theme="1"/>
      <name val="Arial"/>
      <family val="2"/>
    </font>
    <font>
      <sz val="9"/>
      <name val="Arial"/>
      <family val="2"/>
    </font>
    <font>
      <sz val="12"/>
      <color rgb="FF003057"/>
      <name val="Arial"/>
      <family val="2"/>
    </font>
    <font>
      <b/>
      <u/>
      <sz val="12"/>
      <color theme="10"/>
      <name val="Arial"/>
      <family val="2"/>
    </font>
    <font>
      <b/>
      <sz val="9"/>
      <color rgb="FF0077C8"/>
      <name val="Arial"/>
      <family val="2"/>
    </font>
    <font>
      <b/>
      <sz val="9"/>
      <color rgb="FFFF0000"/>
      <name val="Arial"/>
      <family val="2"/>
    </font>
    <font>
      <b/>
      <sz val="11"/>
      <color theme="1"/>
      <name val="Calibri"/>
      <family val="2"/>
      <scheme val="minor"/>
    </font>
    <font>
      <sz val="7"/>
      <color theme="1"/>
      <name val="Arial"/>
      <family val="2"/>
    </font>
    <font>
      <sz val="11"/>
      <color theme="1"/>
      <name val="Symbol"/>
      <family val="1"/>
      <charset val="2"/>
    </font>
    <font>
      <b/>
      <sz val="8.5"/>
      <color rgb="FFFF0000"/>
      <name val="Arial"/>
      <family val="2"/>
    </font>
    <font>
      <b/>
      <sz val="8.5"/>
      <color rgb="FF0077C8"/>
      <name val="Arial"/>
      <family val="2"/>
    </font>
    <font>
      <b/>
      <sz val="10"/>
      <color theme="1"/>
      <name val="Arial"/>
      <family val="2"/>
    </font>
  </fonts>
  <fills count="14">
    <fill>
      <patternFill patternType="none"/>
    </fill>
    <fill>
      <patternFill patternType="gray125"/>
    </fill>
    <fill>
      <patternFill patternType="solid">
        <fgColor theme="0"/>
        <bgColor indexed="64"/>
      </patternFill>
    </fill>
    <fill>
      <patternFill patternType="solid">
        <fgColor rgb="FF6F7070"/>
        <bgColor indexed="64"/>
      </patternFill>
    </fill>
    <fill>
      <patternFill patternType="solid">
        <fgColor rgb="FF003057"/>
        <bgColor indexed="64"/>
      </patternFill>
    </fill>
    <fill>
      <patternFill patternType="solid">
        <fgColor rgb="FF0077C8"/>
        <bgColor indexed="64"/>
      </patternFill>
    </fill>
    <fill>
      <patternFill patternType="solid">
        <fgColor rgb="FF0070C0"/>
        <bgColor indexed="64"/>
      </patternFill>
    </fill>
    <fill>
      <patternFill patternType="solid">
        <fgColor theme="7" tint="0.79998168889431442"/>
        <bgColor indexed="64"/>
      </patternFill>
    </fill>
    <fill>
      <patternFill patternType="mediumGray"/>
    </fill>
    <fill>
      <patternFill patternType="mediumGray">
        <bgColor theme="0"/>
      </patternFill>
    </fill>
    <fill>
      <patternFill patternType="solid">
        <fgColor rgb="FF92D05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4" tint="0.79998168889431442"/>
        <bgColor indexed="64"/>
      </patternFill>
    </fill>
  </fills>
  <borders count="118">
    <border>
      <left/>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theme="1"/>
      </left>
      <right/>
      <top/>
      <bottom/>
      <diagonal/>
    </border>
    <border>
      <left/>
      <right/>
      <top style="thin">
        <color theme="1"/>
      </top>
      <bottom style="thin">
        <color theme="1"/>
      </bottom>
      <diagonal/>
    </border>
    <border>
      <left/>
      <right style="thin">
        <color theme="1"/>
      </right>
      <top style="thin">
        <color theme="1"/>
      </top>
      <bottom style="thin">
        <color theme="1"/>
      </bottom>
      <diagonal/>
    </border>
    <border>
      <left/>
      <right style="thin">
        <color theme="1"/>
      </right>
      <top/>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medium">
        <color theme="1"/>
      </right>
      <top style="medium">
        <color theme="1"/>
      </top>
      <bottom style="medium">
        <color theme="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indexed="64"/>
      </left>
      <right/>
      <top style="thin">
        <color indexed="64"/>
      </top>
      <bottom style="thin">
        <color indexed="64"/>
      </bottom>
      <diagonal/>
    </border>
    <border>
      <left style="thin">
        <color theme="1"/>
      </left>
      <right/>
      <top style="thin">
        <color indexed="64"/>
      </top>
      <bottom style="thin">
        <color indexed="64"/>
      </bottom>
      <diagonal/>
    </border>
    <border>
      <left/>
      <right style="thin">
        <color theme="1"/>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theme="1"/>
      </left>
      <right style="thin">
        <color theme="1"/>
      </right>
      <top style="thin">
        <color theme="1"/>
      </top>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medium">
        <color rgb="FF6F7070"/>
      </left>
      <right/>
      <top style="medium">
        <color rgb="FF6F7070"/>
      </top>
      <bottom/>
      <diagonal/>
    </border>
    <border>
      <left/>
      <right/>
      <top style="medium">
        <color rgb="FF6F7070"/>
      </top>
      <bottom/>
      <diagonal/>
    </border>
    <border>
      <left/>
      <right style="medium">
        <color rgb="FF6F7070"/>
      </right>
      <top style="medium">
        <color rgb="FF6F7070"/>
      </top>
      <bottom/>
      <diagonal/>
    </border>
    <border>
      <left style="medium">
        <color rgb="FF6F7070"/>
      </left>
      <right/>
      <top/>
      <bottom/>
      <diagonal/>
    </border>
    <border>
      <left/>
      <right style="medium">
        <color rgb="FF6F7070"/>
      </right>
      <top/>
      <bottom/>
      <diagonal/>
    </border>
    <border>
      <left style="medium">
        <color rgb="FF6F7070"/>
      </left>
      <right/>
      <top/>
      <bottom style="medium">
        <color rgb="FF6F7070"/>
      </bottom>
      <diagonal/>
    </border>
    <border>
      <left/>
      <right/>
      <top/>
      <bottom style="medium">
        <color rgb="FF6F7070"/>
      </bottom>
      <diagonal/>
    </border>
    <border>
      <left/>
      <right style="medium">
        <color rgb="FF6F7070"/>
      </right>
      <top/>
      <bottom style="medium">
        <color rgb="FF6F7070"/>
      </bottom>
      <diagonal/>
    </border>
    <border>
      <left style="thin">
        <color theme="1"/>
      </left>
      <right/>
      <top style="thin">
        <color indexed="64"/>
      </top>
      <bottom/>
      <diagonal/>
    </border>
    <border>
      <left style="medium">
        <color rgb="FFBFBFBF"/>
      </left>
      <right/>
      <top style="medium">
        <color rgb="FFBFBFBF"/>
      </top>
      <bottom style="medium">
        <color rgb="FFBFBFBF"/>
      </bottom>
      <diagonal/>
    </border>
    <border>
      <left/>
      <right/>
      <top style="medium">
        <color rgb="FFBFBFBF"/>
      </top>
      <bottom style="medium">
        <color rgb="FFBFBFBF"/>
      </bottom>
      <diagonal/>
    </border>
    <border>
      <left/>
      <right style="medium">
        <color rgb="FFBFBFBF"/>
      </right>
      <top style="medium">
        <color rgb="FFBFBFBF"/>
      </top>
      <bottom style="medium">
        <color rgb="FFBFBFBF"/>
      </bottom>
      <diagonal/>
    </border>
    <border>
      <left style="medium">
        <color rgb="FF6F7070"/>
      </left>
      <right style="medium">
        <color rgb="FF6F7070"/>
      </right>
      <top style="medium">
        <color rgb="FF6F7070"/>
      </top>
      <bottom style="medium">
        <color rgb="FF6F7070"/>
      </bottom>
      <diagonal/>
    </border>
    <border>
      <left style="medium">
        <color rgb="FF6F7070"/>
      </left>
      <right/>
      <top style="medium">
        <color rgb="FF6F7070"/>
      </top>
      <bottom style="medium">
        <color rgb="FF6F7070"/>
      </bottom>
      <diagonal/>
    </border>
    <border>
      <left/>
      <right/>
      <top style="medium">
        <color rgb="FF6F7070"/>
      </top>
      <bottom style="medium">
        <color rgb="FF6F7070"/>
      </bottom>
      <diagonal/>
    </border>
    <border>
      <left/>
      <right style="medium">
        <color rgb="FF6F7070"/>
      </right>
      <top style="medium">
        <color rgb="FF6F7070"/>
      </top>
      <bottom style="medium">
        <color rgb="FF6F7070"/>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theme="1"/>
      </left>
      <right style="thin">
        <color theme="1"/>
      </right>
      <top/>
      <bottom/>
      <diagonal/>
    </border>
    <border>
      <left style="thin">
        <color theme="1"/>
      </left>
      <right/>
      <top style="thin">
        <color theme="1"/>
      </top>
      <bottom style="thin">
        <color indexed="64"/>
      </bottom>
      <diagonal/>
    </border>
    <border>
      <left/>
      <right/>
      <top style="thin">
        <color theme="1"/>
      </top>
      <bottom style="thin">
        <color indexed="64"/>
      </bottom>
      <diagonal/>
    </border>
    <border>
      <left/>
      <right style="thin">
        <color theme="1"/>
      </right>
      <top style="thin">
        <color theme="1"/>
      </top>
      <bottom style="thin">
        <color indexed="64"/>
      </bottom>
      <diagonal/>
    </border>
    <border>
      <left style="medium">
        <color rgb="FFBFBFBF"/>
      </left>
      <right/>
      <top style="medium">
        <color rgb="FFBFBFBF"/>
      </top>
      <bottom/>
      <diagonal/>
    </border>
    <border>
      <left/>
      <right/>
      <top style="medium">
        <color rgb="FFBFBFBF"/>
      </top>
      <bottom/>
      <diagonal/>
    </border>
    <border>
      <left/>
      <right style="medium">
        <color rgb="FFBFBFBF"/>
      </right>
      <top style="medium">
        <color rgb="FFBFBFBF"/>
      </top>
      <bottom/>
      <diagonal/>
    </border>
    <border>
      <left style="thin">
        <color indexed="64"/>
      </left>
      <right/>
      <top style="medium">
        <color rgb="FFBFBFBF"/>
      </top>
      <bottom/>
      <diagonal/>
    </border>
    <border>
      <left/>
      <right style="thin">
        <color indexed="64"/>
      </right>
      <top style="medium">
        <color rgb="FFBFBFBF"/>
      </top>
      <bottom/>
      <diagonal/>
    </border>
    <border>
      <left style="thin">
        <color theme="1"/>
      </left>
      <right/>
      <top style="medium">
        <color rgb="FFBFBFBF"/>
      </top>
      <bottom/>
      <diagonal/>
    </border>
    <border>
      <left/>
      <right style="thin">
        <color theme="1"/>
      </right>
      <top style="medium">
        <color rgb="FFBFBFBF"/>
      </top>
      <bottom/>
      <diagonal/>
    </border>
    <border>
      <left/>
      <right style="thin">
        <color indexed="64"/>
      </right>
      <top/>
      <bottom style="thin">
        <color theme="1"/>
      </bottom>
      <diagonal/>
    </border>
    <border>
      <left style="medium">
        <color rgb="FFBFBFBF"/>
      </left>
      <right/>
      <top/>
      <bottom style="medium">
        <color rgb="FFBFBFBF"/>
      </bottom>
      <diagonal/>
    </border>
    <border>
      <left/>
      <right/>
      <top/>
      <bottom style="medium">
        <color rgb="FFBFBFBF"/>
      </bottom>
      <diagonal/>
    </border>
    <border>
      <left/>
      <right style="medium">
        <color rgb="FFBFBFBF"/>
      </right>
      <top/>
      <bottom style="medium">
        <color rgb="FFBFBFBF"/>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indexed="64"/>
      </left>
      <right/>
      <top style="medium">
        <color theme="0" tint="-0.24994659260841701"/>
      </top>
      <bottom/>
      <diagonal/>
    </border>
    <border>
      <left/>
      <right style="thin">
        <color indexed="64"/>
      </right>
      <top style="medium">
        <color theme="0" tint="-0.24994659260841701"/>
      </top>
      <bottom/>
      <diagonal/>
    </border>
    <border>
      <left style="thin">
        <color theme="1"/>
      </left>
      <right/>
      <top/>
      <bottom style="thin">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theme="1"/>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706F6F"/>
      </left>
      <right style="medium">
        <color rgb="FF706F6F"/>
      </right>
      <top style="medium">
        <color rgb="FF706F6F"/>
      </top>
      <bottom style="medium">
        <color rgb="FF706F6F"/>
      </bottom>
      <diagonal/>
    </border>
  </borders>
  <cellStyleXfs count="2">
    <xf numFmtId="0" fontId="0" fillId="0" borderId="0"/>
    <xf numFmtId="0" fontId="20" fillId="0" borderId="0" applyNumberFormat="0" applyFill="0" applyBorder="0" applyAlignment="0" applyProtection="0"/>
  </cellStyleXfs>
  <cellXfs count="1146">
    <xf numFmtId="0" fontId="0" fillId="0" borderId="0" xfId="0"/>
    <xf numFmtId="0" fontId="1" fillId="0" borderId="0" xfId="0" applyFont="1"/>
    <xf numFmtId="0" fontId="6" fillId="0" borderId="0" xfId="0" applyFont="1"/>
    <xf numFmtId="0" fontId="6" fillId="0" borderId="0" xfId="0" applyFont="1" applyBorder="1"/>
    <xf numFmtId="0" fontId="6" fillId="0" borderId="51" xfId="0" applyFont="1" applyBorder="1"/>
    <xf numFmtId="0" fontId="6" fillId="0" borderId="52" xfId="0" applyFont="1" applyBorder="1"/>
    <xf numFmtId="0" fontId="6" fillId="0" borderId="53" xfId="0" applyFont="1" applyBorder="1"/>
    <xf numFmtId="0" fontId="6" fillId="0" borderId="54" xfId="0" applyFont="1" applyBorder="1"/>
    <xf numFmtId="0" fontId="6" fillId="0" borderId="55" xfId="0" applyFont="1" applyBorder="1"/>
    <xf numFmtId="0" fontId="6" fillId="0" borderId="56" xfId="0" applyFont="1" applyBorder="1"/>
    <xf numFmtId="0" fontId="6" fillId="0" borderId="57" xfId="0" applyFont="1" applyBorder="1"/>
    <xf numFmtId="0" fontId="6" fillId="0" borderId="58" xfId="0" applyFont="1" applyBorder="1"/>
    <xf numFmtId="0" fontId="6" fillId="0" borderId="1" xfId="0" applyFont="1" applyBorder="1"/>
    <xf numFmtId="0" fontId="6" fillId="0" borderId="38" xfId="0" applyFont="1" applyFill="1" applyBorder="1" applyAlignment="1" applyProtection="1">
      <alignment horizontal="center" vertical="center" textRotation="90"/>
    </xf>
    <xf numFmtId="0" fontId="6" fillId="0" borderId="35" xfId="0" applyFont="1" applyFill="1" applyBorder="1" applyAlignment="1" applyProtection="1">
      <alignment horizontal="center" vertical="center" textRotation="90" wrapText="1"/>
    </xf>
    <xf numFmtId="0" fontId="19" fillId="0" borderId="0" xfId="0" applyFont="1" applyFill="1" applyBorder="1" applyAlignment="1" applyProtection="1">
      <alignment horizontal="center" vertical="center"/>
    </xf>
    <xf numFmtId="49" fontId="6" fillId="2" borderId="35" xfId="0" applyNumberFormat="1" applyFont="1" applyFill="1" applyBorder="1" applyAlignment="1" applyProtection="1">
      <alignment horizontal="center" vertical="center" textRotation="90" wrapText="1"/>
    </xf>
    <xf numFmtId="0" fontId="6" fillId="2" borderId="35" xfId="0" applyFont="1" applyFill="1" applyBorder="1" applyAlignment="1" applyProtection="1">
      <alignment horizontal="center" vertical="center"/>
      <protection locked="0"/>
    </xf>
    <xf numFmtId="49" fontId="6" fillId="2" borderId="35" xfId="0" applyNumberFormat="1" applyFont="1" applyFill="1" applyBorder="1" applyAlignment="1" applyProtection="1">
      <alignment horizontal="center" vertical="center" textRotation="90"/>
    </xf>
    <xf numFmtId="49" fontId="6" fillId="2" borderId="9" xfId="0" applyNumberFormat="1" applyFont="1" applyFill="1" applyBorder="1" applyAlignment="1" applyProtection="1">
      <alignment horizontal="center" vertical="center" wrapText="1"/>
    </xf>
    <xf numFmtId="49" fontId="6" fillId="2" borderId="35" xfId="0" applyNumberFormat="1" applyFont="1" applyFill="1" applyBorder="1" applyAlignment="1" applyProtection="1">
      <alignment horizontal="center" vertical="center" wrapText="1"/>
    </xf>
    <xf numFmtId="49" fontId="7" fillId="2" borderId="0" xfId="0" applyNumberFormat="1" applyFont="1" applyFill="1" applyBorder="1" applyAlignment="1" applyProtection="1">
      <alignment vertical="center" wrapText="1"/>
    </xf>
    <xf numFmtId="49" fontId="6" fillId="2" borderId="9" xfId="0" applyNumberFormat="1" applyFont="1" applyFill="1" applyBorder="1" applyAlignment="1" applyProtection="1">
      <alignment horizontal="center" vertical="center"/>
    </xf>
    <xf numFmtId="0" fontId="5" fillId="2" borderId="0" xfId="0" applyFont="1" applyFill="1" applyBorder="1" applyAlignment="1" applyProtection="1">
      <alignment vertical="top"/>
    </xf>
    <xf numFmtId="0" fontId="5" fillId="2" borderId="0" xfId="0" applyFont="1" applyFill="1" applyBorder="1" applyAlignment="1" applyProtection="1">
      <alignment vertical="top" wrapText="1"/>
    </xf>
    <xf numFmtId="49" fontId="6" fillId="2" borderId="19" xfId="0" applyNumberFormat="1" applyFont="1" applyFill="1" applyBorder="1" applyAlignment="1" applyProtection="1">
      <alignment horizontal="center" vertical="center"/>
    </xf>
    <xf numFmtId="49" fontId="6" fillId="2" borderId="0" xfId="0" applyNumberFormat="1" applyFont="1" applyFill="1" applyProtection="1"/>
    <xf numFmtId="0" fontId="5" fillId="2" borderId="0" xfId="0" applyFont="1" applyFill="1" applyAlignment="1" applyProtection="1">
      <alignment horizontal="justify" vertical="top" wrapText="1"/>
    </xf>
    <xf numFmtId="49" fontId="5" fillId="2" borderId="2" xfId="0" applyNumberFormat="1" applyFont="1" applyFill="1" applyBorder="1" applyAlignment="1" applyProtection="1">
      <alignment horizontal="center" vertical="center"/>
      <protection locked="0"/>
    </xf>
    <xf numFmtId="0" fontId="6" fillId="2" borderId="0" xfId="0" applyFont="1" applyFill="1" applyBorder="1" applyAlignment="1" applyProtection="1">
      <alignment vertical="center"/>
    </xf>
    <xf numFmtId="0" fontId="0" fillId="2" borderId="0" xfId="0" applyFont="1" applyFill="1" applyAlignment="1" applyProtection="1">
      <alignment vertical="center"/>
    </xf>
    <xf numFmtId="0" fontId="6" fillId="2" borderId="0" xfId="0" applyFont="1" applyFill="1" applyAlignment="1" applyProtection="1">
      <alignment vertical="center"/>
    </xf>
    <xf numFmtId="0" fontId="6" fillId="2" borderId="9" xfId="0" applyNumberFormat="1" applyFont="1" applyFill="1" applyBorder="1" applyAlignment="1" applyProtection="1">
      <alignment horizontal="center" vertical="center" wrapText="1"/>
    </xf>
    <xf numFmtId="0" fontId="6" fillId="2" borderId="35" xfId="0" applyNumberFormat="1" applyFont="1" applyFill="1" applyBorder="1" applyAlignment="1" applyProtection="1">
      <alignment horizontal="center" vertical="center" wrapText="1"/>
    </xf>
    <xf numFmtId="49" fontId="6" fillId="2" borderId="0" xfId="0" applyNumberFormat="1" applyFont="1" applyFill="1" applyBorder="1" applyAlignment="1" applyProtection="1">
      <alignment vertical="center"/>
    </xf>
    <xf numFmtId="0" fontId="6" fillId="2" borderId="0" xfId="0" applyFont="1" applyFill="1" applyBorder="1" applyAlignment="1" applyProtection="1">
      <alignment horizontal="justify" vertical="top" wrapText="1"/>
    </xf>
    <xf numFmtId="0" fontId="9" fillId="0" borderId="0" xfId="0" applyFont="1" applyFill="1" applyBorder="1" applyAlignment="1" applyProtection="1">
      <alignment horizontal="center" vertical="top"/>
    </xf>
    <xf numFmtId="16" fontId="9" fillId="0" borderId="0" xfId="0" applyNumberFormat="1" applyFont="1" applyFill="1" applyBorder="1" applyAlignment="1" applyProtection="1">
      <alignment horizontal="center" vertical="top"/>
    </xf>
    <xf numFmtId="0" fontId="6" fillId="0" borderId="0" xfId="0" applyFont="1" applyBorder="1" applyAlignment="1">
      <alignment vertical="center"/>
    </xf>
    <xf numFmtId="0" fontId="6" fillId="0" borderId="6" xfId="0" applyFont="1" applyFill="1" applyBorder="1" applyAlignment="1" applyProtection="1">
      <alignment horizontal="center" vertical="center" textRotation="90"/>
    </xf>
    <xf numFmtId="0" fontId="6" fillId="2" borderId="7" xfId="0" applyFont="1" applyFill="1" applyBorder="1" applyAlignment="1" applyProtection="1">
      <alignment vertical="center"/>
    </xf>
    <xf numFmtId="49" fontId="13" fillId="0" borderId="0" xfId="0" applyNumberFormat="1" applyFont="1" applyFill="1" applyBorder="1" applyAlignment="1" applyProtection="1">
      <alignment vertical="center"/>
    </xf>
    <xf numFmtId="0" fontId="6" fillId="2" borderId="35" xfId="0" applyFont="1" applyFill="1" applyBorder="1" applyAlignment="1" applyProtection="1">
      <alignment vertical="center" wrapText="1"/>
      <protection locked="0"/>
    </xf>
    <xf numFmtId="49" fontId="6" fillId="0" borderId="73" xfId="0" applyNumberFormat="1" applyFont="1" applyFill="1" applyBorder="1" applyAlignment="1" applyProtection="1">
      <alignment horizontal="center" vertical="center"/>
    </xf>
    <xf numFmtId="49" fontId="6" fillId="0" borderId="72" xfId="0" applyNumberFormat="1" applyFont="1" applyFill="1" applyBorder="1" applyAlignment="1" applyProtection="1">
      <alignment horizontal="center" vertical="center"/>
    </xf>
    <xf numFmtId="49" fontId="6" fillId="0" borderId="75" xfId="0" applyNumberFormat="1" applyFont="1" applyFill="1" applyBorder="1" applyAlignment="1" applyProtection="1">
      <alignment horizontal="center" vertical="center"/>
    </xf>
    <xf numFmtId="49" fontId="6" fillId="0" borderId="71" xfId="0" applyNumberFormat="1" applyFont="1" applyFill="1" applyBorder="1" applyAlignment="1" applyProtection="1">
      <alignment horizontal="center" vertical="center"/>
    </xf>
    <xf numFmtId="49" fontId="6" fillId="0" borderId="74" xfId="0" applyNumberFormat="1" applyFont="1" applyFill="1" applyBorder="1" applyAlignment="1" applyProtection="1">
      <alignment horizontal="center" vertical="center"/>
    </xf>
    <xf numFmtId="0" fontId="5" fillId="0" borderId="52" xfId="0" applyFont="1" applyBorder="1" applyAlignment="1">
      <alignment vertical="center"/>
    </xf>
    <xf numFmtId="0" fontId="6" fillId="0" borderId="0" xfId="0" applyFont="1" applyBorder="1" applyAlignment="1"/>
    <xf numFmtId="0" fontId="15" fillId="0" borderId="0" xfId="0" applyFont="1" applyAlignment="1"/>
    <xf numFmtId="0" fontId="25" fillId="0" borderId="0" xfId="0" applyFont="1"/>
    <xf numFmtId="0" fontId="6" fillId="2" borderId="0" xfId="0" applyFont="1" applyFill="1" applyBorder="1" applyAlignment="1" applyProtection="1">
      <alignment horizontal="center" vertical="center"/>
    </xf>
    <xf numFmtId="0" fontId="6" fillId="2" borderId="7" xfId="0" applyFont="1" applyFill="1" applyBorder="1" applyAlignment="1" applyProtection="1">
      <alignment horizontal="center" vertical="center"/>
    </xf>
    <xf numFmtId="0" fontId="6" fillId="0" borderId="0" xfId="0" applyFont="1" applyBorder="1" applyAlignment="1">
      <alignment horizontal="center" vertical="center"/>
    </xf>
    <xf numFmtId="0" fontId="6" fillId="2" borderId="35" xfId="0" applyFont="1" applyFill="1" applyBorder="1" applyAlignment="1" applyProtection="1">
      <alignment horizontal="center" vertical="center" textRotation="90" wrapText="1"/>
    </xf>
    <xf numFmtId="0" fontId="4" fillId="2" borderId="0" xfId="0" applyNumberFormat="1" applyFont="1" applyFill="1" applyBorder="1" applyAlignment="1" applyProtection="1">
      <alignment horizontal="justify" vertical="center" wrapText="1"/>
    </xf>
    <xf numFmtId="0" fontId="4" fillId="0" borderId="0" xfId="0" applyFont="1" applyFill="1" applyAlignment="1" applyProtection="1">
      <alignment horizontal="justify" vertical="center" wrapText="1"/>
    </xf>
    <xf numFmtId="0" fontId="5" fillId="0" borderId="0" xfId="0" applyFont="1" applyFill="1" applyAlignment="1" applyProtection="1">
      <alignment horizontal="justify" vertical="top" wrapText="1"/>
    </xf>
    <xf numFmtId="0" fontId="6" fillId="2" borderId="35" xfId="0" applyFont="1" applyFill="1" applyBorder="1" applyAlignment="1" applyProtection="1">
      <alignment horizontal="center" vertical="center" wrapText="1"/>
      <protection locked="0"/>
    </xf>
    <xf numFmtId="0" fontId="5" fillId="2" borderId="0" xfId="0" applyFont="1" applyFill="1" applyBorder="1" applyAlignment="1" applyProtection="1">
      <alignment horizontal="center" vertical="center" wrapText="1"/>
    </xf>
    <xf numFmtId="0" fontId="6" fillId="2" borderId="36" xfId="0" applyFont="1" applyFill="1" applyBorder="1" applyAlignment="1" applyProtection="1">
      <alignment horizontal="center" vertical="center" textRotation="90"/>
    </xf>
    <xf numFmtId="0" fontId="4" fillId="0" borderId="0" xfId="0" applyFont="1" applyFill="1" applyBorder="1" applyAlignment="1" applyProtection="1">
      <alignment horizontal="justify" vertical="center" wrapText="1"/>
    </xf>
    <xf numFmtId="0" fontId="6" fillId="2" borderId="35" xfId="0" applyFont="1" applyFill="1" applyBorder="1" applyAlignment="1" applyProtection="1">
      <alignment horizontal="center" vertical="center" textRotation="90"/>
    </xf>
    <xf numFmtId="49" fontId="6" fillId="2" borderId="35" xfId="0" applyNumberFormat="1" applyFont="1" applyFill="1" applyBorder="1" applyAlignment="1" applyProtection="1">
      <alignment horizontal="center" vertical="center"/>
    </xf>
    <xf numFmtId="0" fontId="6" fillId="0" borderId="38" xfId="0" applyFont="1" applyFill="1" applyBorder="1" applyAlignment="1" applyProtection="1">
      <alignment horizontal="center" vertical="center" textRotation="90" wrapText="1"/>
    </xf>
    <xf numFmtId="0" fontId="6" fillId="0" borderId="35" xfId="0" applyFont="1" applyBorder="1" applyAlignment="1" applyProtection="1">
      <alignment horizontal="center" vertical="center" wrapText="1"/>
      <protection locked="0"/>
    </xf>
    <xf numFmtId="0" fontId="6" fillId="0" borderId="35" xfId="0" applyFont="1" applyBorder="1" applyAlignment="1" applyProtection="1">
      <alignment vertical="center" wrapText="1"/>
      <protection locked="0"/>
    </xf>
    <xf numFmtId="0" fontId="1" fillId="0" borderId="0" xfId="0" applyFont="1" applyFill="1" applyAlignment="1" applyProtection="1">
      <alignment horizontal="center" vertical="top"/>
    </xf>
    <xf numFmtId="0" fontId="1" fillId="0" borderId="0" xfId="0" applyFont="1" applyProtection="1"/>
    <xf numFmtId="0" fontId="6" fillId="8" borderId="0" xfId="0" applyFont="1" applyFill="1" applyProtection="1"/>
    <xf numFmtId="0" fontId="6" fillId="0" borderId="77" xfId="0" applyFont="1" applyBorder="1" applyAlignment="1" applyProtection="1">
      <alignment textRotation="90"/>
    </xf>
    <xf numFmtId="0" fontId="6" fillId="0" borderId="110" xfId="0" applyFont="1" applyBorder="1" applyAlignment="1" applyProtection="1">
      <alignment textRotation="90"/>
    </xf>
    <xf numFmtId="0" fontId="6" fillId="0" borderId="35" xfId="0" applyFont="1" applyBorder="1" applyAlignment="1" applyProtection="1">
      <alignment textRotation="90"/>
    </xf>
    <xf numFmtId="0" fontId="6" fillId="0" borderId="0" xfId="0" applyFont="1" applyProtection="1"/>
    <xf numFmtId="0" fontId="6" fillId="0" borderId="8" xfId="0" applyFont="1" applyBorder="1" applyProtection="1"/>
    <xf numFmtId="0" fontId="6" fillId="0" borderId="0" xfId="0" applyFont="1" applyFill="1" applyAlignment="1" applyProtection="1">
      <alignment horizontal="center" vertical="top"/>
    </xf>
    <xf numFmtId="0" fontId="6" fillId="0" borderId="15" xfId="0" applyFont="1" applyBorder="1" applyProtection="1"/>
    <xf numFmtId="0" fontId="2" fillId="0" borderId="0" xfId="0" applyFont="1" applyAlignment="1" applyProtection="1">
      <alignment horizontal="center" vertical="center" wrapText="1"/>
    </xf>
    <xf numFmtId="0" fontId="2" fillId="0" borderId="0" xfId="0" applyFont="1" applyAlignment="1" applyProtection="1">
      <alignment horizontal="center" vertical="center"/>
    </xf>
    <xf numFmtId="0" fontId="1" fillId="0" borderId="20" xfId="0" applyFont="1" applyBorder="1" applyProtection="1"/>
    <xf numFmtId="0" fontId="1" fillId="0" borderId="27" xfId="0" applyFont="1" applyBorder="1" applyProtection="1"/>
    <xf numFmtId="0" fontId="1" fillId="0" borderId="0" xfId="0" applyFont="1" applyBorder="1" applyProtection="1"/>
    <xf numFmtId="0" fontId="5" fillId="0" borderId="0" xfId="0" applyFont="1" applyBorder="1" applyAlignment="1" applyProtection="1"/>
    <xf numFmtId="0" fontId="6" fillId="0" borderId="0" xfId="0" applyFont="1" applyAlignment="1" applyProtection="1">
      <alignment textRotation="90"/>
    </xf>
    <xf numFmtId="49" fontId="6" fillId="0" borderId="34" xfId="0" applyNumberFormat="1" applyFont="1" applyBorder="1" applyAlignment="1" applyProtection="1">
      <alignment horizontal="center" vertical="center"/>
    </xf>
    <xf numFmtId="0" fontId="5" fillId="0" borderId="0" xfId="0" applyFont="1" applyBorder="1" applyAlignment="1" applyProtection="1">
      <alignment vertical="center" wrapText="1"/>
    </xf>
    <xf numFmtId="49" fontId="6" fillId="0" borderId="27" xfId="0" applyNumberFormat="1" applyFont="1" applyBorder="1" applyAlignment="1" applyProtection="1">
      <alignment horizontal="center" vertical="center"/>
    </xf>
    <xf numFmtId="49" fontId="6" fillId="0" borderId="35" xfId="0" applyNumberFormat="1" applyFont="1" applyBorder="1" applyAlignment="1" applyProtection="1">
      <alignment horizontal="center" vertical="center"/>
    </xf>
    <xf numFmtId="0" fontId="6" fillId="0" borderId="0" xfId="0" applyFont="1" applyBorder="1" applyAlignment="1" applyProtection="1">
      <alignment vertical="center"/>
    </xf>
    <xf numFmtId="0" fontId="6" fillId="0" borderId="0" xfId="0" applyFont="1" applyFill="1" applyProtection="1"/>
    <xf numFmtId="0" fontId="6" fillId="0" borderId="0" xfId="0" applyFont="1" applyAlignment="1" applyProtection="1">
      <alignment vertical="top"/>
    </xf>
    <xf numFmtId="0" fontId="5" fillId="0" borderId="0" xfId="0" applyFont="1" applyBorder="1" applyAlignment="1" applyProtection="1">
      <alignment vertical="center"/>
    </xf>
    <xf numFmtId="0" fontId="6" fillId="8" borderId="0" xfId="0" applyFont="1" applyFill="1" applyBorder="1" applyProtection="1"/>
    <xf numFmtId="0" fontId="6" fillId="0" borderId="0" xfId="0" applyFont="1" applyBorder="1" applyProtection="1"/>
    <xf numFmtId="0" fontId="6" fillId="0" borderId="0" xfId="0" applyFont="1" applyBorder="1" applyAlignment="1" applyProtection="1">
      <alignment vertical="center" textRotation="90" wrapText="1"/>
    </xf>
    <xf numFmtId="0" fontId="6" fillId="0" borderId="0" xfId="0" applyFont="1" applyFill="1" applyBorder="1" applyAlignment="1" applyProtection="1">
      <alignment vertical="center" textRotation="90" wrapText="1"/>
    </xf>
    <xf numFmtId="49" fontId="6" fillId="0" borderId="37" xfId="0" applyNumberFormat="1" applyFont="1" applyBorder="1" applyAlignment="1" applyProtection="1">
      <alignment horizontal="center" vertical="center"/>
    </xf>
    <xf numFmtId="49" fontId="6" fillId="0" borderId="30" xfId="0" applyNumberFormat="1" applyFont="1" applyBorder="1" applyAlignment="1" applyProtection="1">
      <alignment horizontal="center" vertical="center"/>
    </xf>
    <xf numFmtId="0" fontId="10" fillId="0" borderId="0" xfId="0" applyFont="1" applyAlignment="1" applyProtection="1">
      <alignment horizontal="right" vertical="center"/>
    </xf>
    <xf numFmtId="0" fontId="8" fillId="0" borderId="15" xfId="0" applyFont="1" applyBorder="1" applyAlignment="1" applyProtection="1">
      <alignment horizontal="left" vertical="center"/>
    </xf>
    <xf numFmtId="0" fontId="1" fillId="0" borderId="17" xfId="0" applyFont="1" applyBorder="1" applyProtection="1"/>
    <xf numFmtId="0" fontId="6" fillId="0" borderId="35" xfId="0" applyFont="1" applyBorder="1" applyAlignment="1" applyProtection="1">
      <alignment horizontal="center" vertical="center" textRotation="90" wrapText="1"/>
    </xf>
    <xf numFmtId="0" fontId="8" fillId="0" borderId="99" xfId="0" applyFont="1" applyBorder="1" applyAlignment="1" applyProtection="1">
      <alignment horizontal="left" vertical="center"/>
    </xf>
    <xf numFmtId="0" fontId="6" fillId="0" borderId="0" xfId="0" applyFont="1" applyAlignment="1" applyProtection="1">
      <alignment wrapText="1"/>
    </xf>
    <xf numFmtId="0" fontId="10" fillId="0" borderId="0" xfId="0" applyFont="1" applyAlignment="1" applyProtection="1">
      <alignment horizontal="right" vertical="center" wrapText="1"/>
    </xf>
    <xf numFmtId="0" fontId="6" fillId="0" borderId="35" xfId="0" applyFont="1" applyBorder="1" applyAlignment="1" applyProtection="1">
      <alignment horizontal="center" vertical="center" wrapText="1"/>
    </xf>
    <xf numFmtId="0" fontId="4" fillId="0" borderId="0" xfId="0" applyFont="1" applyAlignment="1" applyProtection="1">
      <alignment horizontal="justify" vertical="center"/>
    </xf>
    <xf numFmtId="0" fontId="6" fillId="0" borderId="0" xfId="0" applyFont="1" applyFill="1" applyAlignment="1" applyProtection="1">
      <alignment vertical="center"/>
    </xf>
    <xf numFmtId="0" fontId="1" fillId="0" borderId="0" xfId="0" applyFont="1" applyFill="1" applyProtection="1"/>
    <xf numFmtId="0" fontId="4" fillId="0" borderId="0" xfId="0" applyFont="1" applyFill="1" applyAlignment="1" applyProtection="1">
      <alignment horizontal="justify" vertical="center"/>
    </xf>
    <xf numFmtId="49" fontId="6" fillId="0" borderId="34" xfId="0" applyNumberFormat="1" applyFont="1" applyFill="1" applyBorder="1" applyAlignment="1" applyProtection="1">
      <alignment horizontal="center" vertical="center"/>
    </xf>
    <xf numFmtId="0" fontId="10" fillId="0" borderId="0" xfId="0" applyFont="1" applyFill="1" applyAlignment="1" applyProtection="1">
      <alignment horizontal="right" vertical="center"/>
    </xf>
    <xf numFmtId="0" fontId="6" fillId="0" borderId="0" xfId="0" applyFont="1" applyAlignment="1" applyProtection="1">
      <alignment vertical="center"/>
    </xf>
    <xf numFmtId="0" fontId="6" fillId="0" borderId="0" xfId="0" applyFont="1" applyBorder="1" applyAlignment="1" applyProtection="1">
      <alignment vertical="center" wrapText="1"/>
    </xf>
    <xf numFmtId="49" fontId="6" fillId="0" borderId="35" xfId="0" applyNumberFormat="1" applyFont="1" applyBorder="1" applyAlignment="1" applyProtection="1">
      <alignment horizontal="center" vertical="center" wrapText="1"/>
    </xf>
    <xf numFmtId="49" fontId="6" fillId="0" borderId="0" xfId="0" applyNumberFormat="1" applyFont="1" applyBorder="1" applyAlignment="1" applyProtection="1">
      <alignment vertical="center" wrapText="1"/>
    </xf>
    <xf numFmtId="0" fontId="1" fillId="0" borderId="15" xfId="0" applyFont="1" applyBorder="1" applyProtection="1"/>
    <xf numFmtId="0" fontId="6" fillId="0" borderId="17" xfId="0" applyFont="1" applyBorder="1" applyProtection="1"/>
    <xf numFmtId="0" fontId="4" fillId="0" borderId="0" xfId="0" applyFont="1" applyAlignment="1" applyProtection="1">
      <alignment horizontal="justify" vertical="center" wrapText="1"/>
    </xf>
    <xf numFmtId="0" fontId="5" fillId="0" borderId="0" xfId="0" applyFont="1" applyAlignment="1" applyProtection="1">
      <alignment vertical="center"/>
    </xf>
    <xf numFmtId="0" fontId="6" fillId="0" borderId="0" xfId="0" applyFont="1" applyAlignment="1" applyProtection="1"/>
    <xf numFmtId="0" fontId="6" fillId="8" borderId="0" xfId="0" applyFont="1" applyFill="1" applyAlignment="1" applyProtection="1"/>
    <xf numFmtId="0" fontId="5" fillId="0" borderId="0" xfId="0" applyFont="1" applyAlignment="1" applyProtection="1">
      <alignment horizontal="left" vertical="center"/>
    </xf>
    <xf numFmtId="0" fontId="4" fillId="0" borderId="0" xfId="0" applyFont="1" applyBorder="1" applyAlignment="1" applyProtection="1">
      <alignment horizontal="justify" vertical="center" wrapText="1"/>
    </xf>
    <xf numFmtId="0" fontId="4" fillId="0" borderId="0" xfId="0" applyFont="1" applyBorder="1" applyAlignment="1" applyProtection="1">
      <alignment horizontal="justify" vertical="center"/>
    </xf>
    <xf numFmtId="0" fontId="6" fillId="0" borderId="0" xfId="0" applyFont="1" applyAlignment="1" applyProtection="1">
      <alignment horizontal="left" vertical="center"/>
    </xf>
    <xf numFmtId="49" fontId="6" fillId="0" borderId="35" xfId="0" applyNumberFormat="1" applyFont="1" applyFill="1" applyBorder="1" applyAlignment="1" applyProtection="1">
      <alignment horizontal="center" vertical="center"/>
    </xf>
    <xf numFmtId="0" fontId="3" fillId="0" borderId="17" xfId="0" applyFont="1" applyFill="1" applyBorder="1" applyProtection="1"/>
    <xf numFmtId="0" fontId="6" fillId="0" borderId="0" xfId="0" applyFont="1" applyFill="1" applyBorder="1" applyAlignment="1" applyProtection="1">
      <alignment horizontal="center" vertical="top"/>
    </xf>
    <xf numFmtId="0" fontId="6" fillId="0" borderId="0" xfId="0" applyFont="1" applyFill="1" applyBorder="1" applyProtection="1"/>
    <xf numFmtId="0" fontId="6" fillId="0" borderId="35" xfId="0" applyFont="1" applyBorder="1" applyAlignment="1" applyProtection="1">
      <alignment horizontal="center" vertical="center"/>
    </xf>
    <xf numFmtId="0" fontId="6" fillId="0" borderId="9" xfId="0" applyFont="1" applyBorder="1" applyAlignment="1" applyProtection="1">
      <alignment horizontal="center" vertical="center" wrapText="1"/>
    </xf>
    <xf numFmtId="49" fontId="6" fillId="0" borderId="9" xfId="0" applyNumberFormat="1" applyFont="1" applyBorder="1" applyAlignment="1" applyProtection="1">
      <alignment horizontal="center" vertical="center"/>
    </xf>
    <xf numFmtId="0" fontId="8" fillId="0" borderId="17" xfId="0" applyFont="1" applyBorder="1" applyAlignment="1" applyProtection="1">
      <alignment horizontal="left" vertical="center"/>
    </xf>
    <xf numFmtId="49" fontId="6" fillId="0" borderId="108" xfId="0" applyNumberFormat="1" applyFont="1" applyFill="1" applyBorder="1" applyAlignment="1" applyProtection="1">
      <alignment horizontal="center" vertical="center"/>
    </xf>
    <xf numFmtId="49" fontId="6" fillId="0" borderId="107" xfId="0" applyNumberFormat="1" applyFont="1" applyFill="1" applyBorder="1" applyAlignment="1" applyProtection="1">
      <alignment horizontal="center" vertical="center"/>
    </xf>
    <xf numFmtId="49" fontId="6" fillId="0" borderId="104"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center" vertical="center"/>
    </xf>
    <xf numFmtId="49" fontId="6" fillId="0" borderId="0" xfId="0" applyNumberFormat="1" applyFont="1" applyFill="1" applyBorder="1" applyAlignment="1" applyProtection="1">
      <alignment horizontal="justify" vertical="center" wrapText="1"/>
    </xf>
    <xf numFmtId="0" fontId="4" fillId="0" borderId="0" xfId="0" applyFont="1" applyFill="1" applyBorder="1" applyAlignment="1" applyProtection="1">
      <alignment horizontal="justify" vertical="center"/>
    </xf>
    <xf numFmtId="0" fontId="8" fillId="0" borderId="20" xfId="0" applyFont="1" applyBorder="1" applyAlignment="1" applyProtection="1">
      <alignment horizontal="left" vertical="center"/>
    </xf>
    <xf numFmtId="0" fontId="8" fillId="0" borderId="27" xfId="0" applyFont="1" applyBorder="1" applyAlignment="1" applyProtection="1">
      <alignment horizontal="left" vertical="center"/>
    </xf>
    <xf numFmtId="49" fontId="6" fillId="0" borderId="27" xfId="0" applyNumberFormat="1" applyFont="1" applyFill="1" applyBorder="1" applyAlignment="1" applyProtection="1">
      <alignment horizontal="center" vertical="center"/>
    </xf>
    <xf numFmtId="0" fontId="6" fillId="0" borderId="0" xfId="0" applyFont="1" applyFill="1" applyAlignment="1" applyProtection="1">
      <alignment horizontal="center" vertical="center"/>
    </xf>
    <xf numFmtId="0" fontId="1" fillId="0" borderId="0" xfId="0" applyFont="1" applyFill="1" applyAlignment="1" applyProtection="1">
      <alignment vertical="center"/>
    </xf>
    <xf numFmtId="0" fontId="6" fillId="8" borderId="0" xfId="0" applyFont="1" applyFill="1" applyAlignment="1" applyProtection="1">
      <alignment vertical="center"/>
    </xf>
    <xf numFmtId="0" fontId="6" fillId="0" borderId="0" xfId="0" applyFont="1" applyFill="1" applyBorder="1" applyAlignment="1" applyProtection="1"/>
    <xf numFmtId="0" fontId="10" fillId="0" borderId="0" xfId="0" applyFont="1" applyFill="1" applyBorder="1" applyAlignment="1" applyProtection="1">
      <alignment horizontal="right" vertical="center"/>
    </xf>
    <xf numFmtId="0" fontId="10" fillId="0" borderId="0" xfId="0" applyFont="1" applyAlignment="1" applyProtection="1">
      <alignment horizontal="center" vertical="center"/>
    </xf>
    <xf numFmtId="0" fontId="5" fillId="0" borderId="35" xfId="0" applyFont="1" applyFill="1" applyBorder="1" applyAlignment="1" applyProtection="1">
      <alignment horizontal="center" vertical="center" textRotation="90" wrapText="1"/>
    </xf>
    <xf numFmtId="0" fontId="7" fillId="0" borderId="6" xfId="0" applyFont="1" applyFill="1" applyBorder="1" applyAlignment="1" applyProtection="1">
      <alignment vertical="center"/>
    </xf>
    <xf numFmtId="0" fontId="7" fillId="0" borderId="38" xfId="0" applyFont="1" applyFill="1" applyBorder="1" applyAlignment="1" applyProtection="1">
      <alignment vertical="center"/>
    </xf>
    <xf numFmtId="0" fontId="7" fillId="0" borderId="0" xfId="0" applyFont="1" applyFill="1" applyBorder="1" applyAlignment="1" applyProtection="1">
      <alignment vertical="center"/>
    </xf>
    <xf numFmtId="0" fontId="4" fillId="0" borderId="0" xfId="0" applyFont="1" applyFill="1" applyAlignment="1" applyProtection="1">
      <alignment horizontal="left" vertical="center" wrapText="1"/>
    </xf>
    <xf numFmtId="0" fontId="6" fillId="0" borderId="6" xfId="0" applyFont="1" applyBorder="1" applyAlignment="1" applyProtection="1">
      <alignment horizontal="center" vertical="center" textRotation="90" wrapText="1"/>
    </xf>
    <xf numFmtId="0" fontId="6" fillId="0" borderId="9" xfId="0" applyFont="1" applyFill="1" applyBorder="1" applyAlignment="1" applyProtection="1">
      <alignment horizontal="center" vertical="center" textRotation="90" wrapText="1"/>
    </xf>
    <xf numFmtId="0" fontId="6" fillId="0" borderId="7" xfId="0" applyFont="1" applyBorder="1" applyAlignment="1" applyProtection="1">
      <alignment vertical="center" wrapText="1"/>
    </xf>
    <xf numFmtId="0" fontId="5" fillId="0" borderId="38" xfId="0" applyFont="1" applyBorder="1" applyAlignment="1" applyProtection="1">
      <alignment horizontal="center" vertical="center" textRotation="90"/>
    </xf>
    <xf numFmtId="49" fontId="6" fillId="0" borderId="0" xfId="0" applyNumberFormat="1" applyFont="1" applyBorder="1" applyAlignment="1" applyProtection="1">
      <alignment horizontal="center" vertical="center"/>
    </xf>
    <xf numFmtId="49" fontId="6" fillId="0" borderId="31" xfId="0" applyNumberFormat="1" applyFont="1" applyBorder="1" applyAlignment="1" applyProtection="1">
      <alignment horizontal="center" vertical="center"/>
    </xf>
    <xf numFmtId="0" fontId="6" fillId="0" borderId="0" xfId="0" applyFont="1" applyFill="1" applyBorder="1" applyAlignment="1" applyProtection="1">
      <alignment vertical="center" wrapText="1"/>
    </xf>
    <xf numFmtId="0" fontId="10" fillId="0" borderId="0" xfId="0" applyFont="1" applyFill="1" applyAlignment="1" applyProtection="1">
      <alignment horizontal="center" vertical="center"/>
    </xf>
    <xf numFmtId="0" fontId="6" fillId="0" borderId="7" xfId="0" applyFont="1" applyFill="1" applyBorder="1" applyAlignment="1" applyProtection="1">
      <alignment vertical="center"/>
    </xf>
    <xf numFmtId="0" fontId="10" fillId="0" borderId="14" xfId="0" applyFont="1" applyFill="1" applyBorder="1" applyAlignment="1" applyProtection="1">
      <alignment horizontal="right" vertical="center"/>
    </xf>
    <xf numFmtId="0" fontId="7" fillId="0" borderId="38" xfId="0" applyFont="1" applyFill="1" applyBorder="1" applyAlignment="1" applyProtection="1">
      <alignment horizontal="justify" vertical="center"/>
    </xf>
    <xf numFmtId="0" fontId="7" fillId="0" borderId="7" xfId="0" applyFont="1" applyFill="1" applyBorder="1" applyAlignment="1" applyProtection="1">
      <alignment vertical="center"/>
    </xf>
    <xf numFmtId="0" fontId="5" fillId="0" borderId="6" xfId="0" applyFont="1" applyBorder="1" applyAlignment="1" applyProtection="1">
      <alignment horizontal="center" vertical="center" textRotation="90"/>
    </xf>
    <xf numFmtId="0" fontId="13" fillId="0" borderId="35" xfId="0" applyFont="1" applyFill="1" applyBorder="1" applyAlignment="1" applyProtection="1">
      <alignment horizontal="center" vertical="center" textRotation="90" wrapText="1"/>
    </xf>
    <xf numFmtId="0" fontId="7" fillId="0" borderId="35" xfId="0" applyFont="1" applyFill="1" applyBorder="1" applyAlignment="1" applyProtection="1">
      <alignment horizontal="center" vertical="center" textRotation="90" wrapText="1"/>
    </xf>
    <xf numFmtId="0" fontId="4" fillId="0" borderId="0" xfId="0" applyFont="1" applyFill="1" applyBorder="1" applyAlignment="1" applyProtection="1">
      <alignment vertical="center" wrapText="1"/>
    </xf>
    <xf numFmtId="0" fontId="4" fillId="0" borderId="0" xfId="0" applyFont="1" applyFill="1" applyBorder="1" applyAlignment="1" applyProtection="1">
      <alignment horizontal="center" vertical="center" wrapText="1"/>
    </xf>
    <xf numFmtId="49" fontId="7" fillId="0" borderId="0" xfId="0" applyNumberFormat="1" applyFont="1" applyFill="1" applyBorder="1" applyAlignment="1" applyProtection="1">
      <alignment vertical="center" wrapText="1"/>
    </xf>
    <xf numFmtId="49" fontId="13" fillId="0" borderId="0" xfId="0" applyNumberFormat="1" applyFont="1" applyFill="1" applyBorder="1" applyAlignment="1" applyProtection="1">
      <alignment vertical="center" wrapText="1"/>
    </xf>
    <xf numFmtId="0" fontId="7" fillId="0" borderId="0" xfId="0" applyFont="1" applyFill="1" applyBorder="1" applyAlignment="1" applyProtection="1">
      <alignment vertical="center" wrapText="1"/>
    </xf>
    <xf numFmtId="0" fontId="6" fillId="0" borderId="15" xfId="0" applyFont="1" applyFill="1" applyBorder="1" applyProtection="1"/>
    <xf numFmtId="0" fontId="6" fillId="0" borderId="17" xfId="0" applyFont="1" applyFill="1" applyBorder="1" applyProtection="1"/>
    <xf numFmtId="0" fontId="6" fillId="2" borderId="0" xfId="0" applyFont="1" applyFill="1" applyBorder="1" applyAlignment="1" applyProtection="1">
      <alignment horizontal="center" vertical="top"/>
    </xf>
    <xf numFmtId="0" fontId="6" fillId="2" borderId="0" xfId="0" applyFont="1" applyFill="1" applyBorder="1" applyProtection="1"/>
    <xf numFmtId="0" fontId="6" fillId="9" borderId="0" xfId="0" applyFont="1" applyFill="1" applyBorder="1" applyProtection="1"/>
    <xf numFmtId="0" fontId="5" fillId="2" borderId="35" xfId="0" applyFont="1" applyFill="1" applyBorder="1" applyAlignment="1" applyProtection="1">
      <alignment horizontal="center" vertical="center" textRotation="90" wrapText="1"/>
    </xf>
    <xf numFmtId="0" fontId="7" fillId="0" borderId="0" xfId="0" applyFont="1" applyFill="1" applyBorder="1" applyAlignment="1" applyProtection="1">
      <alignment horizontal="justify" vertical="center"/>
    </xf>
    <xf numFmtId="0" fontId="0" fillId="2" borderId="0" xfId="0" applyFont="1" applyFill="1" applyProtection="1"/>
    <xf numFmtId="0" fontId="10" fillId="2" borderId="0" xfId="0" applyFont="1" applyFill="1" applyAlignment="1" applyProtection="1">
      <alignment horizontal="right" vertical="center"/>
    </xf>
    <xf numFmtId="0" fontId="5" fillId="0" borderId="0" xfId="0" applyFont="1" applyFill="1" applyAlignment="1" applyProtection="1">
      <alignment vertical="center"/>
    </xf>
    <xf numFmtId="0" fontId="4" fillId="0" borderId="0" xfId="0" applyFont="1" applyAlignment="1" applyProtection="1">
      <alignment horizontal="center" vertical="center"/>
    </xf>
    <xf numFmtId="0" fontId="6" fillId="2" borderId="0" xfId="0" applyFont="1" applyFill="1" applyProtection="1"/>
    <xf numFmtId="0" fontId="11" fillId="2" borderId="0" xfId="0" applyFont="1" applyFill="1" applyAlignment="1" applyProtection="1">
      <alignment horizontal="center" vertical="center"/>
    </xf>
    <xf numFmtId="49" fontId="6" fillId="0" borderId="44" xfId="0" applyNumberFormat="1" applyFont="1" applyBorder="1" applyAlignment="1" applyProtection="1">
      <alignment horizontal="center" vertical="center"/>
    </xf>
    <xf numFmtId="49" fontId="6" fillId="0" borderId="0" xfId="0" applyNumberFormat="1" applyFont="1" applyBorder="1" applyAlignment="1" applyProtection="1">
      <alignment vertical="center"/>
    </xf>
    <xf numFmtId="49" fontId="6" fillId="0" borderId="30" xfId="0" applyNumberFormat="1" applyFont="1" applyFill="1" applyBorder="1" applyAlignment="1" applyProtection="1">
      <alignment horizontal="center" vertical="center"/>
    </xf>
    <xf numFmtId="0" fontId="6" fillId="0" borderId="7" xfId="0" applyFont="1" applyFill="1" applyBorder="1" applyAlignment="1" applyProtection="1">
      <alignment vertical="center" wrapText="1"/>
    </xf>
    <xf numFmtId="0" fontId="6" fillId="0" borderId="35" xfId="0" applyFont="1" applyFill="1" applyBorder="1" applyProtection="1">
      <protection locked="0"/>
    </xf>
    <xf numFmtId="0" fontId="5" fillId="0" borderId="2" xfId="0" applyFont="1" applyBorder="1" applyAlignment="1" applyProtection="1">
      <alignment horizontal="center" vertical="center"/>
      <protection locked="0"/>
    </xf>
    <xf numFmtId="49" fontId="6" fillId="0" borderId="35" xfId="0" applyNumberFormat="1" applyFont="1" applyBorder="1" applyAlignment="1" applyProtection="1">
      <alignment horizontal="center" vertical="center" wrapText="1"/>
      <protection locked="0"/>
    </xf>
    <xf numFmtId="49" fontId="6" fillId="0" borderId="35" xfId="0" applyNumberFormat="1" applyFont="1" applyFill="1" applyBorder="1" applyAlignment="1" applyProtection="1">
      <alignment horizontal="center" vertical="center" wrapText="1"/>
      <protection locked="0"/>
    </xf>
    <xf numFmtId="0" fontId="6" fillId="0" borderId="35" xfId="0" applyFont="1" applyBorder="1" applyAlignment="1" applyProtection="1">
      <alignment horizontal="center" vertical="center"/>
      <protection locked="0"/>
    </xf>
    <xf numFmtId="0" fontId="6" fillId="0" borderId="67" xfId="0"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wrapText="1"/>
      <protection locked="0"/>
    </xf>
    <xf numFmtId="0" fontId="6" fillId="0" borderId="76" xfId="0" applyFont="1" applyFill="1" applyBorder="1" applyAlignment="1" applyProtection="1">
      <alignment horizontal="center" vertical="center" wrapText="1"/>
      <protection locked="0"/>
    </xf>
    <xf numFmtId="0" fontId="6" fillId="0" borderId="69" xfId="0" applyFont="1" applyFill="1" applyBorder="1" applyAlignment="1" applyProtection="1">
      <alignment horizontal="center" vertical="center" wrapText="1"/>
      <protection locked="0"/>
    </xf>
    <xf numFmtId="0" fontId="6" fillId="0" borderId="35" xfId="0" applyFont="1" applyFill="1" applyBorder="1" applyAlignment="1" applyProtection="1">
      <alignment horizontal="center" vertical="center" wrapText="1"/>
      <protection locked="0"/>
    </xf>
    <xf numFmtId="0" fontId="6" fillId="0" borderId="70" xfId="0" applyFont="1" applyFill="1" applyBorder="1" applyAlignment="1" applyProtection="1">
      <alignment horizontal="center" vertical="center" wrapText="1"/>
      <protection locked="0"/>
    </xf>
    <xf numFmtId="0" fontId="6" fillId="0" borderId="71" xfId="0" applyFont="1" applyFill="1" applyBorder="1" applyAlignment="1" applyProtection="1">
      <alignment horizontal="center" vertical="center" wrapText="1"/>
      <protection locked="0"/>
    </xf>
    <xf numFmtId="0" fontId="6" fillId="0" borderId="72" xfId="0" applyFont="1" applyFill="1" applyBorder="1" applyAlignment="1" applyProtection="1">
      <alignment horizontal="center" vertical="center" wrapText="1"/>
      <protection locked="0"/>
    </xf>
    <xf numFmtId="0" fontId="6" fillId="0" borderId="74" xfId="0" applyFont="1" applyFill="1" applyBorder="1" applyAlignment="1" applyProtection="1">
      <alignment horizontal="center" vertical="center" wrapText="1"/>
      <protection locked="0"/>
    </xf>
    <xf numFmtId="0" fontId="6" fillId="0" borderId="35" xfId="0" applyFont="1" applyFill="1" applyBorder="1" applyAlignment="1" applyProtection="1">
      <protection locked="0"/>
    </xf>
    <xf numFmtId="0" fontId="6" fillId="0" borderId="35" xfId="0" applyFont="1" applyFill="1" applyBorder="1" applyAlignment="1" applyProtection="1">
      <alignment vertical="center"/>
      <protection locked="0"/>
    </xf>
    <xf numFmtId="0" fontId="7" fillId="0" borderId="35" xfId="0" applyFont="1" applyBorder="1" applyAlignment="1" applyProtection="1">
      <alignment vertical="center" wrapText="1"/>
      <protection locked="0"/>
    </xf>
    <xf numFmtId="0" fontId="6" fillId="0" borderId="36" xfId="0" applyFont="1" applyBorder="1" applyAlignment="1" applyProtection="1">
      <alignment vertical="center" wrapText="1"/>
      <protection locked="0"/>
    </xf>
    <xf numFmtId="0" fontId="6" fillId="0" borderId="6" xfId="0" applyFont="1" applyBorder="1" applyAlignment="1" applyProtection="1">
      <alignment vertical="center" wrapText="1"/>
      <protection locked="0"/>
    </xf>
    <xf numFmtId="0" fontId="6" fillId="0" borderId="36" xfId="0" applyFont="1" applyFill="1" applyBorder="1" applyAlignment="1" applyProtection="1">
      <alignment horizontal="center" vertical="center" wrapText="1"/>
      <protection locked="0"/>
    </xf>
    <xf numFmtId="0" fontId="6" fillId="0" borderId="35" xfId="0" applyFont="1" applyFill="1" applyBorder="1" applyAlignment="1" applyProtection="1">
      <alignment horizontal="center"/>
      <protection locked="0"/>
    </xf>
    <xf numFmtId="0" fontId="6" fillId="0" borderId="35" xfId="0" applyFont="1" applyFill="1" applyBorder="1" applyAlignment="1" applyProtection="1">
      <alignment vertical="center" wrapText="1"/>
      <protection locked="0"/>
    </xf>
    <xf numFmtId="0" fontId="6" fillId="0" borderId="35" xfId="0" applyFont="1" applyFill="1" applyBorder="1" applyAlignment="1" applyProtection="1">
      <alignment horizontal="justify" vertical="center" wrapText="1"/>
      <protection locked="0"/>
    </xf>
    <xf numFmtId="0" fontId="6" fillId="0" borderId="38" xfId="0" applyFont="1" applyBorder="1" applyAlignment="1" applyProtection="1">
      <alignment textRotation="90"/>
    </xf>
    <xf numFmtId="0" fontId="9" fillId="2" borderId="0" xfId="0" applyFont="1" applyFill="1" applyBorder="1" applyAlignment="1" applyProtection="1">
      <alignment horizontal="center" vertical="top"/>
    </xf>
    <xf numFmtId="0" fontId="6" fillId="0" borderId="2" xfId="0" applyFont="1" applyBorder="1" applyAlignment="1" applyProtection="1">
      <alignment horizontal="center" vertical="center"/>
      <protection locked="0"/>
    </xf>
    <xf numFmtId="0" fontId="5" fillId="0" borderId="2" xfId="0" applyFont="1" applyFill="1" applyBorder="1" applyAlignment="1" applyProtection="1">
      <alignment horizontal="center" vertical="center"/>
      <protection locked="0"/>
    </xf>
    <xf numFmtId="0" fontId="6" fillId="0" borderId="41" xfId="0" applyFont="1" applyBorder="1" applyAlignment="1" applyProtection="1">
      <alignment horizontal="center" vertical="center"/>
      <protection locked="0"/>
    </xf>
    <xf numFmtId="0" fontId="6" fillId="0" borderId="42" xfId="0" applyFont="1" applyBorder="1" applyAlignment="1" applyProtection="1">
      <alignment horizontal="center" vertical="center"/>
      <protection locked="0"/>
    </xf>
    <xf numFmtId="0" fontId="6" fillId="0" borderId="43" xfId="0" applyFont="1" applyBorder="1" applyAlignment="1" applyProtection="1">
      <alignment horizontal="center" vertical="center"/>
      <protection locked="0"/>
    </xf>
    <xf numFmtId="0" fontId="6" fillId="0" borderId="8" xfId="0" applyFont="1" applyBorder="1" applyAlignment="1" applyProtection="1">
      <alignment horizontal="center" vertical="center"/>
    </xf>
    <xf numFmtId="0" fontId="6" fillId="0" borderId="19" xfId="0" applyFont="1" applyBorder="1" applyAlignment="1" applyProtection="1">
      <alignment horizontal="center" vertical="center"/>
    </xf>
    <xf numFmtId="0" fontId="6" fillId="0" borderId="9" xfId="0" applyFont="1" applyBorder="1" applyAlignment="1" applyProtection="1">
      <alignment horizontal="center" vertical="center"/>
    </xf>
    <xf numFmtId="0" fontId="30" fillId="0" borderId="0" xfId="0" applyFont="1" applyAlignment="1" applyProtection="1">
      <alignment textRotation="90"/>
    </xf>
    <xf numFmtId="0" fontId="6" fillId="0" borderId="0" xfId="0" applyFont="1" applyBorder="1" applyAlignment="1" applyProtection="1">
      <alignment textRotation="90"/>
    </xf>
    <xf numFmtId="0" fontId="6" fillId="0" borderId="0" xfId="0" applyFont="1" applyFill="1" applyAlignment="1" applyProtection="1">
      <alignment textRotation="90"/>
    </xf>
    <xf numFmtId="0" fontId="6" fillId="0" borderId="0" xfId="0" applyFont="1" applyFill="1" applyAlignment="1" applyProtection="1"/>
    <xf numFmtId="0" fontId="6" fillId="0" borderId="0" xfId="0" applyFont="1" applyBorder="1" applyAlignment="1" applyProtection="1">
      <alignment horizontal="center" vertical="center" textRotation="90"/>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textRotation="90"/>
    </xf>
    <xf numFmtId="0" fontId="6" fillId="0" borderId="0" xfId="0" applyFont="1" applyBorder="1" applyAlignment="1" applyProtection="1"/>
    <xf numFmtId="0" fontId="6" fillId="2" borderId="35" xfId="0" applyFont="1" applyFill="1" applyBorder="1" applyAlignment="1" applyProtection="1">
      <alignment horizontal="center" vertical="center" wrapText="1"/>
      <protection locked="0"/>
    </xf>
    <xf numFmtId="0" fontId="6" fillId="2" borderId="35" xfId="0" applyFont="1" applyFill="1" applyBorder="1" applyAlignment="1" applyProtection="1">
      <alignment horizontal="center" vertical="center" wrapText="1"/>
      <protection locked="0"/>
    </xf>
    <xf numFmtId="0" fontId="1" fillId="2" borderId="0" xfId="0" applyFont="1" applyFill="1" applyProtection="1"/>
    <xf numFmtId="0" fontId="6" fillId="2" borderId="35" xfId="0" applyFont="1" applyFill="1" applyBorder="1" applyAlignment="1" applyProtection="1">
      <protection locked="0"/>
    </xf>
    <xf numFmtId="0" fontId="6" fillId="9" borderId="0" xfId="0" applyFont="1" applyFill="1" applyProtection="1"/>
    <xf numFmtId="0" fontId="7" fillId="2" borderId="38" xfId="0" applyFont="1" applyFill="1" applyBorder="1" applyAlignment="1" applyProtection="1">
      <alignment vertical="center"/>
    </xf>
    <xf numFmtId="0" fontId="6" fillId="0" borderId="0" xfId="0" applyFont="1" applyFill="1" applyAlignment="1" applyProtection="1">
      <alignment horizontal="right"/>
    </xf>
    <xf numFmtId="0" fontId="6" fillId="2" borderId="0" xfId="0" applyFont="1" applyFill="1" applyAlignment="1" applyProtection="1">
      <alignment horizontal="center" vertical="top"/>
    </xf>
    <xf numFmtId="0" fontId="6" fillId="2" borderId="35" xfId="0" applyFont="1" applyFill="1" applyBorder="1" applyAlignment="1" applyProtection="1">
      <alignment horizontal="justify" vertical="center" wrapText="1"/>
      <protection locked="0"/>
    </xf>
    <xf numFmtId="0" fontId="13" fillId="2" borderId="35" xfId="0" applyFont="1" applyFill="1" applyBorder="1" applyAlignment="1" applyProtection="1">
      <alignment horizontal="center" vertical="center" textRotation="90" wrapText="1"/>
    </xf>
    <xf numFmtId="0" fontId="6" fillId="0" borderId="35"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wrapText="1"/>
      <protection hidden="1"/>
    </xf>
    <xf numFmtId="3" fontId="6" fillId="0" borderId="0" xfId="0" applyNumberFormat="1" applyFont="1" applyFill="1" applyBorder="1" applyProtection="1"/>
    <xf numFmtId="0" fontId="6" fillId="0" borderId="0" xfId="0" applyFont="1" applyFill="1" applyAlignment="1" applyProtection="1">
      <alignment horizontal="center"/>
    </xf>
    <xf numFmtId="0" fontId="6" fillId="0" borderId="0" xfId="0" applyFont="1" applyBorder="1" applyAlignment="1" applyProtection="1">
      <alignment horizontal="center" textRotation="90"/>
    </xf>
    <xf numFmtId="0" fontId="6" fillId="0" borderId="0" xfId="0" applyFont="1" applyBorder="1" applyAlignment="1" applyProtection="1">
      <alignment horizontal="center" vertical="center" textRotation="90" wrapText="1"/>
    </xf>
    <xf numFmtId="0" fontId="6" fillId="0" borderId="0" xfId="0" applyFont="1" applyAlignment="1" applyProtection="1">
      <alignment horizontal="center"/>
    </xf>
    <xf numFmtId="0" fontId="6" fillId="0" borderId="35" xfId="0" applyFont="1" applyBorder="1" applyAlignment="1" applyProtection="1">
      <alignment horizontal="center" vertical="center" textRotation="90" wrapText="1"/>
    </xf>
    <xf numFmtId="0" fontId="6" fillId="0" borderId="0" xfId="0" applyFont="1" applyBorder="1" applyAlignment="1" applyProtection="1">
      <alignment horizontal="center"/>
    </xf>
    <xf numFmtId="0" fontId="0" fillId="0" borderId="0" xfId="0" applyFont="1" applyBorder="1" applyProtection="1"/>
    <xf numFmtId="0" fontId="31" fillId="0" borderId="0" xfId="0" applyFont="1" applyAlignment="1" applyProtection="1">
      <alignment horizontal="right" vertical="center"/>
    </xf>
    <xf numFmtId="0" fontId="0" fillId="2" borderId="0" xfId="0" applyFont="1" applyFill="1"/>
    <xf numFmtId="0" fontId="6" fillId="10" borderId="0" xfId="0" applyFont="1" applyFill="1" applyProtection="1"/>
    <xf numFmtId="0" fontId="30" fillId="10" borderId="0" xfId="0" applyFont="1" applyFill="1" applyAlignment="1" applyProtection="1">
      <alignment textRotation="90"/>
    </xf>
    <xf numFmtId="0" fontId="6" fillId="0" borderId="0" xfId="0" applyNumberFormat="1" applyFont="1" applyProtection="1"/>
    <xf numFmtId="0" fontId="6" fillId="0" borderId="0" xfId="0" applyFont="1" applyBorder="1" applyAlignment="1" applyProtection="1">
      <alignment horizontal="center" textRotation="90"/>
    </xf>
    <xf numFmtId="0" fontId="6" fillId="0" borderId="0" xfId="0" applyFont="1" applyBorder="1" applyAlignment="1" applyProtection="1">
      <alignment horizontal="center" vertical="center" textRotation="90" wrapText="1"/>
    </xf>
    <xf numFmtId="0" fontId="6" fillId="0" borderId="0" xfId="0" applyFont="1" applyBorder="1" applyAlignment="1" applyProtection="1">
      <alignment horizontal="center"/>
    </xf>
    <xf numFmtId="0" fontId="0" fillId="2" borderId="0" xfId="0" applyFill="1" applyBorder="1" applyProtection="1"/>
    <xf numFmtId="0" fontId="0" fillId="2" borderId="0" xfId="0" applyFill="1" applyBorder="1"/>
    <xf numFmtId="0" fontId="0" fillId="2" borderId="0" xfId="0" applyFill="1" applyBorder="1" applyAlignment="1" applyProtection="1">
      <alignment textRotation="90"/>
    </xf>
    <xf numFmtId="0" fontId="6" fillId="0" borderId="0" xfId="0" applyFont="1" applyAlignment="1" applyProtection="1">
      <alignment horizontal="center" vertical="center"/>
    </xf>
    <xf numFmtId="0" fontId="0" fillId="2" borderId="0" xfId="0" applyFill="1" applyBorder="1" applyAlignment="1" applyProtection="1">
      <alignment horizontal="center" vertical="center"/>
    </xf>
    <xf numFmtId="0" fontId="0" fillId="2" borderId="0" xfId="0" applyFill="1" applyBorder="1" applyAlignment="1" applyProtection="1">
      <alignment vertical="center"/>
    </xf>
    <xf numFmtId="0" fontId="6" fillId="0" borderId="0" xfId="0" applyFont="1" applyBorder="1" applyAlignment="1" applyProtection="1">
      <alignment horizontal="center" vertical="center" textRotation="90" wrapText="1"/>
    </xf>
    <xf numFmtId="0" fontId="6" fillId="0" borderId="0" xfId="0" applyFont="1" applyAlignment="1" applyProtection="1">
      <alignment horizontal="right"/>
    </xf>
    <xf numFmtId="0" fontId="5" fillId="0" borderId="0" xfId="0" applyFont="1" applyProtection="1"/>
    <xf numFmtId="0" fontId="6" fillId="0" borderId="0" xfId="0" applyFont="1" applyFill="1" applyBorder="1" applyAlignment="1" applyProtection="1">
      <alignment horizontal="center" vertical="center" textRotation="90" wrapText="1"/>
    </xf>
    <xf numFmtId="0" fontId="6" fillId="0" borderId="14" xfId="0" applyFont="1" applyFill="1" applyBorder="1" applyAlignment="1" applyProtection="1">
      <alignment horizontal="center"/>
    </xf>
    <xf numFmtId="0" fontId="6" fillId="0" borderId="0" xfId="0" applyFont="1" applyFill="1" applyAlignment="1" applyProtection="1">
      <alignment horizontal="center" vertical="center"/>
    </xf>
    <xf numFmtId="0" fontId="27" fillId="0" borderId="0" xfId="0" applyFont="1" applyAlignment="1" applyProtection="1"/>
    <xf numFmtId="0" fontId="10" fillId="0" borderId="0" xfId="0" applyFont="1" applyAlignment="1">
      <alignment horizontal="right" vertical="center"/>
    </xf>
    <xf numFmtId="0" fontId="6" fillId="0" borderId="0" xfId="0" applyFont="1" applyFill="1" applyAlignment="1" applyProtection="1">
      <alignment horizontal="center" vertical="center" textRotation="90"/>
    </xf>
    <xf numFmtId="0" fontId="6" fillId="0" borderId="15" xfId="0" applyFont="1" applyFill="1" applyBorder="1" applyAlignment="1" applyProtection="1">
      <alignment horizontal="center"/>
    </xf>
    <xf numFmtId="0" fontId="6" fillId="0" borderId="0" xfId="0" applyFont="1" applyFill="1" applyBorder="1" applyAlignment="1" applyProtection="1">
      <alignment horizontal="center"/>
    </xf>
    <xf numFmtId="0" fontId="6" fillId="0" borderId="16" xfId="0" applyFont="1" applyFill="1" applyBorder="1" applyAlignment="1" applyProtection="1">
      <alignment horizontal="center"/>
    </xf>
    <xf numFmtId="0" fontId="6" fillId="0" borderId="15" xfId="0" applyFont="1" applyFill="1" applyBorder="1" applyAlignment="1" applyProtection="1">
      <alignment vertical="center"/>
    </xf>
    <xf numFmtId="0" fontId="6" fillId="0" borderId="16" xfId="0" applyFont="1" applyFill="1" applyBorder="1" applyAlignment="1" applyProtection="1">
      <alignment horizontal="center" vertical="top"/>
    </xf>
    <xf numFmtId="0" fontId="6" fillId="0" borderId="1" xfId="0" applyFont="1" applyFill="1" applyBorder="1" applyAlignment="1" applyProtection="1">
      <alignment horizontal="center" vertical="center"/>
    </xf>
    <xf numFmtId="0" fontId="6" fillId="0" borderId="18" xfId="0" applyFont="1" applyFill="1" applyBorder="1" applyAlignment="1" applyProtection="1">
      <alignment horizontal="center"/>
    </xf>
    <xf numFmtId="0" fontId="6" fillId="0" borderId="8" xfId="0" applyFont="1" applyFill="1" applyBorder="1" applyProtection="1"/>
    <xf numFmtId="0" fontId="6" fillId="0" borderId="19" xfId="0" applyFont="1" applyFill="1" applyBorder="1" applyProtection="1"/>
    <xf numFmtId="0" fontId="6" fillId="0" borderId="19" xfId="0" applyFont="1" applyFill="1" applyBorder="1" applyAlignment="1" applyProtection="1">
      <alignment vertical="top"/>
    </xf>
    <xf numFmtId="0" fontId="6" fillId="0" borderId="9" xfId="0" applyFont="1" applyFill="1" applyBorder="1" applyProtection="1"/>
    <xf numFmtId="0" fontId="6" fillId="2" borderId="19" xfId="0" applyFont="1" applyFill="1" applyBorder="1" applyProtection="1"/>
    <xf numFmtId="0" fontId="6" fillId="0" borderId="7" xfId="0" applyFont="1" applyFill="1" applyBorder="1" applyAlignment="1" applyProtection="1">
      <alignment horizontal="center" vertical="center"/>
    </xf>
    <xf numFmtId="0" fontId="6" fillId="0" borderId="35" xfId="0" applyNumberFormat="1" applyFont="1" applyBorder="1" applyAlignment="1" applyProtection="1">
      <alignment horizontal="center" vertical="center"/>
    </xf>
    <xf numFmtId="0" fontId="5" fillId="0" borderId="0" xfId="0" applyFont="1" applyFill="1" applyBorder="1" applyAlignment="1" applyProtection="1">
      <alignment vertical="center" textRotation="90" wrapText="1"/>
    </xf>
    <xf numFmtId="0" fontId="6" fillId="0" borderId="0" xfId="0" applyFont="1" applyFill="1" applyAlignment="1" applyProtection="1">
      <alignment horizontal="center" vertical="center"/>
    </xf>
    <xf numFmtId="0" fontId="5" fillId="0" borderId="35" xfId="0" applyFont="1" applyFill="1" applyBorder="1" applyAlignment="1" applyProtection="1">
      <alignment horizontal="center" vertical="center" textRotation="90" wrapText="1"/>
    </xf>
    <xf numFmtId="0" fontId="6" fillId="0" borderId="35" xfId="0" applyFont="1" applyFill="1" applyBorder="1" applyAlignment="1" applyProtection="1">
      <alignment horizontal="center" vertical="center" textRotation="90" wrapText="1"/>
    </xf>
    <xf numFmtId="0" fontId="5" fillId="2" borderId="0" xfId="0" applyFont="1" applyFill="1" applyBorder="1" applyAlignment="1">
      <alignment horizontal="center" vertical="center" textRotation="90" wrapText="1"/>
    </xf>
    <xf numFmtId="0" fontId="6" fillId="2" borderId="0" xfId="0" applyFont="1" applyFill="1" applyBorder="1" applyAlignment="1">
      <alignment horizontal="center" vertical="center" textRotation="90" wrapText="1"/>
    </xf>
    <xf numFmtId="0" fontId="6" fillId="9" borderId="0" xfId="0" applyFont="1" applyFill="1" applyBorder="1" applyAlignment="1" applyProtection="1">
      <protection locked="0"/>
    </xf>
    <xf numFmtId="0" fontId="0" fillId="2" borderId="0" xfId="0" applyFill="1"/>
    <xf numFmtId="9" fontId="0" fillId="2" borderId="0" xfId="0" applyNumberFormat="1" applyFill="1"/>
    <xf numFmtId="1" fontId="0" fillId="2" borderId="0" xfId="0" applyNumberFormat="1" applyFill="1"/>
    <xf numFmtId="0" fontId="6" fillId="2" borderId="0" xfId="0" applyFont="1" applyFill="1" applyAlignment="1" applyProtection="1">
      <alignment horizontal="center"/>
    </xf>
    <xf numFmtId="0" fontId="7" fillId="2" borderId="6" xfId="0" applyFont="1" applyFill="1" applyBorder="1" applyAlignment="1" applyProtection="1">
      <alignment vertical="center"/>
    </xf>
    <xf numFmtId="0" fontId="7" fillId="2" borderId="0" xfId="0" applyFont="1" applyFill="1" applyBorder="1" applyAlignment="1" applyProtection="1">
      <alignment vertical="center"/>
    </xf>
    <xf numFmtId="0" fontId="6" fillId="2" borderId="0" xfId="0" applyFont="1" applyFill="1" applyAlignment="1" applyProtection="1">
      <alignment horizontal="right"/>
    </xf>
    <xf numFmtId="0" fontId="6" fillId="2" borderId="0" xfId="0" applyFont="1" applyFill="1" applyAlignment="1">
      <alignment textRotation="90"/>
    </xf>
    <xf numFmtId="0" fontId="6" fillId="2" borderId="0" xfId="0" applyFont="1" applyFill="1"/>
    <xf numFmtId="0" fontId="6" fillId="2" borderId="0" xfId="0" applyFont="1" applyFill="1" applyBorder="1" applyAlignment="1" applyProtection="1">
      <alignment horizontal="center" vertical="center" textRotation="90" wrapText="1"/>
    </xf>
    <xf numFmtId="0" fontId="6" fillId="0" borderId="0" xfId="0" applyFont="1" applyFill="1" applyBorder="1" applyAlignment="1" applyProtection="1">
      <alignment horizontal="center" vertical="center" textRotation="90" wrapText="1"/>
    </xf>
    <xf numFmtId="0" fontId="6" fillId="0" borderId="0" xfId="0" applyFont="1" applyFill="1" applyAlignment="1" applyProtection="1">
      <alignment horizontal="center" vertical="center"/>
    </xf>
    <xf numFmtId="0" fontId="6" fillId="0" borderId="35" xfId="0" applyFont="1" applyFill="1" applyBorder="1" applyAlignment="1" applyProtection="1">
      <alignment horizontal="center" vertical="center"/>
    </xf>
    <xf numFmtId="0" fontId="6" fillId="0" borderId="35" xfId="0" applyFont="1" applyFill="1" applyBorder="1" applyAlignment="1" applyProtection="1">
      <alignment horizontal="center"/>
    </xf>
    <xf numFmtId="0" fontId="30" fillId="2" borderId="0" xfId="0" applyFont="1" applyFill="1" applyAlignment="1" applyProtection="1">
      <alignment textRotation="90"/>
    </xf>
    <xf numFmtId="0" fontId="6" fillId="0" borderId="35" xfId="0" applyFont="1" applyFill="1" applyBorder="1" applyAlignment="1" applyProtection="1">
      <alignment horizontal="center" vertical="center"/>
    </xf>
    <xf numFmtId="0" fontId="6" fillId="0" borderId="19" xfId="0" applyFont="1" applyFill="1" applyBorder="1" applyAlignment="1" applyProtection="1">
      <alignment horizontal="center" vertical="center" textRotation="90" wrapText="1"/>
    </xf>
    <xf numFmtId="0" fontId="6" fillId="0" borderId="8" xfId="0" applyFont="1" applyFill="1" applyBorder="1" applyAlignment="1" applyProtection="1">
      <alignment horizontal="center" vertical="center" textRotation="90" wrapText="1"/>
    </xf>
    <xf numFmtId="0" fontId="6" fillId="0" borderId="35" xfId="0" applyFont="1" applyFill="1" applyBorder="1" applyAlignment="1" applyProtection="1"/>
    <xf numFmtId="0" fontId="5" fillId="2" borderId="0" xfId="0" applyFont="1" applyFill="1" applyBorder="1" applyAlignment="1" applyProtection="1">
      <alignment vertical="center" wrapText="1"/>
    </xf>
    <xf numFmtId="0" fontId="6" fillId="2" borderId="0" xfId="0" applyFont="1" applyFill="1" applyBorder="1" applyAlignment="1" applyProtection="1">
      <alignment vertical="center" textRotation="90" wrapText="1"/>
    </xf>
    <xf numFmtId="0" fontId="6" fillId="2" borderId="0" xfId="0" applyFont="1" applyFill="1" applyBorder="1" applyAlignment="1" applyProtection="1"/>
    <xf numFmtId="0" fontId="6" fillId="2" borderId="0" xfId="0" applyFont="1" applyFill="1" applyBorder="1" applyAlignment="1" applyProtection="1">
      <alignment vertical="center" wrapText="1"/>
    </xf>
    <xf numFmtId="0" fontId="6" fillId="0" borderId="0" xfId="0" applyFont="1" applyFill="1" applyAlignment="1" applyProtection="1">
      <alignment horizontal="center" vertical="center"/>
    </xf>
    <xf numFmtId="0" fontId="6" fillId="0" borderId="0" xfId="0" applyFont="1" applyFill="1" applyBorder="1" applyAlignment="1" applyProtection="1">
      <alignment horizontal="center" vertical="center" textRotation="90" wrapText="1"/>
    </xf>
    <xf numFmtId="0" fontId="6" fillId="2" borderId="35" xfId="0" applyFont="1" applyFill="1" applyBorder="1" applyAlignment="1" applyProtection="1">
      <alignment horizontal="center" vertical="center" textRotation="90"/>
    </xf>
    <xf numFmtId="0" fontId="6" fillId="2" borderId="35" xfId="0" applyFont="1" applyFill="1" applyBorder="1" applyAlignment="1" applyProtection="1">
      <alignment horizontal="center" vertical="center" wrapText="1"/>
      <protection locked="0"/>
    </xf>
    <xf numFmtId="0" fontId="6" fillId="2" borderId="36" xfId="0" applyFont="1" applyFill="1" applyBorder="1" applyAlignment="1" applyProtection="1">
      <alignment horizontal="center" vertical="center" textRotation="90"/>
    </xf>
    <xf numFmtId="0" fontId="6" fillId="0" borderId="14" xfId="0" applyFont="1" applyFill="1" applyBorder="1" applyAlignment="1" applyProtection="1">
      <alignment horizontal="center"/>
    </xf>
    <xf numFmtId="0" fontId="6" fillId="7" borderId="0" xfId="0" applyFont="1" applyFill="1" applyBorder="1" applyProtection="1"/>
    <xf numFmtId="0" fontId="6" fillId="0" borderId="0" xfId="0" applyFont="1" applyFill="1" applyAlignment="1" applyProtection="1">
      <alignment horizontal="center"/>
    </xf>
    <xf numFmtId="0" fontId="6" fillId="0" borderId="0" xfId="0" applyFont="1" applyBorder="1" applyAlignment="1" applyProtection="1">
      <alignment horizontal="center" vertical="center" textRotation="90" wrapText="1"/>
    </xf>
    <xf numFmtId="0" fontId="6" fillId="0" borderId="0" xfId="0" applyFont="1" applyFill="1" applyAlignment="1" applyProtection="1">
      <alignment horizontal="center" vertical="center"/>
    </xf>
    <xf numFmtId="0" fontId="6" fillId="0" borderId="0" xfId="0" applyFont="1" applyFill="1" applyBorder="1" applyAlignment="1" applyProtection="1">
      <alignment textRotation="90" wrapText="1"/>
    </xf>
    <xf numFmtId="3" fontId="6" fillId="0" borderId="0" xfId="0" applyNumberFormat="1" applyFont="1" applyFill="1" applyBorder="1" applyAlignment="1" applyProtection="1">
      <alignment horizontal="center" vertical="center"/>
    </xf>
    <xf numFmtId="0" fontId="6" fillId="0" borderId="0" xfId="0" applyFont="1" applyFill="1" applyAlignment="1" applyProtection="1">
      <alignment horizontal="center"/>
    </xf>
    <xf numFmtId="0" fontId="6" fillId="0" borderId="0" xfId="0" applyFont="1" applyBorder="1" applyAlignment="1" applyProtection="1">
      <alignment horizontal="center" textRotation="90"/>
    </xf>
    <xf numFmtId="0" fontId="6" fillId="0" borderId="0" xfId="0" applyFont="1" applyBorder="1" applyAlignment="1" applyProtection="1">
      <alignment horizontal="center" vertical="center" textRotation="90" wrapText="1"/>
    </xf>
    <xf numFmtId="0" fontId="6" fillId="0" borderId="0" xfId="0" applyFont="1" applyFill="1" applyAlignment="1" applyProtection="1">
      <alignment horizontal="center" vertical="center"/>
    </xf>
    <xf numFmtId="0" fontId="6" fillId="0" borderId="35" xfId="0" applyFont="1" applyFill="1" applyBorder="1" applyAlignment="1" applyProtection="1">
      <alignment horizontal="center" vertical="center" wrapText="1"/>
      <protection locked="0"/>
    </xf>
    <xf numFmtId="0" fontId="6" fillId="2" borderId="35" xfId="0" applyFont="1" applyFill="1" applyBorder="1" applyAlignment="1" applyProtection="1">
      <alignment horizontal="center" vertical="center" wrapText="1"/>
      <protection locked="0"/>
    </xf>
    <xf numFmtId="0" fontId="6" fillId="0" borderId="35" xfId="0" applyFont="1" applyFill="1" applyBorder="1" applyAlignment="1" applyProtection="1">
      <alignment horizontal="center" vertical="center" textRotation="90" wrapText="1"/>
    </xf>
    <xf numFmtId="0" fontId="5" fillId="0" borderId="35" xfId="0" applyFont="1" applyBorder="1" applyAlignment="1" applyProtection="1">
      <alignment horizontal="center" vertical="center" textRotation="90"/>
    </xf>
    <xf numFmtId="0" fontId="6" fillId="0" borderId="0" xfId="0" applyFont="1" applyFill="1" applyAlignment="1" applyProtection="1">
      <alignment horizontal="center" vertical="center"/>
    </xf>
    <xf numFmtId="0" fontId="6" fillId="2" borderId="35" xfId="0" applyFont="1" applyFill="1" applyBorder="1" applyAlignment="1" applyProtection="1">
      <alignment horizontal="center" vertical="center" wrapText="1"/>
      <protection locked="0"/>
    </xf>
    <xf numFmtId="0" fontId="6" fillId="0" borderId="35" xfId="0" applyFont="1" applyFill="1" applyBorder="1" applyAlignment="1" applyProtection="1">
      <alignment horizontal="center" vertical="center" wrapText="1"/>
      <protection locked="0"/>
    </xf>
    <xf numFmtId="0" fontId="6" fillId="0" borderId="35" xfId="0" applyFont="1" applyFill="1" applyBorder="1" applyAlignment="1" applyProtection="1">
      <alignment horizontal="center" vertical="center"/>
      <protection locked="0"/>
    </xf>
    <xf numFmtId="0" fontId="5" fillId="0" borderId="35" xfId="0" applyFont="1" applyBorder="1" applyAlignment="1" applyProtection="1">
      <alignment horizontal="center" vertical="center" textRotation="90"/>
    </xf>
    <xf numFmtId="0" fontId="6" fillId="0" borderId="35" xfId="0" applyFont="1" applyFill="1" applyBorder="1" applyAlignment="1" applyProtection="1">
      <alignment horizontal="center" vertical="center"/>
    </xf>
    <xf numFmtId="0" fontId="6" fillId="0" borderId="35" xfId="0" applyFont="1" applyFill="1" applyBorder="1" applyAlignment="1" applyProtection="1">
      <alignment horizontal="center" vertical="center" textRotation="90" wrapText="1"/>
    </xf>
    <xf numFmtId="0" fontId="5" fillId="2" borderId="2" xfId="0" applyNumberFormat="1" applyFont="1" applyFill="1" applyBorder="1" applyAlignment="1" applyProtection="1">
      <alignment horizontal="center" vertical="center"/>
      <protection locked="0"/>
    </xf>
    <xf numFmtId="0" fontId="5" fillId="2" borderId="2" xfId="0" applyNumberFormat="1" applyFont="1" applyFill="1" applyBorder="1" applyAlignment="1" applyProtection="1">
      <alignment horizontal="center" vertical="center"/>
      <protection hidden="1"/>
    </xf>
    <xf numFmtId="0" fontId="0" fillId="2" borderId="0" xfId="0" applyFill="1" applyAlignment="1">
      <alignment horizontal="center" vertical="center"/>
    </xf>
    <xf numFmtId="9" fontId="0" fillId="2" borderId="0" xfId="0" applyNumberFormat="1" applyFill="1" applyAlignment="1">
      <alignment horizontal="center" vertical="center"/>
    </xf>
    <xf numFmtId="0" fontId="6" fillId="12" borderId="35" xfId="0" applyFont="1" applyFill="1" applyBorder="1" applyAlignment="1" applyProtection="1">
      <alignment horizontal="center" vertical="center" wrapText="1"/>
      <protection locked="0"/>
    </xf>
    <xf numFmtId="0" fontId="6" fillId="12" borderId="0" xfId="0" applyFont="1" applyFill="1" applyAlignment="1" applyProtection="1">
      <alignment horizontal="center" vertical="center"/>
    </xf>
    <xf numFmtId="0" fontId="0" fillId="2" borderId="35" xfId="0" applyFill="1" applyBorder="1" applyAlignment="1">
      <alignment horizontal="center" vertical="center"/>
    </xf>
    <xf numFmtId="0" fontId="6" fillId="2" borderId="0" xfId="0" applyFont="1" applyFill="1" applyAlignment="1" applyProtection="1">
      <alignment horizontal="center" vertical="center"/>
    </xf>
    <xf numFmtId="9" fontId="6" fillId="0" borderId="0" xfId="0" applyNumberFormat="1" applyFont="1" applyFill="1" applyProtection="1"/>
    <xf numFmtId="0" fontId="6" fillId="0" borderId="0" xfId="0" applyFont="1" applyFill="1" applyAlignment="1" applyProtection="1">
      <alignment horizontal="center" vertical="center"/>
    </xf>
    <xf numFmtId="0" fontId="6" fillId="11" borderId="0" xfId="0" applyFont="1" applyFill="1" applyProtection="1"/>
    <xf numFmtId="0" fontId="6" fillId="13" borderId="0" xfId="0" applyFont="1" applyFill="1" applyBorder="1" applyAlignment="1" applyProtection="1">
      <alignment horizontal="center" vertical="center" textRotation="90"/>
    </xf>
    <xf numFmtId="0" fontId="6" fillId="13" borderId="0" xfId="0" applyFont="1" applyFill="1" applyBorder="1" applyProtection="1"/>
    <xf numFmtId="0" fontId="5" fillId="11" borderId="0" xfId="0" applyFont="1" applyFill="1" applyProtection="1"/>
    <xf numFmtId="0" fontId="5" fillId="0" borderId="0" xfId="0" applyFont="1" applyFill="1" applyBorder="1" applyAlignment="1" applyProtection="1">
      <alignment vertical="center"/>
    </xf>
    <xf numFmtId="0" fontId="6" fillId="0" borderId="0" xfId="0" applyFont="1" applyFill="1" applyBorder="1" applyAlignment="1" applyProtection="1">
      <alignment vertical="center"/>
    </xf>
    <xf numFmtId="0" fontId="6" fillId="0" borderId="0" xfId="0" applyFont="1" applyBorder="1" applyAlignment="1" applyProtection="1">
      <alignment vertical="center"/>
      <protection locked="0"/>
    </xf>
    <xf numFmtId="0" fontId="0" fillId="2" borderId="35" xfId="0" applyFill="1" applyBorder="1" applyAlignment="1">
      <alignment horizontal="center" vertical="center"/>
    </xf>
    <xf numFmtId="0" fontId="6" fillId="0" borderId="0" xfId="0" applyFont="1" applyFill="1" applyAlignment="1" applyProtection="1">
      <alignment horizontal="center" vertical="center"/>
    </xf>
    <xf numFmtId="0" fontId="5" fillId="0" borderId="35" xfId="0" applyFont="1" applyFill="1" applyBorder="1" applyAlignment="1" applyProtection="1">
      <alignment horizontal="center" vertical="center" textRotation="90" wrapText="1"/>
    </xf>
    <xf numFmtId="0" fontId="6" fillId="0" borderId="0" xfId="0" applyFont="1" applyFill="1" applyAlignment="1" applyProtection="1">
      <alignment horizontal="justify" vertical="center"/>
    </xf>
    <xf numFmtId="0" fontId="2" fillId="0" borderId="0" xfId="0" applyFont="1" applyAlignment="1" applyProtection="1">
      <alignment horizontal="center" vertical="center"/>
    </xf>
    <xf numFmtId="0" fontId="6" fillId="0" borderId="35" xfId="0" applyFont="1" applyFill="1" applyBorder="1" applyAlignment="1" applyProtection="1">
      <alignment horizontal="center" vertical="center" textRotation="90" wrapText="1"/>
    </xf>
    <xf numFmtId="0" fontId="6" fillId="0" borderId="0" xfId="0" applyFont="1" applyBorder="1" applyAlignment="1" applyProtection="1">
      <alignment horizontal="center" vertical="center"/>
    </xf>
    <xf numFmtId="0" fontId="6" fillId="2" borderId="35" xfId="0" applyFont="1" applyFill="1" applyBorder="1" applyAlignment="1" applyProtection="1">
      <alignment horizontal="center" vertical="center" wrapText="1"/>
      <protection locked="0"/>
    </xf>
    <xf numFmtId="0" fontId="6" fillId="2" borderId="35" xfId="0" applyFont="1" applyFill="1" applyBorder="1" applyAlignment="1" applyProtection="1">
      <alignment horizontal="center" vertical="center"/>
      <protection locked="0"/>
    </xf>
    <xf numFmtId="0" fontId="1" fillId="8" borderId="0" xfId="0" applyFont="1" applyFill="1"/>
    <xf numFmtId="1" fontId="0" fillId="0" borderId="111" xfId="0" applyNumberFormat="1" applyBorder="1"/>
    <xf numFmtId="1" fontId="0" fillId="0" borderId="112" xfId="0" applyNumberFormat="1" applyBorder="1"/>
    <xf numFmtId="1" fontId="0" fillId="0" borderId="113" xfId="0" applyNumberFormat="1" applyBorder="1"/>
    <xf numFmtId="1" fontId="0" fillId="0" borderId="114" xfId="0" applyNumberFormat="1" applyBorder="1"/>
    <xf numFmtId="1" fontId="0" fillId="0" borderId="115" xfId="0" applyNumberFormat="1" applyBorder="1"/>
    <xf numFmtId="1" fontId="0" fillId="0" borderId="116" xfId="0" applyNumberFormat="1" applyBorder="1"/>
    <xf numFmtId="0" fontId="5" fillId="0" borderId="117" xfId="0" applyFont="1" applyBorder="1" applyAlignment="1" applyProtection="1">
      <alignment horizontal="center" vertical="center"/>
      <protection hidden="1"/>
    </xf>
    <xf numFmtId="0" fontId="5" fillId="0" borderId="63" xfId="0" applyFont="1" applyBorder="1" applyAlignment="1" applyProtection="1">
      <alignment horizontal="center" vertical="center"/>
      <protection hidden="1"/>
    </xf>
    <xf numFmtId="0" fontId="34" fillId="0" borderId="63" xfId="0" applyFont="1" applyBorder="1" applyAlignment="1" applyProtection="1">
      <alignment horizontal="center" vertical="center"/>
      <protection hidden="1"/>
    </xf>
    <xf numFmtId="0" fontId="5" fillId="0" borderId="35" xfId="0" applyFont="1" applyBorder="1" applyAlignment="1" applyProtection="1">
      <alignment horizontal="center" vertical="center" wrapText="1"/>
      <protection hidden="1"/>
    </xf>
    <xf numFmtId="0" fontId="5" fillId="0" borderId="35" xfId="0" applyFont="1" applyFill="1" applyBorder="1" applyAlignment="1" applyProtection="1">
      <alignment horizontal="center"/>
      <protection hidden="1"/>
    </xf>
    <xf numFmtId="0" fontId="5" fillId="0" borderId="35" xfId="0" applyFont="1" applyBorder="1" applyAlignment="1" applyProtection="1">
      <alignment horizontal="center" vertical="center"/>
      <protection hidden="1"/>
    </xf>
    <xf numFmtId="0" fontId="5" fillId="0" borderId="35" xfId="0" applyFont="1" applyFill="1" applyBorder="1" applyAlignment="1" applyProtection="1">
      <alignment horizontal="center" vertical="center"/>
      <protection hidden="1"/>
    </xf>
    <xf numFmtId="0" fontId="13" fillId="0" borderId="35" xfId="0" applyFont="1" applyBorder="1" applyAlignment="1" applyProtection="1">
      <alignment horizontal="center" vertical="center" wrapText="1"/>
      <protection hidden="1"/>
    </xf>
    <xf numFmtId="0" fontId="29" fillId="0" borderId="35" xfId="0" applyFont="1" applyBorder="1" applyAlignment="1" applyProtection="1">
      <alignment horizontal="center" vertical="center"/>
      <protection hidden="1"/>
    </xf>
    <xf numFmtId="0" fontId="6" fillId="0" borderId="0" xfId="0" applyFont="1" applyFill="1" applyProtection="1">
      <protection hidden="1"/>
    </xf>
    <xf numFmtId="0" fontId="5" fillId="0" borderId="35" xfId="0" applyFont="1" applyFill="1" applyBorder="1" applyAlignment="1" applyProtection="1">
      <alignment horizontal="center" vertical="center" wrapText="1"/>
      <protection hidden="1"/>
    </xf>
    <xf numFmtId="0" fontId="1" fillId="0" borderId="0" xfId="0" applyFont="1" applyAlignment="1" applyProtection="1">
      <alignment horizontal="center" vertical="center"/>
    </xf>
    <xf numFmtId="0" fontId="1" fillId="0" borderId="51" xfId="0" applyFont="1" applyBorder="1" applyProtection="1"/>
    <xf numFmtId="0" fontId="1" fillId="0" borderId="52" xfId="0" applyFont="1" applyBorder="1" applyProtection="1"/>
    <xf numFmtId="0" fontId="1" fillId="0" borderId="53" xfId="0" applyFont="1" applyBorder="1" applyProtection="1"/>
    <xf numFmtId="0" fontId="21" fillId="0" borderId="0" xfId="0" applyFont="1" applyAlignment="1" applyProtection="1">
      <alignment horizontal="center" vertical="center"/>
    </xf>
    <xf numFmtId="0" fontId="1" fillId="0" borderId="54" xfId="0" applyFont="1" applyBorder="1" applyProtection="1"/>
    <xf numFmtId="0" fontId="6" fillId="0" borderId="55" xfId="0" applyFont="1" applyBorder="1" applyAlignment="1" applyProtection="1">
      <alignment vertical="center" wrapText="1"/>
    </xf>
    <xf numFmtId="0" fontId="1" fillId="0" borderId="55" xfId="0" applyFont="1" applyBorder="1" applyProtection="1"/>
    <xf numFmtId="0" fontId="23" fillId="0" borderId="55" xfId="0" applyFont="1" applyBorder="1" applyAlignment="1" applyProtection="1">
      <alignment vertical="center" wrapText="1"/>
    </xf>
    <xf numFmtId="0" fontId="1" fillId="0" borderId="56" xfId="0" applyFont="1" applyBorder="1" applyProtection="1"/>
    <xf numFmtId="0" fontId="1" fillId="0" borderId="57" xfId="0" applyFont="1" applyBorder="1" applyProtection="1"/>
    <xf numFmtId="0" fontId="1" fillId="0" borderId="58" xfId="0" applyFont="1" applyBorder="1" applyProtection="1"/>
    <xf numFmtId="0" fontId="3" fillId="0" borderId="0" xfId="0" applyFont="1" applyBorder="1" applyAlignment="1" applyProtection="1">
      <alignment vertical="top"/>
    </xf>
    <xf numFmtId="0" fontId="6" fillId="0" borderId="0" xfId="0" applyFont="1" applyFill="1" applyAlignment="1" applyProtection="1">
      <alignment horizontal="justify" vertical="center" wrapText="1"/>
    </xf>
    <xf numFmtId="0" fontId="5" fillId="0" borderId="0" xfId="0" applyFont="1" applyFill="1" applyProtection="1"/>
    <xf numFmtId="0" fontId="6" fillId="0" borderId="0" xfId="0" applyFont="1" applyFill="1" applyAlignment="1" applyProtection="1">
      <alignment vertical="center" wrapText="1"/>
    </xf>
    <xf numFmtId="0" fontId="6" fillId="0" borderId="0" xfId="0" applyFont="1" applyFill="1" applyAlignment="1" applyProtection="1">
      <alignment wrapText="1"/>
    </xf>
    <xf numFmtId="0" fontId="6" fillId="0" borderId="0" xfId="0" applyFont="1" applyFill="1" applyAlignment="1" applyProtection="1">
      <alignment horizontal="justify" wrapText="1"/>
    </xf>
    <xf numFmtId="0" fontId="17" fillId="3" borderId="45" xfId="0" applyFont="1" applyFill="1" applyBorder="1" applyProtection="1"/>
    <xf numFmtId="0" fontId="18" fillId="3" borderId="46" xfId="0" applyFont="1" applyFill="1" applyBorder="1" applyProtection="1"/>
    <xf numFmtId="0" fontId="17" fillId="3" borderId="46" xfId="0" applyFont="1" applyFill="1" applyBorder="1" applyProtection="1"/>
    <xf numFmtId="0" fontId="17" fillId="3" borderId="47" xfId="0" applyFont="1" applyFill="1" applyBorder="1" applyProtection="1"/>
    <xf numFmtId="0" fontId="6" fillId="3" borderId="45" xfId="0" applyFont="1" applyFill="1" applyBorder="1" applyProtection="1"/>
    <xf numFmtId="0" fontId="18" fillId="3" borderId="46" xfId="0" applyFont="1" applyFill="1" applyBorder="1" applyAlignment="1" applyProtection="1">
      <alignment vertical="center"/>
    </xf>
    <xf numFmtId="0" fontId="6" fillId="3" borderId="46" xfId="0" applyFont="1" applyFill="1" applyBorder="1" applyProtection="1"/>
    <xf numFmtId="0" fontId="6" fillId="3" borderId="47" xfId="0" applyFont="1" applyFill="1" applyBorder="1" applyProtection="1"/>
    <xf numFmtId="0" fontId="17" fillId="3" borderId="48" xfId="0" applyFont="1" applyFill="1" applyBorder="1" applyProtection="1"/>
    <xf numFmtId="0" fontId="17" fillId="3" borderId="50" xfId="0" applyFont="1" applyFill="1" applyBorder="1" applyProtection="1"/>
    <xf numFmtId="0" fontId="6" fillId="3" borderId="48" xfId="0" applyFont="1" applyFill="1" applyBorder="1" applyProtection="1"/>
    <xf numFmtId="0" fontId="6" fillId="3" borderId="50" xfId="0" applyFont="1" applyFill="1" applyBorder="1" applyProtection="1"/>
    <xf numFmtId="0" fontId="6" fillId="0" borderId="51" xfId="0" applyFont="1" applyBorder="1" applyProtection="1"/>
    <xf numFmtId="0" fontId="6" fillId="0" borderId="52" xfId="0" applyFont="1" applyBorder="1" applyProtection="1"/>
    <xf numFmtId="0" fontId="6" fillId="0" borderId="53" xfId="0" applyFont="1" applyBorder="1" applyProtection="1"/>
    <xf numFmtId="0" fontId="6" fillId="0" borderId="54" xfId="0" applyFont="1" applyBorder="1" applyProtection="1"/>
    <xf numFmtId="0" fontId="6" fillId="0" borderId="55" xfId="0" applyFont="1" applyBorder="1" applyProtection="1"/>
    <xf numFmtId="0" fontId="6" fillId="0" borderId="56" xfId="0" applyFont="1" applyBorder="1" applyProtection="1"/>
    <xf numFmtId="0" fontId="6" fillId="0" borderId="57" xfId="0" applyFont="1" applyBorder="1" applyProtection="1"/>
    <xf numFmtId="0" fontId="6" fillId="0" borderId="58" xfId="0" applyFont="1" applyBorder="1" applyProtection="1"/>
    <xf numFmtId="0" fontId="6" fillId="0" borderId="57" xfId="0" applyFont="1" applyBorder="1" applyAlignment="1" applyProtection="1">
      <alignment vertical="center"/>
    </xf>
    <xf numFmtId="0" fontId="6" fillId="2" borderId="0" xfId="0" applyFont="1" applyFill="1" applyAlignment="1" applyProtection="1">
      <alignment horizontal="center" vertical="center"/>
      <protection locked="0"/>
    </xf>
    <xf numFmtId="0" fontId="5" fillId="2" borderId="35" xfId="0" applyFont="1" applyFill="1" applyBorder="1" applyAlignment="1" applyProtection="1">
      <alignment horizontal="center" vertical="center" wrapText="1"/>
      <protection locked="0"/>
    </xf>
    <xf numFmtId="0" fontId="6" fillId="2" borderId="0" xfId="0" applyNumberFormat="1" applyFont="1" applyFill="1" applyAlignment="1" applyProtection="1">
      <alignment horizontal="center" vertical="center"/>
    </xf>
    <xf numFmtId="0" fontId="6" fillId="2" borderId="0" xfId="0" applyNumberFormat="1" applyFont="1" applyFill="1" applyAlignment="1" applyProtection="1">
      <alignment horizontal="center"/>
    </xf>
    <xf numFmtId="0" fontId="6" fillId="0" borderId="35" xfId="0" applyFont="1" applyFill="1" applyBorder="1" applyAlignment="1" applyProtection="1">
      <alignment horizontal="center" vertical="center" wrapText="1"/>
      <protection locked="0"/>
    </xf>
    <xf numFmtId="0" fontId="6" fillId="2" borderId="35" xfId="0" applyFont="1" applyFill="1" applyBorder="1" applyAlignment="1" applyProtection="1">
      <alignment horizontal="center" vertical="center"/>
      <protection locked="0"/>
    </xf>
    <xf numFmtId="0" fontId="6" fillId="0" borderId="0" xfId="0" applyFont="1" applyFill="1" applyAlignment="1" applyProtection="1">
      <alignment horizontal="center" vertical="center"/>
    </xf>
    <xf numFmtId="0" fontId="5" fillId="0" borderId="35" xfId="0" applyFont="1" applyFill="1" applyBorder="1" applyAlignment="1" applyProtection="1">
      <alignment horizontal="center" vertical="center"/>
      <protection hidden="1"/>
    </xf>
    <xf numFmtId="0" fontId="29" fillId="0" borderId="35" xfId="0" applyFont="1" applyBorder="1" applyAlignment="1" applyProtection="1">
      <alignment horizontal="center" vertical="center"/>
      <protection hidden="1"/>
    </xf>
    <xf numFmtId="0" fontId="6" fillId="0" borderId="35" xfId="0" applyFont="1" applyFill="1" applyBorder="1" applyAlignment="1" applyProtection="1">
      <alignment horizontal="center" vertical="center"/>
    </xf>
    <xf numFmtId="0" fontId="6" fillId="2" borderId="35" xfId="0" applyFont="1" applyFill="1" applyBorder="1" applyAlignment="1" applyProtection="1">
      <alignment horizontal="center" wrapText="1"/>
    </xf>
    <xf numFmtId="0" fontId="15" fillId="0" borderId="0" xfId="1" applyFont="1" applyAlignment="1" applyProtection="1">
      <alignment horizontal="justify"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0" borderId="0" xfId="0" applyFont="1" applyAlignment="1">
      <alignment horizontal="center" wrapText="1"/>
    </xf>
    <xf numFmtId="0" fontId="5" fillId="0" borderId="64" xfId="0" applyFont="1" applyBorder="1" applyAlignment="1" applyProtection="1">
      <alignment horizontal="center" vertical="center"/>
      <protection locked="0"/>
    </xf>
    <xf numFmtId="0" fontId="5" fillId="0" borderId="65" xfId="0" applyFont="1" applyBorder="1" applyAlignment="1" applyProtection="1">
      <alignment horizontal="center" vertical="center"/>
      <protection locked="0"/>
    </xf>
    <xf numFmtId="0" fontId="5" fillId="0" borderId="66" xfId="0" applyFont="1" applyBorder="1" applyAlignment="1" applyProtection="1">
      <alignment horizontal="center" vertical="center"/>
      <protection locked="0"/>
    </xf>
    <xf numFmtId="0" fontId="6" fillId="0" borderId="0" xfId="0" applyFont="1" applyBorder="1" applyAlignment="1" applyProtection="1">
      <alignment horizontal="justify" vertical="center" wrapText="1"/>
    </xf>
    <xf numFmtId="0" fontId="2" fillId="0" borderId="0" xfId="0" applyFont="1" applyAlignment="1" applyProtection="1">
      <alignment horizontal="center" wrapText="1"/>
    </xf>
    <xf numFmtId="0" fontId="2" fillId="0" borderId="0" xfId="0" applyFont="1" applyAlignment="1" applyProtection="1">
      <alignment horizontal="center"/>
    </xf>
    <xf numFmtId="0" fontId="2" fillId="0" borderId="0" xfId="0" applyFont="1" applyAlignment="1" applyProtection="1">
      <alignment horizontal="center" vertical="center" wrapText="1"/>
    </xf>
    <xf numFmtId="0" fontId="2" fillId="0" borderId="0" xfId="0" applyFont="1" applyAlignment="1" applyProtection="1">
      <alignment horizontal="center" vertical="center"/>
    </xf>
    <xf numFmtId="0" fontId="16" fillId="0" borderId="0" xfId="1" applyFont="1" applyAlignment="1" applyProtection="1">
      <alignment horizontal="right" vertical="center"/>
      <protection locked="0"/>
    </xf>
    <xf numFmtId="0" fontId="5" fillId="0" borderId="64" xfId="0" applyFont="1" applyBorder="1" applyAlignment="1" applyProtection="1">
      <alignment horizontal="justify" vertical="center" wrapText="1"/>
      <protection hidden="1"/>
    </xf>
    <xf numFmtId="0" fontId="5" fillId="0" borderId="65" xfId="0" applyFont="1" applyBorder="1" applyAlignment="1" applyProtection="1">
      <alignment horizontal="justify" vertical="center" wrapText="1"/>
      <protection hidden="1"/>
    </xf>
    <xf numFmtId="0" fontId="5" fillId="0" borderId="66" xfId="0" applyFont="1" applyBorder="1" applyAlignment="1" applyProtection="1">
      <alignment horizontal="justify" vertical="center" wrapText="1"/>
      <protection hidden="1"/>
    </xf>
    <xf numFmtId="0" fontId="17" fillId="3" borderId="49" xfId="0" applyFont="1" applyFill="1" applyBorder="1" applyAlignment="1" applyProtection="1">
      <alignment horizontal="justify" vertical="top"/>
    </xf>
    <xf numFmtId="0" fontId="17" fillId="3" borderId="49" xfId="0" applyFont="1" applyFill="1" applyBorder="1" applyAlignment="1" applyProtection="1">
      <alignment horizontal="justify" vertical="top" wrapText="1"/>
    </xf>
    <xf numFmtId="0" fontId="6" fillId="0" borderId="0" xfId="0" applyFont="1" applyFill="1" applyBorder="1" applyAlignment="1" applyProtection="1">
      <alignment horizontal="justify" vertical="center" wrapText="1"/>
    </xf>
    <xf numFmtId="0" fontId="6" fillId="0" borderId="0" xfId="0" applyFont="1" applyFill="1" applyBorder="1" applyAlignment="1" applyProtection="1">
      <alignment horizontal="justify" vertical="center" wrapText="1"/>
      <protection locked="0"/>
    </xf>
    <xf numFmtId="0" fontId="24" fillId="0" borderId="0" xfId="0" applyFont="1" applyFill="1" applyBorder="1" applyAlignment="1" applyProtection="1">
      <alignment horizontal="justify" vertical="center" wrapText="1"/>
    </xf>
    <xf numFmtId="0" fontId="24" fillId="0" borderId="0" xfId="0" applyFont="1" applyFill="1" applyBorder="1" applyAlignment="1" applyProtection="1">
      <alignment horizontal="justify" vertical="center" wrapText="1"/>
      <protection locked="0"/>
    </xf>
    <xf numFmtId="0" fontId="24" fillId="2" borderId="0" xfId="0" applyFont="1" applyFill="1" applyBorder="1" applyAlignment="1" applyProtection="1">
      <alignment horizontal="justify" vertical="center" wrapText="1"/>
    </xf>
    <xf numFmtId="0" fontId="6" fillId="2" borderId="0" xfId="0" applyFont="1" applyFill="1" applyBorder="1" applyAlignment="1" applyProtection="1">
      <alignment horizontal="justify" vertical="center" wrapText="1"/>
    </xf>
    <xf numFmtId="0" fontId="6" fillId="0" borderId="1" xfId="0" applyFont="1" applyFill="1" applyBorder="1" applyAlignment="1" applyProtection="1">
      <alignment horizontal="center" vertical="center"/>
      <protection locked="0"/>
    </xf>
    <xf numFmtId="0" fontId="6" fillId="0" borderId="6" xfId="0" applyFont="1" applyFill="1" applyBorder="1" applyAlignment="1" applyProtection="1">
      <alignment horizontal="center" vertical="center"/>
      <protection locked="0"/>
    </xf>
    <xf numFmtId="0" fontId="13" fillId="0" borderId="0" xfId="0" applyFont="1" applyFill="1" applyBorder="1" applyAlignment="1" applyProtection="1">
      <alignment horizontal="justify" vertical="center" wrapText="1"/>
    </xf>
    <xf numFmtId="0" fontId="6" fillId="0" borderId="1" xfId="0" applyFont="1" applyBorder="1" applyAlignment="1" applyProtection="1">
      <alignment horizontal="center" vertical="center"/>
      <protection locked="0"/>
    </xf>
    <xf numFmtId="0" fontId="6" fillId="2" borderId="1" xfId="0" applyFont="1" applyFill="1" applyBorder="1" applyAlignment="1" applyProtection="1">
      <alignment vertical="center"/>
      <protection locked="0"/>
    </xf>
    <xf numFmtId="0" fontId="6" fillId="2" borderId="1" xfId="0" applyFont="1" applyFill="1" applyBorder="1" applyAlignment="1" applyProtection="1">
      <alignment horizontal="center" vertical="center"/>
      <protection locked="0"/>
    </xf>
    <xf numFmtId="0" fontId="2" fillId="0" borderId="0" xfId="0" applyFont="1" applyFill="1" applyAlignment="1">
      <alignment horizontal="center" vertical="center" wrapText="1"/>
    </xf>
    <xf numFmtId="0" fontId="2" fillId="0" borderId="0" xfId="0" applyFont="1" applyFill="1" applyAlignment="1">
      <alignment horizontal="center" vertical="center"/>
    </xf>
    <xf numFmtId="0" fontId="26" fillId="0" borderId="0" xfId="1" applyFont="1" applyAlignment="1" applyProtection="1">
      <alignment horizontal="right" vertical="center"/>
      <protection locked="0"/>
    </xf>
    <xf numFmtId="0" fontId="6" fillId="0" borderId="57" xfId="0" applyFont="1" applyBorder="1" applyAlignment="1" applyProtection="1">
      <alignment horizontal="center" vertical="center"/>
      <protection locked="0"/>
    </xf>
    <xf numFmtId="0" fontId="6" fillId="0" borderId="6" xfId="0" applyFont="1" applyBorder="1" applyAlignment="1" applyProtection="1">
      <alignment horizontal="center" vertical="center"/>
      <protection locked="0"/>
    </xf>
    <xf numFmtId="0" fontId="5" fillId="0" borderId="7" xfId="0" applyFont="1" applyBorder="1" applyAlignment="1">
      <alignment horizontal="center" vertical="center"/>
    </xf>
    <xf numFmtId="0" fontId="28" fillId="0" borderId="0" xfId="0" applyFont="1" applyAlignment="1" applyProtection="1">
      <alignment horizontal="center"/>
    </xf>
    <xf numFmtId="0" fontId="27" fillId="0" borderId="0" xfId="0" applyFont="1" applyAlignment="1">
      <alignment horizontal="center"/>
    </xf>
    <xf numFmtId="0" fontId="28" fillId="0" borderId="0" xfId="0" applyFont="1" applyAlignment="1" applyProtection="1">
      <alignment horizontal="center" wrapText="1"/>
      <protection hidden="1"/>
    </xf>
    <xf numFmtId="0" fontId="6" fillId="0" borderId="38" xfId="0" applyFont="1" applyBorder="1" applyAlignment="1" applyProtection="1">
      <alignment horizontal="center" vertical="center"/>
    </xf>
    <xf numFmtId="0" fontId="6" fillId="0" borderId="6" xfId="0" applyFont="1" applyBorder="1" applyAlignment="1" applyProtection="1">
      <alignment horizontal="center" vertical="center"/>
    </xf>
    <xf numFmtId="0" fontId="6" fillId="0" borderId="36" xfId="0" applyFont="1" applyBorder="1" applyAlignment="1" applyProtection="1">
      <alignment horizontal="center" vertical="center"/>
    </xf>
    <xf numFmtId="0" fontId="6" fillId="0" borderId="38" xfId="0" applyFont="1" applyFill="1" applyBorder="1" applyAlignment="1" applyProtection="1">
      <alignment horizontal="center" vertical="center"/>
    </xf>
    <xf numFmtId="0" fontId="6" fillId="0" borderId="6" xfId="0" applyFont="1" applyFill="1" applyBorder="1" applyAlignment="1" applyProtection="1">
      <alignment horizontal="center" vertical="center"/>
    </xf>
    <xf numFmtId="0" fontId="6" fillId="0" borderId="36" xfId="0" applyFont="1" applyFill="1" applyBorder="1" applyAlignment="1" applyProtection="1">
      <alignment horizontal="center" vertical="center"/>
    </xf>
    <xf numFmtId="0" fontId="6" fillId="0" borderId="35" xfId="0" applyFont="1" applyFill="1" applyBorder="1" applyAlignment="1" applyProtection="1">
      <alignment horizontal="center" vertical="center" wrapText="1"/>
      <protection locked="0"/>
    </xf>
    <xf numFmtId="0" fontId="6" fillId="2" borderId="35" xfId="0" applyFont="1" applyFill="1" applyBorder="1" applyAlignment="1" applyProtection="1">
      <alignment horizontal="center" vertical="center" wrapText="1"/>
      <protection locked="0"/>
    </xf>
    <xf numFmtId="0" fontId="0" fillId="2" borderId="35" xfId="0" applyFill="1" applyBorder="1" applyAlignment="1">
      <alignment horizontal="center" vertical="center"/>
    </xf>
    <xf numFmtId="0" fontId="6" fillId="12" borderId="35" xfId="0" applyFont="1" applyFill="1" applyBorder="1" applyAlignment="1" applyProtection="1">
      <alignment horizontal="center" vertical="center" wrapText="1"/>
      <protection locked="0"/>
    </xf>
    <xf numFmtId="0" fontId="6" fillId="0" borderId="35" xfId="0" applyFont="1" applyFill="1" applyBorder="1" applyAlignment="1" applyProtection="1">
      <alignment horizontal="center" vertical="center" wrapText="1"/>
    </xf>
    <xf numFmtId="0" fontId="5" fillId="0" borderId="35" xfId="0" applyFont="1" applyBorder="1" applyAlignment="1" applyProtection="1">
      <alignment horizontal="center" vertical="center"/>
    </xf>
    <xf numFmtId="0" fontId="5" fillId="0" borderId="35" xfId="0" applyFont="1" applyFill="1" applyBorder="1" applyAlignment="1" applyProtection="1">
      <alignment horizontal="center" vertical="center"/>
    </xf>
    <xf numFmtId="0" fontId="6" fillId="0" borderId="35" xfId="0" applyFont="1" applyFill="1" applyBorder="1" applyAlignment="1" applyProtection="1">
      <alignment horizontal="center" vertical="center"/>
      <protection locked="0"/>
    </xf>
    <xf numFmtId="0" fontId="6" fillId="2" borderId="35" xfId="0" applyFont="1" applyFill="1" applyBorder="1" applyAlignment="1" applyProtection="1">
      <alignment horizontal="center" vertical="center"/>
      <protection locked="0"/>
    </xf>
    <xf numFmtId="0" fontId="6" fillId="12" borderId="35" xfId="0" applyFont="1" applyFill="1" applyBorder="1" applyAlignment="1" applyProtection="1">
      <alignment horizontal="center" vertical="center"/>
      <protection locked="0"/>
    </xf>
    <xf numFmtId="0" fontId="6" fillId="0" borderId="13" xfId="0" applyFont="1" applyFill="1" applyBorder="1" applyAlignment="1" applyProtection="1">
      <alignment horizontal="center" vertical="center" wrapText="1"/>
    </xf>
    <xf numFmtId="0" fontId="6" fillId="0" borderId="7" xfId="0" applyFont="1" applyFill="1" applyBorder="1" applyAlignment="1" applyProtection="1">
      <alignment horizontal="center" vertical="center" wrapText="1"/>
    </xf>
    <xf numFmtId="0" fontId="6" fillId="0" borderId="14" xfId="0" applyFont="1" applyFill="1" applyBorder="1" applyAlignment="1" applyProtection="1">
      <alignment horizontal="center" vertical="center" wrapText="1"/>
    </xf>
    <xf numFmtId="0" fontId="6" fillId="0" borderId="17" xfId="0" applyFont="1" applyFill="1" applyBorder="1" applyAlignment="1" applyProtection="1">
      <alignment horizontal="center" vertical="center" wrapText="1"/>
    </xf>
    <xf numFmtId="0" fontId="6" fillId="0" borderId="1" xfId="0" applyFont="1" applyFill="1" applyBorder="1" applyAlignment="1" applyProtection="1">
      <alignment horizontal="center" vertical="center" wrapText="1"/>
    </xf>
    <xf numFmtId="0" fontId="6" fillId="0" borderId="18" xfId="0" applyFont="1" applyFill="1" applyBorder="1" applyAlignment="1" applyProtection="1">
      <alignment horizontal="center" vertical="center" wrapText="1"/>
    </xf>
    <xf numFmtId="0" fontId="5" fillId="0" borderId="38" xfId="0" applyFont="1" applyBorder="1" applyAlignment="1" applyProtection="1">
      <alignment horizontal="center" vertical="center"/>
    </xf>
    <xf numFmtId="0" fontId="5" fillId="0" borderId="36" xfId="0" applyFont="1" applyBorder="1" applyAlignment="1" applyProtection="1">
      <alignment horizontal="center" vertical="center"/>
    </xf>
    <xf numFmtId="0" fontId="6" fillId="2" borderId="38" xfId="0" applyFont="1" applyFill="1" applyBorder="1" applyAlignment="1" applyProtection="1">
      <alignment horizontal="center" vertical="center" textRotation="90" wrapText="1"/>
    </xf>
    <xf numFmtId="0" fontId="6" fillId="2" borderId="36" xfId="0" applyFont="1" applyFill="1" applyBorder="1" applyAlignment="1" applyProtection="1">
      <alignment horizontal="center" vertical="center" textRotation="90" wrapText="1"/>
    </xf>
    <xf numFmtId="0" fontId="6" fillId="0" borderId="38" xfId="0" applyFont="1" applyBorder="1" applyAlignment="1" applyProtection="1">
      <alignment horizontal="center" vertical="center"/>
      <protection locked="0"/>
    </xf>
    <xf numFmtId="0" fontId="6" fillId="0" borderId="36" xfId="0" applyFont="1" applyBorder="1" applyAlignment="1" applyProtection="1">
      <alignment horizontal="center" vertical="center"/>
      <protection locked="0"/>
    </xf>
    <xf numFmtId="0" fontId="6" fillId="0" borderId="35" xfId="0" applyFont="1" applyBorder="1" applyAlignment="1" applyProtection="1">
      <alignment horizontal="center" vertical="center"/>
    </xf>
    <xf numFmtId="0" fontId="6" fillId="2" borderId="17"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8" fillId="0" borderId="0" xfId="0" applyFont="1" applyAlignment="1" applyProtection="1">
      <alignment horizontal="center"/>
      <protection hidden="1"/>
    </xf>
    <xf numFmtId="0" fontId="6" fillId="0" borderId="0" xfId="0" applyFont="1" applyFill="1" applyAlignment="1" applyProtection="1">
      <alignment horizontal="center" wrapText="1"/>
    </xf>
    <xf numFmtId="0" fontId="6" fillId="2" borderId="0" xfId="0" applyFont="1" applyFill="1" applyBorder="1" applyAlignment="1" applyProtection="1">
      <alignment horizontal="center" vertical="center" textRotation="90" wrapText="1"/>
    </xf>
    <xf numFmtId="0" fontId="5" fillId="0" borderId="13" xfId="0" applyFont="1" applyFill="1" applyBorder="1" applyAlignment="1" applyProtection="1">
      <alignment horizontal="center" vertical="center" wrapText="1"/>
    </xf>
    <xf numFmtId="0" fontId="5" fillId="0" borderId="14" xfId="0" applyFont="1" applyFill="1" applyBorder="1" applyAlignment="1" applyProtection="1">
      <alignment horizontal="center" vertical="center" wrapText="1"/>
    </xf>
    <xf numFmtId="0" fontId="5" fillId="0" borderId="15" xfId="0" applyFont="1" applyFill="1" applyBorder="1" applyAlignment="1" applyProtection="1">
      <alignment horizontal="center" vertical="center" wrapText="1"/>
    </xf>
    <xf numFmtId="0" fontId="5" fillId="0" borderId="16" xfId="0" applyFont="1" applyFill="1" applyBorder="1" applyAlignment="1" applyProtection="1">
      <alignment horizontal="center" vertical="center" wrapText="1"/>
    </xf>
    <xf numFmtId="0" fontId="5" fillId="0" borderId="17" xfId="0" applyFont="1" applyFill="1" applyBorder="1" applyAlignment="1" applyProtection="1">
      <alignment horizontal="center" vertical="center" wrapText="1"/>
    </xf>
    <xf numFmtId="0" fontId="5" fillId="0" borderId="18" xfId="0" applyFont="1" applyFill="1" applyBorder="1" applyAlignment="1" applyProtection="1">
      <alignment horizontal="center" vertical="center" wrapText="1"/>
    </xf>
    <xf numFmtId="0" fontId="6" fillId="0" borderId="13" xfId="0" applyFont="1" applyFill="1" applyBorder="1" applyAlignment="1" applyProtection="1">
      <alignment horizontal="center" vertical="center" textRotation="90" wrapText="1"/>
    </xf>
    <xf numFmtId="0" fontId="6" fillId="0" borderId="14" xfId="0" applyFont="1" applyFill="1" applyBorder="1" applyAlignment="1" applyProtection="1">
      <alignment horizontal="center" vertical="center" textRotation="90" wrapText="1"/>
    </xf>
    <xf numFmtId="0" fontId="6" fillId="0" borderId="15" xfId="0" applyFont="1" applyFill="1" applyBorder="1" applyAlignment="1" applyProtection="1">
      <alignment horizontal="center" vertical="center" textRotation="90" wrapText="1"/>
    </xf>
    <xf numFmtId="0" fontId="6" fillId="0" borderId="16" xfId="0" applyFont="1" applyFill="1" applyBorder="1" applyAlignment="1" applyProtection="1">
      <alignment horizontal="center" vertical="center" textRotation="90" wrapText="1"/>
    </xf>
    <xf numFmtId="0" fontId="6" fillId="0" borderId="17" xfId="0" applyFont="1" applyFill="1" applyBorder="1" applyAlignment="1" applyProtection="1">
      <alignment horizontal="center" vertical="center" textRotation="90" wrapText="1"/>
    </xf>
    <xf numFmtId="0" fontId="6" fillId="0" borderId="18" xfId="0" applyFont="1" applyFill="1" applyBorder="1" applyAlignment="1" applyProtection="1">
      <alignment horizontal="center" vertical="center" textRotation="90" wrapText="1"/>
    </xf>
    <xf numFmtId="0" fontId="6" fillId="2" borderId="35" xfId="0" applyFont="1" applyFill="1" applyBorder="1" applyAlignment="1" applyProtection="1">
      <alignment horizontal="center" vertical="center"/>
    </xf>
    <xf numFmtId="0" fontId="5" fillId="2" borderId="0" xfId="0" applyFont="1" applyFill="1" applyBorder="1" applyAlignment="1">
      <alignment horizontal="center" vertical="center" textRotation="90" wrapText="1"/>
    </xf>
    <xf numFmtId="0" fontId="6" fillId="2" borderId="0" xfId="0" applyFont="1" applyFill="1" applyBorder="1" applyAlignment="1">
      <alignment horizontal="center" vertical="center" textRotation="90" wrapText="1"/>
    </xf>
    <xf numFmtId="0" fontId="6" fillId="2" borderId="0" xfId="0" applyFont="1" applyFill="1" applyBorder="1" applyAlignment="1">
      <alignment horizontal="center" vertical="center" wrapText="1"/>
    </xf>
    <xf numFmtId="0" fontId="5" fillId="9" borderId="0" xfId="0" applyFont="1" applyFill="1" applyBorder="1" applyAlignment="1" applyProtection="1">
      <alignment horizontal="center" vertical="center" textRotation="90" wrapText="1"/>
    </xf>
    <xf numFmtId="0" fontId="5" fillId="0" borderId="35" xfId="0" applyFont="1" applyFill="1" applyBorder="1" applyAlignment="1" applyProtection="1">
      <alignment horizontal="center" vertical="center" textRotation="90" wrapText="1"/>
    </xf>
    <xf numFmtId="0" fontId="6" fillId="0" borderId="38" xfId="0" applyFont="1" applyFill="1" applyBorder="1" applyAlignment="1" applyProtection="1">
      <alignment horizontal="center" vertical="center" wrapText="1"/>
    </xf>
    <xf numFmtId="0" fontId="6" fillId="0" borderId="6" xfId="0" applyFont="1" applyFill="1" applyBorder="1" applyAlignment="1" applyProtection="1">
      <alignment horizontal="center" vertical="center" wrapText="1"/>
    </xf>
    <xf numFmtId="0" fontId="6" fillId="0" borderId="36" xfId="0" applyFont="1" applyFill="1" applyBorder="1" applyAlignment="1" applyProtection="1">
      <alignment horizontal="center" vertical="center" wrapText="1"/>
    </xf>
    <xf numFmtId="0" fontId="28" fillId="0" borderId="0" xfId="0" applyFont="1" applyFill="1" applyAlignment="1" applyProtection="1">
      <alignment horizontal="center"/>
      <protection hidden="1"/>
    </xf>
    <xf numFmtId="0" fontId="27" fillId="0" borderId="0" xfId="0" applyFont="1" applyAlignment="1" applyProtection="1">
      <alignment horizontal="center"/>
      <protection hidden="1"/>
    </xf>
    <xf numFmtId="0" fontId="6" fillId="2" borderId="38" xfId="0" applyFont="1" applyFill="1" applyBorder="1" applyAlignment="1" applyProtection="1">
      <alignment horizontal="center" vertical="center" wrapText="1"/>
    </xf>
    <xf numFmtId="0" fontId="6" fillId="2" borderId="6" xfId="0" applyFont="1" applyFill="1" applyBorder="1" applyAlignment="1" applyProtection="1">
      <alignment horizontal="center" vertical="center" wrapText="1"/>
    </xf>
    <xf numFmtId="0" fontId="6" fillId="2" borderId="36" xfId="0" applyFont="1" applyFill="1" applyBorder="1" applyAlignment="1" applyProtection="1">
      <alignment horizontal="center" vertical="center" wrapText="1"/>
    </xf>
    <xf numFmtId="0" fontId="27" fillId="0" borderId="0" xfId="0" applyFont="1" applyFill="1" applyAlignment="1" applyProtection="1">
      <alignment horizontal="center"/>
      <protection hidden="1"/>
    </xf>
    <xf numFmtId="0" fontId="27" fillId="0" borderId="0" xfId="0" applyFont="1" applyFill="1" applyAlignment="1" applyProtection="1">
      <alignment horizontal="center"/>
    </xf>
    <xf numFmtId="0" fontId="28" fillId="0" borderId="0" xfId="0" applyFont="1" applyFill="1" applyAlignment="1" applyProtection="1">
      <alignment horizontal="center"/>
    </xf>
    <xf numFmtId="0" fontId="5" fillId="0" borderId="38" xfId="0" applyFont="1" applyFill="1" applyBorder="1" applyAlignment="1" applyProtection="1">
      <alignment horizontal="center" vertical="center" wrapText="1"/>
    </xf>
    <xf numFmtId="0" fontId="5" fillId="0" borderId="6" xfId="0" applyFont="1" applyFill="1" applyBorder="1" applyAlignment="1" applyProtection="1">
      <alignment horizontal="center" vertical="center" wrapText="1"/>
    </xf>
    <xf numFmtId="0" fontId="5" fillId="0" borderId="36" xfId="0" applyFont="1" applyFill="1" applyBorder="1" applyAlignment="1" applyProtection="1">
      <alignment horizontal="center" vertical="center" wrapText="1"/>
    </xf>
    <xf numFmtId="0" fontId="5" fillId="0" borderId="13" xfId="0" applyFont="1" applyFill="1" applyBorder="1" applyAlignment="1" applyProtection="1">
      <alignment horizontal="center" vertical="center"/>
    </xf>
    <xf numFmtId="0" fontId="5" fillId="0" borderId="7" xfId="0" applyFont="1" applyFill="1" applyBorder="1" applyAlignment="1" applyProtection="1">
      <alignment horizontal="center" vertical="center"/>
    </xf>
    <xf numFmtId="0" fontId="5" fillId="0" borderId="14" xfId="0" applyFont="1" applyFill="1" applyBorder="1" applyAlignment="1" applyProtection="1">
      <alignment horizontal="center" vertical="center"/>
    </xf>
    <xf numFmtId="0" fontId="5" fillId="0" borderId="17" xfId="0" applyFont="1" applyFill="1" applyBorder="1" applyAlignment="1" applyProtection="1">
      <alignment horizontal="center" vertical="center"/>
    </xf>
    <xf numFmtId="0" fontId="5" fillId="0" borderId="1" xfId="0" applyFont="1" applyFill="1" applyBorder="1" applyAlignment="1" applyProtection="1">
      <alignment horizontal="center" vertical="center"/>
    </xf>
    <xf numFmtId="0" fontId="5" fillId="0" borderId="18" xfId="0" applyFont="1" applyFill="1" applyBorder="1" applyAlignment="1" applyProtection="1">
      <alignment horizontal="center" vertical="center"/>
    </xf>
    <xf numFmtId="0" fontId="6" fillId="0" borderId="35" xfId="0" applyNumberFormat="1" applyFont="1" applyFill="1" applyBorder="1" applyAlignment="1" applyProtection="1">
      <alignment horizontal="center" vertical="center"/>
      <protection locked="0"/>
    </xf>
    <xf numFmtId="0" fontId="6" fillId="0" borderId="35" xfId="0" applyFont="1" applyBorder="1" applyAlignment="1" applyProtection="1">
      <alignment horizontal="center" vertical="center" wrapText="1"/>
      <protection hidden="1"/>
    </xf>
    <xf numFmtId="0" fontId="6" fillId="2" borderId="6" xfId="0" applyFont="1" applyFill="1" applyBorder="1" applyAlignment="1" applyProtection="1">
      <alignment horizontal="center" vertical="center" textRotation="90" wrapText="1"/>
    </xf>
    <xf numFmtId="0" fontId="6" fillId="2" borderId="38" xfId="0" applyFont="1" applyFill="1" applyBorder="1" applyAlignment="1" applyProtection="1">
      <alignment horizontal="justify" vertical="center" wrapText="1"/>
    </xf>
    <xf numFmtId="0" fontId="6" fillId="2" borderId="6" xfId="0" applyFont="1" applyFill="1" applyBorder="1" applyAlignment="1" applyProtection="1">
      <alignment horizontal="justify" vertical="center" wrapText="1"/>
    </xf>
    <xf numFmtId="0" fontId="6" fillId="2" borderId="36" xfId="0" applyFont="1" applyFill="1" applyBorder="1" applyAlignment="1" applyProtection="1">
      <alignment horizontal="justify" vertical="center" wrapText="1"/>
    </xf>
    <xf numFmtId="2" fontId="6" fillId="2" borderId="38" xfId="0" applyNumberFormat="1" applyFont="1" applyFill="1" applyBorder="1" applyAlignment="1" applyProtection="1">
      <alignment horizontal="justify" vertical="center" wrapText="1"/>
    </xf>
    <xf numFmtId="2" fontId="6" fillId="2" borderId="6" xfId="0" applyNumberFormat="1" applyFont="1" applyFill="1" applyBorder="1" applyAlignment="1" applyProtection="1">
      <alignment horizontal="justify" vertical="center" wrapText="1"/>
    </xf>
    <xf numFmtId="2" fontId="6" fillId="2" borderId="36" xfId="0" applyNumberFormat="1" applyFont="1" applyFill="1" applyBorder="1" applyAlignment="1" applyProtection="1">
      <alignment horizontal="justify" vertical="center" wrapText="1"/>
    </xf>
    <xf numFmtId="0" fontId="6" fillId="0" borderId="0" xfId="0" applyFont="1" applyFill="1" applyAlignment="1" applyProtection="1">
      <alignment horizontal="center"/>
    </xf>
    <xf numFmtId="0" fontId="6" fillId="0" borderId="13" xfId="0" applyFont="1" applyFill="1" applyBorder="1" applyAlignment="1" applyProtection="1">
      <alignment horizontal="center"/>
    </xf>
    <xf numFmtId="0" fontId="6" fillId="0" borderId="7" xfId="0" applyFont="1" applyFill="1" applyBorder="1" applyAlignment="1" applyProtection="1">
      <alignment horizontal="center"/>
    </xf>
    <xf numFmtId="0" fontId="6" fillId="0" borderId="14" xfId="0" applyFont="1" applyFill="1" applyBorder="1" applyAlignment="1" applyProtection="1">
      <alignment horizontal="center"/>
    </xf>
    <xf numFmtId="0" fontId="6" fillId="0" borderId="13" xfId="0" applyFont="1" applyFill="1" applyBorder="1" applyAlignment="1" applyProtection="1">
      <alignment horizontal="center" vertical="center"/>
    </xf>
    <xf numFmtId="0" fontId="6" fillId="0" borderId="17" xfId="0" applyFont="1" applyFill="1" applyBorder="1" applyAlignment="1" applyProtection="1">
      <alignment horizontal="center" vertical="center"/>
    </xf>
    <xf numFmtId="0" fontId="6" fillId="0" borderId="38" xfId="0" applyFont="1" applyFill="1" applyBorder="1" applyAlignment="1" applyProtection="1">
      <alignment horizontal="center" vertical="center" wrapText="1"/>
      <protection hidden="1"/>
    </xf>
    <xf numFmtId="0" fontId="6" fillId="0" borderId="36" xfId="0" applyFont="1" applyFill="1" applyBorder="1" applyAlignment="1" applyProtection="1">
      <alignment horizontal="center" vertical="center" wrapText="1"/>
      <protection hidden="1"/>
    </xf>
    <xf numFmtId="0" fontId="6" fillId="0" borderId="35" xfId="0" applyFont="1" applyFill="1" applyBorder="1" applyAlignment="1" applyProtection="1">
      <alignment horizontal="center"/>
    </xf>
    <xf numFmtId="0" fontId="6" fillId="0" borderId="8" xfId="0" applyFont="1" applyFill="1" applyBorder="1" applyAlignment="1" applyProtection="1">
      <alignment horizontal="center"/>
    </xf>
    <xf numFmtId="0" fontId="6" fillId="0" borderId="9" xfId="0" applyFont="1" applyFill="1" applyBorder="1" applyAlignment="1" applyProtection="1">
      <alignment horizontal="center"/>
    </xf>
    <xf numFmtId="0" fontId="6" fillId="0" borderId="38" xfId="0" applyFont="1" applyFill="1" applyBorder="1" applyAlignment="1" applyProtection="1">
      <alignment horizontal="center"/>
    </xf>
    <xf numFmtId="0" fontId="6" fillId="0" borderId="36" xfId="0" applyFont="1" applyFill="1" applyBorder="1" applyAlignment="1" applyProtection="1">
      <alignment horizontal="center"/>
    </xf>
    <xf numFmtId="0" fontId="6" fillId="0" borderId="0" xfId="0" applyFont="1" applyBorder="1" applyAlignment="1" applyProtection="1">
      <alignment horizontal="center" textRotation="90"/>
    </xf>
    <xf numFmtId="0" fontId="6" fillId="0" borderId="0" xfId="0" applyFont="1" applyBorder="1" applyAlignment="1" applyProtection="1">
      <alignment horizontal="center" vertical="center" textRotation="90" wrapText="1"/>
    </xf>
    <xf numFmtId="0" fontId="6" fillId="0" borderId="0" xfId="0" applyFont="1" applyFill="1" applyBorder="1" applyAlignment="1" applyProtection="1">
      <alignment horizontal="center" vertical="center" textRotation="90" wrapText="1"/>
    </xf>
    <xf numFmtId="49" fontId="7" fillId="0" borderId="38" xfId="0" applyNumberFormat="1" applyFont="1" applyFill="1" applyBorder="1" applyAlignment="1" applyProtection="1">
      <alignment horizontal="center" vertical="center" wrapText="1"/>
    </xf>
    <xf numFmtId="49" fontId="7" fillId="0" borderId="36" xfId="0" applyNumberFormat="1" applyFont="1" applyFill="1" applyBorder="1" applyAlignment="1" applyProtection="1">
      <alignment horizontal="center" vertical="center" wrapText="1"/>
    </xf>
    <xf numFmtId="0" fontId="6" fillId="0" borderId="38" xfId="0" applyFont="1" applyFill="1" applyBorder="1" applyAlignment="1" applyProtection="1">
      <alignment horizontal="center" vertical="center"/>
      <protection locked="0"/>
    </xf>
    <xf numFmtId="0" fontId="6" fillId="0" borderId="36" xfId="0" applyFont="1" applyFill="1" applyBorder="1" applyAlignment="1" applyProtection="1">
      <alignment horizontal="center" vertical="center"/>
      <protection locked="0"/>
    </xf>
    <xf numFmtId="49" fontId="7" fillId="0" borderId="35" xfId="0" applyNumberFormat="1" applyFont="1" applyFill="1" applyBorder="1" applyAlignment="1" applyProtection="1">
      <alignment horizontal="center" vertical="center" wrapText="1"/>
    </xf>
    <xf numFmtId="0" fontId="5" fillId="0" borderId="7"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wrapText="1"/>
    </xf>
    <xf numFmtId="0" fontId="5" fillId="0" borderId="1" xfId="0" applyFont="1" applyFill="1" applyBorder="1" applyAlignment="1" applyProtection="1">
      <alignment horizontal="center" vertical="center" wrapText="1"/>
    </xf>
    <xf numFmtId="0" fontId="6" fillId="2" borderId="38" xfId="0" applyFont="1" applyFill="1" applyBorder="1" applyAlignment="1" applyProtection="1">
      <alignment horizontal="center" vertical="center"/>
      <protection locked="0"/>
    </xf>
    <xf numFmtId="0" fontId="6" fillId="2" borderId="36" xfId="0" applyFont="1" applyFill="1" applyBorder="1" applyAlignment="1" applyProtection="1">
      <alignment horizontal="center" vertical="center"/>
      <protection locked="0"/>
    </xf>
    <xf numFmtId="0" fontId="7" fillId="0" borderId="38" xfId="0" applyFont="1" applyFill="1" applyBorder="1" applyAlignment="1" applyProtection="1">
      <alignment horizontal="justify" vertical="center"/>
    </xf>
    <xf numFmtId="0" fontId="7" fillId="0" borderId="6" xfId="0" applyFont="1" applyFill="1" applyBorder="1" applyAlignment="1" applyProtection="1">
      <alignment horizontal="justify" vertical="center"/>
    </xf>
    <xf numFmtId="0" fontId="7" fillId="0" borderId="36" xfId="0" applyFont="1" applyFill="1" applyBorder="1" applyAlignment="1" applyProtection="1">
      <alignment horizontal="justify" vertical="center"/>
    </xf>
    <xf numFmtId="0" fontId="6" fillId="0" borderId="38" xfId="0" applyFont="1" applyFill="1" applyBorder="1" applyAlignment="1" applyProtection="1">
      <alignment horizontal="center" vertical="center" wrapText="1"/>
      <protection locked="0"/>
    </xf>
    <xf numFmtId="0" fontId="6" fillId="0" borderId="36" xfId="0" applyFont="1" applyFill="1" applyBorder="1" applyAlignment="1" applyProtection="1">
      <alignment horizontal="center" vertical="center" wrapText="1"/>
      <protection locked="0"/>
    </xf>
    <xf numFmtId="49" fontId="5" fillId="0" borderId="13" xfId="0" applyNumberFormat="1" applyFont="1" applyFill="1" applyBorder="1" applyAlignment="1" applyProtection="1">
      <alignment horizontal="center" vertical="center" textRotation="90" wrapText="1"/>
    </xf>
    <xf numFmtId="49" fontId="5" fillId="0" borderId="14" xfId="0" applyNumberFormat="1" applyFont="1" applyFill="1" applyBorder="1" applyAlignment="1" applyProtection="1">
      <alignment horizontal="center" vertical="center" textRotation="90" wrapText="1"/>
    </xf>
    <xf numFmtId="49" fontId="5" fillId="0" borderId="15" xfId="0" applyNumberFormat="1" applyFont="1" applyFill="1" applyBorder="1" applyAlignment="1" applyProtection="1">
      <alignment horizontal="center" vertical="center" textRotation="90" wrapText="1"/>
    </xf>
    <xf numFmtId="49" fontId="5" fillId="0" borderId="16" xfId="0" applyNumberFormat="1" applyFont="1" applyFill="1" applyBorder="1" applyAlignment="1" applyProtection="1">
      <alignment horizontal="center" vertical="center" textRotation="90" wrapText="1"/>
    </xf>
    <xf numFmtId="49" fontId="5" fillId="0" borderId="17" xfId="0" applyNumberFormat="1" applyFont="1" applyFill="1" applyBorder="1" applyAlignment="1" applyProtection="1">
      <alignment horizontal="center" vertical="center" textRotation="90" wrapText="1"/>
    </xf>
    <xf numFmtId="49" fontId="5" fillId="0" borderId="18" xfId="0" applyNumberFormat="1" applyFont="1" applyFill="1" applyBorder="1" applyAlignment="1" applyProtection="1">
      <alignment horizontal="center" vertical="center" textRotation="90" wrapText="1"/>
    </xf>
    <xf numFmtId="0" fontId="6" fillId="0" borderId="0" xfId="0" applyFont="1" applyBorder="1" applyAlignment="1" applyProtection="1">
      <alignment horizontal="center"/>
    </xf>
    <xf numFmtId="0" fontId="5" fillId="0" borderId="0" xfId="0" applyFont="1" applyAlignment="1" applyProtection="1">
      <alignment horizontal="center"/>
      <protection hidden="1"/>
    </xf>
    <xf numFmtId="0" fontId="6" fillId="0" borderId="0" xfId="0" applyFont="1" applyFill="1" applyAlignment="1" applyProtection="1">
      <alignment horizontal="center" vertical="center" wrapText="1"/>
    </xf>
    <xf numFmtId="0" fontId="6" fillId="0" borderId="0" xfId="0" applyFont="1" applyFill="1" applyAlignment="1" applyProtection="1">
      <alignment horizontal="center" vertical="center"/>
    </xf>
    <xf numFmtId="0" fontId="6" fillId="0" borderId="35" xfId="0" applyFont="1" applyFill="1" applyBorder="1" applyAlignment="1" applyProtection="1">
      <alignment horizontal="center"/>
      <protection hidden="1"/>
    </xf>
    <xf numFmtId="0" fontId="6" fillId="0" borderId="35" xfId="0" applyFont="1" applyFill="1" applyBorder="1" applyAlignment="1" applyProtection="1">
      <alignment horizontal="center"/>
      <protection locked="0"/>
    </xf>
    <xf numFmtId="0" fontId="5" fillId="0" borderId="38" xfId="0" applyFont="1" applyBorder="1" applyAlignment="1" applyProtection="1">
      <alignment horizontal="center" vertical="center" wrapText="1"/>
      <protection hidden="1"/>
    </xf>
    <xf numFmtId="0" fontId="5" fillId="0" borderId="36" xfId="0" applyFont="1" applyBorder="1" applyAlignment="1" applyProtection="1">
      <alignment horizontal="center" vertical="center" wrapText="1"/>
      <protection hidden="1"/>
    </xf>
    <xf numFmtId="0" fontId="4" fillId="0" borderId="0" xfId="0" applyFont="1" applyFill="1" applyAlignment="1" applyProtection="1">
      <alignment horizontal="justify" vertical="center"/>
    </xf>
    <xf numFmtId="0" fontId="6" fillId="0" borderId="0" xfId="0" applyFont="1" applyFill="1" applyAlignment="1" applyProtection="1">
      <alignment horizontal="justify" vertical="center"/>
    </xf>
    <xf numFmtId="0" fontId="5" fillId="0" borderId="35" xfId="0" applyFont="1" applyBorder="1" applyAlignment="1" applyProtection="1">
      <alignment horizontal="center" vertical="center" wrapText="1"/>
    </xf>
    <xf numFmtId="0" fontId="5" fillId="0" borderId="35" xfId="0" applyFont="1" applyFill="1" applyBorder="1" applyAlignment="1" applyProtection="1">
      <alignment horizontal="center" vertical="center" wrapText="1"/>
    </xf>
    <xf numFmtId="0" fontId="5" fillId="0" borderId="23" xfId="0" applyFont="1" applyBorder="1" applyAlignment="1" applyProtection="1">
      <alignment horizontal="center" vertical="center" wrapText="1"/>
    </xf>
    <xf numFmtId="0" fontId="5" fillId="0" borderId="79" xfId="0" applyFont="1" applyBorder="1" applyAlignment="1" applyProtection="1">
      <alignment horizontal="center" vertical="center"/>
    </xf>
    <xf numFmtId="0" fontId="6" fillId="0" borderId="79" xfId="0" applyFont="1" applyBorder="1" applyAlignment="1" applyProtection="1">
      <alignment horizontal="center" vertical="center" wrapText="1"/>
    </xf>
    <xf numFmtId="0" fontId="6" fillId="0" borderId="79" xfId="0" applyFont="1" applyBorder="1" applyAlignment="1" applyProtection="1">
      <alignment horizontal="center" vertical="center"/>
    </xf>
    <xf numFmtId="0" fontId="6" fillId="0" borderId="35" xfId="0" applyFont="1" applyFill="1" applyBorder="1" applyAlignment="1" applyProtection="1">
      <alignment horizontal="justify" vertical="center" wrapText="1"/>
    </xf>
    <xf numFmtId="0" fontId="6" fillId="0" borderId="35" xfId="0" applyFont="1" applyBorder="1" applyAlignment="1" applyProtection="1">
      <alignment horizontal="center" vertical="center" wrapText="1"/>
      <protection locked="0"/>
    </xf>
    <xf numFmtId="0" fontId="6" fillId="0" borderId="9" xfId="0" applyFont="1" applyBorder="1" applyAlignment="1" applyProtection="1">
      <alignment horizontal="justify" vertical="center" wrapText="1"/>
      <protection hidden="1"/>
    </xf>
    <xf numFmtId="0" fontId="6" fillId="0" borderId="35" xfId="0" applyFont="1" applyFill="1" applyBorder="1" applyAlignment="1" applyProtection="1">
      <alignment horizontal="center" vertical="center"/>
      <protection hidden="1"/>
    </xf>
    <xf numFmtId="0" fontId="7" fillId="0" borderId="30" xfId="0" applyFont="1" applyBorder="1" applyAlignment="1" applyProtection="1">
      <alignment horizontal="left" vertical="center" wrapText="1"/>
      <protection locked="0"/>
    </xf>
    <xf numFmtId="0" fontId="4" fillId="0" borderId="0" xfId="0" applyFont="1" applyFill="1" applyAlignment="1" applyProtection="1">
      <alignment horizontal="justify" vertical="center" wrapText="1"/>
    </xf>
    <xf numFmtId="0" fontId="4" fillId="0" borderId="0" xfId="0" applyFont="1" applyAlignment="1" applyProtection="1">
      <alignment horizontal="justify" vertical="center" wrapText="1"/>
    </xf>
    <xf numFmtId="0" fontId="5" fillId="2" borderId="13" xfId="0" applyFont="1" applyFill="1" applyBorder="1" applyAlignment="1" applyProtection="1">
      <alignment horizontal="center" vertical="center" textRotation="90"/>
    </xf>
    <xf numFmtId="0" fontId="5" fillId="2" borderId="15" xfId="0" applyFont="1" applyFill="1" applyBorder="1" applyAlignment="1" applyProtection="1">
      <alignment horizontal="center" vertical="center" textRotation="90"/>
    </xf>
    <xf numFmtId="0" fontId="5" fillId="2" borderId="17" xfId="0" applyFont="1" applyFill="1" applyBorder="1" applyAlignment="1" applyProtection="1">
      <alignment horizontal="center" vertical="center" textRotation="90"/>
    </xf>
    <xf numFmtId="0" fontId="6" fillId="2" borderId="35" xfId="0" applyFont="1" applyFill="1" applyBorder="1" applyAlignment="1" applyProtection="1">
      <alignment horizontal="center" vertical="center" textRotation="90"/>
    </xf>
    <xf numFmtId="0" fontId="7" fillId="0" borderId="6" xfId="0" applyFont="1" applyFill="1" applyBorder="1" applyAlignment="1" applyProtection="1">
      <alignment horizontal="justify" vertical="center" wrapText="1"/>
    </xf>
    <xf numFmtId="0" fontId="7" fillId="0" borderId="36" xfId="0" applyFont="1" applyFill="1" applyBorder="1" applyAlignment="1" applyProtection="1">
      <alignment horizontal="justify" vertical="center" wrapText="1"/>
    </xf>
    <xf numFmtId="49" fontId="13" fillId="0" borderId="38" xfId="0" applyNumberFormat="1" applyFont="1" applyFill="1" applyBorder="1" applyAlignment="1" applyProtection="1">
      <alignment horizontal="center" vertical="center" wrapText="1"/>
    </xf>
    <xf numFmtId="49" fontId="13" fillId="0" borderId="36" xfId="0" applyNumberFormat="1" applyFont="1" applyFill="1" applyBorder="1" applyAlignment="1" applyProtection="1">
      <alignment horizontal="center" vertical="center" wrapText="1"/>
    </xf>
    <xf numFmtId="49" fontId="13" fillId="0" borderId="35" xfId="0" applyNumberFormat="1" applyFont="1" applyFill="1" applyBorder="1" applyAlignment="1" applyProtection="1">
      <alignment horizontal="center" vertical="center" wrapText="1"/>
    </xf>
    <xf numFmtId="0" fontId="7" fillId="0" borderId="35" xfId="0" applyFont="1" applyFill="1" applyBorder="1" applyAlignment="1" applyProtection="1">
      <alignment horizontal="center" vertical="center" wrapText="1"/>
    </xf>
    <xf numFmtId="0" fontId="7" fillId="0" borderId="38" xfId="0" applyFont="1" applyFill="1" applyBorder="1" applyAlignment="1" applyProtection="1">
      <alignment horizontal="justify" vertical="center" wrapText="1"/>
    </xf>
    <xf numFmtId="49" fontId="5" fillId="0" borderId="8" xfId="0" applyNumberFormat="1" applyFont="1" applyFill="1" applyBorder="1" applyAlignment="1" applyProtection="1">
      <alignment horizontal="center" vertical="center"/>
    </xf>
    <xf numFmtId="49" fontId="5" fillId="0" borderId="19" xfId="0" applyNumberFormat="1" applyFont="1" applyFill="1" applyBorder="1" applyAlignment="1" applyProtection="1">
      <alignment horizontal="center" vertical="center"/>
    </xf>
    <xf numFmtId="49" fontId="5" fillId="0" borderId="9" xfId="0" applyNumberFormat="1" applyFont="1" applyFill="1" applyBorder="1" applyAlignment="1" applyProtection="1">
      <alignment horizontal="center" vertical="center"/>
    </xf>
    <xf numFmtId="0" fontId="28" fillId="2" borderId="0" xfId="0" applyFont="1" applyFill="1" applyAlignment="1" applyProtection="1">
      <alignment horizontal="center"/>
      <protection hidden="1"/>
    </xf>
    <xf numFmtId="0" fontId="5" fillId="0" borderId="0" xfId="0" applyFont="1" applyFill="1" applyAlignment="1" applyProtection="1">
      <alignment horizontal="justify" vertical="top" wrapText="1"/>
    </xf>
    <xf numFmtId="49" fontId="5" fillId="0" borderId="13" xfId="0" applyNumberFormat="1" applyFont="1" applyFill="1" applyBorder="1" applyAlignment="1" applyProtection="1">
      <alignment horizontal="center" vertical="center" textRotation="90"/>
    </xf>
    <xf numFmtId="49" fontId="5" fillId="0" borderId="14" xfId="0" applyNumberFormat="1" applyFont="1" applyFill="1" applyBorder="1" applyAlignment="1" applyProtection="1">
      <alignment horizontal="center" vertical="center" textRotation="90"/>
    </xf>
    <xf numFmtId="49" fontId="5" fillId="0" borderId="15" xfId="0" applyNumberFormat="1" applyFont="1" applyFill="1" applyBorder="1" applyAlignment="1" applyProtection="1">
      <alignment horizontal="center" vertical="center" textRotation="90"/>
    </xf>
    <xf numFmtId="49" fontId="5" fillId="0" borderId="16" xfId="0" applyNumberFormat="1" applyFont="1" applyFill="1" applyBorder="1" applyAlignment="1" applyProtection="1">
      <alignment horizontal="center" vertical="center" textRotation="90"/>
    </xf>
    <xf numFmtId="49" fontId="5" fillId="0" borderId="17" xfId="0" applyNumberFormat="1" applyFont="1" applyFill="1" applyBorder="1" applyAlignment="1" applyProtection="1">
      <alignment horizontal="center" vertical="center" textRotation="90"/>
    </xf>
    <xf numFmtId="49" fontId="5" fillId="0" borderId="18" xfId="0" applyNumberFormat="1" applyFont="1" applyFill="1" applyBorder="1" applyAlignment="1" applyProtection="1">
      <alignment horizontal="center" vertical="center" textRotation="90"/>
    </xf>
    <xf numFmtId="0" fontId="5" fillId="0" borderId="38" xfId="0" applyFont="1" applyBorder="1" applyAlignment="1" applyProtection="1">
      <alignment horizontal="center" vertical="center" wrapText="1"/>
    </xf>
    <xf numFmtId="0" fontId="5" fillId="0" borderId="6" xfId="0" applyFont="1" applyBorder="1" applyAlignment="1" applyProtection="1">
      <alignment horizontal="center" vertical="center" wrapText="1"/>
    </xf>
    <xf numFmtId="0" fontId="5" fillId="0" borderId="36" xfId="0" applyFont="1" applyBorder="1" applyAlignment="1" applyProtection="1">
      <alignment horizontal="center" vertical="center" wrapText="1"/>
    </xf>
    <xf numFmtId="0" fontId="7" fillId="0" borderId="35" xfId="0" applyFont="1" applyFill="1" applyBorder="1" applyAlignment="1" applyProtection="1">
      <alignment horizontal="justify" vertical="center"/>
    </xf>
    <xf numFmtId="49" fontId="13" fillId="0" borderId="8" xfId="0" applyNumberFormat="1" applyFont="1" applyFill="1" applyBorder="1" applyAlignment="1" applyProtection="1">
      <alignment horizontal="center" vertical="center" wrapText="1"/>
    </xf>
    <xf numFmtId="0" fontId="4" fillId="0" borderId="0" xfId="0" applyFont="1" applyBorder="1" applyAlignment="1" applyProtection="1">
      <alignment horizontal="justify" vertical="center" wrapText="1"/>
    </xf>
    <xf numFmtId="0" fontId="4" fillId="0" borderId="23" xfId="0" applyFont="1" applyBorder="1" applyAlignment="1" applyProtection="1">
      <alignment horizontal="justify" vertical="center" wrapText="1"/>
    </xf>
    <xf numFmtId="0" fontId="6" fillId="0" borderId="35" xfId="0" applyFont="1" applyBorder="1" applyAlignment="1" applyProtection="1">
      <alignment horizontal="justify" vertical="center"/>
    </xf>
    <xf numFmtId="0" fontId="6" fillId="0" borderId="35" xfId="0" applyFont="1" applyBorder="1" applyAlignment="1" applyProtection="1">
      <alignment horizontal="left" vertical="center"/>
    </xf>
    <xf numFmtId="0" fontId="6" fillId="0" borderId="30" xfId="0" applyFont="1" applyBorder="1" applyAlignment="1" applyProtection="1">
      <alignment horizontal="center" vertical="center" wrapText="1"/>
      <protection locked="0"/>
    </xf>
    <xf numFmtId="49" fontId="13" fillId="2" borderId="35" xfId="0" applyNumberFormat="1" applyFont="1" applyFill="1" applyBorder="1" applyAlignment="1" applyProtection="1">
      <alignment horizontal="center" vertical="center" wrapText="1"/>
    </xf>
    <xf numFmtId="0" fontId="7" fillId="2" borderId="38" xfId="0" applyFont="1" applyFill="1" applyBorder="1" applyAlignment="1" applyProtection="1">
      <alignment horizontal="justify" vertical="center"/>
    </xf>
    <xf numFmtId="0" fontId="7" fillId="2" borderId="6" xfId="0" applyFont="1" applyFill="1" applyBorder="1" applyAlignment="1" applyProtection="1">
      <alignment horizontal="justify" vertical="center"/>
    </xf>
    <xf numFmtId="0" fontId="7" fillId="2" borderId="36" xfId="0" applyFont="1" applyFill="1" applyBorder="1" applyAlignment="1" applyProtection="1">
      <alignment horizontal="justify" vertical="center"/>
    </xf>
    <xf numFmtId="49" fontId="13" fillId="0" borderId="14" xfId="0" applyNumberFormat="1" applyFont="1" applyFill="1" applyBorder="1" applyAlignment="1" applyProtection="1">
      <alignment horizontal="center" vertical="center" textRotation="90" wrapText="1"/>
    </xf>
    <xf numFmtId="49" fontId="13" fillId="0" borderId="15" xfId="0" applyNumberFormat="1" applyFont="1" applyFill="1" applyBorder="1" applyAlignment="1" applyProtection="1">
      <alignment horizontal="center" vertical="center" textRotation="90" wrapText="1"/>
    </xf>
    <xf numFmtId="49" fontId="13" fillId="0" borderId="16" xfId="0" applyNumberFormat="1" applyFont="1" applyFill="1" applyBorder="1" applyAlignment="1" applyProtection="1">
      <alignment horizontal="center" vertical="center" textRotation="90" wrapText="1"/>
    </xf>
    <xf numFmtId="49" fontId="13" fillId="0" borderId="17" xfId="0" applyNumberFormat="1" applyFont="1" applyFill="1" applyBorder="1" applyAlignment="1" applyProtection="1">
      <alignment horizontal="center" vertical="center" textRotation="90" wrapText="1"/>
    </xf>
    <xf numFmtId="49" fontId="13" fillId="0" borderId="18" xfId="0" applyNumberFormat="1" applyFont="1" applyFill="1" applyBorder="1" applyAlignment="1" applyProtection="1">
      <alignment horizontal="center" vertical="center" textRotation="90" wrapText="1"/>
    </xf>
    <xf numFmtId="0" fontId="6" fillId="0" borderId="35" xfId="0" applyFont="1" applyBorder="1" applyAlignment="1" applyProtection="1">
      <alignment horizontal="justify" vertical="center" wrapText="1"/>
      <protection hidden="1"/>
    </xf>
    <xf numFmtId="0" fontId="6" fillId="2" borderId="15" xfId="0" applyFont="1" applyFill="1" applyBorder="1" applyAlignment="1" applyProtection="1">
      <alignment horizontal="center" vertical="center" textRotation="90" wrapText="1"/>
    </xf>
    <xf numFmtId="0" fontId="6" fillId="2" borderId="16" xfId="0" applyFont="1" applyFill="1" applyBorder="1" applyAlignment="1" applyProtection="1">
      <alignment horizontal="center" vertical="center" textRotation="90" wrapText="1"/>
    </xf>
    <xf numFmtId="0" fontId="6" fillId="2" borderId="17" xfId="0" applyFont="1" applyFill="1" applyBorder="1" applyAlignment="1" applyProtection="1">
      <alignment horizontal="center" vertical="center" textRotation="90" wrapText="1"/>
    </xf>
    <xf numFmtId="0" fontId="6" fillId="2" borderId="18" xfId="0" applyFont="1" applyFill="1" applyBorder="1" applyAlignment="1" applyProtection="1">
      <alignment horizontal="center" vertical="center" textRotation="90" wrapText="1"/>
    </xf>
    <xf numFmtId="0" fontId="6" fillId="0" borderId="38" xfId="0" applyFont="1" applyBorder="1" applyAlignment="1" applyProtection="1">
      <alignment horizontal="center" vertical="center" textRotation="90" wrapText="1"/>
    </xf>
    <xf numFmtId="0" fontId="6" fillId="0" borderId="36" xfId="0" applyFont="1" applyBorder="1" applyAlignment="1" applyProtection="1">
      <alignment horizontal="center" vertical="center" textRotation="90"/>
    </xf>
    <xf numFmtId="0" fontId="6" fillId="0" borderId="69" xfId="0" applyFont="1" applyFill="1" applyBorder="1" applyAlignment="1" applyProtection="1">
      <alignment horizontal="center" vertical="center" wrapText="1"/>
      <protection locked="0"/>
    </xf>
    <xf numFmtId="0" fontId="6" fillId="0" borderId="70" xfId="0" applyFont="1" applyFill="1" applyBorder="1" applyAlignment="1" applyProtection="1">
      <alignment horizontal="center" vertical="center" wrapText="1"/>
      <protection locked="0"/>
    </xf>
    <xf numFmtId="0" fontId="6" fillId="0" borderId="71" xfId="0" applyFont="1" applyFill="1" applyBorder="1" applyAlignment="1" applyProtection="1">
      <alignment horizontal="center" vertical="center" wrapText="1"/>
      <protection locked="0"/>
    </xf>
    <xf numFmtId="0" fontId="6" fillId="0" borderId="72" xfId="0" applyFont="1" applyFill="1" applyBorder="1" applyAlignment="1" applyProtection="1">
      <alignment horizontal="center" vertical="center" wrapText="1"/>
      <protection locked="0"/>
    </xf>
    <xf numFmtId="0" fontId="6" fillId="0" borderId="74" xfId="0" applyFont="1" applyFill="1" applyBorder="1" applyAlignment="1" applyProtection="1">
      <alignment horizontal="center" vertical="center" wrapText="1"/>
      <protection locked="0"/>
    </xf>
    <xf numFmtId="0" fontId="4" fillId="0" borderId="0" xfId="0" applyFont="1" applyAlignment="1" applyProtection="1">
      <alignment horizontal="justify" vertical="center"/>
    </xf>
    <xf numFmtId="49" fontId="13" fillId="0" borderId="35" xfId="0" applyNumberFormat="1" applyFont="1" applyFill="1" applyBorder="1" applyAlignment="1" applyProtection="1">
      <alignment horizontal="center" vertical="center"/>
    </xf>
    <xf numFmtId="0" fontId="6" fillId="0" borderId="35" xfId="0" applyNumberFormat="1" applyFont="1" applyBorder="1" applyAlignment="1" applyProtection="1">
      <alignment horizontal="center" vertical="center" wrapText="1"/>
      <protection locked="0"/>
    </xf>
    <xf numFmtId="49" fontId="6" fillId="0" borderId="35" xfId="0" applyNumberFormat="1" applyFont="1" applyBorder="1" applyAlignment="1" applyProtection="1">
      <alignment horizontal="center" vertical="center" wrapText="1"/>
      <protection locked="0"/>
    </xf>
    <xf numFmtId="49" fontId="6" fillId="0" borderId="35" xfId="0" applyNumberFormat="1" applyFont="1" applyBorder="1" applyAlignment="1" applyProtection="1">
      <alignment horizontal="justify" vertical="center" wrapText="1"/>
    </xf>
    <xf numFmtId="0" fontId="4" fillId="0" borderId="28" xfId="0" applyFont="1" applyBorder="1" applyAlignment="1" applyProtection="1">
      <alignment horizontal="justify" vertical="center" wrapText="1"/>
    </xf>
    <xf numFmtId="0" fontId="4" fillId="0" borderId="28" xfId="0" applyFont="1" applyBorder="1" applyAlignment="1" applyProtection="1">
      <alignment horizontal="justify" vertical="center"/>
    </xf>
    <xf numFmtId="0" fontId="4" fillId="0" borderId="90" xfId="0" applyFont="1" applyBorder="1" applyAlignment="1" applyProtection="1">
      <alignment horizontal="justify" vertical="center"/>
    </xf>
    <xf numFmtId="0" fontId="6" fillId="0" borderId="30" xfId="0" applyFont="1" applyBorder="1" applyAlignment="1" applyProtection="1">
      <alignment horizontal="left" vertical="center" wrapText="1"/>
      <protection locked="0"/>
    </xf>
    <xf numFmtId="0" fontId="4" fillId="2" borderId="0" xfId="0" applyFont="1" applyFill="1" applyAlignment="1" applyProtection="1">
      <alignment horizontal="justify" vertical="center" wrapText="1"/>
    </xf>
    <xf numFmtId="0" fontId="4" fillId="2" borderId="0" xfId="0" applyFont="1" applyFill="1" applyAlignment="1" applyProtection="1">
      <alignment horizontal="justify" vertical="center"/>
    </xf>
    <xf numFmtId="0" fontId="5" fillId="0" borderId="13" xfId="0" applyFont="1" applyBorder="1" applyAlignment="1" applyProtection="1">
      <alignment horizontal="center" vertical="center" wrapText="1"/>
    </xf>
    <xf numFmtId="0" fontId="5" fillId="0" borderId="7" xfId="0" applyFont="1" applyBorder="1" applyAlignment="1" applyProtection="1">
      <alignment horizontal="center" vertical="center" wrapText="1"/>
    </xf>
    <xf numFmtId="0" fontId="5" fillId="0" borderId="14"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0" fontId="5" fillId="0" borderId="1"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49" fontId="13" fillId="2" borderId="38" xfId="0" applyNumberFormat="1" applyFont="1" applyFill="1" applyBorder="1" applyAlignment="1" applyProtection="1">
      <alignment horizontal="center" vertical="center" wrapText="1"/>
    </xf>
    <xf numFmtId="49" fontId="13" fillId="2" borderId="36" xfId="0" applyNumberFormat="1" applyFont="1" applyFill="1" applyBorder="1" applyAlignment="1" applyProtection="1">
      <alignment horizontal="center" vertical="center" wrapText="1"/>
    </xf>
    <xf numFmtId="0" fontId="5" fillId="0" borderId="35" xfId="0" applyFont="1" applyBorder="1" applyAlignment="1" applyProtection="1">
      <alignment horizontal="center" vertical="center" wrapText="1"/>
      <protection hidden="1"/>
    </xf>
    <xf numFmtId="0" fontId="5" fillId="0" borderId="35" xfId="0" applyFont="1" applyBorder="1" applyAlignment="1" applyProtection="1">
      <alignment horizontal="center" vertical="center" wrapText="1"/>
      <protection locked="0"/>
    </xf>
    <xf numFmtId="0" fontId="6" fillId="0" borderId="35" xfId="0" applyFont="1" applyBorder="1" applyAlignment="1" applyProtection="1">
      <alignment horizontal="left" vertical="center" wrapText="1"/>
    </xf>
    <xf numFmtId="0" fontId="4" fillId="0" borderId="0" xfId="0" applyFont="1" applyBorder="1" applyAlignment="1" applyProtection="1">
      <alignment horizontal="justify" vertical="center"/>
    </xf>
    <xf numFmtId="0" fontId="4" fillId="0" borderId="23" xfId="0" applyFont="1" applyBorder="1" applyAlignment="1" applyProtection="1">
      <alignment horizontal="justify" vertical="center"/>
    </xf>
    <xf numFmtId="0" fontId="4" fillId="0" borderId="0" xfId="0" applyFont="1" applyFill="1" applyBorder="1" applyAlignment="1" applyProtection="1">
      <alignment horizontal="justify" vertical="center" wrapText="1"/>
    </xf>
    <xf numFmtId="0" fontId="4" fillId="0" borderId="16" xfId="0" applyFont="1" applyFill="1" applyBorder="1" applyAlignment="1" applyProtection="1">
      <alignment horizontal="justify" vertical="center" wrapText="1"/>
    </xf>
    <xf numFmtId="0" fontId="19" fillId="4" borderId="60" xfId="0" applyFont="1" applyFill="1" applyBorder="1" applyAlignment="1" applyProtection="1">
      <alignment horizontal="center" vertical="center"/>
    </xf>
    <xf numFmtId="0" fontId="19" fillId="4" borderId="61" xfId="0" applyFont="1" applyFill="1" applyBorder="1" applyAlignment="1" applyProtection="1">
      <alignment horizontal="center" vertical="center"/>
    </xf>
    <xf numFmtId="0" fontId="19" fillId="4" borderId="62" xfId="0" applyFont="1" applyFill="1" applyBorder="1" applyAlignment="1" applyProtection="1">
      <alignment horizontal="center" vertical="center"/>
    </xf>
    <xf numFmtId="0" fontId="6" fillId="0" borderId="38" xfId="0" applyFont="1" applyBorder="1" applyAlignment="1" applyProtection="1">
      <alignment horizontal="center" vertical="center" wrapText="1"/>
      <protection hidden="1"/>
    </xf>
    <xf numFmtId="0" fontId="6" fillId="0" borderId="36"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wrapText="1"/>
      <protection hidden="1"/>
    </xf>
    <xf numFmtId="0" fontId="6" fillId="0" borderId="0" xfId="0" applyFont="1" applyAlignment="1" applyProtection="1">
      <alignment horizontal="center" vertical="center" wrapText="1"/>
    </xf>
    <xf numFmtId="0" fontId="6" fillId="0" borderId="16" xfId="0" applyFont="1" applyBorder="1" applyAlignment="1" applyProtection="1">
      <alignment horizontal="center" vertical="center" wrapText="1"/>
    </xf>
    <xf numFmtId="0" fontId="6" fillId="0" borderId="38" xfId="0" applyFont="1" applyBorder="1" applyAlignment="1" applyProtection="1">
      <alignment horizontal="justify" vertical="center" wrapText="1"/>
    </xf>
    <xf numFmtId="0" fontId="6" fillId="0" borderId="6" xfId="0" applyFont="1" applyBorder="1" applyAlignment="1" applyProtection="1">
      <alignment horizontal="justify" vertical="center" wrapText="1"/>
    </xf>
    <xf numFmtId="0" fontId="6" fillId="0" borderId="36" xfId="0" applyFont="1" applyBorder="1" applyAlignment="1" applyProtection="1">
      <alignment horizontal="justify" vertical="center" wrapText="1"/>
    </xf>
    <xf numFmtId="0" fontId="7" fillId="2" borderId="38" xfId="0" applyFont="1" applyFill="1" applyBorder="1" applyAlignment="1" applyProtection="1">
      <alignment horizontal="justify" vertical="center" wrapText="1"/>
    </xf>
    <xf numFmtId="0" fontId="7" fillId="2" borderId="6" xfId="0" applyFont="1" applyFill="1" applyBorder="1" applyAlignment="1" applyProtection="1">
      <alignment horizontal="justify" vertical="center" wrapText="1"/>
    </xf>
    <xf numFmtId="0" fontId="7" fillId="2" borderId="36" xfId="0" applyFont="1" applyFill="1" applyBorder="1" applyAlignment="1" applyProtection="1">
      <alignment horizontal="justify" vertical="center" wrapText="1"/>
    </xf>
    <xf numFmtId="0" fontId="4" fillId="2" borderId="0" xfId="0" applyFont="1" applyFill="1" applyBorder="1" applyAlignment="1" applyProtection="1">
      <alignment horizontal="justify" vertical="center" wrapText="1"/>
    </xf>
    <xf numFmtId="0" fontId="6" fillId="0" borderId="67" xfId="0" applyFont="1" applyFill="1" applyBorder="1" applyAlignment="1" applyProtection="1">
      <alignment horizontal="center" vertical="center" wrapText="1"/>
      <protection locked="0"/>
    </xf>
    <xf numFmtId="0" fontId="6" fillId="0" borderId="68" xfId="0" applyFont="1" applyFill="1" applyBorder="1" applyAlignment="1" applyProtection="1">
      <alignment horizontal="center" vertical="center" wrapText="1"/>
      <protection locked="0"/>
    </xf>
    <xf numFmtId="0" fontId="6" fillId="0" borderId="76" xfId="0" applyFont="1" applyFill="1" applyBorder="1" applyAlignment="1" applyProtection="1">
      <alignment horizontal="center" vertical="center" wrapText="1"/>
      <protection locked="0"/>
    </xf>
    <xf numFmtId="0" fontId="5" fillId="0" borderId="15" xfId="0" applyFont="1" applyBorder="1" applyAlignment="1" applyProtection="1">
      <alignment horizontal="center" vertical="center" wrapText="1"/>
    </xf>
    <xf numFmtId="0" fontId="5" fillId="0" borderId="0" xfId="0" applyFont="1" applyBorder="1" applyAlignment="1" applyProtection="1">
      <alignment horizontal="center" vertical="center" wrapText="1"/>
    </xf>
    <xf numFmtId="0" fontId="5" fillId="0" borderId="16" xfId="0" applyFont="1" applyBorder="1" applyAlignment="1" applyProtection="1">
      <alignment horizontal="center" vertical="center" wrapText="1"/>
    </xf>
    <xf numFmtId="0" fontId="6" fillId="0" borderId="7" xfId="0" applyFont="1" applyFill="1" applyBorder="1" applyAlignment="1" applyProtection="1">
      <alignment horizontal="center" vertical="center" textRotation="90" wrapText="1"/>
    </xf>
    <xf numFmtId="0" fontId="6" fillId="0" borderId="1" xfId="0" applyFont="1" applyFill="1" applyBorder="1" applyAlignment="1" applyProtection="1">
      <alignment horizontal="center" vertical="center" textRotation="90" wrapText="1"/>
    </xf>
    <xf numFmtId="0" fontId="5" fillId="0" borderId="13" xfId="0" applyFont="1" applyFill="1" applyBorder="1" applyAlignment="1" applyProtection="1">
      <alignment horizontal="center" vertical="center" textRotation="90" wrapText="1"/>
    </xf>
    <xf numFmtId="0" fontId="5" fillId="0" borderId="14" xfId="0" applyFont="1" applyFill="1" applyBorder="1" applyAlignment="1" applyProtection="1">
      <alignment horizontal="center" vertical="center" textRotation="90" wrapText="1"/>
    </xf>
    <xf numFmtId="0" fontId="5" fillId="0" borderId="15" xfId="0" applyFont="1" applyFill="1" applyBorder="1" applyAlignment="1" applyProtection="1">
      <alignment horizontal="center" vertical="center" textRotation="90" wrapText="1"/>
    </xf>
    <xf numFmtId="0" fontId="5" fillId="0" borderId="16" xfId="0" applyFont="1" applyFill="1" applyBorder="1" applyAlignment="1" applyProtection="1">
      <alignment horizontal="center" vertical="center" textRotation="90" wrapText="1"/>
    </xf>
    <xf numFmtId="0" fontId="5" fillId="0" borderId="17" xfId="0" applyFont="1" applyFill="1" applyBorder="1" applyAlignment="1" applyProtection="1">
      <alignment horizontal="center" vertical="center" textRotation="90" wrapText="1"/>
    </xf>
    <xf numFmtId="0" fontId="5" fillId="0" borderId="18" xfId="0" applyFont="1" applyFill="1" applyBorder="1" applyAlignment="1" applyProtection="1">
      <alignment horizontal="center" vertical="center" textRotation="90" wrapText="1"/>
    </xf>
    <xf numFmtId="0" fontId="5" fillId="0" borderId="35" xfId="0" applyFont="1" applyFill="1" applyBorder="1" applyAlignment="1" applyProtection="1">
      <alignment horizontal="center" vertical="center"/>
      <protection hidden="1"/>
    </xf>
    <xf numFmtId="0" fontId="6" fillId="0" borderId="38" xfId="0" applyFont="1" applyFill="1" applyBorder="1" applyAlignment="1" applyProtection="1">
      <alignment horizontal="center"/>
      <protection locked="0"/>
    </xf>
    <xf numFmtId="0" fontId="6" fillId="0" borderId="36" xfId="0" applyFont="1" applyFill="1" applyBorder="1" applyAlignment="1" applyProtection="1">
      <alignment horizontal="center"/>
      <protection locked="0"/>
    </xf>
    <xf numFmtId="0" fontId="6" fillId="2" borderId="38" xfId="0" applyFont="1" applyFill="1" applyBorder="1" applyAlignment="1" applyProtection="1">
      <alignment horizontal="center" vertical="center" wrapText="1"/>
      <protection locked="0"/>
    </xf>
    <xf numFmtId="0" fontId="6" fillId="2" borderId="36" xfId="0" applyFont="1" applyFill="1" applyBorder="1" applyAlignment="1" applyProtection="1">
      <alignment horizontal="center" vertical="center" wrapText="1"/>
      <protection locked="0"/>
    </xf>
    <xf numFmtId="0" fontId="5" fillId="0" borderId="15" xfId="0"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5" fillId="0" borderId="16" xfId="0" applyFont="1" applyFill="1" applyBorder="1" applyAlignment="1" applyProtection="1">
      <alignment horizontal="center" vertical="center"/>
    </xf>
    <xf numFmtId="0" fontId="5" fillId="0" borderId="38" xfId="0" applyFont="1" applyFill="1" applyBorder="1" applyAlignment="1" applyProtection="1">
      <alignment horizontal="center" wrapText="1"/>
    </xf>
    <xf numFmtId="0" fontId="5" fillId="0" borderId="6" xfId="0" applyFont="1" applyFill="1" applyBorder="1" applyAlignment="1" applyProtection="1">
      <alignment horizontal="center" wrapText="1"/>
    </xf>
    <xf numFmtId="0" fontId="5" fillId="0" borderId="36" xfId="0" applyFont="1" applyFill="1" applyBorder="1" applyAlignment="1" applyProtection="1">
      <alignment horizontal="center" wrapText="1"/>
    </xf>
    <xf numFmtId="49" fontId="5" fillId="0" borderId="8" xfId="0" applyNumberFormat="1" applyFont="1" applyFill="1" applyBorder="1" applyAlignment="1" applyProtection="1">
      <alignment horizontal="center" vertical="center" wrapText="1"/>
    </xf>
    <xf numFmtId="49" fontId="5" fillId="0" borderId="19" xfId="0" applyNumberFormat="1" applyFont="1" applyFill="1" applyBorder="1" applyAlignment="1" applyProtection="1">
      <alignment horizontal="center" vertical="center" wrapText="1"/>
    </xf>
    <xf numFmtId="49" fontId="5" fillId="0" borderId="9" xfId="0" applyNumberFormat="1" applyFont="1" applyFill="1" applyBorder="1" applyAlignment="1" applyProtection="1">
      <alignment horizontal="center" vertical="center" wrapText="1"/>
    </xf>
    <xf numFmtId="0" fontId="29" fillId="0" borderId="35" xfId="0" applyFont="1" applyBorder="1" applyAlignment="1" applyProtection="1">
      <alignment horizontal="center" vertical="center"/>
      <protection hidden="1"/>
    </xf>
    <xf numFmtId="0" fontId="6" fillId="2" borderId="13"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6" fillId="2" borderId="14" xfId="0" applyFont="1" applyFill="1" applyBorder="1" applyAlignment="1" applyProtection="1">
      <alignment horizontal="center" vertical="center" wrapText="1"/>
    </xf>
    <xf numFmtId="0" fontId="6" fillId="2" borderId="18" xfId="0" applyFont="1" applyFill="1" applyBorder="1" applyAlignment="1" applyProtection="1">
      <alignment horizontal="center" vertical="center" wrapText="1"/>
    </xf>
    <xf numFmtId="0" fontId="6" fillId="0" borderId="38" xfId="0" applyFont="1" applyFill="1" applyBorder="1" applyAlignment="1" applyProtection="1">
      <alignment horizontal="justify" vertical="center" wrapText="1"/>
    </xf>
    <xf numFmtId="0" fontId="6" fillId="0" borderId="6" xfId="0" applyFont="1" applyFill="1" applyBorder="1" applyAlignment="1" applyProtection="1">
      <alignment horizontal="justify" vertical="center" wrapText="1"/>
    </xf>
    <xf numFmtId="0" fontId="6" fillId="0" borderId="36" xfId="0" applyFont="1" applyFill="1" applyBorder="1" applyAlignment="1" applyProtection="1">
      <alignment horizontal="justify" vertical="center" wrapText="1"/>
    </xf>
    <xf numFmtId="0" fontId="7" fillId="0" borderId="38" xfId="0" applyFont="1" applyFill="1" applyBorder="1" applyAlignment="1" applyProtection="1">
      <alignment horizontal="left" vertical="center"/>
    </xf>
    <xf numFmtId="0" fontId="7" fillId="0" borderId="6" xfId="0" applyFont="1" applyFill="1" applyBorder="1" applyAlignment="1" applyProtection="1">
      <alignment horizontal="left" vertical="center"/>
    </xf>
    <xf numFmtId="0" fontId="7" fillId="0" borderId="36" xfId="0" applyFont="1" applyFill="1" applyBorder="1" applyAlignment="1" applyProtection="1">
      <alignment horizontal="left" vertical="center"/>
    </xf>
    <xf numFmtId="0" fontId="7" fillId="2" borderId="38" xfId="0" applyFont="1" applyFill="1" applyBorder="1" applyAlignment="1" applyProtection="1">
      <alignment horizontal="left" vertical="center"/>
    </xf>
    <xf numFmtId="0" fontId="7" fillId="2" borderId="6" xfId="0" applyFont="1" applyFill="1" applyBorder="1" applyAlignment="1" applyProtection="1">
      <alignment horizontal="left" vertical="center"/>
    </xf>
    <xf numFmtId="0" fontId="7" fillId="2" borderId="36" xfId="0" applyFont="1" applyFill="1" applyBorder="1" applyAlignment="1" applyProtection="1">
      <alignment horizontal="left" vertical="center"/>
    </xf>
    <xf numFmtId="49" fontId="5" fillId="0" borderId="13" xfId="0" applyNumberFormat="1" applyFont="1" applyFill="1" applyBorder="1" applyAlignment="1" applyProtection="1">
      <alignment horizontal="center" vertical="center" wrapText="1"/>
    </xf>
    <xf numFmtId="49" fontId="5" fillId="0" borderId="7" xfId="0" applyNumberFormat="1" applyFont="1" applyFill="1" applyBorder="1" applyAlignment="1" applyProtection="1">
      <alignment horizontal="center" vertical="center" wrapText="1"/>
    </xf>
    <xf numFmtId="49" fontId="5" fillId="0" borderId="15"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horizontal="center" vertical="center" wrapText="1"/>
    </xf>
    <xf numFmtId="49" fontId="5" fillId="0" borderId="17" xfId="0" applyNumberFormat="1" applyFont="1" applyFill="1" applyBorder="1" applyAlignment="1" applyProtection="1">
      <alignment horizontal="center" vertical="center" wrapText="1"/>
    </xf>
    <xf numFmtId="49" fontId="5" fillId="0" borderId="1" xfId="0" applyNumberFormat="1" applyFont="1" applyFill="1" applyBorder="1" applyAlignment="1" applyProtection="1">
      <alignment horizontal="center" vertical="center" wrapText="1"/>
    </xf>
    <xf numFmtId="0" fontId="6" fillId="0" borderId="38" xfId="0" applyFont="1" applyBorder="1" applyAlignment="1" applyProtection="1">
      <alignment horizontal="center" vertical="center" wrapText="1"/>
      <protection locked="0"/>
    </xf>
    <xf numFmtId="0" fontId="6" fillId="0" borderId="36" xfId="0" applyFont="1" applyBorder="1" applyAlignment="1" applyProtection="1">
      <alignment horizontal="center" vertical="center" wrapText="1"/>
      <protection locked="0"/>
    </xf>
    <xf numFmtId="0" fontId="4" fillId="2" borderId="0" xfId="0" applyNumberFormat="1" applyFont="1" applyFill="1" applyBorder="1" applyAlignment="1" applyProtection="1">
      <alignment horizontal="justify" vertical="center" wrapText="1"/>
    </xf>
    <xf numFmtId="0" fontId="4" fillId="0" borderId="16" xfId="0" applyFont="1" applyBorder="1" applyAlignment="1" applyProtection="1">
      <alignment horizontal="justify" vertical="center"/>
    </xf>
    <xf numFmtId="0" fontId="4" fillId="0" borderId="0" xfId="0" applyFont="1" applyFill="1" applyBorder="1" applyAlignment="1" applyProtection="1">
      <alignment horizontal="justify" vertical="center"/>
    </xf>
    <xf numFmtId="0" fontId="4" fillId="0" borderId="16" xfId="0" applyFont="1" applyFill="1" applyBorder="1" applyAlignment="1" applyProtection="1">
      <alignment horizontal="justify" vertical="center"/>
    </xf>
    <xf numFmtId="0" fontId="19" fillId="5" borderId="91" xfId="0" applyFont="1" applyFill="1" applyBorder="1" applyAlignment="1" applyProtection="1">
      <alignment horizontal="center" vertical="center"/>
    </xf>
    <xf numFmtId="0" fontId="19" fillId="5" borderId="92" xfId="0" applyFont="1" applyFill="1" applyBorder="1" applyAlignment="1" applyProtection="1">
      <alignment horizontal="center" vertical="center"/>
    </xf>
    <xf numFmtId="0" fontId="19" fillId="5" borderId="93" xfId="0" applyFont="1" applyFill="1" applyBorder="1" applyAlignment="1" applyProtection="1">
      <alignment horizontal="center" vertical="center"/>
    </xf>
    <xf numFmtId="0" fontId="8" fillId="0" borderId="86" xfId="0" applyFont="1" applyFill="1" applyBorder="1" applyAlignment="1" applyProtection="1">
      <alignment horizontal="left" vertical="center"/>
    </xf>
    <xf numFmtId="0" fontId="8" fillId="0" borderId="84" xfId="0" applyFont="1" applyFill="1" applyBorder="1" applyAlignment="1" applyProtection="1">
      <alignment horizontal="left" vertical="center"/>
    </xf>
    <xf numFmtId="0" fontId="8" fillId="0" borderId="87" xfId="0" applyFont="1" applyFill="1" applyBorder="1" applyAlignment="1" applyProtection="1">
      <alignment horizontal="left" vertical="center"/>
    </xf>
    <xf numFmtId="0" fontId="4" fillId="0" borderId="1" xfId="0" applyFont="1" applyBorder="1" applyAlignment="1" applyProtection="1">
      <alignment horizontal="justify" vertical="center" wrapText="1"/>
    </xf>
    <xf numFmtId="0" fontId="4" fillId="0" borderId="1" xfId="0" applyFont="1" applyBorder="1" applyAlignment="1" applyProtection="1">
      <alignment horizontal="justify" vertical="center"/>
    </xf>
    <xf numFmtId="0" fontId="4" fillId="0" borderId="18" xfId="0" applyFont="1" applyBorder="1" applyAlignment="1" applyProtection="1">
      <alignment horizontal="justify" vertical="center"/>
    </xf>
    <xf numFmtId="0" fontId="5" fillId="0" borderId="38" xfId="0" applyFont="1" applyFill="1" applyBorder="1" applyAlignment="1" applyProtection="1">
      <alignment horizontal="center" vertical="center"/>
    </xf>
    <xf numFmtId="0" fontId="5" fillId="0" borderId="36" xfId="0" applyFont="1" applyFill="1" applyBorder="1" applyAlignment="1" applyProtection="1">
      <alignment horizontal="center" vertical="center"/>
    </xf>
    <xf numFmtId="0" fontId="5" fillId="0" borderId="38" xfId="0" applyFont="1" applyFill="1" applyBorder="1" applyAlignment="1" applyProtection="1">
      <alignment horizontal="center" vertical="center"/>
      <protection hidden="1"/>
    </xf>
    <xf numFmtId="0" fontId="5" fillId="0" borderId="36" xfId="0" applyFont="1" applyFill="1" applyBorder="1" applyAlignment="1" applyProtection="1">
      <alignment horizontal="center" vertical="center"/>
      <protection hidden="1"/>
    </xf>
    <xf numFmtId="0" fontId="6" fillId="0" borderId="35" xfId="0" applyFont="1" applyBorder="1" applyAlignment="1" applyProtection="1">
      <alignment horizontal="justify" vertical="center" wrapText="1"/>
    </xf>
    <xf numFmtId="0" fontId="4" fillId="0" borderId="0" xfId="0" applyFont="1" applyAlignment="1" applyProtection="1">
      <alignment horizontal="center" vertical="center" wrapText="1"/>
    </xf>
    <xf numFmtId="0" fontId="4" fillId="0" borderId="35" xfId="0" applyFont="1" applyBorder="1" applyAlignment="1" applyProtection="1">
      <alignment horizontal="center" vertical="center" wrapText="1"/>
      <protection locked="0"/>
    </xf>
    <xf numFmtId="0" fontId="6" fillId="0" borderId="15"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wrapText="1"/>
    </xf>
    <xf numFmtId="0" fontId="8" fillId="0" borderId="88" xfId="0" applyFont="1" applyBorder="1" applyAlignment="1" applyProtection="1">
      <alignment horizontal="left" vertical="center"/>
    </xf>
    <xf numFmtId="0" fontId="8" fillId="0" borderId="84" xfId="0" applyFont="1" applyBorder="1" applyAlignment="1" applyProtection="1">
      <alignment horizontal="left" vertical="center"/>
    </xf>
    <xf numFmtId="0" fontId="8" fillId="0" borderId="89" xfId="0" applyFont="1" applyBorder="1" applyAlignment="1" applyProtection="1">
      <alignment horizontal="left" vertical="center"/>
    </xf>
    <xf numFmtId="0" fontId="4" fillId="0" borderId="29" xfId="0" applyFont="1" applyBorder="1" applyAlignment="1" applyProtection="1">
      <alignment horizontal="justify" vertical="center"/>
    </xf>
    <xf numFmtId="0" fontId="4" fillId="0" borderId="29" xfId="0" applyFont="1" applyBorder="1" applyAlignment="1" applyProtection="1">
      <alignment horizontal="justify" vertical="center" wrapText="1"/>
    </xf>
    <xf numFmtId="0" fontId="19" fillId="5" borderId="60" xfId="0" applyFont="1" applyFill="1" applyBorder="1" applyAlignment="1" applyProtection="1">
      <alignment horizontal="center" vertical="center"/>
    </xf>
    <xf numFmtId="0" fontId="19" fillId="5" borderId="61" xfId="0" applyFont="1" applyFill="1" applyBorder="1" applyAlignment="1" applyProtection="1">
      <alignment horizontal="center" vertical="center"/>
    </xf>
    <xf numFmtId="0" fontId="19" fillId="5" borderId="62" xfId="0" applyFont="1" applyFill="1" applyBorder="1" applyAlignment="1" applyProtection="1">
      <alignment horizontal="center" vertical="center"/>
    </xf>
    <xf numFmtId="0" fontId="8" fillId="0" borderId="86" xfId="0" applyFont="1" applyBorder="1" applyAlignment="1" applyProtection="1">
      <alignment horizontal="left" vertical="center"/>
    </xf>
    <xf numFmtId="0" fontId="8" fillId="0" borderId="87" xfId="0" applyFont="1" applyBorder="1" applyAlignment="1" applyProtection="1">
      <alignment horizontal="left" vertical="center"/>
    </xf>
    <xf numFmtId="0" fontId="6" fillId="0" borderId="38" xfId="0" applyFont="1" applyFill="1" applyBorder="1" applyAlignment="1" applyProtection="1">
      <alignment horizontal="justify" vertical="center"/>
    </xf>
    <xf numFmtId="0" fontId="6" fillId="0" borderId="6" xfId="0" applyFont="1" applyFill="1" applyBorder="1" applyAlignment="1" applyProtection="1">
      <alignment horizontal="justify" vertical="center"/>
    </xf>
    <xf numFmtId="0" fontId="6" fillId="0" borderId="36" xfId="0" applyFont="1" applyFill="1" applyBorder="1" applyAlignment="1" applyProtection="1">
      <alignment horizontal="justify" vertical="center"/>
    </xf>
    <xf numFmtId="49" fontId="13" fillId="2" borderId="35" xfId="0" applyNumberFormat="1" applyFont="1" applyFill="1" applyBorder="1" applyAlignment="1" applyProtection="1">
      <alignment horizontal="center" vertical="center"/>
    </xf>
    <xf numFmtId="0" fontId="7" fillId="0" borderId="0" xfId="0" applyFont="1" applyBorder="1" applyAlignment="1" applyProtection="1">
      <alignment horizontal="center" vertical="center" wrapText="1"/>
    </xf>
    <xf numFmtId="0" fontId="7" fillId="0" borderId="35" xfId="0" applyFont="1" applyBorder="1" applyAlignment="1" applyProtection="1">
      <alignment horizontal="center" vertical="center" wrapText="1"/>
      <protection locked="0"/>
    </xf>
    <xf numFmtId="0" fontId="5" fillId="2" borderId="13" xfId="0" applyFont="1" applyFill="1" applyBorder="1" applyAlignment="1" applyProtection="1">
      <alignment horizontal="center" vertical="center" wrapText="1"/>
    </xf>
    <xf numFmtId="0" fontId="5" fillId="2" borderId="7" xfId="0" applyFont="1" applyFill="1" applyBorder="1" applyAlignment="1" applyProtection="1">
      <alignment horizontal="center" vertical="center" wrapText="1"/>
    </xf>
    <xf numFmtId="0" fontId="5" fillId="2" borderId="14"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0"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2" borderId="1" xfId="0" applyFont="1" applyFill="1" applyBorder="1" applyAlignment="1" applyProtection="1">
      <alignment horizontal="center" vertical="center" wrapText="1"/>
    </xf>
    <xf numFmtId="0" fontId="5" fillId="2" borderId="18" xfId="0" applyFont="1" applyFill="1" applyBorder="1" applyAlignment="1" applyProtection="1">
      <alignment horizontal="center" vertical="center" wrapText="1"/>
    </xf>
    <xf numFmtId="0" fontId="8" fillId="0" borderId="13" xfId="0" applyFont="1" applyBorder="1" applyAlignment="1" applyProtection="1">
      <alignment horizontal="left" vertical="center"/>
    </xf>
    <xf numFmtId="0" fontId="8" fillId="0" borderId="7" xfId="0" applyFont="1" applyBorder="1" applyAlignment="1" applyProtection="1">
      <alignment horizontal="left" vertical="center"/>
    </xf>
    <xf numFmtId="0" fontId="8" fillId="0" borderId="14" xfId="0" applyFont="1" applyBorder="1" applyAlignment="1" applyProtection="1">
      <alignment horizontal="left" vertical="center"/>
    </xf>
    <xf numFmtId="0" fontId="8" fillId="0" borderId="97" xfId="0" applyFont="1" applyBorder="1" applyAlignment="1" applyProtection="1">
      <alignment horizontal="left" vertical="center"/>
    </xf>
    <xf numFmtId="0" fontId="8" fillId="0" borderId="46" xfId="0" applyFont="1" applyBorder="1" applyAlignment="1" applyProtection="1">
      <alignment horizontal="left" vertical="center"/>
    </xf>
    <xf numFmtId="0" fontId="8" fillId="0" borderId="98" xfId="0" applyFont="1" applyBorder="1" applyAlignment="1" applyProtection="1">
      <alignment horizontal="left" vertical="center"/>
    </xf>
    <xf numFmtId="0" fontId="6" fillId="0" borderId="36" xfId="0" applyFont="1" applyBorder="1" applyAlignment="1" applyProtection="1">
      <alignment horizontal="center" vertical="center" textRotation="90" wrapText="1"/>
    </xf>
    <xf numFmtId="0" fontId="6" fillId="0" borderId="35" xfId="0" applyFont="1" applyFill="1" applyBorder="1" applyAlignment="1" applyProtection="1">
      <alignment horizontal="justify" vertical="center"/>
    </xf>
    <xf numFmtId="0" fontId="6" fillId="0" borderId="35" xfId="0" applyFont="1" applyFill="1" applyBorder="1" applyAlignment="1" applyProtection="1">
      <alignment horizontal="center" vertical="center" wrapText="1"/>
      <protection hidden="1"/>
    </xf>
    <xf numFmtId="0" fontId="6" fillId="0" borderId="6" xfId="0" applyFont="1" applyFill="1" applyBorder="1" applyAlignment="1" applyProtection="1">
      <alignment horizontal="center" vertical="center" wrapText="1"/>
      <protection locked="0"/>
    </xf>
    <xf numFmtId="0" fontId="6" fillId="2" borderId="35" xfId="0" applyFont="1" applyFill="1" applyBorder="1" applyAlignment="1" applyProtection="1">
      <alignment horizontal="center" vertical="center"/>
      <protection hidden="1"/>
    </xf>
    <xf numFmtId="0" fontId="19" fillId="4" borderId="94" xfId="0" applyFont="1" applyFill="1" applyBorder="1" applyAlignment="1" applyProtection="1">
      <alignment horizontal="center" vertical="center"/>
    </xf>
    <xf numFmtId="0" fontId="19" fillId="4" borderId="95" xfId="0" applyFont="1" applyFill="1" applyBorder="1" applyAlignment="1" applyProtection="1">
      <alignment horizontal="center" vertical="center"/>
    </xf>
    <xf numFmtId="0" fontId="19" fillId="4" borderId="96" xfId="0" applyFont="1" applyFill="1" applyBorder="1" applyAlignment="1" applyProtection="1">
      <alignment horizontal="center" vertical="center"/>
    </xf>
    <xf numFmtId="0" fontId="6" fillId="0" borderId="38" xfId="0" applyFont="1" applyBorder="1" applyAlignment="1" applyProtection="1">
      <alignment horizontal="center" vertical="center" wrapText="1"/>
    </xf>
    <xf numFmtId="0" fontId="6" fillId="0" borderId="6" xfId="0" applyFont="1" applyBorder="1" applyAlignment="1" applyProtection="1">
      <alignment horizontal="center" vertical="center" wrapText="1"/>
    </xf>
    <xf numFmtId="0" fontId="6" fillId="0" borderId="36" xfId="0" applyFont="1" applyBorder="1" applyAlignment="1" applyProtection="1">
      <alignment horizontal="center" vertical="center" wrapText="1"/>
    </xf>
    <xf numFmtId="0" fontId="19" fillId="6" borderId="94" xfId="0" applyFont="1" applyFill="1" applyBorder="1" applyAlignment="1" applyProtection="1">
      <alignment horizontal="center" vertical="center"/>
    </xf>
    <xf numFmtId="0" fontId="19" fillId="6" borderId="95" xfId="0" applyFont="1" applyFill="1" applyBorder="1" applyAlignment="1" applyProtection="1">
      <alignment horizontal="center" vertical="center"/>
    </xf>
    <xf numFmtId="0" fontId="19" fillId="6" borderId="96" xfId="0" applyFont="1" applyFill="1" applyBorder="1" applyAlignment="1" applyProtection="1">
      <alignment horizontal="center" vertical="center"/>
    </xf>
    <xf numFmtId="0" fontId="6" fillId="0" borderId="17" xfId="0" applyFont="1" applyBorder="1" applyAlignment="1" applyProtection="1">
      <alignment horizontal="center" vertical="center" wrapText="1"/>
      <protection hidden="1"/>
    </xf>
    <xf numFmtId="0" fontId="6" fillId="0" borderId="1" xfId="0" applyFont="1" applyBorder="1" applyAlignment="1" applyProtection="1">
      <alignment horizontal="center" vertical="center" wrapText="1"/>
      <protection hidden="1"/>
    </xf>
    <xf numFmtId="0" fontId="6" fillId="0" borderId="18" xfId="0" applyFont="1" applyBorder="1" applyAlignment="1" applyProtection="1">
      <alignment horizontal="center" vertical="center" wrapText="1"/>
      <protection hidden="1"/>
    </xf>
    <xf numFmtId="49" fontId="5" fillId="0" borderId="14" xfId="0" applyNumberFormat="1" applyFont="1" applyFill="1" applyBorder="1" applyAlignment="1" applyProtection="1">
      <alignment horizontal="center" vertical="center" wrapText="1"/>
    </xf>
    <xf numFmtId="49" fontId="5" fillId="0" borderId="16" xfId="0" applyNumberFormat="1" applyFont="1" applyFill="1" applyBorder="1" applyAlignment="1" applyProtection="1">
      <alignment horizontal="center" vertical="center" wrapText="1"/>
    </xf>
    <xf numFmtId="49" fontId="5" fillId="0" borderId="18" xfId="0" applyNumberFormat="1" applyFont="1" applyFill="1" applyBorder="1" applyAlignment="1" applyProtection="1">
      <alignment horizontal="center" vertical="center" wrapText="1"/>
    </xf>
    <xf numFmtId="0" fontId="5" fillId="0" borderId="38" xfId="0" applyFont="1" applyFill="1" applyBorder="1" applyAlignment="1" applyProtection="1">
      <alignment horizontal="center" vertical="center" textRotation="90" wrapText="1"/>
    </xf>
    <xf numFmtId="0" fontId="5" fillId="0" borderId="36" xfId="0" applyFont="1" applyFill="1" applyBorder="1" applyAlignment="1" applyProtection="1">
      <alignment horizontal="center" vertical="center" textRotation="90" wrapText="1"/>
    </xf>
    <xf numFmtId="0" fontId="5" fillId="0" borderId="13" xfId="0" applyFont="1" applyBorder="1" applyAlignment="1" applyProtection="1">
      <alignment horizontal="center" vertical="center"/>
    </xf>
    <xf numFmtId="0" fontId="5" fillId="0" borderId="7" xfId="0" applyFont="1" applyBorder="1" applyAlignment="1" applyProtection="1">
      <alignment horizontal="center" vertical="center"/>
    </xf>
    <xf numFmtId="0" fontId="5" fillId="0" borderId="14" xfId="0" applyFont="1" applyBorder="1" applyAlignment="1" applyProtection="1">
      <alignment horizontal="center" vertical="center"/>
    </xf>
    <xf numFmtId="0" fontId="5" fillId="0" borderId="15"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6" xfId="0" applyFont="1" applyBorder="1" applyAlignment="1" applyProtection="1">
      <alignment horizontal="center" vertical="center"/>
    </xf>
    <xf numFmtId="0" fontId="5" fillId="0" borderId="17" xfId="0" applyFont="1" applyBorder="1" applyAlignment="1" applyProtection="1">
      <alignment horizontal="center" vertical="center"/>
    </xf>
    <xf numFmtId="0" fontId="5" fillId="0" borderId="1" xfId="0" applyFont="1" applyBorder="1" applyAlignment="1" applyProtection="1">
      <alignment horizontal="center" vertical="center"/>
    </xf>
    <xf numFmtId="0" fontId="5" fillId="0" borderId="18" xfId="0" applyFont="1" applyBorder="1" applyAlignment="1" applyProtection="1">
      <alignment horizontal="center" vertical="center"/>
    </xf>
    <xf numFmtId="0" fontId="6" fillId="0" borderId="30" xfId="0" applyFont="1" applyFill="1" applyBorder="1" applyAlignment="1" applyProtection="1">
      <alignment horizontal="center" vertical="center" wrapText="1"/>
      <protection locked="0"/>
    </xf>
    <xf numFmtId="0" fontId="6" fillId="0" borderId="35" xfId="0" applyFont="1" applyFill="1" applyBorder="1" applyAlignment="1" applyProtection="1">
      <alignment horizontal="center" vertical="center"/>
    </xf>
    <xf numFmtId="0" fontId="6" fillId="0" borderId="9" xfId="0" applyFont="1" applyFill="1" applyBorder="1" applyAlignment="1" applyProtection="1">
      <alignment horizontal="justify" vertical="center" wrapText="1"/>
      <protection hidden="1"/>
    </xf>
    <xf numFmtId="0" fontId="6" fillId="0" borderId="37" xfId="0" applyFont="1" applyBorder="1" applyAlignment="1" applyProtection="1">
      <alignment horizontal="justify" vertical="center" wrapText="1"/>
      <protection hidden="1"/>
    </xf>
    <xf numFmtId="0" fontId="6" fillId="0" borderId="27" xfId="0" applyFont="1" applyBorder="1" applyAlignment="1" applyProtection="1">
      <alignment horizontal="justify" vertical="center" wrapText="1"/>
      <protection hidden="1"/>
    </xf>
    <xf numFmtId="0" fontId="6" fillId="0" borderId="35" xfId="0" applyFont="1" applyBorder="1" applyAlignment="1" applyProtection="1">
      <alignment horizontal="center" vertical="center" textRotation="90" wrapText="1"/>
    </xf>
    <xf numFmtId="0" fontId="6" fillId="0" borderId="10" xfId="0" applyFont="1" applyBorder="1" applyAlignment="1" applyProtection="1">
      <alignment horizontal="center" vertical="center" wrapText="1"/>
      <protection locked="0"/>
    </xf>
    <xf numFmtId="0" fontId="6" fillId="0" borderId="11"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0" fontId="6" fillId="0" borderId="4" xfId="0" applyFont="1" applyBorder="1" applyAlignment="1" applyProtection="1">
      <alignment horizontal="center" vertical="center" wrapText="1"/>
      <protection locked="0"/>
    </xf>
    <xf numFmtId="0" fontId="6" fillId="0" borderId="5" xfId="0"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28" fillId="0" borderId="92" xfId="0" applyFont="1" applyBorder="1" applyAlignment="1" applyProtection="1">
      <alignment horizontal="center" wrapText="1"/>
      <protection hidden="1"/>
    </xf>
    <xf numFmtId="2" fontId="6" fillId="0" borderId="35" xfId="0" applyNumberFormat="1" applyFont="1" applyBorder="1" applyAlignment="1" applyProtection="1">
      <alignment horizontal="center" vertical="center"/>
      <protection locked="0"/>
    </xf>
    <xf numFmtId="49" fontId="6" fillId="0" borderId="35" xfId="0" applyNumberFormat="1" applyFont="1" applyBorder="1" applyAlignment="1" applyProtection="1">
      <alignment horizontal="left" vertical="center" wrapText="1"/>
    </xf>
    <xf numFmtId="0" fontId="27" fillId="0" borderId="0" xfId="0" applyFont="1" applyAlignment="1" applyProtection="1">
      <alignment horizontal="center"/>
    </xf>
    <xf numFmtId="0" fontId="5" fillId="0" borderId="0" xfId="0" applyFont="1" applyAlignment="1" applyProtection="1">
      <alignment horizontal="center"/>
    </xf>
    <xf numFmtId="0" fontId="6" fillId="0" borderId="35" xfId="0" applyFont="1" applyBorder="1" applyAlignment="1" applyProtection="1">
      <alignment horizontal="left" vertical="center" wrapText="1"/>
      <protection locked="0"/>
    </xf>
    <xf numFmtId="49" fontId="6" fillId="0" borderId="35" xfId="0" applyNumberFormat="1" applyFont="1" applyBorder="1" applyAlignment="1" applyProtection="1">
      <alignment horizontal="left" vertical="center"/>
    </xf>
    <xf numFmtId="0" fontId="6" fillId="0" borderId="35" xfId="0" applyFont="1" applyBorder="1" applyAlignment="1" applyProtection="1">
      <alignment horizontal="center" vertical="center" wrapText="1"/>
    </xf>
    <xf numFmtId="0" fontId="6" fillId="0" borderId="35" xfId="0" applyFont="1" applyBorder="1" applyAlignment="1" applyProtection="1">
      <alignment horizontal="center" vertical="center"/>
      <protection locked="0"/>
    </xf>
    <xf numFmtId="0" fontId="5" fillId="0" borderId="13" xfId="0" applyFont="1" applyBorder="1" applyAlignment="1" applyProtection="1">
      <alignment horizontal="center" vertical="center" textRotation="90" wrapText="1"/>
    </xf>
    <xf numFmtId="0" fontId="5" fillId="0" borderId="14" xfId="0" applyFont="1" applyBorder="1" applyAlignment="1" applyProtection="1">
      <alignment horizontal="center" vertical="center" textRotation="90" wrapText="1"/>
    </xf>
    <xf numFmtId="0" fontId="5" fillId="0" borderId="15" xfId="0" applyFont="1" applyBorder="1" applyAlignment="1" applyProtection="1">
      <alignment horizontal="center" vertical="center" textRotation="90" wrapText="1"/>
    </xf>
    <xf numFmtId="0" fontId="5" fillId="0" borderId="16" xfId="0" applyFont="1" applyBorder="1" applyAlignment="1" applyProtection="1">
      <alignment horizontal="center" vertical="center" textRotation="90" wrapText="1"/>
    </xf>
    <xf numFmtId="0" fontId="5" fillId="0" borderId="17" xfId="0" applyFont="1" applyBorder="1" applyAlignment="1" applyProtection="1">
      <alignment horizontal="center" vertical="center" textRotation="90" wrapText="1"/>
    </xf>
    <xf numFmtId="0" fontId="5" fillId="0" borderId="18" xfId="0" applyFont="1" applyBorder="1" applyAlignment="1" applyProtection="1">
      <alignment horizontal="center" vertical="center" textRotation="90" wrapText="1"/>
    </xf>
    <xf numFmtId="0" fontId="6" fillId="0" borderId="6" xfId="0" applyFont="1" applyBorder="1" applyAlignment="1" applyProtection="1">
      <alignment horizontal="center" vertical="center" wrapText="1"/>
      <protection locked="0"/>
    </xf>
    <xf numFmtId="49" fontId="6" fillId="0" borderId="35" xfId="0" applyNumberFormat="1" applyFont="1" applyBorder="1" applyAlignment="1" applyProtection="1">
      <alignment horizontal="center" vertical="center" wrapText="1"/>
    </xf>
    <xf numFmtId="49" fontId="6" fillId="0" borderId="38" xfId="0" applyNumberFormat="1" applyFont="1" applyBorder="1" applyAlignment="1" applyProtection="1">
      <alignment horizontal="center" vertical="center" wrapText="1"/>
    </xf>
    <xf numFmtId="49" fontId="6" fillId="0" borderId="6" xfId="0" applyNumberFormat="1" applyFont="1" applyBorder="1" applyAlignment="1" applyProtection="1">
      <alignment horizontal="center" vertical="center" wrapText="1"/>
    </xf>
    <xf numFmtId="49" fontId="6" fillId="0" borderId="36" xfId="0" applyNumberFormat="1" applyFont="1" applyBorder="1" applyAlignment="1" applyProtection="1">
      <alignment horizontal="center" vertical="center" wrapText="1"/>
    </xf>
    <xf numFmtId="0" fontId="6" fillId="0" borderId="17" xfId="0" applyFont="1" applyBorder="1" applyAlignment="1" applyProtection="1">
      <alignment horizontal="center" vertical="center" wrapText="1"/>
    </xf>
    <xf numFmtId="0" fontId="6" fillId="0" borderId="1" xfId="0" applyFont="1" applyBorder="1" applyAlignment="1" applyProtection="1">
      <alignment horizontal="center" vertical="center" wrapText="1"/>
    </xf>
    <xf numFmtId="0" fontId="6" fillId="0" borderId="18" xfId="0" applyFont="1" applyBorder="1" applyAlignment="1" applyProtection="1">
      <alignment horizontal="center" vertical="center" wrapText="1"/>
    </xf>
    <xf numFmtId="0" fontId="6" fillId="0" borderId="9" xfId="0" applyFont="1" applyBorder="1" applyAlignment="1" applyProtection="1">
      <alignment horizontal="center" vertical="center" wrapText="1"/>
    </xf>
    <xf numFmtId="0" fontId="8" fillId="0" borderId="15" xfId="0" applyFont="1" applyBorder="1" applyAlignment="1" applyProtection="1">
      <alignment horizontal="left" vertical="center"/>
    </xf>
    <xf numFmtId="0" fontId="8" fillId="0" borderId="0" xfId="0" applyFont="1" applyBorder="1" applyAlignment="1" applyProtection="1">
      <alignment horizontal="left" vertical="center"/>
    </xf>
    <xf numFmtId="0" fontId="8" fillId="0" borderId="16" xfId="0" applyFont="1" applyBorder="1" applyAlignment="1" applyProtection="1">
      <alignment horizontal="left" vertical="center"/>
    </xf>
    <xf numFmtId="0" fontId="8" fillId="0" borderId="40" xfId="0" applyFont="1" applyBorder="1" applyAlignment="1" applyProtection="1">
      <alignment horizontal="left" vertical="center"/>
    </xf>
    <xf numFmtId="2" fontId="6" fillId="0" borderId="3" xfId="0" applyNumberFormat="1" applyFont="1" applyBorder="1" applyAlignment="1" applyProtection="1">
      <alignment horizontal="center" vertical="center" wrapText="1"/>
      <protection locked="0"/>
    </xf>
    <xf numFmtId="2" fontId="6" fillId="0" borderId="4" xfId="0" applyNumberFormat="1" applyFont="1" applyBorder="1" applyAlignment="1" applyProtection="1">
      <alignment horizontal="center" vertical="center" wrapText="1"/>
      <protection locked="0"/>
    </xf>
    <xf numFmtId="2" fontId="6" fillId="0" borderId="5" xfId="0" applyNumberFormat="1" applyFont="1" applyBorder="1" applyAlignment="1" applyProtection="1">
      <alignment horizontal="center" vertical="center" wrapText="1"/>
      <protection locked="0"/>
    </xf>
    <xf numFmtId="2" fontId="5" fillId="0" borderId="35" xfId="0" applyNumberFormat="1" applyFont="1" applyBorder="1" applyAlignment="1" applyProtection="1">
      <alignment horizontal="center" vertical="center"/>
      <protection hidden="1"/>
    </xf>
    <xf numFmtId="49" fontId="5" fillId="0" borderId="35" xfId="0" applyNumberFormat="1" applyFont="1" applyBorder="1" applyAlignment="1" applyProtection="1">
      <alignment horizontal="center" vertical="center" wrapText="1"/>
      <protection hidden="1"/>
    </xf>
    <xf numFmtId="0" fontId="6" fillId="0" borderId="38" xfId="0" applyFont="1" applyFill="1" applyBorder="1" applyAlignment="1" applyProtection="1">
      <alignment horizontal="center" vertical="center" textRotation="90" wrapText="1"/>
    </xf>
    <xf numFmtId="0" fontId="6" fillId="0" borderId="36" xfId="0" applyFont="1" applyFill="1" applyBorder="1" applyAlignment="1" applyProtection="1">
      <alignment horizontal="center" vertical="center" textRotation="90" wrapText="1"/>
    </xf>
    <xf numFmtId="0" fontId="6" fillId="2" borderId="6" xfId="0" applyFont="1" applyFill="1" applyBorder="1" applyAlignment="1" applyProtection="1">
      <alignment horizontal="center" vertical="center"/>
      <protection locked="0"/>
    </xf>
    <xf numFmtId="0" fontId="6" fillId="0" borderId="35" xfId="0" applyFont="1" applyFill="1" applyBorder="1" applyAlignment="1" applyProtection="1">
      <alignment horizontal="center" vertical="center" textRotation="90" wrapText="1"/>
    </xf>
    <xf numFmtId="0" fontId="6" fillId="0" borderId="13" xfId="0" applyFont="1" applyBorder="1" applyAlignment="1" applyProtection="1">
      <alignment horizontal="center" vertical="center" textRotation="90" wrapText="1"/>
    </xf>
    <xf numFmtId="0" fontId="6" fillId="0" borderId="14" xfId="0" applyFont="1" applyBorder="1" applyAlignment="1" applyProtection="1">
      <alignment horizontal="center" vertical="center" textRotation="90" wrapText="1"/>
    </xf>
    <xf numFmtId="0" fontId="6" fillId="0" borderId="17" xfId="0" applyFont="1" applyBorder="1" applyAlignment="1" applyProtection="1">
      <alignment horizontal="center" vertical="center" textRotation="90" wrapText="1"/>
    </xf>
    <xf numFmtId="0" fontId="6" fillId="0" borderId="18" xfId="0" applyFont="1" applyBorder="1" applyAlignment="1" applyProtection="1">
      <alignment horizontal="center" vertical="center" textRotation="90" wrapText="1"/>
    </xf>
    <xf numFmtId="0" fontId="6" fillId="0" borderId="35" xfId="0" applyFont="1" applyBorder="1" applyAlignment="1" applyProtection="1">
      <alignment horizontal="justify" vertical="center" wrapText="1"/>
      <protection locked="0"/>
    </xf>
    <xf numFmtId="0" fontId="6" fillId="0" borderId="38" xfId="0" applyFont="1" applyBorder="1" applyAlignment="1" applyProtection="1">
      <alignment horizontal="justify" vertical="center"/>
    </xf>
    <xf numFmtId="0" fontId="6" fillId="0" borderId="6" xfId="0" applyFont="1" applyBorder="1" applyAlignment="1" applyProtection="1">
      <alignment horizontal="justify" vertical="center"/>
    </xf>
    <xf numFmtId="0" fontId="6" fillId="0" borderId="36" xfId="0" applyFont="1" applyBorder="1" applyAlignment="1" applyProtection="1">
      <alignment horizontal="justify" vertical="center"/>
    </xf>
    <xf numFmtId="0" fontId="5" fillId="0" borderId="34" xfId="0" applyFont="1" applyBorder="1" applyAlignment="1" applyProtection="1">
      <alignment horizontal="center" vertical="center" wrapText="1"/>
    </xf>
    <xf numFmtId="0" fontId="5" fillId="0" borderId="32" xfId="0" applyFont="1" applyBorder="1" applyAlignment="1" applyProtection="1">
      <alignment horizontal="center" vertical="center" wrapText="1"/>
    </xf>
    <xf numFmtId="0" fontId="5" fillId="0" borderId="33" xfId="0" applyFont="1" applyBorder="1" applyAlignment="1" applyProtection="1">
      <alignment horizontal="center" vertical="center" wrapText="1"/>
    </xf>
    <xf numFmtId="0" fontId="6" fillId="0" borderId="21" xfId="0" applyFont="1" applyBorder="1" applyAlignment="1" applyProtection="1">
      <alignment horizontal="center" vertical="center" wrapText="1"/>
      <protection locked="0"/>
    </xf>
    <xf numFmtId="0" fontId="6" fillId="0" borderId="22" xfId="0" applyFont="1" applyBorder="1" applyAlignment="1" applyProtection="1">
      <alignment horizontal="center" vertical="center" wrapText="1"/>
      <protection locked="0"/>
    </xf>
    <xf numFmtId="0" fontId="16" fillId="0" borderId="0" xfId="1" applyFont="1" applyAlignment="1" applyProtection="1">
      <alignment horizontal="right" vertical="center" wrapText="1"/>
      <protection locked="0"/>
    </xf>
    <xf numFmtId="0" fontId="5" fillId="0" borderId="64" xfId="0" applyFont="1" applyBorder="1" applyAlignment="1" applyProtection="1">
      <alignment horizontal="center" vertical="center"/>
      <protection hidden="1"/>
    </xf>
    <xf numFmtId="0" fontId="5" fillId="0" borderId="65" xfId="0" applyFont="1" applyBorder="1" applyAlignment="1" applyProtection="1">
      <alignment horizontal="center" vertical="center"/>
      <protection hidden="1"/>
    </xf>
    <xf numFmtId="0" fontId="5" fillId="0" borderId="66" xfId="0" applyFont="1" applyBorder="1" applyAlignment="1" applyProtection="1">
      <alignment horizontal="center" vertical="center"/>
      <protection hidden="1"/>
    </xf>
    <xf numFmtId="0" fontId="8" fillId="0" borderId="20" xfId="0" applyFont="1" applyBorder="1" applyAlignment="1" applyProtection="1">
      <alignment horizontal="left" vertical="center"/>
    </xf>
    <xf numFmtId="0" fontId="8" fillId="0" borderId="23" xfId="0" applyFont="1" applyBorder="1" applyAlignment="1" applyProtection="1">
      <alignment horizontal="left" vertical="center"/>
    </xf>
    <xf numFmtId="0" fontId="4" fillId="0" borderId="28" xfId="0" applyFont="1" applyFill="1" applyBorder="1" applyAlignment="1" applyProtection="1">
      <alignment horizontal="justify" vertical="center" wrapText="1"/>
    </xf>
    <xf numFmtId="0" fontId="4" fillId="0" borderId="28" xfId="0" applyFont="1" applyFill="1" applyBorder="1" applyAlignment="1" applyProtection="1">
      <alignment horizontal="justify" vertical="center"/>
    </xf>
    <xf numFmtId="0" fontId="4" fillId="0" borderId="29" xfId="0" applyFont="1" applyFill="1" applyBorder="1" applyAlignment="1" applyProtection="1">
      <alignment horizontal="justify" vertical="center"/>
    </xf>
    <xf numFmtId="0" fontId="8" fillId="0" borderId="31" xfId="0" applyFont="1" applyBorder="1" applyAlignment="1" applyProtection="1">
      <alignment horizontal="left" vertical="center"/>
    </xf>
    <xf numFmtId="0" fontId="8" fillId="0" borderId="32" xfId="0" applyFont="1" applyBorder="1" applyAlignment="1" applyProtection="1">
      <alignment horizontal="left" vertical="center"/>
    </xf>
    <xf numFmtId="0" fontId="8" fillId="0" borderId="33" xfId="0" applyFont="1" applyBorder="1" applyAlignment="1" applyProtection="1">
      <alignment horizontal="left" vertical="center"/>
    </xf>
    <xf numFmtId="0" fontId="8" fillId="0" borderId="59" xfId="0" applyFont="1" applyBorder="1" applyAlignment="1" applyProtection="1">
      <alignment horizontal="left" vertical="center"/>
    </xf>
    <xf numFmtId="0" fontId="5" fillId="0" borderId="30" xfId="0" applyFont="1" applyBorder="1" applyAlignment="1" applyProtection="1">
      <alignment horizontal="center" vertical="center"/>
    </xf>
    <xf numFmtId="0" fontId="5" fillId="0" borderId="44" xfId="0" applyFont="1" applyBorder="1" applyAlignment="1" applyProtection="1">
      <alignment horizontal="center" vertical="center"/>
    </xf>
    <xf numFmtId="0" fontId="5" fillId="0" borderId="44" xfId="0" applyFont="1" applyBorder="1" applyAlignment="1" applyProtection="1">
      <alignment horizontal="center" vertical="center" wrapText="1"/>
    </xf>
    <xf numFmtId="0" fontId="6" fillId="0" borderId="24" xfId="0" applyFont="1" applyBorder="1" applyAlignment="1" applyProtection="1">
      <alignment horizontal="center" vertical="center" wrapText="1"/>
      <protection locked="0"/>
    </xf>
    <xf numFmtId="0" fontId="6" fillId="0" borderId="25" xfId="0" applyFont="1" applyBorder="1" applyAlignment="1" applyProtection="1">
      <alignment horizontal="center" vertical="center" wrapText="1"/>
      <protection locked="0"/>
    </xf>
    <xf numFmtId="0" fontId="6" fillId="0" borderId="26" xfId="0" applyFont="1" applyBorder="1" applyAlignment="1" applyProtection="1">
      <alignment horizontal="center" vertical="center" wrapText="1"/>
      <protection locked="0"/>
    </xf>
    <xf numFmtId="0" fontId="5" fillId="0" borderId="38" xfId="0" applyFont="1" applyBorder="1" applyAlignment="1" applyProtection="1">
      <alignment horizontal="center" vertical="center" wrapText="1"/>
      <protection locked="0"/>
    </xf>
    <xf numFmtId="0" fontId="5" fillId="0" borderId="36" xfId="0" applyFont="1" applyBorder="1" applyAlignment="1" applyProtection="1">
      <alignment horizontal="center" vertical="center" wrapText="1"/>
      <protection locked="0"/>
    </xf>
    <xf numFmtId="0" fontId="5" fillId="0" borderId="35" xfId="0" applyFont="1" applyBorder="1" applyAlignment="1" applyProtection="1">
      <alignment horizontal="center" vertical="center" textRotation="90"/>
    </xf>
    <xf numFmtId="0" fontId="19" fillId="5" borderId="83" xfId="0" applyFont="1" applyFill="1" applyBorder="1" applyAlignment="1" applyProtection="1">
      <alignment horizontal="center" vertical="center"/>
    </xf>
    <xf numFmtId="0" fontId="19" fillId="5" borderId="84" xfId="0" applyFont="1" applyFill="1" applyBorder="1" applyAlignment="1" applyProtection="1">
      <alignment horizontal="center" vertical="center"/>
    </xf>
    <xf numFmtId="0" fontId="19" fillId="5" borderId="85" xfId="0" applyFont="1" applyFill="1" applyBorder="1" applyAlignment="1" applyProtection="1">
      <alignment horizontal="center" vertical="center"/>
    </xf>
    <xf numFmtId="0" fontId="5" fillId="0" borderId="6" xfId="0" applyFont="1" applyBorder="1" applyAlignment="1" applyProtection="1">
      <alignment horizontal="center" vertical="center"/>
    </xf>
    <xf numFmtId="0" fontId="6" fillId="0" borderId="17" xfId="0" applyFont="1" applyBorder="1" applyAlignment="1" applyProtection="1">
      <alignment horizontal="justify" vertical="center" wrapText="1"/>
      <protection hidden="1"/>
    </xf>
    <xf numFmtId="0" fontId="6" fillId="0" borderId="1" xfId="0" applyFont="1" applyBorder="1" applyAlignment="1" applyProtection="1">
      <alignment horizontal="justify" vertical="center" wrapText="1"/>
      <protection hidden="1"/>
    </xf>
    <xf numFmtId="0" fontId="6" fillId="0" borderId="18" xfId="0" applyFont="1" applyBorder="1" applyAlignment="1" applyProtection="1">
      <alignment horizontal="justify" vertical="center" wrapText="1"/>
      <protection hidden="1"/>
    </xf>
    <xf numFmtId="0" fontId="5" fillId="0" borderId="13" xfId="0" applyFont="1" applyBorder="1" applyAlignment="1" applyProtection="1">
      <alignment horizontal="center" vertical="center" textRotation="90"/>
    </xf>
    <xf numFmtId="0" fontId="5" fillId="0" borderId="14" xfId="0" applyFont="1" applyBorder="1" applyAlignment="1" applyProtection="1">
      <alignment horizontal="center" vertical="center" textRotation="90"/>
    </xf>
    <xf numFmtId="0" fontId="5" fillId="0" borderId="17" xfId="0" applyFont="1" applyBorder="1" applyAlignment="1" applyProtection="1">
      <alignment horizontal="center" vertical="center" textRotation="90"/>
    </xf>
    <xf numFmtId="0" fontId="5" fillId="0" borderId="18" xfId="0" applyFont="1" applyBorder="1" applyAlignment="1" applyProtection="1">
      <alignment horizontal="center" vertical="center" textRotation="90"/>
    </xf>
    <xf numFmtId="0" fontId="6" fillId="0" borderId="13" xfId="0" applyFont="1" applyBorder="1" applyAlignment="1" applyProtection="1">
      <alignment horizontal="center" vertical="center" textRotation="90"/>
    </xf>
    <xf numFmtId="0" fontId="6" fillId="0" borderId="14" xfId="0" applyFont="1" applyBorder="1" applyAlignment="1" applyProtection="1">
      <alignment horizontal="center" vertical="center" textRotation="90"/>
    </xf>
    <xf numFmtId="0" fontId="6" fillId="0" borderId="17" xfId="0" applyFont="1" applyBorder="1" applyAlignment="1" applyProtection="1">
      <alignment horizontal="center" vertical="center" textRotation="90"/>
    </xf>
    <xf numFmtId="0" fontId="6" fillId="0" borderId="18" xfId="0" applyFont="1" applyBorder="1" applyAlignment="1" applyProtection="1">
      <alignment horizontal="center" vertical="center" textRotation="90"/>
    </xf>
    <xf numFmtId="0" fontId="5" fillId="0" borderId="9" xfId="0" applyFont="1" applyBorder="1" applyAlignment="1" applyProtection="1">
      <alignment horizontal="center" vertical="center" wrapText="1"/>
      <protection locked="0"/>
    </xf>
    <xf numFmtId="0" fontId="6" fillId="0" borderId="9" xfId="0" applyFont="1" applyBorder="1" applyAlignment="1" applyProtection="1">
      <alignment horizontal="center" vertical="center" wrapText="1"/>
      <protection locked="0"/>
    </xf>
    <xf numFmtId="0" fontId="6" fillId="2" borderId="6" xfId="0" applyFont="1" applyFill="1" applyBorder="1" applyAlignment="1" applyProtection="1">
      <alignment horizontal="center" vertical="center" wrapText="1"/>
      <protection locked="0"/>
    </xf>
    <xf numFmtId="0" fontId="6" fillId="0" borderId="6" xfId="0" applyFont="1" applyFill="1" applyBorder="1" applyAlignment="1" applyProtection="1">
      <alignment horizontal="center" vertical="center" textRotation="90" wrapText="1"/>
    </xf>
    <xf numFmtId="0" fontId="5" fillId="2" borderId="38" xfId="0" applyFont="1" applyFill="1" applyBorder="1" applyAlignment="1" applyProtection="1">
      <alignment horizontal="center" vertical="center" wrapText="1"/>
    </xf>
    <xf numFmtId="0" fontId="5" fillId="2" borderId="6" xfId="0" applyFont="1" applyFill="1" applyBorder="1" applyAlignment="1" applyProtection="1">
      <alignment horizontal="center" vertical="center" wrapText="1"/>
    </xf>
    <xf numFmtId="0" fontId="5" fillId="2" borderId="36" xfId="0" applyFont="1" applyFill="1" applyBorder="1" applyAlignment="1" applyProtection="1">
      <alignment horizontal="center" vertical="center" wrapText="1"/>
    </xf>
    <xf numFmtId="0" fontId="5" fillId="2" borderId="38" xfId="0" applyFont="1" applyFill="1" applyBorder="1" applyAlignment="1" applyProtection="1">
      <alignment horizontal="center" vertical="center" wrapText="1"/>
      <protection hidden="1"/>
    </xf>
    <xf numFmtId="0" fontId="5" fillId="2" borderId="36" xfId="0" applyFont="1" applyFill="1" applyBorder="1" applyAlignment="1" applyProtection="1">
      <alignment horizontal="center" vertical="center" wrapText="1"/>
      <protection hidden="1"/>
    </xf>
    <xf numFmtId="0" fontId="14" fillId="0" borderId="0" xfId="0" applyFont="1" applyBorder="1" applyAlignment="1" applyProtection="1">
      <alignment horizontal="right" vertical="center"/>
    </xf>
    <xf numFmtId="0" fontId="6" fillId="0" borderId="6" xfId="0" applyFont="1" applyBorder="1" applyAlignment="1" applyProtection="1">
      <alignment horizontal="center" vertical="center" textRotation="90" wrapText="1"/>
    </xf>
    <xf numFmtId="0" fontId="6" fillId="0" borderId="38" xfId="0" applyFont="1" applyBorder="1" applyAlignment="1" applyProtection="1">
      <alignment horizontal="center"/>
      <protection locked="0"/>
    </xf>
    <xf numFmtId="0" fontId="6" fillId="0" borderId="6" xfId="0" applyFont="1" applyBorder="1" applyAlignment="1" applyProtection="1">
      <alignment horizontal="center"/>
      <protection locked="0"/>
    </xf>
    <xf numFmtId="0" fontId="6" fillId="0" borderId="36" xfId="0" applyFont="1" applyBorder="1" applyAlignment="1" applyProtection="1">
      <alignment horizontal="center"/>
      <protection locked="0"/>
    </xf>
    <xf numFmtId="0" fontId="5" fillId="0" borderId="105" xfId="0" applyFont="1" applyFill="1" applyBorder="1" applyAlignment="1" applyProtection="1">
      <alignment horizontal="center" vertical="center" wrapText="1"/>
    </xf>
    <xf numFmtId="0" fontId="5" fillId="0" borderId="100" xfId="0" applyFont="1" applyFill="1" applyBorder="1" applyAlignment="1" applyProtection="1">
      <alignment horizontal="center" vertical="center" wrapText="1"/>
    </xf>
    <xf numFmtId="0" fontId="5" fillId="0" borderId="101" xfId="0" applyFont="1" applyFill="1" applyBorder="1" applyAlignment="1" applyProtection="1">
      <alignment horizontal="center" vertical="center" wrapText="1"/>
    </xf>
    <xf numFmtId="0" fontId="5" fillId="0" borderId="77" xfId="0" applyFont="1" applyFill="1" applyBorder="1" applyAlignment="1" applyProtection="1">
      <alignment horizontal="center" vertical="center" textRotation="90" wrapText="1"/>
    </xf>
    <xf numFmtId="0" fontId="5" fillId="0" borderId="78" xfId="0" applyFont="1" applyFill="1" applyBorder="1" applyAlignment="1" applyProtection="1">
      <alignment horizontal="center" vertical="center" textRotation="90" wrapText="1"/>
    </xf>
    <xf numFmtId="0" fontId="5" fillId="0" borderId="6" xfId="0" applyFont="1" applyFill="1" applyBorder="1" applyAlignment="1" applyProtection="1">
      <alignment horizontal="center" vertical="center"/>
    </xf>
    <xf numFmtId="0" fontId="19" fillId="4" borderId="83" xfId="0" applyFont="1" applyFill="1" applyBorder="1" applyAlignment="1" applyProtection="1">
      <alignment horizontal="center" vertical="center"/>
    </xf>
    <xf numFmtId="0" fontId="19" fillId="4" borderId="84" xfId="0" applyFont="1" applyFill="1" applyBorder="1" applyAlignment="1" applyProtection="1">
      <alignment horizontal="center" vertical="center"/>
    </xf>
    <xf numFmtId="0" fontId="19" fillId="4" borderId="85" xfId="0" applyFont="1" applyFill="1" applyBorder="1" applyAlignment="1" applyProtection="1">
      <alignment horizontal="center" vertical="center"/>
    </xf>
    <xf numFmtId="0" fontId="4" fillId="0" borderId="16" xfId="0" applyFont="1" applyBorder="1" applyAlignment="1" applyProtection="1">
      <alignment horizontal="justify" vertical="center" wrapText="1"/>
    </xf>
    <xf numFmtId="0" fontId="4" fillId="0" borderId="18" xfId="0" applyFont="1" applyBorder="1" applyAlignment="1" applyProtection="1">
      <alignment horizontal="justify" vertical="center" wrapText="1"/>
    </xf>
    <xf numFmtId="0" fontId="5" fillId="0" borderId="106" xfId="0" applyFont="1" applyFill="1" applyBorder="1" applyAlignment="1" applyProtection="1">
      <alignment horizontal="center" vertical="center" wrapText="1"/>
    </xf>
    <xf numFmtId="0" fontId="5" fillId="0" borderId="102" xfId="0" applyFont="1" applyFill="1" applyBorder="1" applyAlignment="1" applyProtection="1">
      <alignment horizontal="center" vertical="center" wrapText="1"/>
    </xf>
    <xf numFmtId="0" fontId="5" fillId="0" borderId="103" xfId="0" applyFont="1" applyFill="1" applyBorder="1" applyAlignment="1" applyProtection="1">
      <alignment horizontal="center" vertical="center" wrapText="1"/>
    </xf>
    <xf numFmtId="0" fontId="4" fillId="0" borderId="90" xfId="0" applyFont="1" applyFill="1" applyBorder="1" applyAlignment="1" applyProtection="1">
      <alignment horizontal="justify" vertical="center"/>
    </xf>
    <xf numFmtId="0" fontId="4" fillId="0" borderId="0" xfId="0" applyFont="1" applyFill="1" applyAlignment="1" applyProtection="1">
      <alignment horizontal="left" vertical="center"/>
    </xf>
    <xf numFmtId="0" fontId="5" fillId="0" borderId="35" xfId="0" applyFont="1" applyFill="1" applyBorder="1" applyAlignment="1" applyProtection="1">
      <alignment horizontal="center" wrapText="1"/>
    </xf>
    <xf numFmtId="0" fontId="5" fillId="0" borderId="35" xfId="0" applyFont="1" applyFill="1" applyBorder="1" applyAlignment="1" applyProtection="1">
      <alignment horizontal="center"/>
      <protection hidden="1"/>
    </xf>
    <xf numFmtId="0" fontId="5" fillId="0" borderId="23" xfId="0" applyFont="1" applyFill="1" applyBorder="1" applyAlignment="1" applyProtection="1">
      <alignment horizontal="center" vertical="center" wrapText="1"/>
    </xf>
    <xf numFmtId="0" fontId="5" fillId="0" borderId="79" xfId="0" applyFont="1" applyFill="1" applyBorder="1" applyAlignment="1" applyProtection="1">
      <alignment horizontal="center" vertical="center"/>
    </xf>
    <xf numFmtId="0" fontId="6" fillId="0" borderId="79" xfId="0" applyFont="1" applyFill="1" applyBorder="1" applyAlignment="1" applyProtection="1">
      <alignment horizontal="center" vertical="center" wrapText="1"/>
    </xf>
    <xf numFmtId="0" fontId="6" fillId="0" borderId="79" xfId="0" applyFont="1" applyFill="1" applyBorder="1" applyAlignment="1" applyProtection="1">
      <alignment horizontal="center" vertical="center"/>
    </xf>
    <xf numFmtId="0" fontId="5" fillId="0" borderId="35" xfId="0" applyFont="1" applyFill="1" applyBorder="1" applyAlignment="1" applyProtection="1">
      <alignment horizontal="center" vertical="center" wrapText="1"/>
      <protection hidden="1"/>
    </xf>
    <xf numFmtId="0" fontId="6" fillId="0" borderId="9" xfId="0" applyFont="1" applyBorder="1" applyAlignment="1" applyProtection="1">
      <alignment horizontal="justify" vertical="center" wrapText="1"/>
    </xf>
    <xf numFmtId="0" fontId="7" fillId="2" borderId="35" xfId="0" applyFont="1" applyFill="1" applyBorder="1" applyAlignment="1" applyProtection="1">
      <alignment horizontal="justify" vertical="center"/>
    </xf>
    <xf numFmtId="49" fontId="5" fillId="2" borderId="8" xfId="0" applyNumberFormat="1" applyFont="1" applyFill="1" applyBorder="1" applyAlignment="1" applyProtection="1">
      <alignment horizontal="center" vertical="center" wrapText="1"/>
    </xf>
    <xf numFmtId="49" fontId="5" fillId="2" borderId="19" xfId="0" applyNumberFormat="1" applyFont="1" applyFill="1" applyBorder="1" applyAlignment="1" applyProtection="1">
      <alignment horizontal="center" vertical="center" wrapText="1"/>
    </xf>
    <xf numFmtId="49" fontId="5" fillId="2" borderId="9" xfId="0" applyNumberFormat="1" applyFont="1" applyFill="1" applyBorder="1" applyAlignment="1" applyProtection="1">
      <alignment horizontal="center" vertical="center" wrapText="1"/>
    </xf>
    <xf numFmtId="49" fontId="13" fillId="2" borderId="8" xfId="0" applyNumberFormat="1" applyFont="1" applyFill="1" applyBorder="1" applyAlignment="1" applyProtection="1">
      <alignment horizontal="center" vertical="center" wrapText="1"/>
    </xf>
    <xf numFmtId="0" fontId="6" fillId="0" borderId="30" xfId="0" applyFont="1" applyFill="1" applyBorder="1" applyAlignment="1" applyProtection="1">
      <alignment horizontal="left" vertical="center" wrapText="1"/>
      <protection locked="0"/>
    </xf>
    <xf numFmtId="0" fontId="7" fillId="2" borderId="35" xfId="0" applyFont="1" applyFill="1" applyBorder="1" applyAlignment="1" applyProtection="1">
      <alignment horizontal="center" vertical="center" wrapText="1"/>
    </xf>
    <xf numFmtId="49" fontId="5" fillId="2" borderId="13" xfId="0" applyNumberFormat="1" applyFont="1" applyFill="1" applyBorder="1" applyAlignment="1" applyProtection="1">
      <alignment horizontal="center" vertical="center" wrapText="1"/>
    </xf>
    <xf numFmtId="49" fontId="5" fillId="2" borderId="7" xfId="0" applyNumberFormat="1" applyFont="1" applyFill="1" applyBorder="1" applyAlignment="1" applyProtection="1">
      <alignment horizontal="center" vertical="center" wrapText="1"/>
    </xf>
    <xf numFmtId="49" fontId="5" fillId="2" borderId="14" xfId="0" applyNumberFormat="1" applyFont="1" applyFill="1" applyBorder="1" applyAlignment="1" applyProtection="1">
      <alignment horizontal="center" vertical="center" wrapText="1"/>
    </xf>
    <xf numFmtId="49" fontId="5" fillId="2" borderId="15" xfId="0" applyNumberFormat="1" applyFont="1" applyFill="1" applyBorder="1" applyAlignment="1" applyProtection="1">
      <alignment horizontal="center" vertical="center" wrapText="1"/>
    </xf>
    <xf numFmtId="49" fontId="5" fillId="2" borderId="0" xfId="0" applyNumberFormat="1" applyFont="1" applyFill="1" applyBorder="1" applyAlignment="1" applyProtection="1">
      <alignment horizontal="center" vertical="center" wrapText="1"/>
    </xf>
    <xf numFmtId="49" fontId="5" fillId="2" borderId="16" xfId="0" applyNumberFormat="1" applyFont="1" applyFill="1" applyBorder="1" applyAlignment="1" applyProtection="1">
      <alignment horizontal="center" vertical="center" wrapText="1"/>
    </xf>
    <xf numFmtId="49" fontId="5" fillId="2" borderId="17" xfId="0" applyNumberFormat="1" applyFont="1" applyFill="1" applyBorder="1" applyAlignment="1" applyProtection="1">
      <alignment horizontal="center" vertical="center" wrapText="1"/>
    </xf>
    <xf numFmtId="49" fontId="5" fillId="2" borderId="1" xfId="0" applyNumberFormat="1" applyFont="1" applyFill="1" applyBorder="1" applyAlignment="1" applyProtection="1">
      <alignment horizontal="center" vertical="center" wrapText="1"/>
    </xf>
    <xf numFmtId="49" fontId="5" fillId="2" borderId="18" xfId="0" applyNumberFormat="1" applyFont="1" applyFill="1" applyBorder="1" applyAlignment="1" applyProtection="1">
      <alignment horizontal="center" vertical="center" wrapText="1"/>
    </xf>
    <xf numFmtId="49" fontId="7" fillId="2" borderId="35" xfId="0" applyNumberFormat="1" applyFont="1" applyFill="1" applyBorder="1" applyAlignment="1" applyProtection="1">
      <alignment horizontal="center" vertical="center" wrapText="1"/>
    </xf>
    <xf numFmtId="0" fontId="7" fillId="2" borderId="0" xfId="0" applyFont="1" applyFill="1" applyBorder="1" applyAlignment="1" applyProtection="1">
      <alignment horizontal="justify" vertical="center" wrapText="1"/>
    </xf>
    <xf numFmtId="0" fontId="7" fillId="2" borderId="14" xfId="0" applyFont="1" applyFill="1" applyBorder="1" applyAlignment="1" applyProtection="1">
      <alignment horizontal="justify" vertical="center"/>
    </xf>
    <xf numFmtId="0" fontId="7" fillId="2" borderId="8" xfId="0" applyFont="1" applyFill="1" applyBorder="1" applyAlignment="1" applyProtection="1">
      <alignment horizontal="justify" vertical="center"/>
    </xf>
    <xf numFmtId="49" fontId="5" fillId="2" borderId="8" xfId="0" applyNumberFormat="1" applyFont="1" applyFill="1" applyBorder="1" applyAlignment="1" applyProtection="1">
      <alignment horizontal="center" vertical="center"/>
    </xf>
    <xf numFmtId="49" fontId="5" fillId="2" borderId="19" xfId="0" applyNumberFormat="1" applyFont="1" applyFill="1" applyBorder="1" applyAlignment="1" applyProtection="1">
      <alignment horizontal="center" vertical="center"/>
    </xf>
    <xf numFmtId="49" fontId="5" fillId="2" borderId="9" xfId="0" applyNumberFormat="1" applyFont="1" applyFill="1" applyBorder="1" applyAlignment="1" applyProtection="1">
      <alignment horizontal="center" vertical="center"/>
    </xf>
    <xf numFmtId="49" fontId="7" fillId="2" borderId="38" xfId="0" applyNumberFormat="1" applyFont="1" applyFill="1" applyBorder="1" applyAlignment="1" applyProtection="1">
      <alignment horizontal="center" vertical="center" wrapText="1"/>
    </xf>
    <xf numFmtId="49" fontId="7" fillId="2" borderId="36" xfId="0" applyNumberFormat="1" applyFont="1" applyFill="1" applyBorder="1" applyAlignment="1" applyProtection="1">
      <alignment horizontal="center" vertical="center" wrapText="1"/>
    </xf>
    <xf numFmtId="0" fontId="4" fillId="0" borderId="0" xfId="0" applyFont="1" applyFill="1" applyAlignment="1" applyProtection="1">
      <alignment horizontal="left" vertical="center" wrapText="1"/>
    </xf>
    <xf numFmtId="0" fontId="7" fillId="0" borderId="0" xfId="0" applyFont="1" applyFill="1" applyBorder="1" applyAlignment="1" applyProtection="1">
      <alignment horizontal="justify" vertical="center" wrapText="1"/>
    </xf>
    <xf numFmtId="0" fontId="7" fillId="0" borderId="14" xfId="0" applyFont="1" applyFill="1" applyBorder="1" applyAlignment="1" applyProtection="1">
      <alignment horizontal="justify" vertical="center"/>
    </xf>
    <xf numFmtId="0" fontId="7" fillId="0" borderId="8" xfId="0" applyFont="1" applyFill="1" applyBorder="1" applyAlignment="1" applyProtection="1">
      <alignment horizontal="justify" vertical="center"/>
    </xf>
    <xf numFmtId="0" fontId="4" fillId="0" borderId="0" xfId="0" applyFont="1" applyAlignment="1" applyProtection="1">
      <alignment horizontal="left" vertical="center"/>
    </xf>
    <xf numFmtId="0" fontId="4" fillId="0" borderId="1" xfId="0" applyFont="1" applyFill="1" applyBorder="1" applyAlignment="1" applyProtection="1">
      <alignment horizontal="justify" vertical="center" wrapText="1"/>
    </xf>
    <xf numFmtId="0" fontId="4" fillId="0" borderId="18" xfId="0" applyFont="1" applyFill="1" applyBorder="1" applyAlignment="1" applyProtection="1">
      <alignment horizontal="justify" vertical="center" wrapText="1"/>
    </xf>
    <xf numFmtId="0" fontId="14" fillId="0" borderId="0" xfId="0" applyFont="1" applyFill="1" applyBorder="1" applyAlignment="1" applyProtection="1">
      <alignment horizontal="right" vertical="center"/>
    </xf>
    <xf numFmtId="0" fontId="14" fillId="0" borderId="1" xfId="0" applyFont="1" applyFill="1" applyBorder="1" applyAlignment="1" applyProtection="1">
      <alignment horizontal="right" vertical="center"/>
    </xf>
    <xf numFmtId="0" fontId="5" fillId="2" borderId="13" xfId="0" applyFont="1" applyFill="1" applyBorder="1" applyAlignment="1" applyProtection="1">
      <alignment horizontal="center" vertical="center"/>
    </xf>
    <xf numFmtId="0" fontId="5" fillId="2" borderId="7" xfId="0" applyFont="1" applyFill="1" applyBorder="1" applyAlignment="1" applyProtection="1">
      <alignment horizontal="center" vertical="center"/>
    </xf>
    <xf numFmtId="0" fontId="5" fillId="2" borderId="14" xfId="0" applyFont="1" applyFill="1" applyBorder="1" applyAlignment="1" applyProtection="1">
      <alignment horizontal="center" vertical="center"/>
    </xf>
    <xf numFmtId="0" fontId="5" fillId="2" borderId="15" xfId="0" applyFont="1" applyFill="1" applyBorder="1" applyAlignment="1" applyProtection="1">
      <alignment horizontal="center" vertical="center"/>
    </xf>
    <xf numFmtId="0" fontId="5" fillId="2" borderId="0" xfId="0" applyFont="1" applyFill="1" applyBorder="1" applyAlignment="1" applyProtection="1">
      <alignment horizontal="center" vertical="center"/>
    </xf>
    <xf numFmtId="0" fontId="5" fillId="2" borderId="16" xfId="0" applyFont="1" applyFill="1" applyBorder="1" applyAlignment="1" applyProtection="1">
      <alignment horizontal="center" vertical="center"/>
    </xf>
    <xf numFmtId="0" fontId="5" fillId="2" borderId="17" xfId="0" applyFont="1" applyFill="1" applyBorder="1" applyAlignment="1" applyProtection="1">
      <alignment horizontal="center" vertical="center"/>
    </xf>
    <xf numFmtId="0" fontId="5" fillId="2" borderId="1" xfId="0" applyFont="1" applyFill="1" applyBorder="1" applyAlignment="1" applyProtection="1">
      <alignment horizontal="center" vertical="center"/>
    </xf>
    <xf numFmtId="0" fontId="5" fillId="2" borderId="18" xfId="0" applyFont="1" applyFill="1" applyBorder="1" applyAlignment="1" applyProtection="1">
      <alignment horizontal="center" vertical="center"/>
    </xf>
    <xf numFmtId="49" fontId="6" fillId="2" borderId="35" xfId="0" applyNumberFormat="1" applyFont="1" applyFill="1" applyBorder="1" applyAlignment="1" applyProtection="1">
      <alignment horizontal="center" vertical="center"/>
    </xf>
    <xf numFmtId="3" fontId="6" fillId="2" borderId="38" xfId="0" applyNumberFormat="1" applyFont="1" applyFill="1" applyBorder="1" applyAlignment="1" applyProtection="1">
      <alignment horizontal="center" vertical="center" wrapText="1"/>
      <protection locked="0"/>
    </xf>
    <xf numFmtId="3" fontId="6" fillId="2" borderId="6" xfId="0" applyNumberFormat="1" applyFont="1" applyFill="1" applyBorder="1" applyAlignment="1" applyProtection="1">
      <alignment horizontal="center" vertical="center" wrapText="1"/>
      <protection locked="0"/>
    </xf>
    <xf numFmtId="3" fontId="6" fillId="2" borderId="36" xfId="0" applyNumberFormat="1" applyFont="1" applyFill="1" applyBorder="1" applyAlignment="1" applyProtection="1">
      <alignment horizontal="center" vertical="center" wrapText="1"/>
      <protection locked="0"/>
    </xf>
    <xf numFmtId="0" fontId="5" fillId="2" borderId="35" xfId="0" applyFont="1" applyFill="1" applyBorder="1" applyAlignment="1" applyProtection="1">
      <alignment horizontal="center" vertical="center" wrapText="1"/>
    </xf>
    <xf numFmtId="0" fontId="6" fillId="2" borderId="35" xfId="0" applyFont="1" applyFill="1" applyBorder="1" applyAlignment="1" applyProtection="1">
      <alignment horizontal="center" vertical="center" wrapText="1"/>
    </xf>
    <xf numFmtId="0" fontId="5" fillId="2" borderId="35" xfId="0" applyFont="1" applyFill="1" applyBorder="1" applyAlignment="1" applyProtection="1">
      <alignment horizontal="center" vertical="center"/>
    </xf>
    <xf numFmtId="0" fontId="6" fillId="2" borderId="35" xfId="0" applyFont="1" applyFill="1" applyBorder="1" applyAlignment="1" applyProtection="1">
      <alignment horizontal="center" vertical="center" wrapText="1"/>
      <protection hidden="1"/>
    </xf>
    <xf numFmtId="0" fontId="5" fillId="2" borderId="35" xfId="0" applyFont="1" applyFill="1" applyBorder="1" applyAlignment="1" applyProtection="1">
      <alignment horizontal="center" vertical="center" textRotation="90"/>
    </xf>
    <xf numFmtId="0" fontId="5" fillId="2" borderId="35" xfId="0" applyFont="1" applyFill="1" applyBorder="1" applyAlignment="1" applyProtection="1">
      <alignment horizontal="center" vertical="top" wrapText="1"/>
    </xf>
    <xf numFmtId="0" fontId="5" fillId="2" borderId="6" xfId="0" applyFont="1" applyFill="1" applyBorder="1" applyAlignment="1" applyProtection="1">
      <alignment horizontal="center" vertical="center" wrapText="1"/>
      <protection hidden="1"/>
    </xf>
    <xf numFmtId="0" fontId="6" fillId="0" borderId="3" xfId="0" applyFont="1" applyFill="1" applyBorder="1" applyAlignment="1" applyProtection="1">
      <alignment horizontal="center" vertical="center"/>
      <protection locked="0"/>
    </xf>
    <xf numFmtId="0" fontId="6" fillId="0" borderId="4" xfId="0" applyFont="1" applyFill="1" applyBorder="1" applyAlignment="1" applyProtection="1">
      <alignment horizontal="center" vertical="center"/>
      <protection locked="0"/>
    </xf>
    <xf numFmtId="0" fontId="6" fillId="0" borderId="5" xfId="0" applyFont="1" applyFill="1" applyBorder="1" applyAlignment="1" applyProtection="1">
      <alignment horizontal="center" vertical="center"/>
      <protection locked="0"/>
    </xf>
    <xf numFmtId="0" fontId="6" fillId="2" borderId="9" xfId="0" applyFont="1" applyFill="1" applyBorder="1" applyAlignment="1" applyProtection="1">
      <alignment horizontal="center" vertical="center" textRotation="90" wrapText="1"/>
    </xf>
    <xf numFmtId="0" fontId="6" fillId="2" borderId="38" xfId="0" applyFont="1" applyFill="1" applyBorder="1" applyAlignment="1" applyProtection="1">
      <alignment horizontal="center" vertical="center" wrapText="1"/>
      <protection hidden="1"/>
    </xf>
    <xf numFmtId="0" fontId="6" fillId="2" borderId="6" xfId="0" applyFont="1" applyFill="1" applyBorder="1" applyAlignment="1" applyProtection="1">
      <alignment horizontal="center" vertical="center" wrapText="1"/>
      <protection hidden="1"/>
    </xf>
    <xf numFmtId="0" fontId="6" fillId="2" borderId="36" xfId="0" applyFont="1" applyFill="1" applyBorder="1" applyAlignment="1" applyProtection="1">
      <alignment horizontal="center" vertical="center" wrapText="1"/>
      <protection hidden="1"/>
    </xf>
    <xf numFmtId="0" fontId="6" fillId="2" borderId="35" xfId="0" applyFont="1" applyFill="1" applyBorder="1" applyAlignment="1" applyProtection="1">
      <alignment horizontal="center"/>
      <protection locked="0"/>
    </xf>
    <xf numFmtId="0" fontId="6" fillId="2" borderId="35" xfId="0" applyFont="1" applyFill="1" applyBorder="1" applyAlignment="1" applyProtection="1">
      <alignment horizontal="justify" vertical="center"/>
    </xf>
    <xf numFmtId="0" fontId="5" fillId="2" borderId="35" xfId="0" applyFont="1" applyFill="1" applyBorder="1" applyAlignment="1" applyProtection="1">
      <alignment horizontal="center" vertical="center" wrapText="1"/>
      <protection hidden="1"/>
    </xf>
    <xf numFmtId="0" fontId="6" fillId="2" borderId="9" xfId="0" applyFont="1" applyFill="1" applyBorder="1" applyAlignment="1" applyProtection="1">
      <alignment horizontal="center" vertical="center" textRotation="90"/>
    </xf>
    <xf numFmtId="0" fontId="6" fillId="2" borderId="35" xfId="0" applyFont="1" applyFill="1" applyBorder="1" applyAlignment="1" applyProtection="1">
      <alignment horizontal="center"/>
      <protection hidden="1"/>
    </xf>
    <xf numFmtId="0" fontId="5" fillId="2" borderId="35" xfId="0" applyFont="1" applyFill="1" applyBorder="1" applyAlignment="1" applyProtection="1">
      <alignment horizontal="center" vertical="center"/>
      <protection hidden="1"/>
    </xf>
    <xf numFmtId="0" fontId="6" fillId="2" borderId="13" xfId="0" applyFont="1" applyFill="1" applyBorder="1" applyAlignment="1" applyProtection="1">
      <alignment horizontal="justify" vertical="center"/>
    </xf>
    <xf numFmtId="0" fontId="6" fillId="2" borderId="7" xfId="0" applyFont="1" applyFill="1" applyBorder="1" applyAlignment="1" applyProtection="1">
      <alignment horizontal="justify" vertical="center"/>
    </xf>
    <xf numFmtId="0" fontId="6" fillId="2" borderId="14" xfId="0" applyFont="1" applyFill="1" applyBorder="1" applyAlignment="1" applyProtection="1">
      <alignment horizontal="justify" vertical="center"/>
    </xf>
    <xf numFmtId="0" fontId="5" fillId="2" borderId="35" xfId="0" applyFont="1" applyFill="1" applyBorder="1" applyAlignment="1" applyProtection="1">
      <alignment horizontal="center" vertical="top"/>
      <protection locked="0"/>
    </xf>
    <xf numFmtId="0" fontId="5" fillId="2" borderId="35" xfId="0" applyFont="1" applyFill="1" applyBorder="1" applyAlignment="1" applyProtection="1">
      <alignment horizontal="center" vertical="top" wrapText="1"/>
      <protection locked="0"/>
    </xf>
    <xf numFmtId="0" fontId="6" fillId="2" borderId="35" xfId="0" applyFont="1" applyFill="1" applyBorder="1" applyAlignment="1" applyProtection="1">
      <alignment horizontal="center" vertical="top" wrapText="1"/>
      <protection locked="0"/>
    </xf>
    <xf numFmtId="0" fontId="5" fillId="2" borderId="6" xfId="0" applyFont="1" applyFill="1" applyBorder="1" applyAlignment="1" applyProtection="1">
      <alignment horizontal="center" vertical="center" textRotation="90"/>
    </xf>
    <xf numFmtId="0" fontId="5" fillId="2" borderId="36" xfId="0" applyFont="1" applyFill="1" applyBorder="1" applyAlignment="1" applyProtection="1">
      <alignment horizontal="center" vertical="center" textRotation="90"/>
    </xf>
    <xf numFmtId="0" fontId="6" fillId="2" borderId="38" xfId="0" applyFont="1" applyFill="1" applyBorder="1" applyAlignment="1" applyProtection="1">
      <alignment horizontal="center" vertical="center" textRotation="90"/>
    </xf>
    <xf numFmtId="0" fontId="6" fillId="2" borderId="36" xfId="0" applyFont="1" applyFill="1" applyBorder="1" applyAlignment="1" applyProtection="1">
      <alignment horizontal="center" vertical="center" textRotation="90"/>
    </xf>
    <xf numFmtId="0" fontId="5" fillId="2" borderId="38" xfId="0" applyFont="1" applyFill="1" applyBorder="1" applyAlignment="1" applyProtection="1">
      <alignment horizontal="center" vertical="center" textRotation="90"/>
    </xf>
    <xf numFmtId="0" fontId="6" fillId="2" borderId="38" xfId="0" applyFont="1" applyFill="1" applyBorder="1" applyAlignment="1" applyProtection="1">
      <alignment horizontal="left" vertical="center"/>
    </xf>
    <xf numFmtId="0" fontId="6" fillId="2" borderId="6" xfId="0" applyFont="1" applyFill="1" applyBorder="1" applyAlignment="1" applyProtection="1">
      <alignment horizontal="left" vertical="center"/>
    </xf>
    <xf numFmtId="0" fontId="6" fillId="2" borderId="36" xfId="0" applyFont="1" applyFill="1" applyBorder="1" applyAlignment="1" applyProtection="1">
      <alignment horizontal="left" vertical="center"/>
    </xf>
    <xf numFmtId="49" fontId="6" fillId="2" borderId="13" xfId="0" applyNumberFormat="1" applyFont="1" applyFill="1" applyBorder="1" applyAlignment="1" applyProtection="1">
      <alignment horizontal="center" vertical="center"/>
    </xf>
    <xf numFmtId="49" fontId="6" fillId="2" borderId="17" xfId="0" applyNumberFormat="1" applyFont="1" applyFill="1" applyBorder="1" applyAlignment="1" applyProtection="1">
      <alignment horizontal="center" vertical="center"/>
    </xf>
    <xf numFmtId="0" fontId="6" fillId="2" borderId="6" xfId="0" applyFont="1" applyFill="1" applyBorder="1" applyAlignment="1" applyProtection="1">
      <alignment horizontal="justify" vertical="center"/>
    </xf>
    <xf numFmtId="0" fontId="6" fillId="2" borderId="36" xfId="0" applyFont="1" applyFill="1" applyBorder="1" applyAlignment="1" applyProtection="1">
      <alignment horizontal="justify" vertical="center"/>
    </xf>
    <xf numFmtId="0" fontId="6" fillId="2" borderId="1" xfId="0" applyFont="1" applyFill="1" applyBorder="1" applyAlignment="1" applyProtection="1">
      <alignment horizontal="justify" vertical="center"/>
    </xf>
    <xf numFmtId="0" fontId="6" fillId="2" borderId="18" xfId="0" applyFont="1" applyFill="1" applyBorder="1" applyAlignment="1" applyProtection="1">
      <alignment horizontal="justify" vertical="center"/>
    </xf>
    <xf numFmtId="0" fontId="6" fillId="2" borderId="9" xfId="0" applyFont="1" applyFill="1" applyBorder="1" applyAlignment="1" applyProtection="1">
      <alignment horizontal="justify" vertical="center"/>
    </xf>
    <xf numFmtId="0" fontId="6" fillId="2" borderId="8" xfId="0" applyFont="1" applyFill="1" applyBorder="1" applyAlignment="1" applyProtection="1">
      <alignment horizontal="justify" vertical="center"/>
    </xf>
    <xf numFmtId="0" fontId="6" fillId="2" borderId="35" xfId="0" applyFont="1" applyFill="1" applyBorder="1" applyAlignment="1" applyProtection="1">
      <alignment horizontal="center" vertical="center" textRotation="90" wrapText="1"/>
    </xf>
    <xf numFmtId="0" fontId="6" fillId="0" borderId="17" xfId="0" applyFont="1" applyBorder="1" applyAlignment="1" applyProtection="1">
      <alignment horizontal="center" vertical="center" wrapText="1"/>
      <protection locked="0"/>
    </xf>
    <xf numFmtId="0" fontId="6" fillId="0" borderId="35" xfId="0" applyFont="1" applyBorder="1" applyAlignment="1" applyProtection="1">
      <alignment horizontal="center" vertical="center" textRotation="90"/>
    </xf>
    <xf numFmtId="0" fontId="6" fillId="0" borderId="9" xfId="0" applyFont="1" applyBorder="1" applyAlignment="1" applyProtection="1">
      <alignment horizontal="center" vertical="center" textRotation="90" wrapText="1"/>
    </xf>
    <xf numFmtId="0" fontId="5" fillId="0" borderId="6" xfId="0" applyFont="1" applyBorder="1" applyAlignment="1" applyProtection="1">
      <alignment horizontal="center" vertical="center" wrapText="1"/>
      <protection hidden="1"/>
    </xf>
    <xf numFmtId="0" fontId="6" fillId="2" borderId="35" xfId="0" applyFont="1" applyFill="1" applyBorder="1" applyAlignment="1" applyProtection="1">
      <alignment horizontal="justify" vertical="center" wrapText="1"/>
    </xf>
    <xf numFmtId="0" fontId="7" fillId="2" borderId="13" xfId="0" applyFont="1" applyFill="1" applyBorder="1" applyAlignment="1" applyProtection="1">
      <alignment horizontal="center" vertical="top" wrapText="1"/>
      <protection locked="0"/>
    </xf>
    <xf numFmtId="0" fontId="7" fillId="2" borderId="7" xfId="0" applyFont="1" applyFill="1" applyBorder="1" applyAlignment="1" applyProtection="1">
      <alignment horizontal="center" vertical="top" wrapText="1"/>
      <protection locked="0"/>
    </xf>
    <xf numFmtId="0" fontId="7" fillId="2" borderId="14" xfId="0" applyFont="1" applyFill="1" applyBorder="1" applyAlignment="1" applyProtection="1">
      <alignment horizontal="center" vertical="top" wrapText="1"/>
      <protection locked="0"/>
    </xf>
    <xf numFmtId="0" fontId="5" fillId="2" borderId="35" xfId="0" applyFont="1" applyFill="1" applyBorder="1" applyAlignment="1" applyProtection="1">
      <alignment horizontal="center" vertical="top" wrapText="1"/>
      <protection hidden="1"/>
    </xf>
    <xf numFmtId="0" fontId="5" fillId="2" borderId="18" xfId="0" applyFont="1" applyFill="1" applyBorder="1" applyAlignment="1" applyProtection="1">
      <alignment horizontal="center" vertical="center" textRotation="90" wrapText="1"/>
    </xf>
    <xf numFmtId="0" fontId="5" fillId="0" borderId="35" xfId="0" applyFont="1" applyBorder="1" applyAlignment="1" applyProtection="1">
      <alignment horizontal="center" vertical="center"/>
      <protection hidden="1"/>
    </xf>
    <xf numFmtId="0" fontId="6" fillId="0" borderId="38" xfId="0" applyNumberFormat="1" applyFont="1" applyBorder="1" applyAlignment="1" applyProtection="1">
      <alignment horizontal="center" vertical="center" wrapText="1"/>
      <protection locked="0"/>
    </xf>
    <xf numFmtId="0" fontId="6" fillId="0" borderId="6" xfId="0" applyNumberFormat="1" applyFont="1" applyBorder="1" applyAlignment="1" applyProtection="1">
      <alignment horizontal="center" vertical="center" wrapText="1"/>
      <protection locked="0"/>
    </xf>
    <xf numFmtId="0" fontId="6" fillId="0" borderId="35" xfId="0" applyNumberFormat="1" applyFont="1" applyBorder="1" applyAlignment="1" applyProtection="1">
      <alignment horizontal="center" vertical="center"/>
      <protection locked="0"/>
    </xf>
    <xf numFmtId="0" fontId="5" fillId="0" borderId="80" xfId="0" applyFont="1" applyBorder="1" applyAlignment="1" applyProtection="1">
      <alignment horizontal="center" vertical="center" wrapText="1"/>
    </xf>
    <xf numFmtId="0" fontId="5" fillId="0" borderId="81" xfId="0" applyFont="1" applyBorder="1" applyAlignment="1" applyProtection="1">
      <alignment horizontal="center" vertical="center" wrapText="1"/>
    </xf>
    <xf numFmtId="0" fontId="5" fillId="0" borderId="82" xfId="0" applyFont="1" applyBorder="1" applyAlignment="1" applyProtection="1">
      <alignment horizontal="center" vertical="center" wrapText="1"/>
    </xf>
    <xf numFmtId="0" fontId="5" fillId="0" borderId="21" xfId="0" applyFont="1" applyBorder="1" applyAlignment="1" applyProtection="1">
      <alignment horizontal="center" vertical="center" wrapText="1"/>
    </xf>
    <xf numFmtId="0" fontId="5" fillId="0" borderId="22" xfId="0" applyFont="1" applyBorder="1" applyAlignment="1" applyProtection="1">
      <alignment horizontal="center" vertical="center" wrapText="1"/>
    </xf>
    <xf numFmtId="0" fontId="5" fillId="0" borderId="31" xfId="0" applyFont="1" applyBorder="1" applyAlignment="1" applyProtection="1">
      <alignment horizontal="center" vertical="center" wrapText="1"/>
    </xf>
    <xf numFmtId="0" fontId="4" fillId="0" borderId="1" xfId="0" applyFont="1" applyFill="1" applyBorder="1" applyAlignment="1" applyProtection="1">
      <alignment horizontal="justify" vertical="center"/>
    </xf>
    <xf numFmtId="0" fontId="4" fillId="0" borderId="18" xfId="0" applyFont="1" applyFill="1" applyBorder="1" applyAlignment="1" applyProtection="1">
      <alignment horizontal="justify" vertical="center"/>
    </xf>
    <xf numFmtId="0" fontId="5" fillId="0" borderId="0" xfId="0" applyFont="1" applyFill="1" applyAlignment="1" applyProtection="1">
      <alignment horizontal="center"/>
      <protection hidden="1"/>
    </xf>
    <xf numFmtId="0" fontId="6" fillId="0" borderId="39" xfId="0" applyFont="1" applyBorder="1" applyAlignment="1" applyProtection="1">
      <alignment horizontal="justify" vertical="center" wrapText="1"/>
    </xf>
    <xf numFmtId="49" fontId="13" fillId="0" borderId="0" xfId="0" applyNumberFormat="1" applyFont="1" applyFill="1" applyBorder="1" applyAlignment="1" applyProtection="1">
      <alignment horizontal="center" vertical="center" wrapText="1"/>
    </xf>
    <xf numFmtId="49" fontId="13" fillId="0" borderId="0" xfId="0" applyNumberFormat="1" applyFont="1" applyFill="1" applyBorder="1" applyAlignment="1" applyProtection="1">
      <alignment horizontal="center" vertical="center"/>
    </xf>
    <xf numFmtId="0" fontId="7" fillId="0" borderId="0" xfId="0" applyFont="1" applyFill="1" applyBorder="1" applyAlignment="1" applyProtection="1">
      <alignment horizontal="center" vertical="center" wrapText="1"/>
    </xf>
    <xf numFmtId="49" fontId="13" fillId="2" borderId="0" xfId="0" applyNumberFormat="1" applyFont="1" applyFill="1" applyBorder="1" applyAlignment="1" applyProtection="1">
      <alignment horizontal="center" vertical="center" wrapText="1"/>
    </xf>
    <xf numFmtId="49" fontId="7" fillId="0" borderId="0" xfId="0" applyNumberFormat="1" applyFont="1" applyFill="1" applyBorder="1" applyAlignment="1" applyProtection="1">
      <alignment horizontal="center" vertical="center" wrapText="1"/>
    </xf>
    <xf numFmtId="0" fontId="29" fillId="0" borderId="38" xfId="0" applyFont="1" applyBorder="1" applyAlignment="1" applyProtection="1">
      <alignment horizontal="center" vertical="center"/>
      <protection hidden="1"/>
    </xf>
    <xf numFmtId="0" fontId="29" fillId="0" borderId="36" xfId="0" applyFont="1" applyBorder="1" applyAlignment="1" applyProtection="1">
      <alignment horizontal="center" vertical="center"/>
      <protection hidden="1"/>
    </xf>
    <xf numFmtId="0" fontId="6" fillId="0" borderId="7" xfId="0" applyFont="1" applyBorder="1" applyAlignment="1" applyProtection="1">
      <alignment horizontal="center" vertical="center" textRotation="90" wrapText="1"/>
    </xf>
    <xf numFmtId="0" fontId="6" fillId="0" borderId="1" xfId="0" applyFont="1" applyBorder="1" applyAlignment="1" applyProtection="1">
      <alignment horizontal="center" vertical="center" textRotation="90" wrapText="1"/>
    </xf>
    <xf numFmtId="0" fontId="6" fillId="2" borderId="1" xfId="0" applyFont="1" applyFill="1" applyBorder="1" applyAlignment="1" applyProtection="1">
      <alignment horizontal="center" vertical="center" textRotation="90" wrapText="1"/>
    </xf>
    <xf numFmtId="0" fontId="6" fillId="2" borderId="13" xfId="0" applyFont="1" applyFill="1" applyBorder="1" applyAlignment="1" applyProtection="1">
      <alignment horizontal="center" vertical="center" textRotation="90" wrapText="1"/>
    </xf>
    <xf numFmtId="0" fontId="6" fillId="2" borderId="14" xfId="0" applyFont="1" applyFill="1" applyBorder="1" applyAlignment="1" applyProtection="1">
      <alignment horizontal="center" vertical="center" textRotation="90" wrapText="1"/>
    </xf>
    <xf numFmtId="0" fontId="4" fillId="2" borderId="0" xfId="0" applyFont="1" applyFill="1" applyAlignment="1" applyProtection="1">
      <alignment horizontal="left" vertical="center" wrapText="1"/>
    </xf>
    <xf numFmtId="0" fontId="5" fillId="0" borderId="8" xfId="0" applyFont="1" applyFill="1" applyBorder="1" applyAlignment="1" applyProtection="1">
      <alignment horizontal="center" vertical="center" textRotation="90" wrapText="1"/>
    </xf>
    <xf numFmtId="0" fontId="5" fillId="0" borderId="19" xfId="0" applyFont="1" applyFill="1" applyBorder="1" applyAlignment="1" applyProtection="1">
      <alignment horizontal="center" vertical="center" textRotation="90" wrapText="1"/>
    </xf>
    <xf numFmtId="0" fontId="5" fillId="0" borderId="9" xfId="0" applyFont="1" applyFill="1" applyBorder="1" applyAlignment="1" applyProtection="1">
      <alignment horizontal="center" vertical="center" textRotation="90" wrapText="1"/>
    </xf>
    <xf numFmtId="0" fontId="6" fillId="0" borderId="36" xfId="0" applyNumberFormat="1" applyFont="1" applyBorder="1" applyAlignment="1" applyProtection="1">
      <alignment horizontal="center" vertical="center" wrapText="1"/>
      <protection locked="0"/>
    </xf>
    <xf numFmtId="0" fontId="5" fillId="0" borderId="35" xfId="0" applyNumberFormat="1" applyFont="1" applyBorder="1" applyAlignment="1" applyProtection="1">
      <alignment horizontal="center" vertical="center"/>
    </xf>
    <xf numFmtId="0" fontId="5" fillId="0" borderId="8" xfId="0" applyFont="1" applyBorder="1" applyAlignment="1" applyProtection="1">
      <alignment horizontal="center" vertical="center" textRotation="90" wrapText="1"/>
    </xf>
    <xf numFmtId="0" fontId="5" fillId="0" borderId="109" xfId="0" applyFont="1" applyBorder="1" applyAlignment="1" applyProtection="1">
      <alignment horizontal="center" vertical="center" textRotation="90" wrapText="1"/>
    </xf>
    <xf numFmtId="0" fontId="6" fillId="0" borderId="0" xfId="0" applyFont="1" applyFill="1" applyAlignment="1" applyProtection="1">
      <alignment horizontal="center" textRotation="90"/>
    </xf>
    <xf numFmtId="0" fontId="6" fillId="0" borderId="0" xfId="0" applyFont="1" applyFill="1" applyBorder="1" applyAlignment="1" applyProtection="1">
      <alignment horizontal="center" wrapText="1"/>
    </xf>
    <xf numFmtId="0" fontId="6" fillId="0" borderId="0" xfId="0" applyFont="1" applyBorder="1" applyAlignment="1" applyProtection="1">
      <alignment horizontal="center" wrapText="1"/>
    </xf>
    <xf numFmtId="0" fontId="6" fillId="0" borderId="0" xfId="0" applyFont="1" applyAlignment="1" applyProtection="1">
      <alignment horizontal="center" wrapText="1"/>
    </xf>
    <xf numFmtId="0" fontId="6" fillId="0" borderId="0" xfId="0" applyFont="1" applyAlignment="1" applyProtection="1">
      <alignment horizontal="center"/>
    </xf>
    <xf numFmtId="0" fontId="28" fillId="2" borderId="0" xfId="0" applyFont="1" applyFill="1" applyAlignment="1" applyProtection="1">
      <alignment horizontal="center"/>
    </xf>
    <xf numFmtId="0" fontId="28" fillId="2" borderId="0" xfId="0" applyFont="1" applyFill="1" applyAlignment="1" applyProtection="1">
      <alignment horizontal="center" wrapText="1"/>
      <protection hidden="1"/>
    </xf>
    <xf numFmtId="0" fontId="28" fillId="0" borderId="92" xfId="0" applyFont="1" applyFill="1" applyBorder="1" applyAlignment="1" applyProtection="1">
      <alignment horizontal="center"/>
      <protection hidden="1"/>
    </xf>
    <xf numFmtId="0" fontId="33" fillId="0" borderId="0" xfId="0" applyFont="1" applyAlignment="1" applyProtection="1">
      <alignment horizontal="center"/>
      <protection hidden="1"/>
    </xf>
    <xf numFmtId="0" fontId="32" fillId="0" borderId="0" xfId="0" applyFont="1" applyAlignment="1" applyProtection="1">
      <alignment horizontal="center"/>
      <protection hidden="1"/>
    </xf>
    <xf numFmtId="0" fontId="6" fillId="0" borderId="7" xfId="0" applyFont="1" applyBorder="1" applyAlignment="1" applyProtection="1">
      <alignment horizontal="center"/>
    </xf>
    <xf numFmtId="0" fontId="6" fillId="0" borderId="38" xfId="0" applyFont="1" applyFill="1" applyBorder="1" applyAlignment="1" applyProtection="1">
      <alignment vertical="center"/>
    </xf>
    <xf numFmtId="0" fontId="6" fillId="0" borderId="6" xfId="0" applyFont="1" applyFill="1" applyBorder="1" applyAlignment="1" applyProtection="1">
      <alignment vertical="center"/>
    </xf>
    <xf numFmtId="0" fontId="6" fillId="0" borderId="36" xfId="0" applyFont="1" applyFill="1" applyBorder="1" applyAlignment="1" applyProtection="1">
      <alignment vertical="center"/>
    </xf>
    <xf numFmtId="0" fontId="6" fillId="0" borderId="35" xfId="0" applyFont="1" applyFill="1" applyBorder="1" applyAlignment="1" applyProtection="1">
      <alignment vertical="center"/>
    </xf>
    <xf numFmtId="0" fontId="22" fillId="0" borderId="0" xfId="0" applyFont="1" applyBorder="1" applyAlignment="1" applyProtection="1">
      <alignment horizontal="center" vertical="center" wrapText="1"/>
    </xf>
    <xf numFmtId="0" fontId="26" fillId="0" borderId="0" xfId="1" applyFont="1" applyAlignment="1" applyProtection="1">
      <alignment horizontal="right" vertical="center"/>
    </xf>
    <xf numFmtId="0" fontId="6" fillId="0" borderId="38" xfId="0" applyFont="1" applyBorder="1" applyAlignment="1" applyProtection="1">
      <alignment vertical="center"/>
      <protection locked="0"/>
    </xf>
    <xf numFmtId="0" fontId="6" fillId="0" borderId="6" xfId="0" applyFont="1" applyBorder="1" applyAlignment="1" applyProtection="1">
      <alignment vertical="center"/>
      <protection locked="0"/>
    </xf>
    <xf numFmtId="0" fontId="6" fillId="0" borderId="36" xfId="0" applyFont="1" applyBorder="1" applyAlignment="1" applyProtection="1">
      <alignment vertical="center"/>
      <protection locked="0"/>
    </xf>
    <xf numFmtId="0" fontId="6" fillId="0" borderId="0" xfId="0" applyFont="1" applyFill="1" applyAlignment="1" applyProtection="1">
      <alignment horizontal="justify" vertical="center" wrapText="1"/>
    </xf>
    <xf numFmtId="0" fontId="26" fillId="0" borderId="0" xfId="1" applyFont="1" applyFill="1" applyAlignment="1" applyProtection="1">
      <alignment horizontal="right" vertical="center"/>
    </xf>
    <xf numFmtId="0" fontId="34" fillId="0" borderId="64" xfId="0" applyFont="1" applyBorder="1" applyAlignment="1" applyProtection="1">
      <alignment horizontal="center" vertical="center"/>
      <protection hidden="1"/>
    </xf>
    <xf numFmtId="0" fontId="34" fillId="0" borderId="65" xfId="0" applyFont="1" applyBorder="1" applyAlignment="1" applyProtection="1">
      <alignment horizontal="center" vertical="center"/>
      <protection hidden="1"/>
    </xf>
    <xf numFmtId="0" fontId="34" fillId="0" borderId="66" xfId="0" applyFont="1" applyBorder="1" applyAlignment="1" applyProtection="1">
      <alignment horizontal="center" vertical="center"/>
      <protection hidden="1"/>
    </xf>
  </cellXfs>
  <cellStyles count="2">
    <cellStyle name="Hipervínculo" xfId="1" builtinId="8"/>
    <cellStyle name="Normal" xfId="0" builtinId="0"/>
  </cellStyles>
  <dxfs count="145">
    <dxf>
      <fill>
        <patternFill patternType="mediumGray"/>
      </fill>
    </dxf>
    <dxf>
      <fill>
        <patternFill patternType="mediumGray"/>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bgColor theme="5" tint="0.79998168889431442"/>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FF00"/>
        </patternFill>
      </fill>
    </dxf>
    <dxf>
      <fill>
        <patternFill>
          <bgColor rgb="FFFFFF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bgColor rgb="FFFFFF00"/>
        </patternFill>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
      <fill>
        <patternFill patternType="mediumGray"/>
      </fill>
    </dxf>
  </dxfs>
  <tableStyles count="0" defaultTableStyle="TableStyleMedium2" defaultPivotStyle="PivotStyleLight16"/>
  <colors>
    <mruColors>
      <color rgb="FFBFBFBF"/>
      <color rgb="FFF8747D"/>
      <color rgb="FF0077C8"/>
      <color rgb="FF003057"/>
      <color rgb="FF6F7070"/>
      <color rgb="FF595959"/>
      <color rgb="FF3054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19050</xdr:rowOff>
    </xdr:from>
    <xdr:to>
      <xdr:col>5</xdr:col>
      <xdr:colOff>103800</xdr:colOff>
      <xdr:row>0</xdr:row>
      <xdr:rowOff>1030650</xdr:rowOff>
    </xdr:to>
    <xdr:pic>
      <xdr:nvPicPr>
        <xdr:cNvPr id="2" name="Imagen 1">
          <a:extLst>
            <a:ext uri="{FF2B5EF4-FFF2-40B4-BE49-F238E27FC236}">
              <a16:creationId xmlns:a16="http://schemas.microsoft.com/office/drawing/2014/main" xmlns="" id="{6A03D9A4-CD69-40BA-A93B-6A9EF0E0C27C}"/>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19050"/>
          <a:ext cx="1094400" cy="1011600"/>
        </a:xfrm>
        <a:prstGeom prst="rect">
          <a:avLst/>
        </a:prstGeom>
      </xdr:spPr>
    </xdr:pic>
    <xdr:clientData/>
  </xdr:twoCellAnchor>
  <xdr:twoCellAnchor editAs="oneCell">
    <xdr:from>
      <xdr:col>20</xdr:col>
      <xdr:colOff>209550</xdr:colOff>
      <xdr:row>0</xdr:row>
      <xdr:rowOff>19050</xdr:rowOff>
    </xdr:from>
    <xdr:to>
      <xdr:col>30</xdr:col>
      <xdr:colOff>4650</xdr:colOff>
      <xdr:row>0</xdr:row>
      <xdr:rowOff>1156650</xdr:rowOff>
    </xdr:to>
    <xdr:pic>
      <xdr:nvPicPr>
        <xdr:cNvPr id="3" name="Imagen 2">
          <a:extLst>
            <a:ext uri="{FF2B5EF4-FFF2-40B4-BE49-F238E27FC236}">
              <a16:creationId xmlns:a16="http://schemas.microsoft.com/office/drawing/2014/main" xmlns="" id="{2759E7EC-F229-4A5D-A76B-27845552A152}"/>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5900" y="19050"/>
          <a:ext cx="2271600" cy="11376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19050</xdr:rowOff>
    </xdr:from>
    <xdr:to>
      <xdr:col>5</xdr:col>
      <xdr:colOff>103800</xdr:colOff>
      <xdr:row>0</xdr:row>
      <xdr:rowOff>1030650</xdr:rowOff>
    </xdr:to>
    <xdr:pic>
      <xdr:nvPicPr>
        <xdr:cNvPr id="2" name="Imagen 1">
          <a:extLst>
            <a:ext uri="{FF2B5EF4-FFF2-40B4-BE49-F238E27FC236}">
              <a16:creationId xmlns:a16="http://schemas.microsoft.com/office/drawing/2014/main" xmlns="" id="{E592DB63-A71C-409C-AEBE-2FA8E347FEC6}"/>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19050"/>
          <a:ext cx="1094400" cy="1011600"/>
        </a:xfrm>
        <a:prstGeom prst="rect">
          <a:avLst/>
        </a:prstGeom>
      </xdr:spPr>
    </xdr:pic>
    <xdr:clientData/>
  </xdr:twoCellAnchor>
  <xdr:twoCellAnchor editAs="oneCell">
    <xdr:from>
      <xdr:col>20</xdr:col>
      <xdr:colOff>209550</xdr:colOff>
      <xdr:row>0</xdr:row>
      <xdr:rowOff>19050</xdr:rowOff>
    </xdr:from>
    <xdr:to>
      <xdr:col>30</xdr:col>
      <xdr:colOff>4650</xdr:colOff>
      <xdr:row>0</xdr:row>
      <xdr:rowOff>1156650</xdr:rowOff>
    </xdr:to>
    <xdr:pic>
      <xdr:nvPicPr>
        <xdr:cNvPr id="4" name="Imagen 3">
          <a:extLst>
            <a:ext uri="{FF2B5EF4-FFF2-40B4-BE49-F238E27FC236}">
              <a16:creationId xmlns:a16="http://schemas.microsoft.com/office/drawing/2014/main" xmlns="" id="{7EC3B6C9-2AB0-4E8C-A5DC-B1A19C71ABA6}"/>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5900" y="19050"/>
          <a:ext cx="2271600" cy="1137600"/>
        </a:xfrm>
        <a:prstGeom prst="rect">
          <a:avLst/>
        </a:prstGeom>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19050</xdr:rowOff>
    </xdr:from>
    <xdr:to>
      <xdr:col>5</xdr:col>
      <xdr:colOff>103800</xdr:colOff>
      <xdr:row>0</xdr:row>
      <xdr:rowOff>1030650</xdr:rowOff>
    </xdr:to>
    <xdr:pic>
      <xdr:nvPicPr>
        <xdr:cNvPr id="2" name="Imagen 1">
          <a:extLst>
            <a:ext uri="{FF2B5EF4-FFF2-40B4-BE49-F238E27FC236}">
              <a16:creationId xmlns:a16="http://schemas.microsoft.com/office/drawing/2014/main" xmlns="" id="{65C82D8A-6DBC-4724-81B4-A5329D4281DF}"/>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19050"/>
          <a:ext cx="1094400" cy="1011600"/>
        </a:xfrm>
        <a:prstGeom prst="rect">
          <a:avLst/>
        </a:prstGeom>
      </xdr:spPr>
    </xdr:pic>
    <xdr:clientData/>
  </xdr:twoCellAnchor>
  <xdr:twoCellAnchor editAs="oneCell">
    <xdr:from>
      <xdr:col>20</xdr:col>
      <xdr:colOff>209550</xdr:colOff>
      <xdr:row>0</xdr:row>
      <xdr:rowOff>19050</xdr:rowOff>
    </xdr:from>
    <xdr:to>
      <xdr:col>30</xdr:col>
      <xdr:colOff>4650</xdr:colOff>
      <xdr:row>0</xdr:row>
      <xdr:rowOff>1156650</xdr:rowOff>
    </xdr:to>
    <xdr:pic>
      <xdr:nvPicPr>
        <xdr:cNvPr id="3" name="Imagen 2">
          <a:extLst>
            <a:ext uri="{FF2B5EF4-FFF2-40B4-BE49-F238E27FC236}">
              <a16:creationId xmlns:a16="http://schemas.microsoft.com/office/drawing/2014/main" xmlns="" id="{5C23E0EA-D947-4C24-94FC-08D416D93F76}"/>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5900" y="19050"/>
          <a:ext cx="2271600" cy="1137600"/>
        </a:xfrm>
        <a:prstGeom prst="rect">
          <a:avLst/>
        </a:prstGeom>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19050</xdr:rowOff>
    </xdr:from>
    <xdr:to>
      <xdr:col>5</xdr:col>
      <xdr:colOff>103800</xdr:colOff>
      <xdr:row>0</xdr:row>
      <xdr:rowOff>1030650</xdr:rowOff>
    </xdr:to>
    <xdr:pic>
      <xdr:nvPicPr>
        <xdr:cNvPr id="2" name="Imagen 1">
          <a:extLst>
            <a:ext uri="{FF2B5EF4-FFF2-40B4-BE49-F238E27FC236}">
              <a16:creationId xmlns:a16="http://schemas.microsoft.com/office/drawing/2014/main" xmlns="" id="{7AB714BE-A070-4C62-8F86-6680983E37B1}"/>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19050"/>
          <a:ext cx="1094400" cy="1011600"/>
        </a:xfrm>
        <a:prstGeom prst="rect">
          <a:avLst/>
        </a:prstGeom>
      </xdr:spPr>
    </xdr:pic>
    <xdr:clientData/>
  </xdr:twoCellAnchor>
  <xdr:twoCellAnchor editAs="oneCell">
    <xdr:from>
      <xdr:col>20</xdr:col>
      <xdr:colOff>209550</xdr:colOff>
      <xdr:row>0</xdr:row>
      <xdr:rowOff>19050</xdr:rowOff>
    </xdr:from>
    <xdr:to>
      <xdr:col>30</xdr:col>
      <xdr:colOff>4650</xdr:colOff>
      <xdr:row>0</xdr:row>
      <xdr:rowOff>1156650</xdr:rowOff>
    </xdr:to>
    <xdr:pic>
      <xdr:nvPicPr>
        <xdr:cNvPr id="3" name="Imagen 2">
          <a:extLst>
            <a:ext uri="{FF2B5EF4-FFF2-40B4-BE49-F238E27FC236}">
              <a16:creationId xmlns:a16="http://schemas.microsoft.com/office/drawing/2014/main" xmlns="" id="{6EC911D8-3DEB-429B-B1A6-39B237783E50}"/>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5900" y="19050"/>
          <a:ext cx="2271600" cy="1137600"/>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0</xdr:row>
      <xdr:rowOff>19050</xdr:rowOff>
    </xdr:from>
    <xdr:to>
      <xdr:col>5</xdr:col>
      <xdr:colOff>103800</xdr:colOff>
      <xdr:row>0</xdr:row>
      <xdr:rowOff>1030650</xdr:rowOff>
    </xdr:to>
    <xdr:pic>
      <xdr:nvPicPr>
        <xdr:cNvPr id="2" name="Imagen 1">
          <a:extLst>
            <a:ext uri="{FF2B5EF4-FFF2-40B4-BE49-F238E27FC236}">
              <a16:creationId xmlns:a16="http://schemas.microsoft.com/office/drawing/2014/main" xmlns="" id="{BF38B9A5-AB59-4898-AEC9-DB237CF01CC8}"/>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19050"/>
          <a:ext cx="1094400" cy="1011600"/>
        </a:xfrm>
        <a:prstGeom prst="rect">
          <a:avLst/>
        </a:prstGeom>
      </xdr:spPr>
    </xdr:pic>
    <xdr:clientData/>
  </xdr:twoCellAnchor>
  <xdr:twoCellAnchor editAs="oneCell">
    <xdr:from>
      <xdr:col>20</xdr:col>
      <xdr:colOff>209550</xdr:colOff>
      <xdr:row>0</xdr:row>
      <xdr:rowOff>19050</xdr:rowOff>
    </xdr:from>
    <xdr:to>
      <xdr:col>30</xdr:col>
      <xdr:colOff>4650</xdr:colOff>
      <xdr:row>0</xdr:row>
      <xdr:rowOff>1156650</xdr:rowOff>
    </xdr:to>
    <xdr:pic>
      <xdr:nvPicPr>
        <xdr:cNvPr id="3" name="Imagen 2">
          <a:extLst>
            <a:ext uri="{FF2B5EF4-FFF2-40B4-BE49-F238E27FC236}">
              <a16:creationId xmlns:a16="http://schemas.microsoft.com/office/drawing/2014/main" xmlns="" id="{9C63A9BB-903A-49B3-B33A-0FA51D0124A1}"/>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5900" y="19050"/>
          <a:ext cx="2271600" cy="1137600"/>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0</xdr:row>
      <xdr:rowOff>19050</xdr:rowOff>
    </xdr:from>
    <xdr:to>
      <xdr:col>5</xdr:col>
      <xdr:colOff>103800</xdr:colOff>
      <xdr:row>0</xdr:row>
      <xdr:rowOff>1030650</xdr:rowOff>
    </xdr:to>
    <xdr:pic>
      <xdr:nvPicPr>
        <xdr:cNvPr id="2" name="Imagen 1">
          <a:extLst>
            <a:ext uri="{FF2B5EF4-FFF2-40B4-BE49-F238E27FC236}">
              <a16:creationId xmlns:a16="http://schemas.microsoft.com/office/drawing/2014/main" xmlns="" id="{037FF025-FD27-4E11-A7D6-2A886501AC3D}"/>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0" y="19050"/>
          <a:ext cx="1094400" cy="1011600"/>
        </a:xfrm>
        <a:prstGeom prst="rect">
          <a:avLst/>
        </a:prstGeom>
      </xdr:spPr>
    </xdr:pic>
    <xdr:clientData/>
  </xdr:twoCellAnchor>
  <xdr:twoCellAnchor editAs="oneCell">
    <xdr:from>
      <xdr:col>20</xdr:col>
      <xdr:colOff>209550</xdr:colOff>
      <xdr:row>0</xdr:row>
      <xdr:rowOff>19050</xdr:rowOff>
    </xdr:from>
    <xdr:to>
      <xdr:col>30</xdr:col>
      <xdr:colOff>4650</xdr:colOff>
      <xdr:row>0</xdr:row>
      <xdr:rowOff>1156650</xdr:rowOff>
    </xdr:to>
    <xdr:pic>
      <xdr:nvPicPr>
        <xdr:cNvPr id="3" name="Imagen 2">
          <a:extLst>
            <a:ext uri="{FF2B5EF4-FFF2-40B4-BE49-F238E27FC236}">
              <a16:creationId xmlns:a16="http://schemas.microsoft.com/office/drawing/2014/main" xmlns="" id="{0E971E6B-A4AB-4FB1-B6D3-9CF23D487F09}"/>
            </a:ext>
          </a:extLst>
        </xdr:cNvPr>
        <xdr:cNvPicPr preferRelativeResize="0">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95900" y="19050"/>
          <a:ext cx="2271600" cy="1137600"/>
        </a:xfrm>
        <a:prstGeom prst="rect">
          <a:avLst/>
        </a:prstGeom>
        <a:ln>
          <a:noFill/>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H33"/>
  <sheetViews>
    <sheetView showGridLines="0" zoomScaleNormal="100" workbookViewId="0">
      <selection activeCell="B9" sqref="B9:L9"/>
    </sheetView>
  </sheetViews>
  <sheetFormatPr baseColWidth="10" defaultColWidth="0" defaultRowHeight="0" customHeight="1" zeroHeight="1" x14ac:dyDescent="0.2"/>
  <cols>
    <col min="1" max="1" width="5.7109375" style="1" customWidth="1"/>
    <col min="2" max="30" width="3.7109375" style="1" customWidth="1"/>
    <col min="31" max="31" width="5.7109375" style="1" customWidth="1"/>
    <col min="32" max="32" width="3.7109375" style="373" hidden="1" customWidth="1"/>
    <col min="33" max="33" width="19" style="1" hidden="1" customWidth="1"/>
    <col min="34" max="16384" width="3.7109375" style="1" hidden="1"/>
  </cols>
  <sheetData>
    <row r="1" spans="2:34" ht="173.25" customHeight="1" thickBot="1" x14ac:dyDescent="0.35">
      <c r="B1" s="444" t="s">
        <v>985</v>
      </c>
      <c r="C1" s="444"/>
      <c r="D1" s="444"/>
      <c r="E1" s="444"/>
      <c r="F1" s="444"/>
      <c r="G1" s="444"/>
      <c r="H1" s="444"/>
      <c r="I1" s="444"/>
      <c r="J1" s="444"/>
      <c r="K1" s="444"/>
      <c r="L1" s="444"/>
      <c r="M1" s="444"/>
      <c r="N1" s="444"/>
      <c r="O1" s="444"/>
      <c r="P1" s="444"/>
      <c r="Q1" s="444"/>
      <c r="R1" s="444"/>
      <c r="S1" s="444"/>
      <c r="T1" s="444"/>
      <c r="U1" s="444"/>
      <c r="V1" s="444"/>
      <c r="W1" s="444"/>
      <c r="X1" s="444"/>
      <c r="Y1" s="444"/>
      <c r="Z1" s="444"/>
      <c r="AA1" s="444"/>
      <c r="AB1" s="444"/>
      <c r="AC1" s="444"/>
      <c r="AD1" s="444"/>
    </row>
    <row r="2" spans="2:34" ht="15" customHeight="1" x14ac:dyDescent="0.25">
      <c r="AG2" s="374" t="s">
        <v>2276</v>
      </c>
      <c r="AH2" s="375">
        <v>201</v>
      </c>
    </row>
    <row r="3" spans="2:34" s="2" customFormat="1" ht="45" customHeight="1" x14ac:dyDescent="0.25">
      <c r="B3" s="442" t="s">
        <v>1075</v>
      </c>
      <c r="C3" s="442"/>
      <c r="D3" s="442"/>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D3" s="442"/>
      <c r="AF3" s="373"/>
      <c r="AG3" s="376" t="s">
        <v>2277</v>
      </c>
      <c r="AH3" s="377">
        <v>202</v>
      </c>
    </row>
    <row r="4" spans="2:34" ht="15" customHeight="1" x14ac:dyDescent="0.25">
      <c r="AG4" s="376" t="s">
        <v>2278</v>
      </c>
      <c r="AH4" s="377">
        <v>203</v>
      </c>
    </row>
    <row r="5" spans="2:34" ht="45" customHeight="1" x14ac:dyDescent="0.25">
      <c r="B5" s="442" t="s">
        <v>1169</v>
      </c>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443"/>
      <c r="AG5" s="376" t="s">
        <v>2279</v>
      </c>
      <c r="AH5" s="377">
        <v>204</v>
      </c>
    </row>
    <row r="6" spans="2:34" ht="15" customHeight="1" x14ac:dyDescent="0.25">
      <c r="AG6" s="376" t="s">
        <v>2280</v>
      </c>
      <c r="AH6" s="377">
        <v>205</v>
      </c>
    </row>
    <row r="7" spans="2:34" ht="45" customHeight="1" x14ac:dyDescent="0.25">
      <c r="B7" s="442" t="s">
        <v>0</v>
      </c>
      <c r="C7" s="442"/>
      <c r="D7" s="442"/>
      <c r="E7" s="442"/>
      <c r="F7" s="442"/>
      <c r="G7" s="442"/>
      <c r="H7" s="442"/>
      <c r="I7" s="442"/>
      <c r="J7" s="442"/>
      <c r="K7" s="442"/>
      <c r="L7" s="442"/>
      <c r="M7" s="442"/>
      <c r="N7" s="442"/>
      <c r="O7" s="442"/>
      <c r="P7" s="442"/>
      <c r="Q7" s="442"/>
      <c r="R7" s="442"/>
      <c r="S7" s="442"/>
      <c r="T7" s="442"/>
      <c r="U7" s="442"/>
      <c r="V7" s="442"/>
      <c r="W7" s="442"/>
      <c r="X7" s="442"/>
      <c r="Y7" s="442"/>
      <c r="Z7" s="442"/>
      <c r="AA7" s="442"/>
      <c r="AB7" s="442"/>
      <c r="AC7" s="442"/>
      <c r="AD7" s="442"/>
      <c r="AG7" s="376" t="s">
        <v>2281</v>
      </c>
      <c r="AH7" s="377">
        <v>206</v>
      </c>
    </row>
    <row r="8" spans="2:34" ht="15" customHeight="1" thickBot="1" x14ac:dyDescent="0.3">
      <c r="AG8" s="376" t="s">
        <v>2282</v>
      </c>
      <c r="AH8" s="377">
        <v>207</v>
      </c>
    </row>
    <row r="9" spans="2:34" ht="15" customHeight="1" thickBot="1" x14ac:dyDescent="0.3">
      <c r="B9" s="445" t="s">
        <v>2302</v>
      </c>
      <c r="C9" s="446"/>
      <c r="D9" s="446"/>
      <c r="E9" s="446"/>
      <c r="F9" s="446"/>
      <c r="G9" s="446"/>
      <c r="H9" s="446"/>
      <c r="I9" s="446"/>
      <c r="J9" s="446"/>
      <c r="K9" s="446"/>
      <c r="L9" s="447"/>
      <c r="N9" s="380">
        <f>IF(B9="","",VLOOKUP(B9,$AG$1:$AH$33,2,FALSE))</f>
        <v>227</v>
      </c>
      <c r="AG9" s="376" t="s">
        <v>2283</v>
      </c>
      <c r="AH9" s="377">
        <v>208</v>
      </c>
    </row>
    <row r="10" spans="2:34" ht="15" customHeight="1" x14ac:dyDescent="0.25">
      <c r="AG10" s="376" t="s">
        <v>2284</v>
      </c>
      <c r="AH10" s="377">
        <v>209</v>
      </c>
    </row>
    <row r="11" spans="2:34" ht="15" customHeight="1" x14ac:dyDescent="0.25">
      <c r="B11" s="441" t="s">
        <v>1</v>
      </c>
      <c r="C11" s="441"/>
      <c r="D11" s="441"/>
      <c r="E11" s="441"/>
      <c r="F11" s="441"/>
      <c r="G11" s="441"/>
      <c r="H11" s="441"/>
      <c r="I11" s="441"/>
      <c r="J11" s="441"/>
      <c r="K11" s="441"/>
      <c r="L11" s="441"/>
      <c r="M11" s="441"/>
      <c r="N11" s="441"/>
      <c r="O11" s="441"/>
      <c r="P11" s="441"/>
      <c r="Q11" s="441"/>
      <c r="R11" s="441"/>
      <c r="S11" s="441"/>
      <c r="T11" s="441"/>
      <c r="U11" s="441"/>
      <c r="V11" s="50"/>
      <c r="W11" s="51"/>
      <c r="X11" s="51"/>
      <c r="Y11" s="51"/>
      <c r="Z11" s="51"/>
      <c r="AA11" s="51"/>
      <c r="AB11" s="51"/>
      <c r="AC11" s="51"/>
      <c r="AD11" s="51"/>
      <c r="AG11" s="376" t="s">
        <v>2285</v>
      </c>
      <c r="AH11" s="377">
        <v>210</v>
      </c>
    </row>
    <row r="12" spans="2:34" ht="15" customHeight="1" x14ac:dyDescent="0.25">
      <c r="B12" s="51"/>
      <c r="C12" s="51"/>
      <c r="D12" s="51"/>
      <c r="E12" s="51"/>
      <c r="F12" s="51"/>
      <c r="G12" s="51"/>
      <c r="H12" s="51"/>
      <c r="I12" s="51"/>
      <c r="J12" s="51"/>
      <c r="K12" s="51"/>
      <c r="L12" s="51"/>
      <c r="M12" s="51"/>
      <c r="N12" s="51"/>
      <c r="O12" s="51"/>
      <c r="P12" s="51"/>
      <c r="Q12" s="51"/>
      <c r="R12" s="51"/>
      <c r="S12" s="51"/>
      <c r="T12" s="51"/>
      <c r="U12" s="51"/>
      <c r="V12" s="51"/>
      <c r="W12" s="51"/>
      <c r="X12" s="51"/>
      <c r="Y12" s="51"/>
      <c r="Z12" s="51"/>
      <c r="AA12" s="51"/>
      <c r="AB12" s="51"/>
      <c r="AC12" s="51"/>
      <c r="AD12" s="51"/>
      <c r="AG12" s="376" t="s">
        <v>2286</v>
      </c>
      <c r="AH12" s="377">
        <v>211</v>
      </c>
    </row>
    <row r="13" spans="2:34" ht="15" customHeight="1" x14ac:dyDescent="0.25">
      <c r="B13" s="441" t="s">
        <v>2</v>
      </c>
      <c r="C13" s="441"/>
      <c r="D13" s="441"/>
      <c r="E13" s="441"/>
      <c r="F13" s="441"/>
      <c r="G13" s="441"/>
      <c r="H13" s="441"/>
      <c r="I13" s="441"/>
      <c r="J13" s="441"/>
      <c r="K13" s="441"/>
      <c r="L13" s="441"/>
      <c r="M13" s="441"/>
      <c r="N13" s="441"/>
      <c r="O13" s="441"/>
      <c r="P13" s="441"/>
      <c r="Q13" s="441"/>
      <c r="R13" s="441"/>
      <c r="S13" s="441"/>
      <c r="T13" s="441"/>
      <c r="U13" s="441"/>
      <c r="V13" s="50"/>
      <c r="W13" s="51"/>
      <c r="X13" s="51"/>
      <c r="Y13" s="51"/>
      <c r="Z13" s="51"/>
      <c r="AA13" s="51"/>
      <c r="AB13" s="51"/>
      <c r="AC13" s="51"/>
      <c r="AD13" s="51"/>
      <c r="AG13" s="376" t="s">
        <v>2287</v>
      </c>
      <c r="AH13" s="377">
        <v>212</v>
      </c>
    </row>
    <row r="14" spans="2:34" ht="15" customHeight="1" x14ac:dyDescent="0.25">
      <c r="B14" s="51"/>
      <c r="C14" s="51"/>
      <c r="D14" s="51"/>
      <c r="E14" s="51"/>
      <c r="F14" s="51"/>
      <c r="G14" s="51"/>
      <c r="H14" s="51"/>
      <c r="I14" s="51"/>
      <c r="J14" s="51"/>
      <c r="K14" s="51"/>
      <c r="L14" s="51"/>
      <c r="M14" s="51"/>
      <c r="N14" s="51"/>
      <c r="O14" s="51"/>
      <c r="P14" s="51"/>
      <c r="Q14" s="51"/>
      <c r="R14" s="51"/>
      <c r="S14" s="51"/>
      <c r="T14" s="51"/>
      <c r="U14" s="51"/>
      <c r="V14" s="51"/>
      <c r="W14" s="51"/>
      <c r="X14" s="51"/>
      <c r="Y14" s="51"/>
      <c r="Z14" s="51"/>
      <c r="AA14" s="51"/>
      <c r="AB14" s="51"/>
      <c r="AC14" s="51"/>
      <c r="AD14" s="51"/>
      <c r="AG14" s="376" t="s">
        <v>2288</v>
      </c>
      <c r="AH14" s="377">
        <v>213</v>
      </c>
    </row>
    <row r="15" spans="2:34" ht="30" customHeight="1" x14ac:dyDescent="0.25">
      <c r="B15" s="441" t="s">
        <v>1169</v>
      </c>
      <c r="C15" s="441"/>
      <c r="D15" s="441"/>
      <c r="E15" s="441"/>
      <c r="F15" s="441"/>
      <c r="G15" s="441"/>
      <c r="H15" s="441"/>
      <c r="I15" s="441"/>
      <c r="J15" s="441"/>
      <c r="K15" s="441"/>
      <c r="L15" s="441"/>
      <c r="M15" s="441"/>
      <c r="N15" s="441"/>
      <c r="O15" s="441"/>
      <c r="P15" s="441"/>
      <c r="Q15" s="441"/>
      <c r="R15" s="441"/>
      <c r="S15" s="441"/>
      <c r="T15" s="441"/>
      <c r="U15" s="441"/>
      <c r="V15" s="50"/>
      <c r="W15" s="51"/>
      <c r="X15" s="441" t="s">
        <v>1675</v>
      </c>
      <c r="Y15" s="441"/>
      <c r="Z15" s="441"/>
      <c r="AA15" s="441"/>
      <c r="AB15" s="441"/>
      <c r="AC15" s="441"/>
      <c r="AD15" s="441"/>
      <c r="AG15" s="376" t="s">
        <v>2289</v>
      </c>
      <c r="AH15" s="377">
        <v>214</v>
      </c>
    </row>
    <row r="16" spans="2:34" ht="15" customHeight="1" x14ac:dyDescent="0.25">
      <c r="B16" s="51"/>
      <c r="C16" s="51"/>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G16" s="376" t="s">
        <v>2290</v>
      </c>
      <c r="AH16" s="377">
        <v>215</v>
      </c>
    </row>
    <row r="17" spans="2:34" ht="15" customHeight="1" x14ac:dyDescent="0.25">
      <c r="B17" s="441" t="s">
        <v>3</v>
      </c>
      <c r="C17" s="441"/>
      <c r="D17" s="441"/>
      <c r="E17" s="441"/>
      <c r="F17" s="441"/>
      <c r="G17" s="441"/>
      <c r="H17" s="441"/>
      <c r="I17" s="441"/>
      <c r="J17" s="441"/>
      <c r="K17" s="441"/>
      <c r="L17" s="441"/>
      <c r="M17" s="441"/>
      <c r="N17" s="441"/>
      <c r="O17" s="441"/>
      <c r="P17" s="441"/>
      <c r="Q17" s="441"/>
      <c r="R17" s="441"/>
      <c r="S17" s="441"/>
      <c r="T17" s="441"/>
      <c r="U17" s="441"/>
      <c r="V17" s="50"/>
      <c r="W17" s="51"/>
      <c r="X17" s="51"/>
      <c r="Y17" s="51"/>
      <c r="Z17" s="51"/>
      <c r="AA17" s="51"/>
      <c r="AB17" s="51"/>
      <c r="AC17" s="51"/>
      <c r="AD17" s="51"/>
      <c r="AG17" s="376" t="s">
        <v>2291</v>
      </c>
      <c r="AH17" s="377">
        <v>216</v>
      </c>
    </row>
    <row r="18" spans="2:34" ht="15" customHeight="1" x14ac:dyDescent="0.25">
      <c r="B18" s="51"/>
      <c r="C18" s="51"/>
      <c r="D18" s="51"/>
      <c r="E18" s="51"/>
      <c r="F18" s="51"/>
      <c r="G18" s="51"/>
      <c r="H18" s="51"/>
      <c r="I18" s="51"/>
      <c r="J18" s="51"/>
      <c r="K18" s="51"/>
      <c r="L18" s="51"/>
      <c r="M18" s="51"/>
      <c r="N18" s="51"/>
      <c r="O18" s="51"/>
      <c r="P18" s="51"/>
      <c r="Q18" s="51"/>
      <c r="R18" s="51"/>
      <c r="S18" s="51"/>
      <c r="T18" s="51"/>
      <c r="U18" s="51"/>
      <c r="V18" s="51"/>
      <c r="W18" s="51"/>
      <c r="X18" s="51"/>
      <c r="Y18" s="51"/>
      <c r="Z18" s="51"/>
      <c r="AA18" s="51"/>
      <c r="AB18" s="51"/>
      <c r="AC18" s="51"/>
      <c r="AD18" s="51"/>
      <c r="AG18" s="376" t="s">
        <v>2292</v>
      </c>
      <c r="AH18" s="377">
        <v>217</v>
      </c>
    </row>
    <row r="19" spans="2:34" ht="15" customHeight="1" x14ac:dyDescent="0.25">
      <c r="B19" s="441" t="s">
        <v>4</v>
      </c>
      <c r="C19" s="441"/>
      <c r="D19" s="441"/>
      <c r="E19" s="441"/>
      <c r="F19" s="441"/>
      <c r="G19" s="441"/>
      <c r="H19" s="441"/>
      <c r="I19" s="441"/>
      <c r="J19" s="441"/>
      <c r="K19" s="441"/>
      <c r="L19" s="441"/>
      <c r="M19" s="441"/>
      <c r="N19" s="441"/>
      <c r="O19" s="441"/>
      <c r="P19" s="441"/>
      <c r="Q19" s="441"/>
      <c r="R19" s="441"/>
      <c r="S19" s="441"/>
      <c r="T19" s="441"/>
      <c r="U19" s="441"/>
      <c r="V19" s="50"/>
      <c r="W19" s="51"/>
      <c r="X19" s="51"/>
      <c r="Y19" s="51"/>
      <c r="Z19" s="51"/>
      <c r="AA19" s="51"/>
      <c r="AB19" s="51"/>
      <c r="AC19" s="51"/>
      <c r="AD19" s="51"/>
      <c r="AG19" s="376" t="s">
        <v>2293</v>
      </c>
      <c r="AH19" s="377">
        <v>218</v>
      </c>
    </row>
    <row r="20" spans="2:34" ht="15" customHeight="1" x14ac:dyDescent="0.25">
      <c r="AG20" s="376" t="s">
        <v>2294</v>
      </c>
      <c r="AH20" s="377">
        <v>219</v>
      </c>
    </row>
    <row r="21" spans="2:34" ht="15" customHeight="1" x14ac:dyDescent="0.25">
      <c r="AG21" s="376" t="s">
        <v>2295</v>
      </c>
      <c r="AH21" s="377">
        <v>220</v>
      </c>
    </row>
    <row r="22" spans="2:34" ht="15" customHeight="1" x14ac:dyDescent="0.25">
      <c r="AG22" s="376" t="s">
        <v>2296</v>
      </c>
      <c r="AH22" s="377">
        <v>221</v>
      </c>
    </row>
    <row r="23" spans="2:34" ht="15" customHeight="1" x14ac:dyDescent="0.25">
      <c r="AG23" s="376" t="s">
        <v>2297</v>
      </c>
      <c r="AH23" s="377">
        <v>222</v>
      </c>
    </row>
    <row r="24" spans="2:34" ht="15" customHeight="1" x14ac:dyDescent="0.25">
      <c r="AG24" s="376" t="s">
        <v>2298</v>
      </c>
      <c r="AH24" s="377">
        <v>223</v>
      </c>
    </row>
    <row r="25" spans="2:34" ht="15" customHeight="1" x14ac:dyDescent="0.25">
      <c r="AG25" s="376" t="s">
        <v>2299</v>
      </c>
      <c r="AH25" s="377">
        <v>224</v>
      </c>
    </row>
    <row r="26" spans="2:34" ht="15" customHeight="1" x14ac:dyDescent="0.25">
      <c r="AG26" s="376" t="s">
        <v>2300</v>
      </c>
      <c r="AH26" s="377">
        <v>225</v>
      </c>
    </row>
    <row r="27" spans="2:34" ht="15" customHeight="1" x14ac:dyDescent="0.25">
      <c r="AG27" s="376" t="s">
        <v>2301</v>
      </c>
      <c r="AH27" s="377">
        <v>226</v>
      </c>
    </row>
    <row r="28" spans="2:34" ht="15" customHeight="1" x14ac:dyDescent="0.25">
      <c r="AG28" s="376" t="s">
        <v>2302</v>
      </c>
      <c r="AH28" s="377">
        <v>227</v>
      </c>
    </row>
    <row r="29" spans="2:34" ht="15" customHeight="1" x14ac:dyDescent="0.25">
      <c r="AG29" s="376" t="s">
        <v>2303</v>
      </c>
      <c r="AH29" s="377">
        <v>228</v>
      </c>
    </row>
    <row r="30" spans="2:34" ht="15" customHeight="1" x14ac:dyDescent="0.25">
      <c r="AG30" s="376" t="s">
        <v>2304</v>
      </c>
      <c r="AH30" s="377">
        <v>229</v>
      </c>
    </row>
    <row r="31" spans="2:34" ht="15" customHeight="1" x14ac:dyDescent="0.25">
      <c r="AG31" s="376" t="s">
        <v>2305</v>
      </c>
      <c r="AH31" s="377">
        <v>230</v>
      </c>
    </row>
    <row r="32" spans="2:34" ht="15" customHeight="1" x14ac:dyDescent="0.25">
      <c r="AG32" s="376" t="s">
        <v>2306</v>
      </c>
      <c r="AH32" s="377">
        <v>231</v>
      </c>
    </row>
    <row r="33" spans="33:34" ht="15" customHeight="1" thickBot="1" x14ac:dyDescent="0.3">
      <c r="AG33" s="378" t="s">
        <v>2307</v>
      </c>
      <c r="AH33" s="379">
        <v>232</v>
      </c>
    </row>
  </sheetData>
  <sheetProtection algorithmName="SHA-512" hashValue="cSdcqLtGNygEMENCVDOwP4+9lKLnqrsc+ON5ISDCJQNkvsxq0DMmbzuM9jhdn1cGxAisc/lae3UwHkhu+yEV0g==" saltValue="dz1M6g4xYDyQ/oWskUGeyg==" spinCount="100000" sheet="1" objects="1" scenarios="1"/>
  <mergeCells count="11">
    <mergeCell ref="B1:AD1"/>
    <mergeCell ref="B3:AD3"/>
    <mergeCell ref="B7:AD7"/>
    <mergeCell ref="B9:L9"/>
    <mergeCell ref="B11:U11"/>
    <mergeCell ref="B19:U19"/>
    <mergeCell ref="X15:AD15"/>
    <mergeCell ref="B5:AD5"/>
    <mergeCell ref="B13:U13"/>
    <mergeCell ref="B15:U15"/>
    <mergeCell ref="B17:U17"/>
  </mergeCells>
  <dataValidations count="1">
    <dataValidation type="list" allowBlank="1" showInputMessage="1" showErrorMessage="1" sqref="B9:L9">
      <formula1>$AG$1:$AG$33</formula1>
    </dataValidation>
  </dataValidations>
  <hyperlinks>
    <hyperlink ref="X15:AD15" location="CNGSPSPE_2020_M3_secc1!AA7" display="Preguntas de 1 a 128"/>
    <hyperlink ref="B19:U19" location="Glosario!AA9" display="Glosario"/>
    <hyperlink ref="B17:U17" location="'Participantes y comentarios'!AA9" display="Participantes y comentarios"/>
    <hyperlink ref="B15:U15" location="CNGSPSPE_2020_M3_secc1!AA7" display="Sección I. Estructura organizacional y ejercicio de la función de los centros penitenciarios"/>
    <hyperlink ref="B13:U13" location="Informantes!AA9" display="Informantes"/>
    <hyperlink ref="B11:U11" location="Presentación!AA9" display="Presentación"/>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3
Índice</oddHeader>
    <oddFooter>&amp;LCenso Nacional de Gobierno, Seguridad Pública y Sistema Penitenciario Estatales 2020&amp;R&amp;P de &amp;N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F97"/>
  <sheetViews>
    <sheetView showGridLines="0" tabSelected="1" zoomScaleNormal="100" workbookViewId="0">
      <selection activeCell="D61" sqref="D61:AC61"/>
    </sheetView>
  </sheetViews>
  <sheetFormatPr baseColWidth="10" defaultColWidth="0" defaultRowHeight="15" customHeight="1" zeroHeight="1" x14ac:dyDescent="0.2"/>
  <cols>
    <col min="1" max="1" width="5.7109375" style="74" customWidth="1"/>
    <col min="2" max="30" width="3.7109375" style="74" customWidth="1"/>
    <col min="31" max="31" width="5.7109375" style="74" customWidth="1"/>
    <col min="32" max="32" width="0" style="74" hidden="1" customWidth="1"/>
    <col min="33" max="16384" width="3.7109375" style="74" hidden="1"/>
  </cols>
  <sheetData>
    <row r="1" spans="2:32" ht="173.25" customHeight="1" x14ac:dyDescent="0.3">
      <c r="B1" s="449" t="s">
        <v>985</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row>
    <row r="2" spans="2:32" ht="15" customHeight="1" x14ac:dyDescent="0.2"/>
    <row r="3" spans="2:32" s="69" customFormat="1" ht="45" customHeight="1" x14ac:dyDescent="0.2">
      <c r="B3" s="451" t="s">
        <v>1075</v>
      </c>
      <c r="C3" s="452"/>
      <c r="D3" s="452"/>
      <c r="E3" s="452"/>
      <c r="F3" s="452"/>
      <c r="G3" s="452"/>
      <c r="H3" s="452"/>
      <c r="I3" s="452"/>
      <c r="J3" s="452"/>
      <c r="K3" s="452"/>
      <c r="L3" s="452"/>
      <c r="M3" s="452"/>
      <c r="N3" s="452"/>
      <c r="O3" s="452"/>
      <c r="P3" s="452"/>
      <c r="Q3" s="452"/>
      <c r="R3" s="452"/>
      <c r="S3" s="452"/>
      <c r="T3" s="452"/>
      <c r="U3" s="452"/>
      <c r="V3" s="452"/>
      <c r="W3" s="452"/>
      <c r="X3" s="452"/>
      <c r="Y3" s="452"/>
      <c r="Z3" s="452"/>
      <c r="AA3" s="452"/>
      <c r="AB3" s="452"/>
      <c r="AC3" s="452"/>
      <c r="AD3" s="452"/>
      <c r="AF3" s="109"/>
    </row>
    <row r="4" spans="2:32" ht="15" customHeight="1" x14ac:dyDescent="0.2"/>
    <row r="5" spans="2:32" ht="45" customHeight="1" x14ac:dyDescent="0.2">
      <c r="B5" s="451" t="s">
        <v>1169</v>
      </c>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c r="AD5" s="452"/>
    </row>
    <row r="6" spans="2:32" ht="15" customHeight="1" x14ac:dyDescent="0.2"/>
    <row r="7" spans="2:32" ht="45" customHeight="1" x14ac:dyDescent="0.2">
      <c r="B7" s="451" t="s">
        <v>1</v>
      </c>
      <c r="C7" s="451"/>
      <c r="D7" s="451"/>
      <c r="E7" s="451"/>
      <c r="F7" s="451"/>
      <c r="G7" s="451"/>
      <c r="H7" s="451"/>
      <c r="I7" s="451"/>
      <c r="J7" s="451"/>
      <c r="K7" s="451"/>
      <c r="L7" s="451"/>
      <c r="M7" s="451"/>
      <c r="N7" s="451"/>
      <c r="O7" s="451"/>
      <c r="P7" s="451"/>
      <c r="Q7" s="451"/>
      <c r="R7" s="451"/>
      <c r="S7" s="451"/>
      <c r="T7" s="451"/>
      <c r="U7" s="451"/>
      <c r="V7" s="451"/>
      <c r="W7" s="451"/>
      <c r="X7" s="451"/>
      <c r="Y7" s="451"/>
      <c r="Z7" s="451"/>
      <c r="AA7" s="451"/>
      <c r="AB7" s="451"/>
      <c r="AC7" s="451"/>
      <c r="AD7" s="451"/>
    </row>
    <row r="8" spans="2:32" ht="15" customHeight="1" x14ac:dyDescent="0.2"/>
    <row r="9" spans="2:32" ht="15" customHeight="1" thickBot="1" x14ac:dyDescent="0.25">
      <c r="AA9" s="453" t="s">
        <v>0</v>
      </c>
      <c r="AB9" s="453"/>
      <c r="AC9" s="453"/>
      <c r="AD9" s="453"/>
    </row>
    <row r="10" spans="2:32" ht="15" customHeight="1" thickBot="1" x14ac:dyDescent="0.25">
      <c r="B10" s="454" t="str">
        <f>IF(Índice!B9="","",Índice!B9)</f>
        <v>Tabasco</v>
      </c>
      <c r="C10" s="455"/>
      <c r="D10" s="455"/>
      <c r="E10" s="455"/>
      <c r="F10" s="455"/>
      <c r="G10" s="455"/>
      <c r="H10" s="455"/>
      <c r="I10" s="455"/>
      <c r="J10" s="455"/>
      <c r="K10" s="455"/>
      <c r="L10" s="456"/>
      <c r="N10" s="381">
        <f>IF(Índice!N9="","",Índice!N9)</f>
        <v>227</v>
      </c>
    </row>
    <row r="11" spans="2:32" ht="15" customHeight="1" thickBot="1" x14ac:dyDescent="0.25"/>
    <row r="12" spans="2:32" ht="15" customHeight="1" x14ac:dyDescent="0.25">
      <c r="B12" s="409"/>
      <c r="C12" s="410" t="s">
        <v>5</v>
      </c>
      <c r="D12" s="411"/>
      <c r="E12" s="411"/>
      <c r="F12" s="411"/>
      <c r="G12" s="411"/>
      <c r="H12" s="411"/>
      <c r="I12" s="411"/>
      <c r="J12" s="411"/>
      <c r="K12" s="411"/>
      <c r="L12" s="412"/>
      <c r="N12" s="413"/>
      <c r="O12" s="414" t="s">
        <v>6</v>
      </c>
      <c r="P12" s="415"/>
      <c r="Q12" s="415"/>
      <c r="R12" s="415"/>
      <c r="S12" s="415"/>
      <c r="T12" s="415"/>
      <c r="U12" s="415"/>
      <c r="V12" s="415"/>
      <c r="W12" s="415"/>
      <c r="X12" s="415"/>
      <c r="Y12" s="415"/>
      <c r="Z12" s="415"/>
      <c r="AA12" s="415"/>
      <c r="AB12" s="415"/>
      <c r="AC12" s="415"/>
      <c r="AD12" s="416"/>
    </row>
    <row r="13" spans="2:32" ht="144" customHeight="1" thickBot="1" x14ac:dyDescent="0.25">
      <c r="B13" s="417"/>
      <c r="C13" s="457" t="s">
        <v>986</v>
      </c>
      <c r="D13" s="457"/>
      <c r="E13" s="457"/>
      <c r="F13" s="457"/>
      <c r="G13" s="457"/>
      <c r="H13" s="457"/>
      <c r="I13" s="457"/>
      <c r="J13" s="457"/>
      <c r="K13" s="457"/>
      <c r="L13" s="418"/>
      <c r="N13" s="419"/>
      <c r="O13" s="458" t="s">
        <v>987</v>
      </c>
      <c r="P13" s="458"/>
      <c r="Q13" s="458"/>
      <c r="R13" s="458"/>
      <c r="S13" s="458"/>
      <c r="T13" s="458"/>
      <c r="U13" s="458"/>
      <c r="V13" s="458"/>
      <c r="W13" s="458"/>
      <c r="X13" s="458"/>
      <c r="Y13" s="458"/>
      <c r="Z13" s="458"/>
      <c r="AA13" s="458"/>
      <c r="AB13" s="458"/>
      <c r="AC13" s="458"/>
      <c r="AD13" s="420"/>
    </row>
    <row r="14" spans="2:32" ht="15" customHeight="1" thickBot="1" x14ac:dyDescent="0.25"/>
    <row r="15" spans="2:32" ht="15" customHeight="1" x14ac:dyDescent="0.25">
      <c r="B15" s="409"/>
      <c r="C15" s="410" t="s">
        <v>7</v>
      </c>
      <c r="D15" s="411"/>
      <c r="E15" s="411"/>
      <c r="F15" s="411"/>
      <c r="G15" s="411"/>
      <c r="H15" s="411"/>
      <c r="I15" s="411"/>
      <c r="J15" s="411"/>
      <c r="K15" s="411"/>
      <c r="L15" s="411"/>
      <c r="M15" s="411"/>
      <c r="N15" s="411"/>
      <c r="O15" s="411"/>
      <c r="P15" s="411"/>
      <c r="Q15" s="411"/>
      <c r="R15" s="411"/>
      <c r="S15" s="411"/>
      <c r="T15" s="411"/>
      <c r="U15" s="411"/>
      <c r="V15" s="411"/>
      <c r="W15" s="411"/>
      <c r="X15" s="411"/>
      <c r="Y15" s="411"/>
      <c r="Z15" s="411"/>
      <c r="AA15" s="411"/>
      <c r="AB15" s="411"/>
      <c r="AC15" s="411"/>
      <c r="AD15" s="416"/>
    </row>
    <row r="16" spans="2:32" ht="36" customHeight="1" thickBot="1" x14ac:dyDescent="0.25">
      <c r="B16" s="417"/>
      <c r="C16" s="458" t="s">
        <v>8</v>
      </c>
      <c r="D16" s="458"/>
      <c r="E16" s="458"/>
      <c r="F16" s="458"/>
      <c r="G16" s="458"/>
      <c r="H16" s="458"/>
      <c r="I16" s="458"/>
      <c r="J16" s="458"/>
      <c r="K16" s="458"/>
      <c r="L16" s="458"/>
      <c r="M16" s="458"/>
      <c r="N16" s="458"/>
      <c r="O16" s="458"/>
      <c r="P16" s="458"/>
      <c r="Q16" s="458"/>
      <c r="R16" s="458"/>
      <c r="S16" s="458"/>
      <c r="T16" s="458"/>
      <c r="U16" s="458"/>
      <c r="V16" s="458"/>
      <c r="W16" s="458"/>
      <c r="X16" s="458"/>
      <c r="Y16" s="458"/>
      <c r="Z16" s="458"/>
      <c r="AA16" s="458"/>
      <c r="AB16" s="458"/>
      <c r="AC16" s="458"/>
      <c r="AD16" s="420"/>
    </row>
    <row r="17" spans="2:30" ht="15" customHeight="1" thickBot="1" x14ac:dyDescent="0.25"/>
    <row r="18" spans="2:30" ht="15" customHeight="1" x14ac:dyDescent="0.2">
      <c r="B18" s="421"/>
      <c r="C18" s="422"/>
      <c r="D18" s="422"/>
      <c r="E18" s="422"/>
      <c r="F18" s="422"/>
      <c r="G18" s="422"/>
      <c r="H18" s="422"/>
      <c r="I18" s="422"/>
      <c r="J18" s="422"/>
      <c r="K18" s="422"/>
      <c r="L18" s="422"/>
      <c r="M18" s="422"/>
      <c r="N18" s="422"/>
      <c r="O18" s="422"/>
      <c r="P18" s="422"/>
      <c r="Q18" s="422"/>
      <c r="R18" s="422"/>
      <c r="S18" s="422"/>
      <c r="T18" s="422"/>
      <c r="U18" s="422"/>
      <c r="V18" s="422"/>
      <c r="W18" s="422"/>
      <c r="X18" s="422"/>
      <c r="Y18" s="422"/>
      <c r="Z18" s="422"/>
      <c r="AA18" s="422"/>
      <c r="AB18" s="422"/>
      <c r="AC18" s="422"/>
      <c r="AD18" s="423"/>
    </row>
    <row r="19" spans="2:30" ht="48" customHeight="1" x14ac:dyDescent="0.2">
      <c r="B19" s="424"/>
      <c r="C19" s="459" t="s">
        <v>988</v>
      </c>
      <c r="D19" s="459"/>
      <c r="E19" s="459"/>
      <c r="F19" s="459"/>
      <c r="G19" s="459"/>
      <c r="H19" s="459"/>
      <c r="I19" s="459"/>
      <c r="J19" s="459"/>
      <c r="K19" s="459"/>
      <c r="L19" s="459"/>
      <c r="M19" s="459"/>
      <c r="N19" s="459"/>
      <c r="O19" s="459"/>
      <c r="P19" s="459"/>
      <c r="Q19" s="459"/>
      <c r="R19" s="459"/>
      <c r="S19" s="459"/>
      <c r="T19" s="459"/>
      <c r="U19" s="459"/>
      <c r="V19" s="459"/>
      <c r="W19" s="459"/>
      <c r="X19" s="459"/>
      <c r="Y19" s="459"/>
      <c r="Z19" s="459"/>
      <c r="AA19" s="459"/>
      <c r="AB19" s="459"/>
      <c r="AC19" s="459"/>
      <c r="AD19" s="425"/>
    </row>
    <row r="20" spans="2:30" ht="6.75" customHeight="1" x14ac:dyDescent="0.2">
      <c r="B20" s="424"/>
      <c r="C20" s="94"/>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425"/>
    </row>
    <row r="21" spans="2:30" ht="36" customHeight="1" x14ac:dyDescent="0.2">
      <c r="B21" s="424"/>
      <c r="C21" s="448" t="s">
        <v>989</v>
      </c>
      <c r="D21" s="448"/>
      <c r="E21" s="448"/>
      <c r="F21" s="448"/>
      <c r="G21" s="448"/>
      <c r="H21" s="448"/>
      <c r="I21" s="448"/>
      <c r="J21" s="448"/>
      <c r="K21" s="448"/>
      <c r="L21" s="448"/>
      <c r="M21" s="448"/>
      <c r="N21" s="448"/>
      <c r="O21" s="448"/>
      <c r="P21" s="448"/>
      <c r="Q21" s="448"/>
      <c r="R21" s="448"/>
      <c r="S21" s="448"/>
      <c r="T21" s="448"/>
      <c r="U21" s="448"/>
      <c r="V21" s="448"/>
      <c r="W21" s="448"/>
      <c r="X21" s="448"/>
      <c r="Y21" s="448"/>
      <c r="Z21" s="448"/>
      <c r="AA21" s="448"/>
      <c r="AB21" s="448"/>
      <c r="AC21" s="448"/>
      <c r="AD21" s="425"/>
    </row>
    <row r="22" spans="2:30" ht="6.75" customHeight="1" x14ac:dyDescent="0.2">
      <c r="B22" s="424"/>
      <c r="C22" s="94"/>
      <c r="D22" s="94"/>
      <c r="E22" s="94"/>
      <c r="F22" s="94"/>
      <c r="G22" s="94"/>
      <c r="H22" s="94"/>
      <c r="I22" s="94"/>
      <c r="J22" s="94"/>
      <c r="K22" s="94"/>
      <c r="L22" s="94"/>
      <c r="M22" s="94"/>
      <c r="N22" s="94"/>
      <c r="O22" s="94"/>
      <c r="P22" s="94"/>
      <c r="Q22" s="94"/>
      <c r="R22" s="94"/>
      <c r="S22" s="94"/>
      <c r="T22" s="94"/>
      <c r="U22" s="94"/>
      <c r="V22" s="94"/>
      <c r="W22" s="94"/>
      <c r="X22" s="94"/>
      <c r="Y22" s="94"/>
      <c r="Z22" s="94"/>
      <c r="AA22" s="94"/>
      <c r="AB22" s="94"/>
      <c r="AC22" s="94"/>
      <c r="AD22" s="425"/>
    </row>
    <row r="23" spans="2:30" ht="15" customHeight="1" x14ac:dyDescent="0.2">
      <c r="B23" s="424"/>
      <c r="C23" s="448" t="s">
        <v>9</v>
      </c>
      <c r="D23" s="448"/>
      <c r="E23" s="448"/>
      <c r="F23" s="448"/>
      <c r="G23" s="448"/>
      <c r="H23" s="448"/>
      <c r="I23" s="448"/>
      <c r="J23" s="448"/>
      <c r="K23" s="448"/>
      <c r="L23" s="448"/>
      <c r="M23" s="448"/>
      <c r="N23" s="448"/>
      <c r="O23" s="448"/>
      <c r="P23" s="448"/>
      <c r="Q23" s="448"/>
      <c r="R23" s="448"/>
      <c r="S23" s="448"/>
      <c r="T23" s="448"/>
      <c r="U23" s="448"/>
      <c r="V23" s="448"/>
      <c r="W23" s="448"/>
      <c r="X23" s="448"/>
      <c r="Y23" s="448"/>
      <c r="Z23" s="448"/>
      <c r="AA23" s="448"/>
      <c r="AB23" s="448"/>
      <c r="AC23" s="448"/>
      <c r="AD23" s="425"/>
    </row>
    <row r="24" spans="2:30" ht="6.75" customHeight="1" x14ac:dyDescent="0.2">
      <c r="B24" s="424"/>
      <c r="C24" s="94"/>
      <c r="D24" s="94"/>
      <c r="E24" s="94"/>
      <c r="F24" s="94"/>
      <c r="G24" s="94"/>
      <c r="H24" s="94"/>
      <c r="I24" s="94"/>
      <c r="J24" s="94"/>
      <c r="K24" s="94"/>
      <c r="L24" s="94"/>
      <c r="M24" s="94"/>
      <c r="N24" s="94"/>
      <c r="O24" s="94"/>
      <c r="P24" s="94"/>
      <c r="Q24" s="94"/>
      <c r="R24" s="94"/>
      <c r="S24" s="94"/>
      <c r="T24" s="94"/>
      <c r="U24" s="94"/>
      <c r="V24" s="94"/>
      <c r="W24" s="94"/>
      <c r="X24" s="94"/>
      <c r="Y24" s="94"/>
      <c r="Z24" s="94"/>
      <c r="AA24" s="94"/>
      <c r="AB24" s="94"/>
      <c r="AC24" s="94"/>
      <c r="AD24" s="425"/>
    </row>
    <row r="25" spans="2:30" ht="48" customHeight="1" x14ac:dyDescent="0.2">
      <c r="B25" s="424"/>
      <c r="C25" s="94"/>
      <c r="D25" s="448" t="s">
        <v>990</v>
      </c>
      <c r="E25" s="448"/>
      <c r="F25" s="448"/>
      <c r="G25" s="448"/>
      <c r="H25" s="448"/>
      <c r="I25" s="448"/>
      <c r="J25" s="448"/>
      <c r="K25" s="448"/>
      <c r="L25" s="448"/>
      <c r="M25" s="448"/>
      <c r="N25" s="448"/>
      <c r="O25" s="448"/>
      <c r="P25" s="448"/>
      <c r="Q25" s="448"/>
      <c r="R25" s="448"/>
      <c r="S25" s="448"/>
      <c r="T25" s="448"/>
      <c r="U25" s="448"/>
      <c r="V25" s="448"/>
      <c r="W25" s="448"/>
      <c r="X25" s="448"/>
      <c r="Y25" s="448"/>
      <c r="Z25" s="448"/>
      <c r="AA25" s="448"/>
      <c r="AB25" s="448"/>
      <c r="AC25" s="448"/>
      <c r="AD25" s="425"/>
    </row>
    <row r="26" spans="2:30" ht="6.75" customHeight="1" x14ac:dyDescent="0.2">
      <c r="B26" s="424"/>
      <c r="C26" s="94"/>
      <c r="D26" s="94"/>
      <c r="E26" s="94"/>
      <c r="F26" s="94"/>
      <c r="G26" s="94"/>
      <c r="H26" s="94"/>
      <c r="I26" s="94"/>
      <c r="J26" s="94"/>
      <c r="K26" s="94"/>
      <c r="L26" s="94"/>
      <c r="M26" s="94"/>
      <c r="N26" s="94"/>
      <c r="O26" s="94"/>
      <c r="P26" s="94"/>
      <c r="Q26" s="94"/>
      <c r="R26" s="94"/>
      <c r="S26" s="94"/>
      <c r="T26" s="94"/>
      <c r="U26" s="94"/>
      <c r="V26" s="94"/>
      <c r="W26" s="94"/>
      <c r="X26" s="94"/>
      <c r="Y26" s="94"/>
      <c r="Z26" s="94"/>
      <c r="AA26" s="94"/>
      <c r="AB26" s="94"/>
      <c r="AC26" s="94"/>
      <c r="AD26" s="425"/>
    </row>
    <row r="27" spans="2:30" ht="36" customHeight="1" x14ac:dyDescent="0.2">
      <c r="B27" s="424"/>
      <c r="C27" s="448" t="s">
        <v>991</v>
      </c>
      <c r="D27" s="448"/>
      <c r="E27" s="448"/>
      <c r="F27" s="448"/>
      <c r="G27" s="448"/>
      <c r="H27" s="448"/>
      <c r="I27" s="448"/>
      <c r="J27" s="448"/>
      <c r="K27" s="448"/>
      <c r="L27" s="448"/>
      <c r="M27" s="448"/>
      <c r="N27" s="448"/>
      <c r="O27" s="448"/>
      <c r="P27" s="448"/>
      <c r="Q27" s="448"/>
      <c r="R27" s="448"/>
      <c r="S27" s="448"/>
      <c r="T27" s="448"/>
      <c r="U27" s="448"/>
      <c r="V27" s="448"/>
      <c r="W27" s="448"/>
      <c r="X27" s="448"/>
      <c r="Y27" s="448"/>
      <c r="Z27" s="448"/>
      <c r="AA27" s="448"/>
      <c r="AB27" s="448"/>
      <c r="AC27" s="448"/>
      <c r="AD27" s="425"/>
    </row>
    <row r="28" spans="2:30" ht="6.75" customHeight="1" x14ac:dyDescent="0.2">
      <c r="B28" s="424"/>
      <c r="C28" s="94"/>
      <c r="D28" s="94"/>
      <c r="E28" s="94"/>
      <c r="F28" s="94"/>
      <c r="G28" s="94"/>
      <c r="H28" s="94"/>
      <c r="I28" s="94"/>
      <c r="J28" s="94"/>
      <c r="K28" s="94"/>
      <c r="L28" s="94"/>
      <c r="M28" s="94"/>
      <c r="N28" s="94"/>
      <c r="O28" s="94"/>
      <c r="P28" s="94"/>
      <c r="Q28" s="94"/>
      <c r="R28" s="94"/>
      <c r="S28" s="94"/>
      <c r="T28" s="94"/>
      <c r="U28" s="94"/>
      <c r="V28" s="94"/>
      <c r="W28" s="94"/>
      <c r="X28" s="94"/>
      <c r="Y28" s="94"/>
      <c r="Z28" s="94"/>
      <c r="AA28" s="94"/>
      <c r="AB28" s="94"/>
      <c r="AC28" s="94"/>
      <c r="AD28" s="425"/>
    </row>
    <row r="29" spans="2:30" ht="60" customHeight="1" x14ac:dyDescent="0.2">
      <c r="B29" s="424"/>
      <c r="C29" s="448" t="s">
        <v>992</v>
      </c>
      <c r="D29" s="448"/>
      <c r="E29" s="448"/>
      <c r="F29" s="448"/>
      <c r="G29" s="448"/>
      <c r="H29" s="448"/>
      <c r="I29" s="448"/>
      <c r="J29" s="448"/>
      <c r="K29" s="448"/>
      <c r="L29" s="448"/>
      <c r="M29" s="448"/>
      <c r="N29" s="448"/>
      <c r="O29" s="448"/>
      <c r="P29" s="448"/>
      <c r="Q29" s="448"/>
      <c r="R29" s="448"/>
      <c r="S29" s="448"/>
      <c r="T29" s="448"/>
      <c r="U29" s="448"/>
      <c r="V29" s="448"/>
      <c r="W29" s="448"/>
      <c r="X29" s="448"/>
      <c r="Y29" s="448"/>
      <c r="Z29" s="448"/>
      <c r="AA29" s="448"/>
      <c r="AB29" s="448"/>
      <c r="AC29" s="448"/>
      <c r="AD29" s="425"/>
    </row>
    <row r="30" spans="2:30" ht="6.75" customHeight="1" x14ac:dyDescent="0.2">
      <c r="B30" s="424"/>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425"/>
    </row>
    <row r="31" spans="2:30" ht="60" customHeight="1" x14ac:dyDescent="0.2">
      <c r="B31" s="424"/>
      <c r="C31" s="459" t="s">
        <v>993</v>
      </c>
      <c r="D31" s="459"/>
      <c r="E31" s="459"/>
      <c r="F31" s="459"/>
      <c r="G31" s="459"/>
      <c r="H31" s="459"/>
      <c r="I31" s="459"/>
      <c r="J31" s="459"/>
      <c r="K31" s="459"/>
      <c r="L31" s="459"/>
      <c r="M31" s="459"/>
      <c r="N31" s="459"/>
      <c r="O31" s="459"/>
      <c r="P31" s="459"/>
      <c r="Q31" s="459"/>
      <c r="R31" s="459"/>
      <c r="S31" s="459"/>
      <c r="T31" s="459"/>
      <c r="U31" s="459"/>
      <c r="V31" s="459"/>
      <c r="W31" s="459"/>
      <c r="X31" s="459"/>
      <c r="Y31" s="459"/>
      <c r="Z31" s="459"/>
      <c r="AA31" s="459"/>
      <c r="AB31" s="459"/>
      <c r="AC31" s="459"/>
      <c r="AD31" s="425"/>
    </row>
    <row r="32" spans="2:30" ht="6.75" customHeight="1" x14ac:dyDescent="0.2">
      <c r="B32" s="42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425"/>
    </row>
    <row r="33" spans="2:30" ht="60" customHeight="1" x14ac:dyDescent="0.2">
      <c r="B33" s="424"/>
      <c r="C33" s="459" t="s">
        <v>994</v>
      </c>
      <c r="D33" s="459"/>
      <c r="E33" s="459"/>
      <c r="F33" s="459"/>
      <c r="G33" s="459"/>
      <c r="H33" s="459"/>
      <c r="I33" s="459"/>
      <c r="J33" s="459"/>
      <c r="K33" s="459"/>
      <c r="L33" s="459"/>
      <c r="M33" s="459"/>
      <c r="N33" s="459"/>
      <c r="O33" s="459"/>
      <c r="P33" s="459"/>
      <c r="Q33" s="459"/>
      <c r="R33" s="459"/>
      <c r="S33" s="459"/>
      <c r="T33" s="459"/>
      <c r="U33" s="459"/>
      <c r="V33" s="459"/>
      <c r="W33" s="459"/>
      <c r="X33" s="459"/>
      <c r="Y33" s="459"/>
      <c r="Z33" s="459"/>
      <c r="AA33" s="459"/>
      <c r="AB33" s="459"/>
      <c r="AC33" s="459"/>
      <c r="AD33" s="425"/>
    </row>
    <row r="34" spans="2:30" ht="6.75" customHeight="1" x14ac:dyDescent="0.2">
      <c r="B34" s="424"/>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425"/>
    </row>
    <row r="35" spans="2:30" ht="84" customHeight="1" x14ac:dyDescent="0.2">
      <c r="B35" s="424"/>
      <c r="C35" s="459" t="s">
        <v>995</v>
      </c>
      <c r="D35" s="459"/>
      <c r="E35" s="459"/>
      <c r="F35" s="459"/>
      <c r="G35" s="459"/>
      <c r="H35" s="459"/>
      <c r="I35" s="459"/>
      <c r="J35" s="459"/>
      <c r="K35" s="459"/>
      <c r="L35" s="459"/>
      <c r="M35" s="459"/>
      <c r="N35" s="459"/>
      <c r="O35" s="459"/>
      <c r="P35" s="459"/>
      <c r="Q35" s="459"/>
      <c r="R35" s="459"/>
      <c r="S35" s="459"/>
      <c r="T35" s="459"/>
      <c r="U35" s="459"/>
      <c r="V35" s="459"/>
      <c r="W35" s="459"/>
      <c r="X35" s="459"/>
      <c r="Y35" s="459"/>
      <c r="Z35" s="459"/>
      <c r="AA35" s="459"/>
      <c r="AB35" s="459"/>
      <c r="AC35" s="459"/>
      <c r="AD35" s="425"/>
    </row>
    <row r="36" spans="2:30" ht="6.75" customHeight="1" x14ac:dyDescent="0.2">
      <c r="B36" s="42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425"/>
    </row>
    <row r="37" spans="2:30" ht="15" customHeight="1" x14ac:dyDescent="0.2">
      <c r="B37" s="424"/>
      <c r="C37" s="459" t="s">
        <v>996</v>
      </c>
      <c r="D37" s="459"/>
      <c r="E37" s="459"/>
      <c r="F37" s="459"/>
      <c r="G37" s="459"/>
      <c r="H37" s="459"/>
      <c r="I37" s="459"/>
      <c r="J37" s="459"/>
      <c r="K37" s="459"/>
      <c r="L37" s="459"/>
      <c r="M37" s="459"/>
      <c r="N37" s="459"/>
      <c r="O37" s="459"/>
      <c r="P37" s="459"/>
      <c r="Q37" s="459"/>
      <c r="R37" s="459"/>
      <c r="S37" s="459"/>
      <c r="T37" s="459"/>
      <c r="U37" s="459"/>
      <c r="V37" s="459"/>
      <c r="W37" s="459"/>
      <c r="X37" s="459"/>
      <c r="Y37" s="459"/>
      <c r="Z37" s="459"/>
      <c r="AA37" s="459"/>
      <c r="AB37" s="459"/>
      <c r="AC37" s="459"/>
      <c r="AD37" s="425"/>
    </row>
    <row r="38" spans="2:30" ht="6.75" customHeight="1" x14ac:dyDescent="0.2">
      <c r="B38" s="42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425"/>
    </row>
    <row r="39" spans="2:30" ht="60" customHeight="1" x14ac:dyDescent="0.2">
      <c r="B39" s="424"/>
      <c r="C39" s="94"/>
      <c r="D39" s="459" t="s">
        <v>1076</v>
      </c>
      <c r="E39" s="459"/>
      <c r="F39" s="459"/>
      <c r="G39" s="459"/>
      <c r="H39" s="459"/>
      <c r="I39" s="459"/>
      <c r="J39" s="459"/>
      <c r="K39" s="459"/>
      <c r="L39" s="459"/>
      <c r="M39" s="459"/>
      <c r="N39" s="459"/>
      <c r="O39" s="459"/>
      <c r="P39" s="459"/>
      <c r="Q39" s="459"/>
      <c r="R39" s="459"/>
      <c r="S39" s="459"/>
      <c r="T39" s="459"/>
      <c r="U39" s="459"/>
      <c r="V39" s="459"/>
      <c r="W39" s="459"/>
      <c r="X39" s="459"/>
      <c r="Y39" s="459"/>
      <c r="Z39" s="459"/>
      <c r="AA39" s="459"/>
      <c r="AB39" s="459"/>
      <c r="AC39" s="459"/>
      <c r="AD39" s="425"/>
    </row>
    <row r="40" spans="2:30" ht="6.75" customHeight="1" x14ac:dyDescent="0.2">
      <c r="B40" s="424"/>
      <c r="C40" s="94"/>
      <c r="D40" s="94"/>
      <c r="E40" s="94"/>
      <c r="F40" s="94"/>
      <c r="G40" s="94"/>
      <c r="H40" s="94"/>
      <c r="I40" s="94"/>
      <c r="J40" s="94"/>
      <c r="K40" s="94"/>
      <c r="L40" s="94"/>
      <c r="M40" s="94"/>
      <c r="N40" s="94"/>
      <c r="O40" s="94"/>
      <c r="P40" s="94"/>
      <c r="Q40" s="94"/>
      <c r="R40" s="94"/>
      <c r="S40" s="94"/>
      <c r="T40" s="94"/>
      <c r="U40" s="94"/>
      <c r="V40" s="94"/>
      <c r="W40" s="94"/>
      <c r="X40" s="94"/>
      <c r="Y40" s="94"/>
      <c r="Z40" s="94"/>
      <c r="AA40" s="94"/>
      <c r="AB40" s="94"/>
      <c r="AC40" s="94"/>
      <c r="AD40" s="425"/>
    </row>
    <row r="41" spans="2:30" ht="15" customHeight="1" x14ac:dyDescent="0.2">
      <c r="B41" s="424"/>
      <c r="C41" s="459" t="s">
        <v>997</v>
      </c>
      <c r="D41" s="459"/>
      <c r="E41" s="459"/>
      <c r="F41" s="459"/>
      <c r="G41" s="459"/>
      <c r="H41" s="459"/>
      <c r="I41" s="459"/>
      <c r="J41" s="459"/>
      <c r="K41" s="459"/>
      <c r="L41" s="459"/>
      <c r="M41" s="459"/>
      <c r="N41" s="459"/>
      <c r="O41" s="459"/>
      <c r="P41" s="459"/>
      <c r="Q41" s="459"/>
      <c r="R41" s="459"/>
      <c r="S41" s="459"/>
      <c r="T41" s="459"/>
      <c r="U41" s="459"/>
      <c r="V41" s="459"/>
      <c r="W41" s="459"/>
      <c r="X41" s="459"/>
      <c r="Y41" s="459"/>
      <c r="Z41" s="459"/>
      <c r="AA41" s="459"/>
      <c r="AB41" s="459"/>
      <c r="AC41" s="459"/>
      <c r="AD41" s="425"/>
    </row>
    <row r="42" spans="2:30" ht="6.75" customHeight="1" x14ac:dyDescent="0.2">
      <c r="B42" s="424"/>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4"/>
      <c r="AD42" s="425"/>
    </row>
    <row r="43" spans="2:30" ht="24" customHeight="1" x14ac:dyDescent="0.2">
      <c r="B43" s="424"/>
      <c r="C43" s="94"/>
      <c r="D43" s="459" t="s">
        <v>1669</v>
      </c>
      <c r="E43" s="459"/>
      <c r="F43" s="459"/>
      <c r="G43" s="459"/>
      <c r="H43" s="459"/>
      <c r="I43" s="459"/>
      <c r="J43" s="459"/>
      <c r="K43" s="459"/>
      <c r="L43" s="459"/>
      <c r="M43" s="459"/>
      <c r="N43" s="459"/>
      <c r="O43" s="459"/>
      <c r="P43" s="459"/>
      <c r="Q43" s="459"/>
      <c r="R43" s="459"/>
      <c r="S43" s="459"/>
      <c r="T43" s="459"/>
      <c r="U43" s="459"/>
      <c r="V43" s="459"/>
      <c r="W43" s="459"/>
      <c r="X43" s="459"/>
      <c r="Y43" s="459"/>
      <c r="Z43" s="459"/>
      <c r="AA43" s="459"/>
      <c r="AB43" s="459"/>
      <c r="AC43" s="459"/>
      <c r="AD43" s="425"/>
    </row>
    <row r="44" spans="2:30" ht="6.75" customHeight="1" x14ac:dyDescent="0.2">
      <c r="B44" s="424"/>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425"/>
    </row>
    <row r="45" spans="2:30" ht="24" customHeight="1" x14ac:dyDescent="0.2">
      <c r="B45" s="424"/>
      <c r="C45" s="94"/>
      <c r="D45" s="459" t="s">
        <v>1670</v>
      </c>
      <c r="E45" s="459"/>
      <c r="F45" s="459"/>
      <c r="G45" s="459"/>
      <c r="H45" s="459"/>
      <c r="I45" s="459"/>
      <c r="J45" s="459"/>
      <c r="K45" s="459"/>
      <c r="L45" s="459"/>
      <c r="M45" s="459"/>
      <c r="N45" s="459"/>
      <c r="O45" s="459"/>
      <c r="P45" s="459"/>
      <c r="Q45" s="459"/>
      <c r="R45" s="459"/>
      <c r="S45" s="459"/>
      <c r="T45" s="459"/>
      <c r="U45" s="459"/>
      <c r="V45" s="459"/>
      <c r="W45" s="459"/>
      <c r="X45" s="459"/>
      <c r="Y45" s="459"/>
      <c r="Z45" s="459"/>
      <c r="AA45" s="459"/>
      <c r="AB45" s="459"/>
      <c r="AC45" s="459"/>
      <c r="AD45" s="425"/>
    </row>
    <row r="46" spans="2:30" ht="6.75" customHeight="1" x14ac:dyDescent="0.2">
      <c r="B46" s="424"/>
      <c r="C46" s="94"/>
      <c r="D46" s="94"/>
      <c r="E46" s="94"/>
      <c r="F46" s="94"/>
      <c r="G46" s="94"/>
      <c r="H46" s="94"/>
      <c r="I46" s="94"/>
      <c r="J46" s="94"/>
      <c r="K46" s="94"/>
      <c r="L46" s="94"/>
      <c r="M46" s="94"/>
      <c r="N46" s="94"/>
      <c r="O46" s="94"/>
      <c r="P46" s="94"/>
      <c r="Q46" s="94"/>
      <c r="R46" s="94"/>
      <c r="S46" s="94"/>
      <c r="T46" s="94"/>
      <c r="U46" s="94"/>
      <c r="V46" s="94"/>
      <c r="W46" s="94"/>
      <c r="X46" s="94"/>
      <c r="Y46" s="94"/>
      <c r="Z46" s="94"/>
      <c r="AA46" s="94"/>
      <c r="AB46" s="94"/>
      <c r="AC46" s="94"/>
      <c r="AD46" s="425"/>
    </row>
    <row r="47" spans="2:30" ht="36" customHeight="1" x14ac:dyDescent="0.2">
      <c r="B47" s="424"/>
      <c r="C47" s="94"/>
      <c r="D47" s="459" t="s">
        <v>998</v>
      </c>
      <c r="E47" s="459"/>
      <c r="F47" s="459"/>
      <c r="G47" s="459"/>
      <c r="H47" s="459"/>
      <c r="I47" s="459"/>
      <c r="J47" s="459"/>
      <c r="K47" s="459"/>
      <c r="L47" s="459"/>
      <c r="M47" s="459"/>
      <c r="N47" s="459"/>
      <c r="O47" s="459"/>
      <c r="P47" s="459"/>
      <c r="Q47" s="459"/>
      <c r="R47" s="459"/>
      <c r="S47" s="459"/>
      <c r="T47" s="459"/>
      <c r="U47" s="459"/>
      <c r="V47" s="459"/>
      <c r="W47" s="459"/>
      <c r="X47" s="459"/>
      <c r="Y47" s="459"/>
      <c r="Z47" s="459"/>
      <c r="AA47" s="459"/>
      <c r="AB47" s="459"/>
      <c r="AC47" s="459"/>
      <c r="AD47" s="425"/>
    </row>
    <row r="48" spans="2:30" ht="6.75" customHeight="1" x14ac:dyDescent="0.2">
      <c r="B48" s="424"/>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425"/>
    </row>
    <row r="49" spans="2:30" ht="48" customHeight="1" x14ac:dyDescent="0.2">
      <c r="B49" s="424"/>
      <c r="C49" s="94"/>
      <c r="D49" s="459" t="s">
        <v>1671</v>
      </c>
      <c r="E49" s="459"/>
      <c r="F49" s="459"/>
      <c r="G49" s="459"/>
      <c r="H49" s="459"/>
      <c r="I49" s="459"/>
      <c r="J49" s="459"/>
      <c r="K49" s="459"/>
      <c r="L49" s="459"/>
      <c r="M49" s="459"/>
      <c r="N49" s="459"/>
      <c r="O49" s="459"/>
      <c r="P49" s="459"/>
      <c r="Q49" s="459"/>
      <c r="R49" s="459"/>
      <c r="S49" s="459"/>
      <c r="T49" s="459"/>
      <c r="U49" s="459"/>
      <c r="V49" s="459"/>
      <c r="W49" s="459"/>
      <c r="X49" s="459"/>
      <c r="Y49" s="459"/>
      <c r="Z49" s="459"/>
      <c r="AA49" s="459"/>
      <c r="AB49" s="459"/>
      <c r="AC49" s="459"/>
      <c r="AD49" s="425"/>
    </row>
    <row r="50" spans="2:30" ht="6.75" customHeight="1" x14ac:dyDescent="0.2">
      <c r="B50" s="42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425"/>
    </row>
    <row r="51" spans="2:30" ht="15" customHeight="1" x14ac:dyDescent="0.2">
      <c r="B51" s="424"/>
      <c r="C51" s="94"/>
      <c r="D51" s="459" t="s">
        <v>999</v>
      </c>
      <c r="E51" s="459"/>
      <c r="F51" s="459"/>
      <c r="G51" s="459"/>
      <c r="H51" s="459"/>
      <c r="I51" s="459"/>
      <c r="J51" s="459"/>
      <c r="K51" s="459"/>
      <c r="L51" s="459"/>
      <c r="M51" s="459"/>
      <c r="N51" s="459"/>
      <c r="O51" s="459"/>
      <c r="P51" s="459"/>
      <c r="Q51" s="459"/>
      <c r="R51" s="459"/>
      <c r="S51" s="459"/>
      <c r="T51" s="459"/>
      <c r="U51" s="459"/>
      <c r="V51" s="459"/>
      <c r="W51" s="459"/>
      <c r="X51" s="459"/>
      <c r="Y51" s="459"/>
      <c r="Z51" s="459"/>
      <c r="AA51" s="459"/>
      <c r="AB51" s="459"/>
      <c r="AC51" s="459"/>
      <c r="AD51" s="425"/>
    </row>
    <row r="52" spans="2:30" ht="6.75" customHeight="1" x14ac:dyDescent="0.2">
      <c r="B52" s="42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425"/>
    </row>
    <row r="53" spans="2:30" ht="36" customHeight="1" x14ac:dyDescent="0.2">
      <c r="B53" s="424"/>
      <c r="C53" s="448" t="s">
        <v>1857</v>
      </c>
      <c r="D53" s="448"/>
      <c r="E53" s="448"/>
      <c r="F53" s="448"/>
      <c r="G53" s="448"/>
      <c r="H53" s="448"/>
      <c r="I53" s="448"/>
      <c r="J53" s="448"/>
      <c r="K53" s="448"/>
      <c r="L53" s="448"/>
      <c r="M53" s="448"/>
      <c r="N53" s="448"/>
      <c r="O53" s="448"/>
      <c r="P53" s="448"/>
      <c r="Q53" s="448"/>
      <c r="R53" s="448"/>
      <c r="S53" s="448"/>
      <c r="T53" s="448"/>
      <c r="U53" s="448"/>
      <c r="V53" s="448"/>
      <c r="W53" s="448"/>
      <c r="X53" s="448"/>
      <c r="Y53" s="448"/>
      <c r="Z53" s="448"/>
      <c r="AA53" s="448"/>
      <c r="AB53" s="448"/>
      <c r="AC53" s="448"/>
      <c r="AD53" s="425"/>
    </row>
    <row r="54" spans="2:30" ht="6.75" customHeight="1" x14ac:dyDescent="0.2">
      <c r="B54" s="42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425"/>
    </row>
    <row r="55" spans="2:30" ht="72" customHeight="1" x14ac:dyDescent="0.2">
      <c r="B55" s="424"/>
      <c r="C55" s="459" t="s">
        <v>1674</v>
      </c>
      <c r="D55" s="459"/>
      <c r="E55" s="459"/>
      <c r="F55" s="459"/>
      <c r="G55" s="459"/>
      <c r="H55" s="459"/>
      <c r="I55" s="459"/>
      <c r="J55" s="459"/>
      <c r="K55" s="459"/>
      <c r="L55" s="459"/>
      <c r="M55" s="459"/>
      <c r="N55" s="459"/>
      <c r="O55" s="459"/>
      <c r="P55" s="459"/>
      <c r="Q55" s="459"/>
      <c r="R55" s="459"/>
      <c r="S55" s="459"/>
      <c r="T55" s="459"/>
      <c r="U55" s="459"/>
      <c r="V55" s="459"/>
      <c r="W55" s="459"/>
      <c r="X55" s="459"/>
      <c r="Y55" s="459"/>
      <c r="Z55" s="459"/>
      <c r="AA55" s="459"/>
      <c r="AB55" s="459"/>
      <c r="AC55" s="459"/>
      <c r="AD55" s="425"/>
    </row>
    <row r="56" spans="2:30" ht="6.75" customHeight="1" x14ac:dyDescent="0.2">
      <c r="B56" s="42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425"/>
    </row>
    <row r="57" spans="2:30" ht="48" customHeight="1" x14ac:dyDescent="0.2">
      <c r="B57" s="424"/>
      <c r="C57" s="459" t="s">
        <v>1672</v>
      </c>
      <c r="D57" s="459"/>
      <c r="E57" s="459"/>
      <c r="F57" s="459"/>
      <c r="G57" s="459"/>
      <c r="H57" s="459"/>
      <c r="I57" s="459"/>
      <c r="J57" s="459"/>
      <c r="K57" s="459"/>
      <c r="L57" s="459"/>
      <c r="M57" s="459"/>
      <c r="N57" s="459"/>
      <c r="O57" s="459"/>
      <c r="P57" s="459"/>
      <c r="Q57" s="459"/>
      <c r="R57" s="459"/>
      <c r="S57" s="459"/>
      <c r="T57" s="459"/>
      <c r="U57" s="459"/>
      <c r="V57" s="459"/>
      <c r="W57" s="459"/>
      <c r="X57" s="459"/>
      <c r="Y57" s="459"/>
      <c r="Z57" s="459"/>
      <c r="AA57" s="459"/>
      <c r="AB57" s="459"/>
      <c r="AC57" s="459"/>
      <c r="AD57" s="425"/>
    </row>
    <row r="58" spans="2:30" ht="6.75" customHeight="1" x14ac:dyDescent="0.2">
      <c r="B58" s="42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425"/>
    </row>
    <row r="59" spans="2:30" ht="15" customHeight="1" x14ac:dyDescent="0.2">
      <c r="B59" s="424"/>
      <c r="C59" s="459" t="s">
        <v>1856</v>
      </c>
      <c r="D59" s="459"/>
      <c r="E59" s="459"/>
      <c r="F59" s="459"/>
      <c r="G59" s="459"/>
      <c r="H59" s="459"/>
      <c r="I59" s="459"/>
      <c r="J59" s="459"/>
      <c r="K59" s="459"/>
      <c r="L59" s="459"/>
      <c r="M59" s="459"/>
      <c r="N59" s="459"/>
      <c r="O59" s="459"/>
      <c r="P59" s="459"/>
      <c r="Q59" s="459"/>
      <c r="R59" s="459"/>
      <c r="S59" s="459"/>
      <c r="T59" s="459"/>
      <c r="U59" s="459"/>
      <c r="V59" s="459"/>
      <c r="W59" s="459"/>
      <c r="X59" s="459"/>
      <c r="Y59" s="459"/>
      <c r="Z59" s="459"/>
      <c r="AA59" s="459"/>
      <c r="AB59" s="459"/>
      <c r="AC59" s="459"/>
      <c r="AD59" s="425"/>
    </row>
    <row r="60" spans="2:30" ht="6.75" customHeight="1" x14ac:dyDescent="0.2">
      <c r="B60" s="42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425"/>
    </row>
    <row r="61" spans="2:30" ht="36" customHeight="1" x14ac:dyDescent="0.2">
      <c r="B61" s="424"/>
      <c r="C61" s="94"/>
      <c r="D61" s="459" t="s">
        <v>1668</v>
      </c>
      <c r="E61" s="459"/>
      <c r="F61" s="459"/>
      <c r="G61" s="459"/>
      <c r="H61" s="459"/>
      <c r="I61" s="459"/>
      <c r="J61" s="459"/>
      <c r="K61" s="459"/>
      <c r="L61" s="459"/>
      <c r="M61" s="459"/>
      <c r="N61" s="459"/>
      <c r="O61" s="459"/>
      <c r="P61" s="459"/>
      <c r="Q61" s="459"/>
      <c r="R61" s="459"/>
      <c r="S61" s="459"/>
      <c r="T61" s="459"/>
      <c r="U61" s="459"/>
      <c r="V61" s="459"/>
      <c r="W61" s="459"/>
      <c r="X61" s="459"/>
      <c r="Y61" s="459"/>
      <c r="Z61" s="459"/>
      <c r="AA61" s="459"/>
      <c r="AB61" s="459"/>
      <c r="AC61" s="459"/>
      <c r="AD61" s="425"/>
    </row>
    <row r="62" spans="2:30" ht="6.75" customHeight="1" x14ac:dyDescent="0.2">
      <c r="B62" s="42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425"/>
    </row>
    <row r="63" spans="2:30" ht="60" customHeight="1" x14ac:dyDescent="0.2">
      <c r="B63" s="424"/>
      <c r="C63" s="459" t="s">
        <v>1673</v>
      </c>
      <c r="D63" s="459"/>
      <c r="E63" s="459"/>
      <c r="F63" s="459"/>
      <c r="G63" s="459"/>
      <c r="H63" s="459"/>
      <c r="I63" s="459"/>
      <c r="J63" s="459"/>
      <c r="K63" s="459"/>
      <c r="L63" s="459"/>
      <c r="M63" s="459"/>
      <c r="N63" s="459"/>
      <c r="O63" s="459"/>
      <c r="P63" s="459"/>
      <c r="Q63" s="459"/>
      <c r="R63" s="459"/>
      <c r="S63" s="459"/>
      <c r="T63" s="459"/>
      <c r="U63" s="459"/>
      <c r="V63" s="459"/>
      <c r="W63" s="459"/>
      <c r="X63" s="459"/>
      <c r="Y63" s="459"/>
      <c r="Z63" s="459"/>
      <c r="AA63" s="459"/>
      <c r="AB63" s="459"/>
      <c r="AC63" s="459"/>
      <c r="AD63" s="425"/>
    </row>
    <row r="64" spans="2:30" ht="6.75" customHeight="1" x14ac:dyDescent="0.2">
      <c r="B64" s="42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425"/>
    </row>
    <row r="65" spans="2:30" ht="60" customHeight="1" x14ac:dyDescent="0.2">
      <c r="B65" s="424"/>
      <c r="C65" s="461" t="s">
        <v>1000</v>
      </c>
      <c r="D65" s="461"/>
      <c r="E65" s="461"/>
      <c r="F65" s="461"/>
      <c r="G65" s="461"/>
      <c r="H65" s="461"/>
      <c r="I65" s="461"/>
      <c r="J65" s="461"/>
      <c r="K65" s="461"/>
      <c r="L65" s="461"/>
      <c r="M65" s="461"/>
      <c r="N65" s="461"/>
      <c r="O65" s="461"/>
      <c r="P65" s="461"/>
      <c r="Q65" s="461"/>
      <c r="R65" s="461"/>
      <c r="S65" s="461"/>
      <c r="T65" s="461"/>
      <c r="U65" s="461"/>
      <c r="V65" s="461"/>
      <c r="W65" s="461"/>
      <c r="X65" s="461"/>
      <c r="Y65" s="461"/>
      <c r="Z65" s="461"/>
      <c r="AA65" s="461"/>
      <c r="AB65" s="461"/>
      <c r="AC65" s="461"/>
      <c r="AD65" s="425"/>
    </row>
    <row r="66" spans="2:30" ht="6.75" customHeight="1" x14ac:dyDescent="0.2">
      <c r="B66" s="424"/>
      <c r="C66" s="94"/>
      <c r="D66" s="94"/>
      <c r="E66" s="94"/>
      <c r="F66" s="94"/>
      <c r="G66" s="94"/>
      <c r="H66" s="94"/>
      <c r="I66" s="94"/>
      <c r="J66" s="94"/>
      <c r="K66" s="94"/>
      <c r="L66" s="94"/>
      <c r="M66" s="94"/>
      <c r="N66" s="94"/>
      <c r="O66" s="94"/>
      <c r="P66" s="94"/>
      <c r="Q66" s="94"/>
      <c r="R66" s="94"/>
      <c r="S66" s="94"/>
      <c r="T66" s="94"/>
      <c r="U66" s="94"/>
      <c r="V66" s="94"/>
      <c r="W66" s="94"/>
      <c r="X66" s="94"/>
      <c r="Y66" s="94"/>
      <c r="Z66" s="94"/>
      <c r="AA66" s="94"/>
      <c r="AB66" s="94"/>
      <c r="AC66" s="94"/>
      <c r="AD66" s="425"/>
    </row>
    <row r="67" spans="2:30" ht="24" customHeight="1" x14ac:dyDescent="0.2">
      <c r="B67" s="424"/>
      <c r="C67" s="459" t="s">
        <v>10</v>
      </c>
      <c r="D67" s="459"/>
      <c r="E67" s="459"/>
      <c r="F67" s="459"/>
      <c r="G67" s="459"/>
      <c r="H67" s="459"/>
      <c r="I67" s="459"/>
      <c r="J67" s="459"/>
      <c r="K67" s="459"/>
      <c r="L67" s="459"/>
      <c r="M67" s="459"/>
      <c r="N67" s="459"/>
      <c r="O67" s="459"/>
      <c r="P67" s="459"/>
      <c r="Q67" s="459"/>
      <c r="R67" s="459"/>
      <c r="S67" s="459"/>
      <c r="T67" s="459"/>
      <c r="U67" s="459"/>
      <c r="V67" s="459"/>
      <c r="W67" s="459"/>
      <c r="X67" s="459"/>
      <c r="Y67" s="459"/>
      <c r="Z67" s="459"/>
      <c r="AA67" s="459"/>
      <c r="AB67" s="459"/>
      <c r="AC67" s="459"/>
      <c r="AD67" s="425"/>
    </row>
    <row r="68" spans="2:30" ht="6.75" customHeight="1" x14ac:dyDescent="0.2">
      <c r="B68" s="424"/>
      <c r="C68" s="94"/>
      <c r="D68" s="94"/>
      <c r="E68" s="94"/>
      <c r="F68" s="94"/>
      <c r="G68" s="94"/>
      <c r="H68" s="94"/>
      <c r="I68" s="94"/>
      <c r="J68" s="94"/>
      <c r="K68" s="94"/>
      <c r="L68" s="94"/>
      <c r="M68" s="94"/>
      <c r="N68" s="94"/>
      <c r="O68" s="94"/>
      <c r="P68" s="94"/>
      <c r="Q68" s="94"/>
      <c r="R68" s="94"/>
      <c r="S68" s="94"/>
      <c r="T68" s="94"/>
      <c r="U68" s="94"/>
      <c r="V68" s="94"/>
      <c r="W68" s="94"/>
      <c r="X68" s="94"/>
      <c r="Y68" s="94"/>
      <c r="Z68" s="94"/>
      <c r="AA68" s="94"/>
      <c r="AB68" s="94"/>
      <c r="AC68" s="94"/>
      <c r="AD68" s="425"/>
    </row>
    <row r="69" spans="2:30" ht="36" customHeight="1" x14ac:dyDescent="0.2">
      <c r="B69" s="424"/>
      <c r="C69" s="459" t="s">
        <v>1001</v>
      </c>
      <c r="D69" s="459"/>
      <c r="E69" s="459"/>
      <c r="F69" s="459"/>
      <c r="G69" s="459"/>
      <c r="H69" s="459"/>
      <c r="I69" s="459"/>
      <c r="J69" s="459"/>
      <c r="K69" s="459"/>
      <c r="L69" s="459"/>
      <c r="M69" s="459"/>
      <c r="N69" s="459"/>
      <c r="O69" s="459"/>
      <c r="P69" s="459"/>
      <c r="Q69" s="459"/>
      <c r="R69" s="459"/>
      <c r="S69" s="459"/>
      <c r="T69" s="459"/>
      <c r="U69" s="459"/>
      <c r="V69" s="459"/>
      <c r="W69" s="459"/>
      <c r="X69" s="459"/>
      <c r="Y69" s="459"/>
      <c r="Z69" s="459"/>
      <c r="AA69" s="459"/>
      <c r="AB69" s="459"/>
      <c r="AC69" s="459"/>
      <c r="AD69" s="425"/>
    </row>
    <row r="70" spans="2:30" ht="15" customHeight="1" thickBot="1" x14ac:dyDescent="0.25">
      <c r="B70" s="426"/>
      <c r="C70" s="427"/>
      <c r="D70" s="427"/>
      <c r="E70" s="427"/>
      <c r="F70" s="427"/>
      <c r="G70" s="427"/>
      <c r="H70" s="427"/>
      <c r="I70" s="427"/>
      <c r="J70" s="427"/>
      <c r="K70" s="427"/>
      <c r="L70" s="427"/>
      <c r="M70" s="427"/>
      <c r="N70" s="427"/>
      <c r="O70" s="427"/>
      <c r="P70" s="427"/>
      <c r="Q70" s="427"/>
      <c r="R70" s="427"/>
      <c r="S70" s="427"/>
      <c r="T70" s="427"/>
      <c r="U70" s="427"/>
      <c r="V70" s="427"/>
      <c r="W70" s="427"/>
      <c r="X70" s="427"/>
      <c r="Y70" s="427"/>
      <c r="Z70" s="427"/>
      <c r="AA70" s="427"/>
      <c r="AB70" s="427"/>
      <c r="AC70" s="427"/>
      <c r="AD70" s="428"/>
    </row>
    <row r="71" spans="2:30" ht="15" customHeight="1" thickBot="1" x14ac:dyDescent="0.25"/>
    <row r="72" spans="2:30" ht="15" customHeight="1" x14ac:dyDescent="0.2">
      <c r="B72" s="421"/>
      <c r="C72" s="422"/>
      <c r="D72" s="422"/>
      <c r="E72" s="422"/>
      <c r="F72" s="422"/>
      <c r="G72" s="422"/>
      <c r="H72" s="422"/>
      <c r="I72" s="422"/>
      <c r="J72" s="422"/>
      <c r="K72" s="422"/>
      <c r="L72" s="422"/>
      <c r="M72" s="422"/>
      <c r="N72" s="422"/>
      <c r="O72" s="422"/>
      <c r="P72" s="422"/>
      <c r="Q72" s="422"/>
      <c r="R72" s="422"/>
      <c r="S72" s="422"/>
      <c r="T72" s="422"/>
      <c r="U72" s="422"/>
      <c r="V72" s="422"/>
      <c r="W72" s="422"/>
      <c r="X72" s="422"/>
      <c r="Y72" s="422"/>
      <c r="Z72" s="422"/>
      <c r="AA72" s="422"/>
      <c r="AB72" s="422"/>
      <c r="AC72" s="422"/>
      <c r="AD72" s="423"/>
    </row>
    <row r="73" spans="2:30" ht="36" customHeight="1" x14ac:dyDescent="0.2">
      <c r="B73" s="424"/>
      <c r="C73" s="462" t="s">
        <v>2323</v>
      </c>
      <c r="D73" s="462"/>
      <c r="E73" s="462"/>
      <c r="F73" s="462"/>
      <c r="G73" s="462"/>
      <c r="H73" s="462"/>
      <c r="I73" s="462"/>
      <c r="J73" s="462"/>
      <c r="K73" s="462"/>
      <c r="L73" s="462"/>
      <c r="M73" s="462"/>
      <c r="N73" s="462"/>
      <c r="O73" s="462"/>
      <c r="P73" s="462"/>
      <c r="Q73" s="462"/>
      <c r="R73" s="462"/>
      <c r="S73" s="462"/>
      <c r="T73" s="462"/>
      <c r="U73" s="462"/>
      <c r="V73" s="462"/>
      <c r="W73" s="462"/>
      <c r="X73" s="462"/>
      <c r="Y73" s="462"/>
      <c r="Z73" s="462"/>
      <c r="AA73" s="462"/>
      <c r="AB73" s="462"/>
      <c r="AC73" s="462"/>
      <c r="AD73" s="425"/>
    </row>
    <row r="74" spans="2:30" ht="6.75" customHeight="1" x14ac:dyDescent="0.2">
      <c r="B74" s="424"/>
      <c r="C74" s="94"/>
      <c r="D74" s="94"/>
      <c r="E74" s="94"/>
      <c r="F74" s="94"/>
      <c r="G74" s="94"/>
      <c r="H74" s="94"/>
      <c r="I74" s="94"/>
      <c r="J74" s="94"/>
      <c r="K74" s="94"/>
      <c r="L74" s="94"/>
      <c r="M74" s="94"/>
      <c r="N74" s="94"/>
      <c r="O74" s="94"/>
      <c r="P74" s="94"/>
      <c r="Q74" s="94"/>
      <c r="R74" s="94"/>
      <c r="S74" s="94"/>
      <c r="T74" s="94"/>
      <c r="U74" s="94"/>
      <c r="V74" s="94"/>
      <c r="W74" s="94"/>
      <c r="X74" s="94"/>
      <c r="Y74" s="94"/>
      <c r="Z74" s="94"/>
      <c r="AA74" s="94"/>
      <c r="AB74" s="94"/>
      <c r="AC74" s="94"/>
      <c r="AD74" s="425"/>
    </row>
    <row r="75" spans="2:30" ht="60" customHeight="1" x14ac:dyDescent="0.2">
      <c r="B75" s="424"/>
      <c r="C75" s="459" t="s">
        <v>1077</v>
      </c>
      <c r="D75" s="459"/>
      <c r="E75" s="459"/>
      <c r="F75" s="459"/>
      <c r="G75" s="459"/>
      <c r="H75" s="459"/>
      <c r="I75" s="459"/>
      <c r="J75" s="459"/>
      <c r="K75" s="459"/>
      <c r="L75" s="459"/>
      <c r="M75" s="459"/>
      <c r="N75" s="459"/>
      <c r="O75" s="459"/>
      <c r="P75" s="459"/>
      <c r="Q75" s="459"/>
      <c r="R75" s="459"/>
      <c r="S75" s="459"/>
      <c r="T75" s="459"/>
      <c r="U75" s="459"/>
      <c r="V75" s="459"/>
      <c r="W75" s="459"/>
      <c r="X75" s="459"/>
      <c r="Y75" s="459"/>
      <c r="Z75" s="459"/>
      <c r="AA75" s="459"/>
      <c r="AB75" s="459"/>
      <c r="AC75" s="459"/>
      <c r="AD75" s="425"/>
    </row>
    <row r="76" spans="2:30" ht="6.75" customHeight="1" x14ac:dyDescent="0.2">
      <c r="B76" s="424"/>
      <c r="C76" s="94"/>
      <c r="D76" s="94"/>
      <c r="E76" s="94"/>
      <c r="F76" s="94"/>
      <c r="G76" s="94"/>
      <c r="H76" s="94"/>
      <c r="I76" s="94"/>
      <c r="J76" s="94"/>
      <c r="K76" s="94"/>
      <c r="L76" s="94"/>
      <c r="M76" s="94"/>
      <c r="N76" s="94"/>
      <c r="O76" s="94"/>
      <c r="P76" s="94"/>
      <c r="Q76" s="94"/>
      <c r="R76" s="94"/>
      <c r="S76" s="94"/>
      <c r="T76" s="94"/>
      <c r="U76" s="94"/>
      <c r="V76" s="94"/>
      <c r="W76" s="94"/>
      <c r="X76" s="94"/>
      <c r="Y76" s="94"/>
      <c r="Z76" s="94"/>
      <c r="AA76" s="94"/>
      <c r="AB76" s="94"/>
      <c r="AC76" s="94"/>
      <c r="AD76" s="425"/>
    </row>
    <row r="77" spans="2:30" ht="24" customHeight="1" x14ac:dyDescent="0.2">
      <c r="B77" s="424"/>
      <c r="C77" s="463" t="s">
        <v>1078</v>
      </c>
      <c r="D77" s="463"/>
      <c r="E77" s="463"/>
      <c r="F77" s="463"/>
      <c r="G77" s="463"/>
      <c r="H77" s="463"/>
      <c r="I77" s="463"/>
      <c r="J77" s="463"/>
      <c r="K77" s="463"/>
      <c r="L77" s="463"/>
      <c r="M77" s="463"/>
      <c r="N77" s="463"/>
      <c r="O77" s="463"/>
      <c r="P77" s="463"/>
      <c r="Q77" s="463"/>
      <c r="R77" s="463"/>
      <c r="S77" s="463"/>
      <c r="T77" s="463"/>
      <c r="U77" s="463"/>
      <c r="V77" s="463"/>
      <c r="W77" s="463"/>
      <c r="X77" s="463"/>
      <c r="Y77" s="463"/>
      <c r="Z77" s="463"/>
      <c r="AA77" s="463"/>
      <c r="AB77" s="463"/>
      <c r="AC77" s="463"/>
      <c r="AD77" s="425"/>
    </row>
    <row r="78" spans="2:30" ht="6.75" customHeight="1" x14ac:dyDescent="0.2">
      <c r="B78" s="424"/>
      <c r="C78" s="94"/>
      <c r="D78" s="94"/>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425"/>
    </row>
    <row r="79" spans="2:30" ht="15" customHeight="1" x14ac:dyDescent="0.2">
      <c r="B79" s="424"/>
      <c r="C79" s="94"/>
      <c r="D79" s="92" t="s">
        <v>11</v>
      </c>
      <c r="E79" s="94"/>
      <c r="F79" s="94"/>
      <c r="G79" s="94"/>
      <c r="H79" s="94"/>
      <c r="I79" s="94"/>
      <c r="J79" s="94"/>
      <c r="K79" s="94"/>
      <c r="L79" s="94"/>
      <c r="M79" s="94"/>
      <c r="N79" s="94"/>
      <c r="O79" s="94"/>
      <c r="P79" s="94"/>
      <c r="Q79" s="94"/>
      <c r="R79" s="94"/>
      <c r="S79" s="94"/>
      <c r="T79" s="94"/>
      <c r="U79" s="94"/>
      <c r="V79" s="94"/>
      <c r="W79" s="94"/>
      <c r="X79" s="94"/>
      <c r="Y79" s="94"/>
      <c r="Z79" s="94"/>
      <c r="AA79" s="94"/>
      <c r="AB79" s="94"/>
      <c r="AC79" s="94"/>
      <c r="AD79" s="425"/>
    </row>
    <row r="80" spans="2:30" ht="6.75" customHeight="1" x14ac:dyDescent="0.2">
      <c r="B80" s="424"/>
      <c r="C80" s="94"/>
      <c r="D80" s="92"/>
      <c r="E80" s="94"/>
      <c r="F80" s="94"/>
      <c r="G80" s="94"/>
      <c r="H80" s="94"/>
      <c r="I80" s="94"/>
      <c r="J80" s="94"/>
      <c r="K80" s="94"/>
      <c r="L80" s="94"/>
      <c r="M80" s="94"/>
      <c r="N80" s="94"/>
      <c r="O80" s="94"/>
      <c r="P80" s="94"/>
      <c r="Q80" s="94"/>
      <c r="R80" s="94"/>
      <c r="S80" s="94"/>
      <c r="T80" s="94"/>
      <c r="U80" s="94"/>
      <c r="V80" s="94"/>
      <c r="W80" s="94"/>
      <c r="X80" s="94"/>
      <c r="Y80" s="94"/>
      <c r="Z80" s="94"/>
      <c r="AA80" s="94"/>
      <c r="AB80" s="94"/>
      <c r="AC80" s="94"/>
      <c r="AD80" s="425"/>
    </row>
    <row r="81" spans="2:30" ht="36" customHeight="1" x14ac:dyDescent="0.2">
      <c r="B81" s="424"/>
      <c r="C81" s="94"/>
      <c r="D81" s="460" t="s">
        <v>2324</v>
      </c>
      <c r="E81" s="460"/>
      <c r="F81" s="460"/>
      <c r="G81" s="460"/>
      <c r="H81" s="460"/>
      <c r="I81" s="460"/>
      <c r="J81" s="460"/>
      <c r="K81" s="460"/>
      <c r="L81" s="460"/>
      <c r="M81" s="460"/>
      <c r="N81" s="460"/>
      <c r="O81" s="460"/>
      <c r="P81" s="460"/>
      <c r="Q81" s="460"/>
      <c r="R81" s="460"/>
      <c r="S81" s="460"/>
      <c r="T81" s="460"/>
      <c r="U81" s="460"/>
      <c r="V81" s="460"/>
      <c r="W81" s="460"/>
      <c r="X81" s="460"/>
      <c r="Y81" s="460"/>
      <c r="Z81" s="460"/>
      <c r="AA81" s="460"/>
      <c r="AB81" s="460"/>
      <c r="AC81" s="460"/>
      <c r="AD81" s="425"/>
    </row>
    <row r="82" spans="2:30" ht="6.75" customHeight="1" x14ac:dyDescent="0.2">
      <c r="B82" s="424"/>
      <c r="C82" s="94"/>
      <c r="D82" s="94"/>
      <c r="E82" s="94"/>
      <c r="F82" s="94"/>
      <c r="G82" s="94"/>
      <c r="H82" s="94"/>
      <c r="I82" s="94"/>
      <c r="J82" s="94"/>
      <c r="K82" s="94"/>
      <c r="L82" s="94"/>
      <c r="M82" s="94"/>
      <c r="N82" s="94"/>
      <c r="O82" s="94"/>
      <c r="P82" s="94"/>
      <c r="Q82" s="94"/>
      <c r="R82" s="94"/>
      <c r="S82" s="94"/>
      <c r="T82" s="94"/>
      <c r="U82" s="94"/>
      <c r="V82" s="94"/>
      <c r="W82" s="94"/>
      <c r="X82" s="94"/>
      <c r="Y82" s="94"/>
      <c r="Z82" s="94"/>
      <c r="AA82" s="94"/>
      <c r="AB82" s="94"/>
      <c r="AC82" s="94"/>
      <c r="AD82" s="425"/>
    </row>
    <row r="83" spans="2:30" ht="15" customHeight="1" x14ac:dyDescent="0.2">
      <c r="B83" s="424"/>
      <c r="C83" s="94"/>
      <c r="D83" s="92" t="s">
        <v>12</v>
      </c>
      <c r="E83" s="94"/>
      <c r="F83" s="94"/>
      <c r="G83" s="94"/>
      <c r="H83" s="94"/>
      <c r="I83" s="94"/>
      <c r="J83" s="94"/>
      <c r="K83" s="94"/>
      <c r="L83" s="94"/>
      <c r="M83" s="94"/>
      <c r="N83" s="94"/>
      <c r="O83" s="94"/>
      <c r="P83" s="94"/>
      <c r="Q83" s="94"/>
      <c r="R83" s="94"/>
      <c r="S83" s="94"/>
      <c r="T83" s="94"/>
      <c r="U83" s="94"/>
      <c r="V83" s="94"/>
      <c r="W83" s="94"/>
      <c r="X83" s="94"/>
      <c r="Y83" s="94"/>
      <c r="Z83" s="94"/>
      <c r="AA83" s="94"/>
      <c r="AB83" s="94"/>
      <c r="AC83" s="94"/>
      <c r="AD83" s="425"/>
    </row>
    <row r="84" spans="2:30" ht="6.75" customHeight="1" x14ac:dyDescent="0.2">
      <c r="B84" s="424"/>
      <c r="C84" s="94"/>
      <c r="D84" s="92"/>
      <c r="E84" s="94"/>
      <c r="F84" s="94"/>
      <c r="G84" s="94"/>
      <c r="H84" s="94"/>
      <c r="I84" s="94"/>
      <c r="J84" s="94"/>
      <c r="K84" s="94"/>
      <c r="L84" s="94"/>
      <c r="M84" s="94"/>
      <c r="N84" s="94"/>
      <c r="O84" s="94"/>
      <c r="P84" s="94"/>
      <c r="Q84" s="94"/>
      <c r="R84" s="94"/>
      <c r="S84" s="94"/>
      <c r="T84" s="94"/>
      <c r="U84" s="94"/>
      <c r="V84" s="94"/>
      <c r="W84" s="94"/>
      <c r="X84" s="94"/>
      <c r="Y84" s="94"/>
      <c r="Z84" s="94"/>
      <c r="AA84" s="94"/>
      <c r="AB84" s="94"/>
      <c r="AC84" s="94"/>
      <c r="AD84" s="425"/>
    </row>
    <row r="85" spans="2:30" ht="24" customHeight="1" x14ac:dyDescent="0.2">
      <c r="B85" s="424"/>
      <c r="C85" s="94"/>
      <c r="D85" s="460" t="s">
        <v>2325</v>
      </c>
      <c r="E85" s="460"/>
      <c r="F85" s="460"/>
      <c r="G85" s="460"/>
      <c r="H85" s="460"/>
      <c r="I85" s="460"/>
      <c r="J85" s="460"/>
      <c r="K85" s="460"/>
      <c r="L85" s="460"/>
      <c r="M85" s="460"/>
      <c r="N85" s="460"/>
      <c r="O85" s="460"/>
      <c r="P85" s="460"/>
      <c r="Q85" s="460"/>
      <c r="R85" s="460"/>
      <c r="S85" s="460"/>
      <c r="T85" s="460"/>
      <c r="U85" s="460"/>
      <c r="V85" s="460"/>
      <c r="W85" s="460"/>
      <c r="X85" s="460"/>
      <c r="Y85" s="460"/>
      <c r="Z85" s="460"/>
      <c r="AA85" s="460"/>
      <c r="AB85" s="460"/>
      <c r="AC85" s="460"/>
      <c r="AD85" s="425"/>
    </row>
    <row r="86" spans="2:30" ht="15" customHeight="1" thickBot="1" x14ac:dyDescent="0.25">
      <c r="B86" s="426"/>
      <c r="C86" s="427"/>
      <c r="D86" s="427"/>
      <c r="E86" s="427"/>
      <c r="F86" s="427"/>
      <c r="G86" s="427"/>
      <c r="H86" s="427"/>
      <c r="I86" s="427"/>
      <c r="J86" s="427"/>
      <c r="K86" s="427"/>
      <c r="L86" s="427"/>
      <c r="M86" s="427"/>
      <c r="N86" s="427"/>
      <c r="O86" s="427"/>
      <c r="P86" s="427"/>
      <c r="Q86" s="427"/>
      <c r="R86" s="427"/>
      <c r="S86" s="427"/>
      <c r="T86" s="427"/>
      <c r="U86" s="427"/>
      <c r="V86" s="427"/>
      <c r="W86" s="427"/>
      <c r="X86" s="427"/>
      <c r="Y86" s="427"/>
      <c r="Z86" s="427"/>
      <c r="AA86" s="427"/>
      <c r="AB86" s="427"/>
      <c r="AC86" s="427"/>
      <c r="AD86" s="428"/>
    </row>
    <row r="87" spans="2:30" ht="15" customHeight="1" thickBot="1" x14ac:dyDescent="0.25"/>
    <row r="88" spans="2:30" ht="15" customHeight="1" x14ac:dyDescent="0.2">
      <c r="B88" s="421"/>
      <c r="C88" s="422"/>
      <c r="D88" s="422"/>
      <c r="E88" s="422"/>
      <c r="F88" s="422"/>
      <c r="G88" s="422"/>
      <c r="H88" s="422"/>
      <c r="I88" s="422"/>
      <c r="J88" s="422"/>
      <c r="K88" s="422"/>
      <c r="L88" s="422"/>
      <c r="M88" s="422"/>
      <c r="N88" s="422"/>
      <c r="O88" s="422"/>
      <c r="P88" s="422"/>
      <c r="Q88" s="422"/>
      <c r="R88" s="422"/>
      <c r="S88" s="422"/>
      <c r="T88" s="422"/>
      <c r="U88" s="422"/>
      <c r="V88" s="422"/>
      <c r="W88" s="422"/>
      <c r="X88" s="422"/>
      <c r="Y88" s="422"/>
      <c r="Z88" s="422"/>
      <c r="AA88" s="422"/>
      <c r="AB88" s="422"/>
      <c r="AC88" s="422"/>
      <c r="AD88" s="423"/>
    </row>
    <row r="89" spans="2:30" ht="24" customHeight="1" x14ac:dyDescent="0.2">
      <c r="B89" s="424"/>
      <c r="C89" s="464" t="s">
        <v>1002</v>
      </c>
      <c r="D89" s="464"/>
      <c r="E89" s="464"/>
      <c r="F89" s="464"/>
      <c r="G89" s="464"/>
      <c r="H89" s="464"/>
      <c r="I89" s="464"/>
      <c r="J89" s="464"/>
      <c r="K89" s="464"/>
      <c r="L89" s="464"/>
      <c r="M89" s="464"/>
      <c r="N89" s="464"/>
      <c r="O89" s="464"/>
      <c r="P89" s="464"/>
      <c r="Q89" s="464"/>
      <c r="R89" s="464"/>
      <c r="S89" s="464"/>
      <c r="T89" s="464"/>
      <c r="U89" s="464"/>
      <c r="V89" s="464"/>
      <c r="W89" s="464"/>
      <c r="X89" s="464"/>
      <c r="Y89" s="464"/>
      <c r="Z89" s="464"/>
      <c r="AA89" s="464"/>
      <c r="AB89" s="464"/>
      <c r="AC89" s="464"/>
      <c r="AD89" s="425"/>
    </row>
    <row r="90" spans="2:30" ht="6.75" customHeight="1" x14ac:dyDescent="0.2">
      <c r="B90" s="424"/>
      <c r="C90" s="94"/>
      <c r="D90" s="94"/>
      <c r="E90" s="94"/>
      <c r="F90" s="94"/>
      <c r="G90" s="94"/>
      <c r="H90" s="94"/>
      <c r="I90" s="94"/>
      <c r="J90" s="94"/>
      <c r="K90" s="94"/>
      <c r="L90" s="94"/>
      <c r="M90" s="94"/>
      <c r="N90" s="94"/>
      <c r="O90" s="94"/>
      <c r="P90" s="94"/>
      <c r="Q90" s="94"/>
      <c r="R90" s="94"/>
      <c r="S90" s="94"/>
      <c r="T90" s="94"/>
      <c r="U90" s="94"/>
      <c r="V90" s="94"/>
      <c r="W90" s="94"/>
      <c r="X90" s="94"/>
      <c r="Y90" s="94"/>
      <c r="Z90" s="94"/>
      <c r="AA90" s="94"/>
      <c r="AB90" s="94"/>
      <c r="AC90" s="94"/>
      <c r="AD90" s="425"/>
    </row>
    <row r="91" spans="2:30" ht="15" customHeight="1" x14ac:dyDescent="0.2">
      <c r="B91" s="424"/>
      <c r="C91" s="94"/>
      <c r="D91" s="362" t="s">
        <v>13</v>
      </c>
      <c r="E91" s="130"/>
      <c r="F91" s="130"/>
      <c r="G91" s="465" t="s">
        <v>2320</v>
      </c>
      <c r="H91" s="465"/>
      <c r="I91" s="465"/>
      <c r="J91" s="465"/>
      <c r="K91" s="465"/>
      <c r="L91" s="465"/>
      <c r="M91" s="465"/>
      <c r="N91" s="465"/>
      <c r="O91" s="465"/>
      <c r="P91" s="465"/>
      <c r="Q91" s="465"/>
      <c r="R91" s="465"/>
      <c r="S91" s="465"/>
      <c r="T91" s="465"/>
      <c r="U91" s="465"/>
      <c r="V91" s="465"/>
      <c r="W91" s="465"/>
      <c r="X91" s="465"/>
      <c r="Y91" s="465"/>
      <c r="Z91" s="465"/>
      <c r="AA91" s="465"/>
      <c r="AB91" s="465"/>
      <c r="AC91" s="465"/>
      <c r="AD91" s="425"/>
    </row>
    <row r="92" spans="2:30" ht="15" customHeight="1" x14ac:dyDescent="0.2">
      <c r="B92" s="424"/>
      <c r="C92" s="94"/>
      <c r="D92" s="362" t="s">
        <v>14</v>
      </c>
      <c r="E92" s="130"/>
      <c r="F92" s="130"/>
      <c r="G92" s="277"/>
      <c r="H92" s="277"/>
      <c r="I92" s="466" t="s">
        <v>2321</v>
      </c>
      <c r="J92" s="466"/>
      <c r="K92" s="466"/>
      <c r="L92" s="466"/>
      <c r="M92" s="466"/>
      <c r="N92" s="466"/>
      <c r="O92" s="466"/>
      <c r="P92" s="466"/>
      <c r="Q92" s="466"/>
      <c r="R92" s="466"/>
      <c r="S92" s="466"/>
      <c r="T92" s="466"/>
      <c r="U92" s="466"/>
      <c r="V92" s="466"/>
      <c r="W92" s="466"/>
      <c r="X92" s="466"/>
      <c r="Y92" s="466"/>
      <c r="Z92" s="466"/>
      <c r="AA92" s="466"/>
      <c r="AB92" s="466"/>
      <c r="AC92" s="466"/>
      <c r="AD92" s="425"/>
    </row>
    <row r="93" spans="2:30" ht="15" customHeight="1" x14ac:dyDescent="0.2">
      <c r="B93" s="424"/>
      <c r="C93" s="94"/>
      <c r="D93" s="362" t="s">
        <v>15</v>
      </c>
      <c r="E93" s="130"/>
      <c r="F93" s="130"/>
      <c r="G93" s="465" t="s">
        <v>2322</v>
      </c>
      <c r="H93" s="465"/>
      <c r="I93" s="465"/>
      <c r="J93" s="465"/>
      <c r="K93" s="465"/>
      <c r="L93" s="465"/>
      <c r="M93" s="465"/>
      <c r="N93" s="465"/>
      <c r="O93" s="465"/>
      <c r="P93" s="465"/>
      <c r="Q93" s="465"/>
      <c r="R93" s="465"/>
      <c r="S93" s="465"/>
      <c r="T93" s="465"/>
      <c r="U93" s="465"/>
      <c r="V93" s="465"/>
      <c r="W93" s="465"/>
      <c r="X93" s="465"/>
      <c r="Y93" s="465"/>
      <c r="Z93" s="465"/>
      <c r="AA93" s="465"/>
      <c r="AB93" s="465"/>
      <c r="AC93" s="465"/>
      <c r="AD93" s="425"/>
    </row>
    <row r="94" spans="2:30" ht="15" customHeight="1" thickBot="1" x14ac:dyDescent="0.25">
      <c r="B94" s="426"/>
      <c r="C94" s="427"/>
      <c r="D94" s="429"/>
      <c r="E94" s="427"/>
      <c r="F94" s="427"/>
      <c r="G94" s="427"/>
      <c r="H94" s="427"/>
      <c r="I94" s="427"/>
      <c r="J94" s="427"/>
      <c r="K94" s="427"/>
      <c r="L94" s="427"/>
      <c r="M94" s="427"/>
      <c r="N94" s="427"/>
      <c r="O94" s="427"/>
      <c r="P94" s="427"/>
      <c r="Q94" s="427"/>
      <c r="R94" s="427"/>
      <c r="S94" s="427"/>
      <c r="T94" s="427"/>
      <c r="U94" s="427"/>
      <c r="V94" s="427"/>
      <c r="W94" s="427"/>
      <c r="X94" s="427"/>
      <c r="Y94" s="427"/>
      <c r="Z94" s="427"/>
      <c r="AA94" s="427"/>
      <c r="AB94" s="427"/>
      <c r="AC94" s="427"/>
      <c r="AD94" s="428"/>
    </row>
    <row r="95" spans="2:30" ht="15" customHeight="1" x14ac:dyDescent="0.2"/>
    <row r="96" spans="2:30" ht="15" customHeight="1" x14ac:dyDescent="0.2"/>
    <row r="97" ht="15" customHeight="1" x14ac:dyDescent="0.2"/>
  </sheetData>
  <sheetProtection password="DDF0" sheet="1" objects="1" scenarios="1"/>
  <mergeCells count="44">
    <mergeCell ref="D85:AC85"/>
    <mergeCell ref="C89:AC89"/>
    <mergeCell ref="G91:AC91"/>
    <mergeCell ref="I92:AC92"/>
    <mergeCell ref="G93:AC93"/>
    <mergeCell ref="D81:AC81"/>
    <mergeCell ref="C53:AC53"/>
    <mergeCell ref="C57:AC57"/>
    <mergeCell ref="C59:AC59"/>
    <mergeCell ref="D61:AC61"/>
    <mergeCell ref="C63:AC63"/>
    <mergeCell ref="C65:AC65"/>
    <mergeCell ref="C67:AC67"/>
    <mergeCell ref="C69:AC69"/>
    <mergeCell ref="C73:AC73"/>
    <mergeCell ref="C75:AC75"/>
    <mergeCell ref="C77:AC77"/>
    <mergeCell ref="C55:AC55"/>
    <mergeCell ref="D51:AC51"/>
    <mergeCell ref="C29:AC29"/>
    <mergeCell ref="C31:AC31"/>
    <mergeCell ref="C33:AC33"/>
    <mergeCell ref="C35:AC35"/>
    <mergeCell ref="C37:AC37"/>
    <mergeCell ref="D39:AC39"/>
    <mergeCell ref="C41:AC41"/>
    <mergeCell ref="D43:AC43"/>
    <mergeCell ref="D45:AC45"/>
    <mergeCell ref="D47:AC47"/>
    <mergeCell ref="D49:AC49"/>
    <mergeCell ref="C27:AC27"/>
    <mergeCell ref="B1:AD1"/>
    <mergeCell ref="B3:AD3"/>
    <mergeCell ref="B7:AD7"/>
    <mergeCell ref="AA9:AD9"/>
    <mergeCell ref="B10:L10"/>
    <mergeCell ref="C13:K13"/>
    <mergeCell ref="O13:AC13"/>
    <mergeCell ref="C16:AC16"/>
    <mergeCell ref="C19:AC19"/>
    <mergeCell ref="C21:AC21"/>
    <mergeCell ref="C23:AC23"/>
    <mergeCell ref="D25:AC25"/>
    <mergeCell ref="B5:AD5"/>
  </mergeCells>
  <hyperlinks>
    <hyperlink ref="AA9:AD9" location="Índice!B11" display="Índice"/>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3 
Presentación</oddHeader>
    <oddFooter>&amp;LCenso Nacional de Gobierno, Seguridad Pública y Sistema Penitenciario Estatales 2020&amp;R&amp;P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E54"/>
  <sheetViews>
    <sheetView showGridLines="0" topLeftCell="A7" zoomScaleNormal="100" workbookViewId="0">
      <selection activeCell="B10" sqref="B10:L10"/>
    </sheetView>
  </sheetViews>
  <sheetFormatPr baseColWidth="10" defaultColWidth="0" defaultRowHeight="15" customHeight="1" zeroHeight="1" x14ac:dyDescent="0.2"/>
  <cols>
    <col min="1" max="1" width="5.7109375" style="2" customWidth="1"/>
    <col min="2" max="30" width="3.7109375" style="2" customWidth="1"/>
    <col min="31" max="31" width="5.7109375" style="2" customWidth="1"/>
    <col min="32" max="16384" width="3.7109375" style="2" hidden="1"/>
  </cols>
  <sheetData>
    <row r="1" spans="2:30" ht="173.25" customHeight="1" x14ac:dyDescent="0.3">
      <c r="B1" s="444" t="s">
        <v>985</v>
      </c>
      <c r="C1" s="444"/>
      <c r="D1" s="444"/>
      <c r="E1" s="444"/>
      <c r="F1" s="444"/>
      <c r="G1" s="444"/>
      <c r="H1" s="444"/>
      <c r="I1" s="444"/>
      <c r="J1" s="444"/>
      <c r="K1" s="444"/>
      <c r="L1" s="444"/>
      <c r="M1" s="444"/>
      <c r="N1" s="444"/>
      <c r="O1" s="444"/>
      <c r="P1" s="444"/>
      <c r="Q1" s="444"/>
      <c r="R1" s="444"/>
      <c r="S1" s="444"/>
      <c r="T1" s="444"/>
      <c r="U1" s="444"/>
      <c r="V1" s="444"/>
      <c r="W1" s="444"/>
      <c r="X1" s="444"/>
      <c r="Y1" s="444"/>
      <c r="Z1" s="444"/>
      <c r="AA1" s="444"/>
      <c r="AB1" s="444"/>
      <c r="AC1" s="444"/>
      <c r="AD1" s="444"/>
    </row>
    <row r="2" spans="2:30" ht="15" customHeight="1" x14ac:dyDescent="0.2"/>
    <row r="3" spans="2:30" ht="45" customHeight="1" x14ac:dyDescent="0.2">
      <c r="B3" s="442" t="s">
        <v>1075</v>
      </c>
      <c r="C3" s="442"/>
      <c r="D3" s="442"/>
      <c r="E3" s="442"/>
      <c r="F3" s="442"/>
      <c r="G3" s="442"/>
      <c r="H3" s="442"/>
      <c r="I3" s="442"/>
      <c r="J3" s="442"/>
      <c r="K3" s="442"/>
      <c r="L3" s="442"/>
      <c r="M3" s="442"/>
      <c r="N3" s="442"/>
      <c r="O3" s="442"/>
      <c r="P3" s="442"/>
      <c r="Q3" s="442"/>
      <c r="R3" s="442"/>
      <c r="S3" s="442"/>
      <c r="T3" s="442"/>
      <c r="U3" s="442"/>
      <c r="V3" s="442"/>
      <c r="W3" s="442"/>
      <c r="X3" s="442"/>
      <c r="Y3" s="442"/>
      <c r="Z3" s="442"/>
      <c r="AA3" s="442"/>
      <c r="AB3" s="442"/>
      <c r="AC3" s="442"/>
      <c r="AD3" s="442"/>
    </row>
    <row r="4" spans="2:30" ht="15" customHeight="1" x14ac:dyDescent="0.2"/>
    <row r="5" spans="2:30" ht="45" customHeight="1" x14ac:dyDescent="0.2">
      <c r="B5" s="442" t="s">
        <v>1169</v>
      </c>
      <c r="C5" s="443"/>
      <c r="D5" s="443"/>
      <c r="E5" s="443"/>
      <c r="F5" s="443"/>
      <c r="G5" s="443"/>
      <c r="H5" s="443"/>
      <c r="I5" s="443"/>
      <c r="J5" s="443"/>
      <c r="K5" s="443"/>
      <c r="L5" s="443"/>
      <c r="M5" s="443"/>
      <c r="N5" s="443"/>
      <c r="O5" s="443"/>
      <c r="P5" s="443"/>
      <c r="Q5" s="443"/>
      <c r="R5" s="443"/>
      <c r="S5" s="443"/>
      <c r="T5" s="443"/>
      <c r="U5" s="443"/>
      <c r="V5" s="443"/>
      <c r="W5" s="443"/>
      <c r="X5" s="443"/>
      <c r="Y5" s="443"/>
      <c r="Z5" s="443"/>
      <c r="AA5" s="443"/>
      <c r="AB5" s="443"/>
      <c r="AC5" s="443"/>
      <c r="AD5" s="443"/>
    </row>
    <row r="6" spans="2:30" ht="15" customHeight="1" x14ac:dyDescent="0.2"/>
    <row r="7" spans="2:30" ht="45" customHeight="1" x14ac:dyDescent="0.2">
      <c r="B7" s="471" t="s">
        <v>1681</v>
      </c>
      <c r="C7" s="472"/>
      <c r="D7" s="472"/>
      <c r="E7" s="472"/>
      <c r="F7" s="472"/>
      <c r="G7" s="472"/>
      <c r="H7" s="472"/>
      <c r="I7" s="472"/>
      <c r="J7" s="472"/>
      <c r="K7" s="472"/>
      <c r="L7" s="472"/>
      <c r="M7" s="472"/>
      <c r="N7" s="472"/>
      <c r="O7" s="472"/>
      <c r="P7" s="472"/>
      <c r="Q7" s="472"/>
      <c r="R7" s="472"/>
      <c r="S7" s="472"/>
      <c r="T7" s="472"/>
      <c r="U7" s="472"/>
      <c r="V7" s="472"/>
      <c r="W7" s="472"/>
      <c r="X7" s="472"/>
      <c r="Y7" s="472"/>
      <c r="Z7" s="472"/>
      <c r="AA7" s="472"/>
      <c r="AB7" s="472"/>
      <c r="AC7" s="472"/>
      <c r="AD7" s="472"/>
    </row>
    <row r="8" spans="2:30" ht="15" customHeight="1" x14ac:dyDescent="0.2"/>
    <row r="9" spans="2:30" ht="15" customHeight="1" thickBot="1" x14ac:dyDescent="0.25">
      <c r="AA9" s="473" t="s">
        <v>0</v>
      </c>
      <c r="AB9" s="473"/>
      <c r="AC9" s="473"/>
      <c r="AD9" s="473"/>
    </row>
    <row r="10" spans="2:30" ht="15" customHeight="1" thickBot="1" x14ac:dyDescent="0.25">
      <c r="B10" s="454" t="str">
        <f>IF(Índice!B9="","",Índice!B9)</f>
        <v>Tabasco</v>
      </c>
      <c r="C10" s="455"/>
      <c r="D10" s="455"/>
      <c r="E10" s="455"/>
      <c r="F10" s="455"/>
      <c r="G10" s="455"/>
      <c r="H10" s="455"/>
      <c r="I10" s="455"/>
      <c r="J10" s="455"/>
      <c r="K10" s="455"/>
      <c r="L10" s="456"/>
      <c r="N10" s="381">
        <f>IF(Índice!N9="","",Índice!N9)</f>
        <v>227</v>
      </c>
    </row>
    <row r="11" spans="2:30" ht="15" customHeight="1" thickBot="1" x14ac:dyDescent="0.25"/>
    <row r="12" spans="2:30" ht="15" customHeight="1" x14ac:dyDescent="0.2">
      <c r="B12" s="4"/>
      <c r="C12" s="5"/>
      <c r="D12" s="5"/>
      <c r="E12" s="5"/>
      <c r="F12" s="5"/>
      <c r="G12" s="5"/>
      <c r="H12" s="5"/>
      <c r="I12" s="5"/>
      <c r="J12" s="5"/>
      <c r="K12" s="5"/>
      <c r="L12" s="5"/>
      <c r="M12" s="5"/>
      <c r="N12" s="5"/>
      <c r="O12" s="5"/>
      <c r="P12" s="5"/>
      <c r="Q12" s="5"/>
      <c r="R12" s="5"/>
      <c r="S12" s="5"/>
      <c r="T12" s="5"/>
      <c r="U12" s="5"/>
      <c r="V12" s="5"/>
      <c r="W12" s="5"/>
      <c r="X12" s="5"/>
      <c r="Y12" s="5"/>
      <c r="Z12" s="5"/>
      <c r="AA12" s="5"/>
      <c r="AB12" s="5"/>
      <c r="AC12" s="5"/>
      <c r="AD12" s="6"/>
    </row>
    <row r="13" spans="2:30" ht="35.25" customHeight="1" x14ac:dyDescent="0.2">
      <c r="B13" s="7"/>
      <c r="C13" s="467" t="s">
        <v>1684</v>
      </c>
      <c r="D13" s="467"/>
      <c r="E13" s="467"/>
      <c r="F13" s="467"/>
      <c r="G13" s="467"/>
      <c r="H13" s="467"/>
      <c r="I13" s="467"/>
      <c r="J13" s="467"/>
      <c r="K13" s="467"/>
      <c r="L13" s="467"/>
      <c r="M13" s="467"/>
      <c r="N13" s="467"/>
      <c r="O13" s="467"/>
      <c r="P13" s="467"/>
      <c r="Q13" s="467"/>
      <c r="R13" s="467"/>
      <c r="S13" s="467"/>
      <c r="T13" s="467"/>
      <c r="U13" s="467"/>
      <c r="V13" s="467"/>
      <c r="W13" s="467"/>
      <c r="X13" s="467"/>
      <c r="Y13" s="467"/>
      <c r="Z13" s="467"/>
      <c r="AA13" s="467"/>
      <c r="AB13" s="467"/>
      <c r="AC13" s="467"/>
      <c r="AD13" s="8"/>
    </row>
    <row r="14" spans="2:30" ht="15" customHeight="1" x14ac:dyDescent="0.2">
      <c r="B14" s="7"/>
      <c r="C14" s="38" t="s">
        <v>16</v>
      </c>
      <c r="D14" s="3"/>
      <c r="E14" s="3"/>
      <c r="F14" s="3"/>
      <c r="G14" s="3"/>
      <c r="H14" s="468"/>
      <c r="I14" s="468"/>
      <c r="J14" s="468"/>
      <c r="K14" s="468"/>
      <c r="L14" s="468"/>
      <c r="M14" s="468"/>
      <c r="N14" s="468"/>
      <c r="O14" s="468"/>
      <c r="P14" s="468"/>
      <c r="Q14" s="468"/>
      <c r="R14" s="468"/>
      <c r="S14" s="468"/>
      <c r="T14" s="468"/>
      <c r="U14" s="468"/>
      <c r="V14" s="468"/>
      <c r="W14" s="468"/>
      <c r="X14" s="468"/>
      <c r="Y14" s="468"/>
      <c r="Z14" s="468"/>
      <c r="AA14" s="468"/>
      <c r="AB14" s="468"/>
      <c r="AC14" s="468"/>
      <c r="AD14" s="8"/>
    </row>
    <row r="15" spans="2:30" ht="15" customHeight="1" x14ac:dyDescent="0.2">
      <c r="B15" s="7"/>
      <c r="C15" s="29" t="s">
        <v>1003</v>
      </c>
      <c r="D15" s="29"/>
      <c r="E15" s="29"/>
      <c r="F15" s="29"/>
      <c r="G15" s="29"/>
      <c r="H15" s="29"/>
      <c r="I15" s="40"/>
      <c r="J15" s="469"/>
      <c r="K15" s="469"/>
      <c r="L15" s="469"/>
      <c r="M15" s="469"/>
      <c r="N15" s="469"/>
      <c r="O15" s="469"/>
      <c r="P15" s="469"/>
      <c r="Q15" s="469"/>
      <c r="R15" s="469"/>
      <c r="S15" s="469"/>
      <c r="T15" s="469"/>
      <c r="U15" s="469"/>
      <c r="V15" s="469"/>
      <c r="W15" s="469"/>
      <c r="X15" s="469"/>
      <c r="Y15" s="469"/>
      <c r="Z15" s="469"/>
      <c r="AA15" s="469"/>
      <c r="AB15" s="469"/>
      <c r="AC15" s="469"/>
      <c r="AD15" s="8"/>
    </row>
    <row r="16" spans="2:30" ht="15" customHeight="1" x14ac:dyDescent="0.2">
      <c r="B16" s="7"/>
      <c r="C16" s="29" t="s">
        <v>17</v>
      </c>
      <c r="D16" s="29"/>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8"/>
    </row>
    <row r="17" spans="2:30" ht="15" customHeight="1" x14ac:dyDescent="0.2">
      <c r="B17" s="7"/>
      <c r="C17" s="38" t="s">
        <v>15</v>
      </c>
      <c r="D17" s="3"/>
      <c r="E17" s="49"/>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8"/>
    </row>
    <row r="18" spans="2:30" ht="15" customHeight="1" x14ac:dyDescent="0.2">
      <c r="B18" s="7"/>
      <c r="C18" s="38" t="s">
        <v>14</v>
      </c>
      <c r="D18" s="3"/>
      <c r="E18" s="3"/>
      <c r="F18" s="3"/>
      <c r="G18" s="3"/>
      <c r="H18" s="468"/>
      <c r="I18" s="468"/>
      <c r="J18" s="468"/>
      <c r="K18" s="468"/>
      <c r="L18" s="468"/>
      <c r="M18" s="468"/>
      <c r="N18" s="468"/>
      <c r="O18" s="468"/>
      <c r="P18" s="468"/>
      <c r="Q18" s="468"/>
      <c r="R18" s="468"/>
      <c r="S18" s="468"/>
      <c r="T18" s="468"/>
      <c r="U18" s="468"/>
      <c r="V18" s="468"/>
      <c r="W18" s="468"/>
      <c r="X18" s="468"/>
      <c r="Y18" s="468"/>
      <c r="Z18" s="468"/>
      <c r="AA18" s="468"/>
      <c r="AB18" s="468"/>
      <c r="AC18" s="468"/>
      <c r="AD18" s="8"/>
    </row>
    <row r="19" spans="2:30" ht="15" customHeight="1" x14ac:dyDescent="0.2">
      <c r="B19" s="7"/>
      <c r="C19" s="3"/>
      <c r="D19" s="3"/>
      <c r="E19" s="3"/>
      <c r="F19" s="3"/>
      <c r="G19" s="3"/>
      <c r="H19" s="3"/>
      <c r="I19" s="3"/>
      <c r="J19" s="3"/>
      <c r="K19" s="3"/>
      <c r="L19" s="3"/>
      <c r="M19" s="3"/>
      <c r="N19" s="3"/>
      <c r="O19" s="3"/>
      <c r="P19" s="3"/>
      <c r="Q19" s="3"/>
      <c r="R19" s="3"/>
      <c r="S19" s="3"/>
      <c r="T19" s="3"/>
      <c r="U19" s="3"/>
      <c r="V19" s="3"/>
      <c r="W19" s="3"/>
      <c r="X19" s="3"/>
      <c r="Y19" s="3"/>
      <c r="Z19" s="3"/>
      <c r="AA19" s="3"/>
      <c r="AB19" s="3"/>
      <c r="AC19" s="3"/>
      <c r="AD19" s="8"/>
    </row>
    <row r="20" spans="2:30" ht="15" customHeight="1" x14ac:dyDescent="0.2">
      <c r="B20" s="7"/>
      <c r="C20" s="3"/>
      <c r="D20" s="3"/>
      <c r="E20" s="3"/>
      <c r="F20" s="3"/>
      <c r="G20" s="3"/>
      <c r="H20" s="3"/>
      <c r="I20" s="3"/>
      <c r="J20" s="3"/>
      <c r="K20" s="3"/>
      <c r="L20" s="3"/>
      <c r="M20" s="3"/>
      <c r="N20" s="3"/>
      <c r="O20" s="3"/>
      <c r="P20" s="3"/>
      <c r="Q20" s="3"/>
      <c r="R20" s="3"/>
      <c r="S20" s="3"/>
      <c r="T20" s="3"/>
      <c r="U20" s="3"/>
      <c r="V20" s="3"/>
      <c r="W20" s="3"/>
      <c r="X20" s="3"/>
      <c r="Y20" s="3"/>
      <c r="Z20" s="3"/>
      <c r="AA20" s="3"/>
      <c r="AB20" s="3"/>
      <c r="AC20" s="3"/>
      <c r="AD20" s="8"/>
    </row>
    <row r="21" spans="2:30" ht="15" customHeight="1" x14ac:dyDescent="0.2">
      <c r="B21" s="7"/>
      <c r="C21" s="3"/>
      <c r="D21" s="3"/>
      <c r="E21" s="3"/>
      <c r="F21" s="3"/>
      <c r="G21" s="3"/>
      <c r="H21" s="3"/>
      <c r="I21" s="3"/>
      <c r="J21" s="12"/>
      <c r="K21" s="12"/>
      <c r="L21" s="12"/>
      <c r="M21" s="12"/>
      <c r="N21" s="12"/>
      <c r="O21" s="12"/>
      <c r="P21" s="12"/>
      <c r="Q21" s="12"/>
      <c r="R21" s="12"/>
      <c r="S21" s="12"/>
      <c r="T21" s="12"/>
      <c r="U21" s="12"/>
      <c r="V21" s="12"/>
      <c r="W21" s="3"/>
      <c r="X21" s="3"/>
      <c r="Y21" s="3"/>
      <c r="Z21" s="3"/>
      <c r="AA21" s="3"/>
      <c r="AB21" s="3"/>
      <c r="AC21" s="3"/>
      <c r="AD21" s="8"/>
    </row>
    <row r="22" spans="2:30" ht="15" customHeight="1" x14ac:dyDescent="0.2">
      <c r="B22" s="7"/>
      <c r="C22" s="3"/>
      <c r="D22" s="3"/>
      <c r="E22" s="3"/>
      <c r="F22" s="3"/>
      <c r="G22" s="3"/>
      <c r="H22" s="3"/>
      <c r="I22" s="3"/>
      <c r="J22" s="476" t="s">
        <v>19</v>
      </c>
      <c r="K22" s="476"/>
      <c r="L22" s="476"/>
      <c r="M22" s="476"/>
      <c r="N22" s="476"/>
      <c r="O22" s="476"/>
      <c r="P22" s="476"/>
      <c r="Q22" s="476"/>
      <c r="R22" s="476"/>
      <c r="S22" s="476"/>
      <c r="T22" s="476"/>
      <c r="U22" s="476"/>
      <c r="V22" s="476"/>
      <c r="W22" s="3"/>
      <c r="X22" s="3"/>
      <c r="Y22" s="3"/>
      <c r="Z22" s="3"/>
      <c r="AA22" s="3"/>
      <c r="AB22" s="3"/>
      <c r="AC22" s="3"/>
      <c r="AD22" s="8"/>
    </row>
    <row r="23" spans="2:30" ht="15" customHeight="1" x14ac:dyDescent="0.2">
      <c r="B23" s="7"/>
      <c r="C23" s="3"/>
      <c r="D23" s="3"/>
      <c r="E23" s="3"/>
      <c r="F23" s="3"/>
      <c r="G23" s="3"/>
      <c r="H23" s="3"/>
      <c r="I23" s="3"/>
      <c r="J23" s="3"/>
      <c r="K23" s="3"/>
      <c r="L23" s="3"/>
      <c r="M23" s="3"/>
      <c r="N23" s="3"/>
      <c r="O23" s="3"/>
      <c r="P23" s="3"/>
      <c r="Q23" s="3"/>
      <c r="R23" s="3"/>
      <c r="S23" s="3"/>
      <c r="T23" s="3"/>
      <c r="U23" s="3"/>
      <c r="V23" s="3"/>
      <c r="W23" s="3"/>
      <c r="X23" s="3"/>
      <c r="Y23" s="3"/>
      <c r="Z23" s="3"/>
      <c r="AA23" s="3"/>
      <c r="AB23" s="3"/>
      <c r="AC23" s="3"/>
      <c r="AD23" s="8"/>
    </row>
    <row r="24" spans="2:30" ht="36" customHeight="1" x14ac:dyDescent="0.2">
      <c r="B24" s="7"/>
      <c r="C24" s="467" t="s">
        <v>1685</v>
      </c>
      <c r="D24" s="467"/>
      <c r="E24" s="467"/>
      <c r="F24" s="467"/>
      <c r="G24" s="467"/>
      <c r="H24" s="467"/>
      <c r="I24" s="467"/>
      <c r="J24" s="467"/>
      <c r="K24" s="467"/>
      <c r="L24" s="467"/>
      <c r="M24" s="467"/>
      <c r="N24" s="467"/>
      <c r="O24" s="467"/>
      <c r="P24" s="467"/>
      <c r="Q24" s="467"/>
      <c r="R24" s="467"/>
      <c r="S24" s="467"/>
      <c r="T24" s="467"/>
      <c r="U24" s="467"/>
      <c r="V24" s="467"/>
      <c r="W24" s="467"/>
      <c r="X24" s="467"/>
      <c r="Y24" s="467"/>
      <c r="Z24" s="467"/>
      <c r="AA24" s="467"/>
      <c r="AB24" s="467"/>
      <c r="AC24" s="467"/>
      <c r="AD24" s="8"/>
    </row>
    <row r="25" spans="2:30" ht="15" customHeight="1" x14ac:dyDescent="0.2">
      <c r="B25" s="7"/>
      <c r="C25" s="38" t="s">
        <v>16</v>
      </c>
      <c r="D25" s="3"/>
      <c r="E25" s="54"/>
      <c r="F25" s="54"/>
      <c r="G25" s="54"/>
      <c r="H25" s="468"/>
      <c r="I25" s="468"/>
      <c r="J25" s="468"/>
      <c r="K25" s="468"/>
      <c r="L25" s="468"/>
      <c r="M25" s="468"/>
      <c r="N25" s="468"/>
      <c r="O25" s="468"/>
      <c r="P25" s="468"/>
      <c r="Q25" s="468"/>
      <c r="R25" s="468"/>
      <c r="S25" s="468"/>
      <c r="T25" s="468"/>
      <c r="U25" s="468"/>
      <c r="V25" s="468"/>
      <c r="W25" s="468"/>
      <c r="X25" s="468"/>
      <c r="Y25" s="468"/>
      <c r="Z25" s="468"/>
      <c r="AA25" s="468"/>
      <c r="AB25" s="468"/>
      <c r="AC25" s="468"/>
      <c r="AD25" s="8"/>
    </row>
    <row r="26" spans="2:30" ht="15" customHeight="1" x14ac:dyDescent="0.2">
      <c r="B26" s="7"/>
      <c r="C26" s="29" t="s">
        <v>1003</v>
      </c>
      <c r="D26" s="29"/>
      <c r="E26" s="52"/>
      <c r="F26" s="52"/>
      <c r="G26" s="52"/>
      <c r="H26" s="52"/>
      <c r="I26" s="53"/>
      <c r="J26" s="470"/>
      <c r="K26" s="470"/>
      <c r="L26" s="470"/>
      <c r="M26" s="470"/>
      <c r="N26" s="470"/>
      <c r="O26" s="470"/>
      <c r="P26" s="470"/>
      <c r="Q26" s="470"/>
      <c r="R26" s="470"/>
      <c r="S26" s="470"/>
      <c r="T26" s="470"/>
      <c r="U26" s="470"/>
      <c r="V26" s="470"/>
      <c r="W26" s="470"/>
      <c r="X26" s="470"/>
      <c r="Y26" s="470"/>
      <c r="Z26" s="470"/>
      <c r="AA26" s="470"/>
      <c r="AB26" s="470"/>
      <c r="AC26" s="470"/>
      <c r="AD26" s="8"/>
    </row>
    <row r="27" spans="2:30" ht="15" customHeight="1" x14ac:dyDescent="0.2">
      <c r="B27" s="7"/>
      <c r="C27" s="29" t="s">
        <v>17</v>
      </c>
      <c r="D27" s="29"/>
      <c r="E27" s="470"/>
      <c r="F27" s="470"/>
      <c r="G27" s="470"/>
      <c r="H27" s="470"/>
      <c r="I27" s="470"/>
      <c r="J27" s="470"/>
      <c r="K27" s="470"/>
      <c r="L27" s="470"/>
      <c r="M27" s="470"/>
      <c r="N27" s="470"/>
      <c r="O27" s="470"/>
      <c r="P27" s="470"/>
      <c r="Q27" s="470"/>
      <c r="R27" s="470"/>
      <c r="S27" s="470"/>
      <c r="T27" s="470"/>
      <c r="U27" s="470"/>
      <c r="V27" s="470"/>
      <c r="W27" s="470"/>
      <c r="X27" s="470"/>
      <c r="Y27" s="470"/>
      <c r="Z27" s="470"/>
      <c r="AA27" s="470"/>
      <c r="AB27" s="470"/>
      <c r="AC27" s="470"/>
      <c r="AD27" s="8"/>
    </row>
    <row r="28" spans="2:30" ht="15" customHeight="1" x14ac:dyDescent="0.2">
      <c r="B28" s="7"/>
      <c r="C28" s="38" t="s">
        <v>15</v>
      </c>
      <c r="D28" s="3"/>
      <c r="E28" s="54"/>
      <c r="F28" s="475"/>
      <c r="G28" s="475"/>
      <c r="H28" s="475"/>
      <c r="I28" s="475"/>
      <c r="J28" s="475"/>
      <c r="K28" s="475"/>
      <c r="L28" s="475"/>
      <c r="M28" s="475"/>
      <c r="N28" s="475"/>
      <c r="O28" s="475"/>
      <c r="P28" s="475"/>
      <c r="Q28" s="475"/>
      <c r="R28" s="475"/>
      <c r="S28" s="475"/>
      <c r="T28" s="475"/>
      <c r="U28" s="475"/>
      <c r="V28" s="475"/>
      <c r="W28" s="475"/>
      <c r="X28" s="475"/>
      <c r="Y28" s="475"/>
      <c r="Z28" s="475"/>
      <c r="AA28" s="475"/>
      <c r="AB28" s="475"/>
      <c r="AC28" s="475"/>
      <c r="AD28" s="8"/>
    </row>
    <row r="29" spans="2:30" ht="15" customHeight="1" x14ac:dyDescent="0.2">
      <c r="B29" s="7"/>
      <c r="C29" s="38" t="s">
        <v>14</v>
      </c>
      <c r="D29" s="3"/>
      <c r="E29" s="54"/>
      <c r="F29" s="54"/>
      <c r="G29" s="54"/>
      <c r="H29" s="468"/>
      <c r="I29" s="468"/>
      <c r="J29" s="468"/>
      <c r="K29" s="468"/>
      <c r="L29" s="468"/>
      <c r="M29" s="468"/>
      <c r="N29" s="468"/>
      <c r="O29" s="468"/>
      <c r="P29" s="468"/>
      <c r="Q29" s="468"/>
      <c r="R29" s="468"/>
      <c r="S29" s="468"/>
      <c r="T29" s="468"/>
      <c r="U29" s="468"/>
      <c r="V29" s="468"/>
      <c r="W29" s="468"/>
      <c r="X29" s="468"/>
      <c r="Y29" s="468"/>
      <c r="Z29" s="468"/>
      <c r="AA29" s="468"/>
      <c r="AB29" s="468"/>
      <c r="AC29" s="468"/>
      <c r="AD29" s="8"/>
    </row>
    <row r="30" spans="2:30" ht="15" customHeight="1" x14ac:dyDescent="0.2">
      <c r="B30" s="7"/>
      <c r="C30" s="3"/>
      <c r="D30" s="3"/>
      <c r="E30" s="3"/>
      <c r="F30" s="3"/>
      <c r="G30" s="3"/>
      <c r="H30" s="3"/>
      <c r="I30" s="3"/>
      <c r="J30" s="3"/>
      <c r="K30" s="3"/>
      <c r="L30" s="3"/>
      <c r="M30" s="3"/>
      <c r="N30" s="3"/>
      <c r="O30" s="3"/>
      <c r="P30" s="3"/>
      <c r="Q30" s="3"/>
      <c r="R30" s="3"/>
      <c r="S30" s="3"/>
      <c r="T30" s="3"/>
      <c r="U30" s="3"/>
      <c r="V30" s="3"/>
      <c r="W30" s="3"/>
      <c r="X30" s="3"/>
      <c r="Y30" s="3"/>
      <c r="Z30" s="3"/>
      <c r="AA30" s="3"/>
      <c r="AB30" s="3"/>
      <c r="AC30" s="3"/>
      <c r="AD30" s="8"/>
    </row>
    <row r="31" spans="2:30" ht="15" customHeight="1" x14ac:dyDescent="0.2">
      <c r="B31" s="7"/>
      <c r="C31" s="3"/>
      <c r="D31" s="3"/>
      <c r="E31" s="3"/>
      <c r="F31" s="3"/>
      <c r="G31" s="3"/>
      <c r="H31" s="3"/>
      <c r="I31" s="3"/>
      <c r="J31" s="3"/>
      <c r="K31" s="3"/>
      <c r="L31" s="3"/>
      <c r="M31" s="3"/>
      <c r="N31" s="3"/>
      <c r="O31" s="3"/>
      <c r="P31" s="3"/>
      <c r="Q31" s="3"/>
      <c r="R31" s="3"/>
      <c r="S31" s="3"/>
      <c r="T31" s="3"/>
      <c r="U31" s="3"/>
      <c r="V31" s="3"/>
      <c r="W31" s="3"/>
      <c r="X31" s="3"/>
      <c r="Y31" s="3"/>
      <c r="Z31" s="3"/>
      <c r="AA31" s="3"/>
      <c r="AB31" s="3"/>
      <c r="AC31" s="3"/>
      <c r="AD31" s="8"/>
    </row>
    <row r="32" spans="2:30" ht="15" customHeight="1" x14ac:dyDescent="0.2">
      <c r="B32" s="7"/>
      <c r="C32" s="3"/>
      <c r="D32" s="3"/>
      <c r="E32" s="3"/>
      <c r="F32" s="3"/>
      <c r="G32" s="3"/>
      <c r="H32" s="3"/>
      <c r="I32" s="3"/>
      <c r="J32" s="12"/>
      <c r="K32" s="12"/>
      <c r="L32" s="12"/>
      <c r="M32" s="12"/>
      <c r="N32" s="12"/>
      <c r="O32" s="12"/>
      <c r="P32" s="12"/>
      <c r="Q32" s="12"/>
      <c r="R32" s="12"/>
      <c r="S32" s="12"/>
      <c r="T32" s="12"/>
      <c r="U32" s="12"/>
      <c r="V32" s="12"/>
      <c r="W32" s="3"/>
      <c r="X32" s="3"/>
      <c r="Y32" s="3"/>
      <c r="Z32" s="3"/>
      <c r="AA32" s="3"/>
      <c r="AB32" s="3"/>
      <c r="AC32" s="3"/>
      <c r="AD32" s="8"/>
    </row>
    <row r="33" spans="2:30" ht="15" customHeight="1" x14ac:dyDescent="0.2">
      <c r="B33" s="7"/>
      <c r="C33" s="3"/>
      <c r="D33" s="3"/>
      <c r="E33" s="3"/>
      <c r="F33" s="3"/>
      <c r="G33" s="3"/>
      <c r="H33" s="3"/>
      <c r="I33" s="3"/>
      <c r="J33" s="476" t="s">
        <v>19</v>
      </c>
      <c r="K33" s="476"/>
      <c r="L33" s="476"/>
      <c r="M33" s="476"/>
      <c r="N33" s="476"/>
      <c r="O33" s="476"/>
      <c r="P33" s="476"/>
      <c r="Q33" s="476"/>
      <c r="R33" s="476"/>
      <c r="S33" s="476"/>
      <c r="T33" s="476"/>
      <c r="U33" s="476"/>
      <c r="V33" s="476"/>
      <c r="W33" s="3"/>
      <c r="X33" s="3"/>
      <c r="Y33" s="3"/>
      <c r="Z33" s="3"/>
      <c r="AA33" s="3"/>
      <c r="AB33" s="3"/>
      <c r="AC33" s="3"/>
      <c r="AD33" s="8"/>
    </row>
    <row r="34" spans="2:30" ht="15" customHeight="1" x14ac:dyDescent="0.2">
      <c r="B34" s="7"/>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8"/>
    </row>
    <row r="35" spans="2:30" ht="36" customHeight="1" x14ac:dyDescent="0.2">
      <c r="B35" s="7"/>
      <c r="C35" s="467" t="s">
        <v>1690</v>
      </c>
      <c r="D35" s="467"/>
      <c r="E35" s="467"/>
      <c r="F35" s="467"/>
      <c r="G35" s="467"/>
      <c r="H35" s="467"/>
      <c r="I35" s="467"/>
      <c r="J35" s="467"/>
      <c r="K35" s="467"/>
      <c r="L35" s="467"/>
      <c r="M35" s="467"/>
      <c r="N35" s="467"/>
      <c r="O35" s="467"/>
      <c r="P35" s="467"/>
      <c r="Q35" s="467"/>
      <c r="R35" s="467"/>
      <c r="S35" s="467"/>
      <c r="T35" s="467"/>
      <c r="U35" s="467"/>
      <c r="V35" s="467"/>
      <c r="W35" s="467"/>
      <c r="X35" s="467"/>
      <c r="Y35" s="467"/>
      <c r="Z35" s="467"/>
      <c r="AA35" s="467"/>
      <c r="AB35" s="467"/>
      <c r="AC35" s="467"/>
      <c r="AD35" s="8"/>
    </row>
    <row r="36" spans="2:30" ht="15" customHeight="1" x14ac:dyDescent="0.2">
      <c r="B36" s="7"/>
      <c r="C36" s="38" t="s">
        <v>16</v>
      </c>
      <c r="D36" s="3"/>
      <c r="E36" s="54"/>
      <c r="F36" s="54"/>
      <c r="G36" s="54"/>
      <c r="H36" s="468"/>
      <c r="I36" s="468"/>
      <c r="J36" s="468"/>
      <c r="K36" s="468"/>
      <c r="L36" s="468"/>
      <c r="M36" s="468"/>
      <c r="N36" s="468"/>
      <c r="O36" s="468"/>
      <c r="P36" s="468"/>
      <c r="Q36" s="468"/>
      <c r="R36" s="468"/>
      <c r="S36" s="468"/>
      <c r="T36" s="468"/>
      <c r="U36" s="468"/>
      <c r="V36" s="468"/>
      <c r="W36" s="468"/>
      <c r="X36" s="468"/>
      <c r="Y36" s="468"/>
      <c r="Z36" s="468"/>
      <c r="AA36" s="468"/>
      <c r="AB36" s="468"/>
      <c r="AC36" s="468"/>
      <c r="AD36" s="8"/>
    </row>
    <row r="37" spans="2:30" ht="15" customHeight="1" x14ac:dyDescent="0.2">
      <c r="B37" s="7"/>
      <c r="C37" s="29" t="s">
        <v>1003</v>
      </c>
      <c r="D37" s="29"/>
      <c r="E37" s="52"/>
      <c r="F37" s="52"/>
      <c r="G37" s="52"/>
      <c r="H37" s="52"/>
      <c r="I37" s="53"/>
      <c r="J37" s="470"/>
      <c r="K37" s="470"/>
      <c r="L37" s="470"/>
      <c r="M37" s="470"/>
      <c r="N37" s="470"/>
      <c r="O37" s="470"/>
      <c r="P37" s="470"/>
      <c r="Q37" s="470"/>
      <c r="R37" s="470"/>
      <c r="S37" s="470"/>
      <c r="T37" s="470"/>
      <c r="U37" s="470"/>
      <c r="V37" s="470"/>
      <c r="W37" s="470"/>
      <c r="X37" s="470"/>
      <c r="Y37" s="470"/>
      <c r="Z37" s="470"/>
      <c r="AA37" s="470"/>
      <c r="AB37" s="470"/>
      <c r="AC37" s="470"/>
      <c r="AD37" s="8"/>
    </row>
    <row r="38" spans="2:30" ht="15" customHeight="1" x14ac:dyDescent="0.2">
      <c r="B38" s="7"/>
      <c r="C38" s="29" t="s">
        <v>17</v>
      </c>
      <c r="D38" s="29"/>
      <c r="E38" s="470"/>
      <c r="F38" s="470"/>
      <c r="G38" s="470"/>
      <c r="H38" s="470"/>
      <c r="I38" s="470"/>
      <c r="J38" s="470"/>
      <c r="K38" s="470"/>
      <c r="L38" s="470"/>
      <c r="M38" s="470"/>
      <c r="N38" s="470"/>
      <c r="O38" s="470"/>
      <c r="P38" s="470"/>
      <c r="Q38" s="470"/>
      <c r="R38" s="470"/>
      <c r="S38" s="470"/>
      <c r="T38" s="470"/>
      <c r="U38" s="470"/>
      <c r="V38" s="470"/>
      <c r="W38" s="470"/>
      <c r="X38" s="470"/>
      <c r="Y38" s="470"/>
      <c r="Z38" s="470"/>
      <c r="AA38" s="470"/>
      <c r="AB38" s="470"/>
      <c r="AC38" s="470"/>
      <c r="AD38" s="8"/>
    </row>
    <row r="39" spans="2:30" ht="15" customHeight="1" x14ac:dyDescent="0.2">
      <c r="B39" s="7"/>
      <c r="C39" s="38" t="s">
        <v>15</v>
      </c>
      <c r="D39" s="3"/>
      <c r="E39" s="54"/>
      <c r="F39" s="475"/>
      <c r="G39" s="475"/>
      <c r="H39" s="475"/>
      <c r="I39" s="475"/>
      <c r="J39" s="475"/>
      <c r="K39" s="475"/>
      <c r="L39" s="475"/>
      <c r="M39" s="475"/>
      <c r="N39" s="475"/>
      <c r="O39" s="475"/>
      <c r="P39" s="475"/>
      <c r="Q39" s="475"/>
      <c r="R39" s="475"/>
      <c r="S39" s="475"/>
      <c r="T39" s="475"/>
      <c r="U39" s="475"/>
      <c r="V39" s="475"/>
      <c r="W39" s="475"/>
      <c r="X39" s="475"/>
      <c r="Y39" s="475"/>
      <c r="Z39" s="475"/>
      <c r="AA39" s="475"/>
      <c r="AB39" s="475"/>
      <c r="AC39" s="475"/>
      <c r="AD39" s="8"/>
    </row>
    <row r="40" spans="2:30" ht="15" customHeight="1" x14ac:dyDescent="0.2">
      <c r="B40" s="7"/>
      <c r="C40" s="38" t="s">
        <v>14</v>
      </c>
      <c r="D40" s="3"/>
      <c r="E40" s="54"/>
      <c r="F40" s="54"/>
      <c r="G40" s="54"/>
      <c r="H40" s="468"/>
      <c r="I40" s="468"/>
      <c r="J40" s="468"/>
      <c r="K40" s="468"/>
      <c r="L40" s="468"/>
      <c r="M40" s="468"/>
      <c r="N40" s="468"/>
      <c r="O40" s="468"/>
      <c r="P40" s="468"/>
      <c r="Q40" s="468"/>
      <c r="R40" s="468"/>
      <c r="S40" s="468"/>
      <c r="T40" s="468"/>
      <c r="U40" s="468"/>
      <c r="V40" s="468"/>
      <c r="W40" s="468"/>
      <c r="X40" s="468"/>
      <c r="Y40" s="468"/>
      <c r="Z40" s="468"/>
      <c r="AA40" s="468"/>
      <c r="AB40" s="468"/>
      <c r="AC40" s="468"/>
      <c r="AD40" s="8"/>
    </row>
    <row r="41" spans="2:30" ht="15" customHeight="1" x14ac:dyDescent="0.2">
      <c r="B41" s="7"/>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8"/>
    </row>
    <row r="42" spans="2:30" ht="15" customHeight="1" x14ac:dyDescent="0.2">
      <c r="B42" s="7"/>
      <c r="C42" s="3"/>
      <c r="D42" s="3"/>
      <c r="E42" s="3"/>
      <c r="F42" s="3"/>
      <c r="G42" s="3"/>
      <c r="H42" s="3"/>
      <c r="I42" s="3"/>
      <c r="J42" s="3"/>
      <c r="K42" s="3"/>
      <c r="L42" s="3"/>
      <c r="M42" s="3"/>
      <c r="N42" s="3"/>
      <c r="O42" s="3"/>
      <c r="P42" s="3"/>
      <c r="Q42" s="3"/>
      <c r="R42" s="3"/>
      <c r="S42" s="3"/>
      <c r="T42" s="3"/>
      <c r="U42" s="3"/>
      <c r="V42" s="3"/>
      <c r="W42" s="3"/>
      <c r="X42" s="3"/>
      <c r="Y42" s="3"/>
      <c r="Z42" s="3"/>
      <c r="AA42" s="3"/>
      <c r="AB42" s="3"/>
      <c r="AC42" s="3"/>
      <c r="AD42" s="8"/>
    </row>
    <row r="43" spans="2:30" ht="15" customHeight="1" x14ac:dyDescent="0.2">
      <c r="B43" s="7"/>
      <c r="C43" s="3"/>
      <c r="D43" s="3"/>
      <c r="E43" s="3"/>
      <c r="F43" s="3"/>
      <c r="G43" s="3"/>
      <c r="H43" s="3"/>
      <c r="I43" s="3"/>
      <c r="J43" s="12"/>
      <c r="K43" s="12"/>
      <c r="L43" s="12"/>
      <c r="M43" s="12"/>
      <c r="N43" s="12"/>
      <c r="O43" s="12"/>
      <c r="P43" s="12"/>
      <c r="Q43" s="12"/>
      <c r="R43" s="12"/>
      <c r="S43" s="12"/>
      <c r="T43" s="12"/>
      <c r="U43" s="12"/>
      <c r="V43" s="12"/>
      <c r="W43" s="3"/>
      <c r="X43" s="3"/>
      <c r="Y43" s="3"/>
      <c r="Z43" s="3"/>
      <c r="AA43" s="3"/>
      <c r="AB43" s="3"/>
      <c r="AC43" s="3"/>
      <c r="AD43" s="8"/>
    </row>
    <row r="44" spans="2:30" ht="15" customHeight="1" x14ac:dyDescent="0.2">
      <c r="B44" s="7"/>
      <c r="C44" s="3"/>
      <c r="D44" s="3"/>
      <c r="E44" s="3"/>
      <c r="F44" s="3"/>
      <c r="G44" s="3"/>
      <c r="H44" s="3"/>
      <c r="I44" s="3"/>
      <c r="J44" s="476" t="s">
        <v>19</v>
      </c>
      <c r="K44" s="476"/>
      <c r="L44" s="476"/>
      <c r="M44" s="476"/>
      <c r="N44" s="476"/>
      <c r="O44" s="476"/>
      <c r="P44" s="476"/>
      <c r="Q44" s="476"/>
      <c r="R44" s="476"/>
      <c r="S44" s="476"/>
      <c r="T44" s="476"/>
      <c r="U44" s="476"/>
      <c r="V44" s="476"/>
      <c r="W44" s="3"/>
      <c r="X44" s="3"/>
      <c r="Y44" s="3"/>
      <c r="Z44" s="3"/>
      <c r="AA44" s="3"/>
      <c r="AB44" s="3"/>
      <c r="AC44" s="3"/>
      <c r="AD44" s="8"/>
    </row>
    <row r="45" spans="2:30" ht="15" customHeight="1" thickBot="1" x14ac:dyDescent="0.25">
      <c r="B45" s="9"/>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1"/>
    </row>
    <row r="46" spans="2:30" ht="15" customHeight="1" thickBot="1" x14ac:dyDescent="0.25"/>
    <row r="47" spans="2:30" ht="15" customHeight="1" x14ac:dyDescent="0.2">
      <c r="B47" s="4"/>
      <c r="C47" s="48" t="s">
        <v>20</v>
      </c>
      <c r="D47" s="5"/>
      <c r="E47" s="5"/>
      <c r="F47" s="5"/>
      <c r="G47" s="5"/>
      <c r="H47" s="5"/>
      <c r="I47" s="5"/>
      <c r="J47" s="5"/>
      <c r="K47" s="5"/>
      <c r="L47" s="5"/>
      <c r="M47" s="5"/>
      <c r="N47" s="5"/>
      <c r="O47" s="5"/>
      <c r="P47" s="5"/>
      <c r="Q47" s="5"/>
      <c r="R47" s="5"/>
      <c r="S47" s="5"/>
      <c r="T47" s="5"/>
      <c r="U47" s="5"/>
      <c r="V47" s="5"/>
      <c r="W47" s="5"/>
      <c r="X47" s="5"/>
      <c r="Y47" s="5"/>
      <c r="Z47" s="5"/>
      <c r="AA47" s="5"/>
      <c r="AB47" s="5"/>
      <c r="AC47" s="5"/>
      <c r="AD47" s="6"/>
    </row>
    <row r="48" spans="2:30" ht="72" customHeight="1" thickBot="1" x14ac:dyDescent="0.25">
      <c r="B48" s="9"/>
      <c r="C48" s="474"/>
      <c r="D48" s="474"/>
      <c r="E48" s="474"/>
      <c r="F48" s="474"/>
      <c r="G48" s="474"/>
      <c r="H48" s="474"/>
      <c r="I48" s="474"/>
      <c r="J48" s="474"/>
      <c r="K48" s="474"/>
      <c r="L48" s="474"/>
      <c r="M48" s="474"/>
      <c r="N48" s="474"/>
      <c r="O48" s="474"/>
      <c r="P48" s="474"/>
      <c r="Q48" s="474"/>
      <c r="R48" s="474"/>
      <c r="S48" s="474"/>
      <c r="T48" s="474"/>
      <c r="U48" s="474"/>
      <c r="V48" s="474"/>
      <c r="W48" s="474"/>
      <c r="X48" s="474"/>
      <c r="Y48" s="474"/>
      <c r="Z48" s="474"/>
      <c r="AA48" s="474"/>
      <c r="AB48" s="474"/>
      <c r="AC48" s="474"/>
      <c r="AD48" s="11"/>
    </row>
    <row r="49" ht="15" customHeight="1" x14ac:dyDescent="0.2"/>
    <row r="50" ht="15" customHeight="1" x14ac:dyDescent="0.2"/>
    <row r="51" ht="15" customHeight="1" x14ac:dyDescent="0.2"/>
    <row r="52" ht="15" hidden="1" customHeight="1" x14ac:dyDescent="0.2"/>
    <row r="53" ht="15" hidden="1" customHeight="1" x14ac:dyDescent="0.2"/>
    <row r="54" ht="15" hidden="1" customHeight="1" x14ac:dyDescent="0.2"/>
  </sheetData>
  <sheetProtection algorithmName="SHA-512" hashValue="mkxVd3cMlhDMGJHaRSCuQiscwUvYh6AF0mR2cCH2TxO8bK1hV0Je59hpsdmzBqtlM6NNlhV4LcKejT8eVXn1OQ==" saltValue="ur5a3vfrUUpUVi3BeszOAw==" spinCount="100000" sheet="1" objects="1" scenarios="1"/>
  <mergeCells count="28">
    <mergeCell ref="F17:AC17"/>
    <mergeCell ref="F28:AC28"/>
    <mergeCell ref="H29:AC29"/>
    <mergeCell ref="F39:AC39"/>
    <mergeCell ref="J44:V44"/>
    <mergeCell ref="J33:V33"/>
    <mergeCell ref="H18:AC18"/>
    <mergeCell ref="J22:V22"/>
    <mergeCell ref="C24:AC24"/>
    <mergeCell ref="H25:AC25"/>
    <mergeCell ref="J26:AC26"/>
    <mergeCell ref="E27:AC27"/>
    <mergeCell ref="C48:AC48"/>
    <mergeCell ref="C35:AC35"/>
    <mergeCell ref="H36:AC36"/>
    <mergeCell ref="J37:AC37"/>
    <mergeCell ref="E38:AC38"/>
    <mergeCell ref="H40:AC40"/>
    <mergeCell ref="C13:AC13"/>
    <mergeCell ref="H14:AC14"/>
    <mergeCell ref="J15:AC15"/>
    <mergeCell ref="E16:AC16"/>
    <mergeCell ref="B1:AD1"/>
    <mergeCell ref="B3:AD3"/>
    <mergeCell ref="B7:AD7"/>
    <mergeCell ref="AA9:AD9"/>
    <mergeCell ref="B10:L10"/>
    <mergeCell ref="B5:AD5"/>
  </mergeCells>
  <hyperlinks>
    <hyperlink ref="AA9:AD9" location="Índice!B13" display="Índice"/>
  </hyperlinks>
  <pageMargins left="0.70866141732283472" right="0.70866141732283472" top="0.74803149606299213" bottom="0.74803149606299213" header="0.31496062992125984" footer="0.31496062992125984"/>
  <pageSetup scale="75" orientation="portrait" r:id="rId1"/>
  <headerFooter>
    <oddHeader>&amp;CMódulo 3
Informantes</oddHeader>
    <oddFooter>&amp;LCenso Nacional de Gobierno, Seguridad Pública y Sistema Penitenciario Estatales 2020&amp;R&amp;P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EV6018"/>
  <sheetViews>
    <sheetView showGridLines="0" zoomScaleNormal="100" zoomScaleSheetLayoutView="100" workbookViewId="0"/>
  </sheetViews>
  <sheetFormatPr baseColWidth="10" defaultColWidth="0" defaultRowHeight="0" customHeight="1" zeroHeight="1" x14ac:dyDescent="0.2"/>
  <cols>
    <col min="1" max="1" width="5.7109375" style="76" customWidth="1"/>
    <col min="2" max="30" width="3.7109375" style="90" customWidth="1"/>
    <col min="31" max="31" width="5.7109375" style="90" customWidth="1"/>
    <col min="32" max="32" width="3.7109375" style="70" hidden="1" customWidth="1"/>
    <col min="33" max="34" width="5.140625" style="90" hidden="1" customWidth="1"/>
    <col min="35" max="35" width="4.140625" style="90" hidden="1" customWidth="1"/>
    <col min="36" max="36" width="3.7109375" style="90" hidden="1" customWidth="1"/>
    <col min="37" max="37" width="4.140625" style="90" hidden="1" customWidth="1"/>
    <col min="38" max="38" width="4.28515625" style="90" hidden="1" customWidth="1"/>
    <col min="39" max="39" width="4.42578125" style="90" hidden="1" customWidth="1"/>
    <col min="40" max="40" width="5.140625" style="90" hidden="1" customWidth="1"/>
    <col min="41" max="43" width="3.7109375" style="90" hidden="1" customWidth="1"/>
    <col min="44" max="44" width="4" style="90" hidden="1" customWidth="1"/>
    <col min="45" max="53" width="3.7109375" style="90" hidden="1" customWidth="1"/>
    <col min="54" max="54" width="4" style="90" hidden="1" customWidth="1"/>
    <col min="55" max="58" width="3.7109375" style="90" hidden="1" customWidth="1"/>
    <col min="59" max="59" width="4" style="90" hidden="1" customWidth="1"/>
    <col min="60" max="89" width="3.7109375" style="90" hidden="1" customWidth="1"/>
    <col min="90" max="90" width="5" style="90" hidden="1" customWidth="1"/>
    <col min="91" max="91" width="3.7109375" style="90" hidden="1" customWidth="1"/>
    <col min="92" max="92" width="3.7109375" style="70" hidden="1" customWidth="1"/>
    <col min="93" max="93" width="5.42578125" style="90" hidden="1" customWidth="1"/>
    <col min="94" max="120" width="3.7109375" style="90" hidden="1" customWidth="1"/>
    <col min="121" max="121" width="4.5703125" style="90" hidden="1" customWidth="1"/>
    <col min="122" max="122" width="3.7109375" style="90" hidden="1" customWidth="1"/>
    <col min="123" max="123" width="3.7109375" style="70" hidden="1" customWidth="1"/>
    <col min="124" max="16384" width="3.7109375" style="90" hidden="1"/>
  </cols>
  <sheetData>
    <row r="1" spans="1:123" s="74" customFormat="1" ht="173.25" customHeight="1" x14ac:dyDescent="0.3">
      <c r="A1" s="68"/>
      <c r="B1" s="449" t="s">
        <v>985</v>
      </c>
      <c r="C1" s="449"/>
      <c r="D1" s="449"/>
      <c r="E1" s="449"/>
      <c r="F1" s="449"/>
      <c r="G1" s="449"/>
      <c r="H1" s="449"/>
      <c r="I1" s="449"/>
      <c r="J1" s="449"/>
      <c r="K1" s="449"/>
      <c r="L1" s="449"/>
      <c r="M1" s="449"/>
      <c r="N1" s="449"/>
      <c r="O1" s="449"/>
      <c r="P1" s="449"/>
      <c r="Q1" s="449"/>
      <c r="R1" s="449"/>
      <c r="S1" s="449"/>
      <c r="T1" s="449"/>
      <c r="U1" s="449"/>
      <c r="V1" s="449"/>
      <c r="W1" s="449"/>
      <c r="X1" s="449"/>
      <c r="Y1" s="449"/>
      <c r="Z1" s="449"/>
      <c r="AA1" s="449"/>
      <c r="AB1" s="449"/>
      <c r="AC1" s="449"/>
      <c r="AD1" s="449"/>
      <c r="AE1" s="69"/>
      <c r="AF1" s="70"/>
      <c r="AG1" s="71" t="s">
        <v>2030</v>
      </c>
      <c r="AH1" s="71" t="s">
        <v>1607</v>
      </c>
      <c r="AI1" s="72" t="s">
        <v>2031</v>
      </c>
      <c r="AJ1" s="73" t="s">
        <v>2036</v>
      </c>
      <c r="AK1" s="215" t="s">
        <v>181</v>
      </c>
      <c r="AL1" s="73" t="s">
        <v>2054</v>
      </c>
      <c r="AM1" s="73" t="s">
        <v>2055</v>
      </c>
      <c r="AN1" s="73" t="s">
        <v>351</v>
      </c>
      <c r="AO1" s="73" t="s">
        <v>2056</v>
      </c>
      <c r="AP1" s="73" t="s">
        <v>2057</v>
      </c>
      <c r="AQ1" s="73"/>
      <c r="AR1" s="73"/>
      <c r="AS1" s="73"/>
      <c r="AT1" s="73"/>
      <c r="AU1" s="73"/>
      <c r="AV1" s="73"/>
      <c r="AW1" s="73"/>
      <c r="AX1" s="73"/>
      <c r="AY1" s="73"/>
      <c r="CN1" s="70"/>
      <c r="DS1" s="70"/>
    </row>
    <row r="2" spans="1:123" s="74" customFormat="1" ht="15" customHeight="1" x14ac:dyDescent="0.2">
      <c r="A2" s="68"/>
      <c r="B2" s="69"/>
      <c r="C2" s="69"/>
      <c r="D2" s="69"/>
      <c r="E2" s="69"/>
      <c r="F2" s="69"/>
      <c r="G2" s="69"/>
      <c r="H2" s="69"/>
      <c r="I2" s="69"/>
      <c r="J2" s="69"/>
      <c r="K2" s="69"/>
      <c r="L2" s="69"/>
      <c r="M2" s="69"/>
      <c r="N2" s="69"/>
      <c r="O2" s="69"/>
      <c r="P2" s="69"/>
      <c r="Q2" s="69"/>
      <c r="R2" s="69"/>
      <c r="S2" s="69"/>
      <c r="T2" s="69"/>
      <c r="U2" s="69"/>
      <c r="V2" s="69"/>
      <c r="W2" s="69"/>
      <c r="X2" s="69"/>
      <c r="Y2" s="69"/>
      <c r="Z2" s="69"/>
      <c r="AA2" s="69"/>
      <c r="AB2" s="69"/>
      <c r="AC2" s="69"/>
      <c r="AD2" s="69"/>
      <c r="AE2" s="69"/>
      <c r="AF2" s="70"/>
      <c r="AG2" s="222"/>
      <c r="AH2" s="75"/>
      <c r="AI2" s="75"/>
      <c r="AJ2" s="75"/>
      <c r="AK2" s="75"/>
      <c r="AL2" s="75"/>
      <c r="AM2" s="75"/>
      <c r="AN2" s="75"/>
      <c r="AO2" s="75"/>
      <c r="AP2" s="75"/>
      <c r="CN2" s="70"/>
      <c r="DS2" s="70"/>
    </row>
    <row r="3" spans="1:123" s="74" customFormat="1" ht="45" customHeight="1" x14ac:dyDescent="0.2">
      <c r="A3" s="76"/>
      <c r="B3" s="451" t="s">
        <v>1075</v>
      </c>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c r="AF3" s="70"/>
      <c r="AG3" s="223">
        <v>1</v>
      </c>
      <c r="AH3" s="223">
        <v>1</v>
      </c>
      <c r="AI3" s="223">
        <v>1</v>
      </c>
      <c r="AJ3" s="223">
        <v>1</v>
      </c>
      <c r="AK3" s="224" t="s">
        <v>2051</v>
      </c>
      <c r="AL3" s="223">
        <v>1</v>
      </c>
      <c r="AM3" s="223">
        <v>1</v>
      </c>
      <c r="AN3" s="223">
        <v>1</v>
      </c>
      <c r="AO3" s="223">
        <v>1</v>
      </c>
      <c r="AP3" s="223">
        <v>1</v>
      </c>
      <c r="CN3" s="70"/>
      <c r="DS3" s="70"/>
    </row>
    <row r="4" spans="1:123" s="74" customFormat="1" ht="15" customHeight="1" x14ac:dyDescent="0.2">
      <c r="A4" s="68"/>
      <c r="B4" s="69"/>
      <c r="C4" s="69"/>
      <c r="D4" s="69"/>
      <c r="E4" s="69"/>
      <c r="F4" s="69"/>
      <c r="G4" s="69"/>
      <c r="H4" s="69"/>
      <c r="I4" s="69"/>
      <c r="J4" s="69"/>
      <c r="K4" s="69"/>
      <c r="L4" s="69"/>
      <c r="M4" s="69"/>
      <c r="N4" s="69"/>
      <c r="O4" s="69"/>
      <c r="P4" s="69"/>
      <c r="Q4" s="69"/>
      <c r="R4" s="69"/>
      <c r="S4" s="69"/>
      <c r="T4" s="69"/>
      <c r="U4" s="69"/>
      <c r="V4" s="69"/>
      <c r="W4" s="69"/>
      <c r="X4" s="69"/>
      <c r="Y4" s="69"/>
      <c r="Z4" s="69"/>
      <c r="AA4" s="69"/>
      <c r="AB4" s="69"/>
      <c r="AC4" s="69"/>
      <c r="AD4" s="69"/>
      <c r="AE4" s="69"/>
      <c r="AF4" s="70"/>
      <c r="AG4" s="223">
        <f>AG3+1</f>
        <v>2</v>
      </c>
      <c r="AH4" s="223">
        <v>2</v>
      </c>
      <c r="AI4" s="223">
        <v>2</v>
      </c>
      <c r="AJ4" s="223">
        <v>2</v>
      </c>
      <c r="AL4" s="223">
        <v>2</v>
      </c>
      <c r="AM4" s="223">
        <v>2</v>
      </c>
      <c r="AN4" s="223">
        <v>2</v>
      </c>
      <c r="AO4" s="223">
        <v>2</v>
      </c>
      <c r="AP4" s="223">
        <v>2</v>
      </c>
      <c r="CN4" s="70"/>
      <c r="DS4" s="70"/>
    </row>
    <row r="5" spans="1:123" s="74" customFormat="1" ht="45" customHeight="1" x14ac:dyDescent="0.2">
      <c r="A5" s="68"/>
      <c r="B5" s="451" t="s">
        <v>1169</v>
      </c>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c r="AD5" s="452"/>
      <c r="AE5" s="69"/>
      <c r="AF5" s="70"/>
      <c r="AG5" s="223">
        <f t="shared" ref="AG5:AG21" si="0">AG4+1</f>
        <v>3</v>
      </c>
      <c r="AH5" s="223">
        <v>3</v>
      </c>
      <c r="AI5" s="223">
        <v>3</v>
      </c>
      <c r="AJ5" s="224">
        <v>9</v>
      </c>
      <c r="AL5" s="223">
        <v>3</v>
      </c>
      <c r="AM5" s="223">
        <v>3</v>
      </c>
      <c r="AN5" s="223">
        <v>3</v>
      </c>
      <c r="AO5" s="223">
        <v>3</v>
      </c>
      <c r="AP5" s="223">
        <f t="shared" ref="AP5:AP18" si="1">AP4+1</f>
        <v>3</v>
      </c>
      <c r="CN5" s="70"/>
      <c r="DS5" s="70"/>
    </row>
    <row r="6" spans="1:123" s="74" customFormat="1" ht="15" customHeight="1" x14ac:dyDescent="0.2">
      <c r="A6" s="68"/>
      <c r="B6" s="78"/>
      <c r="C6" s="79"/>
      <c r="D6" s="79"/>
      <c r="E6" s="79"/>
      <c r="F6" s="79"/>
      <c r="G6" s="79"/>
      <c r="H6" s="79"/>
      <c r="I6" s="79"/>
      <c r="J6" s="79"/>
      <c r="K6" s="79"/>
      <c r="L6" s="79"/>
      <c r="M6" s="79"/>
      <c r="N6" s="79"/>
      <c r="O6" s="79"/>
      <c r="P6" s="79"/>
      <c r="Q6" s="79"/>
      <c r="R6" s="79"/>
      <c r="S6" s="79"/>
      <c r="T6" s="79"/>
      <c r="U6" s="79"/>
      <c r="V6" s="79"/>
      <c r="W6" s="79"/>
      <c r="X6" s="79"/>
      <c r="Y6" s="79"/>
      <c r="Z6" s="79"/>
      <c r="AA6" s="79"/>
      <c r="AB6" s="79"/>
      <c r="AC6" s="79"/>
      <c r="AD6" s="79"/>
      <c r="AE6" s="69"/>
      <c r="AF6" s="70"/>
      <c r="AG6" s="223">
        <f t="shared" si="0"/>
        <v>4</v>
      </c>
      <c r="AH6" s="223">
        <v>4</v>
      </c>
      <c r="AI6" s="223">
        <v>4</v>
      </c>
      <c r="AL6" s="224">
        <v>4</v>
      </c>
      <c r="AM6" s="223">
        <v>4</v>
      </c>
      <c r="AN6" s="223">
        <v>4</v>
      </c>
      <c r="AO6" s="223">
        <v>4</v>
      </c>
      <c r="AP6" s="223">
        <f t="shared" si="1"/>
        <v>4</v>
      </c>
      <c r="AX6" s="74" t="s">
        <v>1576</v>
      </c>
      <c r="CN6" s="70"/>
      <c r="DS6" s="70"/>
    </row>
    <row r="7" spans="1:123" s="74" customFormat="1" ht="15" customHeight="1" thickBot="1" x14ac:dyDescent="0.25">
      <c r="A7" s="68"/>
      <c r="B7" s="69"/>
      <c r="C7" s="69"/>
      <c r="D7" s="69"/>
      <c r="E7" s="69"/>
      <c r="F7" s="69"/>
      <c r="G7" s="69"/>
      <c r="H7" s="69"/>
      <c r="I7" s="69"/>
      <c r="J7" s="69"/>
      <c r="K7" s="69"/>
      <c r="L7" s="69"/>
      <c r="M7" s="69"/>
      <c r="N7" s="69"/>
      <c r="O7" s="69"/>
      <c r="P7" s="69"/>
      <c r="Q7" s="69"/>
      <c r="R7" s="69"/>
      <c r="S7" s="69"/>
      <c r="T7" s="69"/>
      <c r="U7" s="69"/>
      <c r="V7" s="69"/>
      <c r="W7" s="69"/>
      <c r="X7" s="69"/>
      <c r="Y7" s="69"/>
      <c r="Z7" s="69"/>
      <c r="AA7" s="912" t="s">
        <v>0</v>
      </c>
      <c r="AB7" s="912"/>
      <c r="AC7" s="912"/>
      <c r="AD7" s="912"/>
      <c r="AE7" s="69"/>
      <c r="AF7" s="70"/>
      <c r="AG7" s="223">
        <f t="shared" si="0"/>
        <v>5</v>
      </c>
      <c r="AH7" s="223">
        <v>5</v>
      </c>
      <c r="AI7" s="223">
        <v>5</v>
      </c>
      <c r="AM7" s="223">
        <v>5</v>
      </c>
      <c r="AN7" s="223">
        <v>5</v>
      </c>
      <c r="AO7" s="224">
        <v>9</v>
      </c>
      <c r="AP7" s="223">
        <f t="shared" si="1"/>
        <v>5</v>
      </c>
      <c r="CN7" s="70"/>
      <c r="DS7" s="70"/>
    </row>
    <row r="8" spans="1:123" s="74" customFormat="1" ht="15" customHeight="1" thickBot="1" x14ac:dyDescent="0.25">
      <c r="A8" s="68"/>
      <c r="B8" s="913" t="str">
        <f>IF(Índice!B9="","",Índice!B9)</f>
        <v>Tabasco</v>
      </c>
      <c r="C8" s="914"/>
      <c r="D8" s="914"/>
      <c r="E8" s="914"/>
      <c r="F8" s="914"/>
      <c r="G8" s="914"/>
      <c r="H8" s="914"/>
      <c r="I8" s="914"/>
      <c r="J8" s="914"/>
      <c r="K8" s="914"/>
      <c r="L8" s="915"/>
      <c r="M8" s="69"/>
      <c r="N8" s="381">
        <f>IF(Índice!N9="","",Índice!N9)</f>
        <v>227</v>
      </c>
      <c r="O8" s="69"/>
      <c r="P8" s="69"/>
      <c r="Q8" s="69"/>
      <c r="R8" s="69"/>
      <c r="S8" s="69"/>
      <c r="T8" s="69"/>
      <c r="U8" s="69"/>
      <c r="V8" s="69"/>
      <c r="W8" s="69"/>
      <c r="X8" s="69"/>
      <c r="Y8" s="69"/>
      <c r="Z8" s="69"/>
      <c r="AA8" s="69"/>
      <c r="AB8" s="69"/>
      <c r="AC8" s="69"/>
      <c r="AD8" s="69"/>
      <c r="AE8" s="69"/>
      <c r="AF8" s="70"/>
      <c r="AG8" s="223">
        <f t="shared" si="0"/>
        <v>6</v>
      </c>
      <c r="AH8" s="223">
        <v>6</v>
      </c>
      <c r="AI8" s="224">
        <v>9</v>
      </c>
      <c r="AM8" s="223">
        <v>6</v>
      </c>
      <c r="AN8" s="224">
        <v>6</v>
      </c>
      <c r="AP8" s="223">
        <f t="shared" si="1"/>
        <v>6</v>
      </c>
      <c r="CN8" s="70"/>
      <c r="DS8" s="70"/>
    </row>
    <row r="9" spans="1:123" s="74" customFormat="1" ht="15" customHeight="1" x14ac:dyDescent="0.2">
      <c r="A9" s="68"/>
      <c r="B9" s="69"/>
      <c r="C9" s="69"/>
      <c r="D9" s="69"/>
      <c r="E9" s="69"/>
      <c r="F9" s="69"/>
      <c r="G9" s="69"/>
      <c r="H9" s="69"/>
      <c r="I9" s="69"/>
      <c r="J9" s="69"/>
      <c r="K9" s="69"/>
      <c r="L9" s="69"/>
      <c r="M9" s="69"/>
      <c r="N9" s="69"/>
      <c r="O9" s="69"/>
      <c r="P9" s="69"/>
      <c r="Q9" s="69"/>
      <c r="R9" s="69"/>
      <c r="S9" s="69"/>
      <c r="T9" s="69"/>
      <c r="U9" s="69"/>
      <c r="V9" s="69"/>
      <c r="W9" s="69"/>
      <c r="X9" s="69"/>
      <c r="Y9" s="69"/>
      <c r="Z9" s="69"/>
      <c r="AA9" s="69"/>
      <c r="AB9" s="69"/>
      <c r="AC9" s="69"/>
      <c r="AD9" s="69"/>
      <c r="AE9" s="69"/>
      <c r="AF9" s="70"/>
      <c r="AG9" s="223">
        <f t="shared" si="0"/>
        <v>7</v>
      </c>
      <c r="AH9" s="223">
        <v>7</v>
      </c>
      <c r="AM9" s="223">
        <v>7</v>
      </c>
      <c r="AP9" s="223">
        <f t="shared" si="1"/>
        <v>7</v>
      </c>
      <c r="CN9" s="70"/>
      <c r="DS9" s="70"/>
    </row>
    <row r="10" spans="1:123" s="74" customFormat="1" ht="15" customHeight="1" x14ac:dyDescent="0.2">
      <c r="A10" s="68"/>
      <c r="B10" s="924" t="s">
        <v>21</v>
      </c>
      <c r="C10" s="813"/>
      <c r="D10" s="813"/>
      <c r="E10" s="813"/>
      <c r="F10" s="813"/>
      <c r="G10" s="813"/>
      <c r="H10" s="813"/>
      <c r="I10" s="813"/>
      <c r="J10" s="813"/>
      <c r="K10" s="813"/>
      <c r="L10" s="813"/>
      <c r="M10" s="813"/>
      <c r="N10" s="813"/>
      <c r="O10" s="813"/>
      <c r="P10" s="813"/>
      <c r="Q10" s="813"/>
      <c r="R10" s="813"/>
      <c r="S10" s="813"/>
      <c r="T10" s="813"/>
      <c r="U10" s="813"/>
      <c r="V10" s="813"/>
      <c r="W10" s="813"/>
      <c r="X10" s="813"/>
      <c r="Y10" s="813"/>
      <c r="Z10" s="813"/>
      <c r="AA10" s="813"/>
      <c r="AB10" s="813"/>
      <c r="AC10" s="813"/>
      <c r="AD10" s="889"/>
      <c r="AE10" s="69"/>
      <c r="AF10" s="70"/>
      <c r="AG10" s="223">
        <f t="shared" si="0"/>
        <v>8</v>
      </c>
      <c r="AH10" s="224">
        <v>9</v>
      </c>
      <c r="AM10" s="223">
        <v>8</v>
      </c>
      <c r="AP10" s="223">
        <f t="shared" si="1"/>
        <v>8</v>
      </c>
      <c r="CN10" s="70"/>
      <c r="DS10" s="70"/>
    </row>
    <row r="11" spans="1:123" s="74" customFormat="1" ht="48" customHeight="1" x14ac:dyDescent="0.2">
      <c r="A11" s="68"/>
      <c r="B11" s="80"/>
      <c r="C11" s="648" t="s">
        <v>1988</v>
      </c>
      <c r="D11" s="696"/>
      <c r="E11" s="696"/>
      <c r="F11" s="696"/>
      <c r="G11" s="696"/>
      <c r="H11" s="696"/>
      <c r="I11" s="696"/>
      <c r="J11" s="696"/>
      <c r="K11" s="696"/>
      <c r="L11" s="696"/>
      <c r="M11" s="696"/>
      <c r="N11" s="696"/>
      <c r="O11" s="696"/>
      <c r="P11" s="696"/>
      <c r="Q11" s="696"/>
      <c r="R11" s="696"/>
      <c r="S11" s="696"/>
      <c r="T11" s="696"/>
      <c r="U11" s="696"/>
      <c r="V11" s="696"/>
      <c r="W11" s="696"/>
      <c r="X11" s="696"/>
      <c r="Y11" s="696"/>
      <c r="Z11" s="696"/>
      <c r="AA11" s="696"/>
      <c r="AB11" s="696"/>
      <c r="AC11" s="696"/>
      <c r="AD11" s="697"/>
      <c r="AE11" s="69"/>
      <c r="AF11" s="70"/>
      <c r="AG11" s="223">
        <f t="shared" si="0"/>
        <v>9</v>
      </c>
      <c r="AM11" s="223">
        <v>9</v>
      </c>
      <c r="AP11" s="223">
        <f t="shared" si="1"/>
        <v>9</v>
      </c>
      <c r="CN11" s="70"/>
      <c r="DS11" s="70"/>
    </row>
    <row r="12" spans="1:123" s="74" customFormat="1" ht="24" customHeight="1" x14ac:dyDescent="0.2">
      <c r="A12" s="68"/>
      <c r="B12" s="80"/>
      <c r="C12" s="648" t="s">
        <v>1397</v>
      </c>
      <c r="D12" s="696"/>
      <c r="E12" s="696"/>
      <c r="F12" s="696"/>
      <c r="G12" s="696"/>
      <c r="H12" s="696"/>
      <c r="I12" s="696"/>
      <c r="J12" s="696"/>
      <c r="K12" s="696"/>
      <c r="L12" s="696"/>
      <c r="M12" s="696"/>
      <c r="N12" s="696"/>
      <c r="O12" s="696"/>
      <c r="P12" s="696"/>
      <c r="Q12" s="696"/>
      <c r="R12" s="696"/>
      <c r="S12" s="696"/>
      <c r="T12" s="696"/>
      <c r="U12" s="696"/>
      <c r="V12" s="696"/>
      <c r="W12" s="696"/>
      <c r="X12" s="696"/>
      <c r="Y12" s="696"/>
      <c r="Z12" s="696"/>
      <c r="AA12" s="696"/>
      <c r="AB12" s="696"/>
      <c r="AC12" s="696"/>
      <c r="AD12" s="697"/>
      <c r="AE12" s="69"/>
      <c r="AF12" s="70"/>
      <c r="AG12" s="223">
        <f t="shared" si="0"/>
        <v>10</v>
      </c>
      <c r="AM12" s="223">
        <v>10</v>
      </c>
      <c r="AP12" s="223">
        <f t="shared" si="1"/>
        <v>10</v>
      </c>
      <c r="CN12" s="70"/>
      <c r="DS12" s="70"/>
    </row>
    <row r="13" spans="1:123" s="74" customFormat="1" ht="48" customHeight="1" x14ac:dyDescent="0.2">
      <c r="A13" s="68"/>
      <c r="B13" s="80"/>
      <c r="C13" s="648" t="s">
        <v>1743</v>
      </c>
      <c r="D13" s="696"/>
      <c r="E13" s="696"/>
      <c r="F13" s="696"/>
      <c r="G13" s="696"/>
      <c r="H13" s="696"/>
      <c r="I13" s="696"/>
      <c r="J13" s="696"/>
      <c r="K13" s="696"/>
      <c r="L13" s="696"/>
      <c r="M13" s="696"/>
      <c r="N13" s="696"/>
      <c r="O13" s="696"/>
      <c r="P13" s="696"/>
      <c r="Q13" s="696"/>
      <c r="R13" s="696"/>
      <c r="S13" s="696"/>
      <c r="T13" s="696"/>
      <c r="U13" s="696"/>
      <c r="V13" s="696"/>
      <c r="W13" s="696"/>
      <c r="X13" s="696"/>
      <c r="Y13" s="696"/>
      <c r="Z13" s="696"/>
      <c r="AA13" s="696"/>
      <c r="AB13" s="696"/>
      <c r="AC13" s="696"/>
      <c r="AD13" s="697"/>
      <c r="AE13" s="69"/>
      <c r="AF13" s="70"/>
      <c r="AG13" s="223">
        <f t="shared" si="0"/>
        <v>11</v>
      </c>
      <c r="AM13" s="224">
        <v>99</v>
      </c>
      <c r="AP13" s="223">
        <f t="shared" si="1"/>
        <v>11</v>
      </c>
      <c r="CN13" s="70"/>
      <c r="DS13" s="70"/>
    </row>
    <row r="14" spans="1:123" s="74" customFormat="1" ht="36" customHeight="1" x14ac:dyDescent="0.2">
      <c r="A14" s="68"/>
      <c r="B14" s="80"/>
      <c r="C14" s="648" t="s">
        <v>1398</v>
      </c>
      <c r="D14" s="696"/>
      <c r="E14" s="696"/>
      <c r="F14" s="696"/>
      <c r="G14" s="696"/>
      <c r="H14" s="696"/>
      <c r="I14" s="696"/>
      <c r="J14" s="696"/>
      <c r="K14" s="696"/>
      <c r="L14" s="696"/>
      <c r="M14" s="696"/>
      <c r="N14" s="696"/>
      <c r="O14" s="696"/>
      <c r="P14" s="696"/>
      <c r="Q14" s="696"/>
      <c r="R14" s="696"/>
      <c r="S14" s="696"/>
      <c r="T14" s="696"/>
      <c r="U14" s="696"/>
      <c r="V14" s="696"/>
      <c r="W14" s="696"/>
      <c r="X14" s="696"/>
      <c r="Y14" s="696"/>
      <c r="Z14" s="696"/>
      <c r="AA14" s="696"/>
      <c r="AB14" s="696"/>
      <c r="AC14" s="696"/>
      <c r="AD14" s="697"/>
      <c r="AE14" s="69"/>
      <c r="AF14" s="70"/>
      <c r="AG14" s="223">
        <f t="shared" si="0"/>
        <v>12</v>
      </c>
      <c r="AP14" s="223">
        <f t="shared" si="1"/>
        <v>12</v>
      </c>
      <c r="CN14" s="70"/>
      <c r="DS14" s="70"/>
    </row>
    <row r="15" spans="1:123" s="74" customFormat="1" ht="15" customHeight="1" x14ac:dyDescent="0.2">
      <c r="A15" s="68"/>
      <c r="B15" s="81"/>
      <c r="C15" s="679" t="s">
        <v>1399</v>
      </c>
      <c r="D15" s="680"/>
      <c r="E15" s="680"/>
      <c r="F15" s="680"/>
      <c r="G15" s="680"/>
      <c r="H15" s="680"/>
      <c r="I15" s="680"/>
      <c r="J15" s="680"/>
      <c r="K15" s="680"/>
      <c r="L15" s="680"/>
      <c r="M15" s="680"/>
      <c r="N15" s="680"/>
      <c r="O15" s="680"/>
      <c r="P15" s="680"/>
      <c r="Q15" s="680"/>
      <c r="R15" s="680"/>
      <c r="S15" s="680"/>
      <c r="T15" s="680"/>
      <c r="U15" s="680"/>
      <c r="V15" s="680"/>
      <c r="W15" s="680"/>
      <c r="X15" s="680"/>
      <c r="Y15" s="680"/>
      <c r="Z15" s="680"/>
      <c r="AA15" s="680"/>
      <c r="AB15" s="680"/>
      <c r="AC15" s="680"/>
      <c r="AD15" s="790"/>
      <c r="AE15" s="69"/>
      <c r="AF15" s="70"/>
      <c r="AG15" s="223">
        <f t="shared" si="0"/>
        <v>13</v>
      </c>
      <c r="AP15" s="223">
        <f t="shared" si="1"/>
        <v>13</v>
      </c>
      <c r="CN15" s="70"/>
      <c r="DS15" s="70"/>
    </row>
    <row r="16" spans="1:123" s="74" customFormat="1" ht="15" customHeight="1" thickBot="1" x14ac:dyDescent="0.25">
      <c r="A16" s="68"/>
      <c r="B16" s="69"/>
      <c r="C16" s="69"/>
      <c r="D16" s="69"/>
      <c r="E16" s="69"/>
      <c r="F16" s="69"/>
      <c r="G16" s="69"/>
      <c r="H16" s="69"/>
      <c r="I16" s="69"/>
      <c r="J16" s="69"/>
      <c r="K16" s="69"/>
      <c r="L16" s="69"/>
      <c r="M16" s="69"/>
      <c r="N16" s="69"/>
      <c r="O16" s="69"/>
      <c r="P16" s="69"/>
      <c r="Q16" s="69"/>
      <c r="R16" s="69"/>
      <c r="S16" s="69"/>
      <c r="T16" s="69"/>
      <c r="U16" s="69"/>
      <c r="V16" s="69"/>
      <c r="W16" s="69"/>
      <c r="X16" s="69"/>
      <c r="Y16" s="69"/>
      <c r="Z16" s="69"/>
      <c r="AA16" s="69"/>
      <c r="AB16" s="69"/>
      <c r="AC16" s="69"/>
      <c r="AD16" s="69"/>
      <c r="AE16" s="69"/>
      <c r="AF16" s="70"/>
      <c r="AG16" s="223">
        <f t="shared" si="0"/>
        <v>14</v>
      </c>
      <c r="AP16" s="223">
        <f t="shared" si="1"/>
        <v>14</v>
      </c>
      <c r="CN16" s="70"/>
      <c r="DS16" s="70"/>
    </row>
    <row r="17" spans="1:123" s="74" customFormat="1" ht="15" customHeight="1" thickBot="1" x14ac:dyDescent="0.25">
      <c r="A17" s="68"/>
      <c r="B17" s="700" t="s">
        <v>22</v>
      </c>
      <c r="C17" s="701"/>
      <c r="D17" s="701"/>
      <c r="E17" s="701"/>
      <c r="F17" s="701"/>
      <c r="G17" s="701"/>
      <c r="H17" s="701"/>
      <c r="I17" s="701"/>
      <c r="J17" s="701"/>
      <c r="K17" s="701"/>
      <c r="L17" s="701"/>
      <c r="M17" s="701"/>
      <c r="N17" s="701"/>
      <c r="O17" s="701"/>
      <c r="P17" s="701"/>
      <c r="Q17" s="701"/>
      <c r="R17" s="701"/>
      <c r="S17" s="701"/>
      <c r="T17" s="701"/>
      <c r="U17" s="701"/>
      <c r="V17" s="701"/>
      <c r="W17" s="701"/>
      <c r="X17" s="701"/>
      <c r="Y17" s="701"/>
      <c r="Z17" s="701"/>
      <c r="AA17" s="701"/>
      <c r="AB17" s="701"/>
      <c r="AC17" s="701"/>
      <c r="AD17" s="702"/>
      <c r="AE17" s="69"/>
      <c r="AF17" s="70"/>
      <c r="AG17" s="223">
        <f t="shared" si="0"/>
        <v>15</v>
      </c>
      <c r="AP17" s="223">
        <f t="shared" si="1"/>
        <v>15</v>
      </c>
      <c r="CN17" s="70"/>
      <c r="DS17" s="70"/>
    </row>
    <row r="18" spans="1:123" s="74" customFormat="1" ht="15" customHeight="1" x14ac:dyDescent="0.2">
      <c r="A18" s="68"/>
      <c r="B18" s="916" t="s">
        <v>23</v>
      </c>
      <c r="C18" s="887"/>
      <c r="D18" s="887"/>
      <c r="E18" s="887"/>
      <c r="F18" s="887"/>
      <c r="G18" s="887"/>
      <c r="H18" s="887"/>
      <c r="I18" s="887"/>
      <c r="J18" s="887"/>
      <c r="K18" s="887"/>
      <c r="L18" s="887"/>
      <c r="M18" s="887"/>
      <c r="N18" s="887"/>
      <c r="O18" s="887"/>
      <c r="P18" s="887"/>
      <c r="Q18" s="887"/>
      <c r="R18" s="887"/>
      <c r="S18" s="887"/>
      <c r="T18" s="887"/>
      <c r="U18" s="887"/>
      <c r="V18" s="887"/>
      <c r="W18" s="887"/>
      <c r="X18" s="887"/>
      <c r="Y18" s="887"/>
      <c r="Z18" s="887"/>
      <c r="AA18" s="887"/>
      <c r="AB18" s="887"/>
      <c r="AC18" s="887"/>
      <c r="AD18" s="917"/>
      <c r="AE18" s="69"/>
      <c r="AF18" s="70"/>
      <c r="AG18" s="223">
        <f t="shared" si="0"/>
        <v>16</v>
      </c>
      <c r="AP18" s="224">
        <f t="shared" si="1"/>
        <v>16</v>
      </c>
      <c r="CN18" s="70"/>
      <c r="DS18" s="70"/>
    </row>
    <row r="19" spans="1:123" s="74" customFormat="1" ht="15" customHeight="1" x14ac:dyDescent="0.2">
      <c r="A19" s="68"/>
      <c r="B19" s="81"/>
      <c r="C19" s="918" t="s">
        <v>1561</v>
      </c>
      <c r="D19" s="919"/>
      <c r="E19" s="919"/>
      <c r="F19" s="919"/>
      <c r="G19" s="919"/>
      <c r="H19" s="919"/>
      <c r="I19" s="919"/>
      <c r="J19" s="919"/>
      <c r="K19" s="919"/>
      <c r="L19" s="919"/>
      <c r="M19" s="919"/>
      <c r="N19" s="919"/>
      <c r="O19" s="919"/>
      <c r="P19" s="919"/>
      <c r="Q19" s="919"/>
      <c r="R19" s="919"/>
      <c r="S19" s="919"/>
      <c r="T19" s="919"/>
      <c r="U19" s="919"/>
      <c r="V19" s="919"/>
      <c r="W19" s="919"/>
      <c r="X19" s="919"/>
      <c r="Y19" s="919"/>
      <c r="Z19" s="919"/>
      <c r="AA19" s="919"/>
      <c r="AB19" s="919"/>
      <c r="AC19" s="919"/>
      <c r="AD19" s="920"/>
      <c r="AE19" s="69"/>
      <c r="AF19" s="70"/>
      <c r="AG19" s="223">
        <f t="shared" si="0"/>
        <v>17</v>
      </c>
      <c r="CN19" s="70"/>
      <c r="DS19" s="70"/>
    </row>
    <row r="20" spans="1:123" s="74" customFormat="1" ht="15" customHeight="1" x14ac:dyDescent="0.2">
      <c r="A20" s="68"/>
      <c r="B20" s="921" t="s">
        <v>1400</v>
      </c>
      <c r="C20" s="922"/>
      <c r="D20" s="922"/>
      <c r="E20" s="922"/>
      <c r="F20" s="922"/>
      <c r="G20" s="922"/>
      <c r="H20" s="922"/>
      <c r="I20" s="922"/>
      <c r="J20" s="922"/>
      <c r="K20" s="922"/>
      <c r="L20" s="922"/>
      <c r="M20" s="922"/>
      <c r="N20" s="922"/>
      <c r="O20" s="922"/>
      <c r="P20" s="922"/>
      <c r="Q20" s="922"/>
      <c r="R20" s="922"/>
      <c r="S20" s="922"/>
      <c r="T20" s="922"/>
      <c r="U20" s="922"/>
      <c r="V20" s="922"/>
      <c r="W20" s="922"/>
      <c r="X20" s="922"/>
      <c r="Y20" s="922"/>
      <c r="Z20" s="922"/>
      <c r="AA20" s="922"/>
      <c r="AB20" s="922"/>
      <c r="AC20" s="922"/>
      <c r="AD20" s="923"/>
      <c r="AE20" s="69"/>
      <c r="AF20" s="70"/>
      <c r="AG20" s="223">
        <f t="shared" si="0"/>
        <v>18</v>
      </c>
      <c r="CN20" s="70"/>
      <c r="DS20" s="70"/>
    </row>
    <row r="21" spans="1:123" s="74" customFormat="1" ht="48" customHeight="1" x14ac:dyDescent="0.2">
      <c r="A21" s="68"/>
      <c r="B21" s="81"/>
      <c r="C21" s="679" t="s">
        <v>1648</v>
      </c>
      <c r="D21" s="680"/>
      <c r="E21" s="680"/>
      <c r="F21" s="680"/>
      <c r="G21" s="680"/>
      <c r="H21" s="680"/>
      <c r="I21" s="680"/>
      <c r="J21" s="680"/>
      <c r="K21" s="680"/>
      <c r="L21" s="680"/>
      <c r="M21" s="680"/>
      <c r="N21" s="680"/>
      <c r="O21" s="680"/>
      <c r="P21" s="680"/>
      <c r="Q21" s="680"/>
      <c r="R21" s="680"/>
      <c r="S21" s="680"/>
      <c r="T21" s="680"/>
      <c r="U21" s="680"/>
      <c r="V21" s="680"/>
      <c r="W21" s="680"/>
      <c r="X21" s="680"/>
      <c r="Y21" s="680"/>
      <c r="Z21" s="680"/>
      <c r="AA21" s="680"/>
      <c r="AB21" s="680"/>
      <c r="AC21" s="680"/>
      <c r="AD21" s="790"/>
      <c r="AE21" s="69"/>
      <c r="AF21" s="70"/>
      <c r="AG21" s="223">
        <f t="shared" si="0"/>
        <v>19</v>
      </c>
      <c r="CN21" s="70"/>
      <c r="DS21" s="70"/>
    </row>
    <row r="22" spans="1:123" s="74" customFormat="1" ht="15" customHeight="1" thickBot="1" x14ac:dyDescent="0.25">
      <c r="A22" s="68"/>
      <c r="B22" s="69"/>
      <c r="C22" s="69"/>
      <c r="D22" s="69"/>
      <c r="E22" s="69"/>
      <c r="F22" s="69"/>
      <c r="G22" s="69"/>
      <c r="H22" s="69"/>
      <c r="I22" s="69"/>
      <c r="J22" s="69"/>
      <c r="K22" s="69"/>
      <c r="L22" s="69"/>
      <c r="M22" s="69"/>
      <c r="N22" s="69"/>
      <c r="O22" s="69"/>
      <c r="P22" s="69"/>
      <c r="Q22" s="69"/>
      <c r="R22" s="69"/>
      <c r="S22" s="69"/>
      <c r="T22" s="69"/>
      <c r="U22" s="69"/>
      <c r="V22" s="69"/>
      <c r="W22" s="69"/>
      <c r="X22" s="69"/>
      <c r="Y22" s="69"/>
      <c r="Z22" s="69"/>
      <c r="AA22" s="69"/>
      <c r="AB22" s="69"/>
      <c r="AC22" s="69"/>
      <c r="AD22" s="69"/>
      <c r="AE22" s="69"/>
      <c r="AF22" s="70"/>
      <c r="AG22" s="224">
        <v>99</v>
      </c>
      <c r="CN22" s="70"/>
      <c r="DS22" s="70"/>
    </row>
    <row r="23" spans="1:123" s="74" customFormat="1" ht="15" customHeight="1" thickBot="1" x14ac:dyDescent="0.25">
      <c r="A23" s="68"/>
      <c r="B23" s="792" t="s">
        <v>1085</v>
      </c>
      <c r="C23" s="793"/>
      <c r="D23" s="793"/>
      <c r="E23" s="793"/>
      <c r="F23" s="793"/>
      <c r="G23" s="793"/>
      <c r="H23" s="793"/>
      <c r="I23" s="793"/>
      <c r="J23" s="793"/>
      <c r="K23" s="793"/>
      <c r="L23" s="793"/>
      <c r="M23" s="793"/>
      <c r="N23" s="793"/>
      <c r="O23" s="793"/>
      <c r="P23" s="793"/>
      <c r="Q23" s="793"/>
      <c r="R23" s="793"/>
      <c r="S23" s="793"/>
      <c r="T23" s="793"/>
      <c r="U23" s="793"/>
      <c r="V23" s="793"/>
      <c r="W23" s="793"/>
      <c r="X23" s="793"/>
      <c r="Y23" s="793"/>
      <c r="Z23" s="793"/>
      <c r="AA23" s="793"/>
      <c r="AB23" s="793"/>
      <c r="AC23" s="793"/>
      <c r="AD23" s="794"/>
      <c r="AE23" s="69"/>
      <c r="AF23" s="70"/>
      <c r="CN23" s="70"/>
      <c r="DS23" s="70"/>
    </row>
    <row r="24" spans="1:123" s="74" customFormat="1" ht="15" customHeight="1" x14ac:dyDescent="0.2">
      <c r="A24" s="68"/>
      <c r="B24" s="787" t="s">
        <v>1419</v>
      </c>
      <c r="C24" s="788"/>
      <c r="D24" s="788"/>
      <c r="E24" s="788"/>
      <c r="F24" s="788"/>
      <c r="G24" s="788"/>
      <c r="H24" s="788"/>
      <c r="I24" s="788"/>
      <c r="J24" s="788"/>
      <c r="K24" s="788"/>
      <c r="L24" s="788"/>
      <c r="M24" s="788"/>
      <c r="N24" s="788"/>
      <c r="O24" s="788"/>
      <c r="P24" s="788"/>
      <c r="Q24" s="788"/>
      <c r="R24" s="788"/>
      <c r="S24" s="788"/>
      <c r="T24" s="788"/>
      <c r="U24" s="788"/>
      <c r="V24" s="788"/>
      <c r="W24" s="788"/>
      <c r="X24" s="788"/>
      <c r="Y24" s="788"/>
      <c r="Z24" s="788"/>
      <c r="AA24" s="788"/>
      <c r="AB24" s="788"/>
      <c r="AC24" s="788"/>
      <c r="AD24" s="789"/>
      <c r="AE24" s="69"/>
      <c r="AF24" s="70"/>
      <c r="CN24" s="70"/>
      <c r="DS24" s="70"/>
    </row>
    <row r="25" spans="1:123" s="74" customFormat="1" ht="24" customHeight="1" x14ac:dyDescent="0.2">
      <c r="A25" s="68"/>
      <c r="B25" s="80"/>
      <c r="C25" s="648" t="s">
        <v>1815</v>
      </c>
      <c r="D25" s="696"/>
      <c r="E25" s="696"/>
      <c r="F25" s="696"/>
      <c r="G25" s="696"/>
      <c r="H25" s="696"/>
      <c r="I25" s="696"/>
      <c r="J25" s="696"/>
      <c r="K25" s="696"/>
      <c r="L25" s="696"/>
      <c r="M25" s="696"/>
      <c r="N25" s="696"/>
      <c r="O25" s="696"/>
      <c r="P25" s="696"/>
      <c r="Q25" s="696"/>
      <c r="R25" s="696"/>
      <c r="S25" s="696"/>
      <c r="T25" s="696"/>
      <c r="U25" s="696"/>
      <c r="V25" s="696"/>
      <c r="W25" s="696"/>
      <c r="X25" s="696"/>
      <c r="Y25" s="696"/>
      <c r="Z25" s="696"/>
      <c r="AA25" s="696"/>
      <c r="AB25" s="696"/>
      <c r="AC25" s="696"/>
      <c r="AD25" s="697"/>
      <c r="AE25" s="69"/>
      <c r="AF25" s="70"/>
      <c r="CN25" s="70"/>
      <c r="DS25" s="70"/>
    </row>
    <row r="26" spans="1:123" s="74" customFormat="1" ht="48" customHeight="1" x14ac:dyDescent="0.2">
      <c r="A26" s="68"/>
      <c r="B26" s="80"/>
      <c r="C26" s="648" t="s">
        <v>1816</v>
      </c>
      <c r="D26" s="696"/>
      <c r="E26" s="696"/>
      <c r="F26" s="696"/>
      <c r="G26" s="696"/>
      <c r="H26" s="696"/>
      <c r="I26" s="696"/>
      <c r="J26" s="696"/>
      <c r="K26" s="696"/>
      <c r="L26" s="696"/>
      <c r="M26" s="696"/>
      <c r="N26" s="696"/>
      <c r="O26" s="696"/>
      <c r="P26" s="696"/>
      <c r="Q26" s="696"/>
      <c r="R26" s="696"/>
      <c r="S26" s="696"/>
      <c r="T26" s="696"/>
      <c r="U26" s="696"/>
      <c r="V26" s="696"/>
      <c r="W26" s="696"/>
      <c r="X26" s="696"/>
      <c r="Y26" s="696"/>
      <c r="Z26" s="696"/>
      <c r="AA26" s="696"/>
      <c r="AB26" s="696"/>
      <c r="AC26" s="696"/>
      <c r="AD26" s="697"/>
      <c r="AE26" s="69"/>
      <c r="AF26" s="70"/>
      <c r="CN26" s="70"/>
      <c r="DS26" s="70"/>
    </row>
    <row r="27" spans="1:123" s="74" customFormat="1" ht="60" customHeight="1" x14ac:dyDescent="0.2">
      <c r="A27" s="68"/>
      <c r="B27" s="80"/>
      <c r="C27" s="648" t="s">
        <v>1649</v>
      </c>
      <c r="D27" s="696"/>
      <c r="E27" s="696"/>
      <c r="F27" s="696"/>
      <c r="G27" s="696"/>
      <c r="H27" s="696"/>
      <c r="I27" s="696"/>
      <c r="J27" s="696"/>
      <c r="K27" s="696"/>
      <c r="L27" s="696"/>
      <c r="M27" s="696"/>
      <c r="N27" s="696"/>
      <c r="O27" s="696"/>
      <c r="P27" s="696"/>
      <c r="Q27" s="696"/>
      <c r="R27" s="696"/>
      <c r="S27" s="696"/>
      <c r="T27" s="696"/>
      <c r="U27" s="696"/>
      <c r="V27" s="696"/>
      <c r="W27" s="696"/>
      <c r="X27" s="696"/>
      <c r="Y27" s="696"/>
      <c r="Z27" s="696"/>
      <c r="AA27" s="696"/>
      <c r="AB27" s="696"/>
      <c r="AC27" s="696"/>
      <c r="AD27" s="697"/>
      <c r="AE27" s="69"/>
      <c r="AF27" s="70"/>
      <c r="CN27" s="70"/>
      <c r="DS27" s="70"/>
    </row>
    <row r="28" spans="1:123" s="74" customFormat="1" ht="48" customHeight="1" x14ac:dyDescent="0.2">
      <c r="A28" s="68"/>
      <c r="B28" s="81"/>
      <c r="C28" s="679" t="s">
        <v>1930</v>
      </c>
      <c r="D28" s="680"/>
      <c r="E28" s="680"/>
      <c r="F28" s="680"/>
      <c r="G28" s="680"/>
      <c r="H28" s="680"/>
      <c r="I28" s="680"/>
      <c r="J28" s="680"/>
      <c r="K28" s="680"/>
      <c r="L28" s="680"/>
      <c r="M28" s="680"/>
      <c r="N28" s="680"/>
      <c r="O28" s="680"/>
      <c r="P28" s="680"/>
      <c r="Q28" s="680"/>
      <c r="R28" s="680"/>
      <c r="S28" s="680"/>
      <c r="T28" s="680"/>
      <c r="U28" s="680"/>
      <c r="V28" s="680"/>
      <c r="W28" s="680"/>
      <c r="X28" s="680"/>
      <c r="Y28" s="680"/>
      <c r="Z28" s="680"/>
      <c r="AA28" s="680"/>
      <c r="AB28" s="680"/>
      <c r="AC28" s="680"/>
      <c r="AD28" s="790"/>
      <c r="AE28" s="69"/>
      <c r="AF28" s="70"/>
      <c r="CN28" s="70"/>
      <c r="DS28" s="70"/>
    </row>
    <row r="29" spans="1:123" s="74" customFormat="1" ht="15" customHeight="1" x14ac:dyDescent="0.2">
      <c r="A29" s="68"/>
      <c r="B29" s="69"/>
      <c r="C29" s="69"/>
      <c r="D29" s="69"/>
      <c r="E29" s="69"/>
      <c r="F29" s="69"/>
      <c r="G29" s="69"/>
      <c r="H29" s="69"/>
      <c r="I29" s="69"/>
      <c r="J29" s="69"/>
      <c r="K29" s="69"/>
      <c r="L29" s="69"/>
      <c r="M29" s="69"/>
      <c r="N29" s="69"/>
      <c r="O29" s="69"/>
      <c r="P29" s="69"/>
      <c r="Q29" s="69"/>
      <c r="R29" s="69"/>
      <c r="S29" s="69"/>
      <c r="T29" s="69"/>
      <c r="U29" s="69"/>
      <c r="V29" s="69"/>
      <c r="W29" s="69"/>
      <c r="X29" s="69"/>
      <c r="Y29" s="69"/>
      <c r="Z29" s="69"/>
      <c r="AA29" s="69"/>
      <c r="AB29" s="69"/>
      <c r="AC29" s="69"/>
      <c r="AD29" s="69"/>
      <c r="AE29" s="69"/>
      <c r="AF29" s="70"/>
      <c r="CN29" s="70"/>
      <c r="DS29" s="70"/>
    </row>
    <row r="30" spans="1:123" s="74" customFormat="1" ht="15" customHeight="1" x14ac:dyDescent="0.2">
      <c r="A30" s="36" t="s">
        <v>25</v>
      </c>
      <c r="B30" s="636" t="s">
        <v>1080</v>
      </c>
      <c r="C30" s="636"/>
      <c r="D30" s="636"/>
      <c r="E30" s="636"/>
      <c r="F30" s="636"/>
      <c r="G30" s="636"/>
      <c r="H30" s="636"/>
      <c r="I30" s="636"/>
      <c r="J30" s="636"/>
      <c r="K30" s="636"/>
      <c r="L30" s="636"/>
      <c r="M30" s="636"/>
      <c r="N30" s="636"/>
      <c r="O30" s="636"/>
      <c r="P30" s="636"/>
      <c r="Q30" s="636"/>
      <c r="R30" s="636"/>
      <c r="S30" s="636"/>
      <c r="T30" s="636"/>
      <c r="U30" s="636"/>
      <c r="V30" s="636"/>
      <c r="W30" s="636"/>
      <c r="X30" s="636"/>
      <c r="Y30" s="636"/>
      <c r="Z30" s="636"/>
      <c r="AA30" s="636"/>
      <c r="AB30" s="636"/>
      <c r="AC30" s="636"/>
      <c r="AD30" s="636"/>
      <c r="AE30" s="69"/>
      <c r="AF30" s="70"/>
      <c r="CN30" s="70"/>
      <c r="DS30" s="70"/>
    </row>
    <row r="31" spans="1:123" s="74" customFormat="1" ht="15" customHeight="1" thickBot="1" x14ac:dyDescent="0.25">
      <c r="A31" s="68"/>
      <c r="B31" s="69"/>
      <c r="C31" s="69"/>
      <c r="D31" s="69"/>
      <c r="E31" s="69"/>
      <c r="F31" s="69"/>
      <c r="G31" s="69"/>
      <c r="H31" s="69"/>
      <c r="I31" s="69"/>
      <c r="J31" s="69"/>
      <c r="K31" s="69"/>
      <c r="L31" s="69"/>
      <c r="M31" s="69"/>
      <c r="N31" s="69"/>
      <c r="O31" s="69"/>
      <c r="P31" s="69"/>
      <c r="Q31" s="69"/>
      <c r="R31" s="69"/>
      <c r="S31" s="69"/>
      <c r="T31" s="69"/>
      <c r="U31" s="69"/>
      <c r="V31" s="69"/>
      <c r="W31" s="69"/>
      <c r="X31" s="69"/>
      <c r="Y31" s="69"/>
      <c r="Z31" s="69"/>
      <c r="AA31" s="69"/>
      <c r="AB31" s="69"/>
      <c r="AC31" s="69"/>
      <c r="AD31" s="69"/>
      <c r="AE31" s="69"/>
      <c r="AF31" s="70"/>
      <c r="CN31" s="70"/>
      <c r="DS31" s="70"/>
    </row>
    <row r="32" spans="1:123" s="74" customFormat="1" ht="15" customHeight="1" thickBot="1" x14ac:dyDescent="0.25">
      <c r="A32" s="68"/>
      <c r="B32" s="82"/>
      <c r="C32" s="928"/>
      <c r="D32" s="929"/>
      <c r="E32" s="929"/>
      <c r="F32" s="930"/>
      <c r="G32" s="83" t="s">
        <v>26</v>
      </c>
      <c r="H32" s="69"/>
      <c r="I32" s="69"/>
      <c r="J32" s="69"/>
      <c r="K32" s="69"/>
      <c r="L32" s="69"/>
      <c r="M32" s="69"/>
      <c r="N32" s="69"/>
      <c r="O32" s="69"/>
      <c r="P32" s="69"/>
      <c r="Q32" s="69"/>
      <c r="R32" s="69"/>
      <c r="S32" s="69"/>
      <c r="T32" s="69"/>
      <c r="U32" s="69"/>
      <c r="V32" s="69"/>
      <c r="W32" s="69"/>
      <c r="X32" s="69"/>
      <c r="Y32" s="69"/>
      <c r="Z32" s="69"/>
      <c r="AA32" s="69"/>
      <c r="AB32" s="69"/>
      <c r="AC32" s="69"/>
      <c r="AD32" s="69"/>
      <c r="AE32" s="69"/>
      <c r="AF32" s="70"/>
      <c r="CN32" s="70"/>
      <c r="DS32" s="70"/>
    </row>
    <row r="33" spans="1:123" s="74" customFormat="1" ht="15" customHeight="1" x14ac:dyDescent="0.2">
      <c r="A33" s="68"/>
      <c r="B33" s="866"/>
      <c r="C33" s="866"/>
      <c r="D33" s="866"/>
      <c r="E33" s="866"/>
      <c r="F33" s="866"/>
      <c r="G33" s="866"/>
      <c r="H33" s="866"/>
      <c r="I33" s="866"/>
      <c r="J33" s="866"/>
      <c r="K33" s="866"/>
      <c r="L33" s="866"/>
      <c r="M33" s="866"/>
      <c r="N33" s="866"/>
      <c r="O33" s="866"/>
      <c r="P33" s="866"/>
      <c r="Q33" s="866"/>
      <c r="R33" s="866"/>
      <c r="S33" s="866"/>
      <c r="T33" s="866"/>
      <c r="U33" s="866"/>
      <c r="V33" s="866"/>
      <c r="W33" s="866"/>
      <c r="X33" s="866"/>
      <c r="Y33" s="866"/>
      <c r="Z33" s="866"/>
      <c r="AA33" s="866"/>
      <c r="AB33" s="866"/>
      <c r="AC33" s="866"/>
      <c r="AD33" s="866"/>
      <c r="AE33" s="69"/>
      <c r="AF33" s="70"/>
      <c r="CN33" s="70"/>
      <c r="DS33" s="70"/>
    </row>
    <row r="34" spans="1:123" s="74" customFormat="1" ht="15" customHeight="1" x14ac:dyDescent="0.2">
      <c r="A34" s="68"/>
      <c r="B34" s="866"/>
      <c r="C34" s="866"/>
      <c r="D34" s="866"/>
      <c r="E34" s="866"/>
      <c r="F34" s="866"/>
      <c r="G34" s="866"/>
      <c r="H34" s="866"/>
      <c r="I34" s="866"/>
      <c r="J34" s="866"/>
      <c r="K34" s="866"/>
      <c r="L34" s="866"/>
      <c r="M34" s="866"/>
      <c r="N34" s="866"/>
      <c r="O34" s="866"/>
      <c r="P34" s="866"/>
      <c r="Q34" s="866"/>
      <c r="R34" s="866"/>
      <c r="S34" s="866"/>
      <c r="T34" s="866"/>
      <c r="U34" s="866"/>
      <c r="V34" s="866"/>
      <c r="W34" s="866"/>
      <c r="X34" s="866"/>
      <c r="Y34" s="866"/>
      <c r="Z34" s="866"/>
      <c r="AA34" s="866"/>
      <c r="AB34" s="866"/>
      <c r="AC34" s="866"/>
      <c r="AD34" s="866"/>
      <c r="AE34" s="69"/>
      <c r="AF34" s="70"/>
      <c r="CN34" s="70"/>
      <c r="DS34" s="70"/>
    </row>
    <row r="35" spans="1:123" s="74" customFormat="1" ht="15" customHeight="1" x14ac:dyDescent="0.2">
      <c r="A35" s="68"/>
      <c r="B35" s="866"/>
      <c r="C35" s="866"/>
      <c r="D35" s="866"/>
      <c r="E35" s="866"/>
      <c r="F35" s="866"/>
      <c r="G35" s="866"/>
      <c r="H35" s="866"/>
      <c r="I35" s="866"/>
      <c r="J35" s="866"/>
      <c r="K35" s="866"/>
      <c r="L35" s="866"/>
      <c r="M35" s="866"/>
      <c r="N35" s="866"/>
      <c r="O35" s="866"/>
      <c r="P35" s="866"/>
      <c r="Q35" s="866"/>
      <c r="R35" s="866"/>
      <c r="S35" s="866"/>
      <c r="T35" s="866"/>
      <c r="U35" s="866"/>
      <c r="V35" s="866"/>
      <c r="W35" s="866"/>
      <c r="X35" s="866"/>
      <c r="Y35" s="866"/>
      <c r="Z35" s="866"/>
      <c r="AA35" s="866"/>
      <c r="AB35" s="866"/>
      <c r="AC35" s="866"/>
      <c r="AD35" s="866"/>
      <c r="AE35" s="69"/>
      <c r="AF35" s="70"/>
      <c r="CN35" s="70"/>
      <c r="DS35" s="70"/>
    </row>
    <row r="36" spans="1:123" s="74" customFormat="1" ht="24" customHeight="1" x14ac:dyDescent="0.2">
      <c r="A36" s="36" t="s">
        <v>27</v>
      </c>
      <c r="B36" s="636" t="s">
        <v>1401</v>
      </c>
      <c r="C36" s="636"/>
      <c r="D36" s="636"/>
      <c r="E36" s="636"/>
      <c r="F36" s="636"/>
      <c r="G36" s="636"/>
      <c r="H36" s="636"/>
      <c r="I36" s="636"/>
      <c r="J36" s="636"/>
      <c r="K36" s="636"/>
      <c r="L36" s="636"/>
      <c r="M36" s="636"/>
      <c r="N36" s="636"/>
      <c r="O36" s="636"/>
      <c r="P36" s="636"/>
      <c r="Q36" s="636"/>
      <c r="R36" s="636"/>
      <c r="S36" s="636"/>
      <c r="T36" s="636"/>
      <c r="U36" s="636"/>
      <c r="V36" s="636"/>
      <c r="W36" s="636"/>
      <c r="X36" s="636"/>
      <c r="Y36" s="636"/>
      <c r="Z36" s="636"/>
      <c r="AA36" s="636"/>
      <c r="AB36" s="636"/>
      <c r="AC36" s="636"/>
      <c r="AD36" s="636"/>
      <c r="AE36" s="69"/>
      <c r="AF36" s="70"/>
      <c r="AG36" s="74" t="s">
        <v>2032</v>
      </c>
      <c r="AH36" s="74" t="s">
        <v>2033</v>
      </c>
      <c r="AI36" s="74" t="s">
        <v>2034</v>
      </c>
      <c r="CN36" s="70"/>
      <c r="DS36" s="70"/>
    </row>
    <row r="37" spans="1:123" s="74" customFormat="1" ht="15" customHeight="1" x14ac:dyDescent="0.2">
      <c r="A37" s="68"/>
      <c r="B37" s="69"/>
      <c r="C37" s="674" t="s">
        <v>1411</v>
      </c>
      <c r="D37" s="674"/>
      <c r="E37" s="674"/>
      <c r="F37" s="674"/>
      <c r="G37" s="674"/>
      <c r="H37" s="674"/>
      <c r="I37" s="674"/>
      <c r="J37" s="674"/>
      <c r="K37" s="674"/>
      <c r="L37" s="674"/>
      <c r="M37" s="674"/>
      <c r="N37" s="674"/>
      <c r="O37" s="674"/>
      <c r="P37" s="674"/>
      <c r="Q37" s="674"/>
      <c r="R37" s="674"/>
      <c r="S37" s="674"/>
      <c r="T37" s="674"/>
      <c r="U37" s="674"/>
      <c r="V37" s="674"/>
      <c r="W37" s="674"/>
      <c r="X37" s="674"/>
      <c r="Y37" s="674"/>
      <c r="Z37" s="674"/>
      <c r="AA37" s="674"/>
      <c r="AB37" s="674"/>
      <c r="AC37" s="674"/>
      <c r="AD37" s="674"/>
      <c r="AE37" s="69"/>
      <c r="AF37" s="70"/>
      <c r="AG37" s="74">
        <f>COUNTBLANK(M40:AD40)</f>
        <v>18</v>
      </c>
      <c r="AH37" s="74">
        <v>18</v>
      </c>
      <c r="AI37" s="74">
        <v>15</v>
      </c>
      <c r="CN37" s="70"/>
      <c r="DS37" s="70"/>
    </row>
    <row r="38" spans="1:123" s="74" customFormat="1" ht="15" customHeight="1" x14ac:dyDescent="0.2">
      <c r="A38" s="68"/>
      <c r="B38" s="69"/>
      <c r="C38" s="69"/>
      <c r="D38" s="69"/>
      <c r="E38" s="69"/>
      <c r="F38" s="69"/>
      <c r="G38" s="69"/>
      <c r="H38" s="69"/>
      <c r="I38" s="69"/>
      <c r="J38" s="69"/>
      <c r="K38" s="69"/>
      <c r="L38" s="69"/>
      <c r="M38" s="69"/>
      <c r="N38" s="69"/>
      <c r="O38" s="69"/>
      <c r="P38" s="69"/>
      <c r="Q38" s="69"/>
      <c r="R38" s="69"/>
      <c r="S38" s="69"/>
      <c r="T38" s="69"/>
      <c r="U38" s="69"/>
      <c r="V38" s="69"/>
      <c r="W38" s="69"/>
      <c r="X38" s="69"/>
      <c r="Y38" s="69"/>
      <c r="Z38" s="69"/>
      <c r="AA38" s="69"/>
      <c r="AB38" s="69"/>
      <c r="AC38" s="69"/>
      <c r="AD38" s="69"/>
      <c r="AE38" s="69"/>
      <c r="AF38" s="70"/>
      <c r="CN38" s="70"/>
      <c r="DS38" s="70"/>
    </row>
    <row r="39" spans="1:123" s="74" customFormat="1" ht="36" customHeight="1" x14ac:dyDescent="0.2">
      <c r="A39" s="68"/>
      <c r="B39" s="69"/>
      <c r="C39" s="925" t="s">
        <v>220</v>
      </c>
      <c r="D39" s="926"/>
      <c r="E39" s="926"/>
      <c r="F39" s="926"/>
      <c r="G39" s="926"/>
      <c r="H39" s="926"/>
      <c r="I39" s="926"/>
      <c r="J39" s="926"/>
      <c r="K39" s="926"/>
      <c r="L39" s="926"/>
      <c r="M39" s="927" t="s">
        <v>1081</v>
      </c>
      <c r="N39" s="926"/>
      <c r="O39" s="926"/>
      <c r="P39" s="926"/>
      <c r="Q39" s="926"/>
      <c r="R39" s="926"/>
      <c r="S39" s="927" t="s">
        <v>1082</v>
      </c>
      <c r="T39" s="926"/>
      <c r="U39" s="926"/>
      <c r="V39" s="926"/>
      <c r="W39" s="926"/>
      <c r="X39" s="926"/>
      <c r="Y39" s="927" t="s">
        <v>1083</v>
      </c>
      <c r="Z39" s="926"/>
      <c r="AA39" s="926"/>
      <c r="AB39" s="926"/>
      <c r="AC39" s="926"/>
      <c r="AD39" s="926"/>
      <c r="AE39" s="69"/>
      <c r="AF39" s="70"/>
      <c r="AG39" s="84" t="s">
        <v>2035</v>
      </c>
      <c r="CN39" s="70"/>
      <c r="DS39" s="70"/>
    </row>
    <row r="40" spans="1:123" s="74" customFormat="1" ht="15" customHeight="1" x14ac:dyDescent="0.2">
      <c r="A40" s="68"/>
      <c r="B40" s="69"/>
      <c r="C40" s="85" t="s">
        <v>28</v>
      </c>
      <c r="D40" s="903"/>
      <c r="E40" s="903"/>
      <c r="F40" s="903"/>
      <c r="G40" s="903"/>
      <c r="H40" s="903"/>
      <c r="I40" s="903"/>
      <c r="J40" s="903"/>
      <c r="K40" s="903"/>
      <c r="L40" s="903"/>
      <c r="M40" s="615"/>
      <c r="N40" s="615"/>
      <c r="O40" s="615"/>
      <c r="P40" s="615"/>
      <c r="Q40" s="615"/>
      <c r="R40" s="615"/>
      <c r="S40" s="615"/>
      <c r="T40" s="615"/>
      <c r="U40" s="615"/>
      <c r="V40" s="615"/>
      <c r="W40" s="615"/>
      <c r="X40" s="615"/>
      <c r="Y40" s="615"/>
      <c r="Z40" s="615"/>
      <c r="AA40" s="615"/>
      <c r="AB40" s="615"/>
      <c r="AC40" s="615"/>
      <c r="AD40" s="615"/>
      <c r="AE40" s="69"/>
      <c r="AF40" s="70"/>
      <c r="AG40" s="74">
        <f>IF(OR(AND(D40&lt;&gt;"",COUNTBLANK(M40:AD40)&gt;$AI$37),IF(D40="",COUNTBLANK(M40:AD40)&lt;&gt;$AH$37)),1,0)</f>
        <v>0</v>
      </c>
      <c r="CN40" s="70"/>
      <c r="DS40" s="70"/>
    </row>
    <row r="41" spans="1:123" s="74" customFormat="1" ht="15" customHeight="1" x14ac:dyDescent="0.2">
      <c r="A41" s="68"/>
      <c r="B41" s="69"/>
      <c r="C41" s="85" t="s">
        <v>29</v>
      </c>
      <c r="D41" s="903"/>
      <c r="E41" s="903"/>
      <c r="F41" s="903"/>
      <c r="G41" s="903"/>
      <c r="H41" s="903"/>
      <c r="I41" s="903"/>
      <c r="J41" s="903"/>
      <c r="K41" s="903"/>
      <c r="L41" s="903"/>
      <c r="M41" s="615"/>
      <c r="N41" s="615"/>
      <c r="O41" s="615"/>
      <c r="P41" s="615"/>
      <c r="Q41" s="615"/>
      <c r="R41" s="615"/>
      <c r="S41" s="615"/>
      <c r="T41" s="615"/>
      <c r="U41" s="615"/>
      <c r="V41" s="615"/>
      <c r="W41" s="615"/>
      <c r="X41" s="615"/>
      <c r="Y41" s="615"/>
      <c r="Z41" s="615"/>
      <c r="AA41" s="615"/>
      <c r="AB41" s="615"/>
      <c r="AC41" s="615"/>
      <c r="AD41" s="615"/>
      <c r="AE41" s="69"/>
      <c r="AF41" s="70"/>
      <c r="AG41" s="74">
        <f t="shared" ref="AG41:AG64" si="2">IF(OR(AND(D41&lt;&gt;"",COUNTBLANK(M41:AD41)&gt;$AI$37),IF(D41="",COUNTBLANK(M41:AD41)&lt;&gt;$AH$37)),1,0)</f>
        <v>0</v>
      </c>
      <c r="CN41" s="70"/>
      <c r="DS41" s="70"/>
    </row>
    <row r="42" spans="1:123" s="74" customFormat="1" ht="15" customHeight="1" x14ac:dyDescent="0.2">
      <c r="A42" s="68"/>
      <c r="B42" s="69"/>
      <c r="C42" s="85" t="s">
        <v>30</v>
      </c>
      <c r="D42" s="903"/>
      <c r="E42" s="903"/>
      <c r="F42" s="903"/>
      <c r="G42" s="903"/>
      <c r="H42" s="903"/>
      <c r="I42" s="903"/>
      <c r="J42" s="903"/>
      <c r="K42" s="903"/>
      <c r="L42" s="903"/>
      <c r="M42" s="615"/>
      <c r="N42" s="615"/>
      <c r="O42" s="615"/>
      <c r="P42" s="615"/>
      <c r="Q42" s="615"/>
      <c r="R42" s="615"/>
      <c r="S42" s="615"/>
      <c r="T42" s="615"/>
      <c r="U42" s="615"/>
      <c r="V42" s="615"/>
      <c r="W42" s="615"/>
      <c r="X42" s="615"/>
      <c r="Y42" s="615"/>
      <c r="Z42" s="615"/>
      <c r="AA42" s="615"/>
      <c r="AB42" s="615"/>
      <c r="AC42" s="615"/>
      <c r="AD42" s="615"/>
      <c r="AE42" s="69"/>
      <c r="AF42" s="70"/>
      <c r="AG42" s="74">
        <f t="shared" si="2"/>
        <v>0</v>
      </c>
      <c r="CN42" s="70"/>
      <c r="DS42" s="70"/>
    </row>
    <row r="43" spans="1:123" s="74" customFormat="1" ht="15" customHeight="1" x14ac:dyDescent="0.2">
      <c r="A43" s="68"/>
      <c r="B43" s="69"/>
      <c r="C43" s="85" t="s">
        <v>31</v>
      </c>
      <c r="D43" s="903"/>
      <c r="E43" s="903"/>
      <c r="F43" s="903"/>
      <c r="G43" s="903"/>
      <c r="H43" s="903"/>
      <c r="I43" s="903"/>
      <c r="J43" s="903"/>
      <c r="K43" s="903"/>
      <c r="L43" s="903"/>
      <c r="M43" s="615"/>
      <c r="N43" s="615"/>
      <c r="O43" s="615"/>
      <c r="P43" s="615"/>
      <c r="Q43" s="615"/>
      <c r="R43" s="615"/>
      <c r="S43" s="615"/>
      <c r="T43" s="615"/>
      <c r="U43" s="615"/>
      <c r="V43" s="615"/>
      <c r="W43" s="615"/>
      <c r="X43" s="615"/>
      <c r="Y43" s="615"/>
      <c r="Z43" s="615"/>
      <c r="AA43" s="615"/>
      <c r="AB43" s="615"/>
      <c r="AC43" s="615"/>
      <c r="AD43" s="615"/>
      <c r="AE43" s="69"/>
      <c r="AF43" s="70"/>
      <c r="AG43" s="74">
        <f t="shared" si="2"/>
        <v>0</v>
      </c>
      <c r="CN43" s="70"/>
      <c r="DS43" s="70"/>
    </row>
    <row r="44" spans="1:123" s="74" customFormat="1" ht="15" customHeight="1" x14ac:dyDescent="0.2">
      <c r="A44" s="68"/>
      <c r="B44" s="69"/>
      <c r="C44" s="85" t="s">
        <v>32</v>
      </c>
      <c r="D44" s="903"/>
      <c r="E44" s="903"/>
      <c r="F44" s="903"/>
      <c r="G44" s="903"/>
      <c r="H44" s="903"/>
      <c r="I44" s="903"/>
      <c r="J44" s="903"/>
      <c r="K44" s="903"/>
      <c r="L44" s="903"/>
      <c r="M44" s="615"/>
      <c r="N44" s="615"/>
      <c r="O44" s="615"/>
      <c r="P44" s="615"/>
      <c r="Q44" s="615"/>
      <c r="R44" s="615"/>
      <c r="S44" s="615"/>
      <c r="T44" s="615"/>
      <c r="U44" s="615"/>
      <c r="V44" s="615"/>
      <c r="W44" s="615"/>
      <c r="X44" s="615"/>
      <c r="Y44" s="615"/>
      <c r="Z44" s="615"/>
      <c r="AA44" s="615"/>
      <c r="AB44" s="615"/>
      <c r="AC44" s="615"/>
      <c r="AD44" s="615"/>
      <c r="AE44" s="69"/>
      <c r="AF44" s="70"/>
      <c r="AG44" s="74">
        <f t="shared" si="2"/>
        <v>0</v>
      </c>
      <c r="CN44" s="70"/>
      <c r="DS44" s="70"/>
    </row>
    <row r="45" spans="1:123" s="74" customFormat="1" ht="15" customHeight="1" x14ac:dyDescent="0.2">
      <c r="A45" s="68"/>
      <c r="B45" s="69"/>
      <c r="C45" s="85" t="s">
        <v>33</v>
      </c>
      <c r="D45" s="903"/>
      <c r="E45" s="903"/>
      <c r="F45" s="903"/>
      <c r="G45" s="903"/>
      <c r="H45" s="903"/>
      <c r="I45" s="903"/>
      <c r="J45" s="903"/>
      <c r="K45" s="903"/>
      <c r="L45" s="903"/>
      <c r="M45" s="615"/>
      <c r="N45" s="615"/>
      <c r="O45" s="615"/>
      <c r="P45" s="615"/>
      <c r="Q45" s="615"/>
      <c r="R45" s="615"/>
      <c r="S45" s="615"/>
      <c r="T45" s="615"/>
      <c r="U45" s="615"/>
      <c r="V45" s="615"/>
      <c r="W45" s="615"/>
      <c r="X45" s="615"/>
      <c r="Y45" s="615"/>
      <c r="Z45" s="615"/>
      <c r="AA45" s="615"/>
      <c r="AB45" s="615"/>
      <c r="AC45" s="615"/>
      <c r="AD45" s="615"/>
      <c r="AE45" s="69"/>
      <c r="AF45" s="70"/>
      <c r="AG45" s="74">
        <f t="shared" si="2"/>
        <v>0</v>
      </c>
      <c r="CN45" s="70"/>
      <c r="DS45" s="70"/>
    </row>
    <row r="46" spans="1:123" s="74" customFormat="1" ht="15" customHeight="1" x14ac:dyDescent="0.2">
      <c r="A46" s="68"/>
      <c r="B46" s="69"/>
      <c r="C46" s="85" t="s">
        <v>34</v>
      </c>
      <c r="D46" s="903"/>
      <c r="E46" s="903"/>
      <c r="F46" s="903"/>
      <c r="G46" s="903"/>
      <c r="H46" s="903"/>
      <c r="I46" s="903"/>
      <c r="J46" s="903"/>
      <c r="K46" s="903"/>
      <c r="L46" s="903"/>
      <c r="M46" s="615"/>
      <c r="N46" s="615"/>
      <c r="O46" s="615"/>
      <c r="P46" s="615"/>
      <c r="Q46" s="615"/>
      <c r="R46" s="615"/>
      <c r="S46" s="615"/>
      <c r="T46" s="615"/>
      <c r="U46" s="615"/>
      <c r="V46" s="615"/>
      <c r="W46" s="615"/>
      <c r="X46" s="615"/>
      <c r="Y46" s="615"/>
      <c r="Z46" s="615"/>
      <c r="AA46" s="615"/>
      <c r="AB46" s="615"/>
      <c r="AC46" s="615"/>
      <c r="AD46" s="615"/>
      <c r="AE46" s="69"/>
      <c r="AF46" s="70"/>
      <c r="AG46" s="74">
        <f t="shared" si="2"/>
        <v>0</v>
      </c>
      <c r="CN46" s="70"/>
      <c r="DS46" s="70"/>
    </row>
    <row r="47" spans="1:123" s="74" customFormat="1" ht="15" customHeight="1" x14ac:dyDescent="0.2">
      <c r="A47" s="68"/>
      <c r="B47" s="69"/>
      <c r="C47" s="85" t="s">
        <v>35</v>
      </c>
      <c r="D47" s="903"/>
      <c r="E47" s="903"/>
      <c r="F47" s="903"/>
      <c r="G47" s="903"/>
      <c r="H47" s="903"/>
      <c r="I47" s="903"/>
      <c r="J47" s="903"/>
      <c r="K47" s="903"/>
      <c r="L47" s="903"/>
      <c r="M47" s="615"/>
      <c r="N47" s="615"/>
      <c r="O47" s="615"/>
      <c r="P47" s="615"/>
      <c r="Q47" s="615"/>
      <c r="R47" s="615"/>
      <c r="S47" s="615"/>
      <c r="T47" s="615"/>
      <c r="U47" s="615"/>
      <c r="V47" s="615"/>
      <c r="W47" s="615"/>
      <c r="X47" s="615"/>
      <c r="Y47" s="615"/>
      <c r="Z47" s="615"/>
      <c r="AA47" s="615"/>
      <c r="AB47" s="615"/>
      <c r="AC47" s="615"/>
      <c r="AD47" s="615"/>
      <c r="AE47" s="69"/>
      <c r="AF47" s="70"/>
      <c r="AG47" s="74">
        <f t="shared" si="2"/>
        <v>0</v>
      </c>
      <c r="CN47" s="70"/>
      <c r="DS47" s="70"/>
    </row>
    <row r="48" spans="1:123" s="74" customFormat="1" ht="15" customHeight="1" x14ac:dyDescent="0.2">
      <c r="A48" s="68"/>
      <c r="B48" s="69"/>
      <c r="C48" s="85" t="s">
        <v>36</v>
      </c>
      <c r="D48" s="903"/>
      <c r="E48" s="903"/>
      <c r="F48" s="903"/>
      <c r="G48" s="903"/>
      <c r="H48" s="903"/>
      <c r="I48" s="903"/>
      <c r="J48" s="903"/>
      <c r="K48" s="903"/>
      <c r="L48" s="903"/>
      <c r="M48" s="615"/>
      <c r="N48" s="615"/>
      <c r="O48" s="615"/>
      <c r="P48" s="615"/>
      <c r="Q48" s="615"/>
      <c r="R48" s="615"/>
      <c r="S48" s="615"/>
      <c r="T48" s="615"/>
      <c r="U48" s="615"/>
      <c r="V48" s="615"/>
      <c r="W48" s="615"/>
      <c r="X48" s="615"/>
      <c r="Y48" s="615"/>
      <c r="Z48" s="615"/>
      <c r="AA48" s="615"/>
      <c r="AB48" s="615"/>
      <c r="AC48" s="615"/>
      <c r="AD48" s="615"/>
      <c r="AE48" s="69"/>
      <c r="AF48" s="70"/>
      <c r="AG48" s="74">
        <f t="shared" si="2"/>
        <v>0</v>
      </c>
      <c r="CN48" s="70"/>
      <c r="DS48" s="70"/>
    </row>
    <row r="49" spans="1:123" s="74" customFormat="1" ht="15" customHeight="1" x14ac:dyDescent="0.2">
      <c r="A49" s="68"/>
      <c r="B49" s="69"/>
      <c r="C49" s="85" t="s">
        <v>37</v>
      </c>
      <c r="D49" s="903"/>
      <c r="E49" s="903"/>
      <c r="F49" s="903"/>
      <c r="G49" s="903"/>
      <c r="H49" s="903"/>
      <c r="I49" s="903"/>
      <c r="J49" s="903"/>
      <c r="K49" s="903"/>
      <c r="L49" s="903"/>
      <c r="M49" s="615"/>
      <c r="N49" s="615"/>
      <c r="O49" s="615"/>
      <c r="P49" s="615"/>
      <c r="Q49" s="615"/>
      <c r="R49" s="615"/>
      <c r="S49" s="615"/>
      <c r="T49" s="615"/>
      <c r="U49" s="615"/>
      <c r="V49" s="615"/>
      <c r="W49" s="615"/>
      <c r="X49" s="615"/>
      <c r="Y49" s="615"/>
      <c r="Z49" s="615"/>
      <c r="AA49" s="615"/>
      <c r="AB49" s="615"/>
      <c r="AC49" s="615"/>
      <c r="AD49" s="615"/>
      <c r="AE49" s="69"/>
      <c r="AF49" s="70"/>
      <c r="AG49" s="74">
        <f t="shared" si="2"/>
        <v>0</v>
      </c>
      <c r="CN49" s="70"/>
      <c r="DS49" s="70"/>
    </row>
    <row r="50" spans="1:123" s="74" customFormat="1" ht="15" customHeight="1" x14ac:dyDescent="0.2">
      <c r="A50" s="68"/>
      <c r="B50" s="69"/>
      <c r="C50" s="85" t="s">
        <v>40</v>
      </c>
      <c r="D50" s="903"/>
      <c r="E50" s="903"/>
      <c r="F50" s="903"/>
      <c r="G50" s="903"/>
      <c r="H50" s="903"/>
      <c r="I50" s="903"/>
      <c r="J50" s="903"/>
      <c r="K50" s="903"/>
      <c r="L50" s="903"/>
      <c r="M50" s="615"/>
      <c r="N50" s="615"/>
      <c r="O50" s="615"/>
      <c r="P50" s="615"/>
      <c r="Q50" s="615"/>
      <c r="R50" s="615"/>
      <c r="S50" s="615"/>
      <c r="T50" s="615"/>
      <c r="U50" s="615"/>
      <c r="V50" s="615"/>
      <c r="W50" s="615"/>
      <c r="X50" s="615"/>
      <c r="Y50" s="615"/>
      <c r="Z50" s="615"/>
      <c r="AA50" s="615"/>
      <c r="AB50" s="615"/>
      <c r="AC50" s="615"/>
      <c r="AD50" s="615"/>
      <c r="AE50" s="69"/>
      <c r="AF50" s="70"/>
      <c r="AG50" s="74">
        <f t="shared" si="2"/>
        <v>0</v>
      </c>
      <c r="CN50" s="70"/>
      <c r="DS50" s="70"/>
    </row>
    <row r="51" spans="1:123" s="74" customFormat="1" ht="15" customHeight="1" x14ac:dyDescent="0.2">
      <c r="A51" s="68"/>
      <c r="B51" s="69"/>
      <c r="C51" s="85" t="s">
        <v>38</v>
      </c>
      <c r="D51" s="903"/>
      <c r="E51" s="903"/>
      <c r="F51" s="903"/>
      <c r="G51" s="903"/>
      <c r="H51" s="903"/>
      <c r="I51" s="903"/>
      <c r="J51" s="903"/>
      <c r="K51" s="903"/>
      <c r="L51" s="903"/>
      <c r="M51" s="615"/>
      <c r="N51" s="615"/>
      <c r="O51" s="615"/>
      <c r="P51" s="615"/>
      <c r="Q51" s="615"/>
      <c r="R51" s="615"/>
      <c r="S51" s="615"/>
      <c r="T51" s="615"/>
      <c r="U51" s="615"/>
      <c r="V51" s="615"/>
      <c r="W51" s="615"/>
      <c r="X51" s="615"/>
      <c r="Y51" s="615"/>
      <c r="Z51" s="615"/>
      <c r="AA51" s="615"/>
      <c r="AB51" s="615"/>
      <c r="AC51" s="615"/>
      <c r="AD51" s="615"/>
      <c r="AE51" s="69"/>
      <c r="AF51" s="70"/>
      <c r="AG51" s="74">
        <f t="shared" si="2"/>
        <v>0</v>
      </c>
      <c r="CN51" s="70"/>
      <c r="DS51" s="70"/>
    </row>
    <row r="52" spans="1:123" s="74" customFormat="1" ht="15" customHeight="1" x14ac:dyDescent="0.2">
      <c r="A52" s="68"/>
      <c r="B52" s="69"/>
      <c r="C52" s="85" t="s">
        <v>39</v>
      </c>
      <c r="D52" s="903"/>
      <c r="E52" s="903"/>
      <c r="F52" s="903"/>
      <c r="G52" s="903"/>
      <c r="H52" s="903"/>
      <c r="I52" s="903"/>
      <c r="J52" s="903"/>
      <c r="K52" s="903"/>
      <c r="L52" s="903"/>
      <c r="M52" s="615"/>
      <c r="N52" s="615"/>
      <c r="O52" s="615"/>
      <c r="P52" s="615"/>
      <c r="Q52" s="615"/>
      <c r="R52" s="615"/>
      <c r="S52" s="615"/>
      <c r="T52" s="615"/>
      <c r="U52" s="615"/>
      <c r="V52" s="615"/>
      <c r="W52" s="615"/>
      <c r="X52" s="615"/>
      <c r="Y52" s="615"/>
      <c r="Z52" s="615"/>
      <c r="AA52" s="615"/>
      <c r="AB52" s="615"/>
      <c r="AC52" s="615"/>
      <c r="AD52" s="615"/>
      <c r="AE52" s="69"/>
      <c r="AF52" s="70"/>
      <c r="AG52" s="74">
        <f t="shared" si="2"/>
        <v>0</v>
      </c>
      <c r="CN52" s="70"/>
      <c r="DS52" s="70"/>
    </row>
    <row r="53" spans="1:123" s="74" customFormat="1" ht="15" customHeight="1" x14ac:dyDescent="0.2">
      <c r="A53" s="68"/>
      <c r="B53" s="69"/>
      <c r="C53" s="85" t="s">
        <v>41</v>
      </c>
      <c r="D53" s="903"/>
      <c r="E53" s="903"/>
      <c r="F53" s="903"/>
      <c r="G53" s="903"/>
      <c r="H53" s="903"/>
      <c r="I53" s="903"/>
      <c r="J53" s="903"/>
      <c r="K53" s="903"/>
      <c r="L53" s="903"/>
      <c r="M53" s="615"/>
      <c r="N53" s="615"/>
      <c r="O53" s="615"/>
      <c r="P53" s="615"/>
      <c r="Q53" s="615"/>
      <c r="R53" s="615"/>
      <c r="S53" s="615"/>
      <c r="T53" s="615"/>
      <c r="U53" s="615"/>
      <c r="V53" s="615"/>
      <c r="W53" s="615"/>
      <c r="X53" s="615"/>
      <c r="Y53" s="615"/>
      <c r="Z53" s="615"/>
      <c r="AA53" s="615"/>
      <c r="AB53" s="615"/>
      <c r="AC53" s="615"/>
      <c r="AD53" s="615"/>
      <c r="AE53" s="69"/>
      <c r="AF53" s="70"/>
      <c r="AG53" s="74">
        <f t="shared" si="2"/>
        <v>0</v>
      </c>
      <c r="CN53" s="70"/>
      <c r="DS53" s="70"/>
    </row>
    <row r="54" spans="1:123" s="74" customFormat="1" ht="15" customHeight="1" x14ac:dyDescent="0.2">
      <c r="A54" s="68"/>
      <c r="B54" s="69"/>
      <c r="C54" s="85" t="s">
        <v>42</v>
      </c>
      <c r="D54" s="903"/>
      <c r="E54" s="903"/>
      <c r="F54" s="903"/>
      <c r="G54" s="903"/>
      <c r="H54" s="903"/>
      <c r="I54" s="903"/>
      <c r="J54" s="903"/>
      <c r="K54" s="903"/>
      <c r="L54" s="903"/>
      <c r="M54" s="615"/>
      <c r="N54" s="615"/>
      <c r="O54" s="615"/>
      <c r="P54" s="615"/>
      <c r="Q54" s="615"/>
      <c r="R54" s="615"/>
      <c r="S54" s="615"/>
      <c r="T54" s="615"/>
      <c r="U54" s="615"/>
      <c r="V54" s="615"/>
      <c r="W54" s="615"/>
      <c r="X54" s="615"/>
      <c r="Y54" s="615"/>
      <c r="Z54" s="615"/>
      <c r="AA54" s="615"/>
      <c r="AB54" s="615"/>
      <c r="AC54" s="615"/>
      <c r="AD54" s="615"/>
      <c r="AE54" s="69"/>
      <c r="AF54" s="70"/>
      <c r="AG54" s="74">
        <f t="shared" si="2"/>
        <v>0</v>
      </c>
      <c r="CN54" s="70"/>
      <c r="DS54" s="70"/>
    </row>
    <row r="55" spans="1:123" s="74" customFormat="1" ht="15" customHeight="1" x14ac:dyDescent="0.2">
      <c r="A55" s="68"/>
      <c r="B55" s="69"/>
      <c r="C55" s="85" t="s">
        <v>43</v>
      </c>
      <c r="D55" s="903"/>
      <c r="E55" s="903"/>
      <c r="F55" s="903"/>
      <c r="G55" s="903"/>
      <c r="H55" s="903"/>
      <c r="I55" s="903"/>
      <c r="J55" s="903"/>
      <c r="K55" s="903"/>
      <c r="L55" s="903"/>
      <c r="M55" s="615"/>
      <c r="N55" s="615"/>
      <c r="O55" s="615"/>
      <c r="P55" s="615"/>
      <c r="Q55" s="615"/>
      <c r="R55" s="615"/>
      <c r="S55" s="615"/>
      <c r="T55" s="615"/>
      <c r="U55" s="615"/>
      <c r="V55" s="615"/>
      <c r="W55" s="615"/>
      <c r="X55" s="615"/>
      <c r="Y55" s="615"/>
      <c r="Z55" s="615"/>
      <c r="AA55" s="615"/>
      <c r="AB55" s="615"/>
      <c r="AC55" s="615"/>
      <c r="AD55" s="615"/>
      <c r="AE55" s="69"/>
      <c r="AF55" s="70"/>
      <c r="AG55" s="74">
        <f t="shared" si="2"/>
        <v>0</v>
      </c>
      <c r="CN55" s="70"/>
      <c r="DS55" s="70"/>
    </row>
    <row r="56" spans="1:123" s="74" customFormat="1" ht="15" customHeight="1" x14ac:dyDescent="0.2">
      <c r="A56" s="68"/>
      <c r="B56" s="69"/>
      <c r="C56" s="85" t="s">
        <v>44</v>
      </c>
      <c r="D56" s="903"/>
      <c r="E56" s="903"/>
      <c r="F56" s="903"/>
      <c r="G56" s="903"/>
      <c r="H56" s="903"/>
      <c r="I56" s="903"/>
      <c r="J56" s="903"/>
      <c r="K56" s="903"/>
      <c r="L56" s="903"/>
      <c r="M56" s="615"/>
      <c r="N56" s="615"/>
      <c r="O56" s="615"/>
      <c r="P56" s="615"/>
      <c r="Q56" s="615"/>
      <c r="R56" s="615"/>
      <c r="S56" s="615"/>
      <c r="T56" s="615"/>
      <c r="U56" s="615"/>
      <c r="V56" s="615"/>
      <c r="W56" s="615"/>
      <c r="X56" s="615"/>
      <c r="Y56" s="615"/>
      <c r="Z56" s="615"/>
      <c r="AA56" s="615"/>
      <c r="AB56" s="615"/>
      <c r="AC56" s="615"/>
      <c r="AD56" s="615"/>
      <c r="AE56" s="69"/>
      <c r="AF56" s="70"/>
      <c r="AG56" s="74">
        <f t="shared" si="2"/>
        <v>0</v>
      </c>
      <c r="CN56" s="70"/>
      <c r="DS56" s="70"/>
    </row>
    <row r="57" spans="1:123" s="74" customFormat="1" ht="15" customHeight="1" x14ac:dyDescent="0.2">
      <c r="A57" s="68"/>
      <c r="B57" s="69"/>
      <c r="C57" s="85" t="s">
        <v>45</v>
      </c>
      <c r="D57" s="903"/>
      <c r="E57" s="903"/>
      <c r="F57" s="903"/>
      <c r="G57" s="903"/>
      <c r="H57" s="903"/>
      <c r="I57" s="903"/>
      <c r="J57" s="903"/>
      <c r="K57" s="903"/>
      <c r="L57" s="903"/>
      <c r="M57" s="615"/>
      <c r="N57" s="615"/>
      <c r="O57" s="615"/>
      <c r="P57" s="615"/>
      <c r="Q57" s="615"/>
      <c r="R57" s="615"/>
      <c r="S57" s="615"/>
      <c r="T57" s="615"/>
      <c r="U57" s="615"/>
      <c r="V57" s="615"/>
      <c r="W57" s="615"/>
      <c r="X57" s="615"/>
      <c r="Y57" s="615"/>
      <c r="Z57" s="615"/>
      <c r="AA57" s="615"/>
      <c r="AB57" s="615"/>
      <c r="AC57" s="615"/>
      <c r="AD57" s="615"/>
      <c r="AE57" s="69"/>
      <c r="AF57" s="70"/>
      <c r="AG57" s="74">
        <f t="shared" si="2"/>
        <v>0</v>
      </c>
      <c r="CN57" s="70"/>
      <c r="DS57" s="70"/>
    </row>
    <row r="58" spans="1:123" s="74" customFormat="1" ht="15" customHeight="1" x14ac:dyDescent="0.2">
      <c r="A58" s="68"/>
      <c r="B58" s="69"/>
      <c r="C58" s="85" t="s">
        <v>46</v>
      </c>
      <c r="D58" s="903"/>
      <c r="E58" s="903"/>
      <c r="F58" s="903"/>
      <c r="G58" s="903"/>
      <c r="H58" s="903"/>
      <c r="I58" s="903"/>
      <c r="J58" s="903"/>
      <c r="K58" s="903"/>
      <c r="L58" s="903"/>
      <c r="M58" s="615"/>
      <c r="N58" s="615"/>
      <c r="O58" s="615"/>
      <c r="P58" s="615"/>
      <c r="Q58" s="615"/>
      <c r="R58" s="615"/>
      <c r="S58" s="615"/>
      <c r="T58" s="615"/>
      <c r="U58" s="615"/>
      <c r="V58" s="615"/>
      <c r="W58" s="615"/>
      <c r="X58" s="615"/>
      <c r="Y58" s="615"/>
      <c r="Z58" s="615"/>
      <c r="AA58" s="615"/>
      <c r="AB58" s="615"/>
      <c r="AC58" s="615"/>
      <c r="AD58" s="615"/>
      <c r="AE58" s="69"/>
      <c r="AF58" s="70"/>
      <c r="AG58" s="74">
        <f t="shared" si="2"/>
        <v>0</v>
      </c>
      <c r="CN58" s="70"/>
      <c r="DS58" s="70"/>
    </row>
    <row r="59" spans="1:123" s="74" customFormat="1" ht="15" customHeight="1" x14ac:dyDescent="0.2">
      <c r="A59" s="68"/>
      <c r="B59" s="69"/>
      <c r="C59" s="85" t="s">
        <v>47</v>
      </c>
      <c r="D59" s="903"/>
      <c r="E59" s="903"/>
      <c r="F59" s="903"/>
      <c r="G59" s="903"/>
      <c r="H59" s="903"/>
      <c r="I59" s="903"/>
      <c r="J59" s="903"/>
      <c r="K59" s="903"/>
      <c r="L59" s="903"/>
      <c r="M59" s="615"/>
      <c r="N59" s="615"/>
      <c r="O59" s="615"/>
      <c r="P59" s="615"/>
      <c r="Q59" s="615"/>
      <c r="R59" s="615"/>
      <c r="S59" s="615"/>
      <c r="T59" s="615"/>
      <c r="U59" s="615"/>
      <c r="V59" s="615"/>
      <c r="W59" s="615"/>
      <c r="X59" s="615"/>
      <c r="Y59" s="615"/>
      <c r="Z59" s="615"/>
      <c r="AA59" s="615"/>
      <c r="AB59" s="615"/>
      <c r="AC59" s="615"/>
      <c r="AD59" s="615"/>
      <c r="AE59" s="69"/>
      <c r="AF59" s="70"/>
      <c r="AG59" s="74">
        <f t="shared" si="2"/>
        <v>0</v>
      </c>
      <c r="CN59" s="70"/>
      <c r="DS59" s="70"/>
    </row>
    <row r="60" spans="1:123" s="74" customFormat="1" ht="15" customHeight="1" x14ac:dyDescent="0.2">
      <c r="A60" s="68"/>
      <c r="B60" s="69"/>
      <c r="C60" s="85" t="s">
        <v>48</v>
      </c>
      <c r="D60" s="903"/>
      <c r="E60" s="903"/>
      <c r="F60" s="903"/>
      <c r="G60" s="903"/>
      <c r="H60" s="903"/>
      <c r="I60" s="903"/>
      <c r="J60" s="903"/>
      <c r="K60" s="903"/>
      <c r="L60" s="903"/>
      <c r="M60" s="615"/>
      <c r="N60" s="615"/>
      <c r="O60" s="615"/>
      <c r="P60" s="615"/>
      <c r="Q60" s="615"/>
      <c r="R60" s="615"/>
      <c r="S60" s="615"/>
      <c r="T60" s="615"/>
      <c r="U60" s="615"/>
      <c r="V60" s="615"/>
      <c r="W60" s="615"/>
      <c r="X60" s="615"/>
      <c r="Y60" s="615"/>
      <c r="Z60" s="615"/>
      <c r="AA60" s="615"/>
      <c r="AB60" s="615"/>
      <c r="AC60" s="615"/>
      <c r="AD60" s="615"/>
      <c r="AE60" s="69"/>
      <c r="AF60" s="70"/>
      <c r="AG60" s="74">
        <f t="shared" si="2"/>
        <v>0</v>
      </c>
      <c r="CN60" s="70"/>
      <c r="DS60" s="70"/>
    </row>
    <row r="61" spans="1:123" s="74" customFormat="1" ht="15" customHeight="1" x14ac:dyDescent="0.2">
      <c r="A61" s="68"/>
      <c r="B61" s="69"/>
      <c r="C61" s="85" t="s">
        <v>49</v>
      </c>
      <c r="D61" s="903"/>
      <c r="E61" s="903"/>
      <c r="F61" s="903"/>
      <c r="G61" s="903"/>
      <c r="H61" s="903"/>
      <c r="I61" s="903"/>
      <c r="J61" s="903"/>
      <c r="K61" s="903"/>
      <c r="L61" s="903"/>
      <c r="M61" s="615"/>
      <c r="N61" s="615"/>
      <c r="O61" s="615"/>
      <c r="P61" s="615"/>
      <c r="Q61" s="615"/>
      <c r="R61" s="615"/>
      <c r="S61" s="615"/>
      <c r="T61" s="615"/>
      <c r="U61" s="615"/>
      <c r="V61" s="615"/>
      <c r="W61" s="615"/>
      <c r="X61" s="615"/>
      <c r="Y61" s="615"/>
      <c r="Z61" s="615"/>
      <c r="AA61" s="615"/>
      <c r="AB61" s="615"/>
      <c r="AC61" s="615"/>
      <c r="AD61" s="615"/>
      <c r="AE61" s="69"/>
      <c r="AF61" s="70"/>
      <c r="AG61" s="74">
        <f t="shared" si="2"/>
        <v>0</v>
      </c>
      <c r="CN61" s="70"/>
      <c r="DS61" s="70"/>
    </row>
    <row r="62" spans="1:123" s="74" customFormat="1" ht="15" customHeight="1" x14ac:dyDescent="0.2">
      <c r="A62" s="68"/>
      <c r="B62" s="69"/>
      <c r="C62" s="85" t="s">
        <v>50</v>
      </c>
      <c r="D62" s="903"/>
      <c r="E62" s="903"/>
      <c r="F62" s="903"/>
      <c r="G62" s="903"/>
      <c r="H62" s="903"/>
      <c r="I62" s="903"/>
      <c r="J62" s="903"/>
      <c r="K62" s="903"/>
      <c r="L62" s="903"/>
      <c r="M62" s="615"/>
      <c r="N62" s="615"/>
      <c r="O62" s="615"/>
      <c r="P62" s="615"/>
      <c r="Q62" s="615"/>
      <c r="R62" s="615"/>
      <c r="S62" s="615"/>
      <c r="T62" s="615"/>
      <c r="U62" s="615"/>
      <c r="V62" s="615"/>
      <c r="W62" s="615"/>
      <c r="X62" s="615"/>
      <c r="Y62" s="615"/>
      <c r="Z62" s="615"/>
      <c r="AA62" s="615"/>
      <c r="AB62" s="615"/>
      <c r="AC62" s="615"/>
      <c r="AD62" s="615"/>
      <c r="AE62" s="69"/>
      <c r="AF62" s="70"/>
      <c r="AG62" s="74">
        <f t="shared" si="2"/>
        <v>0</v>
      </c>
      <c r="CN62" s="70"/>
      <c r="DS62" s="70"/>
    </row>
    <row r="63" spans="1:123" s="74" customFormat="1" ht="15" customHeight="1" x14ac:dyDescent="0.2">
      <c r="A63" s="68"/>
      <c r="B63" s="69"/>
      <c r="C63" s="85" t="s">
        <v>51</v>
      </c>
      <c r="D63" s="903"/>
      <c r="E63" s="903"/>
      <c r="F63" s="903"/>
      <c r="G63" s="903"/>
      <c r="H63" s="903"/>
      <c r="I63" s="903"/>
      <c r="J63" s="903"/>
      <c r="K63" s="903"/>
      <c r="L63" s="903"/>
      <c r="M63" s="615"/>
      <c r="N63" s="615"/>
      <c r="O63" s="615"/>
      <c r="P63" s="615"/>
      <c r="Q63" s="615"/>
      <c r="R63" s="615"/>
      <c r="S63" s="615"/>
      <c r="T63" s="615"/>
      <c r="U63" s="615"/>
      <c r="V63" s="615"/>
      <c r="W63" s="615"/>
      <c r="X63" s="615"/>
      <c r="Y63" s="615"/>
      <c r="Z63" s="615"/>
      <c r="AA63" s="615"/>
      <c r="AB63" s="615"/>
      <c r="AC63" s="615"/>
      <c r="AD63" s="615"/>
      <c r="AE63" s="69"/>
      <c r="AF63" s="70"/>
      <c r="AG63" s="74">
        <f t="shared" si="2"/>
        <v>0</v>
      </c>
      <c r="CN63" s="70"/>
      <c r="DS63" s="70"/>
    </row>
    <row r="64" spans="1:123" s="74" customFormat="1" ht="15" customHeight="1" x14ac:dyDescent="0.2">
      <c r="A64" s="68"/>
      <c r="B64" s="69"/>
      <c r="C64" s="85" t="s">
        <v>52</v>
      </c>
      <c r="D64" s="903"/>
      <c r="E64" s="903"/>
      <c r="F64" s="903"/>
      <c r="G64" s="903"/>
      <c r="H64" s="903"/>
      <c r="I64" s="903"/>
      <c r="J64" s="903"/>
      <c r="K64" s="903"/>
      <c r="L64" s="903"/>
      <c r="M64" s="615"/>
      <c r="N64" s="615"/>
      <c r="O64" s="615"/>
      <c r="P64" s="615"/>
      <c r="Q64" s="615"/>
      <c r="R64" s="615"/>
      <c r="S64" s="615"/>
      <c r="T64" s="615"/>
      <c r="U64" s="615"/>
      <c r="V64" s="615"/>
      <c r="W64" s="615"/>
      <c r="X64" s="615"/>
      <c r="Y64" s="615"/>
      <c r="Z64" s="615"/>
      <c r="AA64" s="615"/>
      <c r="AB64" s="615"/>
      <c r="AC64" s="615"/>
      <c r="AD64" s="615"/>
      <c r="AE64" s="69"/>
      <c r="AF64" s="70"/>
      <c r="AG64" s="74">
        <f t="shared" si="2"/>
        <v>0</v>
      </c>
      <c r="CN64" s="70"/>
      <c r="DS64" s="70"/>
    </row>
    <row r="65" spans="1:123" s="74" customFormat="1" ht="15" customHeight="1" x14ac:dyDescent="0.2">
      <c r="A65" s="68"/>
      <c r="B65" s="69"/>
      <c r="C65" s="69"/>
      <c r="D65" s="69"/>
      <c r="E65" s="69"/>
      <c r="F65" s="69"/>
      <c r="G65" s="69"/>
      <c r="H65" s="69"/>
      <c r="I65" s="69"/>
      <c r="J65" s="69"/>
      <c r="K65" s="69"/>
      <c r="L65" s="69"/>
      <c r="M65" s="69"/>
      <c r="N65" s="69"/>
      <c r="O65" s="69"/>
      <c r="P65" s="69"/>
      <c r="Q65" s="69"/>
      <c r="R65" s="69"/>
      <c r="S65" s="69"/>
      <c r="T65" s="69"/>
      <c r="U65" s="69"/>
      <c r="V65" s="69"/>
      <c r="W65" s="69"/>
      <c r="X65" s="69"/>
      <c r="Y65" s="69"/>
      <c r="Z65" s="69"/>
      <c r="AA65" s="69"/>
      <c r="AB65" s="69"/>
      <c r="AC65" s="69"/>
      <c r="AD65" s="69"/>
      <c r="AE65" s="69"/>
      <c r="AF65" s="70"/>
      <c r="AG65" s="74">
        <f>SUM(AG40:AG64)</f>
        <v>0</v>
      </c>
      <c r="CN65" s="70"/>
      <c r="DS65" s="70"/>
    </row>
    <row r="66" spans="1:123" s="74" customFormat="1" ht="24" customHeight="1" x14ac:dyDescent="0.2">
      <c r="A66" s="68"/>
      <c r="B66" s="69"/>
      <c r="C66" s="491" t="s">
        <v>1402</v>
      </c>
      <c r="D66" s="491"/>
      <c r="E66" s="491"/>
      <c r="F66" s="491"/>
      <c r="G66" s="491"/>
      <c r="H66" s="491"/>
      <c r="I66" s="491"/>
      <c r="J66" s="491"/>
      <c r="K66" s="491"/>
      <c r="L66" s="491"/>
      <c r="M66" s="491"/>
      <c r="N66" s="491"/>
      <c r="O66" s="491"/>
      <c r="P66" s="491"/>
      <c r="Q66" s="491"/>
      <c r="R66" s="491"/>
      <c r="S66" s="491"/>
      <c r="T66" s="86"/>
      <c r="U66" s="608" t="s">
        <v>1412</v>
      </c>
      <c r="V66" s="608"/>
      <c r="W66" s="608"/>
      <c r="X66" s="608"/>
      <c r="Y66" s="608"/>
      <c r="Z66" s="608"/>
      <c r="AA66" s="608"/>
      <c r="AB66" s="608"/>
      <c r="AC66" s="608"/>
      <c r="AD66" s="608"/>
      <c r="AE66" s="69"/>
      <c r="AF66" s="70"/>
      <c r="CN66" s="70"/>
      <c r="DS66" s="70"/>
    </row>
    <row r="67" spans="1:123" s="74" customFormat="1" ht="15" customHeight="1" x14ac:dyDescent="0.2">
      <c r="A67" s="68"/>
      <c r="B67" s="69"/>
      <c r="C67" s="87" t="s">
        <v>28</v>
      </c>
      <c r="D67" s="650" t="s">
        <v>53</v>
      </c>
      <c r="E67" s="650"/>
      <c r="F67" s="650"/>
      <c r="G67" s="650"/>
      <c r="H67" s="650"/>
      <c r="I67" s="650"/>
      <c r="J67" s="650"/>
      <c r="K67" s="650"/>
      <c r="L67" s="650"/>
      <c r="M67" s="650"/>
      <c r="N67" s="650"/>
      <c r="O67" s="650"/>
      <c r="P67" s="650"/>
      <c r="Q67" s="650"/>
      <c r="R67" s="650"/>
      <c r="S67" s="650"/>
      <c r="T67" s="86"/>
      <c r="U67" s="88" t="s">
        <v>28</v>
      </c>
      <c r="V67" s="904" t="s">
        <v>67</v>
      </c>
      <c r="W67" s="905"/>
      <c r="X67" s="905"/>
      <c r="Y67" s="905"/>
      <c r="Z67" s="905"/>
      <c r="AA67" s="905"/>
      <c r="AB67" s="905"/>
      <c r="AC67" s="905"/>
      <c r="AD67" s="906"/>
      <c r="AE67" s="69"/>
      <c r="AF67" s="70"/>
      <c r="CN67" s="70"/>
      <c r="DS67" s="70"/>
    </row>
    <row r="68" spans="1:123" s="74" customFormat="1" ht="15" customHeight="1" x14ac:dyDescent="0.2">
      <c r="A68" s="68"/>
      <c r="B68" s="69"/>
      <c r="C68" s="85" t="s">
        <v>29</v>
      </c>
      <c r="D68" s="650" t="s">
        <v>57</v>
      </c>
      <c r="E68" s="650"/>
      <c r="F68" s="650"/>
      <c r="G68" s="650"/>
      <c r="H68" s="650"/>
      <c r="I68" s="650"/>
      <c r="J68" s="650"/>
      <c r="K68" s="650"/>
      <c r="L68" s="650"/>
      <c r="M68" s="650"/>
      <c r="N68" s="650"/>
      <c r="O68" s="650"/>
      <c r="P68" s="650"/>
      <c r="Q68" s="650"/>
      <c r="R68" s="650"/>
      <c r="S68" s="650"/>
      <c r="T68" s="86"/>
      <c r="U68" s="88" t="s">
        <v>29</v>
      </c>
      <c r="V68" s="904" t="s">
        <v>68</v>
      </c>
      <c r="W68" s="905"/>
      <c r="X68" s="905"/>
      <c r="Y68" s="905"/>
      <c r="Z68" s="905"/>
      <c r="AA68" s="905"/>
      <c r="AB68" s="905"/>
      <c r="AC68" s="905"/>
      <c r="AD68" s="906"/>
      <c r="AE68" s="69"/>
      <c r="AF68" s="70"/>
      <c r="CN68" s="70"/>
      <c r="DS68" s="70"/>
    </row>
    <row r="69" spans="1:123" s="74" customFormat="1" ht="15" customHeight="1" x14ac:dyDescent="0.2">
      <c r="A69" s="68"/>
      <c r="B69" s="69"/>
      <c r="C69" s="85" t="s">
        <v>30</v>
      </c>
      <c r="D69" s="650" t="s">
        <v>61</v>
      </c>
      <c r="E69" s="650"/>
      <c r="F69" s="650"/>
      <c r="G69" s="650"/>
      <c r="H69" s="650"/>
      <c r="I69" s="650"/>
      <c r="J69" s="650"/>
      <c r="K69" s="650"/>
      <c r="L69" s="650"/>
      <c r="M69" s="650"/>
      <c r="N69" s="650"/>
      <c r="O69" s="650"/>
      <c r="P69" s="650"/>
      <c r="Q69" s="650"/>
      <c r="R69" s="650"/>
      <c r="S69" s="650"/>
      <c r="T69" s="86"/>
      <c r="U69" s="88" t="s">
        <v>30</v>
      </c>
      <c r="V69" s="904" t="s">
        <v>69</v>
      </c>
      <c r="W69" s="905"/>
      <c r="X69" s="905"/>
      <c r="Y69" s="905"/>
      <c r="Z69" s="905"/>
      <c r="AA69" s="905"/>
      <c r="AB69" s="905"/>
      <c r="AC69" s="905"/>
      <c r="AD69" s="906"/>
      <c r="AE69" s="69"/>
      <c r="AF69" s="70"/>
      <c r="CN69" s="70"/>
      <c r="DS69" s="70"/>
    </row>
    <row r="70" spans="1:123" s="74" customFormat="1" ht="15" customHeight="1" x14ac:dyDescent="0.2">
      <c r="A70" s="68"/>
      <c r="B70" s="69"/>
      <c r="C70" s="85" t="s">
        <v>31</v>
      </c>
      <c r="D70" s="650" t="s">
        <v>54</v>
      </c>
      <c r="E70" s="650"/>
      <c r="F70" s="650"/>
      <c r="G70" s="650"/>
      <c r="H70" s="650"/>
      <c r="I70" s="650"/>
      <c r="J70" s="650"/>
      <c r="K70" s="650"/>
      <c r="L70" s="650"/>
      <c r="M70" s="650"/>
      <c r="N70" s="650"/>
      <c r="O70" s="650"/>
      <c r="P70" s="650"/>
      <c r="Q70" s="650"/>
      <c r="R70" s="650"/>
      <c r="S70" s="650"/>
      <c r="T70" s="86"/>
      <c r="U70" s="88" t="s">
        <v>31</v>
      </c>
      <c r="V70" s="904" t="s">
        <v>70</v>
      </c>
      <c r="W70" s="905"/>
      <c r="X70" s="905"/>
      <c r="Y70" s="905"/>
      <c r="Z70" s="905"/>
      <c r="AA70" s="905"/>
      <c r="AB70" s="905"/>
      <c r="AC70" s="905"/>
      <c r="AD70" s="906"/>
      <c r="AE70" s="69"/>
      <c r="AF70" s="70"/>
      <c r="CN70" s="70"/>
      <c r="DS70" s="70"/>
    </row>
    <row r="71" spans="1:123" s="74" customFormat="1" ht="15" customHeight="1" x14ac:dyDescent="0.2">
      <c r="A71" s="68"/>
      <c r="B71" s="69"/>
      <c r="C71" s="85" t="s">
        <v>32</v>
      </c>
      <c r="D71" s="650" t="s">
        <v>58</v>
      </c>
      <c r="E71" s="650"/>
      <c r="F71" s="650"/>
      <c r="G71" s="650"/>
      <c r="H71" s="650"/>
      <c r="I71" s="650"/>
      <c r="J71" s="650"/>
      <c r="K71" s="650"/>
      <c r="L71" s="650"/>
      <c r="M71" s="650"/>
      <c r="N71" s="650"/>
      <c r="O71" s="650"/>
      <c r="P71" s="650"/>
      <c r="Q71" s="650"/>
      <c r="R71" s="650"/>
      <c r="S71" s="650"/>
      <c r="T71" s="86"/>
      <c r="U71" s="88" t="s">
        <v>32</v>
      </c>
      <c r="V71" s="904" t="s">
        <v>71</v>
      </c>
      <c r="W71" s="905"/>
      <c r="X71" s="905"/>
      <c r="Y71" s="905"/>
      <c r="Z71" s="905"/>
      <c r="AA71" s="905"/>
      <c r="AB71" s="905"/>
      <c r="AC71" s="905"/>
      <c r="AD71" s="906"/>
      <c r="AE71" s="69"/>
      <c r="AF71" s="70"/>
      <c r="CN71" s="70"/>
      <c r="DS71" s="70"/>
    </row>
    <row r="72" spans="1:123" s="74" customFormat="1" ht="15" customHeight="1" x14ac:dyDescent="0.2">
      <c r="A72" s="68"/>
      <c r="B72" s="69"/>
      <c r="C72" s="85" t="s">
        <v>33</v>
      </c>
      <c r="D72" s="650" t="s">
        <v>62</v>
      </c>
      <c r="E72" s="650"/>
      <c r="F72" s="650"/>
      <c r="G72" s="650"/>
      <c r="H72" s="650"/>
      <c r="I72" s="650"/>
      <c r="J72" s="650"/>
      <c r="K72" s="650"/>
      <c r="L72" s="650"/>
      <c r="M72" s="650"/>
      <c r="N72" s="650"/>
      <c r="O72" s="650"/>
      <c r="P72" s="650"/>
      <c r="Q72" s="650"/>
      <c r="R72" s="650"/>
      <c r="S72" s="650"/>
      <c r="T72" s="86"/>
      <c r="U72" s="88" t="s">
        <v>33</v>
      </c>
      <c r="V72" s="904" t="s">
        <v>1413</v>
      </c>
      <c r="W72" s="905"/>
      <c r="X72" s="905"/>
      <c r="Y72" s="905"/>
      <c r="Z72" s="905"/>
      <c r="AA72" s="905"/>
      <c r="AB72" s="905"/>
      <c r="AC72" s="905"/>
      <c r="AD72" s="906"/>
      <c r="AE72" s="69"/>
      <c r="AF72" s="70"/>
      <c r="CN72" s="70"/>
      <c r="DS72" s="70"/>
    </row>
    <row r="73" spans="1:123" s="74" customFormat="1" ht="15" customHeight="1" x14ac:dyDescent="0.2">
      <c r="A73" s="68"/>
      <c r="B73" s="69"/>
      <c r="C73" s="85" t="s">
        <v>34</v>
      </c>
      <c r="D73" s="650" t="s">
        <v>55</v>
      </c>
      <c r="E73" s="650"/>
      <c r="F73" s="650"/>
      <c r="G73" s="650"/>
      <c r="H73" s="650"/>
      <c r="I73" s="650"/>
      <c r="J73" s="650"/>
      <c r="K73" s="650"/>
      <c r="L73" s="650"/>
      <c r="M73" s="650"/>
      <c r="N73" s="650"/>
      <c r="O73" s="650"/>
      <c r="P73" s="650"/>
      <c r="Q73" s="650"/>
      <c r="R73" s="650"/>
      <c r="S73" s="650"/>
      <c r="T73" s="86"/>
      <c r="U73" s="88" t="s">
        <v>34</v>
      </c>
      <c r="V73" s="904" t="s">
        <v>72</v>
      </c>
      <c r="W73" s="905"/>
      <c r="X73" s="905"/>
      <c r="Y73" s="905"/>
      <c r="Z73" s="905"/>
      <c r="AA73" s="905"/>
      <c r="AB73" s="905"/>
      <c r="AC73" s="905"/>
      <c r="AD73" s="906"/>
      <c r="AE73" s="69"/>
      <c r="AF73" s="70"/>
      <c r="CN73" s="70"/>
      <c r="DS73" s="70"/>
    </row>
    <row r="74" spans="1:123" s="74" customFormat="1" ht="15" customHeight="1" x14ac:dyDescent="0.2">
      <c r="A74" s="68"/>
      <c r="B74" s="69"/>
      <c r="C74" s="85" t="s">
        <v>35</v>
      </c>
      <c r="D74" s="650" t="s">
        <v>59</v>
      </c>
      <c r="E74" s="650"/>
      <c r="F74" s="650"/>
      <c r="G74" s="650"/>
      <c r="H74" s="650"/>
      <c r="I74" s="650"/>
      <c r="J74" s="650"/>
      <c r="K74" s="650"/>
      <c r="L74" s="650"/>
      <c r="M74" s="650"/>
      <c r="N74" s="650"/>
      <c r="O74" s="650"/>
      <c r="P74" s="650"/>
      <c r="Q74" s="650"/>
      <c r="R74" s="650"/>
      <c r="S74" s="650"/>
      <c r="T74" s="86"/>
      <c r="U74" s="88" t="s">
        <v>36</v>
      </c>
      <c r="V74" s="904" t="s">
        <v>66</v>
      </c>
      <c r="W74" s="905"/>
      <c r="X74" s="905"/>
      <c r="Y74" s="905"/>
      <c r="Z74" s="905"/>
      <c r="AA74" s="905"/>
      <c r="AB74" s="905"/>
      <c r="AC74" s="905"/>
      <c r="AD74" s="906"/>
      <c r="AE74" s="69"/>
      <c r="AF74" s="70"/>
      <c r="CN74" s="70"/>
      <c r="DS74" s="70"/>
    </row>
    <row r="75" spans="1:123" s="74" customFormat="1" ht="15" customHeight="1" x14ac:dyDescent="0.2">
      <c r="A75" s="68"/>
      <c r="B75" s="69"/>
      <c r="C75" s="85" t="s">
        <v>36</v>
      </c>
      <c r="D75" s="650" t="s">
        <v>63</v>
      </c>
      <c r="E75" s="650"/>
      <c r="F75" s="650"/>
      <c r="G75" s="650"/>
      <c r="H75" s="650"/>
      <c r="I75" s="650"/>
      <c r="J75" s="650"/>
      <c r="K75" s="650"/>
      <c r="L75" s="650"/>
      <c r="M75" s="650"/>
      <c r="N75" s="650"/>
      <c r="O75" s="650"/>
      <c r="P75" s="650"/>
      <c r="Q75" s="650"/>
      <c r="R75" s="650"/>
      <c r="S75" s="650"/>
      <c r="T75" s="89"/>
      <c r="U75" s="89"/>
      <c r="V75" s="89"/>
      <c r="W75" s="89"/>
      <c r="X75" s="89"/>
      <c r="Y75" s="69"/>
      <c r="Z75" s="69"/>
      <c r="AA75" s="69"/>
      <c r="AB75" s="69"/>
      <c r="AC75" s="69"/>
      <c r="AD75" s="69"/>
      <c r="AE75" s="69"/>
      <c r="AF75" s="70"/>
      <c r="CN75" s="70"/>
      <c r="DS75" s="70"/>
    </row>
    <row r="76" spans="1:123" s="74" customFormat="1" ht="24" customHeight="1" x14ac:dyDescent="0.2">
      <c r="A76" s="68"/>
      <c r="B76" s="69"/>
      <c r="C76" s="85" t="s">
        <v>37</v>
      </c>
      <c r="D76" s="650" t="s">
        <v>56</v>
      </c>
      <c r="E76" s="650"/>
      <c r="F76" s="650"/>
      <c r="G76" s="650"/>
      <c r="H76" s="650"/>
      <c r="I76" s="650"/>
      <c r="J76" s="650"/>
      <c r="K76" s="650"/>
      <c r="L76" s="650"/>
      <c r="M76" s="650"/>
      <c r="N76" s="650"/>
      <c r="O76" s="650"/>
      <c r="P76" s="650"/>
      <c r="Q76" s="650"/>
      <c r="R76" s="650"/>
      <c r="S76" s="650"/>
      <c r="T76" s="69"/>
      <c r="U76" s="608" t="s">
        <v>1550</v>
      </c>
      <c r="V76" s="608"/>
      <c r="W76" s="608"/>
      <c r="X76" s="608"/>
      <c r="Y76" s="608"/>
      <c r="Z76" s="608"/>
      <c r="AA76" s="608"/>
      <c r="AB76" s="608"/>
      <c r="AC76" s="608"/>
      <c r="AD76" s="608"/>
      <c r="AE76" s="69"/>
      <c r="AF76" s="70"/>
      <c r="CN76" s="70"/>
      <c r="DS76" s="70"/>
    </row>
    <row r="77" spans="1:123" s="74" customFormat="1" ht="15" customHeight="1" x14ac:dyDescent="0.2">
      <c r="A77" s="68"/>
      <c r="B77" s="69"/>
      <c r="C77" s="85" t="s">
        <v>40</v>
      </c>
      <c r="D77" s="650" t="s">
        <v>60</v>
      </c>
      <c r="E77" s="650"/>
      <c r="F77" s="650"/>
      <c r="G77" s="650"/>
      <c r="H77" s="650"/>
      <c r="I77" s="650"/>
      <c r="J77" s="650"/>
      <c r="K77" s="650"/>
      <c r="L77" s="650"/>
      <c r="M77" s="650"/>
      <c r="N77" s="650"/>
      <c r="O77" s="650"/>
      <c r="P77" s="650"/>
      <c r="Q77" s="650"/>
      <c r="R77" s="650"/>
      <c r="S77" s="650"/>
      <c r="T77" s="69"/>
      <c r="U77" s="88" t="s">
        <v>28</v>
      </c>
      <c r="V77" s="904" t="s">
        <v>73</v>
      </c>
      <c r="W77" s="905"/>
      <c r="X77" s="905"/>
      <c r="Y77" s="905"/>
      <c r="Z77" s="905"/>
      <c r="AA77" s="905"/>
      <c r="AB77" s="905"/>
      <c r="AC77" s="905"/>
      <c r="AD77" s="906"/>
      <c r="AE77" s="69"/>
      <c r="AF77" s="70"/>
      <c r="CN77" s="70"/>
      <c r="DS77" s="70"/>
    </row>
    <row r="78" spans="1:123" s="74" customFormat="1" ht="15" customHeight="1" x14ac:dyDescent="0.2">
      <c r="A78" s="68"/>
      <c r="B78" s="69"/>
      <c r="C78" s="85" t="s">
        <v>38</v>
      </c>
      <c r="D78" s="650" t="s">
        <v>64</v>
      </c>
      <c r="E78" s="650"/>
      <c r="F78" s="650"/>
      <c r="G78" s="650"/>
      <c r="H78" s="650"/>
      <c r="I78" s="650"/>
      <c r="J78" s="650"/>
      <c r="K78" s="650"/>
      <c r="L78" s="650"/>
      <c r="M78" s="650"/>
      <c r="N78" s="650"/>
      <c r="O78" s="650"/>
      <c r="P78" s="650"/>
      <c r="Q78" s="650"/>
      <c r="R78" s="650"/>
      <c r="S78" s="650"/>
      <c r="T78" s="69"/>
      <c r="U78" s="88" t="s">
        <v>29</v>
      </c>
      <c r="V78" s="904" t="s">
        <v>74</v>
      </c>
      <c r="W78" s="905"/>
      <c r="X78" s="905"/>
      <c r="Y78" s="905"/>
      <c r="Z78" s="905"/>
      <c r="AA78" s="905"/>
      <c r="AB78" s="905"/>
      <c r="AC78" s="905"/>
      <c r="AD78" s="906"/>
      <c r="AE78" s="69"/>
      <c r="AF78" s="70"/>
      <c r="CN78" s="70"/>
      <c r="DS78" s="70"/>
    </row>
    <row r="79" spans="1:123" s="74" customFormat="1" ht="15" customHeight="1" x14ac:dyDescent="0.2">
      <c r="A79" s="68"/>
      <c r="B79" s="69"/>
      <c r="C79" s="85" t="s">
        <v>39</v>
      </c>
      <c r="D79" s="650" t="s">
        <v>1403</v>
      </c>
      <c r="E79" s="650"/>
      <c r="F79" s="650"/>
      <c r="G79" s="650"/>
      <c r="H79" s="650"/>
      <c r="I79" s="650"/>
      <c r="J79" s="650"/>
      <c r="K79" s="650"/>
      <c r="L79" s="650"/>
      <c r="M79" s="650"/>
      <c r="N79" s="650"/>
      <c r="O79" s="650"/>
      <c r="P79" s="650"/>
      <c r="Q79" s="650"/>
      <c r="R79" s="650"/>
      <c r="S79" s="650"/>
      <c r="T79" s="69"/>
      <c r="U79" s="88" t="s">
        <v>30</v>
      </c>
      <c r="V79" s="904" t="s">
        <v>1551</v>
      </c>
      <c r="W79" s="905"/>
      <c r="X79" s="905"/>
      <c r="Y79" s="905"/>
      <c r="Z79" s="905"/>
      <c r="AA79" s="905"/>
      <c r="AB79" s="905"/>
      <c r="AC79" s="905"/>
      <c r="AD79" s="906"/>
      <c r="AE79" s="69"/>
      <c r="AF79" s="70"/>
      <c r="CN79" s="70"/>
      <c r="DS79" s="70"/>
    </row>
    <row r="80" spans="1:123" s="74" customFormat="1" ht="15" customHeight="1" x14ac:dyDescent="0.2">
      <c r="A80" s="68"/>
      <c r="B80" s="69"/>
      <c r="C80" s="85" t="s">
        <v>41</v>
      </c>
      <c r="D80" s="650" t="s">
        <v>1404</v>
      </c>
      <c r="E80" s="650"/>
      <c r="F80" s="650"/>
      <c r="G80" s="650"/>
      <c r="H80" s="650"/>
      <c r="I80" s="650"/>
      <c r="J80" s="650"/>
      <c r="K80" s="650"/>
      <c r="L80" s="650"/>
      <c r="M80" s="650"/>
      <c r="N80" s="650"/>
      <c r="O80" s="650"/>
      <c r="P80" s="650"/>
      <c r="Q80" s="650"/>
      <c r="R80" s="650"/>
      <c r="S80" s="650"/>
      <c r="T80" s="69"/>
      <c r="U80" s="88" t="s">
        <v>31</v>
      </c>
      <c r="V80" s="904" t="s">
        <v>1409</v>
      </c>
      <c r="W80" s="905"/>
      <c r="X80" s="905"/>
      <c r="Y80" s="905"/>
      <c r="Z80" s="905"/>
      <c r="AA80" s="905"/>
      <c r="AB80" s="905"/>
      <c r="AC80" s="905"/>
      <c r="AD80" s="906"/>
      <c r="AE80" s="69"/>
      <c r="AF80" s="70"/>
      <c r="CN80" s="70"/>
      <c r="DS80" s="70"/>
    </row>
    <row r="81" spans="1:123" s="74" customFormat="1" ht="15" customHeight="1" x14ac:dyDescent="0.2">
      <c r="A81" s="68"/>
      <c r="B81" s="69"/>
      <c r="C81" s="85" t="s">
        <v>42</v>
      </c>
      <c r="D81" s="650" t="s">
        <v>1405</v>
      </c>
      <c r="E81" s="650"/>
      <c r="F81" s="650"/>
      <c r="G81" s="650"/>
      <c r="H81" s="650"/>
      <c r="I81" s="650"/>
      <c r="J81" s="650"/>
      <c r="K81" s="650"/>
      <c r="L81" s="650"/>
      <c r="M81" s="650"/>
      <c r="N81" s="650"/>
      <c r="O81" s="650"/>
      <c r="P81" s="650"/>
      <c r="Q81" s="650"/>
      <c r="R81" s="650"/>
      <c r="S81" s="650"/>
      <c r="T81" s="69"/>
      <c r="U81" s="88" t="s">
        <v>32</v>
      </c>
      <c r="V81" s="904" t="s">
        <v>1410</v>
      </c>
      <c r="W81" s="905"/>
      <c r="X81" s="905"/>
      <c r="Y81" s="905"/>
      <c r="Z81" s="905"/>
      <c r="AA81" s="905"/>
      <c r="AB81" s="905"/>
      <c r="AC81" s="905"/>
      <c r="AD81" s="906"/>
      <c r="AE81" s="69"/>
      <c r="AF81" s="70"/>
      <c r="CN81" s="70"/>
      <c r="DS81" s="70"/>
    </row>
    <row r="82" spans="1:123" s="74" customFormat="1" ht="15" customHeight="1" x14ac:dyDescent="0.2">
      <c r="A82" s="68"/>
      <c r="B82" s="69"/>
      <c r="C82" s="85" t="s">
        <v>43</v>
      </c>
      <c r="D82" s="650" t="s">
        <v>1004</v>
      </c>
      <c r="E82" s="650"/>
      <c r="F82" s="650"/>
      <c r="G82" s="650"/>
      <c r="H82" s="650"/>
      <c r="I82" s="650"/>
      <c r="J82" s="650"/>
      <c r="K82" s="650"/>
      <c r="L82" s="650"/>
      <c r="M82" s="650"/>
      <c r="N82" s="650"/>
      <c r="O82" s="650"/>
      <c r="P82" s="650"/>
      <c r="Q82" s="650"/>
      <c r="R82" s="650"/>
      <c r="S82" s="650"/>
      <c r="T82" s="69"/>
      <c r="U82" s="88" t="s">
        <v>36</v>
      </c>
      <c r="V82" s="904" t="s">
        <v>66</v>
      </c>
      <c r="W82" s="905"/>
      <c r="X82" s="905"/>
      <c r="Y82" s="905"/>
      <c r="Z82" s="905"/>
      <c r="AA82" s="905"/>
      <c r="AB82" s="905"/>
      <c r="AC82" s="905"/>
      <c r="AD82" s="906"/>
      <c r="AE82" s="69"/>
      <c r="AF82" s="70"/>
      <c r="CN82" s="70"/>
      <c r="DS82" s="70"/>
    </row>
    <row r="83" spans="1:123" s="74" customFormat="1" ht="15" customHeight="1" x14ac:dyDescent="0.2">
      <c r="A83" s="68"/>
      <c r="B83" s="69"/>
      <c r="C83" s="85" t="s">
        <v>44</v>
      </c>
      <c r="D83" s="904" t="s">
        <v>1406</v>
      </c>
      <c r="E83" s="905"/>
      <c r="F83" s="905"/>
      <c r="G83" s="905"/>
      <c r="H83" s="905"/>
      <c r="I83" s="905"/>
      <c r="J83" s="905"/>
      <c r="K83" s="905"/>
      <c r="L83" s="905"/>
      <c r="M83" s="905"/>
      <c r="N83" s="905"/>
      <c r="O83" s="905"/>
      <c r="P83" s="905"/>
      <c r="Q83" s="905"/>
      <c r="R83" s="905"/>
      <c r="S83" s="906"/>
      <c r="T83" s="69"/>
      <c r="U83" s="69"/>
      <c r="V83" s="69"/>
      <c r="W83" s="69"/>
      <c r="X83" s="69"/>
      <c r="Y83" s="69"/>
      <c r="Z83" s="69"/>
      <c r="AA83" s="69"/>
      <c r="AB83" s="69"/>
      <c r="AC83" s="69"/>
      <c r="AD83" s="69"/>
      <c r="AE83" s="69"/>
      <c r="AF83" s="70"/>
      <c r="CN83" s="70"/>
      <c r="DS83" s="70"/>
    </row>
    <row r="84" spans="1:123" s="74" customFormat="1" ht="15" customHeight="1" x14ac:dyDescent="0.2">
      <c r="A84" s="68"/>
      <c r="B84" s="69"/>
      <c r="C84" s="85" t="s">
        <v>45</v>
      </c>
      <c r="D84" s="904" t="s">
        <v>1407</v>
      </c>
      <c r="E84" s="905"/>
      <c r="F84" s="905"/>
      <c r="G84" s="905"/>
      <c r="H84" s="905"/>
      <c r="I84" s="905"/>
      <c r="J84" s="905"/>
      <c r="K84" s="905"/>
      <c r="L84" s="905"/>
      <c r="M84" s="905"/>
      <c r="N84" s="905"/>
      <c r="O84" s="905"/>
      <c r="P84" s="905"/>
      <c r="Q84" s="905"/>
      <c r="R84" s="905"/>
      <c r="S84" s="906"/>
      <c r="T84" s="69"/>
      <c r="U84" s="69"/>
      <c r="V84" s="69"/>
      <c r="W84" s="69"/>
      <c r="X84" s="69"/>
      <c r="Y84" s="69"/>
      <c r="Z84" s="69"/>
      <c r="AA84" s="69"/>
      <c r="AB84" s="69"/>
      <c r="AC84" s="69"/>
      <c r="AD84" s="69"/>
      <c r="AE84" s="69"/>
      <c r="AF84" s="70"/>
      <c r="CN84" s="70"/>
      <c r="DS84" s="70"/>
    </row>
    <row r="85" spans="1:123" s="74" customFormat="1" ht="15" customHeight="1" x14ac:dyDescent="0.2">
      <c r="A85" s="68"/>
      <c r="B85" s="69"/>
      <c r="C85" s="85" t="s">
        <v>46</v>
      </c>
      <c r="D85" s="904" t="s">
        <v>1408</v>
      </c>
      <c r="E85" s="905"/>
      <c r="F85" s="905"/>
      <c r="G85" s="905"/>
      <c r="H85" s="905"/>
      <c r="I85" s="905"/>
      <c r="J85" s="905"/>
      <c r="K85" s="905"/>
      <c r="L85" s="905"/>
      <c r="M85" s="905"/>
      <c r="N85" s="905"/>
      <c r="O85" s="905"/>
      <c r="P85" s="905"/>
      <c r="Q85" s="905"/>
      <c r="R85" s="905"/>
      <c r="S85" s="906"/>
      <c r="T85" s="69"/>
      <c r="U85" s="69"/>
      <c r="V85" s="69"/>
      <c r="W85" s="69"/>
      <c r="X85" s="69"/>
      <c r="Y85" s="69"/>
      <c r="Z85" s="69"/>
      <c r="AA85" s="69"/>
      <c r="AB85" s="69"/>
      <c r="AC85" s="69"/>
      <c r="AD85" s="69"/>
      <c r="AE85" s="69"/>
      <c r="AF85" s="70"/>
      <c r="CN85" s="70"/>
      <c r="DS85" s="70"/>
    </row>
    <row r="86" spans="1:123" s="74" customFormat="1" ht="15" customHeight="1" x14ac:dyDescent="0.2">
      <c r="A86" s="68"/>
      <c r="B86" s="69"/>
      <c r="C86" s="85" t="s">
        <v>65</v>
      </c>
      <c r="D86" s="650" t="s">
        <v>66</v>
      </c>
      <c r="E86" s="650"/>
      <c r="F86" s="650"/>
      <c r="G86" s="650"/>
      <c r="H86" s="650"/>
      <c r="I86" s="650"/>
      <c r="J86" s="650"/>
      <c r="K86" s="650"/>
      <c r="L86" s="650"/>
      <c r="M86" s="650"/>
      <c r="N86" s="650"/>
      <c r="O86" s="650"/>
      <c r="P86" s="650"/>
      <c r="Q86" s="650"/>
      <c r="R86" s="650"/>
      <c r="S86" s="650"/>
      <c r="T86" s="69"/>
      <c r="U86" s="69"/>
      <c r="V86" s="69"/>
      <c r="W86" s="69"/>
      <c r="X86" s="69"/>
      <c r="Y86" s="69"/>
      <c r="Z86" s="69"/>
      <c r="AA86" s="69"/>
      <c r="AB86" s="69"/>
      <c r="AC86" s="69"/>
      <c r="AD86" s="69"/>
      <c r="AE86" s="69"/>
      <c r="AF86" s="70"/>
      <c r="CN86" s="70"/>
      <c r="DS86" s="70"/>
    </row>
    <row r="87" spans="1:123" s="74" customFormat="1" ht="15" customHeight="1" x14ac:dyDescent="0.2">
      <c r="A87" s="68"/>
      <c r="B87" s="69"/>
      <c r="C87" s="69"/>
      <c r="D87" s="69"/>
      <c r="E87" s="69"/>
      <c r="F87" s="69"/>
      <c r="G87" s="69"/>
      <c r="H87" s="69"/>
      <c r="I87" s="69"/>
      <c r="J87" s="69"/>
      <c r="K87" s="69"/>
      <c r="L87" s="69"/>
      <c r="M87" s="69"/>
      <c r="N87" s="69"/>
      <c r="O87" s="69"/>
      <c r="P87" s="69"/>
      <c r="Q87" s="69"/>
      <c r="R87" s="69"/>
      <c r="S87" s="69"/>
      <c r="T87" s="69"/>
      <c r="U87" s="69"/>
      <c r="V87" s="69"/>
      <c r="W87" s="69"/>
      <c r="X87" s="69"/>
      <c r="Y87" s="69"/>
      <c r="Z87" s="69"/>
      <c r="AA87" s="69"/>
      <c r="AB87" s="69"/>
      <c r="AC87" s="69"/>
      <c r="AD87" s="69"/>
      <c r="AE87" s="69"/>
      <c r="AF87" s="70"/>
      <c r="CN87" s="70"/>
      <c r="DS87" s="70"/>
    </row>
    <row r="88" spans="1:123" s="74" customFormat="1" ht="24" customHeight="1" x14ac:dyDescent="0.2">
      <c r="A88" s="68"/>
      <c r="B88" s="69"/>
      <c r="C88" s="620" t="s">
        <v>1084</v>
      </c>
      <c r="D88" s="620"/>
      <c r="E88" s="620"/>
      <c r="F88" s="620"/>
      <c r="G88" s="620"/>
      <c r="H88" s="620"/>
      <c r="I88" s="620"/>
      <c r="J88" s="620"/>
      <c r="K88" s="620"/>
      <c r="L88" s="620"/>
      <c r="M88" s="620"/>
      <c r="N88" s="620"/>
      <c r="O88" s="620"/>
      <c r="P88" s="620"/>
      <c r="Q88" s="620"/>
      <c r="R88" s="620"/>
      <c r="S88" s="620"/>
      <c r="T88" s="620"/>
      <c r="U88" s="620"/>
      <c r="V88" s="620"/>
      <c r="W88" s="620"/>
      <c r="X88" s="620"/>
      <c r="Y88" s="620"/>
      <c r="Z88" s="620"/>
      <c r="AA88" s="620"/>
      <c r="AB88" s="620"/>
      <c r="AC88" s="620"/>
      <c r="AD88" s="620"/>
      <c r="AE88" s="69"/>
      <c r="AF88" s="70"/>
      <c r="CN88" s="70"/>
      <c r="DS88" s="70"/>
    </row>
    <row r="89" spans="1:123" s="74" customFormat="1" ht="60" customHeight="1" x14ac:dyDescent="0.2">
      <c r="A89" s="68"/>
      <c r="B89" s="69"/>
      <c r="C89" s="682"/>
      <c r="D89" s="682"/>
      <c r="E89" s="682"/>
      <c r="F89" s="682"/>
      <c r="G89" s="682"/>
      <c r="H89" s="682"/>
      <c r="I89" s="682"/>
      <c r="J89" s="682"/>
      <c r="K89" s="682"/>
      <c r="L89" s="682"/>
      <c r="M89" s="682"/>
      <c r="N89" s="682"/>
      <c r="O89" s="682"/>
      <c r="P89" s="682"/>
      <c r="Q89" s="682"/>
      <c r="R89" s="682"/>
      <c r="S89" s="682"/>
      <c r="T89" s="682"/>
      <c r="U89" s="682"/>
      <c r="V89" s="682"/>
      <c r="W89" s="682"/>
      <c r="X89" s="682"/>
      <c r="Y89" s="682"/>
      <c r="Z89" s="682"/>
      <c r="AA89" s="682"/>
      <c r="AB89" s="682"/>
      <c r="AC89" s="682"/>
      <c r="AD89" s="682"/>
      <c r="AE89" s="69"/>
      <c r="AF89" s="70"/>
      <c r="CN89" s="70"/>
      <c r="DS89" s="70"/>
    </row>
    <row r="90" spans="1:123" s="74" customFormat="1" ht="15" customHeight="1" x14ac:dyDescent="0.2">
      <c r="A90" s="68"/>
      <c r="B90" s="511" t="str">
        <f>IF(OR(C32="NS",COUNTA(D40:L64)=C32),"","Error: El número de centros penitenciarios registrados es distinto a lo reportado en la pregunta anterior.")</f>
        <v/>
      </c>
      <c r="C90" s="511"/>
      <c r="D90" s="511"/>
      <c r="E90" s="511"/>
      <c r="F90" s="511"/>
      <c r="G90" s="511"/>
      <c r="H90" s="511"/>
      <c r="I90" s="511"/>
      <c r="J90" s="511"/>
      <c r="K90" s="511"/>
      <c r="L90" s="511"/>
      <c r="M90" s="511"/>
      <c r="N90" s="511"/>
      <c r="O90" s="511"/>
      <c r="P90" s="511"/>
      <c r="Q90" s="511"/>
      <c r="R90" s="511"/>
      <c r="S90" s="511"/>
      <c r="T90" s="511"/>
      <c r="U90" s="511"/>
      <c r="V90" s="511"/>
      <c r="W90" s="511"/>
      <c r="X90" s="511"/>
      <c r="Y90" s="511"/>
      <c r="Z90" s="511"/>
      <c r="AA90" s="511"/>
      <c r="AB90" s="511"/>
      <c r="AC90" s="511"/>
      <c r="AD90" s="511"/>
      <c r="AE90" s="69"/>
      <c r="AF90" s="70"/>
      <c r="CN90" s="70"/>
      <c r="DS90" s="70"/>
    </row>
    <row r="91" spans="1:123" s="74" customFormat="1" ht="15" customHeight="1" x14ac:dyDescent="0.2">
      <c r="A91" s="68"/>
      <c r="B91" s="536" t="str">
        <f>IF(AG65=0,"","Error: Debe completar toda la información requerida.")</f>
        <v/>
      </c>
      <c r="C91" s="536"/>
      <c r="D91" s="536"/>
      <c r="E91" s="536"/>
      <c r="F91" s="536"/>
      <c r="G91" s="536"/>
      <c r="H91" s="536"/>
      <c r="I91" s="536"/>
      <c r="J91" s="536"/>
      <c r="K91" s="536"/>
      <c r="L91" s="536"/>
      <c r="M91" s="536"/>
      <c r="N91" s="536"/>
      <c r="O91" s="536"/>
      <c r="P91" s="536"/>
      <c r="Q91" s="536"/>
      <c r="R91" s="536"/>
      <c r="S91" s="536"/>
      <c r="T91" s="536"/>
      <c r="U91" s="536"/>
      <c r="V91" s="536"/>
      <c r="W91" s="536"/>
      <c r="X91" s="536"/>
      <c r="Y91" s="536"/>
      <c r="Z91" s="536"/>
      <c r="AA91" s="536"/>
      <c r="AB91" s="536"/>
      <c r="AC91" s="536"/>
      <c r="AD91" s="536"/>
      <c r="AE91" s="69"/>
      <c r="AF91" s="70"/>
      <c r="CN91" s="70"/>
      <c r="DS91" s="70"/>
    </row>
    <row r="92" spans="1:123" s="74" customFormat="1" ht="15" customHeight="1" x14ac:dyDescent="0.2">
      <c r="A92" s="68"/>
      <c r="B92" s="599"/>
      <c r="C92" s="599"/>
      <c r="D92" s="599"/>
      <c r="E92" s="599"/>
      <c r="F92" s="599"/>
      <c r="G92" s="599"/>
      <c r="H92" s="599"/>
      <c r="I92" s="599"/>
      <c r="J92" s="599"/>
      <c r="K92" s="599"/>
      <c r="L92" s="599"/>
      <c r="M92" s="599"/>
      <c r="N92" s="599"/>
      <c r="O92" s="599"/>
      <c r="P92" s="599"/>
      <c r="Q92" s="599"/>
      <c r="R92" s="599"/>
      <c r="S92" s="599"/>
      <c r="T92" s="599"/>
      <c r="U92" s="599"/>
      <c r="V92" s="599"/>
      <c r="W92" s="599"/>
      <c r="X92" s="599"/>
      <c r="Y92" s="599"/>
      <c r="Z92" s="599"/>
      <c r="AA92" s="599"/>
      <c r="AB92" s="599"/>
      <c r="AC92" s="599"/>
      <c r="AD92" s="599"/>
      <c r="AE92" s="69"/>
      <c r="AF92" s="70"/>
      <c r="CN92" s="70"/>
      <c r="DS92" s="70"/>
    </row>
    <row r="93" spans="1:123" s="74" customFormat="1" ht="24" customHeight="1" x14ac:dyDescent="0.2">
      <c r="A93" s="36" t="s">
        <v>75</v>
      </c>
      <c r="B93" s="636" t="s">
        <v>1414</v>
      </c>
      <c r="C93" s="636"/>
      <c r="D93" s="636"/>
      <c r="E93" s="636"/>
      <c r="F93" s="636"/>
      <c r="G93" s="636"/>
      <c r="H93" s="636"/>
      <c r="I93" s="636"/>
      <c r="J93" s="636"/>
      <c r="K93" s="636"/>
      <c r="L93" s="636"/>
      <c r="M93" s="636"/>
      <c r="N93" s="636"/>
      <c r="O93" s="636"/>
      <c r="P93" s="636"/>
      <c r="Q93" s="636"/>
      <c r="R93" s="636"/>
      <c r="S93" s="636"/>
      <c r="T93" s="636"/>
      <c r="U93" s="636"/>
      <c r="V93" s="636"/>
      <c r="W93" s="636"/>
      <c r="X93" s="636"/>
      <c r="Y93" s="636"/>
      <c r="Z93" s="636"/>
      <c r="AA93" s="636"/>
      <c r="AB93" s="636"/>
      <c r="AC93" s="636"/>
      <c r="AD93" s="636"/>
      <c r="AE93" s="69"/>
      <c r="AF93" s="70"/>
      <c r="AG93" s="90" t="s">
        <v>2039</v>
      </c>
      <c r="AH93" s="74" t="s">
        <v>2041</v>
      </c>
      <c r="AI93" s="74" t="s">
        <v>2040</v>
      </c>
      <c r="AJ93" s="74" t="s">
        <v>2034</v>
      </c>
      <c r="AK93" s="74" t="s">
        <v>2037</v>
      </c>
      <c r="CN93" s="70"/>
      <c r="DS93" s="70"/>
    </row>
    <row r="94" spans="1:123" s="74" customFormat="1" ht="15" customHeight="1" x14ac:dyDescent="0.2">
      <c r="A94" s="68"/>
      <c r="B94" s="69"/>
      <c r="C94" s="674" t="s">
        <v>1106</v>
      </c>
      <c r="D94" s="674"/>
      <c r="E94" s="674"/>
      <c r="F94" s="674"/>
      <c r="G94" s="674"/>
      <c r="H94" s="674"/>
      <c r="I94" s="674"/>
      <c r="J94" s="674"/>
      <c r="K94" s="674"/>
      <c r="L94" s="674"/>
      <c r="M94" s="674"/>
      <c r="N94" s="674"/>
      <c r="O94" s="674"/>
      <c r="P94" s="674"/>
      <c r="Q94" s="674"/>
      <c r="R94" s="674"/>
      <c r="S94" s="674"/>
      <c r="T94" s="674"/>
      <c r="U94" s="674"/>
      <c r="V94" s="674"/>
      <c r="W94" s="674"/>
      <c r="X94" s="674"/>
      <c r="Y94" s="674"/>
      <c r="Z94" s="674"/>
      <c r="AA94" s="674"/>
      <c r="AB94" s="674"/>
      <c r="AC94" s="674"/>
      <c r="AD94" s="674"/>
      <c r="AE94" s="69"/>
      <c r="AF94" s="70"/>
      <c r="AG94" s="90">
        <f>COUNTBLANK(S98:AD122)</f>
        <v>300</v>
      </c>
      <c r="AH94" s="74">
        <v>27</v>
      </c>
      <c r="AI94" s="74">
        <v>26</v>
      </c>
      <c r="AJ94" s="74">
        <v>24</v>
      </c>
      <c r="AK94" s="74">
        <v>25</v>
      </c>
      <c r="CN94" s="70"/>
      <c r="DS94" s="70"/>
    </row>
    <row r="95" spans="1:123" s="74" customFormat="1" ht="36" customHeight="1" x14ac:dyDescent="0.2">
      <c r="A95" s="68"/>
      <c r="B95" s="69"/>
      <c r="C95" s="674" t="s">
        <v>1107</v>
      </c>
      <c r="D95" s="674"/>
      <c r="E95" s="674"/>
      <c r="F95" s="674"/>
      <c r="G95" s="674"/>
      <c r="H95" s="674"/>
      <c r="I95" s="674"/>
      <c r="J95" s="674"/>
      <c r="K95" s="674"/>
      <c r="L95" s="674"/>
      <c r="M95" s="674"/>
      <c r="N95" s="674"/>
      <c r="O95" s="674"/>
      <c r="P95" s="674"/>
      <c r="Q95" s="674"/>
      <c r="R95" s="674"/>
      <c r="S95" s="674"/>
      <c r="T95" s="674"/>
      <c r="U95" s="674"/>
      <c r="V95" s="674"/>
      <c r="W95" s="674"/>
      <c r="X95" s="674"/>
      <c r="Y95" s="674"/>
      <c r="Z95" s="674"/>
      <c r="AA95" s="674"/>
      <c r="AB95" s="674"/>
      <c r="AC95" s="674"/>
      <c r="AD95" s="674"/>
      <c r="AE95" s="69"/>
      <c r="AF95" s="70"/>
      <c r="AG95" s="91" t="s">
        <v>2042</v>
      </c>
      <c r="AH95" s="91">
        <v>300</v>
      </c>
      <c r="CN95" s="70"/>
      <c r="DS95" s="70"/>
    </row>
    <row r="96" spans="1:123" s="74" customFormat="1" ht="15" customHeight="1" x14ac:dyDescent="0.2">
      <c r="A96" s="68"/>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70"/>
      <c r="CN96" s="70"/>
      <c r="DS96" s="70"/>
    </row>
    <row r="97" spans="1:123" s="74" customFormat="1" ht="72" customHeight="1" x14ac:dyDescent="0.2">
      <c r="A97" s="68"/>
      <c r="B97" s="69"/>
      <c r="C97" s="907" t="s">
        <v>220</v>
      </c>
      <c r="D97" s="908"/>
      <c r="E97" s="908"/>
      <c r="F97" s="908"/>
      <c r="G97" s="908"/>
      <c r="H97" s="908"/>
      <c r="I97" s="908"/>
      <c r="J97" s="908"/>
      <c r="K97" s="908"/>
      <c r="L97" s="908"/>
      <c r="M97" s="908"/>
      <c r="N97" s="908"/>
      <c r="O97" s="908"/>
      <c r="P97" s="908"/>
      <c r="Q97" s="908"/>
      <c r="R97" s="909"/>
      <c r="S97" s="907" t="s">
        <v>1166</v>
      </c>
      <c r="T97" s="1094"/>
      <c r="U97" s="1094"/>
      <c r="V97" s="1094"/>
      <c r="W97" s="1094"/>
      <c r="X97" s="1095"/>
      <c r="Y97" s="907" t="s">
        <v>1167</v>
      </c>
      <c r="Z97" s="1094"/>
      <c r="AA97" s="1094"/>
      <c r="AB97" s="1094"/>
      <c r="AC97" s="1094"/>
      <c r="AD97" s="1095"/>
      <c r="AE97" s="92"/>
      <c r="AF97" s="70"/>
      <c r="AG97" s="84" t="s">
        <v>2035</v>
      </c>
      <c r="AH97" s="84" t="s">
        <v>2038</v>
      </c>
      <c r="AI97" s="74" t="s">
        <v>2032</v>
      </c>
      <c r="AJ97" s="84" t="s">
        <v>2092</v>
      </c>
      <c r="CN97" s="70"/>
      <c r="DS97" s="70"/>
    </row>
    <row r="98" spans="1:123" s="74" customFormat="1" ht="15" customHeight="1" x14ac:dyDescent="0.2">
      <c r="A98" s="68"/>
      <c r="B98" s="69"/>
      <c r="C98" s="85" t="s">
        <v>28</v>
      </c>
      <c r="D98" s="553" t="str">
        <f>IF(D40="","",D40)</f>
        <v/>
      </c>
      <c r="E98" s="553"/>
      <c r="F98" s="553"/>
      <c r="G98" s="553"/>
      <c r="H98" s="553"/>
      <c r="I98" s="553"/>
      <c r="J98" s="553"/>
      <c r="K98" s="553"/>
      <c r="L98" s="553"/>
      <c r="M98" s="553"/>
      <c r="N98" s="553"/>
      <c r="O98" s="553"/>
      <c r="P98" s="553"/>
      <c r="Q98" s="553"/>
      <c r="R98" s="553"/>
      <c r="S98" s="910"/>
      <c r="T98" s="910"/>
      <c r="U98" s="910"/>
      <c r="V98" s="910"/>
      <c r="W98" s="910"/>
      <c r="X98" s="911"/>
      <c r="Y98" s="910"/>
      <c r="Z98" s="910"/>
      <c r="AA98" s="910"/>
      <c r="AB98" s="910"/>
      <c r="AC98" s="910"/>
      <c r="AD98" s="911"/>
      <c r="AE98" s="69"/>
      <c r="AF98" s="70"/>
      <c r="AG98" s="74">
        <f>IF(OR(COUNTBLANK(D98:AD98)=$AH$94,$AG$94=$AH$95),0,IF(AND(S98=1,COUNTBLANK(D98:AD98)=$AJ$94),0,IF(AND(AND(S98&lt;&gt;1,S98&lt;&gt;""),COUNTBLANK(D98:AD98)&lt;=$AK$94),0,1)))</f>
        <v>0</v>
      </c>
      <c r="AH98" s="74">
        <f t="shared" ref="AH98:AH101" si="3">IF(OR(COUNTBLANK(D98:AD98)=$AH$94,S98=1),0,IF(AND(OR(S98=2,S98=9),Y98=""),0,IF(AND(S98="",COUNTBLANK(D98:AD98)&lt;=$AI$94),0,1)))</f>
        <v>0</v>
      </c>
      <c r="AI98" s="74">
        <f t="shared" ref="AI98:AI122" si="4">COUNTBLANK(D98:AD98)</f>
        <v>27</v>
      </c>
      <c r="AJ98" s="74">
        <f t="shared" ref="AJ98:AJ101" si="5">IF(Y98="NS",0,IF(AND(OR(S98=1,S98=2,S98=9),Y98=""),0,IF(LEN(Y98)=4,0,IF(AND(D98="",AI98=$AH$94),0,IF(AND(D98&lt;&gt;"",AI98=$AI$94),0,1)))))</f>
        <v>0</v>
      </c>
      <c r="CN98" s="70"/>
      <c r="DS98" s="70"/>
    </row>
    <row r="99" spans="1:123" s="74" customFormat="1" ht="15" customHeight="1" x14ac:dyDescent="0.2">
      <c r="A99" s="68"/>
      <c r="B99" s="69"/>
      <c r="C99" s="85" t="s">
        <v>29</v>
      </c>
      <c r="D99" s="553" t="str">
        <f t="shared" ref="D99:D122" si="6">IF(D41="","",D41)</f>
        <v/>
      </c>
      <c r="E99" s="553"/>
      <c r="F99" s="553"/>
      <c r="G99" s="553"/>
      <c r="H99" s="553"/>
      <c r="I99" s="553"/>
      <c r="J99" s="553"/>
      <c r="K99" s="553"/>
      <c r="L99" s="553"/>
      <c r="M99" s="553"/>
      <c r="N99" s="553"/>
      <c r="O99" s="553"/>
      <c r="P99" s="553"/>
      <c r="Q99" s="553"/>
      <c r="R99" s="553"/>
      <c r="S99" s="910"/>
      <c r="T99" s="910"/>
      <c r="U99" s="910"/>
      <c r="V99" s="910"/>
      <c r="W99" s="910"/>
      <c r="X99" s="911"/>
      <c r="Y99" s="910"/>
      <c r="Z99" s="910"/>
      <c r="AA99" s="910"/>
      <c r="AB99" s="910"/>
      <c r="AC99" s="910"/>
      <c r="AD99" s="911"/>
      <c r="AE99" s="69"/>
      <c r="AF99" s="70"/>
      <c r="AG99" s="74">
        <f t="shared" ref="AG99:AG122" si="7">IF(OR(COUNTBLANK(D99:AD99)=$AH$94,$AG$94=$AH$95),0,IF(AND(S99=1,COUNTBLANK(D99:AD99)=$AJ$94),0,IF(AND(AND(S99&lt;&gt;1,S99&lt;&gt;""),COUNTBLANK(D99:AD99)&lt;=$AK$94),0,1)))</f>
        <v>0</v>
      </c>
      <c r="AH99" s="74">
        <f t="shared" si="3"/>
        <v>0</v>
      </c>
      <c r="AI99" s="74">
        <f t="shared" si="4"/>
        <v>27</v>
      </c>
      <c r="AJ99" s="74">
        <f t="shared" si="5"/>
        <v>0</v>
      </c>
      <c r="CN99" s="70"/>
      <c r="DS99" s="70"/>
    </row>
    <row r="100" spans="1:123" s="74" customFormat="1" ht="15" customHeight="1" x14ac:dyDescent="0.2">
      <c r="A100" s="68"/>
      <c r="B100" s="69"/>
      <c r="C100" s="85" t="s">
        <v>30</v>
      </c>
      <c r="D100" s="553" t="str">
        <f t="shared" si="6"/>
        <v/>
      </c>
      <c r="E100" s="553"/>
      <c r="F100" s="553"/>
      <c r="G100" s="553"/>
      <c r="H100" s="553"/>
      <c r="I100" s="553"/>
      <c r="J100" s="553"/>
      <c r="K100" s="553"/>
      <c r="L100" s="553"/>
      <c r="M100" s="553"/>
      <c r="N100" s="553"/>
      <c r="O100" s="553"/>
      <c r="P100" s="553"/>
      <c r="Q100" s="553"/>
      <c r="R100" s="553"/>
      <c r="S100" s="910"/>
      <c r="T100" s="910"/>
      <c r="U100" s="910"/>
      <c r="V100" s="910"/>
      <c r="W100" s="910"/>
      <c r="X100" s="911"/>
      <c r="Y100" s="910"/>
      <c r="Z100" s="910"/>
      <c r="AA100" s="910"/>
      <c r="AB100" s="910"/>
      <c r="AC100" s="910"/>
      <c r="AD100" s="911"/>
      <c r="AE100" s="69"/>
      <c r="AF100" s="70"/>
      <c r="AG100" s="74">
        <f t="shared" si="7"/>
        <v>0</v>
      </c>
      <c r="AH100" s="74">
        <f t="shared" si="3"/>
        <v>0</v>
      </c>
      <c r="AI100" s="74">
        <f t="shared" si="4"/>
        <v>27</v>
      </c>
      <c r="AJ100" s="74">
        <f t="shared" si="5"/>
        <v>0</v>
      </c>
      <c r="CN100" s="70"/>
      <c r="DS100" s="70"/>
    </row>
    <row r="101" spans="1:123" s="74" customFormat="1" ht="15" customHeight="1" x14ac:dyDescent="0.2">
      <c r="A101" s="68"/>
      <c r="B101" s="69"/>
      <c r="C101" s="85" t="s">
        <v>31</v>
      </c>
      <c r="D101" s="553" t="str">
        <f t="shared" si="6"/>
        <v/>
      </c>
      <c r="E101" s="553"/>
      <c r="F101" s="553"/>
      <c r="G101" s="553"/>
      <c r="H101" s="553"/>
      <c r="I101" s="553"/>
      <c r="J101" s="553"/>
      <c r="K101" s="553"/>
      <c r="L101" s="553"/>
      <c r="M101" s="553"/>
      <c r="N101" s="553"/>
      <c r="O101" s="553"/>
      <c r="P101" s="553"/>
      <c r="Q101" s="553"/>
      <c r="R101" s="553"/>
      <c r="S101" s="910"/>
      <c r="T101" s="910"/>
      <c r="U101" s="910"/>
      <c r="V101" s="910"/>
      <c r="W101" s="910"/>
      <c r="X101" s="911"/>
      <c r="Y101" s="910"/>
      <c r="Z101" s="910"/>
      <c r="AA101" s="910"/>
      <c r="AB101" s="910"/>
      <c r="AC101" s="910"/>
      <c r="AD101" s="911"/>
      <c r="AE101" s="69"/>
      <c r="AF101" s="70"/>
      <c r="AG101" s="74">
        <f t="shared" si="7"/>
        <v>0</v>
      </c>
      <c r="AH101" s="74">
        <f t="shared" si="3"/>
        <v>0</v>
      </c>
      <c r="AI101" s="74">
        <f t="shared" si="4"/>
        <v>27</v>
      </c>
      <c r="AJ101" s="74">
        <f t="shared" si="5"/>
        <v>0</v>
      </c>
      <c r="CN101" s="70"/>
      <c r="DS101" s="70"/>
    </row>
    <row r="102" spans="1:123" s="74" customFormat="1" ht="15" customHeight="1" x14ac:dyDescent="0.2">
      <c r="A102" s="68"/>
      <c r="B102" s="69"/>
      <c r="C102" s="85" t="s">
        <v>32</v>
      </c>
      <c r="D102" s="553" t="str">
        <f t="shared" si="6"/>
        <v/>
      </c>
      <c r="E102" s="553"/>
      <c r="F102" s="553"/>
      <c r="G102" s="553"/>
      <c r="H102" s="553"/>
      <c r="I102" s="553"/>
      <c r="J102" s="553"/>
      <c r="K102" s="553"/>
      <c r="L102" s="553"/>
      <c r="M102" s="553"/>
      <c r="N102" s="553"/>
      <c r="O102" s="553"/>
      <c r="P102" s="553"/>
      <c r="Q102" s="553"/>
      <c r="R102" s="553"/>
      <c r="S102" s="910"/>
      <c r="T102" s="910"/>
      <c r="U102" s="910"/>
      <c r="V102" s="910"/>
      <c r="W102" s="910"/>
      <c r="X102" s="911"/>
      <c r="Y102" s="910"/>
      <c r="Z102" s="910"/>
      <c r="AA102" s="910"/>
      <c r="AB102" s="910"/>
      <c r="AC102" s="910"/>
      <c r="AD102" s="911"/>
      <c r="AE102" s="69"/>
      <c r="AF102" s="70"/>
      <c r="AG102" s="74">
        <f t="shared" si="7"/>
        <v>0</v>
      </c>
      <c r="AH102" s="74">
        <f>IF(OR(COUNTBLANK(D102:AD102)=$AH$94,S102=1),0,IF(AND(OR(S102=2,S102=9),Y102=""),0,IF(AND(S102="",COUNTBLANK(D102:AD102)&lt;=$AI$94),0,1)))</f>
        <v>0</v>
      </c>
      <c r="AI102" s="74">
        <f t="shared" si="4"/>
        <v>27</v>
      </c>
      <c r="AJ102" s="74">
        <f>IF(Y102="NS",0,IF(AND(OR(S102=1,S102=2,S102=9),Y102=""),0,IF(LEN(Y102)=4,0,IF(AND(D102="",AI102=$AH$94),0,IF(AND(D102&lt;&gt;"",AI102=$AI$94),0,1)))))</f>
        <v>0</v>
      </c>
      <c r="CN102" s="70"/>
      <c r="DS102" s="70"/>
    </row>
    <row r="103" spans="1:123" s="74" customFormat="1" ht="15" customHeight="1" x14ac:dyDescent="0.2">
      <c r="A103" s="68"/>
      <c r="B103" s="69"/>
      <c r="C103" s="85" t="s">
        <v>33</v>
      </c>
      <c r="D103" s="553" t="str">
        <f t="shared" si="6"/>
        <v/>
      </c>
      <c r="E103" s="553"/>
      <c r="F103" s="553"/>
      <c r="G103" s="553"/>
      <c r="H103" s="553"/>
      <c r="I103" s="553"/>
      <c r="J103" s="553"/>
      <c r="K103" s="553"/>
      <c r="L103" s="553"/>
      <c r="M103" s="553"/>
      <c r="N103" s="553"/>
      <c r="O103" s="553"/>
      <c r="P103" s="553"/>
      <c r="Q103" s="553"/>
      <c r="R103" s="553"/>
      <c r="S103" s="910"/>
      <c r="T103" s="910"/>
      <c r="U103" s="910"/>
      <c r="V103" s="910"/>
      <c r="W103" s="910"/>
      <c r="X103" s="911"/>
      <c r="Y103" s="910"/>
      <c r="Z103" s="910"/>
      <c r="AA103" s="910"/>
      <c r="AB103" s="910"/>
      <c r="AC103" s="910"/>
      <c r="AD103" s="911"/>
      <c r="AE103" s="69"/>
      <c r="AF103" s="70"/>
      <c r="AG103" s="74">
        <f t="shared" si="7"/>
        <v>0</v>
      </c>
      <c r="AH103" s="74">
        <f t="shared" ref="AH103:AH122" si="8">IF(OR(COUNTBLANK(D103:AD103)=$AH$94,S103=1),0,IF(AND(OR(S103=2,S103=9),Y103=""),0,IF(AND(S103="",COUNTBLANK(D103:AD103)&lt;=$AI$94),0,1)))</f>
        <v>0</v>
      </c>
      <c r="AI103" s="74">
        <f t="shared" si="4"/>
        <v>27</v>
      </c>
      <c r="AJ103" s="74">
        <f t="shared" ref="AJ103:AJ122" si="9">IF(Y103="NS",0,IF(AND(OR(S103=1,S103=2,S103=9),Y103=""),0,IF(LEN(Y103)=4,0,IF(AND(D103="",AI103=$AH$94),0,IF(AND(D103&lt;&gt;"",AI103=$AI$94),0,1)))))</f>
        <v>0</v>
      </c>
      <c r="CN103" s="70"/>
      <c r="DS103" s="70"/>
    </row>
    <row r="104" spans="1:123" s="74" customFormat="1" ht="15" customHeight="1" x14ac:dyDescent="0.2">
      <c r="A104" s="68"/>
      <c r="B104" s="69"/>
      <c r="C104" s="85" t="s">
        <v>34</v>
      </c>
      <c r="D104" s="553" t="str">
        <f t="shared" si="6"/>
        <v/>
      </c>
      <c r="E104" s="553"/>
      <c r="F104" s="553"/>
      <c r="G104" s="553"/>
      <c r="H104" s="553"/>
      <c r="I104" s="553"/>
      <c r="J104" s="553"/>
      <c r="K104" s="553"/>
      <c r="L104" s="553"/>
      <c r="M104" s="553"/>
      <c r="N104" s="553"/>
      <c r="O104" s="553"/>
      <c r="P104" s="553"/>
      <c r="Q104" s="553"/>
      <c r="R104" s="553"/>
      <c r="S104" s="910"/>
      <c r="T104" s="910"/>
      <c r="U104" s="910"/>
      <c r="V104" s="910"/>
      <c r="W104" s="910"/>
      <c r="X104" s="911"/>
      <c r="Y104" s="910"/>
      <c r="Z104" s="910"/>
      <c r="AA104" s="910"/>
      <c r="AB104" s="910"/>
      <c r="AC104" s="910"/>
      <c r="AD104" s="911"/>
      <c r="AE104" s="69"/>
      <c r="AF104" s="70"/>
      <c r="AG104" s="74">
        <f t="shared" si="7"/>
        <v>0</v>
      </c>
      <c r="AH104" s="74">
        <f t="shared" si="8"/>
        <v>0</v>
      </c>
      <c r="AI104" s="74">
        <f t="shared" si="4"/>
        <v>27</v>
      </c>
      <c r="AJ104" s="74">
        <f t="shared" si="9"/>
        <v>0</v>
      </c>
      <c r="CN104" s="70"/>
      <c r="DS104" s="70"/>
    </row>
    <row r="105" spans="1:123" s="74" customFormat="1" ht="15" customHeight="1" x14ac:dyDescent="0.2">
      <c r="A105" s="68"/>
      <c r="B105" s="69"/>
      <c r="C105" s="85" t="s">
        <v>35</v>
      </c>
      <c r="D105" s="553" t="str">
        <f t="shared" si="6"/>
        <v/>
      </c>
      <c r="E105" s="553"/>
      <c r="F105" s="553"/>
      <c r="G105" s="553"/>
      <c r="H105" s="553"/>
      <c r="I105" s="553"/>
      <c r="J105" s="553"/>
      <c r="K105" s="553"/>
      <c r="L105" s="553"/>
      <c r="M105" s="553"/>
      <c r="N105" s="553"/>
      <c r="O105" s="553"/>
      <c r="P105" s="553"/>
      <c r="Q105" s="553"/>
      <c r="R105" s="553"/>
      <c r="S105" s="910"/>
      <c r="T105" s="910"/>
      <c r="U105" s="910"/>
      <c r="V105" s="910"/>
      <c r="W105" s="910"/>
      <c r="X105" s="911"/>
      <c r="Y105" s="910"/>
      <c r="Z105" s="910"/>
      <c r="AA105" s="910"/>
      <c r="AB105" s="910"/>
      <c r="AC105" s="910"/>
      <c r="AD105" s="911"/>
      <c r="AE105" s="69"/>
      <c r="AF105" s="70"/>
      <c r="AG105" s="74">
        <f t="shared" si="7"/>
        <v>0</v>
      </c>
      <c r="AH105" s="74">
        <f t="shared" si="8"/>
        <v>0</v>
      </c>
      <c r="AI105" s="74">
        <f t="shared" si="4"/>
        <v>27</v>
      </c>
      <c r="AJ105" s="74">
        <f t="shared" si="9"/>
        <v>0</v>
      </c>
      <c r="CN105" s="70"/>
      <c r="DS105" s="70"/>
    </row>
    <row r="106" spans="1:123" s="74" customFormat="1" ht="15" customHeight="1" x14ac:dyDescent="0.2">
      <c r="A106" s="68"/>
      <c r="B106" s="69"/>
      <c r="C106" s="85" t="s">
        <v>36</v>
      </c>
      <c r="D106" s="553" t="str">
        <f t="shared" si="6"/>
        <v/>
      </c>
      <c r="E106" s="553"/>
      <c r="F106" s="553"/>
      <c r="G106" s="553"/>
      <c r="H106" s="553"/>
      <c r="I106" s="553"/>
      <c r="J106" s="553"/>
      <c r="K106" s="553"/>
      <c r="L106" s="553"/>
      <c r="M106" s="553"/>
      <c r="N106" s="553"/>
      <c r="O106" s="553"/>
      <c r="P106" s="553"/>
      <c r="Q106" s="553"/>
      <c r="R106" s="553"/>
      <c r="S106" s="910"/>
      <c r="T106" s="910"/>
      <c r="U106" s="910"/>
      <c r="V106" s="910"/>
      <c r="W106" s="910"/>
      <c r="X106" s="911"/>
      <c r="Y106" s="910"/>
      <c r="Z106" s="910"/>
      <c r="AA106" s="910"/>
      <c r="AB106" s="910"/>
      <c r="AC106" s="910"/>
      <c r="AD106" s="911"/>
      <c r="AE106" s="69"/>
      <c r="AF106" s="70"/>
      <c r="AG106" s="74">
        <f t="shared" si="7"/>
        <v>0</v>
      </c>
      <c r="AH106" s="74">
        <f t="shared" si="8"/>
        <v>0</v>
      </c>
      <c r="AI106" s="74">
        <f t="shared" si="4"/>
        <v>27</v>
      </c>
      <c r="AJ106" s="74">
        <f t="shared" si="9"/>
        <v>0</v>
      </c>
      <c r="CN106" s="70"/>
      <c r="DS106" s="70"/>
    </row>
    <row r="107" spans="1:123" s="74" customFormat="1" ht="15" customHeight="1" x14ac:dyDescent="0.2">
      <c r="A107" s="68"/>
      <c r="B107" s="69"/>
      <c r="C107" s="85" t="s">
        <v>37</v>
      </c>
      <c r="D107" s="553" t="str">
        <f t="shared" si="6"/>
        <v/>
      </c>
      <c r="E107" s="553"/>
      <c r="F107" s="553"/>
      <c r="G107" s="553"/>
      <c r="H107" s="553"/>
      <c r="I107" s="553"/>
      <c r="J107" s="553"/>
      <c r="K107" s="553"/>
      <c r="L107" s="553"/>
      <c r="M107" s="553"/>
      <c r="N107" s="553"/>
      <c r="O107" s="553"/>
      <c r="P107" s="553"/>
      <c r="Q107" s="553"/>
      <c r="R107" s="553"/>
      <c r="S107" s="910"/>
      <c r="T107" s="910"/>
      <c r="U107" s="910"/>
      <c r="V107" s="910"/>
      <c r="W107" s="910"/>
      <c r="X107" s="911"/>
      <c r="Y107" s="910"/>
      <c r="Z107" s="910"/>
      <c r="AA107" s="910"/>
      <c r="AB107" s="910"/>
      <c r="AC107" s="910"/>
      <c r="AD107" s="911"/>
      <c r="AE107" s="69"/>
      <c r="AF107" s="70"/>
      <c r="AG107" s="74">
        <f t="shared" si="7"/>
        <v>0</v>
      </c>
      <c r="AH107" s="74">
        <f t="shared" si="8"/>
        <v>0</v>
      </c>
      <c r="AI107" s="74">
        <f t="shared" si="4"/>
        <v>27</v>
      </c>
      <c r="AJ107" s="74">
        <f t="shared" si="9"/>
        <v>0</v>
      </c>
      <c r="CN107" s="70"/>
      <c r="DS107" s="70"/>
    </row>
    <row r="108" spans="1:123" s="74" customFormat="1" ht="15" customHeight="1" x14ac:dyDescent="0.2">
      <c r="A108" s="68"/>
      <c r="B108" s="69"/>
      <c r="C108" s="85" t="s">
        <v>40</v>
      </c>
      <c r="D108" s="553" t="str">
        <f t="shared" si="6"/>
        <v/>
      </c>
      <c r="E108" s="553"/>
      <c r="F108" s="553"/>
      <c r="G108" s="553"/>
      <c r="H108" s="553"/>
      <c r="I108" s="553"/>
      <c r="J108" s="553"/>
      <c r="K108" s="553"/>
      <c r="L108" s="553"/>
      <c r="M108" s="553"/>
      <c r="N108" s="553"/>
      <c r="O108" s="553"/>
      <c r="P108" s="553"/>
      <c r="Q108" s="553"/>
      <c r="R108" s="553"/>
      <c r="S108" s="910"/>
      <c r="T108" s="910"/>
      <c r="U108" s="910"/>
      <c r="V108" s="910"/>
      <c r="W108" s="910"/>
      <c r="X108" s="911"/>
      <c r="Y108" s="910"/>
      <c r="Z108" s="910"/>
      <c r="AA108" s="910"/>
      <c r="AB108" s="910"/>
      <c r="AC108" s="910"/>
      <c r="AD108" s="911"/>
      <c r="AE108" s="69"/>
      <c r="AF108" s="70"/>
      <c r="AG108" s="74">
        <f t="shared" si="7"/>
        <v>0</v>
      </c>
      <c r="AH108" s="74">
        <f t="shared" si="8"/>
        <v>0</v>
      </c>
      <c r="AI108" s="74">
        <f t="shared" si="4"/>
        <v>27</v>
      </c>
      <c r="AJ108" s="74">
        <f t="shared" si="9"/>
        <v>0</v>
      </c>
      <c r="CN108" s="70"/>
      <c r="DS108" s="70"/>
    </row>
    <row r="109" spans="1:123" s="74" customFormat="1" ht="15" customHeight="1" x14ac:dyDescent="0.2">
      <c r="A109" s="68"/>
      <c r="B109" s="69"/>
      <c r="C109" s="85" t="s">
        <v>38</v>
      </c>
      <c r="D109" s="553" t="str">
        <f t="shared" si="6"/>
        <v/>
      </c>
      <c r="E109" s="553"/>
      <c r="F109" s="553"/>
      <c r="G109" s="553"/>
      <c r="H109" s="553"/>
      <c r="I109" s="553"/>
      <c r="J109" s="553"/>
      <c r="K109" s="553"/>
      <c r="L109" s="553"/>
      <c r="M109" s="553"/>
      <c r="N109" s="553"/>
      <c r="O109" s="553"/>
      <c r="P109" s="553"/>
      <c r="Q109" s="553"/>
      <c r="R109" s="553"/>
      <c r="S109" s="910"/>
      <c r="T109" s="910"/>
      <c r="U109" s="910"/>
      <c r="V109" s="910"/>
      <c r="W109" s="910"/>
      <c r="X109" s="911"/>
      <c r="Y109" s="910"/>
      <c r="Z109" s="910"/>
      <c r="AA109" s="910"/>
      <c r="AB109" s="910"/>
      <c r="AC109" s="910"/>
      <c r="AD109" s="911"/>
      <c r="AE109" s="69"/>
      <c r="AF109" s="70"/>
      <c r="AG109" s="74">
        <f t="shared" si="7"/>
        <v>0</v>
      </c>
      <c r="AH109" s="74">
        <f t="shared" si="8"/>
        <v>0</v>
      </c>
      <c r="AI109" s="74">
        <f t="shared" si="4"/>
        <v>27</v>
      </c>
      <c r="AJ109" s="74">
        <f t="shared" si="9"/>
        <v>0</v>
      </c>
      <c r="CN109" s="70"/>
      <c r="DS109" s="70"/>
    </row>
    <row r="110" spans="1:123" s="74" customFormat="1" ht="15" customHeight="1" x14ac:dyDescent="0.2">
      <c r="A110" s="68"/>
      <c r="B110" s="69"/>
      <c r="C110" s="85" t="s">
        <v>39</v>
      </c>
      <c r="D110" s="553" t="str">
        <f t="shared" si="6"/>
        <v/>
      </c>
      <c r="E110" s="553"/>
      <c r="F110" s="553"/>
      <c r="G110" s="553"/>
      <c r="H110" s="553"/>
      <c r="I110" s="553"/>
      <c r="J110" s="553"/>
      <c r="K110" s="553"/>
      <c r="L110" s="553"/>
      <c r="M110" s="553"/>
      <c r="N110" s="553"/>
      <c r="O110" s="553"/>
      <c r="P110" s="553"/>
      <c r="Q110" s="553"/>
      <c r="R110" s="553"/>
      <c r="S110" s="910"/>
      <c r="T110" s="910"/>
      <c r="U110" s="910"/>
      <c r="V110" s="910"/>
      <c r="W110" s="910"/>
      <c r="X110" s="911"/>
      <c r="Y110" s="910"/>
      <c r="Z110" s="910"/>
      <c r="AA110" s="910"/>
      <c r="AB110" s="910"/>
      <c r="AC110" s="910"/>
      <c r="AD110" s="911"/>
      <c r="AE110" s="69"/>
      <c r="AF110" s="70"/>
      <c r="AG110" s="74">
        <f t="shared" si="7"/>
        <v>0</v>
      </c>
      <c r="AH110" s="74">
        <f t="shared" si="8"/>
        <v>0</v>
      </c>
      <c r="AI110" s="74">
        <f t="shared" si="4"/>
        <v>27</v>
      </c>
      <c r="AJ110" s="74">
        <f t="shared" si="9"/>
        <v>0</v>
      </c>
      <c r="CN110" s="70"/>
      <c r="DS110" s="70"/>
    </row>
    <row r="111" spans="1:123" s="74" customFormat="1" ht="15" customHeight="1" x14ac:dyDescent="0.2">
      <c r="A111" s="68"/>
      <c r="B111" s="69"/>
      <c r="C111" s="85" t="s">
        <v>41</v>
      </c>
      <c r="D111" s="553" t="str">
        <f t="shared" si="6"/>
        <v/>
      </c>
      <c r="E111" s="553"/>
      <c r="F111" s="553"/>
      <c r="G111" s="553"/>
      <c r="H111" s="553"/>
      <c r="I111" s="553"/>
      <c r="J111" s="553"/>
      <c r="K111" s="553"/>
      <c r="L111" s="553"/>
      <c r="M111" s="553"/>
      <c r="N111" s="553"/>
      <c r="O111" s="553"/>
      <c r="P111" s="553"/>
      <c r="Q111" s="553"/>
      <c r="R111" s="553"/>
      <c r="S111" s="910"/>
      <c r="T111" s="910"/>
      <c r="U111" s="910"/>
      <c r="V111" s="910"/>
      <c r="W111" s="910"/>
      <c r="X111" s="911"/>
      <c r="Y111" s="910"/>
      <c r="Z111" s="910"/>
      <c r="AA111" s="910"/>
      <c r="AB111" s="910"/>
      <c r="AC111" s="910"/>
      <c r="AD111" s="911"/>
      <c r="AE111" s="69"/>
      <c r="AF111" s="70"/>
      <c r="AG111" s="74">
        <f t="shared" si="7"/>
        <v>0</v>
      </c>
      <c r="AH111" s="74">
        <f t="shared" si="8"/>
        <v>0</v>
      </c>
      <c r="AI111" s="74">
        <f t="shared" si="4"/>
        <v>27</v>
      </c>
      <c r="AJ111" s="74">
        <f t="shared" si="9"/>
        <v>0</v>
      </c>
      <c r="CN111" s="70"/>
      <c r="DS111" s="70"/>
    </row>
    <row r="112" spans="1:123" s="74" customFormat="1" ht="15" customHeight="1" x14ac:dyDescent="0.2">
      <c r="A112" s="68"/>
      <c r="B112" s="69"/>
      <c r="C112" s="85" t="s">
        <v>42</v>
      </c>
      <c r="D112" s="553" t="str">
        <f t="shared" si="6"/>
        <v/>
      </c>
      <c r="E112" s="553"/>
      <c r="F112" s="553"/>
      <c r="G112" s="553"/>
      <c r="H112" s="553"/>
      <c r="I112" s="553"/>
      <c r="J112" s="553"/>
      <c r="K112" s="553"/>
      <c r="L112" s="553"/>
      <c r="M112" s="553"/>
      <c r="N112" s="553"/>
      <c r="O112" s="553"/>
      <c r="P112" s="553"/>
      <c r="Q112" s="553"/>
      <c r="R112" s="553"/>
      <c r="S112" s="910"/>
      <c r="T112" s="910"/>
      <c r="U112" s="910"/>
      <c r="V112" s="910"/>
      <c r="W112" s="910"/>
      <c r="X112" s="911"/>
      <c r="Y112" s="910"/>
      <c r="Z112" s="910"/>
      <c r="AA112" s="910"/>
      <c r="AB112" s="910"/>
      <c r="AC112" s="910"/>
      <c r="AD112" s="911"/>
      <c r="AE112" s="69"/>
      <c r="AF112" s="70"/>
      <c r="AG112" s="74">
        <f t="shared" si="7"/>
        <v>0</v>
      </c>
      <c r="AH112" s="74">
        <f t="shared" si="8"/>
        <v>0</v>
      </c>
      <c r="AI112" s="74">
        <f t="shared" si="4"/>
        <v>27</v>
      </c>
      <c r="AJ112" s="74">
        <f t="shared" si="9"/>
        <v>0</v>
      </c>
      <c r="CN112" s="70"/>
      <c r="DS112" s="70"/>
    </row>
    <row r="113" spans="1:123" s="74" customFormat="1" ht="15" customHeight="1" x14ac:dyDescent="0.2">
      <c r="A113" s="68"/>
      <c r="B113" s="69"/>
      <c r="C113" s="85" t="s">
        <v>43</v>
      </c>
      <c r="D113" s="553" t="str">
        <f t="shared" si="6"/>
        <v/>
      </c>
      <c r="E113" s="553"/>
      <c r="F113" s="553"/>
      <c r="G113" s="553"/>
      <c r="H113" s="553"/>
      <c r="I113" s="553"/>
      <c r="J113" s="553"/>
      <c r="K113" s="553"/>
      <c r="L113" s="553"/>
      <c r="M113" s="553"/>
      <c r="N113" s="553"/>
      <c r="O113" s="553"/>
      <c r="P113" s="553"/>
      <c r="Q113" s="553"/>
      <c r="R113" s="553"/>
      <c r="S113" s="910"/>
      <c r="T113" s="910"/>
      <c r="U113" s="910"/>
      <c r="V113" s="910"/>
      <c r="W113" s="910"/>
      <c r="X113" s="911"/>
      <c r="Y113" s="910"/>
      <c r="Z113" s="910"/>
      <c r="AA113" s="910"/>
      <c r="AB113" s="910"/>
      <c r="AC113" s="910"/>
      <c r="AD113" s="911"/>
      <c r="AE113" s="69"/>
      <c r="AF113" s="70"/>
      <c r="AG113" s="74">
        <f t="shared" si="7"/>
        <v>0</v>
      </c>
      <c r="AH113" s="74">
        <f t="shared" si="8"/>
        <v>0</v>
      </c>
      <c r="AI113" s="74">
        <f t="shared" si="4"/>
        <v>27</v>
      </c>
      <c r="AJ113" s="74">
        <f t="shared" si="9"/>
        <v>0</v>
      </c>
      <c r="CN113" s="70"/>
      <c r="DS113" s="70"/>
    </row>
    <row r="114" spans="1:123" s="74" customFormat="1" ht="15" customHeight="1" x14ac:dyDescent="0.2">
      <c r="A114" s="68"/>
      <c r="B114" s="69"/>
      <c r="C114" s="85" t="s">
        <v>44</v>
      </c>
      <c r="D114" s="553" t="str">
        <f t="shared" si="6"/>
        <v/>
      </c>
      <c r="E114" s="553"/>
      <c r="F114" s="553"/>
      <c r="G114" s="553"/>
      <c r="H114" s="553"/>
      <c r="I114" s="553"/>
      <c r="J114" s="553"/>
      <c r="K114" s="553"/>
      <c r="L114" s="553"/>
      <c r="M114" s="553"/>
      <c r="N114" s="553"/>
      <c r="O114" s="553"/>
      <c r="P114" s="553"/>
      <c r="Q114" s="553"/>
      <c r="R114" s="553"/>
      <c r="S114" s="910"/>
      <c r="T114" s="910"/>
      <c r="U114" s="910"/>
      <c r="V114" s="910"/>
      <c r="W114" s="910"/>
      <c r="X114" s="911"/>
      <c r="Y114" s="910"/>
      <c r="Z114" s="910"/>
      <c r="AA114" s="910"/>
      <c r="AB114" s="910"/>
      <c r="AC114" s="910"/>
      <c r="AD114" s="911"/>
      <c r="AE114" s="69"/>
      <c r="AF114" s="70"/>
      <c r="AG114" s="74">
        <f t="shared" si="7"/>
        <v>0</v>
      </c>
      <c r="AH114" s="74">
        <f t="shared" si="8"/>
        <v>0</v>
      </c>
      <c r="AI114" s="74">
        <f t="shared" si="4"/>
        <v>27</v>
      </c>
      <c r="AJ114" s="74">
        <f t="shared" si="9"/>
        <v>0</v>
      </c>
      <c r="CN114" s="70"/>
      <c r="DS114" s="70"/>
    </row>
    <row r="115" spans="1:123" s="74" customFormat="1" ht="15" customHeight="1" x14ac:dyDescent="0.2">
      <c r="A115" s="68"/>
      <c r="B115" s="69"/>
      <c r="C115" s="85" t="s">
        <v>45</v>
      </c>
      <c r="D115" s="553" t="str">
        <f t="shared" si="6"/>
        <v/>
      </c>
      <c r="E115" s="553"/>
      <c r="F115" s="553"/>
      <c r="G115" s="553"/>
      <c r="H115" s="553"/>
      <c r="I115" s="553"/>
      <c r="J115" s="553"/>
      <c r="K115" s="553"/>
      <c r="L115" s="553"/>
      <c r="M115" s="553"/>
      <c r="N115" s="553"/>
      <c r="O115" s="553"/>
      <c r="P115" s="553"/>
      <c r="Q115" s="553"/>
      <c r="R115" s="553"/>
      <c r="S115" s="910"/>
      <c r="T115" s="910"/>
      <c r="U115" s="910"/>
      <c r="V115" s="910"/>
      <c r="W115" s="910"/>
      <c r="X115" s="911"/>
      <c r="Y115" s="910"/>
      <c r="Z115" s="910"/>
      <c r="AA115" s="910"/>
      <c r="AB115" s="910"/>
      <c r="AC115" s="910"/>
      <c r="AD115" s="911"/>
      <c r="AE115" s="69"/>
      <c r="AF115" s="70"/>
      <c r="AG115" s="74">
        <f t="shared" si="7"/>
        <v>0</v>
      </c>
      <c r="AH115" s="74">
        <f t="shared" si="8"/>
        <v>0</v>
      </c>
      <c r="AI115" s="74">
        <f t="shared" si="4"/>
        <v>27</v>
      </c>
      <c r="AJ115" s="74">
        <f t="shared" si="9"/>
        <v>0</v>
      </c>
      <c r="CN115" s="70"/>
      <c r="DS115" s="70"/>
    </row>
    <row r="116" spans="1:123" s="74" customFormat="1" ht="15" customHeight="1" x14ac:dyDescent="0.2">
      <c r="A116" s="68"/>
      <c r="B116" s="69"/>
      <c r="C116" s="85" t="s">
        <v>46</v>
      </c>
      <c r="D116" s="553" t="str">
        <f t="shared" si="6"/>
        <v/>
      </c>
      <c r="E116" s="553"/>
      <c r="F116" s="553"/>
      <c r="G116" s="553"/>
      <c r="H116" s="553"/>
      <c r="I116" s="553"/>
      <c r="J116" s="553"/>
      <c r="K116" s="553"/>
      <c r="L116" s="553"/>
      <c r="M116" s="553"/>
      <c r="N116" s="553"/>
      <c r="O116" s="553"/>
      <c r="P116" s="553"/>
      <c r="Q116" s="553"/>
      <c r="R116" s="553"/>
      <c r="S116" s="910"/>
      <c r="T116" s="910"/>
      <c r="U116" s="910"/>
      <c r="V116" s="910"/>
      <c r="W116" s="910"/>
      <c r="X116" s="911"/>
      <c r="Y116" s="910"/>
      <c r="Z116" s="910"/>
      <c r="AA116" s="910"/>
      <c r="AB116" s="910"/>
      <c r="AC116" s="910"/>
      <c r="AD116" s="911"/>
      <c r="AE116" s="69"/>
      <c r="AF116" s="70"/>
      <c r="AG116" s="74">
        <f t="shared" si="7"/>
        <v>0</v>
      </c>
      <c r="AH116" s="74">
        <f t="shared" si="8"/>
        <v>0</v>
      </c>
      <c r="AI116" s="74">
        <f t="shared" si="4"/>
        <v>27</v>
      </c>
      <c r="AJ116" s="74">
        <f t="shared" si="9"/>
        <v>0</v>
      </c>
      <c r="CN116" s="70"/>
      <c r="DS116" s="70"/>
    </row>
    <row r="117" spans="1:123" s="74" customFormat="1" ht="15" customHeight="1" x14ac:dyDescent="0.2">
      <c r="A117" s="68"/>
      <c r="B117" s="69"/>
      <c r="C117" s="85" t="s">
        <v>47</v>
      </c>
      <c r="D117" s="553" t="str">
        <f t="shared" si="6"/>
        <v/>
      </c>
      <c r="E117" s="553"/>
      <c r="F117" s="553"/>
      <c r="G117" s="553"/>
      <c r="H117" s="553"/>
      <c r="I117" s="553"/>
      <c r="J117" s="553"/>
      <c r="K117" s="553"/>
      <c r="L117" s="553"/>
      <c r="M117" s="553"/>
      <c r="N117" s="553"/>
      <c r="O117" s="553"/>
      <c r="P117" s="553"/>
      <c r="Q117" s="553"/>
      <c r="R117" s="553"/>
      <c r="S117" s="910"/>
      <c r="T117" s="910"/>
      <c r="U117" s="910"/>
      <c r="V117" s="910"/>
      <c r="W117" s="910"/>
      <c r="X117" s="911"/>
      <c r="Y117" s="910"/>
      <c r="Z117" s="910"/>
      <c r="AA117" s="910"/>
      <c r="AB117" s="910"/>
      <c r="AC117" s="910"/>
      <c r="AD117" s="911"/>
      <c r="AE117" s="69"/>
      <c r="AF117" s="70"/>
      <c r="AG117" s="74">
        <f t="shared" si="7"/>
        <v>0</v>
      </c>
      <c r="AH117" s="74">
        <f t="shared" si="8"/>
        <v>0</v>
      </c>
      <c r="AI117" s="74">
        <f t="shared" si="4"/>
        <v>27</v>
      </c>
      <c r="AJ117" s="74">
        <f t="shared" si="9"/>
        <v>0</v>
      </c>
      <c r="CN117" s="70"/>
      <c r="DS117" s="70"/>
    </row>
    <row r="118" spans="1:123" s="74" customFormat="1" ht="15" customHeight="1" x14ac:dyDescent="0.2">
      <c r="A118" s="68"/>
      <c r="B118" s="69"/>
      <c r="C118" s="85" t="s">
        <v>48</v>
      </c>
      <c r="D118" s="553" t="str">
        <f t="shared" si="6"/>
        <v/>
      </c>
      <c r="E118" s="553"/>
      <c r="F118" s="553"/>
      <c r="G118" s="553"/>
      <c r="H118" s="553"/>
      <c r="I118" s="553"/>
      <c r="J118" s="553"/>
      <c r="K118" s="553"/>
      <c r="L118" s="553"/>
      <c r="M118" s="553"/>
      <c r="N118" s="553"/>
      <c r="O118" s="553"/>
      <c r="P118" s="553"/>
      <c r="Q118" s="553"/>
      <c r="R118" s="553"/>
      <c r="S118" s="910"/>
      <c r="T118" s="910"/>
      <c r="U118" s="910"/>
      <c r="V118" s="910"/>
      <c r="W118" s="910"/>
      <c r="X118" s="911"/>
      <c r="Y118" s="910"/>
      <c r="Z118" s="910"/>
      <c r="AA118" s="910"/>
      <c r="AB118" s="910"/>
      <c r="AC118" s="910"/>
      <c r="AD118" s="911"/>
      <c r="AE118" s="69"/>
      <c r="AF118" s="70"/>
      <c r="AG118" s="74">
        <f t="shared" si="7"/>
        <v>0</v>
      </c>
      <c r="AH118" s="74">
        <f t="shared" si="8"/>
        <v>0</v>
      </c>
      <c r="AI118" s="74">
        <f t="shared" si="4"/>
        <v>27</v>
      </c>
      <c r="AJ118" s="74">
        <f t="shared" si="9"/>
        <v>0</v>
      </c>
      <c r="CN118" s="70"/>
      <c r="DS118" s="70"/>
    </row>
    <row r="119" spans="1:123" s="74" customFormat="1" ht="15" customHeight="1" x14ac:dyDescent="0.2">
      <c r="A119" s="68"/>
      <c r="B119" s="69"/>
      <c r="C119" s="85" t="s">
        <v>49</v>
      </c>
      <c r="D119" s="553" t="str">
        <f t="shared" si="6"/>
        <v/>
      </c>
      <c r="E119" s="553"/>
      <c r="F119" s="553"/>
      <c r="G119" s="553"/>
      <c r="H119" s="553"/>
      <c r="I119" s="553"/>
      <c r="J119" s="553"/>
      <c r="K119" s="553"/>
      <c r="L119" s="553"/>
      <c r="M119" s="553"/>
      <c r="N119" s="553"/>
      <c r="O119" s="553"/>
      <c r="P119" s="553"/>
      <c r="Q119" s="553"/>
      <c r="R119" s="553"/>
      <c r="S119" s="910"/>
      <c r="T119" s="910"/>
      <c r="U119" s="910"/>
      <c r="V119" s="910"/>
      <c r="W119" s="910"/>
      <c r="X119" s="911"/>
      <c r="Y119" s="910"/>
      <c r="Z119" s="910"/>
      <c r="AA119" s="910"/>
      <c r="AB119" s="910"/>
      <c r="AC119" s="910"/>
      <c r="AD119" s="911"/>
      <c r="AE119" s="69"/>
      <c r="AF119" s="70"/>
      <c r="AG119" s="74">
        <f t="shared" si="7"/>
        <v>0</v>
      </c>
      <c r="AH119" s="74">
        <f t="shared" si="8"/>
        <v>0</v>
      </c>
      <c r="AI119" s="74">
        <f t="shared" si="4"/>
        <v>27</v>
      </c>
      <c r="AJ119" s="74">
        <f t="shared" si="9"/>
        <v>0</v>
      </c>
      <c r="CN119" s="70"/>
      <c r="DS119" s="70"/>
    </row>
    <row r="120" spans="1:123" s="74" customFormat="1" ht="15" customHeight="1" x14ac:dyDescent="0.2">
      <c r="A120" s="68"/>
      <c r="B120" s="69"/>
      <c r="C120" s="85" t="s">
        <v>50</v>
      </c>
      <c r="D120" s="553" t="str">
        <f t="shared" si="6"/>
        <v/>
      </c>
      <c r="E120" s="553"/>
      <c r="F120" s="553"/>
      <c r="G120" s="553"/>
      <c r="H120" s="553"/>
      <c r="I120" s="553"/>
      <c r="J120" s="553"/>
      <c r="K120" s="553"/>
      <c r="L120" s="553"/>
      <c r="M120" s="553"/>
      <c r="N120" s="553"/>
      <c r="O120" s="553"/>
      <c r="P120" s="553"/>
      <c r="Q120" s="553"/>
      <c r="R120" s="553"/>
      <c r="S120" s="910"/>
      <c r="T120" s="910"/>
      <c r="U120" s="910"/>
      <c r="V120" s="910"/>
      <c r="W120" s="910"/>
      <c r="X120" s="911"/>
      <c r="Y120" s="910"/>
      <c r="Z120" s="910"/>
      <c r="AA120" s="910"/>
      <c r="AB120" s="910"/>
      <c r="AC120" s="910"/>
      <c r="AD120" s="911"/>
      <c r="AE120" s="69"/>
      <c r="AF120" s="70"/>
      <c r="AG120" s="74">
        <f t="shared" si="7"/>
        <v>0</v>
      </c>
      <c r="AH120" s="74">
        <f t="shared" si="8"/>
        <v>0</v>
      </c>
      <c r="AI120" s="74">
        <f t="shared" si="4"/>
        <v>27</v>
      </c>
      <c r="AJ120" s="74">
        <f t="shared" si="9"/>
        <v>0</v>
      </c>
      <c r="CN120" s="70"/>
      <c r="DS120" s="70"/>
    </row>
    <row r="121" spans="1:123" s="74" customFormat="1" ht="15" customHeight="1" x14ac:dyDescent="0.2">
      <c r="A121" s="68"/>
      <c r="B121" s="69"/>
      <c r="C121" s="85" t="s">
        <v>51</v>
      </c>
      <c r="D121" s="553" t="str">
        <f t="shared" si="6"/>
        <v/>
      </c>
      <c r="E121" s="553"/>
      <c r="F121" s="553"/>
      <c r="G121" s="553"/>
      <c r="H121" s="553"/>
      <c r="I121" s="553"/>
      <c r="J121" s="553"/>
      <c r="K121" s="553"/>
      <c r="L121" s="553"/>
      <c r="M121" s="553"/>
      <c r="N121" s="553"/>
      <c r="O121" s="553"/>
      <c r="P121" s="553"/>
      <c r="Q121" s="553"/>
      <c r="R121" s="553"/>
      <c r="S121" s="910"/>
      <c r="T121" s="910"/>
      <c r="U121" s="910"/>
      <c r="V121" s="910"/>
      <c r="W121" s="910"/>
      <c r="X121" s="911"/>
      <c r="Y121" s="910"/>
      <c r="Z121" s="910"/>
      <c r="AA121" s="910"/>
      <c r="AB121" s="910"/>
      <c r="AC121" s="910"/>
      <c r="AD121" s="911"/>
      <c r="AE121" s="69"/>
      <c r="AF121" s="70"/>
      <c r="AG121" s="74">
        <f t="shared" si="7"/>
        <v>0</v>
      </c>
      <c r="AH121" s="74">
        <f t="shared" si="8"/>
        <v>0</v>
      </c>
      <c r="AI121" s="74">
        <f t="shared" si="4"/>
        <v>27</v>
      </c>
      <c r="AJ121" s="74">
        <f t="shared" si="9"/>
        <v>0</v>
      </c>
      <c r="CN121" s="70"/>
      <c r="DS121" s="70"/>
    </row>
    <row r="122" spans="1:123" s="74" customFormat="1" ht="15" customHeight="1" x14ac:dyDescent="0.2">
      <c r="A122" s="68"/>
      <c r="B122" s="69"/>
      <c r="C122" s="85" t="s">
        <v>52</v>
      </c>
      <c r="D122" s="553" t="str">
        <f t="shared" si="6"/>
        <v/>
      </c>
      <c r="E122" s="553"/>
      <c r="F122" s="553"/>
      <c r="G122" s="553"/>
      <c r="H122" s="553"/>
      <c r="I122" s="553"/>
      <c r="J122" s="553"/>
      <c r="K122" s="553"/>
      <c r="L122" s="553"/>
      <c r="M122" s="553"/>
      <c r="N122" s="553"/>
      <c r="O122" s="553"/>
      <c r="P122" s="553"/>
      <c r="Q122" s="553"/>
      <c r="R122" s="553"/>
      <c r="S122" s="910"/>
      <c r="T122" s="910"/>
      <c r="U122" s="910"/>
      <c r="V122" s="910"/>
      <c r="W122" s="910"/>
      <c r="X122" s="911"/>
      <c r="Y122" s="910"/>
      <c r="Z122" s="910"/>
      <c r="AA122" s="910"/>
      <c r="AB122" s="910"/>
      <c r="AC122" s="910"/>
      <c r="AD122" s="911"/>
      <c r="AE122" s="69"/>
      <c r="AF122" s="70"/>
      <c r="AG122" s="74">
        <f t="shared" si="7"/>
        <v>0</v>
      </c>
      <c r="AH122" s="74">
        <f t="shared" si="8"/>
        <v>0</v>
      </c>
      <c r="AI122" s="74">
        <f t="shared" si="4"/>
        <v>27</v>
      </c>
      <c r="AJ122" s="74">
        <f t="shared" si="9"/>
        <v>0</v>
      </c>
      <c r="CN122" s="70"/>
      <c r="DS122" s="70"/>
    </row>
    <row r="123" spans="1:123" s="74" customFormat="1" ht="15" customHeight="1" x14ac:dyDescent="0.2">
      <c r="A123" s="68"/>
      <c r="B123" s="536" t="str">
        <f>IF(AG123=0,"","Error: Debe completar toda la información requerida.")</f>
        <v/>
      </c>
      <c r="C123" s="536"/>
      <c r="D123" s="536"/>
      <c r="E123" s="536"/>
      <c r="F123" s="536"/>
      <c r="G123" s="536"/>
      <c r="H123" s="536"/>
      <c r="I123" s="536"/>
      <c r="J123" s="536"/>
      <c r="K123" s="536"/>
      <c r="L123" s="536"/>
      <c r="M123" s="536"/>
      <c r="N123" s="536"/>
      <c r="O123" s="536"/>
      <c r="P123" s="536"/>
      <c r="Q123" s="536"/>
      <c r="R123" s="536"/>
      <c r="S123" s="536"/>
      <c r="T123" s="536"/>
      <c r="U123" s="536"/>
      <c r="V123" s="536"/>
      <c r="W123" s="536"/>
      <c r="X123" s="536"/>
      <c r="Y123" s="536"/>
      <c r="Z123" s="536"/>
      <c r="AA123" s="536"/>
      <c r="AB123" s="536"/>
      <c r="AC123" s="536"/>
      <c r="AD123" s="536"/>
      <c r="AE123" s="69"/>
      <c r="AF123" s="70"/>
      <c r="AG123" s="74">
        <f>SUM(AG98:AG122)</f>
        <v>0</v>
      </c>
      <c r="AH123" s="74">
        <f>SUM(AH98:AH122)</f>
        <v>0</v>
      </c>
      <c r="AJ123" s="74">
        <f>SUM(AJ98:AJ122)</f>
        <v>0</v>
      </c>
      <c r="CN123" s="70"/>
      <c r="DS123" s="70"/>
    </row>
    <row r="124" spans="1:123" s="74" customFormat="1" ht="15" customHeight="1" x14ac:dyDescent="0.2">
      <c r="A124" s="68"/>
      <c r="B124" s="511" t="str">
        <f>IF(AH123=0,"","Error: Debe verificar la consistencia de las respuestas con código 2 o 9")</f>
        <v/>
      </c>
      <c r="C124" s="511"/>
      <c r="D124" s="511"/>
      <c r="E124" s="511"/>
      <c r="F124" s="511"/>
      <c r="G124" s="511"/>
      <c r="H124" s="511"/>
      <c r="I124" s="511"/>
      <c r="J124" s="511"/>
      <c r="K124" s="511"/>
      <c r="L124" s="511"/>
      <c r="M124" s="511"/>
      <c r="N124" s="511"/>
      <c r="O124" s="511"/>
      <c r="P124" s="511"/>
      <c r="Q124" s="511"/>
      <c r="R124" s="511"/>
      <c r="S124" s="511"/>
      <c r="T124" s="511"/>
      <c r="U124" s="511"/>
      <c r="V124" s="511"/>
      <c r="W124" s="511"/>
      <c r="X124" s="511"/>
      <c r="Y124" s="511"/>
      <c r="Z124" s="511"/>
      <c r="AA124" s="511"/>
      <c r="AB124" s="511"/>
      <c r="AC124" s="511"/>
      <c r="AD124" s="511"/>
      <c r="AE124" s="69"/>
      <c r="AF124" s="70"/>
      <c r="CN124" s="70"/>
      <c r="DS124" s="70"/>
    </row>
    <row r="125" spans="1:123" s="74" customFormat="1" ht="15" customHeight="1" x14ac:dyDescent="0.2">
      <c r="A125" s="68"/>
      <c r="B125" s="511" t="str">
        <f>IF(AJ123=0,"","Error: El año debe tener formato (YYYY)")</f>
        <v/>
      </c>
      <c r="C125" s="511"/>
      <c r="D125" s="511"/>
      <c r="E125" s="511"/>
      <c r="F125" s="511"/>
      <c r="G125" s="511"/>
      <c r="H125" s="511"/>
      <c r="I125" s="511"/>
      <c r="J125" s="511"/>
      <c r="K125" s="511"/>
      <c r="L125" s="511"/>
      <c r="M125" s="511"/>
      <c r="N125" s="511"/>
      <c r="O125" s="511"/>
      <c r="P125" s="511"/>
      <c r="Q125" s="511"/>
      <c r="R125" s="511"/>
      <c r="S125" s="511"/>
      <c r="T125" s="511"/>
      <c r="U125" s="511"/>
      <c r="V125" s="511"/>
      <c r="W125" s="511"/>
      <c r="X125" s="511"/>
      <c r="Y125" s="511"/>
      <c r="Z125" s="511"/>
      <c r="AA125" s="511"/>
      <c r="AB125" s="511"/>
      <c r="AC125" s="511"/>
      <c r="AD125" s="511"/>
      <c r="AE125" s="69"/>
      <c r="AF125" s="70"/>
      <c r="CN125" s="70"/>
      <c r="DS125" s="70"/>
    </row>
    <row r="126" spans="1:123" s="74" customFormat="1" ht="36" customHeight="1" x14ac:dyDescent="0.2">
      <c r="A126" s="36" t="s">
        <v>76</v>
      </c>
      <c r="B126" s="636" t="s">
        <v>1416</v>
      </c>
      <c r="C126" s="636"/>
      <c r="D126" s="636"/>
      <c r="E126" s="636"/>
      <c r="F126" s="636"/>
      <c r="G126" s="636"/>
      <c r="H126" s="636"/>
      <c r="I126" s="636"/>
      <c r="J126" s="636"/>
      <c r="K126" s="636"/>
      <c r="L126" s="636"/>
      <c r="M126" s="636"/>
      <c r="N126" s="636"/>
      <c r="O126" s="636"/>
      <c r="P126" s="636"/>
      <c r="Q126" s="636"/>
      <c r="R126" s="636"/>
      <c r="S126" s="636"/>
      <c r="T126" s="636"/>
      <c r="U126" s="636"/>
      <c r="V126" s="636"/>
      <c r="W126" s="636"/>
      <c r="X126" s="636"/>
      <c r="Y126" s="636"/>
      <c r="Z126" s="636"/>
      <c r="AA126" s="636"/>
      <c r="AB126" s="636"/>
      <c r="AC126" s="636"/>
      <c r="AD126" s="636"/>
      <c r="AE126" s="69"/>
      <c r="AF126" s="70"/>
      <c r="AG126" s="90" t="s">
        <v>2039</v>
      </c>
      <c r="AH126" s="74" t="s">
        <v>2041</v>
      </c>
      <c r="AI126" s="74" t="s">
        <v>2040</v>
      </c>
      <c r="AJ126" s="74" t="s">
        <v>2034</v>
      </c>
      <c r="AK126" s="74" t="s">
        <v>2037</v>
      </c>
      <c r="CN126" s="70"/>
      <c r="DS126" s="70"/>
    </row>
    <row r="127" spans="1:123" s="74" customFormat="1" ht="15" customHeight="1" x14ac:dyDescent="0.2">
      <c r="A127" s="68"/>
      <c r="B127" s="69"/>
      <c r="C127" s="674" t="s">
        <v>1109</v>
      </c>
      <c r="D127" s="674"/>
      <c r="E127" s="674"/>
      <c r="F127" s="674"/>
      <c r="G127" s="674"/>
      <c r="H127" s="674"/>
      <c r="I127" s="674"/>
      <c r="J127" s="674"/>
      <c r="K127" s="674"/>
      <c r="L127" s="674"/>
      <c r="M127" s="674"/>
      <c r="N127" s="674"/>
      <c r="O127" s="674"/>
      <c r="P127" s="674"/>
      <c r="Q127" s="674"/>
      <c r="R127" s="674"/>
      <c r="S127" s="674"/>
      <c r="T127" s="674"/>
      <c r="U127" s="674"/>
      <c r="V127" s="674"/>
      <c r="W127" s="674"/>
      <c r="X127" s="674"/>
      <c r="Y127" s="674"/>
      <c r="Z127" s="674"/>
      <c r="AA127" s="674"/>
      <c r="AB127" s="674"/>
      <c r="AC127" s="674"/>
      <c r="AD127" s="674"/>
      <c r="AE127" s="69"/>
      <c r="AF127" s="70"/>
      <c r="AG127" s="90">
        <f>COUNTBLANK(S133:AD157)</f>
        <v>300</v>
      </c>
      <c r="AH127" s="74">
        <v>27</v>
      </c>
      <c r="AI127" s="74">
        <v>26</v>
      </c>
      <c r="AJ127" s="74">
        <v>24</v>
      </c>
      <c r="AK127" s="74">
        <v>25</v>
      </c>
      <c r="CN127" s="70"/>
      <c r="DS127" s="70"/>
    </row>
    <row r="128" spans="1:123" s="74" customFormat="1" ht="24" customHeight="1" x14ac:dyDescent="0.2">
      <c r="A128" s="68"/>
      <c r="B128" s="69"/>
      <c r="C128" s="674" t="s">
        <v>1108</v>
      </c>
      <c r="D128" s="674"/>
      <c r="E128" s="674"/>
      <c r="F128" s="674"/>
      <c r="G128" s="674"/>
      <c r="H128" s="674"/>
      <c r="I128" s="674"/>
      <c r="J128" s="674"/>
      <c r="K128" s="674"/>
      <c r="L128" s="674"/>
      <c r="M128" s="674"/>
      <c r="N128" s="674"/>
      <c r="O128" s="674"/>
      <c r="P128" s="674"/>
      <c r="Q128" s="674"/>
      <c r="R128" s="674"/>
      <c r="S128" s="674"/>
      <c r="T128" s="674"/>
      <c r="U128" s="674"/>
      <c r="V128" s="674"/>
      <c r="W128" s="674"/>
      <c r="X128" s="674"/>
      <c r="Y128" s="674"/>
      <c r="Z128" s="674"/>
      <c r="AA128" s="674"/>
      <c r="AB128" s="674"/>
      <c r="AC128" s="674"/>
      <c r="AD128" s="674"/>
      <c r="AE128" s="69"/>
      <c r="AF128" s="70"/>
      <c r="AG128" s="91" t="s">
        <v>2042</v>
      </c>
      <c r="AH128" s="91">
        <v>300</v>
      </c>
      <c r="CN128" s="70"/>
      <c r="DS128" s="70"/>
    </row>
    <row r="129" spans="1:123" s="74" customFormat="1" ht="15" customHeight="1" x14ac:dyDescent="0.2">
      <c r="A129" s="68"/>
      <c r="B129" s="69"/>
      <c r="C129" s="674" t="s">
        <v>1110</v>
      </c>
      <c r="D129" s="674"/>
      <c r="E129" s="674"/>
      <c r="F129" s="674"/>
      <c r="G129" s="674"/>
      <c r="H129" s="674"/>
      <c r="I129" s="674"/>
      <c r="J129" s="674"/>
      <c r="K129" s="674"/>
      <c r="L129" s="674"/>
      <c r="M129" s="674"/>
      <c r="N129" s="674"/>
      <c r="O129" s="674"/>
      <c r="P129" s="674"/>
      <c r="Q129" s="674"/>
      <c r="R129" s="674"/>
      <c r="S129" s="674"/>
      <c r="T129" s="674"/>
      <c r="U129" s="674"/>
      <c r="V129" s="674"/>
      <c r="W129" s="674"/>
      <c r="X129" s="674"/>
      <c r="Y129" s="674"/>
      <c r="Z129" s="674"/>
      <c r="AA129" s="674"/>
      <c r="AB129" s="674"/>
      <c r="AC129" s="674"/>
      <c r="AD129" s="674"/>
      <c r="AE129" s="69"/>
      <c r="AF129" s="70"/>
      <c r="CN129" s="70"/>
      <c r="DS129" s="70"/>
    </row>
    <row r="130" spans="1:123" s="74" customFormat="1" ht="24" customHeight="1" x14ac:dyDescent="0.2">
      <c r="A130" s="68"/>
      <c r="B130" s="69"/>
      <c r="C130" s="674" t="s">
        <v>1417</v>
      </c>
      <c r="D130" s="674"/>
      <c r="E130" s="674"/>
      <c r="F130" s="674"/>
      <c r="G130" s="674"/>
      <c r="H130" s="674"/>
      <c r="I130" s="674"/>
      <c r="J130" s="674"/>
      <c r="K130" s="674"/>
      <c r="L130" s="674"/>
      <c r="M130" s="674"/>
      <c r="N130" s="674"/>
      <c r="O130" s="674"/>
      <c r="P130" s="674"/>
      <c r="Q130" s="674"/>
      <c r="R130" s="674"/>
      <c r="S130" s="674"/>
      <c r="T130" s="674"/>
      <c r="U130" s="674"/>
      <c r="V130" s="674"/>
      <c r="W130" s="674"/>
      <c r="X130" s="674"/>
      <c r="Y130" s="674"/>
      <c r="Z130" s="674"/>
      <c r="AA130" s="674"/>
      <c r="AB130" s="674"/>
      <c r="AC130" s="674"/>
      <c r="AD130" s="674"/>
      <c r="AE130" s="69"/>
      <c r="AF130" s="70"/>
      <c r="CN130" s="70"/>
      <c r="DS130" s="70"/>
    </row>
    <row r="131" spans="1:123" s="74" customFormat="1" ht="15" customHeight="1" x14ac:dyDescent="0.2">
      <c r="A131" s="76"/>
      <c r="AF131" s="70"/>
      <c r="CN131" s="70"/>
      <c r="DS131" s="70"/>
    </row>
    <row r="132" spans="1:123" s="74" customFormat="1" ht="72" customHeight="1" x14ac:dyDescent="0.2">
      <c r="A132" s="76"/>
      <c r="C132" s="1096" t="s">
        <v>220</v>
      </c>
      <c r="D132" s="908"/>
      <c r="E132" s="908"/>
      <c r="F132" s="908"/>
      <c r="G132" s="908"/>
      <c r="H132" s="908"/>
      <c r="I132" s="908"/>
      <c r="J132" s="908"/>
      <c r="K132" s="908"/>
      <c r="L132" s="908"/>
      <c r="M132" s="908"/>
      <c r="N132" s="908"/>
      <c r="O132" s="908"/>
      <c r="P132" s="908"/>
      <c r="Q132" s="908"/>
      <c r="R132" s="909"/>
      <c r="S132" s="1091" t="s">
        <v>1415</v>
      </c>
      <c r="T132" s="1092"/>
      <c r="U132" s="1092"/>
      <c r="V132" s="1092"/>
      <c r="W132" s="1092"/>
      <c r="X132" s="1093"/>
      <c r="Y132" s="1091" t="s">
        <v>77</v>
      </c>
      <c r="Z132" s="1092"/>
      <c r="AA132" s="1092"/>
      <c r="AB132" s="1092"/>
      <c r="AC132" s="1092"/>
      <c r="AD132" s="1093"/>
      <c r="AF132" s="70"/>
      <c r="AG132" s="84" t="s">
        <v>2035</v>
      </c>
      <c r="AH132" s="84" t="s">
        <v>2038</v>
      </c>
      <c r="AI132" s="74" t="s">
        <v>2032</v>
      </c>
      <c r="CN132" s="70"/>
      <c r="DS132" s="70"/>
    </row>
    <row r="133" spans="1:123" s="74" customFormat="1" ht="15" customHeight="1" x14ac:dyDescent="0.2">
      <c r="A133" s="76"/>
      <c r="C133" s="85" t="s">
        <v>28</v>
      </c>
      <c r="D133" s="703" t="str">
        <f>IF(D40="","",D40)</f>
        <v/>
      </c>
      <c r="E133" s="705"/>
      <c r="F133" s="705"/>
      <c r="G133" s="705"/>
      <c r="H133" s="705"/>
      <c r="I133" s="705"/>
      <c r="J133" s="705"/>
      <c r="K133" s="705"/>
      <c r="L133" s="705"/>
      <c r="M133" s="705"/>
      <c r="N133" s="705"/>
      <c r="O133" s="705"/>
      <c r="P133" s="705"/>
      <c r="Q133" s="705"/>
      <c r="R133" s="704"/>
      <c r="S133" s="763"/>
      <c r="T133" s="877"/>
      <c r="U133" s="877"/>
      <c r="V133" s="877"/>
      <c r="W133" s="877"/>
      <c r="X133" s="764"/>
      <c r="Y133" s="763"/>
      <c r="Z133" s="877"/>
      <c r="AA133" s="877"/>
      <c r="AB133" s="877"/>
      <c r="AC133" s="877"/>
      <c r="AD133" s="764"/>
      <c r="AF133" s="70"/>
      <c r="AG133" s="74">
        <f>IF(OR(COUNTBLANK(D133:AD133)=$AH$127,$AG$127=$AH$128),0,IF(AND(S133=1,COUNTBLANK(D133:AD133)=$AJ$127),0,IF(AND(AND(S133&lt;&gt;1,S133&lt;&gt;""),COUNTBLANK(D133:AD133)&lt;=$AK$127),0,1)))</f>
        <v>0</v>
      </c>
      <c r="AH133" s="74">
        <f>IF(OR(COUNTBLANK(D133:AD133)=$AH$127,S133=1),0,IF(AND(OR(S133=2,S133=9),Y133=""),0,IF(AND(S133="",COUNTBLANK(D133:AD133)&lt;=$AI$127),0,1)))</f>
        <v>0</v>
      </c>
      <c r="AI133" s="74">
        <f>COUNTBLANK(D133:AD133)</f>
        <v>27</v>
      </c>
      <c r="CN133" s="70"/>
      <c r="DS133" s="70"/>
    </row>
    <row r="134" spans="1:123" s="74" customFormat="1" ht="15" customHeight="1" x14ac:dyDescent="0.2">
      <c r="A134" s="76"/>
      <c r="C134" s="85" t="s">
        <v>29</v>
      </c>
      <c r="D134" s="703" t="str">
        <f t="shared" ref="D134:D157" si="10">IF(D41="","",D41)</f>
        <v/>
      </c>
      <c r="E134" s="705"/>
      <c r="F134" s="705"/>
      <c r="G134" s="705"/>
      <c r="H134" s="705"/>
      <c r="I134" s="705"/>
      <c r="J134" s="705"/>
      <c r="K134" s="705"/>
      <c r="L134" s="705"/>
      <c r="M134" s="705"/>
      <c r="N134" s="705"/>
      <c r="O134" s="705"/>
      <c r="P134" s="705"/>
      <c r="Q134" s="705"/>
      <c r="R134" s="704"/>
      <c r="S134" s="763"/>
      <c r="T134" s="877"/>
      <c r="U134" s="877"/>
      <c r="V134" s="877"/>
      <c r="W134" s="877"/>
      <c r="X134" s="764"/>
      <c r="Y134" s="763"/>
      <c r="Z134" s="877"/>
      <c r="AA134" s="877"/>
      <c r="AB134" s="877"/>
      <c r="AC134" s="877"/>
      <c r="AD134" s="764"/>
      <c r="AF134" s="70"/>
      <c r="AG134" s="74">
        <f t="shared" ref="AG134:AG157" si="11">IF(OR(COUNTBLANK(D134:AD134)=$AH$127,$AG$127=$AH$128),0,IF(AND(S134=1,COUNTBLANK(D134:AD134)=$AJ$127),0,IF(AND(AND(S134&lt;&gt;1,S134&lt;&gt;""),COUNTBLANK(D134:AD134)&lt;=$AK$127),0,1)))</f>
        <v>0</v>
      </c>
      <c r="AH134" s="74">
        <f t="shared" ref="AH134:AH157" si="12">IF(OR(COUNTBLANK(D134:AD134)=$AH$127,S134=1),0,IF(AND(OR(S134=2,S134=9),Y134=""),0,IF(AND(S134="",COUNTBLANK(D134:AD134)&lt;=$AI$127),0,1)))</f>
        <v>0</v>
      </c>
      <c r="AI134" s="74">
        <f t="shared" ref="AI134:AI157" si="13">COUNTBLANK(D134:AD134)</f>
        <v>27</v>
      </c>
      <c r="CN134" s="70"/>
      <c r="DS134" s="70"/>
    </row>
    <row r="135" spans="1:123" s="74" customFormat="1" ht="15" customHeight="1" x14ac:dyDescent="0.2">
      <c r="A135" s="76"/>
      <c r="C135" s="85" t="s">
        <v>30</v>
      </c>
      <c r="D135" s="703" t="str">
        <f t="shared" si="10"/>
        <v/>
      </c>
      <c r="E135" s="705"/>
      <c r="F135" s="705"/>
      <c r="G135" s="705"/>
      <c r="H135" s="705"/>
      <c r="I135" s="705"/>
      <c r="J135" s="705"/>
      <c r="K135" s="705"/>
      <c r="L135" s="705"/>
      <c r="M135" s="705"/>
      <c r="N135" s="705"/>
      <c r="O135" s="705"/>
      <c r="P135" s="705"/>
      <c r="Q135" s="705"/>
      <c r="R135" s="704"/>
      <c r="S135" s="763"/>
      <c r="T135" s="877"/>
      <c r="U135" s="877"/>
      <c r="V135" s="877"/>
      <c r="W135" s="877"/>
      <c r="X135" s="764"/>
      <c r="Y135" s="763"/>
      <c r="Z135" s="877"/>
      <c r="AA135" s="877"/>
      <c r="AB135" s="877"/>
      <c r="AC135" s="877"/>
      <c r="AD135" s="764"/>
      <c r="AF135" s="70"/>
      <c r="AG135" s="74">
        <f t="shared" si="11"/>
        <v>0</v>
      </c>
      <c r="AH135" s="74">
        <f t="shared" si="12"/>
        <v>0</v>
      </c>
      <c r="AI135" s="74">
        <f t="shared" si="13"/>
        <v>27</v>
      </c>
      <c r="CN135" s="70"/>
      <c r="DS135" s="70"/>
    </row>
    <row r="136" spans="1:123" s="74" customFormat="1" ht="15" customHeight="1" x14ac:dyDescent="0.2">
      <c r="A136" s="76"/>
      <c r="C136" s="85" t="s">
        <v>31</v>
      </c>
      <c r="D136" s="703" t="str">
        <f t="shared" si="10"/>
        <v/>
      </c>
      <c r="E136" s="705"/>
      <c r="F136" s="705"/>
      <c r="G136" s="705"/>
      <c r="H136" s="705"/>
      <c r="I136" s="705"/>
      <c r="J136" s="705"/>
      <c r="K136" s="705"/>
      <c r="L136" s="705"/>
      <c r="M136" s="705"/>
      <c r="N136" s="705"/>
      <c r="O136" s="705"/>
      <c r="P136" s="705"/>
      <c r="Q136" s="705"/>
      <c r="R136" s="704"/>
      <c r="S136" s="763"/>
      <c r="T136" s="877"/>
      <c r="U136" s="877"/>
      <c r="V136" s="877"/>
      <c r="W136" s="877"/>
      <c r="X136" s="764"/>
      <c r="Y136" s="763"/>
      <c r="Z136" s="877"/>
      <c r="AA136" s="877"/>
      <c r="AB136" s="877"/>
      <c r="AC136" s="877"/>
      <c r="AD136" s="764"/>
      <c r="AF136" s="70"/>
      <c r="AG136" s="74">
        <f t="shared" si="11"/>
        <v>0</v>
      </c>
      <c r="AH136" s="74">
        <f t="shared" si="12"/>
        <v>0</v>
      </c>
      <c r="AI136" s="74">
        <f t="shared" si="13"/>
        <v>27</v>
      </c>
      <c r="CN136" s="70"/>
      <c r="DS136" s="70"/>
    </row>
    <row r="137" spans="1:123" s="74" customFormat="1" ht="15" customHeight="1" x14ac:dyDescent="0.2">
      <c r="A137" s="76"/>
      <c r="C137" s="85" t="s">
        <v>32</v>
      </c>
      <c r="D137" s="703" t="str">
        <f t="shared" si="10"/>
        <v/>
      </c>
      <c r="E137" s="705"/>
      <c r="F137" s="705"/>
      <c r="G137" s="705"/>
      <c r="H137" s="705"/>
      <c r="I137" s="705"/>
      <c r="J137" s="705"/>
      <c r="K137" s="705"/>
      <c r="L137" s="705"/>
      <c r="M137" s="705"/>
      <c r="N137" s="705"/>
      <c r="O137" s="705"/>
      <c r="P137" s="705"/>
      <c r="Q137" s="705"/>
      <c r="R137" s="704"/>
      <c r="S137" s="763"/>
      <c r="T137" s="877"/>
      <c r="U137" s="877"/>
      <c r="V137" s="877"/>
      <c r="W137" s="877"/>
      <c r="X137" s="764"/>
      <c r="Y137" s="763"/>
      <c r="Z137" s="877"/>
      <c r="AA137" s="877"/>
      <c r="AB137" s="877"/>
      <c r="AC137" s="877"/>
      <c r="AD137" s="764"/>
      <c r="AF137" s="70"/>
      <c r="AG137" s="74">
        <f t="shared" si="11"/>
        <v>0</v>
      </c>
      <c r="AH137" s="74">
        <f t="shared" si="12"/>
        <v>0</v>
      </c>
      <c r="AI137" s="74">
        <f t="shared" si="13"/>
        <v>27</v>
      </c>
      <c r="CN137" s="70"/>
      <c r="DS137" s="70"/>
    </row>
    <row r="138" spans="1:123" s="74" customFormat="1" ht="15" customHeight="1" x14ac:dyDescent="0.2">
      <c r="A138" s="76"/>
      <c r="C138" s="85" t="s">
        <v>33</v>
      </c>
      <c r="D138" s="703" t="str">
        <f t="shared" si="10"/>
        <v/>
      </c>
      <c r="E138" s="705"/>
      <c r="F138" s="705"/>
      <c r="G138" s="705"/>
      <c r="H138" s="705"/>
      <c r="I138" s="705"/>
      <c r="J138" s="705"/>
      <c r="K138" s="705"/>
      <c r="L138" s="705"/>
      <c r="M138" s="705"/>
      <c r="N138" s="705"/>
      <c r="O138" s="705"/>
      <c r="P138" s="705"/>
      <c r="Q138" s="705"/>
      <c r="R138" s="704"/>
      <c r="S138" s="763"/>
      <c r="T138" s="877"/>
      <c r="U138" s="877"/>
      <c r="V138" s="877"/>
      <c r="W138" s="877"/>
      <c r="X138" s="764"/>
      <c r="Y138" s="763"/>
      <c r="Z138" s="877"/>
      <c r="AA138" s="877"/>
      <c r="AB138" s="877"/>
      <c r="AC138" s="877"/>
      <c r="AD138" s="764"/>
      <c r="AF138" s="70"/>
      <c r="AG138" s="74">
        <f t="shared" si="11"/>
        <v>0</v>
      </c>
      <c r="AH138" s="74">
        <f t="shared" si="12"/>
        <v>0</v>
      </c>
      <c r="AI138" s="74">
        <f t="shared" si="13"/>
        <v>27</v>
      </c>
      <c r="CN138" s="70"/>
      <c r="DS138" s="70"/>
    </row>
    <row r="139" spans="1:123" s="74" customFormat="1" ht="15" customHeight="1" x14ac:dyDescent="0.2">
      <c r="A139" s="76"/>
      <c r="C139" s="85" t="s">
        <v>34</v>
      </c>
      <c r="D139" s="703" t="str">
        <f t="shared" si="10"/>
        <v/>
      </c>
      <c r="E139" s="705"/>
      <c r="F139" s="705"/>
      <c r="G139" s="705"/>
      <c r="H139" s="705"/>
      <c r="I139" s="705"/>
      <c r="J139" s="705"/>
      <c r="K139" s="705"/>
      <c r="L139" s="705"/>
      <c r="M139" s="705"/>
      <c r="N139" s="705"/>
      <c r="O139" s="705"/>
      <c r="P139" s="705"/>
      <c r="Q139" s="705"/>
      <c r="R139" s="704"/>
      <c r="S139" s="763"/>
      <c r="T139" s="877"/>
      <c r="U139" s="877"/>
      <c r="V139" s="877"/>
      <c r="W139" s="877"/>
      <c r="X139" s="764"/>
      <c r="Y139" s="763"/>
      <c r="Z139" s="877"/>
      <c r="AA139" s="877"/>
      <c r="AB139" s="877"/>
      <c r="AC139" s="877"/>
      <c r="AD139" s="764"/>
      <c r="AF139" s="70"/>
      <c r="AG139" s="74">
        <f t="shared" si="11"/>
        <v>0</v>
      </c>
      <c r="AH139" s="74">
        <f t="shared" si="12"/>
        <v>0</v>
      </c>
      <c r="AI139" s="74">
        <f t="shared" si="13"/>
        <v>27</v>
      </c>
      <c r="CN139" s="70"/>
      <c r="DS139" s="70"/>
    </row>
    <row r="140" spans="1:123" s="74" customFormat="1" ht="15" customHeight="1" x14ac:dyDescent="0.2">
      <c r="A140" s="76"/>
      <c r="C140" s="85" t="s">
        <v>35</v>
      </c>
      <c r="D140" s="703" t="str">
        <f t="shared" si="10"/>
        <v/>
      </c>
      <c r="E140" s="705"/>
      <c r="F140" s="705"/>
      <c r="G140" s="705"/>
      <c r="H140" s="705"/>
      <c r="I140" s="705"/>
      <c r="J140" s="705"/>
      <c r="K140" s="705"/>
      <c r="L140" s="705"/>
      <c r="M140" s="705"/>
      <c r="N140" s="705"/>
      <c r="O140" s="705"/>
      <c r="P140" s="705"/>
      <c r="Q140" s="705"/>
      <c r="R140" s="704"/>
      <c r="S140" s="763"/>
      <c r="T140" s="877"/>
      <c r="U140" s="877"/>
      <c r="V140" s="877"/>
      <c r="W140" s="877"/>
      <c r="X140" s="764"/>
      <c r="Y140" s="763"/>
      <c r="Z140" s="877"/>
      <c r="AA140" s="877"/>
      <c r="AB140" s="877"/>
      <c r="AC140" s="877"/>
      <c r="AD140" s="764"/>
      <c r="AF140" s="70"/>
      <c r="AG140" s="74">
        <f t="shared" si="11"/>
        <v>0</v>
      </c>
      <c r="AH140" s="74">
        <f t="shared" si="12"/>
        <v>0</v>
      </c>
      <c r="AI140" s="74">
        <f t="shared" si="13"/>
        <v>27</v>
      </c>
      <c r="CN140" s="70"/>
      <c r="DS140" s="70"/>
    </row>
    <row r="141" spans="1:123" s="74" customFormat="1" ht="15" customHeight="1" x14ac:dyDescent="0.2">
      <c r="A141" s="76"/>
      <c r="C141" s="85" t="s">
        <v>36</v>
      </c>
      <c r="D141" s="703" t="str">
        <f t="shared" si="10"/>
        <v/>
      </c>
      <c r="E141" s="705"/>
      <c r="F141" s="705"/>
      <c r="G141" s="705"/>
      <c r="H141" s="705"/>
      <c r="I141" s="705"/>
      <c r="J141" s="705"/>
      <c r="K141" s="705"/>
      <c r="L141" s="705"/>
      <c r="M141" s="705"/>
      <c r="N141" s="705"/>
      <c r="O141" s="705"/>
      <c r="P141" s="705"/>
      <c r="Q141" s="705"/>
      <c r="R141" s="704"/>
      <c r="S141" s="763"/>
      <c r="T141" s="877"/>
      <c r="U141" s="877"/>
      <c r="V141" s="877"/>
      <c r="W141" s="877"/>
      <c r="X141" s="764"/>
      <c r="Y141" s="763"/>
      <c r="Z141" s="877"/>
      <c r="AA141" s="877"/>
      <c r="AB141" s="877"/>
      <c r="AC141" s="877"/>
      <c r="AD141" s="764"/>
      <c r="AF141" s="70"/>
      <c r="AG141" s="74">
        <f t="shared" si="11"/>
        <v>0</v>
      </c>
      <c r="AH141" s="74">
        <f t="shared" si="12"/>
        <v>0</v>
      </c>
      <c r="AI141" s="74">
        <f t="shared" si="13"/>
        <v>27</v>
      </c>
      <c r="CN141" s="70"/>
      <c r="DS141" s="70"/>
    </row>
    <row r="142" spans="1:123" s="74" customFormat="1" ht="15" customHeight="1" x14ac:dyDescent="0.2">
      <c r="A142" s="76"/>
      <c r="C142" s="85" t="s">
        <v>37</v>
      </c>
      <c r="D142" s="703" t="str">
        <f t="shared" si="10"/>
        <v/>
      </c>
      <c r="E142" s="705"/>
      <c r="F142" s="705"/>
      <c r="G142" s="705"/>
      <c r="H142" s="705"/>
      <c r="I142" s="705"/>
      <c r="J142" s="705"/>
      <c r="K142" s="705"/>
      <c r="L142" s="705"/>
      <c r="M142" s="705"/>
      <c r="N142" s="705"/>
      <c r="O142" s="705"/>
      <c r="P142" s="705"/>
      <c r="Q142" s="705"/>
      <c r="R142" s="704"/>
      <c r="S142" s="763"/>
      <c r="T142" s="877"/>
      <c r="U142" s="877"/>
      <c r="V142" s="877"/>
      <c r="W142" s="877"/>
      <c r="X142" s="764"/>
      <c r="Y142" s="763"/>
      <c r="Z142" s="877"/>
      <c r="AA142" s="877"/>
      <c r="AB142" s="877"/>
      <c r="AC142" s="877"/>
      <c r="AD142" s="764"/>
      <c r="AF142" s="70"/>
      <c r="AG142" s="74">
        <f t="shared" si="11"/>
        <v>0</v>
      </c>
      <c r="AH142" s="74">
        <f t="shared" si="12"/>
        <v>0</v>
      </c>
      <c r="AI142" s="74">
        <f t="shared" si="13"/>
        <v>27</v>
      </c>
      <c r="CN142" s="70"/>
      <c r="DS142" s="70"/>
    </row>
    <row r="143" spans="1:123" s="74" customFormat="1" ht="15" customHeight="1" x14ac:dyDescent="0.2">
      <c r="A143" s="76"/>
      <c r="C143" s="85" t="s">
        <v>40</v>
      </c>
      <c r="D143" s="703" t="str">
        <f t="shared" si="10"/>
        <v/>
      </c>
      <c r="E143" s="705"/>
      <c r="F143" s="705"/>
      <c r="G143" s="705"/>
      <c r="H143" s="705"/>
      <c r="I143" s="705"/>
      <c r="J143" s="705"/>
      <c r="K143" s="705"/>
      <c r="L143" s="705"/>
      <c r="M143" s="705"/>
      <c r="N143" s="705"/>
      <c r="O143" s="705"/>
      <c r="P143" s="705"/>
      <c r="Q143" s="705"/>
      <c r="R143" s="704"/>
      <c r="S143" s="763"/>
      <c r="T143" s="877"/>
      <c r="U143" s="877"/>
      <c r="V143" s="877"/>
      <c r="W143" s="877"/>
      <c r="X143" s="764"/>
      <c r="Y143" s="763"/>
      <c r="Z143" s="877"/>
      <c r="AA143" s="877"/>
      <c r="AB143" s="877"/>
      <c r="AC143" s="877"/>
      <c r="AD143" s="764"/>
      <c r="AF143" s="70"/>
      <c r="AG143" s="74">
        <f t="shared" si="11"/>
        <v>0</v>
      </c>
      <c r="AH143" s="74">
        <f t="shared" si="12"/>
        <v>0</v>
      </c>
      <c r="AI143" s="74">
        <f t="shared" si="13"/>
        <v>27</v>
      </c>
      <c r="CN143" s="70"/>
      <c r="DS143" s="70"/>
    </row>
    <row r="144" spans="1:123" s="74" customFormat="1" ht="15" customHeight="1" x14ac:dyDescent="0.2">
      <c r="A144" s="76"/>
      <c r="C144" s="85" t="s">
        <v>38</v>
      </c>
      <c r="D144" s="703" t="str">
        <f t="shared" si="10"/>
        <v/>
      </c>
      <c r="E144" s="705"/>
      <c r="F144" s="705"/>
      <c r="G144" s="705"/>
      <c r="H144" s="705"/>
      <c r="I144" s="705"/>
      <c r="J144" s="705"/>
      <c r="K144" s="705"/>
      <c r="L144" s="705"/>
      <c r="M144" s="705"/>
      <c r="N144" s="705"/>
      <c r="O144" s="705"/>
      <c r="P144" s="705"/>
      <c r="Q144" s="705"/>
      <c r="R144" s="704"/>
      <c r="S144" s="763"/>
      <c r="T144" s="877"/>
      <c r="U144" s="877"/>
      <c r="V144" s="877"/>
      <c r="W144" s="877"/>
      <c r="X144" s="764"/>
      <c r="Y144" s="763"/>
      <c r="Z144" s="877"/>
      <c r="AA144" s="877"/>
      <c r="AB144" s="877"/>
      <c r="AC144" s="877"/>
      <c r="AD144" s="764"/>
      <c r="AF144" s="70"/>
      <c r="AG144" s="74">
        <f t="shared" si="11"/>
        <v>0</v>
      </c>
      <c r="AH144" s="74">
        <f t="shared" si="12"/>
        <v>0</v>
      </c>
      <c r="AI144" s="74">
        <f t="shared" si="13"/>
        <v>27</v>
      </c>
      <c r="CN144" s="70"/>
      <c r="DS144" s="70"/>
    </row>
    <row r="145" spans="1:123" s="74" customFormat="1" ht="15" customHeight="1" x14ac:dyDescent="0.2">
      <c r="A145" s="76"/>
      <c r="C145" s="85" t="s">
        <v>39</v>
      </c>
      <c r="D145" s="703" t="str">
        <f t="shared" si="10"/>
        <v/>
      </c>
      <c r="E145" s="705"/>
      <c r="F145" s="705"/>
      <c r="G145" s="705"/>
      <c r="H145" s="705"/>
      <c r="I145" s="705"/>
      <c r="J145" s="705"/>
      <c r="K145" s="705"/>
      <c r="L145" s="705"/>
      <c r="M145" s="705"/>
      <c r="N145" s="705"/>
      <c r="O145" s="705"/>
      <c r="P145" s="705"/>
      <c r="Q145" s="705"/>
      <c r="R145" s="704"/>
      <c r="S145" s="763"/>
      <c r="T145" s="877"/>
      <c r="U145" s="877"/>
      <c r="V145" s="877"/>
      <c r="W145" s="877"/>
      <c r="X145" s="764"/>
      <c r="Y145" s="763"/>
      <c r="Z145" s="877"/>
      <c r="AA145" s="877"/>
      <c r="AB145" s="877"/>
      <c r="AC145" s="877"/>
      <c r="AD145" s="764"/>
      <c r="AF145" s="70"/>
      <c r="AG145" s="74">
        <f t="shared" si="11"/>
        <v>0</v>
      </c>
      <c r="AH145" s="74">
        <f t="shared" si="12"/>
        <v>0</v>
      </c>
      <c r="AI145" s="74">
        <f t="shared" si="13"/>
        <v>27</v>
      </c>
      <c r="CN145" s="70"/>
      <c r="DS145" s="70"/>
    </row>
    <row r="146" spans="1:123" s="74" customFormat="1" ht="15" customHeight="1" x14ac:dyDescent="0.2">
      <c r="A146" s="76"/>
      <c r="C146" s="85" t="s">
        <v>41</v>
      </c>
      <c r="D146" s="703" t="str">
        <f t="shared" si="10"/>
        <v/>
      </c>
      <c r="E146" s="705"/>
      <c r="F146" s="705"/>
      <c r="G146" s="705"/>
      <c r="H146" s="705"/>
      <c r="I146" s="705"/>
      <c r="J146" s="705"/>
      <c r="K146" s="705"/>
      <c r="L146" s="705"/>
      <c r="M146" s="705"/>
      <c r="N146" s="705"/>
      <c r="O146" s="705"/>
      <c r="P146" s="705"/>
      <c r="Q146" s="705"/>
      <c r="R146" s="704"/>
      <c r="S146" s="763"/>
      <c r="T146" s="877"/>
      <c r="U146" s="877"/>
      <c r="V146" s="877"/>
      <c r="W146" s="877"/>
      <c r="X146" s="764"/>
      <c r="Y146" s="763"/>
      <c r="Z146" s="877"/>
      <c r="AA146" s="877"/>
      <c r="AB146" s="877"/>
      <c r="AC146" s="877"/>
      <c r="AD146" s="764"/>
      <c r="AF146" s="70"/>
      <c r="AG146" s="74">
        <f t="shared" si="11"/>
        <v>0</v>
      </c>
      <c r="AH146" s="74">
        <f t="shared" si="12"/>
        <v>0</v>
      </c>
      <c r="AI146" s="74">
        <f t="shared" si="13"/>
        <v>27</v>
      </c>
      <c r="CN146" s="70"/>
      <c r="DS146" s="70"/>
    </row>
    <row r="147" spans="1:123" s="74" customFormat="1" ht="15" customHeight="1" x14ac:dyDescent="0.2">
      <c r="A147" s="76"/>
      <c r="C147" s="85" t="s">
        <v>42</v>
      </c>
      <c r="D147" s="703" t="str">
        <f t="shared" si="10"/>
        <v/>
      </c>
      <c r="E147" s="705"/>
      <c r="F147" s="705"/>
      <c r="G147" s="705"/>
      <c r="H147" s="705"/>
      <c r="I147" s="705"/>
      <c r="J147" s="705"/>
      <c r="K147" s="705"/>
      <c r="L147" s="705"/>
      <c r="M147" s="705"/>
      <c r="N147" s="705"/>
      <c r="O147" s="705"/>
      <c r="P147" s="705"/>
      <c r="Q147" s="705"/>
      <c r="R147" s="704"/>
      <c r="S147" s="763"/>
      <c r="T147" s="877"/>
      <c r="U147" s="877"/>
      <c r="V147" s="877"/>
      <c r="W147" s="877"/>
      <c r="X147" s="764"/>
      <c r="Y147" s="763"/>
      <c r="Z147" s="877"/>
      <c r="AA147" s="877"/>
      <c r="AB147" s="877"/>
      <c r="AC147" s="877"/>
      <c r="AD147" s="764"/>
      <c r="AF147" s="70"/>
      <c r="AG147" s="74">
        <f t="shared" si="11"/>
        <v>0</v>
      </c>
      <c r="AH147" s="74">
        <f t="shared" si="12"/>
        <v>0</v>
      </c>
      <c r="AI147" s="74">
        <f t="shared" si="13"/>
        <v>27</v>
      </c>
      <c r="CN147" s="70"/>
      <c r="DS147" s="70"/>
    </row>
    <row r="148" spans="1:123" s="74" customFormat="1" ht="15" customHeight="1" x14ac:dyDescent="0.2">
      <c r="A148" s="76"/>
      <c r="C148" s="85" t="s">
        <v>43</v>
      </c>
      <c r="D148" s="703" t="str">
        <f t="shared" si="10"/>
        <v/>
      </c>
      <c r="E148" s="705"/>
      <c r="F148" s="705"/>
      <c r="G148" s="705"/>
      <c r="H148" s="705"/>
      <c r="I148" s="705"/>
      <c r="J148" s="705"/>
      <c r="K148" s="705"/>
      <c r="L148" s="705"/>
      <c r="M148" s="705"/>
      <c r="N148" s="705"/>
      <c r="O148" s="705"/>
      <c r="P148" s="705"/>
      <c r="Q148" s="705"/>
      <c r="R148" s="704"/>
      <c r="S148" s="763"/>
      <c r="T148" s="877"/>
      <c r="U148" s="877"/>
      <c r="V148" s="877"/>
      <c r="W148" s="877"/>
      <c r="X148" s="764"/>
      <c r="Y148" s="763"/>
      <c r="Z148" s="877"/>
      <c r="AA148" s="877"/>
      <c r="AB148" s="877"/>
      <c r="AC148" s="877"/>
      <c r="AD148" s="764"/>
      <c r="AF148" s="70"/>
      <c r="AG148" s="74">
        <f t="shared" si="11"/>
        <v>0</v>
      </c>
      <c r="AH148" s="74">
        <f t="shared" si="12"/>
        <v>0</v>
      </c>
      <c r="AI148" s="74">
        <f t="shared" si="13"/>
        <v>27</v>
      </c>
      <c r="CN148" s="70"/>
      <c r="DS148" s="70"/>
    </row>
    <row r="149" spans="1:123" s="74" customFormat="1" ht="15" customHeight="1" x14ac:dyDescent="0.2">
      <c r="A149" s="76"/>
      <c r="C149" s="85" t="s">
        <v>44</v>
      </c>
      <c r="D149" s="703" t="str">
        <f t="shared" si="10"/>
        <v/>
      </c>
      <c r="E149" s="705"/>
      <c r="F149" s="705"/>
      <c r="G149" s="705"/>
      <c r="H149" s="705"/>
      <c r="I149" s="705"/>
      <c r="J149" s="705"/>
      <c r="K149" s="705"/>
      <c r="L149" s="705"/>
      <c r="M149" s="705"/>
      <c r="N149" s="705"/>
      <c r="O149" s="705"/>
      <c r="P149" s="705"/>
      <c r="Q149" s="705"/>
      <c r="R149" s="704"/>
      <c r="S149" s="763"/>
      <c r="T149" s="877"/>
      <c r="U149" s="877"/>
      <c r="V149" s="877"/>
      <c r="W149" s="877"/>
      <c r="X149" s="764"/>
      <c r="Y149" s="763"/>
      <c r="Z149" s="877"/>
      <c r="AA149" s="877"/>
      <c r="AB149" s="877"/>
      <c r="AC149" s="877"/>
      <c r="AD149" s="764"/>
      <c r="AF149" s="70"/>
      <c r="AG149" s="74">
        <f t="shared" si="11"/>
        <v>0</v>
      </c>
      <c r="AH149" s="74">
        <f t="shared" si="12"/>
        <v>0</v>
      </c>
      <c r="AI149" s="74">
        <f t="shared" si="13"/>
        <v>27</v>
      </c>
      <c r="CN149" s="70"/>
      <c r="DS149" s="70"/>
    </row>
    <row r="150" spans="1:123" s="74" customFormat="1" ht="15" customHeight="1" x14ac:dyDescent="0.2">
      <c r="A150" s="76"/>
      <c r="C150" s="85" t="s">
        <v>45</v>
      </c>
      <c r="D150" s="703" t="str">
        <f t="shared" si="10"/>
        <v/>
      </c>
      <c r="E150" s="705"/>
      <c r="F150" s="705"/>
      <c r="G150" s="705"/>
      <c r="H150" s="705"/>
      <c r="I150" s="705"/>
      <c r="J150" s="705"/>
      <c r="K150" s="705"/>
      <c r="L150" s="705"/>
      <c r="M150" s="705"/>
      <c r="N150" s="705"/>
      <c r="O150" s="705"/>
      <c r="P150" s="705"/>
      <c r="Q150" s="705"/>
      <c r="R150" s="704"/>
      <c r="S150" s="763"/>
      <c r="T150" s="877"/>
      <c r="U150" s="877"/>
      <c r="V150" s="877"/>
      <c r="W150" s="877"/>
      <c r="X150" s="764"/>
      <c r="Y150" s="763"/>
      <c r="Z150" s="877"/>
      <c r="AA150" s="877"/>
      <c r="AB150" s="877"/>
      <c r="AC150" s="877"/>
      <c r="AD150" s="764"/>
      <c r="AF150" s="70"/>
      <c r="AG150" s="74">
        <f t="shared" si="11"/>
        <v>0</v>
      </c>
      <c r="AH150" s="74">
        <f t="shared" si="12"/>
        <v>0</v>
      </c>
      <c r="AI150" s="74">
        <f t="shared" si="13"/>
        <v>27</v>
      </c>
      <c r="CN150" s="70"/>
      <c r="DS150" s="70"/>
    </row>
    <row r="151" spans="1:123" s="74" customFormat="1" ht="15" customHeight="1" x14ac:dyDescent="0.2">
      <c r="A151" s="76"/>
      <c r="C151" s="85" t="s">
        <v>46</v>
      </c>
      <c r="D151" s="703" t="str">
        <f t="shared" si="10"/>
        <v/>
      </c>
      <c r="E151" s="705"/>
      <c r="F151" s="705"/>
      <c r="G151" s="705"/>
      <c r="H151" s="705"/>
      <c r="I151" s="705"/>
      <c r="J151" s="705"/>
      <c r="K151" s="705"/>
      <c r="L151" s="705"/>
      <c r="M151" s="705"/>
      <c r="N151" s="705"/>
      <c r="O151" s="705"/>
      <c r="P151" s="705"/>
      <c r="Q151" s="705"/>
      <c r="R151" s="704"/>
      <c r="S151" s="763"/>
      <c r="T151" s="877"/>
      <c r="U151" s="877"/>
      <c r="V151" s="877"/>
      <c r="W151" s="877"/>
      <c r="X151" s="764"/>
      <c r="Y151" s="763"/>
      <c r="Z151" s="877"/>
      <c r="AA151" s="877"/>
      <c r="AB151" s="877"/>
      <c r="AC151" s="877"/>
      <c r="AD151" s="764"/>
      <c r="AF151" s="70"/>
      <c r="AG151" s="74">
        <f t="shared" si="11"/>
        <v>0</v>
      </c>
      <c r="AH151" s="74">
        <f t="shared" si="12"/>
        <v>0</v>
      </c>
      <c r="AI151" s="74">
        <f t="shared" si="13"/>
        <v>27</v>
      </c>
      <c r="CN151" s="70"/>
      <c r="DS151" s="70"/>
    </row>
    <row r="152" spans="1:123" s="74" customFormat="1" ht="15" customHeight="1" x14ac:dyDescent="0.2">
      <c r="A152" s="76"/>
      <c r="C152" s="85" t="s">
        <v>47</v>
      </c>
      <c r="D152" s="703" t="str">
        <f t="shared" si="10"/>
        <v/>
      </c>
      <c r="E152" s="705"/>
      <c r="F152" s="705"/>
      <c r="G152" s="705"/>
      <c r="H152" s="705"/>
      <c r="I152" s="705"/>
      <c r="J152" s="705"/>
      <c r="K152" s="705"/>
      <c r="L152" s="705"/>
      <c r="M152" s="705"/>
      <c r="N152" s="705"/>
      <c r="O152" s="705"/>
      <c r="P152" s="705"/>
      <c r="Q152" s="705"/>
      <c r="R152" s="704"/>
      <c r="S152" s="763"/>
      <c r="T152" s="877"/>
      <c r="U152" s="877"/>
      <c r="V152" s="877"/>
      <c r="W152" s="877"/>
      <c r="X152" s="764"/>
      <c r="Y152" s="763"/>
      <c r="Z152" s="877"/>
      <c r="AA152" s="877"/>
      <c r="AB152" s="877"/>
      <c r="AC152" s="877"/>
      <c r="AD152" s="764"/>
      <c r="AF152" s="70"/>
      <c r="AG152" s="74">
        <f t="shared" si="11"/>
        <v>0</v>
      </c>
      <c r="AH152" s="74">
        <f t="shared" si="12"/>
        <v>0</v>
      </c>
      <c r="AI152" s="74">
        <f t="shared" si="13"/>
        <v>27</v>
      </c>
      <c r="CN152" s="70"/>
      <c r="DS152" s="70"/>
    </row>
    <row r="153" spans="1:123" s="74" customFormat="1" ht="15" customHeight="1" x14ac:dyDescent="0.2">
      <c r="A153" s="76"/>
      <c r="C153" s="85" t="s">
        <v>48</v>
      </c>
      <c r="D153" s="703" t="str">
        <f t="shared" si="10"/>
        <v/>
      </c>
      <c r="E153" s="705"/>
      <c r="F153" s="705"/>
      <c r="G153" s="705"/>
      <c r="H153" s="705"/>
      <c r="I153" s="705"/>
      <c r="J153" s="705"/>
      <c r="K153" s="705"/>
      <c r="L153" s="705"/>
      <c r="M153" s="705"/>
      <c r="N153" s="705"/>
      <c r="O153" s="705"/>
      <c r="P153" s="705"/>
      <c r="Q153" s="705"/>
      <c r="R153" s="704"/>
      <c r="S153" s="763"/>
      <c r="T153" s="877"/>
      <c r="U153" s="877"/>
      <c r="V153" s="877"/>
      <c r="W153" s="877"/>
      <c r="X153" s="764"/>
      <c r="Y153" s="763"/>
      <c r="Z153" s="877"/>
      <c r="AA153" s="877"/>
      <c r="AB153" s="877"/>
      <c r="AC153" s="877"/>
      <c r="AD153" s="764"/>
      <c r="AF153" s="70"/>
      <c r="AG153" s="74">
        <f t="shared" si="11"/>
        <v>0</v>
      </c>
      <c r="AH153" s="74">
        <f t="shared" si="12"/>
        <v>0</v>
      </c>
      <c r="AI153" s="74">
        <f t="shared" si="13"/>
        <v>27</v>
      </c>
      <c r="CN153" s="70"/>
      <c r="DS153" s="70"/>
    </row>
    <row r="154" spans="1:123" s="74" customFormat="1" ht="15" customHeight="1" x14ac:dyDescent="0.2">
      <c r="A154" s="76"/>
      <c r="C154" s="85" t="s">
        <v>49</v>
      </c>
      <c r="D154" s="703" t="str">
        <f t="shared" si="10"/>
        <v/>
      </c>
      <c r="E154" s="705"/>
      <c r="F154" s="705"/>
      <c r="G154" s="705"/>
      <c r="H154" s="705"/>
      <c r="I154" s="705"/>
      <c r="J154" s="705"/>
      <c r="K154" s="705"/>
      <c r="L154" s="705"/>
      <c r="M154" s="705"/>
      <c r="N154" s="705"/>
      <c r="O154" s="705"/>
      <c r="P154" s="705"/>
      <c r="Q154" s="705"/>
      <c r="R154" s="704"/>
      <c r="S154" s="763"/>
      <c r="T154" s="877"/>
      <c r="U154" s="877"/>
      <c r="V154" s="877"/>
      <c r="W154" s="877"/>
      <c r="X154" s="764"/>
      <c r="Y154" s="763"/>
      <c r="Z154" s="877"/>
      <c r="AA154" s="877"/>
      <c r="AB154" s="877"/>
      <c r="AC154" s="877"/>
      <c r="AD154" s="764"/>
      <c r="AF154" s="70"/>
      <c r="AG154" s="74">
        <f t="shared" si="11"/>
        <v>0</v>
      </c>
      <c r="AH154" s="74">
        <f t="shared" si="12"/>
        <v>0</v>
      </c>
      <c r="AI154" s="74">
        <f t="shared" si="13"/>
        <v>27</v>
      </c>
      <c r="CN154" s="70"/>
      <c r="DS154" s="70"/>
    </row>
    <row r="155" spans="1:123" s="74" customFormat="1" ht="15" customHeight="1" x14ac:dyDescent="0.2">
      <c r="A155" s="76"/>
      <c r="C155" s="85" t="s">
        <v>50</v>
      </c>
      <c r="D155" s="703" t="str">
        <f t="shared" si="10"/>
        <v/>
      </c>
      <c r="E155" s="705"/>
      <c r="F155" s="705"/>
      <c r="G155" s="705"/>
      <c r="H155" s="705"/>
      <c r="I155" s="705"/>
      <c r="J155" s="705"/>
      <c r="K155" s="705"/>
      <c r="L155" s="705"/>
      <c r="M155" s="705"/>
      <c r="N155" s="705"/>
      <c r="O155" s="705"/>
      <c r="P155" s="705"/>
      <c r="Q155" s="705"/>
      <c r="R155" s="704"/>
      <c r="S155" s="763"/>
      <c r="T155" s="877"/>
      <c r="U155" s="877"/>
      <c r="V155" s="877"/>
      <c r="W155" s="877"/>
      <c r="X155" s="764"/>
      <c r="Y155" s="763"/>
      <c r="Z155" s="877"/>
      <c r="AA155" s="877"/>
      <c r="AB155" s="877"/>
      <c r="AC155" s="877"/>
      <c r="AD155" s="764"/>
      <c r="AF155" s="70"/>
      <c r="AG155" s="74">
        <f t="shared" si="11"/>
        <v>0</v>
      </c>
      <c r="AH155" s="74">
        <f t="shared" si="12"/>
        <v>0</v>
      </c>
      <c r="AI155" s="74">
        <f t="shared" si="13"/>
        <v>27</v>
      </c>
      <c r="CN155" s="70"/>
      <c r="DS155" s="70"/>
    </row>
    <row r="156" spans="1:123" s="74" customFormat="1" ht="15" customHeight="1" x14ac:dyDescent="0.2">
      <c r="A156" s="76"/>
      <c r="C156" s="85" t="s">
        <v>51</v>
      </c>
      <c r="D156" s="703" t="str">
        <f t="shared" si="10"/>
        <v/>
      </c>
      <c r="E156" s="705"/>
      <c r="F156" s="705"/>
      <c r="G156" s="705"/>
      <c r="H156" s="705"/>
      <c r="I156" s="705"/>
      <c r="J156" s="705"/>
      <c r="K156" s="705"/>
      <c r="L156" s="705"/>
      <c r="M156" s="705"/>
      <c r="N156" s="705"/>
      <c r="O156" s="705"/>
      <c r="P156" s="705"/>
      <c r="Q156" s="705"/>
      <c r="R156" s="704"/>
      <c r="S156" s="763"/>
      <c r="T156" s="877"/>
      <c r="U156" s="877"/>
      <c r="V156" s="877"/>
      <c r="W156" s="877"/>
      <c r="X156" s="764"/>
      <c r="Y156" s="763"/>
      <c r="Z156" s="877"/>
      <c r="AA156" s="877"/>
      <c r="AB156" s="877"/>
      <c r="AC156" s="877"/>
      <c r="AD156" s="764"/>
      <c r="AF156" s="70"/>
      <c r="AG156" s="74">
        <f t="shared" si="11"/>
        <v>0</v>
      </c>
      <c r="AH156" s="74">
        <f t="shared" si="12"/>
        <v>0</v>
      </c>
      <c r="AI156" s="74">
        <f t="shared" si="13"/>
        <v>27</v>
      </c>
      <c r="CN156" s="70"/>
      <c r="DS156" s="70"/>
    </row>
    <row r="157" spans="1:123" s="74" customFormat="1" ht="15" customHeight="1" x14ac:dyDescent="0.2">
      <c r="A157" s="76"/>
      <c r="C157" s="85" t="s">
        <v>52</v>
      </c>
      <c r="D157" s="703" t="str">
        <f t="shared" si="10"/>
        <v/>
      </c>
      <c r="E157" s="705"/>
      <c r="F157" s="705"/>
      <c r="G157" s="705"/>
      <c r="H157" s="705"/>
      <c r="I157" s="705"/>
      <c r="J157" s="705"/>
      <c r="K157" s="705"/>
      <c r="L157" s="705"/>
      <c r="M157" s="705"/>
      <c r="N157" s="705"/>
      <c r="O157" s="705"/>
      <c r="P157" s="705"/>
      <c r="Q157" s="705"/>
      <c r="R157" s="704"/>
      <c r="S157" s="763"/>
      <c r="T157" s="877"/>
      <c r="U157" s="877"/>
      <c r="V157" s="877"/>
      <c r="W157" s="877"/>
      <c r="X157" s="764"/>
      <c r="Y157" s="763"/>
      <c r="Z157" s="877"/>
      <c r="AA157" s="877"/>
      <c r="AB157" s="877"/>
      <c r="AC157" s="877"/>
      <c r="AD157" s="764"/>
      <c r="AF157" s="70"/>
      <c r="AG157" s="74">
        <f t="shared" si="11"/>
        <v>0</v>
      </c>
      <c r="AH157" s="74">
        <f t="shared" si="12"/>
        <v>0</v>
      </c>
      <c r="AI157" s="74">
        <f t="shared" si="13"/>
        <v>27</v>
      </c>
      <c r="CN157" s="70"/>
      <c r="DS157" s="70"/>
    </row>
    <row r="158" spans="1:123" s="74" customFormat="1" ht="15" customHeight="1" x14ac:dyDescent="0.2">
      <c r="A158" s="76"/>
      <c r="B158" s="536" t="str">
        <f>IF(AG158=0,"","Error: Debe completar toda la información requerida.")</f>
        <v/>
      </c>
      <c r="C158" s="536"/>
      <c r="D158" s="536"/>
      <c r="E158" s="536"/>
      <c r="F158" s="536"/>
      <c r="G158" s="536"/>
      <c r="H158" s="536"/>
      <c r="I158" s="536"/>
      <c r="J158" s="536"/>
      <c r="K158" s="536"/>
      <c r="L158" s="536"/>
      <c r="M158" s="536"/>
      <c r="N158" s="536"/>
      <c r="O158" s="536"/>
      <c r="P158" s="536"/>
      <c r="Q158" s="536"/>
      <c r="R158" s="536"/>
      <c r="S158" s="536"/>
      <c r="T158" s="536"/>
      <c r="U158" s="536"/>
      <c r="V158" s="536"/>
      <c r="W158" s="536"/>
      <c r="X158" s="536"/>
      <c r="Y158" s="536"/>
      <c r="Z158" s="536"/>
      <c r="AA158" s="536"/>
      <c r="AB158" s="536"/>
      <c r="AC158" s="536"/>
      <c r="AD158" s="536"/>
      <c r="AF158" s="70"/>
      <c r="AG158" s="74">
        <f>SUM(AG133:AG157)</f>
        <v>0</v>
      </c>
      <c r="AH158" s="74">
        <f>SUM(AH133:AH157)</f>
        <v>0</v>
      </c>
      <c r="CN158" s="70"/>
      <c r="DS158" s="70"/>
    </row>
    <row r="159" spans="1:123" s="74" customFormat="1" ht="15" customHeight="1" x14ac:dyDescent="0.2">
      <c r="A159" s="76"/>
      <c r="B159" s="511" t="str">
        <f>IF(AH158=0,"","Error: Debe verificar la consistencia de las respuestas con código 2 o 9")</f>
        <v/>
      </c>
      <c r="C159" s="511"/>
      <c r="D159" s="511"/>
      <c r="E159" s="511"/>
      <c r="F159" s="511"/>
      <c r="G159" s="511"/>
      <c r="H159" s="511"/>
      <c r="I159" s="511"/>
      <c r="J159" s="511"/>
      <c r="K159" s="511"/>
      <c r="L159" s="511"/>
      <c r="M159" s="511"/>
      <c r="N159" s="511"/>
      <c r="O159" s="511"/>
      <c r="P159" s="511"/>
      <c r="Q159" s="511"/>
      <c r="R159" s="511"/>
      <c r="S159" s="511"/>
      <c r="T159" s="511"/>
      <c r="U159" s="511"/>
      <c r="V159" s="511"/>
      <c r="W159" s="511"/>
      <c r="X159" s="511"/>
      <c r="Y159" s="511"/>
      <c r="Z159" s="511"/>
      <c r="AA159" s="511"/>
      <c r="AB159" s="511"/>
      <c r="AC159" s="511"/>
      <c r="AD159" s="511"/>
      <c r="AF159" s="70"/>
      <c r="CN159" s="70"/>
      <c r="DS159" s="70"/>
    </row>
    <row r="160" spans="1:123" s="74" customFormat="1" ht="15" customHeight="1" x14ac:dyDescent="0.2">
      <c r="A160" s="76"/>
      <c r="B160" s="599"/>
      <c r="C160" s="599"/>
      <c r="D160" s="599"/>
      <c r="E160" s="599"/>
      <c r="F160" s="599"/>
      <c r="G160" s="599"/>
      <c r="H160" s="599"/>
      <c r="I160" s="599"/>
      <c r="J160" s="599"/>
      <c r="K160" s="599"/>
      <c r="L160" s="599"/>
      <c r="M160" s="599"/>
      <c r="N160" s="599"/>
      <c r="O160" s="599"/>
      <c r="P160" s="599"/>
      <c r="Q160" s="599"/>
      <c r="R160" s="599"/>
      <c r="S160" s="599"/>
      <c r="T160" s="599"/>
      <c r="U160" s="599"/>
      <c r="V160" s="599"/>
      <c r="W160" s="599"/>
      <c r="X160" s="599"/>
      <c r="Y160" s="599"/>
      <c r="Z160" s="599"/>
      <c r="AA160" s="599"/>
      <c r="AB160" s="599"/>
      <c r="AC160" s="599"/>
      <c r="AD160" s="599"/>
      <c r="AF160" s="70"/>
      <c r="CN160" s="70"/>
      <c r="DS160" s="70"/>
    </row>
    <row r="161" spans="1:123" s="74" customFormat="1" ht="24" customHeight="1" x14ac:dyDescent="0.2">
      <c r="A161" s="36" t="s">
        <v>78</v>
      </c>
      <c r="B161" s="636" t="s">
        <v>1471</v>
      </c>
      <c r="C161" s="636"/>
      <c r="D161" s="636"/>
      <c r="E161" s="636"/>
      <c r="F161" s="636"/>
      <c r="G161" s="636"/>
      <c r="H161" s="636"/>
      <c r="I161" s="636"/>
      <c r="J161" s="636"/>
      <c r="K161" s="636"/>
      <c r="L161" s="636"/>
      <c r="M161" s="636"/>
      <c r="N161" s="636"/>
      <c r="O161" s="636"/>
      <c r="P161" s="636"/>
      <c r="Q161" s="636"/>
      <c r="R161" s="636"/>
      <c r="S161" s="636"/>
      <c r="T161" s="636"/>
      <c r="U161" s="636"/>
      <c r="V161" s="636"/>
      <c r="W161" s="636"/>
      <c r="X161" s="636"/>
      <c r="Y161" s="636"/>
      <c r="Z161" s="636"/>
      <c r="AA161" s="636"/>
      <c r="AB161" s="636"/>
      <c r="AC161" s="636"/>
      <c r="AD161" s="636"/>
      <c r="AF161" s="70"/>
      <c r="AG161" s="90" t="s">
        <v>2039</v>
      </c>
      <c r="AH161" s="74">
        <f>COUNTBLANK(K169:AD193)</f>
        <v>500</v>
      </c>
      <c r="AI161" s="74" t="s">
        <v>2045</v>
      </c>
      <c r="AJ161" s="74">
        <f>COUNTBLANK(K169:AD169)</f>
        <v>20</v>
      </c>
      <c r="CN161" s="70"/>
      <c r="DS161" s="70"/>
    </row>
    <row r="162" spans="1:123" s="74" customFormat="1" ht="15" customHeight="1" x14ac:dyDescent="0.2">
      <c r="A162" s="68"/>
      <c r="B162" s="69"/>
      <c r="C162" s="674" t="s">
        <v>1109</v>
      </c>
      <c r="D162" s="674"/>
      <c r="E162" s="674"/>
      <c r="F162" s="674"/>
      <c r="G162" s="674"/>
      <c r="H162" s="674"/>
      <c r="I162" s="674"/>
      <c r="J162" s="674"/>
      <c r="K162" s="674"/>
      <c r="L162" s="674"/>
      <c r="M162" s="674"/>
      <c r="N162" s="674"/>
      <c r="O162" s="674"/>
      <c r="P162" s="674"/>
      <c r="Q162" s="674"/>
      <c r="R162" s="674"/>
      <c r="S162" s="674"/>
      <c r="T162" s="674"/>
      <c r="U162" s="674"/>
      <c r="V162" s="674"/>
      <c r="W162" s="674"/>
      <c r="X162" s="674"/>
      <c r="Y162" s="674"/>
      <c r="Z162" s="674"/>
      <c r="AA162" s="674"/>
      <c r="AB162" s="674"/>
      <c r="AC162" s="674"/>
      <c r="AD162" s="674"/>
      <c r="AF162" s="70"/>
      <c r="AG162" s="90" t="s">
        <v>2043</v>
      </c>
      <c r="AH162" s="74">
        <v>500</v>
      </c>
      <c r="AI162" s="74" t="s">
        <v>2046</v>
      </c>
      <c r="AJ162" s="74">
        <v>20</v>
      </c>
      <c r="CN162" s="70"/>
      <c r="DS162" s="70"/>
    </row>
    <row r="163" spans="1:123" s="74" customFormat="1" ht="15" customHeight="1" x14ac:dyDescent="0.2">
      <c r="A163" s="68"/>
      <c r="B163" s="69"/>
      <c r="C163" s="606" t="s">
        <v>1598</v>
      </c>
      <c r="D163" s="606"/>
      <c r="E163" s="606"/>
      <c r="F163" s="606"/>
      <c r="G163" s="606"/>
      <c r="H163" s="606"/>
      <c r="I163" s="606"/>
      <c r="J163" s="606"/>
      <c r="K163" s="606"/>
      <c r="L163" s="606"/>
      <c r="M163" s="606"/>
      <c r="N163" s="606"/>
      <c r="O163" s="606"/>
      <c r="P163" s="606"/>
      <c r="Q163" s="606"/>
      <c r="R163" s="606"/>
      <c r="S163" s="606"/>
      <c r="T163" s="606"/>
      <c r="U163" s="606"/>
      <c r="V163" s="606"/>
      <c r="W163" s="606"/>
      <c r="X163" s="606"/>
      <c r="Y163" s="606"/>
      <c r="Z163" s="606"/>
      <c r="AA163" s="606"/>
      <c r="AB163" s="606"/>
      <c r="AC163" s="606"/>
      <c r="AD163" s="606"/>
      <c r="AF163" s="70"/>
      <c r="AG163" s="91" t="s">
        <v>2044</v>
      </c>
      <c r="AH163" s="91">
        <v>250</v>
      </c>
      <c r="AI163" s="74" t="s">
        <v>2047</v>
      </c>
      <c r="AJ163" s="74">
        <v>10</v>
      </c>
      <c r="CN163" s="70"/>
      <c r="DS163" s="70"/>
    </row>
    <row r="164" spans="1:123" s="74" customFormat="1" ht="15" customHeight="1" x14ac:dyDescent="0.2">
      <c r="A164" s="76"/>
      <c r="AF164" s="70"/>
      <c r="CN164" s="70"/>
      <c r="DS164" s="70"/>
    </row>
    <row r="165" spans="1:123" s="74" customFormat="1" ht="15" customHeight="1" x14ac:dyDescent="0.2">
      <c r="A165" s="76"/>
      <c r="C165" s="608" t="s">
        <v>220</v>
      </c>
      <c r="D165" s="608"/>
      <c r="E165" s="608"/>
      <c r="F165" s="608"/>
      <c r="G165" s="608"/>
      <c r="H165" s="608"/>
      <c r="I165" s="608"/>
      <c r="J165" s="608"/>
      <c r="K165" s="503" t="s">
        <v>79</v>
      </c>
      <c r="L165" s="491"/>
      <c r="M165" s="491"/>
      <c r="N165" s="491"/>
      <c r="O165" s="491"/>
      <c r="P165" s="491"/>
      <c r="Q165" s="491"/>
      <c r="R165" s="491"/>
      <c r="S165" s="491"/>
      <c r="T165" s="491"/>
      <c r="U165" s="491"/>
      <c r="V165" s="491"/>
      <c r="W165" s="491"/>
      <c r="X165" s="491"/>
      <c r="Y165" s="491"/>
      <c r="Z165" s="491"/>
      <c r="AA165" s="491"/>
      <c r="AB165" s="491"/>
      <c r="AC165" s="491"/>
      <c r="AD165" s="491"/>
      <c r="AF165" s="93"/>
      <c r="AG165" s="94"/>
      <c r="AH165" s="94"/>
      <c r="AI165" s="94"/>
      <c r="AJ165" s="94"/>
      <c r="AK165" s="94"/>
      <c r="AL165" s="94"/>
      <c r="AM165" s="94"/>
      <c r="AN165" s="94"/>
      <c r="AO165" s="94"/>
      <c r="AP165" s="94"/>
      <c r="AQ165" s="94"/>
      <c r="AR165" s="94"/>
      <c r="AS165" s="94"/>
      <c r="AT165" s="94"/>
      <c r="AU165" s="94"/>
      <c r="AV165" s="94"/>
      <c r="AW165" s="94"/>
      <c r="AX165" s="94"/>
      <c r="AY165" s="94"/>
      <c r="CN165" s="70"/>
      <c r="DS165" s="70"/>
    </row>
    <row r="166" spans="1:123" s="74" customFormat="1" ht="15" customHeight="1" x14ac:dyDescent="0.2">
      <c r="A166" s="76"/>
      <c r="C166" s="608"/>
      <c r="D166" s="608"/>
      <c r="E166" s="608"/>
      <c r="F166" s="608"/>
      <c r="G166" s="608"/>
      <c r="H166" s="608"/>
      <c r="I166" s="608"/>
      <c r="J166" s="608"/>
      <c r="K166" s="840" t="s">
        <v>80</v>
      </c>
      <c r="L166" s="842"/>
      <c r="M166" s="480" t="s">
        <v>1418</v>
      </c>
      <c r="N166" s="481"/>
      <c r="O166" s="481"/>
      <c r="P166" s="481"/>
      <c r="Q166" s="481"/>
      <c r="R166" s="481"/>
      <c r="S166" s="481"/>
      <c r="T166" s="481"/>
      <c r="U166" s="481"/>
      <c r="V166" s="481"/>
      <c r="W166" s="481"/>
      <c r="X166" s="481"/>
      <c r="Y166" s="481"/>
      <c r="Z166" s="481"/>
      <c r="AA166" s="481"/>
      <c r="AB166" s="481"/>
      <c r="AC166" s="481"/>
      <c r="AD166" s="482"/>
      <c r="AF166" s="93"/>
      <c r="AG166" s="94"/>
      <c r="AH166" s="94"/>
      <c r="AI166" s="94"/>
      <c r="AJ166" s="94"/>
      <c r="AK166" s="94"/>
      <c r="AL166" s="94"/>
      <c r="AM166" s="94"/>
      <c r="AN166" s="94"/>
      <c r="AO166" s="94"/>
      <c r="AP166" s="94"/>
      <c r="AQ166" s="94"/>
      <c r="AR166" s="94"/>
      <c r="AS166" s="94"/>
      <c r="AT166" s="94"/>
      <c r="AU166" s="94"/>
      <c r="AV166" s="94"/>
      <c r="AW166" s="94"/>
      <c r="AX166" s="94"/>
      <c r="AY166" s="94"/>
      <c r="CN166" s="70"/>
      <c r="DS166" s="70"/>
    </row>
    <row r="167" spans="1:123" s="74" customFormat="1" ht="117" customHeight="1" x14ac:dyDescent="0.2">
      <c r="A167" s="76"/>
      <c r="C167" s="608"/>
      <c r="D167" s="608"/>
      <c r="E167" s="608"/>
      <c r="F167" s="608"/>
      <c r="G167" s="608"/>
      <c r="H167" s="608"/>
      <c r="I167" s="608"/>
      <c r="J167" s="608"/>
      <c r="K167" s="843"/>
      <c r="L167" s="845"/>
      <c r="M167" s="869" t="s">
        <v>1757</v>
      </c>
      <c r="N167" s="869"/>
      <c r="O167" s="869"/>
      <c r="P167" s="869"/>
      <c r="Q167" s="869"/>
      <c r="R167" s="869"/>
      <c r="S167" s="869"/>
      <c r="T167" s="869"/>
      <c r="U167" s="869" t="s">
        <v>1758</v>
      </c>
      <c r="V167" s="869"/>
      <c r="W167" s="869"/>
      <c r="X167" s="869"/>
      <c r="Y167" s="869"/>
      <c r="Z167" s="869"/>
      <c r="AA167" s="869"/>
      <c r="AB167" s="869"/>
      <c r="AC167" s="899" t="s">
        <v>1759</v>
      </c>
      <c r="AD167" s="900"/>
      <c r="AF167" s="93"/>
      <c r="AG167" s="95"/>
      <c r="AH167" s="95"/>
      <c r="AI167" s="1123" t="s">
        <v>80</v>
      </c>
      <c r="AJ167" s="1123"/>
      <c r="AK167" s="1123"/>
      <c r="AL167" s="1123"/>
      <c r="AM167" s="1123" t="s">
        <v>2093</v>
      </c>
      <c r="AN167" s="1123"/>
      <c r="AO167" s="1123"/>
      <c r="AP167" s="1123"/>
      <c r="AQ167" s="1123" t="s">
        <v>2094</v>
      </c>
      <c r="AR167" s="1123"/>
      <c r="AS167" s="1123"/>
      <c r="AT167" s="1123"/>
      <c r="AU167" s="1124" t="s">
        <v>2109</v>
      </c>
      <c r="AV167" s="1125"/>
      <c r="AW167" s="1125"/>
      <c r="AX167" s="1125"/>
      <c r="AY167" s="1125"/>
      <c r="AZ167" s="1124" t="s">
        <v>2110</v>
      </c>
      <c r="BA167" s="1125"/>
      <c r="BB167" s="1125"/>
      <c r="BC167" s="1125"/>
      <c r="BD167" s="1125"/>
      <c r="CN167" s="70"/>
      <c r="DS167" s="70"/>
    </row>
    <row r="168" spans="1:123" s="74" customFormat="1" ht="53.25" customHeight="1" x14ac:dyDescent="0.2">
      <c r="A168" s="76"/>
      <c r="C168" s="608"/>
      <c r="D168" s="608"/>
      <c r="E168" s="608"/>
      <c r="F168" s="608"/>
      <c r="G168" s="608"/>
      <c r="H168" s="608"/>
      <c r="I168" s="608"/>
      <c r="J168" s="608"/>
      <c r="K168" s="846"/>
      <c r="L168" s="848"/>
      <c r="M168" s="933" t="s">
        <v>108</v>
      </c>
      <c r="N168" s="933"/>
      <c r="O168" s="854" t="s">
        <v>81</v>
      </c>
      <c r="P168" s="854"/>
      <c r="Q168" s="854" t="s">
        <v>82</v>
      </c>
      <c r="R168" s="854"/>
      <c r="S168" s="854" t="s">
        <v>83</v>
      </c>
      <c r="T168" s="854"/>
      <c r="U168" s="933" t="s">
        <v>108</v>
      </c>
      <c r="V168" s="933"/>
      <c r="W168" s="854" t="s">
        <v>81</v>
      </c>
      <c r="X168" s="854"/>
      <c r="Y168" s="854" t="s">
        <v>82</v>
      </c>
      <c r="Z168" s="854"/>
      <c r="AA168" s="854" t="s">
        <v>83</v>
      </c>
      <c r="AB168" s="854"/>
      <c r="AC168" s="933" t="s">
        <v>108</v>
      </c>
      <c r="AD168" s="933"/>
      <c r="AF168" s="93"/>
      <c r="AG168" s="226" t="s">
        <v>2032</v>
      </c>
      <c r="AH168" s="226" t="s">
        <v>2076</v>
      </c>
      <c r="AI168" s="95" t="s">
        <v>80</v>
      </c>
      <c r="AJ168" s="95" t="s">
        <v>2029</v>
      </c>
      <c r="AK168" s="95" t="s">
        <v>2078</v>
      </c>
      <c r="AL168" s="96" t="s">
        <v>2077</v>
      </c>
      <c r="AM168" s="95" t="s">
        <v>80</v>
      </c>
      <c r="AN168" s="95" t="s">
        <v>2029</v>
      </c>
      <c r="AO168" s="95" t="s">
        <v>2078</v>
      </c>
      <c r="AP168" s="96" t="s">
        <v>2077</v>
      </c>
      <c r="AQ168" s="95" t="s">
        <v>80</v>
      </c>
      <c r="AR168" s="95" t="s">
        <v>2029</v>
      </c>
      <c r="AS168" s="95" t="s">
        <v>2078</v>
      </c>
      <c r="AT168" s="96" t="s">
        <v>2077</v>
      </c>
      <c r="AU168" s="95" t="s">
        <v>80</v>
      </c>
      <c r="AV168" s="95" t="s">
        <v>2048</v>
      </c>
      <c r="AW168" s="95" t="s">
        <v>2049</v>
      </c>
      <c r="AX168" s="96" t="s">
        <v>2050</v>
      </c>
      <c r="AY168" s="95" t="s">
        <v>2077</v>
      </c>
      <c r="AZ168" s="95" t="s">
        <v>80</v>
      </c>
      <c r="BA168" s="95" t="s">
        <v>2048</v>
      </c>
      <c r="BB168" s="95" t="s">
        <v>2049</v>
      </c>
      <c r="BC168" s="96" t="s">
        <v>2050</v>
      </c>
      <c r="BD168" s="95" t="s">
        <v>2077</v>
      </c>
      <c r="CN168" s="70"/>
      <c r="DS168" s="70"/>
    </row>
    <row r="169" spans="1:123" s="74" customFormat="1" ht="15" customHeight="1" x14ac:dyDescent="0.25">
      <c r="A169" s="76"/>
      <c r="C169" s="97" t="s">
        <v>28</v>
      </c>
      <c r="D169" s="852" t="str">
        <f>IF(D40="","",D40)</f>
        <v/>
      </c>
      <c r="E169" s="852"/>
      <c r="F169" s="852"/>
      <c r="G169" s="852"/>
      <c r="H169" s="852"/>
      <c r="I169" s="852"/>
      <c r="J169" s="853"/>
      <c r="K169" s="694"/>
      <c r="L169" s="694"/>
      <c r="M169" s="694"/>
      <c r="N169" s="694"/>
      <c r="O169" s="931"/>
      <c r="P169" s="932"/>
      <c r="Q169" s="931"/>
      <c r="R169" s="932"/>
      <c r="S169" s="931"/>
      <c r="T169" s="932"/>
      <c r="U169" s="694"/>
      <c r="V169" s="694"/>
      <c r="W169" s="694"/>
      <c r="X169" s="615"/>
      <c r="Y169" s="694"/>
      <c r="Z169" s="615"/>
      <c r="AA169" s="694"/>
      <c r="AB169" s="615"/>
      <c r="AC169" s="694"/>
      <c r="AD169" s="694"/>
      <c r="AF169" s="70"/>
      <c r="AG169" s="94">
        <f>COUNTBLANK(K169:AD169)</f>
        <v>20</v>
      </c>
      <c r="AH169" s="94">
        <f>IF($AH$161=$AH$162,0,IF(AND(D169&lt;&gt;"",AG169=$AJ$163),0,IF(AND(D169="",AG169=$AJ$162),0,1)))</f>
        <v>0</v>
      </c>
      <c r="AI169" s="94">
        <f>K169</f>
        <v>0</v>
      </c>
      <c r="AJ169" s="130">
        <f>SUM(COUNTIF(M169,"NS"),COUNTIF(U169,"ns"),COUNTIF(AC169,"ns"))</f>
        <v>0</v>
      </c>
      <c r="AK169" s="94">
        <f>SUM(M169,U169,AC169)</f>
        <v>0</v>
      </c>
      <c r="AL169" s="130">
        <f>IF($AH$161=$AH$162,0,
IF(OR(
AND(AI169=0,AJ169&gt;0),
AND(AI169="NS",AK169&gt;0),
AND(AI169="NS",AK169=0,AJ169=0)),1,
IF(OR(
AND(AJ169&gt;=2,AK169&lt;AI169),
AND(AI169="NS",AK169=0,AJ169&gt;0),
AI169=AK169),0,1)))</f>
        <v>0</v>
      </c>
      <c r="AM169" s="252">
        <f>M169</f>
        <v>0</v>
      </c>
      <c r="AN169" s="130">
        <f>COUNTIF(O169:T169,"NS")</f>
        <v>0</v>
      </c>
      <c r="AO169" s="130">
        <f>SUM(O169:T169)</f>
        <v>0</v>
      </c>
      <c r="AP169" s="130">
        <f>IF($AH$161=$AH$162,0,
IF(OR(
AND(AM169=0,AN169&gt;0),
AND(AM169="NS",AO169&gt;0),
AND(AM169="NS",AO169=0,AN169=0)),1,
IF(OR(
AND(AN169&gt;=2,AO169&lt;AM169),
AND(AM169="NS",AO169=0,AN169&gt;0),
AM169=AO169),0,1)))</f>
        <v>0</v>
      </c>
      <c r="AQ169" s="252">
        <f>U169</f>
        <v>0</v>
      </c>
      <c r="AR169" s="130">
        <f>COUNTIF(W169:AB169,"NS")</f>
        <v>0</v>
      </c>
      <c r="AS169" s="130">
        <f>SUM(W169:AB169)</f>
        <v>0</v>
      </c>
      <c r="AT169" s="130">
        <f>IF($AH$161=$AH$162,0,
IF(OR(
AND(AQ169=0,AR169&gt;0),
AND(AQ169="NS",AS169&gt;0),
AND(AQ169="NS",AS169=0,AR169=0)),1,
IF(OR(
AND(AR169&gt;=2,AS169&lt;AQ169),
AND(AQ169="NS",AS169=0,AR169&gt;0),
AQ169=AS169),0,1)))</f>
        <v>0</v>
      </c>
      <c r="AU169" s="94">
        <f>M169</f>
        <v>0</v>
      </c>
      <c r="AV169" s="94">
        <f>O169</f>
        <v>0</v>
      </c>
      <c r="AW169" s="94">
        <f>Q169</f>
        <v>0</v>
      </c>
      <c r="AX169" s="74">
        <f>S169</f>
        <v>0</v>
      </c>
      <c r="AY169">
        <f>IF(
AND(AX169=0,AW169=0,AV169=0,AU169=0),0,
IF(AND(
AND(AX169=0,SUM(AV169:AW169)&gt;0,COUNTIF(AV169:AW169,"NS")=0),
AND(AU169&gt;0,AU169&lt;&gt;"NS",AU169=SUM(AV169:AW169))),0,
IF(AND(
AND(AX169=0,SUM(AV169:AW169)&gt;0,COUNTIF(AV169:AW169,"NS")=1),
AND(AU169&gt;0,AU169&lt;&gt;"NS",AU169=SUM(AV169:AW169))),0,
IF(AND(
AND(AX169=0,SUM(AV169:AW169)=0,COUNTIF(AV169:AW169,"NS")=2),
AND(AU169="NS")),0,IF(AND(AX169="NS",AW169="NS",AV169="NS",AU169="NS"),0,
IF(AND(
AND(AX169&gt;0,AX169&lt;&gt;"NS"),AX169=AU169,SUM(AV169:AW169)=0,COUNTIF(AV169:AW169,"NS")=2),0,
IF(AND(
AND(AX169&gt;0,AX169&lt;&gt;"NS"),SUM(AV169:AW169)&gt;0,COUNTIF(AV169:AW169,"NS")=1,AU169=SUM(AV169:AX169)),0,
IF(AND(
AND(AX169&gt;0,AX169&lt;&gt;"NS"),SUM(AV169:AW169)&gt;0,COUNTIF(AV169:AW169,"NS")=0,AU169=SUM(AV169:AX169),AV169&gt;0,AW169&gt;0),0,
IF(AND(
AND(AX169=0,SUM(AV169:AW169)=0,COUNTIF(AV169:AW169,"NS")=1,OR(AW169=0,AW169="NS"),OR(AV169=0,AV169="NS")),AU169="NS"),0,
IF(AND(
AND(AX169="NS",SUM(AV169:AW169)&gt;0,AND(AV169&gt;0,AV169&lt;&gt;"NS"),
AND(AW169&gt;0,AW169&lt;&gt;"NS")),
AU169&gt;0,AU169&lt;&gt;"NS",AU169=SUM(AV169:AW169)),0,1))))))))))</f>
        <v>0</v>
      </c>
      <c r="AZ169" s="94">
        <f>U169</f>
        <v>0</v>
      </c>
      <c r="BA169" s="94">
        <f>W169</f>
        <v>0</v>
      </c>
      <c r="BB169" s="94">
        <f>Y169</f>
        <v>0</v>
      </c>
      <c r="BC169" s="74">
        <f>AA169</f>
        <v>0</v>
      </c>
      <c r="BD169">
        <f t="shared" ref="BD169:BD193" si="14">IF(
AND(BC169=0,BB169=0,BA169=0,AZ169=0),0,
IF(AND(
AND(BC169=0,SUM(BA169:BB169)&gt;0,COUNTIF(BA169:BB169,"NS")=0),
AND(AZ169&gt;0,AZ169&lt;&gt;"NS",AZ169=SUM(BA169:BB169))),0,
IF(AND(
AND(BC169=0,SUM(BA169:BB169)&gt;0,COUNTIF(BA169:BB169,"NS")=1),
AND(AZ169&gt;0,AZ169&lt;&gt;"NS",AZ169=SUM(BA169:BB169))),0,
IF(AND(
AND(BC169=0,SUM(BA169:BB169)=0,COUNTIF(BA169:BB169,"NS")=2),
AND(AZ169="NS")),0,IF(AND(BC169="NS",BB169="NS",BA169="NS",AZ169="NS"),0,
IF(AND(
AND(BC169&gt;0,BC169&lt;&gt;"NS"),BC169=AZ169,SUM(BA169:BB169)=0,COUNTIF(BA169:BB169,"NS")=2),0,
IF(AND(
AND(BC169&gt;0,BC169&lt;&gt;"NS"),SUM(BA169:BB169)&gt;0,COUNTIF(BA169:BB169,"NS")=1,AZ169=SUM(BA169:BC169)),0,
IF(AND(
AND(BC169&gt;0,BC169&lt;&gt;"NS"),SUM(BA169:BB169)&gt;0,COUNTIF(BA169:BB169,"NS")=0,AZ169=SUM(BA169:BC169),BA169&gt;0,BB169&gt;0),0,
IF(AND(
AND(BC169=0,SUM(BA169:BB169)=0,COUNTIF(BA169:BB169,"NS")=1,OR(BB169=0,BB169="NS"),OR(BA169=0,BA169="NS")),AZ169="NS"),0,
IF(AND(
AND(BC169="NS",SUM(BA169:BB169)&gt;0,AND(BA169&gt;0,BA169&lt;&gt;"NS"),
AND(BB169&gt;0,BB169&lt;&gt;"NS")),
AZ169&gt;0,AZ169&lt;&gt;"NS",AZ169=SUM(BA169:BB169)),0,1))))))))))</f>
        <v>0</v>
      </c>
      <c r="CN169" s="70"/>
      <c r="DS169" s="70"/>
    </row>
    <row r="170" spans="1:123" s="74" customFormat="1" ht="15" customHeight="1" x14ac:dyDescent="0.25">
      <c r="A170" s="76"/>
      <c r="C170" s="98" t="s">
        <v>29</v>
      </c>
      <c r="D170" s="852" t="str">
        <f t="shared" ref="D170:D193" si="15">IF(D41="","",D41)</f>
        <v/>
      </c>
      <c r="E170" s="852"/>
      <c r="F170" s="852"/>
      <c r="G170" s="852"/>
      <c r="H170" s="852"/>
      <c r="I170" s="852"/>
      <c r="J170" s="853"/>
      <c r="K170" s="694"/>
      <c r="L170" s="694"/>
      <c r="M170" s="694"/>
      <c r="N170" s="694"/>
      <c r="O170" s="694"/>
      <c r="P170" s="615"/>
      <c r="Q170" s="694"/>
      <c r="R170" s="615"/>
      <c r="S170" s="694"/>
      <c r="T170" s="615"/>
      <c r="U170" s="694"/>
      <c r="V170" s="694"/>
      <c r="W170" s="694"/>
      <c r="X170" s="615"/>
      <c r="Y170" s="694"/>
      <c r="Z170" s="615"/>
      <c r="AA170" s="694"/>
      <c r="AB170" s="615"/>
      <c r="AC170" s="694"/>
      <c r="AD170" s="694"/>
      <c r="AF170" s="70"/>
      <c r="AG170" s="94">
        <f t="shared" ref="AG170:AG193" si="16">COUNTBLANK(K170:AD170)</f>
        <v>20</v>
      </c>
      <c r="AH170" s="94">
        <f t="shared" ref="AH170:AH193" si="17">IF($AH$161=$AH$162,0,IF(AND(D170&lt;&gt;"",AG170=$AJ$163),0,IF(AND(D170="",AG170=$AJ$162),0,1)))</f>
        <v>0</v>
      </c>
      <c r="AI170" s="94">
        <f t="shared" ref="AI170:AI193" si="18">K170</f>
        <v>0</v>
      </c>
      <c r="AJ170" s="130">
        <f t="shared" ref="AJ170:AJ193" si="19">SUM(COUNTIF(M170,"NS"),COUNTIF(U170,"ns"),COUNTIF(AC170,"ns"))</f>
        <v>0</v>
      </c>
      <c r="AK170" s="94">
        <f t="shared" ref="AK170:AK193" si="20">SUM(M170,U170,AC170)</f>
        <v>0</v>
      </c>
      <c r="AL170" s="130">
        <f t="shared" ref="AL170:AL193" si="21">IF($AH$161=$AH$162,0,
IF(OR(
AND(AI170=0,AJ170&gt;0),
AND(AI170="NS",AK170&gt;0),
AND(AI170="NS",AK170=0,AJ170=0)),1,
IF(OR(
AND(AJ170&gt;=2,AK170&lt;AI170),
AND(AI170="NS",AK170=0,AJ170&gt;0),
AI170=AK170),0,1)))</f>
        <v>0</v>
      </c>
      <c r="AM170" s="252">
        <f t="shared" ref="AM170:AM193" si="22">M170</f>
        <v>0</v>
      </c>
      <c r="AN170" s="130">
        <f t="shared" ref="AN170:AN193" si="23">COUNTIF(O170:T170,"NS")</f>
        <v>0</v>
      </c>
      <c r="AO170" s="130">
        <f t="shared" ref="AO170:AO193" si="24">SUM(O170:T170)</f>
        <v>0</v>
      </c>
      <c r="AP170" s="130">
        <f t="shared" ref="AP170:AP193" si="25">IF($AH$161=$AH$162,0,
IF(OR(
AND(AM170=0,AN170&gt;0),
AND(AM170="NS",AO170&gt;0),
AND(AM170="NS",AO170=0,AN170=0)),1,
IF(OR(
AND(AN170&gt;=2,AO170&lt;AM170),
AND(AM170="NS",AO170=0,AN170&gt;0),
AM170=AO170),0,1)))</f>
        <v>0</v>
      </c>
      <c r="AQ170" s="252">
        <f t="shared" ref="AQ170:AQ193" si="26">U170</f>
        <v>0</v>
      </c>
      <c r="AR170" s="130">
        <f t="shared" ref="AR170:AR193" si="27">COUNTIF(W170:AB170,"NS")</f>
        <v>0</v>
      </c>
      <c r="AS170" s="130">
        <f t="shared" ref="AS170:AS193" si="28">SUM(W170:AB170)</f>
        <v>0</v>
      </c>
      <c r="AT170" s="130">
        <f t="shared" ref="AT170:AT193" si="29">IF($AH$161=$AH$162,0,
IF(OR(
AND(AQ170=0,AR170&gt;0),
AND(AQ170="NS",AS170&gt;0),
AND(AQ170="NS",AS170=0,AR170=0)),1,
IF(OR(
AND(AR170&gt;=2,AS170&lt;AQ170),
AND(AQ170="NS",AS170=0,AR170&gt;0),
AQ170=AS170),0,1)))</f>
        <v>0</v>
      </c>
      <c r="AU170" s="94">
        <f t="shared" ref="AU170:AU193" si="30">M170</f>
        <v>0</v>
      </c>
      <c r="AV170" s="94">
        <f t="shared" ref="AV170:AV193" si="31">O170</f>
        <v>0</v>
      </c>
      <c r="AW170" s="94">
        <f t="shared" ref="AW170:AW193" si="32">Q170</f>
        <v>0</v>
      </c>
      <c r="AX170" s="74">
        <f t="shared" ref="AX170:AX193" si="33">S170</f>
        <v>0</v>
      </c>
      <c r="AY170">
        <f t="shared" ref="AY170:AY193" si="34">IF(
AND(AX170=0,AW170=0,AV170=0,AU170=0),0,
IF(AND(
AND(AX170=0,SUM(AV170:AW170)&gt;0,COUNTIF(AV170:AW170,"NS")=0),
AND(AU170&gt;0,AU170&lt;&gt;"NS",AU170=SUM(AV170:AW170))),0,
IF(AND(
AND(AX170=0,SUM(AV170:AW170)&gt;0,COUNTIF(AV170:AW170,"NS")=1),
AND(AU170&gt;0,AU170&lt;&gt;"NS",AU170=SUM(AV170:AW170))),0,
IF(AND(
AND(AX170=0,SUM(AV170:AW170)=0,COUNTIF(AV170:AW170,"NS")=2),
AND(AU170="NS")),0,IF(AND(AX170="NS",AW170="NS",AV170="NS",AU170="NS"),0,
IF(AND(
AND(AX170&gt;0,AX170&lt;&gt;"NS"),AX170=AU170,SUM(AV170:AW170)=0,COUNTIF(AV170:AW170,"NS")=2),0,
IF(AND(
AND(AX170&gt;0,AX170&lt;&gt;"NS"),SUM(AV170:AW170)&gt;0,COUNTIF(AV170:AW170,"NS")=1,AU170=SUM(AV170:AX170)),0,
IF(AND(
AND(AX170&gt;0,AX170&lt;&gt;"NS"),SUM(AV170:AW170)&gt;0,COUNTIF(AV170:AW170,"NS")=0,AU170=SUM(AV170:AX170),AV170&gt;0,AW170&gt;0),0,
IF(AND(
AND(AX170=0,SUM(AV170:AW170)=0,COUNTIF(AV170:AW170,"NS")=1,OR(AW170=0,AW170="NS"),OR(AV170=0,AV170="NS")),AU170="NS"),0,
IF(AND(
AND(AX170="NS",SUM(AV170:AW170)&gt;0,AND(AV170&gt;0,AV170&lt;&gt;"NS"),
AND(AW170&gt;0,AW170&lt;&gt;"NS")),
AU170&gt;0,AU170&lt;&gt;"NS",AU170=SUM(AV170:AW170)),0,1))))))))))</f>
        <v>0</v>
      </c>
      <c r="AZ170" s="94">
        <f t="shared" ref="AZ170:AZ193" si="35">U170</f>
        <v>0</v>
      </c>
      <c r="BA170" s="94">
        <f t="shared" ref="BA170:BA193" si="36">W170</f>
        <v>0</v>
      </c>
      <c r="BB170" s="94">
        <f t="shared" ref="BB170:BB193" si="37">Y170</f>
        <v>0</v>
      </c>
      <c r="BC170" s="74">
        <f t="shared" ref="BC170:BC193" si="38">AA170</f>
        <v>0</v>
      </c>
      <c r="BD170">
        <f t="shared" si="14"/>
        <v>0</v>
      </c>
      <c r="CN170" s="70"/>
      <c r="DS170" s="70"/>
    </row>
    <row r="171" spans="1:123" s="74" customFormat="1" ht="15" customHeight="1" x14ac:dyDescent="0.25">
      <c r="A171" s="76"/>
      <c r="C171" s="98" t="s">
        <v>30</v>
      </c>
      <c r="D171" s="852" t="str">
        <f t="shared" si="15"/>
        <v/>
      </c>
      <c r="E171" s="852"/>
      <c r="F171" s="852"/>
      <c r="G171" s="852"/>
      <c r="H171" s="852"/>
      <c r="I171" s="852"/>
      <c r="J171" s="853"/>
      <c r="K171" s="694"/>
      <c r="L171" s="694"/>
      <c r="M171" s="694"/>
      <c r="N171" s="694"/>
      <c r="O171" s="694"/>
      <c r="P171" s="615"/>
      <c r="Q171" s="694"/>
      <c r="R171" s="615"/>
      <c r="S171" s="694"/>
      <c r="T171" s="615"/>
      <c r="U171" s="694"/>
      <c r="V171" s="694"/>
      <c r="W171" s="694"/>
      <c r="X171" s="615"/>
      <c r="Y171" s="694"/>
      <c r="Z171" s="615"/>
      <c r="AA171" s="694"/>
      <c r="AB171" s="615"/>
      <c r="AC171" s="694"/>
      <c r="AD171" s="694"/>
      <c r="AF171" s="70"/>
      <c r="AG171" s="94">
        <f t="shared" si="16"/>
        <v>20</v>
      </c>
      <c r="AH171" s="94">
        <f t="shared" si="17"/>
        <v>0</v>
      </c>
      <c r="AI171" s="94">
        <f t="shared" si="18"/>
        <v>0</v>
      </c>
      <c r="AJ171" s="130">
        <f t="shared" si="19"/>
        <v>0</v>
      </c>
      <c r="AK171" s="94">
        <f t="shared" si="20"/>
        <v>0</v>
      </c>
      <c r="AL171" s="130">
        <f t="shared" si="21"/>
        <v>0</v>
      </c>
      <c r="AM171" s="252">
        <f t="shared" si="22"/>
        <v>0</v>
      </c>
      <c r="AN171" s="130">
        <f t="shared" si="23"/>
        <v>0</v>
      </c>
      <c r="AO171" s="130">
        <f t="shared" si="24"/>
        <v>0</v>
      </c>
      <c r="AP171" s="130">
        <f t="shared" si="25"/>
        <v>0</v>
      </c>
      <c r="AQ171" s="252">
        <f t="shared" si="26"/>
        <v>0</v>
      </c>
      <c r="AR171" s="130">
        <f t="shared" si="27"/>
        <v>0</v>
      </c>
      <c r="AS171" s="130">
        <f t="shared" si="28"/>
        <v>0</v>
      </c>
      <c r="AT171" s="130">
        <f t="shared" si="29"/>
        <v>0</v>
      </c>
      <c r="AU171" s="94">
        <f t="shared" si="30"/>
        <v>0</v>
      </c>
      <c r="AV171" s="94">
        <f t="shared" si="31"/>
        <v>0</v>
      </c>
      <c r="AW171" s="94">
        <f t="shared" si="32"/>
        <v>0</v>
      </c>
      <c r="AX171" s="74">
        <f t="shared" si="33"/>
        <v>0</v>
      </c>
      <c r="AY171">
        <f t="shared" si="34"/>
        <v>0</v>
      </c>
      <c r="AZ171" s="94">
        <f t="shared" si="35"/>
        <v>0</v>
      </c>
      <c r="BA171" s="94">
        <f t="shared" si="36"/>
        <v>0</v>
      </c>
      <c r="BB171" s="94">
        <f t="shared" si="37"/>
        <v>0</v>
      </c>
      <c r="BC171" s="74">
        <f t="shared" si="38"/>
        <v>0</v>
      </c>
      <c r="BD171">
        <f t="shared" si="14"/>
        <v>0</v>
      </c>
      <c r="CN171" s="70"/>
      <c r="DS171" s="70"/>
    </row>
    <row r="172" spans="1:123" s="74" customFormat="1" ht="15" customHeight="1" x14ac:dyDescent="0.25">
      <c r="A172" s="76"/>
      <c r="C172" s="98" t="s">
        <v>31</v>
      </c>
      <c r="D172" s="852" t="str">
        <f t="shared" si="15"/>
        <v/>
      </c>
      <c r="E172" s="852"/>
      <c r="F172" s="852"/>
      <c r="G172" s="852"/>
      <c r="H172" s="852"/>
      <c r="I172" s="852"/>
      <c r="J172" s="853"/>
      <c r="K172" s="694"/>
      <c r="L172" s="694"/>
      <c r="M172" s="694"/>
      <c r="N172" s="694"/>
      <c r="O172" s="694"/>
      <c r="P172" s="615"/>
      <c r="Q172" s="694"/>
      <c r="R172" s="615"/>
      <c r="S172" s="694"/>
      <c r="T172" s="615"/>
      <c r="U172" s="694"/>
      <c r="V172" s="694"/>
      <c r="W172" s="694"/>
      <c r="X172" s="615"/>
      <c r="Y172" s="694"/>
      <c r="Z172" s="615"/>
      <c r="AA172" s="694"/>
      <c r="AB172" s="615"/>
      <c r="AC172" s="694"/>
      <c r="AD172" s="694"/>
      <c r="AF172" s="70"/>
      <c r="AG172" s="94">
        <f t="shared" si="16"/>
        <v>20</v>
      </c>
      <c r="AH172" s="94">
        <f t="shared" si="17"/>
        <v>0</v>
      </c>
      <c r="AI172" s="94">
        <f t="shared" si="18"/>
        <v>0</v>
      </c>
      <c r="AJ172" s="130">
        <f t="shared" si="19"/>
        <v>0</v>
      </c>
      <c r="AK172" s="94">
        <f t="shared" si="20"/>
        <v>0</v>
      </c>
      <c r="AL172" s="130">
        <f t="shared" si="21"/>
        <v>0</v>
      </c>
      <c r="AM172" s="252">
        <f t="shared" si="22"/>
        <v>0</v>
      </c>
      <c r="AN172" s="130">
        <f t="shared" si="23"/>
        <v>0</v>
      </c>
      <c r="AO172" s="130">
        <f t="shared" si="24"/>
        <v>0</v>
      </c>
      <c r="AP172" s="130">
        <f t="shared" si="25"/>
        <v>0</v>
      </c>
      <c r="AQ172" s="252">
        <f t="shared" si="26"/>
        <v>0</v>
      </c>
      <c r="AR172" s="130">
        <f t="shared" si="27"/>
        <v>0</v>
      </c>
      <c r="AS172" s="130">
        <f t="shared" si="28"/>
        <v>0</v>
      </c>
      <c r="AT172" s="130">
        <f t="shared" si="29"/>
        <v>0</v>
      </c>
      <c r="AU172" s="94">
        <f t="shared" si="30"/>
        <v>0</v>
      </c>
      <c r="AV172" s="94">
        <f t="shared" si="31"/>
        <v>0</v>
      </c>
      <c r="AW172" s="94">
        <f t="shared" si="32"/>
        <v>0</v>
      </c>
      <c r="AX172" s="74">
        <f t="shared" si="33"/>
        <v>0</v>
      </c>
      <c r="AY172">
        <f t="shared" si="34"/>
        <v>0</v>
      </c>
      <c r="AZ172" s="94">
        <f t="shared" si="35"/>
        <v>0</v>
      </c>
      <c r="BA172" s="94">
        <f t="shared" si="36"/>
        <v>0</v>
      </c>
      <c r="BB172" s="94">
        <f t="shared" si="37"/>
        <v>0</v>
      </c>
      <c r="BC172" s="74">
        <f t="shared" si="38"/>
        <v>0</v>
      </c>
      <c r="BD172">
        <f t="shared" si="14"/>
        <v>0</v>
      </c>
      <c r="CN172" s="70"/>
      <c r="DS172" s="70"/>
    </row>
    <row r="173" spans="1:123" s="74" customFormat="1" ht="15" customHeight="1" x14ac:dyDescent="0.25">
      <c r="A173" s="76"/>
      <c r="C173" s="98" t="s">
        <v>32</v>
      </c>
      <c r="D173" s="852" t="str">
        <f t="shared" si="15"/>
        <v/>
      </c>
      <c r="E173" s="852"/>
      <c r="F173" s="852"/>
      <c r="G173" s="852"/>
      <c r="H173" s="852"/>
      <c r="I173" s="852"/>
      <c r="J173" s="853"/>
      <c r="K173" s="694"/>
      <c r="L173" s="694"/>
      <c r="M173" s="694"/>
      <c r="N173" s="694"/>
      <c r="O173" s="694"/>
      <c r="P173" s="615"/>
      <c r="Q173" s="694"/>
      <c r="R173" s="615"/>
      <c r="S173" s="694"/>
      <c r="T173" s="615"/>
      <c r="U173" s="694"/>
      <c r="V173" s="694"/>
      <c r="W173" s="694"/>
      <c r="X173" s="615"/>
      <c r="Y173" s="694"/>
      <c r="Z173" s="615"/>
      <c r="AA173" s="694"/>
      <c r="AB173" s="615"/>
      <c r="AC173" s="694"/>
      <c r="AD173" s="694"/>
      <c r="AF173" s="70"/>
      <c r="AG173" s="94">
        <f t="shared" si="16"/>
        <v>20</v>
      </c>
      <c r="AH173" s="94">
        <f t="shared" si="17"/>
        <v>0</v>
      </c>
      <c r="AI173" s="94">
        <f t="shared" si="18"/>
        <v>0</v>
      </c>
      <c r="AJ173" s="130">
        <f t="shared" si="19"/>
        <v>0</v>
      </c>
      <c r="AK173" s="94">
        <f t="shared" si="20"/>
        <v>0</v>
      </c>
      <c r="AL173" s="130">
        <f t="shared" si="21"/>
        <v>0</v>
      </c>
      <c r="AM173" s="252">
        <f t="shared" si="22"/>
        <v>0</v>
      </c>
      <c r="AN173" s="130">
        <f t="shared" si="23"/>
        <v>0</v>
      </c>
      <c r="AO173" s="130">
        <f t="shared" si="24"/>
        <v>0</v>
      </c>
      <c r="AP173" s="130">
        <f t="shared" si="25"/>
        <v>0</v>
      </c>
      <c r="AQ173" s="252">
        <f t="shared" si="26"/>
        <v>0</v>
      </c>
      <c r="AR173" s="130">
        <f t="shared" si="27"/>
        <v>0</v>
      </c>
      <c r="AS173" s="130">
        <f t="shared" si="28"/>
        <v>0</v>
      </c>
      <c r="AT173" s="130">
        <f t="shared" si="29"/>
        <v>0</v>
      </c>
      <c r="AU173" s="94">
        <f t="shared" si="30"/>
        <v>0</v>
      </c>
      <c r="AV173" s="94">
        <f t="shared" si="31"/>
        <v>0</v>
      </c>
      <c r="AW173" s="94">
        <f t="shared" si="32"/>
        <v>0</v>
      </c>
      <c r="AX173" s="74">
        <f t="shared" si="33"/>
        <v>0</v>
      </c>
      <c r="AY173">
        <f t="shared" si="34"/>
        <v>0</v>
      </c>
      <c r="AZ173" s="94">
        <f t="shared" si="35"/>
        <v>0</v>
      </c>
      <c r="BA173" s="94">
        <f t="shared" si="36"/>
        <v>0</v>
      </c>
      <c r="BB173" s="94">
        <f t="shared" si="37"/>
        <v>0</v>
      </c>
      <c r="BC173" s="74">
        <f t="shared" si="38"/>
        <v>0</v>
      </c>
      <c r="BD173">
        <f t="shared" si="14"/>
        <v>0</v>
      </c>
      <c r="CN173" s="70"/>
      <c r="DS173" s="70"/>
    </row>
    <row r="174" spans="1:123" s="74" customFormat="1" ht="15" customHeight="1" x14ac:dyDescent="0.25">
      <c r="A174" s="76"/>
      <c r="C174" s="98" t="s">
        <v>33</v>
      </c>
      <c r="D174" s="852" t="str">
        <f t="shared" si="15"/>
        <v/>
      </c>
      <c r="E174" s="852"/>
      <c r="F174" s="852"/>
      <c r="G174" s="852"/>
      <c r="H174" s="852"/>
      <c r="I174" s="852"/>
      <c r="J174" s="853"/>
      <c r="K174" s="694"/>
      <c r="L174" s="694"/>
      <c r="M174" s="694"/>
      <c r="N174" s="694"/>
      <c r="O174" s="694"/>
      <c r="P174" s="615"/>
      <c r="Q174" s="694"/>
      <c r="R174" s="615"/>
      <c r="S174" s="694"/>
      <c r="T174" s="615"/>
      <c r="U174" s="694"/>
      <c r="V174" s="694"/>
      <c r="W174" s="694"/>
      <c r="X174" s="615"/>
      <c r="Y174" s="694"/>
      <c r="Z174" s="615"/>
      <c r="AA174" s="694"/>
      <c r="AB174" s="615"/>
      <c r="AC174" s="694"/>
      <c r="AD174" s="694"/>
      <c r="AF174" s="70"/>
      <c r="AG174" s="94">
        <f t="shared" si="16"/>
        <v>20</v>
      </c>
      <c r="AH174" s="94">
        <f t="shared" si="17"/>
        <v>0</v>
      </c>
      <c r="AI174" s="94">
        <f t="shared" si="18"/>
        <v>0</v>
      </c>
      <c r="AJ174" s="130">
        <f t="shared" si="19"/>
        <v>0</v>
      </c>
      <c r="AK174" s="94">
        <f t="shared" si="20"/>
        <v>0</v>
      </c>
      <c r="AL174" s="130">
        <f t="shared" si="21"/>
        <v>0</v>
      </c>
      <c r="AM174" s="252">
        <f t="shared" si="22"/>
        <v>0</v>
      </c>
      <c r="AN174" s="130">
        <f t="shared" si="23"/>
        <v>0</v>
      </c>
      <c r="AO174" s="130">
        <f t="shared" si="24"/>
        <v>0</v>
      </c>
      <c r="AP174" s="130">
        <f t="shared" si="25"/>
        <v>0</v>
      </c>
      <c r="AQ174" s="252">
        <f t="shared" si="26"/>
        <v>0</v>
      </c>
      <c r="AR174" s="130">
        <f t="shared" si="27"/>
        <v>0</v>
      </c>
      <c r="AS174" s="130">
        <f t="shared" si="28"/>
        <v>0</v>
      </c>
      <c r="AT174" s="130">
        <f t="shared" si="29"/>
        <v>0</v>
      </c>
      <c r="AU174" s="94">
        <f t="shared" si="30"/>
        <v>0</v>
      </c>
      <c r="AV174" s="94">
        <f t="shared" si="31"/>
        <v>0</v>
      </c>
      <c r="AW174" s="94">
        <f t="shared" si="32"/>
        <v>0</v>
      </c>
      <c r="AX174" s="74">
        <f t="shared" si="33"/>
        <v>0</v>
      </c>
      <c r="AY174">
        <f t="shared" si="34"/>
        <v>0</v>
      </c>
      <c r="AZ174" s="94">
        <f t="shared" si="35"/>
        <v>0</v>
      </c>
      <c r="BA174" s="94">
        <f t="shared" si="36"/>
        <v>0</v>
      </c>
      <c r="BB174" s="94">
        <f t="shared" si="37"/>
        <v>0</v>
      </c>
      <c r="BC174" s="74">
        <f t="shared" si="38"/>
        <v>0</v>
      </c>
      <c r="BD174">
        <f t="shared" si="14"/>
        <v>0</v>
      </c>
      <c r="CN174" s="70"/>
      <c r="DS174" s="70"/>
    </row>
    <row r="175" spans="1:123" s="74" customFormat="1" ht="15" customHeight="1" x14ac:dyDescent="0.25">
      <c r="A175" s="76"/>
      <c r="C175" s="98" t="s">
        <v>34</v>
      </c>
      <c r="D175" s="852" t="str">
        <f t="shared" si="15"/>
        <v/>
      </c>
      <c r="E175" s="852"/>
      <c r="F175" s="852"/>
      <c r="G175" s="852"/>
      <c r="H175" s="852"/>
      <c r="I175" s="852"/>
      <c r="J175" s="853"/>
      <c r="K175" s="694"/>
      <c r="L175" s="694"/>
      <c r="M175" s="694"/>
      <c r="N175" s="694"/>
      <c r="O175" s="694"/>
      <c r="P175" s="615"/>
      <c r="Q175" s="694"/>
      <c r="R175" s="615"/>
      <c r="S175" s="694"/>
      <c r="T175" s="615"/>
      <c r="U175" s="694"/>
      <c r="V175" s="694"/>
      <c r="W175" s="694"/>
      <c r="X175" s="615"/>
      <c r="Y175" s="694"/>
      <c r="Z175" s="615"/>
      <c r="AA175" s="694"/>
      <c r="AB175" s="615"/>
      <c r="AC175" s="694"/>
      <c r="AD175" s="694"/>
      <c r="AF175" s="70"/>
      <c r="AG175" s="94">
        <f t="shared" si="16"/>
        <v>20</v>
      </c>
      <c r="AH175" s="94">
        <f t="shared" si="17"/>
        <v>0</v>
      </c>
      <c r="AI175" s="94">
        <f t="shared" si="18"/>
        <v>0</v>
      </c>
      <c r="AJ175" s="130">
        <f t="shared" si="19"/>
        <v>0</v>
      </c>
      <c r="AK175" s="94">
        <f t="shared" si="20"/>
        <v>0</v>
      </c>
      <c r="AL175" s="130">
        <f t="shared" si="21"/>
        <v>0</v>
      </c>
      <c r="AM175" s="252">
        <f t="shared" si="22"/>
        <v>0</v>
      </c>
      <c r="AN175" s="130">
        <f t="shared" si="23"/>
        <v>0</v>
      </c>
      <c r="AO175" s="130">
        <f t="shared" si="24"/>
        <v>0</v>
      </c>
      <c r="AP175" s="130">
        <f t="shared" si="25"/>
        <v>0</v>
      </c>
      <c r="AQ175" s="252">
        <f t="shared" si="26"/>
        <v>0</v>
      </c>
      <c r="AR175" s="130">
        <f t="shared" si="27"/>
        <v>0</v>
      </c>
      <c r="AS175" s="130">
        <f t="shared" si="28"/>
        <v>0</v>
      </c>
      <c r="AT175" s="130">
        <f t="shared" si="29"/>
        <v>0</v>
      </c>
      <c r="AU175" s="94">
        <f t="shared" si="30"/>
        <v>0</v>
      </c>
      <c r="AV175" s="94">
        <f t="shared" si="31"/>
        <v>0</v>
      </c>
      <c r="AW175" s="94">
        <f t="shared" si="32"/>
        <v>0</v>
      </c>
      <c r="AX175" s="74">
        <f t="shared" si="33"/>
        <v>0</v>
      </c>
      <c r="AY175">
        <f t="shared" si="34"/>
        <v>0</v>
      </c>
      <c r="AZ175" s="94">
        <f t="shared" si="35"/>
        <v>0</v>
      </c>
      <c r="BA175" s="94">
        <f t="shared" si="36"/>
        <v>0</v>
      </c>
      <c r="BB175" s="94">
        <f t="shared" si="37"/>
        <v>0</v>
      </c>
      <c r="BC175" s="74">
        <f t="shared" si="38"/>
        <v>0</v>
      </c>
      <c r="BD175">
        <f t="shared" si="14"/>
        <v>0</v>
      </c>
      <c r="CN175" s="70"/>
      <c r="DS175" s="70"/>
    </row>
    <row r="176" spans="1:123" s="74" customFormat="1" ht="15" customHeight="1" x14ac:dyDescent="0.25">
      <c r="A176" s="76"/>
      <c r="C176" s="98" t="s">
        <v>35</v>
      </c>
      <c r="D176" s="852" t="str">
        <f t="shared" si="15"/>
        <v/>
      </c>
      <c r="E176" s="852"/>
      <c r="F176" s="852"/>
      <c r="G176" s="852"/>
      <c r="H176" s="852"/>
      <c r="I176" s="852"/>
      <c r="J176" s="853"/>
      <c r="K176" s="694"/>
      <c r="L176" s="694"/>
      <c r="M176" s="694"/>
      <c r="N176" s="694"/>
      <c r="O176" s="694"/>
      <c r="P176" s="615"/>
      <c r="Q176" s="694"/>
      <c r="R176" s="615"/>
      <c r="S176" s="694"/>
      <c r="T176" s="615"/>
      <c r="U176" s="694"/>
      <c r="V176" s="694"/>
      <c r="W176" s="694"/>
      <c r="X176" s="615"/>
      <c r="Y176" s="694"/>
      <c r="Z176" s="615"/>
      <c r="AA176" s="694"/>
      <c r="AB176" s="615"/>
      <c r="AC176" s="694"/>
      <c r="AD176" s="694"/>
      <c r="AF176" s="70"/>
      <c r="AG176" s="94">
        <f t="shared" si="16"/>
        <v>20</v>
      </c>
      <c r="AH176" s="94">
        <f t="shared" si="17"/>
        <v>0</v>
      </c>
      <c r="AI176" s="94">
        <f t="shared" si="18"/>
        <v>0</v>
      </c>
      <c r="AJ176" s="130">
        <f t="shared" si="19"/>
        <v>0</v>
      </c>
      <c r="AK176" s="94">
        <f t="shared" si="20"/>
        <v>0</v>
      </c>
      <c r="AL176" s="130">
        <f t="shared" si="21"/>
        <v>0</v>
      </c>
      <c r="AM176" s="252">
        <f t="shared" si="22"/>
        <v>0</v>
      </c>
      <c r="AN176" s="130">
        <f t="shared" si="23"/>
        <v>0</v>
      </c>
      <c r="AO176" s="130">
        <f t="shared" si="24"/>
        <v>0</v>
      </c>
      <c r="AP176" s="130">
        <f t="shared" si="25"/>
        <v>0</v>
      </c>
      <c r="AQ176" s="252">
        <f t="shared" si="26"/>
        <v>0</v>
      </c>
      <c r="AR176" s="130">
        <f t="shared" si="27"/>
        <v>0</v>
      </c>
      <c r="AS176" s="130">
        <f t="shared" si="28"/>
        <v>0</v>
      </c>
      <c r="AT176" s="130">
        <f t="shared" si="29"/>
        <v>0</v>
      </c>
      <c r="AU176" s="94">
        <f t="shared" si="30"/>
        <v>0</v>
      </c>
      <c r="AV176" s="94">
        <f t="shared" si="31"/>
        <v>0</v>
      </c>
      <c r="AW176" s="94">
        <f t="shared" si="32"/>
        <v>0</v>
      </c>
      <c r="AX176" s="74">
        <f t="shared" si="33"/>
        <v>0</v>
      </c>
      <c r="AY176">
        <f t="shared" si="34"/>
        <v>0</v>
      </c>
      <c r="AZ176" s="94">
        <f t="shared" si="35"/>
        <v>0</v>
      </c>
      <c r="BA176" s="94">
        <f t="shared" si="36"/>
        <v>0</v>
      </c>
      <c r="BB176" s="94">
        <f t="shared" si="37"/>
        <v>0</v>
      </c>
      <c r="BC176" s="74">
        <f t="shared" si="38"/>
        <v>0</v>
      </c>
      <c r="BD176">
        <f t="shared" si="14"/>
        <v>0</v>
      </c>
      <c r="CN176" s="70"/>
      <c r="DS176" s="70"/>
    </row>
    <row r="177" spans="1:123" s="74" customFormat="1" ht="15" customHeight="1" x14ac:dyDescent="0.25">
      <c r="A177" s="76"/>
      <c r="C177" s="98" t="s">
        <v>36</v>
      </c>
      <c r="D177" s="852" t="str">
        <f t="shared" si="15"/>
        <v/>
      </c>
      <c r="E177" s="852"/>
      <c r="F177" s="852"/>
      <c r="G177" s="852"/>
      <c r="H177" s="852"/>
      <c r="I177" s="852"/>
      <c r="J177" s="853"/>
      <c r="K177" s="694"/>
      <c r="L177" s="694"/>
      <c r="M177" s="694"/>
      <c r="N177" s="694"/>
      <c r="O177" s="694"/>
      <c r="P177" s="615"/>
      <c r="Q177" s="694"/>
      <c r="R177" s="615"/>
      <c r="S177" s="694"/>
      <c r="T177" s="615"/>
      <c r="U177" s="694"/>
      <c r="V177" s="694"/>
      <c r="W177" s="694"/>
      <c r="X177" s="615"/>
      <c r="Y177" s="694"/>
      <c r="Z177" s="615"/>
      <c r="AA177" s="694"/>
      <c r="AB177" s="615"/>
      <c r="AC177" s="694"/>
      <c r="AD177" s="694"/>
      <c r="AF177" s="70"/>
      <c r="AG177" s="94">
        <f t="shared" si="16"/>
        <v>20</v>
      </c>
      <c r="AH177" s="94">
        <f t="shared" si="17"/>
        <v>0</v>
      </c>
      <c r="AI177" s="94">
        <f t="shared" si="18"/>
        <v>0</v>
      </c>
      <c r="AJ177" s="130">
        <f t="shared" si="19"/>
        <v>0</v>
      </c>
      <c r="AK177" s="94">
        <f t="shared" si="20"/>
        <v>0</v>
      </c>
      <c r="AL177" s="130">
        <f t="shared" si="21"/>
        <v>0</v>
      </c>
      <c r="AM177" s="252">
        <f t="shared" si="22"/>
        <v>0</v>
      </c>
      <c r="AN177" s="130">
        <f t="shared" si="23"/>
        <v>0</v>
      </c>
      <c r="AO177" s="130">
        <f t="shared" si="24"/>
        <v>0</v>
      </c>
      <c r="AP177" s="130">
        <f t="shared" si="25"/>
        <v>0</v>
      </c>
      <c r="AQ177" s="252">
        <f t="shared" si="26"/>
        <v>0</v>
      </c>
      <c r="AR177" s="130">
        <f t="shared" si="27"/>
        <v>0</v>
      </c>
      <c r="AS177" s="130">
        <f t="shared" si="28"/>
        <v>0</v>
      </c>
      <c r="AT177" s="130">
        <f t="shared" si="29"/>
        <v>0</v>
      </c>
      <c r="AU177" s="94">
        <f t="shared" si="30"/>
        <v>0</v>
      </c>
      <c r="AV177" s="94">
        <f t="shared" si="31"/>
        <v>0</v>
      </c>
      <c r="AW177" s="94">
        <f t="shared" si="32"/>
        <v>0</v>
      </c>
      <c r="AX177" s="74">
        <f t="shared" si="33"/>
        <v>0</v>
      </c>
      <c r="AY177">
        <f t="shared" si="34"/>
        <v>0</v>
      </c>
      <c r="AZ177" s="94">
        <f t="shared" si="35"/>
        <v>0</v>
      </c>
      <c r="BA177" s="94">
        <f t="shared" si="36"/>
        <v>0</v>
      </c>
      <c r="BB177" s="94">
        <f t="shared" si="37"/>
        <v>0</v>
      </c>
      <c r="BC177" s="74">
        <f t="shared" si="38"/>
        <v>0</v>
      </c>
      <c r="BD177">
        <f t="shared" si="14"/>
        <v>0</v>
      </c>
      <c r="CN177" s="70"/>
      <c r="DS177" s="70"/>
    </row>
    <row r="178" spans="1:123" s="74" customFormat="1" ht="15" customHeight="1" x14ac:dyDescent="0.25">
      <c r="A178" s="76"/>
      <c r="C178" s="98" t="s">
        <v>37</v>
      </c>
      <c r="D178" s="852" t="str">
        <f t="shared" si="15"/>
        <v/>
      </c>
      <c r="E178" s="852"/>
      <c r="F178" s="852"/>
      <c r="G178" s="852"/>
      <c r="H178" s="852"/>
      <c r="I178" s="852"/>
      <c r="J178" s="853"/>
      <c r="K178" s="694"/>
      <c r="L178" s="694"/>
      <c r="M178" s="694"/>
      <c r="N178" s="694"/>
      <c r="O178" s="694"/>
      <c r="P178" s="615"/>
      <c r="Q178" s="694"/>
      <c r="R178" s="615"/>
      <c r="S178" s="694"/>
      <c r="T178" s="615"/>
      <c r="U178" s="694"/>
      <c r="V178" s="694"/>
      <c r="W178" s="694"/>
      <c r="X178" s="615"/>
      <c r="Y178" s="694"/>
      <c r="Z178" s="615"/>
      <c r="AA178" s="694"/>
      <c r="AB178" s="615"/>
      <c r="AC178" s="694"/>
      <c r="AD178" s="694"/>
      <c r="AF178" s="70"/>
      <c r="AG178" s="94">
        <f t="shared" si="16"/>
        <v>20</v>
      </c>
      <c r="AH178" s="94">
        <f t="shared" si="17"/>
        <v>0</v>
      </c>
      <c r="AI178" s="94">
        <f t="shared" si="18"/>
        <v>0</v>
      </c>
      <c r="AJ178" s="130">
        <f t="shared" si="19"/>
        <v>0</v>
      </c>
      <c r="AK178" s="94">
        <f t="shared" si="20"/>
        <v>0</v>
      </c>
      <c r="AL178" s="130">
        <f t="shared" si="21"/>
        <v>0</v>
      </c>
      <c r="AM178" s="252">
        <f t="shared" si="22"/>
        <v>0</v>
      </c>
      <c r="AN178" s="130">
        <f t="shared" si="23"/>
        <v>0</v>
      </c>
      <c r="AO178" s="130">
        <f t="shared" si="24"/>
        <v>0</v>
      </c>
      <c r="AP178" s="130">
        <f t="shared" si="25"/>
        <v>0</v>
      </c>
      <c r="AQ178" s="252">
        <f t="shared" si="26"/>
        <v>0</v>
      </c>
      <c r="AR178" s="130">
        <f t="shared" si="27"/>
        <v>0</v>
      </c>
      <c r="AS178" s="130">
        <f t="shared" si="28"/>
        <v>0</v>
      </c>
      <c r="AT178" s="130">
        <f t="shared" si="29"/>
        <v>0</v>
      </c>
      <c r="AU178" s="94">
        <f t="shared" si="30"/>
        <v>0</v>
      </c>
      <c r="AV178" s="94">
        <f t="shared" si="31"/>
        <v>0</v>
      </c>
      <c r="AW178" s="94">
        <f t="shared" si="32"/>
        <v>0</v>
      </c>
      <c r="AX178" s="74">
        <f t="shared" si="33"/>
        <v>0</v>
      </c>
      <c r="AY178">
        <f t="shared" si="34"/>
        <v>0</v>
      </c>
      <c r="AZ178" s="94">
        <f t="shared" si="35"/>
        <v>0</v>
      </c>
      <c r="BA178" s="94">
        <f t="shared" si="36"/>
        <v>0</v>
      </c>
      <c r="BB178" s="94">
        <f t="shared" si="37"/>
        <v>0</v>
      </c>
      <c r="BC178" s="74">
        <f t="shared" si="38"/>
        <v>0</v>
      </c>
      <c r="BD178">
        <f t="shared" si="14"/>
        <v>0</v>
      </c>
      <c r="CN178" s="70"/>
      <c r="DS178" s="70"/>
    </row>
    <row r="179" spans="1:123" s="74" customFormat="1" ht="15" customHeight="1" x14ac:dyDescent="0.25">
      <c r="A179" s="76"/>
      <c r="C179" s="98" t="s">
        <v>40</v>
      </c>
      <c r="D179" s="852" t="str">
        <f t="shared" si="15"/>
        <v/>
      </c>
      <c r="E179" s="852"/>
      <c r="F179" s="852"/>
      <c r="G179" s="852"/>
      <c r="H179" s="852"/>
      <c r="I179" s="852"/>
      <c r="J179" s="853"/>
      <c r="K179" s="694"/>
      <c r="L179" s="694"/>
      <c r="M179" s="694"/>
      <c r="N179" s="694"/>
      <c r="O179" s="694"/>
      <c r="P179" s="615"/>
      <c r="Q179" s="694"/>
      <c r="R179" s="615"/>
      <c r="S179" s="694"/>
      <c r="T179" s="615"/>
      <c r="U179" s="694"/>
      <c r="V179" s="694"/>
      <c r="W179" s="694"/>
      <c r="X179" s="615"/>
      <c r="Y179" s="694"/>
      <c r="Z179" s="615"/>
      <c r="AA179" s="694"/>
      <c r="AB179" s="615"/>
      <c r="AC179" s="694"/>
      <c r="AD179" s="694"/>
      <c r="AF179" s="70"/>
      <c r="AG179" s="94">
        <f t="shared" si="16"/>
        <v>20</v>
      </c>
      <c r="AH179" s="94">
        <f t="shared" si="17"/>
        <v>0</v>
      </c>
      <c r="AI179" s="94">
        <f t="shared" si="18"/>
        <v>0</v>
      </c>
      <c r="AJ179" s="130">
        <f t="shared" si="19"/>
        <v>0</v>
      </c>
      <c r="AK179" s="94">
        <f t="shared" si="20"/>
        <v>0</v>
      </c>
      <c r="AL179" s="130">
        <f t="shared" si="21"/>
        <v>0</v>
      </c>
      <c r="AM179" s="252">
        <f t="shared" si="22"/>
        <v>0</v>
      </c>
      <c r="AN179" s="130">
        <f t="shared" si="23"/>
        <v>0</v>
      </c>
      <c r="AO179" s="130">
        <f t="shared" si="24"/>
        <v>0</v>
      </c>
      <c r="AP179" s="130">
        <f t="shared" si="25"/>
        <v>0</v>
      </c>
      <c r="AQ179" s="252">
        <f t="shared" si="26"/>
        <v>0</v>
      </c>
      <c r="AR179" s="130">
        <f t="shared" si="27"/>
        <v>0</v>
      </c>
      <c r="AS179" s="130">
        <f t="shared" si="28"/>
        <v>0</v>
      </c>
      <c r="AT179" s="130">
        <f t="shared" si="29"/>
        <v>0</v>
      </c>
      <c r="AU179" s="94">
        <f t="shared" si="30"/>
        <v>0</v>
      </c>
      <c r="AV179" s="94">
        <f t="shared" si="31"/>
        <v>0</v>
      </c>
      <c r="AW179" s="94">
        <f t="shared" si="32"/>
        <v>0</v>
      </c>
      <c r="AX179" s="74">
        <f t="shared" si="33"/>
        <v>0</v>
      </c>
      <c r="AY179">
        <f t="shared" si="34"/>
        <v>0</v>
      </c>
      <c r="AZ179" s="94">
        <f t="shared" si="35"/>
        <v>0</v>
      </c>
      <c r="BA179" s="94">
        <f t="shared" si="36"/>
        <v>0</v>
      </c>
      <c r="BB179" s="94">
        <f t="shared" si="37"/>
        <v>0</v>
      </c>
      <c r="BC179" s="74">
        <f t="shared" si="38"/>
        <v>0</v>
      </c>
      <c r="BD179">
        <f t="shared" si="14"/>
        <v>0</v>
      </c>
      <c r="CN179" s="70"/>
      <c r="DS179" s="70"/>
    </row>
    <row r="180" spans="1:123" s="74" customFormat="1" ht="15" customHeight="1" x14ac:dyDescent="0.25">
      <c r="A180" s="76"/>
      <c r="C180" s="98" t="s">
        <v>38</v>
      </c>
      <c r="D180" s="852" t="str">
        <f t="shared" si="15"/>
        <v/>
      </c>
      <c r="E180" s="852"/>
      <c r="F180" s="852"/>
      <c r="G180" s="852"/>
      <c r="H180" s="852"/>
      <c r="I180" s="852"/>
      <c r="J180" s="853"/>
      <c r="K180" s="694"/>
      <c r="L180" s="694"/>
      <c r="M180" s="694"/>
      <c r="N180" s="694"/>
      <c r="O180" s="694"/>
      <c r="P180" s="615"/>
      <c r="Q180" s="694"/>
      <c r="R180" s="615"/>
      <c r="S180" s="694"/>
      <c r="T180" s="615"/>
      <c r="U180" s="694"/>
      <c r="V180" s="694"/>
      <c r="W180" s="694"/>
      <c r="X180" s="615"/>
      <c r="Y180" s="694"/>
      <c r="Z180" s="615"/>
      <c r="AA180" s="694"/>
      <c r="AB180" s="615"/>
      <c r="AC180" s="694"/>
      <c r="AD180" s="694"/>
      <c r="AF180" s="70"/>
      <c r="AG180" s="94">
        <f t="shared" si="16"/>
        <v>20</v>
      </c>
      <c r="AH180" s="94">
        <f t="shared" si="17"/>
        <v>0</v>
      </c>
      <c r="AI180" s="94">
        <f t="shared" si="18"/>
        <v>0</v>
      </c>
      <c r="AJ180" s="130">
        <f t="shared" si="19"/>
        <v>0</v>
      </c>
      <c r="AK180" s="94">
        <f t="shared" si="20"/>
        <v>0</v>
      </c>
      <c r="AL180" s="130">
        <f t="shared" si="21"/>
        <v>0</v>
      </c>
      <c r="AM180" s="252">
        <f t="shared" si="22"/>
        <v>0</v>
      </c>
      <c r="AN180" s="130">
        <f t="shared" si="23"/>
        <v>0</v>
      </c>
      <c r="AO180" s="130">
        <f t="shared" si="24"/>
        <v>0</v>
      </c>
      <c r="AP180" s="130">
        <f t="shared" si="25"/>
        <v>0</v>
      </c>
      <c r="AQ180" s="252">
        <f t="shared" si="26"/>
        <v>0</v>
      </c>
      <c r="AR180" s="130">
        <f t="shared" si="27"/>
        <v>0</v>
      </c>
      <c r="AS180" s="130">
        <f t="shared" si="28"/>
        <v>0</v>
      </c>
      <c r="AT180" s="130">
        <f t="shared" si="29"/>
        <v>0</v>
      </c>
      <c r="AU180" s="94">
        <f t="shared" si="30"/>
        <v>0</v>
      </c>
      <c r="AV180" s="94">
        <f t="shared" si="31"/>
        <v>0</v>
      </c>
      <c r="AW180" s="94">
        <f t="shared" si="32"/>
        <v>0</v>
      </c>
      <c r="AX180" s="74">
        <f t="shared" si="33"/>
        <v>0</v>
      </c>
      <c r="AY180">
        <f t="shared" si="34"/>
        <v>0</v>
      </c>
      <c r="AZ180" s="94">
        <f t="shared" si="35"/>
        <v>0</v>
      </c>
      <c r="BA180" s="94">
        <f t="shared" si="36"/>
        <v>0</v>
      </c>
      <c r="BB180" s="94">
        <f t="shared" si="37"/>
        <v>0</v>
      </c>
      <c r="BC180" s="74">
        <f t="shared" si="38"/>
        <v>0</v>
      </c>
      <c r="BD180">
        <f t="shared" si="14"/>
        <v>0</v>
      </c>
      <c r="CN180" s="70"/>
      <c r="DS180" s="70"/>
    </row>
    <row r="181" spans="1:123" s="74" customFormat="1" ht="15" customHeight="1" x14ac:dyDescent="0.25">
      <c r="A181" s="76"/>
      <c r="C181" s="98" t="s">
        <v>39</v>
      </c>
      <c r="D181" s="852" t="str">
        <f t="shared" si="15"/>
        <v/>
      </c>
      <c r="E181" s="852"/>
      <c r="F181" s="852"/>
      <c r="G181" s="852"/>
      <c r="H181" s="852"/>
      <c r="I181" s="852"/>
      <c r="J181" s="853"/>
      <c r="K181" s="694"/>
      <c r="L181" s="694"/>
      <c r="M181" s="694"/>
      <c r="N181" s="694"/>
      <c r="O181" s="694"/>
      <c r="P181" s="615"/>
      <c r="Q181" s="694"/>
      <c r="R181" s="615"/>
      <c r="S181" s="694"/>
      <c r="T181" s="615"/>
      <c r="U181" s="694"/>
      <c r="V181" s="694"/>
      <c r="W181" s="694"/>
      <c r="X181" s="615"/>
      <c r="Y181" s="694"/>
      <c r="Z181" s="615"/>
      <c r="AA181" s="694"/>
      <c r="AB181" s="615"/>
      <c r="AC181" s="694"/>
      <c r="AD181" s="694"/>
      <c r="AF181" s="70"/>
      <c r="AG181" s="94">
        <f t="shared" si="16"/>
        <v>20</v>
      </c>
      <c r="AH181" s="94">
        <f t="shared" si="17"/>
        <v>0</v>
      </c>
      <c r="AI181" s="94">
        <f t="shared" si="18"/>
        <v>0</v>
      </c>
      <c r="AJ181" s="130">
        <f t="shared" si="19"/>
        <v>0</v>
      </c>
      <c r="AK181" s="94">
        <f t="shared" si="20"/>
        <v>0</v>
      </c>
      <c r="AL181" s="130">
        <f t="shared" si="21"/>
        <v>0</v>
      </c>
      <c r="AM181" s="252">
        <f t="shared" si="22"/>
        <v>0</v>
      </c>
      <c r="AN181" s="130">
        <f t="shared" si="23"/>
        <v>0</v>
      </c>
      <c r="AO181" s="130">
        <f t="shared" si="24"/>
        <v>0</v>
      </c>
      <c r="AP181" s="130">
        <f t="shared" si="25"/>
        <v>0</v>
      </c>
      <c r="AQ181" s="252">
        <f t="shared" si="26"/>
        <v>0</v>
      </c>
      <c r="AR181" s="130">
        <f t="shared" si="27"/>
        <v>0</v>
      </c>
      <c r="AS181" s="130">
        <f t="shared" si="28"/>
        <v>0</v>
      </c>
      <c r="AT181" s="130">
        <f t="shared" si="29"/>
        <v>0</v>
      </c>
      <c r="AU181" s="94">
        <f t="shared" si="30"/>
        <v>0</v>
      </c>
      <c r="AV181" s="94">
        <f t="shared" si="31"/>
        <v>0</v>
      </c>
      <c r="AW181" s="94">
        <f t="shared" si="32"/>
        <v>0</v>
      </c>
      <c r="AX181" s="74">
        <f t="shared" si="33"/>
        <v>0</v>
      </c>
      <c r="AY181">
        <f t="shared" si="34"/>
        <v>0</v>
      </c>
      <c r="AZ181" s="94">
        <f t="shared" si="35"/>
        <v>0</v>
      </c>
      <c r="BA181" s="94">
        <f t="shared" si="36"/>
        <v>0</v>
      </c>
      <c r="BB181" s="94">
        <f t="shared" si="37"/>
        <v>0</v>
      </c>
      <c r="BC181" s="74">
        <f t="shared" si="38"/>
        <v>0</v>
      </c>
      <c r="BD181">
        <f t="shared" si="14"/>
        <v>0</v>
      </c>
      <c r="CN181" s="70"/>
      <c r="DS181" s="70"/>
    </row>
    <row r="182" spans="1:123" s="74" customFormat="1" ht="15" customHeight="1" x14ac:dyDescent="0.25">
      <c r="A182" s="76"/>
      <c r="C182" s="98" t="s">
        <v>41</v>
      </c>
      <c r="D182" s="852" t="str">
        <f t="shared" si="15"/>
        <v/>
      </c>
      <c r="E182" s="852"/>
      <c r="F182" s="852"/>
      <c r="G182" s="852"/>
      <c r="H182" s="852"/>
      <c r="I182" s="852"/>
      <c r="J182" s="853"/>
      <c r="K182" s="694"/>
      <c r="L182" s="694"/>
      <c r="M182" s="694"/>
      <c r="N182" s="694"/>
      <c r="O182" s="694"/>
      <c r="P182" s="615"/>
      <c r="Q182" s="694"/>
      <c r="R182" s="615"/>
      <c r="S182" s="694"/>
      <c r="T182" s="615"/>
      <c r="U182" s="694"/>
      <c r="V182" s="694"/>
      <c r="W182" s="694"/>
      <c r="X182" s="615"/>
      <c r="Y182" s="694"/>
      <c r="Z182" s="615"/>
      <c r="AA182" s="694"/>
      <c r="AB182" s="615"/>
      <c r="AC182" s="694"/>
      <c r="AD182" s="694"/>
      <c r="AF182" s="70"/>
      <c r="AG182" s="94">
        <f t="shared" si="16"/>
        <v>20</v>
      </c>
      <c r="AH182" s="94">
        <f t="shared" si="17"/>
        <v>0</v>
      </c>
      <c r="AI182" s="94">
        <f t="shared" si="18"/>
        <v>0</v>
      </c>
      <c r="AJ182" s="130">
        <f t="shared" si="19"/>
        <v>0</v>
      </c>
      <c r="AK182" s="94">
        <f t="shared" si="20"/>
        <v>0</v>
      </c>
      <c r="AL182" s="130">
        <f t="shared" si="21"/>
        <v>0</v>
      </c>
      <c r="AM182" s="252">
        <f t="shared" si="22"/>
        <v>0</v>
      </c>
      <c r="AN182" s="130">
        <f t="shared" si="23"/>
        <v>0</v>
      </c>
      <c r="AO182" s="130">
        <f t="shared" si="24"/>
        <v>0</v>
      </c>
      <c r="AP182" s="130">
        <f t="shared" si="25"/>
        <v>0</v>
      </c>
      <c r="AQ182" s="252">
        <f t="shared" si="26"/>
        <v>0</v>
      </c>
      <c r="AR182" s="130">
        <f t="shared" si="27"/>
        <v>0</v>
      </c>
      <c r="AS182" s="130">
        <f t="shared" si="28"/>
        <v>0</v>
      </c>
      <c r="AT182" s="130">
        <f t="shared" si="29"/>
        <v>0</v>
      </c>
      <c r="AU182" s="94">
        <f t="shared" si="30"/>
        <v>0</v>
      </c>
      <c r="AV182" s="94">
        <f t="shared" si="31"/>
        <v>0</v>
      </c>
      <c r="AW182" s="94">
        <f t="shared" si="32"/>
        <v>0</v>
      </c>
      <c r="AX182" s="74">
        <f t="shared" si="33"/>
        <v>0</v>
      </c>
      <c r="AY182">
        <f t="shared" si="34"/>
        <v>0</v>
      </c>
      <c r="AZ182" s="94">
        <f t="shared" si="35"/>
        <v>0</v>
      </c>
      <c r="BA182" s="94">
        <f t="shared" si="36"/>
        <v>0</v>
      </c>
      <c r="BB182" s="94">
        <f t="shared" si="37"/>
        <v>0</v>
      </c>
      <c r="BC182" s="74">
        <f t="shared" si="38"/>
        <v>0</v>
      </c>
      <c r="BD182">
        <f t="shared" si="14"/>
        <v>0</v>
      </c>
      <c r="CN182" s="70"/>
      <c r="DS182" s="70"/>
    </row>
    <row r="183" spans="1:123" s="74" customFormat="1" ht="15" customHeight="1" x14ac:dyDescent="0.25">
      <c r="A183" s="76"/>
      <c r="C183" s="98" t="s">
        <v>42</v>
      </c>
      <c r="D183" s="852" t="str">
        <f t="shared" si="15"/>
        <v/>
      </c>
      <c r="E183" s="852"/>
      <c r="F183" s="852"/>
      <c r="G183" s="852"/>
      <c r="H183" s="852"/>
      <c r="I183" s="852"/>
      <c r="J183" s="853"/>
      <c r="K183" s="694"/>
      <c r="L183" s="694"/>
      <c r="M183" s="694"/>
      <c r="N183" s="694"/>
      <c r="O183" s="694"/>
      <c r="P183" s="615"/>
      <c r="Q183" s="694"/>
      <c r="R183" s="615"/>
      <c r="S183" s="694"/>
      <c r="T183" s="615"/>
      <c r="U183" s="694"/>
      <c r="V183" s="694"/>
      <c r="W183" s="694"/>
      <c r="X183" s="615"/>
      <c r="Y183" s="694"/>
      <c r="Z183" s="615"/>
      <c r="AA183" s="694"/>
      <c r="AB183" s="615"/>
      <c r="AC183" s="694"/>
      <c r="AD183" s="694"/>
      <c r="AF183" s="70"/>
      <c r="AG183" s="94">
        <f t="shared" si="16"/>
        <v>20</v>
      </c>
      <c r="AH183" s="94">
        <f t="shared" si="17"/>
        <v>0</v>
      </c>
      <c r="AI183" s="94">
        <f t="shared" si="18"/>
        <v>0</v>
      </c>
      <c r="AJ183" s="130">
        <f t="shared" si="19"/>
        <v>0</v>
      </c>
      <c r="AK183" s="94">
        <f t="shared" si="20"/>
        <v>0</v>
      </c>
      <c r="AL183" s="130">
        <f t="shared" si="21"/>
        <v>0</v>
      </c>
      <c r="AM183" s="252">
        <f t="shared" si="22"/>
        <v>0</v>
      </c>
      <c r="AN183" s="130">
        <f t="shared" si="23"/>
        <v>0</v>
      </c>
      <c r="AO183" s="130">
        <f t="shared" si="24"/>
        <v>0</v>
      </c>
      <c r="AP183" s="130">
        <f t="shared" si="25"/>
        <v>0</v>
      </c>
      <c r="AQ183" s="252">
        <f t="shared" si="26"/>
        <v>0</v>
      </c>
      <c r="AR183" s="130">
        <f t="shared" si="27"/>
        <v>0</v>
      </c>
      <c r="AS183" s="130">
        <f t="shared" si="28"/>
        <v>0</v>
      </c>
      <c r="AT183" s="130">
        <f t="shared" si="29"/>
        <v>0</v>
      </c>
      <c r="AU183" s="94">
        <f t="shared" si="30"/>
        <v>0</v>
      </c>
      <c r="AV183" s="94">
        <f t="shared" si="31"/>
        <v>0</v>
      </c>
      <c r="AW183" s="94">
        <f t="shared" si="32"/>
        <v>0</v>
      </c>
      <c r="AX183" s="74">
        <f t="shared" si="33"/>
        <v>0</v>
      </c>
      <c r="AY183">
        <f t="shared" si="34"/>
        <v>0</v>
      </c>
      <c r="AZ183" s="94">
        <f t="shared" si="35"/>
        <v>0</v>
      </c>
      <c r="BA183" s="94">
        <f t="shared" si="36"/>
        <v>0</v>
      </c>
      <c r="BB183" s="94">
        <f t="shared" si="37"/>
        <v>0</v>
      </c>
      <c r="BC183" s="74">
        <f t="shared" si="38"/>
        <v>0</v>
      </c>
      <c r="BD183">
        <f t="shared" si="14"/>
        <v>0</v>
      </c>
      <c r="CN183" s="70"/>
      <c r="DS183" s="70"/>
    </row>
    <row r="184" spans="1:123" s="74" customFormat="1" ht="15" customHeight="1" x14ac:dyDescent="0.25">
      <c r="A184" s="76"/>
      <c r="C184" s="98" t="s">
        <v>43</v>
      </c>
      <c r="D184" s="852" t="str">
        <f t="shared" si="15"/>
        <v/>
      </c>
      <c r="E184" s="852"/>
      <c r="F184" s="852"/>
      <c r="G184" s="852"/>
      <c r="H184" s="852"/>
      <c r="I184" s="852"/>
      <c r="J184" s="853"/>
      <c r="K184" s="694"/>
      <c r="L184" s="694"/>
      <c r="M184" s="694"/>
      <c r="N184" s="694"/>
      <c r="O184" s="694"/>
      <c r="P184" s="615"/>
      <c r="Q184" s="694"/>
      <c r="R184" s="615"/>
      <c r="S184" s="694"/>
      <c r="T184" s="615"/>
      <c r="U184" s="694"/>
      <c r="V184" s="694"/>
      <c r="W184" s="694"/>
      <c r="X184" s="615"/>
      <c r="Y184" s="694"/>
      <c r="Z184" s="615"/>
      <c r="AA184" s="694"/>
      <c r="AB184" s="615"/>
      <c r="AC184" s="694"/>
      <c r="AD184" s="694"/>
      <c r="AF184" s="70"/>
      <c r="AG184" s="94">
        <f t="shared" si="16"/>
        <v>20</v>
      </c>
      <c r="AH184" s="94">
        <f t="shared" si="17"/>
        <v>0</v>
      </c>
      <c r="AI184" s="94">
        <f t="shared" si="18"/>
        <v>0</v>
      </c>
      <c r="AJ184" s="130">
        <f t="shared" si="19"/>
        <v>0</v>
      </c>
      <c r="AK184" s="94">
        <f t="shared" si="20"/>
        <v>0</v>
      </c>
      <c r="AL184" s="130">
        <f t="shared" si="21"/>
        <v>0</v>
      </c>
      <c r="AM184" s="252">
        <f t="shared" si="22"/>
        <v>0</v>
      </c>
      <c r="AN184" s="130">
        <f t="shared" si="23"/>
        <v>0</v>
      </c>
      <c r="AO184" s="130">
        <f t="shared" si="24"/>
        <v>0</v>
      </c>
      <c r="AP184" s="130">
        <f t="shared" si="25"/>
        <v>0</v>
      </c>
      <c r="AQ184" s="252">
        <f t="shared" si="26"/>
        <v>0</v>
      </c>
      <c r="AR184" s="130">
        <f t="shared" si="27"/>
        <v>0</v>
      </c>
      <c r="AS184" s="130">
        <f t="shared" si="28"/>
        <v>0</v>
      </c>
      <c r="AT184" s="130">
        <f t="shared" si="29"/>
        <v>0</v>
      </c>
      <c r="AU184" s="94">
        <f t="shared" si="30"/>
        <v>0</v>
      </c>
      <c r="AV184" s="94">
        <f t="shared" si="31"/>
        <v>0</v>
      </c>
      <c r="AW184" s="94">
        <f t="shared" si="32"/>
        <v>0</v>
      </c>
      <c r="AX184" s="74">
        <f t="shared" si="33"/>
        <v>0</v>
      </c>
      <c r="AY184">
        <f t="shared" si="34"/>
        <v>0</v>
      </c>
      <c r="AZ184" s="94">
        <f t="shared" si="35"/>
        <v>0</v>
      </c>
      <c r="BA184" s="94">
        <f t="shared" si="36"/>
        <v>0</v>
      </c>
      <c r="BB184" s="94">
        <f t="shared" si="37"/>
        <v>0</v>
      </c>
      <c r="BC184" s="74">
        <f t="shared" si="38"/>
        <v>0</v>
      </c>
      <c r="BD184">
        <f t="shared" si="14"/>
        <v>0</v>
      </c>
      <c r="CN184" s="70"/>
      <c r="DS184" s="70"/>
    </row>
    <row r="185" spans="1:123" s="74" customFormat="1" ht="15" customHeight="1" x14ac:dyDescent="0.25">
      <c r="A185" s="76"/>
      <c r="C185" s="98" t="s">
        <v>44</v>
      </c>
      <c r="D185" s="852" t="str">
        <f t="shared" si="15"/>
        <v/>
      </c>
      <c r="E185" s="852"/>
      <c r="F185" s="852"/>
      <c r="G185" s="852"/>
      <c r="H185" s="852"/>
      <c r="I185" s="852"/>
      <c r="J185" s="853"/>
      <c r="K185" s="694"/>
      <c r="L185" s="694"/>
      <c r="M185" s="694"/>
      <c r="N185" s="694"/>
      <c r="O185" s="694"/>
      <c r="P185" s="615"/>
      <c r="Q185" s="694"/>
      <c r="R185" s="615"/>
      <c r="S185" s="694"/>
      <c r="T185" s="615"/>
      <c r="U185" s="694"/>
      <c r="V185" s="694"/>
      <c r="W185" s="694"/>
      <c r="X185" s="615"/>
      <c r="Y185" s="694"/>
      <c r="Z185" s="615"/>
      <c r="AA185" s="694"/>
      <c r="AB185" s="615"/>
      <c r="AC185" s="694"/>
      <c r="AD185" s="694"/>
      <c r="AF185" s="70"/>
      <c r="AG185" s="94">
        <f t="shared" si="16"/>
        <v>20</v>
      </c>
      <c r="AH185" s="94">
        <f t="shared" si="17"/>
        <v>0</v>
      </c>
      <c r="AI185" s="94">
        <f t="shared" si="18"/>
        <v>0</v>
      </c>
      <c r="AJ185" s="130">
        <f t="shared" si="19"/>
        <v>0</v>
      </c>
      <c r="AK185" s="94">
        <f t="shared" si="20"/>
        <v>0</v>
      </c>
      <c r="AL185" s="130">
        <f t="shared" si="21"/>
        <v>0</v>
      </c>
      <c r="AM185" s="252">
        <f t="shared" si="22"/>
        <v>0</v>
      </c>
      <c r="AN185" s="130">
        <f t="shared" si="23"/>
        <v>0</v>
      </c>
      <c r="AO185" s="130">
        <f t="shared" si="24"/>
        <v>0</v>
      </c>
      <c r="AP185" s="130">
        <f t="shared" si="25"/>
        <v>0</v>
      </c>
      <c r="AQ185" s="252">
        <f t="shared" si="26"/>
        <v>0</v>
      </c>
      <c r="AR185" s="130">
        <f t="shared" si="27"/>
        <v>0</v>
      </c>
      <c r="AS185" s="130">
        <f t="shared" si="28"/>
        <v>0</v>
      </c>
      <c r="AT185" s="130">
        <f t="shared" si="29"/>
        <v>0</v>
      </c>
      <c r="AU185" s="94">
        <f t="shared" si="30"/>
        <v>0</v>
      </c>
      <c r="AV185" s="94">
        <f t="shared" si="31"/>
        <v>0</v>
      </c>
      <c r="AW185" s="94">
        <f t="shared" si="32"/>
        <v>0</v>
      </c>
      <c r="AX185" s="74">
        <f t="shared" si="33"/>
        <v>0</v>
      </c>
      <c r="AY185">
        <f t="shared" si="34"/>
        <v>0</v>
      </c>
      <c r="AZ185" s="94">
        <f t="shared" si="35"/>
        <v>0</v>
      </c>
      <c r="BA185" s="94">
        <f t="shared" si="36"/>
        <v>0</v>
      </c>
      <c r="BB185" s="94">
        <f t="shared" si="37"/>
        <v>0</v>
      </c>
      <c r="BC185" s="74">
        <f t="shared" si="38"/>
        <v>0</v>
      </c>
      <c r="BD185">
        <f t="shared" si="14"/>
        <v>0</v>
      </c>
      <c r="CN185" s="70"/>
      <c r="DS185" s="70"/>
    </row>
    <row r="186" spans="1:123" s="74" customFormat="1" ht="15" customHeight="1" x14ac:dyDescent="0.25">
      <c r="A186" s="76"/>
      <c r="C186" s="98" t="s">
        <v>45</v>
      </c>
      <c r="D186" s="852" t="str">
        <f t="shared" si="15"/>
        <v/>
      </c>
      <c r="E186" s="852"/>
      <c r="F186" s="852"/>
      <c r="G186" s="852"/>
      <c r="H186" s="852"/>
      <c r="I186" s="852"/>
      <c r="J186" s="853"/>
      <c r="K186" s="694"/>
      <c r="L186" s="694"/>
      <c r="M186" s="694"/>
      <c r="N186" s="694"/>
      <c r="O186" s="694"/>
      <c r="P186" s="615"/>
      <c r="Q186" s="694"/>
      <c r="R186" s="615"/>
      <c r="S186" s="694"/>
      <c r="T186" s="615"/>
      <c r="U186" s="694"/>
      <c r="V186" s="694"/>
      <c r="W186" s="694"/>
      <c r="X186" s="615"/>
      <c r="Y186" s="694"/>
      <c r="Z186" s="615"/>
      <c r="AA186" s="694"/>
      <c r="AB186" s="615"/>
      <c r="AC186" s="694"/>
      <c r="AD186" s="694"/>
      <c r="AF186" s="70"/>
      <c r="AG186" s="94">
        <f t="shared" si="16"/>
        <v>20</v>
      </c>
      <c r="AH186" s="94">
        <f t="shared" si="17"/>
        <v>0</v>
      </c>
      <c r="AI186" s="94">
        <f t="shared" si="18"/>
        <v>0</v>
      </c>
      <c r="AJ186" s="130">
        <f t="shared" si="19"/>
        <v>0</v>
      </c>
      <c r="AK186" s="94">
        <f t="shared" si="20"/>
        <v>0</v>
      </c>
      <c r="AL186" s="130">
        <f t="shared" si="21"/>
        <v>0</v>
      </c>
      <c r="AM186" s="252">
        <f t="shared" si="22"/>
        <v>0</v>
      </c>
      <c r="AN186" s="130">
        <f t="shared" si="23"/>
        <v>0</v>
      </c>
      <c r="AO186" s="130">
        <f t="shared" si="24"/>
        <v>0</v>
      </c>
      <c r="AP186" s="130">
        <f t="shared" si="25"/>
        <v>0</v>
      </c>
      <c r="AQ186" s="252">
        <f t="shared" si="26"/>
        <v>0</v>
      </c>
      <c r="AR186" s="130">
        <f t="shared" si="27"/>
        <v>0</v>
      </c>
      <c r="AS186" s="130">
        <f t="shared" si="28"/>
        <v>0</v>
      </c>
      <c r="AT186" s="130">
        <f t="shared" si="29"/>
        <v>0</v>
      </c>
      <c r="AU186" s="94">
        <f t="shared" si="30"/>
        <v>0</v>
      </c>
      <c r="AV186" s="94">
        <f t="shared" si="31"/>
        <v>0</v>
      </c>
      <c r="AW186" s="94">
        <f t="shared" si="32"/>
        <v>0</v>
      </c>
      <c r="AX186" s="74">
        <f t="shared" si="33"/>
        <v>0</v>
      </c>
      <c r="AY186">
        <f t="shared" si="34"/>
        <v>0</v>
      </c>
      <c r="AZ186" s="94">
        <f t="shared" si="35"/>
        <v>0</v>
      </c>
      <c r="BA186" s="94">
        <f t="shared" si="36"/>
        <v>0</v>
      </c>
      <c r="BB186" s="94">
        <f t="shared" si="37"/>
        <v>0</v>
      </c>
      <c r="BC186" s="74">
        <f t="shared" si="38"/>
        <v>0</v>
      </c>
      <c r="BD186">
        <f t="shared" si="14"/>
        <v>0</v>
      </c>
      <c r="CN186" s="70"/>
      <c r="DS186" s="70"/>
    </row>
    <row r="187" spans="1:123" s="74" customFormat="1" ht="15" customHeight="1" x14ac:dyDescent="0.25">
      <c r="A187" s="76"/>
      <c r="C187" s="98" t="s">
        <v>46</v>
      </c>
      <c r="D187" s="852" t="str">
        <f t="shared" si="15"/>
        <v/>
      </c>
      <c r="E187" s="852"/>
      <c r="F187" s="852"/>
      <c r="G187" s="852"/>
      <c r="H187" s="852"/>
      <c r="I187" s="852"/>
      <c r="J187" s="853"/>
      <c r="K187" s="694"/>
      <c r="L187" s="694"/>
      <c r="M187" s="694"/>
      <c r="N187" s="694"/>
      <c r="O187" s="694"/>
      <c r="P187" s="615"/>
      <c r="Q187" s="694"/>
      <c r="R187" s="615"/>
      <c r="S187" s="694"/>
      <c r="T187" s="615"/>
      <c r="U187" s="694"/>
      <c r="V187" s="694"/>
      <c r="W187" s="694"/>
      <c r="X187" s="615"/>
      <c r="Y187" s="694"/>
      <c r="Z187" s="615"/>
      <c r="AA187" s="694"/>
      <c r="AB187" s="615"/>
      <c r="AC187" s="694"/>
      <c r="AD187" s="694"/>
      <c r="AF187" s="70"/>
      <c r="AG187" s="94">
        <f t="shared" si="16"/>
        <v>20</v>
      </c>
      <c r="AH187" s="94">
        <f t="shared" si="17"/>
        <v>0</v>
      </c>
      <c r="AI187" s="94">
        <f t="shared" si="18"/>
        <v>0</v>
      </c>
      <c r="AJ187" s="130">
        <f t="shared" si="19"/>
        <v>0</v>
      </c>
      <c r="AK187" s="94">
        <f t="shared" si="20"/>
        <v>0</v>
      </c>
      <c r="AL187" s="130">
        <f t="shared" si="21"/>
        <v>0</v>
      </c>
      <c r="AM187" s="252">
        <f t="shared" si="22"/>
        <v>0</v>
      </c>
      <c r="AN187" s="130">
        <f t="shared" si="23"/>
        <v>0</v>
      </c>
      <c r="AO187" s="130">
        <f t="shared" si="24"/>
        <v>0</v>
      </c>
      <c r="AP187" s="130">
        <f t="shared" si="25"/>
        <v>0</v>
      </c>
      <c r="AQ187" s="252">
        <f t="shared" si="26"/>
        <v>0</v>
      </c>
      <c r="AR187" s="130">
        <f t="shared" si="27"/>
        <v>0</v>
      </c>
      <c r="AS187" s="130">
        <f t="shared" si="28"/>
        <v>0</v>
      </c>
      <c r="AT187" s="130">
        <f t="shared" si="29"/>
        <v>0</v>
      </c>
      <c r="AU187" s="94">
        <f t="shared" si="30"/>
        <v>0</v>
      </c>
      <c r="AV187" s="94">
        <f t="shared" si="31"/>
        <v>0</v>
      </c>
      <c r="AW187" s="94">
        <f t="shared" si="32"/>
        <v>0</v>
      </c>
      <c r="AX187" s="74">
        <f t="shared" si="33"/>
        <v>0</v>
      </c>
      <c r="AY187">
        <f t="shared" si="34"/>
        <v>0</v>
      </c>
      <c r="AZ187" s="94">
        <f t="shared" si="35"/>
        <v>0</v>
      </c>
      <c r="BA187" s="94">
        <f t="shared" si="36"/>
        <v>0</v>
      </c>
      <c r="BB187" s="94">
        <f t="shared" si="37"/>
        <v>0</v>
      </c>
      <c r="BC187" s="74">
        <f t="shared" si="38"/>
        <v>0</v>
      </c>
      <c r="BD187">
        <f t="shared" si="14"/>
        <v>0</v>
      </c>
      <c r="CN187" s="70"/>
      <c r="DS187" s="70"/>
    </row>
    <row r="188" spans="1:123" s="74" customFormat="1" ht="15" customHeight="1" x14ac:dyDescent="0.25">
      <c r="A188" s="76"/>
      <c r="C188" s="98" t="s">
        <v>47</v>
      </c>
      <c r="D188" s="852" t="str">
        <f t="shared" si="15"/>
        <v/>
      </c>
      <c r="E188" s="852"/>
      <c r="F188" s="852"/>
      <c r="G188" s="852"/>
      <c r="H188" s="852"/>
      <c r="I188" s="852"/>
      <c r="J188" s="853"/>
      <c r="K188" s="694"/>
      <c r="L188" s="694"/>
      <c r="M188" s="694"/>
      <c r="N188" s="694"/>
      <c r="O188" s="694"/>
      <c r="P188" s="615"/>
      <c r="Q188" s="694"/>
      <c r="R188" s="615"/>
      <c r="S188" s="694"/>
      <c r="T188" s="615"/>
      <c r="U188" s="694"/>
      <c r="V188" s="694"/>
      <c r="W188" s="694"/>
      <c r="X188" s="615"/>
      <c r="Y188" s="694"/>
      <c r="Z188" s="615"/>
      <c r="AA188" s="694"/>
      <c r="AB188" s="615"/>
      <c r="AC188" s="694"/>
      <c r="AD188" s="694"/>
      <c r="AF188" s="70"/>
      <c r="AG188" s="94">
        <f t="shared" si="16"/>
        <v>20</v>
      </c>
      <c r="AH188" s="94">
        <f t="shared" si="17"/>
        <v>0</v>
      </c>
      <c r="AI188" s="94">
        <f t="shared" si="18"/>
        <v>0</v>
      </c>
      <c r="AJ188" s="130">
        <f t="shared" si="19"/>
        <v>0</v>
      </c>
      <c r="AK188" s="94">
        <f t="shared" si="20"/>
        <v>0</v>
      </c>
      <c r="AL188" s="130">
        <f t="shared" si="21"/>
        <v>0</v>
      </c>
      <c r="AM188" s="252">
        <f t="shared" si="22"/>
        <v>0</v>
      </c>
      <c r="AN188" s="130">
        <f t="shared" si="23"/>
        <v>0</v>
      </c>
      <c r="AO188" s="130">
        <f t="shared" si="24"/>
        <v>0</v>
      </c>
      <c r="AP188" s="130">
        <f t="shared" si="25"/>
        <v>0</v>
      </c>
      <c r="AQ188" s="252">
        <f t="shared" si="26"/>
        <v>0</v>
      </c>
      <c r="AR188" s="130">
        <f t="shared" si="27"/>
        <v>0</v>
      </c>
      <c r="AS188" s="130">
        <f t="shared" si="28"/>
        <v>0</v>
      </c>
      <c r="AT188" s="130">
        <f t="shared" si="29"/>
        <v>0</v>
      </c>
      <c r="AU188" s="94">
        <f t="shared" si="30"/>
        <v>0</v>
      </c>
      <c r="AV188" s="94">
        <f t="shared" si="31"/>
        <v>0</v>
      </c>
      <c r="AW188" s="94">
        <f t="shared" si="32"/>
        <v>0</v>
      </c>
      <c r="AX188" s="74">
        <f t="shared" si="33"/>
        <v>0</v>
      </c>
      <c r="AY188">
        <f t="shared" si="34"/>
        <v>0</v>
      </c>
      <c r="AZ188" s="94">
        <f t="shared" si="35"/>
        <v>0</v>
      </c>
      <c r="BA188" s="94">
        <f t="shared" si="36"/>
        <v>0</v>
      </c>
      <c r="BB188" s="94">
        <f t="shared" si="37"/>
        <v>0</v>
      </c>
      <c r="BC188" s="74">
        <f t="shared" si="38"/>
        <v>0</v>
      </c>
      <c r="BD188">
        <f t="shared" si="14"/>
        <v>0</v>
      </c>
      <c r="CN188" s="70"/>
      <c r="DS188" s="70"/>
    </row>
    <row r="189" spans="1:123" s="74" customFormat="1" ht="15" customHeight="1" x14ac:dyDescent="0.25">
      <c r="A189" s="76"/>
      <c r="C189" s="98" t="s">
        <v>48</v>
      </c>
      <c r="D189" s="852" t="str">
        <f t="shared" si="15"/>
        <v/>
      </c>
      <c r="E189" s="852"/>
      <c r="F189" s="852"/>
      <c r="G189" s="852"/>
      <c r="H189" s="852"/>
      <c r="I189" s="852"/>
      <c r="J189" s="853"/>
      <c r="K189" s="694"/>
      <c r="L189" s="694"/>
      <c r="M189" s="694"/>
      <c r="N189" s="694"/>
      <c r="O189" s="694"/>
      <c r="P189" s="615"/>
      <c r="Q189" s="694"/>
      <c r="R189" s="615"/>
      <c r="S189" s="694"/>
      <c r="T189" s="615"/>
      <c r="U189" s="694"/>
      <c r="V189" s="694"/>
      <c r="W189" s="694"/>
      <c r="X189" s="615"/>
      <c r="Y189" s="694"/>
      <c r="Z189" s="615"/>
      <c r="AA189" s="694"/>
      <c r="AB189" s="615"/>
      <c r="AC189" s="694"/>
      <c r="AD189" s="694"/>
      <c r="AF189" s="70"/>
      <c r="AG189" s="94">
        <f t="shared" si="16"/>
        <v>20</v>
      </c>
      <c r="AH189" s="94">
        <f t="shared" si="17"/>
        <v>0</v>
      </c>
      <c r="AI189" s="94">
        <f t="shared" si="18"/>
        <v>0</v>
      </c>
      <c r="AJ189" s="130">
        <f t="shared" si="19"/>
        <v>0</v>
      </c>
      <c r="AK189" s="94">
        <f t="shared" si="20"/>
        <v>0</v>
      </c>
      <c r="AL189" s="130">
        <f t="shared" si="21"/>
        <v>0</v>
      </c>
      <c r="AM189" s="252">
        <f t="shared" si="22"/>
        <v>0</v>
      </c>
      <c r="AN189" s="130">
        <f t="shared" si="23"/>
        <v>0</v>
      </c>
      <c r="AO189" s="130">
        <f t="shared" si="24"/>
        <v>0</v>
      </c>
      <c r="AP189" s="130">
        <f t="shared" si="25"/>
        <v>0</v>
      </c>
      <c r="AQ189" s="252">
        <f t="shared" si="26"/>
        <v>0</v>
      </c>
      <c r="AR189" s="130">
        <f t="shared" si="27"/>
        <v>0</v>
      </c>
      <c r="AS189" s="130">
        <f t="shared" si="28"/>
        <v>0</v>
      </c>
      <c r="AT189" s="130">
        <f t="shared" si="29"/>
        <v>0</v>
      </c>
      <c r="AU189" s="94">
        <f t="shared" si="30"/>
        <v>0</v>
      </c>
      <c r="AV189" s="94">
        <f t="shared" si="31"/>
        <v>0</v>
      </c>
      <c r="AW189" s="94">
        <f t="shared" si="32"/>
        <v>0</v>
      </c>
      <c r="AX189" s="74">
        <f t="shared" si="33"/>
        <v>0</v>
      </c>
      <c r="AY189">
        <f t="shared" si="34"/>
        <v>0</v>
      </c>
      <c r="AZ189" s="94">
        <f t="shared" si="35"/>
        <v>0</v>
      </c>
      <c r="BA189" s="94">
        <f t="shared" si="36"/>
        <v>0</v>
      </c>
      <c r="BB189" s="94">
        <f t="shared" si="37"/>
        <v>0</v>
      </c>
      <c r="BC189" s="74">
        <f t="shared" si="38"/>
        <v>0</v>
      </c>
      <c r="BD189">
        <f t="shared" si="14"/>
        <v>0</v>
      </c>
      <c r="CN189" s="70"/>
      <c r="DS189" s="70"/>
    </row>
    <row r="190" spans="1:123" s="74" customFormat="1" ht="15" customHeight="1" x14ac:dyDescent="0.25">
      <c r="A190" s="76"/>
      <c r="C190" s="98" t="s">
        <v>49</v>
      </c>
      <c r="D190" s="852" t="str">
        <f t="shared" si="15"/>
        <v/>
      </c>
      <c r="E190" s="852"/>
      <c r="F190" s="852"/>
      <c r="G190" s="852"/>
      <c r="H190" s="852"/>
      <c r="I190" s="852"/>
      <c r="J190" s="853"/>
      <c r="K190" s="694"/>
      <c r="L190" s="694"/>
      <c r="M190" s="694"/>
      <c r="N190" s="694"/>
      <c r="O190" s="694"/>
      <c r="P190" s="615"/>
      <c r="Q190" s="694"/>
      <c r="R190" s="615"/>
      <c r="S190" s="694"/>
      <c r="T190" s="615"/>
      <c r="U190" s="694"/>
      <c r="V190" s="694"/>
      <c r="W190" s="694"/>
      <c r="X190" s="615"/>
      <c r="Y190" s="694"/>
      <c r="Z190" s="615"/>
      <c r="AA190" s="694"/>
      <c r="AB190" s="615"/>
      <c r="AC190" s="694"/>
      <c r="AD190" s="694"/>
      <c r="AF190" s="70"/>
      <c r="AG190" s="94">
        <f t="shared" si="16"/>
        <v>20</v>
      </c>
      <c r="AH190" s="94">
        <f t="shared" si="17"/>
        <v>0</v>
      </c>
      <c r="AI190" s="94">
        <f t="shared" si="18"/>
        <v>0</v>
      </c>
      <c r="AJ190" s="130">
        <f t="shared" si="19"/>
        <v>0</v>
      </c>
      <c r="AK190" s="94">
        <f t="shared" si="20"/>
        <v>0</v>
      </c>
      <c r="AL190" s="130">
        <f t="shared" si="21"/>
        <v>0</v>
      </c>
      <c r="AM190" s="252">
        <f t="shared" si="22"/>
        <v>0</v>
      </c>
      <c r="AN190" s="130">
        <f t="shared" si="23"/>
        <v>0</v>
      </c>
      <c r="AO190" s="130">
        <f t="shared" si="24"/>
        <v>0</v>
      </c>
      <c r="AP190" s="130">
        <f t="shared" si="25"/>
        <v>0</v>
      </c>
      <c r="AQ190" s="252">
        <f t="shared" si="26"/>
        <v>0</v>
      </c>
      <c r="AR190" s="130">
        <f t="shared" si="27"/>
        <v>0</v>
      </c>
      <c r="AS190" s="130">
        <f t="shared" si="28"/>
        <v>0</v>
      </c>
      <c r="AT190" s="130">
        <f t="shared" si="29"/>
        <v>0</v>
      </c>
      <c r="AU190" s="94">
        <f t="shared" si="30"/>
        <v>0</v>
      </c>
      <c r="AV190" s="94">
        <f t="shared" si="31"/>
        <v>0</v>
      </c>
      <c r="AW190" s="94">
        <f t="shared" si="32"/>
        <v>0</v>
      </c>
      <c r="AX190" s="74">
        <f t="shared" si="33"/>
        <v>0</v>
      </c>
      <c r="AY190">
        <f t="shared" si="34"/>
        <v>0</v>
      </c>
      <c r="AZ190" s="94">
        <f t="shared" si="35"/>
        <v>0</v>
      </c>
      <c r="BA190" s="94">
        <f t="shared" si="36"/>
        <v>0</v>
      </c>
      <c r="BB190" s="94">
        <f t="shared" si="37"/>
        <v>0</v>
      </c>
      <c r="BC190" s="74">
        <f t="shared" si="38"/>
        <v>0</v>
      </c>
      <c r="BD190">
        <f t="shared" si="14"/>
        <v>0</v>
      </c>
      <c r="CN190" s="70"/>
      <c r="DS190" s="70"/>
    </row>
    <row r="191" spans="1:123" s="74" customFormat="1" ht="15" customHeight="1" x14ac:dyDescent="0.25">
      <c r="A191" s="76"/>
      <c r="C191" s="98" t="s">
        <v>50</v>
      </c>
      <c r="D191" s="852" t="str">
        <f t="shared" si="15"/>
        <v/>
      </c>
      <c r="E191" s="852"/>
      <c r="F191" s="852"/>
      <c r="G191" s="852"/>
      <c r="H191" s="852"/>
      <c r="I191" s="852"/>
      <c r="J191" s="853"/>
      <c r="K191" s="694"/>
      <c r="L191" s="694"/>
      <c r="M191" s="694"/>
      <c r="N191" s="694"/>
      <c r="O191" s="694"/>
      <c r="P191" s="615"/>
      <c r="Q191" s="694"/>
      <c r="R191" s="615"/>
      <c r="S191" s="694"/>
      <c r="T191" s="615"/>
      <c r="U191" s="694"/>
      <c r="V191" s="694"/>
      <c r="W191" s="694"/>
      <c r="X191" s="615"/>
      <c r="Y191" s="694"/>
      <c r="Z191" s="615"/>
      <c r="AA191" s="694"/>
      <c r="AB191" s="615"/>
      <c r="AC191" s="694"/>
      <c r="AD191" s="694"/>
      <c r="AF191" s="70"/>
      <c r="AG191" s="94">
        <f t="shared" si="16"/>
        <v>20</v>
      </c>
      <c r="AH191" s="94">
        <f t="shared" si="17"/>
        <v>0</v>
      </c>
      <c r="AI191" s="94">
        <f t="shared" si="18"/>
        <v>0</v>
      </c>
      <c r="AJ191" s="130">
        <f t="shared" si="19"/>
        <v>0</v>
      </c>
      <c r="AK191" s="94">
        <f t="shared" si="20"/>
        <v>0</v>
      </c>
      <c r="AL191" s="130">
        <f t="shared" si="21"/>
        <v>0</v>
      </c>
      <c r="AM191" s="252">
        <f t="shared" si="22"/>
        <v>0</v>
      </c>
      <c r="AN191" s="130">
        <f t="shared" si="23"/>
        <v>0</v>
      </c>
      <c r="AO191" s="130">
        <f t="shared" si="24"/>
        <v>0</v>
      </c>
      <c r="AP191" s="130">
        <f t="shared" si="25"/>
        <v>0</v>
      </c>
      <c r="AQ191" s="252">
        <f t="shared" si="26"/>
        <v>0</v>
      </c>
      <c r="AR191" s="130">
        <f t="shared" si="27"/>
        <v>0</v>
      </c>
      <c r="AS191" s="130">
        <f t="shared" si="28"/>
        <v>0</v>
      </c>
      <c r="AT191" s="130">
        <f t="shared" si="29"/>
        <v>0</v>
      </c>
      <c r="AU191" s="94">
        <f t="shared" si="30"/>
        <v>0</v>
      </c>
      <c r="AV191" s="94">
        <f t="shared" si="31"/>
        <v>0</v>
      </c>
      <c r="AW191" s="94">
        <f t="shared" si="32"/>
        <v>0</v>
      </c>
      <c r="AX191" s="74">
        <f t="shared" si="33"/>
        <v>0</v>
      </c>
      <c r="AY191">
        <f t="shared" si="34"/>
        <v>0</v>
      </c>
      <c r="AZ191" s="94">
        <f t="shared" si="35"/>
        <v>0</v>
      </c>
      <c r="BA191" s="94">
        <f t="shared" si="36"/>
        <v>0</v>
      </c>
      <c r="BB191" s="94">
        <f t="shared" si="37"/>
        <v>0</v>
      </c>
      <c r="BC191" s="74">
        <f t="shared" si="38"/>
        <v>0</v>
      </c>
      <c r="BD191">
        <f t="shared" si="14"/>
        <v>0</v>
      </c>
      <c r="CN191" s="70"/>
      <c r="DS191" s="70"/>
    </row>
    <row r="192" spans="1:123" s="74" customFormat="1" ht="15" customHeight="1" x14ac:dyDescent="0.25">
      <c r="A192" s="76"/>
      <c r="C192" s="98" t="s">
        <v>51</v>
      </c>
      <c r="D192" s="852" t="str">
        <f t="shared" si="15"/>
        <v/>
      </c>
      <c r="E192" s="852"/>
      <c r="F192" s="852"/>
      <c r="G192" s="852"/>
      <c r="H192" s="852"/>
      <c r="I192" s="852"/>
      <c r="J192" s="853"/>
      <c r="K192" s="694"/>
      <c r="L192" s="694"/>
      <c r="M192" s="694"/>
      <c r="N192" s="694"/>
      <c r="O192" s="694"/>
      <c r="P192" s="615"/>
      <c r="Q192" s="694"/>
      <c r="R192" s="615"/>
      <c r="S192" s="694"/>
      <c r="T192" s="615"/>
      <c r="U192" s="694"/>
      <c r="V192" s="694"/>
      <c r="W192" s="694"/>
      <c r="X192" s="615"/>
      <c r="Y192" s="694"/>
      <c r="Z192" s="615"/>
      <c r="AA192" s="694"/>
      <c r="AB192" s="615"/>
      <c r="AC192" s="694"/>
      <c r="AD192" s="694"/>
      <c r="AF192" s="70"/>
      <c r="AG192" s="94">
        <f t="shared" si="16"/>
        <v>20</v>
      </c>
      <c r="AH192" s="94">
        <f t="shared" si="17"/>
        <v>0</v>
      </c>
      <c r="AI192" s="94">
        <f t="shared" si="18"/>
        <v>0</v>
      </c>
      <c r="AJ192" s="130">
        <f t="shared" si="19"/>
        <v>0</v>
      </c>
      <c r="AK192" s="94">
        <f t="shared" si="20"/>
        <v>0</v>
      </c>
      <c r="AL192" s="130">
        <f t="shared" si="21"/>
        <v>0</v>
      </c>
      <c r="AM192" s="252">
        <f t="shared" si="22"/>
        <v>0</v>
      </c>
      <c r="AN192" s="130">
        <f t="shared" si="23"/>
        <v>0</v>
      </c>
      <c r="AO192" s="130">
        <f t="shared" si="24"/>
        <v>0</v>
      </c>
      <c r="AP192" s="130">
        <f t="shared" si="25"/>
        <v>0</v>
      </c>
      <c r="AQ192" s="252">
        <f t="shared" si="26"/>
        <v>0</v>
      </c>
      <c r="AR192" s="130">
        <f t="shared" si="27"/>
        <v>0</v>
      </c>
      <c r="AS192" s="130">
        <f t="shared" si="28"/>
        <v>0</v>
      </c>
      <c r="AT192" s="130">
        <f t="shared" si="29"/>
        <v>0</v>
      </c>
      <c r="AU192" s="94">
        <f t="shared" si="30"/>
        <v>0</v>
      </c>
      <c r="AV192" s="94">
        <f t="shared" si="31"/>
        <v>0</v>
      </c>
      <c r="AW192" s="94">
        <f t="shared" si="32"/>
        <v>0</v>
      </c>
      <c r="AX192" s="74">
        <f t="shared" si="33"/>
        <v>0</v>
      </c>
      <c r="AY192">
        <f t="shared" si="34"/>
        <v>0</v>
      </c>
      <c r="AZ192" s="94">
        <f t="shared" si="35"/>
        <v>0</v>
      </c>
      <c r="BA192" s="94">
        <f t="shared" si="36"/>
        <v>0</v>
      </c>
      <c r="BB192" s="94">
        <f t="shared" si="37"/>
        <v>0</v>
      </c>
      <c r="BC192" s="74">
        <f t="shared" si="38"/>
        <v>0</v>
      </c>
      <c r="BD192">
        <f t="shared" si="14"/>
        <v>0</v>
      </c>
      <c r="CN192" s="70"/>
      <c r="DS192" s="70"/>
    </row>
    <row r="193" spans="1:123" s="74" customFormat="1" ht="15" customHeight="1" x14ac:dyDescent="0.25">
      <c r="A193" s="76"/>
      <c r="C193" s="98" t="s">
        <v>52</v>
      </c>
      <c r="D193" s="852" t="str">
        <f t="shared" si="15"/>
        <v/>
      </c>
      <c r="E193" s="852"/>
      <c r="F193" s="852"/>
      <c r="G193" s="852"/>
      <c r="H193" s="852"/>
      <c r="I193" s="852"/>
      <c r="J193" s="853"/>
      <c r="K193" s="694"/>
      <c r="L193" s="694"/>
      <c r="M193" s="694"/>
      <c r="N193" s="694"/>
      <c r="O193" s="694"/>
      <c r="P193" s="615"/>
      <c r="Q193" s="694"/>
      <c r="R193" s="615"/>
      <c r="S193" s="694"/>
      <c r="T193" s="615"/>
      <c r="U193" s="694"/>
      <c r="V193" s="694"/>
      <c r="W193" s="694"/>
      <c r="X193" s="615"/>
      <c r="Y193" s="694"/>
      <c r="Z193" s="615"/>
      <c r="AA193" s="694"/>
      <c r="AB193" s="615"/>
      <c r="AC193" s="694"/>
      <c r="AD193" s="694"/>
      <c r="AF193" s="70"/>
      <c r="AG193" s="94">
        <f t="shared" si="16"/>
        <v>20</v>
      </c>
      <c r="AH193" s="94">
        <f t="shared" si="17"/>
        <v>0</v>
      </c>
      <c r="AI193" s="94">
        <f t="shared" si="18"/>
        <v>0</v>
      </c>
      <c r="AJ193" s="130">
        <f t="shared" si="19"/>
        <v>0</v>
      </c>
      <c r="AK193" s="94">
        <f t="shared" si="20"/>
        <v>0</v>
      </c>
      <c r="AL193" s="130">
        <f t="shared" si="21"/>
        <v>0</v>
      </c>
      <c r="AM193" s="252">
        <f t="shared" si="22"/>
        <v>0</v>
      </c>
      <c r="AN193" s="130">
        <f t="shared" si="23"/>
        <v>0</v>
      </c>
      <c r="AO193" s="130">
        <f t="shared" si="24"/>
        <v>0</v>
      </c>
      <c r="AP193" s="130">
        <f t="shared" si="25"/>
        <v>0</v>
      </c>
      <c r="AQ193" s="252">
        <f t="shared" si="26"/>
        <v>0</v>
      </c>
      <c r="AR193" s="130">
        <f t="shared" si="27"/>
        <v>0</v>
      </c>
      <c r="AS193" s="130">
        <f t="shared" si="28"/>
        <v>0</v>
      </c>
      <c r="AT193" s="130">
        <f t="shared" si="29"/>
        <v>0</v>
      </c>
      <c r="AU193" s="94">
        <f t="shared" si="30"/>
        <v>0</v>
      </c>
      <c r="AV193" s="94">
        <f t="shared" si="31"/>
        <v>0</v>
      </c>
      <c r="AW193" s="94">
        <f t="shared" si="32"/>
        <v>0</v>
      </c>
      <c r="AX193" s="74">
        <f t="shared" si="33"/>
        <v>0</v>
      </c>
      <c r="AY193">
        <f t="shared" si="34"/>
        <v>0</v>
      </c>
      <c r="AZ193" s="94">
        <f t="shared" si="35"/>
        <v>0</v>
      </c>
      <c r="BA193" s="94">
        <f t="shared" si="36"/>
        <v>0</v>
      </c>
      <c r="BB193" s="94">
        <f t="shared" si="37"/>
        <v>0</v>
      </c>
      <c r="BC193" s="74">
        <f t="shared" si="38"/>
        <v>0</v>
      </c>
      <c r="BD193">
        <f t="shared" si="14"/>
        <v>0</v>
      </c>
      <c r="CN193" s="70"/>
      <c r="DS193" s="70"/>
    </row>
    <row r="194" spans="1:123" s="74" customFormat="1" ht="15" customHeight="1" x14ac:dyDescent="0.2">
      <c r="A194" s="76"/>
      <c r="J194" s="99" t="s">
        <v>84</v>
      </c>
      <c r="K194" s="693">
        <f>IF(AND(SUM(K169:L193)=0,COUNTIF(K169:L193,"NS")&gt;0),"NS",SUM(K169:L193))</f>
        <v>0</v>
      </c>
      <c r="L194" s="693"/>
      <c r="M194" s="693">
        <f t="shared" ref="M194" si="39">IF(AND(SUM(M169:N193)=0,COUNTIF(M169:N193,"NS")&gt;0),"NS",SUM(M169:N193))</f>
        <v>0</v>
      </c>
      <c r="N194" s="693"/>
      <c r="O194" s="693">
        <f t="shared" ref="O194" si="40">IF(AND(SUM(O169:P193)=0,COUNTIF(O169:P193,"NS")&gt;0),"NS",SUM(O169:P193))</f>
        <v>0</v>
      </c>
      <c r="P194" s="693"/>
      <c r="Q194" s="693">
        <f t="shared" ref="Q194" si="41">IF(AND(SUM(Q169:R193)=0,COUNTIF(Q169:R193,"NS")&gt;0),"NS",SUM(Q169:R193))</f>
        <v>0</v>
      </c>
      <c r="R194" s="693"/>
      <c r="S194" s="693">
        <f t="shared" ref="S194" si="42">IF(AND(SUM(S169:T193)=0,COUNTIF(S169:T193,"NS")&gt;0),"NS",SUM(S169:T193))</f>
        <v>0</v>
      </c>
      <c r="T194" s="693"/>
      <c r="U194" s="693">
        <f t="shared" ref="U194" si="43">IF(AND(SUM(U169:V193)=0,COUNTIF(U169:V193,"NS")&gt;0),"NS",SUM(U169:V193))</f>
        <v>0</v>
      </c>
      <c r="V194" s="693"/>
      <c r="W194" s="693">
        <f>IF(AND(SUM(W169:X193)=0,COUNTIF(W169:X193,"NS")&gt;0),"NS",SUM(W169:X193))</f>
        <v>0</v>
      </c>
      <c r="X194" s="693"/>
      <c r="Y194" s="693">
        <f t="shared" ref="Y194" si="44">IF(AND(SUM(Y169:Z193)=0,COUNTIF(Y169:Z193,"NS")&gt;0),"NS",SUM(Y169:Z193))</f>
        <v>0</v>
      </c>
      <c r="Z194" s="693"/>
      <c r="AA194" s="693">
        <f t="shared" ref="AA194:AC194" si="45">IF(AND(SUM(AA169:AB193)=0,COUNTIF(AA169:AB193,"NS")&gt;0),"NS",SUM(AA169:AB193))</f>
        <v>0</v>
      </c>
      <c r="AB194" s="693"/>
      <c r="AC194" s="693">
        <f t="shared" si="45"/>
        <v>0</v>
      </c>
      <c r="AD194" s="693"/>
      <c r="AF194" s="70"/>
      <c r="AG194" s="94"/>
      <c r="AH194" s="94">
        <f>SUM(AH169:AH193)</f>
        <v>0</v>
      </c>
      <c r="AI194" s="232"/>
      <c r="AJ194" s="232"/>
      <c r="AK194" s="232"/>
      <c r="AL194" s="232">
        <f>SUM(AL169:AL193)</f>
        <v>0</v>
      </c>
      <c r="AM194" s="232"/>
      <c r="AN194" s="94"/>
      <c r="AO194" s="94"/>
      <c r="AP194" s="94">
        <f>SUM(AP169:AP193)</f>
        <v>0</v>
      </c>
      <c r="AQ194" s="94"/>
      <c r="AR194" s="94"/>
      <c r="AS194" s="94"/>
      <c r="AT194" s="94">
        <f>SUM(AT169:AT193)</f>
        <v>0</v>
      </c>
      <c r="AU194" s="94"/>
      <c r="AV194" s="94"/>
      <c r="AW194" s="94"/>
      <c r="AY194" s="74">
        <f>SUM(AY169:AY193)</f>
        <v>0</v>
      </c>
      <c r="BD194" s="74">
        <f>SUM(BD169:BD193)</f>
        <v>0</v>
      </c>
      <c r="CN194" s="70"/>
      <c r="DS194" s="70"/>
    </row>
    <row r="195" spans="1:123" s="74" customFormat="1" ht="15" customHeight="1" x14ac:dyDescent="0.2">
      <c r="A195" s="76"/>
      <c r="B195" s="477"/>
      <c r="C195" s="477"/>
      <c r="D195" s="477"/>
      <c r="E195" s="477"/>
      <c r="F195" s="477"/>
      <c r="G195" s="477"/>
      <c r="H195" s="477"/>
      <c r="I195" s="477"/>
      <c r="J195" s="477"/>
      <c r="K195" s="477"/>
      <c r="L195" s="477"/>
      <c r="M195" s="477"/>
      <c r="N195" s="477"/>
      <c r="O195" s="477"/>
      <c r="P195" s="477"/>
      <c r="Q195" s="477"/>
      <c r="R195" s="477"/>
      <c r="S195" s="477"/>
      <c r="T195" s="477"/>
      <c r="U195" s="477"/>
      <c r="V195" s="477"/>
      <c r="W195" s="477"/>
      <c r="X195" s="477"/>
      <c r="Y195" s="477"/>
      <c r="Z195" s="477"/>
      <c r="AA195" s="477"/>
      <c r="AB195" s="477"/>
      <c r="AC195" s="477"/>
      <c r="AD195" s="477"/>
      <c r="AF195" s="70"/>
      <c r="AT195" s="74">
        <f>SUM(AL194:AT194)</f>
        <v>0</v>
      </c>
      <c r="BD195" s="74">
        <f>SUM(AY194:BD194)</f>
        <v>0</v>
      </c>
      <c r="CN195" s="70"/>
      <c r="DS195" s="70"/>
    </row>
    <row r="196" spans="1:123" s="74" customFormat="1" ht="24" customHeight="1" x14ac:dyDescent="0.2">
      <c r="A196" s="76"/>
      <c r="C196" s="620" t="s">
        <v>1084</v>
      </c>
      <c r="D196" s="620"/>
      <c r="E196" s="620"/>
      <c r="F196" s="620"/>
      <c r="G196" s="620"/>
      <c r="H196" s="620"/>
      <c r="I196" s="620"/>
      <c r="J196" s="620"/>
      <c r="K196" s="620"/>
      <c r="L196" s="620"/>
      <c r="M196" s="620"/>
      <c r="N196" s="620"/>
      <c r="O196" s="620"/>
      <c r="P196" s="620"/>
      <c r="Q196" s="620"/>
      <c r="R196" s="620"/>
      <c r="S196" s="620"/>
      <c r="T196" s="620"/>
      <c r="U196" s="620"/>
      <c r="V196" s="620"/>
      <c r="W196" s="620"/>
      <c r="X196" s="620"/>
      <c r="Y196" s="620"/>
      <c r="Z196" s="620"/>
      <c r="AA196" s="620"/>
      <c r="AB196" s="620"/>
      <c r="AC196" s="620"/>
      <c r="AD196" s="620"/>
      <c r="AF196" s="70"/>
      <c r="CN196" s="70"/>
      <c r="DS196" s="70"/>
    </row>
    <row r="197" spans="1:123" s="74" customFormat="1" ht="60" customHeight="1" x14ac:dyDescent="0.2">
      <c r="A197" s="76"/>
      <c r="C197" s="682"/>
      <c r="D197" s="682"/>
      <c r="E197" s="682"/>
      <c r="F197" s="682"/>
      <c r="G197" s="682"/>
      <c r="H197" s="682"/>
      <c r="I197" s="682"/>
      <c r="J197" s="682"/>
      <c r="K197" s="682"/>
      <c r="L197" s="682"/>
      <c r="M197" s="682"/>
      <c r="N197" s="682"/>
      <c r="O197" s="682"/>
      <c r="P197" s="682"/>
      <c r="Q197" s="682"/>
      <c r="R197" s="682"/>
      <c r="S197" s="682"/>
      <c r="T197" s="682"/>
      <c r="U197" s="682"/>
      <c r="V197" s="682"/>
      <c r="W197" s="682"/>
      <c r="X197" s="682"/>
      <c r="Y197" s="682"/>
      <c r="Z197" s="682"/>
      <c r="AA197" s="682"/>
      <c r="AB197" s="682"/>
      <c r="AC197" s="682"/>
      <c r="AD197" s="682"/>
      <c r="AF197" s="70"/>
      <c r="CN197" s="70"/>
      <c r="DS197" s="70"/>
    </row>
    <row r="198" spans="1:123" s="74" customFormat="1" ht="15" customHeight="1" x14ac:dyDescent="0.2">
      <c r="A198" s="76"/>
      <c r="B198" s="536" t="str">
        <f>IF(AH194=0,"","Error: Debe completar toda la información requerida.")</f>
        <v/>
      </c>
      <c r="C198" s="536"/>
      <c r="D198" s="536"/>
      <c r="E198" s="536"/>
      <c r="F198" s="536"/>
      <c r="G198" s="536"/>
      <c r="H198" s="536"/>
      <c r="I198" s="536"/>
      <c r="J198" s="536"/>
      <c r="K198" s="536"/>
      <c r="L198" s="536"/>
      <c r="M198" s="536"/>
      <c r="N198" s="536"/>
      <c r="O198" s="536"/>
      <c r="P198" s="536"/>
      <c r="Q198" s="536"/>
      <c r="R198" s="536"/>
      <c r="S198" s="536"/>
      <c r="T198" s="536"/>
      <c r="U198" s="536"/>
      <c r="V198" s="536"/>
      <c r="W198" s="536"/>
      <c r="X198" s="536"/>
      <c r="Y198" s="536"/>
      <c r="Z198" s="536"/>
      <c r="AA198" s="536"/>
      <c r="AB198" s="536"/>
      <c r="AC198" s="536"/>
      <c r="AD198" s="536"/>
      <c r="AF198" s="70"/>
      <c r="CN198" s="70"/>
      <c r="DS198" s="70"/>
    </row>
    <row r="199" spans="1:123" s="74" customFormat="1" ht="15" customHeight="1" x14ac:dyDescent="0.2">
      <c r="A199" s="76"/>
      <c r="B199" s="511" t="str">
        <f>IF(AT195&lt;&gt;0,"Error: Verificar sumas por fila.","")</f>
        <v/>
      </c>
      <c r="C199" s="511"/>
      <c r="D199" s="511"/>
      <c r="E199" s="511"/>
      <c r="F199" s="511"/>
      <c r="G199" s="511"/>
      <c r="H199" s="511"/>
      <c r="I199" s="511"/>
      <c r="J199" s="511"/>
      <c r="K199" s="511"/>
      <c r="L199" s="511"/>
      <c r="M199" s="511"/>
      <c r="N199" s="511"/>
      <c r="O199" s="511"/>
      <c r="P199" s="511"/>
      <c r="Q199" s="511"/>
      <c r="R199" s="511"/>
      <c r="S199" s="511"/>
      <c r="T199" s="511"/>
      <c r="U199" s="511"/>
      <c r="V199" s="511"/>
      <c r="W199" s="511"/>
      <c r="X199" s="511"/>
      <c r="Y199" s="511"/>
      <c r="Z199" s="511"/>
      <c r="AA199" s="511"/>
      <c r="AB199" s="511"/>
      <c r="AC199" s="511"/>
      <c r="AD199" s="511"/>
      <c r="AF199" s="70"/>
      <c r="CN199" s="70"/>
      <c r="DS199" s="70"/>
    </row>
    <row r="200" spans="1:123" s="74" customFormat="1" ht="15" customHeight="1" thickBot="1" x14ac:dyDescent="0.25">
      <c r="A200" s="76"/>
      <c r="B200" s="511" t="str">
        <f>IF(BD195=0,"","Error: Verificar la información ya que se está haciendo mal uso del criterio No identificado.")</f>
        <v/>
      </c>
      <c r="C200" s="511"/>
      <c r="D200" s="511"/>
      <c r="E200" s="511"/>
      <c r="F200" s="511"/>
      <c r="G200" s="511"/>
      <c r="H200" s="511"/>
      <c r="I200" s="511"/>
      <c r="J200" s="511"/>
      <c r="K200" s="511"/>
      <c r="L200" s="511"/>
      <c r="M200" s="511"/>
      <c r="N200" s="511"/>
      <c r="O200" s="511"/>
      <c r="P200" s="511"/>
      <c r="Q200" s="511"/>
      <c r="R200" s="511"/>
      <c r="S200" s="511"/>
      <c r="T200" s="511"/>
      <c r="U200" s="511"/>
      <c r="V200" s="511"/>
      <c r="W200" s="511"/>
      <c r="X200" s="511"/>
      <c r="Y200" s="511"/>
      <c r="Z200" s="511"/>
      <c r="AA200" s="511"/>
      <c r="AB200" s="511"/>
      <c r="AC200" s="511"/>
      <c r="AD200" s="511"/>
      <c r="AF200" s="70"/>
      <c r="CN200" s="70"/>
      <c r="DS200" s="70"/>
    </row>
    <row r="201" spans="1:123" s="74" customFormat="1" ht="15" customHeight="1" x14ac:dyDescent="0.2">
      <c r="A201" s="76"/>
      <c r="B201" s="934" t="s">
        <v>1086</v>
      </c>
      <c r="C201" s="935"/>
      <c r="D201" s="935"/>
      <c r="E201" s="935"/>
      <c r="F201" s="935"/>
      <c r="G201" s="935"/>
      <c r="H201" s="935"/>
      <c r="I201" s="935"/>
      <c r="J201" s="935"/>
      <c r="K201" s="935"/>
      <c r="L201" s="935"/>
      <c r="M201" s="935"/>
      <c r="N201" s="935"/>
      <c r="O201" s="935"/>
      <c r="P201" s="935"/>
      <c r="Q201" s="935"/>
      <c r="R201" s="935"/>
      <c r="S201" s="935"/>
      <c r="T201" s="935"/>
      <c r="U201" s="935"/>
      <c r="V201" s="935"/>
      <c r="W201" s="935"/>
      <c r="X201" s="935"/>
      <c r="Y201" s="935"/>
      <c r="Z201" s="935"/>
      <c r="AA201" s="935"/>
      <c r="AB201" s="935"/>
      <c r="AC201" s="935"/>
      <c r="AD201" s="936"/>
      <c r="AF201" s="70"/>
      <c r="CN201" s="70"/>
      <c r="DS201" s="70"/>
    </row>
    <row r="202" spans="1:123" s="74" customFormat="1" ht="15" customHeight="1" x14ac:dyDescent="0.2">
      <c r="A202" s="76"/>
      <c r="B202" s="886" t="s">
        <v>1419</v>
      </c>
      <c r="C202" s="887"/>
      <c r="D202" s="887"/>
      <c r="E202" s="887"/>
      <c r="F202" s="887"/>
      <c r="G202" s="887"/>
      <c r="H202" s="887"/>
      <c r="I202" s="887"/>
      <c r="J202" s="887"/>
      <c r="K202" s="887"/>
      <c r="L202" s="887"/>
      <c r="M202" s="887"/>
      <c r="N202" s="887"/>
      <c r="O202" s="887"/>
      <c r="P202" s="887"/>
      <c r="Q202" s="887"/>
      <c r="R202" s="887"/>
      <c r="S202" s="887"/>
      <c r="T202" s="887"/>
      <c r="U202" s="887"/>
      <c r="V202" s="887"/>
      <c r="W202" s="887"/>
      <c r="X202" s="887"/>
      <c r="Y202" s="887"/>
      <c r="Z202" s="887"/>
      <c r="AA202" s="887"/>
      <c r="AB202" s="887"/>
      <c r="AC202" s="887"/>
      <c r="AD202" s="888"/>
      <c r="AF202" s="70"/>
      <c r="CN202" s="70"/>
      <c r="DS202" s="70"/>
    </row>
    <row r="203" spans="1:123" s="74" customFormat="1" ht="15" customHeight="1" x14ac:dyDescent="0.2">
      <c r="A203" s="76"/>
      <c r="B203" s="100"/>
      <c r="C203" s="648" t="s">
        <v>1562</v>
      </c>
      <c r="D203" s="696"/>
      <c r="E203" s="696"/>
      <c r="F203" s="696"/>
      <c r="G203" s="696"/>
      <c r="H203" s="696"/>
      <c r="I203" s="696"/>
      <c r="J203" s="696"/>
      <c r="K203" s="696"/>
      <c r="L203" s="696"/>
      <c r="M203" s="696"/>
      <c r="N203" s="696"/>
      <c r="O203" s="696"/>
      <c r="P203" s="696"/>
      <c r="Q203" s="696"/>
      <c r="R203" s="696"/>
      <c r="S203" s="696"/>
      <c r="T203" s="696"/>
      <c r="U203" s="696"/>
      <c r="V203" s="696"/>
      <c r="W203" s="696"/>
      <c r="X203" s="696"/>
      <c r="Y203" s="696"/>
      <c r="Z203" s="696"/>
      <c r="AA203" s="696"/>
      <c r="AB203" s="696"/>
      <c r="AC203" s="696"/>
      <c r="AD203" s="766"/>
      <c r="AF203" s="70"/>
      <c r="CN203" s="70"/>
      <c r="DS203" s="70"/>
    </row>
    <row r="204" spans="1:123" s="74" customFormat="1" ht="36" customHeight="1" x14ac:dyDescent="0.2">
      <c r="A204" s="76"/>
      <c r="B204" s="101"/>
      <c r="C204" s="775" t="s">
        <v>1563</v>
      </c>
      <c r="D204" s="776"/>
      <c r="E204" s="776"/>
      <c r="F204" s="776"/>
      <c r="G204" s="776"/>
      <c r="H204" s="776"/>
      <c r="I204" s="776"/>
      <c r="J204" s="776"/>
      <c r="K204" s="776"/>
      <c r="L204" s="776"/>
      <c r="M204" s="776"/>
      <c r="N204" s="776"/>
      <c r="O204" s="776"/>
      <c r="P204" s="776"/>
      <c r="Q204" s="776"/>
      <c r="R204" s="776"/>
      <c r="S204" s="776"/>
      <c r="T204" s="776"/>
      <c r="U204" s="776"/>
      <c r="V204" s="776"/>
      <c r="W204" s="776"/>
      <c r="X204" s="776"/>
      <c r="Y204" s="776"/>
      <c r="Z204" s="776"/>
      <c r="AA204" s="776"/>
      <c r="AB204" s="776"/>
      <c r="AC204" s="776"/>
      <c r="AD204" s="777"/>
      <c r="AF204" s="70"/>
      <c r="CN204" s="70"/>
      <c r="DS204" s="70"/>
    </row>
    <row r="205" spans="1:123" s="74" customFormat="1" ht="15" customHeight="1" x14ac:dyDescent="0.2">
      <c r="A205" s="76"/>
      <c r="AF205" s="70"/>
      <c r="CN205" s="70"/>
      <c r="DS205" s="70"/>
    </row>
    <row r="206" spans="1:123" s="74" customFormat="1" ht="24" customHeight="1" x14ac:dyDescent="0.2">
      <c r="A206" s="36" t="s">
        <v>85</v>
      </c>
      <c r="B206" s="636" t="s">
        <v>1423</v>
      </c>
      <c r="C206" s="636"/>
      <c r="D206" s="636"/>
      <c r="E206" s="636"/>
      <c r="F206" s="636"/>
      <c r="G206" s="636"/>
      <c r="H206" s="636"/>
      <c r="I206" s="636"/>
      <c r="J206" s="636"/>
      <c r="K206" s="636"/>
      <c r="L206" s="636"/>
      <c r="M206" s="636"/>
      <c r="N206" s="636"/>
      <c r="O206" s="636"/>
      <c r="P206" s="636"/>
      <c r="Q206" s="636"/>
      <c r="R206" s="636"/>
      <c r="S206" s="636"/>
      <c r="T206" s="636"/>
      <c r="U206" s="636"/>
      <c r="V206" s="636"/>
      <c r="W206" s="636"/>
      <c r="X206" s="636"/>
      <c r="Y206" s="636"/>
      <c r="Z206" s="636"/>
      <c r="AA206" s="636"/>
      <c r="AB206" s="636"/>
      <c r="AC206" s="636"/>
      <c r="AD206" s="636"/>
      <c r="AF206" s="70"/>
      <c r="AG206" s="74" t="s">
        <v>2032</v>
      </c>
      <c r="AH206" s="74" t="s">
        <v>2052</v>
      </c>
      <c r="AI206" s="74" t="s">
        <v>2044</v>
      </c>
      <c r="AJ206" s="74" t="s">
        <v>2045</v>
      </c>
      <c r="AK206" s="74" t="s">
        <v>2060</v>
      </c>
      <c r="AL206" s="74" t="s">
        <v>2047</v>
      </c>
      <c r="CN206" s="70"/>
      <c r="DS206" s="70"/>
    </row>
    <row r="207" spans="1:123" s="74" customFormat="1" ht="15" customHeight="1" x14ac:dyDescent="0.2">
      <c r="A207" s="68"/>
      <c r="B207" s="69"/>
      <c r="C207" s="674" t="s">
        <v>1109</v>
      </c>
      <c r="D207" s="674"/>
      <c r="E207" s="674"/>
      <c r="F207" s="674"/>
      <c r="G207" s="674"/>
      <c r="H207" s="674"/>
      <c r="I207" s="674"/>
      <c r="J207" s="674"/>
      <c r="K207" s="674"/>
      <c r="L207" s="674"/>
      <c r="M207" s="674"/>
      <c r="N207" s="674"/>
      <c r="O207" s="674"/>
      <c r="P207" s="674"/>
      <c r="Q207" s="674"/>
      <c r="R207" s="674"/>
      <c r="S207" s="674"/>
      <c r="T207" s="674"/>
      <c r="U207" s="674"/>
      <c r="V207" s="674"/>
      <c r="W207" s="674"/>
      <c r="X207" s="674"/>
      <c r="Y207" s="674"/>
      <c r="Z207" s="674"/>
      <c r="AA207" s="674"/>
      <c r="AB207" s="674"/>
      <c r="AC207" s="674"/>
      <c r="AD207" s="674"/>
      <c r="AF207" s="70"/>
      <c r="AG207" s="74">
        <f>COUNTBLANK(J212:AD236)</f>
        <v>525</v>
      </c>
      <c r="AH207" s="74">
        <v>525</v>
      </c>
      <c r="AI207" s="74">
        <v>520</v>
      </c>
      <c r="AJ207" s="74">
        <f>COUNTBLANK(J212:AD212)</f>
        <v>21</v>
      </c>
      <c r="AK207" s="74">
        <v>21</v>
      </c>
      <c r="AL207" s="74">
        <v>9</v>
      </c>
      <c r="CN207" s="70"/>
      <c r="DS207" s="70"/>
    </row>
    <row r="208" spans="1:123" s="74" customFormat="1" ht="15" customHeight="1" x14ac:dyDescent="0.2">
      <c r="A208" s="68"/>
      <c r="B208" s="69"/>
      <c r="C208" s="674" t="s">
        <v>1116</v>
      </c>
      <c r="D208" s="674"/>
      <c r="E208" s="674"/>
      <c r="F208" s="674"/>
      <c r="G208" s="674"/>
      <c r="H208" s="674"/>
      <c r="I208" s="674"/>
      <c r="J208" s="674"/>
      <c r="K208" s="674"/>
      <c r="L208" s="674"/>
      <c r="M208" s="674"/>
      <c r="N208" s="674"/>
      <c r="O208" s="674"/>
      <c r="P208" s="674"/>
      <c r="Q208" s="674"/>
      <c r="R208" s="674"/>
      <c r="S208" s="674"/>
      <c r="T208" s="674"/>
      <c r="U208" s="674"/>
      <c r="V208" s="674"/>
      <c r="W208" s="674"/>
      <c r="X208" s="674"/>
      <c r="Y208" s="674"/>
      <c r="Z208" s="674"/>
      <c r="AA208" s="674"/>
      <c r="AB208" s="674"/>
      <c r="AC208" s="674"/>
      <c r="AD208" s="674"/>
      <c r="AF208" s="70"/>
      <c r="CN208" s="70"/>
      <c r="DS208" s="70"/>
    </row>
    <row r="209" spans="1:123" s="74" customFormat="1" ht="15" customHeight="1" x14ac:dyDescent="0.2">
      <c r="A209" s="76"/>
      <c r="AF209" s="70"/>
      <c r="CN209" s="70"/>
      <c r="DS209" s="70"/>
    </row>
    <row r="210" spans="1:123" s="74" customFormat="1" ht="15" customHeight="1" x14ac:dyDescent="0.2">
      <c r="A210" s="76"/>
      <c r="C210" s="685" t="s">
        <v>220</v>
      </c>
      <c r="D210" s="686"/>
      <c r="E210" s="686"/>
      <c r="F210" s="686"/>
      <c r="G210" s="686"/>
      <c r="H210" s="686"/>
      <c r="I210" s="687"/>
      <c r="J210" s="643" t="s">
        <v>1037</v>
      </c>
      <c r="K210" s="644"/>
      <c r="L210" s="644"/>
      <c r="M210" s="644"/>
      <c r="N210" s="644"/>
      <c r="O210" s="644"/>
      <c r="P210" s="644"/>
      <c r="Q210" s="644"/>
      <c r="R210" s="644"/>
      <c r="S210" s="644"/>
      <c r="T210" s="644"/>
      <c r="U210" s="644"/>
      <c r="V210" s="644"/>
      <c r="W210" s="644"/>
      <c r="X210" s="644"/>
      <c r="Y210" s="644"/>
      <c r="Z210" s="644"/>
      <c r="AA210" s="644"/>
      <c r="AB210" s="644"/>
      <c r="AC210" s="644"/>
      <c r="AD210" s="645"/>
      <c r="AF210" s="70"/>
      <c r="CN210" s="70"/>
      <c r="DS210" s="70"/>
    </row>
    <row r="211" spans="1:123" s="74" customFormat="1" ht="72" customHeight="1" x14ac:dyDescent="0.2">
      <c r="A211" s="76"/>
      <c r="C211" s="688"/>
      <c r="D211" s="689"/>
      <c r="E211" s="689"/>
      <c r="F211" s="689"/>
      <c r="G211" s="689"/>
      <c r="H211" s="689"/>
      <c r="I211" s="690"/>
      <c r="J211" s="898" t="s">
        <v>86</v>
      </c>
      <c r="K211" s="898"/>
      <c r="L211" s="854" t="s">
        <v>87</v>
      </c>
      <c r="M211" s="854"/>
      <c r="N211" s="854" t="s">
        <v>1420</v>
      </c>
      <c r="O211" s="854"/>
      <c r="P211" s="102" t="s">
        <v>88</v>
      </c>
      <c r="Q211" s="102" t="s">
        <v>89</v>
      </c>
      <c r="R211" s="898" t="s">
        <v>1421</v>
      </c>
      <c r="S211" s="898"/>
      <c r="T211" s="854" t="s">
        <v>90</v>
      </c>
      <c r="U211" s="854"/>
      <c r="V211" s="854" t="s">
        <v>1422</v>
      </c>
      <c r="W211" s="854"/>
      <c r="X211" s="854" t="s">
        <v>91</v>
      </c>
      <c r="Y211" s="854"/>
      <c r="Z211" s="854" t="s">
        <v>92</v>
      </c>
      <c r="AA211" s="854"/>
      <c r="AB211" s="854" t="s">
        <v>93</v>
      </c>
      <c r="AC211" s="854"/>
      <c r="AD211" s="102" t="s">
        <v>94</v>
      </c>
      <c r="AE211" s="95"/>
      <c r="AF211" s="70"/>
      <c r="AG211" s="250" t="s">
        <v>2032</v>
      </c>
      <c r="AH211" s="250" t="s">
        <v>2035</v>
      </c>
      <c r="CN211" s="70"/>
      <c r="DS211" s="70"/>
    </row>
    <row r="212" spans="1:123" s="74" customFormat="1" ht="15" customHeight="1" x14ac:dyDescent="0.2">
      <c r="A212" s="76"/>
      <c r="C212" s="87" t="s">
        <v>28</v>
      </c>
      <c r="D212" s="703" t="str">
        <f>IF(D40="","",D40)</f>
        <v/>
      </c>
      <c r="E212" s="705"/>
      <c r="F212" s="705"/>
      <c r="G212" s="705"/>
      <c r="H212" s="705"/>
      <c r="I212" s="704"/>
      <c r="J212" s="615"/>
      <c r="K212" s="615"/>
      <c r="L212" s="615"/>
      <c r="M212" s="615"/>
      <c r="N212" s="615"/>
      <c r="O212" s="615"/>
      <c r="P212" s="67"/>
      <c r="Q212" s="67"/>
      <c r="R212" s="615"/>
      <c r="S212" s="615"/>
      <c r="T212" s="615"/>
      <c r="U212" s="615"/>
      <c r="V212" s="615"/>
      <c r="W212" s="615"/>
      <c r="X212" s="615"/>
      <c r="Y212" s="615"/>
      <c r="Z212" s="615"/>
      <c r="AA212" s="615"/>
      <c r="AB212" s="615"/>
      <c r="AC212" s="615"/>
      <c r="AD212" s="67"/>
      <c r="AF212" s="70"/>
      <c r="AG212" s="74">
        <f>COUNTBLANK(J212:AD212)</f>
        <v>21</v>
      </c>
      <c r="AH212" s="74">
        <f>IF($AG$207=$AH$207,0,IF(AND(D212&lt;&gt;"",AG212&lt;$AK$207),0,IF(AND(D212="",AG212=$AK$207),0,1)))</f>
        <v>0</v>
      </c>
      <c r="CN212" s="70"/>
      <c r="DS212" s="70"/>
    </row>
    <row r="213" spans="1:123" s="74" customFormat="1" ht="15" customHeight="1" x14ac:dyDescent="0.2">
      <c r="A213" s="76"/>
      <c r="C213" s="98" t="s">
        <v>29</v>
      </c>
      <c r="D213" s="703" t="str">
        <f t="shared" ref="D213:D236" si="46">IF(D41="","",D41)</f>
        <v/>
      </c>
      <c r="E213" s="705"/>
      <c r="F213" s="705"/>
      <c r="G213" s="705"/>
      <c r="H213" s="705"/>
      <c r="I213" s="704"/>
      <c r="J213" s="615"/>
      <c r="K213" s="615"/>
      <c r="L213" s="615"/>
      <c r="M213" s="615"/>
      <c r="N213" s="615"/>
      <c r="O213" s="615"/>
      <c r="P213" s="67"/>
      <c r="Q213" s="67"/>
      <c r="R213" s="615"/>
      <c r="S213" s="615"/>
      <c r="T213" s="615"/>
      <c r="U213" s="615"/>
      <c r="V213" s="615"/>
      <c r="W213" s="615"/>
      <c r="X213" s="615"/>
      <c r="Y213" s="615"/>
      <c r="Z213" s="615"/>
      <c r="AA213" s="615"/>
      <c r="AB213" s="615"/>
      <c r="AC213" s="615"/>
      <c r="AD213" s="67"/>
      <c r="AF213" s="70"/>
      <c r="AG213" s="74">
        <f t="shared" ref="AG213:AG236" si="47">COUNTBLANK(J213:AD213)</f>
        <v>21</v>
      </c>
      <c r="AH213" s="74">
        <f t="shared" ref="AH213:AH236" si="48">IF($AG$207=$AH$207,0,IF(AND(D213&lt;&gt;"",AG213&lt;$AK$207),0,IF(AND(D213="",AG213=$AK$207),0,1)))</f>
        <v>0</v>
      </c>
      <c r="CN213" s="70"/>
      <c r="DS213" s="70"/>
    </row>
    <row r="214" spans="1:123" s="74" customFormat="1" ht="15" customHeight="1" x14ac:dyDescent="0.2">
      <c r="A214" s="76"/>
      <c r="C214" s="98" t="s">
        <v>30</v>
      </c>
      <c r="D214" s="703" t="str">
        <f t="shared" si="46"/>
        <v/>
      </c>
      <c r="E214" s="705"/>
      <c r="F214" s="705"/>
      <c r="G214" s="705"/>
      <c r="H214" s="705"/>
      <c r="I214" s="704"/>
      <c r="J214" s="615"/>
      <c r="K214" s="615"/>
      <c r="L214" s="615"/>
      <c r="M214" s="615"/>
      <c r="N214" s="615"/>
      <c r="O214" s="615"/>
      <c r="P214" s="67"/>
      <c r="Q214" s="67"/>
      <c r="R214" s="615"/>
      <c r="S214" s="615"/>
      <c r="T214" s="615"/>
      <c r="U214" s="615"/>
      <c r="V214" s="615"/>
      <c r="W214" s="615"/>
      <c r="X214" s="615"/>
      <c r="Y214" s="615"/>
      <c r="Z214" s="615"/>
      <c r="AA214" s="615"/>
      <c r="AB214" s="615"/>
      <c r="AC214" s="615"/>
      <c r="AD214" s="67"/>
      <c r="AF214" s="70"/>
      <c r="AG214" s="74">
        <f t="shared" si="47"/>
        <v>21</v>
      </c>
      <c r="AH214" s="74">
        <f t="shared" si="48"/>
        <v>0</v>
      </c>
      <c r="CN214" s="70"/>
      <c r="DS214" s="70"/>
    </row>
    <row r="215" spans="1:123" s="74" customFormat="1" ht="15" customHeight="1" x14ac:dyDescent="0.2">
      <c r="A215" s="76"/>
      <c r="C215" s="98" t="s">
        <v>31</v>
      </c>
      <c r="D215" s="703" t="str">
        <f t="shared" si="46"/>
        <v/>
      </c>
      <c r="E215" s="705"/>
      <c r="F215" s="705"/>
      <c r="G215" s="705"/>
      <c r="H215" s="705"/>
      <c r="I215" s="704"/>
      <c r="J215" s="615"/>
      <c r="K215" s="615"/>
      <c r="L215" s="615"/>
      <c r="M215" s="615"/>
      <c r="N215" s="615"/>
      <c r="O215" s="615"/>
      <c r="P215" s="67"/>
      <c r="Q215" s="67"/>
      <c r="R215" s="615"/>
      <c r="S215" s="615"/>
      <c r="T215" s="615"/>
      <c r="U215" s="615"/>
      <c r="V215" s="615"/>
      <c r="W215" s="615"/>
      <c r="X215" s="615"/>
      <c r="Y215" s="615"/>
      <c r="Z215" s="615"/>
      <c r="AA215" s="615"/>
      <c r="AB215" s="615"/>
      <c r="AC215" s="615"/>
      <c r="AD215" s="67"/>
      <c r="AF215" s="70"/>
      <c r="AG215" s="74">
        <f t="shared" si="47"/>
        <v>21</v>
      </c>
      <c r="AH215" s="74">
        <f t="shared" si="48"/>
        <v>0</v>
      </c>
      <c r="CN215" s="70"/>
      <c r="DS215" s="70"/>
    </row>
    <row r="216" spans="1:123" s="74" customFormat="1" ht="15" customHeight="1" x14ac:dyDescent="0.2">
      <c r="A216" s="76"/>
      <c r="C216" s="98" t="s">
        <v>32</v>
      </c>
      <c r="D216" s="703" t="str">
        <f t="shared" si="46"/>
        <v/>
      </c>
      <c r="E216" s="705"/>
      <c r="F216" s="705"/>
      <c r="G216" s="705"/>
      <c r="H216" s="705"/>
      <c r="I216" s="704"/>
      <c r="J216" s="615"/>
      <c r="K216" s="615"/>
      <c r="L216" s="615"/>
      <c r="M216" s="615"/>
      <c r="N216" s="615"/>
      <c r="O216" s="615"/>
      <c r="P216" s="67"/>
      <c r="Q216" s="67"/>
      <c r="R216" s="615"/>
      <c r="S216" s="615"/>
      <c r="T216" s="615"/>
      <c r="U216" s="615"/>
      <c r="V216" s="615"/>
      <c r="W216" s="615"/>
      <c r="X216" s="615"/>
      <c r="Y216" s="615"/>
      <c r="Z216" s="615"/>
      <c r="AA216" s="615"/>
      <c r="AB216" s="615"/>
      <c r="AC216" s="615"/>
      <c r="AD216" s="67"/>
      <c r="AF216" s="70"/>
      <c r="AG216" s="74">
        <f t="shared" si="47"/>
        <v>21</v>
      </c>
      <c r="AH216" s="74">
        <f t="shared" si="48"/>
        <v>0</v>
      </c>
      <c r="CN216" s="70"/>
      <c r="DS216" s="70"/>
    </row>
    <row r="217" spans="1:123" s="74" customFormat="1" ht="15" customHeight="1" x14ac:dyDescent="0.2">
      <c r="A217" s="76"/>
      <c r="C217" s="98" t="s">
        <v>33</v>
      </c>
      <c r="D217" s="703" t="str">
        <f t="shared" si="46"/>
        <v/>
      </c>
      <c r="E217" s="705"/>
      <c r="F217" s="705"/>
      <c r="G217" s="705"/>
      <c r="H217" s="705"/>
      <c r="I217" s="704"/>
      <c r="J217" s="615"/>
      <c r="K217" s="615"/>
      <c r="L217" s="615"/>
      <c r="M217" s="615"/>
      <c r="N217" s="615"/>
      <c r="O217" s="615"/>
      <c r="P217" s="67"/>
      <c r="Q217" s="67"/>
      <c r="R217" s="615"/>
      <c r="S217" s="615"/>
      <c r="T217" s="615"/>
      <c r="U217" s="615"/>
      <c r="V217" s="615"/>
      <c r="W217" s="615"/>
      <c r="X217" s="615"/>
      <c r="Y217" s="615"/>
      <c r="Z217" s="615"/>
      <c r="AA217" s="615"/>
      <c r="AB217" s="615"/>
      <c r="AC217" s="615"/>
      <c r="AD217" s="67"/>
      <c r="AF217" s="70"/>
      <c r="AG217" s="74">
        <f t="shared" si="47"/>
        <v>21</v>
      </c>
      <c r="AH217" s="74">
        <f t="shared" si="48"/>
        <v>0</v>
      </c>
      <c r="CN217" s="70"/>
      <c r="DS217" s="70"/>
    </row>
    <row r="218" spans="1:123" s="74" customFormat="1" ht="15" customHeight="1" x14ac:dyDescent="0.2">
      <c r="A218" s="76"/>
      <c r="C218" s="98" t="s">
        <v>34</v>
      </c>
      <c r="D218" s="703" t="str">
        <f t="shared" si="46"/>
        <v/>
      </c>
      <c r="E218" s="705"/>
      <c r="F218" s="705"/>
      <c r="G218" s="705"/>
      <c r="H218" s="705"/>
      <c r="I218" s="704"/>
      <c r="J218" s="615"/>
      <c r="K218" s="615"/>
      <c r="L218" s="615"/>
      <c r="M218" s="615"/>
      <c r="N218" s="615"/>
      <c r="O218" s="615"/>
      <c r="P218" s="67"/>
      <c r="Q218" s="67"/>
      <c r="R218" s="615"/>
      <c r="S218" s="615"/>
      <c r="T218" s="615"/>
      <c r="U218" s="615"/>
      <c r="V218" s="615"/>
      <c r="W218" s="615"/>
      <c r="X218" s="615"/>
      <c r="Y218" s="615"/>
      <c r="Z218" s="615"/>
      <c r="AA218" s="615"/>
      <c r="AB218" s="615"/>
      <c r="AC218" s="615"/>
      <c r="AD218" s="67"/>
      <c r="AF218" s="70"/>
      <c r="AG218" s="74">
        <f t="shared" si="47"/>
        <v>21</v>
      </c>
      <c r="AH218" s="74">
        <f t="shared" si="48"/>
        <v>0</v>
      </c>
      <c r="CN218" s="70"/>
      <c r="DS218" s="70"/>
    </row>
    <row r="219" spans="1:123" s="74" customFormat="1" ht="15" customHeight="1" x14ac:dyDescent="0.2">
      <c r="A219" s="76"/>
      <c r="C219" s="98" t="s">
        <v>35</v>
      </c>
      <c r="D219" s="703" t="str">
        <f t="shared" si="46"/>
        <v/>
      </c>
      <c r="E219" s="705"/>
      <c r="F219" s="705"/>
      <c r="G219" s="705"/>
      <c r="H219" s="705"/>
      <c r="I219" s="704"/>
      <c r="J219" s="615"/>
      <c r="K219" s="615"/>
      <c r="L219" s="615"/>
      <c r="M219" s="615"/>
      <c r="N219" s="615"/>
      <c r="O219" s="615"/>
      <c r="P219" s="67"/>
      <c r="Q219" s="67"/>
      <c r="R219" s="615"/>
      <c r="S219" s="615"/>
      <c r="T219" s="615"/>
      <c r="U219" s="615"/>
      <c r="V219" s="615"/>
      <c r="W219" s="615"/>
      <c r="X219" s="615"/>
      <c r="Y219" s="615"/>
      <c r="Z219" s="615"/>
      <c r="AA219" s="615"/>
      <c r="AB219" s="615"/>
      <c r="AC219" s="615"/>
      <c r="AD219" s="67"/>
      <c r="AF219" s="70"/>
      <c r="AG219" s="74">
        <f t="shared" si="47"/>
        <v>21</v>
      </c>
      <c r="AH219" s="74">
        <f t="shared" si="48"/>
        <v>0</v>
      </c>
      <c r="CN219" s="70"/>
      <c r="DS219" s="70"/>
    </row>
    <row r="220" spans="1:123" s="74" customFormat="1" ht="15" customHeight="1" x14ac:dyDescent="0.2">
      <c r="A220" s="76"/>
      <c r="C220" s="98" t="s">
        <v>36</v>
      </c>
      <c r="D220" s="703" t="str">
        <f t="shared" si="46"/>
        <v/>
      </c>
      <c r="E220" s="705"/>
      <c r="F220" s="705"/>
      <c r="G220" s="705"/>
      <c r="H220" s="705"/>
      <c r="I220" s="704"/>
      <c r="J220" s="615"/>
      <c r="K220" s="615"/>
      <c r="L220" s="615"/>
      <c r="M220" s="615"/>
      <c r="N220" s="615"/>
      <c r="O220" s="615"/>
      <c r="P220" s="67"/>
      <c r="Q220" s="67"/>
      <c r="R220" s="615"/>
      <c r="S220" s="615"/>
      <c r="T220" s="615"/>
      <c r="U220" s="615"/>
      <c r="V220" s="615"/>
      <c r="W220" s="615"/>
      <c r="X220" s="615"/>
      <c r="Y220" s="615"/>
      <c r="Z220" s="615"/>
      <c r="AA220" s="615"/>
      <c r="AB220" s="615"/>
      <c r="AC220" s="615"/>
      <c r="AD220" s="67"/>
      <c r="AF220" s="70"/>
      <c r="AG220" s="74">
        <f t="shared" si="47"/>
        <v>21</v>
      </c>
      <c r="AH220" s="74">
        <f t="shared" si="48"/>
        <v>0</v>
      </c>
      <c r="CN220" s="70"/>
      <c r="DS220" s="70"/>
    </row>
    <row r="221" spans="1:123" s="74" customFormat="1" ht="15" customHeight="1" x14ac:dyDescent="0.2">
      <c r="A221" s="76"/>
      <c r="C221" s="98" t="s">
        <v>37</v>
      </c>
      <c r="D221" s="703" t="str">
        <f t="shared" si="46"/>
        <v/>
      </c>
      <c r="E221" s="705"/>
      <c r="F221" s="705"/>
      <c r="G221" s="705"/>
      <c r="H221" s="705"/>
      <c r="I221" s="704"/>
      <c r="J221" s="615"/>
      <c r="K221" s="615"/>
      <c r="L221" s="615"/>
      <c r="M221" s="615"/>
      <c r="N221" s="615"/>
      <c r="O221" s="615"/>
      <c r="P221" s="67"/>
      <c r="Q221" s="67"/>
      <c r="R221" s="615"/>
      <c r="S221" s="615"/>
      <c r="T221" s="615"/>
      <c r="U221" s="615"/>
      <c r="V221" s="615"/>
      <c r="W221" s="615"/>
      <c r="X221" s="615"/>
      <c r="Y221" s="615"/>
      <c r="Z221" s="615"/>
      <c r="AA221" s="615"/>
      <c r="AB221" s="615"/>
      <c r="AC221" s="615"/>
      <c r="AD221" s="67"/>
      <c r="AF221" s="70"/>
      <c r="AG221" s="74">
        <f t="shared" si="47"/>
        <v>21</v>
      </c>
      <c r="AH221" s="74">
        <f t="shared" si="48"/>
        <v>0</v>
      </c>
      <c r="CN221" s="70"/>
      <c r="DS221" s="70"/>
    </row>
    <row r="222" spans="1:123" s="74" customFormat="1" ht="15" customHeight="1" x14ac:dyDescent="0.2">
      <c r="A222" s="76"/>
      <c r="C222" s="98" t="s">
        <v>40</v>
      </c>
      <c r="D222" s="703" t="str">
        <f t="shared" si="46"/>
        <v/>
      </c>
      <c r="E222" s="705"/>
      <c r="F222" s="705"/>
      <c r="G222" s="705"/>
      <c r="H222" s="705"/>
      <c r="I222" s="704"/>
      <c r="J222" s="615"/>
      <c r="K222" s="615"/>
      <c r="L222" s="615"/>
      <c r="M222" s="615"/>
      <c r="N222" s="615"/>
      <c r="O222" s="615"/>
      <c r="P222" s="67"/>
      <c r="Q222" s="67"/>
      <c r="R222" s="615"/>
      <c r="S222" s="615"/>
      <c r="T222" s="615"/>
      <c r="U222" s="615"/>
      <c r="V222" s="615"/>
      <c r="W222" s="615"/>
      <c r="X222" s="615"/>
      <c r="Y222" s="615"/>
      <c r="Z222" s="615"/>
      <c r="AA222" s="615"/>
      <c r="AB222" s="615"/>
      <c r="AC222" s="615"/>
      <c r="AD222" s="67"/>
      <c r="AF222" s="70"/>
      <c r="AG222" s="74">
        <f t="shared" si="47"/>
        <v>21</v>
      </c>
      <c r="AH222" s="74">
        <f t="shared" si="48"/>
        <v>0</v>
      </c>
      <c r="CN222" s="70"/>
      <c r="DS222" s="70"/>
    </row>
    <row r="223" spans="1:123" s="74" customFormat="1" ht="15" customHeight="1" x14ac:dyDescent="0.2">
      <c r="A223" s="76"/>
      <c r="C223" s="98" t="s">
        <v>38</v>
      </c>
      <c r="D223" s="703" t="str">
        <f t="shared" si="46"/>
        <v/>
      </c>
      <c r="E223" s="705"/>
      <c r="F223" s="705"/>
      <c r="G223" s="705"/>
      <c r="H223" s="705"/>
      <c r="I223" s="704"/>
      <c r="J223" s="615"/>
      <c r="K223" s="615"/>
      <c r="L223" s="615"/>
      <c r="M223" s="615"/>
      <c r="N223" s="615"/>
      <c r="O223" s="615"/>
      <c r="P223" s="67"/>
      <c r="Q223" s="67"/>
      <c r="R223" s="615"/>
      <c r="S223" s="615"/>
      <c r="T223" s="615"/>
      <c r="U223" s="615"/>
      <c r="V223" s="615"/>
      <c r="W223" s="615"/>
      <c r="X223" s="615"/>
      <c r="Y223" s="615"/>
      <c r="Z223" s="615"/>
      <c r="AA223" s="615"/>
      <c r="AB223" s="615"/>
      <c r="AC223" s="615"/>
      <c r="AD223" s="67"/>
      <c r="AF223" s="70"/>
      <c r="AG223" s="74">
        <f t="shared" si="47"/>
        <v>21</v>
      </c>
      <c r="AH223" s="74">
        <f t="shared" si="48"/>
        <v>0</v>
      </c>
      <c r="CN223" s="70"/>
      <c r="DS223" s="70"/>
    </row>
    <row r="224" spans="1:123" s="74" customFormat="1" ht="15" customHeight="1" x14ac:dyDescent="0.2">
      <c r="A224" s="76"/>
      <c r="C224" s="98" t="s">
        <v>39</v>
      </c>
      <c r="D224" s="703" t="str">
        <f t="shared" si="46"/>
        <v/>
      </c>
      <c r="E224" s="705"/>
      <c r="F224" s="705"/>
      <c r="G224" s="705"/>
      <c r="H224" s="705"/>
      <c r="I224" s="704"/>
      <c r="J224" s="615"/>
      <c r="K224" s="615"/>
      <c r="L224" s="615"/>
      <c r="M224" s="615"/>
      <c r="N224" s="615"/>
      <c r="O224" s="615"/>
      <c r="P224" s="67"/>
      <c r="Q224" s="67"/>
      <c r="R224" s="615"/>
      <c r="S224" s="615"/>
      <c r="T224" s="615"/>
      <c r="U224" s="615"/>
      <c r="V224" s="615"/>
      <c r="W224" s="615"/>
      <c r="X224" s="615"/>
      <c r="Y224" s="615"/>
      <c r="Z224" s="615"/>
      <c r="AA224" s="615"/>
      <c r="AB224" s="615"/>
      <c r="AC224" s="615"/>
      <c r="AD224" s="67"/>
      <c r="AF224" s="70"/>
      <c r="AG224" s="74">
        <f t="shared" si="47"/>
        <v>21</v>
      </c>
      <c r="AH224" s="74">
        <f t="shared" si="48"/>
        <v>0</v>
      </c>
      <c r="CN224" s="70"/>
      <c r="DS224" s="70"/>
    </row>
    <row r="225" spans="1:123" s="74" customFormat="1" ht="15" customHeight="1" x14ac:dyDescent="0.2">
      <c r="A225" s="76"/>
      <c r="C225" s="98" t="s">
        <v>41</v>
      </c>
      <c r="D225" s="703" t="str">
        <f t="shared" si="46"/>
        <v/>
      </c>
      <c r="E225" s="705"/>
      <c r="F225" s="705"/>
      <c r="G225" s="705"/>
      <c r="H225" s="705"/>
      <c r="I225" s="704"/>
      <c r="J225" s="615"/>
      <c r="K225" s="615"/>
      <c r="L225" s="615"/>
      <c r="M225" s="615"/>
      <c r="N225" s="615"/>
      <c r="O225" s="615"/>
      <c r="P225" s="67"/>
      <c r="Q225" s="67"/>
      <c r="R225" s="615"/>
      <c r="S225" s="615"/>
      <c r="T225" s="615"/>
      <c r="U225" s="615"/>
      <c r="V225" s="615"/>
      <c r="W225" s="615"/>
      <c r="X225" s="615"/>
      <c r="Y225" s="615"/>
      <c r="Z225" s="615"/>
      <c r="AA225" s="615"/>
      <c r="AB225" s="615"/>
      <c r="AC225" s="615"/>
      <c r="AD225" s="67"/>
      <c r="AF225" s="70"/>
      <c r="AG225" s="74">
        <f t="shared" si="47"/>
        <v>21</v>
      </c>
      <c r="AH225" s="74">
        <f t="shared" si="48"/>
        <v>0</v>
      </c>
      <c r="CN225" s="70"/>
      <c r="DS225" s="70"/>
    </row>
    <row r="226" spans="1:123" s="74" customFormat="1" ht="15" customHeight="1" x14ac:dyDescent="0.2">
      <c r="A226" s="76"/>
      <c r="C226" s="98" t="s">
        <v>42</v>
      </c>
      <c r="D226" s="703" t="str">
        <f t="shared" si="46"/>
        <v/>
      </c>
      <c r="E226" s="705"/>
      <c r="F226" s="705"/>
      <c r="G226" s="705"/>
      <c r="H226" s="705"/>
      <c r="I226" s="704"/>
      <c r="J226" s="615"/>
      <c r="K226" s="615"/>
      <c r="L226" s="615"/>
      <c r="M226" s="615"/>
      <c r="N226" s="615"/>
      <c r="O226" s="615"/>
      <c r="P226" s="67"/>
      <c r="Q226" s="67"/>
      <c r="R226" s="615"/>
      <c r="S226" s="615"/>
      <c r="T226" s="615"/>
      <c r="U226" s="615"/>
      <c r="V226" s="615"/>
      <c r="W226" s="615"/>
      <c r="X226" s="615"/>
      <c r="Y226" s="615"/>
      <c r="Z226" s="615"/>
      <c r="AA226" s="615"/>
      <c r="AB226" s="615"/>
      <c r="AC226" s="615"/>
      <c r="AD226" s="67"/>
      <c r="AF226" s="70"/>
      <c r="AG226" s="74">
        <f t="shared" si="47"/>
        <v>21</v>
      </c>
      <c r="AH226" s="74">
        <f t="shared" si="48"/>
        <v>0</v>
      </c>
      <c r="CN226" s="70"/>
      <c r="DS226" s="70"/>
    </row>
    <row r="227" spans="1:123" s="74" customFormat="1" ht="15" customHeight="1" x14ac:dyDescent="0.2">
      <c r="A227" s="76"/>
      <c r="C227" s="98" t="s">
        <v>43</v>
      </c>
      <c r="D227" s="703" t="str">
        <f t="shared" si="46"/>
        <v/>
      </c>
      <c r="E227" s="705"/>
      <c r="F227" s="705"/>
      <c r="G227" s="705"/>
      <c r="H227" s="705"/>
      <c r="I227" s="704"/>
      <c r="J227" s="615"/>
      <c r="K227" s="615"/>
      <c r="L227" s="615"/>
      <c r="M227" s="615"/>
      <c r="N227" s="615"/>
      <c r="O227" s="615"/>
      <c r="P227" s="67"/>
      <c r="Q227" s="67"/>
      <c r="R227" s="615"/>
      <c r="S227" s="615"/>
      <c r="T227" s="615"/>
      <c r="U227" s="615"/>
      <c r="V227" s="615"/>
      <c r="W227" s="615"/>
      <c r="X227" s="615"/>
      <c r="Y227" s="615"/>
      <c r="Z227" s="615"/>
      <c r="AA227" s="615"/>
      <c r="AB227" s="615"/>
      <c r="AC227" s="615"/>
      <c r="AD227" s="67"/>
      <c r="AF227" s="70"/>
      <c r="AG227" s="74">
        <f t="shared" si="47"/>
        <v>21</v>
      </c>
      <c r="AH227" s="74">
        <f t="shared" si="48"/>
        <v>0</v>
      </c>
      <c r="CN227" s="70"/>
      <c r="DS227" s="70"/>
    </row>
    <row r="228" spans="1:123" s="74" customFormat="1" ht="15" customHeight="1" x14ac:dyDescent="0.2">
      <c r="A228" s="76"/>
      <c r="C228" s="98" t="s">
        <v>44</v>
      </c>
      <c r="D228" s="703" t="str">
        <f t="shared" si="46"/>
        <v/>
      </c>
      <c r="E228" s="705"/>
      <c r="F228" s="705"/>
      <c r="G228" s="705"/>
      <c r="H228" s="705"/>
      <c r="I228" s="704"/>
      <c r="J228" s="615"/>
      <c r="K228" s="615"/>
      <c r="L228" s="615"/>
      <c r="M228" s="615"/>
      <c r="N228" s="615"/>
      <c r="O228" s="615"/>
      <c r="P228" s="67"/>
      <c r="Q228" s="67"/>
      <c r="R228" s="615"/>
      <c r="S228" s="615"/>
      <c r="T228" s="615"/>
      <c r="U228" s="615"/>
      <c r="V228" s="615"/>
      <c r="W228" s="615"/>
      <c r="X228" s="615"/>
      <c r="Y228" s="615"/>
      <c r="Z228" s="615"/>
      <c r="AA228" s="615"/>
      <c r="AB228" s="615"/>
      <c r="AC228" s="615"/>
      <c r="AD228" s="67"/>
      <c r="AF228" s="70"/>
      <c r="AG228" s="74">
        <f t="shared" si="47"/>
        <v>21</v>
      </c>
      <c r="AH228" s="74">
        <f t="shared" si="48"/>
        <v>0</v>
      </c>
      <c r="CN228" s="70"/>
      <c r="DS228" s="70"/>
    </row>
    <row r="229" spans="1:123" s="74" customFormat="1" ht="15" customHeight="1" x14ac:dyDescent="0.2">
      <c r="A229" s="76"/>
      <c r="C229" s="98" t="s">
        <v>45</v>
      </c>
      <c r="D229" s="703" t="str">
        <f t="shared" si="46"/>
        <v/>
      </c>
      <c r="E229" s="705"/>
      <c r="F229" s="705"/>
      <c r="G229" s="705"/>
      <c r="H229" s="705"/>
      <c r="I229" s="704"/>
      <c r="J229" s="615"/>
      <c r="K229" s="615"/>
      <c r="L229" s="615"/>
      <c r="M229" s="615"/>
      <c r="N229" s="615"/>
      <c r="O229" s="615"/>
      <c r="P229" s="67"/>
      <c r="Q229" s="67"/>
      <c r="R229" s="615"/>
      <c r="S229" s="615"/>
      <c r="T229" s="615"/>
      <c r="U229" s="615"/>
      <c r="V229" s="615"/>
      <c r="W229" s="615"/>
      <c r="X229" s="615"/>
      <c r="Y229" s="615"/>
      <c r="Z229" s="615"/>
      <c r="AA229" s="615"/>
      <c r="AB229" s="615"/>
      <c r="AC229" s="615"/>
      <c r="AD229" s="67"/>
      <c r="AF229" s="70"/>
      <c r="AG229" s="74">
        <f t="shared" si="47"/>
        <v>21</v>
      </c>
      <c r="AH229" s="74">
        <f t="shared" si="48"/>
        <v>0</v>
      </c>
      <c r="CN229" s="70"/>
      <c r="DS229" s="70"/>
    </row>
    <row r="230" spans="1:123" s="74" customFormat="1" ht="15" customHeight="1" x14ac:dyDescent="0.2">
      <c r="A230" s="76"/>
      <c r="C230" s="98" t="s">
        <v>46</v>
      </c>
      <c r="D230" s="703" t="str">
        <f t="shared" si="46"/>
        <v/>
      </c>
      <c r="E230" s="705"/>
      <c r="F230" s="705"/>
      <c r="G230" s="705"/>
      <c r="H230" s="705"/>
      <c r="I230" s="704"/>
      <c r="J230" s="615"/>
      <c r="K230" s="615"/>
      <c r="L230" s="615"/>
      <c r="M230" s="615"/>
      <c r="N230" s="615"/>
      <c r="O230" s="615"/>
      <c r="P230" s="67"/>
      <c r="Q230" s="67"/>
      <c r="R230" s="615"/>
      <c r="S230" s="615"/>
      <c r="T230" s="615"/>
      <c r="U230" s="615"/>
      <c r="V230" s="615"/>
      <c r="W230" s="615"/>
      <c r="X230" s="615"/>
      <c r="Y230" s="615"/>
      <c r="Z230" s="615"/>
      <c r="AA230" s="615"/>
      <c r="AB230" s="615"/>
      <c r="AC230" s="615"/>
      <c r="AD230" s="67"/>
      <c r="AF230" s="70"/>
      <c r="AG230" s="74">
        <f t="shared" si="47"/>
        <v>21</v>
      </c>
      <c r="AH230" s="74">
        <f t="shared" si="48"/>
        <v>0</v>
      </c>
      <c r="CN230" s="70"/>
      <c r="DS230" s="70"/>
    </row>
    <row r="231" spans="1:123" s="74" customFormat="1" ht="15" customHeight="1" x14ac:dyDescent="0.2">
      <c r="A231" s="76"/>
      <c r="C231" s="98" t="s">
        <v>47</v>
      </c>
      <c r="D231" s="703" t="str">
        <f t="shared" si="46"/>
        <v/>
      </c>
      <c r="E231" s="705"/>
      <c r="F231" s="705"/>
      <c r="G231" s="705"/>
      <c r="H231" s="705"/>
      <c r="I231" s="704"/>
      <c r="J231" s="615"/>
      <c r="K231" s="615"/>
      <c r="L231" s="615"/>
      <c r="M231" s="615"/>
      <c r="N231" s="615"/>
      <c r="O231" s="615"/>
      <c r="P231" s="67"/>
      <c r="Q231" s="67"/>
      <c r="R231" s="615"/>
      <c r="S231" s="615"/>
      <c r="T231" s="615"/>
      <c r="U231" s="615"/>
      <c r="V231" s="615"/>
      <c r="W231" s="615"/>
      <c r="X231" s="615"/>
      <c r="Y231" s="615"/>
      <c r="Z231" s="615"/>
      <c r="AA231" s="615"/>
      <c r="AB231" s="615"/>
      <c r="AC231" s="615"/>
      <c r="AD231" s="67"/>
      <c r="AF231" s="70"/>
      <c r="AG231" s="74">
        <f t="shared" si="47"/>
        <v>21</v>
      </c>
      <c r="AH231" s="74">
        <f t="shared" si="48"/>
        <v>0</v>
      </c>
      <c r="CN231" s="70"/>
      <c r="DS231" s="70"/>
    </row>
    <row r="232" spans="1:123" s="74" customFormat="1" ht="15" customHeight="1" x14ac:dyDescent="0.2">
      <c r="A232" s="76"/>
      <c r="C232" s="98" t="s">
        <v>48</v>
      </c>
      <c r="D232" s="703" t="str">
        <f t="shared" si="46"/>
        <v/>
      </c>
      <c r="E232" s="705"/>
      <c r="F232" s="705"/>
      <c r="G232" s="705"/>
      <c r="H232" s="705"/>
      <c r="I232" s="704"/>
      <c r="J232" s="615"/>
      <c r="K232" s="615"/>
      <c r="L232" s="615"/>
      <c r="M232" s="615"/>
      <c r="N232" s="615"/>
      <c r="O232" s="615"/>
      <c r="P232" s="67"/>
      <c r="Q232" s="67"/>
      <c r="R232" s="615"/>
      <c r="S232" s="615"/>
      <c r="T232" s="615"/>
      <c r="U232" s="615"/>
      <c r="V232" s="615"/>
      <c r="W232" s="615"/>
      <c r="X232" s="615"/>
      <c r="Y232" s="615"/>
      <c r="Z232" s="615"/>
      <c r="AA232" s="615"/>
      <c r="AB232" s="615"/>
      <c r="AC232" s="615"/>
      <c r="AD232" s="67"/>
      <c r="AF232" s="70"/>
      <c r="AG232" s="74">
        <f t="shared" si="47"/>
        <v>21</v>
      </c>
      <c r="AH232" s="74">
        <f t="shared" si="48"/>
        <v>0</v>
      </c>
      <c r="CN232" s="70"/>
      <c r="DS232" s="70"/>
    </row>
    <row r="233" spans="1:123" s="74" customFormat="1" ht="15" customHeight="1" x14ac:dyDescent="0.2">
      <c r="A233" s="76"/>
      <c r="C233" s="98" t="s">
        <v>49</v>
      </c>
      <c r="D233" s="703" t="str">
        <f t="shared" si="46"/>
        <v/>
      </c>
      <c r="E233" s="705"/>
      <c r="F233" s="705"/>
      <c r="G233" s="705"/>
      <c r="H233" s="705"/>
      <c r="I233" s="704"/>
      <c r="J233" s="615"/>
      <c r="K233" s="615"/>
      <c r="L233" s="615"/>
      <c r="M233" s="615"/>
      <c r="N233" s="615"/>
      <c r="O233" s="615"/>
      <c r="P233" s="67"/>
      <c r="Q233" s="67"/>
      <c r="R233" s="615"/>
      <c r="S233" s="615"/>
      <c r="T233" s="615"/>
      <c r="U233" s="615"/>
      <c r="V233" s="615"/>
      <c r="W233" s="615"/>
      <c r="X233" s="615"/>
      <c r="Y233" s="615"/>
      <c r="Z233" s="615"/>
      <c r="AA233" s="615"/>
      <c r="AB233" s="615"/>
      <c r="AC233" s="615"/>
      <c r="AD233" s="67"/>
      <c r="AF233" s="70"/>
      <c r="AG233" s="74">
        <f t="shared" si="47"/>
        <v>21</v>
      </c>
      <c r="AH233" s="74">
        <f t="shared" si="48"/>
        <v>0</v>
      </c>
      <c r="CN233" s="70"/>
      <c r="DS233" s="70"/>
    </row>
    <row r="234" spans="1:123" s="74" customFormat="1" ht="15" customHeight="1" x14ac:dyDescent="0.2">
      <c r="A234" s="76"/>
      <c r="C234" s="98" t="s">
        <v>50</v>
      </c>
      <c r="D234" s="703" t="str">
        <f t="shared" si="46"/>
        <v/>
      </c>
      <c r="E234" s="705"/>
      <c r="F234" s="705"/>
      <c r="G234" s="705"/>
      <c r="H234" s="705"/>
      <c r="I234" s="704"/>
      <c r="J234" s="615"/>
      <c r="K234" s="615"/>
      <c r="L234" s="615"/>
      <c r="M234" s="615"/>
      <c r="N234" s="615"/>
      <c r="O234" s="615"/>
      <c r="P234" s="67"/>
      <c r="Q234" s="67"/>
      <c r="R234" s="615"/>
      <c r="S234" s="615"/>
      <c r="T234" s="615"/>
      <c r="U234" s="615"/>
      <c r="V234" s="615"/>
      <c r="W234" s="615"/>
      <c r="X234" s="615"/>
      <c r="Y234" s="615"/>
      <c r="Z234" s="615"/>
      <c r="AA234" s="615"/>
      <c r="AB234" s="615"/>
      <c r="AC234" s="615"/>
      <c r="AD234" s="67"/>
      <c r="AF234" s="70"/>
      <c r="AG234" s="74">
        <f t="shared" si="47"/>
        <v>21</v>
      </c>
      <c r="AH234" s="74">
        <f t="shared" si="48"/>
        <v>0</v>
      </c>
      <c r="CN234" s="70"/>
      <c r="DS234" s="70"/>
    </row>
    <row r="235" spans="1:123" s="74" customFormat="1" ht="15" customHeight="1" x14ac:dyDescent="0.2">
      <c r="A235" s="76"/>
      <c r="C235" s="98" t="s">
        <v>51</v>
      </c>
      <c r="D235" s="703" t="str">
        <f t="shared" si="46"/>
        <v/>
      </c>
      <c r="E235" s="705"/>
      <c r="F235" s="705"/>
      <c r="G235" s="705"/>
      <c r="H235" s="705"/>
      <c r="I235" s="704"/>
      <c r="J235" s="615"/>
      <c r="K235" s="615"/>
      <c r="L235" s="615"/>
      <c r="M235" s="615"/>
      <c r="N235" s="615"/>
      <c r="O235" s="615"/>
      <c r="P235" s="67"/>
      <c r="Q235" s="67"/>
      <c r="R235" s="615"/>
      <c r="S235" s="615"/>
      <c r="T235" s="615"/>
      <c r="U235" s="615"/>
      <c r="V235" s="615"/>
      <c r="W235" s="615"/>
      <c r="X235" s="615"/>
      <c r="Y235" s="615"/>
      <c r="Z235" s="615"/>
      <c r="AA235" s="615"/>
      <c r="AB235" s="615"/>
      <c r="AC235" s="615"/>
      <c r="AD235" s="67"/>
      <c r="AF235" s="70"/>
      <c r="AG235" s="74">
        <f t="shared" si="47"/>
        <v>21</v>
      </c>
      <c r="AH235" s="74">
        <f t="shared" si="48"/>
        <v>0</v>
      </c>
      <c r="CN235" s="70"/>
      <c r="DS235" s="70"/>
    </row>
    <row r="236" spans="1:123" s="74" customFormat="1" ht="15" customHeight="1" x14ac:dyDescent="0.2">
      <c r="A236" s="76"/>
      <c r="C236" s="98" t="s">
        <v>52</v>
      </c>
      <c r="D236" s="703" t="str">
        <f t="shared" si="46"/>
        <v/>
      </c>
      <c r="E236" s="705"/>
      <c r="F236" s="705"/>
      <c r="G236" s="705"/>
      <c r="H236" s="705"/>
      <c r="I236" s="704"/>
      <c r="J236" s="615"/>
      <c r="K236" s="615"/>
      <c r="L236" s="615"/>
      <c r="M236" s="615"/>
      <c r="N236" s="615"/>
      <c r="O236" s="615"/>
      <c r="P236" s="67"/>
      <c r="Q236" s="67"/>
      <c r="R236" s="615"/>
      <c r="S236" s="615"/>
      <c r="T236" s="615"/>
      <c r="U236" s="615"/>
      <c r="V236" s="615"/>
      <c r="W236" s="615"/>
      <c r="X236" s="615"/>
      <c r="Y236" s="615"/>
      <c r="Z236" s="615"/>
      <c r="AA236" s="615"/>
      <c r="AB236" s="615"/>
      <c r="AC236" s="615"/>
      <c r="AD236" s="67"/>
      <c r="AF236" s="70"/>
      <c r="AG236" s="74">
        <f t="shared" si="47"/>
        <v>21</v>
      </c>
      <c r="AH236" s="74">
        <f t="shared" si="48"/>
        <v>0</v>
      </c>
      <c r="CN236" s="70"/>
      <c r="DS236" s="70"/>
    </row>
    <row r="237" spans="1:123" s="74" customFormat="1" ht="15" customHeight="1" x14ac:dyDescent="0.2">
      <c r="A237" s="76"/>
      <c r="B237" s="599"/>
      <c r="C237" s="599"/>
      <c r="D237" s="599"/>
      <c r="E237" s="599"/>
      <c r="F237" s="599"/>
      <c r="G237" s="599"/>
      <c r="H237" s="599"/>
      <c r="I237" s="599"/>
      <c r="J237" s="599"/>
      <c r="K237" s="599"/>
      <c r="L237" s="599"/>
      <c r="M237" s="599"/>
      <c r="N237" s="599"/>
      <c r="O237" s="599"/>
      <c r="P237" s="599"/>
      <c r="Q237" s="599"/>
      <c r="R237" s="599"/>
      <c r="S237" s="599"/>
      <c r="T237" s="599"/>
      <c r="U237" s="599"/>
      <c r="V237" s="599"/>
      <c r="W237" s="599"/>
      <c r="X237" s="599"/>
      <c r="Y237" s="599"/>
      <c r="Z237" s="599"/>
      <c r="AA237" s="599"/>
      <c r="AB237" s="599"/>
      <c r="AC237" s="599"/>
      <c r="AD237" s="599"/>
      <c r="AF237" s="70"/>
      <c r="AH237" s="74">
        <f>SUM(AH212:AH236)</f>
        <v>0</v>
      </c>
      <c r="CN237" s="70"/>
      <c r="DS237" s="70"/>
    </row>
    <row r="238" spans="1:123" s="74" customFormat="1" ht="15" customHeight="1" x14ac:dyDescent="0.2">
      <c r="A238" s="76"/>
      <c r="B238" s="536" t="str">
        <f>IF(AH237=0,"","Error: Debe completar toda la información requerida.")</f>
        <v/>
      </c>
      <c r="C238" s="536"/>
      <c r="D238" s="536"/>
      <c r="E238" s="536"/>
      <c r="F238" s="536"/>
      <c r="G238" s="536"/>
      <c r="H238" s="536"/>
      <c r="I238" s="536"/>
      <c r="J238" s="536"/>
      <c r="K238" s="536"/>
      <c r="L238" s="536"/>
      <c r="M238" s="536"/>
      <c r="N238" s="536"/>
      <c r="O238" s="536"/>
      <c r="P238" s="536"/>
      <c r="Q238" s="536"/>
      <c r="R238" s="536"/>
      <c r="S238" s="536"/>
      <c r="T238" s="536"/>
      <c r="U238" s="536"/>
      <c r="V238" s="536"/>
      <c r="W238" s="536"/>
      <c r="X238" s="536"/>
      <c r="Y238" s="536"/>
      <c r="Z238" s="536"/>
      <c r="AA238" s="536"/>
      <c r="AB238" s="536"/>
      <c r="AC238" s="536"/>
      <c r="AD238" s="536"/>
      <c r="AF238" s="70"/>
      <c r="CN238" s="70"/>
      <c r="DS238" s="70"/>
    </row>
    <row r="239" spans="1:123" s="74" customFormat="1" ht="15" customHeight="1" x14ac:dyDescent="0.2">
      <c r="A239" s="76"/>
      <c r="B239" s="599"/>
      <c r="C239" s="599"/>
      <c r="D239" s="599"/>
      <c r="E239" s="599"/>
      <c r="F239" s="599"/>
      <c r="G239" s="599"/>
      <c r="H239" s="599"/>
      <c r="I239" s="599"/>
      <c r="J239" s="599"/>
      <c r="K239" s="599"/>
      <c r="L239" s="599"/>
      <c r="M239" s="599"/>
      <c r="N239" s="599"/>
      <c r="O239" s="599"/>
      <c r="P239" s="599"/>
      <c r="Q239" s="599"/>
      <c r="R239" s="599"/>
      <c r="S239" s="599"/>
      <c r="T239" s="599"/>
      <c r="U239" s="599"/>
      <c r="V239" s="599"/>
      <c r="W239" s="599"/>
      <c r="X239" s="599"/>
      <c r="Y239" s="599"/>
      <c r="Z239" s="599"/>
      <c r="AA239" s="599"/>
      <c r="AB239" s="599"/>
      <c r="AC239" s="599"/>
      <c r="AD239" s="599"/>
      <c r="AF239" s="70"/>
      <c r="CN239" s="70"/>
      <c r="DS239" s="70"/>
    </row>
    <row r="240" spans="1:123" s="74" customFormat="1" ht="24" customHeight="1" x14ac:dyDescent="0.2">
      <c r="A240" s="36" t="s">
        <v>95</v>
      </c>
      <c r="B240" s="636" t="s">
        <v>1424</v>
      </c>
      <c r="C240" s="636"/>
      <c r="D240" s="636"/>
      <c r="E240" s="636"/>
      <c r="F240" s="636"/>
      <c r="G240" s="636"/>
      <c r="H240" s="636"/>
      <c r="I240" s="636"/>
      <c r="J240" s="636"/>
      <c r="K240" s="636"/>
      <c r="L240" s="636"/>
      <c r="M240" s="636"/>
      <c r="N240" s="636"/>
      <c r="O240" s="636"/>
      <c r="P240" s="636"/>
      <c r="Q240" s="636"/>
      <c r="R240" s="636"/>
      <c r="S240" s="636"/>
      <c r="T240" s="636"/>
      <c r="U240" s="636"/>
      <c r="V240" s="636"/>
      <c r="W240" s="636"/>
      <c r="X240" s="636"/>
      <c r="Y240" s="636"/>
      <c r="Z240" s="636"/>
      <c r="AA240" s="636"/>
      <c r="AB240" s="636"/>
      <c r="AC240" s="636"/>
      <c r="AD240" s="636"/>
      <c r="AF240" s="70"/>
      <c r="AG240" s="74" t="s">
        <v>2032</v>
      </c>
      <c r="AH240" s="74" t="s">
        <v>2052</v>
      </c>
      <c r="AI240" s="74" t="s">
        <v>2044</v>
      </c>
      <c r="AJ240" s="74" t="s">
        <v>2053</v>
      </c>
      <c r="CN240" s="70"/>
      <c r="DS240" s="70"/>
    </row>
    <row r="241" spans="1:123" s="74" customFormat="1" ht="15" customHeight="1" x14ac:dyDescent="0.2">
      <c r="A241" s="68"/>
      <c r="B241" s="69"/>
      <c r="C241" s="674" t="s">
        <v>1109</v>
      </c>
      <c r="D241" s="674"/>
      <c r="E241" s="674"/>
      <c r="F241" s="674"/>
      <c r="G241" s="674"/>
      <c r="H241" s="674"/>
      <c r="I241" s="674"/>
      <c r="J241" s="674"/>
      <c r="K241" s="674"/>
      <c r="L241" s="674"/>
      <c r="M241" s="674"/>
      <c r="N241" s="674"/>
      <c r="O241" s="674"/>
      <c r="P241" s="674"/>
      <c r="Q241" s="674"/>
      <c r="R241" s="674"/>
      <c r="S241" s="674"/>
      <c r="T241" s="674"/>
      <c r="U241" s="674"/>
      <c r="V241" s="674"/>
      <c r="W241" s="674"/>
      <c r="X241" s="674"/>
      <c r="Y241" s="674"/>
      <c r="Z241" s="674"/>
      <c r="AA241" s="674"/>
      <c r="AB241" s="674"/>
      <c r="AC241" s="674"/>
      <c r="AD241" s="674"/>
      <c r="AF241" s="70"/>
      <c r="AG241" s="74">
        <f>COUNTBLANK(J246:AD270)</f>
        <v>525</v>
      </c>
      <c r="AH241" s="74">
        <v>525</v>
      </c>
      <c r="AI241" s="74">
        <v>275</v>
      </c>
      <c r="AJ241" s="74">
        <v>21</v>
      </c>
      <c r="CN241" s="70"/>
      <c r="DS241" s="70"/>
    </row>
    <row r="242" spans="1:123" s="74" customFormat="1" ht="15" customHeight="1" x14ac:dyDescent="0.2">
      <c r="A242" s="68"/>
      <c r="B242" s="69"/>
      <c r="C242" s="674" t="s">
        <v>1116</v>
      </c>
      <c r="D242" s="674"/>
      <c r="E242" s="674"/>
      <c r="F242" s="674"/>
      <c r="G242" s="674"/>
      <c r="H242" s="674"/>
      <c r="I242" s="674"/>
      <c r="J242" s="674"/>
      <c r="K242" s="674"/>
      <c r="L242" s="674"/>
      <c r="M242" s="674"/>
      <c r="N242" s="674"/>
      <c r="O242" s="674"/>
      <c r="P242" s="674"/>
      <c r="Q242" s="674"/>
      <c r="R242" s="674"/>
      <c r="S242" s="674"/>
      <c r="T242" s="674"/>
      <c r="U242" s="674"/>
      <c r="V242" s="674"/>
      <c r="W242" s="674"/>
      <c r="X242" s="674"/>
      <c r="Y242" s="674"/>
      <c r="Z242" s="674"/>
      <c r="AA242" s="674"/>
      <c r="AB242" s="674"/>
      <c r="AC242" s="674"/>
      <c r="AD242" s="674"/>
      <c r="AF242" s="70"/>
      <c r="CN242" s="70"/>
      <c r="DS242" s="70"/>
    </row>
    <row r="243" spans="1:123" s="74" customFormat="1" ht="15" customHeight="1" x14ac:dyDescent="0.2">
      <c r="A243" s="76"/>
      <c r="AF243" s="70"/>
      <c r="CN243" s="70"/>
      <c r="DS243" s="70"/>
    </row>
    <row r="244" spans="1:123" s="74" customFormat="1" ht="15" customHeight="1" x14ac:dyDescent="0.2">
      <c r="A244" s="76"/>
      <c r="C244" s="608" t="s">
        <v>220</v>
      </c>
      <c r="D244" s="608"/>
      <c r="E244" s="608"/>
      <c r="F244" s="608"/>
      <c r="G244" s="608"/>
      <c r="H244" s="608"/>
      <c r="I244" s="608"/>
      <c r="J244" s="491" t="s">
        <v>1111</v>
      </c>
      <c r="K244" s="491"/>
      <c r="L244" s="491"/>
      <c r="M244" s="491"/>
      <c r="N244" s="491"/>
      <c r="O244" s="491"/>
      <c r="P244" s="491"/>
      <c r="Q244" s="491"/>
      <c r="R244" s="491"/>
      <c r="S244" s="491"/>
      <c r="T244" s="491"/>
      <c r="U244" s="491"/>
      <c r="V244" s="491"/>
      <c r="W244" s="491"/>
      <c r="X244" s="491"/>
      <c r="Y244" s="491"/>
      <c r="Z244" s="491"/>
      <c r="AA244" s="491"/>
      <c r="AB244" s="491"/>
      <c r="AC244" s="491"/>
      <c r="AD244" s="491"/>
      <c r="AF244" s="70"/>
      <c r="CN244" s="70"/>
      <c r="DS244" s="70"/>
    </row>
    <row r="245" spans="1:123" s="74" customFormat="1" ht="109.5" customHeight="1" x14ac:dyDescent="0.2">
      <c r="A245" s="76"/>
      <c r="C245" s="608"/>
      <c r="D245" s="608"/>
      <c r="E245" s="608"/>
      <c r="F245" s="608"/>
      <c r="G245" s="608"/>
      <c r="H245" s="608"/>
      <c r="I245" s="608"/>
      <c r="J245" s="854" t="s">
        <v>96</v>
      </c>
      <c r="K245" s="854"/>
      <c r="L245" s="854" t="s">
        <v>97</v>
      </c>
      <c r="M245" s="854"/>
      <c r="N245" s="854" t="s">
        <v>98</v>
      </c>
      <c r="O245" s="854"/>
      <c r="P245" s="854" t="s">
        <v>99</v>
      </c>
      <c r="Q245" s="854"/>
      <c r="R245" s="854" t="s">
        <v>100</v>
      </c>
      <c r="S245" s="854"/>
      <c r="T245" s="854" t="s">
        <v>101</v>
      </c>
      <c r="U245" s="854"/>
      <c r="V245" s="854"/>
      <c r="W245" s="854" t="s">
        <v>102</v>
      </c>
      <c r="X245" s="854"/>
      <c r="Y245" s="854" t="s">
        <v>103</v>
      </c>
      <c r="Z245" s="854"/>
      <c r="AA245" s="854" t="s">
        <v>104</v>
      </c>
      <c r="AB245" s="854"/>
      <c r="AC245" s="854" t="s">
        <v>105</v>
      </c>
      <c r="AD245" s="854"/>
      <c r="AF245" s="70"/>
      <c r="AG245" s="250" t="s">
        <v>2032</v>
      </c>
      <c r="AH245" s="250" t="s">
        <v>2035</v>
      </c>
      <c r="CN245" s="70"/>
      <c r="DS245" s="70"/>
    </row>
    <row r="246" spans="1:123" s="74" customFormat="1" ht="15" customHeight="1" x14ac:dyDescent="0.2">
      <c r="A246" s="76"/>
      <c r="C246" s="87" t="s">
        <v>28</v>
      </c>
      <c r="D246" s="662" t="str">
        <f>IF(D40="","",D40)</f>
        <v/>
      </c>
      <c r="E246" s="662"/>
      <c r="F246" s="662"/>
      <c r="G246" s="662"/>
      <c r="H246" s="662"/>
      <c r="I246" s="662"/>
      <c r="J246" s="615"/>
      <c r="K246" s="615"/>
      <c r="L246" s="615"/>
      <c r="M246" s="615"/>
      <c r="N246" s="615"/>
      <c r="O246" s="615"/>
      <c r="P246" s="615"/>
      <c r="Q246" s="615"/>
      <c r="R246" s="615"/>
      <c r="S246" s="615"/>
      <c r="T246" s="615"/>
      <c r="U246" s="615"/>
      <c r="V246" s="615"/>
      <c r="W246" s="615"/>
      <c r="X246" s="615"/>
      <c r="Y246" s="615"/>
      <c r="Z246" s="615"/>
      <c r="AA246" s="615"/>
      <c r="AB246" s="615"/>
      <c r="AC246" s="615"/>
      <c r="AD246" s="615"/>
      <c r="AF246" s="70"/>
      <c r="AG246" s="74">
        <f>COUNTBLANK(J246:AD246)</f>
        <v>21</v>
      </c>
      <c r="AH246" s="74">
        <f>IF($AG$241=$AH$241,0,IF(AND(D246&lt;&gt;"",AG246&lt;$AJ$241),0,IF(AND(D246="",AG246=$AJ$241),0,1)))</f>
        <v>0</v>
      </c>
      <c r="CN246" s="70"/>
      <c r="DS246" s="70"/>
    </row>
    <row r="247" spans="1:123" s="74" customFormat="1" ht="15" customHeight="1" x14ac:dyDescent="0.2">
      <c r="A247" s="76"/>
      <c r="C247" s="98" t="s">
        <v>29</v>
      </c>
      <c r="D247" s="662" t="str">
        <f t="shared" ref="D247:D270" si="49">IF(D41="","",D41)</f>
        <v/>
      </c>
      <c r="E247" s="662"/>
      <c r="F247" s="662"/>
      <c r="G247" s="662"/>
      <c r="H247" s="662"/>
      <c r="I247" s="662"/>
      <c r="J247" s="615"/>
      <c r="K247" s="615"/>
      <c r="L247" s="615"/>
      <c r="M247" s="615"/>
      <c r="N247" s="615"/>
      <c r="O247" s="615"/>
      <c r="P247" s="615"/>
      <c r="Q247" s="615"/>
      <c r="R247" s="615"/>
      <c r="S247" s="615"/>
      <c r="T247" s="615"/>
      <c r="U247" s="615"/>
      <c r="V247" s="615"/>
      <c r="W247" s="615"/>
      <c r="X247" s="615"/>
      <c r="Y247" s="615"/>
      <c r="Z247" s="615"/>
      <c r="AA247" s="615"/>
      <c r="AB247" s="615"/>
      <c r="AC247" s="615"/>
      <c r="AD247" s="615"/>
      <c r="AF247" s="70"/>
      <c r="AG247" s="74">
        <f t="shared" ref="AG247:AG270" si="50">COUNTBLANK(J247:AD247)</f>
        <v>21</v>
      </c>
      <c r="AH247" s="74">
        <f t="shared" ref="AH247:AH270" si="51">IF($AG$241=$AH$241,0,IF(AND(D247&lt;&gt;"",AG247&lt;$AJ$241),0,IF(AND(D247="",AG247=$AJ$241),0,1)))</f>
        <v>0</v>
      </c>
      <c r="CN247" s="70"/>
      <c r="DS247" s="70"/>
    </row>
    <row r="248" spans="1:123" s="74" customFormat="1" ht="15" customHeight="1" x14ac:dyDescent="0.2">
      <c r="A248" s="76"/>
      <c r="C248" s="98" t="s">
        <v>30</v>
      </c>
      <c r="D248" s="662" t="str">
        <f t="shared" si="49"/>
        <v/>
      </c>
      <c r="E248" s="662"/>
      <c r="F248" s="662"/>
      <c r="G248" s="662"/>
      <c r="H248" s="662"/>
      <c r="I248" s="662"/>
      <c r="J248" s="615"/>
      <c r="K248" s="615"/>
      <c r="L248" s="615"/>
      <c r="M248" s="615"/>
      <c r="N248" s="615"/>
      <c r="O248" s="615"/>
      <c r="P248" s="615"/>
      <c r="Q248" s="615"/>
      <c r="R248" s="615"/>
      <c r="S248" s="615"/>
      <c r="T248" s="615"/>
      <c r="U248" s="615"/>
      <c r="V248" s="615"/>
      <c r="W248" s="615"/>
      <c r="X248" s="615"/>
      <c r="Y248" s="615"/>
      <c r="Z248" s="615"/>
      <c r="AA248" s="615"/>
      <c r="AB248" s="615"/>
      <c r="AC248" s="615"/>
      <c r="AD248" s="615"/>
      <c r="AF248" s="70"/>
      <c r="AG248" s="74">
        <f t="shared" si="50"/>
        <v>21</v>
      </c>
      <c r="AH248" s="74">
        <f t="shared" si="51"/>
        <v>0</v>
      </c>
      <c r="CN248" s="70"/>
      <c r="DS248" s="70"/>
    </row>
    <row r="249" spans="1:123" s="74" customFormat="1" ht="15" customHeight="1" x14ac:dyDescent="0.2">
      <c r="A249" s="76"/>
      <c r="C249" s="98" t="s">
        <v>31</v>
      </c>
      <c r="D249" s="662" t="str">
        <f t="shared" si="49"/>
        <v/>
      </c>
      <c r="E249" s="662"/>
      <c r="F249" s="662"/>
      <c r="G249" s="662"/>
      <c r="H249" s="662"/>
      <c r="I249" s="662"/>
      <c r="J249" s="615"/>
      <c r="K249" s="615"/>
      <c r="L249" s="615"/>
      <c r="M249" s="615"/>
      <c r="N249" s="615"/>
      <c r="O249" s="615"/>
      <c r="P249" s="615"/>
      <c r="Q249" s="615"/>
      <c r="R249" s="615"/>
      <c r="S249" s="615"/>
      <c r="T249" s="615"/>
      <c r="U249" s="615"/>
      <c r="V249" s="615"/>
      <c r="W249" s="615"/>
      <c r="X249" s="615"/>
      <c r="Y249" s="615"/>
      <c r="Z249" s="615"/>
      <c r="AA249" s="615"/>
      <c r="AB249" s="615"/>
      <c r="AC249" s="615"/>
      <c r="AD249" s="615"/>
      <c r="AF249" s="70"/>
      <c r="AG249" s="74">
        <f t="shared" si="50"/>
        <v>21</v>
      </c>
      <c r="AH249" s="74">
        <f t="shared" si="51"/>
        <v>0</v>
      </c>
      <c r="CN249" s="70"/>
      <c r="DS249" s="70"/>
    </row>
    <row r="250" spans="1:123" s="74" customFormat="1" ht="15" customHeight="1" x14ac:dyDescent="0.2">
      <c r="A250" s="76"/>
      <c r="C250" s="98" t="s">
        <v>32</v>
      </c>
      <c r="D250" s="662" t="str">
        <f t="shared" si="49"/>
        <v/>
      </c>
      <c r="E250" s="662"/>
      <c r="F250" s="662"/>
      <c r="G250" s="662"/>
      <c r="H250" s="662"/>
      <c r="I250" s="662"/>
      <c r="J250" s="615"/>
      <c r="K250" s="615"/>
      <c r="L250" s="615"/>
      <c r="M250" s="615"/>
      <c r="N250" s="615"/>
      <c r="O250" s="615"/>
      <c r="P250" s="615"/>
      <c r="Q250" s="615"/>
      <c r="R250" s="615"/>
      <c r="S250" s="615"/>
      <c r="T250" s="615"/>
      <c r="U250" s="615"/>
      <c r="V250" s="615"/>
      <c r="W250" s="615"/>
      <c r="X250" s="615"/>
      <c r="Y250" s="615"/>
      <c r="Z250" s="615"/>
      <c r="AA250" s="615"/>
      <c r="AB250" s="615"/>
      <c r="AC250" s="615"/>
      <c r="AD250" s="615"/>
      <c r="AF250" s="70"/>
      <c r="AG250" s="74">
        <f t="shared" si="50"/>
        <v>21</v>
      </c>
      <c r="AH250" s="74">
        <f t="shared" si="51"/>
        <v>0</v>
      </c>
      <c r="CN250" s="70"/>
      <c r="DS250" s="70"/>
    </row>
    <row r="251" spans="1:123" s="74" customFormat="1" ht="15" customHeight="1" x14ac:dyDescent="0.2">
      <c r="A251" s="76"/>
      <c r="C251" s="98" t="s">
        <v>33</v>
      </c>
      <c r="D251" s="662" t="str">
        <f t="shared" si="49"/>
        <v/>
      </c>
      <c r="E251" s="662"/>
      <c r="F251" s="662"/>
      <c r="G251" s="662"/>
      <c r="H251" s="662"/>
      <c r="I251" s="662"/>
      <c r="J251" s="615"/>
      <c r="K251" s="615"/>
      <c r="L251" s="615"/>
      <c r="M251" s="615"/>
      <c r="N251" s="615"/>
      <c r="O251" s="615"/>
      <c r="P251" s="615"/>
      <c r="Q251" s="615"/>
      <c r="R251" s="615"/>
      <c r="S251" s="615"/>
      <c r="T251" s="615"/>
      <c r="U251" s="615"/>
      <c r="V251" s="615"/>
      <c r="W251" s="615"/>
      <c r="X251" s="615"/>
      <c r="Y251" s="615"/>
      <c r="Z251" s="615"/>
      <c r="AA251" s="615"/>
      <c r="AB251" s="615"/>
      <c r="AC251" s="615"/>
      <c r="AD251" s="615"/>
      <c r="AF251" s="70"/>
      <c r="AG251" s="74">
        <f t="shared" si="50"/>
        <v>21</v>
      </c>
      <c r="AH251" s="74">
        <f t="shared" si="51"/>
        <v>0</v>
      </c>
      <c r="CN251" s="70"/>
      <c r="DS251" s="70"/>
    </row>
    <row r="252" spans="1:123" s="74" customFormat="1" ht="15" customHeight="1" x14ac:dyDescent="0.2">
      <c r="A252" s="76"/>
      <c r="C252" s="98" t="s">
        <v>34</v>
      </c>
      <c r="D252" s="662" t="str">
        <f t="shared" si="49"/>
        <v/>
      </c>
      <c r="E252" s="662"/>
      <c r="F252" s="662"/>
      <c r="G252" s="662"/>
      <c r="H252" s="662"/>
      <c r="I252" s="662"/>
      <c r="J252" s="615"/>
      <c r="K252" s="615"/>
      <c r="L252" s="615"/>
      <c r="M252" s="615"/>
      <c r="N252" s="615"/>
      <c r="O252" s="615"/>
      <c r="P252" s="615"/>
      <c r="Q252" s="615"/>
      <c r="R252" s="615"/>
      <c r="S252" s="615"/>
      <c r="T252" s="615"/>
      <c r="U252" s="615"/>
      <c r="V252" s="615"/>
      <c r="W252" s="615"/>
      <c r="X252" s="615"/>
      <c r="Y252" s="615"/>
      <c r="Z252" s="615"/>
      <c r="AA252" s="615"/>
      <c r="AB252" s="615"/>
      <c r="AC252" s="615"/>
      <c r="AD252" s="615"/>
      <c r="AF252" s="70"/>
      <c r="AG252" s="74">
        <f t="shared" si="50"/>
        <v>21</v>
      </c>
      <c r="AH252" s="74">
        <f t="shared" si="51"/>
        <v>0</v>
      </c>
      <c r="CN252" s="70"/>
      <c r="DS252" s="70"/>
    </row>
    <row r="253" spans="1:123" s="74" customFormat="1" ht="15" customHeight="1" x14ac:dyDescent="0.2">
      <c r="A253" s="76"/>
      <c r="C253" s="98" t="s">
        <v>35</v>
      </c>
      <c r="D253" s="662" t="str">
        <f t="shared" si="49"/>
        <v/>
      </c>
      <c r="E253" s="662"/>
      <c r="F253" s="662"/>
      <c r="G253" s="662"/>
      <c r="H253" s="662"/>
      <c r="I253" s="662"/>
      <c r="J253" s="615"/>
      <c r="K253" s="615"/>
      <c r="L253" s="615"/>
      <c r="M253" s="615"/>
      <c r="N253" s="615"/>
      <c r="O253" s="615"/>
      <c r="P253" s="615"/>
      <c r="Q253" s="615"/>
      <c r="R253" s="615"/>
      <c r="S253" s="615"/>
      <c r="T253" s="615"/>
      <c r="U253" s="615"/>
      <c r="V253" s="615"/>
      <c r="W253" s="615"/>
      <c r="X253" s="615"/>
      <c r="Y253" s="615"/>
      <c r="Z253" s="615"/>
      <c r="AA253" s="615"/>
      <c r="AB253" s="615"/>
      <c r="AC253" s="615"/>
      <c r="AD253" s="615"/>
      <c r="AF253" s="70"/>
      <c r="AG253" s="74">
        <f t="shared" si="50"/>
        <v>21</v>
      </c>
      <c r="AH253" s="74">
        <f t="shared" si="51"/>
        <v>0</v>
      </c>
      <c r="CN253" s="70"/>
      <c r="DS253" s="70"/>
    </row>
    <row r="254" spans="1:123" s="74" customFormat="1" ht="15" customHeight="1" x14ac:dyDescent="0.2">
      <c r="A254" s="76"/>
      <c r="C254" s="98" t="s">
        <v>36</v>
      </c>
      <c r="D254" s="662" t="str">
        <f t="shared" si="49"/>
        <v/>
      </c>
      <c r="E254" s="662"/>
      <c r="F254" s="662"/>
      <c r="G254" s="662"/>
      <c r="H254" s="662"/>
      <c r="I254" s="662"/>
      <c r="J254" s="615"/>
      <c r="K254" s="615"/>
      <c r="L254" s="615"/>
      <c r="M254" s="615"/>
      <c r="N254" s="615"/>
      <c r="O254" s="615"/>
      <c r="P254" s="615"/>
      <c r="Q254" s="615"/>
      <c r="R254" s="615"/>
      <c r="S254" s="615"/>
      <c r="T254" s="615"/>
      <c r="U254" s="615"/>
      <c r="V254" s="615"/>
      <c r="W254" s="615"/>
      <c r="X254" s="615"/>
      <c r="Y254" s="615"/>
      <c r="Z254" s="615"/>
      <c r="AA254" s="615"/>
      <c r="AB254" s="615"/>
      <c r="AC254" s="615"/>
      <c r="AD254" s="615"/>
      <c r="AF254" s="70"/>
      <c r="AG254" s="74">
        <f t="shared" si="50"/>
        <v>21</v>
      </c>
      <c r="AH254" s="74">
        <f t="shared" si="51"/>
        <v>0</v>
      </c>
      <c r="CN254" s="70"/>
      <c r="DS254" s="70"/>
    </row>
    <row r="255" spans="1:123" s="74" customFormat="1" ht="15" customHeight="1" x14ac:dyDescent="0.2">
      <c r="A255" s="76"/>
      <c r="C255" s="98" t="s">
        <v>37</v>
      </c>
      <c r="D255" s="662" t="str">
        <f t="shared" si="49"/>
        <v/>
      </c>
      <c r="E255" s="662"/>
      <c r="F255" s="662"/>
      <c r="G255" s="662"/>
      <c r="H255" s="662"/>
      <c r="I255" s="662"/>
      <c r="J255" s="615"/>
      <c r="K255" s="615"/>
      <c r="L255" s="615"/>
      <c r="M255" s="615"/>
      <c r="N255" s="615"/>
      <c r="O255" s="615"/>
      <c r="P255" s="615"/>
      <c r="Q255" s="615"/>
      <c r="R255" s="615"/>
      <c r="S255" s="615"/>
      <c r="T255" s="615"/>
      <c r="U255" s="615"/>
      <c r="V255" s="615"/>
      <c r="W255" s="615"/>
      <c r="X255" s="615"/>
      <c r="Y255" s="615"/>
      <c r="Z255" s="615"/>
      <c r="AA255" s="615"/>
      <c r="AB255" s="615"/>
      <c r="AC255" s="615"/>
      <c r="AD255" s="615"/>
      <c r="AF255" s="70"/>
      <c r="AG255" s="74">
        <f t="shared" si="50"/>
        <v>21</v>
      </c>
      <c r="AH255" s="74">
        <f t="shared" si="51"/>
        <v>0</v>
      </c>
      <c r="CN255" s="70"/>
      <c r="DS255" s="70"/>
    </row>
    <row r="256" spans="1:123" s="74" customFormat="1" ht="15" customHeight="1" x14ac:dyDescent="0.2">
      <c r="A256" s="76"/>
      <c r="C256" s="98" t="s">
        <v>40</v>
      </c>
      <c r="D256" s="662" t="str">
        <f t="shared" si="49"/>
        <v/>
      </c>
      <c r="E256" s="662"/>
      <c r="F256" s="662"/>
      <c r="G256" s="662"/>
      <c r="H256" s="662"/>
      <c r="I256" s="662"/>
      <c r="J256" s="615"/>
      <c r="K256" s="615"/>
      <c r="L256" s="615"/>
      <c r="M256" s="615"/>
      <c r="N256" s="615"/>
      <c r="O256" s="615"/>
      <c r="P256" s="615"/>
      <c r="Q256" s="615"/>
      <c r="R256" s="615"/>
      <c r="S256" s="615"/>
      <c r="T256" s="615"/>
      <c r="U256" s="615"/>
      <c r="V256" s="615"/>
      <c r="W256" s="615"/>
      <c r="X256" s="615"/>
      <c r="Y256" s="615"/>
      <c r="Z256" s="615"/>
      <c r="AA256" s="615"/>
      <c r="AB256" s="615"/>
      <c r="AC256" s="615"/>
      <c r="AD256" s="615"/>
      <c r="AF256" s="70"/>
      <c r="AG256" s="74">
        <f t="shared" si="50"/>
        <v>21</v>
      </c>
      <c r="AH256" s="74">
        <f t="shared" si="51"/>
        <v>0</v>
      </c>
      <c r="CN256" s="70"/>
      <c r="DS256" s="70"/>
    </row>
    <row r="257" spans="1:123" s="74" customFormat="1" ht="15" customHeight="1" x14ac:dyDescent="0.2">
      <c r="A257" s="76"/>
      <c r="C257" s="98" t="s">
        <v>38</v>
      </c>
      <c r="D257" s="662" t="str">
        <f t="shared" si="49"/>
        <v/>
      </c>
      <c r="E257" s="662"/>
      <c r="F257" s="662"/>
      <c r="G257" s="662"/>
      <c r="H257" s="662"/>
      <c r="I257" s="662"/>
      <c r="J257" s="615"/>
      <c r="K257" s="615"/>
      <c r="L257" s="615"/>
      <c r="M257" s="615"/>
      <c r="N257" s="615"/>
      <c r="O257" s="615"/>
      <c r="P257" s="615"/>
      <c r="Q257" s="615"/>
      <c r="R257" s="615"/>
      <c r="S257" s="615"/>
      <c r="T257" s="615"/>
      <c r="U257" s="615"/>
      <c r="V257" s="615"/>
      <c r="W257" s="615"/>
      <c r="X257" s="615"/>
      <c r="Y257" s="615"/>
      <c r="Z257" s="615"/>
      <c r="AA257" s="615"/>
      <c r="AB257" s="615"/>
      <c r="AC257" s="615"/>
      <c r="AD257" s="615"/>
      <c r="AF257" s="70"/>
      <c r="AG257" s="74">
        <f t="shared" si="50"/>
        <v>21</v>
      </c>
      <c r="AH257" s="74">
        <f t="shared" si="51"/>
        <v>0</v>
      </c>
      <c r="CN257" s="70"/>
      <c r="DS257" s="70"/>
    </row>
    <row r="258" spans="1:123" s="74" customFormat="1" ht="15" customHeight="1" x14ac:dyDescent="0.2">
      <c r="A258" s="76"/>
      <c r="C258" s="98" t="s">
        <v>39</v>
      </c>
      <c r="D258" s="662" t="str">
        <f t="shared" si="49"/>
        <v/>
      </c>
      <c r="E258" s="662"/>
      <c r="F258" s="662"/>
      <c r="G258" s="662"/>
      <c r="H258" s="662"/>
      <c r="I258" s="662"/>
      <c r="J258" s="615"/>
      <c r="K258" s="615"/>
      <c r="L258" s="615"/>
      <c r="M258" s="615"/>
      <c r="N258" s="615"/>
      <c r="O258" s="615"/>
      <c r="P258" s="615"/>
      <c r="Q258" s="615"/>
      <c r="R258" s="615"/>
      <c r="S258" s="615"/>
      <c r="T258" s="615"/>
      <c r="U258" s="615"/>
      <c r="V258" s="615"/>
      <c r="W258" s="615"/>
      <c r="X258" s="615"/>
      <c r="Y258" s="615"/>
      <c r="Z258" s="615"/>
      <c r="AA258" s="615"/>
      <c r="AB258" s="615"/>
      <c r="AC258" s="615"/>
      <c r="AD258" s="615"/>
      <c r="AF258" s="70"/>
      <c r="AG258" s="74">
        <f t="shared" si="50"/>
        <v>21</v>
      </c>
      <c r="AH258" s="74">
        <f t="shared" si="51"/>
        <v>0</v>
      </c>
      <c r="CN258" s="70"/>
      <c r="DS258" s="70"/>
    </row>
    <row r="259" spans="1:123" s="74" customFormat="1" ht="15" customHeight="1" x14ac:dyDescent="0.2">
      <c r="A259" s="76"/>
      <c r="C259" s="98" t="s">
        <v>41</v>
      </c>
      <c r="D259" s="662" t="str">
        <f t="shared" si="49"/>
        <v/>
      </c>
      <c r="E259" s="662"/>
      <c r="F259" s="662"/>
      <c r="G259" s="662"/>
      <c r="H259" s="662"/>
      <c r="I259" s="662"/>
      <c r="J259" s="615"/>
      <c r="K259" s="615"/>
      <c r="L259" s="615"/>
      <c r="M259" s="615"/>
      <c r="N259" s="615"/>
      <c r="O259" s="615"/>
      <c r="P259" s="615"/>
      <c r="Q259" s="615"/>
      <c r="R259" s="615"/>
      <c r="S259" s="615"/>
      <c r="T259" s="615"/>
      <c r="U259" s="615"/>
      <c r="V259" s="615"/>
      <c r="W259" s="615"/>
      <c r="X259" s="615"/>
      <c r="Y259" s="615"/>
      <c r="Z259" s="615"/>
      <c r="AA259" s="615"/>
      <c r="AB259" s="615"/>
      <c r="AC259" s="615"/>
      <c r="AD259" s="615"/>
      <c r="AF259" s="70"/>
      <c r="AG259" s="74">
        <f t="shared" si="50"/>
        <v>21</v>
      </c>
      <c r="AH259" s="74">
        <f t="shared" si="51"/>
        <v>0</v>
      </c>
      <c r="CN259" s="70"/>
      <c r="DS259" s="70"/>
    </row>
    <row r="260" spans="1:123" s="74" customFormat="1" ht="15" customHeight="1" x14ac:dyDescent="0.2">
      <c r="A260" s="76"/>
      <c r="C260" s="98" t="s">
        <v>42</v>
      </c>
      <c r="D260" s="662" t="str">
        <f t="shared" si="49"/>
        <v/>
      </c>
      <c r="E260" s="662"/>
      <c r="F260" s="662"/>
      <c r="G260" s="662"/>
      <c r="H260" s="662"/>
      <c r="I260" s="662"/>
      <c r="J260" s="615"/>
      <c r="K260" s="615"/>
      <c r="L260" s="615"/>
      <c r="M260" s="615"/>
      <c r="N260" s="615"/>
      <c r="O260" s="615"/>
      <c r="P260" s="615"/>
      <c r="Q260" s="615"/>
      <c r="R260" s="615"/>
      <c r="S260" s="615"/>
      <c r="T260" s="615"/>
      <c r="U260" s="615"/>
      <c r="V260" s="615"/>
      <c r="W260" s="615"/>
      <c r="X260" s="615"/>
      <c r="Y260" s="615"/>
      <c r="Z260" s="615"/>
      <c r="AA260" s="615"/>
      <c r="AB260" s="615"/>
      <c r="AC260" s="615"/>
      <c r="AD260" s="615"/>
      <c r="AF260" s="70"/>
      <c r="AG260" s="74">
        <f t="shared" si="50"/>
        <v>21</v>
      </c>
      <c r="AH260" s="74">
        <f t="shared" si="51"/>
        <v>0</v>
      </c>
      <c r="CN260" s="70"/>
      <c r="DS260" s="70"/>
    </row>
    <row r="261" spans="1:123" s="74" customFormat="1" ht="15" customHeight="1" x14ac:dyDescent="0.2">
      <c r="A261" s="76"/>
      <c r="C261" s="98" t="s">
        <v>43</v>
      </c>
      <c r="D261" s="662" t="str">
        <f t="shared" si="49"/>
        <v/>
      </c>
      <c r="E261" s="662"/>
      <c r="F261" s="662"/>
      <c r="G261" s="662"/>
      <c r="H261" s="662"/>
      <c r="I261" s="662"/>
      <c r="J261" s="615"/>
      <c r="K261" s="615"/>
      <c r="L261" s="615"/>
      <c r="M261" s="615"/>
      <c r="N261" s="615"/>
      <c r="O261" s="615"/>
      <c r="P261" s="615"/>
      <c r="Q261" s="615"/>
      <c r="R261" s="615"/>
      <c r="S261" s="615"/>
      <c r="T261" s="615"/>
      <c r="U261" s="615"/>
      <c r="V261" s="615"/>
      <c r="W261" s="615"/>
      <c r="X261" s="615"/>
      <c r="Y261" s="615"/>
      <c r="Z261" s="615"/>
      <c r="AA261" s="615"/>
      <c r="AB261" s="615"/>
      <c r="AC261" s="615"/>
      <c r="AD261" s="615"/>
      <c r="AF261" s="70"/>
      <c r="AG261" s="74">
        <f t="shared" si="50"/>
        <v>21</v>
      </c>
      <c r="AH261" s="74">
        <f t="shared" si="51"/>
        <v>0</v>
      </c>
      <c r="CN261" s="70"/>
      <c r="DS261" s="70"/>
    </row>
    <row r="262" spans="1:123" s="74" customFormat="1" ht="15" customHeight="1" x14ac:dyDescent="0.2">
      <c r="A262" s="76"/>
      <c r="C262" s="98" t="s">
        <v>44</v>
      </c>
      <c r="D262" s="662" t="str">
        <f t="shared" si="49"/>
        <v/>
      </c>
      <c r="E262" s="662"/>
      <c r="F262" s="662"/>
      <c r="G262" s="662"/>
      <c r="H262" s="662"/>
      <c r="I262" s="662"/>
      <c r="J262" s="615"/>
      <c r="K262" s="615"/>
      <c r="L262" s="615"/>
      <c r="M262" s="615"/>
      <c r="N262" s="615"/>
      <c r="O262" s="615"/>
      <c r="P262" s="615"/>
      <c r="Q262" s="615"/>
      <c r="R262" s="615"/>
      <c r="S262" s="615"/>
      <c r="T262" s="615"/>
      <c r="U262" s="615"/>
      <c r="V262" s="615"/>
      <c r="W262" s="615"/>
      <c r="X262" s="615"/>
      <c r="Y262" s="615"/>
      <c r="Z262" s="615"/>
      <c r="AA262" s="615"/>
      <c r="AB262" s="615"/>
      <c r="AC262" s="615"/>
      <c r="AD262" s="615"/>
      <c r="AF262" s="70"/>
      <c r="AG262" s="74">
        <f t="shared" si="50"/>
        <v>21</v>
      </c>
      <c r="AH262" s="74">
        <f t="shared" si="51"/>
        <v>0</v>
      </c>
      <c r="CN262" s="70"/>
      <c r="DS262" s="70"/>
    </row>
    <row r="263" spans="1:123" s="74" customFormat="1" ht="15" customHeight="1" x14ac:dyDescent="0.2">
      <c r="A263" s="76"/>
      <c r="C263" s="85" t="s">
        <v>45</v>
      </c>
      <c r="D263" s="662" t="str">
        <f t="shared" si="49"/>
        <v/>
      </c>
      <c r="E263" s="662"/>
      <c r="F263" s="662"/>
      <c r="G263" s="662"/>
      <c r="H263" s="662"/>
      <c r="I263" s="662"/>
      <c r="J263" s="615"/>
      <c r="K263" s="615"/>
      <c r="L263" s="615"/>
      <c r="M263" s="615"/>
      <c r="N263" s="615"/>
      <c r="O263" s="615"/>
      <c r="P263" s="615"/>
      <c r="Q263" s="615"/>
      <c r="R263" s="615"/>
      <c r="S263" s="615"/>
      <c r="T263" s="615"/>
      <c r="U263" s="615"/>
      <c r="V263" s="615"/>
      <c r="W263" s="615"/>
      <c r="X263" s="615"/>
      <c r="Y263" s="615"/>
      <c r="Z263" s="615"/>
      <c r="AA263" s="615"/>
      <c r="AB263" s="615"/>
      <c r="AC263" s="615"/>
      <c r="AD263" s="615"/>
      <c r="AF263" s="70"/>
      <c r="AG263" s="74">
        <f t="shared" si="50"/>
        <v>21</v>
      </c>
      <c r="AH263" s="74">
        <f t="shared" si="51"/>
        <v>0</v>
      </c>
      <c r="CN263" s="70"/>
      <c r="DS263" s="70"/>
    </row>
    <row r="264" spans="1:123" s="74" customFormat="1" ht="15" customHeight="1" x14ac:dyDescent="0.2">
      <c r="A264" s="76"/>
      <c r="C264" s="85" t="s">
        <v>46</v>
      </c>
      <c r="D264" s="662" t="str">
        <f t="shared" si="49"/>
        <v/>
      </c>
      <c r="E264" s="662"/>
      <c r="F264" s="662"/>
      <c r="G264" s="662"/>
      <c r="H264" s="662"/>
      <c r="I264" s="662"/>
      <c r="J264" s="615"/>
      <c r="K264" s="615"/>
      <c r="L264" s="615"/>
      <c r="M264" s="615"/>
      <c r="N264" s="615"/>
      <c r="O264" s="615"/>
      <c r="P264" s="615"/>
      <c r="Q264" s="615"/>
      <c r="R264" s="615"/>
      <c r="S264" s="615"/>
      <c r="T264" s="615"/>
      <c r="U264" s="615"/>
      <c r="V264" s="615"/>
      <c r="W264" s="615"/>
      <c r="X264" s="615"/>
      <c r="Y264" s="615"/>
      <c r="Z264" s="615"/>
      <c r="AA264" s="615"/>
      <c r="AB264" s="615"/>
      <c r="AC264" s="615"/>
      <c r="AD264" s="615"/>
      <c r="AF264" s="70"/>
      <c r="AG264" s="74">
        <f t="shared" si="50"/>
        <v>21</v>
      </c>
      <c r="AH264" s="74">
        <f t="shared" si="51"/>
        <v>0</v>
      </c>
      <c r="CN264" s="70"/>
      <c r="DS264" s="70"/>
    </row>
    <row r="265" spans="1:123" s="74" customFormat="1" ht="15" customHeight="1" x14ac:dyDescent="0.2">
      <c r="A265" s="76"/>
      <c r="C265" s="85" t="s">
        <v>47</v>
      </c>
      <c r="D265" s="662" t="str">
        <f t="shared" si="49"/>
        <v/>
      </c>
      <c r="E265" s="662"/>
      <c r="F265" s="662"/>
      <c r="G265" s="662"/>
      <c r="H265" s="662"/>
      <c r="I265" s="662"/>
      <c r="J265" s="615"/>
      <c r="K265" s="615"/>
      <c r="L265" s="615"/>
      <c r="M265" s="615"/>
      <c r="N265" s="615"/>
      <c r="O265" s="615"/>
      <c r="P265" s="615"/>
      <c r="Q265" s="615"/>
      <c r="R265" s="615"/>
      <c r="S265" s="615"/>
      <c r="T265" s="615"/>
      <c r="U265" s="615"/>
      <c r="V265" s="615"/>
      <c r="W265" s="615"/>
      <c r="X265" s="615"/>
      <c r="Y265" s="615"/>
      <c r="Z265" s="615"/>
      <c r="AA265" s="615"/>
      <c r="AB265" s="615"/>
      <c r="AC265" s="615"/>
      <c r="AD265" s="615"/>
      <c r="AF265" s="70"/>
      <c r="AG265" s="74">
        <f t="shared" si="50"/>
        <v>21</v>
      </c>
      <c r="AH265" s="74">
        <f t="shared" si="51"/>
        <v>0</v>
      </c>
      <c r="CN265" s="70"/>
      <c r="DS265" s="70"/>
    </row>
    <row r="266" spans="1:123" s="74" customFormat="1" ht="15" customHeight="1" x14ac:dyDescent="0.2">
      <c r="A266" s="76"/>
      <c r="C266" s="85" t="s">
        <v>48</v>
      </c>
      <c r="D266" s="662" t="str">
        <f t="shared" si="49"/>
        <v/>
      </c>
      <c r="E266" s="662"/>
      <c r="F266" s="662"/>
      <c r="G266" s="662"/>
      <c r="H266" s="662"/>
      <c r="I266" s="662"/>
      <c r="J266" s="615"/>
      <c r="K266" s="615"/>
      <c r="L266" s="615"/>
      <c r="M266" s="615"/>
      <c r="N266" s="615"/>
      <c r="O266" s="615"/>
      <c r="P266" s="615"/>
      <c r="Q266" s="615"/>
      <c r="R266" s="615"/>
      <c r="S266" s="615"/>
      <c r="T266" s="615"/>
      <c r="U266" s="615"/>
      <c r="V266" s="615"/>
      <c r="W266" s="615"/>
      <c r="X266" s="615"/>
      <c r="Y266" s="615"/>
      <c r="Z266" s="615"/>
      <c r="AA266" s="615"/>
      <c r="AB266" s="615"/>
      <c r="AC266" s="615"/>
      <c r="AD266" s="615"/>
      <c r="AF266" s="70"/>
      <c r="AG266" s="74">
        <f t="shared" si="50"/>
        <v>21</v>
      </c>
      <c r="AH266" s="74">
        <f t="shared" si="51"/>
        <v>0</v>
      </c>
      <c r="CN266" s="70"/>
      <c r="DS266" s="70"/>
    </row>
    <row r="267" spans="1:123" s="74" customFormat="1" ht="15" customHeight="1" x14ac:dyDescent="0.2">
      <c r="A267" s="76"/>
      <c r="C267" s="85" t="s">
        <v>49</v>
      </c>
      <c r="D267" s="662" t="str">
        <f t="shared" si="49"/>
        <v/>
      </c>
      <c r="E267" s="662"/>
      <c r="F267" s="662"/>
      <c r="G267" s="662"/>
      <c r="H267" s="662"/>
      <c r="I267" s="662"/>
      <c r="J267" s="615"/>
      <c r="K267" s="615"/>
      <c r="L267" s="615"/>
      <c r="M267" s="615"/>
      <c r="N267" s="615"/>
      <c r="O267" s="615"/>
      <c r="P267" s="615"/>
      <c r="Q267" s="615"/>
      <c r="R267" s="615"/>
      <c r="S267" s="615"/>
      <c r="T267" s="615"/>
      <c r="U267" s="615"/>
      <c r="V267" s="615"/>
      <c r="W267" s="615"/>
      <c r="X267" s="615"/>
      <c r="Y267" s="615"/>
      <c r="Z267" s="615"/>
      <c r="AA267" s="615"/>
      <c r="AB267" s="615"/>
      <c r="AC267" s="615"/>
      <c r="AD267" s="615"/>
      <c r="AF267" s="70"/>
      <c r="AG267" s="74">
        <f t="shared" si="50"/>
        <v>21</v>
      </c>
      <c r="AH267" s="74">
        <f t="shared" si="51"/>
        <v>0</v>
      </c>
      <c r="CN267" s="70"/>
      <c r="DS267" s="70"/>
    </row>
    <row r="268" spans="1:123" s="74" customFormat="1" ht="15" customHeight="1" x14ac:dyDescent="0.2">
      <c r="A268" s="76"/>
      <c r="C268" s="85" t="s">
        <v>50</v>
      </c>
      <c r="D268" s="662" t="str">
        <f t="shared" si="49"/>
        <v/>
      </c>
      <c r="E268" s="662"/>
      <c r="F268" s="662"/>
      <c r="G268" s="662"/>
      <c r="H268" s="662"/>
      <c r="I268" s="662"/>
      <c r="J268" s="615"/>
      <c r="K268" s="615"/>
      <c r="L268" s="615"/>
      <c r="M268" s="615"/>
      <c r="N268" s="615"/>
      <c r="O268" s="615"/>
      <c r="P268" s="615"/>
      <c r="Q268" s="615"/>
      <c r="R268" s="615"/>
      <c r="S268" s="615"/>
      <c r="T268" s="615"/>
      <c r="U268" s="615"/>
      <c r="V268" s="615"/>
      <c r="W268" s="615"/>
      <c r="X268" s="615"/>
      <c r="Y268" s="615"/>
      <c r="Z268" s="615"/>
      <c r="AA268" s="615"/>
      <c r="AB268" s="615"/>
      <c r="AC268" s="615"/>
      <c r="AD268" s="615"/>
      <c r="AF268" s="70"/>
      <c r="AG268" s="74">
        <f t="shared" si="50"/>
        <v>21</v>
      </c>
      <c r="AH268" s="74">
        <f t="shared" si="51"/>
        <v>0</v>
      </c>
      <c r="CN268" s="70"/>
      <c r="DS268" s="70"/>
    </row>
    <row r="269" spans="1:123" s="74" customFormat="1" ht="15" customHeight="1" x14ac:dyDescent="0.2">
      <c r="A269" s="76"/>
      <c r="C269" s="85" t="s">
        <v>51</v>
      </c>
      <c r="D269" s="662" t="str">
        <f t="shared" si="49"/>
        <v/>
      </c>
      <c r="E269" s="662"/>
      <c r="F269" s="662"/>
      <c r="G269" s="662"/>
      <c r="H269" s="662"/>
      <c r="I269" s="662"/>
      <c r="J269" s="615"/>
      <c r="K269" s="615"/>
      <c r="L269" s="615"/>
      <c r="M269" s="615"/>
      <c r="N269" s="615"/>
      <c r="O269" s="615"/>
      <c r="P269" s="615"/>
      <c r="Q269" s="615"/>
      <c r="R269" s="615"/>
      <c r="S269" s="615"/>
      <c r="T269" s="615"/>
      <c r="U269" s="615"/>
      <c r="V269" s="615"/>
      <c r="W269" s="615"/>
      <c r="X269" s="615"/>
      <c r="Y269" s="615"/>
      <c r="Z269" s="615"/>
      <c r="AA269" s="615"/>
      <c r="AB269" s="615"/>
      <c r="AC269" s="615"/>
      <c r="AD269" s="615"/>
      <c r="AF269" s="70"/>
      <c r="AG269" s="74">
        <f t="shared" si="50"/>
        <v>21</v>
      </c>
      <c r="AH269" s="74">
        <f t="shared" si="51"/>
        <v>0</v>
      </c>
      <c r="CN269" s="70"/>
      <c r="DS269" s="70"/>
    </row>
    <row r="270" spans="1:123" s="74" customFormat="1" ht="15" customHeight="1" x14ac:dyDescent="0.2">
      <c r="A270" s="76"/>
      <c r="C270" s="85" t="s">
        <v>52</v>
      </c>
      <c r="D270" s="662" t="str">
        <f t="shared" si="49"/>
        <v/>
      </c>
      <c r="E270" s="662"/>
      <c r="F270" s="662"/>
      <c r="G270" s="662"/>
      <c r="H270" s="662"/>
      <c r="I270" s="662"/>
      <c r="J270" s="615"/>
      <c r="K270" s="615"/>
      <c r="L270" s="615"/>
      <c r="M270" s="615"/>
      <c r="N270" s="615"/>
      <c r="O270" s="615"/>
      <c r="P270" s="615"/>
      <c r="Q270" s="615"/>
      <c r="R270" s="615"/>
      <c r="S270" s="615"/>
      <c r="T270" s="615"/>
      <c r="U270" s="615"/>
      <c r="V270" s="615"/>
      <c r="W270" s="615"/>
      <c r="X270" s="615"/>
      <c r="Y270" s="615"/>
      <c r="Z270" s="615"/>
      <c r="AA270" s="615"/>
      <c r="AB270" s="615"/>
      <c r="AC270" s="615"/>
      <c r="AD270" s="615"/>
      <c r="AF270" s="70"/>
      <c r="AG270" s="74">
        <f t="shared" si="50"/>
        <v>21</v>
      </c>
      <c r="AH270" s="74">
        <f t="shared" si="51"/>
        <v>0</v>
      </c>
      <c r="CN270" s="70"/>
      <c r="DS270" s="70"/>
    </row>
    <row r="271" spans="1:123" s="74" customFormat="1" ht="15" customHeight="1" x14ac:dyDescent="0.2">
      <c r="A271" s="76"/>
      <c r="B271" s="599"/>
      <c r="C271" s="599"/>
      <c r="D271" s="599"/>
      <c r="E271" s="599"/>
      <c r="F271" s="599"/>
      <c r="G271" s="599"/>
      <c r="H271" s="599"/>
      <c r="I271" s="599"/>
      <c r="J271" s="599"/>
      <c r="K271" s="599"/>
      <c r="L271" s="599"/>
      <c r="M271" s="599"/>
      <c r="N271" s="599"/>
      <c r="O271" s="599"/>
      <c r="P271" s="599"/>
      <c r="Q271" s="599"/>
      <c r="R271" s="599"/>
      <c r="S271" s="599"/>
      <c r="T271" s="599"/>
      <c r="U271" s="599"/>
      <c r="V271" s="599"/>
      <c r="W271" s="599"/>
      <c r="X271" s="599"/>
      <c r="Y271" s="599"/>
      <c r="Z271" s="599"/>
      <c r="AA271" s="599"/>
      <c r="AB271" s="599"/>
      <c r="AC271" s="599"/>
      <c r="AD271" s="599"/>
      <c r="AF271" s="70"/>
      <c r="AH271" s="74">
        <f>SUM(AH246:AH270)</f>
        <v>0</v>
      </c>
      <c r="CN271" s="70"/>
      <c r="DS271" s="70"/>
    </row>
    <row r="272" spans="1:123" s="74" customFormat="1" ht="15" customHeight="1" x14ac:dyDescent="0.2">
      <c r="A272" s="76"/>
      <c r="B272" s="536" t="str">
        <f>IF(AH271=0,"","Error: Debe completar toda la información requerida.")</f>
        <v/>
      </c>
      <c r="C272" s="536"/>
      <c r="D272" s="536"/>
      <c r="E272" s="536"/>
      <c r="F272" s="536"/>
      <c r="G272" s="536"/>
      <c r="H272" s="536"/>
      <c r="I272" s="536"/>
      <c r="J272" s="536"/>
      <c r="K272" s="536"/>
      <c r="L272" s="536"/>
      <c r="M272" s="536"/>
      <c r="N272" s="536"/>
      <c r="O272" s="536"/>
      <c r="P272" s="536"/>
      <c r="Q272" s="536"/>
      <c r="R272" s="536"/>
      <c r="S272" s="536"/>
      <c r="T272" s="536"/>
      <c r="U272" s="536"/>
      <c r="V272" s="536"/>
      <c r="W272" s="536"/>
      <c r="X272" s="536"/>
      <c r="Y272" s="536"/>
      <c r="Z272" s="536"/>
      <c r="AA272" s="536"/>
      <c r="AB272" s="536"/>
      <c r="AC272" s="536"/>
      <c r="AD272" s="536"/>
      <c r="AF272" s="70"/>
      <c r="CN272" s="70"/>
      <c r="DS272" s="70"/>
    </row>
    <row r="273" spans="1:123" s="74" customFormat="1" ht="15" customHeight="1" x14ac:dyDescent="0.2">
      <c r="A273" s="76"/>
      <c r="B273" s="599"/>
      <c r="C273" s="599"/>
      <c r="D273" s="599"/>
      <c r="E273" s="599"/>
      <c r="F273" s="599"/>
      <c r="G273" s="599"/>
      <c r="H273" s="599"/>
      <c r="I273" s="599"/>
      <c r="J273" s="599"/>
      <c r="K273" s="599"/>
      <c r="L273" s="599"/>
      <c r="M273" s="599"/>
      <c r="N273" s="599"/>
      <c r="O273" s="599"/>
      <c r="P273" s="599"/>
      <c r="Q273" s="599"/>
      <c r="R273" s="599"/>
      <c r="S273" s="599"/>
      <c r="T273" s="599"/>
      <c r="U273" s="599"/>
      <c r="V273" s="599"/>
      <c r="W273" s="599"/>
      <c r="X273" s="599"/>
      <c r="Y273" s="599"/>
      <c r="Z273" s="599"/>
      <c r="AA273" s="599"/>
      <c r="AB273" s="599"/>
      <c r="AC273" s="599"/>
      <c r="AD273" s="599"/>
      <c r="AF273" s="70"/>
      <c r="CN273" s="70"/>
      <c r="DS273" s="70"/>
    </row>
    <row r="274" spans="1:123" s="74" customFormat="1" ht="36" customHeight="1" x14ac:dyDescent="0.2">
      <c r="A274" s="216" t="s">
        <v>106</v>
      </c>
      <c r="B274" s="636" t="s">
        <v>1425</v>
      </c>
      <c r="C274" s="636"/>
      <c r="D274" s="636"/>
      <c r="E274" s="636"/>
      <c r="F274" s="636"/>
      <c r="G274" s="636"/>
      <c r="H274" s="636"/>
      <c r="I274" s="636"/>
      <c r="J274" s="636"/>
      <c r="K274" s="636"/>
      <c r="L274" s="636"/>
      <c r="M274" s="636"/>
      <c r="N274" s="636"/>
      <c r="O274" s="636"/>
      <c r="P274" s="636"/>
      <c r="Q274" s="636"/>
      <c r="R274" s="636"/>
      <c r="S274" s="636"/>
      <c r="T274" s="636"/>
      <c r="U274" s="636"/>
      <c r="V274" s="636"/>
      <c r="W274" s="636"/>
      <c r="X274" s="636"/>
      <c r="Y274" s="636"/>
      <c r="Z274" s="636"/>
      <c r="AA274" s="636"/>
      <c r="AB274" s="636"/>
      <c r="AC274" s="636"/>
      <c r="AD274" s="636"/>
      <c r="AF274" s="70"/>
      <c r="AG274" s="74" t="s">
        <v>2059</v>
      </c>
      <c r="AH274" s="74" t="s">
        <v>2052</v>
      </c>
      <c r="AI274" s="74" t="s">
        <v>2044</v>
      </c>
      <c r="AJ274" s="74" t="s">
        <v>2045</v>
      </c>
      <c r="AK274" s="74" t="s">
        <v>2060</v>
      </c>
      <c r="AL274" s="74" t="s">
        <v>2047</v>
      </c>
      <c r="CN274" s="70"/>
      <c r="DS274" s="70"/>
    </row>
    <row r="275" spans="1:123" s="74" customFormat="1" ht="15" customHeight="1" x14ac:dyDescent="0.2">
      <c r="A275" s="68"/>
      <c r="B275" s="69"/>
      <c r="C275" s="674" t="s">
        <v>1109</v>
      </c>
      <c r="D275" s="674"/>
      <c r="E275" s="674"/>
      <c r="F275" s="674"/>
      <c r="G275" s="674"/>
      <c r="H275" s="674"/>
      <c r="I275" s="674"/>
      <c r="J275" s="674"/>
      <c r="K275" s="674"/>
      <c r="L275" s="674"/>
      <c r="M275" s="674"/>
      <c r="N275" s="674"/>
      <c r="O275" s="674"/>
      <c r="P275" s="674"/>
      <c r="Q275" s="674"/>
      <c r="R275" s="674"/>
      <c r="S275" s="674"/>
      <c r="T275" s="674"/>
      <c r="U275" s="674"/>
      <c r="V275" s="674"/>
      <c r="W275" s="674"/>
      <c r="X275" s="674"/>
      <c r="Y275" s="674"/>
      <c r="Z275" s="674"/>
      <c r="AA275" s="674"/>
      <c r="AB275" s="674"/>
      <c r="AC275" s="674"/>
      <c r="AD275" s="674"/>
      <c r="AF275" s="70"/>
      <c r="AG275" s="74">
        <f>COUNTBLANK(K282:AD306)</f>
        <v>500</v>
      </c>
      <c r="AH275" s="74">
        <v>500</v>
      </c>
      <c r="AI275" s="74">
        <v>250</v>
      </c>
      <c r="AJ275" s="74">
        <f>COUNTBLANK(K282:AD282)</f>
        <v>20</v>
      </c>
      <c r="AK275" s="74">
        <v>20</v>
      </c>
      <c r="AL275" s="74">
        <v>10</v>
      </c>
      <c r="CN275" s="70"/>
      <c r="DS275" s="70"/>
    </row>
    <row r="276" spans="1:123" s="74" customFormat="1" ht="15" customHeight="1" x14ac:dyDescent="0.2">
      <c r="A276" s="68"/>
      <c r="B276" s="69"/>
      <c r="C276" s="606" t="s">
        <v>1115</v>
      </c>
      <c r="D276" s="606"/>
      <c r="E276" s="606"/>
      <c r="F276" s="606"/>
      <c r="G276" s="606"/>
      <c r="H276" s="606"/>
      <c r="I276" s="606"/>
      <c r="J276" s="606"/>
      <c r="K276" s="606"/>
      <c r="L276" s="606"/>
      <c r="M276" s="606"/>
      <c r="N276" s="606"/>
      <c r="O276" s="606"/>
      <c r="P276" s="606"/>
      <c r="Q276" s="606"/>
      <c r="R276" s="606"/>
      <c r="S276" s="606"/>
      <c r="T276" s="606"/>
      <c r="U276" s="606"/>
      <c r="V276" s="606"/>
      <c r="W276" s="606"/>
      <c r="X276" s="606"/>
      <c r="Y276" s="606"/>
      <c r="Z276" s="606"/>
      <c r="AA276" s="606"/>
      <c r="AB276" s="606"/>
      <c r="AC276" s="606"/>
      <c r="AD276" s="606"/>
      <c r="AF276" s="70"/>
      <c r="CN276" s="70"/>
      <c r="DS276" s="70"/>
    </row>
    <row r="277" spans="1:123" s="74" customFormat="1" ht="24" customHeight="1" x14ac:dyDescent="0.2">
      <c r="A277" s="68"/>
      <c r="B277" s="69"/>
      <c r="C277" s="606" t="s">
        <v>1428</v>
      </c>
      <c r="D277" s="606"/>
      <c r="E277" s="606"/>
      <c r="F277" s="606"/>
      <c r="G277" s="606"/>
      <c r="H277" s="606"/>
      <c r="I277" s="606"/>
      <c r="J277" s="606"/>
      <c r="K277" s="606"/>
      <c r="L277" s="606"/>
      <c r="M277" s="606"/>
      <c r="N277" s="606"/>
      <c r="O277" s="606"/>
      <c r="P277" s="606"/>
      <c r="Q277" s="606"/>
      <c r="R277" s="606"/>
      <c r="S277" s="606"/>
      <c r="T277" s="606"/>
      <c r="U277" s="606"/>
      <c r="V277" s="606"/>
      <c r="W277" s="606"/>
      <c r="X277" s="606"/>
      <c r="Y277" s="606"/>
      <c r="Z277" s="606"/>
      <c r="AA277" s="606"/>
      <c r="AB277" s="606"/>
      <c r="AC277" s="606"/>
      <c r="AD277" s="606"/>
      <c r="AF277" s="70"/>
      <c r="CN277" s="70"/>
      <c r="DS277" s="70"/>
    </row>
    <row r="278" spans="1:123" s="74" customFormat="1" ht="15" customHeight="1" x14ac:dyDescent="0.2">
      <c r="A278" s="76"/>
      <c r="AF278" s="70"/>
      <c r="CN278" s="70"/>
      <c r="DS278" s="70"/>
    </row>
    <row r="279" spans="1:123" s="74" customFormat="1" ht="15" customHeight="1" x14ac:dyDescent="0.2">
      <c r="A279" s="76"/>
      <c r="C279" s="608" t="s">
        <v>220</v>
      </c>
      <c r="D279" s="608"/>
      <c r="E279" s="608"/>
      <c r="F279" s="608"/>
      <c r="G279" s="608"/>
      <c r="H279" s="608"/>
      <c r="I279" s="608"/>
      <c r="J279" s="608"/>
      <c r="K279" s="502" t="s">
        <v>1427</v>
      </c>
      <c r="L279" s="937"/>
      <c r="M279" s="937"/>
      <c r="N279" s="937"/>
      <c r="O279" s="937"/>
      <c r="P279" s="937"/>
      <c r="Q279" s="937"/>
      <c r="R279" s="937"/>
      <c r="S279" s="937"/>
      <c r="T279" s="937"/>
      <c r="U279" s="937"/>
      <c r="V279" s="937"/>
      <c r="W279" s="937"/>
      <c r="X279" s="937"/>
      <c r="Y279" s="937"/>
      <c r="Z279" s="937"/>
      <c r="AA279" s="937"/>
      <c r="AB279" s="937"/>
      <c r="AC279" s="937"/>
      <c r="AD279" s="503"/>
      <c r="AF279" s="70"/>
      <c r="CN279" s="70"/>
      <c r="DS279" s="70"/>
    </row>
    <row r="280" spans="1:123" s="74" customFormat="1" ht="15" customHeight="1" x14ac:dyDescent="0.2">
      <c r="A280" s="76"/>
      <c r="C280" s="608"/>
      <c r="D280" s="608"/>
      <c r="E280" s="608"/>
      <c r="F280" s="608"/>
      <c r="G280" s="608"/>
      <c r="H280" s="608"/>
      <c r="I280" s="608"/>
      <c r="J280" s="608"/>
      <c r="K280" s="941" t="s">
        <v>80</v>
      </c>
      <c r="L280" s="942"/>
      <c r="M280" s="945" t="s">
        <v>109</v>
      </c>
      <c r="N280" s="946"/>
      <c r="O280" s="945" t="s">
        <v>110</v>
      </c>
      <c r="P280" s="946"/>
      <c r="Q280" s="480" t="s">
        <v>1426</v>
      </c>
      <c r="R280" s="481"/>
      <c r="S280" s="481"/>
      <c r="T280" s="481"/>
      <c r="U280" s="481"/>
      <c r="V280" s="481"/>
      <c r="W280" s="481"/>
      <c r="X280" s="481"/>
      <c r="Y280" s="481"/>
      <c r="Z280" s="481"/>
      <c r="AA280" s="481"/>
      <c r="AB280" s="481"/>
      <c r="AC280" s="481"/>
      <c r="AD280" s="482"/>
      <c r="AF280" s="70"/>
      <c r="AH280" s="94"/>
      <c r="AI280" s="598" t="s">
        <v>80</v>
      </c>
      <c r="AJ280" s="598"/>
      <c r="AK280" s="598"/>
      <c r="AL280" s="598"/>
      <c r="AM280" s="598" t="s">
        <v>1426</v>
      </c>
      <c r="AN280" s="598"/>
      <c r="AO280" s="598"/>
      <c r="AP280" s="598"/>
      <c r="AQ280" s="598"/>
      <c r="AR280" s="598"/>
      <c r="AS280" s="598"/>
      <c r="AT280" s="598"/>
      <c r="AU280" s="598"/>
      <c r="AV280" s="94"/>
      <c r="CN280" s="70"/>
      <c r="DS280" s="70"/>
    </row>
    <row r="281" spans="1:123" s="74" customFormat="1" ht="113.25" customHeight="1" x14ac:dyDescent="0.2">
      <c r="A281" s="76"/>
      <c r="C281" s="608"/>
      <c r="D281" s="608"/>
      <c r="E281" s="608"/>
      <c r="F281" s="608"/>
      <c r="G281" s="608"/>
      <c r="H281" s="608"/>
      <c r="I281" s="608"/>
      <c r="J281" s="608"/>
      <c r="K281" s="943"/>
      <c r="L281" s="944"/>
      <c r="M281" s="947"/>
      <c r="N281" s="948"/>
      <c r="O281" s="947"/>
      <c r="P281" s="948"/>
      <c r="Q281" s="667" t="s">
        <v>111</v>
      </c>
      <c r="R281" s="818"/>
      <c r="S281" s="667" t="s">
        <v>112</v>
      </c>
      <c r="T281" s="818"/>
      <c r="U281" s="667" t="s">
        <v>113</v>
      </c>
      <c r="V281" s="818"/>
      <c r="W281" s="667" t="s">
        <v>114</v>
      </c>
      <c r="X281" s="818"/>
      <c r="Y281" s="667" t="s">
        <v>1113</v>
      </c>
      <c r="Z281" s="818"/>
      <c r="AA281" s="667" t="s">
        <v>1114</v>
      </c>
      <c r="AB281" s="818"/>
      <c r="AC281" s="895" t="s">
        <v>1112</v>
      </c>
      <c r="AD281" s="896"/>
      <c r="AF281" s="70"/>
      <c r="AG281" s="249" t="s">
        <v>2032</v>
      </c>
      <c r="AH281" s="248" t="s">
        <v>2035</v>
      </c>
      <c r="AI281" s="248" t="s">
        <v>80</v>
      </c>
      <c r="AJ281" s="248" t="s">
        <v>2029</v>
      </c>
      <c r="AK281" s="248" t="s">
        <v>2061</v>
      </c>
      <c r="AL281" s="248" t="s">
        <v>2062</v>
      </c>
      <c r="AM281" s="248" t="s">
        <v>2029</v>
      </c>
      <c r="AN281" s="248" t="s">
        <v>2061</v>
      </c>
      <c r="AO281" s="248" t="s">
        <v>111</v>
      </c>
      <c r="AP281" s="248" t="s">
        <v>112</v>
      </c>
      <c r="AQ281" s="248" t="s">
        <v>113</v>
      </c>
      <c r="AR281" s="248" t="s">
        <v>114</v>
      </c>
      <c r="AS281" s="248" t="s">
        <v>2090</v>
      </c>
      <c r="AT281" s="248" t="s">
        <v>2091</v>
      </c>
      <c r="AU281" s="248" t="s">
        <v>1112</v>
      </c>
      <c r="AV281" s="248" t="s">
        <v>2077</v>
      </c>
      <c r="AX281" s="304" t="s">
        <v>80</v>
      </c>
      <c r="AY281" s="304" t="s">
        <v>2078</v>
      </c>
      <c r="AZ281" s="305" t="s">
        <v>2077</v>
      </c>
      <c r="CN281" s="70"/>
      <c r="DS281" s="70"/>
    </row>
    <row r="282" spans="1:123" s="74" customFormat="1" ht="15" customHeight="1" x14ac:dyDescent="0.2">
      <c r="A282" s="76"/>
      <c r="C282" s="87" t="s">
        <v>28</v>
      </c>
      <c r="D282" s="938" t="str">
        <f>IF(D40="","",D40)</f>
        <v/>
      </c>
      <c r="E282" s="939"/>
      <c r="F282" s="939"/>
      <c r="G282" s="939"/>
      <c r="H282" s="939"/>
      <c r="I282" s="939"/>
      <c r="J282" s="940"/>
      <c r="K282" s="949"/>
      <c r="L282" s="949"/>
      <c r="M282" s="949"/>
      <c r="N282" s="950"/>
      <c r="O282" s="949"/>
      <c r="P282" s="950"/>
      <c r="Q282" s="931"/>
      <c r="R282" s="764"/>
      <c r="S282" s="931"/>
      <c r="T282" s="764"/>
      <c r="U282" s="931"/>
      <c r="V282" s="764"/>
      <c r="W282" s="931"/>
      <c r="X282" s="764"/>
      <c r="Y282" s="931"/>
      <c r="Z282" s="764"/>
      <c r="AA282" s="931"/>
      <c r="AB282" s="764"/>
      <c r="AC282" s="931"/>
      <c r="AD282" s="764"/>
      <c r="AF282" s="70"/>
      <c r="AG282" s="74">
        <f>COUNTBLANK(K282:AD282)</f>
        <v>20</v>
      </c>
      <c r="AH282" s="74">
        <f>IF($AG$275=$AH$275,0,IF(AND(D282&lt;&gt;"",AG282=$AL$275),0,IF(AND(D282="",AG282=$AK$275),0,1)))</f>
        <v>0</v>
      </c>
      <c r="AI282" s="74">
        <f>K282</f>
        <v>0</v>
      </c>
      <c r="AJ282" s="74">
        <f t="shared" ref="AJ282:AJ306" si="52">COUNTIF(M282:P282,"NS")</f>
        <v>0</v>
      </c>
      <c r="AK282" s="74">
        <f t="shared" ref="AK282:AK306" si="53">SUM(M282:P282)</f>
        <v>0</v>
      </c>
      <c r="AL282" s="74">
        <f>IF($AG$275=$AH$275,0,IF(
OR(
AND(AI282=0,AJ282&gt;0),
AND(AI282="NS",AK282&gt;0),
AND(AI282="NS",AK282=0,AJ282=0)),1,
IF(OR(
AND(AJ282&gt;=2,AK282&lt;AI282),
AND(AI282="NS",AK282=0,AJ282&gt;0),
AI282=AK282),0,1)))</f>
        <v>0</v>
      </c>
      <c r="AM282" s="74">
        <f>COUNTIF(Q282:AD282,"NS")</f>
        <v>0</v>
      </c>
      <c r="AN282" s="74">
        <f>SUM(Q282:AD282)</f>
        <v>0</v>
      </c>
      <c r="AO282" s="74">
        <f>IF($AG$275=$AH$275,0,
IF(OR(
AND(OR($AM282&gt;0,$AN282&gt;0),$AI282&lt;&gt;0,Q282="NS"),
AND(OR($AM282&gt;0,$AN282&gt;0),$AI282&lt;&gt;0,Q282=0),
AND(OR($AM282&gt;0,$AN282&gt;0),$AI282&lt;&gt;0,Q282&lt;=$AI282),
AND($AI282=0,Q282=0)),0,1))</f>
        <v>0</v>
      </c>
      <c r="AP282" s="74">
        <f>IF($AG$275=$AH$275,0,
IF(OR(
AND(OR($AM282&gt;0,$AN282&gt;0),$AI282&lt;&gt;0,S282="NS"),
AND(OR($AM282&gt;0,$AN282&gt;0),$AI282&lt;&gt;0,S282=0),
AND(OR($AM282&gt;0,$AN282&gt;0),$AI282&lt;&gt;0,S282&lt;=$AI282),
AND($AI282=0,S282=0)),0,1))</f>
        <v>0</v>
      </c>
      <c r="AQ282" s="74">
        <f>IF($AG$275=$AH$275,0,
IF(OR(
AND(OR($AM282&gt;0,$AN282&gt;0),$AI282&lt;&gt;0,U282="NS"),
AND(OR($AM282&gt;0,$AN282&gt;0),$AI282&lt;&gt;0,U282=0),
AND(OR($AM282&gt;0,$AN282&gt;0),$AI282&lt;&gt;0,U282&lt;=$AI282),
AND($AI282=0,U282=0)),0,1))</f>
        <v>0</v>
      </c>
      <c r="AR282" s="74">
        <f>IF($AG$275=$AH$275,0,
IF(OR(
AND(OR($AM282&gt;0,$AN282&gt;0),$AI282&lt;&gt;0,W282="NS"),
AND(OR($AM282&gt;0,$AN282&gt;0),$AI282&lt;&gt;0,W282=0),
AND(OR($AM282&gt;0,$AN282&gt;0),$AI282&lt;&gt;0,W282&lt;=$AI282),
AND($AI282=0,W282=0)),0,1))</f>
        <v>0</v>
      </c>
      <c r="AS282" s="74">
        <f>IF($AG$275=$AH$275,0,
IF(OR(
AND(OR($AM282&gt;0,$AN282&gt;0),$AI282&lt;&gt;0,Y282="NS"),
AND(OR($AM282&gt;0,$AN282&gt;0),$AI282&lt;&gt;0,Y282=0),
AND(OR($AM282&gt;0,$AN282&gt;0),$AI282&lt;&gt;0,Y282&lt;=$AI282),
AND($AI282=0,Y282=0)),0,1))</f>
        <v>0</v>
      </c>
      <c r="AT282" s="74">
        <f>IF($AG$275=$AH$275,0,
IF(OR(
AND(OR($AM282&gt;0,$AN282&gt;0),$AI282&lt;&gt;0,AA282="NS"),
AND(OR($AM282&gt;0,$AN282&gt;0),$AI282&lt;&gt;0,AA282=0),
AND(OR($AM282&gt;0,$AN282&gt;0),$AI282&lt;&gt;0,AA282&lt;=$AI282),
AND($AI282=0,AA282=0)),0,1))</f>
        <v>0</v>
      </c>
      <c r="AU282" s="74">
        <f t="shared" ref="AU282:AU306" si="54">IF($AG$275=$AH$275,0,
IF(OR(
AND(OR($AM282&gt;0,$AN282&gt;0),$AI282&lt;&gt;0,AC282="NS"),
AND(OR($AM282&gt;0,$AN282&gt;0),$AI282&lt;&gt;0,AC282=0),
AND(OR($AM282&gt;0,$AN282&gt;0),$AI282&lt;&gt;0,AC282&lt;=$AI282),
AND($AI282=0,AC282=0)),0,1))</f>
        <v>0</v>
      </c>
      <c r="AV282" s="74">
        <f t="shared" ref="AV282:AV306" si="55">SUM(AO282:AU282)</f>
        <v>0</v>
      </c>
      <c r="AX282" s="305">
        <f>AI282</f>
        <v>0</v>
      </c>
      <c r="AY282" s="305">
        <f>IF(AND(SUM(Q282:AD282)=0,COUNTIF(Q282:AD282,"NS")&gt;0),"NS",SUM(Q282:AD282))</f>
        <v>0</v>
      </c>
      <c r="AZ282" s="305">
        <f>IF(AND(AY282=0,AX282&lt;&gt;0),1,IF(AX282&lt;=AY282,0,IF(AND(AY282="NS",AX282&gt;0),0,1)))</f>
        <v>0</v>
      </c>
      <c r="CN282" s="70"/>
      <c r="DS282" s="70"/>
    </row>
    <row r="283" spans="1:123" s="74" customFormat="1" ht="15" customHeight="1" x14ac:dyDescent="0.2">
      <c r="A283" s="76"/>
      <c r="C283" s="98" t="s">
        <v>29</v>
      </c>
      <c r="D283" s="938" t="str">
        <f t="shared" ref="D283:D306" si="56">IF(D41="","",D41)</f>
        <v/>
      </c>
      <c r="E283" s="939"/>
      <c r="F283" s="939"/>
      <c r="G283" s="939"/>
      <c r="H283" s="939"/>
      <c r="I283" s="939"/>
      <c r="J283" s="940"/>
      <c r="K283" s="694"/>
      <c r="L283" s="694"/>
      <c r="M283" s="694"/>
      <c r="N283" s="615"/>
      <c r="O283" s="694"/>
      <c r="P283" s="615"/>
      <c r="Q283" s="694"/>
      <c r="R283" s="615"/>
      <c r="S283" s="694"/>
      <c r="T283" s="615"/>
      <c r="U283" s="694"/>
      <c r="V283" s="615"/>
      <c r="W283" s="694"/>
      <c r="X283" s="615"/>
      <c r="Y283" s="694"/>
      <c r="Z283" s="615"/>
      <c r="AA283" s="694"/>
      <c r="AB283" s="615"/>
      <c r="AC283" s="694"/>
      <c r="AD283" s="615"/>
      <c r="AF283" s="70"/>
      <c r="AG283" s="74">
        <f t="shared" ref="AG283:AG306" si="57">COUNTBLANK(K283:AD283)</f>
        <v>20</v>
      </c>
      <c r="AH283" s="74">
        <f t="shared" ref="AH283:AH306" si="58">IF($AG$275=$AH$275,0,IF(AND(D283&lt;&gt;"",AG283=$AL$275),0,IF(AND(D283="",AG283=$AK$275),0,1)))</f>
        <v>0</v>
      </c>
      <c r="AI283" s="74">
        <f t="shared" ref="AI283:AI306" si="59">K283</f>
        <v>0</v>
      </c>
      <c r="AJ283" s="74">
        <f t="shared" si="52"/>
        <v>0</v>
      </c>
      <c r="AK283" s="74">
        <f t="shared" si="53"/>
        <v>0</v>
      </c>
      <c r="AL283" s="74">
        <f t="shared" ref="AL283:AL306" si="60">IF($AG$275=$AH$275,0,IF(
OR(
AND(AI283=0,AJ283&gt;0),
AND(AI283="NS",AK283&gt;0),
AND(AI283="NS",AK283=0,AJ283=0)),1,
IF(OR(
AND(AJ283&gt;=2,AK283&lt;AI283),
AND(AI283="NS",AK283=0,AJ283&gt;0),
AI283=AK283),0,1)))</f>
        <v>0</v>
      </c>
      <c r="AM283" s="74">
        <f t="shared" ref="AM283:AM306" si="61">COUNTIF(Q283:AD283,"NS")</f>
        <v>0</v>
      </c>
      <c r="AN283" s="74">
        <f t="shared" ref="AN283:AN306" si="62">SUM(Q283:AD283)</f>
        <v>0</v>
      </c>
      <c r="AO283" s="74">
        <f t="shared" ref="AO283:AO306" si="63">IF($AG$275=$AH$275,0,
IF(OR(
AND(OR($AM283&gt;0,$AN283&gt;0),$AI283&lt;&gt;0,Q283="NS"),
AND(OR($AM283&gt;0,$AN283&gt;0),$AI283&lt;&gt;0,Q283=0),
AND(OR($AM283&gt;0,$AN283&gt;0),$AI283&lt;&gt;0,Q283&lt;=$AI283),
AND($AI283=0,Q283=0)),0,1))</f>
        <v>0</v>
      </c>
      <c r="AP283" s="74">
        <f t="shared" ref="AP283:AP306" si="64">IF($AG$275=$AH$275,0,
IF(OR(
AND(OR($AM283&gt;0,$AN283&gt;0),$AI283&lt;&gt;0,S283="NS"),
AND(OR($AM283&gt;0,$AN283&gt;0),$AI283&lt;&gt;0,S283=0),
AND(OR($AM283&gt;0,$AN283&gt;0),$AI283&lt;&gt;0,S283&lt;=$AI283),
AND($AI283=0,S283=0)),0,1))</f>
        <v>0</v>
      </c>
      <c r="AQ283" s="74">
        <f t="shared" ref="AQ283:AQ306" si="65">IF($AG$275=$AH$275,0,
IF(OR(
AND(OR($AM283&gt;0,$AN283&gt;0),$AI283&lt;&gt;0,U283="NS"),
AND(OR($AM283&gt;0,$AN283&gt;0),$AI283&lt;&gt;0,U283=0),
AND(OR($AM283&gt;0,$AN283&gt;0),$AI283&lt;&gt;0,U283&lt;=$AI283),
AND($AI283=0,U283=0)),0,1))</f>
        <v>0</v>
      </c>
      <c r="AR283" s="74">
        <f t="shared" ref="AR283:AR306" si="66">IF($AG$275=$AH$275,0,
IF(OR(
AND(OR($AM283&gt;0,$AN283&gt;0),$AI283&lt;&gt;0,W283="NS"),
AND(OR($AM283&gt;0,$AN283&gt;0),$AI283&lt;&gt;0,W283=0),
AND(OR($AM283&gt;0,$AN283&gt;0),$AI283&lt;&gt;0,W283&lt;=$AI283),
AND($AI283=0,W283=0)),0,1))</f>
        <v>0</v>
      </c>
      <c r="AS283" s="74">
        <f t="shared" ref="AS283:AS306" si="67">IF($AG$275=$AH$275,0,
IF(OR(
AND(OR($AM283&gt;0,$AN283&gt;0),$AI283&lt;&gt;0,Y283="NS"),
AND(OR($AM283&gt;0,$AN283&gt;0),$AI283&lt;&gt;0,Y283=0),
AND(OR($AM283&gt;0,$AN283&gt;0),$AI283&lt;&gt;0,Y283&lt;=$AI283),
AND($AI283=0,Y283=0)),0,1))</f>
        <v>0</v>
      </c>
      <c r="AT283" s="74">
        <f t="shared" ref="AT283:AT306" si="68">IF($AG$275=$AH$275,0,
IF(OR(
AND(OR($AM283&gt;0,$AN283&gt;0),$AI283&lt;&gt;0,AA283="NS"),
AND(OR($AM283&gt;0,$AN283&gt;0),$AI283&lt;&gt;0,AA283=0),
AND(OR($AM283&gt;0,$AN283&gt;0),$AI283&lt;&gt;0,AA283&lt;=$AI283),
AND($AI283=0,AA283=0)),0,1))</f>
        <v>0</v>
      </c>
      <c r="AU283" s="74">
        <f t="shared" si="54"/>
        <v>0</v>
      </c>
      <c r="AV283" s="74">
        <f t="shared" si="55"/>
        <v>0</v>
      </c>
      <c r="AX283" s="305">
        <f t="shared" ref="AX283:AX306" si="69">AI283</f>
        <v>0</v>
      </c>
      <c r="AY283" s="305">
        <f t="shared" ref="AY283:AY306" si="70">IF(AND(SUM(Q283:AD283)=0,COUNTIF(Q283:AD283,"NS")&gt;0),"NS",SUM(Q283:AD283))</f>
        <v>0</v>
      </c>
      <c r="AZ283" s="305">
        <f t="shared" ref="AZ283:AZ306" si="71">IF(AND(AY283=0,AX283&lt;&gt;0),1,IF(AX283&lt;=AY283,0,IF(AND(AY283="NS",AX283&gt;0),0,1)))</f>
        <v>0</v>
      </c>
      <c r="CN283" s="70"/>
      <c r="DS283" s="70"/>
    </row>
    <row r="284" spans="1:123" s="74" customFormat="1" ht="15" customHeight="1" x14ac:dyDescent="0.2">
      <c r="A284" s="76"/>
      <c r="C284" s="98" t="s">
        <v>30</v>
      </c>
      <c r="D284" s="938" t="str">
        <f t="shared" si="56"/>
        <v/>
      </c>
      <c r="E284" s="939"/>
      <c r="F284" s="939"/>
      <c r="G284" s="939"/>
      <c r="H284" s="939"/>
      <c r="I284" s="939"/>
      <c r="J284" s="940"/>
      <c r="K284" s="694"/>
      <c r="L284" s="694"/>
      <c r="M284" s="694"/>
      <c r="N284" s="615"/>
      <c r="O284" s="694"/>
      <c r="P284" s="615"/>
      <c r="Q284" s="694"/>
      <c r="R284" s="615"/>
      <c r="S284" s="694"/>
      <c r="T284" s="615"/>
      <c r="U284" s="694"/>
      <c r="V284" s="615"/>
      <c r="W284" s="694"/>
      <c r="X284" s="615"/>
      <c r="Y284" s="694"/>
      <c r="Z284" s="615"/>
      <c r="AA284" s="694"/>
      <c r="AB284" s="615"/>
      <c r="AC284" s="694"/>
      <c r="AD284" s="615"/>
      <c r="AF284" s="70"/>
      <c r="AG284" s="74">
        <f t="shared" si="57"/>
        <v>20</v>
      </c>
      <c r="AH284" s="74">
        <f t="shared" si="58"/>
        <v>0</v>
      </c>
      <c r="AI284" s="74">
        <f t="shared" si="59"/>
        <v>0</v>
      </c>
      <c r="AJ284" s="74">
        <f t="shared" si="52"/>
        <v>0</v>
      </c>
      <c r="AK284" s="74">
        <f t="shared" si="53"/>
        <v>0</v>
      </c>
      <c r="AL284" s="74">
        <f t="shared" si="60"/>
        <v>0</v>
      </c>
      <c r="AM284" s="74">
        <f t="shared" si="61"/>
        <v>0</v>
      </c>
      <c r="AN284" s="74">
        <f t="shared" si="62"/>
        <v>0</v>
      </c>
      <c r="AO284" s="74">
        <f t="shared" si="63"/>
        <v>0</v>
      </c>
      <c r="AP284" s="74">
        <f t="shared" si="64"/>
        <v>0</v>
      </c>
      <c r="AQ284" s="74">
        <f t="shared" si="65"/>
        <v>0</v>
      </c>
      <c r="AR284" s="74">
        <f t="shared" si="66"/>
        <v>0</v>
      </c>
      <c r="AS284" s="74">
        <f t="shared" si="67"/>
        <v>0</v>
      </c>
      <c r="AT284" s="74">
        <f t="shared" si="68"/>
        <v>0</v>
      </c>
      <c r="AU284" s="74">
        <f t="shared" si="54"/>
        <v>0</v>
      </c>
      <c r="AV284" s="74">
        <f t="shared" si="55"/>
        <v>0</v>
      </c>
      <c r="AX284" s="305">
        <f t="shared" si="69"/>
        <v>0</v>
      </c>
      <c r="AY284" s="305">
        <f t="shared" si="70"/>
        <v>0</v>
      </c>
      <c r="AZ284" s="305">
        <f t="shared" si="71"/>
        <v>0</v>
      </c>
      <c r="CN284" s="70"/>
      <c r="DS284" s="70"/>
    </row>
    <row r="285" spans="1:123" s="74" customFormat="1" ht="15" customHeight="1" x14ac:dyDescent="0.2">
      <c r="A285" s="76"/>
      <c r="C285" s="98" t="s">
        <v>31</v>
      </c>
      <c r="D285" s="938" t="str">
        <f t="shared" si="56"/>
        <v/>
      </c>
      <c r="E285" s="939"/>
      <c r="F285" s="939"/>
      <c r="G285" s="939"/>
      <c r="H285" s="939"/>
      <c r="I285" s="939"/>
      <c r="J285" s="940"/>
      <c r="K285" s="694"/>
      <c r="L285" s="694"/>
      <c r="M285" s="694"/>
      <c r="N285" s="615"/>
      <c r="O285" s="694"/>
      <c r="P285" s="615"/>
      <c r="Q285" s="694"/>
      <c r="R285" s="615"/>
      <c r="S285" s="694"/>
      <c r="T285" s="615"/>
      <c r="U285" s="694"/>
      <c r="V285" s="615"/>
      <c r="W285" s="694"/>
      <c r="X285" s="615"/>
      <c r="Y285" s="694"/>
      <c r="Z285" s="615"/>
      <c r="AA285" s="694"/>
      <c r="AB285" s="615"/>
      <c r="AC285" s="694"/>
      <c r="AD285" s="615"/>
      <c r="AF285" s="70"/>
      <c r="AG285" s="74">
        <f t="shared" si="57"/>
        <v>20</v>
      </c>
      <c r="AH285" s="74">
        <f t="shared" si="58"/>
        <v>0</v>
      </c>
      <c r="AI285" s="74">
        <f t="shared" si="59"/>
        <v>0</v>
      </c>
      <c r="AJ285" s="74">
        <f t="shared" si="52"/>
        <v>0</v>
      </c>
      <c r="AK285" s="74">
        <f t="shared" si="53"/>
        <v>0</v>
      </c>
      <c r="AL285" s="74">
        <f t="shared" si="60"/>
        <v>0</v>
      </c>
      <c r="AM285" s="74">
        <f t="shared" si="61"/>
        <v>0</v>
      </c>
      <c r="AN285" s="74">
        <f t="shared" si="62"/>
        <v>0</v>
      </c>
      <c r="AO285" s="74">
        <f t="shared" si="63"/>
        <v>0</v>
      </c>
      <c r="AP285" s="74">
        <f t="shared" si="64"/>
        <v>0</v>
      </c>
      <c r="AQ285" s="74">
        <f t="shared" si="65"/>
        <v>0</v>
      </c>
      <c r="AR285" s="74">
        <f t="shared" si="66"/>
        <v>0</v>
      </c>
      <c r="AS285" s="74">
        <f t="shared" si="67"/>
        <v>0</v>
      </c>
      <c r="AT285" s="74">
        <f t="shared" si="68"/>
        <v>0</v>
      </c>
      <c r="AU285" s="74">
        <f t="shared" si="54"/>
        <v>0</v>
      </c>
      <c r="AV285" s="74">
        <f t="shared" si="55"/>
        <v>0</v>
      </c>
      <c r="AX285" s="305">
        <f t="shared" si="69"/>
        <v>0</v>
      </c>
      <c r="AY285" s="305">
        <f t="shared" si="70"/>
        <v>0</v>
      </c>
      <c r="AZ285" s="305">
        <f t="shared" si="71"/>
        <v>0</v>
      </c>
      <c r="CN285" s="70"/>
      <c r="DS285" s="70"/>
    </row>
    <row r="286" spans="1:123" s="74" customFormat="1" ht="15" customHeight="1" x14ac:dyDescent="0.2">
      <c r="A286" s="76"/>
      <c r="C286" s="98" t="s">
        <v>32</v>
      </c>
      <c r="D286" s="938" t="str">
        <f t="shared" si="56"/>
        <v/>
      </c>
      <c r="E286" s="939"/>
      <c r="F286" s="939"/>
      <c r="G286" s="939"/>
      <c r="H286" s="939"/>
      <c r="I286" s="939"/>
      <c r="J286" s="940"/>
      <c r="K286" s="694"/>
      <c r="L286" s="694"/>
      <c r="M286" s="694"/>
      <c r="N286" s="615"/>
      <c r="O286" s="694"/>
      <c r="P286" s="615"/>
      <c r="Q286" s="694"/>
      <c r="R286" s="615"/>
      <c r="S286" s="694"/>
      <c r="T286" s="615"/>
      <c r="U286" s="694"/>
      <c r="V286" s="615"/>
      <c r="W286" s="694"/>
      <c r="X286" s="615"/>
      <c r="Y286" s="694"/>
      <c r="Z286" s="615"/>
      <c r="AA286" s="694"/>
      <c r="AB286" s="615"/>
      <c r="AC286" s="694"/>
      <c r="AD286" s="615"/>
      <c r="AF286" s="70"/>
      <c r="AG286" s="74">
        <f t="shared" si="57"/>
        <v>20</v>
      </c>
      <c r="AH286" s="74">
        <f t="shared" si="58"/>
        <v>0</v>
      </c>
      <c r="AI286" s="74">
        <f t="shared" si="59"/>
        <v>0</v>
      </c>
      <c r="AJ286" s="74">
        <f t="shared" si="52"/>
        <v>0</v>
      </c>
      <c r="AK286" s="74">
        <f t="shared" si="53"/>
        <v>0</v>
      </c>
      <c r="AL286" s="74">
        <f t="shared" si="60"/>
        <v>0</v>
      </c>
      <c r="AM286" s="74">
        <f t="shared" si="61"/>
        <v>0</v>
      </c>
      <c r="AN286" s="74">
        <f t="shared" si="62"/>
        <v>0</v>
      </c>
      <c r="AO286" s="74">
        <f t="shared" si="63"/>
        <v>0</v>
      </c>
      <c r="AP286" s="74">
        <f t="shared" si="64"/>
        <v>0</v>
      </c>
      <c r="AQ286" s="74">
        <f t="shared" si="65"/>
        <v>0</v>
      </c>
      <c r="AR286" s="74">
        <f t="shared" si="66"/>
        <v>0</v>
      </c>
      <c r="AS286" s="74">
        <f t="shared" si="67"/>
        <v>0</v>
      </c>
      <c r="AT286" s="74">
        <f t="shared" si="68"/>
        <v>0</v>
      </c>
      <c r="AU286" s="74">
        <f t="shared" si="54"/>
        <v>0</v>
      </c>
      <c r="AV286" s="74">
        <f t="shared" si="55"/>
        <v>0</v>
      </c>
      <c r="AX286" s="305">
        <f t="shared" si="69"/>
        <v>0</v>
      </c>
      <c r="AY286" s="305">
        <f t="shared" si="70"/>
        <v>0</v>
      </c>
      <c r="AZ286" s="305">
        <f t="shared" si="71"/>
        <v>0</v>
      </c>
      <c r="CN286" s="70"/>
      <c r="DS286" s="70"/>
    </row>
    <row r="287" spans="1:123" s="74" customFormat="1" ht="15" customHeight="1" x14ac:dyDescent="0.2">
      <c r="A287" s="76"/>
      <c r="C287" s="98" t="s">
        <v>33</v>
      </c>
      <c r="D287" s="938" t="str">
        <f t="shared" si="56"/>
        <v/>
      </c>
      <c r="E287" s="939"/>
      <c r="F287" s="939"/>
      <c r="G287" s="939"/>
      <c r="H287" s="939"/>
      <c r="I287" s="939"/>
      <c r="J287" s="940"/>
      <c r="K287" s="694"/>
      <c r="L287" s="694"/>
      <c r="M287" s="694"/>
      <c r="N287" s="615"/>
      <c r="O287" s="694"/>
      <c r="P287" s="615"/>
      <c r="Q287" s="694"/>
      <c r="R287" s="615"/>
      <c r="S287" s="694"/>
      <c r="T287" s="615"/>
      <c r="U287" s="694"/>
      <c r="V287" s="615"/>
      <c r="W287" s="694"/>
      <c r="X287" s="615"/>
      <c r="Y287" s="694"/>
      <c r="Z287" s="615"/>
      <c r="AA287" s="694"/>
      <c r="AB287" s="615"/>
      <c r="AC287" s="694"/>
      <c r="AD287" s="615"/>
      <c r="AF287" s="70"/>
      <c r="AG287" s="74">
        <f t="shared" si="57"/>
        <v>20</v>
      </c>
      <c r="AH287" s="74">
        <f t="shared" si="58"/>
        <v>0</v>
      </c>
      <c r="AI287" s="74">
        <f t="shared" si="59"/>
        <v>0</v>
      </c>
      <c r="AJ287" s="74">
        <f t="shared" si="52"/>
        <v>0</v>
      </c>
      <c r="AK287" s="74">
        <f t="shared" si="53"/>
        <v>0</v>
      </c>
      <c r="AL287" s="74">
        <f t="shared" si="60"/>
        <v>0</v>
      </c>
      <c r="AM287" s="74">
        <f t="shared" si="61"/>
        <v>0</v>
      </c>
      <c r="AN287" s="74">
        <f t="shared" si="62"/>
        <v>0</v>
      </c>
      <c r="AO287" s="74">
        <f t="shared" si="63"/>
        <v>0</v>
      </c>
      <c r="AP287" s="74">
        <f t="shared" si="64"/>
        <v>0</v>
      </c>
      <c r="AQ287" s="74">
        <f t="shared" si="65"/>
        <v>0</v>
      </c>
      <c r="AR287" s="74">
        <f t="shared" si="66"/>
        <v>0</v>
      </c>
      <c r="AS287" s="74">
        <f t="shared" si="67"/>
        <v>0</v>
      </c>
      <c r="AT287" s="74">
        <f t="shared" si="68"/>
        <v>0</v>
      </c>
      <c r="AU287" s="74">
        <f t="shared" si="54"/>
        <v>0</v>
      </c>
      <c r="AV287" s="74">
        <f t="shared" si="55"/>
        <v>0</v>
      </c>
      <c r="AX287" s="305">
        <f t="shared" si="69"/>
        <v>0</v>
      </c>
      <c r="AY287" s="305">
        <f t="shared" si="70"/>
        <v>0</v>
      </c>
      <c r="AZ287" s="305">
        <f t="shared" si="71"/>
        <v>0</v>
      </c>
      <c r="CN287" s="70"/>
      <c r="DS287" s="70"/>
    </row>
    <row r="288" spans="1:123" s="74" customFormat="1" ht="15" customHeight="1" x14ac:dyDescent="0.2">
      <c r="A288" s="76"/>
      <c r="C288" s="98" t="s">
        <v>34</v>
      </c>
      <c r="D288" s="938" t="str">
        <f t="shared" si="56"/>
        <v/>
      </c>
      <c r="E288" s="939"/>
      <c r="F288" s="939"/>
      <c r="G288" s="939"/>
      <c r="H288" s="939"/>
      <c r="I288" s="939"/>
      <c r="J288" s="940"/>
      <c r="K288" s="694"/>
      <c r="L288" s="694"/>
      <c r="M288" s="615"/>
      <c r="N288" s="615"/>
      <c r="O288" s="615"/>
      <c r="P288" s="615"/>
      <c r="Q288" s="615"/>
      <c r="R288" s="615"/>
      <c r="S288" s="615"/>
      <c r="T288" s="615"/>
      <c r="U288" s="615"/>
      <c r="V288" s="615"/>
      <c r="W288" s="615"/>
      <c r="X288" s="615"/>
      <c r="Y288" s="615"/>
      <c r="Z288" s="615"/>
      <c r="AA288" s="615"/>
      <c r="AB288" s="615"/>
      <c r="AC288" s="615"/>
      <c r="AD288" s="615"/>
      <c r="AF288" s="70"/>
      <c r="AG288" s="74">
        <f t="shared" si="57"/>
        <v>20</v>
      </c>
      <c r="AH288" s="74">
        <f t="shared" si="58"/>
        <v>0</v>
      </c>
      <c r="AI288" s="74">
        <f t="shared" si="59"/>
        <v>0</v>
      </c>
      <c r="AJ288" s="74">
        <f t="shared" si="52"/>
        <v>0</v>
      </c>
      <c r="AK288" s="74">
        <f t="shared" si="53"/>
        <v>0</v>
      </c>
      <c r="AL288" s="74">
        <f t="shared" si="60"/>
        <v>0</v>
      </c>
      <c r="AM288" s="74">
        <f t="shared" si="61"/>
        <v>0</v>
      </c>
      <c r="AN288" s="74">
        <f t="shared" si="62"/>
        <v>0</v>
      </c>
      <c r="AO288" s="74">
        <f t="shared" si="63"/>
        <v>0</v>
      </c>
      <c r="AP288" s="74">
        <f t="shared" si="64"/>
        <v>0</v>
      </c>
      <c r="AQ288" s="74">
        <f t="shared" si="65"/>
        <v>0</v>
      </c>
      <c r="AR288" s="74">
        <f t="shared" si="66"/>
        <v>0</v>
      </c>
      <c r="AS288" s="74">
        <f t="shared" si="67"/>
        <v>0</v>
      </c>
      <c r="AT288" s="74">
        <f t="shared" si="68"/>
        <v>0</v>
      </c>
      <c r="AU288" s="74">
        <f t="shared" si="54"/>
        <v>0</v>
      </c>
      <c r="AV288" s="74">
        <f t="shared" si="55"/>
        <v>0</v>
      </c>
      <c r="AX288" s="305">
        <f t="shared" si="69"/>
        <v>0</v>
      </c>
      <c r="AY288" s="305">
        <f t="shared" si="70"/>
        <v>0</v>
      </c>
      <c r="AZ288" s="305">
        <f t="shared" si="71"/>
        <v>0</v>
      </c>
      <c r="CN288" s="70"/>
      <c r="DS288" s="70"/>
    </row>
    <row r="289" spans="1:123" s="74" customFormat="1" ht="15" customHeight="1" x14ac:dyDescent="0.2">
      <c r="A289" s="76"/>
      <c r="C289" s="98" t="s">
        <v>35</v>
      </c>
      <c r="D289" s="938" t="str">
        <f t="shared" si="56"/>
        <v/>
      </c>
      <c r="E289" s="939"/>
      <c r="F289" s="939"/>
      <c r="G289" s="939"/>
      <c r="H289" s="939"/>
      <c r="I289" s="939"/>
      <c r="J289" s="940"/>
      <c r="K289" s="694"/>
      <c r="L289" s="694"/>
      <c r="M289" s="615"/>
      <c r="N289" s="615"/>
      <c r="O289" s="615"/>
      <c r="P289" s="615"/>
      <c r="Q289" s="615"/>
      <c r="R289" s="615"/>
      <c r="S289" s="615"/>
      <c r="T289" s="615"/>
      <c r="U289" s="615"/>
      <c r="V289" s="615"/>
      <c r="W289" s="615"/>
      <c r="X289" s="615"/>
      <c r="Y289" s="615"/>
      <c r="Z289" s="615"/>
      <c r="AA289" s="615"/>
      <c r="AB289" s="615"/>
      <c r="AC289" s="615"/>
      <c r="AD289" s="615"/>
      <c r="AF289" s="70"/>
      <c r="AG289" s="74">
        <f t="shared" si="57"/>
        <v>20</v>
      </c>
      <c r="AH289" s="74">
        <f t="shared" si="58"/>
        <v>0</v>
      </c>
      <c r="AI289" s="74">
        <f t="shared" si="59"/>
        <v>0</v>
      </c>
      <c r="AJ289" s="74">
        <f t="shared" si="52"/>
        <v>0</v>
      </c>
      <c r="AK289" s="74">
        <f t="shared" si="53"/>
        <v>0</v>
      </c>
      <c r="AL289" s="74">
        <f t="shared" si="60"/>
        <v>0</v>
      </c>
      <c r="AM289" s="74">
        <f t="shared" si="61"/>
        <v>0</v>
      </c>
      <c r="AN289" s="74">
        <f t="shared" si="62"/>
        <v>0</v>
      </c>
      <c r="AO289" s="74">
        <f t="shared" si="63"/>
        <v>0</v>
      </c>
      <c r="AP289" s="74">
        <f t="shared" si="64"/>
        <v>0</v>
      </c>
      <c r="AQ289" s="74">
        <f t="shared" si="65"/>
        <v>0</v>
      </c>
      <c r="AR289" s="74">
        <f t="shared" si="66"/>
        <v>0</v>
      </c>
      <c r="AS289" s="74">
        <f t="shared" si="67"/>
        <v>0</v>
      </c>
      <c r="AT289" s="74">
        <f t="shared" si="68"/>
        <v>0</v>
      </c>
      <c r="AU289" s="74">
        <f t="shared" si="54"/>
        <v>0</v>
      </c>
      <c r="AV289" s="74">
        <f t="shared" si="55"/>
        <v>0</v>
      </c>
      <c r="AX289" s="305">
        <f t="shared" si="69"/>
        <v>0</v>
      </c>
      <c r="AY289" s="305">
        <f t="shared" si="70"/>
        <v>0</v>
      </c>
      <c r="AZ289" s="305">
        <f t="shared" si="71"/>
        <v>0</v>
      </c>
      <c r="CN289" s="70"/>
      <c r="DS289" s="70"/>
    </row>
    <row r="290" spans="1:123" s="74" customFormat="1" ht="15" customHeight="1" x14ac:dyDescent="0.2">
      <c r="A290" s="76"/>
      <c r="C290" s="98" t="s">
        <v>36</v>
      </c>
      <c r="D290" s="938" t="str">
        <f t="shared" si="56"/>
        <v/>
      </c>
      <c r="E290" s="939"/>
      <c r="F290" s="939"/>
      <c r="G290" s="939"/>
      <c r="H290" s="939"/>
      <c r="I290" s="939"/>
      <c r="J290" s="940"/>
      <c r="K290" s="694"/>
      <c r="L290" s="694"/>
      <c r="M290" s="615"/>
      <c r="N290" s="615"/>
      <c r="O290" s="615"/>
      <c r="P290" s="615"/>
      <c r="Q290" s="615"/>
      <c r="R290" s="615"/>
      <c r="S290" s="615"/>
      <c r="T290" s="615"/>
      <c r="U290" s="615"/>
      <c r="V290" s="615"/>
      <c r="W290" s="615"/>
      <c r="X290" s="615"/>
      <c r="Y290" s="615"/>
      <c r="Z290" s="615"/>
      <c r="AA290" s="615"/>
      <c r="AB290" s="615"/>
      <c r="AC290" s="615"/>
      <c r="AD290" s="615"/>
      <c r="AF290" s="70"/>
      <c r="AG290" s="74">
        <f t="shared" si="57"/>
        <v>20</v>
      </c>
      <c r="AH290" s="74">
        <f t="shared" si="58"/>
        <v>0</v>
      </c>
      <c r="AI290" s="74">
        <f t="shared" si="59"/>
        <v>0</v>
      </c>
      <c r="AJ290" s="74">
        <f t="shared" si="52"/>
        <v>0</v>
      </c>
      <c r="AK290" s="74">
        <f t="shared" si="53"/>
        <v>0</v>
      </c>
      <c r="AL290" s="74">
        <f t="shared" si="60"/>
        <v>0</v>
      </c>
      <c r="AM290" s="74">
        <f t="shared" si="61"/>
        <v>0</v>
      </c>
      <c r="AN290" s="74">
        <f t="shared" si="62"/>
        <v>0</v>
      </c>
      <c r="AO290" s="74">
        <f t="shared" si="63"/>
        <v>0</v>
      </c>
      <c r="AP290" s="74">
        <f t="shared" si="64"/>
        <v>0</v>
      </c>
      <c r="AQ290" s="74">
        <f t="shared" si="65"/>
        <v>0</v>
      </c>
      <c r="AR290" s="74">
        <f t="shared" si="66"/>
        <v>0</v>
      </c>
      <c r="AS290" s="74">
        <f t="shared" si="67"/>
        <v>0</v>
      </c>
      <c r="AT290" s="74">
        <f t="shared" si="68"/>
        <v>0</v>
      </c>
      <c r="AU290" s="74">
        <f t="shared" si="54"/>
        <v>0</v>
      </c>
      <c r="AV290" s="74">
        <f t="shared" si="55"/>
        <v>0</v>
      </c>
      <c r="AX290" s="305">
        <f t="shared" si="69"/>
        <v>0</v>
      </c>
      <c r="AY290" s="305">
        <f t="shared" si="70"/>
        <v>0</v>
      </c>
      <c r="AZ290" s="305">
        <f t="shared" si="71"/>
        <v>0</v>
      </c>
      <c r="CN290" s="70"/>
      <c r="DS290" s="70"/>
    </row>
    <row r="291" spans="1:123" s="74" customFormat="1" ht="15" customHeight="1" x14ac:dyDescent="0.2">
      <c r="A291" s="76"/>
      <c r="C291" s="98" t="s">
        <v>37</v>
      </c>
      <c r="D291" s="938" t="str">
        <f t="shared" si="56"/>
        <v/>
      </c>
      <c r="E291" s="939"/>
      <c r="F291" s="939"/>
      <c r="G291" s="939"/>
      <c r="H291" s="939"/>
      <c r="I291" s="939"/>
      <c r="J291" s="940"/>
      <c r="K291" s="694"/>
      <c r="L291" s="694"/>
      <c r="M291" s="615"/>
      <c r="N291" s="615"/>
      <c r="O291" s="615"/>
      <c r="P291" s="615"/>
      <c r="Q291" s="615"/>
      <c r="R291" s="615"/>
      <c r="S291" s="615"/>
      <c r="T291" s="615"/>
      <c r="U291" s="615"/>
      <c r="V291" s="615"/>
      <c r="W291" s="615"/>
      <c r="X291" s="615"/>
      <c r="Y291" s="615"/>
      <c r="Z291" s="615"/>
      <c r="AA291" s="615"/>
      <c r="AB291" s="615"/>
      <c r="AC291" s="615"/>
      <c r="AD291" s="615"/>
      <c r="AF291" s="70"/>
      <c r="AG291" s="74">
        <f t="shared" si="57"/>
        <v>20</v>
      </c>
      <c r="AH291" s="74">
        <f t="shared" si="58"/>
        <v>0</v>
      </c>
      <c r="AI291" s="74">
        <f t="shared" si="59"/>
        <v>0</v>
      </c>
      <c r="AJ291" s="74">
        <f t="shared" si="52"/>
        <v>0</v>
      </c>
      <c r="AK291" s="74">
        <f t="shared" si="53"/>
        <v>0</v>
      </c>
      <c r="AL291" s="74">
        <f t="shared" si="60"/>
        <v>0</v>
      </c>
      <c r="AM291" s="74">
        <f t="shared" si="61"/>
        <v>0</v>
      </c>
      <c r="AN291" s="74">
        <f t="shared" si="62"/>
        <v>0</v>
      </c>
      <c r="AO291" s="74">
        <f t="shared" si="63"/>
        <v>0</v>
      </c>
      <c r="AP291" s="74">
        <f t="shared" si="64"/>
        <v>0</v>
      </c>
      <c r="AQ291" s="74">
        <f t="shared" si="65"/>
        <v>0</v>
      </c>
      <c r="AR291" s="74">
        <f t="shared" si="66"/>
        <v>0</v>
      </c>
      <c r="AS291" s="74">
        <f t="shared" si="67"/>
        <v>0</v>
      </c>
      <c r="AT291" s="74">
        <f t="shared" si="68"/>
        <v>0</v>
      </c>
      <c r="AU291" s="74">
        <f t="shared" si="54"/>
        <v>0</v>
      </c>
      <c r="AV291" s="74">
        <f t="shared" si="55"/>
        <v>0</v>
      </c>
      <c r="AX291" s="305">
        <f t="shared" si="69"/>
        <v>0</v>
      </c>
      <c r="AY291" s="305">
        <f t="shared" si="70"/>
        <v>0</v>
      </c>
      <c r="AZ291" s="305">
        <f t="shared" si="71"/>
        <v>0</v>
      </c>
      <c r="CN291" s="70"/>
      <c r="DS291" s="70"/>
    </row>
    <row r="292" spans="1:123" s="74" customFormat="1" ht="15" customHeight="1" x14ac:dyDescent="0.2">
      <c r="A292" s="76"/>
      <c r="C292" s="98" t="s">
        <v>40</v>
      </c>
      <c r="D292" s="938" t="str">
        <f t="shared" si="56"/>
        <v/>
      </c>
      <c r="E292" s="939"/>
      <c r="F292" s="939"/>
      <c r="G292" s="939"/>
      <c r="H292" s="939"/>
      <c r="I292" s="939"/>
      <c r="J292" s="940"/>
      <c r="K292" s="694"/>
      <c r="L292" s="694"/>
      <c r="M292" s="615"/>
      <c r="N292" s="615"/>
      <c r="O292" s="615"/>
      <c r="P292" s="615"/>
      <c r="Q292" s="615"/>
      <c r="R292" s="615"/>
      <c r="S292" s="615"/>
      <c r="T292" s="615"/>
      <c r="U292" s="615"/>
      <c r="V292" s="615"/>
      <c r="W292" s="615"/>
      <c r="X292" s="615"/>
      <c r="Y292" s="615"/>
      <c r="Z292" s="615"/>
      <c r="AA292" s="615"/>
      <c r="AB292" s="615"/>
      <c r="AC292" s="615"/>
      <c r="AD292" s="615"/>
      <c r="AF292" s="70"/>
      <c r="AG292" s="74">
        <f t="shared" si="57"/>
        <v>20</v>
      </c>
      <c r="AH292" s="74">
        <f t="shared" si="58"/>
        <v>0</v>
      </c>
      <c r="AI292" s="74">
        <f t="shared" si="59"/>
        <v>0</v>
      </c>
      <c r="AJ292" s="74">
        <f t="shared" si="52"/>
        <v>0</v>
      </c>
      <c r="AK292" s="74">
        <f t="shared" si="53"/>
        <v>0</v>
      </c>
      <c r="AL292" s="74">
        <f t="shared" si="60"/>
        <v>0</v>
      </c>
      <c r="AM292" s="74">
        <f t="shared" si="61"/>
        <v>0</v>
      </c>
      <c r="AN292" s="74">
        <f t="shared" si="62"/>
        <v>0</v>
      </c>
      <c r="AO292" s="74">
        <f t="shared" si="63"/>
        <v>0</v>
      </c>
      <c r="AP292" s="74">
        <f t="shared" si="64"/>
        <v>0</v>
      </c>
      <c r="AQ292" s="74">
        <f t="shared" si="65"/>
        <v>0</v>
      </c>
      <c r="AR292" s="74">
        <f t="shared" si="66"/>
        <v>0</v>
      </c>
      <c r="AS292" s="74">
        <f t="shared" si="67"/>
        <v>0</v>
      </c>
      <c r="AT292" s="74">
        <f t="shared" si="68"/>
        <v>0</v>
      </c>
      <c r="AU292" s="74">
        <f t="shared" si="54"/>
        <v>0</v>
      </c>
      <c r="AV292" s="74">
        <f t="shared" si="55"/>
        <v>0</v>
      </c>
      <c r="AX292" s="305">
        <f t="shared" si="69"/>
        <v>0</v>
      </c>
      <c r="AY292" s="305">
        <f t="shared" si="70"/>
        <v>0</v>
      </c>
      <c r="AZ292" s="305">
        <f t="shared" si="71"/>
        <v>0</v>
      </c>
      <c r="CN292" s="70"/>
      <c r="DS292" s="70"/>
    </row>
    <row r="293" spans="1:123" s="74" customFormat="1" ht="15" customHeight="1" x14ac:dyDescent="0.2">
      <c r="A293" s="76"/>
      <c r="C293" s="98" t="s">
        <v>38</v>
      </c>
      <c r="D293" s="938" t="str">
        <f t="shared" si="56"/>
        <v/>
      </c>
      <c r="E293" s="939"/>
      <c r="F293" s="939"/>
      <c r="G293" s="939"/>
      <c r="H293" s="939"/>
      <c r="I293" s="939"/>
      <c r="J293" s="940"/>
      <c r="K293" s="694"/>
      <c r="L293" s="694"/>
      <c r="M293" s="615"/>
      <c r="N293" s="615"/>
      <c r="O293" s="615"/>
      <c r="P293" s="615"/>
      <c r="Q293" s="615"/>
      <c r="R293" s="615"/>
      <c r="S293" s="615"/>
      <c r="T293" s="615"/>
      <c r="U293" s="615"/>
      <c r="V293" s="615"/>
      <c r="W293" s="615"/>
      <c r="X293" s="615"/>
      <c r="Y293" s="615"/>
      <c r="Z293" s="615"/>
      <c r="AA293" s="615"/>
      <c r="AB293" s="615"/>
      <c r="AC293" s="615"/>
      <c r="AD293" s="615"/>
      <c r="AF293" s="70"/>
      <c r="AG293" s="74">
        <f t="shared" si="57"/>
        <v>20</v>
      </c>
      <c r="AH293" s="74">
        <f t="shared" si="58"/>
        <v>0</v>
      </c>
      <c r="AI293" s="74">
        <f t="shared" si="59"/>
        <v>0</v>
      </c>
      <c r="AJ293" s="74">
        <f t="shared" si="52"/>
        <v>0</v>
      </c>
      <c r="AK293" s="74">
        <f t="shared" si="53"/>
        <v>0</v>
      </c>
      <c r="AL293" s="74">
        <f t="shared" si="60"/>
        <v>0</v>
      </c>
      <c r="AM293" s="74">
        <f t="shared" si="61"/>
        <v>0</v>
      </c>
      <c r="AN293" s="74">
        <f t="shared" si="62"/>
        <v>0</v>
      </c>
      <c r="AO293" s="74">
        <f t="shared" si="63"/>
        <v>0</v>
      </c>
      <c r="AP293" s="74">
        <f t="shared" si="64"/>
        <v>0</v>
      </c>
      <c r="AQ293" s="74">
        <f t="shared" si="65"/>
        <v>0</v>
      </c>
      <c r="AR293" s="74">
        <f t="shared" si="66"/>
        <v>0</v>
      </c>
      <c r="AS293" s="74">
        <f t="shared" si="67"/>
        <v>0</v>
      </c>
      <c r="AT293" s="74">
        <f t="shared" si="68"/>
        <v>0</v>
      </c>
      <c r="AU293" s="74">
        <f t="shared" si="54"/>
        <v>0</v>
      </c>
      <c r="AV293" s="74">
        <f t="shared" si="55"/>
        <v>0</v>
      </c>
      <c r="AX293" s="305">
        <f t="shared" si="69"/>
        <v>0</v>
      </c>
      <c r="AY293" s="305">
        <f t="shared" si="70"/>
        <v>0</v>
      </c>
      <c r="AZ293" s="305">
        <f t="shared" si="71"/>
        <v>0</v>
      </c>
      <c r="CN293" s="70"/>
      <c r="DS293" s="70"/>
    </row>
    <row r="294" spans="1:123" s="74" customFormat="1" ht="15" customHeight="1" x14ac:dyDescent="0.2">
      <c r="A294" s="76"/>
      <c r="C294" s="98" t="s">
        <v>39</v>
      </c>
      <c r="D294" s="938" t="str">
        <f t="shared" si="56"/>
        <v/>
      </c>
      <c r="E294" s="939"/>
      <c r="F294" s="939"/>
      <c r="G294" s="939"/>
      <c r="H294" s="939"/>
      <c r="I294" s="939"/>
      <c r="J294" s="940"/>
      <c r="K294" s="694"/>
      <c r="L294" s="694"/>
      <c r="M294" s="615"/>
      <c r="N294" s="615"/>
      <c r="O294" s="615"/>
      <c r="P294" s="615"/>
      <c r="Q294" s="615"/>
      <c r="R294" s="615"/>
      <c r="S294" s="615"/>
      <c r="T294" s="615"/>
      <c r="U294" s="615"/>
      <c r="V294" s="615"/>
      <c r="W294" s="615"/>
      <c r="X294" s="615"/>
      <c r="Y294" s="615"/>
      <c r="Z294" s="615"/>
      <c r="AA294" s="615"/>
      <c r="AB294" s="615"/>
      <c r="AC294" s="615"/>
      <c r="AD294" s="615"/>
      <c r="AF294" s="70"/>
      <c r="AG294" s="74">
        <f t="shared" si="57"/>
        <v>20</v>
      </c>
      <c r="AH294" s="74">
        <f t="shared" si="58"/>
        <v>0</v>
      </c>
      <c r="AI294" s="74">
        <f t="shared" si="59"/>
        <v>0</v>
      </c>
      <c r="AJ294" s="74">
        <f t="shared" si="52"/>
        <v>0</v>
      </c>
      <c r="AK294" s="74">
        <f t="shared" si="53"/>
        <v>0</v>
      </c>
      <c r="AL294" s="74">
        <f t="shared" si="60"/>
        <v>0</v>
      </c>
      <c r="AM294" s="74">
        <f t="shared" si="61"/>
        <v>0</v>
      </c>
      <c r="AN294" s="74">
        <f t="shared" si="62"/>
        <v>0</v>
      </c>
      <c r="AO294" s="74">
        <f t="shared" si="63"/>
        <v>0</v>
      </c>
      <c r="AP294" s="74">
        <f t="shared" si="64"/>
        <v>0</v>
      </c>
      <c r="AQ294" s="74">
        <f t="shared" si="65"/>
        <v>0</v>
      </c>
      <c r="AR294" s="74">
        <f t="shared" si="66"/>
        <v>0</v>
      </c>
      <c r="AS294" s="74">
        <f t="shared" si="67"/>
        <v>0</v>
      </c>
      <c r="AT294" s="74">
        <f t="shared" si="68"/>
        <v>0</v>
      </c>
      <c r="AU294" s="74">
        <f t="shared" si="54"/>
        <v>0</v>
      </c>
      <c r="AV294" s="74">
        <f t="shared" si="55"/>
        <v>0</v>
      </c>
      <c r="AX294" s="305">
        <f t="shared" si="69"/>
        <v>0</v>
      </c>
      <c r="AY294" s="305">
        <f t="shared" si="70"/>
        <v>0</v>
      </c>
      <c r="AZ294" s="305">
        <f t="shared" si="71"/>
        <v>0</v>
      </c>
      <c r="CN294" s="70"/>
      <c r="DS294" s="70"/>
    </row>
    <row r="295" spans="1:123" s="74" customFormat="1" ht="15" customHeight="1" x14ac:dyDescent="0.2">
      <c r="A295" s="76"/>
      <c r="C295" s="98" t="s">
        <v>41</v>
      </c>
      <c r="D295" s="938" t="str">
        <f t="shared" si="56"/>
        <v/>
      </c>
      <c r="E295" s="939"/>
      <c r="F295" s="939"/>
      <c r="G295" s="939"/>
      <c r="H295" s="939"/>
      <c r="I295" s="939"/>
      <c r="J295" s="940"/>
      <c r="K295" s="694"/>
      <c r="L295" s="694"/>
      <c r="M295" s="615"/>
      <c r="N295" s="615"/>
      <c r="O295" s="615"/>
      <c r="P295" s="615"/>
      <c r="Q295" s="615"/>
      <c r="R295" s="615"/>
      <c r="S295" s="615"/>
      <c r="T295" s="615"/>
      <c r="U295" s="615"/>
      <c r="V295" s="615"/>
      <c r="W295" s="615"/>
      <c r="X295" s="615"/>
      <c r="Y295" s="615"/>
      <c r="Z295" s="615"/>
      <c r="AA295" s="615"/>
      <c r="AB295" s="615"/>
      <c r="AC295" s="615"/>
      <c r="AD295" s="615"/>
      <c r="AF295" s="70"/>
      <c r="AG295" s="74">
        <f t="shared" si="57"/>
        <v>20</v>
      </c>
      <c r="AH295" s="74">
        <f t="shared" si="58"/>
        <v>0</v>
      </c>
      <c r="AI295" s="74">
        <f t="shared" si="59"/>
        <v>0</v>
      </c>
      <c r="AJ295" s="74">
        <f t="shared" si="52"/>
        <v>0</v>
      </c>
      <c r="AK295" s="74">
        <f t="shared" si="53"/>
        <v>0</v>
      </c>
      <c r="AL295" s="74">
        <f t="shared" si="60"/>
        <v>0</v>
      </c>
      <c r="AM295" s="74">
        <f t="shared" si="61"/>
        <v>0</v>
      </c>
      <c r="AN295" s="74">
        <f t="shared" si="62"/>
        <v>0</v>
      </c>
      <c r="AO295" s="74">
        <f t="shared" si="63"/>
        <v>0</v>
      </c>
      <c r="AP295" s="74">
        <f t="shared" si="64"/>
        <v>0</v>
      </c>
      <c r="AQ295" s="74">
        <f t="shared" si="65"/>
        <v>0</v>
      </c>
      <c r="AR295" s="74">
        <f t="shared" si="66"/>
        <v>0</v>
      </c>
      <c r="AS295" s="74">
        <f t="shared" si="67"/>
        <v>0</v>
      </c>
      <c r="AT295" s="74">
        <f t="shared" si="68"/>
        <v>0</v>
      </c>
      <c r="AU295" s="74">
        <f t="shared" si="54"/>
        <v>0</v>
      </c>
      <c r="AV295" s="74">
        <f t="shared" si="55"/>
        <v>0</v>
      </c>
      <c r="AX295" s="305">
        <f t="shared" si="69"/>
        <v>0</v>
      </c>
      <c r="AY295" s="305">
        <f t="shared" si="70"/>
        <v>0</v>
      </c>
      <c r="AZ295" s="305">
        <f t="shared" si="71"/>
        <v>0</v>
      </c>
      <c r="CN295" s="70"/>
      <c r="DS295" s="70"/>
    </row>
    <row r="296" spans="1:123" s="74" customFormat="1" ht="15" customHeight="1" x14ac:dyDescent="0.2">
      <c r="A296" s="76"/>
      <c r="C296" s="98" t="s">
        <v>42</v>
      </c>
      <c r="D296" s="938" t="str">
        <f t="shared" si="56"/>
        <v/>
      </c>
      <c r="E296" s="939"/>
      <c r="F296" s="939"/>
      <c r="G296" s="939"/>
      <c r="H296" s="939"/>
      <c r="I296" s="939"/>
      <c r="J296" s="940"/>
      <c r="K296" s="694"/>
      <c r="L296" s="694"/>
      <c r="M296" s="615"/>
      <c r="N296" s="615"/>
      <c r="O296" s="615"/>
      <c r="P296" s="615"/>
      <c r="Q296" s="615"/>
      <c r="R296" s="615"/>
      <c r="S296" s="615"/>
      <c r="T296" s="615"/>
      <c r="U296" s="615"/>
      <c r="V296" s="615"/>
      <c r="W296" s="615"/>
      <c r="X296" s="615"/>
      <c r="Y296" s="615"/>
      <c r="Z296" s="615"/>
      <c r="AA296" s="615"/>
      <c r="AB296" s="615"/>
      <c r="AC296" s="615"/>
      <c r="AD296" s="615"/>
      <c r="AF296" s="70"/>
      <c r="AG296" s="74">
        <f t="shared" si="57"/>
        <v>20</v>
      </c>
      <c r="AH296" s="74">
        <f t="shared" si="58"/>
        <v>0</v>
      </c>
      <c r="AI296" s="74">
        <f t="shared" si="59"/>
        <v>0</v>
      </c>
      <c r="AJ296" s="74">
        <f t="shared" si="52"/>
        <v>0</v>
      </c>
      <c r="AK296" s="74">
        <f t="shared" si="53"/>
        <v>0</v>
      </c>
      <c r="AL296" s="74">
        <f t="shared" si="60"/>
        <v>0</v>
      </c>
      <c r="AM296" s="74">
        <f t="shared" si="61"/>
        <v>0</v>
      </c>
      <c r="AN296" s="74">
        <f t="shared" si="62"/>
        <v>0</v>
      </c>
      <c r="AO296" s="74">
        <f t="shared" si="63"/>
        <v>0</v>
      </c>
      <c r="AP296" s="74">
        <f t="shared" si="64"/>
        <v>0</v>
      </c>
      <c r="AQ296" s="74">
        <f t="shared" si="65"/>
        <v>0</v>
      </c>
      <c r="AR296" s="74">
        <f t="shared" si="66"/>
        <v>0</v>
      </c>
      <c r="AS296" s="74">
        <f t="shared" si="67"/>
        <v>0</v>
      </c>
      <c r="AT296" s="74">
        <f t="shared" si="68"/>
        <v>0</v>
      </c>
      <c r="AU296" s="74">
        <f t="shared" si="54"/>
        <v>0</v>
      </c>
      <c r="AV296" s="74">
        <f t="shared" si="55"/>
        <v>0</v>
      </c>
      <c r="AX296" s="305">
        <f t="shared" si="69"/>
        <v>0</v>
      </c>
      <c r="AY296" s="305">
        <f t="shared" si="70"/>
        <v>0</v>
      </c>
      <c r="AZ296" s="305">
        <f t="shared" si="71"/>
        <v>0</v>
      </c>
      <c r="CN296" s="70"/>
      <c r="DS296" s="70"/>
    </row>
    <row r="297" spans="1:123" s="74" customFormat="1" ht="15" customHeight="1" x14ac:dyDescent="0.2">
      <c r="A297" s="76"/>
      <c r="C297" s="98" t="s">
        <v>43</v>
      </c>
      <c r="D297" s="938" t="str">
        <f t="shared" si="56"/>
        <v/>
      </c>
      <c r="E297" s="939"/>
      <c r="F297" s="939"/>
      <c r="G297" s="939"/>
      <c r="H297" s="939"/>
      <c r="I297" s="939"/>
      <c r="J297" s="940"/>
      <c r="K297" s="694"/>
      <c r="L297" s="694"/>
      <c r="M297" s="615"/>
      <c r="N297" s="615"/>
      <c r="O297" s="615"/>
      <c r="P297" s="615"/>
      <c r="Q297" s="615"/>
      <c r="R297" s="615"/>
      <c r="S297" s="615"/>
      <c r="T297" s="615"/>
      <c r="U297" s="615"/>
      <c r="V297" s="615"/>
      <c r="W297" s="615"/>
      <c r="X297" s="615"/>
      <c r="Y297" s="615"/>
      <c r="Z297" s="615"/>
      <c r="AA297" s="615"/>
      <c r="AB297" s="615"/>
      <c r="AC297" s="615"/>
      <c r="AD297" s="615"/>
      <c r="AF297" s="70"/>
      <c r="AG297" s="74">
        <f t="shared" si="57"/>
        <v>20</v>
      </c>
      <c r="AH297" s="74">
        <f t="shared" si="58"/>
        <v>0</v>
      </c>
      <c r="AI297" s="74">
        <f t="shared" si="59"/>
        <v>0</v>
      </c>
      <c r="AJ297" s="74">
        <f t="shared" si="52"/>
        <v>0</v>
      </c>
      <c r="AK297" s="74">
        <f t="shared" si="53"/>
        <v>0</v>
      </c>
      <c r="AL297" s="74">
        <f t="shared" si="60"/>
        <v>0</v>
      </c>
      <c r="AM297" s="74">
        <f t="shared" si="61"/>
        <v>0</v>
      </c>
      <c r="AN297" s="74">
        <f t="shared" si="62"/>
        <v>0</v>
      </c>
      <c r="AO297" s="74">
        <f t="shared" si="63"/>
        <v>0</v>
      </c>
      <c r="AP297" s="74">
        <f t="shared" si="64"/>
        <v>0</v>
      </c>
      <c r="AQ297" s="74">
        <f t="shared" si="65"/>
        <v>0</v>
      </c>
      <c r="AR297" s="74">
        <f t="shared" si="66"/>
        <v>0</v>
      </c>
      <c r="AS297" s="74">
        <f t="shared" si="67"/>
        <v>0</v>
      </c>
      <c r="AT297" s="74">
        <f t="shared" si="68"/>
        <v>0</v>
      </c>
      <c r="AU297" s="74">
        <f t="shared" si="54"/>
        <v>0</v>
      </c>
      <c r="AV297" s="74">
        <f t="shared" si="55"/>
        <v>0</v>
      </c>
      <c r="AX297" s="305">
        <f t="shared" si="69"/>
        <v>0</v>
      </c>
      <c r="AY297" s="305">
        <f t="shared" si="70"/>
        <v>0</v>
      </c>
      <c r="AZ297" s="305">
        <f t="shared" si="71"/>
        <v>0</v>
      </c>
      <c r="CN297" s="70"/>
      <c r="DS297" s="70"/>
    </row>
    <row r="298" spans="1:123" s="74" customFormat="1" ht="15" customHeight="1" x14ac:dyDescent="0.2">
      <c r="A298" s="76"/>
      <c r="C298" s="98" t="s">
        <v>44</v>
      </c>
      <c r="D298" s="938" t="str">
        <f t="shared" si="56"/>
        <v/>
      </c>
      <c r="E298" s="939"/>
      <c r="F298" s="939"/>
      <c r="G298" s="939"/>
      <c r="H298" s="939"/>
      <c r="I298" s="939"/>
      <c r="J298" s="940"/>
      <c r="K298" s="694"/>
      <c r="L298" s="694"/>
      <c r="M298" s="615"/>
      <c r="N298" s="615"/>
      <c r="O298" s="615"/>
      <c r="P298" s="615"/>
      <c r="Q298" s="615"/>
      <c r="R298" s="615"/>
      <c r="S298" s="615"/>
      <c r="T298" s="615"/>
      <c r="U298" s="615"/>
      <c r="V298" s="615"/>
      <c r="W298" s="615"/>
      <c r="X298" s="615"/>
      <c r="Y298" s="615"/>
      <c r="Z298" s="615"/>
      <c r="AA298" s="615"/>
      <c r="AB298" s="615"/>
      <c r="AC298" s="615"/>
      <c r="AD298" s="615"/>
      <c r="AF298" s="70"/>
      <c r="AG298" s="74">
        <f t="shared" si="57"/>
        <v>20</v>
      </c>
      <c r="AH298" s="74">
        <f t="shared" si="58"/>
        <v>0</v>
      </c>
      <c r="AI298" s="74">
        <f t="shared" si="59"/>
        <v>0</v>
      </c>
      <c r="AJ298" s="74">
        <f t="shared" si="52"/>
        <v>0</v>
      </c>
      <c r="AK298" s="74">
        <f t="shared" si="53"/>
        <v>0</v>
      </c>
      <c r="AL298" s="74">
        <f t="shared" si="60"/>
        <v>0</v>
      </c>
      <c r="AM298" s="74">
        <f t="shared" si="61"/>
        <v>0</v>
      </c>
      <c r="AN298" s="74">
        <f t="shared" si="62"/>
        <v>0</v>
      </c>
      <c r="AO298" s="74">
        <f t="shared" si="63"/>
        <v>0</v>
      </c>
      <c r="AP298" s="74">
        <f t="shared" si="64"/>
        <v>0</v>
      </c>
      <c r="AQ298" s="74">
        <f t="shared" si="65"/>
        <v>0</v>
      </c>
      <c r="AR298" s="74">
        <f t="shared" si="66"/>
        <v>0</v>
      </c>
      <c r="AS298" s="74">
        <f t="shared" si="67"/>
        <v>0</v>
      </c>
      <c r="AT298" s="74">
        <f t="shared" si="68"/>
        <v>0</v>
      </c>
      <c r="AU298" s="74">
        <f t="shared" si="54"/>
        <v>0</v>
      </c>
      <c r="AV298" s="74">
        <f t="shared" si="55"/>
        <v>0</v>
      </c>
      <c r="AX298" s="305">
        <f t="shared" si="69"/>
        <v>0</v>
      </c>
      <c r="AY298" s="305">
        <f t="shared" si="70"/>
        <v>0</v>
      </c>
      <c r="AZ298" s="305">
        <f t="shared" si="71"/>
        <v>0</v>
      </c>
      <c r="CN298" s="70"/>
      <c r="DS298" s="70"/>
    </row>
    <row r="299" spans="1:123" s="74" customFormat="1" ht="15" customHeight="1" x14ac:dyDescent="0.2">
      <c r="A299" s="76"/>
      <c r="C299" s="98" t="s">
        <v>45</v>
      </c>
      <c r="D299" s="938" t="str">
        <f t="shared" si="56"/>
        <v/>
      </c>
      <c r="E299" s="939"/>
      <c r="F299" s="939"/>
      <c r="G299" s="939"/>
      <c r="H299" s="939"/>
      <c r="I299" s="939"/>
      <c r="J299" s="940"/>
      <c r="K299" s="694"/>
      <c r="L299" s="694"/>
      <c r="M299" s="615"/>
      <c r="N299" s="615"/>
      <c r="O299" s="615"/>
      <c r="P299" s="615"/>
      <c r="Q299" s="615"/>
      <c r="R299" s="615"/>
      <c r="S299" s="615"/>
      <c r="T299" s="615"/>
      <c r="U299" s="615"/>
      <c r="V299" s="615"/>
      <c r="W299" s="615"/>
      <c r="X299" s="615"/>
      <c r="Y299" s="615"/>
      <c r="Z299" s="615"/>
      <c r="AA299" s="615"/>
      <c r="AB299" s="615"/>
      <c r="AC299" s="615"/>
      <c r="AD299" s="615"/>
      <c r="AF299" s="70"/>
      <c r="AG299" s="74">
        <f t="shared" si="57"/>
        <v>20</v>
      </c>
      <c r="AH299" s="74">
        <f t="shared" si="58"/>
        <v>0</v>
      </c>
      <c r="AI299" s="74">
        <f t="shared" si="59"/>
        <v>0</v>
      </c>
      <c r="AJ299" s="74">
        <f t="shared" si="52"/>
        <v>0</v>
      </c>
      <c r="AK299" s="74">
        <f t="shared" si="53"/>
        <v>0</v>
      </c>
      <c r="AL299" s="74">
        <f t="shared" si="60"/>
        <v>0</v>
      </c>
      <c r="AM299" s="74">
        <f t="shared" si="61"/>
        <v>0</v>
      </c>
      <c r="AN299" s="74">
        <f t="shared" si="62"/>
        <v>0</v>
      </c>
      <c r="AO299" s="74">
        <f t="shared" si="63"/>
        <v>0</v>
      </c>
      <c r="AP299" s="74">
        <f t="shared" si="64"/>
        <v>0</v>
      </c>
      <c r="AQ299" s="74">
        <f t="shared" si="65"/>
        <v>0</v>
      </c>
      <c r="AR299" s="74">
        <f t="shared" si="66"/>
        <v>0</v>
      </c>
      <c r="AS299" s="74">
        <f t="shared" si="67"/>
        <v>0</v>
      </c>
      <c r="AT299" s="74">
        <f t="shared" si="68"/>
        <v>0</v>
      </c>
      <c r="AU299" s="74">
        <f t="shared" si="54"/>
        <v>0</v>
      </c>
      <c r="AV299" s="74">
        <f t="shared" si="55"/>
        <v>0</v>
      </c>
      <c r="AX299" s="305">
        <f t="shared" si="69"/>
        <v>0</v>
      </c>
      <c r="AY299" s="305">
        <f t="shared" si="70"/>
        <v>0</v>
      </c>
      <c r="AZ299" s="305">
        <f t="shared" si="71"/>
        <v>0</v>
      </c>
      <c r="CN299" s="70"/>
      <c r="DS299" s="70"/>
    </row>
    <row r="300" spans="1:123" s="74" customFormat="1" ht="15" customHeight="1" x14ac:dyDescent="0.2">
      <c r="A300" s="76"/>
      <c r="C300" s="98" t="s">
        <v>46</v>
      </c>
      <c r="D300" s="938" t="str">
        <f t="shared" si="56"/>
        <v/>
      </c>
      <c r="E300" s="939"/>
      <c r="F300" s="939"/>
      <c r="G300" s="939"/>
      <c r="H300" s="939"/>
      <c r="I300" s="939"/>
      <c r="J300" s="940"/>
      <c r="K300" s="694"/>
      <c r="L300" s="694"/>
      <c r="M300" s="615"/>
      <c r="N300" s="615"/>
      <c r="O300" s="615"/>
      <c r="P300" s="615"/>
      <c r="Q300" s="615"/>
      <c r="R300" s="615"/>
      <c r="S300" s="615"/>
      <c r="T300" s="615"/>
      <c r="U300" s="615"/>
      <c r="V300" s="615"/>
      <c r="W300" s="615"/>
      <c r="X300" s="615"/>
      <c r="Y300" s="615"/>
      <c r="Z300" s="615"/>
      <c r="AA300" s="615"/>
      <c r="AB300" s="615"/>
      <c r="AC300" s="615"/>
      <c r="AD300" s="615"/>
      <c r="AF300" s="70"/>
      <c r="AG300" s="74">
        <f t="shared" si="57"/>
        <v>20</v>
      </c>
      <c r="AH300" s="74">
        <f t="shared" si="58"/>
        <v>0</v>
      </c>
      <c r="AI300" s="74">
        <f t="shared" si="59"/>
        <v>0</v>
      </c>
      <c r="AJ300" s="74">
        <f t="shared" si="52"/>
        <v>0</v>
      </c>
      <c r="AK300" s="74">
        <f t="shared" si="53"/>
        <v>0</v>
      </c>
      <c r="AL300" s="74">
        <f t="shared" si="60"/>
        <v>0</v>
      </c>
      <c r="AM300" s="74">
        <f t="shared" si="61"/>
        <v>0</v>
      </c>
      <c r="AN300" s="74">
        <f t="shared" si="62"/>
        <v>0</v>
      </c>
      <c r="AO300" s="74">
        <f t="shared" si="63"/>
        <v>0</v>
      </c>
      <c r="AP300" s="74">
        <f t="shared" si="64"/>
        <v>0</v>
      </c>
      <c r="AQ300" s="74">
        <f t="shared" si="65"/>
        <v>0</v>
      </c>
      <c r="AR300" s="74">
        <f t="shared" si="66"/>
        <v>0</v>
      </c>
      <c r="AS300" s="74">
        <f t="shared" si="67"/>
        <v>0</v>
      </c>
      <c r="AT300" s="74">
        <f t="shared" si="68"/>
        <v>0</v>
      </c>
      <c r="AU300" s="74">
        <f t="shared" si="54"/>
        <v>0</v>
      </c>
      <c r="AV300" s="74">
        <f t="shared" si="55"/>
        <v>0</v>
      </c>
      <c r="AX300" s="305">
        <f t="shared" si="69"/>
        <v>0</v>
      </c>
      <c r="AY300" s="305">
        <f t="shared" si="70"/>
        <v>0</v>
      </c>
      <c r="AZ300" s="305">
        <f t="shared" si="71"/>
        <v>0</v>
      </c>
      <c r="CN300" s="70"/>
      <c r="DS300" s="70"/>
    </row>
    <row r="301" spans="1:123" s="74" customFormat="1" ht="15" customHeight="1" x14ac:dyDescent="0.2">
      <c r="A301" s="76"/>
      <c r="C301" s="98" t="s">
        <v>47</v>
      </c>
      <c r="D301" s="938" t="str">
        <f t="shared" si="56"/>
        <v/>
      </c>
      <c r="E301" s="939"/>
      <c r="F301" s="939"/>
      <c r="G301" s="939"/>
      <c r="H301" s="939"/>
      <c r="I301" s="939"/>
      <c r="J301" s="940"/>
      <c r="K301" s="694"/>
      <c r="L301" s="694"/>
      <c r="M301" s="615"/>
      <c r="N301" s="615"/>
      <c r="O301" s="615"/>
      <c r="P301" s="615"/>
      <c r="Q301" s="615"/>
      <c r="R301" s="615"/>
      <c r="S301" s="615"/>
      <c r="T301" s="615"/>
      <c r="U301" s="615"/>
      <c r="V301" s="615"/>
      <c r="W301" s="615"/>
      <c r="X301" s="615"/>
      <c r="Y301" s="615"/>
      <c r="Z301" s="615"/>
      <c r="AA301" s="615"/>
      <c r="AB301" s="615"/>
      <c r="AC301" s="615"/>
      <c r="AD301" s="615"/>
      <c r="AF301" s="70"/>
      <c r="AG301" s="74">
        <f t="shared" si="57"/>
        <v>20</v>
      </c>
      <c r="AH301" s="74">
        <f t="shared" si="58"/>
        <v>0</v>
      </c>
      <c r="AI301" s="74">
        <f t="shared" si="59"/>
        <v>0</v>
      </c>
      <c r="AJ301" s="74">
        <f t="shared" si="52"/>
        <v>0</v>
      </c>
      <c r="AK301" s="74">
        <f t="shared" si="53"/>
        <v>0</v>
      </c>
      <c r="AL301" s="74">
        <f t="shared" si="60"/>
        <v>0</v>
      </c>
      <c r="AM301" s="74">
        <f t="shared" si="61"/>
        <v>0</v>
      </c>
      <c r="AN301" s="74">
        <f t="shared" si="62"/>
        <v>0</v>
      </c>
      <c r="AO301" s="74">
        <f t="shared" si="63"/>
        <v>0</v>
      </c>
      <c r="AP301" s="74">
        <f t="shared" si="64"/>
        <v>0</v>
      </c>
      <c r="AQ301" s="74">
        <f t="shared" si="65"/>
        <v>0</v>
      </c>
      <c r="AR301" s="74">
        <f t="shared" si="66"/>
        <v>0</v>
      </c>
      <c r="AS301" s="74">
        <f t="shared" si="67"/>
        <v>0</v>
      </c>
      <c r="AT301" s="74">
        <f t="shared" si="68"/>
        <v>0</v>
      </c>
      <c r="AU301" s="74">
        <f t="shared" si="54"/>
        <v>0</v>
      </c>
      <c r="AV301" s="74">
        <f t="shared" si="55"/>
        <v>0</v>
      </c>
      <c r="AX301" s="305">
        <f t="shared" si="69"/>
        <v>0</v>
      </c>
      <c r="AY301" s="305">
        <f t="shared" si="70"/>
        <v>0</v>
      </c>
      <c r="AZ301" s="305">
        <f t="shared" si="71"/>
        <v>0</v>
      </c>
      <c r="CN301" s="70"/>
      <c r="DS301" s="70"/>
    </row>
    <row r="302" spans="1:123" s="74" customFormat="1" ht="15" customHeight="1" x14ac:dyDescent="0.2">
      <c r="A302" s="76"/>
      <c r="C302" s="98" t="s">
        <v>48</v>
      </c>
      <c r="D302" s="938" t="str">
        <f t="shared" si="56"/>
        <v/>
      </c>
      <c r="E302" s="939"/>
      <c r="F302" s="939"/>
      <c r="G302" s="939"/>
      <c r="H302" s="939"/>
      <c r="I302" s="939"/>
      <c r="J302" s="940"/>
      <c r="K302" s="694"/>
      <c r="L302" s="694"/>
      <c r="M302" s="615"/>
      <c r="N302" s="615"/>
      <c r="O302" s="615"/>
      <c r="P302" s="615"/>
      <c r="Q302" s="615"/>
      <c r="R302" s="615"/>
      <c r="S302" s="615"/>
      <c r="T302" s="615"/>
      <c r="U302" s="615"/>
      <c r="V302" s="615"/>
      <c r="W302" s="615"/>
      <c r="X302" s="615"/>
      <c r="Y302" s="615"/>
      <c r="Z302" s="615"/>
      <c r="AA302" s="615"/>
      <c r="AB302" s="615"/>
      <c r="AC302" s="615"/>
      <c r="AD302" s="615"/>
      <c r="AF302" s="70"/>
      <c r="AG302" s="74">
        <f t="shared" si="57"/>
        <v>20</v>
      </c>
      <c r="AH302" s="74">
        <f t="shared" si="58"/>
        <v>0</v>
      </c>
      <c r="AI302" s="74">
        <f t="shared" si="59"/>
        <v>0</v>
      </c>
      <c r="AJ302" s="74">
        <f t="shared" si="52"/>
        <v>0</v>
      </c>
      <c r="AK302" s="74">
        <f t="shared" si="53"/>
        <v>0</v>
      </c>
      <c r="AL302" s="74">
        <f t="shared" si="60"/>
        <v>0</v>
      </c>
      <c r="AM302" s="74">
        <f t="shared" si="61"/>
        <v>0</v>
      </c>
      <c r="AN302" s="74">
        <f t="shared" si="62"/>
        <v>0</v>
      </c>
      <c r="AO302" s="74">
        <f t="shared" si="63"/>
        <v>0</v>
      </c>
      <c r="AP302" s="74">
        <f t="shared" si="64"/>
        <v>0</v>
      </c>
      <c r="AQ302" s="74">
        <f t="shared" si="65"/>
        <v>0</v>
      </c>
      <c r="AR302" s="74">
        <f t="shared" si="66"/>
        <v>0</v>
      </c>
      <c r="AS302" s="74">
        <f t="shared" si="67"/>
        <v>0</v>
      </c>
      <c r="AT302" s="74">
        <f t="shared" si="68"/>
        <v>0</v>
      </c>
      <c r="AU302" s="74">
        <f t="shared" si="54"/>
        <v>0</v>
      </c>
      <c r="AV302" s="74">
        <f t="shared" si="55"/>
        <v>0</v>
      </c>
      <c r="AX302" s="305">
        <f t="shared" si="69"/>
        <v>0</v>
      </c>
      <c r="AY302" s="305">
        <f t="shared" si="70"/>
        <v>0</v>
      </c>
      <c r="AZ302" s="305">
        <f t="shared" si="71"/>
        <v>0</v>
      </c>
      <c r="CN302" s="70"/>
      <c r="DS302" s="70"/>
    </row>
    <row r="303" spans="1:123" s="74" customFormat="1" ht="15" customHeight="1" x14ac:dyDescent="0.2">
      <c r="A303" s="76"/>
      <c r="C303" s="98" t="s">
        <v>49</v>
      </c>
      <c r="D303" s="938" t="str">
        <f t="shared" si="56"/>
        <v/>
      </c>
      <c r="E303" s="939"/>
      <c r="F303" s="939"/>
      <c r="G303" s="939"/>
      <c r="H303" s="939"/>
      <c r="I303" s="939"/>
      <c r="J303" s="940"/>
      <c r="K303" s="694"/>
      <c r="L303" s="694"/>
      <c r="M303" s="615"/>
      <c r="N303" s="615"/>
      <c r="O303" s="615"/>
      <c r="P303" s="615"/>
      <c r="Q303" s="615"/>
      <c r="R303" s="615"/>
      <c r="S303" s="615"/>
      <c r="T303" s="615"/>
      <c r="U303" s="615"/>
      <c r="V303" s="615"/>
      <c r="W303" s="615"/>
      <c r="X303" s="615"/>
      <c r="Y303" s="615"/>
      <c r="Z303" s="615"/>
      <c r="AA303" s="615"/>
      <c r="AB303" s="615"/>
      <c r="AC303" s="615"/>
      <c r="AD303" s="615"/>
      <c r="AF303" s="70"/>
      <c r="AG303" s="74">
        <f t="shared" si="57"/>
        <v>20</v>
      </c>
      <c r="AH303" s="74">
        <f t="shared" si="58"/>
        <v>0</v>
      </c>
      <c r="AI303" s="74">
        <f t="shared" si="59"/>
        <v>0</v>
      </c>
      <c r="AJ303" s="74">
        <f t="shared" si="52"/>
        <v>0</v>
      </c>
      <c r="AK303" s="74">
        <f t="shared" si="53"/>
        <v>0</v>
      </c>
      <c r="AL303" s="74">
        <f t="shared" si="60"/>
        <v>0</v>
      </c>
      <c r="AM303" s="74">
        <f t="shared" si="61"/>
        <v>0</v>
      </c>
      <c r="AN303" s="74">
        <f t="shared" si="62"/>
        <v>0</v>
      </c>
      <c r="AO303" s="74">
        <f t="shared" si="63"/>
        <v>0</v>
      </c>
      <c r="AP303" s="74">
        <f t="shared" si="64"/>
        <v>0</v>
      </c>
      <c r="AQ303" s="74">
        <f t="shared" si="65"/>
        <v>0</v>
      </c>
      <c r="AR303" s="74">
        <f t="shared" si="66"/>
        <v>0</v>
      </c>
      <c r="AS303" s="74">
        <f t="shared" si="67"/>
        <v>0</v>
      </c>
      <c r="AT303" s="74">
        <f t="shared" si="68"/>
        <v>0</v>
      </c>
      <c r="AU303" s="74">
        <f t="shared" si="54"/>
        <v>0</v>
      </c>
      <c r="AV303" s="74">
        <f t="shared" si="55"/>
        <v>0</v>
      </c>
      <c r="AX303" s="305">
        <f t="shared" si="69"/>
        <v>0</v>
      </c>
      <c r="AY303" s="305">
        <f t="shared" si="70"/>
        <v>0</v>
      </c>
      <c r="AZ303" s="305">
        <f t="shared" si="71"/>
        <v>0</v>
      </c>
      <c r="CN303" s="70"/>
      <c r="DS303" s="70"/>
    </row>
    <row r="304" spans="1:123" s="74" customFormat="1" ht="15" customHeight="1" x14ac:dyDescent="0.2">
      <c r="A304" s="76"/>
      <c r="C304" s="98" t="s">
        <v>50</v>
      </c>
      <c r="D304" s="938" t="str">
        <f t="shared" si="56"/>
        <v/>
      </c>
      <c r="E304" s="939"/>
      <c r="F304" s="939"/>
      <c r="G304" s="939"/>
      <c r="H304" s="939"/>
      <c r="I304" s="939"/>
      <c r="J304" s="940"/>
      <c r="K304" s="694"/>
      <c r="L304" s="694"/>
      <c r="M304" s="615"/>
      <c r="N304" s="615"/>
      <c r="O304" s="615"/>
      <c r="P304" s="615"/>
      <c r="Q304" s="615"/>
      <c r="R304" s="615"/>
      <c r="S304" s="615"/>
      <c r="T304" s="615"/>
      <c r="U304" s="615"/>
      <c r="V304" s="615"/>
      <c r="W304" s="615"/>
      <c r="X304" s="615"/>
      <c r="Y304" s="615"/>
      <c r="Z304" s="615"/>
      <c r="AA304" s="615"/>
      <c r="AB304" s="615"/>
      <c r="AC304" s="615"/>
      <c r="AD304" s="615"/>
      <c r="AF304" s="70"/>
      <c r="AG304" s="74">
        <f t="shared" si="57"/>
        <v>20</v>
      </c>
      <c r="AH304" s="74">
        <f t="shared" si="58"/>
        <v>0</v>
      </c>
      <c r="AI304" s="74">
        <f t="shared" si="59"/>
        <v>0</v>
      </c>
      <c r="AJ304" s="74">
        <f t="shared" si="52"/>
        <v>0</v>
      </c>
      <c r="AK304" s="74">
        <f t="shared" si="53"/>
        <v>0</v>
      </c>
      <c r="AL304" s="74">
        <f t="shared" si="60"/>
        <v>0</v>
      </c>
      <c r="AM304" s="74">
        <f t="shared" si="61"/>
        <v>0</v>
      </c>
      <c r="AN304" s="74">
        <f t="shared" si="62"/>
        <v>0</v>
      </c>
      <c r="AO304" s="74">
        <f t="shared" si="63"/>
        <v>0</v>
      </c>
      <c r="AP304" s="74">
        <f t="shared" si="64"/>
        <v>0</v>
      </c>
      <c r="AQ304" s="74">
        <f t="shared" si="65"/>
        <v>0</v>
      </c>
      <c r="AR304" s="74">
        <f t="shared" si="66"/>
        <v>0</v>
      </c>
      <c r="AS304" s="74">
        <f t="shared" si="67"/>
        <v>0</v>
      </c>
      <c r="AT304" s="74">
        <f t="shared" si="68"/>
        <v>0</v>
      </c>
      <c r="AU304" s="74">
        <f t="shared" si="54"/>
        <v>0</v>
      </c>
      <c r="AV304" s="74">
        <f t="shared" si="55"/>
        <v>0</v>
      </c>
      <c r="AX304" s="305">
        <f t="shared" si="69"/>
        <v>0</v>
      </c>
      <c r="AY304" s="305">
        <f t="shared" si="70"/>
        <v>0</v>
      </c>
      <c r="AZ304" s="305">
        <f t="shared" si="71"/>
        <v>0</v>
      </c>
      <c r="CN304" s="70"/>
      <c r="DS304" s="70"/>
    </row>
    <row r="305" spans="1:123" s="74" customFormat="1" ht="15" customHeight="1" x14ac:dyDescent="0.2">
      <c r="A305" s="76"/>
      <c r="C305" s="98" t="s">
        <v>51</v>
      </c>
      <c r="D305" s="938" t="str">
        <f t="shared" si="56"/>
        <v/>
      </c>
      <c r="E305" s="939"/>
      <c r="F305" s="939"/>
      <c r="G305" s="939"/>
      <c r="H305" s="939"/>
      <c r="I305" s="939"/>
      <c r="J305" s="940"/>
      <c r="K305" s="694"/>
      <c r="L305" s="694"/>
      <c r="M305" s="615"/>
      <c r="N305" s="615"/>
      <c r="O305" s="615"/>
      <c r="P305" s="615"/>
      <c r="Q305" s="615"/>
      <c r="R305" s="615"/>
      <c r="S305" s="615"/>
      <c r="T305" s="615"/>
      <c r="U305" s="615"/>
      <c r="V305" s="615"/>
      <c r="W305" s="615"/>
      <c r="X305" s="615"/>
      <c r="Y305" s="615"/>
      <c r="Z305" s="615"/>
      <c r="AA305" s="615"/>
      <c r="AB305" s="615"/>
      <c r="AC305" s="615"/>
      <c r="AD305" s="615"/>
      <c r="AF305" s="70"/>
      <c r="AG305" s="74">
        <f t="shared" si="57"/>
        <v>20</v>
      </c>
      <c r="AH305" s="74">
        <f t="shared" si="58"/>
        <v>0</v>
      </c>
      <c r="AI305" s="74">
        <f t="shared" si="59"/>
        <v>0</v>
      </c>
      <c r="AJ305" s="74">
        <f t="shared" si="52"/>
        <v>0</v>
      </c>
      <c r="AK305" s="74">
        <f t="shared" si="53"/>
        <v>0</v>
      </c>
      <c r="AL305" s="74">
        <f t="shared" si="60"/>
        <v>0</v>
      </c>
      <c r="AM305" s="74">
        <f t="shared" si="61"/>
        <v>0</v>
      </c>
      <c r="AN305" s="74">
        <f t="shared" si="62"/>
        <v>0</v>
      </c>
      <c r="AO305" s="74">
        <f t="shared" si="63"/>
        <v>0</v>
      </c>
      <c r="AP305" s="74">
        <f t="shared" si="64"/>
        <v>0</v>
      </c>
      <c r="AQ305" s="74">
        <f t="shared" si="65"/>
        <v>0</v>
      </c>
      <c r="AR305" s="74">
        <f t="shared" si="66"/>
        <v>0</v>
      </c>
      <c r="AS305" s="74">
        <f t="shared" si="67"/>
        <v>0</v>
      </c>
      <c r="AT305" s="74">
        <f t="shared" si="68"/>
        <v>0</v>
      </c>
      <c r="AU305" s="74">
        <f t="shared" si="54"/>
        <v>0</v>
      </c>
      <c r="AV305" s="74">
        <f t="shared" si="55"/>
        <v>0</v>
      </c>
      <c r="AX305" s="305">
        <f t="shared" si="69"/>
        <v>0</v>
      </c>
      <c r="AY305" s="305">
        <f t="shared" si="70"/>
        <v>0</v>
      </c>
      <c r="AZ305" s="305">
        <f t="shared" si="71"/>
        <v>0</v>
      </c>
      <c r="CN305" s="70"/>
      <c r="DS305" s="70"/>
    </row>
    <row r="306" spans="1:123" s="74" customFormat="1" ht="15" customHeight="1" x14ac:dyDescent="0.2">
      <c r="A306" s="76"/>
      <c r="C306" s="98" t="s">
        <v>52</v>
      </c>
      <c r="D306" s="938" t="str">
        <f t="shared" si="56"/>
        <v/>
      </c>
      <c r="E306" s="939"/>
      <c r="F306" s="939"/>
      <c r="G306" s="939"/>
      <c r="H306" s="939"/>
      <c r="I306" s="939"/>
      <c r="J306" s="940"/>
      <c r="K306" s="694"/>
      <c r="L306" s="694"/>
      <c r="M306" s="615"/>
      <c r="N306" s="615"/>
      <c r="O306" s="615"/>
      <c r="P306" s="615"/>
      <c r="Q306" s="615"/>
      <c r="R306" s="615"/>
      <c r="S306" s="615"/>
      <c r="T306" s="615"/>
      <c r="U306" s="615"/>
      <c r="V306" s="615"/>
      <c r="W306" s="615"/>
      <c r="X306" s="615"/>
      <c r="Y306" s="615"/>
      <c r="Z306" s="615"/>
      <c r="AA306" s="615"/>
      <c r="AB306" s="615"/>
      <c r="AC306" s="615"/>
      <c r="AD306" s="615"/>
      <c r="AF306" s="70"/>
      <c r="AG306" s="74">
        <f t="shared" si="57"/>
        <v>20</v>
      </c>
      <c r="AH306" s="74">
        <f t="shared" si="58"/>
        <v>0</v>
      </c>
      <c r="AI306" s="74">
        <f t="shared" si="59"/>
        <v>0</v>
      </c>
      <c r="AJ306" s="74">
        <f t="shared" si="52"/>
        <v>0</v>
      </c>
      <c r="AK306" s="74">
        <f t="shared" si="53"/>
        <v>0</v>
      </c>
      <c r="AL306" s="74">
        <f t="shared" si="60"/>
        <v>0</v>
      </c>
      <c r="AM306" s="74">
        <f t="shared" si="61"/>
        <v>0</v>
      </c>
      <c r="AN306" s="74">
        <f t="shared" si="62"/>
        <v>0</v>
      </c>
      <c r="AO306" s="74">
        <f t="shared" si="63"/>
        <v>0</v>
      </c>
      <c r="AP306" s="74">
        <f t="shared" si="64"/>
        <v>0</v>
      </c>
      <c r="AQ306" s="74">
        <f t="shared" si="65"/>
        <v>0</v>
      </c>
      <c r="AR306" s="74">
        <f t="shared" si="66"/>
        <v>0</v>
      </c>
      <c r="AS306" s="74">
        <f t="shared" si="67"/>
        <v>0</v>
      </c>
      <c r="AT306" s="74">
        <f t="shared" si="68"/>
        <v>0</v>
      </c>
      <c r="AU306" s="74">
        <f t="shared" si="54"/>
        <v>0</v>
      </c>
      <c r="AV306" s="74">
        <f t="shared" si="55"/>
        <v>0</v>
      </c>
      <c r="AX306" s="305">
        <f t="shared" si="69"/>
        <v>0</v>
      </c>
      <c r="AY306" s="305">
        <f t="shared" si="70"/>
        <v>0</v>
      </c>
      <c r="AZ306" s="305">
        <f t="shared" si="71"/>
        <v>0</v>
      </c>
      <c r="CN306" s="70"/>
      <c r="DS306" s="70"/>
    </row>
    <row r="307" spans="1:123" s="74" customFormat="1" ht="15" customHeight="1" x14ac:dyDescent="0.2">
      <c r="A307" s="76"/>
      <c r="I307" s="69"/>
      <c r="J307" s="99" t="s">
        <v>84</v>
      </c>
      <c r="K307" s="693">
        <f>IF(AND(SUM(K282:L306)=0,COUNTIF(K282:L306,"NS")&gt;0),"NS",SUM(K282:L306))</f>
        <v>0</v>
      </c>
      <c r="L307" s="693"/>
      <c r="M307" s="693">
        <f t="shared" ref="M307" si="72">IF(AND(SUM(M282:N306)=0,COUNTIF(M282:N306,"NS")&gt;0),"NS",SUM(M282:N306))</f>
        <v>0</v>
      </c>
      <c r="N307" s="693"/>
      <c r="O307" s="693">
        <f t="shared" ref="O307" si="73">IF(AND(SUM(O282:P306)=0,COUNTIF(O282:P306,"NS")&gt;0),"NS",SUM(O282:P306))</f>
        <v>0</v>
      </c>
      <c r="P307" s="693"/>
      <c r="Q307" s="693">
        <f t="shared" ref="Q307" si="74">IF(AND(SUM(Q282:R306)=0,COUNTIF(Q282:R306,"NS")&gt;0),"NS",SUM(Q282:R306))</f>
        <v>0</v>
      </c>
      <c r="R307" s="693"/>
      <c r="S307" s="693">
        <f t="shared" ref="S307" si="75">IF(AND(SUM(S282:T306)=0,COUNTIF(S282:T306,"NS")&gt;0),"NS",SUM(S282:T306))</f>
        <v>0</v>
      </c>
      <c r="T307" s="693"/>
      <c r="U307" s="693">
        <f t="shared" ref="U307" si="76">IF(AND(SUM(U282:V306)=0,COUNTIF(U282:V306,"NS")&gt;0),"NS",SUM(U282:V306))</f>
        <v>0</v>
      </c>
      <c r="V307" s="693"/>
      <c r="W307" s="693">
        <f t="shared" ref="W307" si="77">IF(AND(SUM(W282:X306)=0,COUNTIF(W282:X306,"NS")&gt;0),"NS",SUM(W282:X306))</f>
        <v>0</v>
      </c>
      <c r="X307" s="693"/>
      <c r="Y307" s="693">
        <f t="shared" ref="Y307" si="78">IF(AND(SUM(Y282:Z306)=0,COUNTIF(Y282:Z306,"NS")&gt;0),"NS",SUM(Y282:Z306))</f>
        <v>0</v>
      </c>
      <c r="Z307" s="693"/>
      <c r="AA307" s="693">
        <f t="shared" ref="AA307" si="79">IF(AND(SUM(AA282:AB306)=0,COUNTIF(AA282:AB306,"NS")&gt;0),"NS",SUM(AA282:AB306))</f>
        <v>0</v>
      </c>
      <c r="AB307" s="693"/>
      <c r="AC307" s="693">
        <f t="shared" ref="AC307" si="80">IF(AND(SUM(AC282:AD306)=0,COUNTIF(AC282:AD306,"NS")&gt;0),"NS",SUM(AC282:AD306))</f>
        <v>0</v>
      </c>
      <c r="AD307" s="693"/>
      <c r="AF307" s="70"/>
      <c r="AG307" s="253"/>
      <c r="AH307" s="74">
        <f>SUM(AH282:AH306)</f>
        <v>0</v>
      </c>
      <c r="AL307" s="186">
        <f>SUM(AL282:AL306)</f>
        <v>0</v>
      </c>
      <c r="AM307" s="121"/>
      <c r="AN307" s="121"/>
      <c r="AO307" s="121"/>
      <c r="AP307" s="121"/>
      <c r="AQ307" s="121"/>
      <c r="AR307" s="121"/>
      <c r="AS307" s="121"/>
      <c r="AT307" s="121"/>
      <c r="AV307" s="74">
        <f>SUM(AV282:AV306)</f>
        <v>0</v>
      </c>
      <c r="AZ307" s="186">
        <f>SUM(AZ282:AZ306)</f>
        <v>0</v>
      </c>
      <c r="CN307" s="70"/>
      <c r="DS307" s="70"/>
    </row>
    <row r="308" spans="1:123" s="74" customFormat="1" ht="15" customHeight="1" x14ac:dyDescent="0.2">
      <c r="A308" s="76"/>
      <c r="AF308" s="70"/>
      <c r="CN308" s="70"/>
      <c r="DS308" s="70"/>
    </row>
    <row r="309" spans="1:123" s="74" customFormat="1" ht="24" customHeight="1" x14ac:dyDescent="0.2">
      <c r="A309" s="76"/>
      <c r="C309" s="620" t="s">
        <v>1084</v>
      </c>
      <c r="D309" s="620"/>
      <c r="E309" s="620"/>
      <c r="F309" s="620"/>
      <c r="G309" s="620"/>
      <c r="H309" s="620"/>
      <c r="I309" s="620"/>
      <c r="J309" s="620"/>
      <c r="K309" s="620"/>
      <c r="L309" s="620"/>
      <c r="M309" s="620"/>
      <c r="N309" s="620"/>
      <c r="O309" s="620"/>
      <c r="P309" s="620"/>
      <c r="Q309" s="620"/>
      <c r="R309" s="620"/>
      <c r="S309" s="620"/>
      <c r="T309" s="620"/>
      <c r="U309" s="620"/>
      <c r="V309" s="620"/>
      <c r="W309" s="620"/>
      <c r="X309" s="620"/>
      <c r="Y309" s="620"/>
      <c r="Z309" s="620"/>
      <c r="AA309" s="620"/>
      <c r="AB309" s="620"/>
      <c r="AC309" s="620"/>
      <c r="AD309" s="620"/>
      <c r="AF309" s="70"/>
      <c r="CN309" s="70"/>
      <c r="DS309" s="70"/>
    </row>
    <row r="310" spans="1:123" s="74" customFormat="1" ht="60" customHeight="1" x14ac:dyDescent="0.2">
      <c r="A310" s="76"/>
      <c r="C310" s="682"/>
      <c r="D310" s="682"/>
      <c r="E310" s="682"/>
      <c r="F310" s="682"/>
      <c r="G310" s="682"/>
      <c r="H310" s="682"/>
      <c r="I310" s="682"/>
      <c r="J310" s="682"/>
      <c r="K310" s="682"/>
      <c r="L310" s="682"/>
      <c r="M310" s="682"/>
      <c r="N310" s="682"/>
      <c r="O310" s="682"/>
      <c r="P310" s="682"/>
      <c r="Q310" s="682"/>
      <c r="R310" s="682"/>
      <c r="S310" s="682"/>
      <c r="T310" s="682"/>
      <c r="U310" s="682"/>
      <c r="V310" s="682"/>
      <c r="W310" s="682"/>
      <c r="X310" s="682"/>
      <c r="Y310" s="682"/>
      <c r="Z310" s="682"/>
      <c r="AA310" s="682"/>
      <c r="AB310" s="682"/>
      <c r="AC310" s="682"/>
      <c r="AD310" s="682"/>
      <c r="AF310" s="70"/>
      <c r="CN310" s="70"/>
      <c r="DS310" s="70"/>
    </row>
    <row r="311" spans="1:123" s="74" customFormat="1" ht="15" customHeight="1" x14ac:dyDescent="0.2">
      <c r="A311" s="76"/>
      <c r="B311" s="536" t="str">
        <f>IF(AH307=0,"","Error: Debe completar toda la información requerida.")</f>
        <v/>
      </c>
      <c r="C311" s="536"/>
      <c r="D311" s="536"/>
      <c r="E311" s="536"/>
      <c r="F311" s="536"/>
      <c r="G311" s="536"/>
      <c r="H311" s="536"/>
      <c r="I311" s="536"/>
      <c r="J311" s="536"/>
      <c r="K311" s="536"/>
      <c r="L311" s="536"/>
      <c r="M311" s="536"/>
      <c r="N311" s="536"/>
      <c r="O311" s="536"/>
      <c r="P311" s="536"/>
      <c r="Q311" s="536"/>
      <c r="R311" s="536"/>
      <c r="S311" s="536"/>
      <c r="T311" s="536"/>
      <c r="U311" s="536"/>
      <c r="V311" s="536"/>
      <c r="W311" s="536"/>
      <c r="X311" s="536"/>
      <c r="Y311" s="536"/>
      <c r="Z311" s="536"/>
      <c r="AA311" s="536"/>
      <c r="AB311" s="536"/>
      <c r="AC311" s="536"/>
      <c r="AD311" s="536"/>
      <c r="AF311" s="70"/>
      <c r="CN311" s="70"/>
      <c r="DS311" s="70"/>
    </row>
    <row r="312" spans="1:123" s="74" customFormat="1" ht="15" customHeight="1" x14ac:dyDescent="0.2">
      <c r="A312" s="76"/>
      <c r="B312" s="511" t="str">
        <f>IF(AND(AL307=0,AZ307=0),"",IF(AND(AL307&lt;&gt;0,AZ307=0),"Error: Verificar sumas por fila.",IF(AND(AL307=0,AZ307&lt;&gt;0),"Error: El total debe ser igual o menos a la suma de los tipos de servicios.","Error: Verificar sumas por fila. A demás, el total debe ser igual o menos a la suma de los tipos de servicios.")))</f>
        <v/>
      </c>
      <c r="C312" s="511"/>
      <c r="D312" s="511"/>
      <c r="E312" s="511"/>
      <c r="F312" s="511"/>
      <c r="G312" s="511"/>
      <c r="H312" s="511"/>
      <c r="I312" s="511"/>
      <c r="J312" s="511"/>
      <c r="K312" s="511"/>
      <c r="L312" s="511"/>
      <c r="M312" s="511"/>
      <c r="N312" s="511"/>
      <c r="O312" s="511"/>
      <c r="P312" s="511"/>
      <c r="Q312" s="511"/>
      <c r="R312" s="511"/>
      <c r="S312" s="511"/>
      <c r="T312" s="511"/>
      <c r="U312" s="511"/>
      <c r="V312" s="511"/>
      <c r="W312" s="511"/>
      <c r="X312" s="511"/>
      <c r="Y312" s="511"/>
      <c r="Z312" s="511"/>
      <c r="AA312" s="511"/>
      <c r="AB312" s="511"/>
      <c r="AC312" s="511"/>
      <c r="AD312" s="511"/>
      <c r="AF312" s="70"/>
      <c r="CN312" s="70"/>
      <c r="DS312" s="70"/>
    </row>
    <row r="313" spans="1:123" s="74" customFormat="1" ht="15" customHeight="1" thickBot="1" x14ac:dyDescent="0.25">
      <c r="A313" s="76"/>
      <c r="B313" s="511" t="str">
        <f>IF(AV307=0,"","Error: Verificar la consistencia de la cantidad por tipo de servicio respecto al total de celdas registradas por centro penitenciario")</f>
        <v/>
      </c>
      <c r="C313" s="511"/>
      <c r="D313" s="511"/>
      <c r="E313" s="511"/>
      <c r="F313" s="511"/>
      <c r="G313" s="511"/>
      <c r="H313" s="511"/>
      <c r="I313" s="511"/>
      <c r="J313" s="511"/>
      <c r="K313" s="511"/>
      <c r="L313" s="511"/>
      <c r="M313" s="511"/>
      <c r="N313" s="511"/>
      <c r="O313" s="511"/>
      <c r="P313" s="511"/>
      <c r="Q313" s="511"/>
      <c r="R313" s="511"/>
      <c r="S313" s="511"/>
      <c r="T313" s="511"/>
      <c r="U313" s="511"/>
      <c r="V313" s="511"/>
      <c r="W313" s="511"/>
      <c r="X313" s="511"/>
      <c r="Y313" s="511"/>
      <c r="Z313" s="511"/>
      <c r="AA313" s="511"/>
      <c r="AB313" s="511"/>
      <c r="AC313" s="511"/>
      <c r="AD313" s="511"/>
      <c r="AF313" s="70"/>
      <c r="CN313" s="70"/>
      <c r="DS313" s="70"/>
    </row>
    <row r="314" spans="1:123" s="74" customFormat="1" ht="15" customHeight="1" thickBot="1" x14ac:dyDescent="0.25">
      <c r="A314" s="76"/>
      <c r="B314" s="792" t="s">
        <v>1087</v>
      </c>
      <c r="C314" s="793"/>
      <c r="D314" s="793"/>
      <c r="E314" s="793"/>
      <c r="F314" s="793"/>
      <c r="G314" s="793"/>
      <c r="H314" s="793"/>
      <c r="I314" s="793"/>
      <c r="J314" s="793"/>
      <c r="K314" s="793"/>
      <c r="L314" s="793"/>
      <c r="M314" s="793"/>
      <c r="N314" s="793"/>
      <c r="O314" s="793"/>
      <c r="P314" s="793"/>
      <c r="Q314" s="793"/>
      <c r="R314" s="793"/>
      <c r="S314" s="793"/>
      <c r="T314" s="793"/>
      <c r="U314" s="793"/>
      <c r="V314" s="793"/>
      <c r="W314" s="793"/>
      <c r="X314" s="793"/>
      <c r="Y314" s="793"/>
      <c r="Z314" s="793"/>
      <c r="AA314" s="793"/>
      <c r="AB314" s="793"/>
      <c r="AC314" s="793"/>
      <c r="AD314" s="794"/>
      <c r="AF314" s="70"/>
      <c r="CN314" s="70"/>
      <c r="DS314" s="70"/>
    </row>
    <row r="315" spans="1:123" s="74" customFormat="1" ht="15" customHeight="1" x14ac:dyDescent="0.2">
      <c r="A315" s="76"/>
      <c r="B315" s="886" t="s">
        <v>1419</v>
      </c>
      <c r="C315" s="887"/>
      <c r="D315" s="887"/>
      <c r="E315" s="887"/>
      <c r="F315" s="887"/>
      <c r="G315" s="887"/>
      <c r="H315" s="887"/>
      <c r="I315" s="887"/>
      <c r="J315" s="887"/>
      <c r="K315" s="887"/>
      <c r="L315" s="887"/>
      <c r="M315" s="887"/>
      <c r="N315" s="887"/>
      <c r="O315" s="887"/>
      <c r="P315" s="887"/>
      <c r="Q315" s="887"/>
      <c r="R315" s="887"/>
      <c r="S315" s="887"/>
      <c r="T315" s="887"/>
      <c r="U315" s="887"/>
      <c r="V315" s="887"/>
      <c r="W315" s="887"/>
      <c r="X315" s="887"/>
      <c r="Y315" s="887"/>
      <c r="Z315" s="887"/>
      <c r="AA315" s="887"/>
      <c r="AB315" s="887"/>
      <c r="AC315" s="887"/>
      <c r="AD315" s="888"/>
      <c r="AF315" s="70"/>
      <c r="CN315" s="70"/>
      <c r="DS315" s="70"/>
    </row>
    <row r="316" spans="1:123" s="74" customFormat="1" ht="24" customHeight="1" x14ac:dyDescent="0.2">
      <c r="A316" s="76"/>
      <c r="B316" s="101"/>
      <c r="C316" s="775" t="s">
        <v>1429</v>
      </c>
      <c r="D316" s="776"/>
      <c r="E316" s="776"/>
      <c r="F316" s="776"/>
      <c r="G316" s="776"/>
      <c r="H316" s="776"/>
      <c r="I316" s="776"/>
      <c r="J316" s="776"/>
      <c r="K316" s="776"/>
      <c r="L316" s="776"/>
      <c r="M316" s="776"/>
      <c r="N316" s="776"/>
      <c r="O316" s="776"/>
      <c r="P316" s="776"/>
      <c r="Q316" s="776"/>
      <c r="R316" s="776"/>
      <c r="S316" s="776"/>
      <c r="T316" s="776"/>
      <c r="U316" s="776"/>
      <c r="V316" s="776"/>
      <c r="W316" s="776"/>
      <c r="X316" s="776"/>
      <c r="Y316" s="776"/>
      <c r="Z316" s="776"/>
      <c r="AA316" s="776"/>
      <c r="AB316" s="776"/>
      <c r="AC316" s="776"/>
      <c r="AD316" s="777"/>
      <c r="AF316" s="70"/>
      <c r="CN316" s="70"/>
      <c r="DS316" s="70"/>
    </row>
    <row r="317" spans="1:123" s="74" customFormat="1" ht="15" customHeight="1" x14ac:dyDescent="0.2">
      <c r="A317" s="76"/>
      <c r="AF317" s="70"/>
      <c r="CN317" s="70"/>
      <c r="DS317" s="70"/>
    </row>
    <row r="318" spans="1:123" s="74" customFormat="1" ht="36" customHeight="1" x14ac:dyDescent="0.2">
      <c r="A318" s="36" t="s">
        <v>115</v>
      </c>
      <c r="B318" s="636" t="s">
        <v>1088</v>
      </c>
      <c r="C318" s="636"/>
      <c r="D318" s="636"/>
      <c r="E318" s="636"/>
      <c r="F318" s="636"/>
      <c r="G318" s="636"/>
      <c r="H318" s="636"/>
      <c r="I318" s="636"/>
      <c r="J318" s="636"/>
      <c r="K318" s="636"/>
      <c r="L318" s="636"/>
      <c r="M318" s="636"/>
      <c r="N318" s="636"/>
      <c r="O318" s="636"/>
      <c r="P318" s="636"/>
      <c r="Q318" s="636"/>
      <c r="R318" s="636"/>
      <c r="S318" s="636"/>
      <c r="T318" s="636"/>
      <c r="U318" s="636"/>
      <c r="V318" s="636"/>
      <c r="W318" s="636"/>
      <c r="X318" s="636"/>
      <c r="Y318" s="636"/>
      <c r="Z318" s="636"/>
      <c r="AA318" s="636"/>
      <c r="AB318" s="636"/>
      <c r="AC318" s="636"/>
      <c r="AD318" s="636"/>
      <c r="AF318" s="70"/>
      <c r="AG318" s="225" t="s">
        <v>2063</v>
      </c>
      <c r="AH318" s="225" t="s">
        <v>2064</v>
      </c>
      <c r="AI318" s="225" t="s">
        <v>2065</v>
      </c>
      <c r="AJ318" s="225" t="s">
        <v>2066</v>
      </c>
      <c r="AK318" s="256" t="s">
        <v>2067</v>
      </c>
      <c r="AL318" s="225" t="s">
        <v>2068</v>
      </c>
      <c r="AM318" s="225" t="s">
        <v>2071</v>
      </c>
      <c r="AN318" s="256" t="s">
        <v>2070</v>
      </c>
      <c r="AO318" s="256" t="s">
        <v>2069</v>
      </c>
      <c r="CN318" s="70"/>
      <c r="DS318" s="70"/>
    </row>
    <row r="319" spans="1:123" s="74" customFormat="1" ht="15" customHeight="1" x14ac:dyDescent="0.2">
      <c r="A319" s="68"/>
      <c r="B319" s="69"/>
      <c r="C319" s="674" t="s">
        <v>1109</v>
      </c>
      <c r="D319" s="674"/>
      <c r="E319" s="674"/>
      <c r="F319" s="674"/>
      <c r="G319" s="674"/>
      <c r="H319" s="674"/>
      <c r="I319" s="674"/>
      <c r="J319" s="674"/>
      <c r="K319" s="674"/>
      <c r="L319" s="674"/>
      <c r="M319" s="674"/>
      <c r="N319" s="674"/>
      <c r="O319" s="674"/>
      <c r="P319" s="674"/>
      <c r="Q319" s="674"/>
      <c r="R319" s="674"/>
      <c r="S319" s="674"/>
      <c r="T319" s="674"/>
      <c r="U319" s="674"/>
      <c r="V319" s="674"/>
      <c r="W319" s="674"/>
      <c r="X319" s="674"/>
      <c r="Y319" s="674"/>
      <c r="Z319" s="674"/>
      <c r="AA319" s="674"/>
      <c r="AB319" s="674"/>
      <c r="AC319" s="674"/>
      <c r="AD319" s="674"/>
      <c r="AF319" s="70"/>
      <c r="AG319" s="186">
        <f>COUNTBLANK(L325:AD349)</f>
        <v>475</v>
      </c>
      <c r="AH319" s="186">
        <v>475</v>
      </c>
      <c r="AI319" s="186">
        <v>250</v>
      </c>
      <c r="AJ319" s="186">
        <f>COUNTBLANK(D325:AD325)</f>
        <v>27</v>
      </c>
      <c r="AK319" s="186">
        <v>27</v>
      </c>
      <c r="AL319" s="186">
        <v>25</v>
      </c>
      <c r="AM319" s="186">
        <v>19</v>
      </c>
      <c r="AN319" s="186">
        <v>17</v>
      </c>
      <c r="AO319" s="186">
        <v>18</v>
      </c>
      <c r="CN319" s="70"/>
      <c r="DS319" s="70"/>
    </row>
    <row r="320" spans="1:123" s="74" customFormat="1" ht="24" customHeight="1" x14ac:dyDescent="0.2">
      <c r="A320" s="68"/>
      <c r="B320" s="69"/>
      <c r="C320" s="674" t="s">
        <v>1430</v>
      </c>
      <c r="D320" s="674"/>
      <c r="E320" s="674"/>
      <c r="F320" s="674"/>
      <c r="G320" s="674"/>
      <c r="H320" s="674"/>
      <c r="I320" s="674"/>
      <c r="J320" s="674"/>
      <c r="K320" s="674"/>
      <c r="L320" s="674"/>
      <c r="M320" s="674"/>
      <c r="N320" s="674"/>
      <c r="O320" s="674"/>
      <c r="P320" s="674"/>
      <c r="Q320" s="674"/>
      <c r="R320" s="674"/>
      <c r="S320" s="674"/>
      <c r="T320" s="674"/>
      <c r="U320" s="674"/>
      <c r="V320" s="674"/>
      <c r="W320" s="674"/>
      <c r="X320" s="674"/>
      <c r="Y320" s="674"/>
      <c r="Z320" s="674"/>
      <c r="AA320" s="674"/>
      <c r="AB320" s="674"/>
      <c r="AC320" s="674"/>
      <c r="AD320" s="674"/>
      <c r="AF320" s="70"/>
      <c r="CN320" s="70"/>
      <c r="DS320" s="70"/>
    </row>
    <row r="321" spans="1:123" s="74" customFormat="1" ht="15" customHeight="1" x14ac:dyDescent="0.2">
      <c r="A321" s="76"/>
      <c r="C321" s="674" t="s">
        <v>1116</v>
      </c>
      <c r="D321" s="674"/>
      <c r="E321" s="674"/>
      <c r="F321" s="674"/>
      <c r="G321" s="674"/>
      <c r="H321" s="674"/>
      <c r="I321" s="674"/>
      <c r="J321" s="674"/>
      <c r="K321" s="674"/>
      <c r="L321" s="674"/>
      <c r="M321" s="674"/>
      <c r="N321" s="674"/>
      <c r="O321" s="674"/>
      <c r="P321" s="674"/>
      <c r="Q321" s="674"/>
      <c r="R321" s="674"/>
      <c r="S321" s="674"/>
      <c r="T321" s="674"/>
      <c r="U321" s="674"/>
      <c r="V321" s="674"/>
      <c r="W321" s="674"/>
      <c r="X321" s="674"/>
      <c r="Y321" s="674"/>
      <c r="Z321" s="674"/>
      <c r="AA321" s="674"/>
      <c r="AB321" s="674"/>
      <c r="AC321" s="674"/>
      <c r="AD321" s="674"/>
      <c r="AF321" s="70"/>
      <c r="CN321" s="70"/>
      <c r="DS321" s="70"/>
    </row>
    <row r="322" spans="1:123" s="74" customFormat="1" ht="15" customHeight="1" x14ac:dyDescent="0.2">
      <c r="A322" s="76"/>
      <c r="AF322" s="70"/>
      <c r="CN322" s="70"/>
      <c r="DS322" s="70"/>
    </row>
    <row r="323" spans="1:123" s="74" customFormat="1" ht="15" customHeight="1" x14ac:dyDescent="0.2">
      <c r="A323" s="76"/>
      <c r="C323" s="608" t="s">
        <v>220</v>
      </c>
      <c r="D323" s="608"/>
      <c r="E323" s="608"/>
      <c r="F323" s="608"/>
      <c r="G323" s="608"/>
      <c r="H323" s="608"/>
      <c r="I323" s="608"/>
      <c r="J323" s="608"/>
      <c r="K323" s="608"/>
      <c r="L323" s="854" t="s">
        <v>1431</v>
      </c>
      <c r="M323" s="854"/>
      <c r="N323" s="854"/>
      <c r="O323" s="491" t="s">
        <v>1117</v>
      </c>
      <c r="P323" s="491"/>
      <c r="Q323" s="491"/>
      <c r="R323" s="491"/>
      <c r="S323" s="491"/>
      <c r="T323" s="491"/>
      <c r="U323" s="491"/>
      <c r="V323" s="491"/>
      <c r="W323" s="491"/>
      <c r="X323" s="491"/>
      <c r="Y323" s="491"/>
      <c r="Z323" s="491"/>
      <c r="AA323" s="491"/>
      <c r="AB323" s="491"/>
      <c r="AC323" s="491"/>
      <c r="AD323" s="491"/>
      <c r="AF323" s="70"/>
      <c r="CN323" s="70"/>
      <c r="DS323" s="70"/>
    </row>
    <row r="324" spans="1:123" s="74" customFormat="1" ht="117.75" customHeight="1" x14ac:dyDescent="0.2">
      <c r="A324" s="76"/>
      <c r="C324" s="608"/>
      <c r="D324" s="608"/>
      <c r="E324" s="608"/>
      <c r="F324" s="608"/>
      <c r="G324" s="608"/>
      <c r="H324" s="608"/>
      <c r="I324" s="608"/>
      <c r="J324" s="608"/>
      <c r="K324" s="608"/>
      <c r="L324" s="854"/>
      <c r="M324" s="854"/>
      <c r="N324" s="854"/>
      <c r="O324" s="854" t="s">
        <v>116</v>
      </c>
      <c r="P324" s="854"/>
      <c r="Q324" s="854" t="s">
        <v>117</v>
      </c>
      <c r="R324" s="854"/>
      <c r="S324" s="854" t="s">
        <v>118</v>
      </c>
      <c r="T324" s="854"/>
      <c r="U324" s="854" t="s">
        <v>119</v>
      </c>
      <c r="V324" s="854"/>
      <c r="W324" s="854" t="s">
        <v>120</v>
      </c>
      <c r="X324" s="854"/>
      <c r="Y324" s="854" t="s">
        <v>121</v>
      </c>
      <c r="Z324" s="854"/>
      <c r="AA324" s="854" t="s">
        <v>122</v>
      </c>
      <c r="AB324" s="854"/>
      <c r="AC324" s="854" t="s">
        <v>123</v>
      </c>
      <c r="AD324" s="854"/>
      <c r="AF324" s="70"/>
      <c r="AG324" s="251" t="s">
        <v>2032</v>
      </c>
      <c r="AH324" s="248" t="s">
        <v>2035</v>
      </c>
      <c r="AI324" s="248" t="s">
        <v>2095</v>
      </c>
      <c r="CN324" s="70"/>
      <c r="DS324" s="70"/>
    </row>
    <row r="325" spans="1:123" s="74" customFormat="1" ht="15" customHeight="1" x14ac:dyDescent="0.2">
      <c r="A325" s="76"/>
      <c r="C325" s="87" t="s">
        <v>28</v>
      </c>
      <c r="D325" s="553" t="str">
        <f>IF(D40="","",D40)</f>
        <v/>
      </c>
      <c r="E325" s="553"/>
      <c r="F325" s="553"/>
      <c r="G325" s="553"/>
      <c r="H325" s="553"/>
      <c r="I325" s="553"/>
      <c r="J325" s="553"/>
      <c r="K325" s="553"/>
      <c r="L325" s="763"/>
      <c r="M325" s="877"/>
      <c r="N325" s="764"/>
      <c r="O325" s="615"/>
      <c r="P325" s="615"/>
      <c r="Q325" s="615"/>
      <c r="R325" s="615"/>
      <c r="S325" s="615"/>
      <c r="T325" s="615"/>
      <c r="U325" s="615"/>
      <c r="V325" s="615"/>
      <c r="W325" s="615"/>
      <c r="X325" s="615"/>
      <c r="Y325" s="615"/>
      <c r="Z325" s="615"/>
      <c r="AA325" s="615"/>
      <c r="AB325" s="615"/>
      <c r="AC325" s="615"/>
      <c r="AD325" s="615"/>
      <c r="AF325" s="70"/>
      <c r="AG325" s="74">
        <f>COUNTBLANK(L325:AD325)</f>
        <v>19</v>
      </c>
      <c r="AH325" s="74">
        <f>IF($AG$319=$AH$319,0,IF(AND(L325=1,AG325&lt;=$AN$319),0,IF(AND(OR(L325=2,L325=9),AG325&lt;=$AO$319),0,IF(AND(D325="",AG325=$AM$319),0,1))))</f>
        <v>0</v>
      </c>
      <c r="AI325" s="74">
        <f t="shared" ref="AI325:AI349" si="81">IF(OR(AG325=$AK$319,L325=1),0,
IF(AND(OR(L325=2,L325=9),AG325=$AO$319),0,
IF(AND(D325="",AG325&gt;$AO$319),0,
IF(AND(D325&lt;&gt;"",AG325&gt;$AO$319),0,1))))</f>
        <v>0</v>
      </c>
      <c r="CN325" s="70"/>
      <c r="DS325" s="70"/>
    </row>
    <row r="326" spans="1:123" s="74" customFormat="1" ht="15" customHeight="1" x14ac:dyDescent="0.2">
      <c r="A326" s="76"/>
      <c r="C326" s="85" t="s">
        <v>29</v>
      </c>
      <c r="D326" s="553" t="str">
        <f t="shared" ref="D326:D349" si="82">IF(D41="","",D41)</f>
        <v/>
      </c>
      <c r="E326" s="553"/>
      <c r="F326" s="553"/>
      <c r="G326" s="553"/>
      <c r="H326" s="553"/>
      <c r="I326" s="553"/>
      <c r="J326" s="553"/>
      <c r="K326" s="553"/>
      <c r="L326" s="763"/>
      <c r="M326" s="877"/>
      <c r="N326" s="764"/>
      <c r="O326" s="615"/>
      <c r="P326" s="615"/>
      <c r="Q326" s="615"/>
      <c r="R326" s="615"/>
      <c r="S326" s="615"/>
      <c r="T326" s="615"/>
      <c r="U326" s="615"/>
      <c r="V326" s="615"/>
      <c r="W326" s="615"/>
      <c r="X326" s="615"/>
      <c r="Y326" s="615"/>
      <c r="Z326" s="615"/>
      <c r="AA326" s="615"/>
      <c r="AB326" s="615"/>
      <c r="AC326" s="615"/>
      <c r="AD326" s="615"/>
      <c r="AF326" s="70"/>
      <c r="AG326" s="74">
        <f t="shared" ref="AG326:AG349" si="83">COUNTBLANK(L326:AD326)</f>
        <v>19</v>
      </c>
      <c r="AH326" s="74">
        <f>IF($AG$319=$AH$319,0,IF(AND(L326=1,AG326&lt;=$AN$319),0,IF(AND(OR(L326=2,L326=9),AG326&lt;=$AO$319),0,IF(AND(D326="",AG326=$AM$319),0,1))))</f>
        <v>0</v>
      </c>
      <c r="AI326" s="74">
        <f t="shared" si="81"/>
        <v>0</v>
      </c>
      <c r="CN326" s="70"/>
      <c r="DS326" s="70"/>
    </row>
    <row r="327" spans="1:123" s="74" customFormat="1" ht="15" customHeight="1" x14ac:dyDescent="0.2">
      <c r="A327" s="76"/>
      <c r="C327" s="85" t="s">
        <v>30</v>
      </c>
      <c r="D327" s="553" t="str">
        <f t="shared" si="82"/>
        <v/>
      </c>
      <c r="E327" s="553"/>
      <c r="F327" s="553"/>
      <c r="G327" s="553"/>
      <c r="H327" s="553"/>
      <c r="I327" s="553"/>
      <c r="J327" s="553"/>
      <c r="K327" s="553"/>
      <c r="L327" s="763"/>
      <c r="M327" s="877"/>
      <c r="N327" s="764"/>
      <c r="O327" s="615"/>
      <c r="P327" s="615"/>
      <c r="Q327" s="615"/>
      <c r="R327" s="615"/>
      <c r="S327" s="615"/>
      <c r="T327" s="615"/>
      <c r="U327" s="615"/>
      <c r="V327" s="615"/>
      <c r="W327" s="615"/>
      <c r="X327" s="615"/>
      <c r="Y327" s="615"/>
      <c r="Z327" s="615"/>
      <c r="AA327" s="615"/>
      <c r="AB327" s="615"/>
      <c r="AC327" s="615"/>
      <c r="AD327" s="615"/>
      <c r="AF327" s="70"/>
      <c r="AG327" s="74">
        <f t="shared" si="83"/>
        <v>19</v>
      </c>
      <c r="AH327" s="74">
        <f t="shared" ref="AH327:AH349" si="84">IF($AG$319=$AH$319,0,IF(AND(L327=1,AG327&lt;=$AN$319),0,IF(AND(OR(L327=2,L327=9),AG327&lt;=$AO$319),0,IF(AND(D327="",AG327=$AM$319),0,1))))</f>
        <v>0</v>
      </c>
      <c r="AI327" s="74">
        <f t="shared" si="81"/>
        <v>0</v>
      </c>
      <c r="CN327" s="70"/>
      <c r="DS327" s="70"/>
    </row>
    <row r="328" spans="1:123" s="74" customFormat="1" ht="15" customHeight="1" x14ac:dyDescent="0.2">
      <c r="A328" s="76"/>
      <c r="C328" s="85" t="s">
        <v>31</v>
      </c>
      <c r="D328" s="553" t="str">
        <f t="shared" si="82"/>
        <v/>
      </c>
      <c r="E328" s="553"/>
      <c r="F328" s="553"/>
      <c r="G328" s="553"/>
      <c r="H328" s="553"/>
      <c r="I328" s="553"/>
      <c r="J328" s="553"/>
      <c r="K328" s="553"/>
      <c r="L328" s="763"/>
      <c r="M328" s="877"/>
      <c r="N328" s="764"/>
      <c r="O328" s="615"/>
      <c r="P328" s="615"/>
      <c r="Q328" s="615"/>
      <c r="R328" s="615"/>
      <c r="S328" s="615"/>
      <c r="T328" s="615"/>
      <c r="U328" s="615"/>
      <c r="V328" s="615"/>
      <c r="W328" s="615"/>
      <c r="X328" s="615"/>
      <c r="Y328" s="615"/>
      <c r="Z328" s="615"/>
      <c r="AA328" s="615"/>
      <c r="AB328" s="615"/>
      <c r="AC328" s="615"/>
      <c r="AD328" s="615"/>
      <c r="AF328" s="70"/>
      <c r="AG328" s="74">
        <f t="shared" si="83"/>
        <v>19</v>
      </c>
      <c r="AH328" s="74">
        <f t="shared" si="84"/>
        <v>0</v>
      </c>
      <c r="AI328" s="74">
        <f t="shared" si="81"/>
        <v>0</v>
      </c>
      <c r="CN328" s="70"/>
      <c r="DS328" s="70"/>
    </row>
    <row r="329" spans="1:123" s="74" customFormat="1" ht="15" customHeight="1" x14ac:dyDescent="0.2">
      <c r="A329" s="76"/>
      <c r="C329" s="85" t="s">
        <v>32</v>
      </c>
      <c r="D329" s="553" t="str">
        <f t="shared" si="82"/>
        <v/>
      </c>
      <c r="E329" s="553"/>
      <c r="F329" s="553"/>
      <c r="G329" s="553"/>
      <c r="H329" s="553"/>
      <c r="I329" s="553"/>
      <c r="J329" s="553"/>
      <c r="K329" s="553"/>
      <c r="L329" s="763"/>
      <c r="M329" s="877"/>
      <c r="N329" s="764"/>
      <c r="O329" s="615"/>
      <c r="P329" s="615"/>
      <c r="Q329" s="615"/>
      <c r="R329" s="615"/>
      <c r="S329" s="615"/>
      <c r="T329" s="615"/>
      <c r="U329" s="615"/>
      <c r="V329" s="615"/>
      <c r="W329" s="615"/>
      <c r="X329" s="615"/>
      <c r="Y329" s="615"/>
      <c r="Z329" s="615"/>
      <c r="AA329" s="615"/>
      <c r="AB329" s="615"/>
      <c r="AC329" s="615"/>
      <c r="AD329" s="615"/>
      <c r="AF329" s="70"/>
      <c r="AG329" s="74">
        <f t="shared" si="83"/>
        <v>19</v>
      </c>
      <c r="AH329" s="74">
        <f t="shared" si="84"/>
        <v>0</v>
      </c>
      <c r="AI329" s="74">
        <f t="shared" si="81"/>
        <v>0</v>
      </c>
      <c r="CN329" s="70"/>
      <c r="DS329" s="70"/>
    </row>
    <row r="330" spans="1:123" s="74" customFormat="1" ht="15" customHeight="1" x14ac:dyDescent="0.2">
      <c r="A330" s="76"/>
      <c r="C330" s="85" t="s">
        <v>33</v>
      </c>
      <c r="D330" s="553" t="str">
        <f t="shared" si="82"/>
        <v/>
      </c>
      <c r="E330" s="553"/>
      <c r="F330" s="553"/>
      <c r="G330" s="553"/>
      <c r="H330" s="553"/>
      <c r="I330" s="553"/>
      <c r="J330" s="553"/>
      <c r="K330" s="553"/>
      <c r="L330" s="763"/>
      <c r="M330" s="877"/>
      <c r="N330" s="764"/>
      <c r="O330" s="615"/>
      <c r="P330" s="615"/>
      <c r="Q330" s="615"/>
      <c r="R330" s="615"/>
      <c r="S330" s="615"/>
      <c r="T330" s="615"/>
      <c r="U330" s="615"/>
      <c r="V330" s="615"/>
      <c r="W330" s="615"/>
      <c r="X330" s="615"/>
      <c r="Y330" s="615"/>
      <c r="Z330" s="615"/>
      <c r="AA330" s="615"/>
      <c r="AB330" s="615"/>
      <c r="AC330" s="615"/>
      <c r="AD330" s="615"/>
      <c r="AF330" s="70"/>
      <c r="AG330" s="74">
        <f t="shared" si="83"/>
        <v>19</v>
      </c>
      <c r="AH330" s="74">
        <f t="shared" si="84"/>
        <v>0</v>
      </c>
      <c r="AI330" s="74">
        <f t="shared" si="81"/>
        <v>0</v>
      </c>
      <c r="CN330" s="70"/>
      <c r="DS330" s="70"/>
    </row>
    <row r="331" spans="1:123" s="74" customFormat="1" ht="15" customHeight="1" x14ac:dyDescent="0.2">
      <c r="A331" s="76"/>
      <c r="C331" s="85" t="s">
        <v>34</v>
      </c>
      <c r="D331" s="553" t="str">
        <f t="shared" si="82"/>
        <v/>
      </c>
      <c r="E331" s="553"/>
      <c r="F331" s="553"/>
      <c r="G331" s="553"/>
      <c r="H331" s="553"/>
      <c r="I331" s="553"/>
      <c r="J331" s="553"/>
      <c r="K331" s="553"/>
      <c r="L331" s="763"/>
      <c r="M331" s="877"/>
      <c r="N331" s="764"/>
      <c r="O331" s="615"/>
      <c r="P331" s="615"/>
      <c r="Q331" s="615"/>
      <c r="R331" s="615"/>
      <c r="S331" s="615"/>
      <c r="T331" s="615"/>
      <c r="U331" s="615"/>
      <c r="V331" s="615"/>
      <c r="W331" s="615"/>
      <c r="X331" s="615"/>
      <c r="Y331" s="615"/>
      <c r="Z331" s="615"/>
      <c r="AA331" s="615"/>
      <c r="AB331" s="615"/>
      <c r="AC331" s="615"/>
      <c r="AD331" s="615"/>
      <c r="AF331" s="70"/>
      <c r="AG331" s="74">
        <f t="shared" si="83"/>
        <v>19</v>
      </c>
      <c r="AH331" s="74">
        <f t="shared" si="84"/>
        <v>0</v>
      </c>
      <c r="AI331" s="74">
        <f t="shared" si="81"/>
        <v>0</v>
      </c>
      <c r="CN331" s="70"/>
      <c r="DS331" s="70"/>
    </row>
    <row r="332" spans="1:123" s="74" customFormat="1" ht="15" customHeight="1" x14ac:dyDescent="0.2">
      <c r="A332" s="76"/>
      <c r="C332" s="85" t="s">
        <v>35</v>
      </c>
      <c r="D332" s="553" t="str">
        <f t="shared" si="82"/>
        <v/>
      </c>
      <c r="E332" s="553"/>
      <c r="F332" s="553"/>
      <c r="G332" s="553"/>
      <c r="H332" s="553"/>
      <c r="I332" s="553"/>
      <c r="J332" s="553"/>
      <c r="K332" s="553"/>
      <c r="L332" s="763"/>
      <c r="M332" s="877"/>
      <c r="N332" s="764"/>
      <c r="O332" s="615"/>
      <c r="P332" s="615"/>
      <c r="Q332" s="615"/>
      <c r="R332" s="615"/>
      <c r="S332" s="615"/>
      <c r="T332" s="615"/>
      <c r="U332" s="615"/>
      <c r="V332" s="615"/>
      <c r="W332" s="615"/>
      <c r="X332" s="615"/>
      <c r="Y332" s="615"/>
      <c r="Z332" s="615"/>
      <c r="AA332" s="615"/>
      <c r="AB332" s="615"/>
      <c r="AC332" s="615"/>
      <c r="AD332" s="615"/>
      <c r="AF332" s="70"/>
      <c r="AG332" s="74">
        <f t="shared" si="83"/>
        <v>19</v>
      </c>
      <c r="AH332" s="74">
        <f t="shared" si="84"/>
        <v>0</v>
      </c>
      <c r="AI332" s="74">
        <f t="shared" si="81"/>
        <v>0</v>
      </c>
      <c r="CN332" s="70"/>
      <c r="DS332" s="70"/>
    </row>
    <row r="333" spans="1:123" s="74" customFormat="1" ht="15" customHeight="1" x14ac:dyDescent="0.2">
      <c r="A333" s="76"/>
      <c r="C333" s="85" t="s">
        <v>36</v>
      </c>
      <c r="D333" s="553" t="str">
        <f t="shared" si="82"/>
        <v/>
      </c>
      <c r="E333" s="553"/>
      <c r="F333" s="553"/>
      <c r="G333" s="553"/>
      <c r="H333" s="553"/>
      <c r="I333" s="553"/>
      <c r="J333" s="553"/>
      <c r="K333" s="553"/>
      <c r="L333" s="763"/>
      <c r="M333" s="877"/>
      <c r="N333" s="764"/>
      <c r="O333" s="615"/>
      <c r="P333" s="615"/>
      <c r="Q333" s="615"/>
      <c r="R333" s="615"/>
      <c r="S333" s="615"/>
      <c r="T333" s="615"/>
      <c r="U333" s="615"/>
      <c r="V333" s="615"/>
      <c r="W333" s="615"/>
      <c r="X333" s="615"/>
      <c r="Y333" s="615"/>
      <c r="Z333" s="615"/>
      <c r="AA333" s="615"/>
      <c r="AB333" s="615"/>
      <c r="AC333" s="615"/>
      <c r="AD333" s="615"/>
      <c r="AF333" s="70"/>
      <c r="AG333" s="74">
        <f>COUNTBLANK(L333:AD333)</f>
        <v>19</v>
      </c>
      <c r="AH333" s="74">
        <f t="shared" si="84"/>
        <v>0</v>
      </c>
      <c r="AI333" s="74">
        <f t="shared" si="81"/>
        <v>0</v>
      </c>
      <c r="CN333" s="70"/>
      <c r="DS333" s="70"/>
    </row>
    <row r="334" spans="1:123" s="74" customFormat="1" ht="15" customHeight="1" x14ac:dyDescent="0.2">
      <c r="A334" s="76"/>
      <c r="C334" s="85" t="s">
        <v>37</v>
      </c>
      <c r="D334" s="553" t="str">
        <f t="shared" si="82"/>
        <v/>
      </c>
      <c r="E334" s="553"/>
      <c r="F334" s="553"/>
      <c r="G334" s="553"/>
      <c r="H334" s="553"/>
      <c r="I334" s="553"/>
      <c r="J334" s="553"/>
      <c r="K334" s="553"/>
      <c r="L334" s="763"/>
      <c r="M334" s="877"/>
      <c r="N334" s="764"/>
      <c r="O334" s="615"/>
      <c r="P334" s="615"/>
      <c r="Q334" s="615"/>
      <c r="R334" s="615"/>
      <c r="S334" s="615"/>
      <c r="T334" s="615"/>
      <c r="U334" s="615"/>
      <c r="V334" s="615"/>
      <c r="W334" s="615"/>
      <c r="X334" s="615"/>
      <c r="Y334" s="615"/>
      <c r="Z334" s="615"/>
      <c r="AA334" s="615"/>
      <c r="AB334" s="615"/>
      <c r="AC334" s="615"/>
      <c r="AD334" s="615"/>
      <c r="AF334" s="70"/>
      <c r="AG334" s="74">
        <f t="shared" si="83"/>
        <v>19</v>
      </c>
      <c r="AH334" s="74">
        <f t="shared" si="84"/>
        <v>0</v>
      </c>
      <c r="AI334" s="74">
        <f t="shared" si="81"/>
        <v>0</v>
      </c>
      <c r="CN334" s="70"/>
      <c r="DS334" s="70"/>
    </row>
    <row r="335" spans="1:123" s="74" customFormat="1" ht="15" customHeight="1" x14ac:dyDescent="0.2">
      <c r="A335" s="76"/>
      <c r="C335" s="85" t="s">
        <v>40</v>
      </c>
      <c r="D335" s="553" t="str">
        <f t="shared" si="82"/>
        <v/>
      </c>
      <c r="E335" s="553"/>
      <c r="F335" s="553"/>
      <c r="G335" s="553"/>
      <c r="H335" s="553"/>
      <c r="I335" s="553"/>
      <c r="J335" s="553"/>
      <c r="K335" s="553"/>
      <c r="L335" s="763"/>
      <c r="M335" s="877"/>
      <c r="N335" s="764"/>
      <c r="O335" s="615"/>
      <c r="P335" s="615"/>
      <c r="Q335" s="615"/>
      <c r="R335" s="615"/>
      <c r="S335" s="615"/>
      <c r="T335" s="615"/>
      <c r="U335" s="615"/>
      <c r="V335" s="615"/>
      <c r="W335" s="615"/>
      <c r="X335" s="615"/>
      <c r="Y335" s="615"/>
      <c r="Z335" s="615"/>
      <c r="AA335" s="615"/>
      <c r="AB335" s="615"/>
      <c r="AC335" s="615"/>
      <c r="AD335" s="615"/>
      <c r="AF335" s="70"/>
      <c r="AG335" s="74">
        <f t="shared" si="83"/>
        <v>19</v>
      </c>
      <c r="AH335" s="74">
        <f t="shared" si="84"/>
        <v>0</v>
      </c>
      <c r="AI335" s="74">
        <f t="shared" si="81"/>
        <v>0</v>
      </c>
      <c r="CN335" s="70"/>
      <c r="DS335" s="70"/>
    </row>
    <row r="336" spans="1:123" s="74" customFormat="1" ht="15" customHeight="1" x14ac:dyDescent="0.2">
      <c r="A336" s="76"/>
      <c r="C336" s="85" t="s">
        <v>38</v>
      </c>
      <c r="D336" s="553" t="str">
        <f t="shared" si="82"/>
        <v/>
      </c>
      <c r="E336" s="553"/>
      <c r="F336" s="553"/>
      <c r="G336" s="553"/>
      <c r="H336" s="553"/>
      <c r="I336" s="553"/>
      <c r="J336" s="553"/>
      <c r="K336" s="553"/>
      <c r="L336" s="763"/>
      <c r="M336" s="877"/>
      <c r="N336" s="764"/>
      <c r="O336" s="615"/>
      <c r="P336" s="615"/>
      <c r="Q336" s="615"/>
      <c r="R336" s="615"/>
      <c r="S336" s="615"/>
      <c r="T336" s="615"/>
      <c r="U336" s="615"/>
      <c r="V336" s="615"/>
      <c r="W336" s="615"/>
      <c r="X336" s="615"/>
      <c r="Y336" s="615"/>
      <c r="Z336" s="615"/>
      <c r="AA336" s="615"/>
      <c r="AB336" s="615"/>
      <c r="AC336" s="615"/>
      <c r="AD336" s="615"/>
      <c r="AF336" s="70"/>
      <c r="AG336" s="74">
        <f t="shared" si="83"/>
        <v>19</v>
      </c>
      <c r="AH336" s="74">
        <f t="shared" si="84"/>
        <v>0</v>
      </c>
      <c r="AI336" s="74">
        <f t="shared" si="81"/>
        <v>0</v>
      </c>
      <c r="CN336" s="70"/>
      <c r="DS336" s="70"/>
    </row>
    <row r="337" spans="1:123" s="74" customFormat="1" ht="15" customHeight="1" x14ac:dyDescent="0.2">
      <c r="A337" s="76"/>
      <c r="C337" s="85" t="s">
        <v>39</v>
      </c>
      <c r="D337" s="553" t="str">
        <f t="shared" si="82"/>
        <v/>
      </c>
      <c r="E337" s="553"/>
      <c r="F337" s="553"/>
      <c r="G337" s="553"/>
      <c r="H337" s="553"/>
      <c r="I337" s="553"/>
      <c r="J337" s="553"/>
      <c r="K337" s="553"/>
      <c r="L337" s="763"/>
      <c r="M337" s="877"/>
      <c r="N337" s="764"/>
      <c r="O337" s="615"/>
      <c r="P337" s="615"/>
      <c r="Q337" s="615"/>
      <c r="R337" s="615"/>
      <c r="S337" s="615"/>
      <c r="T337" s="615"/>
      <c r="U337" s="615"/>
      <c r="V337" s="615"/>
      <c r="W337" s="615"/>
      <c r="X337" s="615"/>
      <c r="Y337" s="615"/>
      <c r="Z337" s="615"/>
      <c r="AA337" s="615"/>
      <c r="AB337" s="615"/>
      <c r="AC337" s="615"/>
      <c r="AD337" s="615"/>
      <c r="AF337" s="70"/>
      <c r="AG337" s="74">
        <f t="shared" si="83"/>
        <v>19</v>
      </c>
      <c r="AH337" s="74">
        <f t="shared" si="84"/>
        <v>0</v>
      </c>
      <c r="AI337" s="74">
        <f t="shared" si="81"/>
        <v>0</v>
      </c>
      <c r="CN337" s="70"/>
      <c r="DS337" s="70"/>
    </row>
    <row r="338" spans="1:123" s="74" customFormat="1" ht="15" customHeight="1" x14ac:dyDescent="0.2">
      <c r="A338" s="76"/>
      <c r="C338" s="85" t="s">
        <v>41</v>
      </c>
      <c r="D338" s="553" t="str">
        <f t="shared" si="82"/>
        <v/>
      </c>
      <c r="E338" s="553"/>
      <c r="F338" s="553"/>
      <c r="G338" s="553"/>
      <c r="H338" s="553"/>
      <c r="I338" s="553"/>
      <c r="J338" s="553"/>
      <c r="K338" s="553"/>
      <c r="L338" s="763"/>
      <c r="M338" s="877"/>
      <c r="N338" s="764"/>
      <c r="O338" s="615"/>
      <c r="P338" s="615"/>
      <c r="Q338" s="615"/>
      <c r="R338" s="615"/>
      <c r="S338" s="615"/>
      <c r="T338" s="615"/>
      <c r="U338" s="615"/>
      <c r="V338" s="615"/>
      <c r="W338" s="615"/>
      <c r="X338" s="615"/>
      <c r="Y338" s="615"/>
      <c r="Z338" s="615"/>
      <c r="AA338" s="615"/>
      <c r="AB338" s="615"/>
      <c r="AC338" s="615"/>
      <c r="AD338" s="615"/>
      <c r="AF338" s="70"/>
      <c r="AG338" s="74">
        <f t="shared" si="83"/>
        <v>19</v>
      </c>
      <c r="AH338" s="74">
        <f t="shared" si="84"/>
        <v>0</v>
      </c>
      <c r="AI338" s="74">
        <f t="shared" si="81"/>
        <v>0</v>
      </c>
      <c r="CN338" s="70"/>
      <c r="DS338" s="70"/>
    </row>
    <row r="339" spans="1:123" s="74" customFormat="1" ht="15" customHeight="1" x14ac:dyDescent="0.2">
      <c r="A339" s="76"/>
      <c r="C339" s="85" t="s">
        <v>42</v>
      </c>
      <c r="D339" s="553" t="str">
        <f t="shared" si="82"/>
        <v/>
      </c>
      <c r="E339" s="553"/>
      <c r="F339" s="553"/>
      <c r="G339" s="553"/>
      <c r="H339" s="553"/>
      <c r="I339" s="553"/>
      <c r="J339" s="553"/>
      <c r="K339" s="553"/>
      <c r="L339" s="763"/>
      <c r="M339" s="877"/>
      <c r="N339" s="764"/>
      <c r="O339" s="615"/>
      <c r="P339" s="615"/>
      <c r="Q339" s="615"/>
      <c r="R339" s="615"/>
      <c r="S339" s="615"/>
      <c r="T339" s="615"/>
      <c r="U339" s="615"/>
      <c r="V339" s="615"/>
      <c r="W339" s="615"/>
      <c r="X339" s="615"/>
      <c r="Y339" s="615"/>
      <c r="Z339" s="615"/>
      <c r="AA339" s="615"/>
      <c r="AB339" s="615"/>
      <c r="AC339" s="615"/>
      <c r="AD339" s="615"/>
      <c r="AF339" s="70"/>
      <c r="AG339" s="74">
        <f t="shared" si="83"/>
        <v>19</v>
      </c>
      <c r="AH339" s="74">
        <f t="shared" si="84"/>
        <v>0</v>
      </c>
      <c r="AI339" s="74">
        <f t="shared" si="81"/>
        <v>0</v>
      </c>
      <c r="CN339" s="70"/>
      <c r="DS339" s="70"/>
    </row>
    <row r="340" spans="1:123" s="74" customFormat="1" ht="15" customHeight="1" x14ac:dyDescent="0.2">
      <c r="A340" s="76"/>
      <c r="C340" s="85" t="s">
        <v>43</v>
      </c>
      <c r="D340" s="553" t="str">
        <f t="shared" si="82"/>
        <v/>
      </c>
      <c r="E340" s="553"/>
      <c r="F340" s="553"/>
      <c r="G340" s="553"/>
      <c r="H340" s="553"/>
      <c r="I340" s="553"/>
      <c r="J340" s="553"/>
      <c r="K340" s="553"/>
      <c r="L340" s="763"/>
      <c r="M340" s="877"/>
      <c r="N340" s="764"/>
      <c r="O340" s="615"/>
      <c r="P340" s="615"/>
      <c r="Q340" s="615"/>
      <c r="R340" s="615"/>
      <c r="S340" s="615"/>
      <c r="T340" s="615"/>
      <c r="U340" s="615"/>
      <c r="V340" s="615"/>
      <c r="W340" s="615"/>
      <c r="X340" s="615"/>
      <c r="Y340" s="615"/>
      <c r="Z340" s="615"/>
      <c r="AA340" s="615"/>
      <c r="AB340" s="615"/>
      <c r="AC340" s="615"/>
      <c r="AD340" s="615"/>
      <c r="AF340" s="70"/>
      <c r="AG340" s="74">
        <f t="shared" si="83"/>
        <v>19</v>
      </c>
      <c r="AH340" s="74">
        <f t="shared" si="84"/>
        <v>0</v>
      </c>
      <c r="AI340" s="74">
        <f t="shared" si="81"/>
        <v>0</v>
      </c>
      <c r="CN340" s="70"/>
      <c r="DS340" s="70"/>
    </row>
    <row r="341" spans="1:123" s="74" customFormat="1" ht="15" customHeight="1" x14ac:dyDescent="0.2">
      <c r="A341" s="76"/>
      <c r="C341" s="85" t="s">
        <v>44</v>
      </c>
      <c r="D341" s="553" t="str">
        <f t="shared" si="82"/>
        <v/>
      </c>
      <c r="E341" s="553"/>
      <c r="F341" s="553"/>
      <c r="G341" s="553"/>
      <c r="H341" s="553"/>
      <c r="I341" s="553"/>
      <c r="J341" s="553"/>
      <c r="K341" s="553"/>
      <c r="L341" s="763"/>
      <c r="M341" s="877"/>
      <c r="N341" s="764"/>
      <c r="O341" s="615"/>
      <c r="P341" s="615"/>
      <c r="Q341" s="615"/>
      <c r="R341" s="615"/>
      <c r="S341" s="615"/>
      <c r="T341" s="615"/>
      <c r="U341" s="615"/>
      <c r="V341" s="615"/>
      <c r="W341" s="615"/>
      <c r="X341" s="615"/>
      <c r="Y341" s="615"/>
      <c r="Z341" s="615"/>
      <c r="AA341" s="615"/>
      <c r="AB341" s="615"/>
      <c r="AC341" s="615"/>
      <c r="AD341" s="615"/>
      <c r="AF341" s="70"/>
      <c r="AG341" s="74">
        <f t="shared" si="83"/>
        <v>19</v>
      </c>
      <c r="AH341" s="74">
        <f t="shared" si="84"/>
        <v>0</v>
      </c>
      <c r="AI341" s="74">
        <f t="shared" si="81"/>
        <v>0</v>
      </c>
      <c r="CN341" s="70"/>
      <c r="DS341" s="70"/>
    </row>
    <row r="342" spans="1:123" s="74" customFormat="1" ht="15" customHeight="1" x14ac:dyDescent="0.2">
      <c r="A342" s="76"/>
      <c r="C342" s="85" t="s">
        <v>45</v>
      </c>
      <c r="D342" s="553" t="str">
        <f t="shared" si="82"/>
        <v/>
      </c>
      <c r="E342" s="553"/>
      <c r="F342" s="553"/>
      <c r="G342" s="553"/>
      <c r="H342" s="553"/>
      <c r="I342" s="553"/>
      <c r="J342" s="553"/>
      <c r="K342" s="553"/>
      <c r="L342" s="763"/>
      <c r="M342" s="877"/>
      <c r="N342" s="764"/>
      <c r="O342" s="615"/>
      <c r="P342" s="615"/>
      <c r="Q342" s="615"/>
      <c r="R342" s="615"/>
      <c r="S342" s="615"/>
      <c r="T342" s="615"/>
      <c r="U342" s="615"/>
      <c r="V342" s="615"/>
      <c r="W342" s="615"/>
      <c r="X342" s="615"/>
      <c r="Y342" s="615"/>
      <c r="Z342" s="615"/>
      <c r="AA342" s="615"/>
      <c r="AB342" s="615"/>
      <c r="AC342" s="615"/>
      <c r="AD342" s="615"/>
      <c r="AF342" s="70"/>
      <c r="AG342" s="74">
        <f t="shared" si="83"/>
        <v>19</v>
      </c>
      <c r="AH342" s="74">
        <f t="shared" si="84"/>
        <v>0</v>
      </c>
      <c r="AI342" s="74">
        <f t="shared" si="81"/>
        <v>0</v>
      </c>
      <c r="CN342" s="70"/>
      <c r="DS342" s="70"/>
    </row>
    <row r="343" spans="1:123" s="74" customFormat="1" ht="15" customHeight="1" x14ac:dyDescent="0.2">
      <c r="A343" s="76"/>
      <c r="C343" s="85" t="s">
        <v>46</v>
      </c>
      <c r="D343" s="553" t="str">
        <f t="shared" si="82"/>
        <v/>
      </c>
      <c r="E343" s="553"/>
      <c r="F343" s="553"/>
      <c r="G343" s="553"/>
      <c r="H343" s="553"/>
      <c r="I343" s="553"/>
      <c r="J343" s="553"/>
      <c r="K343" s="553"/>
      <c r="L343" s="763"/>
      <c r="M343" s="877"/>
      <c r="N343" s="764"/>
      <c r="O343" s="615"/>
      <c r="P343" s="615"/>
      <c r="Q343" s="615"/>
      <c r="R343" s="615"/>
      <c r="S343" s="615"/>
      <c r="T343" s="615"/>
      <c r="U343" s="615"/>
      <c r="V343" s="615"/>
      <c r="W343" s="615"/>
      <c r="X343" s="615"/>
      <c r="Y343" s="615"/>
      <c r="Z343" s="615"/>
      <c r="AA343" s="615"/>
      <c r="AB343" s="615"/>
      <c r="AC343" s="615"/>
      <c r="AD343" s="615"/>
      <c r="AF343" s="70"/>
      <c r="AG343" s="74">
        <f t="shared" si="83"/>
        <v>19</v>
      </c>
      <c r="AH343" s="74">
        <f t="shared" si="84"/>
        <v>0</v>
      </c>
      <c r="AI343" s="74">
        <f t="shared" si="81"/>
        <v>0</v>
      </c>
      <c r="CN343" s="70"/>
      <c r="DS343" s="70"/>
    </row>
    <row r="344" spans="1:123" s="74" customFormat="1" ht="15" customHeight="1" x14ac:dyDescent="0.2">
      <c r="A344" s="76"/>
      <c r="C344" s="85" t="s">
        <v>47</v>
      </c>
      <c r="D344" s="553" t="str">
        <f t="shared" si="82"/>
        <v/>
      </c>
      <c r="E344" s="553"/>
      <c r="F344" s="553"/>
      <c r="G344" s="553"/>
      <c r="H344" s="553"/>
      <c r="I344" s="553"/>
      <c r="J344" s="553"/>
      <c r="K344" s="553"/>
      <c r="L344" s="763"/>
      <c r="M344" s="877"/>
      <c r="N344" s="764"/>
      <c r="O344" s="615"/>
      <c r="P344" s="615"/>
      <c r="Q344" s="615"/>
      <c r="R344" s="615"/>
      <c r="S344" s="615"/>
      <c r="T344" s="615"/>
      <c r="U344" s="615"/>
      <c r="V344" s="615"/>
      <c r="W344" s="615"/>
      <c r="X344" s="615"/>
      <c r="Y344" s="615"/>
      <c r="Z344" s="615"/>
      <c r="AA344" s="615"/>
      <c r="AB344" s="615"/>
      <c r="AC344" s="615"/>
      <c r="AD344" s="615"/>
      <c r="AF344" s="70"/>
      <c r="AG344" s="74">
        <f t="shared" si="83"/>
        <v>19</v>
      </c>
      <c r="AH344" s="74">
        <f t="shared" si="84"/>
        <v>0</v>
      </c>
      <c r="AI344" s="74">
        <f t="shared" si="81"/>
        <v>0</v>
      </c>
      <c r="CN344" s="70"/>
      <c r="DS344" s="70"/>
    </row>
    <row r="345" spans="1:123" s="74" customFormat="1" ht="15" customHeight="1" x14ac:dyDescent="0.2">
      <c r="A345" s="76"/>
      <c r="C345" s="85" t="s">
        <v>48</v>
      </c>
      <c r="D345" s="553" t="str">
        <f t="shared" si="82"/>
        <v/>
      </c>
      <c r="E345" s="553"/>
      <c r="F345" s="553"/>
      <c r="G345" s="553"/>
      <c r="H345" s="553"/>
      <c r="I345" s="553"/>
      <c r="J345" s="553"/>
      <c r="K345" s="553"/>
      <c r="L345" s="763"/>
      <c r="M345" s="877"/>
      <c r="N345" s="764"/>
      <c r="O345" s="615"/>
      <c r="P345" s="615"/>
      <c r="Q345" s="615"/>
      <c r="R345" s="615"/>
      <c r="S345" s="615"/>
      <c r="T345" s="615"/>
      <c r="U345" s="615"/>
      <c r="V345" s="615"/>
      <c r="W345" s="615"/>
      <c r="X345" s="615"/>
      <c r="Y345" s="615"/>
      <c r="Z345" s="615"/>
      <c r="AA345" s="615"/>
      <c r="AB345" s="615"/>
      <c r="AC345" s="615"/>
      <c r="AD345" s="615"/>
      <c r="AF345" s="70"/>
      <c r="AG345" s="74">
        <f t="shared" si="83"/>
        <v>19</v>
      </c>
      <c r="AH345" s="74">
        <f t="shared" si="84"/>
        <v>0</v>
      </c>
      <c r="AI345" s="74">
        <f t="shared" si="81"/>
        <v>0</v>
      </c>
      <c r="CN345" s="70"/>
      <c r="DS345" s="70"/>
    </row>
    <row r="346" spans="1:123" s="74" customFormat="1" ht="15" customHeight="1" x14ac:dyDescent="0.2">
      <c r="A346" s="76"/>
      <c r="C346" s="85" t="s">
        <v>49</v>
      </c>
      <c r="D346" s="553" t="str">
        <f t="shared" si="82"/>
        <v/>
      </c>
      <c r="E346" s="553"/>
      <c r="F346" s="553"/>
      <c r="G346" s="553"/>
      <c r="H346" s="553"/>
      <c r="I346" s="553"/>
      <c r="J346" s="553"/>
      <c r="K346" s="553"/>
      <c r="L346" s="763"/>
      <c r="M346" s="877"/>
      <c r="N346" s="764"/>
      <c r="O346" s="615"/>
      <c r="P346" s="615"/>
      <c r="Q346" s="615"/>
      <c r="R346" s="615"/>
      <c r="S346" s="615"/>
      <c r="T346" s="615"/>
      <c r="U346" s="615"/>
      <c r="V346" s="615"/>
      <c r="W346" s="615"/>
      <c r="X346" s="615"/>
      <c r="Y346" s="615"/>
      <c r="Z346" s="615"/>
      <c r="AA346" s="615"/>
      <c r="AB346" s="615"/>
      <c r="AC346" s="615"/>
      <c r="AD346" s="615"/>
      <c r="AF346" s="70"/>
      <c r="AG346" s="74">
        <f t="shared" si="83"/>
        <v>19</v>
      </c>
      <c r="AH346" s="74">
        <f t="shared" si="84"/>
        <v>0</v>
      </c>
      <c r="AI346" s="74">
        <f t="shared" si="81"/>
        <v>0</v>
      </c>
      <c r="CN346" s="70"/>
      <c r="DS346" s="70"/>
    </row>
    <row r="347" spans="1:123" s="74" customFormat="1" ht="15" customHeight="1" x14ac:dyDescent="0.2">
      <c r="A347" s="76"/>
      <c r="C347" s="85" t="s">
        <v>50</v>
      </c>
      <c r="D347" s="553" t="str">
        <f t="shared" si="82"/>
        <v/>
      </c>
      <c r="E347" s="553"/>
      <c r="F347" s="553"/>
      <c r="G347" s="553"/>
      <c r="H347" s="553"/>
      <c r="I347" s="553"/>
      <c r="J347" s="553"/>
      <c r="K347" s="553"/>
      <c r="L347" s="763"/>
      <c r="M347" s="877"/>
      <c r="N347" s="764"/>
      <c r="O347" s="615"/>
      <c r="P347" s="615"/>
      <c r="Q347" s="615"/>
      <c r="R347" s="615"/>
      <c r="S347" s="615"/>
      <c r="T347" s="615"/>
      <c r="U347" s="615"/>
      <c r="V347" s="615"/>
      <c r="W347" s="615"/>
      <c r="X347" s="615"/>
      <c r="Y347" s="615"/>
      <c r="Z347" s="615"/>
      <c r="AA347" s="615"/>
      <c r="AB347" s="615"/>
      <c r="AC347" s="615"/>
      <c r="AD347" s="615"/>
      <c r="AF347" s="70"/>
      <c r="AG347" s="74">
        <f t="shared" si="83"/>
        <v>19</v>
      </c>
      <c r="AH347" s="74">
        <f t="shared" si="84"/>
        <v>0</v>
      </c>
      <c r="AI347" s="74">
        <f t="shared" si="81"/>
        <v>0</v>
      </c>
      <c r="CN347" s="70"/>
      <c r="DS347" s="70"/>
    </row>
    <row r="348" spans="1:123" s="74" customFormat="1" ht="15" customHeight="1" x14ac:dyDescent="0.2">
      <c r="A348" s="76"/>
      <c r="C348" s="85" t="s">
        <v>51</v>
      </c>
      <c r="D348" s="553" t="str">
        <f t="shared" si="82"/>
        <v/>
      </c>
      <c r="E348" s="553"/>
      <c r="F348" s="553"/>
      <c r="G348" s="553"/>
      <c r="H348" s="553"/>
      <c r="I348" s="553"/>
      <c r="J348" s="553"/>
      <c r="K348" s="553"/>
      <c r="L348" s="763"/>
      <c r="M348" s="877"/>
      <c r="N348" s="764"/>
      <c r="O348" s="615"/>
      <c r="P348" s="615"/>
      <c r="Q348" s="615"/>
      <c r="R348" s="615"/>
      <c r="S348" s="615"/>
      <c r="T348" s="615"/>
      <c r="U348" s="615"/>
      <c r="V348" s="615"/>
      <c r="W348" s="615"/>
      <c r="X348" s="615"/>
      <c r="Y348" s="615"/>
      <c r="Z348" s="615"/>
      <c r="AA348" s="615"/>
      <c r="AB348" s="615"/>
      <c r="AC348" s="615"/>
      <c r="AD348" s="615"/>
      <c r="AF348" s="70"/>
      <c r="AG348" s="74">
        <f t="shared" si="83"/>
        <v>19</v>
      </c>
      <c r="AH348" s="74">
        <f t="shared" si="84"/>
        <v>0</v>
      </c>
      <c r="AI348" s="74">
        <f t="shared" si="81"/>
        <v>0</v>
      </c>
      <c r="CN348" s="70"/>
      <c r="DS348" s="70"/>
    </row>
    <row r="349" spans="1:123" s="74" customFormat="1" ht="15" customHeight="1" x14ac:dyDescent="0.2">
      <c r="A349" s="76"/>
      <c r="C349" s="85" t="s">
        <v>52</v>
      </c>
      <c r="D349" s="553" t="str">
        <f t="shared" si="82"/>
        <v/>
      </c>
      <c r="E349" s="553"/>
      <c r="F349" s="553"/>
      <c r="G349" s="553"/>
      <c r="H349" s="553"/>
      <c r="I349" s="553"/>
      <c r="J349" s="553"/>
      <c r="K349" s="553"/>
      <c r="L349" s="763"/>
      <c r="M349" s="877"/>
      <c r="N349" s="764"/>
      <c r="O349" s="615"/>
      <c r="P349" s="615"/>
      <c r="Q349" s="615"/>
      <c r="R349" s="615"/>
      <c r="S349" s="615"/>
      <c r="T349" s="615"/>
      <c r="U349" s="615"/>
      <c r="V349" s="615"/>
      <c r="W349" s="615"/>
      <c r="X349" s="615"/>
      <c r="Y349" s="615"/>
      <c r="Z349" s="615"/>
      <c r="AA349" s="615"/>
      <c r="AB349" s="615"/>
      <c r="AC349" s="615"/>
      <c r="AD349" s="615"/>
      <c r="AF349" s="70"/>
      <c r="AG349" s="74">
        <f t="shared" si="83"/>
        <v>19</v>
      </c>
      <c r="AH349" s="74">
        <f t="shared" si="84"/>
        <v>0</v>
      </c>
      <c r="AI349" s="74">
        <f t="shared" si="81"/>
        <v>0</v>
      </c>
      <c r="CN349" s="70"/>
      <c r="DS349" s="70"/>
    </row>
    <row r="350" spans="1:123" s="74" customFormat="1" ht="15" customHeight="1" x14ac:dyDescent="0.2">
      <c r="A350" s="76"/>
      <c r="B350" s="536" t="str">
        <f>IF(AH350=0,"","Error: Debe completar toda la información requerida.")</f>
        <v/>
      </c>
      <c r="C350" s="536"/>
      <c r="D350" s="536"/>
      <c r="E350" s="536"/>
      <c r="F350" s="536"/>
      <c r="G350" s="536"/>
      <c r="H350" s="536"/>
      <c r="I350" s="536"/>
      <c r="J350" s="536"/>
      <c r="K350" s="536"/>
      <c r="L350" s="536"/>
      <c r="M350" s="536"/>
      <c r="N350" s="536"/>
      <c r="O350" s="536"/>
      <c r="P350" s="536"/>
      <c r="Q350" s="536"/>
      <c r="R350" s="536"/>
      <c r="S350" s="536"/>
      <c r="T350" s="536"/>
      <c r="U350" s="536"/>
      <c r="V350" s="536"/>
      <c r="W350" s="536"/>
      <c r="X350" s="536"/>
      <c r="Y350" s="536"/>
      <c r="Z350" s="536"/>
      <c r="AA350" s="536"/>
      <c r="AB350" s="536"/>
      <c r="AC350" s="536"/>
      <c r="AD350" s="536"/>
      <c r="AF350" s="70"/>
      <c r="AH350" s="74">
        <f>SUM(AH325:AH349)</f>
        <v>0</v>
      </c>
      <c r="AI350" s="74">
        <f>SUM(AI325:AI349)</f>
        <v>0</v>
      </c>
      <c r="CN350" s="70"/>
      <c r="DS350" s="70"/>
    </row>
    <row r="351" spans="1:123" s="74" customFormat="1" ht="15" customHeight="1" x14ac:dyDescent="0.2">
      <c r="A351" s="76"/>
      <c r="B351" s="511" t="str">
        <f>IF(AI350=0,""," Error: Debe verificar la consistencia de las respuestas con código 2 o 9.")</f>
        <v/>
      </c>
      <c r="C351" s="511"/>
      <c r="D351" s="511"/>
      <c r="E351" s="511"/>
      <c r="F351" s="511"/>
      <c r="G351" s="511"/>
      <c r="H351" s="511"/>
      <c r="I351" s="511"/>
      <c r="J351" s="511"/>
      <c r="K351" s="511"/>
      <c r="L351" s="511"/>
      <c r="M351" s="511"/>
      <c r="N351" s="511"/>
      <c r="O351" s="511"/>
      <c r="P351" s="511"/>
      <c r="Q351" s="511"/>
      <c r="R351" s="511"/>
      <c r="S351" s="511"/>
      <c r="T351" s="511"/>
      <c r="U351" s="511"/>
      <c r="V351" s="511"/>
      <c r="W351" s="511"/>
      <c r="X351" s="511"/>
      <c r="Y351" s="511"/>
      <c r="Z351" s="511"/>
      <c r="AA351" s="511"/>
      <c r="AB351" s="511"/>
      <c r="AC351" s="511"/>
      <c r="AD351" s="511"/>
      <c r="AF351" s="70"/>
      <c r="CN351" s="70"/>
      <c r="DS351" s="70"/>
    </row>
    <row r="352" spans="1:123" s="74" customFormat="1" ht="15" customHeight="1" thickBot="1" x14ac:dyDescent="0.25">
      <c r="A352" s="76"/>
      <c r="B352" s="599"/>
      <c r="C352" s="599"/>
      <c r="D352" s="599"/>
      <c r="E352" s="599"/>
      <c r="F352" s="599"/>
      <c r="G352" s="599"/>
      <c r="H352" s="599"/>
      <c r="I352" s="599"/>
      <c r="J352" s="599"/>
      <c r="K352" s="599"/>
      <c r="L352" s="599"/>
      <c r="M352" s="599"/>
      <c r="N352" s="599"/>
      <c r="O352" s="599"/>
      <c r="P352" s="599"/>
      <c r="Q352" s="599"/>
      <c r="R352" s="599"/>
      <c r="S352" s="599"/>
      <c r="T352" s="599"/>
      <c r="U352" s="599"/>
      <c r="V352" s="599"/>
      <c r="W352" s="599"/>
      <c r="X352" s="599"/>
      <c r="Y352" s="599"/>
      <c r="Z352" s="599"/>
      <c r="AA352" s="599"/>
      <c r="AB352" s="599"/>
      <c r="AC352" s="599"/>
      <c r="AD352" s="599"/>
      <c r="AF352" s="70"/>
      <c r="CN352" s="70"/>
      <c r="DS352" s="70"/>
    </row>
    <row r="353" spans="1:123" s="74" customFormat="1" ht="15" customHeight="1" thickBot="1" x14ac:dyDescent="0.25">
      <c r="A353" s="76"/>
      <c r="B353" s="700" t="s">
        <v>1089</v>
      </c>
      <c r="C353" s="701"/>
      <c r="D353" s="701"/>
      <c r="E353" s="701"/>
      <c r="F353" s="701"/>
      <c r="G353" s="701"/>
      <c r="H353" s="701"/>
      <c r="I353" s="701"/>
      <c r="J353" s="701"/>
      <c r="K353" s="701"/>
      <c r="L353" s="701"/>
      <c r="M353" s="701"/>
      <c r="N353" s="701"/>
      <c r="O353" s="701"/>
      <c r="P353" s="701"/>
      <c r="Q353" s="701"/>
      <c r="R353" s="701"/>
      <c r="S353" s="701"/>
      <c r="T353" s="701"/>
      <c r="U353" s="701"/>
      <c r="V353" s="701"/>
      <c r="W353" s="701"/>
      <c r="X353" s="701"/>
      <c r="Y353" s="701"/>
      <c r="Z353" s="701"/>
      <c r="AA353" s="701"/>
      <c r="AB353" s="701"/>
      <c r="AC353" s="701"/>
      <c r="AD353" s="702"/>
      <c r="AF353" s="70"/>
      <c r="CN353" s="70"/>
      <c r="DS353" s="70"/>
    </row>
    <row r="354" spans="1:123" s="74" customFormat="1" ht="15" customHeight="1" x14ac:dyDescent="0.2">
      <c r="A354" s="76"/>
      <c r="B354" s="921" t="s">
        <v>23</v>
      </c>
      <c r="C354" s="922"/>
      <c r="D354" s="922"/>
      <c r="E354" s="922"/>
      <c r="F354" s="922"/>
      <c r="G354" s="922"/>
      <c r="H354" s="922"/>
      <c r="I354" s="922"/>
      <c r="J354" s="922"/>
      <c r="K354" s="922"/>
      <c r="L354" s="922"/>
      <c r="M354" s="922"/>
      <c r="N354" s="922"/>
      <c r="O354" s="922"/>
      <c r="P354" s="922"/>
      <c r="Q354" s="922"/>
      <c r="R354" s="922"/>
      <c r="S354" s="922"/>
      <c r="T354" s="922"/>
      <c r="U354" s="922"/>
      <c r="V354" s="922"/>
      <c r="W354" s="922"/>
      <c r="X354" s="922"/>
      <c r="Y354" s="922"/>
      <c r="Z354" s="922"/>
      <c r="AA354" s="922"/>
      <c r="AB354" s="922"/>
      <c r="AC354" s="922"/>
      <c r="AD354" s="923"/>
      <c r="AF354" s="70"/>
      <c r="CN354" s="70"/>
      <c r="DS354" s="70"/>
    </row>
    <row r="355" spans="1:123" s="74" customFormat="1" ht="24" customHeight="1" x14ac:dyDescent="0.2">
      <c r="A355" s="76"/>
      <c r="B355" s="80"/>
      <c r="C355" s="918" t="s">
        <v>1564</v>
      </c>
      <c r="D355" s="919"/>
      <c r="E355" s="919"/>
      <c r="F355" s="919"/>
      <c r="G355" s="919"/>
      <c r="H355" s="919"/>
      <c r="I355" s="919"/>
      <c r="J355" s="919"/>
      <c r="K355" s="919"/>
      <c r="L355" s="919"/>
      <c r="M355" s="919"/>
      <c r="N355" s="919"/>
      <c r="O355" s="919"/>
      <c r="P355" s="919"/>
      <c r="Q355" s="919"/>
      <c r="R355" s="919"/>
      <c r="S355" s="919"/>
      <c r="T355" s="919"/>
      <c r="U355" s="919"/>
      <c r="V355" s="919"/>
      <c r="W355" s="919"/>
      <c r="X355" s="919"/>
      <c r="Y355" s="919"/>
      <c r="Z355" s="919"/>
      <c r="AA355" s="919"/>
      <c r="AB355" s="919"/>
      <c r="AC355" s="919"/>
      <c r="AD355" s="920"/>
      <c r="AF355" s="70"/>
      <c r="CN355" s="70"/>
      <c r="DS355" s="70"/>
    </row>
    <row r="356" spans="1:123" s="74" customFormat="1" ht="15" customHeight="1" x14ac:dyDescent="0.2">
      <c r="A356" s="76"/>
      <c r="B356" s="921" t="s">
        <v>1400</v>
      </c>
      <c r="C356" s="922"/>
      <c r="D356" s="922"/>
      <c r="E356" s="922"/>
      <c r="F356" s="922"/>
      <c r="G356" s="922"/>
      <c r="H356" s="922"/>
      <c r="I356" s="922"/>
      <c r="J356" s="922"/>
      <c r="K356" s="922"/>
      <c r="L356" s="922"/>
      <c r="M356" s="922"/>
      <c r="N356" s="922"/>
      <c r="O356" s="922"/>
      <c r="P356" s="922"/>
      <c r="Q356" s="922"/>
      <c r="R356" s="922"/>
      <c r="S356" s="922"/>
      <c r="T356" s="922"/>
      <c r="U356" s="922"/>
      <c r="V356" s="922"/>
      <c r="W356" s="922"/>
      <c r="X356" s="922"/>
      <c r="Y356" s="922"/>
      <c r="Z356" s="922"/>
      <c r="AA356" s="922"/>
      <c r="AB356" s="922"/>
      <c r="AC356" s="922"/>
      <c r="AD356" s="923"/>
      <c r="AF356" s="70"/>
      <c r="CN356" s="70"/>
      <c r="DS356" s="70"/>
    </row>
    <row r="357" spans="1:123" s="74" customFormat="1" ht="36" customHeight="1" x14ac:dyDescent="0.2">
      <c r="A357" s="76"/>
      <c r="B357" s="80"/>
      <c r="C357" s="648" t="s">
        <v>1565</v>
      </c>
      <c r="D357" s="696"/>
      <c r="E357" s="696"/>
      <c r="F357" s="696"/>
      <c r="G357" s="696"/>
      <c r="H357" s="696"/>
      <c r="I357" s="696"/>
      <c r="J357" s="696"/>
      <c r="K357" s="696"/>
      <c r="L357" s="696"/>
      <c r="M357" s="696"/>
      <c r="N357" s="696"/>
      <c r="O357" s="696"/>
      <c r="P357" s="696"/>
      <c r="Q357" s="696"/>
      <c r="R357" s="696"/>
      <c r="S357" s="696"/>
      <c r="T357" s="696"/>
      <c r="U357" s="696"/>
      <c r="V357" s="696"/>
      <c r="W357" s="696"/>
      <c r="X357" s="696"/>
      <c r="Y357" s="696"/>
      <c r="Z357" s="696"/>
      <c r="AA357" s="696"/>
      <c r="AB357" s="696"/>
      <c r="AC357" s="696"/>
      <c r="AD357" s="697"/>
      <c r="AF357" s="70"/>
      <c r="CN357" s="70"/>
      <c r="DS357" s="70"/>
    </row>
    <row r="358" spans="1:123" s="74" customFormat="1" ht="48" customHeight="1" x14ac:dyDescent="0.2">
      <c r="A358" s="76"/>
      <c r="B358" s="80"/>
      <c r="C358" s="648" t="s">
        <v>1742</v>
      </c>
      <c r="D358" s="696"/>
      <c r="E358" s="696"/>
      <c r="F358" s="696"/>
      <c r="G358" s="696"/>
      <c r="H358" s="696"/>
      <c r="I358" s="696"/>
      <c r="J358" s="696"/>
      <c r="K358" s="696"/>
      <c r="L358" s="696"/>
      <c r="M358" s="696"/>
      <c r="N358" s="696"/>
      <c r="O358" s="696"/>
      <c r="P358" s="696"/>
      <c r="Q358" s="696"/>
      <c r="R358" s="696"/>
      <c r="S358" s="696"/>
      <c r="T358" s="696"/>
      <c r="U358" s="696"/>
      <c r="V358" s="696"/>
      <c r="W358" s="696"/>
      <c r="X358" s="696"/>
      <c r="Y358" s="696"/>
      <c r="Z358" s="696"/>
      <c r="AA358" s="696"/>
      <c r="AB358" s="696"/>
      <c r="AC358" s="696"/>
      <c r="AD358" s="697"/>
      <c r="AF358" s="70"/>
      <c r="CN358" s="70"/>
      <c r="DS358" s="70"/>
    </row>
    <row r="359" spans="1:123" s="74" customFormat="1" ht="48" customHeight="1" x14ac:dyDescent="0.2">
      <c r="A359" s="76"/>
      <c r="B359" s="80"/>
      <c r="C359" s="648" t="s">
        <v>1566</v>
      </c>
      <c r="D359" s="696"/>
      <c r="E359" s="696"/>
      <c r="F359" s="696"/>
      <c r="G359" s="696"/>
      <c r="H359" s="696"/>
      <c r="I359" s="696"/>
      <c r="J359" s="696"/>
      <c r="K359" s="696"/>
      <c r="L359" s="696"/>
      <c r="M359" s="696"/>
      <c r="N359" s="696"/>
      <c r="O359" s="696"/>
      <c r="P359" s="696"/>
      <c r="Q359" s="696"/>
      <c r="R359" s="696"/>
      <c r="S359" s="696"/>
      <c r="T359" s="696"/>
      <c r="U359" s="696"/>
      <c r="V359" s="696"/>
      <c r="W359" s="696"/>
      <c r="X359" s="696"/>
      <c r="Y359" s="696"/>
      <c r="Z359" s="696"/>
      <c r="AA359" s="696"/>
      <c r="AB359" s="696"/>
      <c r="AC359" s="696"/>
      <c r="AD359" s="697"/>
      <c r="AF359" s="70"/>
      <c r="CN359" s="70"/>
      <c r="DS359" s="70"/>
    </row>
    <row r="360" spans="1:123" s="74" customFormat="1" ht="48" customHeight="1" x14ac:dyDescent="0.2">
      <c r="A360" s="76"/>
      <c r="B360" s="81"/>
      <c r="C360" s="679" t="s">
        <v>1619</v>
      </c>
      <c r="D360" s="680"/>
      <c r="E360" s="680"/>
      <c r="F360" s="680"/>
      <c r="G360" s="680"/>
      <c r="H360" s="680"/>
      <c r="I360" s="680"/>
      <c r="J360" s="680"/>
      <c r="K360" s="680"/>
      <c r="L360" s="680"/>
      <c r="M360" s="680"/>
      <c r="N360" s="680"/>
      <c r="O360" s="680"/>
      <c r="P360" s="680"/>
      <c r="Q360" s="680"/>
      <c r="R360" s="680"/>
      <c r="S360" s="680"/>
      <c r="T360" s="680"/>
      <c r="U360" s="680"/>
      <c r="V360" s="680"/>
      <c r="W360" s="680"/>
      <c r="X360" s="680"/>
      <c r="Y360" s="680"/>
      <c r="Z360" s="680"/>
      <c r="AA360" s="680"/>
      <c r="AB360" s="680"/>
      <c r="AC360" s="680"/>
      <c r="AD360" s="790"/>
      <c r="AF360" s="70"/>
      <c r="CN360" s="70"/>
      <c r="DS360" s="70"/>
    </row>
    <row r="361" spans="1:123" s="74" customFormat="1" ht="15" customHeight="1" thickBot="1" x14ac:dyDescent="0.25">
      <c r="A361" s="76"/>
      <c r="AF361" s="70"/>
      <c r="CN361" s="70"/>
      <c r="DS361" s="70"/>
    </row>
    <row r="362" spans="1:123" s="74" customFormat="1" ht="15" customHeight="1" thickBot="1" x14ac:dyDescent="0.25">
      <c r="A362" s="76"/>
      <c r="B362" s="792" t="s">
        <v>1387</v>
      </c>
      <c r="C362" s="793"/>
      <c r="D362" s="793"/>
      <c r="E362" s="793"/>
      <c r="F362" s="793"/>
      <c r="G362" s="793"/>
      <c r="H362" s="793"/>
      <c r="I362" s="793"/>
      <c r="J362" s="793"/>
      <c r="K362" s="793"/>
      <c r="L362" s="793"/>
      <c r="M362" s="793"/>
      <c r="N362" s="793"/>
      <c r="O362" s="793"/>
      <c r="P362" s="793"/>
      <c r="Q362" s="793"/>
      <c r="R362" s="793"/>
      <c r="S362" s="793"/>
      <c r="T362" s="793"/>
      <c r="U362" s="793"/>
      <c r="V362" s="793"/>
      <c r="W362" s="793"/>
      <c r="X362" s="793"/>
      <c r="Y362" s="793"/>
      <c r="Z362" s="793"/>
      <c r="AA362" s="793"/>
      <c r="AB362" s="793"/>
      <c r="AC362" s="793"/>
      <c r="AD362" s="794"/>
      <c r="AF362" s="70"/>
      <c r="CN362" s="70"/>
      <c r="DS362" s="70"/>
    </row>
    <row r="363" spans="1:123" s="74" customFormat="1" ht="15" customHeight="1" x14ac:dyDescent="0.2">
      <c r="A363" s="76"/>
      <c r="B363" s="787" t="s">
        <v>1575</v>
      </c>
      <c r="C363" s="788"/>
      <c r="D363" s="788"/>
      <c r="E363" s="788"/>
      <c r="F363" s="788"/>
      <c r="G363" s="788"/>
      <c r="H363" s="788"/>
      <c r="I363" s="788"/>
      <c r="J363" s="788"/>
      <c r="K363" s="788"/>
      <c r="L363" s="788"/>
      <c r="M363" s="788"/>
      <c r="N363" s="788"/>
      <c r="O363" s="788"/>
      <c r="P363" s="788"/>
      <c r="Q363" s="788"/>
      <c r="R363" s="788"/>
      <c r="S363" s="788"/>
      <c r="T363" s="788"/>
      <c r="U363" s="788"/>
      <c r="V363" s="788"/>
      <c r="W363" s="788"/>
      <c r="X363" s="788"/>
      <c r="Y363" s="788"/>
      <c r="Z363" s="788"/>
      <c r="AA363" s="788"/>
      <c r="AB363" s="788"/>
      <c r="AC363" s="788"/>
      <c r="AD363" s="789"/>
      <c r="AF363" s="70"/>
      <c r="CN363" s="70"/>
      <c r="DS363" s="70"/>
    </row>
    <row r="364" spans="1:123" s="74" customFormat="1" ht="24" customHeight="1" x14ac:dyDescent="0.2">
      <c r="A364" s="76"/>
      <c r="B364" s="103"/>
      <c r="C364" s="679" t="s">
        <v>1862</v>
      </c>
      <c r="D364" s="679"/>
      <c r="E364" s="679"/>
      <c r="F364" s="679"/>
      <c r="G364" s="679"/>
      <c r="H364" s="679"/>
      <c r="I364" s="679"/>
      <c r="J364" s="679"/>
      <c r="K364" s="679"/>
      <c r="L364" s="679"/>
      <c r="M364" s="679"/>
      <c r="N364" s="679"/>
      <c r="O364" s="679"/>
      <c r="P364" s="679"/>
      <c r="Q364" s="679"/>
      <c r="R364" s="679"/>
      <c r="S364" s="679"/>
      <c r="T364" s="679"/>
      <c r="U364" s="679"/>
      <c r="V364" s="679"/>
      <c r="W364" s="679"/>
      <c r="X364" s="679"/>
      <c r="Y364" s="679"/>
      <c r="Z364" s="679"/>
      <c r="AA364" s="679"/>
      <c r="AB364" s="679"/>
      <c r="AC364" s="679"/>
      <c r="AD364" s="791"/>
      <c r="AF364" s="70"/>
      <c r="CN364" s="70"/>
      <c r="DS364" s="70"/>
    </row>
    <row r="365" spans="1:123" s="74" customFormat="1" ht="15" customHeight="1" x14ac:dyDescent="0.2">
      <c r="A365" s="76"/>
      <c r="AF365" s="70"/>
      <c r="CN365" s="70"/>
      <c r="DS365" s="70"/>
    </row>
    <row r="366" spans="1:123" s="74" customFormat="1" ht="24" customHeight="1" x14ac:dyDescent="0.2">
      <c r="A366" s="36" t="s">
        <v>124</v>
      </c>
      <c r="B366" s="636" t="s">
        <v>1090</v>
      </c>
      <c r="C366" s="636"/>
      <c r="D366" s="636"/>
      <c r="E366" s="636"/>
      <c r="F366" s="636"/>
      <c r="G366" s="636"/>
      <c r="H366" s="636"/>
      <c r="I366" s="636"/>
      <c r="J366" s="636"/>
      <c r="K366" s="636"/>
      <c r="L366" s="636"/>
      <c r="M366" s="636"/>
      <c r="N366" s="636"/>
      <c r="O366" s="636"/>
      <c r="P366" s="636"/>
      <c r="Q366" s="636"/>
      <c r="R366" s="636"/>
      <c r="S366" s="636"/>
      <c r="T366" s="636"/>
      <c r="U366" s="636"/>
      <c r="V366" s="636"/>
      <c r="W366" s="636"/>
      <c r="X366" s="636"/>
      <c r="Y366" s="636"/>
      <c r="Z366" s="636"/>
      <c r="AA366" s="636"/>
      <c r="AB366" s="636"/>
      <c r="AC366" s="636"/>
      <c r="AD366" s="636"/>
      <c r="AF366" s="70"/>
      <c r="AG366" s="74" t="s">
        <v>2032</v>
      </c>
      <c r="AH366" s="74" t="s">
        <v>2072</v>
      </c>
      <c r="AI366" s="74" t="s">
        <v>2073</v>
      </c>
      <c r="AJ366" s="74" t="s">
        <v>2045</v>
      </c>
      <c r="AK366" s="74" t="s">
        <v>2074</v>
      </c>
      <c r="AL366" s="74" t="s">
        <v>2075</v>
      </c>
      <c r="CN366" s="70"/>
      <c r="DS366" s="70"/>
    </row>
    <row r="367" spans="1:123" s="74" customFormat="1" ht="15" customHeight="1" x14ac:dyDescent="0.2">
      <c r="A367" s="68"/>
      <c r="B367" s="69"/>
      <c r="C367" s="674" t="s">
        <v>1109</v>
      </c>
      <c r="D367" s="674"/>
      <c r="E367" s="674"/>
      <c r="F367" s="674"/>
      <c r="G367" s="674"/>
      <c r="H367" s="674"/>
      <c r="I367" s="674"/>
      <c r="J367" s="674"/>
      <c r="K367" s="674"/>
      <c r="L367" s="674"/>
      <c r="M367" s="674"/>
      <c r="N367" s="674"/>
      <c r="O367" s="674"/>
      <c r="P367" s="674"/>
      <c r="Q367" s="674"/>
      <c r="R367" s="674"/>
      <c r="S367" s="674"/>
      <c r="T367" s="674"/>
      <c r="U367" s="674"/>
      <c r="V367" s="674"/>
      <c r="W367" s="674"/>
      <c r="X367" s="674"/>
      <c r="Y367" s="674"/>
      <c r="Z367" s="674"/>
      <c r="AA367" s="674"/>
      <c r="AB367" s="674"/>
      <c r="AC367" s="674"/>
      <c r="AD367" s="674"/>
      <c r="AF367" s="70"/>
      <c r="AG367" s="74">
        <f>COUNTBLANK(M371:AD395)</f>
        <v>450</v>
      </c>
      <c r="AH367" s="74">
        <v>450</v>
      </c>
      <c r="AI367" s="74">
        <v>375</v>
      </c>
      <c r="AJ367" s="74">
        <f>COUNTBLANK(M371:AD371)</f>
        <v>18</v>
      </c>
      <c r="AK367" s="74">
        <v>18</v>
      </c>
      <c r="AL367" s="74">
        <v>15</v>
      </c>
      <c r="CN367" s="70"/>
      <c r="DS367" s="70"/>
    </row>
    <row r="368" spans="1:123" s="74" customFormat="1" ht="15" customHeight="1" x14ac:dyDescent="0.2">
      <c r="A368" s="76"/>
      <c r="AF368" s="70"/>
      <c r="CN368" s="70"/>
      <c r="DS368" s="70"/>
    </row>
    <row r="369" spans="1:123" s="74" customFormat="1" ht="15" customHeight="1" x14ac:dyDescent="0.2">
      <c r="A369" s="76"/>
      <c r="C369" s="1034" t="s">
        <v>220</v>
      </c>
      <c r="D369" s="1034"/>
      <c r="E369" s="1034"/>
      <c r="F369" s="1034"/>
      <c r="G369" s="1034"/>
      <c r="H369" s="1034"/>
      <c r="I369" s="1034"/>
      <c r="J369" s="1034"/>
      <c r="K369" s="1034"/>
      <c r="L369" s="1034"/>
      <c r="M369" s="953" t="s">
        <v>1432</v>
      </c>
      <c r="N369" s="954"/>
      <c r="O369" s="954"/>
      <c r="P369" s="954"/>
      <c r="Q369" s="954"/>
      <c r="R369" s="954"/>
      <c r="S369" s="954"/>
      <c r="T369" s="954"/>
      <c r="U369" s="954"/>
      <c r="V369" s="954"/>
      <c r="W369" s="954"/>
      <c r="X369" s="954"/>
      <c r="Y369" s="954"/>
      <c r="Z369" s="954"/>
      <c r="AA369" s="954"/>
      <c r="AB369" s="954"/>
      <c r="AC369" s="954"/>
      <c r="AD369" s="955"/>
      <c r="AF369" s="70"/>
      <c r="AH369" s="226"/>
      <c r="AI369" s="95"/>
      <c r="AJ369" s="95"/>
      <c r="AK369" s="95"/>
      <c r="AL369" s="96"/>
      <c r="CN369" s="70"/>
      <c r="DS369" s="70"/>
    </row>
    <row r="370" spans="1:123" s="74" customFormat="1" ht="15" customHeight="1" x14ac:dyDescent="0.2">
      <c r="A370" s="76"/>
      <c r="C370" s="1034"/>
      <c r="D370" s="1034"/>
      <c r="E370" s="1034"/>
      <c r="F370" s="1034"/>
      <c r="G370" s="1034"/>
      <c r="H370" s="1034"/>
      <c r="I370" s="1034"/>
      <c r="J370" s="1034"/>
      <c r="K370" s="1034"/>
      <c r="L370" s="1034"/>
      <c r="M370" s="953" t="s">
        <v>80</v>
      </c>
      <c r="N370" s="954"/>
      <c r="O370" s="954"/>
      <c r="P370" s="954"/>
      <c r="Q370" s="954"/>
      <c r="R370" s="955"/>
      <c r="S370" s="537" t="s">
        <v>81</v>
      </c>
      <c r="T370" s="538"/>
      <c r="U370" s="538"/>
      <c r="V370" s="538"/>
      <c r="W370" s="538"/>
      <c r="X370" s="539"/>
      <c r="Y370" s="537" t="s">
        <v>82</v>
      </c>
      <c r="Z370" s="538"/>
      <c r="AA370" s="538"/>
      <c r="AB370" s="538"/>
      <c r="AC370" s="538"/>
      <c r="AD370" s="539"/>
      <c r="AF370" s="70"/>
      <c r="AG370" s="74" t="s">
        <v>2032</v>
      </c>
      <c r="AH370" s="226" t="s">
        <v>2076</v>
      </c>
      <c r="AI370" s="95" t="s">
        <v>80</v>
      </c>
      <c r="AJ370" s="95" t="s">
        <v>2029</v>
      </c>
      <c r="AK370" s="95" t="s">
        <v>2078</v>
      </c>
      <c r="AL370" s="96" t="s">
        <v>2077</v>
      </c>
      <c r="CN370" s="70"/>
      <c r="DS370" s="70"/>
    </row>
    <row r="371" spans="1:123" s="74" customFormat="1" ht="15" customHeight="1" x14ac:dyDescent="0.2">
      <c r="A371" s="76"/>
      <c r="C371" s="87" t="s">
        <v>28</v>
      </c>
      <c r="D371" s="703" t="str">
        <f>IF(D40="","",D40)</f>
        <v/>
      </c>
      <c r="E371" s="705"/>
      <c r="F371" s="705"/>
      <c r="G371" s="705"/>
      <c r="H371" s="705"/>
      <c r="I371" s="705"/>
      <c r="J371" s="705"/>
      <c r="K371" s="705"/>
      <c r="L371" s="704"/>
      <c r="M371" s="732"/>
      <c r="N371" s="951"/>
      <c r="O371" s="951"/>
      <c r="P371" s="951"/>
      <c r="Q371" s="951"/>
      <c r="R371" s="733"/>
      <c r="S371" s="732"/>
      <c r="T371" s="951"/>
      <c r="U371" s="951"/>
      <c r="V371" s="951"/>
      <c r="W371" s="951"/>
      <c r="X371" s="733"/>
      <c r="Y371" s="732"/>
      <c r="Z371" s="951"/>
      <c r="AA371" s="951"/>
      <c r="AB371" s="951"/>
      <c r="AC371" s="951"/>
      <c r="AD371" s="733"/>
      <c r="AF371" s="70"/>
      <c r="AG371" s="74">
        <f>COUNTBLANK(M371:AD371)</f>
        <v>18</v>
      </c>
      <c r="AH371" s="94">
        <f>IF($AG$367=$AH$367,0,IF(AND(D371&lt;&gt;"",AG371=$AL$367),0,IF(AND(D371="",AG371=$AK$367),0,1)))</f>
        <v>0</v>
      </c>
      <c r="AI371" s="94">
        <f>M371</f>
        <v>0</v>
      </c>
      <c r="AJ371" s="130">
        <f>COUNTIF(S371:AD371,"NS")</f>
        <v>0</v>
      </c>
      <c r="AK371" s="130">
        <f>SUM(S371:AD371)</f>
        <v>0</v>
      </c>
      <c r="AL371" s="130">
        <f>IF($AG$4944=$AH$4944,0,
IF(OR(
AND(AI371=0,AJ371&gt;0),
AND(AI371="NS",AK371&gt;0),
AND(AI371="NS",AK371=0,AJ371=0)),1,
IF(OR(
AND(AI371&gt;0,AJ371=2),
AND(AI371="NS",AJ371=2),
AND(AI371="NS",AK371=0,AJ371&gt;0),
AI371=AK371),0,1)))</f>
        <v>0</v>
      </c>
      <c r="CN371" s="70"/>
      <c r="DS371" s="70"/>
    </row>
    <row r="372" spans="1:123" s="74" customFormat="1" ht="15" customHeight="1" x14ac:dyDescent="0.2">
      <c r="A372" s="76"/>
      <c r="C372" s="85" t="s">
        <v>29</v>
      </c>
      <c r="D372" s="703" t="str">
        <f t="shared" ref="D372:D395" si="85">IF(D41="","",D41)</f>
        <v/>
      </c>
      <c r="E372" s="705"/>
      <c r="F372" s="705"/>
      <c r="G372" s="705"/>
      <c r="H372" s="705"/>
      <c r="I372" s="705"/>
      <c r="J372" s="705"/>
      <c r="K372" s="705"/>
      <c r="L372" s="704"/>
      <c r="M372" s="732"/>
      <c r="N372" s="951"/>
      <c r="O372" s="951"/>
      <c r="P372" s="951"/>
      <c r="Q372" s="951"/>
      <c r="R372" s="733"/>
      <c r="S372" s="732"/>
      <c r="T372" s="951"/>
      <c r="U372" s="951"/>
      <c r="V372" s="951"/>
      <c r="W372" s="951"/>
      <c r="X372" s="733"/>
      <c r="Y372" s="732"/>
      <c r="Z372" s="951"/>
      <c r="AA372" s="951"/>
      <c r="AB372" s="951"/>
      <c r="AC372" s="951"/>
      <c r="AD372" s="733"/>
      <c r="AF372" s="70"/>
      <c r="AG372" s="74">
        <f t="shared" ref="AG372:AG395" si="86">COUNTBLANK(M372:AD372)</f>
        <v>18</v>
      </c>
      <c r="AH372" s="94">
        <f t="shared" ref="AH372:AH395" si="87">IF($AG$367=$AH$367,0,IF(AND(D372&lt;&gt;"",AG372=$AL$367),0,IF(AND(D372="",AG372=$AK$367),0,1)))</f>
        <v>0</v>
      </c>
      <c r="AI372" s="94">
        <f t="shared" ref="AI372:AI395" si="88">M372</f>
        <v>0</v>
      </c>
      <c r="AJ372" s="130">
        <f t="shared" ref="AJ372:AJ395" si="89">COUNTIF(S372:AD372,"NS")</f>
        <v>0</v>
      </c>
      <c r="AK372" s="130">
        <f t="shared" ref="AK372:AK395" si="90">SUM(S372:AD372)</f>
        <v>0</v>
      </c>
      <c r="AL372" s="130">
        <f t="shared" ref="AL372:AL395" si="91">IF($AG$4944=$AH$4944,0,
IF(OR(
AND(AI372=0,AJ372&gt;0),
AND(AI372="NS",AK372&gt;0),
AND(AI372="NS",AK372=0,AJ372=0)),1,
IF(OR(
AND(AI372&gt;0,AJ372=2),
AND(AI372="NS",AJ372=2),
AND(AI372="NS",AK372=0,AJ372&gt;0),
AI372=AK372),0,1)))</f>
        <v>0</v>
      </c>
      <c r="CN372" s="70"/>
      <c r="DS372" s="70"/>
    </row>
    <row r="373" spans="1:123" s="74" customFormat="1" ht="15" customHeight="1" x14ac:dyDescent="0.2">
      <c r="A373" s="76"/>
      <c r="C373" s="85" t="s">
        <v>30</v>
      </c>
      <c r="D373" s="703" t="str">
        <f t="shared" si="85"/>
        <v/>
      </c>
      <c r="E373" s="705"/>
      <c r="F373" s="705"/>
      <c r="G373" s="705"/>
      <c r="H373" s="705"/>
      <c r="I373" s="705"/>
      <c r="J373" s="705"/>
      <c r="K373" s="705"/>
      <c r="L373" s="704"/>
      <c r="M373" s="732"/>
      <c r="N373" s="951"/>
      <c r="O373" s="951"/>
      <c r="P373" s="951"/>
      <c r="Q373" s="951"/>
      <c r="R373" s="733"/>
      <c r="S373" s="732"/>
      <c r="T373" s="951"/>
      <c r="U373" s="951"/>
      <c r="V373" s="951"/>
      <c r="W373" s="951"/>
      <c r="X373" s="733"/>
      <c r="Y373" s="732"/>
      <c r="Z373" s="951"/>
      <c r="AA373" s="951"/>
      <c r="AB373" s="951"/>
      <c r="AC373" s="951"/>
      <c r="AD373" s="733"/>
      <c r="AF373" s="70"/>
      <c r="AG373" s="74">
        <f t="shared" si="86"/>
        <v>18</v>
      </c>
      <c r="AH373" s="94">
        <f t="shared" si="87"/>
        <v>0</v>
      </c>
      <c r="AI373" s="94">
        <f t="shared" si="88"/>
        <v>0</v>
      </c>
      <c r="AJ373" s="130">
        <f t="shared" si="89"/>
        <v>0</v>
      </c>
      <c r="AK373" s="130">
        <f t="shared" si="90"/>
        <v>0</v>
      </c>
      <c r="AL373" s="130">
        <f t="shared" si="91"/>
        <v>0</v>
      </c>
      <c r="CN373" s="70"/>
      <c r="DS373" s="70"/>
    </row>
    <row r="374" spans="1:123" s="74" customFormat="1" ht="15" customHeight="1" x14ac:dyDescent="0.2">
      <c r="A374" s="76"/>
      <c r="C374" s="85" t="s">
        <v>31</v>
      </c>
      <c r="D374" s="703" t="str">
        <f t="shared" si="85"/>
        <v/>
      </c>
      <c r="E374" s="705"/>
      <c r="F374" s="705"/>
      <c r="G374" s="705"/>
      <c r="H374" s="705"/>
      <c r="I374" s="705"/>
      <c r="J374" s="705"/>
      <c r="K374" s="705"/>
      <c r="L374" s="704"/>
      <c r="M374" s="732"/>
      <c r="N374" s="951"/>
      <c r="O374" s="951"/>
      <c r="P374" s="951"/>
      <c r="Q374" s="951"/>
      <c r="R374" s="733"/>
      <c r="S374" s="732"/>
      <c r="T374" s="951"/>
      <c r="U374" s="951"/>
      <c r="V374" s="951"/>
      <c r="W374" s="951"/>
      <c r="X374" s="733"/>
      <c r="Y374" s="732"/>
      <c r="Z374" s="951"/>
      <c r="AA374" s="951"/>
      <c r="AB374" s="951"/>
      <c r="AC374" s="951"/>
      <c r="AD374" s="733"/>
      <c r="AF374" s="70"/>
      <c r="AG374" s="74">
        <f t="shared" si="86"/>
        <v>18</v>
      </c>
      <c r="AH374" s="94">
        <f t="shared" si="87"/>
        <v>0</v>
      </c>
      <c r="AI374" s="94">
        <f t="shared" si="88"/>
        <v>0</v>
      </c>
      <c r="AJ374" s="130">
        <f t="shared" si="89"/>
        <v>0</v>
      </c>
      <c r="AK374" s="130">
        <f t="shared" si="90"/>
        <v>0</v>
      </c>
      <c r="AL374" s="130">
        <f t="shared" si="91"/>
        <v>0</v>
      </c>
      <c r="CN374" s="70"/>
      <c r="DS374" s="70"/>
    </row>
    <row r="375" spans="1:123" s="74" customFormat="1" ht="15" customHeight="1" x14ac:dyDescent="0.2">
      <c r="A375" s="76"/>
      <c r="C375" s="85" t="s">
        <v>32</v>
      </c>
      <c r="D375" s="703" t="str">
        <f t="shared" si="85"/>
        <v/>
      </c>
      <c r="E375" s="705"/>
      <c r="F375" s="705"/>
      <c r="G375" s="705"/>
      <c r="H375" s="705"/>
      <c r="I375" s="705"/>
      <c r="J375" s="705"/>
      <c r="K375" s="705"/>
      <c r="L375" s="704"/>
      <c r="M375" s="732"/>
      <c r="N375" s="951"/>
      <c r="O375" s="951"/>
      <c r="P375" s="951"/>
      <c r="Q375" s="951"/>
      <c r="R375" s="733"/>
      <c r="S375" s="732"/>
      <c r="T375" s="951"/>
      <c r="U375" s="951"/>
      <c r="V375" s="951"/>
      <c r="W375" s="951"/>
      <c r="X375" s="733"/>
      <c r="Y375" s="732"/>
      <c r="Z375" s="951"/>
      <c r="AA375" s="951"/>
      <c r="AB375" s="951"/>
      <c r="AC375" s="951"/>
      <c r="AD375" s="733"/>
      <c r="AF375" s="70"/>
      <c r="AG375" s="74">
        <f t="shared" si="86"/>
        <v>18</v>
      </c>
      <c r="AH375" s="94">
        <f t="shared" si="87"/>
        <v>0</v>
      </c>
      <c r="AI375" s="94">
        <f t="shared" si="88"/>
        <v>0</v>
      </c>
      <c r="AJ375" s="130">
        <f t="shared" si="89"/>
        <v>0</v>
      </c>
      <c r="AK375" s="130">
        <f t="shared" si="90"/>
        <v>0</v>
      </c>
      <c r="AL375" s="130">
        <f t="shared" si="91"/>
        <v>0</v>
      </c>
      <c r="CN375" s="70"/>
      <c r="DS375" s="70"/>
    </row>
    <row r="376" spans="1:123" s="74" customFormat="1" ht="15" customHeight="1" x14ac:dyDescent="0.2">
      <c r="A376" s="76"/>
      <c r="C376" s="85" t="s">
        <v>33</v>
      </c>
      <c r="D376" s="703" t="str">
        <f t="shared" si="85"/>
        <v/>
      </c>
      <c r="E376" s="705"/>
      <c r="F376" s="705"/>
      <c r="G376" s="705"/>
      <c r="H376" s="705"/>
      <c r="I376" s="705"/>
      <c r="J376" s="705"/>
      <c r="K376" s="705"/>
      <c r="L376" s="704"/>
      <c r="M376" s="732"/>
      <c r="N376" s="951"/>
      <c r="O376" s="951"/>
      <c r="P376" s="951"/>
      <c r="Q376" s="951"/>
      <c r="R376" s="733"/>
      <c r="S376" s="732"/>
      <c r="T376" s="951"/>
      <c r="U376" s="951"/>
      <c r="V376" s="951"/>
      <c r="W376" s="951"/>
      <c r="X376" s="733"/>
      <c r="Y376" s="732"/>
      <c r="Z376" s="951"/>
      <c r="AA376" s="951"/>
      <c r="AB376" s="951"/>
      <c r="AC376" s="951"/>
      <c r="AD376" s="733"/>
      <c r="AF376" s="70"/>
      <c r="AG376" s="74">
        <f t="shared" si="86"/>
        <v>18</v>
      </c>
      <c r="AH376" s="94">
        <f t="shared" si="87"/>
        <v>0</v>
      </c>
      <c r="AI376" s="94">
        <f t="shared" si="88"/>
        <v>0</v>
      </c>
      <c r="AJ376" s="130">
        <f t="shared" si="89"/>
        <v>0</v>
      </c>
      <c r="AK376" s="130">
        <f t="shared" si="90"/>
        <v>0</v>
      </c>
      <c r="AL376" s="130">
        <f t="shared" si="91"/>
        <v>0</v>
      </c>
      <c r="CN376" s="70"/>
      <c r="DS376" s="70"/>
    </row>
    <row r="377" spans="1:123" s="74" customFormat="1" ht="15" customHeight="1" x14ac:dyDescent="0.2">
      <c r="A377" s="76"/>
      <c r="C377" s="85" t="s">
        <v>34</v>
      </c>
      <c r="D377" s="703" t="str">
        <f t="shared" si="85"/>
        <v/>
      </c>
      <c r="E377" s="705"/>
      <c r="F377" s="705"/>
      <c r="G377" s="705"/>
      <c r="H377" s="705"/>
      <c r="I377" s="705"/>
      <c r="J377" s="705"/>
      <c r="K377" s="705"/>
      <c r="L377" s="704"/>
      <c r="M377" s="732"/>
      <c r="N377" s="951"/>
      <c r="O377" s="951"/>
      <c r="P377" s="951"/>
      <c r="Q377" s="951"/>
      <c r="R377" s="733"/>
      <c r="S377" s="732"/>
      <c r="T377" s="951"/>
      <c r="U377" s="951"/>
      <c r="V377" s="951"/>
      <c r="W377" s="951"/>
      <c r="X377" s="733"/>
      <c r="Y377" s="732"/>
      <c r="Z377" s="951"/>
      <c r="AA377" s="951"/>
      <c r="AB377" s="951"/>
      <c r="AC377" s="951"/>
      <c r="AD377" s="733"/>
      <c r="AF377" s="70"/>
      <c r="AG377" s="74">
        <f t="shared" si="86"/>
        <v>18</v>
      </c>
      <c r="AH377" s="94">
        <f t="shared" si="87"/>
        <v>0</v>
      </c>
      <c r="AI377" s="94">
        <f t="shared" si="88"/>
        <v>0</v>
      </c>
      <c r="AJ377" s="130">
        <f t="shared" si="89"/>
        <v>0</v>
      </c>
      <c r="AK377" s="130">
        <f t="shared" si="90"/>
        <v>0</v>
      </c>
      <c r="AL377" s="130">
        <f t="shared" si="91"/>
        <v>0</v>
      </c>
      <c r="CN377" s="70"/>
      <c r="DS377" s="70"/>
    </row>
    <row r="378" spans="1:123" s="74" customFormat="1" ht="15" customHeight="1" x14ac:dyDescent="0.2">
      <c r="A378" s="76"/>
      <c r="C378" s="85" t="s">
        <v>35</v>
      </c>
      <c r="D378" s="703" t="str">
        <f t="shared" si="85"/>
        <v/>
      </c>
      <c r="E378" s="705"/>
      <c r="F378" s="705"/>
      <c r="G378" s="705"/>
      <c r="H378" s="705"/>
      <c r="I378" s="705"/>
      <c r="J378" s="705"/>
      <c r="K378" s="705"/>
      <c r="L378" s="704"/>
      <c r="M378" s="732"/>
      <c r="N378" s="951"/>
      <c r="O378" s="951"/>
      <c r="P378" s="951"/>
      <c r="Q378" s="951"/>
      <c r="R378" s="733"/>
      <c r="S378" s="732"/>
      <c r="T378" s="951"/>
      <c r="U378" s="951"/>
      <c r="V378" s="951"/>
      <c r="W378" s="951"/>
      <c r="X378" s="733"/>
      <c r="Y378" s="732"/>
      <c r="Z378" s="951"/>
      <c r="AA378" s="951"/>
      <c r="AB378" s="951"/>
      <c r="AC378" s="951"/>
      <c r="AD378" s="733"/>
      <c r="AF378" s="70"/>
      <c r="AG378" s="74">
        <f t="shared" si="86"/>
        <v>18</v>
      </c>
      <c r="AH378" s="94">
        <f t="shared" si="87"/>
        <v>0</v>
      </c>
      <c r="AI378" s="94">
        <f t="shared" si="88"/>
        <v>0</v>
      </c>
      <c r="AJ378" s="130">
        <f t="shared" si="89"/>
        <v>0</v>
      </c>
      <c r="AK378" s="130">
        <f t="shared" si="90"/>
        <v>0</v>
      </c>
      <c r="AL378" s="130">
        <f t="shared" si="91"/>
        <v>0</v>
      </c>
      <c r="CN378" s="70"/>
      <c r="DS378" s="70"/>
    </row>
    <row r="379" spans="1:123" s="74" customFormat="1" ht="15" customHeight="1" x14ac:dyDescent="0.2">
      <c r="A379" s="76"/>
      <c r="C379" s="85" t="s">
        <v>36</v>
      </c>
      <c r="D379" s="703" t="str">
        <f t="shared" si="85"/>
        <v/>
      </c>
      <c r="E379" s="705"/>
      <c r="F379" s="705"/>
      <c r="G379" s="705"/>
      <c r="H379" s="705"/>
      <c r="I379" s="705"/>
      <c r="J379" s="705"/>
      <c r="K379" s="705"/>
      <c r="L379" s="704"/>
      <c r="M379" s="732"/>
      <c r="N379" s="951"/>
      <c r="O379" s="951"/>
      <c r="P379" s="951"/>
      <c r="Q379" s="951"/>
      <c r="R379" s="733"/>
      <c r="S379" s="732"/>
      <c r="T379" s="951"/>
      <c r="U379" s="951"/>
      <c r="V379" s="951"/>
      <c r="W379" s="951"/>
      <c r="X379" s="733"/>
      <c r="Y379" s="732"/>
      <c r="Z379" s="951"/>
      <c r="AA379" s="951"/>
      <c r="AB379" s="951"/>
      <c r="AC379" s="951"/>
      <c r="AD379" s="733"/>
      <c r="AF379" s="70"/>
      <c r="AG379" s="74">
        <f t="shared" si="86"/>
        <v>18</v>
      </c>
      <c r="AH379" s="94">
        <f t="shared" si="87"/>
        <v>0</v>
      </c>
      <c r="AI379" s="94">
        <f t="shared" si="88"/>
        <v>0</v>
      </c>
      <c r="AJ379" s="130">
        <f t="shared" si="89"/>
        <v>0</v>
      </c>
      <c r="AK379" s="130">
        <f t="shared" si="90"/>
        <v>0</v>
      </c>
      <c r="AL379" s="130">
        <f t="shared" si="91"/>
        <v>0</v>
      </c>
      <c r="CN379" s="70"/>
      <c r="DS379" s="70"/>
    </row>
    <row r="380" spans="1:123" s="74" customFormat="1" ht="15" customHeight="1" x14ac:dyDescent="0.2">
      <c r="A380" s="76"/>
      <c r="C380" s="85" t="s">
        <v>37</v>
      </c>
      <c r="D380" s="703" t="str">
        <f t="shared" si="85"/>
        <v/>
      </c>
      <c r="E380" s="705"/>
      <c r="F380" s="705"/>
      <c r="G380" s="705"/>
      <c r="H380" s="705"/>
      <c r="I380" s="705"/>
      <c r="J380" s="705"/>
      <c r="K380" s="705"/>
      <c r="L380" s="704"/>
      <c r="M380" s="732"/>
      <c r="N380" s="951"/>
      <c r="O380" s="951"/>
      <c r="P380" s="951"/>
      <c r="Q380" s="951"/>
      <c r="R380" s="733"/>
      <c r="S380" s="732"/>
      <c r="T380" s="951"/>
      <c r="U380" s="951"/>
      <c r="V380" s="951"/>
      <c r="W380" s="951"/>
      <c r="X380" s="733"/>
      <c r="Y380" s="732"/>
      <c r="Z380" s="951"/>
      <c r="AA380" s="951"/>
      <c r="AB380" s="951"/>
      <c r="AC380" s="951"/>
      <c r="AD380" s="733"/>
      <c r="AF380" s="70"/>
      <c r="AG380" s="74">
        <f t="shared" si="86"/>
        <v>18</v>
      </c>
      <c r="AH380" s="94">
        <f t="shared" si="87"/>
        <v>0</v>
      </c>
      <c r="AI380" s="94">
        <f t="shared" si="88"/>
        <v>0</v>
      </c>
      <c r="AJ380" s="130">
        <f t="shared" si="89"/>
        <v>0</v>
      </c>
      <c r="AK380" s="130">
        <f t="shared" si="90"/>
        <v>0</v>
      </c>
      <c r="AL380" s="130">
        <f t="shared" si="91"/>
        <v>0</v>
      </c>
      <c r="CN380" s="70"/>
      <c r="DS380" s="70"/>
    </row>
    <row r="381" spans="1:123" s="74" customFormat="1" ht="15" customHeight="1" x14ac:dyDescent="0.2">
      <c r="A381" s="76"/>
      <c r="C381" s="85" t="s">
        <v>40</v>
      </c>
      <c r="D381" s="703" t="str">
        <f t="shared" si="85"/>
        <v/>
      </c>
      <c r="E381" s="705"/>
      <c r="F381" s="705"/>
      <c r="G381" s="705"/>
      <c r="H381" s="705"/>
      <c r="I381" s="705"/>
      <c r="J381" s="705"/>
      <c r="K381" s="705"/>
      <c r="L381" s="704"/>
      <c r="M381" s="732"/>
      <c r="N381" s="951"/>
      <c r="O381" s="951"/>
      <c r="P381" s="951"/>
      <c r="Q381" s="951"/>
      <c r="R381" s="733"/>
      <c r="S381" s="732"/>
      <c r="T381" s="951"/>
      <c r="U381" s="951"/>
      <c r="V381" s="951"/>
      <c r="W381" s="951"/>
      <c r="X381" s="733"/>
      <c r="Y381" s="732"/>
      <c r="Z381" s="951"/>
      <c r="AA381" s="951"/>
      <c r="AB381" s="951"/>
      <c r="AC381" s="951"/>
      <c r="AD381" s="733"/>
      <c r="AF381" s="70"/>
      <c r="AG381" s="74">
        <f t="shared" si="86"/>
        <v>18</v>
      </c>
      <c r="AH381" s="94">
        <f t="shared" si="87"/>
        <v>0</v>
      </c>
      <c r="AI381" s="94">
        <f t="shared" si="88"/>
        <v>0</v>
      </c>
      <c r="AJ381" s="130">
        <f t="shared" si="89"/>
        <v>0</v>
      </c>
      <c r="AK381" s="130">
        <f t="shared" si="90"/>
        <v>0</v>
      </c>
      <c r="AL381" s="130">
        <f t="shared" si="91"/>
        <v>0</v>
      </c>
      <c r="CN381" s="70"/>
      <c r="DS381" s="70"/>
    </row>
    <row r="382" spans="1:123" s="74" customFormat="1" ht="15" customHeight="1" x14ac:dyDescent="0.2">
      <c r="A382" s="76"/>
      <c r="C382" s="85" t="s">
        <v>38</v>
      </c>
      <c r="D382" s="703" t="str">
        <f t="shared" si="85"/>
        <v/>
      </c>
      <c r="E382" s="705"/>
      <c r="F382" s="705"/>
      <c r="G382" s="705"/>
      <c r="H382" s="705"/>
      <c r="I382" s="705"/>
      <c r="J382" s="705"/>
      <c r="K382" s="705"/>
      <c r="L382" s="704"/>
      <c r="M382" s="732"/>
      <c r="N382" s="951"/>
      <c r="O382" s="951"/>
      <c r="P382" s="951"/>
      <c r="Q382" s="951"/>
      <c r="R382" s="733"/>
      <c r="S382" s="732"/>
      <c r="T382" s="951"/>
      <c r="U382" s="951"/>
      <c r="V382" s="951"/>
      <c r="W382" s="951"/>
      <c r="X382" s="733"/>
      <c r="Y382" s="732"/>
      <c r="Z382" s="951"/>
      <c r="AA382" s="951"/>
      <c r="AB382" s="951"/>
      <c r="AC382" s="951"/>
      <c r="AD382" s="733"/>
      <c r="AF382" s="70"/>
      <c r="AG382" s="74">
        <f t="shared" si="86"/>
        <v>18</v>
      </c>
      <c r="AH382" s="94">
        <f t="shared" si="87"/>
        <v>0</v>
      </c>
      <c r="AI382" s="94">
        <f t="shared" si="88"/>
        <v>0</v>
      </c>
      <c r="AJ382" s="130">
        <f t="shared" si="89"/>
        <v>0</v>
      </c>
      <c r="AK382" s="130">
        <f t="shared" si="90"/>
        <v>0</v>
      </c>
      <c r="AL382" s="130">
        <f t="shared" si="91"/>
        <v>0</v>
      </c>
      <c r="CN382" s="70"/>
      <c r="DS382" s="70"/>
    </row>
    <row r="383" spans="1:123" s="74" customFormat="1" ht="15" customHeight="1" x14ac:dyDescent="0.2">
      <c r="A383" s="76"/>
      <c r="C383" s="85" t="s">
        <v>39</v>
      </c>
      <c r="D383" s="703" t="str">
        <f t="shared" si="85"/>
        <v/>
      </c>
      <c r="E383" s="705"/>
      <c r="F383" s="705"/>
      <c r="G383" s="705"/>
      <c r="H383" s="705"/>
      <c r="I383" s="705"/>
      <c r="J383" s="705"/>
      <c r="K383" s="705"/>
      <c r="L383" s="704"/>
      <c r="M383" s="732"/>
      <c r="N383" s="951"/>
      <c r="O383" s="951"/>
      <c r="P383" s="951"/>
      <c r="Q383" s="951"/>
      <c r="R383" s="733"/>
      <c r="S383" s="732"/>
      <c r="T383" s="951"/>
      <c r="U383" s="951"/>
      <c r="V383" s="951"/>
      <c r="W383" s="951"/>
      <c r="X383" s="733"/>
      <c r="Y383" s="732"/>
      <c r="Z383" s="951"/>
      <c r="AA383" s="951"/>
      <c r="AB383" s="951"/>
      <c r="AC383" s="951"/>
      <c r="AD383" s="733"/>
      <c r="AF383" s="70"/>
      <c r="AG383" s="74">
        <f t="shared" si="86"/>
        <v>18</v>
      </c>
      <c r="AH383" s="94">
        <f t="shared" si="87"/>
        <v>0</v>
      </c>
      <c r="AI383" s="94">
        <f t="shared" si="88"/>
        <v>0</v>
      </c>
      <c r="AJ383" s="130">
        <f t="shared" si="89"/>
        <v>0</v>
      </c>
      <c r="AK383" s="130">
        <f t="shared" si="90"/>
        <v>0</v>
      </c>
      <c r="AL383" s="130">
        <f t="shared" si="91"/>
        <v>0</v>
      </c>
      <c r="CN383" s="70"/>
      <c r="DS383" s="70"/>
    </row>
    <row r="384" spans="1:123" s="74" customFormat="1" ht="15" customHeight="1" x14ac:dyDescent="0.2">
      <c r="A384" s="76"/>
      <c r="C384" s="85" t="s">
        <v>41</v>
      </c>
      <c r="D384" s="703" t="str">
        <f t="shared" si="85"/>
        <v/>
      </c>
      <c r="E384" s="705"/>
      <c r="F384" s="705"/>
      <c r="G384" s="705"/>
      <c r="H384" s="705"/>
      <c r="I384" s="705"/>
      <c r="J384" s="705"/>
      <c r="K384" s="705"/>
      <c r="L384" s="704"/>
      <c r="M384" s="732"/>
      <c r="N384" s="951"/>
      <c r="O384" s="951"/>
      <c r="P384" s="951"/>
      <c r="Q384" s="951"/>
      <c r="R384" s="733"/>
      <c r="S384" s="732"/>
      <c r="T384" s="951"/>
      <c r="U384" s="951"/>
      <c r="V384" s="951"/>
      <c r="W384" s="951"/>
      <c r="X384" s="733"/>
      <c r="Y384" s="732"/>
      <c r="Z384" s="951"/>
      <c r="AA384" s="951"/>
      <c r="AB384" s="951"/>
      <c r="AC384" s="951"/>
      <c r="AD384" s="733"/>
      <c r="AF384" s="70"/>
      <c r="AG384" s="74">
        <f t="shared" si="86"/>
        <v>18</v>
      </c>
      <c r="AH384" s="94">
        <f t="shared" si="87"/>
        <v>0</v>
      </c>
      <c r="AI384" s="94">
        <f t="shared" si="88"/>
        <v>0</v>
      </c>
      <c r="AJ384" s="130">
        <f t="shared" si="89"/>
        <v>0</v>
      </c>
      <c r="AK384" s="130">
        <f t="shared" si="90"/>
        <v>0</v>
      </c>
      <c r="AL384" s="130">
        <f t="shared" si="91"/>
        <v>0</v>
      </c>
      <c r="CN384" s="70"/>
      <c r="DS384" s="70"/>
    </row>
    <row r="385" spans="1:123" s="74" customFormat="1" ht="15" customHeight="1" x14ac:dyDescent="0.2">
      <c r="A385" s="76"/>
      <c r="C385" s="85" t="s">
        <v>42</v>
      </c>
      <c r="D385" s="703" t="str">
        <f t="shared" si="85"/>
        <v/>
      </c>
      <c r="E385" s="705"/>
      <c r="F385" s="705"/>
      <c r="G385" s="705"/>
      <c r="H385" s="705"/>
      <c r="I385" s="705"/>
      <c r="J385" s="705"/>
      <c r="K385" s="705"/>
      <c r="L385" s="704"/>
      <c r="M385" s="732"/>
      <c r="N385" s="951"/>
      <c r="O385" s="951"/>
      <c r="P385" s="951"/>
      <c r="Q385" s="951"/>
      <c r="R385" s="733"/>
      <c r="S385" s="732"/>
      <c r="T385" s="951"/>
      <c r="U385" s="951"/>
      <c r="V385" s="951"/>
      <c r="W385" s="951"/>
      <c r="X385" s="733"/>
      <c r="Y385" s="732"/>
      <c r="Z385" s="951"/>
      <c r="AA385" s="951"/>
      <c r="AB385" s="951"/>
      <c r="AC385" s="951"/>
      <c r="AD385" s="733"/>
      <c r="AF385" s="70"/>
      <c r="AG385" s="74">
        <f t="shared" si="86"/>
        <v>18</v>
      </c>
      <c r="AH385" s="94">
        <f t="shared" si="87"/>
        <v>0</v>
      </c>
      <c r="AI385" s="94">
        <f t="shared" si="88"/>
        <v>0</v>
      </c>
      <c r="AJ385" s="130">
        <f t="shared" si="89"/>
        <v>0</v>
      </c>
      <c r="AK385" s="130">
        <f t="shared" si="90"/>
        <v>0</v>
      </c>
      <c r="AL385" s="130">
        <f t="shared" si="91"/>
        <v>0</v>
      </c>
      <c r="CN385" s="70"/>
      <c r="DS385" s="70"/>
    </row>
    <row r="386" spans="1:123" s="74" customFormat="1" ht="15" customHeight="1" x14ac:dyDescent="0.2">
      <c r="A386" s="76"/>
      <c r="C386" s="85" t="s">
        <v>43</v>
      </c>
      <c r="D386" s="703" t="str">
        <f t="shared" si="85"/>
        <v/>
      </c>
      <c r="E386" s="705"/>
      <c r="F386" s="705"/>
      <c r="G386" s="705"/>
      <c r="H386" s="705"/>
      <c r="I386" s="705"/>
      <c r="J386" s="705"/>
      <c r="K386" s="705"/>
      <c r="L386" s="704"/>
      <c r="M386" s="732"/>
      <c r="N386" s="951"/>
      <c r="O386" s="951"/>
      <c r="P386" s="951"/>
      <c r="Q386" s="951"/>
      <c r="R386" s="733"/>
      <c r="S386" s="732"/>
      <c r="T386" s="951"/>
      <c r="U386" s="951"/>
      <c r="V386" s="951"/>
      <c r="W386" s="951"/>
      <c r="X386" s="733"/>
      <c r="Y386" s="732"/>
      <c r="Z386" s="951"/>
      <c r="AA386" s="951"/>
      <c r="AB386" s="951"/>
      <c r="AC386" s="951"/>
      <c r="AD386" s="733"/>
      <c r="AF386" s="70"/>
      <c r="AG386" s="74">
        <f t="shared" si="86"/>
        <v>18</v>
      </c>
      <c r="AH386" s="94">
        <f t="shared" si="87"/>
        <v>0</v>
      </c>
      <c r="AI386" s="94">
        <f t="shared" si="88"/>
        <v>0</v>
      </c>
      <c r="AJ386" s="130">
        <f t="shared" si="89"/>
        <v>0</v>
      </c>
      <c r="AK386" s="130">
        <f t="shared" si="90"/>
        <v>0</v>
      </c>
      <c r="AL386" s="130">
        <f t="shared" si="91"/>
        <v>0</v>
      </c>
      <c r="CN386" s="70"/>
      <c r="DS386" s="70"/>
    </row>
    <row r="387" spans="1:123" s="74" customFormat="1" ht="15" customHeight="1" x14ac:dyDescent="0.2">
      <c r="A387" s="76"/>
      <c r="C387" s="85" t="s">
        <v>44</v>
      </c>
      <c r="D387" s="703" t="str">
        <f t="shared" si="85"/>
        <v/>
      </c>
      <c r="E387" s="705"/>
      <c r="F387" s="705"/>
      <c r="G387" s="705"/>
      <c r="H387" s="705"/>
      <c r="I387" s="705"/>
      <c r="J387" s="705"/>
      <c r="K387" s="705"/>
      <c r="L387" s="704"/>
      <c r="M387" s="732"/>
      <c r="N387" s="951"/>
      <c r="O387" s="951"/>
      <c r="P387" s="951"/>
      <c r="Q387" s="951"/>
      <c r="R387" s="733"/>
      <c r="S387" s="732"/>
      <c r="T387" s="951"/>
      <c r="U387" s="951"/>
      <c r="V387" s="951"/>
      <c r="W387" s="951"/>
      <c r="X387" s="733"/>
      <c r="Y387" s="732"/>
      <c r="Z387" s="951"/>
      <c r="AA387" s="951"/>
      <c r="AB387" s="951"/>
      <c r="AC387" s="951"/>
      <c r="AD387" s="733"/>
      <c r="AF387" s="70"/>
      <c r="AG387" s="74">
        <f t="shared" si="86"/>
        <v>18</v>
      </c>
      <c r="AH387" s="94">
        <f t="shared" si="87"/>
        <v>0</v>
      </c>
      <c r="AI387" s="94">
        <f t="shared" si="88"/>
        <v>0</v>
      </c>
      <c r="AJ387" s="130">
        <f t="shared" si="89"/>
        <v>0</v>
      </c>
      <c r="AK387" s="130">
        <f t="shared" si="90"/>
        <v>0</v>
      </c>
      <c r="AL387" s="130">
        <f t="shared" si="91"/>
        <v>0</v>
      </c>
      <c r="CN387" s="70"/>
      <c r="DS387" s="70"/>
    </row>
    <row r="388" spans="1:123" s="74" customFormat="1" ht="15" customHeight="1" x14ac:dyDescent="0.2">
      <c r="A388" s="76"/>
      <c r="C388" s="85" t="s">
        <v>45</v>
      </c>
      <c r="D388" s="703" t="str">
        <f t="shared" si="85"/>
        <v/>
      </c>
      <c r="E388" s="705"/>
      <c r="F388" s="705"/>
      <c r="G388" s="705"/>
      <c r="H388" s="705"/>
      <c r="I388" s="705"/>
      <c r="J388" s="705"/>
      <c r="K388" s="705"/>
      <c r="L388" s="704"/>
      <c r="M388" s="732"/>
      <c r="N388" s="951"/>
      <c r="O388" s="951"/>
      <c r="P388" s="951"/>
      <c r="Q388" s="951"/>
      <c r="R388" s="733"/>
      <c r="S388" s="732"/>
      <c r="T388" s="951"/>
      <c r="U388" s="951"/>
      <c r="V388" s="951"/>
      <c r="W388" s="951"/>
      <c r="X388" s="733"/>
      <c r="Y388" s="732"/>
      <c r="Z388" s="951"/>
      <c r="AA388" s="951"/>
      <c r="AB388" s="951"/>
      <c r="AC388" s="951"/>
      <c r="AD388" s="733"/>
      <c r="AF388" s="70"/>
      <c r="AG388" s="74">
        <f t="shared" si="86"/>
        <v>18</v>
      </c>
      <c r="AH388" s="94">
        <f t="shared" si="87"/>
        <v>0</v>
      </c>
      <c r="AI388" s="94">
        <f t="shared" si="88"/>
        <v>0</v>
      </c>
      <c r="AJ388" s="130">
        <f t="shared" si="89"/>
        <v>0</v>
      </c>
      <c r="AK388" s="130">
        <f t="shared" si="90"/>
        <v>0</v>
      </c>
      <c r="AL388" s="130">
        <f t="shared" si="91"/>
        <v>0</v>
      </c>
      <c r="CN388" s="70"/>
      <c r="DS388" s="70"/>
    </row>
    <row r="389" spans="1:123" s="74" customFormat="1" ht="15" customHeight="1" x14ac:dyDescent="0.2">
      <c r="A389" s="76"/>
      <c r="C389" s="85" t="s">
        <v>46</v>
      </c>
      <c r="D389" s="703" t="str">
        <f t="shared" si="85"/>
        <v/>
      </c>
      <c r="E389" s="705"/>
      <c r="F389" s="705"/>
      <c r="G389" s="705"/>
      <c r="H389" s="705"/>
      <c r="I389" s="705"/>
      <c r="J389" s="705"/>
      <c r="K389" s="705"/>
      <c r="L389" s="704"/>
      <c r="M389" s="732"/>
      <c r="N389" s="951"/>
      <c r="O389" s="951"/>
      <c r="P389" s="951"/>
      <c r="Q389" s="951"/>
      <c r="R389" s="733"/>
      <c r="S389" s="732"/>
      <c r="T389" s="951"/>
      <c r="U389" s="951"/>
      <c r="V389" s="951"/>
      <c r="W389" s="951"/>
      <c r="X389" s="733"/>
      <c r="Y389" s="732"/>
      <c r="Z389" s="951"/>
      <c r="AA389" s="951"/>
      <c r="AB389" s="951"/>
      <c r="AC389" s="951"/>
      <c r="AD389" s="733"/>
      <c r="AF389" s="70"/>
      <c r="AG389" s="74">
        <f t="shared" si="86"/>
        <v>18</v>
      </c>
      <c r="AH389" s="94">
        <f t="shared" si="87"/>
        <v>0</v>
      </c>
      <c r="AI389" s="94">
        <f t="shared" si="88"/>
        <v>0</v>
      </c>
      <c r="AJ389" s="130">
        <f t="shared" si="89"/>
        <v>0</v>
      </c>
      <c r="AK389" s="130">
        <f t="shared" si="90"/>
        <v>0</v>
      </c>
      <c r="AL389" s="130">
        <f t="shared" si="91"/>
        <v>0</v>
      </c>
      <c r="CN389" s="70"/>
      <c r="DS389" s="70"/>
    </row>
    <row r="390" spans="1:123" s="74" customFormat="1" ht="15" customHeight="1" x14ac:dyDescent="0.2">
      <c r="A390" s="76"/>
      <c r="C390" s="85" t="s">
        <v>47</v>
      </c>
      <c r="D390" s="703" t="str">
        <f t="shared" si="85"/>
        <v/>
      </c>
      <c r="E390" s="705"/>
      <c r="F390" s="705"/>
      <c r="G390" s="705"/>
      <c r="H390" s="705"/>
      <c r="I390" s="705"/>
      <c r="J390" s="705"/>
      <c r="K390" s="705"/>
      <c r="L390" s="704"/>
      <c r="M390" s="732"/>
      <c r="N390" s="951"/>
      <c r="O390" s="951"/>
      <c r="P390" s="951"/>
      <c r="Q390" s="951"/>
      <c r="R390" s="733"/>
      <c r="S390" s="732"/>
      <c r="T390" s="951"/>
      <c r="U390" s="951"/>
      <c r="V390" s="951"/>
      <c r="W390" s="951"/>
      <c r="X390" s="733"/>
      <c r="Y390" s="732"/>
      <c r="Z390" s="951"/>
      <c r="AA390" s="951"/>
      <c r="AB390" s="951"/>
      <c r="AC390" s="951"/>
      <c r="AD390" s="733"/>
      <c r="AF390" s="70"/>
      <c r="AG390" s="74">
        <f t="shared" si="86"/>
        <v>18</v>
      </c>
      <c r="AH390" s="94">
        <f t="shared" si="87"/>
        <v>0</v>
      </c>
      <c r="AI390" s="94">
        <f t="shared" si="88"/>
        <v>0</v>
      </c>
      <c r="AJ390" s="130">
        <f t="shared" si="89"/>
        <v>0</v>
      </c>
      <c r="AK390" s="130">
        <f t="shared" si="90"/>
        <v>0</v>
      </c>
      <c r="AL390" s="130">
        <f t="shared" si="91"/>
        <v>0</v>
      </c>
      <c r="CN390" s="70"/>
      <c r="DS390" s="70"/>
    </row>
    <row r="391" spans="1:123" s="74" customFormat="1" ht="15" customHeight="1" x14ac:dyDescent="0.2">
      <c r="A391" s="76"/>
      <c r="C391" s="85" t="s">
        <v>48</v>
      </c>
      <c r="D391" s="703" t="str">
        <f t="shared" si="85"/>
        <v/>
      </c>
      <c r="E391" s="705"/>
      <c r="F391" s="705"/>
      <c r="G391" s="705"/>
      <c r="H391" s="705"/>
      <c r="I391" s="705"/>
      <c r="J391" s="705"/>
      <c r="K391" s="705"/>
      <c r="L391" s="704"/>
      <c r="M391" s="732"/>
      <c r="N391" s="951"/>
      <c r="O391" s="951"/>
      <c r="P391" s="951"/>
      <c r="Q391" s="951"/>
      <c r="R391" s="733"/>
      <c r="S391" s="732"/>
      <c r="T391" s="951"/>
      <c r="U391" s="951"/>
      <c r="V391" s="951"/>
      <c r="W391" s="951"/>
      <c r="X391" s="733"/>
      <c r="Y391" s="732"/>
      <c r="Z391" s="951"/>
      <c r="AA391" s="951"/>
      <c r="AB391" s="951"/>
      <c r="AC391" s="951"/>
      <c r="AD391" s="733"/>
      <c r="AF391" s="70"/>
      <c r="AG391" s="74">
        <f t="shared" si="86"/>
        <v>18</v>
      </c>
      <c r="AH391" s="94">
        <f t="shared" si="87"/>
        <v>0</v>
      </c>
      <c r="AI391" s="94">
        <f t="shared" si="88"/>
        <v>0</v>
      </c>
      <c r="AJ391" s="130">
        <f t="shared" si="89"/>
        <v>0</v>
      </c>
      <c r="AK391" s="130">
        <f t="shared" si="90"/>
        <v>0</v>
      </c>
      <c r="AL391" s="130">
        <f t="shared" si="91"/>
        <v>0</v>
      </c>
      <c r="CN391" s="70"/>
      <c r="DS391" s="70"/>
    </row>
    <row r="392" spans="1:123" s="74" customFormat="1" ht="15" customHeight="1" x14ac:dyDescent="0.2">
      <c r="A392" s="76"/>
      <c r="C392" s="85" t="s">
        <v>49</v>
      </c>
      <c r="D392" s="703" t="str">
        <f t="shared" si="85"/>
        <v/>
      </c>
      <c r="E392" s="705"/>
      <c r="F392" s="705"/>
      <c r="G392" s="705"/>
      <c r="H392" s="705"/>
      <c r="I392" s="705"/>
      <c r="J392" s="705"/>
      <c r="K392" s="705"/>
      <c r="L392" s="704"/>
      <c r="M392" s="732"/>
      <c r="N392" s="951"/>
      <c r="O392" s="951"/>
      <c r="P392" s="951"/>
      <c r="Q392" s="951"/>
      <c r="R392" s="733"/>
      <c r="S392" s="732"/>
      <c r="T392" s="951"/>
      <c r="U392" s="951"/>
      <c r="V392" s="951"/>
      <c r="W392" s="951"/>
      <c r="X392" s="733"/>
      <c r="Y392" s="732"/>
      <c r="Z392" s="951"/>
      <c r="AA392" s="951"/>
      <c r="AB392" s="951"/>
      <c r="AC392" s="951"/>
      <c r="AD392" s="733"/>
      <c r="AF392" s="70"/>
      <c r="AG392" s="74">
        <f t="shared" si="86"/>
        <v>18</v>
      </c>
      <c r="AH392" s="94">
        <f t="shared" si="87"/>
        <v>0</v>
      </c>
      <c r="AI392" s="94">
        <f t="shared" si="88"/>
        <v>0</v>
      </c>
      <c r="AJ392" s="130">
        <f t="shared" si="89"/>
        <v>0</v>
      </c>
      <c r="AK392" s="130">
        <f t="shared" si="90"/>
        <v>0</v>
      </c>
      <c r="AL392" s="130">
        <f t="shared" si="91"/>
        <v>0</v>
      </c>
      <c r="CN392" s="70"/>
      <c r="DS392" s="70"/>
    </row>
    <row r="393" spans="1:123" s="74" customFormat="1" ht="15" customHeight="1" x14ac:dyDescent="0.2">
      <c r="A393" s="76"/>
      <c r="C393" s="85" t="s">
        <v>50</v>
      </c>
      <c r="D393" s="703" t="str">
        <f t="shared" si="85"/>
        <v/>
      </c>
      <c r="E393" s="705"/>
      <c r="F393" s="705"/>
      <c r="G393" s="705"/>
      <c r="H393" s="705"/>
      <c r="I393" s="705"/>
      <c r="J393" s="705"/>
      <c r="K393" s="705"/>
      <c r="L393" s="704"/>
      <c r="M393" s="732"/>
      <c r="N393" s="951"/>
      <c r="O393" s="951"/>
      <c r="P393" s="951"/>
      <c r="Q393" s="951"/>
      <c r="R393" s="733"/>
      <c r="S393" s="732"/>
      <c r="T393" s="951"/>
      <c r="U393" s="951"/>
      <c r="V393" s="951"/>
      <c r="W393" s="951"/>
      <c r="X393" s="733"/>
      <c r="Y393" s="732"/>
      <c r="Z393" s="951"/>
      <c r="AA393" s="951"/>
      <c r="AB393" s="951"/>
      <c r="AC393" s="951"/>
      <c r="AD393" s="733"/>
      <c r="AF393" s="70"/>
      <c r="AG393" s="74">
        <f t="shared" si="86"/>
        <v>18</v>
      </c>
      <c r="AH393" s="94">
        <f t="shared" si="87"/>
        <v>0</v>
      </c>
      <c r="AI393" s="94">
        <f t="shared" si="88"/>
        <v>0</v>
      </c>
      <c r="AJ393" s="130">
        <f t="shared" si="89"/>
        <v>0</v>
      </c>
      <c r="AK393" s="130">
        <f t="shared" si="90"/>
        <v>0</v>
      </c>
      <c r="AL393" s="130">
        <f t="shared" si="91"/>
        <v>0</v>
      </c>
      <c r="CN393" s="70"/>
      <c r="DS393" s="70"/>
    </row>
    <row r="394" spans="1:123" s="74" customFormat="1" ht="15" customHeight="1" x14ac:dyDescent="0.2">
      <c r="A394" s="76"/>
      <c r="C394" s="85" t="s">
        <v>51</v>
      </c>
      <c r="D394" s="703" t="str">
        <f t="shared" si="85"/>
        <v/>
      </c>
      <c r="E394" s="705"/>
      <c r="F394" s="705"/>
      <c r="G394" s="705"/>
      <c r="H394" s="705"/>
      <c r="I394" s="705"/>
      <c r="J394" s="705"/>
      <c r="K394" s="705"/>
      <c r="L394" s="704"/>
      <c r="M394" s="732"/>
      <c r="N394" s="951"/>
      <c r="O394" s="951"/>
      <c r="P394" s="951"/>
      <c r="Q394" s="951"/>
      <c r="R394" s="733"/>
      <c r="S394" s="732"/>
      <c r="T394" s="951"/>
      <c r="U394" s="951"/>
      <c r="V394" s="951"/>
      <c r="W394" s="951"/>
      <c r="X394" s="733"/>
      <c r="Y394" s="732"/>
      <c r="Z394" s="951"/>
      <c r="AA394" s="951"/>
      <c r="AB394" s="951"/>
      <c r="AC394" s="951"/>
      <c r="AD394" s="733"/>
      <c r="AF394" s="70"/>
      <c r="AG394" s="74">
        <f t="shared" si="86"/>
        <v>18</v>
      </c>
      <c r="AH394" s="94">
        <f t="shared" si="87"/>
        <v>0</v>
      </c>
      <c r="AI394" s="94">
        <f t="shared" si="88"/>
        <v>0</v>
      </c>
      <c r="AJ394" s="130">
        <f t="shared" si="89"/>
        <v>0</v>
      </c>
      <c r="AK394" s="130">
        <f t="shared" si="90"/>
        <v>0</v>
      </c>
      <c r="AL394" s="130">
        <f t="shared" si="91"/>
        <v>0</v>
      </c>
      <c r="CN394" s="70"/>
      <c r="DS394" s="70"/>
    </row>
    <row r="395" spans="1:123" s="74" customFormat="1" ht="15" customHeight="1" x14ac:dyDescent="0.2">
      <c r="A395" s="76"/>
      <c r="C395" s="85" t="s">
        <v>52</v>
      </c>
      <c r="D395" s="703" t="str">
        <f t="shared" si="85"/>
        <v/>
      </c>
      <c r="E395" s="705"/>
      <c r="F395" s="705"/>
      <c r="G395" s="705"/>
      <c r="H395" s="705"/>
      <c r="I395" s="705"/>
      <c r="J395" s="705"/>
      <c r="K395" s="705"/>
      <c r="L395" s="704"/>
      <c r="M395" s="732"/>
      <c r="N395" s="951"/>
      <c r="O395" s="951"/>
      <c r="P395" s="951"/>
      <c r="Q395" s="951"/>
      <c r="R395" s="733"/>
      <c r="S395" s="732"/>
      <c r="T395" s="951"/>
      <c r="U395" s="951"/>
      <c r="V395" s="951"/>
      <c r="W395" s="951"/>
      <c r="X395" s="733"/>
      <c r="Y395" s="732"/>
      <c r="Z395" s="951"/>
      <c r="AA395" s="951"/>
      <c r="AB395" s="951"/>
      <c r="AC395" s="951"/>
      <c r="AD395" s="733"/>
      <c r="AF395" s="70"/>
      <c r="AG395" s="74">
        <f t="shared" si="86"/>
        <v>18</v>
      </c>
      <c r="AH395" s="94">
        <f t="shared" si="87"/>
        <v>0</v>
      </c>
      <c r="AI395" s="94">
        <f t="shared" si="88"/>
        <v>0</v>
      </c>
      <c r="AJ395" s="130">
        <f t="shared" si="89"/>
        <v>0</v>
      </c>
      <c r="AK395" s="130">
        <f t="shared" si="90"/>
        <v>0</v>
      </c>
      <c r="AL395" s="130">
        <f t="shared" si="91"/>
        <v>0</v>
      </c>
      <c r="CN395" s="70"/>
      <c r="DS395" s="70"/>
    </row>
    <row r="396" spans="1:123" s="74" customFormat="1" ht="15" customHeight="1" x14ac:dyDescent="0.2">
      <c r="A396" s="76"/>
      <c r="D396" s="104"/>
      <c r="E396" s="104"/>
      <c r="F396" s="104"/>
      <c r="G396" s="104"/>
      <c r="H396" s="104"/>
      <c r="I396" s="104"/>
      <c r="J396" s="104"/>
      <c r="K396" s="104"/>
      <c r="L396" s="105" t="s">
        <v>84</v>
      </c>
      <c r="M396" s="956">
        <f>IF(AND(SUM(M371:R395)=0,COUNTIF(M371:R395,"NS")&gt;0),"NS",SUM(M371:R395))</f>
        <v>0</v>
      </c>
      <c r="N396" s="1040"/>
      <c r="O396" s="1040"/>
      <c r="P396" s="1040"/>
      <c r="Q396" s="1040"/>
      <c r="R396" s="957"/>
      <c r="S396" s="956">
        <f t="shared" ref="S396" si="92">IF(AND(SUM(S371:X395)=0,COUNTIF(S371:X395,"NS")&gt;0),"NS",SUM(S371:X395))</f>
        <v>0</v>
      </c>
      <c r="T396" s="1040"/>
      <c r="U396" s="1040"/>
      <c r="V396" s="1040"/>
      <c r="W396" s="1040"/>
      <c r="X396" s="957"/>
      <c r="Y396" s="956">
        <f t="shared" ref="Y396" si="93">IF(AND(SUM(Y371:AD395)=0,COUNTIF(Y371:AD395,"NS")&gt;0),"NS",SUM(Y371:AD395))</f>
        <v>0</v>
      </c>
      <c r="Z396" s="1040"/>
      <c r="AA396" s="1040"/>
      <c r="AB396" s="1040"/>
      <c r="AC396" s="1040"/>
      <c r="AD396" s="957"/>
      <c r="AF396" s="70"/>
      <c r="AH396" s="74">
        <f>SUM(AH371:AH395)</f>
        <v>0</v>
      </c>
      <c r="AL396" s="74">
        <f>SUM(AL371:AL395)</f>
        <v>0</v>
      </c>
      <c r="CN396" s="70"/>
      <c r="DS396" s="70"/>
    </row>
    <row r="397" spans="1:123" s="74" customFormat="1" ht="15" customHeight="1" x14ac:dyDescent="0.2">
      <c r="A397" s="76"/>
      <c r="AF397" s="70"/>
      <c r="CN397" s="70"/>
      <c r="DS397" s="70"/>
    </row>
    <row r="398" spans="1:123" s="74" customFormat="1" ht="24" customHeight="1" x14ac:dyDescent="0.2">
      <c r="A398" s="76"/>
      <c r="C398" s="620" t="s">
        <v>1084</v>
      </c>
      <c r="D398" s="620"/>
      <c r="E398" s="620"/>
      <c r="F398" s="620"/>
      <c r="G398" s="620"/>
      <c r="H398" s="620"/>
      <c r="I398" s="620"/>
      <c r="J398" s="620"/>
      <c r="K398" s="620"/>
      <c r="L398" s="620"/>
      <c r="M398" s="620"/>
      <c r="N398" s="620"/>
      <c r="O398" s="620"/>
      <c r="P398" s="620"/>
      <c r="Q398" s="620"/>
      <c r="R398" s="620"/>
      <c r="S398" s="620"/>
      <c r="T398" s="620"/>
      <c r="U398" s="620"/>
      <c r="V398" s="620"/>
      <c r="W398" s="620"/>
      <c r="X398" s="620"/>
      <c r="Y398" s="620"/>
      <c r="Z398" s="620"/>
      <c r="AA398" s="620"/>
      <c r="AB398" s="620"/>
      <c r="AC398" s="620"/>
      <c r="AD398" s="620"/>
      <c r="AF398" s="70"/>
      <c r="CN398" s="70"/>
      <c r="DS398" s="70"/>
    </row>
    <row r="399" spans="1:123" s="74" customFormat="1" ht="60" customHeight="1" x14ac:dyDescent="0.2">
      <c r="A399" s="76"/>
      <c r="C399" s="682"/>
      <c r="D399" s="682"/>
      <c r="E399" s="682"/>
      <c r="F399" s="682"/>
      <c r="G399" s="682"/>
      <c r="H399" s="682"/>
      <c r="I399" s="682"/>
      <c r="J399" s="682"/>
      <c r="K399" s="682"/>
      <c r="L399" s="682"/>
      <c r="M399" s="682"/>
      <c r="N399" s="682"/>
      <c r="O399" s="682"/>
      <c r="P399" s="682"/>
      <c r="Q399" s="682"/>
      <c r="R399" s="682"/>
      <c r="S399" s="682"/>
      <c r="T399" s="682"/>
      <c r="U399" s="682"/>
      <c r="V399" s="682"/>
      <c r="W399" s="682"/>
      <c r="X399" s="682"/>
      <c r="Y399" s="682"/>
      <c r="Z399" s="682"/>
      <c r="AA399" s="682"/>
      <c r="AB399" s="682"/>
      <c r="AC399" s="682"/>
      <c r="AD399" s="682"/>
      <c r="AF399" s="70"/>
      <c r="CN399" s="70"/>
      <c r="DS399" s="70"/>
    </row>
    <row r="400" spans="1:123" s="74" customFormat="1" ht="15" customHeight="1" x14ac:dyDescent="0.2">
      <c r="A400" s="76"/>
      <c r="B400" s="536" t="str">
        <f>IF(AH396=0,"","Error: Debe completar toda la información requerida.")</f>
        <v/>
      </c>
      <c r="C400" s="536"/>
      <c r="D400" s="536"/>
      <c r="E400" s="536"/>
      <c r="F400" s="536"/>
      <c r="G400" s="536"/>
      <c r="H400" s="536"/>
      <c r="I400" s="536"/>
      <c r="J400" s="536"/>
      <c r="K400" s="536"/>
      <c r="L400" s="536"/>
      <c r="M400" s="536"/>
      <c r="N400" s="536"/>
      <c r="O400" s="536"/>
      <c r="P400" s="536"/>
      <c r="Q400" s="536"/>
      <c r="R400" s="536"/>
      <c r="S400" s="536"/>
      <c r="T400" s="536"/>
      <c r="U400" s="536"/>
      <c r="V400" s="536"/>
      <c r="W400" s="536"/>
      <c r="X400" s="536"/>
      <c r="Y400" s="536"/>
      <c r="Z400" s="536"/>
      <c r="AA400" s="536"/>
      <c r="AB400" s="536"/>
      <c r="AC400" s="536"/>
      <c r="AD400" s="536"/>
      <c r="AF400" s="70"/>
      <c r="CN400" s="70"/>
      <c r="DS400" s="70"/>
    </row>
    <row r="401" spans="1:123" s="74" customFormat="1" ht="15" customHeight="1" x14ac:dyDescent="0.2">
      <c r="A401" s="76"/>
      <c r="B401" s="511" t="str">
        <f>IF(AL396&lt;&gt;0,"Error: Verificar sumas por fila.","")</f>
        <v/>
      </c>
      <c r="C401" s="511"/>
      <c r="D401" s="511"/>
      <c r="E401" s="511"/>
      <c r="F401" s="511"/>
      <c r="G401" s="511"/>
      <c r="H401" s="511"/>
      <c r="I401" s="511"/>
      <c r="J401" s="511"/>
      <c r="K401" s="511"/>
      <c r="L401" s="511"/>
      <c r="M401" s="511"/>
      <c r="N401" s="511"/>
      <c r="O401" s="511"/>
      <c r="P401" s="511"/>
      <c r="Q401" s="511"/>
      <c r="R401" s="511"/>
      <c r="S401" s="511"/>
      <c r="T401" s="511"/>
      <c r="U401" s="511"/>
      <c r="V401" s="511"/>
      <c r="W401" s="511"/>
      <c r="X401" s="511"/>
      <c r="Y401" s="511"/>
      <c r="Z401" s="511"/>
      <c r="AA401" s="511"/>
      <c r="AB401" s="511"/>
      <c r="AC401" s="511"/>
      <c r="AD401" s="511"/>
      <c r="AF401" s="70"/>
      <c r="CN401" s="70"/>
      <c r="DS401" s="70"/>
    </row>
    <row r="402" spans="1:123" s="74" customFormat="1" ht="15" customHeight="1" x14ac:dyDescent="0.2">
      <c r="A402" s="76"/>
      <c r="B402" s="599"/>
      <c r="C402" s="599"/>
      <c r="D402" s="599"/>
      <c r="E402" s="599"/>
      <c r="F402" s="599"/>
      <c r="G402" s="599"/>
      <c r="H402" s="599"/>
      <c r="I402" s="599"/>
      <c r="J402" s="599"/>
      <c r="K402" s="599"/>
      <c r="L402" s="599"/>
      <c r="M402" s="599"/>
      <c r="N402" s="599"/>
      <c r="O402" s="599"/>
      <c r="P402" s="599"/>
      <c r="Q402" s="599"/>
      <c r="R402" s="599"/>
      <c r="S402" s="599"/>
      <c r="T402" s="599"/>
      <c r="U402" s="599"/>
      <c r="V402" s="599"/>
      <c r="W402" s="599"/>
      <c r="X402" s="599"/>
      <c r="Y402" s="599"/>
      <c r="Z402" s="599"/>
      <c r="AA402" s="599"/>
      <c r="AB402" s="599"/>
      <c r="AC402" s="599"/>
      <c r="AD402" s="599"/>
      <c r="AF402" s="70"/>
      <c r="CN402" s="70"/>
      <c r="DS402" s="70"/>
    </row>
    <row r="403" spans="1:123" s="74" customFormat="1" ht="24" customHeight="1" x14ac:dyDescent="0.2">
      <c r="A403" s="36" t="s">
        <v>125</v>
      </c>
      <c r="B403" s="636" t="s">
        <v>1433</v>
      </c>
      <c r="C403" s="636"/>
      <c r="D403" s="636"/>
      <c r="E403" s="636"/>
      <c r="F403" s="636"/>
      <c r="G403" s="636"/>
      <c r="H403" s="636"/>
      <c r="I403" s="636"/>
      <c r="J403" s="636"/>
      <c r="K403" s="636"/>
      <c r="L403" s="636"/>
      <c r="M403" s="636"/>
      <c r="N403" s="636"/>
      <c r="O403" s="636"/>
      <c r="P403" s="636"/>
      <c r="Q403" s="636"/>
      <c r="R403" s="636"/>
      <c r="S403" s="636"/>
      <c r="T403" s="636"/>
      <c r="U403" s="636"/>
      <c r="V403" s="636"/>
      <c r="W403" s="636"/>
      <c r="X403" s="636"/>
      <c r="Y403" s="636"/>
      <c r="Z403" s="636"/>
      <c r="AA403" s="636"/>
      <c r="AB403" s="636"/>
      <c r="AC403" s="636"/>
      <c r="AD403" s="636"/>
      <c r="AF403" s="70"/>
      <c r="AG403" s="74" t="s">
        <v>2032</v>
      </c>
      <c r="AH403" s="74" t="s">
        <v>2072</v>
      </c>
      <c r="AI403" s="74" t="s">
        <v>2073</v>
      </c>
      <c r="AJ403" s="74" t="s">
        <v>2045</v>
      </c>
      <c r="AK403" s="74" t="s">
        <v>2074</v>
      </c>
      <c r="AL403" s="74" t="s">
        <v>2075</v>
      </c>
      <c r="CN403" s="70"/>
      <c r="DS403" s="70"/>
    </row>
    <row r="404" spans="1:123" s="74" customFormat="1" ht="15" customHeight="1" x14ac:dyDescent="0.2">
      <c r="A404" s="68"/>
      <c r="B404" s="69"/>
      <c r="C404" s="674" t="s">
        <v>1109</v>
      </c>
      <c r="D404" s="674"/>
      <c r="E404" s="674"/>
      <c r="F404" s="674"/>
      <c r="G404" s="674"/>
      <c r="H404" s="674"/>
      <c r="I404" s="674"/>
      <c r="J404" s="674"/>
      <c r="K404" s="674"/>
      <c r="L404" s="674"/>
      <c r="M404" s="674"/>
      <c r="N404" s="674"/>
      <c r="O404" s="674"/>
      <c r="P404" s="674"/>
      <c r="Q404" s="674"/>
      <c r="R404" s="674"/>
      <c r="S404" s="674"/>
      <c r="T404" s="674"/>
      <c r="U404" s="674"/>
      <c r="V404" s="674"/>
      <c r="W404" s="674"/>
      <c r="X404" s="674"/>
      <c r="Y404" s="674"/>
      <c r="Z404" s="674"/>
      <c r="AA404" s="674"/>
      <c r="AB404" s="674"/>
      <c r="AC404" s="674"/>
      <c r="AD404" s="674"/>
      <c r="AF404" s="70"/>
      <c r="AG404" s="74">
        <f>COUNTBLANK(G411:AD435)</f>
        <v>600</v>
      </c>
      <c r="AH404" s="74">
        <v>600</v>
      </c>
      <c r="AI404" s="74">
        <v>0</v>
      </c>
      <c r="AJ404" s="74">
        <f>COUNTBLANK(G411:AD411)</f>
        <v>24</v>
      </c>
      <c r="AK404" s="74">
        <v>24</v>
      </c>
      <c r="AL404" s="74">
        <v>0</v>
      </c>
      <c r="CN404" s="70"/>
      <c r="DS404" s="70"/>
    </row>
    <row r="405" spans="1:123" s="74" customFormat="1" ht="24" customHeight="1" x14ac:dyDescent="0.2">
      <c r="A405" s="76"/>
      <c r="C405" s="674" t="s">
        <v>1728</v>
      </c>
      <c r="D405" s="674"/>
      <c r="E405" s="674"/>
      <c r="F405" s="674"/>
      <c r="G405" s="674"/>
      <c r="H405" s="674"/>
      <c r="I405" s="674"/>
      <c r="J405" s="674"/>
      <c r="K405" s="674"/>
      <c r="L405" s="674"/>
      <c r="M405" s="674"/>
      <c r="N405" s="674"/>
      <c r="O405" s="674"/>
      <c r="P405" s="674"/>
      <c r="Q405" s="674"/>
      <c r="R405" s="674"/>
      <c r="S405" s="674"/>
      <c r="T405" s="674"/>
      <c r="U405" s="674"/>
      <c r="V405" s="674"/>
      <c r="W405" s="674"/>
      <c r="X405" s="674"/>
      <c r="Y405" s="674"/>
      <c r="Z405" s="674"/>
      <c r="AA405" s="674"/>
      <c r="AB405" s="674"/>
      <c r="AC405" s="674"/>
      <c r="AD405" s="674"/>
      <c r="AF405" s="70"/>
      <c r="CN405" s="70"/>
      <c r="DS405" s="70"/>
    </row>
    <row r="406" spans="1:123" s="74" customFormat="1" ht="15" customHeight="1" x14ac:dyDescent="0.2">
      <c r="A406" s="76"/>
      <c r="AF406" s="70"/>
      <c r="CN406" s="70"/>
      <c r="DS406" s="70"/>
    </row>
    <row r="407" spans="1:123" s="74" customFormat="1" ht="15" customHeight="1" x14ac:dyDescent="0.2">
      <c r="A407" s="76"/>
      <c r="C407" s="608" t="s">
        <v>220</v>
      </c>
      <c r="D407" s="608"/>
      <c r="E407" s="608"/>
      <c r="F407" s="608"/>
      <c r="G407" s="608" t="s">
        <v>1118</v>
      </c>
      <c r="H407" s="608"/>
      <c r="I407" s="608"/>
      <c r="J407" s="608"/>
      <c r="K407" s="608"/>
      <c r="L407" s="608"/>
      <c r="M407" s="608"/>
      <c r="N407" s="608"/>
      <c r="O407" s="608"/>
      <c r="P407" s="608"/>
      <c r="Q407" s="608"/>
      <c r="R407" s="608"/>
      <c r="S407" s="608"/>
      <c r="T407" s="608"/>
      <c r="U407" s="608"/>
      <c r="V407" s="608"/>
      <c r="W407" s="608"/>
      <c r="X407" s="608"/>
      <c r="Y407" s="608"/>
      <c r="Z407" s="608"/>
      <c r="AA407" s="608"/>
      <c r="AB407" s="608"/>
      <c r="AC407" s="608"/>
      <c r="AD407" s="608"/>
      <c r="AF407" s="70"/>
      <c r="CN407" s="70"/>
      <c r="DS407" s="70"/>
    </row>
    <row r="408" spans="1:123" s="74" customFormat="1" ht="15" customHeight="1" x14ac:dyDescent="0.2">
      <c r="A408" s="76"/>
      <c r="C408" s="608"/>
      <c r="D408" s="608"/>
      <c r="E408" s="608"/>
      <c r="F408" s="608"/>
      <c r="G408" s="899" t="s">
        <v>126</v>
      </c>
      <c r="H408" s="900"/>
      <c r="I408" s="826" t="s">
        <v>127</v>
      </c>
      <c r="J408" s="827"/>
      <c r="K408" s="827"/>
      <c r="L408" s="827"/>
      <c r="M408" s="827"/>
      <c r="N408" s="827"/>
      <c r="O408" s="827"/>
      <c r="P408" s="827"/>
      <c r="Q408" s="827"/>
      <c r="R408" s="827"/>
      <c r="S408" s="827"/>
      <c r="T408" s="827"/>
      <c r="U408" s="827"/>
      <c r="V408" s="828"/>
      <c r="W408" s="869" t="s">
        <v>128</v>
      </c>
      <c r="X408" s="869"/>
      <c r="Y408" s="869"/>
      <c r="Z408" s="869"/>
      <c r="AA408" s="869"/>
      <c r="AB408" s="869"/>
      <c r="AC408" s="854" t="s">
        <v>129</v>
      </c>
      <c r="AD408" s="854"/>
      <c r="AF408" s="70"/>
      <c r="CN408" s="70"/>
      <c r="DS408" s="70"/>
    </row>
    <row r="409" spans="1:123" s="74" customFormat="1" ht="72" customHeight="1" x14ac:dyDescent="0.2">
      <c r="A409" s="76"/>
      <c r="C409" s="608"/>
      <c r="D409" s="608"/>
      <c r="E409" s="608"/>
      <c r="F409" s="608"/>
      <c r="G409" s="901"/>
      <c r="H409" s="902"/>
      <c r="I409" s="667" t="s">
        <v>130</v>
      </c>
      <c r="J409" s="818"/>
      <c r="K409" s="667" t="s">
        <v>131</v>
      </c>
      <c r="L409" s="818"/>
      <c r="M409" s="667" t="s">
        <v>132</v>
      </c>
      <c r="N409" s="818"/>
      <c r="O409" s="667" t="s">
        <v>133</v>
      </c>
      <c r="P409" s="818"/>
      <c r="Q409" s="667" t="s">
        <v>134</v>
      </c>
      <c r="R409" s="818"/>
      <c r="S409" s="667" t="s">
        <v>135</v>
      </c>
      <c r="T409" s="818"/>
      <c r="U409" s="667" t="s">
        <v>136</v>
      </c>
      <c r="V409" s="818"/>
      <c r="W409" s="667" t="s">
        <v>137</v>
      </c>
      <c r="X409" s="818"/>
      <c r="Y409" s="667" t="s">
        <v>1468</v>
      </c>
      <c r="Z409" s="818"/>
      <c r="AA409" s="667" t="s">
        <v>139</v>
      </c>
      <c r="AB409" s="818"/>
      <c r="AC409" s="854"/>
      <c r="AD409" s="854"/>
      <c r="AF409" s="70"/>
      <c r="AH409" s="226"/>
      <c r="AL409" s="121"/>
      <c r="AM409" s="121"/>
      <c r="AN409" s="121"/>
      <c r="CN409" s="70"/>
      <c r="DS409" s="70"/>
    </row>
    <row r="410" spans="1:123" s="74" customFormat="1" ht="43.5" customHeight="1" x14ac:dyDescent="0.2">
      <c r="A410" s="76"/>
      <c r="C410" s="608"/>
      <c r="D410" s="608"/>
      <c r="E410" s="608"/>
      <c r="F410" s="608"/>
      <c r="G410" s="102" t="s">
        <v>81</v>
      </c>
      <c r="H410" s="102" t="s">
        <v>82</v>
      </c>
      <c r="I410" s="102" t="s">
        <v>81</v>
      </c>
      <c r="J410" s="102" t="s">
        <v>82</v>
      </c>
      <c r="K410" s="102" t="s">
        <v>81</v>
      </c>
      <c r="L410" s="102" t="s">
        <v>82</v>
      </c>
      <c r="M410" s="102" t="s">
        <v>81</v>
      </c>
      <c r="N410" s="102" t="s">
        <v>82</v>
      </c>
      <c r="O410" s="102" t="s">
        <v>81</v>
      </c>
      <c r="P410" s="102" t="s">
        <v>82</v>
      </c>
      <c r="Q410" s="102" t="s">
        <v>81</v>
      </c>
      <c r="R410" s="102" t="s">
        <v>82</v>
      </c>
      <c r="S410" s="102" t="s">
        <v>81</v>
      </c>
      <c r="T410" s="102" t="s">
        <v>82</v>
      </c>
      <c r="U410" s="102" t="s">
        <v>81</v>
      </c>
      <c r="V410" s="102" t="s">
        <v>82</v>
      </c>
      <c r="W410" s="102" t="s">
        <v>81</v>
      </c>
      <c r="X410" s="102" t="s">
        <v>82</v>
      </c>
      <c r="Y410" s="102" t="s">
        <v>81</v>
      </c>
      <c r="Z410" s="102" t="s">
        <v>82</v>
      </c>
      <c r="AA410" s="102" t="s">
        <v>81</v>
      </c>
      <c r="AB410" s="102" t="s">
        <v>82</v>
      </c>
      <c r="AC410" s="102" t="s">
        <v>81</v>
      </c>
      <c r="AD410" s="102" t="s">
        <v>82</v>
      </c>
      <c r="AF410" s="70"/>
      <c r="AG410" s="74" t="s">
        <v>2032</v>
      </c>
      <c r="AH410" s="226" t="s">
        <v>2076</v>
      </c>
      <c r="AI410" s="226" t="s">
        <v>2096</v>
      </c>
      <c r="AJ410" s="226" t="s">
        <v>2097</v>
      </c>
      <c r="AK410" s="226" t="s">
        <v>2098</v>
      </c>
      <c r="AL410" s="226" t="s">
        <v>2077</v>
      </c>
      <c r="AM410" s="226" t="s">
        <v>2099</v>
      </c>
      <c r="AN410" s="226" t="s">
        <v>2097</v>
      </c>
      <c r="AO410" s="226" t="s">
        <v>2098</v>
      </c>
      <c r="AP410" s="226" t="s">
        <v>2077</v>
      </c>
      <c r="AS410" s="226"/>
      <c r="AT410" s="226"/>
      <c r="AU410" s="95"/>
      <c r="CN410" s="70"/>
      <c r="DS410" s="70"/>
    </row>
    <row r="411" spans="1:123" s="74" customFormat="1" ht="15" customHeight="1" x14ac:dyDescent="0.2">
      <c r="A411" s="76"/>
      <c r="C411" s="85" t="s">
        <v>28</v>
      </c>
      <c r="D411" s="662" t="str">
        <f>IF(D40="","",D40)</f>
        <v/>
      </c>
      <c r="E411" s="662"/>
      <c r="F411" s="662"/>
      <c r="G411" s="371"/>
      <c r="H411" s="371"/>
      <c r="I411" s="372"/>
      <c r="J411" s="372"/>
      <c r="K411" s="372"/>
      <c r="L411" s="372"/>
      <c r="M411" s="371"/>
      <c r="N411" s="371"/>
      <c r="O411" s="371"/>
      <c r="P411" s="371"/>
      <c r="Q411" s="371"/>
      <c r="R411" s="371"/>
      <c r="S411" s="371"/>
      <c r="T411" s="371"/>
      <c r="U411" s="371"/>
      <c r="V411" s="371"/>
      <c r="W411" s="372"/>
      <c r="X411" s="372"/>
      <c r="Y411" s="372"/>
      <c r="Z411" s="372"/>
      <c r="AA411" s="372"/>
      <c r="AB411" s="372"/>
      <c r="AC411" s="372"/>
      <c r="AD411" s="372"/>
      <c r="AF411" s="70"/>
      <c r="AG411" s="74">
        <f>COUNTBLANK(G411:AD411)</f>
        <v>24</v>
      </c>
      <c r="AH411" s="94">
        <f t="shared" ref="AH411:AH435" si="94">IF($AG$404=$AH$404,0,IF(AND(D411&lt;&gt;"",AG411=$AL$404),0,IF(AND(D411="",AG411=$AK$404),0,1)))</f>
        <v>0</v>
      </c>
      <c r="AI411" s="74">
        <f>S371</f>
        <v>0</v>
      </c>
      <c r="AJ411" s="74">
        <f>SUM(COUNTIF(G411,"NS"),COUNTIF(I411,"NS"),COUNTIF(K411,"NS"),COUNTIF(M411,"NS"),COUNTIF(O411,"NS"),COUNTIF(Q411,"NS"),COUNTIF(S411,"NS"),COUNTIF(U411,"NS"),COUNTIF(W411,"NS"),COUNTIF(Y411,"NS"),COUNTIF(AA411,"NS"),COUNTIF(AC411,"NS"))</f>
        <v>0</v>
      </c>
      <c r="AK411" s="74">
        <f>SUM(G411,I411,K411,M411,O411,Q411,S411,U411,W411,Y411,AA411,AC411)</f>
        <v>0</v>
      </c>
      <c r="AL411" s="130">
        <f>IF($AG$404=$AH$404,0,
IF(OR(
AND(AI411=0,AJ411&gt;0),
AND(AI411="NS",AK411&gt;0),
AND(AI411="NS",AK411=0,AJ411=0)),1,
IF(OR(
AND(AJ411&gt;=2,AK411&lt;AI411),
AND(AI411="NS",AK411=0,AJ411&gt;0),
AI411=AK411),0,1)))</f>
        <v>0</v>
      </c>
      <c r="AM411" s="74">
        <f>Y371</f>
        <v>0</v>
      </c>
      <c r="AN411" s="74">
        <f>SUM(COUNTIF(H411,"NS"),COUNTIF(J411,"NS"),COUNTIF(L411,"NS"),COUNTIF(N411,"NS"),COUNTIF(P411,"NS"),COUNTIF(R411,"NS"),COUNTIF(T411,"NS"),COUNTIF(V411,"NS"),COUNTIF(X411,"NS"),COUNTIF(Z411,"NS"),COUNTIF(AB411,"NS"),COUNTIF(AD411,"NS"))</f>
        <v>0</v>
      </c>
      <c r="AO411" s="74">
        <f>SUM(H411,J411,L411,N411,P411,R411,T411,V411,X411,Z411,AB411,AD411)</f>
        <v>0</v>
      </c>
      <c r="AP411" s="130">
        <f t="shared" ref="AP411:AP435" si="95">IF($AG$404=$AH$404,0,
IF(OR(
AND(AM411=0,AN411&gt;0),
AND(AM411="NS",AO411&gt;0),
AND(AM411="NS",AO411=0,AN411=0)),1,
IF(OR(
AND(AN411&gt;=2,AO411&lt;AM411),
AND(AM411="NS",AO411=0,AN411&gt;0),
AM411=AO411),0,1)))</f>
        <v>0</v>
      </c>
      <c r="CN411" s="70"/>
      <c r="DS411" s="70"/>
    </row>
    <row r="412" spans="1:123" s="74" customFormat="1" ht="15" customHeight="1" x14ac:dyDescent="0.2">
      <c r="A412" s="76"/>
      <c r="C412" s="98" t="s">
        <v>29</v>
      </c>
      <c r="D412" s="662" t="str">
        <f t="shared" ref="D412:D435" si="96">IF(D41="","",D41)</f>
        <v/>
      </c>
      <c r="E412" s="662"/>
      <c r="F412" s="662"/>
      <c r="G412" s="371"/>
      <c r="H412" s="371"/>
      <c r="I412" s="372"/>
      <c r="J412" s="372"/>
      <c r="K412" s="372"/>
      <c r="L412" s="372"/>
      <c r="M412" s="371"/>
      <c r="N412" s="371"/>
      <c r="O412" s="371"/>
      <c r="P412" s="371"/>
      <c r="Q412" s="371"/>
      <c r="R412" s="371"/>
      <c r="S412" s="371"/>
      <c r="T412" s="371"/>
      <c r="U412" s="371"/>
      <c r="V412" s="371"/>
      <c r="W412" s="372"/>
      <c r="X412" s="372"/>
      <c r="Y412" s="372"/>
      <c r="Z412" s="372"/>
      <c r="AA412" s="372"/>
      <c r="AB412" s="372"/>
      <c r="AC412" s="372"/>
      <c r="AD412" s="372"/>
      <c r="AF412" s="70"/>
      <c r="AG412" s="74">
        <f t="shared" ref="AG412:AG435" si="97">COUNTBLANK(G412:AD412)</f>
        <v>24</v>
      </c>
      <c r="AH412" s="94">
        <f t="shared" si="94"/>
        <v>0</v>
      </c>
      <c r="AI412" s="74">
        <f t="shared" ref="AI412:AI435" si="98">S372</f>
        <v>0</v>
      </c>
      <c r="AJ412" s="74">
        <f t="shared" ref="AJ412:AJ435" si="99">SUM(COUNTIF(G412,"NS"),COUNTIF(I412,"NS"),COUNTIF(K412,"NS"),COUNTIF(M412,"NS"),COUNTIF(O412,"NS"),COUNTIF(Q412,"NS"),COUNTIF(S412,"NS"),COUNTIF(U412,"NS"),COUNTIF(W412,"NS"),COUNTIF(Y412,"NS"),COUNTIF(AA412,"NS"),COUNTIF(AC412,"NS"))</f>
        <v>0</v>
      </c>
      <c r="AK412" s="74">
        <f t="shared" ref="AK412:AK435" si="100">SUM(G412,I412,K412,M412,O412,Q412,S412,U412,W412,Y412,AA412,AC412)</f>
        <v>0</v>
      </c>
      <c r="AL412" s="130">
        <f t="shared" ref="AL412:AL435" si="101">IF($AG$404=$AH$404,0,
IF(OR(
AND(AI412=0,AJ412&gt;0),
AND(AI412="NS",AK412&gt;0),
AND(AI412="NS",AK412=0,AJ412=0)),1,
IF(OR(
AND(AJ412&gt;=2,AK412&lt;AI412),
AND(AI412="NS",AK412=0,AJ412&gt;0),
AI412=AK412),0,1)))</f>
        <v>0</v>
      </c>
      <c r="AM412" s="74">
        <f t="shared" ref="AM412:AM435" si="102">Y372</f>
        <v>0</v>
      </c>
      <c r="AN412" s="74">
        <f t="shared" ref="AN412:AN435" si="103">SUM(COUNTIF(H412,"NS"),COUNTIF(J412,"NS"),COUNTIF(L412,"NS"),COUNTIF(N412,"NS"),COUNTIF(P412,"NS"),COUNTIF(R412,"NS"),COUNTIF(T412,"NS"),COUNTIF(V412,"NS"),COUNTIF(X412,"NS"),COUNTIF(Z412,"NS"),COUNTIF(AB412,"NS"),COUNTIF(AD412,"NS"))</f>
        <v>0</v>
      </c>
      <c r="AO412" s="74">
        <f t="shared" ref="AO412:AO435" si="104">SUM(H412,J412,L412,N412,P412,R412,T412,V412,X412,Z412,AB412,AD412)</f>
        <v>0</v>
      </c>
      <c r="AP412" s="130">
        <f t="shared" si="95"/>
        <v>0</v>
      </c>
      <c r="CN412" s="70"/>
      <c r="DS412" s="70"/>
    </row>
    <row r="413" spans="1:123" s="74" customFormat="1" ht="15" customHeight="1" x14ac:dyDescent="0.2">
      <c r="A413" s="76"/>
      <c r="C413" s="98" t="s">
        <v>30</v>
      </c>
      <c r="D413" s="662" t="str">
        <f t="shared" si="96"/>
        <v/>
      </c>
      <c r="E413" s="662"/>
      <c r="F413" s="662"/>
      <c r="G413" s="371"/>
      <c r="H413" s="371"/>
      <c r="I413" s="372"/>
      <c r="J413" s="372"/>
      <c r="K413" s="371"/>
      <c r="L413" s="371"/>
      <c r="M413" s="371"/>
      <c r="N413" s="371"/>
      <c r="O413" s="371"/>
      <c r="P413" s="371"/>
      <c r="Q413" s="371"/>
      <c r="R413" s="371"/>
      <c r="S413" s="371"/>
      <c r="T413" s="371"/>
      <c r="U413" s="371"/>
      <c r="V413" s="371"/>
      <c r="W413" s="371"/>
      <c r="X413" s="371"/>
      <c r="Y413" s="371"/>
      <c r="Z413" s="371"/>
      <c r="AA413" s="371"/>
      <c r="AB413" s="371"/>
      <c r="AC413" s="372"/>
      <c r="AD413" s="372"/>
      <c r="AF413" s="70"/>
      <c r="AG413" s="74">
        <f t="shared" si="97"/>
        <v>24</v>
      </c>
      <c r="AH413" s="94">
        <f t="shared" si="94"/>
        <v>0</v>
      </c>
      <c r="AI413" s="74">
        <f t="shared" si="98"/>
        <v>0</v>
      </c>
      <c r="AJ413" s="74">
        <f t="shared" si="99"/>
        <v>0</v>
      </c>
      <c r="AK413" s="74">
        <f t="shared" si="100"/>
        <v>0</v>
      </c>
      <c r="AL413" s="130">
        <f t="shared" si="101"/>
        <v>0</v>
      </c>
      <c r="AM413" s="74">
        <f t="shared" si="102"/>
        <v>0</v>
      </c>
      <c r="AN413" s="74">
        <f t="shared" si="103"/>
        <v>0</v>
      </c>
      <c r="AO413" s="74">
        <f t="shared" si="104"/>
        <v>0</v>
      </c>
      <c r="AP413" s="130">
        <f t="shared" si="95"/>
        <v>0</v>
      </c>
      <c r="CN413" s="70"/>
      <c r="DS413" s="70"/>
    </row>
    <row r="414" spans="1:123" s="74" customFormat="1" ht="15" customHeight="1" x14ac:dyDescent="0.2">
      <c r="A414" s="76"/>
      <c r="C414" s="98" t="s">
        <v>31</v>
      </c>
      <c r="D414" s="662" t="str">
        <f t="shared" si="96"/>
        <v/>
      </c>
      <c r="E414" s="662"/>
      <c r="F414" s="662"/>
      <c r="G414" s="371"/>
      <c r="H414" s="371"/>
      <c r="I414" s="372"/>
      <c r="J414" s="372"/>
      <c r="K414" s="371"/>
      <c r="L414" s="371"/>
      <c r="M414" s="371"/>
      <c r="N414" s="371"/>
      <c r="O414" s="371"/>
      <c r="P414" s="371"/>
      <c r="Q414" s="371"/>
      <c r="R414" s="371"/>
      <c r="S414" s="371"/>
      <c r="T414" s="371"/>
      <c r="U414" s="371"/>
      <c r="V414" s="371"/>
      <c r="W414" s="371"/>
      <c r="X414" s="371"/>
      <c r="Y414" s="371"/>
      <c r="Z414" s="371"/>
      <c r="AA414" s="371"/>
      <c r="AB414" s="371"/>
      <c r="AC414" s="372"/>
      <c r="AD414" s="372"/>
      <c r="AF414" s="70"/>
      <c r="AG414" s="74">
        <f t="shared" si="97"/>
        <v>24</v>
      </c>
      <c r="AH414" s="94">
        <f t="shared" si="94"/>
        <v>0</v>
      </c>
      <c r="AI414" s="74">
        <f t="shared" si="98"/>
        <v>0</v>
      </c>
      <c r="AJ414" s="74">
        <f t="shared" si="99"/>
        <v>0</v>
      </c>
      <c r="AK414" s="74">
        <f t="shared" si="100"/>
        <v>0</v>
      </c>
      <c r="AL414" s="130">
        <f t="shared" si="101"/>
        <v>0</v>
      </c>
      <c r="AM414" s="74">
        <f t="shared" si="102"/>
        <v>0</v>
      </c>
      <c r="AN414" s="74">
        <f t="shared" si="103"/>
        <v>0</v>
      </c>
      <c r="AO414" s="74">
        <f t="shared" si="104"/>
        <v>0</v>
      </c>
      <c r="AP414" s="130">
        <f t="shared" si="95"/>
        <v>0</v>
      </c>
      <c r="CN414" s="70"/>
      <c r="DS414" s="70"/>
    </row>
    <row r="415" spans="1:123" s="74" customFormat="1" ht="15" customHeight="1" x14ac:dyDescent="0.2">
      <c r="A415" s="76"/>
      <c r="C415" s="98" t="s">
        <v>32</v>
      </c>
      <c r="D415" s="662" t="str">
        <f t="shared" si="96"/>
        <v/>
      </c>
      <c r="E415" s="662"/>
      <c r="F415" s="662"/>
      <c r="G415" s="371"/>
      <c r="H415" s="371"/>
      <c r="I415" s="372"/>
      <c r="J415" s="372"/>
      <c r="K415" s="372"/>
      <c r="L415" s="372"/>
      <c r="M415" s="371"/>
      <c r="N415" s="371"/>
      <c r="O415" s="371"/>
      <c r="P415" s="371"/>
      <c r="Q415" s="371"/>
      <c r="R415" s="371"/>
      <c r="S415" s="371"/>
      <c r="T415" s="371"/>
      <c r="U415" s="371"/>
      <c r="V415" s="371"/>
      <c r="W415" s="372"/>
      <c r="X415" s="372"/>
      <c r="Y415" s="372"/>
      <c r="Z415" s="372"/>
      <c r="AA415" s="372"/>
      <c r="AB415" s="372"/>
      <c r="AC415" s="372"/>
      <c r="AD415" s="372"/>
      <c r="AF415" s="70"/>
      <c r="AG415" s="74">
        <f t="shared" si="97"/>
        <v>24</v>
      </c>
      <c r="AH415" s="94">
        <f t="shared" si="94"/>
        <v>0</v>
      </c>
      <c r="AI415" s="74">
        <f t="shared" si="98"/>
        <v>0</v>
      </c>
      <c r="AJ415" s="74">
        <f t="shared" si="99"/>
        <v>0</v>
      </c>
      <c r="AK415" s="74">
        <f t="shared" si="100"/>
        <v>0</v>
      </c>
      <c r="AL415" s="130">
        <f t="shared" si="101"/>
        <v>0</v>
      </c>
      <c r="AM415" s="74">
        <f t="shared" si="102"/>
        <v>0</v>
      </c>
      <c r="AN415" s="74">
        <f t="shared" si="103"/>
        <v>0</v>
      </c>
      <c r="AO415" s="74">
        <f t="shared" si="104"/>
        <v>0</v>
      </c>
      <c r="AP415" s="130">
        <f t="shared" si="95"/>
        <v>0</v>
      </c>
      <c r="CN415" s="70"/>
      <c r="DS415" s="70"/>
    </row>
    <row r="416" spans="1:123" s="74" customFormat="1" ht="15" customHeight="1" x14ac:dyDescent="0.2">
      <c r="A416" s="76"/>
      <c r="C416" s="98" t="s">
        <v>33</v>
      </c>
      <c r="D416" s="662" t="str">
        <f t="shared" si="96"/>
        <v/>
      </c>
      <c r="E416" s="662"/>
      <c r="F416" s="662"/>
      <c r="G416" s="66"/>
      <c r="H416" s="66"/>
      <c r="I416" s="66"/>
      <c r="J416" s="66"/>
      <c r="K416" s="66"/>
      <c r="L416" s="66"/>
      <c r="M416" s="66"/>
      <c r="N416" s="66"/>
      <c r="O416" s="66"/>
      <c r="P416" s="66"/>
      <c r="Q416" s="66"/>
      <c r="R416" s="66"/>
      <c r="S416" s="66"/>
      <c r="T416" s="66"/>
      <c r="U416" s="66"/>
      <c r="V416" s="66"/>
      <c r="W416" s="66"/>
      <c r="X416" s="66"/>
      <c r="Y416" s="66"/>
      <c r="Z416" s="66"/>
      <c r="AA416" s="66"/>
      <c r="AB416" s="66"/>
      <c r="AC416" s="66"/>
      <c r="AD416" s="66"/>
      <c r="AF416" s="70"/>
      <c r="AG416" s="74">
        <f t="shared" si="97"/>
        <v>24</v>
      </c>
      <c r="AH416" s="94">
        <f t="shared" si="94"/>
        <v>0</v>
      </c>
      <c r="AI416" s="74">
        <f t="shared" si="98"/>
        <v>0</v>
      </c>
      <c r="AJ416" s="74">
        <f t="shared" si="99"/>
        <v>0</v>
      </c>
      <c r="AK416" s="74">
        <f t="shared" si="100"/>
        <v>0</v>
      </c>
      <c r="AL416" s="130">
        <f t="shared" si="101"/>
        <v>0</v>
      </c>
      <c r="AM416" s="74">
        <f t="shared" si="102"/>
        <v>0</v>
      </c>
      <c r="AN416" s="74">
        <f t="shared" si="103"/>
        <v>0</v>
      </c>
      <c r="AO416" s="74">
        <f t="shared" si="104"/>
        <v>0</v>
      </c>
      <c r="AP416" s="130">
        <f t="shared" si="95"/>
        <v>0</v>
      </c>
      <c r="CN416" s="70"/>
      <c r="DS416" s="70"/>
    </row>
    <row r="417" spans="1:123" s="74" customFormat="1" ht="15" customHeight="1" x14ac:dyDescent="0.2">
      <c r="A417" s="76"/>
      <c r="C417" s="98" t="s">
        <v>34</v>
      </c>
      <c r="D417" s="662" t="str">
        <f t="shared" si="96"/>
        <v/>
      </c>
      <c r="E417" s="662"/>
      <c r="F417" s="662"/>
      <c r="G417" s="66"/>
      <c r="H417" s="66"/>
      <c r="I417" s="66"/>
      <c r="J417" s="66"/>
      <c r="K417" s="66"/>
      <c r="L417" s="66"/>
      <c r="M417" s="66"/>
      <c r="N417" s="66"/>
      <c r="O417" s="66"/>
      <c r="P417" s="66"/>
      <c r="Q417" s="66"/>
      <c r="R417" s="66"/>
      <c r="S417" s="66"/>
      <c r="T417" s="66"/>
      <c r="U417" s="66"/>
      <c r="V417" s="66"/>
      <c r="W417" s="66"/>
      <c r="X417" s="66"/>
      <c r="Y417" s="66"/>
      <c r="Z417" s="66"/>
      <c r="AA417" s="66"/>
      <c r="AB417" s="66"/>
      <c r="AC417" s="66"/>
      <c r="AD417" s="66"/>
      <c r="AF417" s="70"/>
      <c r="AG417" s="74">
        <f t="shared" si="97"/>
        <v>24</v>
      </c>
      <c r="AH417" s="94">
        <f t="shared" si="94"/>
        <v>0</v>
      </c>
      <c r="AI417" s="74">
        <f t="shared" si="98"/>
        <v>0</v>
      </c>
      <c r="AJ417" s="74">
        <f t="shared" si="99"/>
        <v>0</v>
      </c>
      <c r="AK417" s="74">
        <f t="shared" si="100"/>
        <v>0</v>
      </c>
      <c r="AL417" s="130">
        <f t="shared" si="101"/>
        <v>0</v>
      </c>
      <c r="AM417" s="74">
        <f t="shared" si="102"/>
        <v>0</v>
      </c>
      <c r="AN417" s="74">
        <f t="shared" si="103"/>
        <v>0</v>
      </c>
      <c r="AO417" s="74">
        <f t="shared" si="104"/>
        <v>0</v>
      </c>
      <c r="AP417" s="130">
        <f t="shared" si="95"/>
        <v>0</v>
      </c>
      <c r="CN417" s="70"/>
      <c r="DS417" s="70"/>
    </row>
    <row r="418" spans="1:123" s="74" customFormat="1" ht="15" customHeight="1" x14ac:dyDescent="0.2">
      <c r="A418" s="76"/>
      <c r="C418" s="98" t="s">
        <v>35</v>
      </c>
      <c r="D418" s="662" t="str">
        <f t="shared" si="96"/>
        <v/>
      </c>
      <c r="E418" s="662"/>
      <c r="F418" s="662"/>
      <c r="G418" s="66"/>
      <c r="H418" s="66"/>
      <c r="I418" s="66"/>
      <c r="J418" s="66"/>
      <c r="K418" s="66"/>
      <c r="L418" s="66"/>
      <c r="M418" s="66"/>
      <c r="N418" s="66"/>
      <c r="O418" s="66"/>
      <c r="P418" s="66"/>
      <c r="Q418" s="66"/>
      <c r="R418" s="66"/>
      <c r="S418" s="66"/>
      <c r="T418" s="66"/>
      <c r="U418" s="66"/>
      <c r="V418" s="66"/>
      <c r="W418" s="66"/>
      <c r="X418" s="66"/>
      <c r="Y418" s="66"/>
      <c r="Z418" s="66"/>
      <c r="AA418" s="66"/>
      <c r="AB418" s="66"/>
      <c r="AC418" s="66"/>
      <c r="AD418" s="66"/>
      <c r="AF418" s="70"/>
      <c r="AG418" s="74">
        <f t="shared" si="97"/>
        <v>24</v>
      </c>
      <c r="AH418" s="94">
        <f t="shared" si="94"/>
        <v>0</v>
      </c>
      <c r="AI418" s="74">
        <f t="shared" si="98"/>
        <v>0</v>
      </c>
      <c r="AJ418" s="74">
        <f t="shared" si="99"/>
        <v>0</v>
      </c>
      <c r="AK418" s="74">
        <f t="shared" si="100"/>
        <v>0</v>
      </c>
      <c r="AL418" s="130">
        <f t="shared" si="101"/>
        <v>0</v>
      </c>
      <c r="AM418" s="74">
        <f t="shared" si="102"/>
        <v>0</v>
      </c>
      <c r="AN418" s="74">
        <f t="shared" si="103"/>
        <v>0</v>
      </c>
      <c r="AO418" s="74">
        <f t="shared" si="104"/>
        <v>0</v>
      </c>
      <c r="AP418" s="130">
        <f t="shared" si="95"/>
        <v>0</v>
      </c>
      <c r="CN418" s="70"/>
      <c r="DS418" s="70"/>
    </row>
    <row r="419" spans="1:123" s="74" customFormat="1" ht="15" customHeight="1" x14ac:dyDescent="0.2">
      <c r="A419" s="76"/>
      <c r="C419" s="98" t="s">
        <v>36</v>
      </c>
      <c r="D419" s="662" t="str">
        <f t="shared" si="96"/>
        <v/>
      </c>
      <c r="E419" s="662"/>
      <c r="F419" s="662"/>
      <c r="G419" s="66"/>
      <c r="H419" s="66"/>
      <c r="I419" s="66"/>
      <c r="J419" s="66"/>
      <c r="K419" s="66"/>
      <c r="L419" s="66"/>
      <c r="M419" s="66"/>
      <c r="N419" s="66"/>
      <c r="O419" s="66"/>
      <c r="P419" s="66"/>
      <c r="Q419" s="66"/>
      <c r="R419" s="66"/>
      <c r="S419" s="66"/>
      <c r="T419" s="66"/>
      <c r="U419" s="66"/>
      <c r="V419" s="66"/>
      <c r="W419" s="66"/>
      <c r="X419" s="66"/>
      <c r="Y419" s="66"/>
      <c r="Z419" s="66"/>
      <c r="AA419" s="66"/>
      <c r="AB419" s="66"/>
      <c r="AC419" s="66"/>
      <c r="AD419" s="66"/>
      <c r="AF419" s="70"/>
      <c r="AG419" s="74">
        <f t="shared" si="97"/>
        <v>24</v>
      </c>
      <c r="AH419" s="94">
        <f t="shared" si="94"/>
        <v>0</v>
      </c>
      <c r="AI419" s="74">
        <f t="shared" si="98"/>
        <v>0</v>
      </c>
      <c r="AJ419" s="74">
        <f t="shared" si="99"/>
        <v>0</v>
      </c>
      <c r="AK419" s="74">
        <f t="shared" si="100"/>
        <v>0</v>
      </c>
      <c r="AL419" s="130">
        <f t="shared" si="101"/>
        <v>0</v>
      </c>
      <c r="AM419" s="74">
        <f t="shared" si="102"/>
        <v>0</v>
      </c>
      <c r="AN419" s="74">
        <f t="shared" si="103"/>
        <v>0</v>
      </c>
      <c r="AO419" s="74">
        <f t="shared" si="104"/>
        <v>0</v>
      </c>
      <c r="AP419" s="130">
        <f t="shared" si="95"/>
        <v>0</v>
      </c>
      <c r="CN419" s="70"/>
      <c r="DS419" s="70"/>
    </row>
    <row r="420" spans="1:123" s="74" customFormat="1" ht="15" customHeight="1" x14ac:dyDescent="0.2">
      <c r="A420" s="76"/>
      <c r="C420" s="98" t="s">
        <v>37</v>
      </c>
      <c r="D420" s="662" t="str">
        <f t="shared" si="96"/>
        <v/>
      </c>
      <c r="E420" s="662"/>
      <c r="F420" s="662"/>
      <c r="G420" s="66"/>
      <c r="H420" s="66"/>
      <c r="I420" s="66"/>
      <c r="J420" s="66"/>
      <c r="K420" s="66"/>
      <c r="L420" s="66"/>
      <c r="M420" s="66"/>
      <c r="N420" s="66"/>
      <c r="O420" s="66"/>
      <c r="P420" s="66"/>
      <c r="Q420" s="66"/>
      <c r="R420" s="66"/>
      <c r="S420" s="66"/>
      <c r="T420" s="66"/>
      <c r="U420" s="66"/>
      <c r="V420" s="66"/>
      <c r="W420" s="66"/>
      <c r="X420" s="66"/>
      <c r="Y420" s="66"/>
      <c r="Z420" s="66"/>
      <c r="AA420" s="66"/>
      <c r="AB420" s="66"/>
      <c r="AC420" s="66"/>
      <c r="AD420" s="66"/>
      <c r="AF420" s="70"/>
      <c r="AG420" s="74">
        <f t="shared" si="97"/>
        <v>24</v>
      </c>
      <c r="AH420" s="94">
        <f t="shared" si="94"/>
        <v>0</v>
      </c>
      <c r="AI420" s="74">
        <f t="shared" si="98"/>
        <v>0</v>
      </c>
      <c r="AJ420" s="74">
        <f t="shared" si="99"/>
        <v>0</v>
      </c>
      <c r="AK420" s="74">
        <f t="shared" si="100"/>
        <v>0</v>
      </c>
      <c r="AL420" s="130">
        <f t="shared" si="101"/>
        <v>0</v>
      </c>
      <c r="AM420" s="74">
        <f t="shared" si="102"/>
        <v>0</v>
      </c>
      <c r="AN420" s="74">
        <f t="shared" si="103"/>
        <v>0</v>
      </c>
      <c r="AO420" s="74">
        <f t="shared" si="104"/>
        <v>0</v>
      </c>
      <c r="AP420" s="130">
        <f t="shared" si="95"/>
        <v>0</v>
      </c>
      <c r="CN420" s="70"/>
      <c r="DS420" s="70"/>
    </row>
    <row r="421" spans="1:123" s="74" customFormat="1" ht="15" customHeight="1" x14ac:dyDescent="0.2">
      <c r="A421" s="76"/>
      <c r="C421" s="98" t="s">
        <v>40</v>
      </c>
      <c r="D421" s="662" t="str">
        <f t="shared" si="96"/>
        <v/>
      </c>
      <c r="E421" s="662"/>
      <c r="F421" s="662"/>
      <c r="G421" s="66"/>
      <c r="H421" s="66"/>
      <c r="I421" s="66"/>
      <c r="J421" s="66"/>
      <c r="K421" s="66"/>
      <c r="L421" s="66"/>
      <c r="M421" s="66"/>
      <c r="N421" s="66"/>
      <c r="O421" s="66"/>
      <c r="P421" s="66"/>
      <c r="Q421" s="66"/>
      <c r="R421" s="66"/>
      <c r="S421" s="66"/>
      <c r="T421" s="66"/>
      <c r="U421" s="66"/>
      <c r="V421" s="66"/>
      <c r="W421" s="66"/>
      <c r="X421" s="66"/>
      <c r="Y421" s="66"/>
      <c r="Z421" s="66"/>
      <c r="AA421" s="66"/>
      <c r="AB421" s="66"/>
      <c r="AC421" s="66"/>
      <c r="AD421" s="66"/>
      <c r="AF421" s="70"/>
      <c r="AG421" s="74">
        <f t="shared" si="97"/>
        <v>24</v>
      </c>
      <c r="AH421" s="94">
        <f t="shared" si="94"/>
        <v>0</v>
      </c>
      <c r="AI421" s="74">
        <f t="shared" si="98"/>
        <v>0</v>
      </c>
      <c r="AJ421" s="74">
        <f t="shared" si="99"/>
        <v>0</v>
      </c>
      <c r="AK421" s="74">
        <f t="shared" si="100"/>
        <v>0</v>
      </c>
      <c r="AL421" s="130">
        <f t="shared" si="101"/>
        <v>0</v>
      </c>
      <c r="AM421" s="74">
        <f t="shared" si="102"/>
        <v>0</v>
      </c>
      <c r="AN421" s="74">
        <f t="shared" si="103"/>
        <v>0</v>
      </c>
      <c r="AO421" s="74">
        <f t="shared" si="104"/>
        <v>0</v>
      </c>
      <c r="AP421" s="130">
        <f t="shared" si="95"/>
        <v>0</v>
      </c>
      <c r="CN421" s="70"/>
      <c r="DS421" s="70"/>
    </row>
    <row r="422" spans="1:123" s="74" customFormat="1" ht="15" customHeight="1" x14ac:dyDescent="0.2">
      <c r="A422" s="76"/>
      <c r="C422" s="98" t="s">
        <v>38</v>
      </c>
      <c r="D422" s="662" t="str">
        <f t="shared" si="96"/>
        <v/>
      </c>
      <c r="E422" s="662"/>
      <c r="F422" s="662"/>
      <c r="G422" s="66"/>
      <c r="H422" s="66"/>
      <c r="I422" s="66"/>
      <c r="J422" s="66"/>
      <c r="K422" s="66"/>
      <c r="L422" s="66"/>
      <c r="M422" s="66"/>
      <c r="N422" s="66"/>
      <c r="O422" s="66"/>
      <c r="P422" s="66"/>
      <c r="Q422" s="66"/>
      <c r="R422" s="66"/>
      <c r="S422" s="66"/>
      <c r="T422" s="66"/>
      <c r="U422" s="66"/>
      <c r="V422" s="66"/>
      <c r="W422" s="66"/>
      <c r="X422" s="66"/>
      <c r="Y422" s="66"/>
      <c r="Z422" s="66"/>
      <c r="AA422" s="66"/>
      <c r="AB422" s="66"/>
      <c r="AC422" s="66"/>
      <c r="AD422" s="66"/>
      <c r="AF422" s="70"/>
      <c r="AG422" s="74">
        <f t="shared" si="97"/>
        <v>24</v>
      </c>
      <c r="AH422" s="94">
        <f t="shared" si="94"/>
        <v>0</v>
      </c>
      <c r="AI422" s="74">
        <f t="shared" si="98"/>
        <v>0</v>
      </c>
      <c r="AJ422" s="74">
        <f t="shared" si="99"/>
        <v>0</v>
      </c>
      <c r="AK422" s="74">
        <f t="shared" si="100"/>
        <v>0</v>
      </c>
      <c r="AL422" s="130">
        <f t="shared" si="101"/>
        <v>0</v>
      </c>
      <c r="AM422" s="74">
        <f t="shared" si="102"/>
        <v>0</v>
      </c>
      <c r="AN422" s="74">
        <f t="shared" si="103"/>
        <v>0</v>
      </c>
      <c r="AO422" s="74">
        <f t="shared" si="104"/>
        <v>0</v>
      </c>
      <c r="AP422" s="130">
        <f t="shared" si="95"/>
        <v>0</v>
      </c>
      <c r="CN422" s="70"/>
      <c r="DS422" s="70"/>
    </row>
    <row r="423" spans="1:123" s="74" customFormat="1" ht="15" customHeight="1" x14ac:dyDescent="0.2">
      <c r="A423" s="76"/>
      <c r="C423" s="98" t="s">
        <v>39</v>
      </c>
      <c r="D423" s="662" t="str">
        <f t="shared" si="96"/>
        <v/>
      </c>
      <c r="E423" s="662"/>
      <c r="F423" s="662"/>
      <c r="G423" s="66"/>
      <c r="H423" s="66"/>
      <c r="I423" s="66"/>
      <c r="J423" s="66"/>
      <c r="K423" s="66"/>
      <c r="L423" s="66"/>
      <c r="M423" s="66"/>
      <c r="N423" s="66"/>
      <c r="O423" s="66"/>
      <c r="P423" s="66"/>
      <c r="Q423" s="66"/>
      <c r="R423" s="66"/>
      <c r="S423" s="66"/>
      <c r="T423" s="66"/>
      <c r="U423" s="66"/>
      <c r="V423" s="66"/>
      <c r="W423" s="66"/>
      <c r="X423" s="66"/>
      <c r="Y423" s="66"/>
      <c r="Z423" s="66"/>
      <c r="AA423" s="66"/>
      <c r="AB423" s="66"/>
      <c r="AC423" s="66"/>
      <c r="AD423" s="66"/>
      <c r="AF423" s="70"/>
      <c r="AG423" s="74">
        <f t="shared" si="97"/>
        <v>24</v>
      </c>
      <c r="AH423" s="94">
        <f t="shared" si="94"/>
        <v>0</v>
      </c>
      <c r="AI423" s="74">
        <f t="shared" si="98"/>
        <v>0</v>
      </c>
      <c r="AJ423" s="74">
        <f t="shared" si="99"/>
        <v>0</v>
      </c>
      <c r="AK423" s="74">
        <f t="shared" si="100"/>
        <v>0</v>
      </c>
      <c r="AL423" s="130">
        <f t="shared" si="101"/>
        <v>0</v>
      </c>
      <c r="AM423" s="74">
        <f t="shared" si="102"/>
        <v>0</v>
      </c>
      <c r="AN423" s="74">
        <f t="shared" si="103"/>
        <v>0</v>
      </c>
      <c r="AO423" s="74">
        <f t="shared" si="104"/>
        <v>0</v>
      </c>
      <c r="AP423" s="130">
        <f t="shared" si="95"/>
        <v>0</v>
      </c>
      <c r="CN423" s="70"/>
      <c r="DS423" s="70"/>
    </row>
    <row r="424" spans="1:123" s="74" customFormat="1" ht="15" customHeight="1" x14ac:dyDescent="0.2">
      <c r="A424" s="76"/>
      <c r="C424" s="98" t="s">
        <v>41</v>
      </c>
      <c r="D424" s="662" t="str">
        <f t="shared" si="96"/>
        <v/>
      </c>
      <c r="E424" s="662"/>
      <c r="F424" s="662"/>
      <c r="G424" s="66"/>
      <c r="H424" s="66"/>
      <c r="I424" s="66"/>
      <c r="J424" s="66"/>
      <c r="K424" s="66"/>
      <c r="L424" s="66"/>
      <c r="M424" s="66"/>
      <c r="N424" s="66"/>
      <c r="O424" s="66"/>
      <c r="P424" s="66"/>
      <c r="Q424" s="66"/>
      <c r="R424" s="66"/>
      <c r="S424" s="66"/>
      <c r="T424" s="66"/>
      <c r="U424" s="66"/>
      <c r="V424" s="66"/>
      <c r="W424" s="66"/>
      <c r="X424" s="66"/>
      <c r="Y424" s="66"/>
      <c r="Z424" s="66"/>
      <c r="AA424" s="66"/>
      <c r="AB424" s="66"/>
      <c r="AC424" s="66"/>
      <c r="AD424" s="66"/>
      <c r="AF424" s="70"/>
      <c r="AG424" s="74">
        <f t="shared" si="97"/>
        <v>24</v>
      </c>
      <c r="AH424" s="94">
        <f t="shared" si="94"/>
        <v>0</v>
      </c>
      <c r="AI424" s="74">
        <f t="shared" si="98"/>
        <v>0</v>
      </c>
      <c r="AJ424" s="74">
        <f t="shared" si="99"/>
        <v>0</v>
      </c>
      <c r="AK424" s="74">
        <f t="shared" si="100"/>
        <v>0</v>
      </c>
      <c r="AL424" s="130">
        <f t="shared" si="101"/>
        <v>0</v>
      </c>
      <c r="AM424" s="74">
        <f t="shared" si="102"/>
        <v>0</v>
      </c>
      <c r="AN424" s="74">
        <f t="shared" si="103"/>
        <v>0</v>
      </c>
      <c r="AO424" s="74">
        <f t="shared" si="104"/>
        <v>0</v>
      </c>
      <c r="AP424" s="130">
        <f t="shared" si="95"/>
        <v>0</v>
      </c>
      <c r="CN424" s="70"/>
      <c r="DS424" s="70"/>
    </row>
    <row r="425" spans="1:123" s="74" customFormat="1" ht="15" customHeight="1" x14ac:dyDescent="0.2">
      <c r="A425" s="76"/>
      <c r="C425" s="98" t="s">
        <v>42</v>
      </c>
      <c r="D425" s="662" t="str">
        <f t="shared" si="96"/>
        <v/>
      </c>
      <c r="E425" s="662"/>
      <c r="F425" s="662"/>
      <c r="G425" s="66"/>
      <c r="H425" s="66"/>
      <c r="I425" s="66"/>
      <c r="J425" s="66"/>
      <c r="K425" s="66"/>
      <c r="L425" s="66"/>
      <c r="M425" s="66"/>
      <c r="N425" s="66"/>
      <c r="O425" s="66"/>
      <c r="P425" s="66"/>
      <c r="Q425" s="66"/>
      <c r="R425" s="66"/>
      <c r="S425" s="66"/>
      <c r="T425" s="66"/>
      <c r="U425" s="66"/>
      <c r="V425" s="66"/>
      <c r="W425" s="66"/>
      <c r="X425" s="66"/>
      <c r="Y425" s="66"/>
      <c r="Z425" s="66"/>
      <c r="AA425" s="66"/>
      <c r="AB425" s="66"/>
      <c r="AC425" s="66"/>
      <c r="AD425" s="66"/>
      <c r="AF425" s="70"/>
      <c r="AG425" s="74">
        <f t="shared" si="97"/>
        <v>24</v>
      </c>
      <c r="AH425" s="94">
        <f t="shared" si="94"/>
        <v>0</v>
      </c>
      <c r="AI425" s="74">
        <f t="shared" si="98"/>
        <v>0</v>
      </c>
      <c r="AJ425" s="74">
        <f t="shared" si="99"/>
        <v>0</v>
      </c>
      <c r="AK425" s="74">
        <f t="shared" si="100"/>
        <v>0</v>
      </c>
      <c r="AL425" s="130">
        <f t="shared" si="101"/>
        <v>0</v>
      </c>
      <c r="AM425" s="74">
        <f t="shared" si="102"/>
        <v>0</v>
      </c>
      <c r="AN425" s="74">
        <f t="shared" si="103"/>
        <v>0</v>
      </c>
      <c r="AO425" s="74">
        <f t="shared" si="104"/>
        <v>0</v>
      </c>
      <c r="AP425" s="130">
        <f t="shared" si="95"/>
        <v>0</v>
      </c>
      <c r="CN425" s="70"/>
      <c r="DS425" s="70"/>
    </row>
    <row r="426" spans="1:123" s="74" customFormat="1" ht="15" customHeight="1" x14ac:dyDescent="0.2">
      <c r="A426" s="76"/>
      <c r="C426" s="98" t="s">
        <v>43</v>
      </c>
      <c r="D426" s="662" t="str">
        <f t="shared" si="96"/>
        <v/>
      </c>
      <c r="E426" s="662"/>
      <c r="F426" s="662"/>
      <c r="G426" s="66"/>
      <c r="H426" s="66"/>
      <c r="I426" s="66"/>
      <c r="J426" s="66"/>
      <c r="K426" s="66"/>
      <c r="L426" s="66"/>
      <c r="M426" s="66"/>
      <c r="N426" s="66"/>
      <c r="O426" s="66"/>
      <c r="P426" s="66"/>
      <c r="Q426" s="66"/>
      <c r="R426" s="66"/>
      <c r="S426" s="66"/>
      <c r="T426" s="66"/>
      <c r="U426" s="66"/>
      <c r="V426" s="66"/>
      <c r="W426" s="66"/>
      <c r="X426" s="66"/>
      <c r="Y426" s="66"/>
      <c r="Z426" s="66"/>
      <c r="AA426" s="66"/>
      <c r="AB426" s="66"/>
      <c r="AC426" s="66"/>
      <c r="AD426" s="66"/>
      <c r="AF426" s="70"/>
      <c r="AG426" s="74">
        <f t="shared" si="97"/>
        <v>24</v>
      </c>
      <c r="AH426" s="94">
        <f t="shared" si="94"/>
        <v>0</v>
      </c>
      <c r="AI426" s="74">
        <f t="shared" si="98"/>
        <v>0</v>
      </c>
      <c r="AJ426" s="74">
        <f t="shared" si="99"/>
        <v>0</v>
      </c>
      <c r="AK426" s="74">
        <f t="shared" si="100"/>
        <v>0</v>
      </c>
      <c r="AL426" s="130">
        <f t="shared" si="101"/>
        <v>0</v>
      </c>
      <c r="AM426" s="74">
        <f t="shared" si="102"/>
        <v>0</v>
      </c>
      <c r="AN426" s="74">
        <f t="shared" si="103"/>
        <v>0</v>
      </c>
      <c r="AO426" s="74">
        <f t="shared" si="104"/>
        <v>0</v>
      </c>
      <c r="AP426" s="130">
        <f t="shared" si="95"/>
        <v>0</v>
      </c>
      <c r="CN426" s="70"/>
      <c r="DS426" s="70"/>
    </row>
    <row r="427" spans="1:123" s="74" customFormat="1" ht="15" customHeight="1" x14ac:dyDescent="0.2">
      <c r="A427" s="76"/>
      <c r="C427" s="98" t="s">
        <v>44</v>
      </c>
      <c r="D427" s="662" t="str">
        <f t="shared" si="96"/>
        <v/>
      </c>
      <c r="E427" s="662"/>
      <c r="F427" s="662"/>
      <c r="G427" s="66"/>
      <c r="H427" s="66"/>
      <c r="I427" s="66"/>
      <c r="J427" s="66"/>
      <c r="K427" s="66"/>
      <c r="L427" s="66"/>
      <c r="M427" s="66"/>
      <c r="N427" s="66"/>
      <c r="O427" s="66"/>
      <c r="P427" s="66"/>
      <c r="Q427" s="66"/>
      <c r="R427" s="66"/>
      <c r="S427" s="66"/>
      <c r="T427" s="66"/>
      <c r="U427" s="66"/>
      <c r="V427" s="66"/>
      <c r="W427" s="66"/>
      <c r="X427" s="66"/>
      <c r="Y427" s="66"/>
      <c r="Z427" s="66"/>
      <c r="AA427" s="66"/>
      <c r="AB427" s="66"/>
      <c r="AC427" s="66"/>
      <c r="AD427" s="66"/>
      <c r="AF427" s="70"/>
      <c r="AG427" s="74">
        <f t="shared" si="97"/>
        <v>24</v>
      </c>
      <c r="AH427" s="94">
        <f t="shared" si="94"/>
        <v>0</v>
      </c>
      <c r="AI427" s="74">
        <f t="shared" si="98"/>
        <v>0</v>
      </c>
      <c r="AJ427" s="74">
        <f t="shared" si="99"/>
        <v>0</v>
      </c>
      <c r="AK427" s="74">
        <f t="shared" si="100"/>
        <v>0</v>
      </c>
      <c r="AL427" s="130">
        <f t="shared" si="101"/>
        <v>0</v>
      </c>
      <c r="AM427" s="74">
        <f t="shared" si="102"/>
        <v>0</v>
      </c>
      <c r="AN427" s="74">
        <f t="shared" si="103"/>
        <v>0</v>
      </c>
      <c r="AO427" s="74">
        <f t="shared" si="104"/>
        <v>0</v>
      </c>
      <c r="AP427" s="130">
        <f t="shared" si="95"/>
        <v>0</v>
      </c>
      <c r="CN427" s="70"/>
      <c r="DS427" s="70"/>
    </row>
    <row r="428" spans="1:123" s="74" customFormat="1" ht="15" customHeight="1" x14ac:dyDescent="0.2">
      <c r="A428" s="76"/>
      <c r="C428" s="98" t="s">
        <v>45</v>
      </c>
      <c r="D428" s="662" t="str">
        <f t="shared" si="96"/>
        <v/>
      </c>
      <c r="E428" s="662"/>
      <c r="F428" s="662"/>
      <c r="G428" s="66"/>
      <c r="H428" s="66"/>
      <c r="I428" s="66"/>
      <c r="J428" s="66"/>
      <c r="K428" s="66"/>
      <c r="L428" s="66"/>
      <c r="M428" s="66"/>
      <c r="N428" s="66"/>
      <c r="O428" s="66"/>
      <c r="P428" s="66"/>
      <c r="Q428" s="66"/>
      <c r="R428" s="66"/>
      <c r="S428" s="66"/>
      <c r="T428" s="66"/>
      <c r="U428" s="66"/>
      <c r="V428" s="66"/>
      <c r="W428" s="66"/>
      <c r="X428" s="66"/>
      <c r="Y428" s="66"/>
      <c r="Z428" s="66"/>
      <c r="AA428" s="66"/>
      <c r="AB428" s="66"/>
      <c r="AC428" s="66"/>
      <c r="AD428" s="66"/>
      <c r="AF428" s="70"/>
      <c r="AG428" s="74">
        <f t="shared" si="97"/>
        <v>24</v>
      </c>
      <c r="AH428" s="94">
        <f t="shared" si="94"/>
        <v>0</v>
      </c>
      <c r="AI428" s="74">
        <f t="shared" si="98"/>
        <v>0</v>
      </c>
      <c r="AJ428" s="74">
        <f t="shared" si="99"/>
        <v>0</v>
      </c>
      <c r="AK428" s="74">
        <f t="shared" si="100"/>
        <v>0</v>
      </c>
      <c r="AL428" s="130">
        <f t="shared" si="101"/>
        <v>0</v>
      </c>
      <c r="AM428" s="74">
        <f t="shared" si="102"/>
        <v>0</v>
      </c>
      <c r="AN428" s="74">
        <f t="shared" si="103"/>
        <v>0</v>
      </c>
      <c r="AO428" s="74">
        <f t="shared" si="104"/>
        <v>0</v>
      </c>
      <c r="AP428" s="130">
        <f t="shared" si="95"/>
        <v>0</v>
      </c>
      <c r="CN428" s="70"/>
      <c r="DS428" s="70"/>
    </row>
    <row r="429" spans="1:123" s="74" customFormat="1" ht="15" customHeight="1" x14ac:dyDescent="0.2">
      <c r="A429" s="76"/>
      <c r="C429" s="98" t="s">
        <v>46</v>
      </c>
      <c r="D429" s="662" t="str">
        <f t="shared" si="96"/>
        <v/>
      </c>
      <c r="E429" s="662"/>
      <c r="F429" s="662"/>
      <c r="G429" s="66"/>
      <c r="H429" s="66"/>
      <c r="I429" s="66"/>
      <c r="J429" s="66"/>
      <c r="K429" s="66"/>
      <c r="L429" s="66"/>
      <c r="M429" s="66"/>
      <c r="N429" s="66"/>
      <c r="O429" s="66"/>
      <c r="P429" s="66"/>
      <c r="Q429" s="66"/>
      <c r="R429" s="66"/>
      <c r="S429" s="66"/>
      <c r="T429" s="66"/>
      <c r="U429" s="66"/>
      <c r="V429" s="66"/>
      <c r="W429" s="66"/>
      <c r="X429" s="66"/>
      <c r="Y429" s="66"/>
      <c r="Z429" s="66"/>
      <c r="AA429" s="66"/>
      <c r="AB429" s="66"/>
      <c r="AC429" s="66"/>
      <c r="AD429" s="66"/>
      <c r="AF429" s="70"/>
      <c r="AG429" s="74">
        <f t="shared" si="97"/>
        <v>24</v>
      </c>
      <c r="AH429" s="94">
        <f t="shared" si="94"/>
        <v>0</v>
      </c>
      <c r="AI429" s="74">
        <f t="shared" si="98"/>
        <v>0</v>
      </c>
      <c r="AJ429" s="74">
        <f t="shared" si="99"/>
        <v>0</v>
      </c>
      <c r="AK429" s="74">
        <f t="shared" si="100"/>
        <v>0</v>
      </c>
      <c r="AL429" s="130">
        <f t="shared" si="101"/>
        <v>0</v>
      </c>
      <c r="AM429" s="74">
        <f t="shared" si="102"/>
        <v>0</v>
      </c>
      <c r="AN429" s="74">
        <f t="shared" si="103"/>
        <v>0</v>
      </c>
      <c r="AO429" s="74">
        <f t="shared" si="104"/>
        <v>0</v>
      </c>
      <c r="AP429" s="130">
        <f t="shared" si="95"/>
        <v>0</v>
      </c>
      <c r="CN429" s="70"/>
      <c r="DS429" s="70"/>
    </row>
    <row r="430" spans="1:123" s="74" customFormat="1" ht="15" customHeight="1" x14ac:dyDescent="0.2">
      <c r="A430" s="76"/>
      <c r="C430" s="98" t="s">
        <v>47</v>
      </c>
      <c r="D430" s="662" t="str">
        <f t="shared" si="96"/>
        <v/>
      </c>
      <c r="E430" s="662"/>
      <c r="F430" s="662"/>
      <c r="G430" s="66"/>
      <c r="H430" s="66"/>
      <c r="I430" s="66"/>
      <c r="J430" s="66"/>
      <c r="K430" s="66"/>
      <c r="L430" s="66"/>
      <c r="M430" s="66"/>
      <c r="N430" s="66"/>
      <c r="O430" s="66"/>
      <c r="P430" s="66"/>
      <c r="Q430" s="66"/>
      <c r="R430" s="66"/>
      <c r="S430" s="66"/>
      <c r="T430" s="66"/>
      <c r="U430" s="66"/>
      <c r="V430" s="66"/>
      <c r="W430" s="66"/>
      <c r="X430" s="66"/>
      <c r="Y430" s="66"/>
      <c r="Z430" s="66"/>
      <c r="AA430" s="66"/>
      <c r="AB430" s="66"/>
      <c r="AC430" s="66"/>
      <c r="AD430" s="66"/>
      <c r="AF430" s="70"/>
      <c r="AG430" s="74">
        <f t="shared" si="97"/>
        <v>24</v>
      </c>
      <c r="AH430" s="94">
        <f t="shared" si="94"/>
        <v>0</v>
      </c>
      <c r="AI430" s="74">
        <f t="shared" si="98"/>
        <v>0</v>
      </c>
      <c r="AJ430" s="74">
        <f t="shared" si="99"/>
        <v>0</v>
      </c>
      <c r="AK430" s="74">
        <f t="shared" si="100"/>
        <v>0</v>
      </c>
      <c r="AL430" s="130">
        <f t="shared" si="101"/>
        <v>0</v>
      </c>
      <c r="AM430" s="74">
        <f t="shared" si="102"/>
        <v>0</v>
      </c>
      <c r="AN430" s="74">
        <f t="shared" si="103"/>
        <v>0</v>
      </c>
      <c r="AO430" s="74">
        <f t="shared" si="104"/>
        <v>0</v>
      </c>
      <c r="AP430" s="130">
        <f t="shared" si="95"/>
        <v>0</v>
      </c>
      <c r="CN430" s="70"/>
      <c r="DS430" s="70"/>
    </row>
    <row r="431" spans="1:123" s="74" customFormat="1" ht="15" customHeight="1" x14ac:dyDescent="0.2">
      <c r="A431" s="76"/>
      <c r="C431" s="98" t="s">
        <v>48</v>
      </c>
      <c r="D431" s="662" t="str">
        <f t="shared" si="96"/>
        <v/>
      </c>
      <c r="E431" s="662"/>
      <c r="F431" s="662"/>
      <c r="G431" s="66"/>
      <c r="H431" s="66"/>
      <c r="I431" s="66"/>
      <c r="J431" s="66"/>
      <c r="K431" s="66"/>
      <c r="L431" s="66"/>
      <c r="M431" s="66"/>
      <c r="N431" s="66"/>
      <c r="O431" s="66"/>
      <c r="P431" s="66"/>
      <c r="Q431" s="66"/>
      <c r="R431" s="66"/>
      <c r="S431" s="66"/>
      <c r="T431" s="66"/>
      <c r="U431" s="66"/>
      <c r="V431" s="66"/>
      <c r="W431" s="66"/>
      <c r="X431" s="66"/>
      <c r="Y431" s="66"/>
      <c r="Z431" s="66"/>
      <c r="AA431" s="66"/>
      <c r="AB431" s="66"/>
      <c r="AC431" s="66"/>
      <c r="AD431" s="66"/>
      <c r="AF431" s="70"/>
      <c r="AG431" s="74">
        <f t="shared" si="97"/>
        <v>24</v>
      </c>
      <c r="AH431" s="94">
        <f t="shared" si="94"/>
        <v>0</v>
      </c>
      <c r="AI431" s="74">
        <f t="shared" si="98"/>
        <v>0</v>
      </c>
      <c r="AJ431" s="74">
        <f t="shared" si="99"/>
        <v>0</v>
      </c>
      <c r="AK431" s="74">
        <f t="shared" si="100"/>
        <v>0</v>
      </c>
      <c r="AL431" s="130">
        <f t="shared" si="101"/>
        <v>0</v>
      </c>
      <c r="AM431" s="74">
        <f t="shared" si="102"/>
        <v>0</v>
      </c>
      <c r="AN431" s="74">
        <f t="shared" si="103"/>
        <v>0</v>
      </c>
      <c r="AO431" s="74">
        <f t="shared" si="104"/>
        <v>0</v>
      </c>
      <c r="AP431" s="130">
        <f t="shared" si="95"/>
        <v>0</v>
      </c>
      <c r="CN431" s="70"/>
      <c r="DS431" s="70"/>
    </row>
    <row r="432" spans="1:123" s="74" customFormat="1" ht="15" customHeight="1" x14ac:dyDescent="0.2">
      <c r="A432" s="76"/>
      <c r="C432" s="98" t="s">
        <v>49</v>
      </c>
      <c r="D432" s="662" t="str">
        <f t="shared" si="96"/>
        <v/>
      </c>
      <c r="E432" s="662"/>
      <c r="F432" s="662"/>
      <c r="G432" s="66"/>
      <c r="H432" s="66"/>
      <c r="I432" s="66"/>
      <c r="J432" s="66"/>
      <c r="K432" s="66"/>
      <c r="L432" s="66"/>
      <c r="M432" s="66"/>
      <c r="N432" s="66"/>
      <c r="O432" s="66"/>
      <c r="P432" s="66"/>
      <c r="Q432" s="66"/>
      <c r="R432" s="66"/>
      <c r="S432" s="66"/>
      <c r="T432" s="66"/>
      <c r="U432" s="66"/>
      <c r="V432" s="66"/>
      <c r="W432" s="66"/>
      <c r="X432" s="66"/>
      <c r="Y432" s="66"/>
      <c r="Z432" s="66"/>
      <c r="AA432" s="66"/>
      <c r="AB432" s="66"/>
      <c r="AC432" s="66"/>
      <c r="AD432" s="66"/>
      <c r="AF432" s="70"/>
      <c r="AG432" s="74">
        <f t="shared" si="97"/>
        <v>24</v>
      </c>
      <c r="AH432" s="94">
        <f t="shared" si="94"/>
        <v>0</v>
      </c>
      <c r="AI432" s="74">
        <f t="shared" si="98"/>
        <v>0</v>
      </c>
      <c r="AJ432" s="74">
        <f t="shared" si="99"/>
        <v>0</v>
      </c>
      <c r="AK432" s="74">
        <f t="shared" si="100"/>
        <v>0</v>
      </c>
      <c r="AL432" s="130">
        <f t="shared" si="101"/>
        <v>0</v>
      </c>
      <c r="AM432" s="74">
        <f t="shared" si="102"/>
        <v>0</v>
      </c>
      <c r="AN432" s="74">
        <f t="shared" si="103"/>
        <v>0</v>
      </c>
      <c r="AO432" s="74">
        <f t="shared" si="104"/>
        <v>0</v>
      </c>
      <c r="AP432" s="130">
        <f t="shared" si="95"/>
        <v>0</v>
      </c>
      <c r="CN432" s="70"/>
      <c r="DS432" s="70"/>
    </row>
    <row r="433" spans="1:123" s="74" customFormat="1" ht="15" customHeight="1" x14ac:dyDescent="0.2">
      <c r="A433" s="76"/>
      <c r="C433" s="98" t="s">
        <v>50</v>
      </c>
      <c r="D433" s="662" t="str">
        <f t="shared" si="96"/>
        <v/>
      </c>
      <c r="E433" s="662"/>
      <c r="F433" s="662"/>
      <c r="G433" s="66"/>
      <c r="H433" s="66"/>
      <c r="I433" s="66"/>
      <c r="J433" s="66"/>
      <c r="K433" s="66"/>
      <c r="L433" s="66"/>
      <c r="M433" s="66"/>
      <c r="N433" s="66"/>
      <c r="O433" s="66"/>
      <c r="P433" s="66"/>
      <c r="Q433" s="66"/>
      <c r="R433" s="66"/>
      <c r="S433" s="66"/>
      <c r="T433" s="66"/>
      <c r="U433" s="66"/>
      <c r="V433" s="66"/>
      <c r="W433" s="66"/>
      <c r="X433" s="66"/>
      <c r="Y433" s="66"/>
      <c r="Z433" s="66"/>
      <c r="AA433" s="66"/>
      <c r="AB433" s="66"/>
      <c r="AC433" s="66"/>
      <c r="AD433" s="66"/>
      <c r="AF433" s="70"/>
      <c r="AG433" s="74">
        <f t="shared" si="97"/>
        <v>24</v>
      </c>
      <c r="AH433" s="94">
        <f t="shared" si="94"/>
        <v>0</v>
      </c>
      <c r="AI433" s="74">
        <f t="shared" si="98"/>
        <v>0</v>
      </c>
      <c r="AJ433" s="74">
        <f t="shared" si="99"/>
        <v>0</v>
      </c>
      <c r="AK433" s="74">
        <f t="shared" si="100"/>
        <v>0</v>
      </c>
      <c r="AL433" s="130">
        <f t="shared" si="101"/>
        <v>0</v>
      </c>
      <c r="AM433" s="74">
        <f t="shared" si="102"/>
        <v>0</v>
      </c>
      <c r="AN433" s="74">
        <f t="shared" si="103"/>
        <v>0</v>
      </c>
      <c r="AO433" s="74">
        <f t="shared" si="104"/>
        <v>0</v>
      </c>
      <c r="AP433" s="130">
        <f t="shared" si="95"/>
        <v>0</v>
      </c>
      <c r="CN433" s="70"/>
      <c r="DS433" s="70"/>
    </row>
    <row r="434" spans="1:123" s="74" customFormat="1" ht="15" customHeight="1" x14ac:dyDescent="0.2">
      <c r="A434" s="76"/>
      <c r="C434" s="98" t="s">
        <v>51</v>
      </c>
      <c r="D434" s="662" t="str">
        <f t="shared" si="96"/>
        <v/>
      </c>
      <c r="E434" s="662"/>
      <c r="F434" s="662"/>
      <c r="G434" s="66"/>
      <c r="H434" s="66"/>
      <c r="I434" s="66"/>
      <c r="J434" s="66"/>
      <c r="K434" s="66"/>
      <c r="L434" s="66"/>
      <c r="M434" s="66"/>
      <c r="N434" s="66"/>
      <c r="O434" s="66"/>
      <c r="P434" s="66"/>
      <c r="Q434" s="66"/>
      <c r="R434" s="66"/>
      <c r="S434" s="66"/>
      <c r="T434" s="66"/>
      <c r="U434" s="66"/>
      <c r="V434" s="66"/>
      <c r="W434" s="66"/>
      <c r="X434" s="66"/>
      <c r="Y434" s="66"/>
      <c r="Z434" s="66"/>
      <c r="AA434" s="66"/>
      <c r="AB434" s="66"/>
      <c r="AC434" s="66"/>
      <c r="AD434" s="66"/>
      <c r="AF434" s="70"/>
      <c r="AG434" s="74">
        <f t="shared" si="97"/>
        <v>24</v>
      </c>
      <c r="AH434" s="94">
        <f t="shared" si="94"/>
        <v>0</v>
      </c>
      <c r="AI434" s="74">
        <f t="shared" si="98"/>
        <v>0</v>
      </c>
      <c r="AJ434" s="74">
        <f t="shared" si="99"/>
        <v>0</v>
      </c>
      <c r="AK434" s="74">
        <f t="shared" si="100"/>
        <v>0</v>
      </c>
      <c r="AL434" s="130">
        <f t="shared" si="101"/>
        <v>0</v>
      </c>
      <c r="AM434" s="74">
        <f t="shared" si="102"/>
        <v>0</v>
      </c>
      <c r="AN434" s="74">
        <f t="shared" si="103"/>
        <v>0</v>
      </c>
      <c r="AO434" s="74">
        <f t="shared" si="104"/>
        <v>0</v>
      </c>
      <c r="AP434" s="130">
        <f t="shared" si="95"/>
        <v>0</v>
      </c>
      <c r="CN434" s="70"/>
      <c r="DS434" s="70"/>
    </row>
    <row r="435" spans="1:123" s="74" customFormat="1" ht="15" customHeight="1" x14ac:dyDescent="0.2">
      <c r="A435" s="76"/>
      <c r="C435" s="98" t="s">
        <v>52</v>
      </c>
      <c r="D435" s="662" t="str">
        <f t="shared" si="96"/>
        <v/>
      </c>
      <c r="E435" s="662"/>
      <c r="F435" s="662"/>
      <c r="G435" s="66"/>
      <c r="H435" s="66"/>
      <c r="I435" s="66"/>
      <c r="J435" s="66"/>
      <c r="K435" s="66"/>
      <c r="L435" s="66"/>
      <c r="M435" s="66"/>
      <c r="N435" s="66"/>
      <c r="O435" s="66"/>
      <c r="P435" s="66"/>
      <c r="Q435" s="66"/>
      <c r="R435" s="66"/>
      <c r="S435" s="66"/>
      <c r="T435" s="66"/>
      <c r="U435" s="66"/>
      <c r="V435" s="66"/>
      <c r="W435" s="66"/>
      <c r="X435" s="66"/>
      <c r="Y435" s="66"/>
      <c r="Z435" s="66"/>
      <c r="AA435" s="66"/>
      <c r="AB435" s="66"/>
      <c r="AC435" s="66"/>
      <c r="AD435" s="66"/>
      <c r="AF435" s="70"/>
      <c r="AG435" s="74">
        <f t="shared" si="97"/>
        <v>24</v>
      </c>
      <c r="AH435" s="94">
        <f t="shared" si="94"/>
        <v>0</v>
      </c>
      <c r="AI435" s="74">
        <f t="shared" si="98"/>
        <v>0</v>
      </c>
      <c r="AJ435" s="74">
        <f t="shared" si="99"/>
        <v>0</v>
      </c>
      <c r="AK435" s="74">
        <f t="shared" si="100"/>
        <v>0</v>
      </c>
      <c r="AL435" s="130">
        <f t="shared" si="101"/>
        <v>0</v>
      </c>
      <c r="AM435" s="74">
        <f t="shared" si="102"/>
        <v>0</v>
      </c>
      <c r="AN435" s="74">
        <f t="shared" si="103"/>
        <v>0</v>
      </c>
      <c r="AO435" s="74">
        <f t="shared" si="104"/>
        <v>0</v>
      </c>
      <c r="AP435" s="130">
        <f t="shared" si="95"/>
        <v>0</v>
      </c>
      <c r="CN435" s="70"/>
      <c r="DS435" s="70"/>
    </row>
    <row r="436" spans="1:123" s="74" customFormat="1" ht="15" customHeight="1" x14ac:dyDescent="0.2">
      <c r="A436" s="76"/>
      <c r="F436" s="99" t="s">
        <v>84</v>
      </c>
      <c r="G436" s="383">
        <f>IF(AND(SUM(G411:G435)=0,COUNTIF(G411:G435,"NS")&gt;0),"NS",SUM(G411:G435))</f>
        <v>0</v>
      </c>
      <c r="H436" s="383">
        <f t="shared" ref="H436:AD436" si="105">IF(AND(SUM(H411:H435)=0,COUNTIF(H411:H435,"NS")&gt;0),"NS",SUM(H411:H435))</f>
        <v>0</v>
      </c>
      <c r="I436" s="383">
        <f t="shared" si="105"/>
        <v>0</v>
      </c>
      <c r="J436" s="383">
        <f t="shared" si="105"/>
        <v>0</v>
      </c>
      <c r="K436" s="383">
        <f t="shared" si="105"/>
        <v>0</v>
      </c>
      <c r="L436" s="383">
        <f t="shared" si="105"/>
        <v>0</v>
      </c>
      <c r="M436" s="383">
        <f t="shared" si="105"/>
        <v>0</v>
      </c>
      <c r="N436" s="383">
        <f t="shared" si="105"/>
        <v>0</v>
      </c>
      <c r="O436" s="383">
        <f t="shared" si="105"/>
        <v>0</v>
      </c>
      <c r="P436" s="383">
        <f t="shared" si="105"/>
        <v>0</v>
      </c>
      <c r="Q436" s="383">
        <f t="shared" si="105"/>
        <v>0</v>
      </c>
      <c r="R436" s="383">
        <f t="shared" si="105"/>
        <v>0</v>
      </c>
      <c r="S436" s="383">
        <f t="shared" si="105"/>
        <v>0</v>
      </c>
      <c r="T436" s="383">
        <f t="shared" si="105"/>
        <v>0</v>
      </c>
      <c r="U436" s="383">
        <f t="shared" si="105"/>
        <v>0</v>
      </c>
      <c r="V436" s="383">
        <f t="shared" si="105"/>
        <v>0</v>
      </c>
      <c r="W436" s="383">
        <f t="shared" si="105"/>
        <v>0</v>
      </c>
      <c r="X436" s="383">
        <f t="shared" si="105"/>
        <v>0</v>
      </c>
      <c r="Y436" s="383">
        <f t="shared" si="105"/>
        <v>0</v>
      </c>
      <c r="Z436" s="383">
        <f t="shared" si="105"/>
        <v>0</v>
      </c>
      <c r="AA436" s="383">
        <f t="shared" si="105"/>
        <v>0</v>
      </c>
      <c r="AB436" s="383">
        <f t="shared" si="105"/>
        <v>0</v>
      </c>
      <c r="AC436" s="383">
        <f t="shared" si="105"/>
        <v>0</v>
      </c>
      <c r="AD436" s="383">
        <f t="shared" si="105"/>
        <v>0</v>
      </c>
      <c r="AF436" s="70"/>
      <c r="AH436" s="74">
        <f>SUM(AH411:AH435)</f>
        <v>0</v>
      </c>
      <c r="AL436" s="74">
        <f>SUM(AL411:AL435)</f>
        <v>0</v>
      </c>
      <c r="AP436" s="74">
        <f>SUM(AP411:AP435)</f>
        <v>0</v>
      </c>
      <c r="CN436" s="70"/>
      <c r="DS436" s="70"/>
    </row>
    <row r="437" spans="1:123" s="74" customFormat="1" ht="15" customHeight="1" x14ac:dyDescent="0.2">
      <c r="A437" s="76"/>
      <c r="B437" s="536" t="str">
        <f>IF(AH436=0,"","Error: Debe completar toda la información requerida.")</f>
        <v/>
      </c>
      <c r="C437" s="536"/>
      <c r="D437" s="536"/>
      <c r="E437" s="536"/>
      <c r="F437" s="536"/>
      <c r="G437" s="536"/>
      <c r="H437" s="536"/>
      <c r="I437" s="536"/>
      <c r="J437" s="536"/>
      <c r="K437" s="536"/>
      <c r="L437" s="536"/>
      <c r="M437" s="536"/>
      <c r="N437" s="536"/>
      <c r="O437" s="536"/>
      <c r="P437" s="536"/>
      <c r="Q437" s="536"/>
      <c r="R437" s="536"/>
      <c r="S437" s="536"/>
      <c r="T437" s="536"/>
      <c r="U437" s="536"/>
      <c r="V437" s="536"/>
      <c r="W437" s="536"/>
      <c r="X437" s="536"/>
      <c r="Y437" s="536"/>
      <c r="Z437" s="536"/>
      <c r="AA437" s="536"/>
      <c r="AB437" s="536"/>
      <c r="AC437" s="536"/>
      <c r="AD437" s="536"/>
      <c r="AF437" s="70"/>
      <c r="CN437" s="70"/>
      <c r="DS437" s="70"/>
    </row>
    <row r="438" spans="1:123" s="74" customFormat="1" ht="15" customHeight="1" x14ac:dyDescent="0.2">
      <c r="A438" s="76"/>
      <c r="B438" s="511" t="str">
        <f>IF(AL436&lt;&gt;0,"Error: Verificar el desagregado de hombres respecto a lo registrado en la P10","")</f>
        <v/>
      </c>
      <c r="C438" s="511"/>
      <c r="D438" s="511"/>
      <c r="E438" s="511"/>
      <c r="F438" s="511"/>
      <c r="G438" s="511"/>
      <c r="H438" s="511"/>
      <c r="I438" s="511"/>
      <c r="J438" s="511"/>
      <c r="K438" s="511"/>
      <c r="L438" s="511"/>
      <c r="M438" s="511"/>
      <c r="N438" s="511"/>
      <c r="O438" s="511"/>
      <c r="P438" s="511"/>
      <c r="Q438" s="511"/>
      <c r="R438" s="511"/>
      <c r="S438" s="511"/>
      <c r="T438" s="511"/>
      <c r="U438" s="511"/>
      <c r="V438" s="511"/>
      <c r="W438" s="511"/>
      <c r="X438" s="511"/>
      <c r="Y438" s="511"/>
      <c r="Z438" s="511"/>
      <c r="AA438" s="511"/>
      <c r="AB438" s="511"/>
      <c r="AC438" s="511"/>
      <c r="AD438" s="511"/>
      <c r="AF438" s="70"/>
      <c r="CN438" s="70"/>
      <c r="DS438" s="70"/>
    </row>
    <row r="439" spans="1:123" s="74" customFormat="1" ht="15" customHeight="1" x14ac:dyDescent="0.2">
      <c r="A439" s="76"/>
      <c r="B439" s="511" t="str">
        <f>IF(AP436&lt;&gt;0,"Error: Verificar el desagregado de mujeres respecto a lo registrado en la P10","")</f>
        <v/>
      </c>
      <c r="C439" s="511"/>
      <c r="D439" s="511"/>
      <c r="E439" s="511"/>
      <c r="F439" s="511"/>
      <c r="G439" s="511"/>
      <c r="H439" s="511"/>
      <c r="I439" s="511"/>
      <c r="J439" s="511"/>
      <c r="K439" s="511"/>
      <c r="L439" s="511"/>
      <c r="M439" s="511"/>
      <c r="N439" s="511"/>
      <c r="O439" s="511"/>
      <c r="P439" s="511"/>
      <c r="Q439" s="511"/>
      <c r="R439" s="511"/>
      <c r="S439" s="511"/>
      <c r="T439" s="511"/>
      <c r="U439" s="511"/>
      <c r="V439" s="511"/>
      <c r="W439" s="511"/>
      <c r="X439" s="511"/>
      <c r="Y439" s="511"/>
      <c r="Z439" s="511"/>
      <c r="AA439" s="511"/>
      <c r="AB439" s="511"/>
      <c r="AC439" s="511"/>
      <c r="AD439" s="511"/>
      <c r="AF439" s="70"/>
      <c r="CN439" s="70"/>
      <c r="DS439" s="70"/>
    </row>
    <row r="440" spans="1:123" s="74" customFormat="1" ht="24" customHeight="1" x14ac:dyDescent="0.2">
      <c r="A440" s="36" t="s">
        <v>140</v>
      </c>
      <c r="B440" s="636" t="s">
        <v>1434</v>
      </c>
      <c r="C440" s="636"/>
      <c r="D440" s="636"/>
      <c r="E440" s="636"/>
      <c r="F440" s="636"/>
      <c r="G440" s="636"/>
      <c r="H440" s="636"/>
      <c r="I440" s="636"/>
      <c r="J440" s="636"/>
      <c r="K440" s="636"/>
      <c r="L440" s="636"/>
      <c r="M440" s="636"/>
      <c r="N440" s="636"/>
      <c r="O440" s="636"/>
      <c r="P440" s="636"/>
      <c r="Q440" s="636"/>
      <c r="R440" s="636"/>
      <c r="S440" s="636"/>
      <c r="T440" s="636"/>
      <c r="U440" s="636"/>
      <c r="V440" s="636"/>
      <c r="W440" s="636"/>
      <c r="X440" s="636"/>
      <c r="Y440" s="636"/>
      <c r="Z440" s="636"/>
      <c r="AA440" s="636"/>
      <c r="AB440" s="636"/>
      <c r="AC440" s="636"/>
      <c r="AD440" s="636"/>
      <c r="AF440" s="70"/>
      <c r="AG440" s="74" t="s">
        <v>2032</v>
      </c>
      <c r="AH440" s="74" t="s">
        <v>2072</v>
      </c>
      <c r="AI440" s="74" t="s">
        <v>2073</v>
      </c>
      <c r="AJ440" s="74" t="s">
        <v>2045</v>
      </c>
      <c r="AK440" s="74" t="s">
        <v>2074</v>
      </c>
      <c r="AL440" s="74" t="s">
        <v>2075</v>
      </c>
      <c r="CN440" s="70"/>
      <c r="DS440" s="70"/>
    </row>
    <row r="441" spans="1:123" s="74" customFormat="1" ht="14.25" customHeight="1" x14ac:dyDescent="0.2">
      <c r="A441" s="68"/>
      <c r="B441" s="69"/>
      <c r="C441" s="606" t="s">
        <v>1863</v>
      </c>
      <c r="D441" s="606"/>
      <c r="E441" s="606"/>
      <c r="F441" s="606"/>
      <c r="G441" s="606"/>
      <c r="H441" s="606"/>
      <c r="I441" s="606"/>
      <c r="J441" s="606"/>
      <c r="K441" s="606"/>
      <c r="L441" s="606"/>
      <c r="M441" s="606"/>
      <c r="N441" s="606"/>
      <c r="O441" s="606"/>
      <c r="P441" s="606"/>
      <c r="Q441" s="606"/>
      <c r="R441" s="606"/>
      <c r="S441" s="606"/>
      <c r="T441" s="606"/>
      <c r="U441" s="606"/>
      <c r="V441" s="606"/>
      <c r="W441" s="606"/>
      <c r="X441" s="606"/>
      <c r="Y441" s="606"/>
      <c r="Z441" s="606"/>
      <c r="AA441" s="606"/>
      <c r="AB441" s="606"/>
      <c r="AC441" s="606"/>
      <c r="AD441" s="606"/>
      <c r="AF441" s="70"/>
      <c r="AG441" s="74">
        <f>COUNTBLANK(G447:AD455)</f>
        <v>216</v>
      </c>
      <c r="AH441" s="74">
        <v>216</v>
      </c>
      <c r="AI441" s="74">
        <v>0</v>
      </c>
      <c r="AJ441" s="74">
        <f>COUNTBLANK(G447:AD447)</f>
        <v>24</v>
      </c>
      <c r="AK441" s="74">
        <v>24</v>
      </c>
      <c r="AL441" s="74">
        <v>0</v>
      </c>
      <c r="CN441" s="70"/>
      <c r="DS441" s="70"/>
    </row>
    <row r="442" spans="1:123" s="74" customFormat="1" ht="15" customHeight="1" x14ac:dyDescent="0.2">
      <c r="A442" s="76"/>
      <c r="AF442" s="70"/>
      <c r="AG442" s="74" t="s">
        <v>2076</v>
      </c>
      <c r="AI442" s="74">
        <f>IF(OR(AG441=AH441,AG441=AI441),0,1)</f>
        <v>0</v>
      </c>
      <c r="CN442" s="70"/>
      <c r="DS442" s="70"/>
    </row>
    <row r="443" spans="1:123" s="74" customFormat="1" ht="15" customHeight="1" x14ac:dyDescent="0.2">
      <c r="A443" s="76"/>
      <c r="C443" s="608" t="s">
        <v>142</v>
      </c>
      <c r="D443" s="608"/>
      <c r="E443" s="608"/>
      <c r="F443" s="608"/>
      <c r="G443" s="608" t="s">
        <v>1118</v>
      </c>
      <c r="H443" s="608"/>
      <c r="I443" s="608"/>
      <c r="J443" s="608"/>
      <c r="K443" s="608"/>
      <c r="L443" s="608"/>
      <c r="M443" s="608"/>
      <c r="N443" s="608"/>
      <c r="O443" s="608"/>
      <c r="P443" s="608"/>
      <c r="Q443" s="608"/>
      <c r="R443" s="608"/>
      <c r="S443" s="608"/>
      <c r="T443" s="608"/>
      <c r="U443" s="608"/>
      <c r="V443" s="608"/>
      <c r="W443" s="608"/>
      <c r="X443" s="608"/>
      <c r="Y443" s="608"/>
      <c r="Z443" s="608"/>
      <c r="AA443" s="608"/>
      <c r="AB443" s="608"/>
      <c r="AC443" s="608"/>
      <c r="AD443" s="608"/>
      <c r="AF443" s="70"/>
      <c r="CN443" s="70"/>
      <c r="DS443" s="70"/>
    </row>
    <row r="444" spans="1:123" s="74" customFormat="1" ht="15" customHeight="1" x14ac:dyDescent="0.2">
      <c r="A444" s="76"/>
      <c r="C444" s="608"/>
      <c r="D444" s="608"/>
      <c r="E444" s="608"/>
      <c r="F444" s="608"/>
      <c r="G444" s="899" t="s">
        <v>126</v>
      </c>
      <c r="H444" s="900"/>
      <c r="I444" s="826" t="s">
        <v>127</v>
      </c>
      <c r="J444" s="827"/>
      <c r="K444" s="827"/>
      <c r="L444" s="827"/>
      <c r="M444" s="827"/>
      <c r="N444" s="827"/>
      <c r="O444" s="827"/>
      <c r="P444" s="827"/>
      <c r="Q444" s="827"/>
      <c r="R444" s="827"/>
      <c r="S444" s="827"/>
      <c r="T444" s="827"/>
      <c r="U444" s="827"/>
      <c r="V444" s="828"/>
      <c r="W444" s="869" t="s">
        <v>128</v>
      </c>
      <c r="X444" s="869"/>
      <c r="Y444" s="869"/>
      <c r="Z444" s="869"/>
      <c r="AA444" s="869"/>
      <c r="AB444" s="869"/>
      <c r="AC444" s="854" t="s">
        <v>129</v>
      </c>
      <c r="AD444" s="854"/>
      <c r="AF444" s="70"/>
      <c r="CN444" s="70"/>
      <c r="DS444" s="70"/>
    </row>
    <row r="445" spans="1:123" s="74" customFormat="1" ht="72" customHeight="1" x14ac:dyDescent="0.2">
      <c r="A445" s="76"/>
      <c r="C445" s="608"/>
      <c r="D445" s="608"/>
      <c r="E445" s="608"/>
      <c r="F445" s="608"/>
      <c r="G445" s="901"/>
      <c r="H445" s="902"/>
      <c r="I445" s="667" t="s">
        <v>130</v>
      </c>
      <c r="J445" s="818"/>
      <c r="K445" s="667" t="s">
        <v>131</v>
      </c>
      <c r="L445" s="818"/>
      <c r="M445" s="667" t="s">
        <v>132</v>
      </c>
      <c r="N445" s="818"/>
      <c r="O445" s="667" t="s">
        <v>133</v>
      </c>
      <c r="P445" s="818"/>
      <c r="Q445" s="667" t="s">
        <v>134</v>
      </c>
      <c r="R445" s="818"/>
      <c r="S445" s="667" t="s">
        <v>135</v>
      </c>
      <c r="T445" s="818"/>
      <c r="U445" s="667" t="s">
        <v>136</v>
      </c>
      <c r="V445" s="818"/>
      <c r="W445" s="667" t="s">
        <v>137</v>
      </c>
      <c r="X445" s="818"/>
      <c r="Y445" s="667" t="s">
        <v>1468</v>
      </c>
      <c r="Z445" s="818"/>
      <c r="AA445" s="667" t="s">
        <v>139</v>
      </c>
      <c r="AB445" s="818"/>
      <c r="AC445" s="854"/>
      <c r="AD445" s="854"/>
      <c r="AF445" s="70"/>
      <c r="AG445" s="186"/>
      <c r="CN445" s="70"/>
      <c r="DS445" s="70"/>
    </row>
    <row r="446" spans="1:123" s="74" customFormat="1" ht="43.5" customHeight="1" x14ac:dyDescent="0.2">
      <c r="A446" s="76"/>
      <c r="C446" s="608"/>
      <c r="D446" s="608"/>
      <c r="E446" s="608"/>
      <c r="F446" s="608"/>
      <c r="G446" s="102" t="s">
        <v>81</v>
      </c>
      <c r="H446" s="102" t="s">
        <v>82</v>
      </c>
      <c r="I446" s="102" t="s">
        <v>81</v>
      </c>
      <c r="J446" s="102" t="s">
        <v>82</v>
      </c>
      <c r="K446" s="102" t="s">
        <v>81</v>
      </c>
      <c r="L446" s="102" t="s">
        <v>82</v>
      </c>
      <c r="M446" s="102" t="s">
        <v>81</v>
      </c>
      <c r="N446" s="102" t="s">
        <v>82</v>
      </c>
      <c r="O446" s="102" t="s">
        <v>81</v>
      </c>
      <c r="P446" s="102" t="s">
        <v>82</v>
      </c>
      <c r="Q446" s="102" t="s">
        <v>81</v>
      </c>
      <c r="R446" s="102" t="s">
        <v>82</v>
      </c>
      <c r="S446" s="102" t="s">
        <v>81</v>
      </c>
      <c r="T446" s="102" t="s">
        <v>82</v>
      </c>
      <c r="U446" s="102" t="s">
        <v>81</v>
      </c>
      <c r="V446" s="102" t="s">
        <v>82</v>
      </c>
      <c r="W446" s="102" t="s">
        <v>81</v>
      </c>
      <c r="X446" s="102" t="s">
        <v>82</v>
      </c>
      <c r="Y446" s="102" t="s">
        <v>81</v>
      </c>
      <c r="Z446" s="102" t="s">
        <v>82</v>
      </c>
      <c r="AA446" s="102" t="s">
        <v>81</v>
      </c>
      <c r="AB446" s="102" t="s">
        <v>82</v>
      </c>
      <c r="AC446" s="102" t="s">
        <v>81</v>
      </c>
      <c r="AD446" s="102" t="s">
        <v>82</v>
      </c>
      <c r="AF446" s="70"/>
      <c r="AG446" s="186"/>
      <c r="AH446" s="248" t="s">
        <v>81</v>
      </c>
      <c r="AI446" s="248" t="s">
        <v>82</v>
      </c>
      <c r="AJ446" s="248" t="s">
        <v>81</v>
      </c>
      <c r="AK446" s="248" t="s">
        <v>82</v>
      </c>
      <c r="AL446" s="248" t="s">
        <v>81</v>
      </c>
      <c r="AM446" s="248" t="s">
        <v>82</v>
      </c>
      <c r="AN446" s="248" t="s">
        <v>81</v>
      </c>
      <c r="AO446" s="248" t="s">
        <v>82</v>
      </c>
      <c r="AP446" s="248" t="s">
        <v>81</v>
      </c>
      <c r="AQ446" s="248" t="s">
        <v>82</v>
      </c>
      <c r="AR446" s="248" t="s">
        <v>81</v>
      </c>
      <c r="AS446" s="248" t="s">
        <v>82</v>
      </c>
      <c r="AT446" s="248" t="s">
        <v>81</v>
      </c>
      <c r="AU446" s="248" t="s">
        <v>82</v>
      </c>
      <c r="AV446" s="248" t="s">
        <v>81</v>
      </c>
      <c r="AW446" s="248" t="s">
        <v>82</v>
      </c>
      <c r="AX446" s="248" t="s">
        <v>81</v>
      </c>
      <c r="AY446" s="248" t="s">
        <v>82</v>
      </c>
      <c r="AZ446" s="248" t="s">
        <v>81</v>
      </c>
      <c r="BA446" s="248" t="s">
        <v>82</v>
      </c>
      <c r="BB446" s="248" t="s">
        <v>81</v>
      </c>
      <c r="BC446" s="248" t="s">
        <v>82</v>
      </c>
      <c r="BD446" s="248" t="s">
        <v>81</v>
      </c>
      <c r="BE446" s="248" t="s">
        <v>82</v>
      </c>
      <c r="CN446" s="70"/>
      <c r="DS446" s="70"/>
    </row>
    <row r="447" spans="1:123" s="74" customFormat="1" ht="24" customHeight="1" x14ac:dyDescent="0.2">
      <c r="A447" s="76"/>
      <c r="C447" s="85" t="s">
        <v>28</v>
      </c>
      <c r="D447" s="708" t="s">
        <v>143</v>
      </c>
      <c r="E447" s="709"/>
      <c r="F447" s="710"/>
      <c r="G447" s="371"/>
      <c r="H447" s="430"/>
      <c r="I447" s="372"/>
      <c r="J447" s="372"/>
      <c r="K447" s="372"/>
      <c r="L447" s="372"/>
      <c r="M447" s="371"/>
      <c r="N447" s="371"/>
      <c r="O447" s="371"/>
      <c r="P447" s="371"/>
      <c r="Q447" s="371"/>
      <c r="R447" s="371"/>
      <c r="S447" s="371"/>
      <c r="T447" s="371"/>
      <c r="U447" s="371"/>
      <c r="V447" s="371"/>
      <c r="W447" s="372"/>
      <c r="X447" s="372"/>
      <c r="Y447" s="372"/>
      <c r="Z447" s="372"/>
      <c r="AA447" s="372"/>
      <c r="AB447" s="372"/>
      <c r="AC447" s="372"/>
      <c r="AD447" s="372"/>
      <c r="AF447" s="70"/>
      <c r="AG447" s="186" t="s">
        <v>2104</v>
      </c>
      <c r="AH447" s="74">
        <f>G436</f>
        <v>0</v>
      </c>
      <c r="AI447" s="74">
        <f t="shared" ref="AI447:BE447" si="106">H436</f>
        <v>0</v>
      </c>
      <c r="AJ447" s="74">
        <f t="shared" si="106"/>
        <v>0</v>
      </c>
      <c r="AK447" s="74">
        <f t="shared" si="106"/>
        <v>0</v>
      </c>
      <c r="AL447" s="74">
        <f t="shared" si="106"/>
        <v>0</v>
      </c>
      <c r="AM447" s="74">
        <f t="shared" si="106"/>
        <v>0</v>
      </c>
      <c r="AN447" s="74">
        <f t="shared" si="106"/>
        <v>0</v>
      </c>
      <c r="AO447" s="74">
        <f t="shared" si="106"/>
        <v>0</v>
      </c>
      <c r="AP447" s="74">
        <f t="shared" si="106"/>
        <v>0</v>
      </c>
      <c r="AQ447" s="74">
        <f t="shared" si="106"/>
        <v>0</v>
      </c>
      <c r="AR447" s="74">
        <f t="shared" si="106"/>
        <v>0</v>
      </c>
      <c r="AS447" s="74">
        <f t="shared" si="106"/>
        <v>0</v>
      </c>
      <c r="AT447" s="74">
        <f t="shared" si="106"/>
        <v>0</v>
      </c>
      <c r="AU447" s="74">
        <f t="shared" si="106"/>
        <v>0</v>
      </c>
      <c r="AV447" s="74">
        <f t="shared" si="106"/>
        <v>0</v>
      </c>
      <c r="AW447" s="74">
        <f t="shared" si="106"/>
        <v>0</v>
      </c>
      <c r="AX447" s="74">
        <f t="shared" si="106"/>
        <v>0</v>
      </c>
      <c r="AY447" s="74">
        <f t="shared" si="106"/>
        <v>0</v>
      </c>
      <c r="AZ447" s="74">
        <f t="shared" si="106"/>
        <v>0</v>
      </c>
      <c r="BA447" s="74">
        <f t="shared" si="106"/>
        <v>0</v>
      </c>
      <c r="BB447" s="74">
        <f t="shared" si="106"/>
        <v>0</v>
      </c>
      <c r="BC447" s="74">
        <f t="shared" si="106"/>
        <v>0</v>
      </c>
      <c r="BD447" s="74">
        <f t="shared" si="106"/>
        <v>0</v>
      </c>
      <c r="BE447" s="74">
        <f t="shared" si="106"/>
        <v>0</v>
      </c>
      <c r="CN447" s="70"/>
      <c r="DS447" s="70"/>
    </row>
    <row r="448" spans="1:123" s="74" customFormat="1" ht="24" customHeight="1" x14ac:dyDescent="0.2">
      <c r="A448" s="76"/>
      <c r="C448" s="98" t="s">
        <v>29</v>
      </c>
      <c r="D448" s="1100" t="s">
        <v>144</v>
      </c>
      <c r="E448" s="709"/>
      <c r="F448" s="710"/>
      <c r="G448" s="371"/>
      <c r="H448" s="371"/>
      <c r="I448" s="372"/>
      <c r="J448" s="372"/>
      <c r="K448" s="371"/>
      <c r="L448" s="372"/>
      <c r="M448" s="371"/>
      <c r="N448" s="371"/>
      <c r="O448" s="371"/>
      <c r="P448" s="371"/>
      <c r="Q448" s="371"/>
      <c r="R448" s="371"/>
      <c r="S448" s="371"/>
      <c r="T448" s="371"/>
      <c r="U448" s="371"/>
      <c r="V448" s="371"/>
      <c r="W448" s="372"/>
      <c r="X448" s="372"/>
      <c r="Y448" s="372"/>
      <c r="Z448" s="372"/>
      <c r="AA448" s="372"/>
      <c r="AB448" s="372"/>
      <c r="AC448" s="372"/>
      <c r="AD448" s="372"/>
      <c r="AF448" s="70"/>
      <c r="AG448" s="186" t="s">
        <v>2029</v>
      </c>
      <c r="AH448" s="74">
        <f>COUNTIF(G447:G455,"NS")</f>
        <v>0</v>
      </c>
      <c r="AI448" s="74">
        <f t="shared" ref="AI448:BE448" si="107">COUNTIF(H447:H455,"NS")</f>
        <v>0</v>
      </c>
      <c r="AJ448" s="74">
        <f t="shared" si="107"/>
        <v>0</v>
      </c>
      <c r="AK448" s="74">
        <f t="shared" si="107"/>
        <v>0</v>
      </c>
      <c r="AL448" s="74">
        <f t="shared" si="107"/>
        <v>0</v>
      </c>
      <c r="AM448" s="74">
        <f t="shared" si="107"/>
        <v>0</v>
      </c>
      <c r="AN448" s="74">
        <f t="shared" si="107"/>
        <v>0</v>
      </c>
      <c r="AO448" s="74">
        <f t="shared" si="107"/>
        <v>0</v>
      </c>
      <c r="AP448" s="74">
        <f t="shared" si="107"/>
        <v>0</v>
      </c>
      <c r="AQ448" s="74">
        <f t="shared" si="107"/>
        <v>0</v>
      </c>
      <c r="AR448" s="74">
        <f t="shared" si="107"/>
        <v>0</v>
      </c>
      <c r="AS448" s="74">
        <f t="shared" si="107"/>
        <v>0</v>
      </c>
      <c r="AT448" s="74">
        <f t="shared" si="107"/>
        <v>0</v>
      </c>
      <c r="AU448" s="74">
        <f t="shared" si="107"/>
        <v>0</v>
      </c>
      <c r="AV448" s="74">
        <f t="shared" si="107"/>
        <v>0</v>
      </c>
      <c r="AW448" s="74">
        <f t="shared" si="107"/>
        <v>0</v>
      </c>
      <c r="AX448" s="74">
        <f t="shared" si="107"/>
        <v>0</v>
      </c>
      <c r="AY448" s="74">
        <f t="shared" si="107"/>
        <v>0</v>
      </c>
      <c r="AZ448" s="74">
        <f t="shared" si="107"/>
        <v>0</v>
      </c>
      <c r="BA448" s="74">
        <f t="shared" si="107"/>
        <v>0</v>
      </c>
      <c r="BB448" s="74">
        <f t="shared" si="107"/>
        <v>0</v>
      </c>
      <c r="BC448" s="74">
        <f t="shared" si="107"/>
        <v>0</v>
      </c>
      <c r="BD448" s="74">
        <f t="shared" si="107"/>
        <v>0</v>
      </c>
      <c r="BE448" s="74">
        <f t="shared" si="107"/>
        <v>0</v>
      </c>
      <c r="CN448" s="70"/>
      <c r="DS448" s="70"/>
    </row>
    <row r="449" spans="1:123" s="74" customFormat="1" ht="24" customHeight="1" x14ac:dyDescent="0.2">
      <c r="A449" s="76"/>
      <c r="C449" s="98" t="s">
        <v>30</v>
      </c>
      <c r="D449" s="1100" t="s">
        <v>145</v>
      </c>
      <c r="E449" s="709"/>
      <c r="F449" s="710"/>
      <c r="G449" s="371"/>
      <c r="H449" s="371"/>
      <c r="I449" s="372"/>
      <c r="J449" s="372"/>
      <c r="K449" s="372"/>
      <c r="L449" s="372"/>
      <c r="M449" s="371"/>
      <c r="N449" s="371"/>
      <c r="O449" s="371"/>
      <c r="P449" s="371"/>
      <c r="Q449" s="371"/>
      <c r="R449" s="371"/>
      <c r="S449" s="371"/>
      <c r="T449" s="371"/>
      <c r="U449" s="371"/>
      <c r="V449" s="371"/>
      <c r="W449" s="372"/>
      <c r="X449" s="372"/>
      <c r="Y449" s="372"/>
      <c r="Z449" s="372"/>
      <c r="AA449" s="372"/>
      <c r="AB449" s="372"/>
      <c r="AC449" s="372"/>
      <c r="AD449" s="372"/>
      <c r="AF449" s="70"/>
      <c r="AG449" s="186" t="s">
        <v>2078</v>
      </c>
      <c r="AH449" s="74">
        <f>SUM(G447:G455)</f>
        <v>0</v>
      </c>
      <c r="AI449" s="74">
        <f t="shared" ref="AI449:BE449" si="108">SUM(H447:H455)</f>
        <v>0</v>
      </c>
      <c r="AJ449" s="74">
        <f t="shared" si="108"/>
        <v>0</v>
      </c>
      <c r="AK449" s="74">
        <f t="shared" si="108"/>
        <v>0</v>
      </c>
      <c r="AL449" s="74">
        <f t="shared" si="108"/>
        <v>0</v>
      </c>
      <c r="AM449" s="74">
        <f t="shared" si="108"/>
        <v>0</v>
      </c>
      <c r="AN449" s="74">
        <f t="shared" si="108"/>
        <v>0</v>
      </c>
      <c r="AO449" s="74">
        <f t="shared" si="108"/>
        <v>0</v>
      </c>
      <c r="AP449" s="74">
        <f t="shared" si="108"/>
        <v>0</v>
      </c>
      <c r="AQ449" s="74">
        <f t="shared" si="108"/>
        <v>0</v>
      </c>
      <c r="AR449" s="74">
        <f t="shared" si="108"/>
        <v>0</v>
      </c>
      <c r="AS449" s="74">
        <f t="shared" si="108"/>
        <v>0</v>
      </c>
      <c r="AT449" s="74">
        <f t="shared" si="108"/>
        <v>0</v>
      </c>
      <c r="AU449" s="74">
        <f t="shared" si="108"/>
        <v>0</v>
      </c>
      <c r="AV449" s="74">
        <f t="shared" si="108"/>
        <v>0</v>
      </c>
      <c r="AW449" s="74">
        <f t="shared" si="108"/>
        <v>0</v>
      </c>
      <c r="AX449" s="74">
        <f t="shared" si="108"/>
        <v>0</v>
      </c>
      <c r="AY449" s="74">
        <f t="shared" si="108"/>
        <v>0</v>
      </c>
      <c r="AZ449" s="74">
        <f t="shared" si="108"/>
        <v>0</v>
      </c>
      <c r="BA449" s="74">
        <f t="shared" si="108"/>
        <v>0</v>
      </c>
      <c r="BB449" s="74">
        <f t="shared" si="108"/>
        <v>0</v>
      </c>
      <c r="BC449" s="74">
        <f t="shared" si="108"/>
        <v>0</v>
      </c>
      <c r="BD449" s="74">
        <f t="shared" si="108"/>
        <v>0</v>
      </c>
      <c r="BE449" s="74">
        <f t="shared" si="108"/>
        <v>0</v>
      </c>
      <c r="CN449" s="70"/>
      <c r="DS449" s="70"/>
    </row>
    <row r="450" spans="1:123" s="74" customFormat="1" ht="24" customHeight="1" x14ac:dyDescent="0.2">
      <c r="A450" s="76"/>
      <c r="C450" s="98" t="s">
        <v>31</v>
      </c>
      <c r="D450" s="1100" t="s">
        <v>146</v>
      </c>
      <c r="E450" s="709"/>
      <c r="F450" s="710"/>
      <c r="G450" s="371"/>
      <c r="H450" s="371"/>
      <c r="I450" s="372"/>
      <c r="J450" s="372"/>
      <c r="K450" s="372"/>
      <c r="L450" s="372"/>
      <c r="M450" s="371"/>
      <c r="N450" s="371"/>
      <c r="O450" s="371"/>
      <c r="P450" s="371"/>
      <c r="Q450" s="371"/>
      <c r="R450" s="371"/>
      <c r="S450" s="371"/>
      <c r="T450" s="371"/>
      <c r="U450" s="371"/>
      <c r="V450" s="371"/>
      <c r="W450" s="372"/>
      <c r="X450" s="372"/>
      <c r="Y450" s="372"/>
      <c r="Z450" s="372"/>
      <c r="AA450" s="372"/>
      <c r="AB450" s="372"/>
      <c r="AC450" s="372"/>
      <c r="AD450" s="372"/>
      <c r="AF450" s="70"/>
      <c r="AG450" s="74" t="s">
        <v>2077</v>
      </c>
      <c r="AH450" s="130">
        <f>IF($AG$441=$AH$441,0,
IF(OR(
AND(AH447=0,AH448&gt;0),
AND(AH447="NS",AH449&gt;0),
AND(AH447="NS",AH449=0,AH448=0)),1,
IF(OR(
AND(AH448&gt;=2,AH449&lt;AH447),
AND(AH447="NS",AH449=0,AH448&gt;0),
AH447=AH449),0,1)))</f>
        <v>0</v>
      </c>
      <c r="AI450" s="130">
        <f t="shared" ref="AI450:BE450" si="109">IF($AG$441=$AH$441,0,
IF(OR(
AND(AI447=0,AI448&gt;0),
AND(AI447="NS",AI449&gt;0),
AND(AI447="NS",AI449=0,AI448=0)),1,
IF(OR(
AND(AI448&gt;=2,AI449&lt;AI447),
AND(AI447="NS",AI449=0,AI448&gt;0),
AI447=AI449),0,1)))</f>
        <v>0</v>
      </c>
      <c r="AJ450" s="130">
        <f t="shared" si="109"/>
        <v>0</v>
      </c>
      <c r="AK450" s="130">
        <f t="shared" si="109"/>
        <v>0</v>
      </c>
      <c r="AL450" s="130">
        <f t="shared" si="109"/>
        <v>0</v>
      </c>
      <c r="AM450" s="130">
        <f t="shared" si="109"/>
        <v>0</v>
      </c>
      <c r="AN450" s="130">
        <f t="shared" si="109"/>
        <v>0</v>
      </c>
      <c r="AO450" s="130">
        <f t="shared" si="109"/>
        <v>0</v>
      </c>
      <c r="AP450" s="130">
        <f t="shared" si="109"/>
        <v>0</v>
      </c>
      <c r="AQ450" s="130">
        <f t="shared" si="109"/>
        <v>0</v>
      </c>
      <c r="AR450" s="130">
        <f t="shared" si="109"/>
        <v>0</v>
      </c>
      <c r="AS450" s="130">
        <f t="shared" si="109"/>
        <v>0</v>
      </c>
      <c r="AT450" s="130">
        <f t="shared" si="109"/>
        <v>0</v>
      </c>
      <c r="AU450" s="130">
        <f t="shared" si="109"/>
        <v>0</v>
      </c>
      <c r="AV450" s="130">
        <f t="shared" si="109"/>
        <v>0</v>
      </c>
      <c r="AW450" s="130">
        <f t="shared" si="109"/>
        <v>0</v>
      </c>
      <c r="AX450" s="130">
        <f t="shared" si="109"/>
        <v>0</v>
      </c>
      <c r="AY450" s="130">
        <f t="shared" si="109"/>
        <v>0</v>
      </c>
      <c r="AZ450" s="130">
        <f t="shared" si="109"/>
        <v>0</v>
      </c>
      <c r="BA450" s="130">
        <f t="shared" si="109"/>
        <v>0</v>
      </c>
      <c r="BB450" s="130">
        <f t="shared" si="109"/>
        <v>0</v>
      </c>
      <c r="BC450" s="130">
        <f t="shared" si="109"/>
        <v>0</v>
      </c>
      <c r="BD450" s="130">
        <f t="shared" si="109"/>
        <v>0</v>
      </c>
      <c r="BE450" s="130">
        <f t="shared" si="109"/>
        <v>0</v>
      </c>
      <c r="CN450" s="70"/>
      <c r="DS450" s="70"/>
    </row>
    <row r="451" spans="1:123" s="74" customFormat="1" ht="24" customHeight="1" x14ac:dyDescent="0.2">
      <c r="A451" s="76"/>
      <c r="C451" s="98" t="s">
        <v>32</v>
      </c>
      <c r="D451" s="1100" t="s">
        <v>147</v>
      </c>
      <c r="E451" s="709"/>
      <c r="F451" s="710"/>
      <c r="G451" s="371"/>
      <c r="H451" s="371"/>
      <c r="I451" s="372"/>
      <c r="J451" s="372"/>
      <c r="K451" s="372"/>
      <c r="L451" s="372"/>
      <c r="M451" s="371"/>
      <c r="N451" s="371"/>
      <c r="O451" s="371"/>
      <c r="P451" s="371"/>
      <c r="Q451" s="371"/>
      <c r="R451" s="371"/>
      <c r="S451" s="371"/>
      <c r="T451" s="371"/>
      <c r="U451" s="371"/>
      <c r="V451" s="371"/>
      <c r="W451" s="372"/>
      <c r="X451" s="372"/>
      <c r="Y451" s="372"/>
      <c r="Z451" s="372"/>
      <c r="AA451" s="372"/>
      <c r="AB451" s="372"/>
      <c r="AC451" s="372"/>
      <c r="AD451" s="372"/>
      <c r="AF451" s="70"/>
      <c r="AH451" s="74" t="s">
        <v>2048</v>
      </c>
      <c r="AI451" s="74">
        <f>SUM(AH450,AJ450,AL450,AN450,AP450,AR450,AT450,AV450,AX450,AZ450,BB450,BD450)</f>
        <v>0</v>
      </c>
      <c r="CN451" s="70"/>
      <c r="DS451" s="70"/>
    </row>
    <row r="452" spans="1:123" s="74" customFormat="1" ht="24" customHeight="1" x14ac:dyDescent="0.2">
      <c r="A452" s="76"/>
      <c r="C452" s="98" t="s">
        <v>33</v>
      </c>
      <c r="D452" s="1100" t="s">
        <v>148</v>
      </c>
      <c r="E452" s="709"/>
      <c r="F452" s="710"/>
      <c r="G452" s="371"/>
      <c r="H452" s="371"/>
      <c r="I452" s="372"/>
      <c r="J452" s="372"/>
      <c r="K452" s="372"/>
      <c r="L452" s="372"/>
      <c r="M452" s="371"/>
      <c r="N452" s="371"/>
      <c r="O452" s="371"/>
      <c r="P452" s="371"/>
      <c r="Q452" s="371"/>
      <c r="R452" s="371"/>
      <c r="S452" s="371"/>
      <c r="T452" s="371"/>
      <c r="U452" s="371"/>
      <c r="V452" s="371"/>
      <c r="W452" s="372"/>
      <c r="X452" s="372"/>
      <c r="Y452" s="372"/>
      <c r="Z452" s="372"/>
      <c r="AA452" s="372"/>
      <c r="AB452" s="372"/>
      <c r="AC452" s="372"/>
      <c r="AD452" s="372"/>
      <c r="AF452" s="70"/>
      <c r="AH452" s="74" t="s">
        <v>2049</v>
      </c>
      <c r="AI452" s="74">
        <f>SUM(AI450,AK450,AM450,AO450,AQ450,AS450,AU450,AW450,AY450,BA450,BC450,BF450)</f>
        <v>0</v>
      </c>
      <c r="CN452" s="70"/>
      <c r="DS452" s="70"/>
    </row>
    <row r="453" spans="1:123" s="74" customFormat="1" ht="24" customHeight="1" x14ac:dyDescent="0.2">
      <c r="A453" s="76"/>
      <c r="C453" s="98" t="s">
        <v>34</v>
      </c>
      <c r="D453" s="1100" t="s">
        <v>149</v>
      </c>
      <c r="E453" s="709"/>
      <c r="F453" s="710"/>
      <c r="G453" s="371"/>
      <c r="H453" s="371"/>
      <c r="I453" s="372"/>
      <c r="J453" s="372"/>
      <c r="K453" s="372"/>
      <c r="L453" s="372"/>
      <c r="M453" s="371"/>
      <c r="N453" s="371"/>
      <c r="O453" s="371"/>
      <c r="P453" s="371"/>
      <c r="Q453" s="371"/>
      <c r="R453" s="371"/>
      <c r="S453" s="371"/>
      <c r="T453" s="371"/>
      <c r="U453" s="371"/>
      <c r="V453" s="371"/>
      <c r="W453" s="372"/>
      <c r="X453" s="372"/>
      <c r="Y453" s="372"/>
      <c r="Z453" s="372"/>
      <c r="AA453" s="372"/>
      <c r="AB453" s="372"/>
      <c r="AC453" s="372"/>
      <c r="AD453" s="372"/>
      <c r="AF453" s="70"/>
      <c r="CN453" s="70"/>
      <c r="DS453" s="70"/>
    </row>
    <row r="454" spans="1:123" s="74" customFormat="1" ht="24" customHeight="1" x14ac:dyDescent="0.2">
      <c r="A454" s="76"/>
      <c r="C454" s="98" t="s">
        <v>35</v>
      </c>
      <c r="D454" s="1100" t="s">
        <v>150</v>
      </c>
      <c r="E454" s="709"/>
      <c r="F454" s="710"/>
      <c r="G454" s="371"/>
      <c r="H454" s="371"/>
      <c r="I454" s="372"/>
      <c r="J454" s="372"/>
      <c r="K454" s="372"/>
      <c r="L454" s="372"/>
      <c r="M454" s="371"/>
      <c r="N454" s="371"/>
      <c r="O454" s="371"/>
      <c r="P454" s="371"/>
      <c r="Q454" s="371"/>
      <c r="R454" s="371"/>
      <c r="S454" s="371"/>
      <c r="T454" s="371"/>
      <c r="U454" s="371"/>
      <c r="V454" s="371"/>
      <c r="W454" s="372"/>
      <c r="X454" s="372"/>
      <c r="Y454" s="372"/>
      <c r="Z454" s="372"/>
      <c r="AA454" s="372"/>
      <c r="AB454" s="372"/>
      <c r="AC454" s="372"/>
      <c r="AD454" s="372"/>
      <c r="AF454" s="70"/>
      <c r="CN454" s="70"/>
      <c r="DS454" s="70"/>
    </row>
    <row r="455" spans="1:123" s="74" customFormat="1" ht="24" customHeight="1" x14ac:dyDescent="0.2">
      <c r="A455" s="76"/>
      <c r="C455" s="98" t="s">
        <v>36</v>
      </c>
      <c r="D455" s="1100" t="s">
        <v>151</v>
      </c>
      <c r="E455" s="709"/>
      <c r="F455" s="710"/>
      <c r="G455" s="371"/>
      <c r="H455" s="371"/>
      <c r="I455" s="372"/>
      <c r="J455" s="372"/>
      <c r="K455" s="372"/>
      <c r="L455" s="372"/>
      <c r="M455" s="371"/>
      <c r="N455" s="371"/>
      <c r="O455" s="371"/>
      <c r="P455" s="371"/>
      <c r="Q455" s="371"/>
      <c r="R455" s="371"/>
      <c r="S455" s="371"/>
      <c r="T455" s="371"/>
      <c r="U455" s="371"/>
      <c r="V455" s="371"/>
      <c r="W455" s="372"/>
      <c r="X455" s="372"/>
      <c r="Y455" s="372"/>
      <c r="Z455" s="372"/>
      <c r="AA455" s="372"/>
      <c r="AB455" s="372"/>
      <c r="AC455" s="372"/>
      <c r="AD455" s="372"/>
      <c r="AF455" s="70"/>
      <c r="CN455" s="70"/>
      <c r="DS455" s="70"/>
    </row>
    <row r="456" spans="1:123" s="74" customFormat="1" ht="15" customHeight="1" x14ac:dyDescent="0.2">
      <c r="A456" s="76"/>
      <c r="F456" s="99" t="s">
        <v>84</v>
      </c>
      <c r="G456" s="383">
        <f>IF(AND(SUM(G447:G455)=0,COUNTIF(G447:G455,"NS")&gt;0),"NS",SUM(G447:G455))</f>
        <v>0</v>
      </c>
      <c r="H456" s="383">
        <f t="shared" ref="H456:AD456" si="110">IF(AND(SUM(H447:H455)=0,COUNTIF(H447:H455,"NS")&gt;0),"NS",SUM(H447:H455))</f>
        <v>0</v>
      </c>
      <c r="I456" s="383">
        <f t="shared" si="110"/>
        <v>0</v>
      </c>
      <c r="J456" s="383">
        <f t="shared" si="110"/>
        <v>0</v>
      </c>
      <c r="K456" s="383">
        <f t="shared" si="110"/>
        <v>0</v>
      </c>
      <c r="L456" s="383">
        <f t="shared" si="110"/>
        <v>0</v>
      </c>
      <c r="M456" s="383">
        <f t="shared" si="110"/>
        <v>0</v>
      </c>
      <c r="N456" s="383">
        <f t="shared" si="110"/>
        <v>0</v>
      </c>
      <c r="O456" s="383">
        <f t="shared" si="110"/>
        <v>0</v>
      </c>
      <c r="P456" s="383">
        <f t="shared" si="110"/>
        <v>0</v>
      </c>
      <c r="Q456" s="383">
        <f t="shared" si="110"/>
        <v>0</v>
      </c>
      <c r="R456" s="383">
        <f t="shared" si="110"/>
        <v>0</v>
      </c>
      <c r="S456" s="383">
        <f t="shared" si="110"/>
        <v>0</v>
      </c>
      <c r="T456" s="383">
        <f t="shared" si="110"/>
        <v>0</v>
      </c>
      <c r="U456" s="383">
        <f t="shared" si="110"/>
        <v>0</v>
      </c>
      <c r="V456" s="383">
        <f t="shared" si="110"/>
        <v>0</v>
      </c>
      <c r="W456" s="383">
        <f t="shared" si="110"/>
        <v>0</v>
      </c>
      <c r="X456" s="383">
        <f t="shared" si="110"/>
        <v>0</v>
      </c>
      <c r="Y456" s="383">
        <f t="shared" si="110"/>
        <v>0</v>
      </c>
      <c r="Z456" s="383">
        <f t="shared" si="110"/>
        <v>0</v>
      </c>
      <c r="AA456" s="383">
        <f t="shared" si="110"/>
        <v>0</v>
      </c>
      <c r="AB456" s="383">
        <f t="shared" si="110"/>
        <v>0</v>
      </c>
      <c r="AC456" s="383">
        <f t="shared" si="110"/>
        <v>0</v>
      </c>
      <c r="AD456" s="383">
        <f t="shared" si="110"/>
        <v>0</v>
      </c>
      <c r="AF456" s="70"/>
      <c r="CN456" s="70"/>
      <c r="DS456" s="70"/>
    </row>
    <row r="457" spans="1:123" s="74" customFormat="1" ht="15" customHeight="1" x14ac:dyDescent="0.2">
      <c r="A457" s="76"/>
      <c r="B457" s="536" t="str">
        <f>IF(AI442=0,"","Error: Debe completar toda la información requerida.")</f>
        <v/>
      </c>
      <c r="C457" s="536"/>
      <c r="D457" s="536"/>
      <c r="E457" s="536"/>
      <c r="F457" s="536"/>
      <c r="G457" s="536"/>
      <c r="H457" s="536"/>
      <c r="I457" s="536"/>
      <c r="J457" s="536"/>
      <c r="K457" s="536"/>
      <c r="L457" s="536"/>
      <c r="M457" s="536"/>
      <c r="N457" s="536"/>
      <c r="O457" s="536"/>
      <c r="P457" s="536"/>
      <c r="Q457" s="536"/>
      <c r="R457" s="536"/>
      <c r="S457" s="536"/>
      <c r="T457" s="536"/>
      <c r="U457" s="536"/>
      <c r="V457" s="536"/>
      <c r="W457" s="536"/>
      <c r="X457" s="536"/>
      <c r="Y457" s="536"/>
      <c r="Z457" s="536"/>
      <c r="AA457" s="536"/>
      <c r="AB457" s="536"/>
      <c r="AC457" s="536"/>
      <c r="AD457" s="536"/>
      <c r="AF457" s="70"/>
      <c r="CN457" s="70"/>
      <c r="DS457" s="70"/>
    </row>
    <row r="458" spans="1:123" s="74" customFormat="1" ht="15" customHeight="1" x14ac:dyDescent="0.2">
      <c r="A458" s="76"/>
      <c r="B458" s="511" t="str">
        <f>IF(AI451&lt;&gt;0,"Error: Verificar el desagregado de hombres respecto a lo registrado en la P11","")</f>
        <v/>
      </c>
      <c r="C458" s="511"/>
      <c r="D458" s="511"/>
      <c r="E458" s="511"/>
      <c r="F458" s="511"/>
      <c r="G458" s="511"/>
      <c r="H458" s="511"/>
      <c r="I458" s="511"/>
      <c r="J458" s="511"/>
      <c r="K458" s="511"/>
      <c r="L458" s="511"/>
      <c r="M458" s="511"/>
      <c r="N458" s="511"/>
      <c r="O458" s="511"/>
      <c r="P458" s="511"/>
      <c r="Q458" s="511"/>
      <c r="R458" s="511"/>
      <c r="S458" s="511"/>
      <c r="T458" s="511"/>
      <c r="U458" s="511"/>
      <c r="V458" s="511"/>
      <c r="W458" s="511"/>
      <c r="X458" s="511"/>
      <c r="Y458" s="511"/>
      <c r="Z458" s="511"/>
      <c r="AA458" s="511"/>
      <c r="AB458" s="511"/>
      <c r="AC458" s="511"/>
      <c r="AD458" s="511"/>
      <c r="AF458" s="70"/>
      <c r="CN458" s="70"/>
      <c r="DS458" s="70"/>
    </row>
    <row r="459" spans="1:123" s="74" customFormat="1" ht="15" customHeight="1" x14ac:dyDescent="0.2">
      <c r="A459" s="76"/>
      <c r="B459" s="511" t="str">
        <f>IF(AI452&lt;&gt;0,"Error: Verificar el desagregado de mujeres respecto a lo registrado en la P11","")</f>
        <v/>
      </c>
      <c r="C459" s="511"/>
      <c r="D459" s="511"/>
      <c r="E459" s="511"/>
      <c r="F459" s="511"/>
      <c r="G459" s="511"/>
      <c r="H459" s="511"/>
      <c r="I459" s="511"/>
      <c r="J459" s="511"/>
      <c r="K459" s="511"/>
      <c r="L459" s="511"/>
      <c r="M459" s="511"/>
      <c r="N459" s="511"/>
      <c r="O459" s="511"/>
      <c r="P459" s="511"/>
      <c r="Q459" s="511"/>
      <c r="R459" s="511"/>
      <c r="S459" s="511"/>
      <c r="T459" s="511"/>
      <c r="U459" s="511"/>
      <c r="V459" s="511"/>
      <c r="W459" s="511"/>
      <c r="X459" s="511"/>
      <c r="Y459" s="511"/>
      <c r="Z459" s="511"/>
      <c r="AA459" s="511"/>
      <c r="AB459" s="511"/>
      <c r="AC459" s="511"/>
      <c r="AD459" s="511"/>
      <c r="AF459" s="70"/>
      <c r="CN459" s="70"/>
      <c r="DS459" s="70"/>
    </row>
    <row r="460" spans="1:123" s="74" customFormat="1" ht="24" customHeight="1" x14ac:dyDescent="0.2">
      <c r="A460" s="36" t="s">
        <v>141</v>
      </c>
      <c r="B460" s="636" t="s">
        <v>1435</v>
      </c>
      <c r="C460" s="636"/>
      <c r="D460" s="636"/>
      <c r="E460" s="636"/>
      <c r="F460" s="636"/>
      <c r="G460" s="636"/>
      <c r="H460" s="636"/>
      <c r="I460" s="636"/>
      <c r="J460" s="636"/>
      <c r="K460" s="636"/>
      <c r="L460" s="636"/>
      <c r="M460" s="636"/>
      <c r="N460" s="636"/>
      <c r="O460" s="636"/>
      <c r="P460" s="636"/>
      <c r="Q460" s="636"/>
      <c r="R460" s="636"/>
      <c r="S460" s="636"/>
      <c r="T460" s="636"/>
      <c r="U460" s="636"/>
      <c r="V460" s="636"/>
      <c r="W460" s="636"/>
      <c r="X460" s="636"/>
      <c r="Y460" s="636"/>
      <c r="Z460" s="636"/>
      <c r="AA460" s="636"/>
      <c r="AB460" s="636"/>
      <c r="AC460" s="636"/>
      <c r="AD460" s="636"/>
      <c r="AF460" s="70"/>
      <c r="AG460" s="74" t="s">
        <v>2032</v>
      </c>
      <c r="AH460" s="74" t="s">
        <v>2072</v>
      </c>
      <c r="AI460" s="74" t="s">
        <v>2073</v>
      </c>
      <c r="AJ460" s="74" t="s">
        <v>2045</v>
      </c>
      <c r="AK460" s="74" t="s">
        <v>2074</v>
      </c>
      <c r="AL460" s="74" t="s">
        <v>2075</v>
      </c>
      <c r="CN460" s="70"/>
      <c r="DS460" s="70"/>
    </row>
    <row r="461" spans="1:123" s="74" customFormat="1" ht="15" customHeight="1" x14ac:dyDescent="0.2">
      <c r="A461" s="76"/>
      <c r="C461" s="606" t="s">
        <v>1864</v>
      </c>
      <c r="D461" s="606"/>
      <c r="E461" s="606"/>
      <c r="F461" s="606"/>
      <c r="G461" s="606"/>
      <c r="H461" s="606"/>
      <c r="I461" s="606"/>
      <c r="J461" s="606"/>
      <c r="K461" s="606"/>
      <c r="L461" s="606"/>
      <c r="M461" s="606"/>
      <c r="N461" s="606"/>
      <c r="O461" s="606"/>
      <c r="P461" s="606"/>
      <c r="Q461" s="606"/>
      <c r="R461" s="606"/>
      <c r="S461" s="606"/>
      <c r="T461" s="606"/>
      <c r="U461" s="606"/>
      <c r="V461" s="606"/>
      <c r="W461" s="606"/>
      <c r="X461" s="606"/>
      <c r="Y461" s="606"/>
      <c r="Z461" s="606"/>
      <c r="AA461" s="606"/>
      <c r="AB461" s="606"/>
      <c r="AC461" s="606"/>
      <c r="AD461" s="606"/>
      <c r="AF461" s="70"/>
      <c r="AG461" s="74">
        <f>COUNTBLANK(G467:AD482)</f>
        <v>384</v>
      </c>
      <c r="AH461" s="74">
        <v>384</v>
      </c>
      <c r="AI461" s="74">
        <v>0</v>
      </c>
      <c r="AJ461" s="74">
        <f>COUNTBLANK(G467:AD467)</f>
        <v>24</v>
      </c>
      <c r="AK461" s="74">
        <v>24</v>
      </c>
      <c r="AL461" s="74">
        <v>0</v>
      </c>
      <c r="CN461" s="70"/>
      <c r="DS461" s="70"/>
    </row>
    <row r="462" spans="1:123" s="74" customFormat="1" ht="15" customHeight="1" x14ac:dyDescent="0.2">
      <c r="A462" s="76"/>
      <c r="AF462" s="70"/>
      <c r="AG462" s="74" t="s">
        <v>2076</v>
      </c>
      <c r="AI462" s="74">
        <f>IF(OR(AG461=AH461,AG461=AI461),0,1)</f>
        <v>0</v>
      </c>
      <c r="CN462" s="70"/>
      <c r="DS462" s="70"/>
    </row>
    <row r="463" spans="1:123" s="74" customFormat="1" ht="15" customHeight="1" x14ac:dyDescent="0.2">
      <c r="A463" s="76"/>
      <c r="C463" s="608" t="s">
        <v>153</v>
      </c>
      <c r="D463" s="608"/>
      <c r="E463" s="608"/>
      <c r="F463" s="608"/>
      <c r="G463" s="608" t="s">
        <v>1118</v>
      </c>
      <c r="H463" s="608"/>
      <c r="I463" s="608"/>
      <c r="J463" s="608"/>
      <c r="K463" s="608"/>
      <c r="L463" s="608"/>
      <c r="M463" s="608"/>
      <c r="N463" s="608"/>
      <c r="O463" s="608"/>
      <c r="P463" s="608"/>
      <c r="Q463" s="608"/>
      <c r="R463" s="608"/>
      <c r="S463" s="608"/>
      <c r="T463" s="608"/>
      <c r="U463" s="608"/>
      <c r="V463" s="608"/>
      <c r="W463" s="608"/>
      <c r="X463" s="608"/>
      <c r="Y463" s="608"/>
      <c r="Z463" s="608"/>
      <c r="AA463" s="608"/>
      <c r="AB463" s="608"/>
      <c r="AC463" s="608"/>
      <c r="AD463" s="608"/>
      <c r="AF463" s="70"/>
      <c r="CN463" s="70"/>
      <c r="DS463" s="70"/>
    </row>
    <row r="464" spans="1:123" s="74" customFormat="1" ht="15" customHeight="1" x14ac:dyDescent="0.2">
      <c r="A464" s="76"/>
      <c r="C464" s="608"/>
      <c r="D464" s="608"/>
      <c r="E464" s="608"/>
      <c r="F464" s="608"/>
      <c r="G464" s="899" t="s">
        <v>126</v>
      </c>
      <c r="H464" s="900"/>
      <c r="I464" s="826" t="s">
        <v>127</v>
      </c>
      <c r="J464" s="827"/>
      <c r="K464" s="827"/>
      <c r="L464" s="827"/>
      <c r="M464" s="827"/>
      <c r="N464" s="827"/>
      <c r="O464" s="827"/>
      <c r="P464" s="827"/>
      <c r="Q464" s="827"/>
      <c r="R464" s="827"/>
      <c r="S464" s="827"/>
      <c r="T464" s="827"/>
      <c r="U464" s="827"/>
      <c r="V464" s="828"/>
      <c r="W464" s="869" t="s">
        <v>128</v>
      </c>
      <c r="X464" s="869"/>
      <c r="Y464" s="869"/>
      <c r="Z464" s="869"/>
      <c r="AA464" s="869"/>
      <c r="AB464" s="869"/>
      <c r="AC464" s="854" t="s">
        <v>129</v>
      </c>
      <c r="AD464" s="854"/>
      <c r="AF464" s="70"/>
      <c r="CN464" s="70"/>
      <c r="DS464" s="70"/>
    </row>
    <row r="465" spans="1:123" s="74" customFormat="1" ht="72" customHeight="1" x14ac:dyDescent="0.2">
      <c r="A465" s="76"/>
      <c r="C465" s="608"/>
      <c r="D465" s="608"/>
      <c r="E465" s="608"/>
      <c r="F465" s="608"/>
      <c r="G465" s="901"/>
      <c r="H465" s="902"/>
      <c r="I465" s="667" t="s">
        <v>130</v>
      </c>
      <c r="J465" s="818"/>
      <c r="K465" s="667" t="s">
        <v>131</v>
      </c>
      <c r="L465" s="818"/>
      <c r="M465" s="667" t="s">
        <v>132</v>
      </c>
      <c r="N465" s="818"/>
      <c r="O465" s="667" t="s">
        <v>133</v>
      </c>
      <c r="P465" s="818"/>
      <c r="Q465" s="667" t="s">
        <v>134</v>
      </c>
      <c r="R465" s="818"/>
      <c r="S465" s="667" t="s">
        <v>135</v>
      </c>
      <c r="T465" s="818"/>
      <c r="U465" s="667" t="s">
        <v>136</v>
      </c>
      <c r="V465" s="818"/>
      <c r="W465" s="667" t="s">
        <v>137</v>
      </c>
      <c r="X465" s="818"/>
      <c r="Y465" s="667" t="s">
        <v>1468</v>
      </c>
      <c r="Z465" s="818"/>
      <c r="AA465" s="667" t="s">
        <v>139</v>
      </c>
      <c r="AB465" s="818"/>
      <c r="AC465" s="854"/>
      <c r="AD465" s="854"/>
      <c r="AF465" s="70"/>
      <c r="CN465" s="70"/>
      <c r="DS465" s="70"/>
    </row>
    <row r="466" spans="1:123" s="74" customFormat="1" ht="43.5" customHeight="1" x14ac:dyDescent="0.2">
      <c r="A466" s="76"/>
      <c r="C466" s="608"/>
      <c r="D466" s="608"/>
      <c r="E466" s="608"/>
      <c r="F466" s="608"/>
      <c r="G466" s="102" t="s">
        <v>81</v>
      </c>
      <c r="H466" s="102" t="s">
        <v>82</v>
      </c>
      <c r="I466" s="102" t="s">
        <v>81</v>
      </c>
      <c r="J466" s="102" t="s">
        <v>82</v>
      </c>
      <c r="K466" s="102" t="s">
        <v>81</v>
      </c>
      <c r="L466" s="102" t="s">
        <v>82</v>
      </c>
      <c r="M466" s="102" t="s">
        <v>81</v>
      </c>
      <c r="N466" s="102" t="s">
        <v>82</v>
      </c>
      <c r="O466" s="102" t="s">
        <v>81</v>
      </c>
      <c r="P466" s="102" t="s">
        <v>82</v>
      </c>
      <c r="Q466" s="102" t="s">
        <v>81</v>
      </c>
      <c r="R466" s="102" t="s">
        <v>82</v>
      </c>
      <c r="S466" s="102" t="s">
        <v>81</v>
      </c>
      <c r="T466" s="102" t="s">
        <v>82</v>
      </c>
      <c r="U466" s="102" t="s">
        <v>81</v>
      </c>
      <c r="V466" s="102" t="s">
        <v>82</v>
      </c>
      <c r="W466" s="102" t="s">
        <v>81</v>
      </c>
      <c r="X466" s="102" t="s">
        <v>82</v>
      </c>
      <c r="Y466" s="102" t="s">
        <v>81</v>
      </c>
      <c r="Z466" s="102" t="s">
        <v>82</v>
      </c>
      <c r="AA466" s="102" t="s">
        <v>81</v>
      </c>
      <c r="AB466" s="102" t="s">
        <v>82</v>
      </c>
      <c r="AC466" s="102" t="s">
        <v>81</v>
      </c>
      <c r="AD466" s="102" t="s">
        <v>82</v>
      </c>
      <c r="AF466" s="70"/>
      <c r="AG466" s="186"/>
      <c r="AH466" s="248" t="s">
        <v>81</v>
      </c>
      <c r="AI466" s="248" t="s">
        <v>82</v>
      </c>
      <c r="AJ466" s="248" t="s">
        <v>81</v>
      </c>
      <c r="AK466" s="248" t="s">
        <v>82</v>
      </c>
      <c r="AL466" s="248" t="s">
        <v>81</v>
      </c>
      <c r="AM466" s="248" t="s">
        <v>82</v>
      </c>
      <c r="AN466" s="248" t="s">
        <v>81</v>
      </c>
      <c r="AO466" s="248" t="s">
        <v>82</v>
      </c>
      <c r="AP466" s="248" t="s">
        <v>81</v>
      </c>
      <c r="AQ466" s="248" t="s">
        <v>82</v>
      </c>
      <c r="AR466" s="248" t="s">
        <v>81</v>
      </c>
      <c r="AS466" s="248" t="s">
        <v>82</v>
      </c>
      <c r="AT466" s="248" t="s">
        <v>81</v>
      </c>
      <c r="AU466" s="248" t="s">
        <v>82</v>
      </c>
      <c r="AV466" s="248" t="s">
        <v>81</v>
      </c>
      <c r="AW466" s="248" t="s">
        <v>82</v>
      </c>
      <c r="AX466" s="248" t="s">
        <v>81</v>
      </c>
      <c r="AY466" s="248" t="s">
        <v>82</v>
      </c>
      <c r="AZ466" s="248" t="s">
        <v>81</v>
      </c>
      <c r="BA466" s="248" t="s">
        <v>82</v>
      </c>
      <c r="BB466" s="248" t="s">
        <v>81</v>
      </c>
      <c r="BC466" s="248" t="s">
        <v>82</v>
      </c>
      <c r="BD466" s="248" t="s">
        <v>81</v>
      </c>
      <c r="BE466" s="248" t="s">
        <v>82</v>
      </c>
      <c r="CN466" s="70"/>
      <c r="DS466" s="70"/>
    </row>
    <row r="467" spans="1:123" s="74" customFormat="1" ht="15" customHeight="1" x14ac:dyDescent="0.2">
      <c r="A467" s="76"/>
      <c r="C467" s="85" t="s">
        <v>28</v>
      </c>
      <c r="D467" s="678" t="s">
        <v>154</v>
      </c>
      <c r="E467" s="678"/>
      <c r="F467" s="678"/>
      <c r="G467" s="371"/>
      <c r="H467" s="371"/>
      <c r="I467" s="372"/>
      <c r="J467" s="372"/>
      <c r="K467" s="372"/>
      <c r="L467" s="372"/>
      <c r="M467" s="371"/>
      <c r="N467" s="371"/>
      <c r="O467" s="371"/>
      <c r="P467" s="371"/>
      <c r="Q467" s="371"/>
      <c r="R467" s="371"/>
      <c r="S467" s="371"/>
      <c r="T467" s="371"/>
      <c r="U467" s="371"/>
      <c r="V467" s="371"/>
      <c r="W467" s="372"/>
      <c r="X467" s="372"/>
      <c r="Y467" s="372"/>
      <c r="Z467" s="372"/>
      <c r="AA467" s="372"/>
      <c r="AB467" s="372"/>
      <c r="AC467" s="372"/>
      <c r="AD467" s="372"/>
      <c r="AF467" s="70"/>
      <c r="AG467" s="186" t="s">
        <v>2104</v>
      </c>
      <c r="AH467" s="74">
        <f>G436</f>
        <v>0</v>
      </c>
      <c r="AI467" s="74">
        <f t="shared" ref="AI467:BE467" si="111">H436</f>
        <v>0</v>
      </c>
      <c r="AJ467" s="74">
        <f t="shared" si="111"/>
        <v>0</v>
      </c>
      <c r="AK467" s="74">
        <f t="shared" si="111"/>
        <v>0</v>
      </c>
      <c r="AL467" s="74">
        <f t="shared" si="111"/>
        <v>0</v>
      </c>
      <c r="AM467" s="74">
        <f t="shared" si="111"/>
        <v>0</v>
      </c>
      <c r="AN467" s="74">
        <f t="shared" si="111"/>
        <v>0</v>
      </c>
      <c r="AO467" s="74">
        <f t="shared" si="111"/>
        <v>0</v>
      </c>
      <c r="AP467" s="74">
        <f t="shared" si="111"/>
        <v>0</v>
      </c>
      <c r="AQ467" s="74">
        <f t="shared" si="111"/>
        <v>0</v>
      </c>
      <c r="AR467" s="74">
        <f t="shared" si="111"/>
        <v>0</v>
      </c>
      <c r="AS467" s="74">
        <f t="shared" si="111"/>
        <v>0</v>
      </c>
      <c r="AT467" s="74">
        <f t="shared" si="111"/>
        <v>0</v>
      </c>
      <c r="AU467" s="74">
        <f t="shared" si="111"/>
        <v>0</v>
      </c>
      <c r="AV467" s="74">
        <f t="shared" si="111"/>
        <v>0</v>
      </c>
      <c r="AW467" s="74">
        <f t="shared" si="111"/>
        <v>0</v>
      </c>
      <c r="AX467" s="74">
        <f t="shared" si="111"/>
        <v>0</v>
      </c>
      <c r="AY467" s="74">
        <f t="shared" si="111"/>
        <v>0</v>
      </c>
      <c r="AZ467" s="74">
        <f t="shared" si="111"/>
        <v>0</v>
      </c>
      <c r="BA467" s="74">
        <f t="shared" si="111"/>
        <v>0</v>
      </c>
      <c r="BB467" s="74">
        <f t="shared" si="111"/>
        <v>0</v>
      </c>
      <c r="BC467" s="74">
        <f t="shared" si="111"/>
        <v>0</v>
      </c>
      <c r="BD467" s="74">
        <f t="shared" si="111"/>
        <v>0</v>
      </c>
      <c r="BE467" s="74">
        <f t="shared" si="111"/>
        <v>0</v>
      </c>
      <c r="CN467" s="70"/>
      <c r="DS467" s="70"/>
    </row>
    <row r="468" spans="1:123" s="74" customFormat="1" ht="24" customHeight="1" x14ac:dyDescent="0.2">
      <c r="A468" s="76"/>
      <c r="C468" s="98" t="s">
        <v>29</v>
      </c>
      <c r="D468" s="678" t="s">
        <v>155</v>
      </c>
      <c r="E468" s="678"/>
      <c r="F468" s="678"/>
      <c r="G468" s="371"/>
      <c r="H468" s="371"/>
      <c r="I468" s="372"/>
      <c r="J468" s="372"/>
      <c r="K468" s="372"/>
      <c r="L468" s="372"/>
      <c r="M468" s="371"/>
      <c r="N468" s="371"/>
      <c r="O468" s="371"/>
      <c r="P468" s="371"/>
      <c r="Q468" s="371"/>
      <c r="R468" s="371"/>
      <c r="S468" s="371"/>
      <c r="T468" s="371"/>
      <c r="U468" s="371"/>
      <c r="V468" s="371"/>
      <c r="W468" s="372"/>
      <c r="X468" s="372"/>
      <c r="Y468" s="372"/>
      <c r="Z468" s="372"/>
      <c r="AA468" s="372"/>
      <c r="AB468" s="372"/>
      <c r="AC468" s="372"/>
      <c r="AD468" s="372"/>
      <c r="AF468" s="70"/>
      <c r="AG468" s="186" t="s">
        <v>2029</v>
      </c>
      <c r="AH468" s="74">
        <f>COUNTIF(G467:G482,"NS")</f>
        <v>0</v>
      </c>
      <c r="AI468" s="74">
        <f t="shared" ref="AI468:BE468" si="112">COUNTIF(H467:H482,"NS")</f>
        <v>0</v>
      </c>
      <c r="AJ468" s="74">
        <f t="shared" si="112"/>
        <v>0</v>
      </c>
      <c r="AK468" s="74">
        <f t="shared" si="112"/>
        <v>0</v>
      </c>
      <c r="AL468" s="74">
        <f t="shared" si="112"/>
        <v>0</v>
      </c>
      <c r="AM468" s="74">
        <f t="shared" si="112"/>
        <v>0</v>
      </c>
      <c r="AN468" s="74">
        <f t="shared" si="112"/>
        <v>0</v>
      </c>
      <c r="AO468" s="74">
        <f t="shared" si="112"/>
        <v>0</v>
      </c>
      <c r="AP468" s="74">
        <f t="shared" si="112"/>
        <v>0</v>
      </c>
      <c r="AQ468" s="74">
        <f t="shared" si="112"/>
        <v>0</v>
      </c>
      <c r="AR468" s="74">
        <f t="shared" si="112"/>
        <v>0</v>
      </c>
      <c r="AS468" s="74">
        <f t="shared" si="112"/>
        <v>0</v>
      </c>
      <c r="AT468" s="74">
        <f t="shared" si="112"/>
        <v>0</v>
      </c>
      <c r="AU468" s="74">
        <f t="shared" si="112"/>
        <v>0</v>
      </c>
      <c r="AV468" s="74">
        <f t="shared" si="112"/>
        <v>0</v>
      </c>
      <c r="AW468" s="74">
        <f t="shared" si="112"/>
        <v>0</v>
      </c>
      <c r="AX468" s="74">
        <f t="shared" si="112"/>
        <v>0</v>
      </c>
      <c r="AY468" s="74">
        <f t="shared" si="112"/>
        <v>0</v>
      </c>
      <c r="AZ468" s="74">
        <f t="shared" si="112"/>
        <v>0</v>
      </c>
      <c r="BA468" s="74">
        <f t="shared" si="112"/>
        <v>0</v>
      </c>
      <c r="BB468" s="74">
        <f t="shared" si="112"/>
        <v>0</v>
      </c>
      <c r="BC468" s="74">
        <f t="shared" si="112"/>
        <v>0</v>
      </c>
      <c r="BD468" s="74">
        <f t="shared" si="112"/>
        <v>0</v>
      </c>
      <c r="BE468" s="74">
        <f t="shared" si="112"/>
        <v>0</v>
      </c>
      <c r="CN468" s="70"/>
      <c r="DS468" s="70"/>
    </row>
    <row r="469" spans="1:123" s="74" customFormat="1" ht="36" customHeight="1" x14ac:dyDescent="0.2">
      <c r="A469" s="76"/>
      <c r="C469" s="98" t="s">
        <v>30</v>
      </c>
      <c r="D469" s="678" t="s">
        <v>156</v>
      </c>
      <c r="E469" s="678"/>
      <c r="F469" s="678"/>
      <c r="G469" s="371"/>
      <c r="H469" s="371"/>
      <c r="I469" s="372"/>
      <c r="J469" s="372"/>
      <c r="K469" s="372"/>
      <c r="L469" s="372"/>
      <c r="M469" s="371"/>
      <c r="N469" s="371"/>
      <c r="O469" s="371"/>
      <c r="P469" s="371"/>
      <c r="Q469" s="371"/>
      <c r="R469" s="371"/>
      <c r="S469" s="371"/>
      <c r="T469" s="371"/>
      <c r="U469" s="371"/>
      <c r="V469" s="371"/>
      <c r="W469" s="372"/>
      <c r="X469" s="372"/>
      <c r="Y469" s="372"/>
      <c r="Z469" s="372"/>
      <c r="AA469" s="372"/>
      <c r="AB469" s="372"/>
      <c r="AC469" s="372"/>
      <c r="AD469" s="372"/>
      <c r="AF469" s="70"/>
      <c r="AG469" s="186" t="s">
        <v>2078</v>
      </c>
      <c r="AH469" s="74">
        <f>SUM(G467:G482)</f>
        <v>0</v>
      </c>
      <c r="AI469" s="74">
        <f t="shared" ref="AI469:BE469" si="113">SUM(H467:H482)</f>
        <v>0</v>
      </c>
      <c r="AJ469" s="74">
        <f t="shared" si="113"/>
        <v>0</v>
      </c>
      <c r="AK469" s="74">
        <f t="shared" si="113"/>
        <v>0</v>
      </c>
      <c r="AL469" s="74">
        <f t="shared" si="113"/>
        <v>0</v>
      </c>
      <c r="AM469" s="74">
        <f t="shared" si="113"/>
        <v>0</v>
      </c>
      <c r="AN469" s="74">
        <f t="shared" si="113"/>
        <v>0</v>
      </c>
      <c r="AO469" s="74">
        <f t="shared" si="113"/>
        <v>0</v>
      </c>
      <c r="AP469" s="74">
        <f t="shared" si="113"/>
        <v>0</v>
      </c>
      <c r="AQ469" s="74">
        <f t="shared" si="113"/>
        <v>0</v>
      </c>
      <c r="AR469" s="74">
        <f t="shared" si="113"/>
        <v>0</v>
      </c>
      <c r="AS469" s="74">
        <f t="shared" si="113"/>
        <v>0</v>
      </c>
      <c r="AT469" s="74">
        <f t="shared" si="113"/>
        <v>0</v>
      </c>
      <c r="AU469" s="74">
        <f t="shared" si="113"/>
        <v>0</v>
      </c>
      <c r="AV469" s="74">
        <f t="shared" si="113"/>
        <v>0</v>
      </c>
      <c r="AW469" s="74">
        <f t="shared" si="113"/>
        <v>0</v>
      </c>
      <c r="AX469" s="74">
        <f t="shared" si="113"/>
        <v>0</v>
      </c>
      <c r="AY469" s="74">
        <f t="shared" si="113"/>
        <v>0</v>
      </c>
      <c r="AZ469" s="74">
        <f t="shared" si="113"/>
        <v>0</v>
      </c>
      <c r="BA469" s="74">
        <f t="shared" si="113"/>
        <v>0</v>
      </c>
      <c r="BB469" s="74">
        <f t="shared" si="113"/>
        <v>0</v>
      </c>
      <c r="BC469" s="74">
        <f t="shared" si="113"/>
        <v>0</v>
      </c>
      <c r="BD469" s="74">
        <f t="shared" si="113"/>
        <v>0</v>
      </c>
      <c r="BE469" s="74">
        <f t="shared" si="113"/>
        <v>0</v>
      </c>
      <c r="CN469" s="70"/>
      <c r="DS469" s="70"/>
    </row>
    <row r="470" spans="1:123" s="74" customFormat="1" ht="36" customHeight="1" x14ac:dyDescent="0.2">
      <c r="A470" s="76"/>
      <c r="C470" s="98" t="s">
        <v>31</v>
      </c>
      <c r="D470" s="678" t="s">
        <v>157</v>
      </c>
      <c r="E470" s="678"/>
      <c r="F470" s="678"/>
      <c r="G470" s="371"/>
      <c r="H470" s="371"/>
      <c r="I470" s="372"/>
      <c r="J470" s="372"/>
      <c r="K470" s="372"/>
      <c r="L470" s="372"/>
      <c r="M470" s="371"/>
      <c r="N470" s="371"/>
      <c r="O470" s="371"/>
      <c r="P470" s="371"/>
      <c r="Q470" s="371"/>
      <c r="R470" s="371"/>
      <c r="S470" s="371"/>
      <c r="T470" s="371"/>
      <c r="U470" s="371"/>
      <c r="V470" s="371"/>
      <c r="W470" s="372"/>
      <c r="X470" s="372"/>
      <c r="Y470" s="372"/>
      <c r="Z470" s="372"/>
      <c r="AA470" s="372"/>
      <c r="AB470" s="372"/>
      <c r="AC470" s="372"/>
      <c r="AD470" s="372"/>
      <c r="AF470" s="70"/>
      <c r="AG470" s="74" t="s">
        <v>2077</v>
      </c>
      <c r="AH470" s="130">
        <f>IF($AG$461=$AH$461,0,
IF(OR(
AND(AH467=0,AH468&gt;0),
AND(AH467="NS",AH469&gt;0),
AND(AH467="NS",AH469=0,AH468=0)),1,
IF(OR(
AND(AH468&gt;=2,AH469&lt;AH467),
AND(AH467="NS",AH469=0,AH468&gt;0),
AH467=AH469),0,1)))</f>
        <v>0</v>
      </c>
      <c r="AI470" s="130">
        <f t="shared" ref="AI470:BE470" si="114">IF($AG$461=$AH$461,0,
IF(OR(
AND(AI467=0,AI468&gt;0),
AND(AI467="NS",AI469&gt;0),
AND(AI467="NS",AI469=0,AI468=0)),1,
IF(OR(
AND(AI468&gt;=2,AI469&lt;AI467),
AND(AI467="NS",AI469=0,AI468&gt;0),
AI467=AI469),0,1)))</f>
        <v>0</v>
      </c>
      <c r="AJ470" s="130">
        <f t="shared" si="114"/>
        <v>0</v>
      </c>
      <c r="AK470" s="130">
        <f t="shared" si="114"/>
        <v>0</v>
      </c>
      <c r="AL470" s="130">
        <f t="shared" si="114"/>
        <v>0</v>
      </c>
      <c r="AM470" s="130">
        <f t="shared" si="114"/>
        <v>0</v>
      </c>
      <c r="AN470" s="130">
        <f t="shared" si="114"/>
        <v>0</v>
      </c>
      <c r="AO470" s="130">
        <f t="shared" si="114"/>
        <v>0</v>
      </c>
      <c r="AP470" s="130">
        <f t="shared" si="114"/>
        <v>0</v>
      </c>
      <c r="AQ470" s="130">
        <f t="shared" si="114"/>
        <v>0</v>
      </c>
      <c r="AR470" s="130">
        <f t="shared" si="114"/>
        <v>0</v>
      </c>
      <c r="AS470" s="130">
        <f t="shared" si="114"/>
        <v>0</v>
      </c>
      <c r="AT470" s="130">
        <f t="shared" si="114"/>
        <v>0</v>
      </c>
      <c r="AU470" s="130">
        <f t="shared" si="114"/>
        <v>0</v>
      </c>
      <c r="AV470" s="130">
        <f t="shared" si="114"/>
        <v>0</v>
      </c>
      <c r="AW470" s="130">
        <f t="shared" si="114"/>
        <v>0</v>
      </c>
      <c r="AX470" s="130">
        <f t="shared" si="114"/>
        <v>0</v>
      </c>
      <c r="AY470" s="130">
        <f t="shared" si="114"/>
        <v>0</v>
      </c>
      <c r="AZ470" s="130">
        <f t="shared" si="114"/>
        <v>0</v>
      </c>
      <c r="BA470" s="130">
        <f t="shared" si="114"/>
        <v>0</v>
      </c>
      <c r="BB470" s="130">
        <f t="shared" si="114"/>
        <v>0</v>
      </c>
      <c r="BC470" s="130">
        <f t="shared" si="114"/>
        <v>0</v>
      </c>
      <c r="BD470" s="130">
        <f t="shared" si="114"/>
        <v>0</v>
      </c>
      <c r="BE470" s="130">
        <f t="shared" si="114"/>
        <v>0</v>
      </c>
      <c r="CN470" s="70"/>
      <c r="DS470" s="70"/>
    </row>
    <row r="471" spans="1:123" s="74" customFormat="1" ht="36" customHeight="1" x14ac:dyDescent="0.2">
      <c r="A471" s="76"/>
      <c r="C471" s="98" t="s">
        <v>32</v>
      </c>
      <c r="D471" s="678" t="s">
        <v>158</v>
      </c>
      <c r="E471" s="678"/>
      <c r="F471" s="678"/>
      <c r="G471" s="371"/>
      <c r="H471" s="371"/>
      <c r="I471" s="372"/>
      <c r="J471" s="372"/>
      <c r="K471" s="372"/>
      <c r="L471" s="372"/>
      <c r="M471" s="371"/>
      <c r="N471" s="371"/>
      <c r="O471" s="371"/>
      <c r="P471" s="371"/>
      <c r="Q471" s="371"/>
      <c r="R471" s="371"/>
      <c r="S471" s="371"/>
      <c r="T471" s="371"/>
      <c r="U471" s="371"/>
      <c r="V471" s="371"/>
      <c r="W471" s="372"/>
      <c r="X471" s="372"/>
      <c r="Y471" s="372"/>
      <c r="Z471" s="372"/>
      <c r="AA471" s="372"/>
      <c r="AB471" s="372"/>
      <c r="AC471" s="372"/>
      <c r="AD471" s="372"/>
      <c r="AF471" s="70"/>
      <c r="AH471" s="74" t="s">
        <v>2048</v>
      </c>
      <c r="AI471" s="74">
        <f>SUM(AH470,AJ470,AL470,AN470,AP470,AR470,AT470,AV470,AX470,AZ470,BB470,BD470)</f>
        <v>0</v>
      </c>
      <c r="CN471" s="70"/>
      <c r="DS471" s="70"/>
    </row>
    <row r="472" spans="1:123" s="74" customFormat="1" ht="36" customHeight="1" x14ac:dyDescent="0.2">
      <c r="A472" s="76"/>
      <c r="C472" s="98" t="s">
        <v>33</v>
      </c>
      <c r="D472" s="678" t="s">
        <v>159</v>
      </c>
      <c r="E472" s="678"/>
      <c r="F472" s="678"/>
      <c r="G472" s="371"/>
      <c r="H472" s="371"/>
      <c r="I472" s="372"/>
      <c r="J472" s="372"/>
      <c r="K472" s="372"/>
      <c r="L472" s="372"/>
      <c r="M472" s="371"/>
      <c r="N472" s="371"/>
      <c r="O472" s="371"/>
      <c r="P472" s="371"/>
      <c r="Q472" s="371"/>
      <c r="R472" s="371"/>
      <c r="S472" s="371"/>
      <c r="T472" s="371"/>
      <c r="U472" s="371"/>
      <c r="V472" s="371"/>
      <c r="W472" s="372"/>
      <c r="X472" s="372"/>
      <c r="Y472" s="372"/>
      <c r="Z472" s="372"/>
      <c r="AA472" s="372"/>
      <c r="AB472" s="372"/>
      <c r="AC472" s="372"/>
      <c r="AD472" s="372"/>
      <c r="AF472" s="70"/>
      <c r="AH472" s="74" t="s">
        <v>2049</v>
      </c>
      <c r="AI472" s="74">
        <f>SUM(AI470,AK470,AM470,AO470,AQ470,AS470,AU470,AW470,AY470,BA470,BC470,BF470)</f>
        <v>0</v>
      </c>
      <c r="CN472" s="70"/>
      <c r="DS472" s="70"/>
    </row>
    <row r="473" spans="1:123" s="74" customFormat="1" ht="36" customHeight="1" x14ac:dyDescent="0.2">
      <c r="A473" s="76"/>
      <c r="C473" s="98" t="s">
        <v>34</v>
      </c>
      <c r="D473" s="678" t="s">
        <v>160</v>
      </c>
      <c r="E473" s="678"/>
      <c r="F473" s="678"/>
      <c r="G473" s="371"/>
      <c r="H473" s="371"/>
      <c r="I473" s="372"/>
      <c r="J473" s="372"/>
      <c r="K473" s="372"/>
      <c r="L473" s="372"/>
      <c r="M473" s="371"/>
      <c r="N473" s="371"/>
      <c r="O473" s="371"/>
      <c r="P473" s="371"/>
      <c r="Q473" s="371"/>
      <c r="R473" s="371"/>
      <c r="S473" s="371"/>
      <c r="T473" s="371"/>
      <c r="U473" s="371"/>
      <c r="V473" s="371"/>
      <c r="W473" s="372"/>
      <c r="X473" s="372"/>
      <c r="Y473" s="372"/>
      <c r="Z473" s="372"/>
      <c r="AA473" s="372"/>
      <c r="AB473" s="372"/>
      <c r="AC473" s="372"/>
      <c r="AD473" s="372"/>
      <c r="AF473" s="70"/>
      <c r="CN473" s="70"/>
      <c r="DS473" s="70"/>
    </row>
    <row r="474" spans="1:123" s="74" customFormat="1" ht="36" customHeight="1" x14ac:dyDescent="0.2">
      <c r="A474" s="76"/>
      <c r="C474" s="98" t="s">
        <v>35</v>
      </c>
      <c r="D474" s="678" t="s">
        <v>161</v>
      </c>
      <c r="E474" s="678"/>
      <c r="F474" s="678"/>
      <c r="G474" s="371"/>
      <c r="H474" s="371"/>
      <c r="I474" s="372"/>
      <c r="J474" s="372"/>
      <c r="K474" s="372"/>
      <c r="L474" s="372"/>
      <c r="M474" s="371"/>
      <c r="N474" s="371"/>
      <c r="O474" s="371"/>
      <c r="P474" s="371"/>
      <c r="Q474" s="371"/>
      <c r="R474" s="371"/>
      <c r="S474" s="371"/>
      <c r="T474" s="371"/>
      <c r="U474" s="371"/>
      <c r="V474" s="371"/>
      <c r="W474" s="372"/>
      <c r="X474" s="372"/>
      <c r="Y474" s="372"/>
      <c r="Z474" s="372"/>
      <c r="AA474" s="372"/>
      <c r="AB474" s="372"/>
      <c r="AC474" s="372"/>
      <c r="AD474" s="372"/>
      <c r="AF474" s="70"/>
      <c r="CN474" s="70"/>
      <c r="DS474" s="70"/>
    </row>
    <row r="475" spans="1:123" s="74" customFormat="1" ht="36" customHeight="1" x14ac:dyDescent="0.2">
      <c r="A475" s="76"/>
      <c r="C475" s="98" t="s">
        <v>36</v>
      </c>
      <c r="D475" s="678" t="s">
        <v>162</v>
      </c>
      <c r="E475" s="678"/>
      <c r="F475" s="678"/>
      <c r="G475" s="371"/>
      <c r="H475" s="371"/>
      <c r="I475" s="372"/>
      <c r="J475" s="372"/>
      <c r="K475" s="372"/>
      <c r="L475" s="372"/>
      <c r="M475" s="371"/>
      <c r="N475" s="371"/>
      <c r="O475" s="371"/>
      <c r="P475" s="371"/>
      <c r="Q475" s="371"/>
      <c r="R475" s="371"/>
      <c r="S475" s="371"/>
      <c r="T475" s="371"/>
      <c r="U475" s="371"/>
      <c r="V475" s="371"/>
      <c r="W475" s="372"/>
      <c r="X475" s="372"/>
      <c r="Y475" s="372"/>
      <c r="Z475" s="372"/>
      <c r="AA475" s="372"/>
      <c r="AB475" s="372"/>
      <c r="AC475" s="372"/>
      <c r="AD475" s="372"/>
      <c r="AF475" s="70"/>
      <c r="CN475" s="70"/>
      <c r="DS475" s="70"/>
    </row>
    <row r="476" spans="1:123" s="74" customFormat="1" ht="36" customHeight="1" x14ac:dyDescent="0.2">
      <c r="A476" s="76"/>
      <c r="C476" s="98" t="s">
        <v>37</v>
      </c>
      <c r="D476" s="678" t="s">
        <v>163</v>
      </c>
      <c r="E476" s="678"/>
      <c r="F476" s="678"/>
      <c r="G476" s="371"/>
      <c r="H476" s="371"/>
      <c r="I476" s="372"/>
      <c r="J476" s="372"/>
      <c r="K476" s="372"/>
      <c r="L476" s="372"/>
      <c r="M476" s="371"/>
      <c r="N476" s="371"/>
      <c r="O476" s="371"/>
      <c r="P476" s="371"/>
      <c r="Q476" s="371"/>
      <c r="R476" s="371"/>
      <c r="S476" s="371"/>
      <c r="T476" s="371"/>
      <c r="U476" s="371"/>
      <c r="V476" s="371"/>
      <c r="W476" s="372"/>
      <c r="X476" s="372"/>
      <c r="Y476" s="372"/>
      <c r="Z476" s="372"/>
      <c r="AA476" s="372"/>
      <c r="AB476" s="372"/>
      <c r="AC476" s="372"/>
      <c r="AD476" s="372"/>
      <c r="AF476" s="70"/>
      <c r="CN476" s="70"/>
      <c r="DS476" s="70"/>
    </row>
    <row r="477" spans="1:123" s="74" customFormat="1" ht="36" customHeight="1" x14ac:dyDescent="0.2">
      <c r="A477" s="76"/>
      <c r="C477" s="98" t="s">
        <v>40</v>
      </c>
      <c r="D477" s="678" t="s">
        <v>164</v>
      </c>
      <c r="E477" s="678"/>
      <c r="F477" s="678"/>
      <c r="G477" s="371"/>
      <c r="H477" s="371"/>
      <c r="I477" s="372"/>
      <c r="J477" s="372"/>
      <c r="K477" s="372"/>
      <c r="L477" s="372"/>
      <c r="M477" s="371"/>
      <c r="N477" s="371"/>
      <c r="O477" s="371"/>
      <c r="P477" s="371"/>
      <c r="Q477" s="371"/>
      <c r="R477" s="371"/>
      <c r="S477" s="371"/>
      <c r="T477" s="371"/>
      <c r="U477" s="371"/>
      <c r="V477" s="371"/>
      <c r="W477" s="372"/>
      <c r="X477" s="372"/>
      <c r="Y477" s="372"/>
      <c r="Z477" s="372"/>
      <c r="AA477" s="372"/>
      <c r="AB477" s="372"/>
      <c r="AC477" s="372"/>
      <c r="AD477" s="372"/>
      <c r="AF477" s="70"/>
      <c r="CN477" s="70"/>
      <c r="DS477" s="70"/>
    </row>
    <row r="478" spans="1:123" s="74" customFormat="1" ht="36" customHeight="1" x14ac:dyDescent="0.2">
      <c r="A478" s="76"/>
      <c r="C478" s="98" t="s">
        <v>38</v>
      </c>
      <c r="D478" s="678" t="s">
        <v>165</v>
      </c>
      <c r="E478" s="678"/>
      <c r="F478" s="678"/>
      <c r="G478" s="371"/>
      <c r="H478" s="371"/>
      <c r="I478" s="372"/>
      <c r="J478" s="372"/>
      <c r="K478" s="372"/>
      <c r="L478" s="372"/>
      <c r="M478" s="371"/>
      <c r="N478" s="371"/>
      <c r="O478" s="371"/>
      <c r="P478" s="371"/>
      <c r="Q478" s="371"/>
      <c r="R478" s="371"/>
      <c r="S478" s="371"/>
      <c r="T478" s="371"/>
      <c r="U478" s="371"/>
      <c r="V478" s="371"/>
      <c r="W478" s="372"/>
      <c r="X478" s="372"/>
      <c r="Y478" s="372"/>
      <c r="Z478" s="372"/>
      <c r="AA478" s="372"/>
      <c r="AB478" s="372"/>
      <c r="AC478" s="372"/>
      <c r="AD478" s="372"/>
      <c r="AF478" s="70"/>
      <c r="CN478" s="70"/>
      <c r="DS478" s="70"/>
    </row>
    <row r="479" spans="1:123" s="74" customFormat="1" ht="36" customHeight="1" x14ac:dyDescent="0.2">
      <c r="A479" s="76"/>
      <c r="C479" s="98" t="s">
        <v>39</v>
      </c>
      <c r="D479" s="678" t="s">
        <v>166</v>
      </c>
      <c r="E479" s="678"/>
      <c r="F479" s="678"/>
      <c r="G479" s="371"/>
      <c r="H479" s="371"/>
      <c r="I479" s="372"/>
      <c r="J479" s="372"/>
      <c r="K479" s="372"/>
      <c r="L479" s="372"/>
      <c r="M479" s="371"/>
      <c r="N479" s="371"/>
      <c r="O479" s="371"/>
      <c r="P479" s="371"/>
      <c r="Q479" s="371"/>
      <c r="R479" s="371"/>
      <c r="S479" s="371"/>
      <c r="T479" s="371"/>
      <c r="U479" s="371"/>
      <c r="V479" s="371"/>
      <c r="W479" s="372"/>
      <c r="X479" s="372"/>
      <c r="Y479" s="372"/>
      <c r="Z479" s="372"/>
      <c r="AA479" s="372"/>
      <c r="AB479" s="372"/>
      <c r="AC479" s="372"/>
      <c r="AD479" s="372"/>
      <c r="AF479" s="70"/>
      <c r="CN479" s="70"/>
      <c r="DS479" s="70"/>
    </row>
    <row r="480" spans="1:123" s="74" customFormat="1" ht="36" customHeight="1" x14ac:dyDescent="0.2">
      <c r="A480" s="76"/>
      <c r="C480" s="98" t="s">
        <v>41</v>
      </c>
      <c r="D480" s="678" t="s">
        <v>167</v>
      </c>
      <c r="E480" s="678"/>
      <c r="F480" s="678"/>
      <c r="G480" s="371"/>
      <c r="H480" s="371"/>
      <c r="I480" s="372"/>
      <c r="J480" s="372"/>
      <c r="K480" s="372"/>
      <c r="L480" s="372"/>
      <c r="M480" s="371"/>
      <c r="N480" s="371"/>
      <c r="O480" s="371"/>
      <c r="P480" s="371"/>
      <c r="Q480" s="371"/>
      <c r="R480" s="371"/>
      <c r="S480" s="371"/>
      <c r="T480" s="371"/>
      <c r="U480" s="371"/>
      <c r="V480" s="371"/>
      <c r="W480" s="372"/>
      <c r="X480" s="372"/>
      <c r="Y480" s="372"/>
      <c r="Z480" s="372"/>
      <c r="AA480" s="372"/>
      <c r="AB480" s="372"/>
      <c r="AC480" s="372"/>
      <c r="AD480" s="372"/>
      <c r="AF480" s="70"/>
      <c r="CN480" s="70"/>
      <c r="DS480" s="70"/>
    </row>
    <row r="481" spans="1:123" s="74" customFormat="1" ht="36" customHeight="1" x14ac:dyDescent="0.2">
      <c r="A481" s="76"/>
      <c r="C481" s="98" t="s">
        <v>42</v>
      </c>
      <c r="D481" s="678" t="s">
        <v>168</v>
      </c>
      <c r="E481" s="678"/>
      <c r="F481" s="678"/>
      <c r="G481" s="371"/>
      <c r="H481" s="371"/>
      <c r="I481" s="372"/>
      <c r="J481" s="372"/>
      <c r="K481" s="372"/>
      <c r="L481" s="372"/>
      <c r="M481" s="371"/>
      <c r="N481" s="371"/>
      <c r="O481" s="371"/>
      <c r="P481" s="371"/>
      <c r="Q481" s="371"/>
      <c r="R481" s="371"/>
      <c r="S481" s="371"/>
      <c r="T481" s="371"/>
      <c r="U481" s="371"/>
      <c r="V481" s="371"/>
      <c r="W481" s="372"/>
      <c r="X481" s="372"/>
      <c r="Y481" s="372"/>
      <c r="Z481" s="372"/>
      <c r="AA481" s="372"/>
      <c r="AB481" s="372"/>
      <c r="AC481" s="372"/>
      <c r="AD481" s="372"/>
      <c r="AF481" s="70"/>
      <c r="CN481" s="70"/>
      <c r="DS481" s="70"/>
    </row>
    <row r="482" spans="1:123" s="74" customFormat="1" ht="36" customHeight="1" x14ac:dyDescent="0.2">
      <c r="A482" s="76"/>
      <c r="C482" s="98" t="s">
        <v>43</v>
      </c>
      <c r="D482" s="678" t="s">
        <v>169</v>
      </c>
      <c r="E482" s="678"/>
      <c r="F482" s="678"/>
      <c r="G482" s="371"/>
      <c r="H482" s="371"/>
      <c r="I482" s="372"/>
      <c r="J482" s="372"/>
      <c r="K482" s="372"/>
      <c r="L482" s="372"/>
      <c r="M482" s="371"/>
      <c r="N482" s="371"/>
      <c r="O482" s="371"/>
      <c r="P482" s="371"/>
      <c r="Q482" s="371"/>
      <c r="R482" s="371"/>
      <c r="S482" s="371"/>
      <c r="T482" s="371"/>
      <c r="U482" s="371"/>
      <c r="V482" s="371"/>
      <c r="W482" s="372"/>
      <c r="X482" s="372"/>
      <c r="Y482" s="372"/>
      <c r="Z482" s="372"/>
      <c r="AA482" s="372"/>
      <c r="AB482" s="372"/>
      <c r="AC482" s="372"/>
      <c r="AD482" s="372"/>
      <c r="AF482" s="70"/>
      <c r="CN482" s="70"/>
      <c r="DS482" s="70"/>
    </row>
    <row r="483" spans="1:123" s="74" customFormat="1" ht="15" customHeight="1" x14ac:dyDescent="0.2">
      <c r="A483" s="76"/>
      <c r="F483" s="99" t="s">
        <v>84</v>
      </c>
      <c r="G483" s="383">
        <f>IF(AND(SUM(G467:G482)=0,COUNTIF(G467:G482,"NS")&gt;0),"NS",SUM(G467:G482))</f>
        <v>0</v>
      </c>
      <c r="H483" s="383">
        <f t="shared" ref="H483:AD483" si="115">IF(AND(SUM(H467:H482)=0,COUNTIF(H467:H482,"NS")&gt;0),"NS",SUM(H467:H482))</f>
        <v>0</v>
      </c>
      <c r="I483" s="383">
        <f t="shared" si="115"/>
        <v>0</v>
      </c>
      <c r="J483" s="383">
        <f t="shared" si="115"/>
        <v>0</v>
      </c>
      <c r="K483" s="383">
        <f t="shared" si="115"/>
        <v>0</v>
      </c>
      <c r="L483" s="383">
        <f t="shared" si="115"/>
        <v>0</v>
      </c>
      <c r="M483" s="383">
        <f t="shared" si="115"/>
        <v>0</v>
      </c>
      <c r="N483" s="383">
        <f t="shared" si="115"/>
        <v>0</v>
      </c>
      <c r="O483" s="383">
        <f t="shared" si="115"/>
        <v>0</v>
      </c>
      <c r="P483" s="383">
        <f t="shared" si="115"/>
        <v>0</v>
      </c>
      <c r="Q483" s="383">
        <f t="shared" si="115"/>
        <v>0</v>
      </c>
      <c r="R483" s="383">
        <f t="shared" si="115"/>
        <v>0</v>
      </c>
      <c r="S483" s="383">
        <f t="shared" si="115"/>
        <v>0</v>
      </c>
      <c r="T483" s="383">
        <f t="shared" si="115"/>
        <v>0</v>
      </c>
      <c r="U483" s="383">
        <f t="shared" si="115"/>
        <v>0</v>
      </c>
      <c r="V483" s="383">
        <f t="shared" si="115"/>
        <v>0</v>
      </c>
      <c r="W483" s="383">
        <f t="shared" si="115"/>
        <v>0</v>
      </c>
      <c r="X483" s="383">
        <f t="shared" si="115"/>
        <v>0</v>
      </c>
      <c r="Y483" s="383">
        <f t="shared" si="115"/>
        <v>0</v>
      </c>
      <c r="Z483" s="383">
        <f t="shared" si="115"/>
        <v>0</v>
      </c>
      <c r="AA483" s="383">
        <f t="shared" si="115"/>
        <v>0</v>
      </c>
      <c r="AB483" s="383">
        <f t="shared" si="115"/>
        <v>0</v>
      </c>
      <c r="AC483" s="383">
        <f t="shared" si="115"/>
        <v>0</v>
      </c>
      <c r="AD483" s="383">
        <f t="shared" si="115"/>
        <v>0</v>
      </c>
      <c r="AF483" s="70"/>
      <c r="CN483" s="70"/>
      <c r="DS483" s="70"/>
    </row>
    <row r="484" spans="1:123" s="74" customFormat="1" ht="15" customHeight="1" x14ac:dyDescent="0.2">
      <c r="A484" s="76"/>
      <c r="B484" s="536" t="str">
        <f>IF(AI462=0,"","Error: Debe completar toda la información requerida.")</f>
        <v/>
      </c>
      <c r="C484" s="536"/>
      <c r="D484" s="536"/>
      <c r="E484" s="536"/>
      <c r="F484" s="536"/>
      <c r="G484" s="536"/>
      <c r="H484" s="536"/>
      <c r="I484" s="536"/>
      <c r="J484" s="536"/>
      <c r="K484" s="536"/>
      <c r="L484" s="536"/>
      <c r="M484" s="536"/>
      <c r="N484" s="536"/>
      <c r="O484" s="536"/>
      <c r="P484" s="536"/>
      <c r="Q484" s="536"/>
      <c r="R484" s="536"/>
      <c r="S484" s="536"/>
      <c r="T484" s="536"/>
      <c r="U484" s="536"/>
      <c r="V484" s="536"/>
      <c r="W484" s="536"/>
      <c r="X484" s="536"/>
      <c r="Y484" s="536"/>
      <c r="Z484" s="536"/>
      <c r="AA484" s="536"/>
      <c r="AB484" s="536"/>
      <c r="AC484" s="536"/>
      <c r="AD484" s="536"/>
      <c r="AF484" s="70"/>
      <c r="CN484" s="70"/>
      <c r="DS484" s="70"/>
    </row>
    <row r="485" spans="1:123" s="74" customFormat="1" ht="15" customHeight="1" x14ac:dyDescent="0.2">
      <c r="A485" s="76"/>
      <c r="B485" s="511" t="str">
        <f>IF(AI471&lt;&gt;0,"Error: Verificar el desagregado de hombres respecto a lo registrado en la P11","")</f>
        <v/>
      </c>
      <c r="C485" s="511"/>
      <c r="D485" s="511"/>
      <c r="E485" s="511"/>
      <c r="F485" s="511"/>
      <c r="G485" s="511"/>
      <c r="H485" s="511"/>
      <c r="I485" s="511"/>
      <c r="J485" s="511"/>
      <c r="K485" s="511"/>
      <c r="L485" s="511"/>
      <c r="M485" s="511"/>
      <c r="N485" s="511"/>
      <c r="O485" s="511"/>
      <c r="P485" s="511"/>
      <c r="Q485" s="511"/>
      <c r="R485" s="511"/>
      <c r="S485" s="511"/>
      <c r="T485" s="511"/>
      <c r="U485" s="511"/>
      <c r="V485" s="511"/>
      <c r="W485" s="511"/>
      <c r="X485" s="511"/>
      <c r="Y485" s="511"/>
      <c r="Z485" s="511"/>
      <c r="AA485" s="511"/>
      <c r="AB485" s="511"/>
      <c r="AC485" s="511"/>
      <c r="AD485" s="511"/>
      <c r="AF485" s="70"/>
      <c r="CN485" s="70"/>
      <c r="DS485" s="70"/>
    </row>
    <row r="486" spans="1:123" s="74" customFormat="1" ht="15" customHeight="1" x14ac:dyDescent="0.2">
      <c r="A486" s="76"/>
      <c r="B486" s="511" t="str">
        <f>IF(AI472&lt;&gt;0,"Error: Verificar el desagregado de mujeres respecto a lo registrado en la P11","")</f>
        <v/>
      </c>
      <c r="C486" s="511"/>
      <c r="D486" s="511"/>
      <c r="E486" s="511"/>
      <c r="F486" s="511"/>
      <c r="G486" s="511"/>
      <c r="H486" s="511"/>
      <c r="I486" s="511"/>
      <c r="J486" s="511"/>
      <c r="K486" s="511"/>
      <c r="L486" s="511"/>
      <c r="M486" s="511"/>
      <c r="N486" s="511"/>
      <c r="O486" s="511"/>
      <c r="P486" s="511"/>
      <c r="Q486" s="511"/>
      <c r="R486" s="511"/>
      <c r="S486" s="511"/>
      <c r="T486" s="511"/>
      <c r="U486" s="511"/>
      <c r="V486" s="511"/>
      <c r="W486" s="511"/>
      <c r="X486" s="511"/>
      <c r="Y486" s="511"/>
      <c r="Z486" s="511"/>
      <c r="AA486" s="511"/>
      <c r="AB486" s="511"/>
      <c r="AC486" s="511"/>
      <c r="AD486" s="511"/>
      <c r="AF486" s="70"/>
      <c r="CN486" s="70"/>
      <c r="DS486" s="70"/>
    </row>
    <row r="487" spans="1:123" s="74" customFormat="1" ht="24" customHeight="1" x14ac:dyDescent="0.2">
      <c r="A487" s="36" t="s">
        <v>152</v>
      </c>
      <c r="B487" s="636" t="s">
        <v>1436</v>
      </c>
      <c r="C487" s="636"/>
      <c r="D487" s="636"/>
      <c r="E487" s="636"/>
      <c r="F487" s="636"/>
      <c r="G487" s="636"/>
      <c r="H487" s="636"/>
      <c r="I487" s="636"/>
      <c r="J487" s="636"/>
      <c r="K487" s="636"/>
      <c r="L487" s="636"/>
      <c r="M487" s="636"/>
      <c r="N487" s="636"/>
      <c r="O487" s="636"/>
      <c r="P487" s="636"/>
      <c r="Q487" s="636"/>
      <c r="R487" s="636"/>
      <c r="S487" s="636"/>
      <c r="T487" s="636"/>
      <c r="U487" s="636"/>
      <c r="V487" s="636"/>
      <c r="W487" s="636"/>
      <c r="X487" s="636"/>
      <c r="Y487" s="636"/>
      <c r="Z487" s="636"/>
      <c r="AA487" s="636"/>
      <c r="AB487" s="636"/>
      <c r="AC487" s="636"/>
      <c r="AD487" s="636"/>
      <c r="AF487" s="70"/>
      <c r="AG487" s="74" t="s">
        <v>2032</v>
      </c>
      <c r="AH487" s="74" t="s">
        <v>2072</v>
      </c>
      <c r="AI487" s="74" t="s">
        <v>2073</v>
      </c>
      <c r="AJ487" s="74" t="s">
        <v>2045</v>
      </c>
      <c r="AK487" s="74" t="s">
        <v>2074</v>
      </c>
      <c r="AL487" s="74" t="s">
        <v>2075</v>
      </c>
      <c r="CN487" s="70"/>
      <c r="DS487" s="70"/>
    </row>
    <row r="488" spans="1:123" s="74" customFormat="1" ht="24" customHeight="1" x14ac:dyDescent="0.2">
      <c r="A488" s="68"/>
      <c r="B488" s="69"/>
      <c r="C488" s="606" t="s">
        <v>2027</v>
      </c>
      <c r="D488" s="606"/>
      <c r="E488" s="606"/>
      <c r="F488" s="606"/>
      <c r="G488" s="606"/>
      <c r="H488" s="606"/>
      <c r="I488" s="606"/>
      <c r="J488" s="606"/>
      <c r="K488" s="606"/>
      <c r="L488" s="606"/>
      <c r="M488" s="606"/>
      <c r="N488" s="606"/>
      <c r="O488" s="606"/>
      <c r="P488" s="606"/>
      <c r="Q488" s="606"/>
      <c r="R488" s="606"/>
      <c r="S488" s="606"/>
      <c r="T488" s="606"/>
      <c r="U488" s="606"/>
      <c r="V488" s="606"/>
      <c r="W488" s="606"/>
      <c r="X488" s="606"/>
      <c r="Y488" s="606"/>
      <c r="Z488" s="606"/>
      <c r="AA488" s="606"/>
      <c r="AB488" s="606"/>
      <c r="AC488" s="606"/>
      <c r="AD488" s="606"/>
      <c r="AF488" s="70"/>
      <c r="AG488" s="74">
        <f>COUNTBLANK(G494:AD501)</f>
        <v>192</v>
      </c>
      <c r="AH488" s="74">
        <v>192</v>
      </c>
      <c r="AI488" s="74">
        <v>0</v>
      </c>
      <c r="AJ488" s="74">
        <f>COUNTBLANK(G494:AD494)</f>
        <v>24</v>
      </c>
      <c r="AK488" s="74">
        <v>24</v>
      </c>
      <c r="AL488" s="74">
        <v>0</v>
      </c>
      <c r="CN488" s="70"/>
      <c r="DS488" s="70"/>
    </row>
    <row r="489" spans="1:123" s="74" customFormat="1" ht="15" customHeight="1" x14ac:dyDescent="0.2">
      <c r="A489" s="76"/>
      <c r="AF489" s="70"/>
      <c r="AG489" s="74" t="s">
        <v>2076</v>
      </c>
      <c r="AI489" s="74">
        <f>IF(OR(AG488=AH488,AG488=AI488),0,1)</f>
        <v>0</v>
      </c>
      <c r="CN489" s="70"/>
      <c r="DS489" s="70"/>
    </row>
    <row r="490" spans="1:123" s="74" customFormat="1" ht="15" customHeight="1" x14ac:dyDescent="0.2">
      <c r="A490" s="76"/>
      <c r="C490" s="608" t="s">
        <v>1119</v>
      </c>
      <c r="D490" s="608"/>
      <c r="E490" s="608"/>
      <c r="F490" s="608"/>
      <c r="G490" s="608" t="s">
        <v>1118</v>
      </c>
      <c r="H490" s="608"/>
      <c r="I490" s="608"/>
      <c r="J490" s="608"/>
      <c r="K490" s="608"/>
      <c r="L490" s="608"/>
      <c r="M490" s="608"/>
      <c r="N490" s="608"/>
      <c r="O490" s="608"/>
      <c r="P490" s="608"/>
      <c r="Q490" s="608"/>
      <c r="R490" s="608"/>
      <c r="S490" s="608"/>
      <c r="T490" s="608"/>
      <c r="U490" s="608"/>
      <c r="V490" s="608"/>
      <c r="W490" s="608"/>
      <c r="X490" s="608"/>
      <c r="Y490" s="608"/>
      <c r="Z490" s="608"/>
      <c r="AA490" s="608"/>
      <c r="AB490" s="608"/>
      <c r="AC490" s="608"/>
      <c r="AD490" s="608"/>
      <c r="AF490" s="70"/>
      <c r="CN490" s="70"/>
      <c r="DS490" s="70"/>
    </row>
    <row r="491" spans="1:123" s="74" customFormat="1" ht="15" customHeight="1" x14ac:dyDescent="0.2">
      <c r="A491" s="76"/>
      <c r="C491" s="608"/>
      <c r="D491" s="608"/>
      <c r="E491" s="608"/>
      <c r="F491" s="608"/>
      <c r="G491" s="899" t="s">
        <v>126</v>
      </c>
      <c r="H491" s="900"/>
      <c r="I491" s="826" t="s">
        <v>127</v>
      </c>
      <c r="J491" s="827"/>
      <c r="K491" s="827"/>
      <c r="L491" s="827"/>
      <c r="M491" s="827"/>
      <c r="N491" s="827"/>
      <c r="O491" s="827"/>
      <c r="P491" s="827"/>
      <c r="Q491" s="827"/>
      <c r="R491" s="827"/>
      <c r="S491" s="827"/>
      <c r="T491" s="827"/>
      <c r="U491" s="827"/>
      <c r="V491" s="828"/>
      <c r="W491" s="869" t="s">
        <v>128</v>
      </c>
      <c r="X491" s="869"/>
      <c r="Y491" s="869"/>
      <c r="Z491" s="869"/>
      <c r="AA491" s="869"/>
      <c r="AB491" s="869"/>
      <c r="AC491" s="854" t="s">
        <v>129</v>
      </c>
      <c r="AD491" s="854"/>
      <c r="AF491" s="70"/>
      <c r="CN491" s="70"/>
      <c r="DS491" s="70"/>
    </row>
    <row r="492" spans="1:123" s="74" customFormat="1" ht="72" customHeight="1" x14ac:dyDescent="0.2">
      <c r="A492" s="76"/>
      <c r="C492" s="608"/>
      <c r="D492" s="608"/>
      <c r="E492" s="608"/>
      <c r="F492" s="608"/>
      <c r="G492" s="901"/>
      <c r="H492" s="902"/>
      <c r="I492" s="667" t="s">
        <v>130</v>
      </c>
      <c r="J492" s="818"/>
      <c r="K492" s="667" t="s">
        <v>131</v>
      </c>
      <c r="L492" s="818"/>
      <c r="M492" s="667" t="s">
        <v>132</v>
      </c>
      <c r="N492" s="818"/>
      <c r="O492" s="667" t="s">
        <v>133</v>
      </c>
      <c r="P492" s="818"/>
      <c r="Q492" s="667" t="s">
        <v>134</v>
      </c>
      <c r="R492" s="818"/>
      <c r="S492" s="667" t="s">
        <v>135</v>
      </c>
      <c r="T492" s="818"/>
      <c r="U492" s="667" t="s">
        <v>136</v>
      </c>
      <c r="V492" s="818"/>
      <c r="W492" s="667" t="s">
        <v>137</v>
      </c>
      <c r="X492" s="818"/>
      <c r="Y492" s="667" t="s">
        <v>1468</v>
      </c>
      <c r="Z492" s="818"/>
      <c r="AA492" s="667" t="s">
        <v>139</v>
      </c>
      <c r="AB492" s="818"/>
      <c r="AC492" s="854"/>
      <c r="AD492" s="854"/>
      <c r="AF492" s="70"/>
      <c r="CN492" s="70"/>
      <c r="DS492" s="70"/>
    </row>
    <row r="493" spans="1:123" s="74" customFormat="1" ht="43.5" customHeight="1" x14ac:dyDescent="0.2">
      <c r="A493" s="76"/>
      <c r="C493" s="608"/>
      <c r="D493" s="608"/>
      <c r="E493" s="608"/>
      <c r="F493" s="608"/>
      <c r="G493" s="102" t="s">
        <v>81</v>
      </c>
      <c r="H493" s="102" t="s">
        <v>82</v>
      </c>
      <c r="I493" s="102" t="s">
        <v>81</v>
      </c>
      <c r="J493" s="102" t="s">
        <v>82</v>
      </c>
      <c r="K493" s="102" t="s">
        <v>81</v>
      </c>
      <c r="L493" s="102" t="s">
        <v>82</v>
      </c>
      <c r="M493" s="102" t="s">
        <v>81</v>
      </c>
      <c r="N493" s="102" t="s">
        <v>82</v>
      </c>
      <c r="O493" s="102" t="s">
        <v>81</v>
      </c>
      <c r="P493" s="102" t="s">
        <v>82</v>
      </c>
      <c r="Q493" s="102" t="s">
        <v>81</v>
      </c>
      <c r="R493" s="102" t="s">
        <v>82</v>
      </c>
      <c r="S493" s="102" t="s">
        <v>81</v>
      </c>
      <c r="T493" s="102" t="s">
        <v>82</v>
      </c>
      <c r="U493" s="102" t="s">
        <v>81</v>
      </c>
      <c r="V493" s="102" t="s">
        <v>82</v>
      </c>
      <c r="W493" s="102" t="s">
        <v>81</v>
      </c>
      <c r="X493" s="102" t="s">
        <v>82</v>
      </c>
      <c r="Y493" s="102" t="s">
        <v>81</v>
      </c>
      <c r="Z493" s="102" t="s">
        <v>82</v>
      </c>
      <c r="AA493" s="102" t="s">
        <v>81</v>
      </c>
      <c r="AB493" s="102" t="s">
        <v>82</v>
      </c>
      <c r="AC493" s="102" t="s">
        <v>81</v>
      </c>
      <c r="AD493" s="102" t="s">
        <v>82</v>
      </c>
      <c r="AF493" s="70"/>
      <c r="AG493" s="186"/>
      <c r="AH493" s="248" t="s">
        <v>81</v>
      </c>
      <c r="AI493" s="248" t="s">
        <v>82</v>
      </c>
      <c r="AJ493" s="248" t="s">
        <v>81</v>
      </c>
      <c r="AK493" s="248" t="s">
        <v>82</v>
      </c>
      <c r="AL493" s="248" t="s">
        <v>81</v>
      </c>
      <c r="AM493" s="248" t="s">
        <v>82</v>
      </c>
      <c r="AN493" s="248" t="s">
        <v>81</v>
      </c>
      <c r="AO493" s="248" t="s">
        <v>82</v>
      </c>
      <c r="AP493" s="248" t="s">
        <v>81</v>
      </c>
      <c r="AQ493" s="248" t="s">
        <v>82</v>
      </c>
      <c r="AR493" s="248" t="s">
        <v>81</v>
      </c>
      <c r="AS493" s="248" t="s">
        <v>82</v>
      </c>
      <c r="AT493" s="248" t="s">
        <v>81</v>
      </c>
      <c r="AU493" s="248" t="s">
        <v>82</v>
      </c>
      <c r="AV493" s="248" t="s">
        <v>81</v>
      </c>
      <c r="AW493" s="248" t="s">
        <v>82</v>
      </c>
      <c r="AX493" s="248" t="s">
        <v>81</v>
      </c>
      <c r="AY493" s="248" t="s">
        <v>82</v>
      </c>
      <c r="AZ493" s="248" t="s">
        <v>81</v>
      </c>
      <c r="BA493" s="248" t="s">
        <v>82</v>
      </c>
      <c r="BB493" s="248" t="s">
        <v>81</v>
      </c>
      <c r="BC493" s="248" t="s">
        <v>82</v>
      </c>
      <c r="BD493" s="248" t="s">
        <v>81</v>
      </c>
      <c r="BE493" s="248" t="s">
        <v>82</v>
      </c>
      <c r="CN493" s="70"/>
      <c r="DS493" s="70"/>
    </row>
    <row r="494" spans="1:123" s="74" customFormat="1" ht="15" customHeight="1" x14ac:dyDescent="0.2">
      <c r="A494" s="76"/>
      <c r="C494" s="85" t="s">
        <v>28</v>
      </c>
      <c r="D494" s="782" t="s">
        <v>171</v>
      </c>
      <c r="E494" s="782"/>
      <c r="F494" s="782"/>
      <c r="G494" s="371"/>
      <c r="H494" s="371"/>
      <c r="I494" s="372"/>
      <c r="J494" s="372"/>
      <c r="K494" s="372"/>
      <c r="L494" s="372"/>
      <c r="M494" s="371"/>
      <c r="N494" s="371"/>
      <c r="O494" s="371"/>
      <c r="P494" s="371"/>
      <c r="Q494" s="371"/>
      <c r="R494" s="371"/>
      <c r="S494" s="371"/>
      <c r="T494" s="371"/>
      <c r="U494" s="371"/>
      <c r="V494" s="371"/>
      <c r="W494" s="372"/>
      <c r="X494" s="372"/>
      <c r="Y494" s="372"/>
      <c r="Z494" s="372"/>
      <c r="AA494" s="372"/>
      <c r="AB494" s="372"/>
      <c r="AC494" s="372"/>
      <c r="AD494" s="372"/>
      <c r="AF494" s="70"/>
      <c r="AG494" s="186" t="s">
        <v>2104</v>
      </c>
      <c r="AH494" s="74">
        <f>G436</f>
        <v>0</v>
      </c>
      <c r="AI494" s="74">
        <f t="shared" ref="AI494:BE494" si="116">H436</f>
        <v>0</v>
      </c>
      <c r="AJ494" s="74">
        <f t="shared" si="116"/>
        <v>0</v>
      </c>
      <c r="AK494" s="74">
        <f t="shared" si="116"/>
        <v>0</v>
      </c>
      <c r="AL494" s="74">
        <f t="shared" si="116"/>
        <v>0</v>
      </c>
      <c r="AM494" s="74">
        <f t="shared" si="116"/>
        <v>0</v>
      </c>
      <c r="AN494" s="74">
        <f t="shared" si="116"/>
        <v>0</v>
      </c>
      <c r="AO494" s="74">
        <f t="shared" si="116"/>
        <v>0</v>
      </c>
      <c r="AP494" s="74">
        <f t="shared" si="116"/>
        <v>0</v>
      </c>
      <c r="AQ494" s="74">
        <f t="shared" si="116"/>
        <v>0</v>
      </c>
      <c r="AR494" s="74">
        <f t="shared" si="116"/>
        <v>0</v>
      </c>
      <c r="AS494" s="74">
        <f t="shared" si="116"/>
        <v>0</v>
      </c>
      <c r="AT494" s="74">
        <f t="shared" si="116"/>
        <v>0</v>
      </c>
      <c r="AU494" s="74">
        <f t="shared" si="116"/>
        <v>0</v>
      </c>
      <c r="AV494" s="74">
        <f t="shared" si="116"/>
        <v>0</v>
      </c>
      <c r="AW494" s="74">
        <f t="shared" si="116"/>
        <v>0</v>
      </c>
      <c r="AX494" s="74">
        <f t="shared" si="116"/>
        <v>0</v>
      </c>
      <c r="AY494" s="74">
        <f t="shared" si="116"/>
        <v>0</v>
      </c>
      <c r="AZ494" s="74">
        <f t="shared" si="116"/>
        <v>0</v>
      </c>
      <c r="BA494" s="74">
        <f t="shared" si="116"/>
        <v>0</v>
      </c>
      <c r="BB494" s="74">
        <f t="shared" si="116"/>
        <v>0</v>
      </c>
      <c r="BC494" s="74">
        <f t="shared" si="116"/>
        <v>0</v>
      </c>
      <c r="BD494" s="74">
        <f t="shared" si="116"/>
        <v>0</v>
      </c>
      <c r="BE494" s="74">
        <f t="shared" si="116"/>
        <v>0</v>
      </c>
      <c r="CN494" s="70"/>
      <c r="DS494" s="70"/>
    </row>
    <row r="495" spans="1:123" s="74" customFormat="1" ht="24" customHeight="1" x14ac:dyDescent="0.2">
      <c r="A495" s="76"/>
      <c r="C495" s="98" t="s">
        <v>29</v>
      </c>
      <c r="D495" s="782" t="s">
        <v>172</v>
      </c>
      <c r="E495" s="782"/>
      <c r="F495" s="782"/>
      <c r="G495" s="371"/>
      <c r="H495" s="371"/>
      <c r="I495" s="372"/>
      <c r="J495" s="372"/>
      <c r="K495" s="372"/>
      <c r="L495" s="372"/>
      <c r="M495" s="371"/>
      <c r="N495" s="371"/>
      <c r="O495" s="371"/>
      <c r="P495" s="371"/>
      <c r="Q495" s="371"/>
      <c r="R495" s="371"/>
      <c r="S495" s="371"/>
      <c r="T495" s="371"/>
      <c r="U495" s="371"/>
      <c r="V495" s="371"/>
      <c r="W495" s="372"/>
      <c r="X495" s="372"/>
      <c r="Y495" s="372"/>
      <c r="Z495" s="372"/>
      <c r="AA495" s="372"/>
      <c r="AB495" s="372"/>
      <c r="AC495" s="372"/>
      <c r="AD495" s="372"/>
      <c r="AF495" s="70"/>
      <c r="AG495" s="186" t="s">
        <v>2029</v>
      </c>
      <c r="AH495" s="74">
        <f>COUNTIF(G494:G501,"NS")</f>
        <v>0</v>
      </c>
      <c r="AI495" s="74">
        <f t="shared" ref="AI495:BE495" si="117">COUNTIF(H494:H501,"NS")</f>
        <v>0</v>
      </c>
      <c r="AJ495" s="74">
        <f t="shared" si="117"/>
        <v>0</v>
      </c>
      <c r="AK495" s="74">
        <f t="shared" si="117"/>
        <v>0</v>
      </c>
      <c r="AL495" s="74">
        <f t="shared" si="117"/>
        <v>0</v>
      </c>
      <c r="AM495" s="74">
        <f t="shared" si="117"/>
        <v>0</v>
      </c>
      <c r="AN495" s="74">
        <f t="shared" si="117"/>
        <v>0</v>
      </c>
      <c r="AO495" s="74">
        <f t="shared" si="117"/>
        <v>0</v>
      </c>
      <c r="AP495" s="74">
        <f t="shared" si="117"/>
        <v>0</v>
      </c>
      <c r="AQ495" s="74">
        <f t="shared" si="117"/>
        <v>0</v>
      </c>
      <c r="AR495" s="74">
        <f t="shared" si="117"/>
        <v>0</v>
      </c>
      <c r="AS495" s="74">
        <f t="shared" si="117"/>
        <v>0</v>
      </c>
      <c r="AT495" s="74">
        <f t="shared" si="117"/>
        <v>0</v>
      </c>
      <c r="AU495" s="74">
        <f t="shared" si="117"/>
        <v>0</v>
      </c>
      <c r="AV495" s="74">
        <f t="shared" si="117"/>
        <v>0</v>
      </c>
      <c r="AW495" s="74">
        <f t="shared" si="117"/>
        <v>0</v>
      </c>
      <c r="AX495" s="74">
        <f t="shared" si="117"/>
        <v>0</v>
      </c>
      <c r="AY495" s="74">
        <f t="shared" si="117"/>
        <v>0</v>
      </c>
      <c r="AZ495" s="74">
        <f t="shared" si="117"/>
        <v>0</v>
      </c>
      <c r="BA495" s="74">
        <f t="shared" si="117"/>
        <v>0</v>
      </c>
      <c r="BB495" s="74">
        <f t="shared" si="117"/>
        <v>0</v>
      </c>
      <c r="BC495" s="74">
        <f t="shared" si="117"/>
        <v>0</v>
      </c>
      <c r="BD495" s="74">
        <f t="shared" si="117"/>
        <v>0</v>
      </c>
      <c r="BE495" s="74">
        <f t="shared" si="117"/>
        <v>0</v>
      </c>
      <c r="CN495" s="70"/>
      <c r="DS495" s="70"/>
    </row>
    <row r="496" spans="1:123" s="74" customFormat="1" ht="15" customHeight="1" x14ac:dyDescent="0.2">
      <c r="A496" s="76"/>
      <c r="C496" s="98" t="s">
        <v>30</v>
      </c>
      <c r="D496" s="782" t="s">
        <v>173</v>
      </c>
      <c r="E496" s="782"/>
      <c r="F496" s="782"/>
      <c r="G496" s="371"/>
      <c r="H496" s="371"/>
      <c r="I496" s="372"/>
      <c r="J496" s="372"/>
      <c r="K496" s="372"/>
      <c r="L496" s="372"/>
      <c r="M496" s="371"/>
      <c r="N496" s="371"/>
      <c r="O496" s="371"/>
      <c r="P496" s="371"/>
      <c r="Q496" s="371"/>
      <c r="R496" s="371"/>
      <c r="S496" s="371"/>
      <c r="T496" s="371"/>
      <c r="U496" s="371"/>
      <c r="V496" s="371"/>
      <c r="W496" s="372"/>
      <c r="X496" s="372"/>
      <c r="Y496" s="372"/>
      <c r="Z496" s="372"/>
      <c r="AA496" s="372"/>
      <c r="AB496" s="372"/>
      <c r="AC496" s="372"/>
      <c r="AD496" s="372"/>
      <c r="AF496" s="70"/>
      <c r="AG496" s="186" t="s">
        <v>2078</v>
      </c>
      <c r="AH496" s="74">
        <f>SUM(G494:G501)</f>
        <v>0</v>
      </c>
      <c r="AI496" s="74">
        <f t="shared" ref="AI496:BE496" si="118">SUM(H494:H501)</f>
        <v>0</v>
      </c>
      <c r="AJ496" s="74">
        <f t="shared" si="118"/>
        <v>0</v>
      </c>
      <c r="AK496" s="74">
        <f t="shared" si="118"/>
        <v>0</v>
      </c>
      <c r="AL496" s="74">
        <f t="shared" si="118"/>
        <v>0</v>
      </c>
      <c r="AM496" s="74">
        <f t="shared" si="118"/>
        <v>0</v>
      </c>
      <c r="AN496" s="74">
        <f t="shared" si="118"/>
        <v>0</v>
      </c>
      <c r="AO496" s="74">
        <f t="shared" si="118"/>
        <v>0</v>
      </c>
      <c r="AP496" s="74">
        <f t="shared" si="118"/>
        <v>0</v>
      </c>
      <c r="AQ496" s="74">
        <f t="shared" si="118"/>
        <v>0</v>
      </c>
      <c r="AR496" s="74">
        <f t="shared" si="118"/>
        <v>0</v>
      </c>
      <c r="AS496" s="74">
        <f t="shared" si="118"/>
        <v>0</v>
      </c>
      <c r="AT496" s="74">
        <f t="shared" si="118"/>
        <v>0</v>
      </c>
      <c r="AU496" s="74">
        <f t="shared" si="118"/>
        <v>0</v>
      </c>
      <c r="AV496" s="74">
        <f t="shared" si="118"/>
        <v>0</v>
      </c>
      <c r="AW496" s="74">
        <f t="shared" si="118"/>
        <v>0</v>
      </c>
      <c r="AX496" s="74">
        <f t="shared" si="118"/>
        <v>0</v>
      </c>
      <c r="AY496" s="74">
        <f t="shared" si="118"/>
        <v>0</v>
      </c>
      <c r="AZ496" s="74">
        <f t="shared" si="118"/>
        <v>0</v>
      </c>
      <c r="BA496" s="74">
        <f t="shared" si="118"/>
        <v>0</v>
      </c>
      <c r="BB496" s="74">
        <f t="shared" si="118"/>
        <v>0</v>
      </c>
      <c r="BC496" s="74">
        <f t="shared" si="118"/>
        <v>0</v>
      </c>
      <c r="BD496" s="74">
        <f t="shared" si="118"/>
        <v>0</v>
      </c>
      <c r="BE496" s="74">
        <f t="shared" si="118"/>
        <v>0</v>
      </c>
      <c r="CN496" s="70"/>
      <c r="DS496" s="70"/>
    </row>
    <row r="497" spans="1:123" s="74" customFormat="1" ht="15" customHeight="1" x14ac:dyDescent="0.2">
      <c r="A497" s="76"/>
      <c r="C497" s="98" t="s">
        <v>31</v>
      </c>
      <c r="D497" s="782" t="s">
        <v>174</v>
      </c>
      <c r="E497" s="782"/>
      <c r="F497" s="782"/>
      <c r="G497" s="371"/>
      <c r="H497" s="371"/>
      <c r="I497" s="372"/>
      <c r="J497" s="372"/>
      <c r="K497" s="372"/>
      <c r="L497" s="372"/>
      <c r="M497" s="371"/>
      <c r="N497" s="371"/>
      <c r="O497" s="371"/>
      <c r="P497" s="371"/>
      <c r="Q497" s="371"/>
      <c r="R497" s="371"/>
      <c r="S497" s="371"/>
      <c r="T497" s="371"/>
      <c r="U497" s="371"/>
      <c r="V497" s="371"/>
      <c r="W497" s="372"/>
      <c r="X497" s="372"/>
      <c r="Y497" s="372"/>
      <c r="Z497" s="372"/>
      <c r="AA497" s="372"/>
      <c r="AB497" s="372"/>
      <c r="AC497" s="372"/>
      <c r="AD497" s="372"/>
      <c r="AF497" s="70"/>
      <c r="AG497" s="74" t="s">
        <v>2077</v>
      </c>
      <c r="AH497" s="130">
        <f>IF($AG$488=$AH$488,0,
IF(OR(
AND(AH494=0,AH495&gt;0),
AND(AH494="NS",AH496&gt;0),
AND(AH494="NS",AH496=0,AH495=0)),1,
IF(OR(
AND(AH495&gt;=2,AH496&lt;AH494),
AND(AH494="NS",AH496=0,AH495&gt;0),
AH494=AH496),0,1)))</f>
        <v>0</v>
      </c>
      <c r="AI497" s="130">
        <f t="shared" ref="AI497:BE497" si="119">IF($AG$488=$AH$488,0,
IF(OR(
AND(AI494=0,AI495&gt;0),
AND(AI494="NS",AI496&gt;0),
AND(AI494="NS",AI496=0,AI495=0)),1,
IF(OR(
AND(AI495&gt;=2,AI496&lt;AI494),
AND(AI494="NS",AI496=0,AI495&gt;0),
AI494=AI496),0,1)))</f>
        <v>0</v>
      </c>
      <c r="AJ497" s="130">
        <f t="shared" si="119"/>
        <v>0</v>
      </c>
      <c r="AK497" s="130">
        <f t="shared" si="119"/>
        <v>0</v>
      </c>
      <c r="AL497" s="130">
        <f t="shared" si="119"/>
        <v>0</v>
      </c>
      <c r="AM497" s="130">
        <f t="shared" si="119"/>
        <v>0</v>
      </c>
      <c r="AN497" s="130">
        <f t="shared" si="119"/>
        <v>0</v>
      </c>
      <c r="AO497" s="130">
        <f t="shared" si="119"/>
        <v>0</v>
      </c>
      <c r="AP497" s="130">
        <f t="shared" si="119"/>
        <v>0</v>
      </c>
      <c r="AQ497" s="130">
        <f t="shared" si="119"/>
        <v>0</v>
      </c>
      <c r="AR497" s="130">
        <f t="shared" si="119"/>
        <v>0</v>
      </c>
      <c r="AS497" s="130">
        <f t="shared" si="119"/>
        <v>0</v>
      </c>
      <c r="AT497" s="130">
        <f t="shared" si="119"/>
        <v>0</v>
      </c>
      <c r="AU497" s="130">
        <f t="shared" si="119"/>
        <v>0</v>
      </c>
      <c r="AV497" s="130">
        <f t="shared" si="119"/>
        <v>0</v>
      </c>
      <c r="AW497" s="130">
        <f t="shared" si="119"/>
        <v>0</v>
      </c>
      <c r="AX497" s="130">
        <f t="shared" si="119"/>
        <v>0</v>
      </c>
      <c r="AY497" s="130">
        <f t="shared" si="119"/>
        <v>0</v>
      </c>
      <c r="AZ497" s="130">
        <f t="shared" si="119"/>
        <v>0</v>
      </c>
      <c r="BA497" s="130">
        <f t="shared" si="119"/>
        <v>0</v>
      </c>
      <c r="BB497" s="130">
        <f t="shared" si="119"/>
        <v>0</v>
      </c>
      <c r="BC497" s="130">
        <f t="shared" si="119"/>
        <v>0</v>
      </c>
      <c r="BD497" s="130">
        <f t="shared" si="119"/>
        <v>0</v>
      </c>
      <c r="BE497" s="130">
        <f t="shared" si="119"/>
        <v>0</v>
      </c>
      <c r="CN497" s="70"/>
      <c r="DS497" s="70"/>
    </row>
    <row r="498" spans="1:123" s="74" customFormat="1" ht="48" customHeight="1" x14ac:dyDescent="0.2">
      <c r="A498" s="76"/>
      <c r="C498" s="98" t="s">
        <v>32</v>
      </c>
      <c r="D498" s="782" t="s">
        <v>1091</v>
      </c>
      <c r="E498" s="782"/>
      <c r="F498" s="782"/>
      <c r="G498" s="371"/>
      <c r="H498" s="371"/>
      <c r="I498" s="372"/>
      <c r="J498" s="372"/>
      <c r="K498" s="372"/>
      <c r="L498" s="372"/>
      <c r="M498" s="371"/>
      <c r="N498" s="371"/>
      <c r="O498" s="371"/>
      <c r="P498" s="371"/>
      <c r="Q498" s="371"/>
      <c r="R498" s="371"/>
      <c r="S498" s="371"/>
      <c r="T498" s="371"/>
      <c r="U498" s="371"/>
      <c r="V498" s="371"/>
      <c r="W498" s="372"/>
      <c r="X498" s="372"/>
      <c r="Y498" s="372"/>
      <c r="Z498" s="372"/>
      <c r="AA498" s="372"/>
      <c r="AB498" s="372"/>
      <c r="AC498" s="372"/>
      <c r="AD498" s="372"/>
      <c r="AF498" s="70"/>
      <c r="AH498" s="74" t="s">
        <v>2048</v>
      </c>
      <c r="AI498" s="74">
        <f>SUM(AH497,AJ497,AL497,AN497,AP497,AR497,AT497,AV497,AX497,AZ497,BB497,BD497)</f>
        <v>0</v>
      </c>
      <c r="CN498" s="70"/>
      <c r="DS498" s="70"/>
    </row>
    <row r="499" spans="1:123" s="74" customFormat="1" ht="15" customHeight="1" x14ac:dyDescent="0.2">
      <c r="A499" s="76"/>
      <c r="C499" s="98" t="s">
        <v>33</v>
      </c>
      <c r="D499" s="782" t="s">
        <v>175</v>
      </c>
      <c r="E499" s="782"/>
      <c r="F499" s="782"/>
      <c r="G499" s="371"/>
      <c r="H499" s="371"/>
      <c r="I499" s="372"/>
      <c r="J499" s="372"/>
      <c r="K499" s="372"/>
      <c r="L499" s="372"/>
      <c r="M499" s="371"/>
      <c r="N499" s="371"/>
      <c r="O499" s="371"/>
      <c r="P499" s="371"/>
      <c r="Q499" s="371"/>
      <c r="R499" s="371"/>
      <c r="S499" s="371"/>
      <c r="T499" s="371"/>
      <c r="U499" s="371"/>
      <c r="V499" s="371"/>
      <c r="W499" s="372"/>
      <c r="X499" s="372"/>
      <c r="Y499" s="372"/>
      <c r="Z499" s="372"/>
      <c r="AA499" s="372"/>
      <c r="AB499" s="372"/>
      <c r="AC499" s="372"/>
      <c r="AD499" s="372"/>
      <c r="AF499" s="70"/>
      <c r="AH499" s="74" t="s">
        <v>2049</v>
      </c>
      <c r="AI499" s="74">
        <f>SUM(AI497,AK497,AM497,AO497,AQ497,AS497,AU497,AW497,AY497,BA497,BC497,BF497)</f>
        <v>0</v>
      </c>
      <c r="CN499" s="70"/>
      <c r="DS499" s="70"/>
    </row>
    <row r="500" spans="1:123" s="74" customFormat="1" ht="15" customHeight="1" x14ac:dyDescent="0.2">
      <c r="A500" s="76"/>
      <c r="C500" s="98" t="s">
        <v>34</v>
      </c>
      <c r="D500" s="782" t="s">
        <v>176</v>
      </c>
      <c r="E500" s="782"/>
      <c r="F500" s="782"/>
      <c r="G500" s="371"/>
      <c r="H500" s="371"/>
      <c r="I500" s="372"/>
      <c r="J500" s="372"/>
      <c r="K500" s="372"/>
      <c r="L500" s="372"/>
      <c r="M500" s="371"/>
      <c r="N500" s="371"/>
      <c r="O500" s="371"/>
      <c r="P500" s="371"/>
      <c r="Q500" s="371"/>
      <c r="R500" s="371"/>
      <c r="S500" s="371"/>
      <c r="T500" s="371"/>
      <c r="U500" s="371"/>
      <c r="V500" s="371"/>
      <c r="W500" s="372"/>
      <c r="X500" s="372"/>
      <c r="Y500" s="372"/>
      <c r="Z500" s="372"/>
      <c r="AA500" s="372"/>
      <c r="AB500" s="372"/>
      <c r="AC500" s="372"/>
      <c r="AD500" s="372"/>
      <c r="AF500" s="70"/>
      <c r="CN500" s="70"/>
      <c r="DS500" s="70"/>
    </row>
    <row r="501" spans="1:123" s="74" customFormat="1" ht="15" customHeight="1" x14ac:dyDescent="0.2">
      <c r="A501" s="76"/>
      <c r="C501" s="98" t="s">
        <v>35</v>
      </c>
      <c r="D501" s="782" t="s">
        <v>177</v>
      </c>
      <c r="E501" s="782"/>
      <c r="F501" s="782"/>
      <c r="G501" s="371"/>
      <c r="H501" s="371"/>
      <c r="I501" s="372"/>
      <c r="J501" s="372"/>
      <c r="K501" s="372"/>
      <c r="L501" s="372"/>
      <c r="M501" s="371"/>
      <c r="N501" s="371"/>
      <c r="O501" s="371"/>
      <c r="P501" s="371"/>
      <c r="Q501" s="371"/>
      <c r="R501" s="371"/>
      <c r="S501" s="371"/>
      <c r="T501" s="371"/>
      <c r="U501" s="371"/>
      <c r="V501" s="371"/>
      <c r="W501" s="372"/>
      <c r="X501" s="372"/>
      <c r="Y501" s="372"/>
      <c r="Z501" s="372"/>
      <c r="AA501" s="372"/>
      <c r="AB501" s="372"/>
      <c r="AC501" s="372"/>
      <c r="AD501" s="372"/>
      <c r="AF501" s="70"/>
      <c r="CN501" s="70"/>
      <c r="DS501" s="70"/>
    </row>
    <row r="502" spans="1:123" s="74" customFormat="1" ht="15" customHeight="1" x14ac:dyDescent="0.2">
      <c r="A502" s="76"/>
      <c r="F502" s="99" t="s">
        <v>84</v>
      </c>
      <c r="G502" s="383">
        <f>IF(AND(SUM(G494:G501)=0,COUNTIF(G494:G501,"NS")&gt;0),"NS",SUM(G494:G501))</f>
        <v>0</v>
      </c>
      <c r="H502" s="383">
        <f t="shared" ref="H502:AD502" si="120">IF(AND(SUM(H494:H501)=0,COUNTIF(H494:H501,"NS")&gt;0),"NS",SUM(H494:H501))</f>
        <v>0</v>
      </c>
      <c r="I502" s="383">
        <f t="shared" si="120"/>
        <v>0</v>
      </c>
      <c r="J502" s="383">
        <f t="shared" si="120"/>
        <v>0</v>
      </c>
      <c r="K502" s="383">
        <f t="shared" si="120"/>
        <v>0</v>
      </c>
      <c r="L502" s="383">
        <f t="shared" si="120"/>
        <v>0</v>
      </c>
      <c r="M502" s="383">
        <f t="shared" si="120"/>
        <v>0</v>
      </c>
      <c r="N502" s="383">
        <f t="shared" si="120"/>
        <v>0</v>
      </c>
      <c r="O502" s="383">
        <f t="shared" si="120"/>
        <v>0</v>
      </c>
      <c r="P502" s="383">
        <f t="shared" si="120"/>
        <v>0</v>
      </c>
      <c r="Q502" s="383">
        <f t="shared" si="120"/>
        <v>0</v>
      </c>
      <c r="R502" s="383">
        <f t="shared" si="120"/>
        <v>0</v>
      </c>
      <c r="S502" s="383">
        <f t="shared" si="120"/>
        <v>0</v>
      </c>
      <c r="T502" s="383">
        <f t="shared" si="120"/>
        <v>0</v>
      </c>
      <c r="U502" s="383">
        <f t="shared" si="120"/>
        <v>0</v>
      </c>
      <c r="V502" s="383">
        <f t="shared" si="120"/>
        <v>0</v>
      </c>
      <c r="W502" s="383">
        <f t="shared" si="120"/>
        <v>0</v>
      </c>
      <c r="X502" s="383">
        <f t="shared" si="120"/>
        <v>0</v>
      </c>
      <c r="Y502" s="383">
        <f t="shared" si="120"/>
        <v>0</v>
      </c>
      <c r="Z502" s="383">
        <f t="shared" si="120"/>
        <v>0</v>
      </c>
      <c r="AA502" s="383">
        <f t="shared" si="120"/>
        <v>0</v>
      </c>
      <c r="AB502" s="383">
        <f t="shared" si="120"/>
        <v>0</v>
      </c>
      <c r="AC502" s="383">
        <f t="shared" si="120"/>
        <v>0</v>
      </c>
      <c r="AD502" s="383">
        <f t="shared" si="120"/>
        <v>0</v>
      </c>
      <c r="AF502" s="70"/>
      <c r="CN502" s="70"/>
      <c r="DS502" s="70"/>
    </row>
    <row r="503" spans="1:123" s="74" customFormat="1" ht="15" customHeight="1" x14ac:dyDescent="0.2">
      <c r="A503" s="76"/>
      <c r="B503" s="536" t="str">
        <f>IF(AI489=0,"","Error: Debe completar toda la información requerida.")</f>
        <v/>
      </c>
      <c r="C503" s="536"/>
      <c r="D503" s="536"/>
      <c r="E503" s="536"/>
      <c r="F503" s="536"/>
      <c r="G503" s="536"/>
      <c r="H503" s="536"/>
      <c r="I503" s="536"/>
      <c r="J503" s="536"/>
      <c r="K503" s="536"/>
      <c r="L503" s="536"/>
      <c r="M503" s="536"/>
      <c r="N503" s="536"/>
      <c r="O503" s="536"/>
      <c r="P503" s="536"/>
      <c r="Q503" s="536"/>
      <c r="R503" s="536"/>
      <c r="S503" s="536"/>
      <c r="T503" s="536"/>
      <c r="U503" s="536"/>
      <c r="V503" s="536"/>
      <c r="W503" s="536"/>
      <c r="X503" s="536"/>
      <c r="Y503" s="536"/>
      <c r="Z503" s="536"/>
      <c r="AA503" s="536"/>
      <c r="AB503" s="536"/>
      <c r="AC503" s="536"/>
      <c r="AD503" s="536"/>
      <c r="AF503" s="70"/>
      <c r="CN503" s="70"/>
      <c r="DS503" s="70"/>
    </row>
    <row r="504" spans="1:123" s="74" customFormat="1" ht="15" customHeight="1" x14ac:dyDescent="0.2">
      <c r="A504" s="76"/>
      <c r="B504" s="511" t="str">
        <f>IF(AI498&lt;&gt;0,"Error: Verificar el desagregado de hombres respecto a lo registrado en la P11","")</f>
        <v/>
      </c>
      <c r="C504" s="511"/>
      <c r="D504" s="511"/>
      <c r="E504" s="511"/>
      <c r="F504" s="511"/>
      <c r="G504" s="511"/>
      <c r="H504" s="511"/>
      <c r="I504" s="511"/>
      <c r="J504" s="511"/>
      <c r="K504" s="511"/>
      <c r="L504" s="511"/>
      <c r="M504" s="511"/>
      <c r="N504" s="511"/>
      <c r="O504" s="511"/>
      <c r="P504" s="511"/>
      <c r="Q504" s="511"/>
      <c r="R504" s="511"/>
      <c r="S504" s="511"/>
      <c r="T504" s="511"/>
      <c r="U504" s="511"/>
      <c r="V504" s="511"/>
      <c r="W504" s="511"/>
      <c r="X504" s="511"/>
      <c r="Y504" s="511"/>
      <c r="Z504" s="511"/>
      <c r="AA504" s="511"/>
      <c r="AB504" s="511"/>
      <c r="AC504" s="511"/>
      <c r="AD504" s="511"/>
      <c r="AF504" s="70"/>
      <c r="CN504" s="70"/>
      <c r="DS504" s="70"/>
    </row>
    <row r="505" spans="1:123" s="74" customFormat="1" ht="15" customHeight="1" thickBot="1" x14ac:dyDescent="0.25">
      <c r="A505" s="76"/>
      <c r="B505" s="511" t="str">
        <f>IF(AI499&lt;&gt;0,"Error: Verificar el desagregado de mujeres respecto a lo registrado en la P11","")</f>
        <v/>
      </c>
      <c r="C505" s="511"/>
      <c r="D505" s="511"/>
      <c r="E505" s="511"/>
      <c r="F505" s="511"/>
      <c r="G505" s="511"/>
      <c r="H505" s="511"/>
      <c r="I505" s="511"/>
      <c r="J505" s="511"/>
      <c r="K505" s="511"/>
      <c r="L505" s="511"/>
      <c r="M505" s="511"/>
      <c r="N505" s="511"/>
      <c r="O505" s="511"/>
      <c r="P505" s="511"/>
      <c r="Q505" s="511"/>
      <c r="R505" s="511"/>
      <c r="S505" s="511"/>
      <c r="T505" s="511"/>
      <c r="U505" s="511"/>
      <c r="V505" s="511"/>
      <c r="W505" s="511"/>
      <c r="X505" s="511"/>
      <c r="Y505" s="511"/>
      <c r="Z505" s="511"/>
      <c r="AA505" s="511"/>
      <c r="AB505" s="511"/>
      <c r="AC505" s="511"/>
      <c r="AD505" s="511"/>
      <c r="AF505" s="70"/>
      <c r="CN505" s="70"/>
      <c r="DS505" s="70"/>
    </row>
    <row r="506" spans="1:123" s="74" customFormat="1" ht="15" customHeight="1" thickBot="1" x14ac:dyDescent="0.25">
      <c r="A506" s="76"/>
      <c r="B506" s="792" t="s">
        <v>1437</v>
      </c>
      <c r="C506" s="793"/>
      <c r="D506" s="793"/>
      <c r="E506" s="793"/>
      <c r="F506" s="793"/>
      <c r="G506" s="793"/>
      <c r="H506" s="793"/>
      <c r="I506" s="793"/>
      <c r="J506" s="793"/>
      <c r="K506" s="793"/>
      <c r="L506" s="793"/>
      <c r="M506" s="793"/>
      <c r="N506" s="793"/>
      <c r="O506" s="793"/>
      <c r="P506" s="793"/>
      <c r="Q506" s="793"/>
      <c r="R506" s="793"/>
      <c r="S506" s="793"/>
      <c r="T506" s="793"/>
      <c r="U506" s="793"/>
      <c r="V506" s="793"/>
      <c r="W506" s="793"/>
      <c r="X506" s="793"/>
      <c r="Y506" s="793"/>
      <c r="Z506" s="793"/>
      <c r="AA506" s="793"/>
      <c r="AB506" s="793"/>
      <c r="AC506" s="793"/>
      <c r="AD506" s="794"/>
      <c r="AF506" s="70"/>
      <c r="CN506" s="70"/>
      <c r="DS506" s="70"/>
    </row>
    <row r="507" spans="1:123" s="74" customFormat="1" ht="15" customHeight="1" x14ac:dyDescent="0.2">
      <c r="A507" s="76"/>
      <c r="B507" s="787" t="s">
        <v>1419</v>
      </c>
      <c r="C507" s="788"/>
      <c r="D507" s="788"/>
      <c r="E507" s="788"/>
      <c r="F507" s="788"/>
      <c r="G507" s="788"/>
      <c r="H507" s="788"/>
      <c r="I507" s="788"/>
      <c r="J507" s="788"/>
      <c r="K507" s="788"/>
      <c r="L507" s="788"/>
      <c r="M507" s="788"/>
      <c r="N507" s="788"/>
      <c r="O507" s="788"/>
      <c r="P507" s="788"/>
      <c r="Q507" s="788"/>
      <c r="R507" s="788"/>
      <c r="S507" s="788"/>
      <c r="T507" s="788"/>
      <c r="U507" s="788"/>
      <c r="V507" s="788"/>
      <c r="W507" s="788"/>
      <c r="X507" s="788"/>
      <c r="Y507" s="788"/>
      <c r="Z507" s="788"/>
      <c r="AA507" s="788"/>
      <c r="AB507" s="788"/>
      <c r="AC507" s="788"/>
      <c r="AD507" s="789"/>
      <c r="AF507" s="70"/>
      <c r="CN507" s="70"/>
      <c r="DS507" s="70"/>
    </row>
    <row r="508" spans="1:123" s="74" customFormat="1" ht="36" customHeight="1" x14ac:dyDescent="0.2">
      <c r="A508" s="76"/>
      <c r="B508" s="81"/>
      <c r="C508" s="679" t="s">
        <v>1763</v>
      </c>
      <c r="D508" s="680"/>
      <c r="E508" s="680"/>
      <c r="F508" s="680"/>
      <c r="G508" s="680"/>
      <c r="H508" s="680"/>
      <c r="I508" s="680"/>
      <c r="J508" s="680"/>
      <c r="K508" s="680"/>
      <c r="L508" s="680"/>
      <c r="M508" s="680"/>
      <c r="N508" s="680"/>
      <c r="O508" s="680"/>
      <c r="P508" s="680"/>
      <c r="Q508" s="680"/>
      <c r="R508" s="680"/>
      <c r="S508" s="680"/>
      <c r="T508" s="680"/>
      <c r="U508" s="680"/>
      <c r="V508" s="680"/>
      <c r="W508" s="680"/>
      <c r="X508" s="680"/>
      <c r="Y508" s="680"/>
      <c r="Z508" s="680"/>
      <c r="AA508" s="680"/>
      <c r="AB508" s="680"/>
      <c r="AC508" s="680"/>
      <c r="AD508" s="790"/>
      <c r="AF508" s="70"/>
      <c r="CN508" s="70"/>
      <c r="DS508" s="70"/>
    </row>
    <row r="509" spans="1:123" s="74" customFormat="1" ht="15" customHeight="1" x14ac:dyDescent="0.2">
      <c r="A509" s="76"/>
      <c r="AF509" s="70"/>
      <c r="CN509" s="70"/>
      <c r="DS509" s="70"/>
    </row>
    <row r="510" spans="1:123" s="74" customFormat="1" ht="24" customHeight="1" x14ac:dyDescent="0.2">
      <c r="A510" s="36" t="s">
        <v>170</v>
      </c>
      <c r="B510" s="636" t="s">
        <v>1858</v>
      </c>
      <c r="C510" s="636"/>
      <c r="D510" s="636"/>
      <c r="E510" s="636"/>
      <c r="F510" s="636"/>
      <c r="G510" s="636"/>
      <c r="H510" s="636"/>
      <c r="I510" s="636"/>
      <c r="J510" s="636"/>
      <c r="K510" s="636"/>
      <c r="L510" s="636"/>
      <c r="M510" s="636"/>
      <c r="N510" s="636"/>
      <c r="O510" s="636"/>
      <c r="P510" s="636"/>
      <c r="Q510" s="636"/>
      <c r="R510" s="636"/>
      <c r="S510" s="636"/>
      <c r="T510" s="636"/>
      <c r="U510" s="636"/>
      <c r="V510" s="636"/>
      <c r="W510" s="636"/>
      <c r="X510" s="636"/>
      <c r="Y510" s="636"/>
      <c r="Z510" s="636"/>
      <c r="AA510" s="636"/>
      <c r="AB510" s="636"/>
      <c r="AC510" s="636"/>
      <c r="AD510" s="636"/>
      <c r="AF510" s="70"/>
      <c r="AG510" s="225" t="s">
        <v>2063</v>
      </c>
      <c r="AH510" s="225" t="s">
        <v>2064</v>
      </c>
      <c r="AI510" s="225" t="s">
        <v>2065</v>
      </c>
      <c r="AJ510" s="225" t="s">
        <v>2066</v>
      </c>
      <c r="AK510" s="225" t="s">
        <v>2067</v>
      </c>
      <c r="AL510" s="225" t="s">
        <v>2068</v>
      </c>
      <c r="AM510" s="225" t="s">
        <v>2071</v>
      </c>
      <c r="AN510" s="225" t="s">
        <v>2070</v>
      </c>
      <c r="AO510" s="225" t="s">
        <v>2069</v>
      </c>
      <c r="CN510" s="70"/>
      <c r="DS510" s="70"/>
    </row>
    <row r="511" spans="1:123" s="74" customFormat="1" ht="15" customHeight="1" x14ac:dyDescent="0.2">
      <c r="A511" s="68"/>
      <c r="B511" s="69"/>
      <c r="C511" s="674" t="s">
        <v>1109</v>
      </c>
      <c r="D511" s="674"/>
      <c r="E511" s="674"/>
      <c r="F511" s="674"/>
      <c r="G511" s="674"/>
      <c r="H511" s="674"/>
      <c r="I511" s="674"/>
      <c r="J511" s="674"/>
      <c r="K511" s="674"/>
      <c r="L511" s="674"/>
      <c r="M511" s="674"/>
      <c r="N511" s="674"/>
      <c r="O511" s="674"/>
      <c r="P511" s="674"/>
      <c r="Q511" s="674"/>
      <c r="R511" s="674"/>
      <c r="S511" s="674"/>
      <c r="T511" s="674"/>
      <c r="U511" s="674"/>
      <c r="V511" s="674"/>
      <c r="W511" s="674"/>
      <c r="X511" s="674"/>
      <c r="Y511" s="674"/>
      <c r="Z511" s="674"/>
      <c r="AA511" s="674"/>
      <c r="AB511" s="674"/>
      <c r="AC511" s="674"/>
      <c r="AD511" s="674"/>
      <c r="AF511" s="70"/>
      <c r="AG511" s="255">
        <f>COUNTBLANK(P517:AD541)</f>
        <v>375</v>
      </c>
      <c r="AH511" s="255">
        <v>375</v>
      </c>
      <c r="AJ511" s="74">
        <f>COUNTBLANK(D517:AD517)</f>
        <v>27</v>
      </c>
      <c r="AK511" s="255">
        <v>27</v>
      </c>
      <c r="AL511" s="74">
        <v>25</v>
      </c>
      <c r="AM511" s="255">
        <v>15</v>
      </c>
      <c r="AN511" s="255">
        <v>14</v>
      </c>
      <c r="AO511" s="255">
        <v>14</v>
      </c>
      <c r="CN511" s="70"/>
      <c r="DS511" s="70"/>
    </row>
    <row r="512" spans="1:123" s="74" customFormat="1" ht="36" customHeight="1" x14ac:dyDescent="0.2">
      <c r="A512" s="76"/>
      <c r="C512" s="606" t="s">
        <v>1859</v>
      </c>
      <c r="D512" s="606"/>
      <c r="E512" s="606"/>
      <c r="F512" s="606"/>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F512" s="70"/>
      <c r="CN512" s="70"/>
      <c r="DS512" s="70"/>
    </row>
    <row r="513" spans="1:123" s="74" customFormat="1" ht="15" customHeight="1" x14ac:dyDescent="0.2">
      <c r="A513" s="76"/>
      <c r="C513" s="674" t="s">
        <v>1116</v>
      </c>
      <c r="D513" s="674"/>
      <c r="E513" s="674"/>
      <c r="F513" s="674"/>
      <c r="G513" s="674"/>
      <c r="H513" s="674"/>
      <c r="I513" s="674"/>
      <c r="J513" s="674"/>
      <c r="K513" s="674"/>
      <c r="L513" s="674"/>
      <c r="M513" s="674"/>
      <c r="N513" s="674"/>
      <c r="O513" s="674"/>
      <c r="P513" s="674"/>
      <c r="Q513" s="674"/>
      <c r="R513" s="674"/>
      <c r="S513" s="674"/>
      <c r="T513" s="674"/>
      <c r="U513" s="674"/>
      <c r="V513" s="674"/>
      <c r="W513" s="674"/>
      <c r="X513" s="674"/>
      <c r="Y513" s="674"/>
      <c r="Z513" s="674"/>
      <c r="AA513" s="674"/>
      <c r="AB513" s="674"/>
      <c r="AC513" s="674"/>
      <c r="AD513" s="674"/>
      <c r="AF513" s="70"/>
      <c r="CN513" s="70"/>
      <c r="DS513" s="70"/>
    </row>
    <row r="514" spans="1:123" s="74" customFormat="1" ht="15" customHeight="1" x14ac:dyDescent="0.2">
      <c r="A514" s="76"/>
      <c r="C514" s="107"/>
      <c r="D514" s="107"/>
      <c r="E514" s="107"/>
      <c r="F514" s="107"/>
      <c r="G514" s="107"/>
      <c r="H514" s="107"/>
      <c r="I514" s="107"/>
      <c r="J514" s="107"/>
      <c r="K514" s="107"/>
      <c r="L514" s="107"/>
      <c r="M514" s="107"/>
      <c r="N514" s="107"/>
      <c r="O514" s="107"/>
      <c r="P514" s="107"/>
      <c r="Q514" s="107"/>
      <c r="R514" s="107"/>
      <c r="S514" s="107"/>
      <c r="T514" s="107"/>
      <c r="U514" s="107"/>
      <c r="V514" s="107"/>
      <c r="W514" s="107"/>
      <c r="X514" s="107"/>
      <c r="Y514" s="107"/>
      <c r="Z514" s="107"/>
      <c r="AA514" s="107"/>
      <c r="AB514" s="107"/>
      <c r="AC514" s="107"/>
      <c r="AD514" s="107"/>
      <c r="AF514" s="70"/>
      <c r="CN514" s="70"/>
      <c r="DS514" s="70"/>
    </row>
    <row r="515" spans="1:123" s="74" customFormat="1" ht="15" customHeight="1" x14ac:dyDescent="0.2">
      <c r="A515" s="76"/>
      <c r="C515" s="685" t="s">
        <v>220</v>
      </c>
      <c r="D515" s="686"/>
      <c r="E515" s="686"/>
      <c r="F515" s="686"/>
      <c r="G515" s="686"/>
      <c r="H515" s="686"/>
      <c r="I515" s="686"/>
      <c r="J515" s="686"/>
      <c r="K515" s="686"/>
      <c r="L515" s="686"/>
      <c r="M515" s="686"/>
      <c r="N515" s="686"/>
      <c r="O515" s="687"/>
      <c r="P515" s="609" t="s">
        <v>1860</v>
      </c>
      <c r="Q515" s="609"/>
      <c r="R515" s="609"/>
      <c r="S515" s="609"/>
      <c r="T515" s="608" t="s">
        <v>179</v>
      </c>
      <c r="U515" s="608"/>
      <c r="V515" s="608"/>
      <c r="W515" s="608"/>
      <c r="X515" s="608"/>
      <c r="Y515" s="608"/>
      <c r="Z515" s="608"/>
      <c r="AA515" s="608"/>
      <c r="AB515" s="608"/>
      <c r="AC515" s="608"/>
      <c r="AD515" s="608"/>
      <c r="AF515" s="70"/>
      <c r="CN515" s="70"/>
      <c r="DS515" s="70"/>
    </row>
    <row r="516" spans="1:123" s="74" customFormat="1" ht="188.25" customHeight="1" x14ac:dyDescent="0.2">
      <c r="A516" s="76"/>
      <c r="C516" s="718"/>
      <c r="D516" s="719"/>
      <c r="E516" s="719"/>
      <c r="F516" s="719"/>
      <c r="G516" s="719"/>
      <c r="H516" s="719"/>
      <c r="I516" s="719"/>
      <c r="J516" s="719"/>
      <c r="K516" s="719"/>
      <c r="L516" s="719"/>
      <c r="M516" s="719"/>
      <c r="N516" s="719"/>
      <c r="O516" s="720"/>
      <c r="P516" s="609"/>
      <c r="Q516" s="609"/>
      <c r="R516" s="609"/>
      <c r="S516" s="609"/>
      <c r="T516" s="102" t="s">
        <v>180</v>
      </c>
      <c r="U516" s="102" t="s">
        <v>181</v>
      </c>
      <c r="V516" s="102" t="s">
        <v>182</v>
      </c>
      <c r="W516" s="102" t="s">
        <v>183</v>
      </c>
      <c r="X516" s="102" t="s">
        <v>184</v>
      </c>
      <c r="Y516" s="102" t="s">
        <v>185</v>
      </c>
      <c r="Z516" s="102" t="s">
        <v>186</v>
      </c>
      <c r="AA516" s="102" t="s">
        <v>187</v>
      </c>
      <c r="AB516" s="102" t="s">
        <v>188</v>
      </c>
      <c r="AC516" s="102" t="s">
        <v>189</v>
      </c>
      <c r="AD516" s="102" t="s">
        <v>190</v>
      </c>
      <c r="AF516" s="70"/>
      <c r="AG516" s="251" t="s">
        <v>2032</v>
      </c>
      <c r="AH516" s="248" t="s">
        <v>2035</v>
      </c>
      <c r="AI516" s="248" t="s">
        <v>2095</v>
      </c>
      <c r="CN516" s="70"/>
      <c r="DS516" s="70"/>
    </row>
    <row r="517" spans="1:123" s="74" customFormat="1" ht="15" customHeight="1" x14ac:dyDescent="0.2">
      <c r="A517" s="76"/>
      <c r="C517" s="85" t="s">
        <v>28</v>
      </c>
      <c r="D517" s="662" t="str">
        <f>IF(D40="","",D40)</f>
        <v/>
      </c>
      <c r="E517" s="662"/>
      <c r="F517" s="662"/>
      <c r="G517" s="662"/>
      <c r="H517" s="662"/>
      <c r="I517" s="662"/>
      <c r="J517" s="662"/>
      <c r="K517" s="662"/>
      <c r="L517" s="662"/>
      <c r="M517" s="662"/>
      <c r="N517" s="662"/>
      <c r="O517" s="662"/>
      <c r="P517" s="585"/>
      <c r="Q517" s="897"/>
      <c r="R517" s="897"/>
      <c r="S517" s="586"/>
      <c r="T517" s="431"/>
      <c r="U517" s="431"/>
      <c r="V517" s="431"/>
      <c r="W517" s="431"/>
      <c r="X517" s="431"/>
      <c r="Y517" s="431"/>
      <c r="Z517" s="431"/>
      <c r="AA517" s="431"/>
      <c r="AB517" s="431"/>
      <c r="AC517" s="431"/>
      <c r="AD517" s="66"/>
      <c r="AF517" s="70"/>
      <c r="AG517" s="74">
        <f>COUNTBLANK(P517:AD517)</f>
        <v>15</v>
      </c>
      <c r="AH517" s="74">
        <f>IF($AG$511=$AH$511,0,IF(AND(P517=1,AG517&lt;=$AN$511),0,IF(AND(OR(P517=2,P517=9),AG517&lt;=$AO$511),0,IF(AND(D517="",AG517=$AM$511),0,1))))</f>
        <v>0</v>
      </c>
      <c r="AI517" s="74">
        <f>IF(OR(AG517=$AK$511,P517=1),0,
IF(AND(OR(P517=2,P517=9),AG517=$AO$511),0,
IF(AND(D517="",AG517&gt;$AO$511),0,
IF(AND(D517&lt;&gt;"",AG517&gt;$AO$511),0,1))))</f>
        <v>0</v>
      </c>
      <c r="CN517" s="70"/>
      <c r="DS517" s="70"/>
    </row>
    <row r="518" spans="1:123" s="74" customFormat="1" ht="15" customHeight="1" x14ac:dyDescent="0.2">
      <c r="A518" s="76"/>
      <c r="C518" s="98" t="s">
        <v>29</v>
      </c>
      <c r="D518" s="662" t="str">
        <f t="shared" ref="D518:D541" si="121">IF(D41="","",D41)</f>
        <v/>
      </c>
      <c r="E518" s="662"/>
      <c r="F518" s="662"/>
      <c r="G518" s="662"/>
      <c r="H518" s="662"/>
      <c r="I518" s="662"/>
      <c r="J518" s="662"/>
      <c r="K518" s="662"/>
      <c r="L518" s="662"/>
      <c r="M518" s="662"/>
      <c r="N518" s="662"/>
      <c r="O518" s="662"/>
      <c r="P518" s="585"/>
      <c r="Q518" s="897"/>
      <c r="R518" s="897"/>
      <c r="S518" s="586"/>
      <c r="T518" s="431"/>
      <c r="U518" s="431"/>
      <c r="V518" s="431"/>
      <c r="W518" s="431"/>
      <c r="X518" s="431"/>
      <c r="Y518" s="431"/>
      <c r="Z518" s="431"/>
      <c r="AA518" s="431"/>
      <c r="AB518" s="431"/>
      <c r="AC518" s="431"/>
      <c r="AD518" s="66"/>
      <c r="AF518" s="70"/>
      <c r="AG518" s="74">
        <f t="shared" ref="AG518:AG541" si="122">COUNTBLANK(P518:AD518)</f>
        <v>15</v>
      </c>
      <c r="AH518" s="74">
        <f t="shared" ref="AH518:AH541" si="123">IF($AG$511=$AH$511,0,IF(AND(P518=1,AG518&lt;=$AN$511),0,IF(AND(OR(P518=2,P518=9),AG518&lt;=$AO$511),0,IF(AND(D518="",AG518=$AM$511),0,1))))</f>
        <v>0</v>
      </c>
      <c r="AI518" s="74">
        <f t="shared" ref="AI518:AI541" si="124">IF(OR(AG518=$AK$511,P518=1),0,
IF(AND(OR(P518=2,P518=9),AG518=$AO$511),0,
IF(AND(D518="",AG518&gt;$AO$511),0,
IF(AND(D518&lt;&gt;"",AG518&gt;$AO$511),0,1))))</f>
        <v>0</v>
      </c>
      <c r="CN518" s="70"/>
      <c r="DS518" s="70"/>
    </row>
    <row r="519" spans="1:123" s="74" customFormat="1" ht="15" customHeight="1" x14ac:dyDescent="0.2">
      <c r="A519" s="76"/>
      <c r="C519" s="98" t="s">
        <v>30</v>
      </c>
      <c r="D519" s="662" t="str">
        <f t="shared" si="121"/>
        <v/>
      </c>
      <c r="E519" s="662"/>
      <c r="F519" s="662"/>
      <c r="G519" s="662"/>
      <c r="H519" s="662"/>
      <c r="I519" s="662"/>
      <c r="J519" s="662"/>
      <c r="K519" s="662"/>
      <c r="L519" s="662"/>
      <c r="M519" s="662"/>
      <c r="N519" s="662"/>
      <c r="O519" s="662"/>
      <c r="P519" s="585"/>
      <c r="Q519" s="897"/>
      <c r="R519" s="897"/>
      <c r="S519" s="586"/>
      <c r="T519" s="431"/>
      <c r="U519" s="431"/>
      <c r="V519" s="431"/>
      <c r="W519" s="431"/>
      <c r="X519" s="431"/>
      <c r="Y519" s="431"/>
      <c r="Z519" s="431"/>
      <c r="AA519" s="431"/>
      <c r="AB519" s="431"/>
      <c r="AC519" s="431"/>
      <c r="AD519" s="66"/>
      <c r="AF519" s="70"/>
      <c r="AG519" s="74">
        <f t="shared" si="122"/>
        <v>15</v>
      </c>
      <c r="AH519" s="74">
        <f t="shared" si="123"/>
        <v>0</v>
      </c>
      <c r="AI519" s="74">
        <f t="shared" si="124"/>
        <v>0</v>
      </c>
      <c r="CN519" s="70"/>
      <c r="DS519" s="70"/>
    </row>
    <row r="520" spans="1:123" s="74" customFormat="1" ht="15" customHeight="1" x14ac:dyDescent="0.2">
      <c r="A520" s="76"/>
      <c r="C520" s="98" t="s">
        <v>31</v>
      </c>
      <c r="D520" s="662" t="str">
        <f t="shared" si="121"/>
        <v/>
      </c>
      <c r="E520" s="662"/>
      <c r="F520" s="662"/>
      <c r="G520" s="662"/>
      <c r="H520" s="662"/>
      <c r="I520" s="662"/>
      <c r="J520" s="662"/>
      <c r="K520" s="662"/>
      <c r="L520" s="662"/>
      <c r="M520" s="662"/>
      <c r="N520" s="662"/>
      <c r="O520" s="662"/>
      <c r="P520" s="585"/>
      <c r="Q520" s="897"/>
      <c r="R520" s="897"/>
      <c r="S520" s="586"/>
      <c r="T520" s="431"/>
      <c r="U520" s="431"/>
      <c r="V520" s="431"/>
      <c r="W520" s="431"/>
      <c r="X520" s="431"/>
      <c r="Y520" s="431"/>
      <c r="Z520" s="431"/>
      <c r="AA520" s="431"/>
      <c r="AB520" s="431"/>
      <c r="AC520" s="431"/>
      <c r="AD520" s="66"/>
      <c r="AF520" s="70"/>
      <c r="AG520" s="74">
        <f t="shared" si="122"/>
        <v>15</v>
      </c>
      <c r="AH520" s="74">
        <f t="shared" si="123"/>
        <v>0</v>
      </c>
      <c r="AI520" s="74">
        <f t="shared" si="124"/>
        <v>0</v>
      </c>
      <c r="CN520" s="70"/>
      <c r="DS520" s="70"/>
    </row>
    <row r="521" spans="1:123" s="74" customFormat="1" ht="15" customHeight="1" x14ac:dyDescent="0.2">
      <c r="A521" s="76"/>
      <c r="C521" s="98" t="s">
        <v>32</v>
      </c>
      <c r="D521" s="662" t="str">
        <f t="shared" si="121"/>
        <v/>
      </c>
      <c r="E521" s="662"/>
      <c r="F521" s="662"/>
      <c r="G521" s="662"/>
      <c r="H521" s="662"/>
      <c r="I521" s="662"/>
      <c r="J521" s="662"/>
      <c r="K521" s="662"/>
      <c r="L521" s="662"/>
      <c r="M521" s="662"/>
      <c r="N521" s="662"/>
      <c r="O521" s="662"/>
      <c r="P521" s="585"/>
      <c r="Q521" s="897"/>
      <c r="R521" s="897"/>
      <c r="S521" s="586"/>
      <c r="T521" s="431"/>
      <c r="U521" s="431"/>
      <c r="V521" s="431"/>
      <c r="W521" s="431"/>
      <c r="X521" s="431"/>
      <c r="Y521" s="431"/>
      <c r="Z521" s="431"/>
      <c r="AA521" s="431"/>
      <c r="AB521" s="431"/>
      <c r="AC521" s="431"/>
      <c r="AD521" s="66"/>
      <c r="AF521" s="70"/>
      <c r="AG521" s="74">
        <f t="shared" si="122"/>
        <v>15</v>
      </c>
      <c r="AH521" s="74">
        <f t="shared" si="123"/>
        <v>0</v>
      </c>
      <c r="AI521" s="74">
        <f t="shared" si="124"/>
        <v>0</v>
      </c>
      <c r="CN521" s="70"/>
      <c r="DS521" s="70"/>
    </row>
    <row r="522" spans="1:123" s="74" customFormat="1" ht="15" customHeight="1" x14ac:dyDescent="0.2">
      <c r="A522" s="76"/>
      <c r="C522" s="98" t="s">
        <v>33</v>
      </c>
      <c r="D522" s="662" t="str">
        <f t="shared" si="121"/>
        <v/>
      </c>
      <c r="E522" s="662"/>
      <c r="F522" s="662"/>
      <c r="G522" s="662"/>
      <c r="H522" s="662"/>
      <c r="I522" s="662"/>
      <c r="J522" s="662"/>
      <c r="K522" s="662"/>
      <c r="L522" s="662"/>
      <c r="M522" s="662"/>
      <c r="N522" s="662"/>
      <c r="O522" s="662"/>
      <c r="P522" s="615"/>
      <c r="Q522" s="615"/>
      <c r="R522" s="615"/>
      <c r="S522" s="615"/>
      <c r="T522" s="66"/>
      <c r="U522" s="66"/>
      <c r="V522" s="66"/>
      <c r="W522" s="66"/>
      <c r="X522" s="66"/>
      <c r="Y522" s="66"/>
      <c r="Z522" s="66"/>
      <c r="AA522" s="66"/>
      <c r="AB522" s="66"/>
      <c r="AC522" s="66"/>
      <c r="AD522" s="66"/>
      <c r="AF522" s="70"/>
      <c r="AG522" s="74">
        <f t="shared" si="122"/>
        <v>15</v>
      </c>
      <c r="AH522" s="74">
        <f t="shared" si="123"/>
        <v>0</v>
      </c>
      <c r="AI522" s="74">
        <f t="shared" si="124"/>
        <v>0</v>
      </c>
      <c r="CN522" s="70"/>
      <c r="DS522" s="70"/>
    </row>
    <row r="523" spans="1:123" s="74" customFormat="1" ht="15" customHeight="1" x14ac:dyDescent="0.2">
      <c r="A523" s="76"/>
      <c r="C523" s="98" t="s">
        <v>34</v>
      </c>
      <c r="D523" s="662" t="str">
        <f t="shared" si="121"/>
        <v/>
      </c>
      <c r="E523" s="662"/>
      <c r="F523" s="662"/>
      <c r="G523" s="662"/>
      <c r="H523" s="662"/>
      <c r="I523" s="662"/>
      <c r="J523" s="662"/>
      <c r="K523" s="662"/>
      <c r="L523" s="662"/>
      <c r="M523" s="662"/>
      <c r="N523" s="662"/>
      <c r="O523" s="662"/>
      <c r="P523" s="615"/>
      <c r="Q523" s="615"/>
      <c r="R523" s="615"/>
      <c r="S523" s="615"/>
      <c r="T523" s="66"/>
      <c r="U523" s="66"/>
      <c r="V523" s="66"/>
      <c r="W523" s="66"/>
      <c r="X523" s="66"/>
      <c r="Y523" s="66"/>
      <c r="Z523" s="66"/>
      <c r="AA523" s="66"/>
      <c r="AB523" s="66"/>
      <c r="AC523" s="66"/>
      <c r="AD523" s="66"/>
      <c r="AF523" s="70"/>
      <c r="AG523" s="74">
        <f t="shared" si="122"/>
        <v>15</v>
      </c>
      <c r="AH523" s="74">
        <f t="shared" si="123"/>
        <v>0</v>
      </c>
      <c r="AI523" s="74">
        <f t="shared" si="124"/>
        <v>0</v>
      </c>
      <c r="CN523" s="70"/>
      <c r="DS523" s="70"/>
    </row>
    <row r="524" spans="1:123" s="74" customFormat="1" ht="15" customHeight="1" x14ac:dyDescent="0.2">
      <c r="A524" s="76"/>
      <c r="C524" s="98" t="s">
        <v>35</v>
      </c>
      <c r="D524" s="662" t="str">
        <f t="shared" si="121"/>
        <v/>
      </c>
      <c r="E524" s="662"/>
      <c r="F524" s="662"/>
      <c r="G524" s="662"/>
      <c r="H524" s="662"/>
      <c r="I524" s="662"/>
      <c r="J524" s="662"/>
      <c r="K524" s="662"/>
      <c r="L524" s="662"/>
      <c r="M524" s="662"/>
      <c r="N524" s="662"/>
      <c r="O524" s="662"/>
      <c r="P524" s="615"/>
      <c r="Q524" s="615"/>
      <c r="R524" s="615"/>
      <c r="S524" s="615"/>
      <c r="T524" s="66"/>
      <c r="U524" s="66"/>
      <c r="V524" s="66"/>
      <c r="W524" s="66"/>
      <c r="X524" s="66"/>
      <c r="Y524" s="66"/>
      <c r="Z524" s="66"/>
      <c r="AA524" s="66"/>
      <c r="AB524" s="66"/>
      <c r="AC524" s="66"/>
      <c r="AD524" s="66"/>
      <c r="AF524" s="70"/>
      <c r="AG524" s="74">
        <f t="shared" si="122"/>
        <v>15</v>
      </c>
      <c r="AH524" s="74">
        <f t="shared" si="123"/>
        <v>0</v>
      </c>
      <c r="AI524" s="74">
        <f t="shared" si="124"/>
        <v>0</v>
      </c>
      <c r="CN524" s="70"/>
      <c r="DS524" s="70"/>
    </row>
    <row r="525" spans="1:123" s="74" customFormat="1" ht="15" customHeight="1" x14ac:dyDescent="0.2">
      <c r="A525" s="76"/>
      <c r="C525" s="98" t="s">
        <v>36</v>
      </c>
      <c r="D525" s="662" t="str">
        <f t="shared" si="121"/>
        <v/>
      </c>
      <c r="E525" s="662"/>
      <c r="F525" s="662"/>
      <c r="G525" s="662"/>
      <c r="H525" s="662"/>
      <c r="I525" s="662"/>
      <c r="J525" s="662"/>
      <c r="K525" s="662"/>
      <c r="L525" s="662"/>
      <c r="M525" s="662"/>
      <c r="N525" s="662"/>
      <c r="O525" s="662"/>
      <c r="P525" s="615"/>
      <c r="Q525" s="615"/>
      <c r="R525" s="615"/>
      <c r="S525" s="615"/>
      <c r="T525" s="66"/>
      <c r="U525" s="66"/>
      <c r="V525" s="66"/>
      <c r="W525" s="66"/>
      <c r="X525" s="66"/>
      <c r="Y525" s="66"/>
      <c r="Z525" s="66"/>
      <c r="AA525" s="66"/>
      <c r="AB525" s="66"/>
      <c r="AC525" s="66"/>
      <c r="AD525" s="66"/>
      <c r="AF525" s="70"/>
      <c r="AG525" s="74">
        <f t="shared" si="122"/>
        <v>15</v>
      </c>
      <c r="AH525" s="74">
        <f t="shared" si="123"/>
        <v>0</v>
      </c>
      <c r="AI525" s="74">
        <f t="shared" si="124"/>
        <v>0</v>
      </c>
      <c r="CN525" s="70"/>
      <c r="DS525" s="70"/>
    </row>
    <row r="526" spans="1:123" s="74" customFormat="1" ht="15" customHeight="1" x14ac:dyDescent="0.2">
      <c r="A526" s="76"/>
      <c r="C526" s="98" t="s">
        <v>37</v>
      </c>
      <c r="D526" s="662" t="str">
        <f t="shared" si="121"/>
        <v/>
      </c>
      <c r="E526" s="662"/>
      <c r="F526" s="662"/>
      <c r="G526" s="662"/>
      <c r="H526" s="662"/>
      <c r="I526" s="662"/>
      <c r="J526" s="662"/>
      <c r="K526" s="662"/>
      <c r="L526" s="662"/>
      <c r="M526" s="662"/>
      <c r="N526" s="662"/>
      <c r="O526" s="662"/>
      <c r="P526" s="615"/>
      <c r="Q526" s="615"/>
      <c r="R526" s="615"/>
      <c r="S526" s="615"/>
      <c r="T526" s="66"/>
      <c r="U526" s="66"/>
      <c r="V526" s="66"/>
      <c r="W526" s="66"/>
      <c r="X526" s="66"/>
      <c r="Y526" s="66"/>
      <c r="Z526" s="66"/>
      <c r="AA526" s="66"/>
      <c r="AB526" s="66"/>
      <c r="AC526" s="66"/>
      <c r="AD526" s="66"/>
      <c r="AF526" s="70"/>
      <c r="AG526" s="74">
        <f t="shared" si="122"/>
        <v>15</v>
      </c>
      <c r="AH526" s="74">
        <f t="shared" si="123"/>
        <v>0</v>
      </c>
      <c r="AI526" s="74">
        <f t="shared" si="124"/>
        <v>0</v>
      </c>
      <c r="CN526" s="70"/>
      <c r="DS526" s="70"/>
    </row>
    <row r="527" spans="1:123" s="74" customFormat="1" ht="15" customHeight="1" x14ac:dyDescent="0.2">
      <c r="A527" s="76"/>
      <c r="C527" s="98" t="s">
        <v>40</v>
      </c>
      <c r="D527" s="662" t="str">
        <f t="shared" si="121"/>
        <v/>
      </c>
      <c r="E527" s="662"/>
      <c r="F527" s="662"/>
      <c r="G527" s="662"/>
      <c r="H527" s="662"/>
      <c r="I527" s="662"/>
      <c r="J527" s="662"/>
      <c r="K527" s="662"/>
      <c r="L527" s="662"/>
      <c r="M527" s="662"/>
      <c r="N527" s="662"/>
      <c r="O527" s="662"/>
      <c r="P527" s="615"/>
      <c r="Q527" s="615"/>
      <c r="R527" s="615"/>
      <c r="S527" s="615"/>
      <c r="T527" s="66"/>
      <c r="U527" s="66"/>
      <c r="V527" s="66"/>
      <c r="W527" s="66"/>
      <c r="X527" s="66"/>
      <c r="Y527" s="66"/>
      <c r="Z527" s="66"/>
      <c r="AA527" s="66"/>
      <c r="AB527" s="66"/>
      <c r="AC527" s="66"/>
      <c r="AD527" s="66"/>
      <c r="AF527" s="70"/>
      <c r="AG527" s="74">
        <f t="shared" si="122"/>
        <v>15</v>
      </c>
      <c r="AH527" s="74">
        <f t="shared" si="123"/>
        <v>0</v>
      </c>
      <c r="AI527" s="74">
        <f t="shared" si="124"/>
        <v>0</v>
      </c>
      <c r="CN527" s="70"/>
      <c r="DS527" s="70"/>
    </row>
    <row r="528" spans="1:123" s="74" customFormat="1" ht="15" customHeight="1" x14ac:dyDescent="0.2">
      <c r="A528" s="76"/>
      <c r="C528" s="98" t="s">
        <v>38</v>
      </c>
      <c r="D528" s="662" t="str">
        <f t="shared" si="121"/>
        <v/>
      </c>
      <c r="E528" s="662"/>
      <c r="F528" s="662"/>
      <c r="G528" s="662"/>
      <c r="H528" s="662"/>
      <c r="I528" s="662"/>
      <c r="J528" s="662"/>
      <c r="K528" s="662"/>
      <c r="L528" s="662"/>
      <c r="M528" s="662"/>
      <c r="N528" s="662"/>
      <c r="O528" s="662"/>
      <c r="P528" s="615"/>
      <c r="Q528" s="615"/>
      <c r="R528" s="615"/>
      <c r="S528" s="615"/>
      <c r="T528" s="66"/>
      <c r="U528" s="66"/>
      <c r="V528" s="66"/>
      <c r="W528" s="66"/>
      <c r="X528" s="66"/>
      <c r="Y528" s="66"/>
      <c r="Z528" s="66"/>
      <c r="AA528" s="66"/>
      <c r="AB528" s="66"/>
      <c r="AC528" s="66"/>
      <c r="AD528" s="66"/>
      <c r="AF528" s="70"/>
      <c r="AG528" s="74">
        <f t="shared" si="122"/>
        <v>15</v>
      </c>
      <c r="AH528" s="74">
        <f t="shared" si="123"/>
        <v>0</v>
      </c>
      <c r="AI528" s="74">
        <f t="shared" si="124"/>
        <v>0</v>
      </c>
      <c r="CN528" s="70"/>
      <c r="DS528" s="70"/>
    </row>
    <row r="529" spans="1:123" s="74" customFormat="1" ht="15" customHeight="1" x14ac:dyDescent="0.2">
      <c r="A529" s="76"/>
      <c r="C529" s="98" t="s">
        <v>39</v>
      </c>
      <c r="D529" s="662" t="str">
        <f t="shared" si="121"/>
        <v/>
      </c>
      <c r="E529" s="662"/>
      <c r="F529" s="662"/>
      <c r="G529" s="662"/>
      <c r="H529" s="662"/>
      <c r="I529" s="662"/>
      <c r="J529" s="662"/>
      <c r="K529" s="662"/>
      <c r="L529" s="662"/>
      <c r="M529" s="662"/>
      <c r="N529" s="662"/>
      <c r="O529" s="662"/>
      <c r="P529" s="615"/>
      <c r="Q529" s="615"/>
      <c r="R529" s="615"/>
      <c r="S529" s="615"/>
      <c r="T529" s="66"/>
      <c r="U529" s="66"/>
      <c r="V529" s="66"/>
      <c r="W529" s="66"/>
      <c r="X529" s="66"/>
      <c r="Y529" s="66"/>
      <c r="Z529" s="66"/>
      <c r="AA529" s="66"/>
      <c r="AB529" s="66"/>
      <c r="AC529" s="66"/>
      <c r="AD529" s="66"/>
      <c r="AF529" s="70"/>
      <c r="AG529" s="74">
        <f t="shared" si="122"/>
        <v>15</v>
      </c>
      <c r="AH529" s="74">
        <f t="shared" si="123"/>
        <v>0</v>
      </c>
      <c r="AI529" s="74">
        <f t="shared" si="124"/>
        <v>0</v>
      </c>
      <c r="CN529" s="70"/>
      <c r="DS529" s="70"/>
    </row>
    <row r="530" spans="1:123" s="74" customFormat="1" ht="15" customHeight="1" x14ac:dyDescent="0.2">
      <c r="A530" s="76"/>
      <c r="C530" s="98" t="s">
        <v>41</v>
      </c>
      <c r="D530" s="662" t="str">
        <f t="shared" si="121"/>
        <v/>
      </c>
      <c r="E530" s="662"/>
      <c r="F530" s="662"/>
      <c r="G530" s="662"/>
      <c r="H530" s="662"/>
      <c r="I530" s="662"/>
      <c r="J530" s="662"/>
      <c r="K530" s="662"/>
      <c r="L530" s="662"/>
      <c r="M530" s="662"/>
      <c r="N530" s="662"/>
      <c r="O530" s="662"/>
      <c r="P530" s="615"/>
      <c r="Q530" s="615"/>
      <c r="R530" s="615"/>
      <c r="S530" s="615"/>
      <c r="T530" s="66"/>
      <c r="U530" s="66"/>
      <c r="V530" s="66"/>
      <c r="W530" s="66"/>
      <c r="X530" s="66"/>
      <c r="Y530" s="66"/>
      <c r="Z530" s="66"/>
      <c r="AA530" s="66"/>
      <c r="AB530" s="66"/>
      <c r="AC530" s="66"/>
      <c r="AD530" s="66"/>
      <c r="AF530" s="70"/>
      <c r="AG530" s="74">
        <f t="shared" si="122"/>
        <v>15</v>
      </c>
      <c r="AH530" s="74">
        <f t="shared" si="123"/>
        <v>0</v>
      </c>
      <c r="AI530" s="74">
        <f t="shared" si="124"/>
        <v>0</v>
      </c>
      <c r="CN530" s="70"/>
      <c r="DS530" s="70"/>
    </row>
    <row r="531" spans="1:123" s="74" customFormat="1" ht="15" customHeight="1" x14ac:dyDescent="0.2">
      <c r="A531" s="76"/>
      <c r="C531" s="98" t="s">
        <v>42</v>
      </c>
      <c r="D531" s="662" t="str">
        <f t="shared" si="121"/>
        <v/>
      </c>
      <c r="E531" s="662"/>
      <c r="F531" s="662"/>
      <c r="G531" s="662"/>
      <c r="H531" s="662"/>
      <c r="I531" s="662"/>
      <c r="J531" s="662"/>
      <c r="K531" s="662"/>
      <c r="L531" s="662"/>
      <c r="M531" s="662"/>
      <c r="N531" s="662"/>
      <c r="O531" s="662"/>
      <c r="P531" s="615"/>
      <c r="Q531" s="615"/>
      <c r="R531" s="615"/>
      <c r="S531" s="615"/>
      <c r="T531" s="66"/>
      <c r="U531" s="66"/>
      <c r="V531" s="66"/>
      <c r="W531" s="66"/>
      <c r="X531" s="66"/>
      <c r="Y531" s="66"/>
      <c r="Z531" s="66"/>
      <c r="AA531" s="66"/>
      <c r="AB531" s="66"/>
      <c r="AC531" s="66"/>
      <c r="AD531" s="66"/>
      <c r="AF531" s="70"/>
      <c r="AG531" s="74">
        <f t="shared" si="122"/>
        <v>15</v>
      </c>
      <c r="AH531" s="74">
        <f t="shared" si="123"/>
        <v>0</v>
      </c>
      <c r="AI531" s="74">
        <f t="shared" si="124"/>
        <v>0</v>
      </c>
      <c r="CN531" s="70"/>
      <c r="DS531" s="70"/>
    </row>
    <row r="532" spans="1:123" s="74" customFormat="1" ht="15" customHeight="1" x14ac:dyDescent="0.2">
      <c r="A532" s="76"/>
      <c r="C532" s="98" t="s">
        <v>43</v>
      </c>
      <c r="D532" s="662" t="str">
        <f t="shared" si="121"/>
        <v/>
      </c>
      <c r="E532" s="662"/>
      <c r="F532" s="662"/>
      <c r="G532" s="662"/>
      <c r="H532" s="662"/>
      <c r="I532" s="662"/>
      <c r="J532" s="662"/>
      <c r="K532" s="662"/>
      <c r="L532" s="662"/>
      <c r="M532" s="662"/>
      <c r="N532" s="662"/>
      <c r="O532" s="662"/>
      <c r="P532" s="615"/>
      <c r="Q532" s="615"/>
      <c r="R532" s="615"/>
      <c r="S532" s="615"/>
      <c r="T532" s="66"/>
      <c r="U532" s="66"/>
      <c r="V532" s="66"/>
      <c r="W532" s="66"/>
      <c r="X532" s="66"/>
      <c r="Y532" s="66"/>
      <c r="Z532" s="66"/>
      <c r="AA532" s="66"/>
      <c r="AB532" s="66"/>
      <c r="AC532" s="66"/>
      <c r="AD532" s="66"/>
      <c r="AF532" s="70"/>
      <c r="AG532" s="74">
        <f t="shared" si="122"/>
        <v>15</v>
      </c>
      <c r="AH532" s="74">
        <f t="shared" si="123"/>
        <v>0</v>
      </c>
      <c r="AI532" s="74">
        <f t="shared" si="124"/>
        <v>0</v>
      </c>
      <c r="CN532" s="70"/>
      <c r="DS532" s="70"/>
    </row>
    <row r="533" spans="1:123" s="74" customFormat="1" ht="15" customHeight="1" x14ac:dyDescent="0.2">
      <c r="A533" s="76"/>
      <c r="C533" s="98" t="s">
        <v>44</v>
      </c>
      <c r="D533" s="662" t="str">
        <f t="shared" si="121"/>
        <v/>
      </c>
      <c r="E533" s="662"/>
      <c r="F533" s="662"/>
      <c r="G533" s="662"/>
      <c r="H533" s="662"/>
      <c r="I533" s="662"/>
      <c r="J533" s="662"/>
      <c r="K533" s="662"/>
      <c r="L533" s="662"/>
      <c r="M533" s="662"/>
      <c r="N533" s="662"/>
      <c r="O533" s="662"/>
      <c r="P533" s="615"/>
      <c r="Q533" s="615"/>
      <c r="R533" s="615"/>
      <c r="S533" s="615"/>
      <c r="T533" s="66"/>
      <c r="U533" s="66"/>
      <c r="V533" s="66"/>
      <c r="W533" s="66"/>
      <c r="X533" s="66"/>
      <c r="Y533" s="66"/>
      <c r="Z533" s="66"/>
      <c r="AA533" s="66"/>
      <c r="AB533" s="66"/>
      <c r="AC533" s="66"/>
      <c r="AD533" s="66"/>
      <c r="AF533" s="70"/>
      <c r="AG533" s="74">
        <f t="shared" si="122"/>
        <v>15</v>
      </c>
      <c r="AH533" s="74">
        <f t="shared" si="123"/>
        <v>0</v>
      </c>
      <c r="AI533" s="74">
        <f t="shared" si="124"/>
        <v>0</v>
      </c>
      <c r="CN533" s="70"/>
      <c r="DS533" s="70"/>
    </row>
    <row r="534" spans="1:123" s="74" customFormat="1" ht="15" customHeight="1" x14ac:dyDescent="0.2">
      <c r="A534" s="76"/>
      <c r="C534" s="98" t="s">
        <v>45</v>
      </c>
      <c r="D534" s="662" t="str">
        <f t="shared" si="121"/>
        <v/>
      </c>
      <c r="E534" s="662"/>
      <c r="F534" s="662"/>
      <c r="G534" s="662"/>
      <c r="H534" s="662"/>
      <c r="I534" s="662"/>
      <c r="J534" s="662"/>
      <c r="K534" s="662"/>
      <c r="L534" s="662"/>
      <c r="M534" s="662"/>
      <c r="N534" s="662"/>
      <c r="O534" s="662"/>
      <c r="P534" s="615"/>
      <c r="Q534" s="615"/>
      <c r="R534" s="615"/>
      <c r="S534" s="615"/>
      <c r="T534" s="66"/>
      <c r="U534" s="66"/>
      <c r="V534" s="66"/>
      <c r="W534" s="66"/>
      <c r="X534" s="66"/>
      <c r="Y534" s="66"/>
      <c r="Z534" s="66"/>
      <c r="AA534" s="66"/>
      <c r="AB534" s="66"/>
      <c r="AC534" s="66"/>
      <c r="AD534" s="66"/>
      <c r="AF534" s="70"/>
      <c r="AG534" s="74">
        <f t="shared" si="122"/>
        <v>15</v>
      </c>
      <c r="AH534" s="74">
        <f t="shared" si="123"/>
        <v>0</v>
      </c>
      <c r="AI534" s="74">
        <f t="shared" si="124"/>
        <v>0</v>
      </c>
      <c r="CN534" s="70"/>
      <c r="DS534" s="70"/>
    </row>
    <row r="535" spans="1:123" s="74" customFormat="1" ht="15" customHeight="1" x14ac:dyDescent="0.2">
      <c r="A535" s="76"/>
      <c r="C535" s="98" t="s">
        <v>46</v>
      </c>
      <c r="D535" s="662" t="str">
        <f t="shared" si="121"/>
        <v/>
      </c>
      <c r="E535" s="662"/>
      <c r="F535" s="662"/>
      <c r="G535" s="662"/>
      <c r="H535" s="662"/>
      <c r="I535" s="662"/>
      <c r="J535" s="662"/>
      <c r="K535" s="662"/>
      <c r="L535" s="662"/>
      <c r="M535" s="662"/>
      <c r="N535" s="662"/>
      <c r="O535" s="662"/>
      <c r="P535" s="615"/>
      <c r="Q535" s="615"/>
      <c r="R535" s="615"/>
      <c r="S535" s="615"/>
      <c r="T535" s="66"/>
      <c r="U535" s="66"/>
      <c r="V535" s="66"/>
      <c r="W535" s="66"/>
      <c r="X535" s="66"/>
      <c r="Y535" s="66"/>
      <c r="Z535" s="66"/>
      <c r="AA535" s="66"/>
      <c r="AB535" s="66"/>
      <c r="AC535" s="66"/>
      <c r="AD535" s="66"/>
      <c r="AF535" s="70"/>
      <c r="AG535" s="74">
        <f t="shared" si="122"/>
        <v>15</v>
      </c>
      <c r="AH535" s="74">
        <f t="shared" si="123"/>
        <v>0</v>
      </c>
      <c r="AI535" s="74">
        <f t="shared" si="124"/>
        <v>0</v>
      </c>
      <c r="CN535" s="70"/>
      <c r="DS535" s="70"/>
    </row>
    <row r="536" spans="1:123" s="74" customFormat="1" ht="15" customHeight="1" x14ac:dyDescent="0.2">
      <c r="A536" s="76"/>
      <c r="C536" s="98" t="s">
        <v>47</v>
      </c>
      <c r="D536" s="662" t="str">
        <f t="shared" si="121"/>
        <v/>
      </c>
      <c r="E536" s="662"/>
      <c r="F536" s="662"/>
      <c r="G536" s="662"/>
      <c r="H536" s="662"/>
      <c r="I536" s="662"/>
      <c r="J536" s="662"/>
      <c r="K536" s="662"/>
      <c r="L536" s="662"/>
      <c r="M536" s="662"/>
      <c r="N536" s="662"/>
      <c r="O536" s="662"/>
      <c r="P536" s="615"/>
      <c r="Q536" s="615"/>
      <c r="R536" s="615"/>
      <c r="S536" s="615"/>
      <c r="T536" s="66"/>
      <c r="U536" s="66"/>
      <c r="V536" s="66"/>
      <c r="W536" s="66"/>
      <c r="X536" s="66"/>
      <c r="Y536" s="66"/>
      <c r="Z536" s="66"/>
      <c r="AA536" s="66"/>
      <c r="AB536" s="66"/>
      <c r="AC536" s="66"/>
      <c r="AD536" s="66"/>
      <c r="AF536" s="70"/>
      <c r="AG536" s="74">
        <f t="shared" si="122"/>
        <v>15</v>
      </c>
      <c r="AH536" s="74">
        <f t="shared" si="123"/>
        <v>0</v>
      </c>
      <c r="AI536" s="74">
        <f t="shared" si="124"/>
        <v>0</v>
      </c>
      <c r="CN536" s="70"/>
      <c r="DS536" s="70"/>
    </row>
    <row r="537" spans="1:123" s="74" customFormat="1" ht="15" customHeight="1" x14ac:dyDescent="0.2">
      <c r="A537" s="76"/>
      <c r="C537" s="98" t="s">
        <v>48</v>
      </c>
      <c r="D537" s="662" t="str">
        <f t="shared" si="121"/>
        <v/>
      </c>
      <c r="E537" s="662"/>
      <c r="F537" s="662"/>
      <c r="G537" s="662"/>
      <c r="H537" s="662"/>
      <c r="I537" s="662"/>
      <c r="J537" s="662"/>
      <c r="K537" s="662"/>
      <c r="L537" s="662"/>
      <c r="M537" s="662"/>
      <c r="N537" s="662"/>
      <c r="O537" s="662"/>
      <c r="P537" s="615"/>
      <c r="Q537" s="615"/>
      <c r="R537" s="615"/>
      <c r="S537" s="615"/>
      <c r="T537" s="66"/>
      <c r="U537" s="66"/>
      <c r="V537" s="66"/>
      <c r="W537" s="66"/>
      <c r="X537" s="66"/>
      <c r="Y537" s="66"/>
      <c r="Z537" s="66"/>
      <c r="AA537" s="66"/>
      <c r="AB537" s="66"/>
      <c r="AC537" s="66"/>
      <c r="AD537" s="66"/>
      <c r="AF537" s="70"/>
      <c r="AG537" s="74">
        <f t="shared" si="122"/>
        <v>15</v>
      </c>
      <c r="AH537" s="74">
        <f t="shared" si="123"/>
        <v>0</v>
      </c>
      <c r="AI537" s="74">
        <f t="shared" si="124"/>
        <v>0</v>
      </c>
      <c r="CN537" s="70"/>
      <c r="DS537" s="70"/>
    </row>
    <row r="538" spans="1:123" s="74" customFormat="1" ht="15" customHeight="1" x14ac:dyDescent="0.2">
      <c r="A538" s="76"/>
      <c r="C538" s="98" t="s">
        <v>49</v>
      </c>
      <c r="D538" s="662" t="str">
        <f t="shared" si="121"/>
        <v/>
      </c>
      <c r="E538" s="662"/>
      <c r="F538" s="662"/>
      <c r="G538" s="662"/>
      <c r="H538" s="662"/>
      <c r="I538" s="662"/>
      <c r="J538" s="662"/>
      <c r="K538" s="662"/>
      <c r="L538" s="662"/>
      <c r="M538" s="662"/>
      <c r="N538" s="662"/>
      <c r="O538" s="662"/>
      <c r="P538" s="615"/>
      <c r="Q538" s="615"/>
      <c r="R538" s="615"/>
      <c r="S538" s="615"/>
      <c r="T538" s="66"/>
      <c r="U538" s="66"/>
      <c r="V538" s="66"/>
      <c r="W538" s="66"/>
      <c r="X538" s="66"/>
      <c r="Y538" s="66"/>
      <c r="Z538" s="66"/>
      <c r="AA538" s="66"/>
      <c r="AB538" s="66"/>
      <c r="AC538" s="66"/>
      <c r="AD538" s="66"/>
      <c r="AF538" s="70"/>
      <c r="AG538" s="74">
        <f t="shared" si="122"/>
        <v>15</v>
      </c>
      <c r="AH538" s="74">
        <f t="shared" si="123"/>
        <v>0</v>
      </c>
      <c r="AI538" s="74">
        <f t="shared" si="124"/>
        <v>0</v>
      </c>
      <c r="CN538" s="70"/>
      <c r="DS538" s="70"/>
    </row>
    <row r="539" spans="1:123" s="74" customFormat="1" ht="15" customHeight="1" x14ac:dyDescent="0.2">
      <c r="A539" s="76"/>
      <c r="C539" s="98" t="s">
        <v>50</v>
      </c>
      <c r="D539" s="662" t="str">
        <f t="shared" si="121"/>
        <v/>
      </c>
      <c r="E539" s="662"/>
      <c r="F539" s="662"/>
      <c r="G539" s="662"/>
      <c r="H539" s="662"/>
      <c r="I539" s="662"/>
      <c r="J539" s="662"/>
      <c r="K539" s="662"/>
      <c r="L539" s="662"/>
      <c r="M539" s="662"/>
      <c r="N539" s="662"/>
      <c r="O539" s="662"/>
      <c r="P539" s="615"/>
      <c r="Q539" s="615"/>
      <c r="R539" s="615"/>
      <c r="S539" s="615"/>
      <c r="T539" s="66"/>
      <c r="U539" s="66"/>
      <c r="V539" s="66"/>
      <c r="W539" s="66"/>
      <c r="X539" s="66"/>
      <c r="Y539" s="66"/>
      <c r="Z539" s="66"/>
      <c r="AA539" s="66"/>
      <c r="AB539" s="66"/>
      <c r="AC539" s="66"/>
      <c r="AD539" s="66"/>
      <c r="AF539" s="70"/>
      <c r="AG539" s="74">
        <f t="shared" si="122"/>
        <v>15</v>
      </c>
      <c r="AH539" s="74">
        <f t="shared" si="123"/>
        <v>0</v>
      </c>
      <c r="AI539" s="74">
        <f t="shared" si="124"/>
        <v>0</v>
      </c>
      <c r="CN539" s="70"/>
      <c r="DS539" s="70"/>
    </row>
    <row r="540" spans="1:123" s="74" customFormat="1" ht="15" customHeight="1" x14ac:dyDescent="0.2">
      <c r="A540" s="76"/>
      <c r="C540" s="98" t="s">
        <v>51</v>
      </c>
      <c r="D540" s="662" t="str">
        <f t="shared" si="121"/>
        <v/>
      </c>
      <c r="E540" s="662"/>
      <c r="F540" s="662"/>
      <c r="G540" s="662"/>
      <c r="H540" s="662"/>
      <c r="I540" s="662"/>
      <c r="J540" s="662"/>
      <c r="K540" s="662"/>
      <c r="L540" s="662"/>
      <c r="M540" s="662"/>
      <c r="N540" s="662"/>
      <c r="O540" s="662"/>
      <c r="P540" s="615"/>
      <c r="Q540" s="615"/>
      <c r="R540" s="615"/>
      <c r="S540" s="615"/>
      <c r="T540" s="66"/>
      <c r="U540" s="66"/>
      <c r="V540" s="66"/>
      <c r="W540" s="66"/>
      <c r="X540" s="66"/>
      <c r="Y540" s="66"/>
      <c r="Z540" s="66"/>
      <c r="AA540" s="66"/>
      <c r="AB540" s="66"/>
      <c r="AC540" s="66"/>
      <c r="AD540" s="66"/>
      <c r="AF540" s="70"/>
      <c r="AG540" s="74">
        <f t="shared" si="122"/>
        <v>15</v>
      </c>
      <c r="AH540" s="74">
        <f t="shared" si="123"/>
        <v>0</v>
      </c>
      <c r="AI540" s="74">
        <f t="shared" si="124"/>
        <v>0</v>
      </c>
      <c r="CN540" s="70"/>
      <c r="DS540" s="70"/>
    </row>
    <row r="541" spans="1:123" s="74" customFormat="1" ht="15" customHeight="1" x14ac:dyDescent="0.2">
      <c r="A541" s="76"/>
      <c r="C541" s="98" t="s">
        <v>52</v>
      </c>
      <c r="D541" s="662" t="str">
        <f t="shared" si="121"/>
        <v/>
      </c>
      <c r="E541" s="662"/>
      <c r="F541" s="662"/>
      <c r="G541" s="662"/>
      <c r="H541" s="662"/>
      <c r="I541" s="662"/>
      <c r="J541" s="662"/>
      <c r="K541" s="662"/>
      <c r="L541" s="662"/>
      <c r="M541" s="662"/>
      <c r="N541" s="662"/>
      <c r="O541" s="662"/>
      <c r="P541" s="615"/>
      <c r="Q541" s="615"/>
      <c r="R541" s="615"/>
      <c r="S541" s="615"/>
      <c r="T541" s="66"/>
      <c r="U541" s="66"/>
      <c r="V541" s="66"/>
      <c r="W541" s="66"/>
      <c r="X541" s="66"/>
      <c r="Y541" s="66"/>
      <c r="Z541" s="66"/>
      <c r="AA541" s="66"/>
      <c r="AB541" s="66"/>
      <c r="AC541" s="66"/>
      <c r="AD541" s="66"/>
      <c r="AF541" s="70"/>
      <c r="AG541" s="74">
        <f t="shared" si="122"/>
        <v>15</v>
      </c>
      <c r="AH541" s="74">
        <f t="shared" si="123"/>
        <v>0</v>
      </c>
      <c r="AI541" s="74">
        <f t="shared" si="124"/>
        <v>0</v>
      </c>
      <c r="CN541" s="70"/>
      <c r="DS541" s="70"/>
    </row>
    <row r="542" spans="1:123" s="74" customFormat="1" ht="15" customHeight="1" x14ac:dyDescent="0.2">
      <c r="A542" s="76"/>
      <c r="B542" s="536" t="str">
        <f>IF(AH542=0,"","Error: Debe completar toda la información requerida.")</f>
        <v/>
      </c>
      <c r="C542" s="536"/>
      <c r="D542" s="536"/>
      <c r="E542" s="536"/>
      <c r="F542" s="536"/>
      <c r="G542" s="536"/>
      <c r="H542" s="536"/>
      <c r="I542" s="536"/>
      <c r="J542" s="536"/>
      <c r="K542" s="536"/>
      <c r="L542" s="536"/>
      <c r="M542" s="536"/>
      <c r="N542" s="536"/>
      <c r="O542" s="536"/>
      <c r="P542" s="536"/>
      <c r="Q542" s="536"/>
      <c r="R542" s="536"/>
      <c r="S542" s="536"/>
      <c r="T542" s="536"/>
      <c r="U542" s="536"/>
      <c r="V542" s="536"/>
      <c r="W542" s="536"/>
      <c r="X542" s="536"/>
      <c r="Y542" s="536"/>
      <c r="Z542" s="536"/>
      <c r="AA542" s="536"/>
      <c r="AB542" s="536"/>
      <c r="AC542" s="536"/>
      <c r="AD542" s="536"/>
      <c r="AF542" s="70"/>
      <c r="AH542" s="74">
        <f>SUM(AH517:AH541)</f>
        <v>0</v>
      </c>
      <c r="AI542" s="74">
        <f>SUM(AI517:AI541)</f>
        <v>0</v>
      </c>
      <c r="CN542" s="70"/>
      <c r="DS542" s="70"/>
    </row>
    <row r="543" spans="1:123" s="74" customFormat="1" ht="15" customHeight="1" x14ac:dyDescent="0.2">
      <c r="A543" s="76"/>
      <c r="B543" s="511" t="str">
        <f>IF(AI542=0,""," Error: Debe verificar la consistencia de las respuestas con código 2 o 9.")</f>
        <v/>
      </c>
      <c r="C543" s="511"/>
      <c r="D543" s="511"/>
      <c r="E543" s="511"/>
      <c r="F543" s="511"/>
      <c r="G543" s="511"/>
      <c r="H543" s="511"/>
      <c r="I543" s="511"/>
      <c r="J543" s="511"/>
      <c r="K543" s="511"/>
      <c r="L543" s="511"/>
      <c r="M543" s="511"/>
      <c r="N543" s="511"/>
      <c r="O543" s="511"/>
      <c r="P543" s="511"/>
      <c r="Q543" s="511"/>
      <c r="R543" s="511"/>
      <c r="S543" s="511"/>
      <c r="T543" s="511"/>
      <c r="U543" s="511"/>
      <c r="V543" s="511"/>
      <c r="W543" s="511"/>
      <c r="X543" s="511"/>
      <c r="Y543" s="511"/>
      <c r="Z543" s="511"/>
      <c r="AA543" s="511"/>
      <c r="AB543" s="511"/>
      <c r="AC543" s="511"/>
      <c r="AD543" s="511"/>
      <c r="AF543" s="70"/>
      <c r="CN543" s="70"/>
      <c r="DS543" s="70"/>
    </row>
    <row r="544" spans="1:123" s="74" customFormat="1" ht="15" customHeight="1" x14ac:dyDescent="0.2">
      <c r="A544" s="76"/>
      <c r="B544" s="599"/>
      <c r="C544" s="599"/>
      <c r="D544" s="599"/>
      <c r="E544" s="599"/>
      <c r="F544" s="599"/>
      <c r="G544" s="599"/>
      <c r="H544" s="599"/>
      <c r="I544" s="599"/>
      <c r="J544" s="599"/>
      <c r="K544" s="599"/>
      <c r="L544" s="599"/>
      <c r="M544" s="599"/>
      <c r="N544" s="599"/>
      <c r="O544" s="599"/>
      <c r="P544" s="599"/>
      <c r="Q544" s="599"/>
      <c r="R544" s="599"/>
      <c r="S544" s="599"/>
      <c r="T544" s="599"/>
      <c r="U544" s="599"/>
      <c r="V544" s="599"/>
      <c r="W544" s="599"/>
      <c r="X544" s="599"/>
      <c r="Y544" s="599"/>
      <c r="Z544" s="599"/>
      <c r="AA544" s="599"/>
      <c r="AB544" s="599"/>
      <c r="AC544" s="599"/>
      <c r="AD544" s="599"/>
      <c r="AF544" s="70"/>
      <c r="CN544" s="70"/>
      <c r="DS544" s="70"/>
    </row>
    <row r="545" spans="1:123" s="74" customFormat="1" ht="24" customHeight="1" x14ac:dyDescent="0.2">
      <c r="A545" s="36" t="s">
        <v>178</v>
      </c>
      <c r="B545" s="636" t="s">
        <v>1439</v>
      </c>
      <c r="C545" s="636"/>
      <c r="D545" s="636"/>
      <c r="E545" s="636"/>
      <c r="F545" s="636"/>
      <c r="G545" s="636"/>
      <c r="H545" s="636"/>
      <c r="I545" s="636"/>
      <c r="J545" s="636"/>
      <c r="K545" s="636"/>
      <c r="L545" s="636"/>
      <c r="M545" s="636"/>
      <c r="N545" s="636"/>
      <c r="O545" s="636"/>
      <c r="P545" s="636"/>
      <c r="Q545" s="636"/>
      <c r="R545" s="636"/>
      <c r="S545" s="636"/>
      <c r="T545" s="636"/>
      <c r="U545" s="636"/>
      <c r="V545" s="636"/>
      <c r="W545" s="636"/>
      <c r="X545" s="636"/>
      <c r="Y545" s="636"/>
      <c r="Z545" s="636"/>
      <c r="AA545" s="636"/>
      <c r="AB545" s="636"/>
      <c r="AC545" s="636"/>
      <c r="AD545" s="636"/>
      <c r="AF545" s="70"/>
      <c r="CN545" s="70"/>
      <c r="DS545" s="70"/>
    </row>
    <row r="546" spans="1:123" s="74" customFormat="1" ht="15" customHeight="1" x14ac:dyDescent="0.2">
      <c r="A546" s="76"/>
      <c r="B546" s="90"/>
      <c r="C546" s="606" t="s">
        <v>192</v>
      </c>
      <c r="D546" s="606"/>
      <c r="E546" s="606"/>
      <c r="F546" s="606"/>
      <c r="G546" s="606"/>
      <c r="H546" s="606"/>
      <c r="I546" s="606"/>
      <c r="J546" s="606"/>
      <c r="K546" s="606"/>
      <c r="L546" s="606"/>
      <c r="M546" s="606"/>
      <c r="N546" s="606"/>
      <c r="O546" s="606"/>
      <c r="P546" s="606"/>
      <c r="Q546" s="606"/>
      <c r="R546" s="606"/>
      <c r="S546" s="606"/>
      <c r="T546" s="606"/>
      <c r="U546" s="606"/>
      <c r="V546" s="606"/>
      <c r="W546" s="606"/>
      <c r="X546" s="606"/>
      <c r="Y546" s="606"/>
      <c r="Z546" s="606"/>
      <c r="AA546" s="606"/>
      <c r="AB546" s="606"/>
      <c r="AC546" s="606"/>
      <c r="AD546" s="606"/>
      <c r="AF546" s="70"/>
      <c r="CN546" s="70"/>
      <c r="DS546" s="70"/>
    </row>
    <row r="547" spans="1:123" s="74" customFormat="1" ht="15" customHeight="1" thickBot="1" x14ac:dyDescent="0.25">
      <c r="A547" s="76"/>
      <c r="B547" s="90"/>
      <c r="C547" s="90"/>
      <c r="D547" s="90"/>
      <c r="E547" s="90"/>
      <c r="F547" s="90"/>
      <c r="G547" s="90"/>
      <c r="H547" s="90"/>
      <c r="I547" s="90"/>
      <c r="J547" s="90"/>
      <c r="K547" s="90"/>
      <c r="L547" s="90"/>
      <c r="M547" s="90"/>
      <c r="N547" s="90"/>
      <c r="O547" s="90"/>
      <c r="P547" s="90"/>
      <c r="Q547" s="90"/>
      <c r="R547" s="90"/>
      <c r="S547" s="90"/>
      <c r="T547" s="90"/>
      <c r="U547" s="90"/>
      <c r="V547" s="90"/>
      <c r="W547" s="90"/>
      <c r="X547" s="90"/>
      <c r="Y547" s="90"/>
      <c r="Z547" s="90"/>
      <c r="AA547" s="90"/>
      <c r="AB547" s="90"/>
      <c r="AC547" s="90"/>
      <c r="AD547" s="90"/>
      <c r="AF547" s="70"/>
      <c r="CN547" s="70"/>
      <c r="DS547" s="70"/>
    </row>
    <row r="548" spans="1:123" s="74" customFormat="1" ht="15" customHeight="1" thickBot="1" x14ac:dyDescent="0.25">
      <c r="A548" s="76"/>
      <c r="B548" s="90"/>
      <c r="C548" s="218"/>
      <c r="D548" s="108" t="s">
        <v>193</v>
      </c>
      <c r="E548" s="90"/>
      <c r="F548" s="90"/>
      <c r="G548" s="90"/>
      <c r="H548" s="90"/>
      <c r="I548" s="218"/>
      <c r="J548" s="108" t="s">
        <v>1442</v>
      </c>
      <c r="K548" s="90"/>
      <c r="L548" s="90"/>
      <c r="M548" s="90"/>
      <c r="N548" s="90"/>
      <c r="O548" s="90"/>
      <c r="P548" s="90"/>
      <c r="Q548" s="90"/>
      <c r="R548" s="90"/>
      <c r="S548" s="90"/>
      <c r="T548" s="218"/>
      <c r="U548" s="108" t="s">
        <v>1443</v>
      </c>
      <c r="V548" s="90"/>
      <c r="W548" s="90"/>
      <c r="X548" s="90"/>
      <c r="Y548" s="90"/>
      <c r="Z548" s="90"/>
      <c r="AA548" s="90"/>
      <c r="AB548" s="90"/>
      <c r="AC548" s="90"/>
      <c r="AD548" s="90"/>
      <c r="AF548" s="70"/>
      <c r="AG548" s="74">
        <f>COUNTIF(C548:T548,"X")</f>
        <v>0</v>
      </c>
      <c r="CN548" s="70"/>
      <c r="DS548" s="70"/>
    </row>
    <row r="549" spans="1:123" s="74" customFormat="1" ht="15" customHeight="1" x14ac:dyDescent="0.2">
      <c r="A549" s="76"/>
      <c r="B549" s="536"/>
      <c r="C549" s="536"/>
      <c r="D549" s="536"/>
      <c r="E549" s="536"/>
      <c r="F549" s="536"/>
      <c r="G549" s="536"/>
      <c r="H549" s="536"/>
      <c r="I549" s="536"/>
      <c r="J549" s="536"/>
      <c r="K549" s="536"/>
      <c r="L549" s="536"/>
      <c r="M549" s="536"/>
      <c r="N549" s="536"/>
      <c r="O549" s="536"/>
      <c r="P549" s="536"/>
      <c r="Q549" s="536"/>
      <c r="R549" s="536"/>
      <c r="S549" s="536"/>
      <c r="T549" s="536"/>
      <c r="U549" s="536"/>
      <c r="V549" s="536"/>
      <c r="W549" s="536"/>
      <c r="X549" s="536"/>
      <c r="Y549" s="536"/>
      <c r="Z549" s="536"/>
      <c r="AA549" s="536"/>
      <c r="AB549" s="536"/>
      <c r="AC549" s="536"/>
      <c r="AD549" s="536"/>
      <c r="AF549" s="70"/>
      <c r="CN549" s="70"/>
      <c r="DS549" s="70"/>
    </row>
    <row r="550" spans="1:123" s="74" customFormat="1" ht="15" customHeight="1" x14ac:dyDescent="0.2">
      <c r="A550" s="76"/>
      <c r="B550" s="511" t="str">
        <f>IF(OR(AG548=1,AG548=0),"","Error: Seleccionar sólo un código.")</f>
        <v/>
      </c>
      <c r="C550" s="511"/>
      <c r="D550" s="511"/>
      <c r="E550" s="511"/>
      <c r="F550" s="511"/>
      <c r="G550" s="511"/>
      <c r="H550" s="511"/>
      <c r="I550" s="511"/>
      <c r="J550" s="511"/>
      <c r="K550" s="511"/>
      <c r="L550" s="511"/>
      <c r="M550" s="511"/>
      <c r="N550" s="511"/>
      <c r="O550" s="511"/>
      <c r="P550" s="511"/>
      <c r="Q550" s="511"/>
      <c r="R550" s="511"/>
      <c r="S550" s="511"/>
      <c r="T550" s="511"/>
      <c r="U550" s="511"/>
      <c r="V550" s="511"/>
      <c r="W550" s="511"/>
      <c r="X550" s="511"/>
      <c r="Y550" s="511"/>
      <c r="Z550" s="511"/>
      <c r="AA550" s="511"/>
      <c r="AB550" s="511"/>
      <c r="AC550" s="511"/>
      <c r="AD550" s="511"/>
      <c r="AF550" s="70"/>
      <c r="CN550" s="70"/>
      <c r="DS550" s="70"/>
    </row>
    <row r="551" spans="1:123" s="74" customFormat="1" ht="15" customHeight="1" x14ac:dyDescent="0.2">
      <c r="A551" s="76"/>
      <c r="B551" s="599"/>
      <c r="C551" s="599"/>
      <c r="D551" s="599"/>
      <c r="E551" s="599"/>
      <c r="F551" s="599"/>
      <c r="G551" s="599"/>
      <c r="H551" s="599"/>
      <c r="I551" s="599"/>
      <c r="J551" s="599"/>
      <c r="K551" s="599"/>
      <c r="L551" s="599"/>
      <c r="M551" s="599"/>
      <c r="N551" s="599"/>
      <c r="O551" s="599"/>
      <c r="P551" s="599"/>
      <c r="Q551" s="599"/>
      <c r="R551" s="599"/>
      <c r="S551" s="599"/>
      <c r="T551" s="599"/>
      <c r="U551" s="599"/>
      <c r="V551" s="599"/>
      <c r="W551" s="599"/>
      <c r="X551" s="599"/>
      <c r="Y551" s="599"/>
      <c r="Z551" s="599"/>
      <c r="AA551" s="599"/>
      <c r="AB551" s="599"/>
      <c r="AC551" s="599"/>
      <c r="AD551" s="599"/>
      <c r="AF551" s="70"/>
      <c r="CN551" s="70"/>
      <c r="DS551" s="70"/>
    </row>
    <row r="552" spans="1:123" s="74" customFormat="1" ht="24" customHeight="1" x14ac:dyDescent="0.2">
      <c r="A552" s="36" t="s">
        <v>191</v>
      </c>
      <c r="B552" s="636" t="s">
        <v>1440</v>
      </c>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F552" s="70"/>
      <c r="AG552" s="74" t="s">
        <v>2032</v>
      </c>
      <c r="AH552" s="74" t="s">
        <v>2072</v>
      </c>
      <c r="AI552" s="74" t="s">
        <v>2073</v>
      </c>
      <c r="AJ552" s="74" t="s">
        <v>2045</v>
      </c>
      <c r="AK552" s="74" t="s">
        <v>2074</v>
      </c>
      <c r="AL552" s="74" t="s">
        <v>2075</v>
      </c>
      <c r="CN552" s="70"/>
      <c r="DS552" s="70"/>
    </row>
    <row r="553" spans="1:123" s="74" customFormat="1" ht="15" customHeight="1" x14ac:dyDescent="0.2">
      <c r="A553" s="68"/>
      <c r="B553" s="109"/>
      <c r="C553" s="606" t="s">
        <v>1552</v>
      </c>
      <c r="D553" s="606"/>
      <c r="E553" s="606"/>
      <c r="F553" s="606"/>
      <c r="G553" s="606"/>
      <c r="H553" s="606"/>
      <c r="I553" s="606"/>
      <c r="J553" s="606"/>
      <c r="K553" s="606"/>
      <c r="L553" s="606"/>
      <c r="M553" s="606"/>
      <c r="N553" s="606"/>
      <c r="O553" s="606"/>
      <c r="P553" s="606"/>
      <c r="Q553" s="606"/>
      <c r="R553" s="606"/>
      <c r="S553" s="606"/>
      <c r="T553" s="606"/>
      <c r="U553" s="606"/>
      <c r="V553" s="606"/>
      <c r="W553" s="606"/>
      <c r="X553" s="606"/>
      <c r="Y553" s="606"/>
      <c r="Z553" s="606"/>
      <c r="AA553" s="606"/>
      <c r="AB553" s="606"/>
      <c r="AC553" s="606"/>
      <c r="AD553" s="606"/>
      <c r="AF553" s="70"/>
      <c r="AG553" s="74">
        <f>COUNTBLANK(G559:AD562)</f>
        <v>96</v>
      </c>
      <c r="AH553" s="74">
        <v>96</v>
      </c>
      <c r="AI553" s="74">
        <v>0</v>
      </c>
      <c r="AJ553" s="74">
        <f>COUNTBLANK(G559:AD559)</f>
        <v>24</v>
      </c>
      <c r="AK553" s="74">
        <v>24</v>
      </c>
      <c r="AL553" s="74">
        <v>0</v>
      </c>
      <c r="CN553" s="70"/>
      <c r="DS553" s="70"/>
    </row>
    <row r="554" spans="1:123" s="74" customFormat="1" ht="15" customHeight="1" x14ac:dyDescent="0.2">
      <c r="A554" s="76"/>
      <c r="B554" s="9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c r="AA554" s="110"/>
      <c r="AB554" s="110"/>
      <c r="AC554" s="110"/>
      <c r="AD554" s="110"/>
      <c r="AF554" s="70"/>
      <c r="AG554" s="74" t="s">
        <v>2076</v>
      </c>
      <c r="AI554" s="74">
        <f>IF(OR(AG553=AH553,AG553=AI553),0,1)</f>
        <v>0</v>
      </c>
      <c r="CN554" s="70"/>
      <c r="DS554" s="70"/>
    </row>
    <row r="555" spans="1:123" s="74" customFormat="1" ht="15" customHeight="1" x14ac:dyDescent="0.2">
      <c r="A555" s="76"/>
      <c r="B555" s="90"/>
      <c r="C555" s="609" t="s">
        <v>1441</v>
      </c>
      <c r="D555" s="609"/>
      <c r="E555" s="609"/>
      <c r="F555" s="609"/>
      <c r="G555" s="609" t="s">
        <v>1118</v>
      </c>
      <c r="H555" s="609"/>
      <c r="I555" s="609"/>
      <c r="J555" s="609"/>
      <c r="K555" s="609"/>
      <c r="L555" s="609"/>
      <c r="M555" s="609"/>
      <c r="N555" s="609"/>
      <c r="O555" s="609"/>
      <c r="P555" s="609"/>
      <c r="Q555" s="609"/>
      <c r="R555" s="609"/>
      <c r="S555" s="609"/>
      <c r="T555" s="609"/>
      <c r="U555" s="609"/>
      <c r="V555" s="609"/>
      <c r="W555" s="609"/>
      <c r="X555" s="609"/>
      <c r="Y555" s="609"/>
      <c r="Z555" s="609"/>
      <c r="AA555" s="609"/>
      <c r="AB555" s="609"/>
      <c r="AC555" s="609"/>
      <c r="AD555" s="609"/>
      <c r="AF555" s="70"/>
      <c r="CN555" s="70"/>
      <c r="DS555" s="70"/>
    </row>
    <row r="556" spans="1:123" s="74" customFormat="1" ht="15" customHeight="1" x14ac:dyDescent="0.2">
      <c r="A556" s="76"/>
      <c r="B556" s="90"/>
      <c r="C556" s="609"/>
      <c r="D556" s="609"/>
      <c r="E556" s="609"/>
      <c r="F556" s="609"/>
      <c r="G556" s="520" t="s">
        <v>126</v>
      </c>
      <c r="H556" s="521"/>
      <c r="I556" s="532" t="s">
        <v>127</v>
      </c>
      <c r="J556" s="533"/>
      <c r="K556" s="533"/>
      <c r="L556" s="533"/>
      <c r="M556" s="533"/>
      <c r="N556" s="533"/>
      <c r="O556" s="533"/>
      <c r="P556" s="533"/>
      <c r="Q556" s="533"/>
      <c r="R556" s="533"/>
      <c r="S556" s="533"/>
      <c r="T556" s="533"/>
      <c r="U556" s="533"/>
      <c r="V556" s="534"/>
      <c r="W556" s="490" t="s">
        <v>128</v>
      </c>
      <c r="X556" s="490"/>
      <c r="Y556" s="490"/>
      <c r="Z556" s="490"/>
      <c r="AA556" s="490"/>
      <c r="AB556" s="490"/>
      <c r="AC556" s="898" t="s">
        <v>129</v>
      </c>
      <c r="AD556" s="898"/>
      <c r="AF556" s="70"/>
      <c r="CN556" s="70"/>
      <c r="DS556" s="70"/>
    </row>
    <row r="557" spans="1:123" s="74" customFormat="1" ht="72" customHeight="1" x14ac:dyDescent="0.2">
      <c r="A557" s="76"/>
      <c r="B557" s="90"/>
      <c r="C557" s="609"/>
      <c r="D557" s="609"/>
      <c r="E557" s="609"/>
      <c r="F557" s="609"/>
      <c r="G557" s="524"/>
      <c r="H557" s="525"/>
      <c r="I557" s="895" t="s">
        <v>130</v>
      </c>
      <c r="J557" s="896"/>
      <c r="K557" s="895" t="s">
        <v>131</v>
      </c>
      <c r="L557" s="896"/>
      <c r="M557" s="895" t="s">
        <v>132</v>
      </c>
      <c r="N557" s="896"/>
      <c r="O557" s="895" t="s">
        <v>133</v>
      </c>
      <c r="P557" s="896"/>
      <c r="Q557" s="895" t="s">
        <v>134</v>
      </c>
      <c r="R557" s="896"/>
      <c r="S557" s="895" t="s">
        <v>135</v>
      </c>
      <c r="T557" s="896"/>
      <c r="U557" s="895" t="s">
        <v>136</v>
      </c>
      <c r="V557" s="896"/>
      <c r="W557" s="895" t="s">
        <v>137</v>
      </c>
      <c r="X557" s="896"/>
      <c r="Y557" s="895" t="s">
        <v>138</v>
      </c>
      <c r="Z557" s="896"/>
      <c r="AA557" s="895" t="s">
        <v>139</v>
      </c>
      <c r="AB557" s="896"/>
      <c r="AC557" s="898"/>
      <c r="AD557" s="898"/>
      <c r="AF557" s="70"/>
      <c r="CN557" s="70"/>
      <c r="DS557" s="70"/>
    </row>
    <row r="558" spans="1:123" s="74" customFormat="1" ht="43.5" customHeight="1" x14ac:dyDescent="0.2">
      <c r="A558" s="76"/>
      <c r="B558" s="90"/>
      <c r="C558" s="609"/>
      <c r="D558" s="609"/>
      <c r="E558" s="609"/>
      <c r="F558" s="609"/>
      <c r="G558" s="14" t="s">
        <v>81</v>
      </c>
      <c r="H558" s="14" t="s">
        <v>82</v>
      </c>
      <c r="I558" s="14" t="s">
        <v>81</v>
      </c>
      <c r="J558" s="14" t="s">
        <v>82</v>
      </c>
      <c r="K558" s="14" t="s">
        <v>81</v>
      </c>
      <c r="L558" s="14" t="s">
        <v>82</v>
      </c>
      <c r="M558" s="14" t="s">
        <v>81</v>
      </c>
      <c r="N558" s="14" t="s">
        <v>82</v>
      </c>
      <c r="O558" s="14" t="s">
        <v>81</v>
      </c>
      <c r="P558" s="14" t="s">
        <v>82</v>
      </c>
      <c r="Q558" s="14" t="s">
        <v>81</v>
      </c>
      <c r="R558" s="14" t="s">
        <v>82</v>
      </c>
      <c r="S558" s="14" t="s">
        <v>81</v>
      </c>
      <c r="T558" s="14" t="s">
        <v>82</v>
      </c>
      <c r="U558" s="14" t="s">
        <v>81</v>
      </c>
      <c r="V558" s="14" t="s">
        <v>82</v>
      </c>
      <c r="W558" s="14" t="s">
        <v>81</v>
      </c>
      <c r="X558" s="14" t="s">
        <v>82</v>
      </c>
      <c r="Y558" s="14" t="s">
        <v>81</v>
      </c>
      <c r="Z558" s="14" t="s">
        <v>82</v>
      </c>
      <c r="AA558" s="14" t="s">
        <v>81</v>
      </c>
      <c r="AB558" s="14" t="s">
        <v>82</v>
      </c>
      <c r="AC558" s="14" t="s">
        <v>81</v>
      </c>
      <c r="AD558" s="14" t="s">
        <v>82</v>
      </c>
      <c r="AF558" s="70"/>
      <c r="AG558" s="186"/>
      <c r="AH558" s="248"/>
      <c r="AI558" s="248"/>
      <c r="AJ558" s="248"/>
      <c r="AK558" s="248"/>
      <c r="AL558" s="248"/>
      <c r="AM558" s="248"/>
      <c r="AN558" s="248"/>
      <c r="AO558" s="248"/>
      <c r="AP558" s="248"/>
      <c r="AQ558" s="248"/>
      <c r="AR558" s="248"/>
      <c r="AS558" s="248"/>
      <c r="AT558" s="248"/>
      <c r="AU558" s="248"/>
      <c r="AV558" s="248"/>
      <c r="AW558" s="248"/>
      <c r="AX558" s="248"/>
      <c r="AY558" s="248"/>
      <c r="AZ558" s="248"/>
      <c r="BA558" s="248"/>
      <c r="BB558" s="248"/>
      <c r="BC558" s="248"/>
      <c r="BD558" s="248"/>
      <c r="BE558" s="248"/>
      <c r="CN558" s="70"/>
      <c r="DS558" s="70"/>
    </row>
    <row r="559" spans="1:123" s="74" customFormat="1" ht="24" customHeight="1" x14ac:dyDescent="0.2">
      <c r="A559" s="76"/>
      <c r="B559" s="90"/>
      <c r="C559" s="111" t="s">
        <v>28</v>
      </c>
      <c r="D559" s="819" t="s">
        <v>1120</v>
      </c>
      <c r="E559" s="819"/>
      <c r="F559" s="819"/>
      <c r="G559" s="192"/>
      <c r="H559" s="192"/>
      <c r="I559" s="192"/>
      <c r="J559" s="192"/>
      <c r="K559" s="192"/>
      <c r="L559" s="192"/>
      <c r="M559" s="192"/>
      <c r="N559" s="192"/>
      <c r="O559" s="192"/>
      <c r="P559" s="192"/>
      <c r="Q559" s="192"/>
      <c r="R559" s="192"/>
      <c r="S559" s="192"/>
      <c r="T559" s="192"/>
      <c r="U559" s="192"/>
      <c r="V559" s="192"/>
      <c r="W559" s="192"/>
      <c r="X559" s="192"/>
      <c r="Y559" s="192"/>
      <c r="Z559" s="192"/>
      <c r="AA559" s="192"/>
      <c r="AB559" s="192"/>
      <c r="AC559" s="192"/>
      <c r="AD559" s="192"/>
      <c r="AF559" s="70"/>
      <c r="AG559" s="186"/>
      <c r="CN559" s="70"/>
      <c r="DS559" s="70"/>
    </row>
    <row r="560" spans="1:123" s="74" customFormat="1" ht="48" customHeight="1" x14ac:dyDescent="0.2">
      <c r="A560" s="76"/>
      <c r="B560" s="90"/>
      <c r="C560" s="111" t="s">
        <v>29</v>
      </c>
      <c r="D560" s="819" t="s">
        <v>1121</v>
      </c>
      <c r="E560" s="819"/>
      <c r="F560" s="819"/>
      <c r="G560" s="192"/>
      <c r="H560" s="192"/>
      <c r="I560" s="192"/>
      <c r="J560" s="192"/>
      <c r="K560" s="192"/>
      <c r="L560" s="192"/>
      <c r="M560" s="192"/>
      <c r="N560" s="192"/>
      <c r="O560" s="192"/>
      <c r="P560" s="192"/>
      <c r="Q560" s="192"/>
      <c r="R560" s="192"/>
      <c r="S560" s="192"/>
      <c r="T560" s="192"/>
      <c r="U560" s="192"/>
      <c r="V560" s="192"/>
      <c r="W560" s="192"/>
      <c r="X560" s="192"/>
      <c r="Y560" s="192"/>
      <c r="Z560" s="192"/>
      <c r="AA560" s="192"/>
      <c r="AB560" s="192"/>
      <c r="AC560" s="192"/>
      <c r="AD560" s="192"/>
      <c r="AF560" s="70"/>
      <c r="AG560" s="186"/>
      <c r="CN560" s="70"/>
      <c r="DS560" s="70"/>
    </row>
    <row r="561" spans="1:123" s="74" customFormat="1" ht="48" customHeight="1" x14ac:dyDescent="0.2">
      <c r="A561" s="76"/>
      <c r="B561" s="90"/>
      <c r="C561" s="111" t="s">
        <v>30</v>
      </c>
      <c r="D561" s="819" t="s">
        <v>1122</v>
      </c>
      <c r="E561" s="819"/>
      <c r="F561" s="819"/>
      <c r="G561" s="192"/>
      <c r="H561" s="192"/>
      <c r="I561" s="192"/>
      <c r="J561" s="192"/>
      <c r="K561" s="192"/>
      <c r="L561" s="192"/>
      <c r="M561" s="192"/>
      <c r="N561" s="192"/>
      <c r="O561" s="192"/>
      <c r="P561" s="192"/>
      <c r="Q561" s="192"/>
      <c r="R561" s="192"/>
      <c r="S561" s="192"/>
      <c r="T561" s="192"/>
      <c r="U561" s="192"/>
      <c r="V561" s="192"/>
      <c r="W561" s="192"/>
      <c r="X561" s="192"/>
      <c r="Y561" s="192"/>
      <c r="Z561" s="192"/>
      <c r="AA561" s="192"/>
      <c r="AB561" s="192"/>
      <c r="AC561" s="192"/>
      <c r="AD561" s="192"/>
      <c r="AF561" s="70"/>
      <c r="AG561" s="186"/>
      <c r="CN561" s="70"/>
      <c r="DS561" s="70"/>
    </row>
    <row r="562" spans="1:123" s="74" customFormat="1" ht="48" customHeight="1" x14ac:dyDescent="0.2">
      <c r="A562" s="76"/>
      <c r="B562" s="90"/>
      <c r="C562" s="111" t="s">
        <v>31</v>
      </c>
      <c r="D562" s="819" t="s">
        <v>1123</v>
      </c>
      <c r="E562" s="819"/>
      <c r="F562" s="819"/>
      <c r="G562" s="192"/>
      <c r="H562" s="192"/>
      <c r="I562" s="192"/>
      <c r="J562" s="192"/>
      <c r="K562" s="192"/>
      <c r="L562" s="192"/>
      <c r="M562" s="192"/>
      <c r="N562" s="192"/>
      <c r="O562" s="192"/>
      <c r="P562" s="192"/>
      <c r="Q562" s="192"/>
      <c r="R562" s="192"/>
      <c r="S562" s="192"/>
      <c r="T562" s="192"/>
      <c r="U562" s="192"/>
      <c r="V562" s="192"/>
      <c r="W562" s="192"/>
      <c r="X562" s="192"/>
      <c r="Y562" s="192"/>
      <c r="Z562" s="192"/>
      <c r="AA562" s="192"/>
      <c r="AB562" s="192"/>
      <c r="AC562" s="192"/>
      <c r="AD562" s="192"/>
      <c r="AF562" s="70"/>
      <c r="AH562" s="130"/>
      <c r="AI562" s="130"/>
      <c r="AJ562" s="130"/>
      <c r="AK562" s="130"/>
      <c r="AL562" s="130"/>
      <c r="AM562" s="130"/>
      <c r="AN562" s="130"/>
      <c r="AO562" s="130"/>
      <c r="AP562" s="130"/>
      <c r="AQ562" s="130"/>
      <c r="AR562" s="130"/>
      <c r="AS562" s="130"/>
      <c r="AT562" s="130"/>
      <c r="AU562" s="130"/>
      <c r="AV562" s="130"/>
      <c r="AW562" s="130"/>
      <c r="AX562" s="130"/>
      <c r="AY562" s="130"/>
      <c r="AZ562" s="130"/>
      <c r="BA562" s="130"/>
      <c r="BB562" s="130"/>
      <c r="BC562" s="130"/>
      <c r="BD562" s="130"/>
      <c r="BE562" s="130"/>
      <c r="CN562" s="70"/>
      <c r="DS562" s="70"/>
    </row>
    <row r="563" spans="1:123" s="74" customFormat="1" ht="15" customHeight="1" x14ac:dyDescent="0.2">
      <c r="A563" s="76"/>
      <c r="B563" s="90"/>
      <c r="C563" s="90"/>
      <c r="D563" s="90"/>
      <c r="E563" s="90"/>
      <c r="F563" s="112" t="s">
        <v>84</v>
      </c>
      <c r="G563" s="384">
        <f>IF(AND(SUM(G559:G562)=0,COUNTIF(G559:G562,"NS")&gt;0),"NS",SUM(G559:G562))</f>
        <v>0</v>
      </c>
      <c r="H563" s="384">
        <f t="shared" ref="H563:AD563" si="125">IF(AND(SUM(H559:H562)=0,COUNTIF(H559:H562,"NS")&gt;0),"NS",SUM(H559:H562))</f>
        <v>0</v>
      </c>
      <c r="I563" s="384">
        <f t="shared" si="125"/>
        <v>0</v>
      </c>
      <c r="J563" s="384">
        <f t="shared" si="125"/>
        <v>0</v>
      </c>
      <c r="K563" s="384">
        <f t="shared" si="125"/>
        <v>0</v>
      </c>
      <c r="L563" s="384">
        <f t="shared" si="125"/>
        <v>0</v>
      </c>
      <c r="M563" s="384">
        <f t="shared" si="125"/>
        <v>0</v>
      </c>
      <c r="N563" s="384">
        <f t="shared" si="125"/>
        <v>0</v>
      </c>
      <c r="O563" s="384">
        <f t="shared" si="125"/>
        <v>0</v>
      </c>
      <c r="P563" s="384">
        <f t="shared" si="125"/>
        <v>0</v>
      </c>
      <c r="Q563" s="384">
        <f t="shared" si="125"/>
        <v>0</v>
      </c>
      <c r="R563" s="384">
        <f t="shared" si="125"/>
        <v>0</v>
      </c>
      <c r="S563" s="384">
        <f t="shared" si="125"/>
        <v>0</v>
      </c>
      <c r="T563" s="384">
        <f t="shared" si="125"/>
        <v>0</v>
      </c>
      <c r="U563" s="384">
        <f t="shared" si="125"/>
        <v>0</v>
      </c>
      <c r="V563" s="384">
        <f t="shared" si="125"/>
        <v>0</v>
      </c>
      <c r="W563" s="384">
        <f t="shared" si="125"/>
        <v>0</v>
      </c>
      <c r="X563" s="384">
        <f t="shared" si="125"/>
        <v>0</v>
      </c>
      <c r="Y563" s="384">
        <f t="shared" si="125"/>
        <v>0</v>
      </c>
      <c r="Z563" s="384">
        <f t="shared" si="125"/>
        <v>0</v>
      </c>
      <c r="AA563" s="384">
        <f t="shared" si="125"/>
        <v>0</v>
      </c>
      <c r="AB563" s="384">
        <f t="shared" si="125"/>
        <v>0</v>
      </c>
      <c r="AC563" s="384">
        <f t="shared" si="125"/>
        <v>0</v>
      </c>
      <c r="AD563" s="384">
        <f t="shared" si="125"/>
        <v>0</v>
      </c>
      <c r="AF563" s="70"/>
      <c r="CN563" s="70"/>
      <c r="DS563" s="70"/>
    </row>
    <row r="564" spans="1:123" s="74" customFormat="1" ht="15" customHeight="1" x14ac:dyDescent="0.2">
      <c r="A564" s="76"/>
      <c r="AF564" s="70"/>
      <c r="CN564" s="70"/>
      <c r="DS564" s="70"/>
    </row>
    <row r="565" spans="1:123" s="74" customFormat="1" ht="24" customHeight="1" x14ac:dyDescent="0.2">
      <c r="A565" s="76"/>
      <c r="C565" s="620" t="s">
        <v>1084</v>
      </c>
      <c r="D565" s="620"/>
      <c r="E565" s="620"/>
      <c r="F565" s="620"/>
      <c r="G565" s="620"/>
      <c r="H565" s="620"/>
      <c r="I565" s="620"/>
      <c r="J565" s="620"/>
      <c r="K565" s="620"/>
      <c r="L565" s="620"/>
      <c r="M565" s="620"/>
      <c r="N565" s="620"/>
      <c r="O565" s="620"/>
      <c r="P565" s="620"/>
      <c r="Q565" s="620"/>
      <c r="R565" s="620"/>
      <c r="S565" s="620"/>
      <c r="T565" s="620"/>
      <c r="U565" s="620"/>
      <c r="V565" s="620"/>
      <c r="W565" s="620"/>
      <c r="X565" s="620"/>
      <c r="Y565" s="620"/>
      <c r="Z565" s="620"/>
      <c r="AA565" s="620"/>
      <c r="AB565" s="620"/>
      <c r="AC565" s="620"/>
      <c r="AD565" s="620"/>
      <c r="AF565" s="70"/>
      <c r="CN565" s="70"/>
      <c r="DS565" s="70"/>
    </row>
    <row r="566" spans="1:123" s="74" customFormat="1" ht="60" customHeight="1" x14ac:dyDescent="0.2">
      <c r="A566" s="76"/>
      <c r="C566" s="682"/>
      <c r="D566" s="682"/>
      <c r="E566" s="682"/>
      <c r="F566" s="682"/>
      <c r="G566" s="682"/>
      <c r="H566" s="682"/>
      <c r="I566" s="682"/>
      <c r="J566" s="682"/>
      <c r="K566" s="682"/>
      <c r="L566" s="682"/>
      <c r="M566" s="682"/>
      <c r="N566" s="682"/>
      <c r="O566" s="682"/>
      <c r="P566" s="682"/>
      <c r="Q566" s="682"/>
      <c r="R566" s="682"/>
      <c r="S566" s="682"/>
      <c r="T566" s="682"/>
      <c r="U566" s="682"/>
      <c r="V566" s="682"/>
      <c r="W566" s="682"/>
      <c r="X566" s="682"/>
      <c r="Y566" s="682"/>
      <c r="Z566" s="682"/>
      <c r="AA566" s="682"/>
      <c r="AB566" s="682"/>
      <c r="AC566" s="682"/>
      <c r="AD566" s="682"/>
      <c r="AF566" s="70"/>
      <c r="CN566" s="70"/>
      <c r="DS566" s="70"/>
    </row>
    <row r="567" spans="1:123" s="74" customFormat="1" ht="15" customHeight="1" x14ac:dyDescent="0.2">
      <c r="A567" s="76"/>
      <c r="B567" s="536" t="str">
        <f>IF(AI554=0,"","Error: Debe completar toda la información requerida.")</f>
        <v/>
      </c>
      <c r="C567" s="536"/>
      <c r="D567" s="536"/>
      <c r="E567" s="536"/>
      <c r="F567" s="536"/>
      <c r="G567" s="536"/>
      <c r="H567" s="536"/>
      <c r="I567" s="536"/>
      <c r="J567" s="536"/>
      <c r="K567" s="536"/>
      <c r="L567" s="536"/>
      <c r="M567" s="536"/>
      <c r="N567" s="536"/>
      <c r="O567" s="536"/>
      <c r="P567" s="536"/>
      <c r="Q567" s="536"/>
      <c r="R567" s="536"/>
      <c r="S567" s="536"/>
      <c r="T567" s="536"/>
      <c r="U567" s="536"/>
      <c r="V567" s="536"/>
      <c r="W567" s="536"/>
      <c r="X567" s="536"/>
      <c r="Y567" s="536"/>
      <c r="Z567" s="536"/>
      <c r="AA567" s="536"/>
      <c r="AB567" s="536"/>
      <c r="AC567" s="536"/>
      <c r="AD567" s="536"/>
      <c r="AF567" s="70"/>
      <c r="CN567" s="70"/>
      <c r="DS567" s="70"/>
    </row>
    <row r="568" spans="1:123" s="74" customFormat="1" ht="15" customHeight="1" x14ac:dyDescent="0.2">
      <c r="A568" s="76"/>
      <c r="B568" s="511"/>
      <c r="C568" s="511"/>
      <c r="D568" s="511"/>
      <c r="E568" s="511"/>
      <c r="F568" s="511"/>
      <c r="G568" s="511"/>
      <c r="H568" s="511"/>
      <c r="I568" s="511"/>
      <c r="J568" s="511"/>
      <c r="K568" s="511"/>
      <c r="L568" s="511"/>
      <c r="M568" s="511"/>
      <c r="N568" s="511"/>
      <c r="O568" s="511"/>
      <c r="P568" s="511"/>
      <c r="Q568" s="511"/>
      <c r="R568" s="511"/>
      <c r="S568" s="511"/>
      <c r="T568" s="511"/>
      <c r="U568" s="511"/>
      <c r="V568" s="511"/>
      <c r="W568" s="511"/>
      <c r="X568" s="511"/>
      <c r="Y568" s="511"/>
      <c r="Z568" s="511"/>
      <c r="AA568" s="511"/>
      <c r="AB568" s="511"/>
      <c r="AC568" s="511"/>
      <c r="AD568" s="511"/>
      <c r="AF568" s="70"/>
      <c r="CN568" s="70"/>
      <c r="DS568" s="70"/>
    </row>
    <row r="569" spans="1:123" s="74" customFormat="1" ht="15" customHeight="1" thickBot="1" x14ac:dyDescent="0.25">
      <c r="A569" s="76"/>
      <c r="B569" s="599"/>
      <c r="C569" s="599"/>
      <c r="D569" s="599"/>
      <c r="E569" s="599"/>
      <c r="F569" s="599"/>
      <c r="G569" s="599"/>
      <c r="H569" s="599"/>
      <c r="I569" s="599"/>
      <c r="J569" s="599"/>
      <c r="K569" s="599"/>
      <c r="L569" s="599"/>
      <c r="M569" s="599"/>
      <c r="N569" s="599"/>
      <c r="O569" s="599"/>
      <c r="P569" s="599"/>
      <c r="Q569" s="599"/>
      <c r="R569" s="599"/>
      <c r="S569" s="599"/>
      <c r="T569" s="599"/>
      <c r="U569" s="599"/>
      <c r="V569" s="599"/>
      <c r="W569" s="599"/>
      <c r="X569" s="599"/>
      <c r="Y569" s="599"/>
      <c r="Z569" s="599"/>
      <c r="AA569" s="599"/>
      <c r="AB569" s="599"/>
      <c r="AC569" s="599"/>
      <c r="AD569" s="599"/>
      <c r="AF569" s="70"/>
      <c r="CN569" s="70"/>
      <c r="DS569" s="70"/>
    </row>
    <row r="570" spans="1:123" s="74" customFormat="1" ht="15" customHeight="1" thickBot="1" x14ac:dyDescent="0.25">
      <c r="A570" s="76"/>
      <c r="B570" s="792" t="s">
        <v>1438</v>
      </c>
      <c r="C570" s="793"/>
      <c r="D570" s="793"/>
      <c r="E570" s="793"/>
      <c r="F570" s="793"/>
      <c r="G570" s="793"/>
      <c r="H570" s="793"/>
      <c r="I570" s="793"/>
      <c r="J570" s="793"/>
      <c r="K570" s="793"/>
      <c r="L570" s="793"/>
      <c r="M570" s="793"/>
      <c r="N570" s="793"/>
      <c r="O570" s="793"/>
      <c r="P570" s="793"/>
      <c r="Q570" s="793"/>
      <c r="R570" s="793"/>
      <c r="S570" s="793"/>
      <c r="T570" s="793"/>
      <c r="U570" s="793"/>
      <c r="V570" s="793"/>
      <c r="W570" s="793"/>
      <c r="X570" s="793"/>
      <c r="Y570" s="793"/>
      <c r="Z570" s="793"/>
      <c r="AA570" s="793"/>
      <c r="AB570" s="793"/>
      <c r="AC570" s="793"/>
      <c r="AD570" s="794"/>
      <c r="AF570" s="70"/>
      <c r="CN570" s="70"/>
      <c r="DS570" s="70"/>
    </row>
    <row r="571" spans="1:123" s="74" customFormat="1" ht="15" customHeight="1" x14ac:dyDescent="0.2">
      <c r="A571" s="76"/>
      <c r="AF571" s="70"/>
      <c r="CN571" s="70"/>
      <c r="DS571" s="70"/>
    </row>
    <row r="572" spans="1:123" s="74" customFormat="1" ht="24" customHeight="1" x14ac:dyDescent="0.2">
      <c r="A572" s="36" t="s">
        <v>194</v>
      </c>
      <c r="B572" s="636" t="s">
        <v>1915</v>
      </c>
      <c r="C572" s="636"/>
      <c r="D572" s="636"/>
      <c r="E572" s="636"/>
      <c r="F572" s="636"/>
      <c r="G572" s="636"/>
      <c r="H572" s="636"/>
      <c r="I572" s="636"/>
      <c r="J572" s="636"/>
      <c r="K572" s="636"/>
      <c r="L572" s="636"/>
      <c r="M572" s="636"/>
      <c r="N572" s="636"/>
      <c r="O572" s="636"/>
      <c r="P572" s="636"/>
      <c r="Q572" s="636"/>
      <c r="R572" s="636"/>
      <c r="S572" s="636"/>
      <c r="T572" s="636"/>
      <c r="U572" s="636"/>
      <c r="V572" s="636"/>
      <c r="W572" s="636"/>
      <c r="X572" s="636"/>
      <c r="Y572" s="636"/>
      <c r="Z572" s="636"/>
      <c r="AA572" s="636"/>
      <c r="AB572" s="636"/>
      <c r="AC572" s="636"/>
      <c r="AD572" s="636"/>
      <c r="AF572" s="70"/>
      <c r="CN572" s="70"/>
      <c r="DS572" s="70"/>
    </row>
    <row r="573" spans="1:123" s="74" customFormat="1" ht="15" customHeight="1" x14ac:dyDescent="0.2">
      <c r="A573" s="36"/>
      <c r="B573" s="58"/>
      <c r="C573" s="619" t="s">
        <v>1446</v>
      </c>
      <c r="D573" s="619"/>
      <c r="E573" s="619"/>
      <c r="F573" s="619"/>
      <c r="G573" s="619"/>
      <c r="H573" s="619"/>
      <c r="I573" s="619"/>
      <c r="J573" s="619"/>
      <c r="K573" s="619"/>
      <c r="L573" s="619"/>
      <c r="M573" s="619"/>
      <c r="N573" s="619"/>
      <c r="O573" s="619"/>
      <c r="P573" s="619"/>
      <c r="Q573" s="619"/>
      <c r="R573" s="619"/>
      <c r="S573" s="619"/>
      <c r="T573" s="619"/>
      <c r="U573" s="619"/>
      <c r="V573" s="619"/>
      <c r="W573" s="619"/>
      <c r="X573" s="619"/>
      <c r="Y573" s="619"/>
      <c r="Z573" s="619"/>
      <c r="AA573" s="619"/>
      <c r="AB573" s="619"/>
      <c r="AC573" s="619"/>
      <c r="AD573" s="619"/>
      <c r="AF573" s="70"/>
      <c r="CN573" s="70"/>
      <c r="DS573" s="70"/>
    </row>
    <row r="574" spans="1:123" s="74" customFormat="1" ht="15" customHeight="1" x14ac:dyDescent="0.2">
      <c r="A574" s="68"/>
      <c r="B574" s="69"/>
      <c r="C574" s="674" t="s">
        <v>197</v>
      </c>
      <c r="D574" s="674"/>
      <c r="E574" s="674"/>
      <c r="F574" s="674"/>
      <c r="G574" s="674"/>
      <c r="H574" s="674"/>
      <c r="I574" s="674"/>
      <c r="J574" s="674"/>
      <c r="K574" s="674"/>
      <c r="L574" s="674"/>
      <c r="M574" s="674"/>
      <c r="N574" s="674"/>
      <c r="O574" s="674"/>
      <c r="P574" s="674"/>
      <c r="Q574" s="674"/>
      <c r="R574" s="674"/>
      <c r="S574" s="674"/>
      <c r="T574" s="674"/>
      <c r="U574" s="674"/>
      <c r="V574" s="674"/>
      <c r="W574" s="674"/>
      <c r="X574" s="674"/>
      <c r="Y574" s="674"/>
      <c r="Z574" s="674"/>
      <c r="AA574" s="674"/>
      <c r="AB574" s="674"/>
      <c r="AC574" s="674"/>
      <c r="AD574" s="674"/>
      <c r="AF574" s="70"/>
      <c r="CN574" s="70"/>
      <c r="DS574" s="70"/>
    </row>
    <row r="575" spans="1:123" s="74" customFormat="1" ht="15" customHeight="1" thickBot="1" x14ac:dyDescent="0.25">
      <c r="A575" s="76"/>
      <c r="AF575" s="70"/>
      <c r="CN575" s="70"/>
      <c r="DS575" s="70"/>
    </row>
    <row r="576" spans="1:123" s="74" customFormat="1" ht="15" customHeight="1" thickBot="1" x14ac:dyDescent="0.25">
      <c r="A576" s="76"/>
      <c r="C576" s="193"/>
      <c r="D576" s="113" t="s">
        <v>193</v>
      </c>
      <c r="I576" s="193"/>
      <c r="J576" s="113" t="s">
        <v>1444</v>
      </c>
      <c r="T576" s="193"/>
      <c r="U576" s="113" t="s">
        <v>1445</v>
      </c>
      <c r="AF576" s="70"/>
      <c r="AG576" s="74">
        <f>COUNTIF(C576:T576,"X")</f>
        <v>0</v>
      </c>
      <c r="CN576" s="70"/>
      <c r="DS576" s="70"/>
    </row>
    <row r="577" spans="1:123" s="74" customFormat="1" ht="15" customHeight="1" x14ac:dyDescent="0.2">
      <c r="A577" s="76"/>
      <c r="B577" s="536"/>
      <c r="C577" s="536"/>
      <c r="D577" s="536"/>
      <c r="E577" s="536"/>
      <c r="F577" s="536"/>
      <c r="G577" s="536"/>
      <c r="H577" s="536"/>
      <c r="I577" s="536"/>
      <c r="J577" s="536"/>
      <c r="K577" s="536"/>
      <c r="L577" s="536"/>
      <c r="M577" s="536"/>
      <c r="N577" s="536"/>
      <c r="O577" s="536"/>
      <c r="P577" s="536"/>
      <c r="Q577" s="536"/>
      <c r="R577" s="536"/>
      <c r="S577" s="536"/>
      <c r="T577" s="536"/>
      <c r="U577" s="536"/>
      <c r="V577" s="536"/>
      <c r="W577" s="536"/>
      <c r="X577" s="536"/>
      <c r="Y577" s="536"/>
      <c r="Z577" s="536"/>
      <c r="AA577" s="536"/>
      <c r="AB577" s="536"/>
      <c r="AC577" s="536"/>
      <c r="AD577" s="536"/>
      <c r="AF577" s="70"/>
      <c r="CN577" s="70"/>
      <c r="DS577" s="70"/>
    </row>
    <row r="578" spans="1:123" s="74" customFormat="1" ht="15" customHeight="1" x14ac:dyDescent="0.2">
      <c r="A578" s="76"/>
      <c r="B578" s="511" t="str">
        <f>IF(OR(AG576=1,AG576=0),"","Error: Seleccionar sólo un código.")</f>
        <v/>
      </c>
      <c r="C578" s="511"/>
      <c r="D578" s="511"/>
      <c r="E578" s="511"/>
      <c r="F578" s="511"/>
      <c r="G578" s="511"/>
      <c r="H578" s="511"/>
      <c r="I578" s="511"/>
      <c r="J578" s="511"/>
      <c r="K578" s="511"/>
      <c r="L578" s="511"/>
      <c r="M578" s="511"/>
      <c r="N578" s="511"/>
      <c r="O578" s="511"/>
      <c r="P578" s="511"/>
      <c r="Q578" s="511"/>
      <c r="R578" s="511"/>
      <c r="S578" s="511"/>
      <c r="T578" s="511"/>
      <c r="U578" s="511"/>
      <c r="V578" s="511"/>
      <c r="W578" s="511"/>
      <c r="X578" s="511"/>
      <c r="Y578" s="511"/>
      <c r="Z578" s="511"/>
      <c r="AA578" s="511"/>
      <c r="AB578" s="511"/>
      <c r="AC578" s="511"/>
      <c r="AD578" s="511"/>
      <c r="AF578" s="70"/>
      <c r="CN578" s="70"/>
      <c r="DS578" s="70"/>
    </row>
    <row r="579" spans="1:123" s="74" customFormat="1" ht="15" customHeight="1" x14ac:dyDescent="0.2">
      <c r="A579" s="76"/>
      <c r="B579" s="599"/>
      <c r="C579" s="599"/>
      <c r="D579" s="599"/>
      <c r="E579" s="599"/>
      <c r="F579" s="599"/>
      <c r="G579" s="599"/>
      <c r="H579" s="599"/>
      <c r="I579" s="599"/>
      <c r="J579" s="599"/>
      <c r="K579" s="599"/>
      <c r="L579" s="599"/>
      <c r="M579" s="599"/>
      <c r="N579" s="599"/>
      <c r="O579" s="599"/>
      <c r="P579" s="599"/>
      <c r="Q579" s="599"/>
      <c r="R579" s="599"/>
      <c r="S579" s="599"/>
      <c r="T579" s="599"/>
      <c r="U579" s="599"/>
      <c r="V579" s="599"/>
      <c r="W579" s="599"/>
      <c r="X579" s="599"/>
      <c r="Y579" s="599"/>
      <c r="Z579" s="599"/>
      <c r="AA579" s="599"/>
      <c r="AB579" s="599"/>
      <c r="AC579" s="599"/>
      <c r="AD579" s="599"/>
      <c r="AF579" s="70"/>
      <c r="CN579" s="70"/>
      <c r="DS579" s="70"/>
    </row>
    <row r="580" spans="1:123" s="74" customFormat="1" ht="36" customHeight="1" x14ac:dyDescent="0.2">
      <c r="A580" s="36" t="s">
        <v>195</v>
      </c>
      <c r="B580" s="636" t="s">
        <v>1865</v>
      </c>
      <c r="C580" s="636"/>
      <c r="D580" s="636"/>
      <c r="E580" s="636"/>
      <c r="F580" s="636"/>
      <c r="G580" s="636"/>
      <c r="H580" s="636"/>
      <c r="I580" s="636"/>
      <c r="J580" s="636"/>
      <c r="K580" s="636"/>
      <c r="L580" s="636"/>
      <c r="M580" s="636"/>
      <c r="N580" s="636"/>
      <c r="O580" s="636"/>
      <c r="P580" s="636"/>
      <c r="Q580" s="636"/>
      <c r="R580" s="636"/>
      <c r="S580" s="636"/>
      <c r="T580" s="636"/>
      <c r="U580" s="636"/>
      <c r="V580" s="636"/>
      <c r="W580" s="636"/>
      <c r="X580" s="636"/>
      <c r="Y580" s="636"/>
      <c r="Z580" s="636"/>
      <c r="AA580" s="636"/>
      <c r="AB580" s="636"/>
      <c r="AC580" s="636"/>
      <c r="AD580" s="636"/>
      <c r="AF580" s="70"/>
      <c r="AG580" s="354" t="s">
        <v>2032</v>
      </c>
      <c r="AH580" s="354" t="s">
        <v>2115</v>
      </c>
      <c r="AI580" s="354" t="s">
        <v>2116</v>
      </c>
      <c r="AJ580" s="354" t="s">
        <v>2045</v>
      </c>
      <c r="AK580" s="354" t="s">
        <v>2308</v>
      </c>
      <c r="AL580" s="354" t="s">
        <v>2058</v>
      </c>
      <c r="CN580" s="70"/>
      <c r="DS580" s="70"/>
    </row>
    <row r="581" spans="1:123" s="74" customFormat="1" ht="15" customHeight="1" x14ac:dyDescent="0.2">
      <c r="A581" s="68"/>
      <c r="B581" s="69"/>
      <c r="C581" s="619" t="s">
        <v>1446</v>
      </c>
      <c r="D581" s="619"/>
      <c r="E581" s="619"/>
      <c r="F581" s="619"/>
      <c r="G581" s="619"/>
      <c r="H581" s="619"/>
      <c r="I581" s="619"/>
      <c r="J581" s="619"/>
      <c r="K581" s="619"/>
      <c r="L581" s="619"/>
      <c r="M581" s="619"/>
      <c r="N581" s="619"/>
      <c r="O581" s="619"/>
      <c r="P581" s="619"/>
      <c r="Q581" s="619"/>
      <c r="R581" s="619"/>
      <c r="S581" s="619"/>
      <c r="T581" s="619"/>
      <c r="U581" s="619"/>
      <c r="V581" s="619"/>
      <c r="W581" s="619"/>
      <c r="X581" s="619"/>
      <c r="Y581" s="619"/>
      <c r="Z581" s="619"/>
      <c r="AA581" s="619"/>
      <c r="AB581" s="619"/>
      <c r="AC581" s="619"/>
      <c r="AD581" s="619"/>
      <c r="AF581" s="70"/>
      <c r="AG581" s="354">
        <f>COUNTBLANK(J591:AD596)</f>
        <v>126</v>
      </c>
      <c r="AH581" s="354">
        <v>126</v>
      </c>
      <c r="AI581" s="354">
        <v>96</v>
      </c>
      <c r="AJ581" s="354">
        <f>COUNTBLANK(J591:AD591)</f>
        <v>21</v>
      </c>
      <c r="AK581" s="354">
        <v>21</v>
      </c>
      <c r="AL581" s="354">
        <v>17</v>
      </c>
      <c r="CN581" s="70"/>
      <c r="DS581" s="70"/>
    </row>
    <row r="582" spans="1:123" s="74" customFormat="1" ht="24" customHeight="1" x14ac:dyDescent="0.2">
      <c r="A582" s="76"/>
      <c r="C582" s="674" t="s">
        <v>1553</v>
      </c>
      <c r="D582" s="674"/>
      <c r="E582" s="674"/>
      <c r="F582" s="674"/>
      <c r="G582" s="674"/>
      <c r="H582" s="674"/>
      <c r="I582" s="674"/>
      <c r="J582" s="674"/>
      <c r="K582" s="674"/>
      <c r="L582" s="674"/>
      <c r="M582" s="674"/>
      <c r="N582" s="674"/>
      <c r="O582" s="674"/>
      <c r="P582" s="674"/>
      <c r="Q582" s="674"/>
      <c r="R582" s="674"/>
      <c r="S582" s="674"/>
      <c r="T582" s="674"/>
      <c r="U582" s="674"/>
      <c r="V582" s="674"/>
      <c r="W582" s="674"/>
      <c r="X582" s="674"/>
      <c r="Y582" s="674"/>
      <c r="Z582" s="674"/>
      <c r="AA582" s="674"/>
      <c r="AB582" s="674"/>
      <c r="AC582" s="674"/>
      <c r="AD582" s="674"/>
      <c r="AF582" s="70"/>
      <c r="CN582" s="70"/>
      <c r="DS582" s="70"/>
    </row>
    <row r="583" spans="1:123" s="74" customFormat="1" ht="48" customHeight="1" x14ac:dyDescent="0.2">
      <c r="A583" s="76"/>
      <c r="C583" s="674" t="s">
        <v>1866</v>
      </c>
      <c r="D583" s="674"/>
      <c r="E583" s="674"/>
      <c r="F583" s="674"/>
      <c r="G583" s="674"/>
      <c r="H583" s="674"/>
      <c r="I583" s="674"/>
      <c r="J583" s="674"/>
      <c r="K583" s="674"/>
      <c r="L583" s="674"/>
      <c r="M583" s="674"/>
      <c r="N583" s="674"/>
      <c r="O583" s="674"/>
      <c r="P583" s="674"/>
      <c r="Q583" s="674"/>
      <c r="R583" s="674"/>
      <c r="S583" s="674"/>
      <c r="T583" s="674"/>
      <c r="U583" s="674"/>
      <c r="V583" s="674"/>
      <c r="W583" s="674"/>
      <c r="X583" s="674"/>
      <c r="Y583" s="674"/>
      <c r="Z583" s="674"/>
      <c r="AA583" s="674"/>
      <c r="AB583" s="674"/>
      <c r="AC583" s="674"/>
      <c r="AD583" s="674"/>
      <c r="AF583" s="70"/>
      <c r="CN583" s="70"/>
      <c r="DS583" s="70"/>
    </row>
    <row r="584" spans="1:123" s="74" customFormat="1" ht="48" customHeight="1" x14ac:dyDescent="0.2">
      <c r="A584" s="76"/>
      <c r="C584" s="674" t="s">
        <v>1867</v>
      </c>
      <c r="D584" s="674"/>
      <c r="E584" s="674"/>
      <c r="F584" s="674"/>
      <c r="G584" s="674"/>
      <c r="H584" s="674"/>
      <c r="I584" s="674"/>
      <c r="J584" s="674"/>
      <c r="K584" s="674"/>
      <c r="L584" s="674"/>
      <c r="M584" s="674"/>
      <c r="N584" s="674"/>
      <c r="O584" s="674"/>
      <c r="P584" s="674"/>
      <c r="Q584" s="674"/>
      <c r="R584" s="674"/>
      <c r="S584" s="674"/>
      <c r="T584" s="674"/>
      <c r="U584" s="674"/>
      <c r="V584" s="674"/>
      <c r="W584" s="674"/>
      <c r="X584" s="674"/>
      <c r="Y584" s="674"/>
      <c r="Z584" s="674"/>
      <c r="AA584" s="674"/>
      <c r="AB584" s="674"/>
      <c r="AC584" s="674"/>
      <c r="AD584" s="674"/>
      <c r="AF584" s="70"/>
      <c r="CN584" s="70"/>
      <c r="DS584" s="70"/>
    </row>
    <row r="585" spans="1:123" s="74" customFormat="1" ht="36" customHeight="1" x14ac:dyDescent="0.2">
      <c r="A585" s="76"/>
      <c r="C585" s="674" t="s">
        <v>1868</v>
      </c>
      <c r="D585" s="674"/>
      <c r="E585" s="674"/>
      <c r="F585" s="674"/>
      <c r="G585" s="674"/>
      <c r="H585" s="674"/>
      <c r="I585" s="674"/>
      <c r="J585" s="674"/>
      <c r="K585" s="674"/>
      <c r="L585" s="674"/>
      <c r="M585" s="674"/>
      <c r="N585" s="674"/>
      <c r="O585" s="674"/>
      <c r="P585" s="674"/>
      <c r="Q585" s="674"/>
      <c r="R585" s="674"/>
      <c r="S585" s="674"/>
      <c r="T585" s="674"/>
      <c r="U585" s="674"/>
      <c r="V585" s="674"/>
      <c r="W585" s="674"/>
      <c r="X585" s="674"/>
      <c r="Y585" s="674"/>
      <c r="Z585" s="674"/>
      <c r="AA585" s="674"/>
      <c r="AB585" s="674"/>
      <c r="AC585" s="674"/>
      <c r="AD585" s="674"/>
      <c r="AF585" s="70"/>
      <c r="CN585" s="70"/>
      <c r="DS585" s="70"/>
    </row>
    <row r="586" spans="1:123" s="74" customFormat="1" ht="48" customHeight="1" x14ac:dyDescent="0.2">
      <c r="A586" s="76"/>
      <c r="C586" s="620" t="s">
        <v>1869</v>
      </c>
      <c r="D586" s="620"/>
      <c r="E586" s="620"/>
      <c r="F586" s="620"/>
      <c r="G586" s="620"/>
      <c r="H586" s="620"/>
      <c r="I586" s="620"/>
      <c r="J586" s="620"/>
      <c r="K586" s="620"/>
      <c r="L586" s="620"/>
      <c r="M586" s="620"/>
      <c r="N586" s="620"/>
      <c r="O586" s="620"/>
      <c r="P586" s="620"/>
      <c r="Q586" s="620"/>
      <c r="R586" s="620"/>
      <c r="S586" s="620"/>
      <c r="T586" s="620"/>
      <c r="U586" s="620"/>
      <c r="V586" s="620"/>
      <c r="W586" s="620"/>
      <c r="X586" s="620"/>
      <c r="Y586" s="620"/>
      <c r="Z586" s="620"/>
      <c r="AA586" s="620"/>
      <c r="AB586" s="620"/>
      <c r="AC586" s="620"/>
      <c r="AD586" s="620"/>
      <c r="AF586" s="70"/>
      <c r="CN586" s="70"/>
      <c r="DS586" s="70"/>
    </row>
    <row r="587" spans="1:123" s="74" customFormat="1" ht="24" customHeight="1" x14ac:dyDescent="0.2">
      <c r="A587" s="76"/>
      <c r="C587" s="765" t="s">
        <v>1870</v>
      </c>
      <c r="D587" s="765"/>
      <c r="E587" s="765"/>
      <c r="F587" s="765"/>
      <c r="G587" s="765"/>
      <c r="H587" s="765"/>
      <c r="I587" s="765"/>
      <c r="J587" s="765"/>
      <c r="K587" s="765"/>
      <c r="L587" s="765"/>
      <c r="M587" s="765"/>
      <c r="N587" s="765"/>
      <c r="O587" s="765"/>
      <c r="P587" s="765"/>
      <c r="Q587" s="765"/>
      <c r="R587" s="765"/>
      <c r="S587" s="765"/>
      <c r="T587" s="765"/>
      <c r="U587" s="765"/>
      <c r="V587" s="765"/>
      <c r="W587" s="765"/>
      <c r="X587" s="765"/>
      <c r="Y587" s="765"/>
      <c r="Z587" s="765"/>
      <c r="AA587" s="765"/>
      <c r="AB587" s="765"/>
      <c r="AC587" s="765"/>
      <c r="AD587" s="765"/>
      <c r="AF587" s="70"/>
      <c r="CN587" s="70"/>
      <c r="DS587" s="70"/>
    </row>
    <row r="588" spans="1:123" s="74" customFormat="1" ht="15" customHeight="1" x14ac:dyDescent="0.2">
      <c r="A588" s="76"/>
      <c r="B588" s="477" t="str">
        <f>IF(AY591=0,"","Error: Al menos se debe registrar una acción de capacitación en alguna modalidad.")</f>
        <v/>
      </c>
      <c r="C588" s="477"/>
      <c r="D588" s="477"/>
      <c r="E588" s="477"/>
      <c r="F588" s="477"/>
      <c r="G588" s="477"/>
      <c r="H588" s="477"/>
      <c r="I588" s="477"/>
      <c r="J588" s="477"/>
      <c r="K588" s="477"/>
      <c r="L588" s="477"/>
      <c r="M588" s="477"/>
      <c r="N588" s="477"/>
      <c r="O588" s="477"/>
      <c r="P588" s="477"/>
      <c r="Q588" s="477"/>
      <c r="R588" s="477"/>
      <c r="S588" s="477"/>
      <c r="T588" s="477"/>
      <c r="U588" s="477"/>
      <c r="V588" s="477"/>
      <c r="W588" s="477"/>
      <c r="X588" s="477"/>
      <c r="Y588" s="477"/>
      <c r="Z588" s="477"/>
      <c r="AA588" s="477"/>
      <c r="AB588" s="477"/>
      <c r="AC588" s="477"/>
      <c r="AD588" s="477"/>
      <c r="AF588" s="70"/>
      <c r="CN588" s="70"/>
      <c r="DS588" s="70"/>
    </row>
    <row r="589" spans="1:123" s="74" customFormat="1" ht="30.75" customHeight="1" x14ac:dyDescent="0.2">
      <c r="A589" s="76"/>
      <c r="C589" s="491" t="s">
        <v>205</v>
      </c>
      <c r="D589" s="491"/>
      <c r="E589" s="491"/>
      <c r="F589" s="491"/>
      <c r="G589" s="491"/>
      <c r="H589" s="491"/>
      <c r="I589" s="491"/>
      <c r="J589" s="685" t="s">
        <v>1447</v>
      </c>
      <c r="K589" s="686"/>
      <c r="L589" s="686"/>
      <c r="M589" s="687"/>
      <c r="N589" s="685" t="s">
        <v>1871</v>
      </c>
      <c r="O589" s="686"/>
      <c r="P589" s="686"/>
      <c r="Q589" s="687"/>
      <c r="R589" s="685" t="s">
        <v>1872</v>
      </c>
      <c r="S589" s="686"/>
      <c r="T589" s="686"/>
      <c r="U589" s="687"/>
      <c r="V589" s="608" t="s">
        <v>1432</v>
      </c>
      <c r="W589" s="608"/>
      <c r="X589" s="608"/>
      <c r="Y589" s="608"/>
      <c r="Z589" s="608"/>
      <c r="AA589" s="608"/>
      <c r="AB589" s="608"/>
      <c r="AC589" s="608"/>
      <c r="AD589" s="608"/>
      <c r="AF589" s="70"/>
      <c r="AG589" s="95"/>
      <c r="AH589" s="247"/>
      <c r="AI589" s="95"/>
      <c r="AJ589" s="96"/>
      <c r="CN589" s="70"/>
      <c r="DS589" s="70"/>
    </row>
    <row r="590" spans="1:123" s="74" customFormat="1" ht="14.25" customHeight="1" x14ac:dyDescent="0.2">
      <c r="A590" s="76"/>
      <c r="C590" s="491"/>
      <c r="D590" s="491"/>
      <c r="E590" s="491"/>
      <c r="F590" s="491"/>
      <c r="G590" s="491"/>
      <c r="H590" s="491"/>
      <c r="I590" s="491"/>
      <c r="J590" s="688"/>
      <c r="K590" s="689"/>
      <c r="L590" s="689"/>
      <c r="M590" s="690"/>
      <c r="N590" s="688"/>
      <c r="O590" s="689"/>
      <c r="P590" s="689"/>
      <c r="Q590" s="690"/>
      <c r="R590" s="688"/>
      <c r="S590" s="689"/>
      <c r="T590" s="689"/>
      <c r="U590" s="690"/>
      <c r="V590" s="608" t="s">
        <v>80</v>
      </c>
      <c r="W590" s="608"/>
      <c r="X590" s="608"/>
      <c r="Y590" s="869" t="s">
        <v>81</v>
      </c>
      <c r="Z590" s="869"/>
      <c r="AA590" s="869"/>
      <c r="AB590" s="869" t="s">
        <v>82</v>
      </c>
      <c r="AC590" s="869"/>
      <c r="AD590" s="869"/>
      <c r="AF590" s="70"/>
      <c r="AG590" s="186" t="s">
        <v>2104</v>
      </c>
      <c r="AH590" s="186" t="s">
        <v>2029</v>
      </c>
      <c r="AI590" s="186" t="s">
        <v>2121</v>
      </c>
      <c r="AJ590" s="186" t="s">
        <v>2077</v>
      </c>
      <c r="AK590" s="186"/>
      <c r="AL590" s="354" t="s">
        <v>2032</v>
      </c>
      <c r="AM590" s="354" t="s">
        <v>2076</v>
      </c>
      <c r="AN590" s="354" t="s">
        <v>2309</v>
      </c>
      <c r="AO590" s="186"/>
      <c r="AP590" s="186" t="s">
        <v>2113</v>
      </c>
      <c r="AQ590" s="186" t="s">
        <v>2114</v>
      </c>
      <c r="AR590" s="186" t="s">
        <v>2077</v>
      </c>
      <c r="AS590" s="186"/>
      <c r="AT590" s="186" t="s">
        <v>2077</v>
      </c>
      <c r="AU590" s="186"/>
      <c r="AV590" s="186" t="s">
        <v>72</v>
      </c>
      <c r="AW590" s="186" t="s">
        <v>2310</v>
      </c>
      <c r="AX590" s="186"/>
      <c r="AY590" s="186" t="s">
        <v>2311</v>
      </c>
      <c r="AZ590" s="186"/>
      <c r="BA590" s="186"/>
      <c r="CN590" s="70"/>
      <c r="DS590" s="70"/>
    </row>
    <row r="591" spans="1:123" s="74" customFormat="1" ht="15" customHeight="1" x14ac:dyDescent="0.2">
      <c r="A591" s="76"/>
      <c r="C591" s="88" t="s">
        <v>28</v>
      </c>
      <c r="D591" s="708" t="s">
        <v>200</v>
      </c>
      <c r="E591" s="709"/>
      <c r="F591" s="709"/>
      <c r="G591" s="709"/>
      <c r="H591" s="709"/>
      <c r="I591" s="710"/>
      <c r="J591" s="615"/>
      <c r="K591" s="615"/>
      <c r="L591" s="615"/>
      <c r="M591" s="615"/>
      <c r="N591" s="615"/>
      <c r="O591" s="615"/>
      <c r="P591" s="615"/>
      <c r="Q591" s="615"/>
      <c r="R591" s="615"/>
      <c r="S591" s="615"/>
      <c r="T591" s="615"/>
      <c r="U591" s="615"/>
      <c r="V591" s="615"/>
      <c r="W591" s="694"/>
      <c r="X591" s="694"/>
      <c r="Y591" s="615"/>
      <c r="Z591" s="694"/>
      <c r="AA591" s="694"/>
      <c r="AB591" s="615"/>
      <c r="AC591" s="694"/>
      <c r="AD591" s="694"/>
      <c r="AF591" s="70"/>
      <c r="AG591" s="186">
        <f>V591</f>
        <v>0</v>
      </c>
      <c r="AH591" s="186">
        <f>COUNTIF(Y591:AD591,"NS")</f>
        <v>0</v>
      </c>
      <c r="AI591" s="186">
        <f>SUM(Y591:AD591)</f>
        <v>0</v>
      </c>
      <c r="AJ591" s="305">
        <f>IF($AG$581=AH581,0,
IF(OR(
AND(AG591=0,AH591&gt;0),
AND(AG591="NS",AI591&gt;0),
AND(AG591="NS",AI591=0,AH591=0)),1,
IF(OR(
AND(AG591&gt;0,AH591=2),
AND(AG591="NS",AH591=2),
AND(AG591="NS",AI591=0,AH591&gt;0),
AG591=AI591),0,1)))</f>
        <v>0</v>
      </c>
      <c r="AK591" s="186"/>
      <c r="AL591" s="354">
        <f t="shared" ref="AL591:AL596" si="126">COUNTBLANK(N591:AD591)</f>
        <v>17</v>
      </c>
      <c r="AM591" s="354">
        <f>IF($AG$581=$AH$581,0,IF(J591="X",0,IF(AND(J591="",COUNTA(N591:AD591)=5),0,1)))</f>
        <v>0</v>
      </c>
      <c r="AN591" s="354">
        <f>IF(J591="",0,IF(AND(J591="x",AL591=$AL$581),0,1))</f>
        <v>0</v>
      </c>
      <c r="AO591" s="186"/>
      <c r="AP591" s="186">
        <f>N591</f>
        <v>0</v>
      </c>
      <c r="AQ591" s="186">
        <f>R591</f>
        <v>0</v>
      </c>
      <c r="AR591" s="186">
        <f>IF(AND(AQ591=0,AP591&lt;&gt;0),0,IF(AP591&gt;=AQ591,0,IF(AND(AQ591="NS",AP591&gt;0),0,1)))</f>
        <v>0</v>
      </c>
      <c r="AS591" s="186"/>
      <c r="AT591" s="186">
        <f t="shared" ref="AT591:AT596" si="127">IF(AND(AQ591=0,AG591&lt;&gt;0),1,0)</f>
        <v>0</v>
      </c>
      <c r="AU591" s="186"/>
      <c r="AV591" s="186">
        <f>IF($AG$854=$AH$854,0,IF(AND(N596&lt;&gt;"",F599=""),1,0))</f>
        <v>0</v>
      </c>
      <c r="AW591" s="186">
        <f>IF(AND(J596="X",F599&lt;&gt;""),1,0)</f>
        <v>0</v>
      </c>
      <c r="AX591" s="186"/>
      <c r="AY591" s="186">
        <f>IF(COUNTIF(J591:M596,"X")=6,1,0)</f>
        <v>0</v>
      </c>
      <c r="AZ591" s="186"/>
      <c r="BA591" s="186"/>
      <c r="CN591" s="70"/>
      <c r="DS591" s="70"/>
    </row>
    <row r="592" spans="1:123" s="74" customFormat="1" ht="15" customHeight="1" x14ac:dyDescent="0.2">
      <c r="A592" s="76"/>
      <c r="C592" s="88" t="s">
        <v>29</v>
      </c>
      <c r="D592" s="708" t="s">
        <v>201</v>
      </c>
      <c r="E592" s="709"/>
      <c r="F592" s="709"/>
      <c r="G592" s="709"/>
      <c r="H592" s="709"/>
      <c r="I592" s="710"/>
      <c r="J592" s="615"/>
      <c r="K592" s="615"/>
      <c r="L592" s="615"/>
      <c r="M592" s="615"/>
      <c r="N592" s="615"/>
      <c r="O592" s="615"/>
      <c r="P592" s="615"/>
      <c r="Q592" s="615"/>
      <c r="R592" s="615"/>
      <c r="S592" s="615"/>
      <c r="T592" s="615"/>
      <c r="U592" s="615"/>
      <c r="V592" s="615"/>
      <c r="W592" s="694"/>
      <c r="X592" s="694"/>
      <c r="Y592" s="615"/>
      <c r="Z592" s="694"/>
      <c r="AA592" s="694"/>
      <c r="AB592" s="615"/>
      <c r="AC592" s="694"/>
      <c r="AD592" s="694"/>
      <c r="AF592" s="70"/>
      <c r="AG592" s="186">
        <f t="shared" ref="AG592:AG596" si="128">V592</f>
        <v>0</v>
      </c>
      <c r="AH592" s="186">
        <f t="shared" ref="AH592:AH596" si="129">COUNTIF(Y592:AD592,"NS")</f>
        <v>0</v>
      </c>
      <c r="AI592" s="186">
        <f t="shared" ref="AI592:AI596" si="130">SUM(Y592:AD592)</f>
        <v>0</v>
      </c>
      <c r="AJ592" s="305">
        <f t="shared" ref="AJ592:AJ596" si="131">IF($AG$581=AH582,0,
IF(OR(
AND(AG592=0,AH592&gt;0),
AND(AG592="NS",AI592&gt;0),
AND(AG592="NS",AI592=0,AH592=0)),1,
IF(OR(
AND(AG592&gt;0,AH592=2),
AND(AG592="NS",AH592=2),
AND(AG592="NS",AI592=0,AH592&gt;0),
AG592=AI592),0,1)))</f>
        <v>0</v>
      </c>
      <c r="AK592" s="186"/>
      <c r="AL592" s="354">
        <f t="shared" si="126"/>
        <v>17</v>
      </c>
      <c r="AM592" s="354">
        <f t="shared" ref="AM592:AM596" si="132">IF($AG$581=$AH$581,0,IF(J592="X",0,IF(AND(J592="",COUNTA(N592:AD592)=5),0,1)))</f>
        <v>0</v>
      </c>
      <c r="AN592" s="354">
        <f t="shared" ref="AN592:AN596" si="133">IF(J592="",0,IF(AND(J592="x",AL592=$AL$581),0,1))</f>
        <v>0</v>
      </c>
      <c r="AO592" s="186"/>
      <c r="AP592" s="186">
        <f t="shared" ref="AP592:AP596" si="134">N592</f>
        <v>0</v>
      </c>
      <c r="AQ592" s="186">
        <f t="shared" ref="AQ592:AQ596" si="135">R592</f>
        <v>0</v>
      </c>
      <c r="AR592" s="186">
        <f t="shared" ref="AR592:AR596" si="136">IF(AND(AQ592=0,AP592&lt;&gt;0),0,IF(AP592&gt;=AQ592,0,IF(AND(AQ592="NS",AP592&gt;0),0,1)))</f>
        <v>0</v>
      </c>
      <c r="AS592" s="186"/>
      <c r="AT592" s="186">
        <f t="shared" si="127"/>
        <v>0</v>
      </c>
      <c r="AU592" s="186"/>
      <c r="AV592" s="186"/>
      <c r="AW592" s="186"/>
      <c r="AX592" s="186"/>
      <c r="AY592" s="186"/>
      <c r="AZ592" s="186"/>
      <c r="BA592" s="186"/>
      <c r="CN592" s="70"/>
      <c r="DS592" s="70"/>
    </row>
    <row r="593" spans="1:123" s="74" customFormat="1" ht="15" customHeight="1" x14ac:dyDescent="0.2">
      <c r="A593" s="76"/>
      <c r="C593" s="88" t="s">
        <v>30</v>
      </c>
      <c r="D593" s="708" t="s">
        <v>202</v>
      </c>
      <c r="E593" s="709"/>
      <c r="F593" s="709"/>
      <c r="G593" s="709"/>
      <c r="H593" s="709"/>
      <c r="I593" s="710"/>
      <c r="J593" s="615"/>
      <c r="K593" s="615"/>
      <c r="L593" s="615"/>
      <c r="M593" s="615"/>
      <c r="N593" s="615"/>
      <c r="O593" s="615"/>
      <c r="P593" s="615"/>
      <c r="Q593" s="615"/>
      <c r="R593" s="615"/>
      <c r="S593" s="615"/>
      <c r="T593" s="615"/>
      <c r="U593" s="615"/>
      <c r="V593" s="615"/>
      <c r="W593" s="694"/>
      <c r="X593" s="694"/>
      <c r="Y593" s="615"/>
      <c r="Z593" s="694"/>
      <c r="AA593" s="694"/>
      <c r="AB593" s="615"/>
      <c r="AC593" s="694"/>
      <c r="AD593" s="694"/>
      <c r="AF593" s="70"/>
      <c r="AG593" s="186">
        <f t="shared" si="128"/>
        <v>0</v>
      </c>
      <c r="AH593" s="186">
        <f t="shared" si="129"/>
        <v>0</v>
      </c>
      <c r="AI593" s="186">
        <f t="shared" si="130"/>
        <v>0</v>
      </c>
      <c r="AJ593" s="305">
        <f t="shared" si="131"/>
        <v>0</v>
      </c>
      <c r="AK593" s="186"/>
      <c r="AL593" s="354">
        <f t="shared" si="126"/>
        <v>17</v>
      </c>
      <c r="AM593" s="354">
        <f t="shared" si="132"/>
        <v>0</v>
      </c>
      <c r="AN593" s="354">
        <f t="shared" si="133"/>
        <v>0</v>
      </c>
      <c r="AO593" s="186"/>
      <c r="AP593" s="186">
        <f t="shared" si="134"/>
        <v>0</v>
      </c>
      <c r="AQ593" s="186">
        <f t="shared" si="135"/>
        <v>0</v>
      </c>
      <c r="AR593" s="186">
        <f t="shared" si="136"/>
        <v>0</v>
      </c>
      <c r="AS593" s="186"/>
      <c r="AT593" s="186">
        <f t="shared" si="127"/>
        <v>0</v>
      </c>
      <c r="AU593" s="186"/>
      <c r="AV593" s="186"/>
      <c r="AW593" s="186"/>
      <c r="AX593" s="186"/>
      <c r="AY593" s="186"/>
      <c r="AZ593" s="186"/>
      <c r="BA593" s="186"/>
      <c r="CN593" s="70"/>
      <c r="DS593" s="70"/>
    </row>
    <row r="594" spans="1:123" s="74" customFormat="1" ht="15" customHeight="1" x14ac:dyDescent="0.2">
      <c r="A594" s="76"/>
      <c r="C594" s="88" t="s">
        <v>31</v>
      </c>
      <c r="D594" s="708" t="s">
        <v>203</v>
      </c>
      <c r="E594" s="709"/>
      <c r="F594" s="709"/>
      <c r="G594" s="709"/>
      <c r="H594" s="709"/>
      <c r="I594" s="710"/>
      <c r="J594" s="615"/>
      <c r="K594" s="615"/>
      <c r="L594" s="615"/>
      <c r="M594" s="615"/>
      <c r="N594" s="615"/>
      <c r="O594" s="615"/>
      <c r="P594" s="615"/>
      <c r="Q594" s="615"/>
      <c r="R594" s="615"/>
      <c r="S594" s="615"/>
      <c r="T594" s="615"/>
      <c r="U594" s="615"/>
      <c r="V594" s="615"/>
      <c r="W594" s="694"/>
      <c r="X594" s="694"/>
      <c r="Y594" s="615"/>
      <c r="Z594" s="694"/>
      <c r="AA594" s="694"/>
      <c r="AB594" s="615"/>
      <c r="AC594" s="694"/>
      <c r="AD594" s="694"/>
      <c r="AF594" s="70"/>
      <c r="AG594" s="186">
        <f t="shared" si="128"/>
        <v>0</v>
      </c>
      <c r="AH594" s="186">
        <f t="shared" si="129"/>
        <v>0</v>
      </c>
      <c r="AI594" s="186">
        <f t="shared" si="130"/>
        <v>0</v>
      </c>
      <c r="AJ594" s="305">
        <f t="shared" si="131"/>
        <v>0</v>
      </c>
      <c r="AK594" s="186"/>
      <c r="AL594" s="354">
        <f t="shared" si="126"/>
        <v>17</v>
      </c>
      <c r="AM594" s="354">
        <f t="shared" si="132"/>
        <v>0</v>
      </c>
      <c r="AN594" s="354">
        <f t="shared" si="133"/>
        <v>0</v>
      </c>
      <c r="AO594" s="186"/>
      <c r="AP594" s="186">
        <f t="shared" si="134"/>
        <v>0</v>
      </c>
      <c r="AQ594" s="186">
        <f t="shared" si="135"/>
        <v>0</v>
      </c>
      <c r="AR594" s="186">
        <f t="shared" si="136"/>
        <v>0</v>
      </c>
      <c r="AS594" s="186"/>
      <c r="AT594" s="186">
        <f t="shared" si="127"/>
        <v>0</v>
      </c>
      <c r="AU594" s="186"/>
      <c r="AV594" s="186"/>
      <c r="AW594" s="186"/>
      <c r="AX594" s="186"/>
      <c r="AY594" s="186"/>
      <c r="AZ594" s="186"/>
      <c r="BA594" s="186"/>
      <c r="CN594" s="70"/>
      <c r="DS594" s="70"/>
    </row>
    <row r="595" spans="1:123" s="74" customFormat="1" ht="15" customHeight="1" x14ac:dyDescent="0.2">
      <c r="A595" s="76"/>
      <c r="C595" s="88" t="s">
        <v>32</v>
      </c>
      <c r="D595" s="708" t="s">
        <v>1873</v>
      </c>
      <c r="E595" s="709"/>
      <c r="F595" s="709"/>
      <c r="G595" s="709"/>
      <c r="H595" s="709"/>
      <c r="I595" s="710"/>
      <c r="J595" s="615"/>
      <c r="K595" s="615"/>
      <c r="L595" s="615"/>
      <c r="M595" s="615"/>
      <c r="N595" s="615"/>
      <c r="O595" s="615"/>
      <c r="P595" s="615"/>
      <c r="Q595" s="615"/>
      <c r="R595" s="615"/>
      <c r="S595" s="615"/>
      <c r="T595" s="615"/>
      <c r="U595" s="615"/>
      <c r="V595" s="615"/>
      <c r="W595" s="694"/>
      <c r="X595" s="694"/>
      <c r="Y595" s="615"/>
      <c r="Z595" s="694"/>
      <c r="AA595" s="694"/>
      <c r="AB595" s="615"/>
      <c r="AC595" s="694"/>
      <c r="AD595" s="694"/>
      <c r="AF595" s="70"/>
      <c r="AG595" s="186">
        <f t="shared" si="128"/>
        <v>0</v>
      </c>
      <c r="AH595" s="186">
        <f t="shared" si="129"/>
        <v>0</v>
      </c>
      <c r="AI595" s="186">
        <f t="shared" si="130"/>
        <v>0</v>
      </c>
      <c r="AJ595" s="305">
        <f t="shared" si="131"/>
        <v>0</v>
      </c>
      <c r="AK595" s="186"/>
      <c r="AL595" s="354">
        <f t="shared" si="126"/>
        <v>17</v>
      </c>
      <c r="AM595" s="354">
        <f t="shared" si="132"/>
        <v>0</v>
      </c>
      <c r="AN595" s="354">
        <f t="shared" si="133"/>
        <v>0</v>
      </c>
      <c r="AO595" s="186"/>
      <c r="AP595" s="186">
        <f t="shared" si="134"/>
        <v>0</v>
      </c>
      <c r="AQ595" s="186">
        <f t="shared" si="135"/>
        <v>0</v>
      </c>
      <c r="AR595" s="186">
        <f t="shared" si="136"/>
        <v>0</v>
      </c>
      <c r="AS595" s="186"/>
      <c r="AT595" s="186">
        <f t="shared" si="127"/>
        <v>0</v>
      </c>
      <c r="AU595" s="186"/>
      <c r="AV595" s="186"/>
      <c r="AW595" s="186"/>
      <c r="AX595" s="186"/>
      <c r="AY595" s="186"/>
      <c r="AZ595" s="186"/>
      <c r="BA595" s="186"/>
      <c r="CN595" s="70"/>
      <c r="DS595" s="70"/>
    </row>
    <row r="596" spans="1:123" s="74" customFormat="1" ht="15" customHeight="1" x14ac:dyDescent="0.2">
      <c r="A596" s="76"/>
      <c r="C596" s="88" t="s">
        <v>33</v>
      </c>
      <c r="D596" s="708" t="s">
        <v>883</v>
      </c>
      <c r="E596" s="709"/>
      <c r="F596" s="709"/>
      <c r="G596" s="709"/>
      <c r="H596" s="709"/>
      <c r="I596" s="710"/>
      <c r="J596" s="615"/>
      <c r="K596" s="615"/>
      <c r="L596" s="615"/>
      <c r="M596" s="615"/>
      <c r="N596" s="615"/>
      <c r="O596" s="615"/>
      <c r="P596" s="615"/>
      <c r="Q596" s="615"/>
      <c r="R596" s="615"/>
      <c r="S596" s="615"/>
      <c r="T596" s="615"/>
      <c r="U596" s="615"/>
      <c r="V596" s="615"/>
      <c r="W596" s="694"/>
      <c r="X596" s="694"/>
      <c r="Y596" s="615"/>
      <c r="Z596" s="694"/>
      <c r="AA596" s="694"/>
      <c r="AB596" s="615"/>
      <c r="AC596" s="694"/>
      <c r="AD596" s="694"/>
      <c r="AF596" s="70"/>
      <c r="AG596" s="186">
        <f t="shared" si="128"/>
        <v>0</v>
      </c>
      <c r="AH596" s="186">
        <f t="shared" si="129"/>
        <v>0</v>
      </c>
      <c r="AI596" s="186">
        <f t="shared" si="130"/>
        <v>0</v>
      </c>
      <c r="AJ596" s="305">
        <f t="shared" si="131"/>
        <v>0</v>
      </c>
      <c r="AK596" s="186"/>
      <c r="AL596" s="354">
        <f t="shared" si="126"/>
        <v>17</v>
      </c>
      <c r="AM596" s="354">
        <f t="shared" si="132"/>
        <v>0</v>
      </c>
      <c r="AN596" s="354">
        <f t="shared" si="133"/>
        <v>0</v>
      </c>
      <c r="AO596" s="186"/>
      <c r="AP596" s="186">
        <f t="shared" si="134"/>
        <v>0</v>
      </c>
      <c r="AQ596" s="186">
        <f t="shared" si="135"/>
        <v>0</v>
      </c>
      <c r="AR596" s="186">
        <f t="shared" si="136"/>
        <v>0</v>
      </c>
      <c r="AS596" s="186"/>
      <c r="AT596" s="186">
        <f t="shared" si="127"/>
        <v>0</v>
      </c>
      <c r="AU596" s="186"/>
      <c r="AV596" s="186"/>
      <c r="AW596" s="186"/>
      <c r="AX596" s="186"/>
      <c r="AY596" s="186"/>
      <c r="AZ596" s="186"/>
      <c r="BA596" s="186"/>
      <c r="CN596" s="70"/>
      <c r="DS596" s="70"/>
    </row>
    <row r="597" spans="1:123" s="74" customFormat="1" ht="15" customHeight="1" x14ac:dyDescent="0.2">
      <c r="A597" s="76"/>
      <c r="K597" s="99"/>
      <c r="L597" s="114"/>
      <c r="M597" s="99" t="s">
        <v>84</v>
      </c>
      <c r="N597" s="693">
        <f>IF(AND(SUM(N591:Q596)=0,COUNTIF(N591:Q596,"NS")&gt;0),"NS",SUM(N591:Q596))</f>
        <v>0</v>
      </c>
      <c r="O597" s="693"/>
      <c r="P597" s="693"/>
      <c r="Q597" s="693"/>
      <c r="R597" s="693">
        <f>IF(AND(SUM(R591:U596)=0,COUNTIF(R591:U596,"NS")&gt;0),"NS",SUM(R591:U596))</f>
        <v>0</v>
      </c>
      <c r="S597" s="693"/>
      <c r="T597" s="693"/>
      <c r="U597" s="693"/>
      <c r="V597" s="693">
        <f>IF(AND(SUM(V591:X596)=0,COUNTIF(V591:X596,"NS")&gt;0),"NS",SUM(V591:X596))</f>
        <v>0</v>
      </c>
      <c r="W597" s="693"/>
      <c r="X597" s="693"/>
      <c r="Y597" s="693">
        <f t="shared" ref="Y597" si="137">IF(AND(SUM(Y591:AA596)=0,COUNTIF(Y591:AA596,"NS")&gt;0),"NS",SUM(Y591:AA596))</f>
        <v>0</v>
      </c>
      <c r="Z597" s="693"/>
      <c r="AA597" s="693"/>
      <c r="AB597" s="693">
        <f t="shared" ref="AB597" si="138">IF(AND(SUM(AB591:AD596)=0,COUNTIF(AB591:AD596,"NS")&gt;0),"NS",SUM(AB591:AD596))</f>
        <v>0</v>
      </c>
      <c r="AC597" s="693"/>
      <c r="AD597" s="693"/>
      <c r="AF597" s="70"/>
      <c r="AG597" s="186"/>
      <c r="AH597" s="186"/>
      <c r="AI597" s="186"/>
      <c r="AJ597" s="186">
        <f>SUM(AJ591:AJ596)</f>
        <v>0</v>
      </c>
      <c r="AK597" s="186"/>
      <c r="AL597" s="186"/>
      <c r="AM597" s="186">
        <f t="shared" ref="AM597:AN597" si="139">SUM(AM591:AM596)</f>
        <v>0</v>
      </c>
      <c r="AN597" s="186">
        <f t="shared" si="139"/>
        <v>0</v>
      </c>
      <c r="AO597" s="186"/>
      <c r="AP597" s="186"/>
      <c r="AQ597" s="186"/>
      <c r="AR597" s="186">
        <f>SUM(AR591:AR596)</f>
        <v>0</v>
      </c>
      <c r="AS597" s="186"/>
      <c r="AT597" s="186">
        <f>SUM(AT591:AT596)</f>
        <v>0</v>
      </c>
      <c r="AU597" s="186"/>
      <c r="AV597" s="186"/>
      <c r="AW597" s="186"/>
      <c r="AX597" s="186"/>
      <c r="AY597" s="186"/>
      <c r="AZ597" s="186"/>
      <c r="BA597" s="186"/>
      <c r="CN597" s="70"/>
      <c r="DS597" s="70"/>
    </row>
    <row r="598" spans="1:123" s="74" customFormat="1" ht="15" customHeight="1" x14ac:dyDescent="0.2">
      <c r="A598" s="76"/>
      <c r="B598" s="478" t="str">
        <f>IF(AM597=0,"","Error: Debe completar toda la información requerida.")</f>
        <v/>
      </c>
      <c r="C598" s="478"/>
      <c r="D598" s="478"/>
      <c r="E598" s="478"/>
      <c r="F598" s="478"/>
      <c r="G598" s="478"/>
      <c r="H598" s="478"/>
      <c r="I598" s="478"/>
      <c r="J598" s="478"/>
      <c r="K598" s="478"/>
      <c r="L598" s="478"/>
      <c r="M598" s="478"/>
      <c r="N598" s="478"/>
      <c r="O598" s="478"/>
      <c r="P598" s="478"/>
      <c r="Q598" s="478"/>
      <c r="R598" s="478"/>
      <c r="S598" s="478"/>
      <c r="T598" s="478"/>
      <c r="U598" s="478"/>
      <c r="V598" s="478"/>
      <c r="W598" s="478"/>
      <c r="X598" s="478"/>
      <c r="Y598" s="478"/>
      <c r="Z598" s="478"/>
      <c r="AA598" s="478"/>
      <c r="AB598" s="478"/>
      <c r="AC598" s="478"/>
      <c r="AD598" s="478"/>
      <c r="AF598" s="70"/>
      <c r="CN598" s="70"/>
      <c r="DS598" s="70"/>
    </row>
    <row r="599" spans="1:123" s="74" customFormat="1" ht="45" customHeight="1" x14ac:dyDescent="0.2">
      <c r="A599" s="76"/>
      <c r="C599" s="600" t="s">
        <v>1874</v>
      </c>
      <c r="D599" s="601"/>
      <c r="E599" s="601"/>
      <c r="F599" s="603"/>
      <c r="G599" s="603"/>
      <c r="H599" s="603"/>
      <c r="I599" s="603"/>
      <c r="J599" s="603"/>
      <c r="K599" s="603"/>
      <c r="L599" s="603"/>
      <c r="M599" s="603"/>
      <c r="N599" s="603"/>
      <c r="O599" s="603"/>
      <c r="P599" s="603"/>
      <c r="Q599" s="603"/>
      <c r="R599" s="603"/>
      <c r="S599" s="603"/>
      <c r="T599" s="603"/>
      <c r="U599" s="603"/>
      <c r="V599" s="603"/>
      <c r="W599" s="603"/>
      <c r="X599" s="603"/>
      <c r="Y599" s="603"/>
      <c r="Z599" s="603"/>
      <c r="AA599" s="603"/>
      <c r="AB599" s="603"/>
      <c r="AC599" s="603"/>
      <c r="AD599" s="603"/>
      <c r="AF599" s="70"/>
      <c r="AG599" s="104"/>
      <c r="CN599" s="70"/>
      <c r="DS599" s="70"/>
    </row>
    <row r="600" spans="1:123" s="74" customFormat="1" ht="15" customHeight="1" x14ac:dyDescent="0.2">
      <c r="A600" s="76"/>
      <c r="B600" s="477" t="str">
        <f>IF(AND(AV591=0,AW591=0),"",IF(AND(AV591&lt;&gt;0,AW591=0),"Error: Debe especificar el otro medio",IF(AND(AV591=0,AW591&lt;&gt;0),"Error. El recuadro solo es para especificar el otro medio",)))</f>
        <v/>
      </c>
      <c r="C600" s="477"/>
      <c r="D600" s="477"/>
      <c r="E600" s="477"/>
      <c r="F600" s="477"/>
      <c r="G600" s="477"/>
      <c r="H600" s="477"/>
      <c r="I600" s="477"/>
      <c r="J600" s="477"/>
      <c r="K600" s="477"/>
      <c r="L600" s="477"/>
      <c r="M600" s="477"/>
      <c r="N600" s="477"/>
      <c r="O600" s="477"/>
      <c r="P600" s="477"/>
      <c r="Q600" s="477"/>
      <c r="R600" s="477"/>
      <c r="S600" s="477"/>
      <c r="T600" s="477"/>
      <c r="U600" s="477"/>
      <c r="V600" s="477"/>
      <c r="W600" s="477"/>
      <c r="X600" s="477"/>
      <c r="Y600" s="477"/>
      <c r="Z600" s="477"/>
      <c r="AA600" s="477"/>
      <c r="AB600" s="477"/>
      <c r="AC600" s="477"/>
      <c r="AD600" s="477"/>
      <c r="AF600" s="70"/>
      <c r="CN600" s="70"/>
      <c r="DS600" s="70"/>
    </row>
    <row r="601" spans="1:123" s="74" customFormat="1" ht="24" customHeight="1" x14ac:dyDescent="0.2">
      <c r="A601" s="76"/>
      <c r="C601" s="679" t="s">
        <v>1084</v>
      </c>
      <c r="D601" s="679"/>
      <c r="E601" s="679"/>
      <c r="F601" s="679"/>
      <c r="G601" s="679"/>
      <c r="H601" s="679"/>
      <c r="I601" s="679"/>
      <c r="J601" s="679"/>
      <c r="K601" s="679"/>
      <c r="L601" s="679"/>
      <c r="M601" s="679"/>
      <c r="N601" s="679"/>
      <c r="O601" s="679"/>
      <c r="P601" s="679"/>
      <c r="Q601" s="679"/>
      <c r="R601" s="679"/>
      <c r="S601" s="679"/>
      <c r="T601" s="679"/>
      <c r="U601" s="679"/>
      <c r="V601" s="679"/>
      <c r="W601" s="679"/>
      <c r="X601" s="679"/>
      <c r="Y601" s="679"/>
      <c r="Z601" s="679"/>
      <c r="AA601" s="679"/>
      <c r="AB601" s="679"/>
      <c r="AC601" s="679"/>
      <c r="AD601" s="679"/>
      <c r="AF601" s="70"/>
      <c r="CN601" s="70"/>
      <c r="DS601" s="70"/>
    </row>
    <row r="602" spans="1:123" s="74" customFormat="1" ht="60" customHeight="1" x14ac:dyDescent="0.2">
      <c r="A602" s="76"/>
      <c r="C602" s="682"/>
      <c r="D602" s="682"/>
      <c r="E602" s="682"/>
      <c r="F602" s="682"/>
      <c r="G602" s="682"/>
      <c r="H602" s="682"/>
      <c r="I602" s="682"/>
      <c r="J602" s="682"/>
      <c r="K602" s="682"/>
      <c r="L602" s="682"/>
      <c r="M602" s="682"/>
      <c r="N602" s="682"/>
      <c r="O602" s="682"/>
      <c r="P602" s="682"/>
      <c r="Q602" s="682"/>
      <c r="R602" s="682"/>
      <c r="S602" s="682"/>
      <c r="T602" s="682"/>
      <c r="U602" s="682"/>
      <c r="V602" s="682"/>
      <c r="W602" s="682"/>
      <c r="X602" s="682"/>
      <c r="Y602" s="682"/>
      <c r="Z602" s="682"/>
      <c r="AA602" s="682"/>
      <c r="AB602" s="682"/>
      <c r="AC602" s="682"/>
      <c r="AD602" s="682"/>
      <c r="AF602" s="70"/>
      <c r="CN602" s="70"/>
      <c r="DS602" s="70"/>
    </row>
    <row r="603" spans="1:123" s="74" customFormat="1" ht="15" customHeight="1" x14ac:dyDescent="0.2">
      <c r="A603" s="76"/>
      <c r="B603" s="1126" t="str">
        <f>IF(AND(AJ597=0,AN597=0),"",IF(AND(AJ597&lt;&gt;0,AN597=0),"Error: Verificar sumas por fila.",IF(AND(AJ597=0,AN597&lt;&gt;0),"Error: Debe verificar la consistencia de las respuestas donde no se realizaron acciones de capacitación.","Error: Verificar sumas por fila. A demás, la consistencia de las respuestas donde no se realizaron acciones de capacitación.")))</f>
        <v/>
      </c>
      <c r="C603" s="1126"/>
      <c r="D603" s="1126"/>
      <c r="E603" s="1126"/>
      <c r="F603" s="1126"/>
      <c r="G603" s="1126"/>
      <c r="H603" s="1126"/>
      <c r="I603" s="1126"/>
      <c r="J603" s="1126"/>
      <c r="K603" s="1126"/>
      <c r="L603" s="1126"/>
      <c r="M603" s="1126"/>
      <c r="N603" s="1126"/>
      <c r="O603" s="1126"/>
      <c r="P603" s="1126"/>
      <c r="Q603" s="1126"/>
      <c r="R603" s="1126"/>
      <c r="S603" s="1126"/>
      <c r="T603" s="1126"/>
      <c r="U603" s="1126"/>
      <c r="V603" s="1126"/>
      <c r="W603" s="1126"/>
      <c r="X603" s="1126"/>
      <c r="Y603" s="1126"/>
      <c r="Z603" s="1126"/>
      <c r="AA603" s="1126"/>
      <c r="AB603" s="1126"/>
      <c r="AC603" s="1126"/>
      <c r="AD603" s="1126"/>
      <c r="AF603" s="70"/>
      <c r="CN603" s="70"/>
      <c r="DS603" s="70"/>
    </row>
    <row r="604" spans="1:123" s="74" customFormat="1" ht="15" customHeight="1" x14ac:dyDescent="0.2">
      <c r="A604" s="76"/>
      <c r="B604" s="477" t="str">
        <f>IF(AR597=0,"","Error: Las acciones de capacitación concluidas, por fila, deben ser menor a las impartidas.")</f>
        <v/>
      </c>
      <c r="C604" s="477"/>
      <c r="D604" s="477"/>
      <c r="E604" s="477"/>
      <c r="F604" s="477"/>
      <c r="G604" s="477"/>
      <c r="H604" s="477"/>
      <c r="I604" s="477"/>
      <c r="J604" s="477"/>
      <c r="K604" s="477"/>
      <c r="L604" s="477"/>
      <c r="M604" s="477"/>
      <c r="N604" s="477"/>
      <c r="O604" s="477"/>
      <c r="P604" s="477"/>
      <c r="Q604" s="477"/>
      <c r="R604" s="477"/>
      <c r="S604" s="477"/>
      <c r="T604" s="477"/>
      <c r="U604" s="477"/>
      <c r="V604" s="477"/>
      <c r="W604" s="477"/>
      <c r="X604" s="477"/>
      <c r="Y604" s="477"/>
      <c r="Z604" s="477"/>
      <c r="AA604" s="477"/>
      <c r="AB604" s="477"/>
      <c r="AC604" s="477"/>
      <c r="AD604" s="477"/>
      <c r="AF604" s="70"/>
      <c r="CN604" s="70"/>
      <c r="DS604" s="70"/>
    </row>
    <row r="605" spans="1:123" s="74" customFormat="1" ht="15" customHeight="1" x14ac:dyDescent="0.2">
      <c r="A605" s="76"/>
      <c r="B605" s="477" t="str">
        <f>IF(AT597=0,"","Error: Si no se concluyeron capacitaciones no puede registrar personal.")</f>
        <v/>
      </c>
      <c r="C605" s="477"/>
      <c r="D605" s="477"/>
      <c r="E605" s="477"/>
      <c r="F605" s="477"/>
      <c r="G605" s="477"/>
      <c r="H605" s="477"/>
      <c r="I605" s="477"/>
      <c r="J605" s="477"/>
      <c r="K605" s="477"/>
      <c r="L605" s="477"/>
      <c r="M605" s="477"/>
      <c r="N605" s="477"/>
      <c r="O605" s="477"/>
      <c r="P605" s="477"/>
      <c r="Q605" s="477"/>
      <c r="R605" s="477"/>
      <c r="S605" s="477"/>
      <c r="T605" s="477"/>
      <c r="U605" s="477"/>
      <c r="V605" s="477"/>
      <c r="W605" s="477"/>
      <c r="X605" s="477"/>
      <c r="Y605" s="477"/>
      <c r="Z605" s="477"/>
      <c r="AA605" s="477"/>
      <c r="AB605" s="477"/>
      <c r="AC605" s="477"/>
      <c r="AD605" s="477"/>
      <c r="AF605" s="70"/>
      <c r="CN605" s="70"/>
      <c r="DS605" s="70"/>
    </row>
    <row r="606" spans="1:123" s="74" customFormat="1" ht="36" customHeight="1" x14ac:dyDescent="0.2">
      <c r="A606" s="36" t="s">
        <v>196</v>
      </c>
      <c r="B606" s="636" t="s">
        <v>1875</v>
      </c>
      <c r="C606" s="636"/>
      <c r="D606" s="636"/>
      <c r="E606" s="636"/>
      <c r="F606" s="636"/>
      <c r="G606" s="636"/>
      <c r="H606" s="636"/>
      <c r="I606" s="636"/>
      <c r="J606" s="636"/>
      <c r="K606" s="636"/>
      <c r="L606" s="636"/>
      <c r="M606" s="636"/>
      <c r="N606" s="636"/>
      <c r="O606" s="636"/>
      <c r="P606" s="636"/>
      <c r="Q606" s="636"/>
      <c r="R606" s="636"/>
      <c r="S606" s="636"/>
      <c r="T606" s="636"/>
      <c r="U606" s="636"/>
      <c r="V606" s="636"/>
      <c r="W606" s="636"/>
      <c r="X606" s="636"/>
      <c r="Y606" s="636"/>
      <c r="Z606" s="636"/>
      <c r="AA606" s="636"/>
      <c r="AB606" s="636"/>
      <c r="AC606" s="636"/>
      <c r="AD606" s="636"/>
      <c r="AF606" s="70"/>
      <c r="AG606" s="74" t="s">
        <v>2032</v>
      </c>
      <c r="AH606" s="74" t="s">
        <v>2072</v>
      </c>
      <c r="AI606" s="74" t="s">
        <v>2073</v>
      </c>
      <c r="AJ606" s="74" t="s">
        <v>2045</v>
      </c>
      <c r="AK606" s="74" t="s">
        <v>2074</v>
      </c>
      <c r="AL606" s="74" t="s">
        <v>2075</v>
      </c>
      <c r="AM606" s="74" t="s">
        <v>2111</v>
      </c>
      <c r="CN606" s="70"/>
      <c r="DS606" s="70"/>
    </row>
    <row r="607" spans="1:123" s="74" customFormat="1" ht="15" customHeight="1" x14ac:dyDescent="0.2">
      <c r="A607" s="68"/>
      <c r="B607" s="69"/>
      <c r="C607" s="674" t="s">
        <v>1817</v>
      </c>
      <c r="D607" s="674"/>
      <c r="E607" s="674"/>
      <c r="F607" s="674"/>
      <c r="G607" s="674"/>
      <c r="H607" s="674"/>
      <c r="I607" s="674"/>
      <c r="J607" s="674"/>
      <c r="K607" s="674"/>
      <c r="L607" s="674"/>
      <c r="M607" s="674"/>
      <c r="N607" s="674"/>
      <c r="O607" s="674"/>
      <c r="P607" s="674"/>
      <c r="Q607" s="674"/>
      <c r="R607" s="674"/>
      <c r="S607" s="674"/>
      <c r="T607" s="674"/>
      <c r="U607" s="674"/>
      <c r="V607" s="674"/>
      <c r="W607" s="674"/>
      <c r="X607" s="674"/>
      <c r="Y607" s="674"/>
      <c r="Z607" s="674"/>
      <c r="AA607" s="674"/>
      <c r="AB607" s="674"/>
      <c r="AC607" s="674"/>
      <c r="AD607" s="674"/>
      <c r="AF607" s="70"/>
      <c r="AG607" s="74">
        <f>COUNTBLANK(J620:AD633)</f>
        <v>294</v>
      </c>
      <c r="AH607" s="74">
        <v>294</v>
      </c>
      <c r="AI607" s="74">
        <v>224</v>
      </c>
      <c r="AJ607" s="74">
        <f>COUNTBLANK(J620:AD620)</f>
        <v>21</v>
      </c>
      <c r="AK607" s="74">
        <v>21</v>
      </c>
      <c r="AL607" s="74">
        <v>12</v>
      </c>
      <c r="AM607" s="74">
        <v>17</v>
      </c>
      <c r="CN607" s="70"/>
      <c r="DS607" s="70"/>
    </row>
    <row r="608" spans="1:123" s="74" customFormat="1" ht="24" customHeight="1" x14ac:dyDescent="0.2">
      <c r="A608" s="76"/>
      <c r="C608" s="674" t="s">
        <v>1997</v>
      </c>
      <c r="D608" s="674"/>
      <c r="E608" s="674"/>
      <c r="F608" s="674"/>
      <c r="G608" s="674"/>
      <c r="H608" s="674"/>
      <c r="I608" s="674"/>
      <c r="J608" s="674"/>
      <c r="K608" s="674"/>
      <c r="L608" s="674"/>
      <c r="M608" s="674"/>
      <c r="N608" s="674"/>
      <c r="O608" s="674"/>
      <c r="P608" s="674"/>
      <c r="Q608" s="674"/>
      <c r="R608" s="674"/>
      <c r="S608" s="674"/>
      <c r="T608" s="674"/>
      <c r="U608" s="674"/>
      <c r="V608" s="674"/>
      <c r="W608" s="674"/>
      <c r="X608" s="674"/>
      <c r="Y608" s="674"/>
      <c r="Z608" s="674"/>
      <c r="AA608" s="674"/>
      <c r="AB608" s="674"/>
      <c r="AC608" s="674"/>
      <c r="AD608" s="674"/>
      <c r="AF608" s="70"/>
      <c r="CN608" s="70"/>
      <c r="DS608" s="70"/>
    </row>
    <row r="609" spans="1:123" s="74" customFormat="1" ht="48" customHeight="1" x14ac:dyDescent="0.2">
      <c r="A609" s="76"/>
      <c r="C609" s="674" t="s">
        <v>1876</v>
      </c>
      <c r="D609" s="674"/>
      <c r="E609" s="674"/>
      <c r="F609" s="674"/>
      <c r="G609" s="674"/>
      <c r="H609" s="674"/>
      <c r="I609" s="674"/>
      <c r="J609" s="674"/>
      <c r="K609" s="674"/>
      <c r="L609" s="674"/>
      <c r="M609" s="674"/>
      <c r="N609" s="674"/>
      <c r="O609" s="674"/>
      <c r="P609" s="674"/>
      <c r="Q609" s="674"/>
      <c r="R609" s="674"/>
      <c r="S609" s="674"/>
      <c r="T609" s="674"/>
      <c r="U609" s="674"/>
      <c r="V609" s="674"/>
      <c r="W609" s="674"/>
      <c r="X609" s="674"/>
      <c r="Y609" s="674"/>
      <c r="Z609" s="674"/>
      <c r="AA609" s="674"/>
      <c r="AB609" s="674"/>
      <c r="AC609" s="674"/>
      <c r="AD609" s="674"/>
      <c r="AF609" s="70"/>
      <c r="CN609" s="70"/>
      <c r="DS609" s="70"/>
    </row>
    <row r="610" spans="1:123" s="74" customFormat="1" ht="48" customHeight="1" x14ac:dyDescent="0.2">
      <c r="A610" s="76"/>
      <c r="C610" s="674" t="s">
        <v>1877</v>
      </c>
      <c r="D610" s="674"/>
      <c r="E610" s="674"/>
      <c r="F610" s="674"/>
      <c r="G610" s="674"/>
      <c r="H610" s="674"/>
      <c r="I610" s="674"/>
      <c r="J610" s="674"/>
      <c r="K610" s="674"/>
      <c r="L610" s="674"/>
      <c r="M610" s="674"/>
      <c r="N610" s="674"/>
      <c r="O610" s="674"/>
      <c r="P610" s="674"/>
      <c r="Q610" s="674"/>
      <c r="R610" s="674"/>
      <c r="S610" s="674"/>
      <c r="T610" s="674"/>
      <c r="U610" s="674"/>
      <c r="V610" s="674"/>
      <c r="W610" s="674"/>
      <c r="X610" s="674"/>
      <c r="Y610" s="674"/>
      <c r="Z610" s="674"/>
      <c r="AA610" s="674"/>
      <c r="AB610" s="674"/>
      <c r="AC610" s="674"/>
      <c r="AD610" s="674"/>
      <c r="AF610" s="70"/>
      <c r="CN610" s="70"/>
      <c r="DS610" s="70"/>
    </row>
    <row r="611" spans="1:123" s="74" customFormat="1" ht="24" customHeight="1" x14ac:dyDescent="0.2">
      <c r="A611" s="76"/>
      <c r="C611" s="683" t="s">
        <v>1878</v>
      </c>
      <c r="D611" s="683"/>
      <c r="E611" s="683"/>
      <c r="F611" s="683"/>
      <c r="G611" s="683"/>
      <c r="H611" s="683"/>
      <c r="I611" s="683"/>
      <c r="J611" s="683"/>
      <c r="K611" s="683"/>
      <c r="L611" s="683"/>
      <c r="M611" s="683"/>
      <c r="N611" s="683"/>
      <c r="O611" s="683"/>
      <c r="P611" s="683"/>
      <c r="Q611" s="683"/>
      <c r="R611" s="683"/>
      <c r="S611" s="683"/>
      <c r="T611" s="683"/>
      <c r="U611" s="683"/>
      <c r="V611" s="683"/>
      <c r="W611" s="683"/>
      <c r="X611" s="683"/>
      <c r="Y611" s="683"/>
      <c r="Z611" s="683"/>
      <c r="AA611" s="683"/>
      <c r="AB611" s="683"/>
      <c r="AC611" s="683"/>
      <c r="AD611" s="683"/>
      <c r="AF611" s="70"/>
      <c r="CN611" s="70"/>
      <c r="DS611" s="70"/>
    </row>
    <row r="612" spans="1:123" s="74" customFormat="1" ht="24" customHeight="1" x14ac:dyDescent="0.2">
      <c r="A612" s="76"/>
      <c r="C612" s="684" t="s">
        <v>2004</v>
      </c>
      <c r="D612" s="684"/>
      <c r="E612" s="684"/>
      <c r="F612" s="684"/>
      <c r="G612" s="684"/>
      <c r="H612" s="684"/>
      <c r="I612" s="684"/>
      <c r="J612" s="684"/>
      <c r="K612" s="684"/>
      <c r="L612" s="684"/>
      <c r="M612" s="684"/>
      <c r="N612" s="684"/>
      <c r="O612" s="684"/>
      <c r="P612" s="684"/>
      <c r="Q612" s="684"/>
      <c r="R612" s="684"/>
      <c r="S612" s="684"/>
      <c r="T612" s="684"/>
      <c r="U612" s="684"/>
      <c r="V612" s="684"/>
      <c r="W612" s="684"/>
      <c r="X612" s="684"/>
      <c r="Y612" s="684"/>
      <c r="Z612" s="684"/>
      <c r="AA612" s="684"/>
      <c r="AB612" s="684"/>
      <c r="AC612" s="684"/>
      <c r="AD612" s="684"/>
      <c r="AF612" s="70"/>
      <c r="CN612" s="70"/>
      <c r="DS612" s="70"/>
    </row>
    <row r="613" spans="1:123" s="74" customFormat="1" ht="24" customHeight="1" x14ac:dyDescent="0.2">
      <c r="A613" s="76"/>
      <c r="C613" s="684" t="s">
        <v>2003</v>
      </c>
      <c r="D613" s="684"/>
      <c r="E613" s="684"/>
      <c r="F613" s="684"/>
      <c r="G613" s="684"/>
      <c r="H613" s="684"/>
      <c r="I613" s="684"/>
      <c r="J613" s="684"/>
      <c r="K613" s="684"/>
      <c r="L613" s="684"/>
      <c r="M613" s="684"/>
      <c r="N613" s="684"/>
      <c r="O613" s="684"/>
      <c r="P613" s="684"/>
      <c r="Q613" s="684"/>
      <c r="R613" s="684"/>
      <c r="S613" s="684"/>
      <c r="T613" s="684"/>
      <c r="U613" s="684"/>
      <c r="V613" s="684"/>
      <c r="W613" s="684"/>
      <c r="X613" s="684"/>
      <c r="Y613" s="684"/>
      <c r="Z613" s="684"/>
      <c r="AA613" s="684"/>
      <c r="AB613" s="684"/>
      <c r="AC613" s="684"/>
      <c r="AD613" s="684"/>
      <c r="AF613" s="70"/>
      <c r="CN613" s="70"/>
      <c r="DS613" s="70"/>
    </row>
    <row r="614" spans="1:123" s="74" customFormat="1" ht="36" customHeight="1" x14ac:dyDescent="0.2">
      <c r="A614" s="76"/>
      <c r="C614" s="684" t="s">
        <v>1879</v>
      </c>
      <c r="D614" s="684"/>
      <c r="E614" s="684"/>
      <c r="F614" s="684"/>
      <c r="G614" s="684"/>
      <c r="H614" s="684"/>
      <c r="I614" s="684"/>
      <c r="J614" s="684"/>
      <c r="K614" s="684"/>
      <c r="L614" s="684"/>
      <c r="M614" s="684"/>
      <c r="N614" s="684"/>
      <c r="O614" s="684"/>
      <c r="P614" s="684"/>
      <c r="Q614" s="684"/>
      <c r="R614" s="684"/>
      <c r="S614" s="684"/>
      <c r="T614" s="684"/>
      <c r="U614" s="684"/>
      <c r="V614" s="684"/>
      <c r="W614" s="684"/>
      <c r="X614" s="684"/>
      <c r="Y614" s="684"/>
      <c r="Z614" s="684"/>
      <c r="AA614" s="684"/>
      <c r="AB614" s="684"/>
      <c r="AC614" s="684"/>
      <c r="AD614" s="684"/>
      <c r="AF614" s="70"/>
      <c r="CN614" s="70"/>
      <c r="DS614" s="70"/>
    </row>
    <row r="615" spans="1:123" s="74" customFormat="1" ht="24" customHeight="1" x14ac:dyDescent="0.2">
      <c r="A615" s="76"/>
      <c r="C615" s="619" t="s">
        <v>1998</v>
      </c>
      <c r="D615" s="619"/>
      <c r="E615" s="619"/>
      <c r="F615" s="619"/>
      <c r="G615" s="619"/>
      <c r="H615" s="619"/>
      <c r="I615" s="619"/>
      <c r="J615" s="619"/>
      <c r="K615" s="619"/>
      <c r="L615" s="619"/>
      <c r="M615" s="619"/>
      <c r="N615" s="619"/>
      <c r="O615" s="619"/>
      <c r="P615" s="619"/>
      <c r="Q615" s="619"/>
      <c r="R615" s="619"/>
      <c r="S615" s="619"/>
      <c r="T615" s="619"/>
      <c r="U615" s="619"/>
      <c r="V615" s="619"/>
      <c r="W615" s="619"/>
      <c r="X615" s="619"/>
      <c r="Y615" s="619"/>
      <c r="Z615" s="619"/>
      <c r="AA615" s="619"/>
      <c r="AB615" s="619"/>
      <c r="AC615" s="619"/>
      <c r="AD615" s="619"/>
      <c r="AF615" s="70"/>
      <c r="CN615" s="70"/>
      <c r="DS615" s="70"/>
    </row>
    <row r="616" spans="1:123" s="74" customFormat="1" ht="24" customHeight="1" x14ac:dyDescent="0.2">
      <c r="A616" s="76"/>
      <c r="C616" s="674" t="s">
        <v>1691</v>
      </c>
      <c r="D616" s="674"/>
      <c r="E616" s="674"/>
      <c r="F616" s="674"/>
      <c r="G616" s="674"/>
      <c r="H616" s="674"/>
      <c r="I616" s="674"/>
      <c r="J616" s="674"/>
      <c r="K616" s="674"/>
      <c r="L616" s="674"/>
      <c r="M616" s="674"/>
      <c r="N616" s="674"/>
      <c r="O616" s="674"/>
      <c r="P616" s="674"/>
      <c r="Q616" s="674"/>
      <c r="R616" s="674"/>
      <c r="S616" s="674"/>
      <c r="T616" s="674"/>
      <c r="U616" s="674"/>
      <c r="V616" s="674"/>
      <c r="W616" s="674"/>
      <c r="X616" s="674"/>
      <c r="Y616" s="674"/>
      <c r="Z616" s="674"/>
      <c r="AA616" s="674"/>
      <c r="AB616" s="674"/>
      <c r="AC616" s="674"/>
      <c r="AD616" s="674"/>
      <c r="AF616" s="70"/>
      <c r="CN616" s="70"/>
      <c r="DS616" s="70"/>
    </row>
    <row r="617" spans="1:123" s="74" customFormat="1" ht="15" customHeight="1" x14ac:dyDescent="0.2">
      <c r="A617" s="76"/>
      <c r="B617" s="478" t="str">
        <f>IF(AH633=0,"","Error: Debe completar toda la información requerida.")</f>
        <v/>
      </c>
      <c r="C617" s="478"/>
      <c r="D617" s="478"/>
      <c r="E617" s="478"/>
      <c r="F617" s="478"/>
      <c r="G617" s="478"/>
      <c r="H617" s="478"/>
      <c r="I617" s="478"/>
      <c r="J617" s="478"/>
      <c r="K617" s="478"/>
      <c r="L617" s="478"/>
      <c r="M617" s="478"/>
      <c r="N617" s="478"/>
      <c r="O617" s="478"/>
      <c r="P617" s="478"/>
      <c r="Q617" s="478"/>
      <c r="R617" s="478"/>
      <c r="S617" s="478"/>
      <c r="T617" s="478"/>
      <c r="U617" s="478"/>
      <c r="V617" s="478"/>
      <c r="W617" s="478"/>
      <c r="X617" s="478"/>
      <c r="Y617" s="478"/>
      <c r="Z617" s="478"/>
      <c r="AA617" s="478"/>
      <c r="AB617" s="478"/>
      <c r="AC617" s="478"/>
      <c r="AD617" s="478"/>
      <c r="AF617" s="70"/>
      <c r="CN617" s="70"/>
      <c r="DS617" s="70"/>
    </row>
    <row r="618" spans="1:123" s="74" customFormat="1" ht="32.25" customHeight="1" x14ac:dyDescent="0.2">
      <c r="A618" s="76"/>
      <c r="C618" s="491" t="s">
        <v>1880</v>
      </c>
      <c r="D618" s="491"/>
      <c r="E618" s="491"/>
      <c r="F618" s="491"/>
      <c r="G618" s="491"/>
      <c r="H618" s="491"/>
      <c r="I618" s="491"/>
      <c r="J618" s="685" t="s">
        <v>1447</v>
      </c>
      <c r="K618" s="686"/>
      <c r="L618" s="686"/>
      <c r="M618" s="687"/>
      <c r="N618" s="685" t="s">
        <v>1871</v>
      </c>
      <c r="O618" s="686"/>
      <c r="P618" s="686"/>
      <c r="Q618" s="687"/>
      <c r="R618" s="685" t="s">
        <v>1872</v>
      </c>
      <c r="S618" s="686"/>
      <c r="T618" s="686"/>
      <c r="U618" s="687"/>
      <c r="V618" s="608" t="s">
        <v>1432</v>
      </c>
      <c r="W618" s="608"/>
      <c r="X618" s="608"/>
      <c r="Y618" s="608"/>
      <c r="Z618" s="608"/>
      <c r="AA618" s="608"/>
      <c r="AB618" s="608"/>
      <c r="AC618" s="608"/>
      <c r="AD618" s="608"/>
      <c r="AF618" s="70"/>
      <c r="AH618" s="226"/>
      <c r="AI618" s="95"/>
      <c r="AJ618" s="95"/>
      <c r="AK618" s="95"/>
      <c r="AL618" s="96"/>
      <c r="CN618" s="70"/>
      <c r="DS618" s="70"/>
    </row>
    <row r="619" spans="1:123" s="74" customFormat="1" ht="15" customHeight="1" x14ac:dyDescent="0.2">
      <c r="A619" s="76"/>
      <c r="C619" s="491"/>
      <c r="D619" s="491"/>
      <c r="E619" s="491"/>
      <c r="F619" s="491"/>
      <c r="G619" s="491"/>
      <c r="H619" s="491"/>
      <c r="I619" s="491"/>
      <c r="J619" s="688"/>
      <c r="K619" s="689"/>
      <c r="L619" s="689"/>
      <c r="M619" s="690"/>
      <c r="N619" s="688"/>
      <c r="O619" s="689"/>
      <c r="P619" s="689"/>
      <c r="Q619" s="690"/>
      <c r="R619" s="688"/>
      <c r="S619" s="689"/>
      <c r="T619" s="689"/>
      <c r="U619" s="690"/>
      <c r="V619" s="608" t="s">
        <v>80</v>
      </c>
      <c r="W619" s="608"/>
      <c r="X619" s="608"/>
      <c r="Y619" s="869" t="s">
        <v>81</v>
      </c>
      <c r="Z619" s="869"/>
      <c r="AA619" s="869"/>
      <c r="AB619" s="869" t="s">
        <v>82</v>
      </c>
      <c r="AC619" s="869"/>
      <c r="AD619" s="869"/>
      <c r="AF619" s="70"/>
      <c r="AG619" s="186" t="s">
        <v>2032</v>
      </c>
      <c r="AH619" s="186" t="s">
        <v>2076</v>
      </c>
      <c r="AI619" s="186" t="s">
        <v>80</v>
      </c>
      <c r="AJ619" s="186" t="s">
        <v>2029</v>
      </c>
      <c r="AK619" s="186" t="s">
        <v>2121</v>
      </c>
      <c r="AL619" s="354" t="s">
        <v>2077</v>
      </c>
      <c r="AM619" s="186" t="s">
        <v>2113</v>
      </c>
      <c r="AN619" s="186" t="s">
        <v>2114</v>
      </c>
      <c r="AO619" s="186" t="s">
        <v>2077</v>
      </c>
      <c r="AP619" s="186" t="s">
        <v>2313</v>
      </c>
      <c r="AQ619" s="186" t="s">
        <v>2314</v>
      </c>
      <c r="AR619" s="186" t="s">
        <v>2077</v>
      </c>
      <c r="AS619" s="186" t="s">
        <v>2077</v>
      </c>
      <c r="AT619" s="186" t="s">
        <v>2048</v>
      </c>
      <c r="AU619" s="186" t="s">
        <v>2049</v>
      </c>
      <c r="AV619" s="186" t="s">
        <v>2315</v>
      </c>
      <c r="AW619" s="432" t="s">
        <v>2316</v>
      </c>
      <c r="AX619" s="186" t="s">
        <v>2164</v>
      </c>
      <c r="AY619" s="432" t="s">
        <v>2312</v>
      </c>
      <c r="AZ619" s="186" t="s">
        <v>2077</v>
      </c>
      <c r="CN619" s="70"/>
      <c r="DS619" s="70"/>
    </row>
    <row r="620" spans="1:123" s="74" customFormat="1" ht="48" customHeight="1" x14ac:dyDescent="0.2">
      <c r="A620" s="76"/>
      <c r="C620" s="115" t="s">
        <v>28</v>
      </c>
      <c r="D620" s="678" t="s">
        <v>321</v>
      </c>
      <c r="E620" s="678"/>
      <c r="F620" s="678"/>
      <c r="G620" s="678"/>
      <c r="H620" s="678"/>
      <c r="I620" s="678"/>
      <c r="J620" s="677"/>
      <c r="K620" s="677"/>
      <c r="L620" s="677"/>
      <c r="M620" s="677"/>
      <c r="N620" s="676"/>
      <c r="O620" s="676"/>
      <c r="P620" s="676"/>
      <c r="Q620" s="676"/>
      <c r="R620" s="676"/>
      <c r="S620" s="676"/>
      <c r="T620" s="676"/>
      <c r="U620" s="676"/>
      <c r="V620" s="676"/>
      <c r="W620" s="676"/>
      <c r="X620" s="676"/>
      <c r="Y620" s="676"/>
      <c r="Z620" s="676"/>
      <c r="AA620" s="676"/>
      <c r="AB620" s="676"/>
      <c r="AC620" s="676"/>
      <c r="AD620" s="676"/>
      <c r="AF620" s="70"/>
      <c r="AG620" s="186">
        <f>COUNTBLANK(N620:AD620)</f>
        <v>17</v>
      </c>
      <c r="AH620" s="186">
        <f>IF($AG$607=$AH$607,0,IF(AND(J620="X",AG620=$AM$607),0,IF(AND(J620="",AG620=$AL$607),0,1)))</f>
        <v>0</v>
      </c>
      <c r="AI620" s="186">
        <f>V620</f>
        <v>0</v>
      </c>
      <c r="AJ620" s="305">
        <f>COUNTIF(Y620:AD620,"NS")</f>
        <v>0</v>
      </c>
      <c r="AK620" s="186">
        <f>SUM(Y620:AD620)</f>
        <v>0</v>
      </c>
      <c r="AL620" s="305">
        <f>IF($AG$607=$AH$607,0,
IF(OR(
AND(AI620=0,AJ620&gt;0),
AND(AI620="NS",AK620&gt;0),
AND(AI620="NS",AK620=0,AJ620=0)),1,
IF(OR(
AND(AI620&gt;0,AJ620=2),
AND(AI620="NS",AJ620=2),
AND(AI620="NS",AK620=0,AJ620&gt;0),
AI620=AK620),0,1)))</f>
        <v>0</v>
      </c>
      <c r="AM620" s="186">
        <f>N620</f>
        <v>0</v>
      </c>
      <c r="AN620" s="186">
        <f>R620</f>
        <v>0</v>
      </c>
      <c r="AO620" s="186">
        <f>IF(OR($AG$607=$AH$607,J620="X",AND(AM620=0,AN620=0)),0,
IF(AND(AM620&lt;&gt;0,
OR(AN620="NS",
AND(AN620&gt;=0,AN620&lt;=AM620))),0,1))</f>
        <v>0</v>
      </c>
      <c r="AP620" s="186">
        <f>$N$597</f>
        <v>0</v>
      </c>
      <c r="AQ620" s="186">
        <f>$R$597</f>
        <v>0</v>
      </c>
      <c r="AR620" s="186">
        <f>IF(OR(AM620&lt;=AP620,AND(AM620="NS",AP620&lt;&gt;0)),0,IF(AND(AM620=0,AP620=0),0,1))</f>
        <v>0</v>
      </c>
      <c r="AS620" s="186">
        <f t="shared" ref="AS620:AS632" si="140">IF(OR(AN620&lt;=AQ620,AND(AN620="NS",AQ620&lt;&gt;0)),0,IF(AND(AN620=0,AQ620=0),0,1))</f>
        <v>0</v>
      </c>
      <c r="AT620" s="186">
        <f>Y620</f>
        <v>0</v>
      </c>
      <c r="AU620" s="186">
        <f>AB620</f>
        <v>0</v>
      </c>
      <c r="AV620" s="186">
        <f>$Y$597</f>
        <v>0</v>
      </c>
      <c r="AW620" s="433">
        <f>$AB$597</f>
        <v>0</v>
      </c>
      <c r="AX620" s="186">
        <f>IF(OR(AT620&lt;=AV620,AND(AT620="NS",AV620&lt;&gt;0)),0,IF(AND(AT620=0,AV620=0),0,1))</f>
        <v>0</v>
      </c>
      <c r="AY620" s="186">
        <f t="shared" ref="AY620:AY632" si="141">IF(OR(AU620&lt;=AW620,AND(AU620="NS",AW620&lt;&gt;0)),0,IF(AND(AU620=0,AW620=0),0,1))</f>
        <v>0</v>
      </c>
      <c r="AZ620" s="186">
        <f>IF(AND(AN620=0,AI620&lt;&gt;0),1,0)</f>
        <v>0</v>
      </c>
      <c r="CN620" s="70"/>
      <c r="DS620" s="70"/>
    </row>
    <row r="621" spans="1:123" s="74" customFormat="1" ht="36" customHeight="1" x14ac:dyDescent="0.2">
      <c r="A621" s="76"/>
      <c r="C621" s="115" t="s">
        <v>29</v>
      </c>
      <c r="D621" s="678" t="s">
        <v>322</v>
      </c>
      <c r="E621" s="678"/>
      <c r="F621" s="678"/>
      <c r="G621" s="678"/>
      <c r="H621" s="678"/>
      <c r="I621" s="678"/>
      <c r="J621" s="677"/>
      <c r="K621" s="677"/>
      <c r="L621" s="677"/>
      <c r="M621" s="677"/>
      <c r="N621" s="676"/>
      <c r="O621" s="676"/>
      <c r="P621" s="676"/>
      <c r="Q621" s="676"/>
      <c r="R621" s="676"/>
      <c r="S621" s="676"/>
      <c r="T621" s="676"/>
      <c r="U621" s="676"/>
      <c r="V621" s="676"/>
      <c r="W621" s="676"/>
      <c r="X621" s="676"/>
      <c r="Y621" s="676"/>
      <c r="Z621" s="676"/>
      <c r="AA621" s="676"/>
      <c r="AB621" s="676"/>
      <c r="AC621" s="676"/>
      <c r="AD621" s="676"/>
      <c r="AF621" s="70"/>
      <c r="AG621" s="186">
        <f t="shared" ref="AG621:AG632" si="142">COUNTBLANK(N621:AD621)</f>
        <v>17</v>
      </c>
      <c r="AH621" s="186">
        <f t="shared" ref="AH621:AH632" si="143">IF($AG$607=$AH$607,0,IF(AND(J621="X",AG621=$AM$607),0,IF(AND(J621="",AG621=$AL$607),0,1)))</f>
        <v>0</v>
      </c>
      <c r="AI621" s="186">
        <f t="shared" ref="AI621:AI632" si="144">V621</f>
        <v>0</v>
      </c>
      <c r="AJ621" s="305">
        <f t="shared" ref="AJ621:AJ632" si="145">COUNTIF(Y621:AD621,"NS")</f>
        <v>0</v>
      </c>
      <c r="AK621" s="186">
        <f t="shared" ref="AK621:AK632" si="146">SUM(Y621:AD621)</f>
        <v>0</v>
      </c>
      <c r="AL621" s="305">
        <f t="shared" ref="AL621:AL632" si="147">IF($AG$607=$AH$607,0,
IF(OR(
AND(AI621=0,AJ621&gt;0),
AND(AI621="NS",AK621&gt;0),
AND(AI621="NS",AK621=0,AJ621=0)),1,
IF(OR(
AND(AI621&gt;0,AJ621=2),
AND(AI621="NS",AJ621=2),
AND(AI621="NS",AK621=0,AJ621&gt;0),
AI621=AK621),0,1)))</f>
        <v>0</v>
      </c>
      <c r="AM621" s="186">
        <f t="shared" ref="AM621:AM632" si="148">N621</f>
        <v>0</v>
      </c>
      <c r="AN621" s="186">
        <f t="shared" ref="AN621:AN632" si="149">R621</f>
        <v>0</v>
      </c>
      <c r="AO621" s="186">
        <f t="shared" ref="AO621:AO632" si="150">IF(OR($AG$607=$AH$607,J621="X",AND(AM621=0,AN621=0)),0,
IF(AND(AM621&lt;&gt;0,
OR(AN621="NS",
AND(AN621&gt;=0,AN621&lt;=AM621))),0,1))</f>
        <v>0</v>
      </c>
      <c r="AP621" s="186">
        <f t="shared" ref="AP621:AP632" si="151">$N$597</f>
        <v>0</v>
      </c>
      <c r="AQ621" s="186">
        <f t="shared" ref="AQ621:AQ632" si="152">$R$597</f>
        <v>0</v>
      </c>
      <c r="AR621" s="186">
        <f>IF(OR(AM621&lt;=AP621,AND(AM621="NS",AP621&lt;&gt;0)),0,IF(AND(AM621=0,AP621=0),0,1))</f>
        <v>0</v>
      </c>
      <c r="AS621" s="186">
        <f t="shared" si="140"/>
        <v>0</v>
      </c>
      <c r="AT621" s="186">
        <f t="shared" ref="AT621:AT632" si="153">Y621</f>
        <v>0</v>
      </c>
      <c r="AU621" s="186">
        <f t="shared" ref="AU621:AU632" si="154">AB621</f>
        <v>0</v>
      </c>
      <c r="AV621" s="186">
        <f t="shared" ref="AV621:AV632" si="155">$Y$597</f>
        <v>0</v>
      </c>
      <c r="AW621" s="433">
        <f t="shared" ref="AW621:AW632" si="156">$AB$597</f>
        <v>0</v>
      </c>
      <c r="AX621" s="186">
        <f t="shared" ref="AX621:AX632" si="157">IF(OR(AT621&lt;=AV621,AND(AT621="NS",AV621&lt;&gt;0)),0,IF(AND(AT621=0,AV621=0),0,1))</f>
        <v>0</v>
      </c>
      <c r="AY621" s="186">
        <f t="shared" si="141"/>
        <v>0</v>
      </c>
      <c r="AZ621" s="186">
        <f t="shared" ref="AZ621:AZ632" si="158">IF(AND(AN621=0,AI621&lt;&gt;0),1,0)</f>
        <v>0</v>
      </c>
      <c r="CN621" s="70"/>
      <c r="DS621" s="70"/>
    </row>
    <row r="622" spans="1:123" s="74" customFormat="1" ht="15" customHeight="1" x14ac:dyDescent="0.2">
      <c r="A622" s="76"/>
      <c r="C622" s="115" t="s">
        <v>30</v>
      </c>
      <c r="D622" s="678" t="s">
        <v>323</v>
      </c>
      <c r="E622" s="678"/>
      <c r="F622" s="678"/>
      <c r="G622" s="678"/>
      <c r="H622" s="678"/>
      <c r="I622" s="678"/>
      <c r="J622" s="677"/>
      <c r="K622" s="677"/>
      <c r="L622" s="677"/>
      <c r="M622" s="677"/>
      <c r="N622" s="676"/>
      <c r="O622" s="676"/>
      <c r="P622" s="676"/>
      <c r="Q622" s="676"/>
      <c r="R622" s="676"/>
      <c r="S622" s="676"/>
      <c r="T622" s="676"/>
      <c r="U622" s="676"/>
      <c r="V622" s="676"/>
      <c r="W622" s="676"/>
      <c r="X622" s="676"/>
      <c r="Y622" s="676"/>
      <c r="Z622" s="676"/>
      <c r="AA622" s="676"/>
      <c r="AB622" s="676"/>
      <c r="AC622" s="676"/>
      <c r="AD622" s="676"/>
      <c r="AF622" s="70"/>
      <c r="AG622" s="186">
        <f t="shared" si="142"/>
        <v>17</v>
      </c>
      <c r="AH622" s="186">
        <f t="shared" si="143"/>
        <v>0</v>
      </c>
      <c r="AI622" s="186">
        <f t="shared" si="144"/>
        <v>0</v>
      </c>
      <c r="AJ622" s="305">
        <f t="shared" si="145"/>
        <v>0</v>
      </c>
      <c r="AK622" s="186">
        <f t="shared" si="146"/>
        <v>0</v>
      </c>
      <c r="AL622" s="305">
        <f t="shared" si="147"/>
        <v>0</v>
      </c>
      <c r="AM622" s="186">
        <f t="shared" si="148"/>
        <v>0</v>
      </c>
      <c r="AN622" s="186">
        <f t="shared" si="149"/>
        <v>0</v>
      </c>
      <c r="AO622" s="186">
        <f t="shared" si="150"/>
        <v>0</v>
      </c>
      <c r="AP622" s="186">
        <f t="shared" si="151"/>
        <v>0</v>
      </c>
      <c r="AQ622" s="186">
        <f t="shared" si="152"/>
        <v>0</v>
      </c>
      <c r="AR622" s="186">
        <f>IF(OR(AM622&lt;=AP622,AND(AM622="NS",AP622&lt;&gt;0)),0,IF(AND(AM622=0,AP622=0),0,1))</f>
        <v>0</v>
      </c>
      <c r="AS622" s="186">
        <f t="shared" si="140"/>
        <v>0</v>
      </c>
      <c r="AT622" s="186">
        <f t="shared" si="153"/>
        <v>0</v>
      </c>
      <c r="AU622" s="186">
        <f t="shared" si="154"/>
        <v>0</v>
      </c>
      <c r="AV622" s="186">
        <f t="shared" si="155"/>
        <v>0</v>
      </c>
      <c r="AW622" s="433">
        <f t="shared" si="156"/>
        <v>0</v>
      </c>
      <c r="AX622" s="186">
        <f t="shared" si="157"/>
        <v>0</v>
      </c>
      <c r="AY622" s="186">
        <f t="shared" si="141"/>
        <v>0</v>
      </c>
      <c r="AZ622" s="186">
        <f t="shared" si="158"/>
        <v>0</v>
      </c>
      <c r="CN622" s="70"/>
      <c r="DS622" s="70"/>
    </row>
    <row r="623" spans="1:123" s="74" customFormat="1" ht="15" customHeight="1" x14ac:dyDescent="0.2">
      <c r="A623" s="76"/>
      <c r="C623" s="115" t="s">
        <v>31</v>
      </c>
      <c r="D623" s="678" t="s">
        <v>324</v>
      </c>
      <c r="E623" s="678"/>
      <c r="F623" s="678"/>
      <c r="G623" s="678"/>
      <c r="H623" s="678"/>
      <c r="I623" s="678"/>
      <c r="J623" s="677"/>
      <c r="K623" s="677"/>
      <c r="L623" s="677"/>
      <c r="M623" s="677"/>
      <c r="N623" s="676"/>
      <c r="O623" s="676"/>
      <c r="P623" s="676"/>
      <c r="Q623" s="676"/>
      <c r="R623" s="676"/>
      <c r="S623" s="676"/>
      <c r="T623" s="676"/>
      <c r="U623" s="676"/>
      <c r="V623" s="676"/>
      <c r="W623" s="676"/>
      <c r="X623" s="676"/>
      <c r="Y623" s="676"/>
      <c r="Z623" s="676"/>
      <c r="AA623" s="676"/>
      <c r="AB623" s="676"/>
      <c r="AC623" s="676"/>
      <c r="AD623" s="676"/>
      <c r="AF623" s="70"/>
      <c r="AG623" s="186">
        <f t="shared" si="142"/>
        <v>17</v>
      </c>
      <c r="AH623" s="186">
        <f t="shared" si="143"/>
        <v>0</v>
      </c>
      <c r="AI623" s="186">
        <f t="shared" si="144"/>
        <v>0</v>
      </c>
      <c r="AJ623" s="305">
        <f t="shared" si="145"/>
        <v>0</v>
      </c>
      <c r="AK623" s="186">
        <f t="shared" si="146"/>
        <v>0</v>
      </c>
      <c r="AL623" s="305">
        <f t="shared" si="147"/>
        <v>0</v>
      </c>
      <c r="AM623" s="186">
        <f t="shared" si="148"/>
        <v>0</v>
      </c>
      <c r="AN623" s="186">
        <f t="shared" si="149"/>
        <v>0</v>
      </c>
      <c r="AO623" s="186">
        <f t="shared" si="150"/>
        <v>0</v>
      </c>
      <c r="AP623" s="186">
        <f t="shared" si="151"/>
        <v>0</v>
      </c>
      <c r="AQ623" s="186">
        <f t="shared" si="152"/>
        <v>0</v>
      </c>
      <c r="AR623" s="186">
        <f t="shared" ref="AR623:AR632" si="159">IF(OR(AM623&lt;=AP623,AND(AM623="NS",AP623&lt;&gt;0)),0,IF(AND(AM623=0,AP623=0),0,1))</f>
        <v>0</v>
      </c>
      <c r="AS623" s="186">
        <f t="shared" si="140"/>
        <v>0</v>
      </c>
      <c r="AT623" s="186">
        <f t="shared" si="153"/>
        <v>0</v>
      </c>
      <c r="AU623" s="186">
        <f t="shared" si="154"/>
        <v>0</v>
      </c>
      <c r="AV623" s="186">
        <f t="shared" si="155"/>
        <v>0</v>
      </c>
      <c r="AW623" s="433">
        <f t="shared" si="156"/>
        <v>0</v>
      </c>
      <c r="AX623" s="186">
        <f t="shared" si="157"/>
        <v>0</v>
      </c>
      <c r="AY623" s="186">
        <f t="shared" si="141"/>
        <v>0</v>
      </c>
      <c r="AZ623" s="186">
        <f t="shared" si="158"/>
        <v>0</v>
      </c>
      <c r="CN623" s="70"/>
      <c r="DS623" s="70"/>
    </row>
    <row r="624" spans="1:123" s="74" customFormat="1" ht="36" customHeight="1" x14ac:dyDescent="0.2">
      <c r="A624" s="76"/>
      <c r="C624" s="115" t="s">
        <v>32</v>
      </c>
      <c r="D624" s="678" t="s">
        <v>325</v>
      </c>
      <c r="E624" s="678"/>
      <c r="F624" s="678"/>
      <c r="G624" s="678"/>
      <c r="H624" s="678"/>
      <c r="I624" s="678"/>
      <c r="J624" s="677"/>
      <c r="K624" s="677"/>
      <c r="L624" s="677"/>
      <c r="M624" s="677"/>
      <c r="N624" s="676"/>
      <c r="O624" s="676"/>
      <c r="P624" s="676"/>
      <c r="Q624" s="676"/>
      <c r="R624" s="676"/>
      <c r="S624" s="676"/>
      <c r="T624" s="676"/>
      <c r="U624" s="676"/>
      <c r="V624" s="676"/>
      <c r="W624" s="676"/>
      <c r="X624" s="676"/>
      <c r="Y624" s="676"/>
      <c r="Z624" s="676"/>
      <c r="AA624" s="676"/>
      <c r="AB624" s="676"/>
      <c r="AC624" s="676"/>
      <c r="AD624" s="676"/>
      <c r="AF624" s="70"/>
      <c r="AG624" s="186">
        <f t="shared" si="142"/>
        <v>17</v>
      </c>
      <c r="AH624" s="186">
        <f t="shared" si="143"/>
        <v>0</v>
      </c>
      <c r="AI624" s="186">
        <f t="shared" si="144"/>
        <v>0</v>
      </c>
      <c r="AJ624" s="305">
        <f t="shared" si="145"/>
        <v>0</v>
      </c>
      <c r="AK624" s="186">
        <f t="shared" si="146"/>
        <v>0</v>
      </c>
      <c r="AL624" s="305">
        <f t="shared" si="147"/>
        <v>0</v>
      </c>
      <c r="AM624" s="186">
        <f t="shared" si="148"/>
        <v>0</v>
      </c>
      <c r="AN624" s="186">
        <f t="shared" si="149"/>
        <v>0</v>
      </c>
      <c r="AO624" s="186">
        <f t="shared" si="150"/>
        <v>0</v>
      </c>
      <c r="AP624" s="186">
        <f t="shared" si="151"/>
        <v>0</v>
      </c>
      <c r="AQ624" s="186">
        <f t="shared" si="152"/>
        <v>0</v>
      </c>
      <c r="AR624" s="186">
        <f t="shared" si="159"/>
        <v>0</v>
      </c>
      <c r="AS624" s="186">
        <f t="shared" si="140"/>
        <v>0</v>
      </c>
      <c r="AT624" s="186">
        <f>Y624</f>
        <v>0</v>
      </c>
      <c r="AU624" s="186">
        <f t="shared" si="154"/>
        <v>0</v>
      </c>
      <c r="AV624" s="186">
        <f t="shared" si="155"/>
        <v>0</v>
      </c>
      <c r="AW624" s="433">
        <f t="shared" si="156"/>
        <v>0</v>
      </c>
      <c r="AX624" s="186">
        <f t="shared" si="157"/>
        <v>0</v>
      </c>
      <c r="AY624" s="186">
        <f t="shared" si="141"/>
        <v>0</v>
      </c>
      <c r="AZ624" s="186">
        <f t="shared" si="158"/>
        <v>0</v>
      </c>
      <c r="CN624" s="70"/>
      <c r="DS624" s="70"/>
    </row>
    <row r="625" spans="1:123" s="74" customFormat="1" ht="15" customHeight="1" x14ac:dyDescent="0.2">
      <c r="A625" s="76"/>
      <c r="C625" s="115" t="s">
        <v>33</v>
      </c>
      <c r="D625" s="678" t="s">
        <v>326</v>
      </c>
      <c r="E625" s="678"/>
      <c r="F625" s="678"/>
      <c r="G625" s="678"/>
      <c r="H625" s="678"/>
      <c r="I625" s="678"/>
      <c r="J625" s="677"/>
      <c r="K625" s="677"/>
      <c r="L625" s="677"/>
      <c r="M625" s="677"/>
      <c r="N625" s="676"/>
      <c r="O625" s="676"/>
      <c r="P625" s="676"/>
      <c r="Q625" s="676"/>
      <c r="R625" s="676"/>
      <c r="S625" s="676"/>
      <c r="T625" s="676"/>
      <c r="U625" s="676"/>
      <c r="V625" s="676"/>
      <c r="W625" s="676"/>
      <c r="X625" s="676"/>
      <c r="Y625" s="676"/>
      <c r="Z625" s="676"/>
      <c r="AA625" s="676"/>
      <c r="AB625" s="676"/>
      <c r="AC625" s="676"/>
      <c r="AD625" s="676"/>
      <c r="AF625" s="70"/>
      <c r="AG625" s="186">
        <f t="shared" si="142"/>
        <v>17</v>
      </c>
      <c r="AH625" s="186">
        <f t="shared" si="143"/>
        <v>0</v>
      </c>
      <c r="AI625" s="186">
        <f t="shared" si="144"/>
        <v>0</v>
      </c>
      <c r="AJ625" s="305">
        <f t="shared" si="145"/>
        <v>0</v>
      </c>
      <c r="AK625" s="186">
        <f t="shared" si="146"/>
        <v>0</v>
      </c>
      <c r="AL625" s="305">
        <f t="shared" si="147"/>
        <v>0</v>
      </c>
      <c r="AM625" s="186">
        <f t="shared" si="148"/>
        <v>0</v>
      </c>
      <c r="AN625" s="186">
        <f t="shared" si="149"/>
        <v>0</v>
      </c>
      <c r="AO625" s="186">
        <f t="shared" si="150"/>
        <v>0</v>
      </c>
      <c r="AP625" s="186">
        <f t="shared" si="151"/>
        <v>0</v>
      </c>
      <c r="AQ625" s="186">
        <f t="shared" si="152"/>
        <v>0</v>
      </c>
      <c r="AR625" s="186">
        <f t="shared" si="159"/>
        <v>0</v>
      </c>
      <c r="AS625" s="186">
        <f t="shared" si="140"/>
        <v>0</v>
      </c>
      <c r="AT625" s="186">
        <f t="shared" si="153"/>
        <v>0</v>
      </c>
      <c r="AU625" s="186">
        <f t="shared" si="154"/>
        <v>0</v>
      </c>
      <c r="AV625" s="186">
        <f t="shared" si="155"/>
        <v>0</v>
      </c>
      <c r="AW625" s="433">
        <f t="shared" si="156"/>
        <v>0</v>
      </c>
      <c r="AX625" s="186">
        <f t="shared" si="157"/>
        <v>0</v>
      </c>
      <c r="AY625" s="186">
        <f t="shared" si="141"/>
        <v>0</v>
      </c>
      <c r="AZ625" s="186">
        <f t="shared" si="158"/>
        <v>0</v>
      </c>
      <c r="CN625" s="70"/>
      <c r="DS625" s="70"/>
    </row>
    <row r="626" spans="1:123" s="74" customFormat="1" ht="36" customHeight="1" x14ac:dyDescent="0.2">
      <c r="A626" s="76"/>
      <c r="C626" s="115" t="s">
        <v>34</v>
      </c>
      <c r="D626" s="678" t="s">
        <v>327</v>
      </c>
      <c r="E626" s="678"/>
      <c r="F626" s="678"/>
      <c r="G626" s="678"/>
      <c r="H626" s="678"/>
      <c r="I626" s="678"/>
      <c r="J626" s="677"/>
      <c r="K626" s="677"/>
      <c r="L626" s="677"/>
      <c r="M626" s="677"/>
      <c r="N626" s="676"/>
      <c r="O626" s="676"/>
      <c r="P626" s="676"/>
      <c r="Q626" s="676"/>
      <c r="R626" s="676"/>
      <c r="S626" s="676"/>
      <c r="T626" s="676"/>
      <c r="U626" s="676"/>
      <c r="V626" s="676"/>
      <c r="W626" s="676"/>
      <c r="X626" s="676"/>
      <c r="Y626" s="676"/>
      <c r="Z626" s="676"/>
      <c r="AA626" s="676"/>
      <c r="AB626" s="676"/>
      <c r="AC626" s="676"/>
      <c r="AD626" s="676"/>
      <c r="AF626" s="70"/>
      <c r="AG626" s="186">
        <f t="shared" si="142"/>
        <v>17</v>
      </c>
      <c r="AH626" s="186">
        <f t="shared" si="143"/>
        <v>0</v>
      </c>
      <c r="AI626" s="186">
        <f t="shared" si="144"/>
        <v>0</v>
      </c>
      <c r="AJ626" s="305">
        <f t="shared" si="145"/>
        <v>0</v>
      </c>
      <c r="AK626" s="186">
        <f t="shared" si="146"/>
        <v>0</v>
      </c>
      <c r="AL626" s="305">
        <f t="shared" si="147"/>
        <v>0</v>
      </c>
      <c r="AM626" s="186">
        <f t="shared" si="148"/>
        <v>0</v>
      </c>
      <c r="AN626" s="186">
        <f t="shared" si="149"/>
        <v>0</v>
      </c>
      <c r="AO626" s="186">
        <f t="shared" si="150"/>
        <v>0</v>
      </c>
      <c r="AP626" s="186">
        <f t="shared" si="151"/>
        <v>0</v>
      </c>
      <c r="AQ626" s="186">
        <f t="shared" si="152"/>
        <v>0</v>
      </c>
      <c r="AR626" s="186">
        <f t="shared" si="159"/>
        <v>0</v>
      </c>
      <c r="AS626" s="186">
        <f t="shared" si="140"/>
        <v>0</v>
      </c>
      <c r="AT626" s="186">
        <f t="shared" si="153"/>
        <v>0</v>
      </c>
      <c r="AU626" s="186">
        <f t="shared" si="154"/>
        <v>0</v>
      </c>
      <c r="AV626" s="186">
        <f t="shared" si="155"/>
        <v>0</v>
      </c>
      <c r="AW626" s="433">
        <f t="shared" si="156"/>
        <v>0</v>
      </c>
      <c r="AX626" s="186">
        <f t="shared" si="157"/>
        <v>0</v>
      </c>
      <c r="AY626" s="186">
        <f t="shared" si="141"/>
        <v>0</v>
      </c>
      <c r="AZ626" s="186">
        <f t="shared" si="158"/>
        <v>0</v>
      </c>
      <c r="CN626" s="70"/>
      <c r="DS626" s="70"/>
    </row>
    <row r="627" spans="1:123" s="74" customFormat="1" ht="24" customHeight="1" x14ac:dyDescent="0.2">
      <c r="A627" s="76"/>
      <c r="C627" s="115" t="s">
        <v>35</v>
      </c>
      <c r="D627" s="678" t="s">
        <v>328</v>
      </c>
      <c r="E627" s="678"/>
      <c r="F627" s="678"/>
      <c r="G627" s="678"/>
      <c r="H627" s="678"/>
      <c r="I627" s="678"/>
      <c r="J627" s="677"/>
      <c r="K627" s="677"/>
      <c r="L627" s="677"/>
      <c r="M627" s="677"/>
      <c r="N627" s="676"/>
      <c r="O627" s="676"/>
      <c r="P627" s="676"/>
      <c r="Q627" s="676"/>
      <c r="R627" s="676"/>
      <c r="S627" s="676"/>
      <c r="T627" s="676"/>
      <c r="U627" s="676"/>
      <c r="V627" s="676"/>
      <c r="W627" s="676"/>
      <c r="X627" s="676"/>
      <c r="Y627" s="676"/>
      <c r="Z627" s="676"/>
      <c r="AA627" s="676"/>
      <c r="AB627" s="676"/>
      <c r="AC627" s="676"/>
      <c r="AD627" s="676"/>
      <c r="AF627" s="70"/>
      <c r="AG627" s="186">
        <f t="shared" si="142"/>
        <v>17</v>
      </c>
      <c r="AH627" s="186">
        <f t="shared" si="143"/>
        <v>0</v>
      </c>
      <c r="AI627" s="186">
        <f t="shared" si="144"/>
        <v>0</v>
      </c>
      <c r="AJ627" s="305">
        <f t="shared" si="145"/>
        <v>0</v>
      </c>
      <c r="AK627" s="186">
        <f t="shared" si="146"/>
        <v>0</v>
      </c>
      <c r="AL627" s="305">
        <f t="shared" si="147"/>
        <v>0</v>
      </c>
      <c r="AM627" s="186">
        <f t="shared" si="148"/>
        <v>0</v>
      </c>
      <c r="AN627" s="186">
        <f t="shared" si="149"/>
        <v>0</v>
      </c>
      <c r="AO627" s="186">
        <f t="shared" si="150"/>
        <v>0</v>
      </c>
      <c r="AP627" s="186">
        <f t="shared" si="151"/>
        <v>0</v>
      </c>
      <c r="AQ627" s="186">
        <f t="shared" si="152"/>
        <v>0</v>
      </c>
      <c r="AR627" s="186">
        <f t="shared" si="159"/>
        <v>0</v>
      </c>
      <c r="AS627" s="186">
        <f t="shared" si="140"/>
        <v>0</v>
      </c>
      <c r="AT627" s="186">
        <f t="shared" si="153"/>
        <v>0</v>
      </c>
      <c r="AU627" s="186">
        <f t="shared" si="154"/>
        <v>0</v>
      </c>
      <c r="AV627" s="186">
        <f t="shared" si="155"/>
        <v>0</v>
      </c>
      <c r="AW627" s="433">
        <f t="shared" si="156"/>
        <v>0</v>
      </c>
      <c r="AX627" s="186">
        <f t="shared" si="157"/>
        <v>0</v>
      </c>
      <c r="AY627" s="186">
        <f t="shared" si="141"/>
        <v>0</v>
      </c>
      <c r="AZ627" s="186">
        <f t="shared" si="158"/>
        <v>0</v>
      </c>
      <c r="CN627" s="70"/>
      <c r="DS627" s="70"/>
    </row>
    <row r="628" spans="1:123" s="74" customFormat="1" ht="15" customHeight="1" x14ac:dyDescent="0.2">
      <c r="A628" s="76"/>
      <c r="C628" s="115" t="s">
        <v>36</v>
      </c>
      <c r="D628" s="678" t="s">
        <v>133</v>
      </c>
      <c r="E628" s="678"/>
      <c r="F628" s="678"/>
      <c r="G628" s="678"/>
      <c r="H628" s="678"/>
      <c r="I628" s="678"/>
      <c r="J628" s="677"/>
      <c r="K628" s="677"/>
      <c r="L628" s="677"/>
      <c r="M628" s="677"/>
      <c r="N628" s="676"/>
      <c r="O628" s="676"/>
      <c r="P628" s="676"/>
      <c r="Q628" s="676"/>
      <c r="R628" s="676"/>
      <c r="S628" s="676"/>
      <c r="T628" s="676"/>
      <c r="U628" s="676"/>
      <c r="V628" s="676"/>
      <c r="W628" s="676"/>
      <c r="X628" s="676"/>
      <c r="Y628" s="676"/>
      <c r="Z628" s="676"/>
      <c r="AA628" s="676"/>
      <c r="AB628" s="676"/>
      <c r="AC628" s="676"/>
      <c r="AD628" s="676"/>
      <c r="AF628" s="70"/>
      <c r="AG628" s="186">
        <f t="shared" si="142"/>
        <v>17</v>
      </c>
      <c r="AH628" s="186">
        <f t="shared" si="143"/>
        <v>0</v>
      </c>
      <c r="AI628" s="186">
        <f t="shared" si="144"/>
        <v>0</v>
      </c>
      <c r="AJ628" s="305">
        <f t="shared" si="145"/>
        <v>0</v>
      </c>
      <c r="AK628" s="186">
        <f t="shared" si="146"/>
        <v>0</v>
      </c>
      <c r="AL628" s="305">
        <f t="shared" si="147"/>
        <v>0</v>
      </c>
      <c r="AM628" s="186">
        <f t="shared" si="148"/>
        <v>0</v>
      </c>
      <c r="AN628" s="186">
        <f t="shared" si="149"/>
        <v>0</v>
      </c>
      <c r="AO628" s="186">
        <f t="shared" si="150"/>
        <v>0</v>
      </c>
      <c r="AP628" s="186">
        <f t="shared" si="151"/>
        <v>0</v>
      </c>
      <c r="AQ628" s="186">
        <f t="shared" si="152"/>
        <v>0</v>
      </c>
      <c r="AR628" s="186">
        <f t="shared" si="159"/>
        <v>0</v>
      </c>
      <c r="AS628" s="186">
        <f t="shared" si="140"/>
        <v>0</v>
      </c>
      <c r="AT628" s="186">
        <f t="shared" si="153"/>
        <v>0</v>
      </c>
      <c r="AU628" s="186">
        <f t="shared" si="154"/>
        <v>0</v>
      </c>
      <c r="AV628" s="186">
        <f t="shared" si="155"/>
        <v>0</v>
      </c>
      <c r="AW628" s="433">
        <f t="shared" si="156"/>
        <v>0</v>
      </c>
      <c r="AX628" s="186">
        <f t="shared" si="157"/>
        <v>0</v>
      </c>
      <c r="AY628" s="186">
        <f t="shared" si="141"/>
        <v>0</v>
      </c>
      <c r="AZ628" s="186">
        <f t="shared" si="158"/>
        <v>0</v>
      </c>
      <c r="CN628" s="70"/>
      <c r="DS628" s="70"/>
    </row>
    <row r="629" spans="1:123" s="74" customFormat="1" ht="15" customHeight="1" x14ac:dyDescent="0.2">
      <c r="A629" s="76"/>
      <c r="C629" s="115" t="s">
        <v>37</v>
      </c>
      <c r="D629" s="678" t="s">
        <v>132</v>
      </c>
      <c r="E629" s="678"/>
      <c r="F629" s="678"/>
      <c r="G629" s="678"/>
      <c r="H629" s="678"/>
      <c r="I629" s="678"/>
      <c r="J629" s="677"/>
      <c r="K629" s="677"/>
      <c r="L629" s="677"/>
      <c r="M629" s="677"/>
      <c r="N629" s="676"/>
      <c r="O629" s="676"/>
      <c r="P629" s="676"/>
      <c r="Q629" s="676"/>
      <c r="R629" s="676"/>
      <c r="S629" s="676"/>
      <c r="T629" s="676"/>
      <c r="U629" s="676"/>
      <c r="V629" s="676"/>
      <c r="W629" s="676"/>
      <c r="X629" s="676"/>
      <c r="Y629" s="676"/>
      <c r="Z629" s="676"/>
      <c r="AA629" s="676"/>
      <c r="AB629" s="676"/>
      <c r="AC629" s="676"/>
      <c r="AD629" s="676"/>
      <c r="AF629" s="70"/>
      <c r="AG629" s="186">
        <f t="shared" si="142"/>
        <v>17</v>
      </c>
      <c r="AH629" s="186">
        <f t="shared" si="143"/>
        <v>0</v>
      </c>
      <c r="AI629" s="186">
        <f t="shared" si="144"/>
        <v>0</v>
      </c>
      <c r="AJ629" s="305">
        <f t="shared" si="145"/>
        <v>0</v>
      </c>
      <c r="AK629" s="186">
        <f t="shared" si="146"/>
        <v>0</v>
      </c>
      <c r="AL629" s="305">
        <f t="shared" si="147"/>
        <v>0</v>
      </c>
      <c r="AM629" s="186">
        <f t="shared" si="148"/>
        <v>0</v>
      </c>
      <c r="AN629" s="186">
        <f t="shared" si="149"/>
        <v>0</v>
      </c>
      <c r="AO629" s="186">
        <f t="shared" si="150"/>
        <v>0</v>
      </c>
      <c r="AP629" s="186">
        <f t="shared" si="151"/>
        <v>0</v>
      </c>
      <c r="AQ629" s="186">
        <f t="shared" si="152"/>
        <v>0</v>
      </c>
      <c r="AR629" s="186">
        <f t="shared" si="159"/>
        <v>0</v>
      </c>
      <c r="AS629" s="186">
        <f t="shared" si="140"/>
        <v>0</v>
      </c>
      <c r="AT629" s="186">
        <f t="shared" si="153"/>
        <v>0</v>
      </c>
      <c r="AU629" s="186">
        <f t="shared" si="154"/>
        <v>0</v>
      </c>
      <c r="AV629" s="186">
        <f t="shared" si="155"/>
        <v>0</v>
      </c>
      <c r="AW629" s="433">
        <f t="shared" si="156"/>
        <v>0</v>
      </c>
      <c r="AX629" s="186">
        <f t="shared" si="157"/>
        <v>0</v>
      </c>
      <c r="AY629" s="186">
        <f t="shared" si="141"/>
        <v>0</v>
      </c>
      <c r="AZ629" s="186">
        <f t="shared" si="158"/>
        <v>0</v>
      </c>
      <c r="CN629" s="70"/>
      <c r="DS629" s="70"/>
    </row>
    <row r="630" spans="1:123" s="74" customFormat="1" ht="15" customHeight="1" x14ac:dyDescent="0.2">
      <c r="A630" s="76"/>
      <c r="C630" s="115" t="s">
        <v>40</v>
      </c>
      <c r="D630" s="678" t="s">
        <v>329</v>
      </c>
      <c r="E630" s="678"/>
      <c r="F630" s="678"/>
      <c r="G630" s="678"/>
      <c r="H630" s="678"/>
      <c r="I630" s="678"/>
      <c r="J630" s="677"/>
      <c r="K630" s="677"/>
      <c r="L630" s="677"/>
      <c r="M630" s="677"/>
      <c r="N630" s="676"/>
      <c r="O630" s="676"/>
      <c r="P630" s="676"/>
      <c r="Q630" s="676"/>
      <c r="R630" s="676"/>
      <c r="S630" s="676"/>
      <c r="T630" s="676"/>
      <c r="U630" s="676"/>
      <c r="V630" s="676"/>
      <c r="W630" s="676"/>
      <c r="X630" s="676"/>
      <c r="Y630" s="676"/>
      <c r="Z630" s="676"/>
      <c r="AA630" s="676"/>
      <c r="AB630" s="676"/>
      <c r="AC630" s="676"/>
      <c r="AD630" s="676"/>
      <c r="AF630" s="70"/>
      <c r="AG630" s="186">
        <f t="shared" si="142"/>
        <v>17</v>
      </c>
      <c r="AH630" s="186">
        <f t="shared" si="143"/>
        <v>0</v>
      </c>
      <c r="AI630" s="186">
        <f t="shared" si="144"/>
        <v>0</v>
      </c>
      <c r="AJ630" s="305">
        <f t="shared" si="145"/>
        <v>0</v>
      </c>
      <c r="AK630" s="186">
        <f t="shared" si="146"/>
        <v>0</v>
      </c>
      <c r="AL630" s="305">
        <f t="shared" si="147"/>
        <v>0</v>
      </c>
      <c r="AM630" s="186">
        <f t="shared" si="148"/>
        <v>0</v>
      </c>
      <c r="AN630" s="186">
        <f t="shared" si="149"/>
        <v>0</v>
      </c>
      <c r="AO630" s="186">
        <f t="shared" si="150"/>
        <v>0</v>
      </c>
      <c r="AP630" s="186">
        <f t="shared" si="151"/>
        <v>0</v>
      </c>
      <c r="AQ630" s="186">
        <f t="shared" si="152"/>
        <v>0</v>
      </c>
      <c r="AR630" s="186">
        <f t="shared" si="159"/>
        <v>0</v>
      </c>
      <c r="AS630" s="186">
        <f t="shared" si="140"/>
        <v>0</v>
      </c>
      <c r="AT630" s="186">
        <f t="shared" si="153"/>
        <v>0</v>
      </c>
      <c r="AU630" s="186">
        <f t="shared" si="154"/>
        <v>0</v>
      </c>
      <c r="AV630" s="186">
        <f t="shared" si="155"/>
        <v>0</v>
      </c>
      <c r="AW630" s="433">
        <f t="shared" si="156"/>
        <v>0</v>
      </c>
      <c r="AX630" s="186">
        <f t="shared" si="157"/>
        <v>0</v>
      </c>
      <c r="AY630" s="186">
        <f t="shared" si="141"/>
        <v>0</v>
      </c>
      <c r="AZ630" s="186">
        <f t="shared" si="158"/>
        <v>0</v>
      </c>
      <c r="CN630" s="70"/>
      <c r="DS630" s="70"/>
    </row>
    <row r="631" spans="1:123" s="74" customFormat="1" ht="15" customHeight="1" x14ac:dyDescent="0.2">
      <c r="A631" s="76"/>
      <c r="C631" s="115" t="s">
        <v>38</v>
      </c>
      <c r="D631" s="678" t="s">
        <v>330</v>
      </c>
      <c r="E631" s="678"/>
      <c r="F631" s="678"/>
      <c r="G631" s="678"/>
      <c r="H631" s="678"/>
      <c r="I631" s="678"/>
      <c r="J631" s="677"/>
      <c r="K631" s="677"/>
      <c r="L631" s="677"/>
      <c r="M631" s="677"/>
      <c r="N631" s="676"/>
      <c r="O631" s="676"/>
      <c r="P631" s="676"/>
      <c r="Q631" s="676"/>
      <c r="R631" s="676"/>
      <c r="S631" s="676"/>
      <c r="T631" s="676"/>
      <c r="U631" s="676"/>
      <c r="V631" s="676"/>
      <c r="W631" s="676"/>
      <c r="X631" s="676"/>
      <c r="Y631" s="676"/>
      <c r="Z631" s="676"/>
      <c r="AA631" s="676"/>
      <c r="AB631" s="676"/>
      <c r="AC631" s="676"/>
      <c r="AD631" s="676"/>
      <c r="AF631" s="70"/>
      <c r="AG631" s="186">
        <f t="shared" si="142"/>
        <v>17</v>
      </c>
      <c r="AH631" s="186">
        <f t="shared" si="143"/>
        <v>0</v>
      </c>
      <c r="AI631" s="186">
        <f t="shared" si="144"/>
        <v>0</v>
      </c>
      <c r="AJ631" s="305">
        <f t="shared" si="145"/>
        <v>0</v>
      </c>
      <c r="AK631" s="186">
        <f t="shared" si="146"/>
        <v>0</v>
      </c>
      <c r="AL631" s="305">
        <f t="shared" si="147"/>
        <v>0</v>
      </c>
      <c r="AM631" s="186">
        <f t="shared" si="148"/>
        <v>0</v>
      </c>
      <c r="AN631" s="186">
        <f t="shared" si="149"/>
        <v>0</v>
      </c>
      <c r="AO631" s="186">
        <f t="shared" si="150"/>
        <v>0</v>
      </c>
      <c r="AP631" s="186">
        <f t="shared" si="151"/>
        <v>0</v>
      </c>
      <c r="AQ631" s="186">
        <f t="shared" si="152"/>
        <v>0</v>
      </c>
      <c r="AR631" s="186">
        <f t="shared" si="159"/>
        <v>0</v>
      </c>
      <c r="AS631" s="186">
        <f t="shared" si="140"/>
        <v>0</v>
      </c>
      <c r="AT631" s="186">
        <f t="shared" si="153"/>
        <v>0</v>
      </c>
      <c r="AU631" s="186">
        <f t="shared" si="154"/>
        <v>0</v>
      </c>
      <c r="AV631" s="186">
        <f t="shared" si="155"/>
        <v>0</v>
      </c>
      <c r="AW631" s="433">
        <f t="shared" si="156"/>
        <v>0</v>
      </c>
      <c r="AX631" s="186">
        <f t="shared" si="157"/>
        <v>0</v>
      </c>
      <c r="AY631" s="186">
        <f t="shared" si="141"/>
        <v>0</v>
      </c>
      <c r="AZ631" s="186">
        <f t="shared" si="158"/>
        <v>0</v>
      </c>
      <c r="CN631" s="70"/>
      <c r="DS631" s="70"/>
    </row>
    <row r="632" spans="1:123" s="74" customFormat="1" ht="24" customHeight="1" x14ac:dyDescent="0.2">
      <c r="A632" s="76"/>
      <c r="C632" s="115" t="s">
        <v>39</v>
      </c>
      <c r="D632" s="678" t="s">
        <v>331</v>
      </c>
      <c r="E632" s="678"/>
      <c r="F632" s="678"/>
      <c r="G632" s="678"/>
      <c r="H632" s="678"/>
      <c r="I632" s="678"/>
      <c r="J632" s="677"/>
      <c r="K632" s="677"/>
      <c r="L632" s="677"/>
      <c r="M632" s="677"/>
      <c r="N632" s="676"/>
      <c r="O632" s="676"/>
      <c r="P632" s="676"/>
      <c r="Q632" s="676"/>
      <c r="R632" s="676"/>
      <c r="S632" s="676"/>
      <c r="T632" s="676"/>
      <c r="U632" s="676"/>
      <c r="V632" s="676"/>
      <c r="W632" s="676"/>
      <c r="X632" s="676"/>
      <c r="Y632" s="676"/>
      <c r="Z632" s="676"/>
      <c r="AA632" s="676"/>
      <c r="AB632" s="676"/>
      <c r="AC632" s="676"/>
      <c r="AD632" s="676"/>
      <c r="AF632" s="70"/>
      <c r="AG632" s="186">
        <f t="shared" si="142"/>
        <v>17</v>
      </c>
      <c r="AH632" s="186">
        <f t="shared" si="143"/>
        <v>0</v>
      </c>
      <c r="AI632" s="186">
        <f t="shared" si="144"/>
        <v>0</v>
      </c>
      <c r="AJ632" s="305">
        <f t="shared" si="145"/>
        <v>0</v>
      </c>
      <c r="AK632" s="186">
        <f t="shared" si="146"/>
        <v>0</v>
      </c>
      <c r="AL632" s="305">
        <f t="shared" si="147"/>
        <v>0</v>
      </c>
      <c r="AM632" s="186">
        <f t="shared" si="148"/>
        <v>0</v>
      </c>
      <c r="AN632" s="186">
        <f t="shared" si="149"/>
        <v>0</v>
      </c>
      <c r="AO632" s="186">
        <f t="shared" si="150"/>
        <v>0</v>
      </c>
      <c r="AP632" s="186">
        <f t="shared" si="151"/>
        <v>0</v>
      </c>
      <c r="AQ632" s="186">
        <f t="shared" si="152"/>
        <v>0</v>
      </c>
      <c r="AR632" s="186">
        <f t="shared" si="159"/>
        <v>0</v>
      </c>
      <c r="AS632" s="186">
        <f t="shared" si="140"/>
        <v>0</v>
      </c>
      <c r="AT632" s="186">
        <f t="shared" si="153"/>
        <v>0</v>
      </c>
      <c r="AU632" s="186">
        <f t="shared" si="154"/>
        <v>0</v>
      </c>
      <c r="AV632" s="186">
        <f t="shared" si="155"/>
        <v>0</v>
      </c>
      <c r="AW632" s="433">
        <f t="shared" si="156"/>
        <v>0</v>
      </c>
      <c r="AX632" s="186">
        <f t="shared" si="157"/>
        <v>0</v>
      </c>
      <c r="AY632" s="186">
        <f t="shared" si="141"/>
        <v>0</v>
      </c>
      <c r="AZ632" s="186">
        <f t="shared" si="158"/>
        <v>0</v>
      </c>
      <c r="CN632" s="70"/>
      <c r="DS632" s="70"/>
    </row>
    <row r="633" spans="1:123" s="74" customFormat="1" ht="15" customHeight="1" x14ac:dyDescent="0.2">
      <c r="A633" s="76"/>
      <c r="C633" s="115" t="s">
        <v>41</v>
      </c>
      <c r="D633" s="678" t="s">
        <v>281</v>
      </c>
      <c r="E633" s="678"/>
      <c r="F633" s="678"/>
      <c r="G633" s="678"/>
      <c r="H633" s="678"/>
      <c r="I633" s="678"/>
      <c r="J633" s="677"/>
      <c r="K633" s="677"/>
      <c r="L633" s="677"/>
      <c r="M633" s="677"/>
      <c r="N633" s="676"/>
      <c r="O633" s="676"/>
      <c r="P633" s="676"/>
      <c r="Q633" s="676"/>
      <c r="R633" s="676"/>
      <c r="S633" s="676"/>
      <c r="T633" s="676"/>
      <c r="U633" s="676"/>
      <c r="V633" s="676"/>
      <c r="W633" s="676"/>
      <c r="X633" s="676"/>
      <c r="Y633" s="676"/>
      <c r="Z633" s="676"/>
      <c r="AA633" s="676"/>
      <c r="AB633" s="676"/>
      <c r="AC633" s="676"/>
      <c r="AD633" s="676"/>
      <c r="AF633" s="70"/>
      <c r="AG633" s="186"/>
      <c r="AH633" s="90">
        <f>SUM(AH620:AH632)</f>
        <v>0</v>
      </c>
      <c r="AI633" s="90"/>
      <c r="AJ633" s="90"/>
      <c r="AK633" s="90"/>
      <c r="AL633" s="90">
        <f>SUM(AL620:AL632)</f>
        <v>0</v>
      </c>
      <c r="AM633" s="90"/>
      <c r="AN633" s="90"/>
      <c r="AO633" s="90">
        <f>SUM(AO620:AO632)</f>
        <v>0</v>
      </c>
      <c r="AP633" s="90"/>
      <c r="AQ633" s="90"/>
      <c r="AR633" s="357">
        <f t="shared" ref="AR633:AS633" si="160">SUM(AR620:AR632)</f>
        <v>0</v>
      </c>
      <c r="AS633" s="357">
        <f t="shared" si="160"/>
        <v>0</v>
      </c>
      <c r="AT633" s="90"/>
      <c r="AU633" s="90"/>
      <c r="AV633" s="90"/>
      <c r="AW633" s="90"/>
      <c r="AX633" s="357">
        <f t="shared" ref="AX633:AY633" si="161">SUM(AX620:AX632)</f>
        <v>0</v>
      </c>
      <c r="AY633" s="357">
        <f t="shared" si="161"/>
        <v>0</v>
      </c>
      <c r="AZ633" s="186">
        <f>SUM(AZ620:AZ632)</f>
        <v>0</v>
      </c>
      <c r="CN633" s="70"/>
      <c r="DS633" s="70"/>
    </row>
    <row r="634" spans="1:123" s="74" customFormat="1" ht="15" customHeight="1" x14ac:dyDescent="0.2">
      <c r="A634" s="76"/>
      <c r="L634" s="116"/>
      <c r="M634" s="99" t="s">
        <v>84</v>
      </c>
      <c r="N634" s="894">
        <f>IF(AND(SUM(N620:Q633)=0,COUNTIF(N620:Q633,"NS")&gt;0),"NS",SUM(N620:Q633))</f>
        <v>0</v>
      </c>
      <c r="O634" s="894"/>
      <c r="P634" s="894"/>
      <c r="Q634" s="894"/>
      <c r="R634" s="894">
        <f>IF(AND(SUM(R620:U633)=0,COUNTIF(R620:U633,"NS")&gt;0),"NS",SUM(R620:U633))</f>
        <v>0</v>
      </c>
      <c r="S634" s="894"/>
      <c r="T634" s="894"/>
      <c r="U634" s="894"/>
      <c r="V634" s="693">
        <f>IF(AND(SUM(V620:X633)=0,COUNTIF(V620:X633,"NS")&gt;0),"NS",SUM(V620:X633))</f>
        <v>0</v>
      </c>
      <c r="W634" s="693"/>
      <c r="X634" s="693"/>
      <c r="Y634" s="693">
        <f t="shared" ref="Y634" si="162">IF(AND(SUM(Y620:AA633)=0,COUNTIF(Y620:AA633,"NS")&gt;0),"NS",SUM(Y620:AA633))</f>
        <v>0</v>
      </c>
      <c r="Z634" s="693"/>
      <c r="AA634" s="693"/>
      <c r="AB634" s="693">
        <f t="shared" ref="AB634" si="163">IF(AND(SUM(AB620:AD633)=0,COUNTIF(AB620:AD633,"NS")&gt;0),"NS",SUM(AB620:AD633))</f>
        <v>0</v>
      </c>
      <c r="AC634" s="693"/>
      <c r="AD634" s="693"/>
      <c r="AF634" s="70"/>
      <c r="CN634" s="70"/>
      <c r="DS634" s="70"/>
    </row>
    <row r="635" spans="1:123" s="74" customFormat="1" ht="27" customHeight="1" x14ac:dyDescent="0.2">
      <c r="A635" s="76"/>
      <c r="B635" s="1127" t="str">
        <f>IF(AND(AL633=0,AO633=0),"",IF(AND(AL633&lt;&gt;0,AO633=0),"Error: Verificar sumas por fila.",IF(AND(AL633=0,AO633&lt;&gt;0),"Error: Las Acciones de capacitación concluidas, por fila, deben ser iguales o menores a las Acciones impartidas.","Error: Verificar sumas por fila. A demás, las acciones de capacitación concluidas por fila deben ser iguales o menores a las impartidas.")))</f>
        <v/>
      </c>
      <c r="C635" s="1127"/>
      <c r="D635" s="1127"/>
      <c r="E635" s="1127"/>
      <c r="F635" s="1127"/>
      <c r="G635" s="1127"/>
      <c r="H635" s="1127"/>
      <c r="I635" s="1127"/>
      <c r="J635" s="1127"/>
      <c r="K635" s="1127"/>
      <c r="L635" s="1127"/>
      <c r="M635" s="1127"/>
      <c r="N635" s="1127"/>
      <c r="O635" s="1127"/>
      <c r="P635" s="1127"/>
      <c r="Q635" s="1127"/>
      <c r="R635" s="1127"/>
      <c r="S635" s="1127"/>
      <c r="T635" s="1127"/>
      <c r="U635" s="1127"/>
      <c r="V635" s="1127"/>
      <c r="W635" s="1127"/>
      <c r="X635" s="1127"/>
      <c r="Y635" s="1127"/>
      <c r="Z635" s="1127"/>
      <c r="AA635" s="1127"/>
      <c r="AB635" s="1127"/>
      <c r="AC635" s="1127"/>
      <c r="AD635" s="1127"/>
      <c r="AF635" s="70"/>
      <c r="CN635" s="70"/>
      <c r="DS635" s="70"/>
    </row>
    <row r="636" spans="1:123" s="74" customFormat="1" ht="28.5" customHeight="1" x14ac:dyDescent="0.2">
      <c r="A636" s="76"/>
      <c r="B636" s="479" t="str">
        <f>IF(AND(AR633=0,AS633=0),"",IF(AND(AR633&lt;&gt;0,AS633=0),"Error: Las Acciones de capacitación impartidas por fila deben ser iguales o menores al total de acciones impartidas de la P19.",IF(AND(AR633=0,AS633&lt;&gt;0),"Error: Las Acciones de capacitación impartidas y concluidas por fila deben ser iguales o menores al total de las acciones impartidas y concluidas de la P19.","Error: Tanto las acciones impartidas como las acciones impartidas y concluidas por fila deben ser iguales o menores al total registrado en la P19 respectivamente.")))</f>
        <v/>
      </c>
      <c r="C636" s="479"/>
      <c r="D636" s="479"/>
      <c r="E636" s="479"/>
      <c r="F636" s="479"/>
      <c r="G636" s="479"/>
      <c r="H636" s="479"/>
      <c r="I636" s="479"/>
      <c r="J636" s="479"/>
      <c r="K636" s="479"/>
      <c r="L636" s="479"/>
      <c r="M636" s="479"/>
      <c r="N636" s="479"/>
      <c r="O636" s="479"/>
      <c r="P636" s="479"/>
      <c r="Q636" s="479"/>
      <c r="R636" s="479"/>
      <c r="S636" s="479"/>
      <c r="T636" s="479"/>
      <c r="U636" s="479"/>
      <c r="V636" s="479"/>
      <c r="W636" s="479"/>
      <c r="X636" s="479"/>
      <c r="Y636" s="479"/>
      <c r="Z636" s="479"/>
      <c r="AA636" s="479"/>
      <c r="AB636" s="479"/>
      <c r="AC636" s="479"/>
      <c r="AD636" s="479"/>
      <c r="AF636" s="70"/>
      <c r="CN636" s="70"/>
      <c r="DS636" s="70"/>
    </row>
    <row r="637" spans="1:123" s="74" customFormat="1" ht="30.75" customHeight="1" thickBot="1" x14ac:dyDescent="0.25">
      <c r="A637" s="76"/>
      <c r="B637" s="479" t="str">
        <f>IF(AND(AX633=0,AY633=0),"",IF(AND(AX633&lt;&gt;0,AY633=0),"Error: Los hombres por fila deben ser iguales o menores al total de la P19.",IF(AND(AX633=0,AY633&lt;&gt;0),"Error: Las mujeres por fila deben ser iguales o menores al total de la P19.","Error: Tanto los hombres como las mujeres por fila deben ser iguales o menores al total de la P19.")))</f>
        <v/>
      </c>
      <c r="C637" s="479"/>
      <c r="D637" s="479"/>
      <c r="E637" s="479"/>
      <c r="F637" s="479"/>
      <c r="G637" s="479"/>
      <c r="H637" s="479"/>
      <c r="I637" s="479"/>
      <c r="J637" s="479"/>
      <c r="K637" s="479"/>
      <c r="L637" s="479"/>
      <c r="M637" s="479"/>
      <c r="N637" s="479"/>
      <c r="O637" s="479"/>
      <c r="P637" s="479"/>
      <c r="Q637" s="479" t="str">
        <f>IF(AZ633=0,"","Error: Si no se concluiyò ninguna acciòn de capacitaciòn en algùn tema no debe registrar personal")</f>
        <v/>
      </c>
      <c r="R637" s="479"/>
      <c r="S637" s="479"/>
      <c r="T637" s="479"/>
      <c r="U637" s="479"/>
      <c r="V637" s="479"/>
      <c r="W637" s="479"/>
      <c r="X637" s="479"/>
      <c r="Y637" s="479"/>
      <c r="Z637" s="479"/>
      <c r="AA637" s="479"/>
      <c r="AB637" s="479"/>
      <c r="AC637" s="479"/>
      <c r="AD637" s="479"/>
      <c r="AF637" s="70"/>
      <c r="CN637" s="70"/>
      <c r="DS637" s="70"/>
    </row>
    <row r="638" spans="1:123" s="74" customFormat="1" ht="15" customHeight="1" thickBot="1" x14ac:dyDescent="0.25">
      <c r="A638" s="76"/>
      <c r="B638" s="700" t="s">
        <v>1814</v>
      </c>
      <c r="C638" s="701"/>
      <c r="D638" s="701"/>
      <c r="E638" s="701"/>
      <c r="F638" s="701"/>
      <c r="G638" s="701"/>
      <c r="H638" s="701"/>
      <c r="I638" s="701"/>
      <c r="J638" s="701"/>
      <c r="K638" s="701"/>
      <c r="L638" s="701"/>
      <c r="M638" s="701"/>
      <c r="N638" s="701"/>
      <c r="O638" s="701"/>
      <c r="P638" s="701"/>
      <c r="Q638" s="701"/>
      <c r="R638" s="701"/>
      <c r="S638" s="701"/>
      <c r="T638" s="701"/>
      <c r="U638" s="701"/>
      <c r="V638" s="701"/>
      <c r="W638" s="701"/>
      <c r="X638" s="701"/>
      <c r="Y638" s="701"/>
      <c r="Z638" s="701"/>
      <c r="AA638" s="701"/>
      <c r="AB638" s="701"/>
      <c r="AC638" s="701"/>
      <c r="AD638" s="702"/>
      <c r="AF638" s="70"/>
      <c r="CN638" s="70"/>
      <c r="DS638" s="70"/>
    </row>
    <row r="639" spans="1:123" s="74" customFormat="1" ht="15" customHeight="1" x14ac:dyDescent="0.2">
      <c r="A639" s="76"/>
      <c r="B639" s="886" t="s">
        <v>23</v>
      </c>
      <c r="C639" s="887"/>
      <c r="D639" s="887"/>
      <c r="E639" s="887"/>
      <c r="F639" s="887"/>
      <c r="G639" s="887"/>
      <c r="H639" s="887"/>
      <c r="I639" s="887"/>
      <c r="J639" s="887"/>
      <c r="K639" s="887"/>
      <c r="L639" s="887"/>
      <c r="M639" s="887"/>
      <c r="N639" s="887"/>
      <c r="O639" s="887"/>
      <c r="P639" s="887"/>
      <c r="Q639" s="887"/>
      <c r="R639" s="887"/>
      <c r="S639" s="887"/>
      <c r="T639" s="887"/>
      <c r="U639" s="887"/>
      <c r="V639" s="887"/>
      <c r="W639" s="887"/>
      <c r="X639" s="887"/>
      <c r="Y639" s="887"/>
      <c r="Z639" s="887"/>
      <c r="AA639" s="887"/>
      <c r="AB639" s="887"/>
      <c r="AC639" s="887"/>
      <c r="AD639" s="888"/>
      <c r="AF639" s="70"/>
      <c r="CN639" s="70"/>
      <c r="DS639" s="70"/>
    </row>
    <row r="640" spans="1:123" s="74" customFormat="1" ht="36" customHeight="1" x14ac:dyDescent="0.2">
      <c r="A640" s="76"/>
      <c r="B640" s="117"/>
      <c r="C640" s="648" t="s">
        <v>1818</v>
      </c>
      <c r="D640" s="696"/>
      <c r="E640" s="696"/>
      <c r="F640" s="696"/>
      <c r="G640" s="696"/>
      <c r="H640" s="696"/>
      <c r="I640" s="696"/>
      <c r="J640" s="696"/>
      <c r="K640" s="696"/>
      <c r="L640" s="696"/>
      <c r="M640" s="696"/>
      <c r="N640" s="696"/>
      <c r="O640" s="696"/>
      <c r="P640" s="696"/>
      <c r="Q640" s="696"/>
      <c r="R640" s="696"/>
      <c r="S640" s="696"/>
      <c r="T640" s="696"/>
      <c r="U640" s="696"/>
      <c r="V640" s="696"/>
      <c r="W640" s="696"/>
      <c r="X640" s="696"/>
      <c r="Y640" s="696"/>
      <c r="Z640" s="696"/>
      <c r="AA640" s="696"/>
      <c r="AB640" s="696"/>
      <c r="AC640" s="696"/>
      <c r="AD640" s="766"/>
      <c r="AF640" s="70"/>
      <c r="CN640" s="70"/>
      <c r="DS640" s="70"/>
    </row>
    <row r="641" spans="1:123" s="74" customFormat="1" ht="15" customHeight="1" x14ac:dyDescent="0.2">
      <c r="A641" s="76"/>
      <c r="B641" s="117"/>
      <c r="C641" s="679" t="s">
        <v>2028</v>
      </c>
      <c r="D641" s="680"/>
      <c r="E641" s="680"/>
      <c r="F641" s="680"/>
      <c r="G641" s="680"/>
      <c r="H641" s="680"/>
      <c r="I641" s="680"/>
      <c r="J641" s="680"/>
      <c r="K641" s="680"/>
      <c r="L641" s="680"/>
      <c r="M641" s="680"/>
      <c r="N641" s="680"/>
      <c r="O641" s="680"/>
      <c r="P641" s="680"/>
      <c r="Q641" s="680"/>
      <c r="R641" s="680"/>
      <c r="S641" s="680"/>
      <c r="T641" s="680"/>
      <c r="U641" s="680"/>
      <c r="V641" s="680"/>
      <c r="W641" s="680"/>
      <c r="X641" s="680"/>
      <c r="Y641" s="680"/>
      <c r="Z641" s="680"/>
      <c r="AA641" s="680"/>
      <c r="AB641" s="680"/>
      <c r="AC641" s="680"/>
      <c r="AD641" s="681"/>
      <c r="AF641" s="70"/>
      <c r="CN641" s="70"/>
      <c r="DS641" s="70"/>
    </row>
    <row r="642" spans="1:123" s="74" customFormat="1" ht="15" customHeight="1" x14ac:dyDescent="0.2">
      <c r="A642" s="76"/>
      <c r="B642" s="812" t="s">
        <v>1400</v>
      </c>
      <c r="C642" s="813"/>
      <c r="D642" s="813"/>
      <c r="E642" s="813"/>
      <c r="F642" s="813"/>
      <c r="G642" s="813"/>
      <c r="H642" s="813"/>
      <c r="I642" s="813"/>
      <c r="J642" s="813"/>
      <c r="K642" s="813"/>
      <c r="L642" s="813"/>
      <c r="M642" s="813"/>
      <c r="N642" s="813"/>
      <c r="O642" s="813"/>
      <c r="P642" s="813"/>
      <c r="Q642" s="813"/>
      <c r="R642" s="813"/>
      <c r="S642" s="813"/>
      <c r="T642" s="813"/>
      <c r="U642" s="813"/>
      <c r="V642" s="813"/>
      <c r="W642" s="813"/>
      <c r="X642" s="813"/>
      <c r="Y642" s="813"/>
      <c r="Z642" s="813"/>
      <c r="AA642" s="813"/>
      <c r="AB642" s="813"/>
      <c r="AC642" s="813"/>
      <c r="AD642" s="889"/>
      <c r="AF642" s="70"/>
      <c r="CN642" s="70"/>
      <c r="DS642" s="70"/>
    </row>
    <row r="643" spans="1:123" s="74" customFormat="1" ht="24" customHeight="1" x14ac:dyDescent="0.2">
      <c r="A643" s="76"/>
      <c r="B643" s="77"/>
      <c r="C643" s="648" t="s">
        <v>1567</v>
      </c>
      <c r="D643" s="696"/>
      <c r="E643" s="696"/>
      <c r="F643" s="696"/>
      <c r="G643" s="696"/>
      <c r="H643" s="696"/>
      <c r="I643" s="696"/>
      <c r="J643" s="696"/>
      <c r="K643" s="696"/>
      <c r="L643" s="696"/>
      <c r="M643" s="696"/>
      <c r="N643" s="696"/>
      <c r="O643" s="696"/>
      <c r="P643" s="696"/>
      <c r="Q643" s="696"/>
      <c r="R643" s="696"/>
      <c r="S643" s="696"/>
      <c r="T643" s="696"/>
      <c r="U643" s="696"/>
      <c r="V643" s="696"/>
      <c r="W643" s="696"/>
      <c r="X643" s="696"/>
      <c r="Y643" s="696"/>
      <c r="Z643" s="696"/>
      <c r="AA643" s="696"/>
      <c r="AB643" s="696"/>
      <c r="AC643" s="696"/>
      <c r="AD643" s="766"/>
      <c r="AF643" s="70"/>
      <c r="CN643" s="70"/>
      <c r="DS643" s="70"/>
    </row>
    <row r="644" spans="1:123" s="74" customFormat="1" ht="36.75" customHeight="1" x14ac:dyDescent="0.2">
      <c r="A644" s="76"/>
      <c r="B644" s="77"/>
      <c r="C644" s="648" t="s">
        <v>1568</v>
      </c>
      <c r="D644" s="696"/>
      <c r="E644" s="696"/>
      <c r="F644" s="696"/>
      <c r="G644" s="696"/>
      <c r="H644" s="696"/>
      <c r="I644" s="696"/>
      <c r="J644" s="696"/>
      <c r="K644" s="696"/>
      <c r="L644" s="696"/>
      <c r="M644" s="696"/>
      <c r="N644" s="696"/>
      <c r="O644" s="696"/>
      <c r="P644" s="696"/>
      <c r="Q644" s="696"/>
      <c r="R644" s="696"/>
      <c r="S644" s="696"/>
      <c r="T644" s="696"/>
      <c r="U644" s="696"/>
      <c r="V644" s="696"/>
      <c r="W644" s="696"/>
      <c r="X644" s="696"/>
      <c r="Y644" s="696"/>
      <c r="Z644" s="696"/>
      <c r="AA644" s="696"/>
      <c r="AB644" s="696"/>
      <c r="AC644" s="696"/>
      <c r="AD644" s="766"/>
      <c r="AF644" s="70"/>
      <c r="CN644" s="70"/>
      <c r="DS644" s="70"/>
    </row>
    <row r="645" spans="1:123" s="74" customFormat="1" ht="36" customHeight="1" x14ac:dyDescent="0.2">
      <c r="A645" s="76"/>
      <c r="B645" s="118"/>
      <c r="C645" s="775" t="s">
        <v>1861</v>
      </c>
      <c r="D645" s="776"/>
      <c r="E645" s="776"/>
      <c r="F645" s="776"/>
      <c r="G645" s="776"/>
      <c r="H645" s="776"/>
      <c r="I645" s="776"/>
      <c r="J645" s="776"/>
      <c r="K645" s="776"/>
      <c r="L645" s="776"/>
      <c r="M645" s="776"/>
      <c r="N645" s="776"/>
      <c r="O645" s="776"/>
      <c r="P645" s="776"/>
      <c r="Q645" s="776"/>
      <c r="R645" s="776"/>
      <c r="S645" s="776"/>
      <c r="T645" s="776"/>
      <c r="U645" s="776"/>
      <c r="V645" s="776"/>
      <c r="W645" s="776"/>
      <c r="X645" s="776"/>
      <c r="Y645" s="776"/>
      <c r="Z645" s="776"/>
      <c r="AA645" s="776"/>
      <c r="AB645" s="776"/>
      <c r="AC645" s="776"/>
      <c r="AD645" s="777"/>
      <c r="AF645" s="70"/>
      <c r="CN645" s="70"/>
      <c r="DS645" s="70"/>
    </row>
    <row r="646" spans="1:123" s="74" customFormat="1" ht="15" customHeight="1" x14ac:dyDescent="0.2">
      <c r="A646" s="76"/>
      <c r="AF646" s="70"/>
      <c r="CN646" s="70"/>
      <c r="DS646" s="70"/>
    </row>
    <row r="647" spans="1:123" s="74" customFormat="1" ht="24" customHeight="1" x14ac:dyDescent="0.2">
      <c r="A647" s="36" t="s">
        <v>198</v>
      </c>
      <c r="B647" s="636" t="s">
        <v>1125</v>
      </c>
      <c r="C647" s="636"/>
      <c r="D647" s="636"/>
      <c r="E647" s="636"/>
      <c r="F647" s="636"/>
      <c r="G647" s="636"/>
      <c r="H647" s="636"/>
      <c r="I647" s="636"/>
      <c r="J647" s="636"/>
      <c r="K647" s="636"/>
      <c r="L647" s="636"/>
      <c r="M647" s="636"/>
      <c r="N647" s="636"/>
      <c r="O647" s="636"/>
      <c r="P647" s="636"/>
      <c r="Q647" s="636"/>
      <c r="R647" s="636"/>
      <c r="S647" s="636"/>
      <c r="T647" s="636"/>
      <c r="U647" s="636"/>
      <c r="V647" s="636"/>
      <c r="W647" s="636"/>
      <c r="X647" s="636"/>
      <c r="Y647" s="636"/>
      <c r="Z647" s="636"/>
      <c r="AA647" s="636"/>
      <c r="AB647" s="636"/>
      <c r="AC647" s="636"/>
      <c r="AD647" s="636"/>
      <c r="AF647" s="70"/>
      <c r="AG647" s="74" t="s">
        <v>2032</v>
      </c>
      <c r="AH647" s="74" t="s">
        <v>2115</v>
      </c>
      <c r="AI647" s="74" t="s">
        <v>2116</v>
      </c>
      <c r="CN647" s="70"/>
      <c r="DS647" s="70"/>
    </row>
    <row r="648" spans="1:123" s="74" customFormat="1" ht="15" customHeight="1" x14ac:dyDescent="0.2">
      <c r="A648" s="68"/>
      <c r="B648" s="69"/>
      <c r="C648" s="674" t="s">
        <v>1124</v>
      </c>
      <c r="D648" s="674"/>
      <c r="E648" s="674"/>
      <c r="F648" s="674"/>
      <c r="G648" s="674"/>
      <c r="H648" s="674"/>
      <c r="I648" s="674"/>
      <c r="J648" s="674"/>
      <c r="K648" s="674"/>
      <c r="L648" s="674"/>
      <c r="M648" s="674"/>
      <c r="N648" s="674"/>
      <c r="O648" s="674"/>
      <c r="P648" s="674"/>
      <c r="Q648" s="674"/>
      <c r="R648" s="674"/>
      <c r="S648" s="674"/>
      <c r="T648" s="674"/>
      <c r="U648" s="674"/>
      <c r="V648" s="674"/>
      <c r="W648" s="674"/>
      <c r="X648" s="674"/>
      <c r="Y648" s="674"/>
      <c r="Z648" s="674"/>
      <c r="AA648" s="674"/>
      <c r="AB648" s="674"/>
      <c r="AC648" s="674"/>
      <c r="AD648" s="674"/>
      <c r="AF648" s="70"/>
      <c r="AG648" s="74">
        <f>COUNTBLANK(C651:F655)</f>
        <v>20</v>
      </c>
      <c r="AH648" s="74">
        <v>20</v>
      </c>
      <c r="AI648" s="74">
        <v>17</v>
      </c>
      <c r="CN648" s="70"/>
      <c r="DS648" s="70"/>
    </row>
    <row r="649" spans="1:123" s="74" customFormat="1" ht="24" customHeight="1" x14ac:dyDescent="0.2">
      <c r="A649" s="76"/>
      <c r="C649" s="620" t="s">
        <v>1729</v>
      </c>
      <c r="D649" s="620"/>
      <c r="E649" s="620"/>
      <c r="F649" s="620"/>
      <c r="G649" s="620"/>
      <c r="H649" s="620"/>
      <c r="I649" s="620"/>
      <c r="J649" s="620"/>
      <c r="K649" s="620"/>
      <c r="L649" s="620"/>
      <c r="M649" s="620"/>
      <c r="N649" s="620"/>
      <c r="O649" s="620"/>
      <c r="P649" s="620"/>
      <c r="Q649" s="620"/>
      <c r="R649" s="620"/>
      <c r="S649" s="620"/>
      <c r="T649" s="620"/>
      <c r="U649" s="620"/>
      <c r="V649" s="620"/>
      <c r="W649" s="620"/>
      <c r="X649" s="620"/>
      <c r="Y649" s="620"/>
      <c r="Z649" s="620"/>
      <c r="AA649" s="620"/>
      <c r="AB649" s="620"/>
      <c r="AC649" s="620"/>
      <c r="AD649" s="620"/>
      <c r="AF649" s="70"/>
      <c r="AG649" s="74" t="s">
        <v>2035</v>
      </c>
      <c r="AI649" s="74">
        <f>IF(OR($AG$648=$AH$648,$AG$648=$AI$648),0,1)</f>
        <v>0</v>
      </c>
      <c r="CN649" s="70"/>
      <c r="DS649" s="70"/>
    </row>
    <row r="650" spans="1:123" s="74" customFormat="1" ht="15" customHeight="1" thickBot="1" x14ac:dyDescent="0.3">
      <c r="A650" s="76"/>
      <c r="C650" s="119"/>
      <c r="D650" s="119"/>
      <c r="E650" s="119"/>
      <c r="F650" s="119"/>
      <c r="G650" s="119"/>
      <c r="H650" s="119"/>
      <c r="I650" s="119"/>
      <c r="J650" s="119"/>
      <c r="K650" s="119"/>
      <c r="L650" s="119"/>
      <c r="M650" s="119"/>
      <c r="N650" s="119"/>
      <c r="O650" s="119"/>
      <c r="P650" s="119"/>
      <c r="Q650" s="119"/>
      <c r="R650" s="119"/>
      <c r="S650" s="119"/>
      <c r="T650" s="119"/>
      <c r="U650" s="119"/>
      <c r="V650" s="119"/>
      <c r="W650" s="119"/>
      <c r="X650" s="119"/>
      <c r="Y650" s="119"/>
      <c r="Z650" s="119"/>
      <c r="AA650" s="119"/>
      <c r="AB650" s="119"/>
      <c r="AC650" s="119"/>
      <c r="AD650" s="119"/>
      <c r="AF650" s="70"/>
      <c r="AG650" s="261" t="s">
        <v>2120</v>
      </c>
      <c r="AH650" s="261" t="s">
        <v>2077</v>
      </c>
      <c r="CN650" s="70"/>
      <c r="DS650" s="70"/>
    </row>
    <row r="651" spans="1:123" s="74" customFormat="1" ht="15" customHeight="1" thickBot="1" x14ac:dyDescent="0.3">
      <c r="A651" s="76"/>
      <c r="C651" s="890"/>
      <c r="D651" s="891"/>
      <c r="E651" s="891"/>
      <c r="F651" s="892"/>
      <c r="G651" s="120" t="s">
        <v>1005</v>
      </c>
      <c r="AF651" s="70"/>
      <c r="AG651" s="261">
        <f>IF(C651="NS",0,LEN(C651)-LEN(INT(C651))-1)</f>
        <v>-2</v>
      </c>
      <c r="AH651" s="261">
        <f>IF(AG651&lt;3,0,1)</f>
        <v>0</v>
      </c>
      <c r="AJ651" s="74" t="s">
        <v>2117</v>
      </c>
      <c r="AK651" s="74" t="s">
        <v>2118</v>
      </c>
      <c r="AL651" s="74" t="s">
        <v>2077</v>
      </c>
      <c r="AM651" s="74" t="s">
        <v>2119</v>
      </c>
      <c r="CN651" s="70"/>
      <c r="DS651" s="70"/>
    </row>
    <row r="652" spans="1:123" s="74" customFormat="1" ht="15" customHeight="1" thickBot="1" x14ac:dyDescent="0.3">
      <c r="A652" s="76"/>
      <c r="G652" s="113"/>
      <c r="AF652" s="70"/>
      <c r="AG652" s="262"/>
      <c r="AH652" s="262"/>
      <c r="AJ652" s="74">
        <f>C653</f>
        <v>0</v>
      </c>
      <c r="AK652" s="74">
        <f>C655</f>
        <v>0</v>
      </c>
      <c r="AL652" s="74">
        <f>IF(OR(C653&gt;=C655,AND(C653&lt;&gt;0,C655="NS")),0,1)</f>
        <v>0</v>
      </c>
      <c r="AM652" s="74">
        <f>IF(AL652=0,0,IF(C658&lt;&gt;"",0,1))</f>
        <v>0</v>
      </c>
      <c r="CN652" s="70"/>
      <c r="DS652" s="70"/>
    </row>
    <row r="653" spans="1:123" s="74" customFormat="1" ht="15" customHeight="1" thickBot="1" x14ac:dyDescent="0.3">
      <c r="A653" s="76"/>
      <c r="C653" s="890"/>
      <c r="D653" s="891"/>
      <c r="E653" s="891"/>
      <c r="F653" s="892"/>
      <c r="G653" s="120" t="s">
        <v>1006</v>
      </c>
      <c r="AF653" s="70"/>
      <c r="AG653" s="261">
        <f>IF(C653="NS",0,LEN(C653)-LEN(INT(C653))-1)</f>
        <v>-2</v>
      </c>
      <c r="AH653" s="261">
        <f>IF(AG653&lt;3,0,1)</f>
        <v>0</v>
      </c>
      <c r="CN653" s="70"/>
      <c r="DS653" s="70"/>
    </row>
    <row r="654" spans="1:123" s="74" customFormat="1" ht="15" customHeight="1" thickBot="1" x14ac:dyDescent="0.3">
      <c r="A654" s="76"/>
      <c r="AF654" s="70"/>
      <c r="AG654" s="262"/>
      <c r="AH654" s="262"/>
      <c r="CN654" s="70"/>
      <c r="DS654" s="70"/>
    </row>
    <row r="655" spans="1:123" s="74" customFormat="1" ht="15" customHeight="1" thickBot="1" x14ac:dyDescent="0.3">
      <c r="A655" s="76"/>
      <c r="C655" s="890"/>
      <c r="D655" s="891"/>
      <c r="E655" s="891"/>
      <c r="F655" s="892"/>
      <c r="G655" s="120" t="s">
        <v>1007</v>
      </c>
      <c r="AF655" s="70"/>
      <c r="AG655" s="261">
        <f>IF(C655="NS",0,LEN(C655)-LEN(INT(C655))-1)</f>
        <v>-2</v>
      </c>
      <c r="AH655" s="261">
        <f>IF(AG655&lt;3,0,1)</f>
        <v>0</v>
      </c>
      <c r="CN655" s="70"/>
      <c r="DS655" s="70"/>
    </row>
    <row r="656" spans="1:123" s="74" customFormat="1" ht="15" customHeight="1" x14ac:dyDescent="0.25">
      <c r="A656" s="76"/>
      <c r="AF656" s="70"/>
      <c r="AG656" s="262"/>
      <c r="AH656" s="262">
        <f>SUM(AH651:AH655)</f>
        <v>0</v>
      </c>
      <c r="CN656" s="70"/>
      <c r="DS656" s="70"/>
    </row>
    <row r="657" spans="1:123" s="74" customFormat="1" ht="24" customHeight="1" x14ac:dyDescent="0.2">
      <c r="A657" s="76"/>
      <c r="C657" s="620" t="s">
        <v>1084</v>
      </c>
      <c r="D657" s="620"/>
      <c r="E657" s="620"/>
      <c r="F657" s="620"/>
      <c r="G657" s="620"/>
      <c r="H657" s="620"/>
      <c r="I657" s="620"/>
      <c r="J657" s="620"/>
      <c r="K657" s="620"/>
      <c r="L657" s="620"/>
      <c r="M657" s="620"/>
      <c r="N657" s="620"/>
      <c r="O657" s="620"/>
      <c r="P657" s="620"/>
      <c r="Q657" s="620"/>
      <c r="R657" s="620"/>
      <c r="S657" s="620"/>
      <c r="T657" s="620"/>
      <c r="U657" s="620"/>
      <c r="V657" s="620"/>
      <c r="W657" s="620"/>
      <c r="X657" s="620"/>
      <c r="Y657" s="620"/>
      <c r="Z657" s="620"/>
      <c r="AA657" s="620"/>
      <c r="AB657" s="620"/>
      <c r="AC657" s="620"/>
      <c r="AD657" s="620"/>
      <c r="AF657" s="70"/>
      <c r="CN657" s="70"/>
      <c r="DS657" s="70"/>
    </row>
    <row r="658" spans="1:123" s="74" customFormat="1" ht="60" customHeight="1" x14ac:dyDescent="0.2">
      <c r="A658" s="76"/>
      <c r="C658" s="652"/>
      <c r="D658" s="652"/>
      <c r="E658" s="652"/>
      <c r="F658" s="652"/>
      <c r="G658" s="652"/>
      <c r="H658" s="652"/>
      <c r="I658" s="652"/>
      <c r="J658" s="652"/>
      <c r="K658" s="652"/>
      <c r="L658" s="652"/>
      <c r="M658" s="652"/>
      <c r="N658" s="652"/>
      <c r="O658" s="652"/>
      <c r="P658" s="652"/>
      <c r="Q658" s="652"/>
      <c r="R658" s="652"/>
      <c r="S658" s="652"/>
      <c r="T658" s="652"/>
      <c r="U658" s="652"/>
      <c r="V658" s="652"/>
      <c r="W658" s="652"/>
      <c r="X658" s="652"/>
      <c r="Y658" s="652"/>
      <c r="Z658" s="652"/>
      <c r="AA658" s="652"/>
      <c r="AB658" s="652"/>
      <c r="AC658" s="652"/>
      <c r="AD658" s="652"/>
      <c r="AF658" s="70"/>
      <c r="CN658" s="70"/>
      <c r="DS658" s="70"/>
    </row>
    <row r="659" spans="1:123" s="74" customFormat="1" ht="15" customHeight="1" x14ac:dyDescent="0.2">
      <c r="A659" s="76"/>
      <c r="B659" s="540" t="str">
        <f>IF(AI649=0,"","Error: Debe completar toda la información requerida.")</f>
        <v/>
      </c>
      <c r="C659" s="540"/>
      <c r="D659" s="540"/>
      <c r="E659" s="540"/>
      <c r="F659" s="540"/>
      <c r="G659" s="540"/>
      <c r="H659" s="540"/>
      <c r="I659" s="540"/>
      <c r="J659" s="540"/>
      <c r="K659" s="540"/>
      <c r="L659" s="540"/>
      <c r="M659" s="540"/>
      <c r="N659" s="540"/>
      <c r="O659" s="540"/>
      <c r="P659" s="540"/>
      <c r="Q659" s="540"/>
      <c r="R659" s="540"/>
      <c r="S659" s="540"/>
      <c r="T659" s="540"/>
      <c r="U659" s="540"/>
      <c r="V659" s="540"/>
      <c r="W659" s="540"/>
      <c r="X659" s="540"/>
      <c r="Y659" s="540"/>
      <c r="Z659" s="540"/>
      <c r="AA659" s="540"/>
      <c r="AB659" s="540"/>
      <c r="AC659" s="540"/>
      <c r="AD659" s="540"/>
      <c r="AF659" s="70"/>
      <c r="CN659" s="70"/>
      <c r="DS659" s="70"/>
    </row>
    <row r="660" spans="1:123" s="74" customFormat="1" ht="15" customHeight="1" x14ac:dyDescent="0.2">
      <c r="A660" s="76"/>
      <c r="B660" s="511" t="str">
        <f>IF(AM652=0,"","Error. Debe justificar por qué el total del presupuesto ejercido es mayor al total del presupuesto autorizado")</f>
        <v/>
      </c>
      <c r="C660" s="511"/>
      <c r="D660" s="511"/>
      <c r="E660" s="511"/>
      <c r="F660" s="511"/>
      <c r="G660" s="511"/>
      <c r="H660" s="511"/>
      <c r="I660" s="511"/>
      <c r="J660" s="511"/>
      <c r="K660" s="511"/>
      <c r="L660" s="511"/>
      <c r="M660" s="511"/>
      <c r="N660" s="511"/>
      <c r="O660" s="511"/>
      <c r="P660" s="511"/>
      <c r="Q660" s="511"/>
      <c r="R660" s="511"/>
      <c r="S660" s="511"/>
      <c r="T660" s="511"/>
      <c r="U660" s="511"/>
      <c r="V660" s="511"/>
      <c r="W660" s="511"/>
      <c r="X660" s="511"/>
      <c r="Y660" s="511"/>
      <c r="Z660" s="511"/>
      <c r="AA660" s="511"/>
      <c r="AB660" s="511"/>
      <c r="AC660" s="511"/>
      <c r="AD660" s="511"/>
      <c r="AF660" s="70"/>
      <c r="CN660" s="70"/>
      <c r="DS660" s="70"/>
    </row>
    <row r="661" spans="1:123" s="74" customFormat="1" ht="15" customHeight="1" x14ac:dyDescent="0.2">
      <c r="A661" s="76"/>
      <c r="B661" s="635" t="str">
        <f>IF(AH656=0,"","Error: La cantidad de decimales no debe ser mayor a dos.")</f>
        <v/>
      </c>
      <c r="C661" s="635"/>
      <c r="D661" s="635"/>
      <c r="E661" s="635"/>
      <c r="F661" s="635"/>
      <c r="G661" s="635"/>
      <c r="H661" s="635"/>
      <c r="I661" s="635"/>
      <c r="J661" s="635"/>
      <c r="K661" s="635"/>
      <c r="L661" s="635"/>
      <c r="M661" s="635"/>
      <c r="N661" s="635"/>
      <c r="O661" s="635"/>
      <c r="P661" s="635"/>
      <c r="Q661" s="635"/>
      <c r="R661" s="635"/>
      <c r="S661" s="635"/>
      <c r="T661" s="635"/>
      <c r="U661" s="635"/>
      <c r="V661" s="635"/>
      <c r="W661" s="635"/>
      <c r="X661" s="635"/>
      <c r="Y661" s="635"/>
      <c r="Z661" s="635"/>
      <c r="AA661" s="635"/>
      <c r="AB661" s="635"/>
      <c r="AC661" s="635"/>
      <c r="AD661" s="635"/>
      <c r="AF661" s="70"/>
      <c r="CN661" s="70"/>
      <c r="DS661" s="70"/>
    </row>
    <row r="662" spans="1:123" s="74" customFormat="1" ht="24" customHeight="1" x14ac:dyDescent="0.2">
      <c r="A662" s="36" t="s">
        <v>206</v>
      </c>
      <c r="B662" s="636" t="s">
        <v>1092</v>
      </c>
      <c r="C662" s="636"/>
      <c r="D662" s="636"/>
      <c r="E662" s="636"/>
      <c r="F662" s="636"/>
      <c r="G662" s="636"/>
      <c r="H662" s="636"/>
      <c r="I662" s="636"/>
      <c r="J662" s="636"/>
      <c r="K662" s="636"/>
      <c r="L662" s="636"/>
      <c r="M662" s="636"/>
      <c r="N662" s="636"/>
      <c r="O662" s="636"/>
      <c r="P662" s="636"/>
      <c r="Q662" s="636"/>
      <c r="R662" s="636"/>
      <c r="S662" s="636"/>
      <c r="T662" s="636"/>
      <c r="U662" s="636"/>
      <c r="V662" s="636"/>
      <c r="W662" s="636"/>
      <c r="X662" s="636"/>
      <c r="Y662" s="636"/>
      <c r="Z662" s="636"/>
      <c r="AA662" s="636"/>
      <c r="AB662" s="636"/>
      <c r="AC662" s="636"/>
      <c r="AD662" s="636"/>
      <c r="AF662" s="70"/>
      <c r="AG662" s="74" t="s">
        <v>2032</v>
      </c>
      <c r="AH662" s="74" t="s">
        <v>2115</v>
      </c>
      <c r="AI662" s="74" t="s">
        <v>2116</v>
      </c>
      <c r="AJ662" s="74" t="s">
        <v>2045</v>
      </c>
      <c r="AK662" s="74" t="s">
        <v>2074</v>
      </c>
      <c r="AL662" s="74" t="s">
        <v>2075</v>
      </c>
      <c r="CN662" s="70"/>
      <c r="DS662" s="70"/>
    </row>
    <row r="663" spans="1:123" s="74" customFormat="1" ht="15" customHeight="1" x14ac:dyDescent="0.2">
      <c r="A663" s="76"/>
      <c r="C663" s="674" t="s">
        <v>1109</v>
      </c>
      <c r="D663" s="674"/>
      <c r="E663" s="674"/>
      <c r="F663" s="674"/>
      <c r="G663" s="674"/>
      <c r="H663" s="674"/>
      <c r="I663" s="674"/>
      <c r="J663" s="674"/>
      <c r="K663" s="674"/>
      <c r="L663" s="674"/>
      <c r="M663" s="674"/>
      <c r="N663" s="674"/>
      <c r="O663" s="674"/>
      <c r="P663" s="674"/>
      <c r="Q663" s="674"/>
      <c r="R663" s="674"/>
      <c r="S663" s="674"/>
      <c r="T663" s="674"/>
      <c r="U663" s="674"/>
      <c r="V663" s="674"/>
      <c r="W663" s="674"/>
      <c r="X663" s="674"/>
      <c r="Y663" s="674"/>
      <c r="Z663" s="674"/>
      <c r="AA663" s="674"/>
      <c r="AB663" s="674"/>
      <c r="AC663" s="674"/>
      <c r="AD663" s="674"/>
      <c r="AF663" s="70"/>
      <c r="AG663" s="74">
        <f>COUNTBLANK(Y668:AD692)</f>
        <v>150</v>
      </c>
      <c r="AH663" s="74">
        <v>150</v>
      </c>
      <c r="AI663" s="74">
        <v>125</v>
      </c>
      <c r="AJ663" s="74">
        <f>COUNTBLANK((D668:AD668))</f>
        <v>27</v>
      </c>
      <c r="AK663" s="74">
        <v>27</v>
      </c>
      <c r="AL663" s="74">
        <v>25</v>
      </c>
      <c r="CN663" s="70"/>
      <c r="DS663" s="70"/>
    </row>
    <row r="664" spans="1:123" s="74" customFormat="1" ht="15" customHeight="1" x14ac:dyDescent="0.2">
      <c r="A664" s="76"/>
      <c r="C664" s="674" t="s">
        <v>1450</v>
      </c>
      <c r="D664" s="674"/>
      <c r="E664" s="674"/>
      <c r="F664" s="674"/>
      <c r="G664" s="674"/>
      <c r="H664" s="674"/>
      <c r="I664" s="674"/>
      <c r="J664" s="674"/>
      <c r="K664" s="674"/>
      <c r="L664" s="674"/>
      <c r="M664" s="674"/>
      <c r="N664" s="674"/>
      <c r="O664" s="674"/>
      <c r="P664" s="674"/>
      <c r="Q664" s="674"/>
      <c r="R664" s="674"/>
      <c r="S664" s="674"/>
      <c r="T664" s="674"/>
      <c r="U664" s="674"/>
      <c r="V664" s="674"/>
      <c r="W664" s="674"/>
      <c r="X664" s="674"/>
      <c r="Y664" s="674"/>
      <c r="Z664" s="674"/>
      <c r="AA664" s="674"/>
      <c r="AB664" s="674"/>
      <c r="AC664" s="674"/>
      <c r="AD664" s="674"/>
      <c r="AF664" s="70"/>
      <c r="CN664" s="70"/>
      <c r="DS664" s="70"/>
    </row>
    <row r="665" spans="1:123" s="74" customFormat="1" ht="15" customHeight="1" x14ac:dyDescent="0.2">
      <c r="A665" s="76"/>
      <c r="C665" s="674" t="s">
        <v>1124</v>
      </c>
      <c r="D665" s="674"/>
      <c r="E665" s="674"/>
      <c r="F665" s="674"/>
      <c r="G665" s="674"/>
      <c r="H665" s="674"/>
      <c r="I665" s="674"/>
      <c r="J665" s="674"/>
      <c r="K665" s="674"/>
      <c r="L665" s="674"/>
      <c r="M665" s="674"/>
      <c r="N665" s="674"/>
      <c r="O665" s="674"/>
      <c r="P665" s="674"/>
      <c r="Q665" s="674"/>
      <c r="R665" s="674"/>
      <c r="S665" s="674"/>
      <c r="T665" s="674"/>
      <c r="U665" s="674"/>
      <c r="V665" s="674"/>
      <c r="W665" s="674"/>
      <c r="X665" s="674"/>
      <c r="Y665" s="674"/>
      <c r="Z665" s="674"/>
      <c r="AA665" s="674"/>
      <c r="AB665" s="674"/>
      <c r="AC665" s="674"/>
      <c r="AD665" s="674"/>
      <c r="AF665" s="70"/>
      <c r="CN665" s="70"/>
      <c r="DS665" s="70"/>
    </row>
    <row r="666" spans="1:123" s="74" customFormat="1" ht="15" customHeight="1" x14ac:dyDescent="0.2">
      <c r="A666" s="76"/>
      <c r="AF666" s="70"/>
      <c r="CN666" s="70"/>
      <c r="DS666" s="70"/>
    </row>
    <row r="667" spans="1:123" s="121" customFormat="1" ht="28.5" customHeight="1" x14ac:dyDescent="0.2">
      <c r="A667" s="76"/>
      <c r="C667" s="685" t="s">
        <v>1448</v>
      </c>
      <c r="D667" s="686"/>
      <c r="E667" s="686"/>
      <c r="F667" s="686"/>
      <c r="G667" s="686"/>
      <c r="H667" s="686"/>
      <c r="I667" s="686"/>
      <c r="J667" s="686"/>
      <c r="K667" s="686"/>
      <c r="L667" s="686"/>
      <c r="M667" s="686"/>
      <c r="N667" s="686"/>
      <c r="O667" s="686"/>
      <c r="P667" s="686"/>
      <c r="Q667" s="686"/>
      <c r="R667" s="686"/>
      <c r="S667" s="686"/>
      <c r="T667" s="686"/>
      <c r="U667" s="686"/>
      <c r="V667" s="686"/>
      <c r="W667" s="686"/>
      <c r="X667" s="687"/>
      <c r="Y667" s="608" t="s">
        <v>1049</v>
      </c>
      <c r="Z667" s="608"/>
      <c r="AA667" s="608"/>
      <c r="AB667" s="608"/>
      <c r="AC667" s="608"/>
      <c r="AD667" s="608"/>
      <c r="AF667" s="122"/>
      <c r="AG667" s="84" t="s">
        <v>2032</v>
      </c>
      <c r="AH667" s="84" t="s">
        <v>2035</v>
      </c>
      <c r="AI667" s="263" t="s">
        <v>2120</v>
      </c>
      <c r="AJ667" s="263" t="s">
        <v>2077</v>
      </c>
      <c r="AK667" s="84" t="s">
        <v>2122</v>
      </c>
      <c r="AL667" s="84" t="s">
        <v>2029</v>
      </c>
      <c r="AM667" s="84" t="s">
        <v>2121</v>
      </c>
      <c r="AN667" s="84" t="s">
        <v>2077</v>
      </c>
      <c r="CN667" s="122"/>
      <c r="DS667" s="122"/>
    </row>
    <row r="668" spans="1:123" s="121" customFormat="1" ht="15" customHeight="1" x14ac:dyDescent="0.25">
      <c r="A668" s="76"/>
      <c r="C668" s="85" t="s">
        <v>28</v>
      </c>
      <c r="D668" s="553" t="str">
        <f>IF(D40="","",D40)</f>
        <v/>
      </c>
      <c r="E668" s="553"/>
      <c r="F668" s="553"/>
      <c r="G668" s="553"/>
      <c r="H668" s="553"/>
      <c r="I668" s="553"/>
      <c r="J668" s="553"/>
      <c r="K668" s="553"/>
      <c r="L668" s="553"/>
      <c r="M668" s="553"/>
      <c r="N668" s="553"/>
      <c r="O668" s="553"/>
      <c r="P668" s="553"/>
      <c r="Q668" s="553"/>
      <c r="R668" s="553"/>
      <c r="S668" s="553"/>
      <c r="T668" s="553"/>
      <c r="U668" s="553"/>
      <c r="V668" s="553"/>
      <c r="W668" s="553"/>
      <c r="X668" s="553"/>
      <c r="Y668" s="863"/>
      <c r="Z668" s="863"/>
      <c r="AA668" s="863"/>
      <c r="AB668" s="863"/>
      <c r="AC668" s="863"/>
      <c r="AD668" s="863"/>
      <c r="AF668" s="122"/>
      <c r="AG668" s="121">
        <f>COUNTBLANK(D668:AD668)</f>
        <v>27</v>
      </c>
      <c r="AH668" s="121">
        <f>IF($AG$663=$AH$663,0,IF(OR(AND(D668="",AG668=$AK$663),D668&lt;&gt;"",AG668=$AL$663),0,1))</f>
        <v>0</v>
      </c>
      <c r="AI668" s="261">
        <f>IF(Y668="NS",0,LEN(Y668)-LEN(INT(Y668))-1)</f>
        <v>-2</v>
      </c>
      <c r="AJ668" s="261">
        <f>IF(AI668&lt;3,0,1)</f>
        <v>0</v>
      </c>
      <c r="AK668" s="121">
        <f>C655</f>
        <v>0</v>
      </c>
      <c r="AL668" s="121">
        <f>COUNTIF(Y668:AD692,"NS")</f>
        <v>0</v>
      </c>
      <c r="AM668" s="121">
        <f>SUM(Y668:AD692)</f>
        <v>0</v>
      </c>
      <c r="AN668" s="130">
        <f>IF($AG$663=$AH$663,0,
IF(OR(
AND(AK668=0,AL668&gt;0),
AND(AK668="NS",AM668&gt;0),
AND(AK668="NS",AM668=0,AL668=0)),1,
IF(OR(
AND(AL668&gt;=2,AM668&lt;AK668),
AND(AK668="NS",AM668=0,AL668&gt;0),
AK668=AM668),0,1)))</f>
        <v>0</v>
      </c>
      <c r="CN668" s="122"/>
      <c r="DS668" s="122"/>
    </row>
    <row r="669" spans="1:123" s="121" customFormat="1" ht="15" customHeight="1" x14ac:dyDescent="0.25">
      <c r="A669" s="76"/>
      <c r="C669" s="98" t="s">
        <v>29</v>
      </c>
      <c r="D669" s="553" t="str">
        <f t="shared" ref="D669:D692" si="164">IF(D41="","",D41)</f>
        <v/>
      </c>
      <c r="E669" s="553"/>
      <c r="F669" s="553"/>
      <c r="G669" s="553"/>
      <c r="H669" s="553"/>
      <c r="I669" s="553"/>
      <c r="J669" s="553"/>
      <c r="K669" s="553"/>
      <c r="L669" s="553"/>
      <c r="M669" s="553"/>
      <c r="N669" s="553"/>
      <c r="O669" s="553"/>
      <c r="P669" s="553"/>
      <c r="Q669" s="553"/>
      <c r="R669" s="553"/>
      <c r="S669" s="553"/>
      <c r="T669" s="553"/>
      <c r="U669" s="553"/>
      <c r="V669" s="553"/>
      <c r="W669" s="553"/>
      <c r="X669" s="553"/>
      <c r="Y669" s="863"/>
      <c r="Z669" s="863"/>
      <c r="AA669" s="863"/>
      <c r="AB669" s="863"/>
      <c r="AC669" s="863"/>
      <c r="AD669" s="863"/>
      <c r="AF669" s="122"/>
      <c r="AG669" s="121">
        <f t="shared" ref="AG669:AG692" si="165">COUNTBLANK(D669:AD669)</f>
        <v>27</v>
      </c>
      <c r="AH669" s="121">
        <f t="shared" ref="AH669:AH692" si="166">IF($AG$663=$AH$663,0,IF(OR(AND(D669="",AG669=$AK$663),D669&lt;&gt;"",AG669=$AL$663),0,1))</f>
        <v>0</v>
      </c>
      <c r="AI669" s="261">
        <f t="shared" ref="AI669:AI692" si="167">IF(Y669="NS",0,LEN(Y669)-LEN(INT(Y669))-1)</f>
        <v>-2</v>
      </c>
      <c r="AJ669" s="261">
        <f t="shared" ref="AJ669:AJ692" si="168">IF(AI669&lt;3,0,1)</f>
        <v>0</v>
      </c>
      <c r="CN669" s="122"/>
      <c r="DS669" s="122"/>
    </row>
    <row r="670" spans="1:123" s="121" customFormat="1" ht="15" customHeight="1" x14ac:dyDescent="0.25">
      <c r="A670" s="76"/>
      <c r="C670" s="98" t="s">
        <v>30</v>
      </c>
      <c r="D670" s="553" t="str">
        <f t="shared" si="164"/>
        <v/>
      </c>
      <c r="E670" s="553"/>
      <c r="F670" s="553"/>
      <c r="G670" s="553"/>
      <c r="H670" s="553"/>
      <c r="I670" s="553"/>
      <c r="J670" s="553"/>
      <c r="K670" s="553"/>
      <c r="L670" s="553"/>
      <c r="M670" s="553"/>
      <c r="N670" s="553"/>
      <c r="O670" s="553"/>
      <c r="P670" s="553"/>
      <c r="Q670" s="553"/>
      <c r="R670" s="553"/>
      <c r="S670" s="553"/>
      <c r="T670" s="553"/>
      <c r="U670" s="553"/>
      <c r="V670" s="553"/>
      <c r="W670" s="553"/>
      <c r="X670" s="553"/>
      <c r="Y670" s="863"/>
      <c r="Z670" s="863"/>
      <c r="AA670" s="863"/>
      <c r="AB670" s="863"/>
      <c r="AC670" s="863"/>
      <c r="AD670" s="863"/>
      <c r="AF670" s="122"/>
      <c r="AG670" s="121">
        <f t="shared" si="165"/>
        <v>27</v>
      </c>
      <c r="AH670" s="121">
        <f t="shared" si="166"/>
        <v>0</v>
      </c>
      <c r="AI670" s="261">
        <f t="shared" si="167"/>
        <v>-2</v>
      </c>
      <c r="AJ670" s="261">
        <f t="shared" si="168"/>
        <v>0</v>
      </c>
      <c r="CN670" s="122"/>
      <c r="DS670" s="122"/>
    </row>
    <row r="671" spans="1:123" s="121" customFormat="1" ht="15" customHeight="1" x14ac:dyDescent="0.25">
      <c r="A671" s="76"/>
      <c r="C671" s="98" t="s">
        <v>31</v>
      </c>
      <c r="D671" s="553" t="str">
        <f t="shared" si="164"/>
        <v/>
      </c>
      <c r="E671" s="553"/>
      <c r="F671" s="553"/>
      <c r="G671" s="553"/>
      <c r="H671" s="553"/>
      <c r="I671" s="553"/>
      <c r="J671" s="553"/>
      <c r="K671" s="553"/>
      <c r="L671" s="553"/>
      <c r="M671" s="553"/>
      <c r="N671" s="553"/>
      <c r="O671" s="553"/>
      <c r="P671" s="553"/>
      <c r="Q671" s="553"/>
      <c r="R671" s="553"/>
      <c r="S671" s="553"/>
      <c r="T671" s="553"/>
      <c r="U671" s="553"/>
      <c r="V671" s="553"/>
      <c r="W671" s="553"/>
      <c r="X671" s="553"/>
      <c r="Y671" s="863"/>
      <c r="Z671" s="863"/>
      <c r="AA671" s="863"/>
      <c r="AB671" s="863"/>
      <c r="AC671" s="863"/>
      <c r="AD671" s="863"/>
      <c r="AF671" s="122"/>
      <c r="AG671" s="121">
        <f t="shared" si="165"/>
        <v>27</v>
      </c>
      <c r="AH671" s="121">
        <f t="shared" si="166"/>
        <v>0</v>
      </c>
      <c r="AI671" s="261">
        <f t="shared" si="167"/>
        <v>-2</v>
      </c>
      <c r="AJ671" s="261">
        <f t="shared" si="168"/>
        <v>0</v>
      </c>
      <c r="CN671" s="122"/>
      <c r="DS671" s="122"/>
    </row>
    <row r="672" spans="1:123" s="121" customFormat="1" ht="15" customHeight="1" x14ac:dyDescent="0.25">
      <c r="A672" s="76"/>
      <c r="C672" s="98" t="s">
        <v>32</v>
      </c>
      <c r="D672" s="553" t="str">
        <f t="shared" si="164"/>
        <v/>
      </c>
      <c r="E672" s="553"/>
      <c r="F672" s="553"/>
      <c r="G672" s="553"/>
      <c r="H672" s="553"/>
      <c r="I672" s="553"/>
      <c r="J672" s="553"/>
      <c r="K672" s="553"/>
      <c r="L672" s="553"/>
      <c r="M672" s="553"/>
      <c r="N672" s="553"/>
      <c r="O672" s="553"/>
      <c r="P672" s="553"/>
      <c r="Q672" s="553"/>
      <c r="R672" s="553"/>
      <c r="S672" s="553"/>
      <c r="T672" s="553"/>
      <c r="U672" s="553"/>
      <c r="V672" s="553"/>
      <c r="W672" s="553"/>
      <c r="X672" s="553"/>
      <c r="Y672" s="863"/>
      <c r="Z672" s="863"/>
      <c r="AA672" s="863"/>
      <c r="AB672" s="863"/>
      <c r="AC672" s="863"/>
      <c r="AD672" s="863"/>
      <c r="AF672" s="122"/>
      <c r="AG672" s="121">
        <f t="shared" si="165"/>
        <v>27</v>
      </c>
      <c r="AH672" s="121">
        <f t="shared" si="166"/>
        <v>0</v>
      </c>
      <c r="AI672" s="261">
        <f t="shared" si="167"/>
        <v>-2</v>
      </c>
      <c r="AJ672" s="261">
        <f t="shared" si="168"/>
        <v>0</v>
      </c>
      <c r="CN672" s="122"/>
      <c r="DS672" s="122"/>
    </row>
    <row r="673" spans="1:123" s="121" customFormat="1" ht="15" customHeight="1" x14ac:dyDescent="0.25">
      <c r="A673" s="76"/>
      <c r="C673" s="98" t="s">
        <v>33</v>
      </c>
      <c r="D673" s="553" t="str">
        <f t="shared" si="164"/>
        <v/>
      </c>
      <c r="E673" s="553"/>
      <c r="F673" s="553"/>
      <c r="G673" s="553"/>
      <c r="H673" s="553"/>
      <c r="I673" s="553"/>
      <c r="J673" s="553"/>
      <c r="K673" s="553"/>
      <c r="L673" s="553"/>
      <c r="M673" s="553"/>
      <c r="N673" s="553"/>
      <c r="O673" s="553"/>
      <c r="P673" s="553"/>
      <c r="Q673" s="553"/>
      <c r="R673" s="553"/>
      <c r="S673" s="553"/>
      <c r="T673" s="553"/>
      <c r="U673" s="553"/>
      <c r="V673" s="553"/>
      <c r="W673" s="553"/>
      <c r="X673" s="553"/>
      <c r="Y673" s="863"/>
      <c r="Z673" s="863"/>
      <c r="AA673" s="863"/>
      <c r="AB673" s="863"/>
      <c r="AC673" s="863"/>
      <c r="AD673" s="863"/>
      <c r="AF673" s="122"/>
      <c r="AG673" s="121">
        <f t="shared" si="165"/>
        <v>27</v>
      </c>
      <c r="AH673" s="121">
        <f t="shared" si="166"/>
        <v>0</v>
      </c>
      <c r="AI673" s="261">
        <f t="shared" si="167"/>
        <v>-2</v>
      </c>
      <c r="AJ673" s="261">
        <f t="shared" si="168"/>
        <v>0</v>
      </c>
      <c r="CN673" s="122"/>
      <c r="DS673" s="122"/>
    </row>
    <row r="674" spans="1:123" s="121" customFormat="1" ht="15" customHeight="1" x14ac:dyDescent="0.25">
      <c r="A674" s="76"/>
      <c r="C674" s="98" t="s">
        <v>34</v>
      </c>
      <c r="D674" s="553" t="str">
        <f t="shared" si="164"/>
        <v/>
      </c>
      <c r="E674" s="553"/>
      <c r="F674" s="553"/>
      <c r="G674" s="553"/>
      <c r="H674" s="553"/>
      <c r="I674" s="553"/>
      <c r="J674" s="553"/>
      <c r="K674" s="553"/>
      <c r="L674" s="553"/>
      <c r="M674" s="553"/>
      <c r="N674" s="553"/>
      <c r="O674" s="553"/>
      <c r="P674" s="553"/>
      <c r="Q674" s="553"/>
      <c r="R674" s="553"/>
      <c r="S674" s="553"/>
      <c r="T674" s="553"/>
      <c r="U674" s="553"/>
      <c r="V674" s="553"/>
      <c r="W674" s="553"/>
      <c r="X674" s="553"/>
      <c r="Y674" s="863"/>
      <c r="Z674" s="863"/>
      <c r="AA674" s="863"/>
      <c r="AB674" s="863"/>
      <c r="AC674" s="863"/>
      <c r="AD674" s="863"/>
      <c r="AF674" s="122"/>
      <c r="AG674" s="121">
        <f t="shared" si="165"/>
        <v>27</v>
      </c>
      <c r="AH674" s="121">
        <f t="shared" si="166"/>
        <v>0</v>
      </c>
      <c r="AI674" s="261">
        <f t="shared" si="167"/>
        <v>-2</v>
      </c>
      <c r="AJ674" s="261">
        <f t="shared" si="168"/>
        <v>0</v>
      </c>
      <c r="CN674" s="122"/>
      <c r="DS674" s="122"/>
    </row>
    <row r="675" spans="1:123" s="121" customFormat="1" ht="15" customHeight="1" x14ac:dyDescent="0.25">
      <c r="A675" s="76"/>
      <c r="C675" s="98" t="s">
        <v>35</v>
      </c>
      <c r="D675" s="553" t="str">
        <f t="shared" si="164"/>
        <v/>
      </c>
      <c r="E675" s="553"/>
      <c r="F675" s="553"/>
      <c r="G675" s="553"/>
      <c r="H675" s="553"/>
      <c r="I675" s="553"/>
      <c r="J675" s="553"/>
      <c r="K675" s="553"/>
      <c r="L675" s="553"/>
      <c r="M675" s="553"/>
      <c r="N675" s="553"/>
      <c r="O675" s="553"/>
      <c r="P675" s="553"/>
      <c r="Q675" s="553"/>
      <c r="R675" s="553"/>
      <c r="S675" s="553"/>
      <c r="T675" s="553"/>
      <c r="U675" s="553"/>
      <c r="V675" s="553"/>
      <c r="W675" s="553"/>
      <c r="X675" s="553"/>
      <c r="Y675" s="863"/>
      <c r="Z675" s="863"/>
      <c r="AA675" s="863"/>
      <c r="AB675" s="863"/>
      <c r="AC675" s="863"/>
      <c r="AD675" s="863"/>
      <c r="AF675" s="122"/>
      <c r="AG675" s="121">
        <f t="shared" si="165"/>
        <v>27</v>
      </c>
      <c r="AH675" s="121">
        <f t="shared" si="166"/>
        <v>0</v>
      </c>
      <c r="AI675" s="261">
        <f t="shared" si="167"/>
        <v>-2</v>
      </c>
      <c r="AJ675" s="261">
        <f t="shared" si="168"/>
        <v>0</v>
      </c>
      <c r="CN675" s="122"/>
      <c r="DS675" s="122"/>
    </row>
    <row r="676" spans="1:123" s="121" customFormat="1" ht="15" customHeight="1" x14ac:dyDescent="0.25">
      <c r="A676" s="76"/>
      <c r="C676" s="98" t="s">
        <v>36</v>
      </c>
      <c r="D676" s="553" t="str">
        <f t="shared" si="164"/>
        <v/>
      </c>
      <c r="E676" s="553"/>
      <c r="F676" s="553"/>
      <c r="G676" s="553"/>
      <c r="H676" s="553"/>
      <c r="I676" s="553"/>
      <c r="J676" s="553"/>
      <c r="K676" s="553"/>
      <c r="L676" s="553"/>
      <c r="M676" s="553"/>
      <c r="N676" s="553"/>
      <c r="O676" s="553"/>
      <c r="P676" s="553"/>
      <c r="Q676" s="553"/>
      <c r="R676" s="553"/>
      <c r="S676" s="553"/>
      <c r="T676" s="553"/>
      <c r="U676" s="553"/>
      <c r="V676" s="553"/>
      <c r="W676" s="553"/>
      <c r="X676" s="553"/>
      <c r="Y676" s="863"/>
      <c r="Z676" s="863"/>
      <c r="AA676" s="863"/>
      <c r="AB676" s="863"/>
      <c r="AC676" s="863"/>
      <c r="AD676" s="863"/>
      <c r="AF676" s="122"/>
      <c r="AG676" s="121">
        <f t="shared" si="165"/>
        <v>27</v>
      </c>
      <c r="AH676" s="121">
        <f t="shared" si="166"/>
        <v>0</v>
      </c>
      <c r="AI676" s="261">
        <f t="shared" si="167"/>
        <v>-2</v>
      </c>
      <c r="AJ676" s="261">
        <f t="shared" si="168"/>
        <v>0</v>
      </c>
      <c r="CN676" s="122"/>
      <c r="DS676" s="122"/>
    </row>
    <row r="677" spans="1:123" s="121" customFormat="1" ht="15" customHeight="1" x14ac:dyDescent="0.25">
      <c r="A677" s="76"/>
      <c r="C677" s="98" t="s">
        <v>37</v>
      </c>
      <c r="D677" s="553" t="str">
        <f t="shared" si="164"/>
        <v/>
      </c>
      <c r="E677" s="553"/>
      <c r="F677" s="553"/>
      <c r="G677" s="553"/>
      <c r="H677" s="553"/>
      <c r="I677" s="553"/>
      <c r="J677" s="553"/>
      <c r="K677" s="553"/>
      <c r="L677" s="553"/>
      <c r="M677" s="553"/>
      <c r="N677" s="553"/>
      <c r="O677" s="553"/>
      <c r="P677" s="553"/>
      <c r="Q677" s="553"/>
      <c r="R677" s="553"/>
      <c r="S677" s="553"/>
      <c r="T677" s="553"/>
      <c r="U677" s="553"/>
      <c r="V677" s="553"/>
      <c r="W677" s="553"/>
      <c r="X677" s="553"/>
      <c r="Y677" s="863"/>
      <c r="Z677" s="863"/>
      <c r="AA677" s="863"/>
      <c r="AB677" s="863"/>
      <c r="AC677" s="863"/>
      <c r="AD677" s="863"/>
      <c r="AF677" s="122"/>
      <c r="AG677" s="121">
        <f t="shared" si="165"/>
        <v>27</v>
      </c>
      <c r="AH677" s="121">
        <f t="shared" si="166"/>
        <v>0</v>
      </c>
      <c r="AI677" s="261">
        <f t="shared" si="167"/>
        <v>-2</v>
      </c>
      <c r="AJ677" s="261">
        <f t="shared" si="168"/>
        <v>0</v>
      </c>
      <c r="CN677" s="122"/>
      <c r="DS677" s="122"/>
    </row>
    <row r="678" spans="1:123" s="121" customFormat="1" ht="15" customHeight="1" x14ac:dyDescent="0.25">
      <c r="A678" s="76"/>
      <c r="C678" s="98" t="s">
        <v>40</v>
      </c>
      <c r="D678" s="553" t="str">
        <f t="shared" si="164"/>
        <v/>
      </c>
      <c r="E678" s="553"/>
      <c r="F678" s="553"/>
      <c r="G678" s="553"/>
      <c r="H678" s="553"/>
      <c r="I678" s="553"/>
      <c r="J678" s="553"/>
      <c r="K678" s="553"/>
      <c r="L678" s="553"/>
      <c r="M678" s="553"/>
      <c r="N678" s="553"/>
      <c r="O678" s="553"/>
      <c r="P678" s="553"/>
      <c r="Q678" s="553"/>
      <c r="R678" s="553"/>
      <c r="S678" s="553"/>
      <c r="T678" s="553"/>
      <c r="U678" s="553"/>
      <c r="V678" s="553"/>
      <c r="W678" s="553"/>
      <c r="X678" s="553"/>
      <c r="Y678" s="863"/>
      <c r="Z678" s="863"/>
      <c r="AA678" s="863"/>
      <c r="AB678" s="863"/>
      <c r="AC678" s="863"/>
      <c r="AD678" s="863"/>
      <c r="AF678" s="122"/>
      <c r="AG678" s="121">
        <f t="shared" si="165"/>
        <v>27</v>
      </c>
      <c r="AH678" s="121">
        <f t="shared" si="166"/>
        <v>0</v>
      </c>
      <c r="AI678" s="261">
        <f t="shared" si="167"/>
        <v>-2</v>
      </c>
      <c r="AJ678" s="261">
        <f t="shared" si="168"/>
        <v>0</v>
      </c>
      <c r="CN678" s="122"/>
      <c r="DS678" s="122"/>
    </row>
    <row r="679" spans="1:123" s="121" customFormat="1" ht="15" customHeight="1" x14ac:dyDescent="0.25">
      <c r="A679" s="76"/>
      <c r="C679" s="98" t="s">
        <v>38</v>
      </c>
      <c r="D679" s="553" t="str">
        <f t="shared" si="164"/>
        <v/>
      </c>
      <c r="E679" s="553"/>
      <c r="F679" s="553"/>
      <c r="G679" s="553"/>
      <c r="H679" s="553"/>
      <c r="I679" s="553"/>
      <c r="J679" s="553"/>
      <c r="K679" s="553"/>
      <c r="L679" s="553"/>
      <c r="M679" s="553"/>
      <c r="N679" s="553"/>
      <c r="O679" s="553"/>
      <c r="P679" s="553"/>
      <c r="Q679" s="553"/>
      <c r="R679" s="553"/>
      <c r="S679" s="553"/>
      <c r="T679" s="553"/>
      <c r="U679" s="553"/>
      <c r="V679" s="553"/>
      <c r="W679" s="553"/>
      <c r="X679" s="553"/>
      <c r="Y679" s="863"/>
      <c r="Z679" s="863"/>
      <c r="AA679" s="863"/>
      <c r="AB679" s="863"/>
      <c r="AC679" s="863"/>
      <c r="AD679" s="863"/>
      <c r="AF679" s="122"/>
      <c r="AG679" s="121">
        <f t="shared" si="165"/>
        <v>27</v>
      </c>
      <c r="AH679" s="121">
        <f t="shared" si="166"/>
        <v>0</v>
      </c>
      <c r="AI679" s="261">
        <f t="shared" si="167"/>
        <v>-2</v>
      </c>
      <c r="AJ679" s="261">
        <f t="shared" si="168"/>
        <v>0</v>
      </c>
      <c r="CN679" s="122"/>
      <c r="DS679" s="122"/>
    </row>
    <row r="680" spans="1:123" s="121" customFormat="1" ht="15" customHeight="1" x14ac:dyDescent="0.25">
      <c r="A680" s="76"/>
      <c r="C680" s="98" t="s">
        <v>39</v>
      </c>
      <c r="D680" s="553" t="str">
        <f t="shared" si="164"/>
        <v/>
      </c>
      <c r="E680" s="553"/>
      <c r="F680" s="553"/>
      <c r="G680" s="553"/>
      <c r="H680" s="553"/>
      <c r="I680" s="553"/>
      <c r="J680" s="553"/>
      <c r="K680" s="553"/>
      <c r="L680" s="553"/>
      <c r="M680" s="553"/>
      <c r="N680" s="553"/>
      <c r="O680" s="553"/>
      <c r="P680" s="553"/>
      <c r="Q680" s="553"/>
      <c r="R680" s="553"/>
      <c r="S680" s="553"/>
      <c r="T680" s="553"/>
      <c r="U680" s="553"/>
      <c r="V680" s="553"/>
      <c r="W680" s="553"/>
      <c r="X680" s="553"/>
      <c r="Y680" s="863"/>
      <c r="Z680" s="863"/>
      <c r="AA680" s="863"/>
      <c r="AB680" s="863"/>
      <c r="AC680" s="863"/>
      <c r="AD680" s="863"/>
      <c r="AF680" s="122"/>
      <c r="AG680" s="121">
        <f t="shared" si="165"/>
        <v>27</v>
      </c>
      <c r="AH680" s="121">
        <f t="shared" si="166"/>
        <v>0</v>
      </c>
      <c r="AI680" s="261">
        <f t="shared" si="167"/>
        <v>-2</v>
      </c>
      <c r="AJ680" s="261">
        <f t="shared" si="168"/>
        <v>0</v>
      </c>
      <c r="CN680" s="122"/>
      <c r="DS680" s="122"/>
    </row>
    <row r="681" spans="1:123" s="121" customFormat="1" ht="15" customHeight="1" x14ac:dyDescent="0.25">
      <c r="A681" s="76"/>
      <c r="C681" s="98" t="s">
        <v>41</v>
      </c>
      <c r="D681" s="553" t="str">
        <f t="shared" si="164"/>
        <v/>
      </c>
      <c r="E681" s="553"/>
      <c r="F681" s="553"/>
      <c r="G681" s="553"/>
      <c r="H681" s="553"/>
      <c r="I681" s="553"/>
      <c r="J681" s="553"/>
      <c r="K681" s="553"/>
      <c r="L681" s="553"/>
      <c r="M681" s="553"/>
      <c r="N681" s="553"/>
      <c r="O681" s="553"/>
      <c r="P681" s="553"/>
      <c r="Q681" s="553"/>
      <c r="R681" s="553"/>
      <c r="S681" s="553"/>
      <c r="T681" s="553"/>
      <c r="U681" s="553"/>
      <c r="V681" s="553"/>
      <c r="W681" s="553"/>
      <c r="X681" s="553"/>
      <c r="Y681" s="863"/>
      <c r="Z681" s="863"/>
      <c r="AA681" s="863"/>
      <c r="AB681" s="863"/>
      <c r="AC681" s="863"/>
      <c r="AD681" s="863"/>
      <c r="AF681" s="122"/>
      <c r="AG681" s="121">
        <f t="shared" si="165"/>
        <v>27</v>
      </c>
      <c r="AH681" s="121">
        <f t="shared" si="166"/>
        <v>0</v>
      </c>
      <c r="AI681" s="261">
        <f t="shared" si="167"/>
        <v>-2</v>
      </c>
      <c r="AJ681" s="261">
        <f t="shared" si="168"/>
        <v>0</v>
      </c>
      <c r="CN681" s="122"/>
      <c r="DS681" s="122"/>
    </row>
    <row r="682" spans="1:123" s="121" customFormat="1" ht="15" customHeight="1" x14ac:dyDescent="0.25">
      <c r="A682" s="76"/>
      <c r="C682" s="98" t="s">
        <v>42</v>
      </c>
      <c r="D682" s="553" t="str">
        <f t="shared" si="164"/>
        <v/>
      </c>
      <c r="E682" s="553"/>
      <c r="F682" s="553"/>
      <c r="G682" s="553"/>
      <c r="H682" s="553"/>
      <c r="I682" s="553"/>
      <c r="J682" s="553"/>
      <c r="K682" s="553"/>
      <c r="L682" s="553"/>
      <c r="M682" s="553"/>
      <c r="N682" s="553"/>
      <c r="O682" s="553"/>
      <c r="P682" s="553"/>
      <c r="Q682" s="553"/>
      <c r="R682" s="553"/>
      <c r="S682" s="553"/>
      <c r="T682" s="553"/>
      <c r="U682" s="553"/>
      <c r="V682" s="553"/>
      <c r="W682" s="553"/>
      <c r="X682" s="553"/>
      <c r="Y682" s="863"/>
      <c r="Z682" s="863"/>
      <c r="AA682" s="863"/>
      <c r="AB682" s="863"/>
      <c r="AC682" s="863"/>
      <c r="AD682" s="863"/>
      <c r="AF682" s="122"/>
      <c r="AG682" s="121">
        <f t="shared" si="165"/>
        <v>27</v>
      </c>
      <c r="AH682" s="121">
        <f t="shared" si="166"/>
        <v>0</v>
      </c>
      <c r="AI682" s="261">
        <f t="shared" si="167"/>
        <v>-2</v>
      </c>
      <c r="AJ682" s="261">
        <f t="shared" si="168"/>
        <v>0</v>
      </c>
      <c r="CN682" s="122"/>
      <c r="DS682" s="122"/>
    </row>
    <row r="683" spans="1:123" s="121" customFormat="1" ht="15" customHeight="1" x14ac:dyDescent="0.25">
      <c r="A683" s="76"/>
      <c r="C683" s="98" t="s">
        <v>43</v>
      </c>
      <c r="D683" s="553" t="str">
        <f t="shared" si="164"/>
        <v/>
      </c>
      <c r="E683" s="553"/>
      <c r="F683" s="553"/>
      <c r="G683" s="553"/>
      <c r="H683" s="553"/>
      <c r="I683" s="553"/>
      <c r="J683" s="553"/>
      <c r="K683" s="553"/>
      <c r="L683" s="553"/>
      <c r="M683" s="553"/>
      <c r="N683" s="553"/>
      <c r="O683" s="553"/>
      <c r="P683" s="553"/>
      <c r="Q683" s="553"/>
      <c r="R683" s="553"/>
      <c r="S683" s="553"/>
      <c r="T683" s="553"/>
      <c r="U683" s="553"/>
      <c r="V683" s="553"/>
      <c r="W683" s="553"/>
      <c r="X683" s="553"/>
      <c r="Y683" s="863"/>
      <c r="Z683" s="863"/>
      <c r="AA683" s="863"/>
      <c r="AB683" s="863"/>
      <c r="AC683" s="863"/>
      <c r="AD683" s="863"/>
      <c r="AF683" s="122"/>
      <c r="AG683" s="121">
        <f t="shared" si="165"/>
        <v>27</v>
      </c>
      <c r="AH683" s="121">
        <f t="shared" si="166"/>
        <v>0</v>
      </c>
      <c r="AI683" s="261">
        <f t="shared" si="167"/>
        <v>-2</v>
      </c>
      <c r="AJ683" s="261">
        <f t="shared" si="168"/>
        <v>0</v>
      </c>
      <c r="CN683" s="122"/>
      <c r="DS683" s="122"/>
    </row>
    <row r="684" spans="1:123" s="121" customFormat="1" ht="15" customHeight="1" x14ac:dyDescent="0.25">
      <c r="A684" s="76"/>
      <c r="C684" s="98" t="s">
        <v>44</v>
      </c>
      <c r="D684" s="553" t="str">
        <f t="shared" si="164"/>
        <v/>
      </c>
      <c r="E684" s="553"/>
      <c r="F684" s="553"/>
      <c r="G684" s="553"/>
      <c r="H684" s="553"/>
      <c r="I684" s="553"/>
      <c r="J684" s="553"/>
      <c r="K684" s="553"/>
      <c r="L684" s="553"/>
      <c r="M684" s="553"/>
      <c r="N684" s="553"/>
      <c r="O684" s="553"/>
      <c r="P684" s="553"/>
      <c r="Q684" s="553"/>
      <c r="R684" s="553"/>
      <c r="S684" s="553"/>
      <c r="T684" s="553"/>
      <c r="U684" s="553"/>
      <c r="V684" s="553"/>
      <c r="W684" s="553"/>
      <c r="X684" s="553"/>
      <c r="Y684" s="863"/>
      <c r="Z684" s="863"/>
      <c r="AA684" s="863"/>
      <c r="AB684" s="863"/>
      <c r="AC684" s="863"/>
      <c r="AD684" s="863"/>
      <c r="AF684" s="122"/>
      <c r="AG684" s="121">
        <f t="shared" si="165"/>
        <v>27</v>
      </c>
      <c r="AH684" s="121">
        <f t="shared" si="166"/>
        <v>0</v>
      </c>
      <c r="AI684" s="261">
        <f t="shared" si="167"/>
        <v>-2</v>
      </c>
      <c r="AJ684" s="261">
        <f t="shared" si="168"/>
        <v>0</v>
      </c>
      <c r="CN684" s="122"/>
      <c r="DS684" s="122"/>
    </row>
    <row r="685" spans="1:123" s="121" customFormat="1" ht="15" customHeight="1" x14ac:dyDescent="0.25">
      <c r="A685" s="76"/>
      <c r="C685" s="98" t="s">
        <v>45</v>
      </c>
      <c r="D685" s="553" t="str">
        <f t="shared" si="164"/>
        <v/>
      </c>
      <c r="E685" s="553"/>
      <c r="F685" s="553"/>
      <c r="G685" s="553"/>
      <c r="H685" s="553"/>
      <c r="I685" s="553"/>
      <c r="J685" s="553"/>
      <c r="K685" s="553"/>
      <c r="L685" s="553"/>
      <c r="M685" s="553"/>
      <c r="N685" s="553"/>
      <c r="O685" s="553"/>
      <c r="P685" s="553"/>
      <c r="Q685" s="553"/>
      <c r="R685" s="553"/>
      <c r="S685" s="553"/>
      <c r="T685" s="553"/>
      <c r="U685" s="553"/>
      <c r="V685" s="553"/>
      <c r="W685" s="553"/>
      <c r="X685" s="553"/>
      <c r="Y685" s="863"/>
      <c r="Z685" s="863"/>
      <c r="AA685" s="863"/>
      <c r="AB685" s="863"/>
      <c r="AC685" s="863"/>
      <c r="AD685" s="863"/>
      <c r="AF685" s="122"/>
      <c r="AG685" s="121">
        <f t="shared" si="165"/>
        <v>27</v>
      </c>
      <c r="AH685" s="121">
        <f t="shared" si="166"/>
        <v>0</v>
      </c>
      <c r="AI685" s="261">
        <f t="shared" si="167"/>
        <v>-2</v>
      </c>
      <c r="AJ685" s="261">
        <f t="shared" si="168"/>
        <v>0</v>
      </c>
      <c r="CN685" s="122"/>
      <c r="DS685" s="122"/>
    </row>
    <row r="686" spans="1:123" s="121" customFormat="1" ht="15" customHeight="1" x14ac:dyDescent="0.25">
      <c r="A686" s="76"/>
      <c r="C686" s="98" t="s">
        <v>46</v>
      </c>
      <c r="D686" s="553" t="str">
        <f t="shared" si="164"/>
        <v/>
      </c>
      <c r="E686" s="553"/>
      <c r="F686" s="553"/>
      <c r="G686" s="553"/>
      <c r="H686" s="553"/>
      <c r="I686" s="553"/>
      <c r="J686" s="553"/>
      <c r="K686" s="553"/>
      <c r="L686" s="553"/>
      <c r="M686" s="553"/>
      <c r="N686" s="553"/>
      <c r="O686" s="553"/>
      <c r="P686" s="553"/>
      <c r="Q686" s="553"/>
      <c r="R686" s="553"/>
      <c r="S686" s="553"/>
      <c r="T686" s="553"/>
      <c r="U686" s="553"/>
      <c r="V686" s="553"/>
      <c r="W686" s="553"/>
      <c r="X686" s="553"/>
      <c r="Y686" s="863"/>
      <c r="Z686" s="863"/>
      <c r="AA686" s="863"/>
      <c r="AB686" s="863"/>
      <c r="AC686" s="863"/>
      <c r="AD686" s="863"/>
      <c r="AF686" s="122"/>
      <c r="AG686" s="121">
        <f t="shared" si="165"/>
        <v>27</v>
      </c>
      <c r="AH686" s="121">
        <f t="shared" si="166"/>
        <v>0</v>
      </c>
      <c r="AI686" s="261">
        <f t="shared" si="167"/>
        <v>-2</v>
      </c>
      <c r="AJ686" s="261">
        <f t="shared" si="168"/>
        <v>0</v>
      </c>
      <c r="CN686" s="122"/>
      <c r="DS686" s="122"/>
    </row>
    <row r="687" spans="1:123" s="121" customFormat="1" ht="15" customHeight="1" x14ac:dyDescent="0.25">
      <c r="A687" s="76"/>
      <c r="C687" s="98" t="s">
        <v>47</v>
      </c>
      <c r="D687" s="553" t="str">
        <f t="shared" si="164"/>
        <v/>
      </c>
      <c r="E687" s="553"/>
      <c r="F687" s="553"/>
      <c r="G687" s="553"/>
      <c r="H687" s="553"/>
      <c r="I687" s="553"/>
      <c r="J687" s="553"/>
      <c r="K687" s="553"/>
      <c r="L687" s="553"/>
      <c r="M687" s="553"/>
      <c r="N687" s="553"/>
      <c r="O687" s="553"/>
      <c r="P687" s="553"/>
      <c r="Q687" s="553"/>
      <c r="R687" s="553"/>
      <c r="S687" s="553"/>
      <c r="T687" s="553"/>
      <c r="U687" s="553"/>
      <c r="V687" s="553"/>
      <c r="W687" s="553"/>
      <c r="X687" s="553"/>
      <c r="Y687" s="863"/>
      <c r="Z687" s="863"/>
      <c r="AA687" s="863"/>
      <c r="AB687" s="863"/>
      <c r="AC687" s="863"/>
      <c r="AD687" s="863"/>
      <c r="AF687" s="122"/>
      <c r="AG687" s="121">
        <f t="shared" si="165"/>
        <v>27</v>
      </c>
      <c r="AH687" s="121">
        <f t="shared" si="166"/>
        <v>0</v>
      </c>
      <c r="AI687" s="261">
        <f t="shared" si="167"/>
        <v>-2</v>
      </c>
      <c r="AJ687" s="261">
        <f t="shared" si="168"/>
        <v>0</v>
      </c>
      <c r="CN687" s="122"/>
      <c r="DS687" s="122"/>
    </row>
    <row r="688" spans="1:123" s="121" customFormat="1" ht="15" customHeight="1" x14ac:dyDescent="0.25">
      <c r="A688" s="76"/>
      <c r="C688" s="98" t="s">
        <v>48</v>
      </c>
      <c r="D688" s="553" t="str">
        <f t="shared" si="164"/>
        <v/>
      </c>
      <c r="E688" s="553"/>
      <c r="F688" s="553"/>
      <c r="G688" s="553"/>
      <c r="H688" s="553"/>
      <c r="I688" s="553"/>
      <c r="J688" s="553"/>
      <c r="K688" s="553"/>
      <c r="L688" s="553"/>
      <c r="M688" s="553"/>
      <c r="N688" s="553"/>
      <c r="O688" s="553"/>
      <c r="P688" s="553"/>
      <c r="Q688" s="553"/>
      <c r="R688" s="553"/>
      <c r="S688" s="553"/>
      <c r="T688" s="553"/>
      <c r="U688" s="553"/>
      <c r="V688" s="553"/>
      <c r="W688" s="553"/>
      <c r="X688" s="553"/>
      <c r="Y688" s="863"/>
      <c r="Z688" s="863"/>
      <c r="AA688" s="863"/>
      <c r="AB688" s="863"/>
      <c r="AC688" s="863"/>
      <c r="AD688" s="863"/>
      <c r="AF688" s="122"/>
      <c r="AG688" s="121">
        <f t="shared" si="165"/>
        <v>27</v>
      </c>
      <c r="AH688" s="121">
        <f t="shared" si="166"/>
        <v>0</v>
      </c>
      <c r="AI688" s="261">
        <f t="shared" si="167"/>
        <v>-2</v>
      </c>
      <c r="AJ688" s="261">
        <f t="shared" si="168"/>
        <v>0</v>
      </c>
      <c r="CN688" s="122"/>
      <c r="DS688" s="122"/>
    </row>
    <row r="689" spans="1:123" s="121" customFormat="1" ht="15" customHeight="1" x14ac:dyDescent="0.25">
      <c r="A689" s="76"/>
      <c r="C689" s="98" t="s">
        <v>49</v>
      </c>
      <c r="D689" s="553" t="str">
        <f t="shared" si="164"/>
        <v/>
      </c>
      <c r="E689" s="553"/>
      <c r="F689" s="553"/>
      <c r="G689" s="553"/>
      <c r="H689" s="553"/>
      <c r="I689" s="553"/>
      <c r="J689" s="553"/>
      <c r="K689" s="553"/>
      <c r="L689" s="553"/>
      <c r="M689" s="553"/>
      <c r="N689" s="553"/>
      <c r="O689" s="553"/>
      <c r="P689" s="553"/>
      <c r="Q689" s="553"/>
      <c r="R689" s="553"/>
      <c r="S689" s="553"/>
      <c r="T689" s="553"/>
      <c r="U689" s="553"/>
      <c r="V689" s="553"/>
      <c r="W689" s="553"/>
      <c r="X689" s="553"/>
      <c r="Y689" s="863"/>
      <c r="Z689" s="863"/>
      <c r="AA689" s="863"/>
      <c r="AB689" s="863"/>
      <c r="AC689" s="863"/>
      <c r="AD689" s="863"/>
      <c r="AF689" s="122"/>
      <c r="AG689" s="121">
        <f t="shared" si="165"/>
        <v>27</v>
      </c>
      <c r="AH689" s="121">
        <f t="shared" si="166"/>
        <v>0</v>
      </c>
      <c r="AI689" s="261">
        <f t="shared" si="167"/>
        <v>-2</v>
      </c>
      <c r="AJ689" s="261">
        <f t="shared" si="168"/>
        <v>0</v>
      </c>
      <c r="CN689" s="122"/>
      <c r="DS689" s="122"/>
    </row>
    <row r="690" spans="1:123" s="121" customFormat="1" ht="15" customHeight="1" x14ac:dyDescent="0.25">
      <c r="A690" s="76"/>
      <c r="C690" s="98" t="s">
        <v>50</v>
      </c>
      <c r="D690" s="553" t="str">
        <f t="shared" si="164"/>
        <v/>
      </c>
      <c r="E690" s="553"/>
      <c r="F690" s="553"/>
      <c r="G690" s="553"/>
      <c r="H690" s="553"/>
      <c r="I690" s="553"/>
      <c r="J690" s="553"/>
      <c r="K690" s="553"/>
      <c r="L690" s="553"/>
      <c r="M690" s="553"/>
      <c r="N690" s="553"/>
      <c r="O690" s="553"/>
      <c r="P690" s="553"/>
      <c r="Q690" s="553"/>
      <c r="R690" s="553"/>
      <c r="S690" s="553"/>
      <c r="T690" s="553"/>
      <c r="U690" s="553"/>
      <c r="V690" s="553"/>
      <c r="W690" s="553"/>
      <c r="X690" s="553"/>
      <c r="Y690" s="863"/>
      <c r="Z690" s="863"/>
      <c r="AA690" s="863"/>
      <c r="AB690" s="863"/>
      <c r="AC690" s="863"/>
      <c r="AD690" s="863"/>
      <c r="AF690" s="122"/>
      <c r="AG690" s="121">
        <f t="shared" si="165"/>
        <v>27</v>
      </c>
      <c r="AH690" s="121">
        <f t="shared" si="166"/>
        <v>0</v>
      </c>
      <c r="AI690" s="261">
        <f t="shared" si="167"/>
        <v>-2</v>
      </c>
      <c r="AJ690" s="261">
        <f t="shared" si="168"/>
        <v>0</v>
      </c>
      <c r="CN690" s="122"/>
      <c r="DS690" s="122"/>
    </row>
    <row r="691" spans="1:123" s="121" customFormat="1" ht="15" customHeight="1" x14ac:dyDescent="0.25">
      <c r="A691" s="76"/>
      <c r="C691" s="98" t="s">
        <v>51</v>
      </c>
      <c r="D691" s="553" t="str">
        <f t="shared" si="164"/>
        <v/>
      </c>
      <c r="E691" s="553"/>
      <c r="F691" s="553"/>
      <c r="G691" s="553"/>
      <c r="H691" s="553"/>
      <c r="I691" s="553"/>
      <c r="J691" s="553"/>
      <c r="K691" s="553"/>
      <c r="L691" s="553"/>
      <c r="M691" s="553"/>
      <c r="N691" s="553"/>
      <c r="O691" s="553"/>
      <c r="P691" s="553"/>
      <c r="Q691" s="553"/>
      <c r="R691" s="553"/>
      <c r="S691" s="553"/>
      <c r="T691" s="553"/>
      <c r="U691" s="553"/>
      <c r="V691" s="553"/>
      <c r="W691" s="553"/>
      <c r="X691" s="553"/>
      <c r="Y691" s="863"/>
      <c r="Z691" s="863"/>
      <c r="AA691" s="863"/>
      <c r="AB691" s="863"/>
      <c r="AC691" s="863"/>
      <c r="AD691" s="863"/>
      <c r="AF691" s="122"/>
      <c r="AG691" s="121">
        <f t="shared" si="165"/>
        <v>27</v>
      </c>
      <c r="AH691" s="121">
        <f t="shared" si="166"/>
        <v>0</v>
      </c>
      <c r="AI691" s="261">
        <f t="shared" si="167"/>
        <v>-2</v>
      </c>
      <c r="AJ691" s="261">
        <f t="shared" si="168"/>
        <v>0</v>
      </c>
      <c r="CN691" s="122"/>
      <c r="DS691" s="122"/>
    </row>
    <row r="692" spans="1:123" s="121" customFormat="1" ht="15" customHeight="1" x14ac:dyDescent="0.25">
      <c r="A692" s="76"/>
      <c r="C692" s="98" t="s">
        <v>52</v>
      </c>
      <c r="D692" s="553" t="str">
        <f t="shared" si="164"/>
        <v/>
      </c>
      <c r="E692" s="553"/>
      <c r="F692" s="553"/>
      <c r="G692" s="553"/>
      <c r="H692" s="553"/>
      <c r="I692" s="553"/>
      <c r="J692" s="553"/>
      <c r="K692" s="553"/>
      <c r="L692" s="553"/>
      <c r="M692" s="553"/>
      <c r="N692" s="553"/>
      <c r="O692" s="553"/>
      <c r="P692" s="553"/>
      <c r="Q692" s="553"/>
      <c r="R692" s="553"/>
      <c r="S692" s="553"/>
      <c r="T692" s="553"/>
      <c r="U692" s="553"/>
      <c r="V692" s="553"/>
      <c r="W692" s="553"/>
      <c r="X692" s="553"/>
      <c r="Y692" s="863"/>
      <c r="Z692" s="863"/>
      <c r="AA692" s="863"/>
      <c r="AB692" s="863"/>
      <c r="AC692" s="863"/>
      <c r="AD692" s="863"/>
      <c r="AF692" s="122"/>
      <c r="AG692" s="121">
        <f t="shared" si="165"/>
        <v>27</v>
      </c>
      <c r="AH692" s="121">
        <f t="shared" si="166"/>
        <v>0</v>
      </c>
      <c r="AI692" s="261">
        <f t="shared" si="167"/>
        <v>-2</v>
      </c>
      <c r="AJ692" s="261">
        <f t="shared" si="168"/>
        <v>0</v>
      </c>
      <c r="CN692" s="122"/>
      <c r="DS692" s="122"/>
    </row>
    <row r="693" spans="1:123" s="121" customFormat="1" ht="15" customHeight="1" x14ac:dyDescent="0.2">
      <c r="A693" s="76"/>
      <c r="X693" s="99" t="s">
        <v>84</v>
      </c>
      <c r="Y693" s="893">
        <f>IF(AND(SUM(Y668:AD692)=0,COUNTIF(Y668:AD692,"NS")&gt;0),"NS",SUM(Y668:AD692))</f>
        <v>0</v>
      </c>
      <c r="Z693" s="893"/>
      <c r="AA693" s="893"/>
      <c r="AB693" s="893"/>
      <c r="AC693" s="893"/>
      <c r="AD693" s="893"/>
      <c r="AF693" s="122"/>
      <c r="AH693" s="121">
        <f>SUM(AH668:AH692)</f>
        <v>0</v>
      </c>
      <c r="AJ693" s="121">
        <f>SUM(AJ668:AJ692)</f>
        <v>0</v>
      </c>
      <c r="CN693" s="122"/>
      <c r="DS693" s="122"/>
    </row>
    <row r="694" spans="1:123" s="121" customFormat="1" ht="15" customHeight="1" x14ac:dyDescent="0.2">
      <c r="A694" s="76"/>
      <c r="B694" s="540" t="str">
        <f>IF(AH693=0,"","Error: Debe completar toda la información requerida.")</f>
        <v/>
      </c>
      <c r="C694" s="540"/>
      <c r="D694" s="540"/>
      <c r="E694" s="540"/>
      <c r="F694" s="540"/>
      <c r="G694" s="540"/>
      <c r="H694" s="540"/>
      <c r="I694" s="540"/>
      <c r="J694" s="540"/>
      <c r="K694" s="540"/>
      <c r="L694" s="540"/>
      <c r="M694" s="540"/>
      <c r="N694" s="540"/>
      <c r="O694" s="540"/>
      <c r="P694" s="540"/>
      <c r="Q694" s="540"/>
      <c r="R694" s="540"/>
      <c r="S694" s="540"/>
      <c r="T694" s="540"/>
      <c r="U694" s="540"/>
      <c r="V694" s="540"/>
      <c r="W694" s="540"/>
      <c r="X694" s="540"/>
      <c r="Y694" s="540"/>
      <c r="Z694" s="540"/>
      <c r="AA694" s="540"/>
      <c r="AB694" s="540"/>
      <c r="AC694" s="540"/>
      <c r="AD694" s="540"/>
      <c r="AF694" s="122"/>
      <c r="CN694" s="122"/>
      <c r="DS694" s="122"/>
    </row>
    <row r="695" spans="1:123" s="74" customFormat="1" ht="15" customHeight="1" x14ac:dyDescent="0.2">
      <c r="A695" s="76"/>
      <c r="B695" s="511" t="str">
        <f>IF(AJ693=0,"","Error: La cantidad de decimales no debe ser mayor a dos.")</f>
        <v/>
      </c>
      <c r="C695" s="511"/>
      <c r="D695" s="511"/>
      <c r="E695" s="511"/>
      <c r="F695" s="511"/>
      <c r="G695" s="511"/>
      <c r="H695" s="511"/>
      <c r="I695" s="511"/>
      <c r="J695" s="511"/>
      <c r="K695" s="511"/>
      <c r="L695" s="511"/>
      <c r="M695" s="511"/>
      <c r="N695" s="511"/>
      <c r="O695" s="511"/>
      <c r="P695" s="511"/>
      <c r="Q695" s="511"/>
      <c r="R695" s="511"/>
      <c r="S695" s="511"/>
      <c r="T695" s="511"/>
      <c r="U695" s="511"/>
      <c r="V695" s="511"/>
      <c r="W695" s="511"/>
      <c r="X695" s="511"/>
      <c r="Y695" s="511"/>
      <c r="Z695" s="511"/>
      <c r="AA695" s="511"/>
      <c r="AB695" s="511"/>
      <c r="AC695" s="511"/>
      <c r="AD695" s="511"/>
      <c r="AF695" s="70"/>
      <c r="CN695" s="70"/>
      <c r="DS695" s="70"/>
    </row>
    <row r="696" spans="1:123" s="74" customFormat="1" ht="15" customHeight="1" x14ac:dyDescent="0.2">
      <c r="A696" s="76"/>
      <c r="B696" s="635" t="str">
        <f>IF(AN668=0,"","Error: El total debe ser exactamente igual al numeral 3 de la P21.")</f>
        <v/>
      </c>
      <c r="C696" s="635"/>
      <c r="D696" s="635"/>
      <c r="E696" s="635"/>
      <c r="F696" s="635"/>
      <c r="G696" s="635"/>
      <c r="H696" s="635"/>
      <c r="I696" s="635"/>
      <c r="J696" s="635"/>
      <c r="K696" s="635"/>
      <c r="L696" s="635"/>
      <c r="M696" s="635"/>
      <c r="N696" s="635"/>
      <c r="O696" s="635"/>
      <c r="P696" s="635"/>
      <c r="Q696" s="635"/>
      <c r="R696" s="635"/>
      <c r="S696" s="635"/>
      <c r="T696" s="635"/>
      <c r="U696" s="635"/>
      <c r="V696" s="635"/>
      <c r="W696" s="635"/>
      <c r="X696" s="635"/>
      <c r="Y696" s="635"/>
      <c r="Z696" s="635"/>
      <c r="AA696" s="635"/>
      <c r="AB696" s="635"/>
      <c r="AC696" s="635"/>
      <c r="AD696" s="635"/>
      <c r="AF696" s="70"/>
      <c r="CN696" s="70"/>
      <c r="DS696" s="70"/>
    </row>
    <row r="697" spans="1:123" s="74" customFormat="1" ht="24" customHeight="1" x14ac:dyDescent="0.2">
      <c r="A697" s="36" t="s">
        <v>207</v>
      </c>
      <c r="B697" s="636" t="s">
        <v>2009</v>
      </c>
      <c r="C697" s="636"/>
      <c r="D697" s="636"/>
      <c r="E697" s="636"/>
      <c r="F697" s="636"/>
      <c r="G697" s="636"/>
      <c r="H697" s="636"/>
      <c r="I697" s="636"/>
      <c r="J697" s="636"/>
      <c r="K697" s="636"/>
      <c r="L697" s="636"/>
      <c r="M697" s="636"/>
      <c r="N697" s="636"/>
      <c r="O697" s="636"/>
      <c r="P697" s="636"/>
      <c r="Q697" s="636"/>
      <c r="R697" s="636"/>
      <c r="S697" s="636"/>
      <c r="T697" s="636"/>
      <c r="U697" s="636"/>
      <c r="V697" s="636"/>
      <c r="W697" s="636"/>
      <c r="X697" s="636"/>
      <c r="Y697" s="636"/>
      <c r="Z697" s="636"/>
      <c r="AA697" s="636"/>
      <c r="AB697" s="636"/>
      <c r="AC697" s="636"/>
      <c r="AD697" s="636"/>
      <c r="AF697" s="70"/>
      <c r="AG697" s="74" t="s">
        <v>2032</v>
      </c>
      <c r="AH697" s="74" t="s">
        <v>2072</v>
      </c>
      <c r="AI697" s="74" t="s">
        <v>2073</v>
      </c>
      <c r="CN697" s="70"/>
      <c r="DS697" s="70"/>
    </row>
    <row r="698" spans="1:123" s="74" customFormat="1" ht="15" customHeight="1" x14ac:dyDescent="0.2">
      <c r="A698" s="68"/>
      <c r="B698" s="69"/>
      <c r="C698" s="674" t="s">
        <v>1451</v>
      </c>
      <c r="D698" s="674"/>
      <c r="E698" s="674"/>
      <c r="F698" s="674"/>
      <c r="G698" s="674"/>
      <c r="H698" s="674"/>
      <c r="I698" s="674"/>
      <c r="J698" s="674"/>
      <c r="K698" s="674"/>
      <c r="L698" s="674"/>
      <c r="M698" s="674"/>
      <c r="N698" s="674"/>
      <c r="O698" s="674"/>
      <c r="P698" s="674"/>
      <c r="Q698" s="674"/>
      <c r="R698" s="674"/>
      <c r="S698" s="674"/>
      <c r="T698" s="674"/>
      <c r="U698" s="674"/>
      <c r="V698" s="674"/>
      <c r="W698" s="674"/>
      <c r="X698" s="674"/>
      <c r="Y698" s="674"/>
      <c r="Z698" s="674"/>
      <c r="AA698" s="674"/>
      <c r="AB698" s="674"/>
      <c r="AC698" s="674"/>
      <c r="AD698" s="674"/>
      <c r="AF698" s="70"/>
      <c r="AG698" s="74">
        <f>COUNTBLANK(C704:AD704)</f>
        <v>28</v>
      </c>
      <c r="AH698" s="74">
        <v>28</v>
      </c>
      <c r="AI698" s="74">
        <v>19</v>
      </c>
      <c r="CN698" s="70"/>
      <c r="DS698" s="70"/>
    </row>
    <row r="699" spans="1:123" s="74" customFormat="1" ht="15" customHeight="1" x14ac:dyDescent="0.2">
      <c r="A699" s="76"/>
      <c r="C699" s="674" t="s">
        <v>1124</v>
      </c>
      <c r="D699" s="674"/>
      <c r="E699" s="674"/>
      <c r="F699" s="674"/>
      <c r="G699" s="674"/>
      <c r="H699" s="674"/>
      <c r="I699" s="674"/>
      <c r="J699" s="674"/>
      <c r="K699" s="674"/>
      <c r="L699" s="674"/>
      <c r="M699" s="674"/>
      <c r="N699" s="674"/>
      <c r="O699" s="674"/>
      <c r="P699" s="674"/>
      <c r="Q699" s="674"/>
      <c r="R699" s="674"/>
      <c r="S699" s="674"/>
      <c r="T699" s="674"/>
      <c r="U699" s="674"/>
      <c r="V699" s="674"/>
      <c r="W699" s="674"/>
      <c r="X699" s="674"/>
      <c r="Y699" s="674"/>
      <c r="Z699" s="674"/>
      <c r="AA699" s="674"/>
      <c r="AB699" s="674"/>
      <c r="AC699" s="674"/>
      <c r="AD699" s="674"/>
      <c r="AF699" s="70"/>
      <c r="AG699" s="74" t="s">
        <v>2035</v>
      </c>
      <c r="AI699" s="74">
        <f>IF(OR(AG698=AH698,AG698=AI698),0,1)</f>
        <v>0</v>
      </c>
      <c r="CN699" s="70"/>
      <c r="DS699" s="70"/>
    </row>
    <row r="700" spans="1:123" s="74" customFormat="1" ht="15" customHeight="1" x14ac:dyDescent="0.2">
      <c r="A700" s="76"/>
      <c r="AF700" s="70"/>
      <c r="CN700" s="70"/>
      <c r="DS700" s="70"/>
    </row>
    <row r="701" spans="1:123" s="74" customFormat="1" ht="15" customHeight="1" x14ac:dyDescent="0.2">
      <c r="A701" s="76"/>
      <c r="C701" s="608" t="s">
        <v>1126</v>
      </c>
      <c r="D701" s="608"/>
      <c r="E701" s="608"/>
      <c r="F701" s="608"/>
      <c r="G701" s="608"/>
      <c r="H701" s="608"/>
      <c r="I701" s="608"/>
      <c r="J701" s="608"/>
      <c r="K701" s="608"/>
      <c r="L701" s="608"/>
      <c r="M701" s="608"/>
      <c r="N701" s="608"/>
      <c r="O701" s="608"/>
      <c r="P701" s="608"/>
      <c r="Q701" s="608"/>
      <c r="R701" s="608"/>
      <c r="S701" s="608"/>
      <c r="T701" s="608"/>
      <c r="U701" s="608"/>
      <c r="V701" s="608"/>
      <c r="W701" s="608"/>
      <c r="X701" s="608"/>
      <c r="Y701" s="608"/>
      <c r="Z701" s="608"/>
      <c r="AA701" s="608"/>
      <c r="AB701" s="608"/>
      <c r="AC701" s="608"/>
      <c r="AD701" s="608"/>
      <c r="AF701" s="70"/>
      <c r="AG701" s="264"/>
      <c r="AH701" s="264" t="s">
        <v>2123</v>
      </c>
      <c r="AI701" s="264" t="s">
        <v>2124</v>
      </c>
      <c r="AJ701" s="264" t="s">
        <v>2125</v>
      </c>
      <c r="AK701" s="264" t="s">
        <v>2126</v>
      </c>
      <c r="AL701" s="264" t="s">
        <v>2127</v>
      </c>
      <c r="AM701" s="264" t="s">
        <v>2128</v>
      </c>
      <c r="AN701" s="264" t="s">
        <v>2129</v>
      </c>
      <c r="AO701" s="264" t="s">
        <v>2130</v>
      </c>
      <c r="AP701" s="264" t="s">
        <v>2131</v>
      </c>
      <c r="AQ701" s="264"/>
      <c r="CN701" s="70"/>
      <c r="DS701" s="70"/>
    </row>
    <row r="702" spans="1:123" s="74" customFormat="1" ht="60" customHeight="1" x14ac:dyDescent="0.2">
      <c r="A702" s="76"/>
      <c r="C702" s="885" t="s">
        <v>210</v>
      </c>
      <c r="D702" s="885"/>
      <c r="E702" s="885"/>
      <c r="F702" s="882" t="s">
        <v>211</v>
      </c>
      <c r="G702" s="883"/>
      <c r="H702" s="884"/>
      <c r="I702" s="882" t="s">
        <v>212</v>
      </c>
      <c r="J702" s="883"/>
      <c r="K702" s="884"/>
      <c r="L702" s="826" t="s">
        <v>213</v>
      </c>
      <c r="M702" s="827"/>
      <c r="N702" s="827"/>
      <c r="O702" s="828"/>
      <c r="P702" s="826" t="s">
        <v>214</v>
      </c>
      <c r="Q702" s="827"/>
      <c r="R702" s="828"/>
      <c r="S702" s="826" t="s">
        <v>215</v>
      </c>
      <c r="T702" s="827"/>
      <c r="U702" s="828"/>
      <c r="V702" s="826" t="s">
        <v>216</v>
      </c>
      <c r="W702" s="827"/>
      <c r="X702" s="828"/>
      <c r="Y702" s="826" t="s">
        <v>217</v>
      </c>
      <c r="Z702" s="827"/>
      <c r="AA702" s="828"/>
      <c r="AB702" s="869" t="s">
        <v>1881</v>
      </c>
      <c r="AC702" s="869"/>
      <c r="AD702" s="869"/>
      <c r="AF702" s="70"/>
      <c r="AG702" s="266" t="s">
        <v>2120</v>
      </c>
      <c r="AH702" s="265">
        <f>IF(C704="NS",0,LEN(C704)-LEN(INT(C704))-1)</f>
        <v>-2</v>
      </c>
      <c r="AI702" s="265">
        <f>IF(F704="NS",0,LEN(F704)-LEN(INT(F704))-1)</f>
        <v>-2</v>
      </c>
      <c r="AJ702" s="265">
        <f>IF(I704="NS",0,LEN(I704)-LEN(INT(I704))-1)</f>
        <v>-2</v>
      </c>
      <c r="AK702" s="265">
        <f>IF(L704="NS",0,LEN(L704)-LEN(INT(L704))-1)</f>
        <v>-2</v>
      </c>
      <c r="AL702" s="265">
        <f>IF(P704="NS",0,LEN(P704)-LEN(INT(P704))-1)</f>
        <v>-2</v>
      </c>
      <c r="AM702" s="265">
        <f>IF(S704="NS",0,LEN(S704)-LEN(INT(S704))-1)</f>
        <v>-2</v>
      </c>
      <c r="AN702" s="265">
        <f>IF(V704="NS",0,LEN(V704)-LEN(INT(V704))-1)</f>
        <v>-2</v>
      </c>
      <c r="AO702" s="265">
        <f>IF(Y704="NS",0,LEN(Y704)-LEN(INT(Y704))-1)</f>
        <v>-2</v>
      </c>
      <c r="AP702" s="265">
        <f>IF(AB704="NS",0,LEN(AB704)-LEN(INT(AB704))-1)</f>
        <v>-2</v>
      </c>
      <c r="AQ702" s="264"/>
      <c r="CN702" s="70"/>
      <c r="DS702" s="70"/>
    </row>
    <row r="703" spans="1:123" s="74" customFormat="1" ht="24" customHeight="1" x14ac:dyDescent="0.2">
      <c r="A703" s="76"/>
      <c r="C703" s="869" t="s">
        <v>2010</v>
      </c>
      <c r="D703" s="869"/>
      <c r="E703" s="869"/>
      <c r="F703" s="826" t="s">
        <v>2011</v>
      </c>
      <c r="G703" s="827"/>
      <c r="H703" s="828"/>
      <c r="I703" s="826" t="s">
        <v>2012</v>
      </c>
      <c r="J703" s="827"/>
      <c r="K703" s="828"/>
      <c r="L703" s="826" t="s">
        <v>2013</v>
      </c>
      <c r="M703" s="827"/>
      <c r="N703" s="827"/>
      <c r="O703" s="828"/>
      <c r="P703" s="879" t="s">
        <v>2014</v>
      </c>
      <c r="Q703" s="880"/>
      <c r="R703" s="881"/>
      <c r="S703" s="879" t="s">
        <v>2015</v>
      </c>
      <c r="T703" s="880"/>
      <c r="U703" s="881"/>
      <c r="V703" s="879" t="s">
        <v>2016</v>
      </c>
      <c r="W703" s="880"/>
      <c r="X703" s="881"/>
      <c r="Y703" s="879" t="s">
        <v>2017</v>
      </c>
      <c r="Z703" s="880"/>
      <c r="AA703" s="881"/>
      <c r="AB703" s="878" t="s">
        <v>2018</v>
      </c>
      <c r="AC703" s="878"/>
      <c r="AD703" s="878"/>
      <c r="AF703" s="70"/>
      <c r="AG703" s="265" t="s">
        <v>2077</v>
      </c>
      <c r="AH703" s="265">
        <f>IF(AH702&lt;3,0,1)</f>
        <v>0</v>
      </c>
      <c r="AI703" s="265">
        <f t="shared" ref="AI703:AP703" si="169">IF(AI702&lt;3,0,1)</f>
        <v>0</v>
      </c>
      <c r="AJ703" s="265">
        <f t="shared" si="169"/>
        <v>0</v>
      </c>
      <c r="AK703" s="265">
        <f t="shared" si="169"/>
        <v>0</v>
      </c>
      <c r="AL703" s="265">
        <f t="shared" si="169"/>
        <v>0</v>
      </c>
      <c r="AM703" s="265">
        <f t="shared" si="169"/>
        <v>0</v>
      </c>
      <c r="AN703" s="265">
        <f t="shared" si="169"/>
        <v>0</v>
      </c>
      <c r="AO703" s="265">
        <f t="shared" si="169"/>
        <v>0</v>
      </c>
      <c r="AP703" s="265">
        <f t="shared" si="169"/>
        <v>0</v>
      </c>
      <c r="AQ703" s="264">
        <f>SUM(AH703:AP703)</f>
        <v>0</v>
      </c>
      <c r="CN703" s="70"/>
      <c r="DS703" s="70"/>
    </row>
    <row r="704" spans="1:123" s="74" customFormat="1" ht="24" customHeight="1" x14ac:dyDescent="0.2">
      <c r="A704" s="76"/>
      <c r="C704" s="615"/>
      <c r="D704" s="615"/>
      <c r="E704" s="615"/>
      <c r="F704" s="763"/>
      <c r="G704" s="877"/>
      <c r="H704" s="764"/>
      <c r="I704" s="763"/>
      <c r="J704" s="877"/>
      <c r="K704" s="764"/>
      <c r="L704" s="763"/>
      <c r="M704" s="877"/>
      <c r="N704" s="877"/>
      <c r="O704" s="764"/>
      <c r="P704" s="763"/>
      <c r="Q704" s="877"/>
      <c r="R704" s="764"/>
      <c r="S704" s="763"/>
      <c r="T704" s="877"/>
      <c r="U704" s="764"/>
      <c r="V704" s="763"/>
      <c r="W704" s="877"/>
      <c r="X704" s="764"/>
      <c r="Y704" s="763"/>
      <c r="Z704" s="877"/>
      <c r="AA704" s="764"/>
      <c r="AB704" s="763"/>
      <c r="AC704" s="877"/>
      <c r="AD704" s="764"/>
      <c r="AF704" s="70"/>
      <c r="AG704" s="74" t="s">
        <v>2104</v>
      </c>
      <c r="AH704" s="74" t="s">
        <v>2029</v>
      </c>
      <c r="AI704" s="74" t="s">
        <v>2132</v>
      </c>
      <c r="AJ704" s="74" t="s">
        <v>2077</v>
      </c>
      <c r="CN704" s="70"/>
      <c r="DS704" s="70"/>
    </row>
    <row r="705" spans="1:123" s="74" customFormat="1" ht="15" customHeight="1" x14ac:dyDescent="0.2">
      <c r="A705" s="76"/>
      <c r="B705" s="540" t="str">
        <f>IF(AI699=0,"","Error: Debe completar toda la información requerida.")</f>
        <v/>
      </c>
      <c r="C705" s="540"/>
      <c r="D705" s="540"/>
      <c r="E705" s="540"/>
      <c r="F705" s="540"/>
      <c r="G705" s="540"/>
      <c r="H705" s="540"/>
      <c r="I705" s="540"/>
      <c r="J705" s="540"/>
      <c r="K705" s="540"/>
      <c r="L705" s="540"/>
      <c r="M705" s="540"/>
      <c r="N705" s="540"/>
      <c r="O705" s="540"/>
      <c r="P705" s="540"/>
      <c r="Q705" s="540"/>
      <c r="R705" s="540"/>
      <c r="S705" s="540"/>
      <c r="T705" s="540"/>
      <c r="U705" s="540"/>
      <c r="V705" s="540"/>
      <c r="W705" s="540"/>
      <c r="X705" s="540"/>
      <c r="Y705" s="540"/>
      <c r="Z705" s="540"/>
      <c r="AA705" s="540"/>
      <c r="AB705" s="540"/>
      <c r="AC705" s="540"/>
      <c r="AD705" s="540"/>
      <c r="AF705" s="70"/>
      <c r="AG705" s="74">
        <f>C655</f>
        <v>0</v>
      </c>
      <c r="AH705" s="74">
        <f>COUNTIF(C704:AD704,"NS")</f>
        <v>0</v>
      </c>
      <c r="AI705" s="104">
        <f>SUM(C704:AD704)</f>
        <v>0</v>
      </c>
      <c r="AJ705" s="130">
        <f>IF($AG$698=$AH$698,0,
IF(OR(
AND(AG705=0,AH705&gt;0),
AND(AG705="NS",AI705&gt;0),
AND(AG705="NS",AI705=0,AH705=0)),1,
IF(OR(
AND(AH705&gt;=2,AI705&lt;AG705),
AND(AG705="NS",AI705=0,AH705&gt;0),
AG705=AI705),0,1)))</f>
        <v>0</v>
      </c>
      <c r="CN705" s="70"/>
      <c r="DS705" s="70"/>
    </row>
    <row r="706" spans="1:123" s="74" customFormat="1" ht="15" customHeight="1" x14ac:dyDescent="0.2">
      <c r="A706" s="76"/>
      <c r="B706" s="511" t="str">
        <f>IF(AJ705=0,"","Error: Verificar la consistencia con la pregunta 21")</f>
        <v/>
      </c>
      <c r="C706" s="511"/>
      <c r="D706" s="511"/>
      <c r="E706" s="511"/>
      <c r="F706" s="511"/>
      <c r="G706" s="511"/>
      <c r="H706" s="511"/>
      <c r="I706" s="511"/>
      <c r="J706" s="511"/>
      <c r="K706" s="511"/>
      <c r="L706" s="511"/>
      <c r="M706" s="511"/>
      <c r="N706" s="511"/>
      <c r="O706" s="511"/>
      <c r="P706" s="511"/>
      <c r="Q706" s="511"/>
      <c r="R706" s="511"/>
      <c r="S706" s="511"/>
      <c r="T706" s="511"/>
      <c r="U706" s="511"/>
      <c r="V706" s="511"/>
      <c r="W706" s="511"/>
      <c r="X706" s="511"/>
      <c r="Y706" s="511"/>
      <c r="Z706" s="511"/>
      <c r="AA706" s="511"/>
      <c r="AB706" s="511"/>
      <c r="AC706" s="511"/>
      <c r="AD706" s="511"/>
      <c r="AF706" s="70"/>
      <c r="CN706" s="70"/>
      <c r="DS706" s="70"/>
    </row>
    <row r="707" spans="1:123" s="74" customFormat="1" ht="15" customHeight="1" x14ac:dyDescent="0.2">
      <c r="A707" s="76"/>
      <c r="B707" s="635" t="str">
        <f>IF(AQ703=0,"","Error: La cantidad de decimales no debe ser mayor a dos.")</f>
        <v/>
      </c>
      <c r="C707" s="635"/>
      <c r="D707" s="635"/>
      <c r="E707" s="635"/>
      <c r="F707" s="635"/>
      <c r="G707" s="635"/>
      <c r="H707" s="635"/>
      <c r="I707" s="635"/>
      <c r="J707" s="635"/>
      <c r="K707" s="635"/>
      <c r="L707" s="635"/>
      <c r="M707" s="635"/>
      <c r="N707" s="635"/>
      <c r="O707" s="635"/>
      <c r="P707" s="635"/>
      <c r="Q707" s="635"/>
      <c r="R707" s="635"/>
      <c r="S707" s="635"/>
      <c r="T707" s="635"/>
      <c r="U707" s="635"/>
      <c r="V707" s="635"/>
      <c r="W707" s="635"/>
      <c r="X707" s="635"/>
      <c r="Y707" s="635"/>
      <c r="Z707" s="635"/>
      <c r="AA707" s="635"/>
      <c r="AB707" s="635"/>
      <c r="AC707" s="635"/>
      <c r="AD707" s="635"/>
      <c r="AF707" s="70"/>
      <c r="CN707" s="70"/>
      <c r="DS707" s="70"/>
    </row>
    <row r="708" spans="1:123" s="74" customFormat="1" ht="36" customHeight="1" x14ac:dyDescent="0.2">
      <c r="A708" s="36" t="s">
        <v>208</v>
      </c>
      <c r="B708" s="636" t="s">
        <v>1449</v>
      </c>
      <c r="C708" s="636"/>
      <c r="D708" s="636"/>
      <c r="E708" s="636"/>
      <c r="F708" s="636"/>
      <c r="G708" s="636"/>
      <c r="H708" s="636"/>
      <c r="I708" s="636"/>
      <c r="J708" s="636"/>
      <c r="K708" s="636"/>
      <c r="L708" s="636"/>
      <c r="M708" s="636"/>
      <c r="N708" s="636"/>
      <c r="O708" s="636"/>
      <c r="P708" s="636"/>
      <c r="Q708" s="636"/>
      <c r="R708" s="636"/>
      <c r="S708" s="636"/>
      <c r="T708" s="636"/>
      <c r="U708" s="636"/>
      <c r="V708" s="636"/>
      <c r="W708" s="636"/>
      <c r="X708" s="636"/>
      <c r="Y708" s="636"/>
      <c r="Z708" s="636"/>
      <c r="AA708" s="636"/>
      <c r="AB708" s="636"/>
      <c r="AC708" s="636"/>
      <c r="AD708" s="636"/>
      <c r="AF708" s="70"/>
      <c r="CN708" s="70"/>
      <c r="DS708" s="70"/>
    </row>
    <row r="709" spans="1:123" s="74" customFormat="1" ht="15" customHeight="1" x14ac:dyDescent="0.2">
      <c r="A709" s="68"/>
      <c r="B709" s="69"/>
      <c r="C709" s="674" t="s">
        <v>1452</v>
      </c>
      <c r="D709" s="674"/>
      <c r="E709" s="674"/>
      <c r="F709" s="674"/>
      <c r="G709" s="674"/>
      <c r="H709" s="674"/>
      <c r="I709" s="674"/>
      <c r="J709" s="674"/>
      <c r="K709" s="674"/>
      <c r="L709" s="674"/>
      <c r="M709" s="674"/>
      <c r="N709" s="674"/>
      <c r="O709" s="674"/>
      <c r="P709" s="674"/>
      <c r="Q709" s="674"/>
      <c r="R709" s="674"/>
      <c r="S709" s="674"/>
      <c r="T709" s="674"/>
      <c r="U709" s="674"/>
      <c r="V709" s="674"/>
      <c r="W709" s="674"/>
      <c r="X709" s="674"/>
      <c r="Y709" s="674"/>
      <c r="Z709" s="674"/>
      <c r="AA709" s="674"/>
      <c r="AB709" s="674"/>
      <c r="AC709" s="674"/>
      <c r="AD709" s="674"/>
      <c r="AF709" s="70"/>
      <c r="CN709" s="70"/>
      <c r="DS709" s="70"/>
    </row>
    <row r="710" spans="1:123" s="74" customFormat="1" ht="15" customHeight="1" x14ac:dyDescent="0.2">
      <c r="A710" s="76"/>
      <c r="C710" s="674" t="s">
        <v>1124</v>
      </c>
      <c r="D710" s="674"/>
      <c r="E710" s="674"/>
      <c r="F710" s="674"/>
      <c r="G710" s="674"/>
      <c r="H710" s="674"/>
      <c r="I710" s="674"/>
      <c r="J710" s="674"/>
      <c r="K710" s="674"/>
      <c r="L710" s="674"/>
      <c r="M710" s="674"/>
      <c r="N710" s="674"/>
      <c r="O710" s="674"/>
      <c r="P710" s="674"/>
      <c r="Q710" s="674"/>
      <c r="R710" s="674"/>
      <c r="S710" s="674"/>
      <c r="T710" s="674"/>
      <c r="U710" s="674"/>
      <c r="V710" s="674"/>
      <c r="W710" s="674"/>
      <c r="X710" s="674"/>
      <c r="Y710" s="674"/>
      <c r="Z710" s="674"/>
      <c r="AA710" s="674"/>
      <c r="AB710" s="674"/>
      <c r="AC710" s="674"/>
      <c r="AD710" s="674"/>
      <c r="AF710" s="70"/>
      <c r="CN710" s="70"/>
      <c r="DS710" s="70"/>
    </row>
    <row r="711" spans="1:123" s="74" customFormat="1" ht="15" customHeight="1" thickBot="1" x14ac:dyDescent="0.25">
      <c r="A711" s="76"/>
      <c r="AF711" s="70"/>
      <c r="AG711" s="74" t="s">
        <v>2133</v>
      </c>
      <c r="AH711" s="74" t="s">
        <v>2134</v>
      </c>
      <c r="AI711" s="74" t="s">
        <v>2077</v>
      </c>
      <c r="CN711" s="70"/>
      <c r="DS711" s="70"/>
    </row>
    <row r="712" spans="1:123" s="74" customFormat="1" ht="15" customHeight="1" thickBot="1" x14ac:dyDescent="0.25">
      <c r="A712" s="76"/>
      <c r="C712" s="858"/>
      <c r="D712" s="859"/>
      <c r="E712" s="859"/>
      <c r="F712" s="860"/>
      <c r="G712" s="123" t="s">
        <v>1127</v>
      </c>
      <c r="AF712" s="70"/>
      <c r="AG712" s="74">
        <f>C655</f>
        <v>0</v>
      </c>
      <c r="AH712" s="74">
        <f>C712</f>
        <v>0</v>
      </c>
      <c r="AI712" s="74">
        <f>IF(AND(AH712&lt;=AG712),0,IF(AND(AG712&lt;&gt;0,AH712="NS"),0,1))</f>
        <v>0</v>
      </c>
      <c r="CN712" s="70"/>
      <c r="DS712" s="70"/>
    </row>
    <row r="713" spans="1:123" s="74" customFormat="1" ht="15" customHeight="1" x14ac:dyDescent="0.2">
      <c r="A713" s="76"/>
      <c r="B713" s="540"/>
      <c r="C713" s="540"/>
      <c r="D713" s="540"/>
      <c r="E713" s="540"/>
      <c r="F713" s="540"/>
      <c r="G713" s="540"/>
      <c r="H713" s="540"/>
      <c r="I713" s="540"/>
      <c r="J713" s="540"/>
      <c r="K713" s="540"/>
      <c r="L713" s="540"/>
      <c r="M713" s="540"/>
      <c r="N713" s="540"/>
      <c r="O713" s="540"/>
      <c r="P713" s="540"/>
      <c r="Q713" s="540"/>
      <c r="R713" s="540"/>
      <c r="S713" s="540"/>
      <c r="T713" s="540"/>
      <c r="U713" s="540"/>
      <c r="V713" s="540"/>
      <c r="W713" s="540"/>
      <c r="X713" s="540"/>
      <c r="Y713" s="540"/>
      <c r="Z713" s="540"/>
      <c r="AA713" s="540"/>
      <c r="AB713" s="540"/>
      <c r="AC713" s="540"/>
      <c r="AD713" s="540"/>
      <c r="AF713" s="70"/>
      <c r="CN713" s="70"/>
      <c r="DS713" s="70"/>
    </row>
    <row r="714" spans="1:123" s="74" customFormat="1" ht="15" customHeight="1" x14ac:dyDescent="0.2">
      <c r="A714" s="76"/>
      <c r="B714" s="511" t="str">
        <f>IF(AI712=0,"","Error: Verificar la consistencia con la pregunta 21")</f>
        <v/>
      </c>
      <c r="C714" s="511"/>
      <c r="D714" s="511"/>
      <c r="E714" s="511"/>
      <c r="F714" s="511"/>
      <c r="G714" s="511"/>
      <c r="H714" s="511"/>
      <c r="I714" s="511"/>
      <c r="J714" s="511"/>
      <c r="K714" s="511"/>
      <c r="L714" s="511"/>
      <c r="M714" s="511"/>
      <c r="N714" s="511"/>
      <c r="O714" s="511"/>
      <c r="P714" s="511"/>
      <c r="Q714" s="511"/>
      <c r="R714" s="511"/>
      <c r="S714" s="511"/>
      <c r="T714" s="511"/>
      <c r="U714" s="511"/>
      <c r="V714" s="511"/>
      <c r="W714" s="511"/>
      <c r="X714" s="511"/>
      <c r="Y714" s="511"/>
      <c r="Z714" s="511"/>
      <c r="AA714" s="511"/>
      <c r="AB714" s="511"/>
      <c r="AC714" s="511"/>
      <c r="AD714" s="511"/>
      <c r="AF714" s="70"/>
      <c r="CN714" s="70"/>
      <c r="DS714" s="70"/>
    </row>
    <row r="715" spans="1:123" s="74" customFormat="1" ht="15" customHeight="1" thickBot="1" x14ac:dyDescent="0.25">
      <c r="A715" s="76"/>
      <c r="B715" s="635"/>
      <c r="C715" s="635"/>
      <c r="D715" s="635"/>
      <c r="E715" s="635"/>
      <c r="F715" s="635"/>
      <c r="G715" s="635"/>
      <c r="H715" s="635"/>
      <c r="I715" s="635"/>
      <c r="J715" s="635"/>
      <c r="K715" s="635"/>
      <c r="L715" s="635"/>
      <c r="M715" s="635"/>
      <c r="N715" s="635"/>
      <c r="O715" s="635"/>
      <c r="P715" s="635"/>
      <c r="Q715" s="635"/>
      <c r="R715" s="635"/>
      <c r="S715" s="635"/>
      <c r="T715" s="635"/>
      <c r="U715" s="635"/>
      <c r="V715" s="635"/>
      <c r="W715" s="635"/>
      <c r="X715" s="635"/>
      <c r="Y715" s="635"/>
      <c r="Z715" s="635"/>
      <c r="AA715" s="635"/>
      <c r="AB715" s="635"/>
      <c r="AC715" s="635"/>
      <c r="AD715" s="635"/>
      <c r="AF715" s="70"/>
      <c r="CN715" s="70"/>
      <c r="DS715" s="70"/>
    </row>
    <row r="716" spans="1:123" s="74" customFormat="1" ht="15" customHeight="1" thickBot="1" x14ac:dyDescent="0.25">
      <c r="A716" s="76"/>
      <c r="B716" s="700" t="s">
        <v>221</v>
      </c>
      <c r="C716" s="701"/>
      <c r="D716" s="701"/>
      <c r="E716" s="701"/>
      <c r="F716" s="701"/>
      <c r="G716" s="701"/>
      <c r="H716" s="701"/>
      <c r="I716" s="701"/>
      <c r="J716" s="701"/>
      <c r="K716" s="701"/>
      <c r="L716" s="701"/>
      <c r="M716" s="701"/>
      <c r="N716" s="701"/>
      <c r="O716" s="701"/>
      <c r="P716" s="701"/>
      <c r="Q716" s="701"/>
      <c r="R716" s="701"/>
      <c r="S716" s="701"/>
      <c r="T716" s="701"/>
      <c r="U716" s="701"/>
      <c r="V716" s="701"/>
      <c r="W716" s="701"/>
      <c r="X716" s="701"/>
      <c r="Y716" s="701"/>
      <c r="Z716" s="701"/>
      <c r="AA716" s="701"/>
      <c r="AB716" s="701"/>
      <c r="AC716" s="701"/>
      <c r="AD716" s="702"/>
      <c r="AF716" s="70"/>
      <c r="CN716" s="70"/>
      <c r="DS716" s="70"/>
    </row>
    <row r="717" spans="1:123" s="74" customFormat="1" ht="15" customHeight="1" thickBot="1" x14ac:dyDescent="0.25">
      <c r="A717" s="76"/>
      <c r="B717" s="792" t="s">
        <v>222</v>
      </c>
      <c r="C717" s="793"/>
      <c r="D717" s="793"/>
      <c r="E717" s="793"/>
      <c r="F717" s="793"/>
      <c r="G717" s="793"/>
      <c r="H717" s="793"/>
      <c r="I717" s="793"/>
      <c r="J717" s="793"/>
      <c r="K717" s="793"/>
      <c r="L717" s="793"/>
      <c r="M717" s="793"/>
      <c r="N717" s="793"/>
      <c r="O717" s="793"/>
      <c r="P717" s="793"/>
      <c r="Q717" s="793"/>
      <c r="R717" s="793"/>
      <c r="S717" s="793"/>
      <c r="T717" s="793"/>
      <c r="U717" s="793"/>
      <c r="V717" s="793"/>
      <c r="W717" s="793"/>
      <c r="X717" s="793"/>
      <c r="Y717" s="793"/>
      <c r="Z717" s="793"/>
      <c r="AA717" s="793"/>
      <c r="AB717" s="793"/>
      <c r="AC717" s="793"/>
      <c r="AD717" s="794"/>
      <c r="AF717" s="70"/>
      <c r="CN717" s="70"/>
      <c r="DS717" s="70"/>
    </row>
    <row r="718" spans="1:123" s="74" customFormat="1" ht="15" customHeight="1" x14ac:dyDescent="0.2">
      <c r="A718" s="76"/>
      <c r="AF718" s="70"/>
      <c r="CN718" s="70"/>
      <c r="DS718" s="70"/>
    </row>
    <row r="719" spans="1:123" s="74" customFormat="1" ht="24" customHeight="1" x14ac:dyDescent="0.2">
      <c r="A719" s="36" t="s">
        <v>209</v>
      </c>
      <c r="B719" s="636" t="s">
        <v>1093</v>
      </c>
      <c r="C719" s="636"/>
      <c r="D719" s="636"/>
      <c r="E719" s="636"/>
      <c r="F719" s="636"/>
      <c r="G719" s="636"/>
      <c r="H719" s="636"/>
      <c r="I719" s="636"/>
      <c r="J719" s="636"/>
      <c r="K719" s="636"/>
      <c r="L719" s="636"/>
      <c r="M719" s="636"/>
      <c r="N719" s="636"/>
      <c r="O719" s="636"/>
      <c r="P719" s="636"/>
      <c r="Q719" s="636"/>
      <c r="R719" s="636"/>
      <c r="S719" s="636"/>
      <c r="T719" s="636"/>
      <c r="U719" s="636"/>
      <c r="V719" s="636"/>
      <c r="W719" s="636"/>
      <c r="X719" s="636"/>
      <c r="Y719" s="636"/>
      <c r="Z719" s="636"/>
      <c r="AA719" s="636"/>
      <c r="AB719" s="636"/>
      <c r="AC719" s="636"/>
      <c r="AD719" s="636"/>
      <c r="AF719" s="70"/>
      <c r="AG719" s="74" t="s">
        <v>2032</v>
      </c>
      <c r="AH719" s="74" t="s">
        <v>2072</v>
      </c>
      <c r="AI719" s="74" t="s">
        <v>2073</v>
      </c>
      <c r="AJ719" s="74" t="s">
        <v>2045</v>
      </c>
      <c r="AK719" s="74" t="s">
        <v>2074</v>
      </c>
      <c r="AL719" s="74" t="s">
        <v>2075</v>
      </c>
      <c r="CN719" s="70"/>
      <c r="DS719" s="70"/>
    </row>
    <row r="720" spans="1:123" s="74" customFormat="1" ht="15" customHeight="1" x14ac:dyDescent="0.2">
      <c r="A720" s="68"/>
      <c r="B720" s="69"/>
      <c r="C720" s="674" t="s">
        <v>1109</v>
      </c>
      <c r="D720" s="674"/>
      <c r="E720" s="674"/>
      <c r="F720" s="674"/>
      <c r="G720" s="674"/>
      <c r="H720" s="674"/>
      <c r="I720" s="674"/>
      <c r="J720" s="674"/>
      <c r="K720" s="674"/>
      <c r="L720" s="674"/>
      <c r="M720" s="674"/>
      <c r="N720" s="674"/>
      <c r="O720" s="674"/>
      <c r="P720" s="674"/>
      <c r="Q720" s="674"/>
      <c r="R720" s="674"/>
      <c r="S720" s="674"/>
      <c r="T720" s="674"/>
      <c r="U720" s="674"/>
      <c r="V720" s="674"/>
      <c r="W720" s="674"/>
      <c r="X720" s="674"/>
      <c r="Y720" s="674"/>
      <c r="Z720" s="674"/>
      <c r="AA720" s="674"/>
      <c r="AB720" s="674"/>
      <c r="AC720" s="674"/>
      <c r="AD720" s="674"/>
      <c r="AF720" s="70"/>
      <c r="AG720" s="74">
        <f>COUNTBLANK(P726:AD750)</f>
        <v>375</v>
      </c>
      <c r="AH720" s="74">
        <v>375</v>
      </c>
      <c r="AI720" s="74">
        <v>250</v>
      </c>
      <c r="AJ720" s="74">
        <f>COUNTBLANK(P726:AD726)</f>
        <v>15</v>
      </c>
      <c r="AK720" s="74">
        <v>15</v>
      </c>
      <c r="AL720" s="74">
        <v>10</v>
      </c>
      <c r="CN720" s="70"/>
      <c r="DS720" s="70"/>
    </row>
    <row r="721" spans="1:123" s="74" customFormat="1" ht="24" customHeight="1" x14ac:dyDescent="0.2">
      <c r="A721" s="68"/>
      <c r="B721" s="69"/>
      <c r="C721" s="674" t="s">
        <v>1454</v>
      </c>
      <c r="D721" s="674"/>
      <c r="E721" s="674"/>
      <c r="F721" s="674"/>
      <c r="G721" s="674"/>
      <c r="H721" s="674"/>
      <c r="I721" s="674"/>
      <c r="J721" s="674"/>
      <c r="K721" s="674"/>
      <c r="L721" s="674"/>
      <c r="M721" s="674"/>
      <c r="N721" s="674"/>
      <c r="O721" s="674"/>
      <c r="P721" s="674"/>
      <c r="Q721" s="674"/>
      <c r="R721" s="674"/>
      <c r="S721" s="674"/>
      <c r="T721" s="674"/>
      <c r="U721" s="674"/>
      <c r="V721" s="674"/>
      <c r="W721" s="674"/>
      <c r="X721" s="674"/>
      <c r="Y721" s="674"/>
      <c r="Z721" s="674"/>
      <c r="AA721" s="674"/>
      <c r="AB721" s="674"/>
      <c r="AC721" s="674"/>
      <c r="AD721" s="674"/>
      <c r="AF721" s="70"/>
      <c r="CN721" s="70"/>
      <c r="DS721" s="70"/>
    </row>
    <row r="722" spans="1:123" s="74" customFormat="1" ht="15" customHeight="1" x14ac:dyDescent="0.2">
      <c r="A722" s="76"/>
      <c r="AF722" s="70"/>
      <c r="CN722" s="70"/>
      <c r="DS722" s="70"/>
    </row>
    <row r="723" spans="1:123" s="74" customFormat="1" ht="15" customHeight="1" x14ac:dyDescent="0.2">
      <c r="A723" s="76"/>
      <c r="C723" s="685" t="s">
        <v>220</v>
      </c>
      <c r="D723" s="686"/>
      <c r="E723" s="686"/>
      <c r="F723" s="686"/>
      <c r="G723" s="686"/>
      <c r="H723" s="686"/>
      <c r="I723" s="686"/>
      <c r="J723" s="686"/>
      <c r="K723" s="686"/>
      <c r="L723" s="686"/>
      <c r="M723" s="686"/>
      <c r="N723" s="686"/>
      <c r="O723" s="687"/>
      <c r="P723" s="491" t="s">
        <v>1453</v>
      </c>
      <c r="Q723" s="491"/>
      <c r="R723" s="491"/>
      <c r="S723" s="491"/>
      <c r="T723" s="491"/>
      <c r="U723" s="491"/>
      <c r="V723" s="491"/>
      <c r="W723" s="491"/>
      <c r="X723" s="491"/>
      <c r="Y723" s="491"/>
      <c r="Z723" s="491"/>
      <c r="AA723" s="491"/>
      <c r="AB723" s="491"/>
      <c r="AC723" s="491"/>
      <c r="AD723" s="491"/>
      <c r="AF723" s="70"/>
      <c r="CN723" s="70"/>
      <c r="DS723" s="70"/>
    </row>
    <row r="724" spans="1:123" s="74" customFormat="1" ht="15" customHeight="1" x14ac:dyDescent="0.2">
      <c r="A724" s="76"/>
      <c r="C724" s="718"/>
      <c r="D724" s="719"/>
      <c r="E724" s="719"/>
      <c r="F724" s="719"/>
      <c r="G724" s="719"/>
      <c r="H724" s="719"/>
      <c r="I724" s="719"/>
      <c r="J724" s="719"/>
      <c r="K724" s="719"/>
      <c r="L724" s="719"/>
      <c r="M724" s="719"/>
      <c r="N724" s="719"/>
      <c r="O724" s="720"/>
      <c r="P724" s="685" t="s">
        <v>80</v>
      </c>
      <c r="Q724" s="686"/>
      <c r="R724" s="687"/>
      <c r="S724" s="480" t="s">
        <v>229</v>
      </c>
      <c r="T724" s="481"/>
      <c r="U724" s="481"/>
      <c r="V724" s="481"/>
      <c r="W724" s="481"/>
      <c r="X724" s="481"/>
      <c r="Y724" s="481"/>
      <c r="Z724" s="481"/>
      <c r="AA724" s="481"/>
      <c r="AB724" s="481"/>
      <c r="AC724" s="481"/>
      <c r="AD724" s="482"/>
      <c r="AF724" s="70"/>
      <c r="CN724" s="70"/>
      <c r="DS724" s="70"/>
    </row>
    <row r="725" spans="1:123" s="74" customFormat="1" ht="24" customHeight="1" x14ac:dyDescent="0.2">
      <c r="A725" s="76"/>
      <c r="C725" s="718"/>
      <c r="D725" s="719"/>
      <c r="E725" s="719"/>
      <c r="F725" s="719"/>
      <c r="G725" s="719"/>
      <c r="H725" s="719"/>
      <c r="I725" s="719"/>
      <c r="J725" s="719"/>
      <c r="K725" s="719"/>
      <c r="L725" s="719"/>
      <c r="M725" s="719"/>
      <c r="N725" s="719"/>
      <c r="O725" s="720"/>
      <c r="P725" s="688"/>
      <c r="Q725" s="689"/>
      <c r="R725" s="690"/>
      <c r="S725" s="869" t="s">
        <v>224</v>
      </c>
      <c r="T725" s="869"/>
      <c r="U725" s="869"/>
      <c r="V725" s="869" t="s">
        <v>225</v>
      </c>
      <c r="W725" s="869"/>
      <c r="X725" s="869"/>
      <c r="Y725" s="869" t="s">
        <v>226</v>
      </c>
      <c r="Z725" s="869"/>
      <c r="AA725" s="869"/>
      <c r="AB725" s="869" t="s">
        <v>72</v>
      </c>
      <c r="AC725" s="869"/>
      <c r="AD725" s="869"/>
      <c r="AF725" s="70"/>
      <c r="AG725" s="230" t="s">
        <v>2032</v>
      </c>
      <c r="AH725" s="229" t="s">
        <v>2035</v>
      </c>
      <c r="AI725" s="229" t="s">
        <v>80</v>
      </c>
      <c r="AJ725" s="229" t="s">
        <v>2029</v>
      </c>
      <c r="AK725" s="229" t="s">
        <v>2078</v>
      </c>
      <c r="AL725" s="229" t="s">
        <v>2077</v>
      </c>
      <c r="CN725" s="70"/>
      <c r="DS725" s="70"/>
    </row>
    <row r="726" spans="1:123" s="74" customFormat="1" ht="15" customHeight="1" x14ac:dyDescent="0.2">
      <c r="A726" s="76"/>
      <c r="C726" s="85" t="s">
        <v>28</v>
      </c>
      <c r="D726" s="693" t="str">
        <f>IF(D40="","",D40)</f>
        <v/>
      </c>
      <c r="E726" s="693"/>
      <c r="F726" s="693"/>
      <c r="G726" s="693"/>
      <c r="H726" s="693"/>
      <c r="I726" s="693"/>
      <c r="J726" s="693"/>
      <c r="K726" s="693"/>
      <c r="L726" s="693"/>
      <c r="M726" s="693"/>
      <c r="N726" s="693"/>
      <c r="O726" s="693"/>
      <c r="P726" s="615"/>
      <c r="Q726" s="615"/>
      <c r="R726" s="615"/>
      <c r="S726" s="615"/>
      <c r="T726" s="615"/>
      <c r="U726" s="615"/>
      <c r="V726" s="615"/>
      <c r="W726" s="615"/>
      <c r="X726" s="615"/>
      <c r="Y726" s="615"/>
      <c r="Z726" s="615"/>
      <c r="AA726" s="615"/>
      <c r="AB726" s="615"/>
      <c r="AC726" s="615"/>
      <c r="AD726" s="615"/>
      <c r="AF726" s="70"/>
      <c r="AG726" s="74">
        <f>COUNTBLANK(P726:AD726)</f>
        <v>15</v>
      </c>
      <c r="AH726" s="94">
        <f>IF($AG$720=$AH$720,0,IF(AND(D726&lt;&gt;"",AG726=$AL$720),0,IF(AND(D726="",AG726=$AK$720),0,1)))</f>
        <v>0</v>
      </c>
      <c r="AI726" s="130">
        <f>P726</f>
        <v>0</v>
      </c>
      <c r="AJ726" s="130">
        <f>COUNTIF(S726:AD726,"NS")</f>
        <v>0</v>
      </c>
      <c r="AK726" s="130">
        <f>SUM(S726:AD726)</f>
        <v>0</v>
      </c>
      <c r="AL726" s="130">
        <f>IF($AG$720=$AH$720,0,
IF(OR(
AND(AI726=0,AJ726&gt;0),
AND(AI726="NS",AK726&gt;0),
AND(AI726="NS",AK726=0,AJ726=0)),1,
IF(OR(
AND(AJ726&gt;=2,AK726&lt;AI726),
AND(AI726="NS",AK726=0,AJ726&gt;0),
AI726=AK726),0,1)))</f>
        <v>0</v>
      </c>
      <c r="CN726" s="70"/>
      <c r="DS726" s="70"/>
    </row>
    <row r="727" spans="1:123" s="74" customFormat="1" ht="15" customHeight="1" x14ac:dyDescent="0.2">
      <c r="A727" s="76"/>
      <c r="C727" s="98" t="s">
        <v>29</v>
      </c>
      <c r="D727" s="693" t="str">
        <f t="shared" ref="D727:D750" si="170">IF(D41="","",D41)</f>
        <v/>
      </c>
      <c r="E727" s="693"/>
      <c r="F727" s="693"/>
      <c r="G727" s="693"/>
      <c r="H727" s="693"/>
      <c r="I727" s="693"/>
      <c r="J727" s="693"/>
      <c r="K727" s="693"/>
      <c r="L727" s="693"/>
      <c r="M727" s="693"/>
      <c r="N727" s="693"/>
      <c r="O727" s="693"/>
      <c r="P727" s="615"/>
      <c r="Q727" s="615"/>
      <c r="R727" s="615"/>
      <c r="S727" s="615"/>
      <c r="T727" s="615"/>
      <c r="U727" s="615"/>
      <c r="V727" s="615"/>
      <c r="W727" s="615"/>
      <c r="X727" s="615"/>
      <c r="Y727" s="615"/>
      <c r="Z727" s="615"/>
      <c r="AA727" s="615"/>
      <c r="AB727" s="615"/>
      <c r="AC727" s="615"/>
      <c r="AD727" s="615"/>
      <c r="AF727" s="70"/>
      <c r="AG727" s="74">
        <f t="shared" ref="AG727:AG750" si="171">COUNTBLANK(P727:AD727)</f>
        <v>15</v>
      </c>
      <c r="AH727" s="94">
        <f t="shared" ref="AH727:AH750" si="172">IF($AG$720=$AH$720,0,IF(AND(D727&lt;&gt;"",AG727=$AL$720),0,IF(AND(D727="",AG727=$AK$720),0,1)))</f>
        <v>0</v>
      </c>
      <c r="AI727" s="130">
        <f t="shared" ref="AI727:AI750" si="173">P727</f>
        <v>0</v>
      </c>
      <c r="AJ727" s="130">
        <f t="shared" ref="AJ727:AJ750" si="174">COUNTIF(S727:AD727,"NS")</f>
        <v>0</v>
      </c>
      <c r="AK727" s="130">
        <f t="shared" ref="AK727:AK750" si="175">SUM(S727:AD727)</f>
        <v>0</v>
      </c>
      <c r="AL727" s="130">
        <f t="shared" ref="AL727:AL750" si="176">IF($AG$720=$AH$720,0,
IF(OR(
AND(AI727=0,AJ727&gt;0),
AND(AI727="NS",AK727&gt;0),
AND(AI727="NS",AK727=0,AJ727=0)),1,
IF(OR(
AND(AJ727&gt;=2,AK727&lt;AI727),
AND(AI727="NS",AK727=0,AJ727&gt;0),
AI727=AK727),0,1)))</f>
        <v>0</v>
      </c>
      <c r="CN727" s="70"/>
      <c r="DS727" s="70"/>
    </row>
    <row r="728" spans="1:123" s="74" customFormat="1" ht="15" customHeight="1" x14ac:dyDescent="0.2">
      <c r="A728" s="76"/>
      <c r="C728" s="98" t="s">
        <v>30</v>
      </c>
      <c r="D728" s="693" t="str">
        <f t="shared" si="170"/>
        <v/>
      </c>
      <c r="E728" s="693"/>
      <c r="F728" s="693"/>
      <c r="G728" s="693"/>
      <c r="H728" s="693"/>
      <c r="I728" s="693"/>
      <c r="J728" s="693"/>
      <c r="K728" s="693"/>
      <c r="L728" s="693"/>
      <c r="M728" s="693"/>
      <c r="N728" s="693"/>
      <c r="O728" s="693"/>
      <c r="P728" s="615"/>
      <c r="Q728" s="615"/>
      <c r="R728" s="615"/>
      <c r="S728" s="615"/>
      <c r="T728" s="615"/>
      <c r="U728" s="615"/>
      <c r="V728" s="615"/>
      <c r="W728" s="615"/>
      <c r="X728" s="615"/>
      <c r="Y728" s="615"/>
      <c r="Z728" s="615"/>
      <c r="AA728" s="615"/>
      <c r="AB728" s="615"/>
      <c r="AC728" s="615"/>
      <c r="AD728" s="615"/>
      <c r="AF728" s="70"/>
      <c r="AG728" s="74">
        <f t="shared" si="171"/>
        <v>15</v>
      </c>
      <c r="AH728" s="94">
        <f t="shared" si="172"/>
        <v>0</v>
      </c>
      <c r="AI728" s="130">
        <f t="shared" si="173"/>
        <v>0</v>
      </c>
      <c r="AJ728" s="130">
        <f t="shared" si="174"/>
        <v>0</v>
      </c>
      <c r="AK728" s="130">
        <f t="shared" si="175"/>
        <v>0</v>
      </c>
      <c r="AL728" s="130">
        <f t="shared" si="176"/>
        <v>0</v>
      </c>
      <c r="CN728" s="70"/>
      <c r="DS728" s="70"/>
    </row>
    <row r="729" spans="1:123" s="74" customFormat="1" ht="15" customHeight="1" x14ac:dyDescent="0.2">
      <c r="A729" s="76"/>
      <c r="C729" s="98" t="s">
        <v>31</v>
      </c>
      <c r="D729" s="693" t="str">
        <f t="shared" si="170"/>
        <v/>
      </c>
      <c r="E729" s="693"/>
      <c r="F729" s="693"/>
      <c r="G729" s="693"/>
      <c r="H729" s="693"/>
      <c r="I729" s="693"/>
      <c r="J729" s="693"/>
      <c r="K729" s="693"/>
      <c r="L729" s="693"/>
      <c r="M729" s="693"/>
      <c r="N729" s="693"/>
      <c r="O729" s="693"/>
      <c r="P729" s="615"/>
      <c r="Q729" s="615"/>
      <c r="R729" s="615"/>
      <c r="S729" s="615"/>
      <c r="T729" s="615"/>
      <c r="U729" s="615"/>
      <c r="V729" s="615"/>
      <c r="W729" s="615"/>
      <c r="X729" s="615"/>
      <c r="Y729" s="615"/>
      <c r="Z729" s="615"/>
      <c r="AA729" s="615"/>
      <c r="AB729" s="615"/>
      <c r="AC729" s="615"/>
      <c r="AD729" s="615"/>
      <c r="AF729" s="70"/>
      <c r="AG729" s="74">
        <f t="shared" si="171"/>
        <v>15</v>
      </c>
      <c r="AH729" s="94">
        <f t="shared" si="172"/>
        <v>0</v>
      </c>
      <c r="AI729" s="130">
        <f t="shared" si="173"/>
        <v>0</v>
      </c>
      <c r="AJ729" s="130">
        <f t="shared" si="174"/>
        <v>0</v>
      </c>
      <c r="AK729" s="130">
        <f t="shared" si="175"/>
        <v>0</v>
      </c>
      <c r="AL729" s="130">
        <f t="shared" si="176"/>
        <v>0</v>
      </c>
      <c r="CN729" s="70"/>
      <c r="DS729" s="70"/>
    </row>
    <row r="730" spans="1:123" s="74" customFormat="1" ht="15" customHeight="1" x14ac:dyDescent="0.2">
      <c r="A730" s="76"/>
      <c r="C730" s="98" t="s">
        <v>32</v>
      </c>
      <c r="D730" s="693" t="str">
        <f t="shared" si="170"/>
        <v/>
      </c>
      <c r="E730" s="693"/>
      <c r="F730" s="693"/>
      <c r="G730" s="693"/>
      <c r="H730" s="693"/>
      <c r="I730" s="693"/>
      <c r="J730" s="693"/>
      <c r="K730" s="693"/>
      <c r="L730" s="693"/>
      <c r="M730" s="693"/>
      <c r="N730" s="693"/>
      <c r="O730" s="693"/>
      <c r="P730" s="615"/>
      <c r="Q730" s="615"/>
      <c r="R730" s="615"/>
      <c r="S730" s="615"/>
      <c r="T730" s="615"/>
      <c r="U730" s="615"/>
      <c r="V730" s="615"/>
      <c r="W730" s="615"/>
      <c r="X730" s="615"/>
      <c r="Y730" s="615"/>
      <c r="Z730" s="615"/>
      <c r="AA730" s="615"/>
      <c r="AB730" s="615"/>
      <c r="AC730" s="615"/>
      <c r="AD730" s="615"/>
      <c r="AF730" s="70"/>
      <c r="AG730" s="74">
        <f t="shared" si="171"/>
        <v>15</v>
      </c>
      <c r="AH730" s="94">
        <f t="shared" si="172"/>
        <v>0</v>
      </c>
      <c r="AI730" s="130">
        <f t="shared" si="173"/>
        <v>0</v>
      </c>
      <c r="AJ730" s="130">
        <f t="shared" si="174"/>
        <v>0</v>
      </c>
      <c r="AK730" s="130">
        <f t="shared" si="175"/>
        <v>0</v>
      </c>
      <c r="AL730" s="130">
        <f t="shared" si="176"/>
        <v>0</v>
      </c>
      <c r="CN730" s="70"/>
      <c r="DS730" s="70"/>
    </row>
    <row r="731" spans="1:123" s="74" customFormat="1" ht="15" customHeight="1" x14ac:dyDescent="0.2">
      <c r="A731" s="76"/>
      <c r="C731" s="98" t="s">
        <v>33</v>
      </c>
      <c r="D731" s="693" t="str">
        <f t="shared" si="170"/>
        <v/>
      </c>
      <c r="E731" s="693"/>
      <c r="F731" s="693"/>
      <c r="G731" s="693"/>
      <c r="H731" s="693"/>
      <c r="I731" s="693"/>
      <c r="J731" s="693"/>
      <c r="K731" s="693"/>
      <c r="L731" s="693"/>
      <c r="M731" s="693"/>
      <c r="N731" s="693"/>
      <c r="O731" s="693"/>
      <c r="P731" s="615"/>
      <c r="Q731" s="615"/>
      <c r="R731" s="615"/>
      <c r="S731" s="615"/>
      <c r="T731" s="615"/>
      <c r="U731" s="615"/>
      <c r="V731" s="615"/>
      <c r="W731" s="615"/>
      <c r="X731" s="615"/>
      <c r="Y731" s="615"/>
      <c r="Z731" s="615"/>
      <c r="AA731" s="615"/>
      <c r="AB731" s="615"/>
      <c r="AC731" s="615"/>
      <c r="AD731" s="615"/>
      <c r="AF731" s="70"/>
      <c r="AG731" s="74">
        <f t="shared" si="171"/>
        <v>15</v>
      </c>
      <c r="AH731" s="94">
        <f t="shared" si="172"/>
        <v>0</v>
      </c>
      <c r="AI731" s="130">
        <f t="shared" si="173"/>
        <v>0</v>
      </c>
      <c r="AJ731" s="130">
        <f t="shared" si="174"/>
        <v>0</v>
      </c>
      <c r="AK731" s="130">
        <f t="shared" si="175"/>
        <v>0</v>
      </c>
      <c r="AL731" s="130">
        <f t="shared" si="176"/>
        <v>0</v>
      </c>
      <c r="CN731" s="70"/>
      <c r="DS731" s="70"/>
    </row>
    <row r="732" spans="1:123" s="74" customFormat="1" ht="15" customHeight="1" x14ac:dyDescent="0.2">
      <c r="A732" s="76"/>
      <c r="C732" s="98" t="s">
        <v>34</v>
      </c>
      <c r="D732" s="693" t="str">
        <f t="shared" si="170"/>
        <v/>
      </c>
      <c r="E732" s="693"/>
      <c r="F732" s="693"/>
      <c r="G732" s="693"/>
      <c r="H732" s="693"/>
      <c r="I732" s="693"/>
      <c r="J732" s="693"/>
      <c r="K732" s="693"/>
      <c r="L732" s="693"/>
      <c r="M732" s="693"/>
      <c r="N732" s="693"/>
      <c r="O732" s="693"/>
      <c r="P732" s="615"/>
      <c r="Q732" s="615"/>
      <c r="R732" s="615"/>
      <c r="S732" s="615"/>
      <c r="T732" s="615"/>
      <c r="U732" s="615"/>
      <c r="V732" s="615"/>
      <c r="W732" s="615"/>
      <c r="X732" s="615"/>
      <c r="Y732" s="615"/>
      <c r="Z732" s="615"/>
      <c r="AA732" s="615"/>
      <c r="AB732" s="615"/>
      <c r="AC732" s="615"/>
      <c r="AD732" s="615"/>
      <c r="AF732" s="70"/>
      <c r="AG732" s="74">
        <f t="shared" si="171"/>
        <v>15</v>
      </c>
      <c r="AH732" s="94">
        <f t="shared" si="172"/>
        <v>0</v>
      </c>
      <c r="AI732" s="130">
        <f t="shared" si="173"/>
        <v>0</v>
      </c>
      <c r="AJ732" s="130">
        <f t="shared" si="174"/>
        <v>0</v>
      </c>
      <c r="AK732" s="130">
        <f t="shared" si="175"/>
        <v>0</v>
      </c>
      <c r="AL732" s="130">
        <f t="shared" si="176"/>
        <v>0</v>
      </c>
      <c r="CN732" s="70"/>
      <c r="DS732" s="70"/>
    </row>
    <row r="733" spans="1:123" s="74" customFormat="1" ht="15" customHeight="1" x14ac:dyDescent="0.2">
      <c r="A733" s="76"/>
      <c r="C733" s="98" t="s">
        <v>35</v>
      </c>
      <c r="D733" s="693" t="str">
        <f t="shared" si="170"/>
        <v/>
      </c>
      <c r="E733" s="693"/>
      <c r="F733" s="693"/>
      <c r="G733" s="693"/>
      <c r="H733" s="693"/>
      <c r="I733" s="693"/>
      <c r="J733" s="693"/>
      <c r="K733" s="693"/>
      <c r="L733" s="693"/>
      <c r="M733" s="693"/>
      <c r="N733" s="693"/>
      <c r="O733" s="693"/>
      <c r="P733" s="615"/>
      <c r="Q733" s="615"/>
      <c r="R733" s="615"/>
      <c r="S733" s="615"/>
      <c r="T733" s="615"/>
      <c r="U733" s="615"/>
      <c r="V733" s="615"/>
      <c r="W733" s="615"/>
      <c r="X733" s="615"/>
      <c r="Y733" s="615"/>
      <c r="Z733" s="615"/>
      <c r="AA733" s="615"/>
      <c r="AB733" s="615"/>
      <c r="AC733" s="615"/>
      <c r="AD733" s="615"/>
      <c r="AF733" s="70"/>
      <c r="AG733" s="74">
        <f t="shared" si="171"/>
        <v>15</v>
      </c>
      <c r="AH733" s="94">
        <f t="shared" si="172"/>
        <v>0</v>
      </c>
      <c r="AI733" s="130">
        <f t="shared" si="173"/>
        <v>0</v>
      </c>
      <c r="AJ733" s="130">
        <f t="shared" si="174"/>
        <v>0</v>
      </c>
      <c r="AK733" s="130">
        <f t="shared" si="175"/>
        <v>0</v>
      </c>
      <c r="AL733" s="130">
        <f t="shared" si="176"/>
        <v>0</v>
      </c>
      <c r="CN733" s="70"/>
      <c r="DS733" s="70"/>
    </row>
    <row r="734" spans="1:123" s="74" customFormat="1" ht="15" customHeight="1" x14ac:dyDescent="0.2">
      <c r="A734" s="76"/>
      <c r="C734" s="98" t="s">
        <v>36</v>
      </c>
      <c r="D734" s="693" t="str">
        <f t="shared" si="170"/>
        <v/>
      </c>
      <c r="E734" s="693"/>
      <c r="F734" s="693"/>
      <c r="G734" s="693"/>
      <c r="H734" s="693"/>
      <c r="I734" s="693"/>
      <c r="J734" s="693"/>
      <c r="K734" s="693"/>
      <c r="L734" s="693"/>
      <c r="M734" s="693"/>
      <c r="N734" s="693"/>
      <c r="O734" s="693"/>
      <c r="P734" s="615"/>
      <c r="Q734" s="615"/>
      <c r="R734" s="615"/>
      <c r="S734" s="615"/>
      <c r="T734" s="615"/>
      <c r="U734" s="615"/>
      <c r="V734" s="615"/>
      <c r="W734" s="615"/>
      <c r="X734" s="615"/>
      <c r="Y734" s="615"/>
      <c r="Z734" s="615"/>
      <c r="AA734" s="615"/>
      <c r="AB734" s="615"/>
      <c r="AC734" s="615"/>
      <c r="AD734" s="615"/>
      <c r="AF734" s="70"/>
      <c r="AG734" s="74">
        <f t="shared" si="171"/>
        <v>15</v>
      </c>
      <c r="AH734" s="94">
        <f t="shared" si="172"/>
        <v>0</v>
      </c>
      <c r="AI734" s="130">
        <f t="shared" si="173"/>
        <v>0</v>
      </c>
      <c r="AJ734" s="130">
        <f t="shared" si="174"/>
        <v>0</v>
      </c>
      <c r="AK734" s="130">
        <f t="shared" si="175"/>
        <v>0</v>
      </c>
      <c r="AL734" s="130">
        <f t="shared" si="176"/>
        <v>0</v>
      </c>
      <c r="CN734" s="70"/>
      <c r="DS734" s="70"/>
    </row>
    <row r="735" spans="1:123" s="74" customFormat="1" ht="15" customHeight="1" x14ac:dyDescent="0.2">
      <c r="A735" s="76"/>
      <c r="C735" s="98" t="s">
        <v>37</v>
      </c>
      <c r="D735" s="693" t="str">
        <f t="shared" si="170"/>
        <v/>
      </c>
      <c r="E735" s="693"/>
      <c r="F735" s="693"/>
      <c r="G735" s="693"/>
      <c r="H735" s="693"/>
      <c r="I735" s="693"/>
      <c r="J735" s="693"/>
      <c r="K735" s="693"/>
      <c r="L735" s="693"/>
      <c r="M735" s="693"/>
      <c r="N735" s="693"/>
      <c r="O735" s="693"/>
      <c r="P735" s="615"/>
      <c r="Q735" s="615"/>
      <c r="R735" s="615"/>
      <c r="S735" s="615"/>
      <c r="T735" s="615"/>
      <c r="U735" s="615"/>
      <c r="V735" s="615"/>
      <c r="W735" s="615"/>
      <c r="X735" s="615"/>
      <c r="Y735" s="615"/>
      <c r="Z735" s="615"/>
      <c r="AA735" s="615"/>
      <c r="AB735" s="615"/>
      <c r="AC735" s="615"/>
      <c r="AD735" s="615"/>
      <c r="AF735" s="70"/>
      <c r="AG735" s="74">
        <f t="shared" si="171"/>
        <v>15</v>
      </c>
      <c r="AH735" s="94">
        <f t="shared" si="172"/>
        <v>0</v>
      </c>
      <c r="AI735" s="130">
        <f t="shared" si="173"/>
        <v>0</v>
      </c>
      <c r="AJ735" s="130">
        <f t="shared" si="174"/>
        <v>0</v>
      </c>
      <c r="AK735" s="130">
        <f t="shared" si="175"/>
        <v>0</v>
      </c>
      <c r="AL735" s="130">
        <f t="shared" si="176"/>
        <v>0</v>
      </c>
      <c r="CN735" s="70"/>
      <c r="DS735" s="70"/>
    </row>
    <row r="736" spans="1:123" s="74" customFormat="1" ht="15" customHeight="1" x14ac:dyDescent="0.2">
      <c r="A736" s="76"/>
      <c r="C736" s="98" t="s">
        <v>40</v>
      </c>
      <c r="D736" s="693" t="str">
        <f t="shared" si="170"/>
        <v/>
      </c>
      <c r="E736" s="693"/>
      <c r="F736" s="693"/>
      <c r="G736" s="693"/>
      <c r="H736" s="693"/>
      <c r="I736" s="693"/>
      <c r="J736" s="693"/>
      <c r="K736" s="693"/>
      <c r="L736" s="693"/>
      <c r="M736" s="693"/>
      <c r="N736" s="693"/>
      <c r="O736" s="693"/>
      <c r="P736" s="615"/>
      <c r="Q736" s="615"/>
      <c r="R736" s="615"/>
      <c r="S736" s="615"/>
      <c r="T736" s="615"/>
      <c r="U736" s="615"/>
      <c r="V736" s="615"/>
      <c r="W736" s="615"/>
      <c r="X736" s="615"/>
      <c r="Y736" s="615"/>
      <c r="Z736" s="615"/>
      <c r="AA736" s="615"/>
      <c r="AB736" s="615"/>
      <c r="AC736" s="615"/>
      <c r="AD736" s="615"/>
      <c r="AF736" s="70"/>
      <c r="AG736" s="74">
        <f t="shared" si="171"/>
        <v>15</v>
      </c>
      <c r="AH736" s="94">
        <f t="shared" si="172"/>
        <v>0</v>
      </c>
      <c r="AI736" s="130">
        <f t="shared" si="173"/>
        <v>0</v>
      </c>
      <c r="AJ736" s="130">
        <f t="shared" si="174"/>
        <v>0</v>
      </c>
      <c r="AK736" s="130">
        <f t="shared" si="175"/>
        <v>0</v>
      </c>
      <c r="AL736" s="130">
        <f t="shared" si="176"/>
        <v>0</v>
      </c>
      <c r="CN736" s="70"/>
      <c r="DS736" s="70"/>
    </row>
    <row r="737" spans="1:123" s="74" customFormat="1" ht="15" customHeight="1" x14ac:dyDescent="0.2">
      <c r="A737" s="76"/>
      <c r="C737" s="98" t="s">
        <v>38</v>
      </c>
      <c r="D737" s="693" t="str">
        <f t="shared" si="170"/>
        <v/>
      </c>
      <c r="E737" s="693"/>
      <c r="F737" s="693"/>
      <c r="G737" s="693"/>
      <c r="H737" s="693"/>
      <c r="I737" s="693"/>
      <c r="J737" s="693"/>
      <c r="K737" s="693"/>
      <c r="L737" s="693"/>
      <c r="M737" s="693"/>
      <c r="N737" s="693"/>
      <c r="O737" s="693"/>
      <c r="P737" s="615"/>
      <c r="Q737" s="615"/>
      <c r="R737" s="615"/>
      <c r="S737" s="615"/>
      <c r="T737" s="615"/>
      <c r="U737" s="615"/>
      <c r="V737" s="615"/>
      <c r="W737" s="615"/>
      <c r="X737" s="615"/>
      <c r="Y737" s="615"/>
      <c r="Z737" s="615"/>
      <c r="AA737" s="615"/>
      <c r="AB737" s="615"/>
      <c r="AC737" s="615"/>
      <c r="AD737" s="615"/>
      <c r="AF737" s="70"/>
      <c r="AG737" s="74">
        <f t="shared" si="171"/>
        <v>15</v>
      </c>
      <c r="AH737" s="94">
        <f t="shared" si="172"/>
        <v>0</v>
      </c>
      <c r="AI737" s="130">
        <f t="shared" si="173"/>
        <v>0</v>
      </c>
      <c r="AJ737" s="130">
        <f t="shared" si="174"/>
        <v>0</v>
      </c>
      <c r="AK737" s="130">
        <f t="shared" si="175"/>
        <v>0</v>
      </c>
      <c r="AL737" s="130">
        <f t="shared" si="176"/>
        <v>0</v>
      </c>
      <c r="CN737" s="70"/>
      <c r="DS737" s="70"/>
    </row>
    <row r="738" spans="1:123" s="74" customFormat="1" ht="15" customHeight="1" x14ac:dyDescent="0.2">
      <c r="A738" s="76"/>
      <c r="C738" s="98" t="s">
        <v>39</v>
      </c>
      <c r="D738" s="693" t="str">
        <f t="shared" si="170"/>
        <v/>
      </c>
      <c r="E738" s="693"/>
      <c r="F738" s="693"/>
      <c r="G738" s="693"/>
      <c r="H738" s="693"/>
      <c r="I738" s="693"/>
      <c r="J738" s="693"/>
      <c r="K738" s="693"/>
      <c r="L738" s="693"/>
      <c r="M738" s="693"/>
      <c r="N738" s="693"/>
      <c r="O738" s="693"/>
      <c r="P738" s="615"/>
      <c r="Q738" s="615"/>
      <c r="R738" s="615"/>
      <c r="S738" s="615"/>
      <c r="T738" s="615"/>
      <c r="U738" s="615"/>
      <c r="V738" s="615"/>
      <c r="W738" s="615"/>
      <c r="X738" s="615"/>
      <c r="Y738" s="615"/>
      <c r="Z738" s="615"/>
      <c r="AA738" s="615"/>
      <c r="AB738" s="615"/>
      <c r="AC738" s="615"/>
      <c r="AD738" s="615"/>
      <c r="AF738" s="70"/>
      <c r="AG738" s="74">
        <f t="shared" si="171"/>
        <v>15</v>
      </c>
      <c r="AH738" s="94">
        <f t="shared" si="172"/>
        <v>0</v>
      </c>
      <c r="AI738" s="130">
        <f t="shared" si="173"/>
        <v>0</v>
      </c>
      <c r="AJ738" s="130">
        <f t="shared" si="174"/>
        <v>0</v>
      </c>
      <c r="AK738" s="130">
        <f t="shared" si="175"/>
        <v>0</v>
      </c>
      <c r="AL738" s="130">
        <f t="shared" si="176"/>
        <v>0</v>
      </c>
      <c r="CN738" s="70"/>
      <c r="DS738" s="70"/>
    </row>
    <row r="739" spans="1:123" s="74" customFormat="1" ht="15" customHeight="1" x14ac:dyDescent="0.2">
      <c r="A739" s="76"/>
      <c r="C739" s="98" t="s">
        <v>41</v>
      </c>
      <c r="D739" s="693" t="str">
        <f t="shared" si="170"/>
        <v/>
      </c>
      <c r="E739" s="693"/>
      <c r="F739" s="693"/>
      <c r="G739" s="693"/>
      <c r="H739" s="693"/>
      <c r="I739" s="693"/>
      <c r="J739" s="693"/>
      <c r="K739" s="693"/>
      <c r="L739" s="693"/>
      <c r="M739" s="693"/>
      <c r="N739" s="693"/>
      <c r="O739" s="693"/>
      <c r="P739" s="615"/>
      <c r="Q739" s="615"/>
      <c r="R739" s="615"/>
      <c r="S739" s="615"/>
      <c r="T739" s="615"/>
      <c r="U739" s="615"/>
      <c r="V739" s="615"/>
      <c r="W739" s="615"/>
      <c r="X739" s="615"/>
      <c r="Y739" s="615"/>
      <c r="Z739" s="615"/>
      <c r="AA739" s="615"/>
      <c r="AB739" s="615"/>
      <c r="AC739" s="615"/>
      <c r="AD739" s="615"/>
      <c r="AF739" s="70"/>
      <c r="AG739" s="74">
        <f t="shared" si="171"/>
        <v>15</v>
      </c>
      <c r="AH739" s="94">
        <f t="shared" si="172"/>
        <v>0</v>
      </c>
      <c r="AI739" s="130">
        <f t="shared" si="173"/>
        <v>0</v>
      </c>
      <c r="AJ739" s="130">
        <f t="shared" si="174"/>
        <v>0</v>
      </c>
      <c r="AK739" s="130">
        <f t="shared" si="175"/>
        <v>0</v>
      </c>
      <c r="AL739" s="130">
        <f t="shared" si="176"/>
        <v>0</v>
      </c>
      <c r="CN739" s="70"/>
      <c r="DS739" s="70"/>
    </row>
    <row r="740" spans="1:123" s="74" customFormat="1" ht="15" customHeight="1" x14ac:dyDescent="0.2">
      <c r="A740" s="76"/>
      <c r="C740" s="98" t="s">
        <v>42</v>
      </c>
      <c r="D740" s="693" t="str">
        <f t="shared" si="170"/>
        <v/>
      </c>
      <c r="E740" s="693"/>
      <c r="F740" s="693"/>
      <c r="G740" s="693"/>
      <c r="H740" s="693"/>
      <c r="I740" s="693"/>
      <c r="J740" s="693"/>
      <c r="K740" s="693"/>
      <c r="L740" s="693"/>
      <c r="M740" s="693"/>
      <c r="N740" s="693"/>
      <c r="O740" s="693"/>
      <c r="P740" s="615"/>
      <c r="Q740" s="615"/>
      <c r="R740" s="615"/>
      <c r="S740" s="615"/>
      <c r="T740" s="615"/>
      <c r="U740" s="615"/>
      <c r="V740" s="615"/>
      <c r="W740" s="615"/>
      <c r="X740" s="615"/>
      <c r="Y740" s="615"/>
      <c r="Z740" s="615"/>
      <c r="AA740" s="615"/>
      <c r="AB740" s="615"/>
      <c r="AC740" s="615"/>
      <c r="AD740" s="615"/>
      <c r="AF740" s="70"/>
      <c r="AG740" s="74">
        <f t="shared" si="171"/>
        <v>15</v>
      </c>
      <c r="AH740" s="94">
        <f t="shared" si="172"/>
        <v>0</v>
      </c>
      <c r="AI740" s="130">
        <f t="shared" si="173"/>
        <v>0</v>
      </c>
      <c r="AJ740" s="130">
        <f t="shared" si="174"/>
        <v>0</v>
      </c>
      <c r="AK740" s="130">
        <f t="shared" si="175"/>
        <v>0</v>
      </c>
      <c r="AL740" s="130">
        <f t="shared" si="176"/>
        <v>0</v>
      </c>
      <c r="CN740" s="70"/>
      <c r="DS740" s="70"/>
    </row>
    <row r="741" spans="1:123" s="74" customFormat="1" ht="15" customHeight="1" x14ac:dyDescent="0.2">
      <c r="A741" s="76"/>
      <c r="C741" s="98" t="s">
        <v>43</v>
      </c>
      <c r="D741" s="693" t="str">
        <f t="shared" si="170"/>
        <v/>
      </c>
      <c r="E741" s="693"/>
      <c r="F741" s="693"/>
      <c r="G741" s="693"/>
      <c r="H741" s="693"/>
      <c r="I741" s="693"/>
      <c r="J741" s="693"/>
      <c r="K741" s="693"/>
      <c r="L741" s="693"/>
      <c r="M741" s="693"/>
      <c r="N741" s="693"/>
      <c r="O741" s="693"/>
      <c r="P741" s="615"/>
      <c r="Q741" s="615"/>
      <c r="R741" s="615"/>
      <c r="S741" s="615"/>
      <c r="T741" s="615"/>
      <c r="U741" s="615"/>
      <c r="V741" s="615"/>
      <c r="W741" s="615"/>
      <c r="X741" s="615"/>
      <c r="Y741" s="615"/>
      <c r="Z741" s="615"/>
      <c r="AA741" s="615"/>
      <c r="AB741" s="615"/>
      <c r="AC741" s="615"/>
      <c r="AD741" s="615"/>
      <c r="AF741" s="70"/>
      <c r="AG741" s="74">
        <f t="shared" si="171"/>
        <v>15</v>
      </c>
      <c r="AH741" s="94">
        <f t="shared" si="172"/>
        <v>0</v>
      </c>
      <c r="AI741" s="130">
        <f t="shared" si="173"/>
        <v>0</v>
      </c>
      <c r="AJ741" s="130">
        <f t="shared" si="174"/>
        <v>0</v>
      </c>
      <c r="AK741" s="130">
        <f t="shared" si="175"/>
        <v>0</v>
      </c>
      <c r="AL741" s="130">
        <f t="shared" si="176"/>
        <v>0</v>
      </c>
      <c r="CN741" s="70"/>
      <c r="DS741" s="70"/>
    </row>
    <row r="742" spans="1:123" s="74" customFormat="1" ht="15" customHeight="1" x14ac:dyDescent="0.2">
      <c r="A742" s="76"/>
      <c r="C742" s="98" t="s">
        <v>44</v>
      </c>
      <c r="D742" s="693" t="str">
        <f t="shared" si="170"/>
        <v/>
      </c>
      <c r="E742" s="693"/>
      <c r="F742" s="693"/>
      <c r="G742" s="693"/>
      <c r="H742" s="693"/>
      <c r="I742" s="693"/>
      <c r="J742" s="693"/>
      <c r="K742" s="693"/>
      <c r="L742" s="693"/>
      <c r="M742" s="693"/>
      <c r="N742" s="693"/>
      <c r="O742" s="693"/>
      <c r="P742" s="615"/>
      <c r="Q742" s="615"/>
      <c r="R742" s="615"/>
      <c r="S742" s="615"/>
      <c r="T742" s="615"/>
      <c r="U742" s="615"/>
      <c r="V742" s="615"/>
      <c r="W742" s="615"/>
      <c r="X742" s="615"/>
      <c r="Y742" s="615"/>
      <c r="Z742" s="615"/>
      <c r="AA742" s="615"/>
      <c r="AB742" s="615"/>
      <c r="AC742" s="615"/>
      <c r="AD742" s="615"/>
      <c r="AF742" s="70"/>
      <c r="AG742" s="74">
        <f t="shared" si="171"/>
        <v>15</v>
      </c>
      <c r="AH742" s="94">
        <f t="shared" si="172"/>
        <v>0</v>
      </c>
      <c r="AI742" s="130">
        <f t="shared" si="173"/>
        <v>0</v>
      </c>
      <c r="AJ742" s="130">
        <f t="shared" si="174"/>
        <v>0</v>
      </c>
      <c r="AK742" s="130">
        <f t="shared" si="175"/>
        <v>0</v>
      </c>
      <c r="AL742" s="130">
        <f t="shared" si="176"/>
        <v>0</v>
      </c>
      <c r="CN742" s="70"/>
      <c r="DS742" s="70"/>
    </row>
    <row r="743" spans="1:123" s="74" customFormat="1" ht="15" customHeight="1" x14ac:dyDescent="0.2">
      <c r="A743" s="76"/>
      <c r="C743" s="98" t="s">
        <v>45</v>
      </c>
      <c r="D743" s="693" t="str">
        <f t="shared" si="170"/>
        <v/>
      </c>
      <c r="E743" s="693"/>
      <c r="F743" s="693"/>
      <c r="G743" s="693"/>
      <c r="H743" s="693"/>
      <c r="I743" s="693"/>
      <c r="J743" s="693"/>
      <c r="K743" s="693"/>
      <c r="L743" s="693"/>
      <c r="M743" s="693"/>
      <c r="N743" s="693"/>
      <c r="O743" s="693"/>
      <c r="P743" s="615"/>
      <c r="Q743" s="615"/>
      <c r="R743" s="615"/>
      <c r="S743" s="615"/>
      <c r="T743" s="615"/>
      <c r="U743" s="615"/>
      <c r="V743" s="615"/>
      <c r="W743" s="615"/>
      <c r="X743" s="615"/>
      <c r="Y743" s="615"/>
      <c r="Z743" s="615"/>
      <c r="AA743" s="615"/>
      <c r="AB743" s="615"/>
      <c r="AC743" s="615"/>
      <c r="AD743" s="615"/>
      <c r="AF743" s="70"/>
      <c r="AG743" s="74">
        <f t="shared" si="171"/>
        <v>15</v>
      </c>
      <c r="AH743" s="94">
        <f t="shared" si="172"/>
        <v>0</v>
      </c>
      <c r="AI743" s="130">
        <f t="shared" si="173"/>
        <v>0</v>
      </c>
      <c r="AJ743" s="130">
        <f t="shared" si="174"/>
        <v>0</v>
      </c>
      <c r="AK743" s="130">
        <f t="shared" si="175"/>
        <v>0</v>
      </c>
      <c r="AL743" s="130">
        <f t="shared" si="176"/>
        <v>0</v>
      </c>
      <c r="CN743" s="70"/>
      <c r="DS743" s="70"/>
    </row>
    <row r="744" spans="1:123" s="74" customFormat="1" ht="15" customHeight="1" x14ac:dyDescent="0.2">
      <c r="A744" s="76"/>
      <c r="C744" s="98" t="s">
        <v>46</v>
      </c>
      <c r="D744" s="693" t="str">
        <f t="shared" si="170"/>
        <v/>
      </c>
      <c r="E744" s="693"/>
      <c r="F744" s="693"/>
      <c r="G744" s="693"/>
      <c r="H744" s="693"/>
      <c r="I744" s="693"/>
      <c r="J744" s="693"/>
      <c r="K744" s="693"/>
      <c r="L744" s="693"/>
      <c r="M744" s="693"/>
      <c r="N744" s="693"/>
      <c r="O744" s="693"/>
      <c r="P744" s="615"/>
      <c r="Q744" s="615"/>
      <c r="R744" s="615"/>
      <c r="S744" s="615"/>
      <c r="T744" s="615"/>
      <c r="U744" s="615"/>
      <c r="V744" s="615"/>
      <c r="W744" s="615"/>
      <c r="X744" s="615"/>
      <c r="Y744" s="615"/>
      <c r="Z744" s="615"/>
      <c r="AA744" s="615"/>
      <c r="AB744" s="615"/>
      <c r="AC744" s="615"/>
      <c r="AD744" s="615"/>
      <c r="AF744" s="70"/>
      <c r="AG744" s="74">
        <f t="shared" si="171"/>
        <v>15</v>
      </c>
      <c r="AH744" s="94">
        <f t="shared" si="172"/>
        <v>0</v>
      </c>
      <c r="AI744" s="130">
        <f t="shared" si="173"/>
        <v>0</v>
      </c>
      <c r="AJ744" s="130">
        <f t="shared" si="174"/>
        <v>0</v>
      </c>
      <c r="AK744" s="130">
        <f t="shared" si="175"/>
        <v>0</v>
      </c>
      <c r="AL744" s="130">
        <f t="shared" si="176"/>
        <v>0</v>
      </c>
      <c r="CN744" s="70"/>
      <c r="DS744" s="70"/>
    </row>
    <row r="745" spans="1:123" s="74" customFormat="1" ht="15" customHeight="1" x14ac:dyDescent="0.2">
      <c r="A745" s="76"/>
      <c r="C745" s="98" t="s">
        <v>47</v>
      </c>
      <c r="D745" s="693" t="str">
        <f t="shared" si="170"/>
        <v/>
      </c>
      <c r="E745" s="693"/>
      <c r="F745" s="693"/>
      <c r="G745" s="693"/>
      <c r="H745" s="693"/>
      <c r="I745" s="693"/>
      <c r="J745" s="693"/>
      <c r="K745" s="693"/>
      <c r="L745" s="693"/>
      <c r="M745" s="693"/>
      <c r="N745" s="693"/>
      <c r="O745" s="693"/>
      <c r="P745" s="615"/>
      <c r="Q745" s="615"/>
      <c r="R745" s="615"/>
      <c r="S745" s="615"/>
      <c r="T745" s="615"/>
      <c r="U745" s="615"/>
      <c r="V745" s="615"/>
      <c r="W745" s="615"/>
      <c r="X745" s="615"/>
      <c r="Y745" s="615"/>
      <c r="Z745" s="615"/>
      <c r="AA745" s="615"/>
      <c r="AB745" s="615"/>
      <c r="AC745" s="615"/>
      <c r="AD745" s="615"/>
      <c r="AF745" s="70"/>
      <c r="AG745" s="74">
        <f t="shared" si="171"/>
        <v>15</v>
      </c>
      <c r="AH745" s="94">
        <f t="shared" si="172"/>
        <v>0</v>
      </c>
      <c r="AI745" s="130">
        <f t="shared" si="173"/>
        <v>0</v>
      </c>
      <c r="AJ745" s="130">
        <f t="shared" si="174"/>
        <v>0</v>
      </c>
      <c r="AK745" s="130">
        <f t="shared" si="175"/>
        <v>0</v>
      </c>
      <c r="AL745" s="130">
        <f t="shared" si="176"/>
        <v>0</v>
      </c>
      <c r="CN745" s="70"/>
      <c r="DS745" s="70"/>
    </row>
    <row r="746" spans="1:123" s="74" customFormat="1" ht="15" customHeight="1" x14ac:dyDescent="0.2">
      <c r="A746" s="76"/>
      <c r="C746" s="98" t="s">
        <v>48</v>
      </c>
      <c r="D746" s="693" t="str">
        <f t="shared" si="170"/>
        <v/>
      </c>
      <c r="E746" s="693"/>
      <c r="F746" s="693"/>
      <c r="G746" s="693"/>
      <c r="H746" s="693"/>
      <c r="I746" s="693"/>
      <c r="J746" s="693"/>
      <c r="K746" s="693"/>
      <c r="L746" s="693"/>
      <c r="M746" s="693"/>
      <c r="N746" s="693"/>
      <c r="O746" s="693"/>
      <c r="P746" s="615"/>
      <c r="Q746" s="615"/>
      <c r="R746" s="615"/>
      <c r="S746" s="615"/>
      <c r="T746" s="615"/>
      <c r="U746" s="615"/>
      <c r="V746" s="615"/>
      <c r="W746" s="615"/>
      <c r="X746" s="615"/>
      <c r="Y746" s="615"/>
      <c r="Z746" s="615"/>
      <c r="AA746" s="615"/>
      <c r="AB746" s="615"/>
      <c r="AC746" s="615"/>
      <c r="AD746" s="615"/>
      <c r="AF746" s="70"/>
      <c r="AG746" s="74">
        <f t="shared" si="171"/>
        <v>15</v>
      </c>
      <c r="AH746" s="94">
        <f t="shared" si="172"/>
        <v>0</v>
      </c>
      <c r="AI746" s="130">
        <f t="shared" si="173"/>
        <v>0</v>
      </c>
      <c r="AJ746" s="130">
        <f t="shared" si="174"/>
        <v>0</v>
      </c>
      <c r="AK746" s="130">
        <f t="shared" si="175"/>
        <v>0</v>
      </c>
      <c r="AL746" s="130">
        <f t="shared" si="176"/>
        <v>0</v>
      </c>
      <c r="CN746" s="70"/>
      <c r="DS746" s="70"/>
    </row>
    <row r="747" spans="1:123" s="74" customFormat="1" ht="15" customHeight="1" x14ac:dyDescent="0.2">
      <c r="A747" s="76"/>
      <c r="C747" s="98" t="s">
        <v>49</v>
      </c>
      <c r="D747" s="693" t="str">
        <f t="shared" si="170"/>
        <v/>
      </c>
      <c r="E747" s="693"/>
      <c r="F747" s="693"/>
      <c r="G747" s="693"/>
      <c r="H747" s="693"/>
      <c r="I747" s="693"/>
      <c r="J747" s="693"/>
      <c r="K747" s="693"/>
      <c r="L747" s="693"/>
      <c r="M747" s="693"/>
      <c r="N747" s="693"/>
      <c r="O747" s="693"/>
      <c r="P747" s="615"/>
      <c r="Q747" s="615"/>
      <c r="R747" s="615"/>
      <c r="S747" s="615"/>
      <c r="T747" s="615"/>
      <c r="U747" s="615"/>
      <c r="V747" s="615"/>
      <c r="W747" s="615"/>
      <c r="X747" s="615"/>
      <c r="Y747" s="615"/>
      <c r="Z747" s="615"/>
      <c r="AA747" s="615"/>
      <c r="AB747" s="615"/>
      <c r="AC747" s="615"/>
      <c r="AD747" s="615"/>
      <c r="AF747" s="70"/>
      <c r="AG747" s="74">
        <f t="shared" si="171"/>
        <v>15</v>
      </c>
      <c r="AH747" s="94">
        <f t="shared" si="172"/>
        <v>0</v>
      </c>
      <c r="AI747" s="130">
        <f t="shared" si="173"/>
        <v>0</v>
      </c>
      <c r="AJ747" s="130">
        <f t="shared" si="174"/>
        <v>0</v>
      </c>
      <c r="AK747" s="130">
        <f t="shared" si="175"/>
        <v>0</v>
      </c>
      <c r="AL747" s="130">
        <f t="shared" si="176"/>
        <v>0</v>
      </c>
      <c r="CN747" s="70"/>
      <c r="DS747" s="70"/>
    </row>
    <row r="748" spans="1:123" s="74" customFormat="1" ht="15" customHeight="1" x14ac:dyDescent="0.2">
      <c r="A748" s="76"/>
      <c r="C748" s="98" t="s">
        <v>50</v>
      </c>
      <c r="D748" s="693" t="str">
        <f t="shared" si="170"/>
        <v/>
      </c>
      <c r="E748" s="693"/>
      <c r="F748" s="693"/>
      <c r="G748" s="693"/>
      <c r="H748" s="693"/>
      <c r="I748" s="693"/>
      <c r="J748" s="693"/>
      <c r="K748" s="693"/>
      <c r="L748" s="693"/>
      <c r="M748" s="693"/>
      <c r="N748" s="693"/>
      <c r="O748" s="693"/>
      <c r="P748" s="615"/>
      <c r="Q748" s="615"/>
      <c r="R748" s="615"/>
      <c r="S748" s="615"/>
      <c r="T748" s="615"/>
      <c r="U748" s="615"/>
      <c r="V748" s="615"/>
      <c r="W748" s="615"/>
      <c r="X748" s="615"/>
      <c r="Y748" s="615"/>
      <c r="Z748" s="615"/>
      <c r="AA748" s="615"/>
      <c r="AB748" s="615"/>
      <c r="AC748" s="615"/>
      <c r="AD748" s="615"/>
      <c r="AF748" s="70"/>
      <c r="AG748" s="74">
        <f t="shared" si="171"/>
        <v>15</v>
      </c>
      <c r="AH748" s="94">
        <f t="shared" si="172"/>
        <v>0</v>
      </c>
      <c r="AI748" s="130">
        <f t="shared" si="173"/>
        <v>0</v>
      </c>
      <c r="AJ748" s="130">
        <f t="shared" si="174"/>
        <v>0</v>
      </c>
      <c r="AK748" s="130">
        <f t="shared" si="175"/>
        <v>0</v>
      </c>
      <c r="AL748" s="130">
        <f t="shared" si="176"/>
        <v>0</v>
      </c>
      <c r="CN748" s="70"/>
      <c r="DS748" s="70"/>
    </row>
    <row r="749" spans="1:123" s="74" customFormat="1" ht="15" customHeight="1" x14ac:dyDescent="0.2">
      <c r="A749" s="76"/>
      <c r="C749" s="98" t="s">
        <v>51</v>
      </c>
      <c r="D749" s="693" t="str">
        <f t="shared" si="170"/>
        <v/>
      </c>
      <c r="E749" s="693"/>
      <c r="F749" s="693"/>
      <c r="G749" s="693"/>
      <c r="H749" s="693"/>
      <c r="I749" s="693"/>
      <c r="J749" s="693"/>
      <c r="K749" s="693"/>
      <c r="L749" s="693"/>
      <c r="M749" s="693"/>
      <c r="N749" s="693"/>
      <c r="O749" s="693"/>
      <c r="P749" s="615"/>
      <c r="Q749" s="615"/>
      <c r="R749" s="615"/>
      <c r="S749" s="615"/>
      <c r="T749" s="615"/>
      <c r="U749" s="615"/>
      <c r="V749" s="615"/>
      <c r="W749" s="615"/>
      <c r="X749" s="615"/>
      <c r="Y749" s="615"/>
      <c r="Z749" s="615"/>
      <c r="AA749" s="615"/>
      <c r="AB749" s="615"/>
      <c r="AC749" s="615"/>
      <c r="AD749" s="615"/>
      <c r="AF749" s="70"/>
      <c r="AG749" s="74">
        <f t="shared" si="171"/>
        <v>15</v>
      </c>
      <c r="AH749" s="94">
        <f t="shared" si="172"/>
        <v>0</v>
      </c>
      <c r="AI749" s="130">
        <f t="shared" si="173"/>
        <v>0</v>
      </c>
      <c r="AJ749" s="130">
        <f t="shared" si="174"/>
        <v>0</v>
      </c>
      <c r="AK749" s="130">
        <f t="shared" si="175"/>
        <v>0</v>
      </c>
      <c r="AL749" s="130">
        <f t="shared" si="176"/>
        <v>0</v>
      </c>
      <c r="CN749" s="70"/>
      <c r="DS749" s="70"/>
    </row>
    <row r="750" spans="1:123" s="74" customFormat="1" ht="15" customHeight="1" x14ac:dyDescent="0.2">
      <c r="A750" s="76"/>
      <c r="C750" s="98" t="s">
        <v>52</v>
      </c>
      <c r="D750" s="693" t="str">
        <f t="shared" si="170"/>
        <v/>
      </c>
      <c r="E750" s="693"/>
      <c r="F750" s="693"/>
      <c r="G750" s="693"/>
      <c r="H750" s="693"/>
      <c r="I750" s="693"/>
      <c r="J750" s="693"/>
      <c r="K750" s="693"/>
      <c r="L750" s="693"/>
      <c r="M750" s="693"/>
      <c r="N750" s="693"/>
      <c r="O750" s="693"/>
      <c r="P750" s="615"/>
      <c r="Q750" s="615"/>
      <c r="R750" s="615"/>
      <c r="S750" s="615"/>
      <c r="T750" s="615"/>
      <c r="U750" s="615"/>
      <c r="V750" s="615"/>
      <c r="W750" s="615"/>
      <c r="X750" s="615"/>
      <c r="Y750" s="615"/>
      <c r="Z750" s="615"/>
      <c r="AA750" s="615"/>
      <c r="AB750" s="615"/>
      <c r="AC750" s="615"/>
      <c r="AD750" s="615"/>
      <c r="AF750" s="70"/>
      <c r="AG750" s="74">
        <f t="shared" si="171"/>
        <v>15</v>
      </c>
      <c r="AH750" s="94">
        <f t="shared" si="172"/>
        <v>0</v>
      </c>
      <c r="AI750" s="130">
        <f t="shared" si="173"/>
        <v>0</v>
      </c>
      <c r="AJ750" s="130">
        <f t="shared" si="174"/>
        <v>0</v>
      </c>
      <c r="AK750" s="130">
        <f t="shared" si="175"/>
        <v>0</v>
      </c>
      <c r="AL750" s="130">
        <f t="shared" si="176"/>
        <v>0</v>
      </c>
      <c r="CN750" s="70"/>
      <c r="DS750" s="70"/>
    </row>
    <row r="751" spans="1:123" s="74" customFormat="1" ht="15" customHeight="1" x14ac:dyDescent="0.2">
      <c r="A751" s="76"/>
      <c r="O751" s="99" t="s">
        <v>84</v>
      </c>
      <c r="P751" s="693">
        <f>IF(AND(SUM(P726:R750)=0,COUNTIF(P726:R750,"NS")&gt;0),"NS",SUM(P726:R750))</f>
        <v>0</v>
      </c>
      <c r="Q751" s="693"/>
      <c r="R751" s="693"/>
      <c r="S751" s="693">
        <f t="shared" ref="S751" si="177">IF(AND(SUM(S726:U750)=0,COUNTIF(S726:U750,"NS")&gt;0),"NS",SUM(S726:U750))</f>
        <v>0</v>
      </c>
      <c r="T751" s="693"/>
      <c r="U751" s="693"/>
      <c r="V751" s="693">
        <f t="shared" ref="V751" si="178">IF(AND(SUM(V726:X750)=0,COUNTIF(V726:X750,"NS")&gt;0),"NS",SUM(V726:X750))</f>
        <v>0</v>
      </c>
      <c r="W751" s="693"/>
      <c r="X751" s="693"/>
      <c r="Y751" s="693">
        <f t="shared" ref="Y751" si="179">IF(AND(SUM(Y726:AA750)=0,COUNTIF(Y726:AA750,"NS")&gt;0),"NS",SUM(Y726:AA750))</f>
        <v>0</v>
      </c>
      <c r="Z751" s="693"/>
      <c r="AA751" s="693"/>
      <c r="AB751" s="693">
        <f t="shared" ref="AB751" si="180">IF(AND(SUM(AB726:AD750)=0,COUNTIF(AB726:AD750,"NS")&gt;0),"NS",SUM(AB726:AD750))</f>
        <v>0</v>
      </c>
      <c r="AC751" s="693"/>
      <c r="AD751" s="693"/>
      <c r="AF751" s="70"/>
      <c r="AH751" s="74">
        <f>SUM(AH726:AH750)</f>
        <v>0</v>
      </c>
      <c r="AL751" s="74">
        <f>SUM(AL726:AL750)</f>
        <v>0</v>
      </c>
      <c r="CN751" s="70"/>
      <c r="DS751" s="70"/>
    </row>
    <row r="752" spans="1:123" s="74" customFormat="1" ht="15" customHeight="1" x14ac:dyDescent="0.2">
      <c r="A752" s="76"/>
      <c r="B752" s="536" t="str">
        <f>IF(AH751=0,"","Error: Debe completar toda la información requerida.")</f>
        <v/>
      </c>
      <c r="C752" s="536"/>
      <c r="D752" s="536"/>
      <c r="E752" s="536"/>
      <c r="F752" s="536"/>
      <c r="G752" s="536"/>
      <c r="H752" s="536"/>
      <c r="I752" s="536"/>
      <c r="J752" s="536"/>
      <c r="K752" s="536"/>
      <c r="L752" s="536"/>
      <c r="M752" s="536"/>
      <c r="N752" s="536"/>
      <c r="O752" s="536"/>
      <c r="P752" s="536"/>
      <c r="Q752" s="536"/>
      <c r="R752" s="536"/>
      <c r="S752" s="536"/>
      <c r="T752" s="536"/>
      <c r="U752" s="536"/>
      <c r="V752" s="536"/>
      <c r="W752" s="536"/>
      <c r="X752" s="536"/>
      <c r="Y752" s="536"/>
      <c r="Z752" s="536"/>
      <c r="AA752" s="536"/>
      <c r="AB752" s="536"/>
      <c r="AC752" s="536"/>
      <c r="AD752" s="536"/>
      <c r="AF752" s="70"/>
      <c r="CN752" s="70"/>
      <c r="DS752" s="70"/>
    </row>
    <row r="753" spans="1:123" s="74" customFormat="1" ht="15" customHeight="1" x14ac:dyDescent="0.2">
      <c r="A753" s="76"/>
      <c r="B753" s="535" t="str">
        <f>IF(AL751=0,"","Error: Verificar sumas por fila.")</f>
        <v/>
      </c>
      <c r="C753" s="535"/>
      <c r="D753" s="535"/>
      <c r="E753" s="535"/>
      <c r="F753" s="535"/>
      <c r="G753" s="535"/>
      <c r="H753" s="535"/>
      <c r="I753" s="535"/>
      <c r="J753" s="535"/>
      <c r="K753" s="535"/>
      <c r="L753" s="535"/>
      <c r="M753" s="535"/>
      <c r="N753" s="535"/>
      <c r="O753" s="535"/>
      <c r="P753" s="535"/>
      <c r="Q753" s="535"/>
      <c r="R753" s="535"/>
      <c r="S753" s="535"/>
      <c r="T753" s="535"/>
      <c r="U753" s="535"/>
      <c r="V753" s="535"/>
      <c r="W753" s="535"/>
      <c r="X753" s="535"/>
      <c r="Y753" s="535"/>
      <c r="Z753" s="535"/>
      <c r="AA753" s="535"/>
      <c r="AB753" s="535"/>
      <c r="AC753" s="535"/>
      <c r="AD753" s="535"/>
      <c r="AF753" s="70"/>
      <c r="CN753" s="70"/>
      <c r="DS753" s="70"/>
    </row>
    <row r="754" spans="1:123" s="74" customFormat="1" ht="15" customHeight="1" thickBot="1" x14ac:dyDescent="0.25">
      <c r="A754" s="76"/>
      <c r="B754" s="599"/>
      <c r="C754" s="599"/>
      <c r="D754" s="599"/>
      <c r="E754" s="599"/>
      <c r="F754" s="599"/>
      <c r="G754" s="599"/>
      <c r="H754" s="599"/>
      <c r="I754" s="599"/>
      <c r="J754" s="599"/>
      <c r="K754" s="599"/>
      <c r="L754" s="599"/>
      <c r="M754" s="599"/>
      <c r="N754" s="599"/>
      <c r="O754" s="599"/>
      <c r="P754" s="599"/>
      <c r="Q754" s="599"/>
      <c r="R754" s="599"/>
      <c r="S754" s="599"/>
      <c r="T754" s="599"/>
      <c r="U754" s="599"/>
      <c r="V754" s="599"/>
      <c r="W754" s="599"/>
      <c r="X754" s="599"/>
      <c r="Y754" s="599"/>
      <c r="Z754" s="599"/>
      <c r="AA754" s="599"/>
      <c r="AB754" s="599"/>
      <c r="AC754" s="599"/>
      <c r="AD754" s="599"/>
      <c r="AF754" s="70"/>
      <c r="CN754" s="70"/>
      <c r="DS754" s="70"/>
    </row>
    <row r="755" spans="1:123" s="74" customFormat="1" ht="15" customHeight="1" thickBot="1" x14ac:dyDescent="0.25">
      <c r="A755" s="76"/>
      <c r="B755" s="792" t="s">
        <v>227</v>
      </c>
      <c r="C755" s="793"/>
      <c r="D755" s="793"/>
      <c r="E755" s="793"/>
      <c r="F755" s="793"/>
      <c r="G755" s="793"/>
      <c r="H755" s="793"/>
      <c r="I755" s="793"/>
      <c r="J755" s="793"/>
      <c r="K755" s="793"/>
      <c r="L755" s="793"/>
      <c r="M755" s="793"/>
      <c r="N755" s="793"/>
      <c r="O755" s="793"/>
      <c r="P755" s="793"/>
      <c r="Q755" s="793"/>
      <c r="R755" s="793"/>
      <c r="S755" s="793"/>
      <c r="T755" s="793"/>
      <c r="U755" s="793"/>
      <c r="V755" s="793"/>
      <c r="W755" s="793"/>
      <c r="X755" s="793"/>
      <c r="Y755" s="793"/>
      <c r="Z755" s="793"/>
      <c r="AA755" s="793"/>
      <c r="AB755" s="793"/>
      <c r="AC755" s="793"/>
      <c r="AD755" s="794"/>
      <c r="AF755" s="70"/>
      <c r="CN755" s="70"/>
      <c r="DS755" s="70"/>
    </row>
    <row r="756" spans="1:123" s="74" customFormat="1" ht="15" customHeight="1" x14ac:dyDescent="0.2">
      <c r="A756" s="76"/>
      <c r="AF756" s="70"/>
      <c r="CN756" s="70"/>
      <c r="DS756" s="70"/>
    </row>
    <row r="757" spans="1:123" s="74" customFormat="1" ht="24" customHeight="1" x14ac:dyDescent="0.2">
      <c r="A757" s="36" t="s">
        <v>218</v>
      </c>
      <c r="B757" s="636" t="s">
        <v>1094</v>
      </c>
      <c r="C757" s="636"/>
      <c r="D757" s="636"/>
      <c r="E757" s="636"/>
      <c r="F757" s="636"/>
      <c r="G757" s="636"/>
      <c r="H757" s="636"/>
      <c r="I757" s="636"/>
      <c r="J757" s="636"/>
      <c r="K757" s="636"/>
      <c r="L757" s="636"/>
      <c r="M757" s="636"/>
      <c r="N757" s="636"/>
      <c r="O757" s="636"/>
      <c r="P757" s="636"/>
      <c r="Q757" s="636"/>
      <c r="R757" s="636"/>
      <c r="S757" s="636"/>
      <c r="T757" s="636"/>
      <c r="U757" s="636"/>
      <c r="V757" s="636"/>
      <c r="W757" s="636"/>
      <c r="X757" s="636"/>
      <c r="Y757" s="636"/>
      <c r="Z757" s="636"/>
      <c r="AA757" s="636"/>
      <c r="AB757" s="636"/>
      <c r="AC757" s="636"/>
      <c r="AD757" s="636"/>
      <c r="AF757" s="70"/>
      <c r="AG757" s="74" t="s">
        <v>2032</v>
      </c>
      <c r="AH757" s="74" t="s">
        <v>2072</v>
      </c>
      <c r="AI757" s="74" t="s">
        <v>2073</v>
      </c>
      <c r="AJ757" s="74" t="s">
        <v>2045</v>
      </c>
      <c r="AK757" s="74" t="s">
        <v>2074</v>
      </c>
      <c r="AL757" s="74" t="s">
        <v>2075</v>
      </c>
      <c r="CN757" s="70"/>
      <c r="DS757" s="70"/>
    </row>
    <row r="758" spans="1:123" s="74" customFormat="1" ht="15" customHeight="1" x14ac:dyDescent="0.2">
      <c r="A758" s="36"/>
      <c r="B758" s="58"/>
      <c r="C758" s="674" t="s">
        <v>1109</v>
      </c>
      <c r="D758" s="674"/>
      <c r="E758" s="674"/>
      <c r="F758" s="674"/>
      <c r="G758" s="674"/>
      <c r="H758" s="674"/>
      <c r="I758" s="674"/>
      <c r="J758" s="674"/>
      <c r="K758" s="674"/>
      <c r="L758" s="674"/>
      <c r="M758" s="674"/>
      <c r="N758" s="674"/>
      <c r="O758" s="674"/>
      <c r="P758" s="674"/>
      <c r="Q758" s="674"/>
      <c r="R758" s="674"/>
      <c r="S758" s="674"/>
      <c r="T758" s="674"/>
      <c r="U758" s="674"/>
      <c r="V758" s="674"/>
      <c r="W758" s="674"/>
      <c r="X758" s="674"/>
      <c r="Y758" s="674"/>
      <c r="Z758" s="674"/>
      <c r="AA758" s="674"/>
      <c r="AB758" s="674"/>
      <c r="AC758" s="674"/>
      <c r="AD758" s="674"/>
      <c r="AF758" s="70"/>
      <c r="AG758" s="74">
        <f>COUNTBLANK(Q765:AD789)</f>
        <v>350</v>
      </c>
      <c r="AH758" s="74">
        <v>350</v>
      </c>
      <c r="AI758" s="74">
        <v>200</v>
      </c>
      <c r="AJ758" s="74">
        <f>COUNTBLANK(Q765:AD765)</f>
        <v>14</v>
      </c>
      <c r="AK758" s="74">
        <v>14</v>
      </c>
      <c r="AL758" s="74">
        <v>8</v>
      </c>
      <c r="CN758" s="70"/>
      <c r="DS758" s="70"/>
    </row>
    <row r="759" spans="1:123" s="74" customFormat="1" ht="24" customHeight="1" x14ac:dyDescent="0.2">
      <c r="A759" s="68"/>
      <c r="B759" s="69"/>
      <c r="C759" s="674" t="s">
        <v>1455</v>
      </c>
      <c r="D759" s="674"/>
      <c r="E759" s="674"/>
      <c r="F759" s="674"/>
      <c r="G759" s="674"/>
      <c r="H759" s="674"/>
      <c r="I759" s="674"/>
      <c r="J759" s="674"/>
      <c r="K759" s="674"/>
      <c r="L759" s="674"/>
      <c r="M759" s="674"/>
      <c r="N759" s="674"/>
      <c r="O759" s="674"/>
      <c r="P759" s="674"/>
      <c r="Q759" s="674"/>
      <c r="R759" s="674"/>
      <c r="S759" s="674"/>
      <c r="T759" s="674"/>
      <c r="U759" s="674"/>
      <c r="V759" s="674"/>
      <c r="W759" s="674"/>
      <c r="X759" s="674"/>
      <c r="Y759" s="674"/>
      <c r="Z759" s="674"/>
      <c r="AA759" s="674"/>
      <c r="AB759" s="674"/>
      <c r="AC759" s="674"/>
      <c r="AD759" s="674"/>
      <c r="AF759" s="70"/>
      <c r="CN759" s="70"/>
      <c r="DS759" s="70"/>
    </row>
    <row r="760" spans="1:123" s="74" customFormat="1" ht="24" customHeight="1" x14ac:dyDescent="0.2">
      <c r="A760" s="76"/>
      <c r="C760" s="674" t="s">
        <v>1457</v>
      </c>
      <c r="D760" s="674"/>
      <c r="E760" s="674"/>
      <c r="F760" s="674"/>
      <c r="G760" s="674"/>
      <c r="H760" s="674"/>
      <c r="I760" s="674"/>
      <c r="J760" s="674"/>
      <c r="K760" s="674"/>
      <c r="L760" s="674"/>
      <c r="M760" s="674"/>
      <c r="N760" s="674"/>
      <c r="O760" s="674"/>
      <c r="P760" s="674"/>
      <c r="Q760" s="674"/>
      <c r="R760" s="674"/>
      <c r="S760" s="674"/>
      <c r="T760" s="674"/>
      <c r="U760" s="674"/>
      <c r="V760" s="674"/>
      <c r="W760" s="674"/>
      <c r="X760" s="674"/>
      <c r="Y760" s="674"/>
      <c r="Z760" s="674"/>
      <c r="AA760" s="674"/>
      <c r="AB760" s="674"/>
      <c r="AC760" s="674"/>
      <c r="AD760" s="674"/>
      <c r="AF760" s="70"/>
      <c r="CN760" s="70"/>
      <c r="DS760" s="70"/>
    </row>
    <row r="761" spans="1:123" s="74" customFormat="1" ht="15" customHeight="1" x14ac:dyDescent="0.2">
      <c r="A761" s="76"/>
      <c r="C761" s="674"/>
      <c r="D761" s="674"/>
      <c r="E761" s="674"/>
      <c r="F761" s="674"/>
      <c r="G761" s="674"/>
      <c r="H761" s="674"/>
      <c r="I761" s="674"/>
      <c r="J761" s="674"/>
      <c r="K761" s="674"/>
      <c r="L761" s="674"/>
      <c r="M761" s="674"/>
      <c r="N761" s="674"/>
      <c r="O761" s="674"/>
      <c r="P761" s="674"/>
      <c r="Q761" s="674"/>
      <c r="R761" s="674"/>
      <c r="S761" s="674"/>
      <c r="T761" s="674"/>
      <c r="U761" s="674"/>
      <c r="V761" s="674"/>
      <c r="W761" s="674"/>
      <c r="X761" s="674"/>
      <c r="Y761" s="674"/>
      <c r="Z761" s="674"/>
      <c r="AA761" s="674"/>
      <c r="AB761" s="674"/>
      <c r="AC761" s="674"/>
      <c r="AD761" s="674"/>
      <c r="AF761" s="70"/>
      <c r="CN761" s="70"/>
      <c r="DS761" s="70"/>
    </row>
    <row r="762" spans="1:123" s="74" customFormat="1" ht="24" customHeight="1" x14ac:dyDescent="0.2">
      <c r="A762" s="76"/>
      <c r="C762" s="685" t="s">
        <v>220</v>
      </c>
      <c r="D762" s="686"/>
      <c r="E762" s="686"/>
      <c r="F762" s="686"/>
      <c r="G762" s="686"/>
      <c r="H762" s="686"/>
      <c r="I762" s="686"/>
      <c r="J762" s="686"/>
      <c r="K762" s="686"/>
      <c r="L762" s="686"/>
      <c r="M762" s="686"/>
      <c r="N762" s="686"/>
      <c r="O762" s="686"/>
      <c r="P762" s="687"/>
      <c r="Q762" s="608" t="s">
        <v>1456</v>
      </c>
      <c r="R762" s="608"/>
      <c r="S762" s="608"/>
      <c r="T762" s="608"/>
      <c r="U762" s="608"/>
      <c r="V762" s="608"/>
      <c r="W762" s="608"/>
      <c r="X762" s="608" t="s">
        <v>1819</v>
      </c>
      <c r="Y762" s="491"/>
      <c r="Z762" s="491"/>
      <c r="AA762" s="491"/>
      <c r="AB762" s="491"/>
      <c r="AC762" s="491"/>
      <c r="AD762" s="491"/>
      <c r="AF762" s="70"/>
      <c r="CN762" s="70"/>
      <c r="DS762" s="70"/>
    </row>
    <row r="763" spans="1:123" s="74" customFormat="1" ht="15" customHeight="1" x14ac:dyDescent="0.2">
      <c r="A763" s="76"/>
      <c r="C763" s="718"/>
      <c r="D763" s="719"/>
      <c r="E763" s="719"/>
      <c r="F763" s="719"/>
      <c r="G763" s="719"/>
      <c r="H763" s="719"/>
      <c r="I763" s="719"/>
      <c r="J763" s="719"/>
      <c r="K763" s="719"/>
      <c r="L763" s="719"/>
      <c r="M763" s="719"/>
      <c r="N763" s="719"/>
      <c r="O763" s="719"/>
      <c r="P763" s="720"/>
      <c r="Q763" s="608" t="s">
        <v>80</v>
      </c>
      <c r="R763" s="608"/>
      <c r="S763" s="608"/>
      <c r="T763" s="508" t="s">
        <v>229</v>
      </c>
      <c r="U763" s="508"/>
      <c r="V763" s="508"/>
      <c r="W763" s="508"/>
      <c r="X763" s="608" t="s">
        <v>80</v>
      </c>
      <c r="Y763" s="608"/>
      <c r="Z763" s="608"/>
      <c r="AA763" s="508" t="s">
        <v>229</v>
      </c>
      <c r="AB763" s="508"/>
      <c r="AC763" s="508"/>
      <c r="AD763" s="508"/>
      <c r="AF763" s="70"/>
      <c r="CN763" s="70"/>
      <c r="DS763" s="70"/>
    </row>
    <row r="764" spans="1:123" s="74" customFormat="1" ht="15" customHeight="1" x14ac:dyDescent="0.2">
      <c r="A764" s="76"/>
      <c r="C764" s="718"/>
      <c r="D764" s="719"/>
      <c r="E764" s="719"/>
      <c r="F764" s="719"/>
      <c r="G764" s="719"/>
      <c r="H764" s="719"/>
      <c r="I764" s="719"/>
      <c r="J764" s="719"/>
      <c r="K764" s="719"/>
      <c r="L764" s="719"/>
      <c r="M764" s="719"/>
      <c r="N764" s="719"/>
      <c r="O764" s="719"/>
      <c r="P764" s="720"/>
      <c r="Q764" s="608"/>
      <c r="R764" s="608"/>
      <c r="S764" s="608"/>
      <c r="T764" s="508" t="s">
        <v>230</v>
      </c>
      <c r="U764" s="508"/>
      <c r="V764" s="508" t="s">
        <v>231</v>
      </c>
      <c r="W764" s="508"/>
      <c r="X764" s="608"/>
      <c r="Y764" s="608"/>
      <c r="Z764" s="608"/>
      <c r="AA764" s="508" t="s">
        <v>232</v>
      </c>
      <c r="AB764" s="508"/>
      <c r="AC764" s="508" t="s">
        <v>231</v>
      </c>
      <c r="AD764" s="508"/>
      <c r="AF764" s="70"/>
      <c r="AG764" s="230" t="s">
        <v>2032</v>
      </c>
      <c r="AH764" s="229" t="s">
        <v>2035</v>
      </c>
      <c r="AI764" s="229" t="s">
        <v>80</v>
      </c>
      <c r="AJ764" s="229" t="s">
        <v>2029</v>
      </c>
      <c r="AK764" s="229" t="s">
        <v>2078</v>
      </c>
      <c r="AL764" s="229" t="s">
        <v>2077</v>
      </c>
      <c r="AM764" s="229" t="s">
        <v>80</v>
      </c>
      <c r="AN764" s="229" t="s">
        <v>2029</v>
      </c>
      <c r="AO764" s="229" t="s">
        <v>2078</v>
      </c>
      <c r="AP764" s="229" t="s">
        <v>2077</v>
      </c>
      <c r="CN764" s="70"/>
      <c r="DS764" s="70"/>
    </row>
    <row r="765" spans="1:123" s="74" customFormat="1" ht="15" customHeight="1" x14ac:dyDescent="0.2">
      <c r="A765" s="76"/>
      <c r="C765" s="85" t="s">
        <v>28</v>
      </c>
      <c r="D765" s="662" t="str">
        <f>IF(D40="","",D40)</f>
        <v/>
      </c>
      <c r="E765" s="662"/>
      <c r="F765" s="662"/>
      <c r="G765" s="662"/>
      <c r="H765" s="662"/>
      <c r="I765" s="662"/>
      <c r="J765" s="662"/>
      <c r="K765" s="662"/>
      <c r="L765" s="662"/>
      <c r="M765" s="662"/>
      <c r="N765" s="662"/>
      <c r="O765" s="662"/>
      <c r="P765" s="662"/>
      <c r="Q765" s="615"/>
      <c r="R765" s="615"/>
      <c r="S765" s="615"/>
      <c r="T765" s="615"/>
      <c r="U765" s="615"/>
      <c r="V765" s="615"/>
      <c r="W765" s="615"/>
      <c r="X765" s="615"/>
      <c r="Y765" s="615"/>
      <c r="Z765" s="615"/>
      <c r="AA765" s="615"/>
      <c r="AB765" s="615"/>
      <c r="AC765" s="615"/>
      <c r="AD765" s="615"/>
      <c r="AF765" s="70"/>
      <c r="AG765" s="74">
        <f>COUNTBLANK(Q765:AD765)</f>
        <v>14</v>
      </c>
      <c r="AH765" s="94">
        <f>IF($AG$758=$AH$758,0,IF(AND(D765&lt;&gt;"",AG765=$AL$758),0,IF(AND(D765="",AG765=$AK$758),0,1)))</f>
        <v>0</v>
      </c>
      <c r="AI765" s="130">
        <f>Q765</f>
        <v>0</v>
      </c>
      <c r="AJ765" s="130">
        <f>COUNTIF(T765:W765,"NS")</f>
        <v>0</v>
      </c>
      <c r="AK765" s="130">
        <f>SUM(T765:W765)</f>
        <v>0</v>
      </c>
      <c r="AL765" s="130">
        <f>IF($AG$758=$AH$758,0,
IF(OR(
AND(AI765=0,AJ765&gt;0),
AND(AI765="NS",AK765&gt;0),
AND(AI765="NS",AK765=0,AJ765=0)),1,
IF(OR(
AND(AI765&gt;0,AJ765=2),
AND(AI765="NS",AJ765=2),
AND(AI765="NS",AK765=0,AJ765&gt;0),
AI765=AK765),0,1)))</f>
        <v>0</v>
      </c>
      <c r="AM765" s="130">
        <f>X765</f>
        <v>0</v>
      </c>
      <c r="AN765" s="130">
        <f>COUNTIF(AA765:AD765,"NS")</f>
        <v>0</v>
      </c>
      <c r="AO765" s="130">
        <f>SUM(AA765:AD765)</f>
        <v>0</v>
      </c>
      <c r="AP765" s="130">
        <f>IF($AG$758=$AH$758,0,
IF(OR(
AND(AM765=0,AN765&gt;0),
AND(AM765="NS",AO765&gt;0),
AND(AM765="NS",AO765=0,AN765=0)),1,
IF(OR(
AND(AM765&gt;0,AN765=2),
AND(AM765="NS",AN765=2),
AND(AM765="NS",AO765=0,AN765&gt;0),
AM765=AO765),0,1)))</f>
        <v>0</v>
      </c>
      <c r="CN765" s="70"/>
      <c r="DS765" s="70"/>
    </row>
    <row r="766" spans="1:123" s="74" customFormat="1" ht="15" customHeight="1" x14ac:dyDescent="0.2">
      <c r="A766" s="76"/>
      <c r="C766" s="98" t="s">
        <v>29</v>
      </c>
      <c r="D766" s="662" t="str">
        <f t="shared" ref="D766:D789" si="181">IF(D41="","",D41)</f>
        <v/>
      </c>
      <c r="E766" s="662"/>
      <c r="F766" s="662"/>
      <c r="G766" s="662"/>
      <c r="H766" s="662"/>
      <c r="I766" s="662"/>
      <c r="J766" s="662"/>
      <c r="K766" s="662"/>
      <c r="L766" s="662"/>
      <c r="M766" s="662"/>
      <c r="N766" s="662"/>
      <c r="O766" s="662"/>
      <c r="P766" s="662"/>
      <c r="Q766" s="615"/>
      <c r="R766" s="615"/>
      <c r="S766" s="615"/>
      <c r="T766" s="615"/>
      <c r="U766" s="615"/>
      <c r="V766" s="615"/>
      <c r="W766" s="615"/>
      <c r="X766" s="615"/>
      <c r="Y766" s="615"/>
      <c r="Z766" s="615"/>
      <c r="AA766" s="615"/>
      <c r="AB766" s="615"/>
      <c r="AC766" s="615"/>
      <c r="AD766" s="615"/>
      <c r="AF766" s="70"/>
      <c r="AG766" s="74">
        <f t="shared" ref="AG766:AG789" si="182">COUNTBLANK(Q766:AD766)</f>
        <v>14</v>
      </c>
      <c r="AH766" s="94">
        <f t="shared" ref="AH766:AH789" si="183">IF($AG$758=$AH$758,0,IF(AND(D766&lt;&gt;"",AG766=$AL$758),0,IF(AND(D766="",AG766=$AK$758),0,1)))</f>
        <v>0</v>
      </c>
      <c r="AI766" s="130">
        <f t="shared" ref="AI766:AI789" si="184">Q766</f>
        <v>0</v>
      </c>
      <c r="AJ766" s="130">
        <f t="shared" ref="AJ766:AJ789" si="185">COUNTIF(T766:W766,"NS")</f>
        <v>0</v>
      </c>
      <c r="AK766" s="130">
        <f t="shared" ref="AK766:AK789" si="186">SUM(T766:W766)</f>
        <v>0</v>
      </c>
      <c r="AL766" s="130">
        <f t="shared" ref="AL766:AL789" si="187">IF($AG$758=$AH$758,0,
IF(OR(
AND(AI766=0,AJ766&gt;0),
AND(AI766="NS",AK766&gt;0),
AND(AI766="NS",AK766=0,AJ766=0)),1,
IF(OR(
AND(AI766&gt;0,AJ766=2),
AND(AI766="NS",AJ766=2),
AND(AI766="NS",AK766=0,AJ766&gt;0),
AI766=AK766),0,1)))</f>
        <v>0</v>
      </c>
      <c r="AM766" s="130">
        <f t="shared" ref="AM766:AM789" si="188">X766</f>
        <v>0</v>
      </c>
      <c r="AN766" s="130">
        <f t="shared" ref="AN766:AN789" si="189">COUNTIF(AA766:AD766,"NS")</f>
        <v>0</v>
      </c>
      <c r="AO766" s="130">
        <f t="shared" ref="AO766:AO789" si="190">SUM(AA766:AD766)</f>
        <v>0</v>
      </c>
      <c r="AP766" s="130">
        <f t="shared" ref="AP766:AP789" si="191">IF($AG$758=$AH$758,0,
IF(OR(
AND(AM766=0,AN766&gt;0),
AND(AM766="NS",AO766&gt;0),
AND(AM766="NS",AO766=0,AN766=0)),1,
IF(OR(
AND(AM766&gt;0,AN766=2),
AND(AM766="NS",AN766=2),
AND(AM766="NS",AO766=0,AN766&gt;0),
AM766=AO766),0,1)))</f>
        <v>0</v>
      </c>
      <c r="CN766" s="70"/>
      <c r="DS766" s="70"/>
    </row>
    <row r="767" spans="1:123" s="74" customFormat="1" ht="15" customHeight="1" x14ac:dyDescent="0.2">
      <c r="A767" s="76"/>
      <c r="C767" s="98" t="s">
        <v>30</v>
      </c>
      <c r="D767" s="662" t="str">
        <f t="shared" si="181"/>
        <v/>
      </c>
      <c r="E767" s="662"/>
      <c r="F767" s="662"/>
      <c r="G767" s="662"/>
      <c r="H767" s="662"/>
      <c r="I767" s="662"/>
      <c r="J767" s="662"/>
      <c r="K767" s="662"/>
      <c r="L767" s="662"/>
      <c r="M767" s="662"/>
      <c r="N767" s="662"/>
      <c r="O767" s="662"/>
      <c r="P767" s="662"/>
      <c r="Q767" s="615"/>
      <c r="R767" s="615"/>
      <c r="S767" s="615"/>
      <c r="T767" s="615"/>
      <c r="U767" s="615"/>
      <c r="V767" s="615"/>
      <c r="W767" s="615"/>
      <c r="X767" s="615"/>
      <c r="Y767" s="615"/>
      <c r="Z767" s="615"/>
      <c r="AA767" s="615"/>
      <c r="AB767" s="615"/>
      <c r="AC767" s="615"/>
      <c r="AD767" s="615"/>
      <c r="AF767" s="70"/>
      <c r="AG767" s="74">
        <f t="shared" si="182"/>
        <v>14</v>
      </c>
      <c r="AH767" s="94">
        <f t="shared" si="183"/>
        <v>0</v>
      </c>
      <c r="AI767" s="130">
        <f t="shared" si="184"/>
        <v>0</v>
      </c>
      <c r="AJ767" s="130">
        <f t="shared" si="185"/>
        <v>0</v>
      </c>
      <c r="AK767" s="130">
        <f t="shared" si="186"/>
        <v>0</v>
      </c>
      <c r="AL767" s="130">
        <f t="shared" si="187"/>
        <v>0</v>
      </c>
      <c r="AM767" s="130">
        <f t="shared" si="188"/>
        <v>0</v>
      </c>
      <c r="AN767" s="130">
        <f t="shared" si="189"/>
        <v>0</v>
      </c>
      <c r="AO767" s="130">
        <f t="shared" si="190"/>
        <v>0</v>
      </c>
      <c r="AP767" s="130">
        <f t="shared" si="191"/>
        <v>0</v>
      </c>
      <c r="CN767" s="70"/>
      <c r="DS767" s="70"/>
    </row>
    <row r="768" spans="1:123" s="74" customFormat="1" ht="15" customHeight="1" x14ac:dyDescent="0.2">
      <c r="A768" s="76"/>
      <c r="C768" s="98" t="s">
        <v>31</v>
      </c>
      <c r="D768" s="662" t="str">
        <f t="shared" si="181"/>
        <v/>
      </c>
      <c r="E768" s="662"/>
      <c r="F768" s="662"/>
      <c r="G768" s="662"/>
      <c r="H768" s="662"/>
      <c r="I768" s="662"/>
      <c r="J768" s="662"/>
      <c r="K768" s="662"/>
      <c r="L768" s="662"/>
      <c r="M768" s="662"/>
      <c r="N768" s="662"/>
      <c r="O768" s="662"/>
      <c r="P768" s="662"/>
      <c r="Q768" s="615"/>
      <c r="R768" s="615"/>
      <c r="S768" s="615"/>
      <c r="T768" s="615"/>
      <c r="U768" s="615"/>
      <c r="V768" s="615"/>
      <c r="W768" s="615"/>
      <c r="X768" s="615"/>
      <c r="Y768" s="615"/>
      <c r="Z768" s="615"/>
      <c r="AA768" s="615"/>
      <c r="AB768" s="615"/>
      <c r="AC768" s="615"/>
      <c r="AD768" s="615"/>
      <c r="AF768" s="70"/>
      <c r="AG768" s="74">
        <f t="shared" si="182"/>
        <v>14</v>
      </c>
      <c r="AH768" s="94">
        <f t="shared" si="183"/>
        <v>0</v>
      </c>
      <c r="AI768" s="130">
        <f t="shared" si="184"/>
        <v>0</v>
      </c>
      <c r="AJ768" s="130">
        <f t="shared" si="185"/>
        <v>0</v>
      </c>
      <c r="AK768" s="130">
        <f t="shared" si="186"/>
        <v>0</v>
      </c>
      <c r="AL768" s="130">
        <f t="shared" si="187"/>
        <v>0</v>
      </c>
      <c r="AM768" s="130">
        <f t="shared" si="188"/>
        <v>0</v>
      </c>
      <c r="AN768" s="130">
        <f t="shared" si="189"/>
        <v>0</v>
      </c>
      <c r="AO768" s="130">
        <f t="shared" si="190"/>
        <v>0</v>
      </c>
      <c r="AP768" s="130">
        <f t="shared" si="191"/>
        <v>0</v>
      </c>
      <c r="CN768" s="70"/>
      <c r="DS768" s="70"/>
    </row>
    <row r="769" spans="1:123" s="74" customFormat="1" ht="15" customHeight="1" x14ac:dyDescent="0.2">
      <c r="A769" s="76"/>
      <c r="C769" s="98" t="s">
        <v>32</v>
      </c>
      <c r="D769" s="662" t="str">
        <f t="shared" si="181"/>
        <v/>
      </c>
      <c r="E769" s="662"/>
      <c r="F769" s="662"/>
      <c r="G769" s="662"/>
      <c r="H769" s="662"/>
      <c r="I769" s="662"/>
      <c r="J769" s="662"/>
      <c r="K769" s="662"/>
      <c r="L769" s="662"/>
      <c r="M769" s="662"/>
      <c r="N769" s="662"/>
      <c r="O769" s="662"/>
      <c r="P769" s="662"/>
      <c r="Q769" s="615"/>
      <c r="R769" s="615"/>
      <c r="S769" s="615"/>
      <c r="T769" s="615"/>
      <c r="U769" s="615"/>
      <c r="V769" s="615"/>
      <c r="W769" s="615"/>
      <c r="X769" s="615"/>
      <c r="Y769" s="615"/>
      <c r="Z769" s="615"/>
      <c r="AA769" s="615"/>
      <c r="AB769" s="615"/>
      <c r="AC769" s="615"/>
      <c r="AD769" s="615"/>
      <c r="AF769" s="70"/>
      <c r="AG769" s="74">
        <f t="shared" si="182"/>
        <v>14</v>
      </c>
      <c r="AH769" s="94">
        <f t="shared" si="183"/>
        <v>0</v>
      </c>
      <c r="AI769" s="130">
        <f t="shared" si="184"/>
        <v>0</v>
      </c>
      <c r="AJ769" s="130">
        <f t="shared" si="185"/>
        <v>0</v>
      </c>
      <c r="AK769" s="130">
        <f t="shared" si="186"/>
        <v>0</v>
      </c>
      <c r="AL769" s="130">
        <f t="shared" si="187"/>
        <v>0</v>
      </c>
      <c r="AM769" s="130">
        <f t="shared" si="188"/>
        <v>0</v>
      </c>
      <c r="AN769" s="130">
        <f t="shared" si="189"/>
        <v>0</v>
      </c>
      <c r="AO769" s="130">
        <f t="shared" si="190"/>
        <v>0</v>
      </c>
      <c r="AP769" s="130">
        <f t="shared" si="191"/>
        <v>0</v>
      </c>
      <c r="CN769" s="70"/>
      <c r="DS769" s="70"/>
    </row>
    <row r="770" spans="1:123" s="74" customFormat="1" ht="15" customHeight="1" x14ac:dyDescent="0.2">
      <c r="A770" s="76"/>
      <c r="C770" s="98" t="s">
        <v>33</v>
      </c>
      <c r="D770" s="662" t="str">
        <f t="shared" si="181"/>
        <v/>
      </c>
      <c r="E770" s="662"/>
      <c r="F770" s="662"/>
      <c r="G770" s="662"/>
      <c r="H770" s="662"/>
      <c r="I770" s="662"/>
      <c r="J770" s="662"/>
      <c r="K770" s="662"/>
      <c r="L770" s="662"/>
      <c r="M770" s="662"/>
      <c r="N770" s="662"/>
      <c r="O770" s="662"/>
      <c r="P770" s="662"/>
      <c r="Q770" s="615"/>
      <c r="R770" s="615"/>
      <c r="S770" s="615"/>
      <c r="T770" s="615"/>
      <c r="U770" s="615"/>
      <c r="V770" s="615"/>
      <c r="W770" s="615"/>
      <c r="X770" s="615"/>
      <c r="Y770" s="615"/>
      <c r="Z770" s="615"/>
      <c r="AA770" s="615"/>
      <c r="AB770" s="615"/>
      <c r="AC770" s="615"/>
      <c r="AD770" s="615"/>
      <c r="AF770" s="70"/>
      <c r="AG770" s="74">
        <f t="shared" si="182"/>
        <v>14</v>
      </c>
      <c r="AH770" s="94">
        <f t="shared" si="183"/>
        <v>0</v>
      </c>
      <c r="AI770" s="130">
        <f t="shared" si="184"/>
        <v>0</v>
      </c>
      <c r="AJ770" s="130">
        <f t="shared" si="185"/>
        <v>0</v>
      </c>
      <c r="AK770" s="130">
        <f t="shared" si="186"/>
        <v>0</v>
      </c>
      <c r="AL770" s="130">
        <f t="shared" si="187"/>
        <v>0</v>
      </c>
      <c r="AM770" s="130">
        <f t="shared" si="188"/>
        <v>0</v>
      </c>
      <c r="AN770" s="130">
        <f t="shared" si="189"/>
        <v>0</v>
      </c>
      <c r="AO770" s="130">
        <f t="shared" si="190"/>
        <v>0</v>
      </c>
      <c r="AP770" s="130">
        <f t="shared" si="191"/>
        <v>0</v>
      </c>
      <c r="CN770" s="70"/>
      <c r="DS770" s="70"/>
    </row>
    <row r="771" spans="1:123" s="74" customFormat="1" ht="15" customHeight="1" x14ac:dyDescent="0.2">
      <c r="A771" s="76"/>
      <c r="C771" s="98" t="s">
        <v>34</v>
      </c>
      <c r="D771" s="662" t="str">
        <f t="shared" si="181"/>
        <v/>
      </c>
      <c r="E771" s="662"/>
      <c r="F771" s="662"/>
      <c r="G771" s="662"/>
      <c r="H771" s="662"/>
      <c r="I771" s="662"/>
      <c r="J771" s="662"/>
      <c r="K771" s="662"/>
      <c r="L771" s="662"/>
      <c r="M771" s="662"/>
      <c r="N771" s="662"/>
      <c r="O771" s="662"/>
      <c r="P771" s="662"/>
      <c r="Q771" s="615"/>
      <c r="R771" s="615"/>
      <c r="S771" s="615"/>
      <c r="T771" s="615"/>
      <c r="U771" s="615"/>
      <c r="V771" s="615"/>
      <c r="W771" s="615"/>
      <c r="X771" s="615"/>
      <c r="Y771" s="615"/>
      <c r="Z771" s="615"/>
      <c r="AA771" s="615"/>
      <c r="AB771" s="615"/>
      <c r="AC771" s="615"/>
      <c r="AD771" s="615"/>
      <c r="AF771" s="70"/>
      <c r="AG771" s="74">
        <f t="shared" si="182"/>
        <v>14</v>
      </c>
      <c r="AH771" s="94">
        <f t="shared" si="183"/>
        <v>0</v>
      </c>
      <c r="AI771" s="130">
        <f t="shared" si="184"/>
        <v>0</v>
      </c>
      <c r="AJ771" s="130">
        <f t="shared" si="185"/>
        <v>0</v>
      </c>
      <c r="AK771" s="130">
        <f t="shared" si="186"/>
        <v>0</v>
      </c>
      <c r="AL771" s="130">
        <f t="shared" si="187"/>
        <v>0</v>
      </c>
      <c r="AM771" s="130">
        <f t="shared" si="188"/>
        <v>0</v>
      </c>
      <c r="AN771" s="130">
        <f t="shared" si="189"/>
        <v>0</v>
      </c>
      <c r="AO771" s="130">
        <f t="shared" si="190"/>
        <v>0</v>
      </c>
      <c r="AP771" s="130">
        <f t="shared" si="191"/>
        <v>0</v>
      </c>
      <c r="CN771" s="70"/>
      <c r="DS771" s="70"/>
    </row>
    <row r="772" spans="1:123" s="74" customFormat="1" ht="15" customHeight="1" x14ac:dyDescent="0.2">
      <c r="A772" s="76"/>
      <c r="C772" s="98" t="s">
        <v>35</v>
      </c>
      <c r="D772" s="662" t="str">
        <f t="shared" si="181"/>
        <v/>
      </c>
      <c r="E772" s="662"/>
      <c r="F772" s="662"/>
      <c r="G772" s="662"/>
      <c r="H772" s="662"/>
      <c r="I772" s="662"/>
      <c r="J772" s="662"/>
      <c r="K772" s="662"/>
      <c r="L772" s="662"/>
      <c r="M772" s="662"/>
      <c r="N772" s="662"/>
      <c r="O772" s="662"/>
      <c r="P772" s="662"/>
      <c r="Q772" s="615"/>
      <c r="R772" s="615"/>
      <c r="S772" s="615"/>
      <c r="T772" s="615"/>
      <c r="U772" s="615"/>
      <c r="V772" s="615"/>
      <c r="W772" s="615"/>
      <c r="X772" s="615"/>
      <c r="Y772" s="615"/>
      <c r="Z772" s="615"/>
      <c r="AA772" s="615"/>
      <c r="AB772" s="615"/>
      <c r="AC772" s="615"/>
      <c r="AD772" s="615"/>
      <c r="AF772" s="70"/>
      <c r="AG772" s="74">
        <f t="shared" si="182"/>
        <v>14</v>
      </c>
      <c r="AH772" s="94">
        <f t="shared" si="183"/>
        <v>0</v>
      </c>
      <c r="AI772" s="130">
        <f t="shared" si="184"/>
        <v>0</v>
      </c>
      <c r="AJ772" s="130">
        <f t="shared" si="185"/>
        <v>0</v>
      </c>
      <c r="AK772" s="130">
        <f t="shared" si="186"/>
        <v>0</v>
      </c>
      <c r="AL772" s="130">
        <f t="shared" si="187"/>
        <v>0</v>
      </c>
      <c r="AM772" s="130">
        <f t="shared" si="188"/>
        <v>0</v>
      </c>
      <c r="AN772" s="130">
        <f t="shared" si="189"/>
        <v>0</v>
      </c>
      <c r="AO772" s="130">
        <f t="shared" si="190"/>
        <v>0</v>
      </c>
      <c r="AP772" s="130">
        <f t="shared" si="191"/>
        <v>0</v>
      </c>
      <c r="CN772" s="70"/>
      <c r="DS772" s="70"/>
    </row>
    <row r="773" spans="1:123" s="74" customFormat="1" ht="15" customHeight="1" x14ac:dyDescent="0.2">
      <c r="A773" s="76"/>
      <c r="C773" s="98" t="s">
        <v>36</v>
      </c>
      <c r="D773" s="662" t="str">
        <f t="shared" si="181"/>
        <v/>
      </c>
      <c r="E773" s="662"/>
      <c r="F773" s="662"/>
      <c r="G773" s="662"/>
      <c r="H773" s="662"/>
      <c r="I773" s="662"/>
      <c r="J773" s="662"/>
      <c r="K773" s="662"/>
      <c r="L773" s="662"/>
      <c r="M773" s="662"/>
      <c r="N773" s="662"/>
      <c r="O773" s="662"/>
      <c r="P773" s="662"/>
      <c r="Q773" s="615"/>
      <c r="R773" s="615"/>
      <c r="S773" s="615"/>
      <c r="T773" s="615"/>
      <c r="U773" s="615"/>
      <c r="V773" s="615"/>
      <c r="W773" s="615"/>
      <c r="X773" s="615"/>
      <c r="Y773" s="615"/>
      <c r="Z773" s="615"/>
      <c r="AA773" s="615"/>
      <c r="AB773" s="615"/>
      <c r="AC773" s="615"/>
      <c r="AD773" s="615"/>
      <c r="AF773" s="70"/>
      <c r="AG773" s="74">
        <f t="shared" si="182"/>
        <v>14</v>
      </c>
      <c r="AH773" s="94">
        <f t="shared" si="183"/>
        <v>0</v>
      </c>
      <c r="AI773" s="130">
        <f t="shared" si="184"/>
        <v>0</v>
      </c>
      <c r="AJ773" s="130">
        <f t="shared" si="185"/>
        <v>0</v>
      </c>
      <c r="AK773" s="130">
        <f t="shared" si="186"/>
        <v>0</v>
      </c>
      <c r="AL773" s="130">
        <f t="shared" si="187"/>
        <v>0</v>
      </c>
      <c r="AM773" s="130">
        <f t="shared" si="188"/>
        <v>0</v>
      </c>
      <c r="AN773" s="130">
        <f t="shared" si="189"/>
        <v>0</v>
      </c>
      <c r="AO773" s="130">
        <f t="shared" si="190"/>
        <v>0</v>
      </c>
      <c r="AP773" s="130">
        <f t="shared" si="191"/>
        <v>0</v>
      </c>
      <c r="CN773" s="70"/>
      <c r="DS773" s="70"/>
    </row>
    <row r="774" spans="1:123" s="74" customFormat="1" ht="15" customHeight="1" x14ac:dyDescent="0.2">
      <c r="A774" s="76"/>
      <c r="C774" s="98" t="s">
        <v>37</v>
      </c>
      <c r="D774" s="662" t="str">
        <f t="shared" si="181"/>
        <v/>
      </c>
      <c r="E774" s="662"/>
      <c r="F774" s="662"/>
      <c r="G774" s="662"/>
      <c r="H774" s="662"/>
      <c r="I774" s="662"/>
      <c r="J774" s="662"/>
      <c r="K774" s="662"/>
      <c r="L774" s="662"/>
      <c r="M774" s="662"/>
      <c r="N774" s="662"/>
      <c r="O774" s="662"/>
      <c r="P774" s="662"/>
      <c r="Q774" s="615"/>
      <c r="R774" s="615"/>
      <c r="S774" s="615"/>
      <c r="T774" s="615"/>
      <c r="U774" s="615"/>
      <c r="V774" s="615"/>
      <c r="W774" s="615"/>
      <c r="X774" s="615"/>
      <c r="Y774" s="615"/>
      <c r="Z774" s="615"/>
      <c r="AA774" s="615"/>
      <c r="AB774" s="615"/>
      <c r="AC774" s="615"/>
      <c r="AD774" s="615"/>
      <c r="AF774" s="70"/>
      <c r="AG774" s="74">
        <f t="shared" si="182"/>
        <v>14</v>
      </c>
      <c r="AH774" s="94">
        <f t="shared" si="183"/>
        <v>0</v>
      </c>
      <c r="AI774" s="130">
        <f t="shared" si="184"/>
        <v>0</v>
      </c>
      <c r="AJ774" s="130">
        <f t="shared" si="185"/>
        <v>0</v>
      </c>
      <c r="AK774" s="130">
        <f t="shared" si="186"/>
        <v>0</v>
      </c>
      <c r="AL774" s="130">
        <f t="shared" si="187"/>
        <v>0</v>
      </c>
      <c r="AM774" s="130">
        <f t="shared" si="188"/>
        <v>0</v>
      </c>
      <c r="AN774" s="130">
        <f t="shared" si="189"/>
        <v>0</v>
      </c>
      <c r="AO774" s="130">
        <f t="shared" si="190"/>
        <v>0</v>
      </c>
      <c r="AP774" s="130">
        <f t="shared" si="191"/>
        <v>0</v>
      </c>
      <c r="CN774" s="70"/>
      <c r="DS774" s="70"/>
    </row>
    <row r="775" spans="1:123" s="74" customFormat="1" ht="15" customHeight="1" x14ac:dyDescent="0.2">
      <c r="A775" s="76"/>
      <c r="C775" s="98" t="s">
        <v>40</v>
      </c>
      <c r="D775" s="662" t="str">
        <f t="shared" si="181"/>
        <v/>
      </c>
      <c r="E775" s="662"/>
      <c r="F775" s="662"/>
      <c r="G775" s="662"/>
      <c r="H775" s="662"/>
      <c r="I775" s="662"/>
      <c r="J775" s="662"/>
      <c r="K775" s="662"/>
      <c r="L775" s="662"/>
      <c r="M775" s="662"/>
      <c r="N775" s="662"/>
      <c r="O775" s="662"/>
      <c r="P775" s="662"/>
      <c r="Q775" s="615"/>
      <c r="R775" s="615"/>
      <c r="S775" s="615"/>
      <c r="T775" s="615"/>
      <c r="U775" s="615"/>
      <c r="V775" s="615"/>
      <c r="W775" s="615"/>
      <c r="X775" s="615"/>
      <c r="Y775" s="615"/>
      <c r="Z775" s="615"/>
      <c r="AA775" s="615"/>
      <c r="AB775" s="615"/>
      <c r="AC775" s="615"/>
      <c r="AD775" s="615"/>
      <c r="AF775" s="70"/>
      <c r="AG775" s="74">
        <f t="shared" si="182"/>
        <v>14</v>
      </c>
      <c r="AH775" s="94">
        <f t="shared" si="183"/>
        <v>0</v>
      </c>
      <c r="AI775" s="130">
        <f t="shared" si="184"/>
        <v>0</v>
      </c>
      <c r="AJ775" s="130">
        <f t="shared" si="185"/>
        <v>0</v>
      </c>
      <c r="AK775" s="130">
        <f t="shared" si="186"/>
        <v>0</v>
      </c>
      <c r="AL775" s="130">
        <f t="shared" si="187"/>
        <v>0</v>
      </c>
      <c r="AM775" s="130">
        <f t="shared" si="188"/>
        <v>0</v>
      </c>
      <c r="AN775" s="130">
        <f t="shared" si="189"/>
        <v>0</v>
      </c>
      <c r="AO775" s="130">
        <f t="shared" si="190"/>
        <v>0</v>
      </c>
      <c r="AP775" s="130">
        <f t="shared" si="191"/>
        <v>0</v>
      </c>
      <c r="CN775" s="70"/>
      <c r="DS775" s="70"/>
    </row>
    <row r="776" spans="1:123" s="74" customFormat="1" ht="15" customHeight="1" x14ac:dyDescent="0.2">
      <c r="A776" s="76"/>
      <c r="C776" s="98" t="s">
        <v>38</v>
      </c>
      <c r="D776" s="662" t="str">
        <f t="shared" si="181"/>
        <v/>
      </c>
      <c r="E776" s="662"/>
      <c r="F776" s="662"/>
      <c r="G776" s="662"/>
      <c r="H776" s="662"/>
      <c r="I776" s="662"/>
      <c r="J776" s="662"/>
      <c r="K776" s="662"/>
      <c r="L776" s="662"/>
      <c r="M776" s="662"/>
      <c r="N776" s="662"/>
      <c r="O776" s="662"/>
      <c r="P776" s="662"/>
      <c r="Q776" s="615"/>
      <c r="R776" s="615"/>
      <c r="S776" s="615"/>
      <c r="T776" s="615"/>
      <c r="U776" s="615"/>
      <c r="V776" s="615"/>
      <c r="W776" s="615"/>
      <c r="X776" s="615"/>
      <c r="Y776" s="615"/>
      <c r="Z776" s="615"/>
      <c r="AA776" s="615"/>
      <c r="AB776" s="615"/>
      <c r="AC776" s="615"/>
      <c r="AD776" s="615"/>
      <c r="AF776" s="70"/>
      <c r="AG776" s="74">
        <f t="shared" si="182"/>
        <v>14</v>
      </c>
      <c r="AH776" s="94">
        <f t="shared" si="183"/>
        <v>0</v>
      </c>
      <c r="AI776" s="130">
        <f t="shared" si="184"/>
        <v>0</v>
      </c>
      <c r="AJ776" s="130">
        <f t="shared" si="185"/>
        <v>0</v>
      </c>
      <c r="AK776" s="130">
        <f t="shared" si="186"/>
        <v>0</v>
      </c>
      <c r="AL776" s="130">
        <f t="shared" si="187"/>
        <v>0</v>
      </c>
      <c r="AM776" s="130">
        <f t="shared" si="188"/>
        <v>0</v>
      </c>
      <c r="AN776" s="130">
        <f t="shared" si="189"/>
        <v>0</v>
      </c>
      <c r="AO776" s="130">
        <f t="shared" si="190"/>
        <v>0</v>
      </c>
      <c r="AP776" s="130">
        <f t="shared" si="191"/>
        <v>0</v>
      </c>
      <c r="CN776" s="70"/>
      <c r="DS776" s="70"/>
    </row>
    <row r="777" spans="1:123" s="74" customFormat="1" ht="15" customHeight="1" x14ac:dyDescent="0.2">
      <c r="A777" s="76"/>
      <c r="C777" s="98" t="s">
        <v>39</v>
      </c>
      <c r="D777" s="662" t="str">
        <f t="shared" si="181"/>
        <v/>
      </c>
      <c r="E777" s="662"/>
      <c r="F777" s="662"/>
      <c r="G777" s="662"/>
      <c r="H777" s="662"/>
      <c r="I777" s="662"/>
      <c r="J777" s="662"/>
      <c r="K777" s="662"/>
      <c r="L777" s="662"/>
      <c r="M777" s="662"/>
      <c r="N777" s="662"/>
      <c r="O777" s="662"/>
      <c r="P777" s="662"/>
      <c r="Q777" s="615"/>
      <c r="R777" s="615"/>
      <c r="S777" s="615"/>
      <c r="T777" s="615"/>
      <c r="U777" s="615"/>
      <c r="V777" s="615"/>
      <c r="W777" s="615"/>
      <c r="X777" s="615"/>
      <c r="Y777" s="615"/>
      <c r="Z777" s="615"/>
      <c r="AA777" s="615"/>
      <c r="AB777" s="615"/>
      <c r="AC777" s="615"/>
      <c r="AD777" s="615"/>
      <c r="AF777" s="70"/>
      <c r="AG777" s="74">
        <f t="shared" si="182"/>
        <v>14</v>
      </c>
      <c r="AH777" s="94">
        <f t="shared" si="183"/>
        <v>0</v>
      </c>
      <c r="AI777" s="130">
        <f t="shared" si="184"/>
        <v>0</v>
      </c>
      <c r="AJ777" s="130">
        <f t="shared" si="185"/>
        <v>0</v>
      </c>
      <c r="AK777" s="130">
        <f t="shared" si="186"/>
        <v>0</v>
      </c>
      <c r="AL777" s="130">
        <f t="shared" si="187"/>
        <v>0</v>
      </c>
      <c r="AM777" s="130">
        <f t="shared" si="188"/>
        <v>0</v>
      </c>
      <c r="AN777" s="130">
        <f t="shared" si="189"/>
        <v>0</v>
      </c>
      <c r="AO777" s="130">
        <f t="shared" si="190"/>
        <v>0</v>
      </c>
      <c r="AP777" s="130">
        <f t="shared" si="191"/>
        <v>0</v>
      </c>
      <c r="CN777" s="70"/>
      <c r="DS777" s="70"/>
    </row>
    <row r="778" spans="1:123" s="74" customFormat="1" ht="15" customHeight="1" x14ac:dyDescent="0.2">
      <c r="A778" s="76"/>
      <c r="C778" s="98" t="s">
        <v>41</v>
      </c>
      <c r="D778" s="662" t="str">
        <f t="shared" si="181"/>
        <v/>
      </c>
      <c r="E778" s="662"/>
      <c r="F778" s="662"/>
      <c r="G778" s="662"/>
      <c r="H778" s="662"/>
      <c r="I778" s="662"/>
      <c r="J778" s="662"/>
      <c r="K778" s="662"/>
      <c r="L778" s="662"/>
      <c r="M778" s="662"/>
      <c r="N778" s="662"/>
      <c r="O778" s="662"/>
      <c r="P778" s="662"/>
      <c r="Q778" s="615"/>
      <c r="R778" s="615"/>
      <c r="S778" s="615"/>
      <c r="T778" s="615"/>
      <c r="U778" s="615"/>
      <c r="V778" s="615"/>
      <c r="W778" s="615"/>
      <c r="X778" s="615"/>
      <c r="Y778" s="615"/>
      <c r="Z778" s="615"/>
      <c r="AA778" s="615"/>
      <c r="AB778" s="615"/>
      <c r="AC778" s="615"/>
      <c r="AD778" s="615"/>
      <c r="AF778" s="70"/>
      <c r="AG778" s="74">
        <f t="shared" si="182"/>
        <v>14</v>
      </c>
      <c r="AH778" s="94">
        <f t="shared" si="183"/>
        <v>0</v>
      </c>
      <c r="AI778" s="130">
        <f t="shared" si="184"/>
        <v>0</v>
      </c>
      <c r="AJ778" s="130">
        <f t="shared" si="185"/>
        <v>0</v>
      </c>
      <c r="AK778" s="130">
        <f t="shared" si="186"/>
        <v>0</v>
      </c>
      <c r="AL778" s="130">
        <f t="shared" si="187"/>
        <v>0</v>
      </c>
      <c r="AM778" s="130">
        <f t="shared" si="188"/>
        <v>0</v>
      </c>
      <c r="AN778" s="130">
        <f t="shared" si="189"/>
        <v>0</v>
      </c>
      <c r="AO778" s="130">
        <f t="shared" si="190"/>
        <v>0</v>
      </c>
      <c r="AP778" s="130">
        <f t="shared" si="191"/>
        <v>0</v>
      </c>
      <c r="CN778" s="70"/>
      <c r="DS778" s="70"/>
    </row>
    <row r="779" spans="1:123" s="74" customFormat="1" ht="15" customHeight="1" x14ac:dyDescent="0.2">
      <c r="A779" s="76"/>
      <c r="C779" s="98" t="s">
        <v>42</v>
      </c>
      <c r="D779" s="662" t="str">
        <f t="shared" si="181"/>
        <v/>
      </c>
      <c r="E779" s="662"/>
      <c r="F779" s="662"/>
      <c r="G779" s="662"/>
      <c r="H779" s="662"/>
      <c r="I779" s="662"/>
      <c r="J779" s="662"/>
      <c r="K779" s="662"/>
      <c r="L779" s="662"/>
      <c r="M779" s="662"/>
      <c r="N779" s="662"/>
      <c r="O779" s="662"/>
      <c r="P779" s="662"/>
      <c r="Q779" s="615"/>
      <c r="R779" s="615"/>
      <c r="S779" s="615"/>
      <c r="T779" s="615"/>
      <c r="U779" s="615"/>
      <c r="V779" s="615"/>
      <c r="W779" s="615"/>
      <c r="X779" s="615"/>
      <c r="Y779" s="615"/>
      <c r="Z779" s="615"/>
      <c r="AA779" s="615"/>
      <c r="AB779" s="615"/>
      <c r="AC779" s="615"/>
      <c r="AD779" s="615"/>
      <c r="AF779" s="70"/>
      <c r="AG779" s="74">
        <f t="shared" si="182"/>
        <v>14</v>
      </c>
      <c r="AH779" s="94">
        <f t="shared" si="183"/>
        <v>0</v>
      </c>
      <c r="AI779" s="130">
        <f t="shared" si="184"/>
        <v>0</v>
      </c>
      <c r="AJ779" s="130">
        <f t="shared" si="185"/>
        <v>0</v>
      </c>
      <c r="AK779" s="130">
        <f t="shared" si="186"/>
        <v>0</v>
      </c>
      <c r="AL779" s="130">
        <f t="shared" si="187"/>
        <v>0</v>
      </c>
      <c r="AM779" s="130">
        <f t="shared" si="188"/>
        <v>0</v>
      </c>
      <c r="AN779" s="130">
        <f t="shared" si="189"/>
        <v>0</v>
      </c>
      <c r="AO779" s="130">
        <f t="shared" si="190"/>
        <v>0</v>
      </c>
      <c r="AP779" s="130">
        <f t="shared" si="191"/>
        <v>0</v>
      </c>
      <c r="CN779" s="70"/>
      <c r="DS779" s="70"/>
    </row>
    <row r="780" spans="1:123" s="74" customFormat="1" ht="15" customHeight="1" x14ac:dyDescent="0.2">
      <c r="A780" s="76"/>
      <c r="C780" s="98" t="s">
        <v>43</v>
      </c>
      <c r="D780" s="662" t="str">
        <f t="shared" si="181"/>
        <v/>
      </c>
      <c r="E780" s="662"/>
      <c r="F780" s="662"/>
      <c r="G780" s="662"/>
      <c r="H780" s="662"/>
      <c r="I780" s="662"/>
      <c r="J780" s="662"/>
      <c r="K780" s="662"/>
      <c r="L780" s="662"/>
      <c r="M780" s="662"/>
      <c r="N780" s="662"/>
      <c r="O780" s="662"/>
      <c r="P780" s="662"/>
      <c r="Q780" s="615"/>
      <c r="R780" s="615"/>
      <c r="S780" s="615"/>
      <c r="T780" s="615"/>
      <c r="U780" s="615"/>
      <c r="V780" s="615"/>
      <c r="W780" s="615"/>
      <c r="X780" s="615"/>
      <c r="Y780" s="615"/>
      <c r="Z780" s="615"/>
      <c r="AA780" s="615"/>
      <c r="AB780" s="615"/>
      <c r="AC780" s="615"/>
      <c r="AD780" s="615"/>
      <c r="AF780" s="70"/>
      <c r="AG780" s="74">
        <f t="shared" si="182"/>
        <v>14</v>
      </c>
      <c r="AH780" s="94">
        <f t="shared" si="183"/>
        <v>0</v>
      </c>
      <c r="AI780" s="130">
        <f t="shared" si="184"/>
        <v>0</v>
      </c>
      <c r="AJ780" s="130">
        <f t="shared" si="185"/>
        <v>0</v>
      </c>
      <c r="AK780" s="130">
        <f t="shared" si="186"/>
        <v>0</v>
      </c>
      <c r="AL780" s="130">
        <f t="shared" si="187"/>
        <v>0</v>
      </c>
      <c r="AM780" s="130">
        <f t="shared" si="188"/>
        <v>0</v>
      </c>
      <c r="AN780" s="130">
        <f t="shared" si="189"/>
        <v>0</v>
      </c>
      <c r="AO780" s="130">
        <f t="shared" si="190"/>
        <v>0</v>
      </c>
      <c r="AP780" s="130">
        <f t="shared" si="191"/>
        <v>0</v>
      </c>
      <c r="CN780" s="70"/>
      <c r="DS780" s="70"/>
    </row>
    <row r="781" spans="1:123" s="74" customFormat="1" ht="15" customHeight="1" x14ac:dyDescent="0.2">
      <c r="A781" s="76"/>
      <c r="C781" s="98" t="s">
        <v>44</v>
      </c>
      <c r="D781" s="662" t="str">
        <f t="shared" si="181"/>
        <v/>
      </c>
      <c r="E781" s="662"/>
      <c r="F781" s="662"/>
      <c r="G781" s="662"/>
      <c r="H781" s="662"/>
      <c r="I781" s="662"/>
      <c r="J781" s="662"/>
      <c r="K781" s="662"/>
      <c r="L781" s="662"/>
      <c r="M781" s="662"/>
      <c r="N781" s="662"/>
      <c r="O781" s="662"/>
      <c r="P781" s="662"/>
      <c r="Q781" s="615"/>
      <c r="R781" s="615"/>
      <c r="S781" s="615"/>
      <c r="T781" s="615"/>
      <c r="U781" s="615"/>
      <c r="V781" s="615"/>
      <c r="W781" s="615"/>
      <c r="X781" s="615"/>
      <c r="Y781" s="615"/>
      <c r="Z781" s="615"/>
      <c r="AA781" s="615"/>
      <c r="AB781" s="615"/>
      <c r="AC781" s="615"/>
      <c r="AD781" s="615"/>
      <c r="AF781" s="70"/>
      <c r="AG781" s="74">
        <f t="shared" si="182"/>
        <v>14</v>
      </c>
      <c r="AH781" s="94">
        <f t="shared" si="183"/>
        <v>0</v>
      </c>
      <c r="AI781" s="130">
        <f t="shared" si="184"/>
        <v>0</v>
      </c>
      <c r="AJ781" s="130">
        <f t="shared" si="185"/>
        <v>0</v>
      </c>
      <c r="AK781" s="130">
        <f t="shared" si="186"/>
        <v>0</v>
      </c>
      <c r="AL781" s="130">
        <f t="shared" si="187"/>
        <v>0</v>
      </c>
      <c r="AM781" s="130">
        <f t="shared" si="188"/>
        <v>0</v>
      </c>
      <c r="AN781" s="130">
        <f t="shared" si="189"/>
        <v>0</v>
      </c>
      <c r="AO781" s="130">
        <f t="shared" si="190"/>
        <v>0</v>
      </c>
      <c r="AP781" s="130">
        <f t="shared" si="191"/>
        <v>0</v>
      </c>
      <c r="CN781" s="70"/>
      <c r="DS781" s="70"/>
    </row>
    <row r="782" spans="1:123" s="74" customFormat="1" ht="15" customHeight="1" x14ac:dyDescent="0.2">
      <c r="A782" s="76"/>
      <c r="C782" s="98" t="s">
        <v>45</v>
      </c>
      <c r="D782" s="662" t="str">
        <f t="shared" si="181"/>
        <v/>
      </c>
      <c r="E782" s="662"/>
      <c r="F782" s="662"/>
      <c r="G782" s="662"/>
      <c r="H782" s="662"/>
      <c r="I782" s="662"/>
      <c r="J782" s="662"/>
      <c r="K782" s="662"/>
      <c r="L782" s="662"/>
      <c r="M782" s="662"/>
      <c r="N782" s="662"/>
      <c r="O782" s="662"/>
      <c r="P782" s="662"/>
      <c r="Q782" s="615"/>
      <c r="R782" s="615"/>
      <c r="S782" s="615"/>
      <c r="T782" s="615"/>
      <c r="U782" s="615"/>
      <c r="V782" s="615"/>
      <c r="W782" s="615"/>
      <c r="X782" s="615"/>
      <c r="Y782" s="615"/>
      <c r="Z782" s="615"/>
      <c r="AA782" s="615"/>
      <c r="AB782" s="615"/>
      <c r="AC782" s="615"/>
      <c r="AD782" s="615"/>
      <c r="AF782" s="70"/>
      <c r="AG782" s="74">
        <f t="shared" si="182"/>
        <v>14</v>
      </c>
      <c r="AH782" s="94">
        <f t="shared" si="183"/>
        <v>0</v>
      </c>
      <c r="AI782" s="130">
        <f t="shared" si="184"/>
        <v>0</v>
      </c>
      <c r="AJ782" s="130">
        <f t="shared" si="185"/>
        <v>0</v>
      </c>
      <c r="AK782" s="130">
        <f t="shared" si="186"/>
        <v>0</v>
      </c>
      <c r="AL782" s="130">
        <f t="shared" si="187"/>
        <v>0</v>
      </c>
      <c r="AM782" s="130">
        <f t="shared" si="188"/>
        <v>0</v>
      </c>
      <c r="AN782" s="130">
        <f t="shared" si="189"/>
        <v>0</v>
      </c>
      <c r="AO782" s="130">
        <f t="shared" si="190"/>
        <v>0</v>
      </c>
      <c r="AP782" s="130">
        <f t="shared" si="191"/>
        <v>0</v>
      </c>
      <c r="CN782" s="70"/>
      <c r="DS782" s="70"/>
    </row>
    <row r="783" spans="1:123" s="74" customFormat="1" ht="15" customHeight="1" x14ac:dyDescent="0.2">
      <c r="A783" s="76"/>
      <c r="C783" s="98" t="s">
        <v>46</v>
      </c>
      <c r="D783" s="662" t="str">
        <f t="shared" si="181"/>
        <v/>
      </c>
      <c r="E783" s="662"/>
      <c r="F783" s="662"/>
      <c r="G783" s="662"/>
      <c r="H783" s="662"/>
      <c r="I783" s="662"/>
      <c r="J783" s="662"/>
      <c r="K783" s="662"/>
      <c r="L783" s="662"/>
      <c r="M783" s="662"/>
      <c r="N783" s="662"/>
      <c r="O783" s="662"/>
      <c r="P783" s="662"/>
      <c r="Q783" s="615"/>
      <c r="R783" s="615"/>
      <c r="S783" s="615"/>
      <c r="T783" s="615"/>
      <c r="U783" s="615"/>
      <c r="V783" s="615"/>
      <c r="W783" s="615"/>
      <c r="X783" s="615"/>
      <c r="Y783" s="615"/>
      <c r="Z783" s="615"/>
      <c r="AA783" s="615"/>
      <c r="AB783" s="615"/>
      <c r="AC783" s="615"/>
      <c r="AD783" s="615"/>
      <c r="AF783" s="70"/>
      <c r="AG783" s="74">
        <f t="shared" si="182"/>
        <v>14</v>
      </c>
      <c r="AH783" s="94">
        <f t="shared" si="183"/>
        <v>0</v>
      </c>
      <c r="AI783" s="130">
        <f t="shared" si="184"/>
        <v>0</v>
      </c>
      <c r="AJ783" s="130">
        <f t="shared" si="185"/>
        <v>0</v>
      </c>
      <c r="AK783" s="130">
        <f t="shared" si="186"/>
        <v>0</v>
      </c>
      <c r="AL783" s="130">
        <f t="shared" si="187"/>
        <v>0</v>
      </c>
      <c r="AM783" s="130">
        <f t="shared" si="188"/>
        <v>0</v>
      </c>
      <c r="AN783" s="130">
        <f t="shared" si="189"/>
        <v>0</v>
      </c>
      <c r="AO783" s="130">
        <f t="shared" si="190"/>
        <v>0</v>
      </c>
      <c r="AP783" s="130">
        <f t="shared" si="191"/>
        <v>0</v>
      </c>
      <c r="CN783" s="70"/>
      <c r="DS783" s="70"/>
    </row>
    <row r="784" spans="1:123" s="74" customFormat="1" ht="15" customHeight="1" x14ac:dyDescent="0.2">
      <c r="A784" s="76"/>
      <c r="C784" s="98" t="s">
        <v>47</v>
      </c>
      <c r="D784" s="662" t="str">
        <f t="shared" si="181"/>
        <v/>
      </c>
      <c r="E784" s="662"/>
      <c r="F784" s="662"/>
      <c r="G784" s="662"/>
      <c r="H784" s="662"/>
      <c r="I784" s="662"/>
      <c r="J784" s="662"/>
      <c r="K784" s="662"/>
      <c r="L784" s="662"/>
      <c r="M784" s="662"/>
      <c r="N784" s="662"/>
      <c r="O784" s="662"/>
      <c r="P784" s="662"/>
      <c r="Q784" s="615"/>
      <c r="R784" s="615"/>
      <c r="S784" s="615"/>
      <c r="T784" s="615"/>
      <c r="U784" s="615"/>
      <c r="V784" s="615"/>
      <c r="W784" s="615"/>
      <c r="X784" s="615"/>
      <c r="Y784" s="615"/>
      <c r="Z784" s="615"/>
      <c r="AA784" s="615"/>
      <c r="AB784" s="615"/>
      <c r="AC784" s="615"/>
      <c r="AD784" s="615"/>
      <c r="AF784" s="70"/>
      <c r="AG784" s="74">
        <f t="shared" si="182"/>
        <v>14</v>
      </c>
      <c r="AH784" s="94">
        <f t="shared" si="183"/>
        <v>0</v>
      </c>
      <c r="AI784" s="130">
        <f t="shared" si="184"/>
        <v>0</v>
      </c>
      <c r="AJ784" s="130">
        <f t="shared" si="185"/>
        <v>0</v>
      </c>
      <c r="AK784" s="130">
        <f t="shared" si="186"/>
        <v>0</v>
      </c>
      <c r="AL784" s="130">
        <f t="shared" si="187"/>
        <v>0</v>
      </c>
      <c r="AM784" s="130">
        <f t="shared" si="188"/>
        <v>0</v>
      </c>
      <c r="AN784" s="130">
        <f t="shared" si="189"/>
        <v>0</v>
      </c>
      <c r="AO784" s="130">
        <f t="shared" si="190"/>
        <v>0</v>
      </c>
      <c r="AP784" s="130">
        <f t="shared" si="191"/>
        <v>0</v>
      </c>
      <c r="CN784" s="70"/>
      <c r="DS784" s="70"/>
    </row>
    <row r="785" spans="1:123" s="74" customFormat="1" ht="15" customHeight="1" x14ac:dyDescent="0.2">
      <c r="A785" s="76"/>
      <c r="C785" s="98" t="s">
        <v>48</v>
      </c>
      <c r="D785" s="662" t="str">
        <f t="shared" si="181"/>
        <v/>
      </c>
      <c r="E785" s="662"/>
      <c r="F785" s="662"/>
      <c r="G785" s="662"/>
      <c r="H785" s="662"/>
      <c r="I785" s="662"/>
      <c r="J785" s="662"/>
      <c r="K785" s="662"/>
      <c r="L785" s="662"/>
      <c r="M785" s="662"/>
      <c r="N785" s="662"/>
      <c r="O785" s="662"/>
      <c r="P785" s="662"/>
      <c r="Q785" s="615"/>
      <c r="R785" s="615"/>
      <c r="S785" s="615"/>
      <c r="T785" s="615"/>
      <c r="U785" s="615"/>
      <c r="V785" s="615"/>
      <c r="W785" s="615"/>
      <c r="X785" s="615"/>
      <c r="Y785" s="615"/>
      <c r="Z785" s="615"/>
      <c r="AA785" s="615"/>
      <c r="AB785" s="615"/>
      <c r="AC785" s="615"/>
      <c r="AD785" s="615"/>
      <c r="AF785" s="70"/>
      <c r="AG785" s="74">
        <f t="shared" si="182"/>
        <v>14</v>
      </c>
      <c r="AH785" s="94">
        <f t="shared" si="183"/>
        <v>0</v>
      </c>
      <c r="AI785" s="130">
        <f t="shared" si="184"/>
        <v>0</v>
      </c>
      <c r="AJ785" s="130">
        <f t="shared" si="185"/>
        <v>0</v>
      </c>
      <c r="AK785" s="130">
        <f t="shared" si="186"/>
        <v>0</v>
      </c>
      <c r="AL785" s="130">
        <f t="shared" si="187"/>
        <v>0</v>
      </c>
      <c r="AM785" s="130">
        <f t="shared" si="188"/>
        <v>0</v>
      </c>
      <c r="AN785" s="130">
        <f t="shared" si="189"/>
        <v>0</v>
      </c>
      <c r="AO785" s="130">
        <f t="shared" si="190"/>
        <v>0</v>
      </c>
      <c r="AP785" s="130">
        <f t="shared" si="191"/>
        <v>0</v>
      </c>
      <c r="CN785" s="70"/>
      <c r="DS785" s="70"/>
    </row>
    <row r="786" spans="1:123" s="74" customFormat="1" ht="15" customHeight="1" x14ac:dyDescent="0.2">
      <c r="A786" s="76"/>
      <c r="C786" s="98" t="s">
        <v>49</v>
      </c>
      <c r="D786" s="662" t="str">
        <f t="shared" si="181"/>
        <v/>
      </c>
      <c r="E786" s="662"/>
      <c r="F786" s="662"/>
      <c r="G786" s="662"/>
      <c r="H786" s="662"/>
      <c r="I786" s="662"/>
      <c r="J786" s="662"/>
      <c r="K786" s="662"/>
      <c r="L786" s="662"/>
      <c r="M786" s="662"/>
      <c r="N786" s="662"/>
      <c r="O786" s="662"/>
      <c r="P786" s="662"/>
      <c r="Q786" s="615"/>
      <c r="R786" s="615"/>
      <c r="S786" s="615"/>
      <c r="T786" s="615"/>
      <c r="U786" s="615"/>
      <c r="V786" s="615"/>
      <c r="W786" s="615"/>
      <c r="X786" s="615"/>
      <c r="Y786" s="615"/>
      <c r="Z786" s="615"/>
      <c r="AA786" s="615"/>
      <c r="AB786" s="615"/>
      <c r="AC786" s="615"/>
      <c r="AD786" s="615"/>
      <c r="AF786" s="70"/>
      <c r="AG786" s="74">
        <f t="shared" si="182"/>
        <v>14</v>
      </c>
      <c r="AH786" s="94">
        <f t="shared" si="183"/>
        <v>0</v>
      </c>
      <c r="AI786" s="130">
        <f t="shared" si="184"/>
        <v>0</v>
      </c>
      <c r="AJ786" s="130">
        <f t="shared" si="185"/>
        <v>0</v>
      </c>
      <c r="AK786" s="130">
        <f t="shared" si="186"/>
        <v>0</v>
      </c>
      <c r="AL786" s="130">
        <f t="shared" si="187"/>
        <v>0</v>
      </c>
      <c r="AM786" s="130">
        <f t="shared" si="188"/>
        <v>0</v>
      </c>
      <c r="AN786" s="130">
        <f t="shared" si="189"/>
        <v>0</v>
      </c>
      <c r="AO786" s="130">
        <f t="shared" si="190"/>
        <v>0</v>
      </c>
      <c r="AP786" s="130">
        <f t="shared" si="191"/>
        <v>0</v>
      </c>
      <c r="CN786" s="70"/>
      <c r="DS786" s="70"/>
    </row>
    <row r="787" spans="1:123" s="74" customFormat="1" ht="15" customHeight="1" x14ac:dyDescent="0.2">
      <c r="A787" s="76"/>
      <c r="C787" s="98" t="s">
        <v>50</v>
      </c>
      <c r="D787" s="662" t="str">
        <f t="shared" si="181"/>
        <v/>
      </c>
      <c r="E787" s="662"/>
      <c r="F787" s="662"/>
      <c r="G787" s="662"/>
      <c r="H787" s="662"/>
      <c r="I787" s="662"/>
      <c r="J787" s="662"/>
      <c r="K787" s="662"/>
      <c r="L787" s="662"/>
      <c r="M787" s="662"/>
      <c r="N787" s="662"/>
      <c r="O787" s="662"/>
      <c r="P787" s="662"/>
      <c r="Q787" s="615"/>
      <c r="R787" s="615"/>
      <c r="S787" s="615"/>
      <c r="T787" s="615"/>
      <c r="U787" s="615"/>
      <c r="V787" s="615"/>
      <c r="W787" s="615"/>
      <c r="X787" s="615"/>
      <c r="Y787" s="615"/>
      <c r="Z787" s="615"/>
      <c r="AA787" s="615"/>
      <c r="AB787" s="615"/>
      <c r="AC787" s="615"/>
      <c r="AD787" s="615"/>
      <c r="AF787" s="70"/>
      <c r="AG787" s="74">
        <f t="shared" si="182"/>
        <v>14</v>
      </c>
      <c r="AH787" s="94">
        <f t="shared" si="183"/>
        <v>0</v>
      </c>
      <c r="AI787" s="130">
        <f t="shared" si="184"/>
        <v>0</v>
      </c>
      <c r="AJ787" s="130">
        <f t="shared" si="185"/>
        <v>0</v>
      </c>
      <c r="AK787" s="130">
        <f t="shared" si="186"/>
        <v>0</v>
      </c>
      <c r="AL787" s="130">
        <f t="shared" si="187"/>
        <v>0</v>
      </c>
      <c r="AM787" s="130">
        <f t="shared" si="188"/>
        <v>0</v>
      </c>
      <c r="AN787" s="130">
        <f t="shared" si="189"/>
        <v>0</v>
      </c>
      <c r="AO787" s="130">
        <f t="shared" si="190"/>
        <v>0</v>
      </c>
      <c r="AP787" s="130">
        <f t="shared" si="191"/>
        <v>0</v>
      </c>
      <c r="CN787" s="70"/>
      <c r="DS787" s="70"/>
    </row>
    <row r="788" spans="1:123" s="74" customFormat="1" ht="15" customHeight="1" x14ac:dyDescent="0.2">
      <c r="A788" s="76"/>
      <c r="C788" s="98" t="s">
        <v>51</v>
      </c>
      <c r="D788" s="662" t="str">
        <f t="shared" si="181"/>
        <v/>
      </c>
      <c r="E788" s="662"/>
      <c r="F788" s="662"/>
      <c r="G788" s="662"/>
      <c r="H788" s="662"/>
      <c r="I788" s="662"/>
      <c r="J788" s="662"/>
      <c r="K788" s="662"/>
      <c r="L788" s="662"/>
      <c r="M788" s="662"/>
      <c r="N788" s="662"/>
      <c r="O788" s="662"/>
      <c r="P788" s="662"/>
      <c r="Q788" s="615"/>
      <c r="R788" s="615"/>
      <c r="S788" s="615"/>
      <c r="T788" s="615"/>
      <c r="U788" s="615"/>
      <c r="V788" s="615"/>
      <c r="W788" s="615"/>
      <c r="X788" s="615"/>
      <c r="Y788" s="615"/>
      <c r="Z788" s="615"/>
      <c r="AA788" s="615"/>
      <c r="AB788" s="615"/>
      <c r="AC788" s="615"/>
      <c r="AD788" s="615"/>
      <c r="AF788" s="70"/>
      <c r="AG788" s="74">
        <f t="shared" si="182"/>
        <v>14</v>
      </c>
      <c r="AH788" s="94">
        <f t="shared" si="183"/>
        <v>0</v>
      </c>
      <c r="AI788" s="130">
        <f t="shared" si="184"/>
        <v>0</v>
      </c>
      <c r="AJ788" s="130">
        <f t="shared" si="185"/>
        <v>0</v>
      </c>
      <c r="AK788" s="130">
        <f t="shared" si="186"/>
        <v>0</v>
      </c>
      <c r="AL788" s="130">
        <f t="shared" si="187"/>
        <v>0</v>
      </c>
      <c r="AM788" s="130">
        <f t="shared" si="188"/>
        <v>0</v>
      </c>
      <c r="AN788" s="130">
        <f t="shared" si="189"/>
        <v>0</v>
      </c>
      <c r="AO788" s="130">
        <f t="shared" si="190"/>
        <v>0</v>
      </c>
      <c r="AP788" s="130">
        <f t="shared" si="191"/>
        <v>0</v>
      </c>
      <c r="CN788" s="70"/>
      <c r="DS788" s="70"/>
    </row>
    <row r="789" spans="1:123" s="74" customFormat="1" ht="15" customHeight="1" x14ac:dyDescent="0.2">
      <c r="A789" s="76"/>
      <c r="C789" s="98" t="s">
        <v>52</v>
      </c>
      <c r="D789" s="662" t="str">
        <f t="shared" si="181"/>
        <v/>
      </c>
      <c r="E789" s="662"/>
      <c r="F789" s="662"/>
      <c r="G789" s="662"/>
      <c r="H789" s="662"/>
      <c r="I789" s="662"/>
      <c r="J789" s="662"/>
      <c r="K789" s="662"/>
      <c r="L789" s="662"/>
      <c r="M789" s="662"/>
      <c r="N789" s="662"/>
      <c r="O789" s="662"/>
      <c r="P789" s="662"/>
      <c r="Q789" s="615"/>
      <c r="R789" s="615"/>
      <c r="S789" s="615"/>
      <c r="T789" s="615"/>
      <c r="U789" s="615"/>
      <c r="V789" s="615"/>
      <c r="W789" s="615"/>
      <c r="X789" s="615"/>
      <c r="Y789" s="615"/>
      <c r="Z789" s="615"/>
      <c r="AA789" s="615"/>
      <c r="AB789" s="615"/>
      <c r="AC789" s="615"/>
      <c r="AD789" s="615"/>
      <c r="AF789" s="70"/>
      <c r="AG789" s="74">
        <f t="shared" si="182"/>
        <v>14</v>
      </c>
      <c r="AH789" s="94">
        <f t="shared" si="183"/>
        <v>0</v>
      </c>
      <c r="AI789" s="130">
        <f t="shared" si="184"/>
        <v>0</v>
      </c>
      <c r="AJ789" s="130">
        <f t="shared" si="185"/>
        <v>0</v>
      </c>
      <c r="AK789" s="130">
        <f t="shared" si="186"/>
        <v>0</v>
      </c>
      <c r="AL789" s="130">
        <f t="shared" si="187"/>
        <v>0</v>
      </c>
      <c r="AM789" s="130">
        <f t="shared" si="188"/>
        <v>0</v>
      </c>
      <c r="AN789" s="130">
        <f t="shared" si="189"/>
        <v>0</v>
      </c>
      <c r="AO789" s="130">
        <f t="shared" si="190"/>
        <v>0</v>
      </c>
      <c r="AP789" s="130">
        <f t="shared" si="191"/>
        <v>0</v>
      </c>
      <c r="CN789" s="70"/>
      <c r="DS789" s="70"/>
    </row>
    <row r="790" spans="1:123" s="74" customFormat="1" ht="15" customHeight="1" x14ac:dyDescent="0.2">
      <c r="A790" s="76"/>
      <c r="P790" s="99" t="s">
        <v>84</v>
      </c>
      <c r="Q790" s="693">
        <f>IF(AND(SUM(Q765:S789)=0,COUNTIF(Q765:S789,"NS")&gt;0),"NS",SUM(Q765:S789))</f>
        <v>0</v>
      </c>
      <c r="R790" s="693"/>
      <c r="S790" s="693"/>
      <c r="T790" s="693">
        <f>IF(AND(SUM(T765:U789)=0,COUNTIF(T765:U789,"NS")&gt;0),"NS",SUM(T765:U789))</f>
        <v>0</v>
      </c>
      <c r="U790" s="693"/>
      <c r="V790" s="693">
        <f>IF(AND(SUM(V765:W789)=0,COUNTIF(V765:W789,"NS")&gt;0),"NS",SUM(V765:W789))</f>
        <v>0</v>
      </c>
      <c r="W790" s="693"/>
      <c r="X790" s="693">
        <f>IF(AND(SUM(X765:Z789)=0,COUNTIF(X765:Z789,"NS")&gt;0),"NS",SUM(X765:Z789))</f>
        <v>0</v>
      </c>
      <c r="Y790" s="693"/>
      <c r="Z790" s="693"/>
      <c r="AA790" s="693">
        <f t="shared" ref="AA790" si="192">IF(AND(SUM(AA765:AB789)=0,COUNTIF(AA765:AB789,"NS")&gt;0),"NS",SUM(AA765:AB789))</f>
        <v>0</v>
      </c>
      <c r="AB790" s="693"/>
      <c r="AC790" s="693">
        <f t="shared" ref="AC790" si="193">IF(AND(SUM(AC765:AD789)=0,COUNTIF(AC765:AD789,"NS")&gt;0),"NS",SUM(AC765:AD789))</f>
        <v>0</v>
      </c>
      <c r="AD790" s="693"/>
      <c r="AF790" s="70"/>
      <c r="AH790" s="74">
        <f>SUM(AH765:AH789)</f>
        <v>0</v>
      </c>
      <c r="AL790" s="74">
        <f>SUM(AL765:AL789)</f>
        <v>0</v>
      </c>
      <c r="AP790" s="74">
        <f>SUM(AP765:AP789)</f>
        <v>0</v>
      </c>
      <c r="AQ790" s="74">
        <f>SUM(AL790:AP790)</f>
        <v>0</v>
      </c>
      <c r="CN790" s="70"/>
      <c r="DS790" s="70"/>
    </row>
    <row r="791" spans="1:123" s="74" customFormat="1" ht="15" customHeight="1" x14ac:dyDescent="0.2">
      <c r="A791" s="76"/>
      <c r="B791" s="536" t="str">
        <f>IF(AH790=0,"","Error: Debe completar toda la información requerida.")</f>
        <v/>
      </c>
      <c r="C791" s="536"/>
      <c r="D791" s="536"/>
      <c r="E791" s="536"/>
      <c r="F791" s="536"/>
      <c r="G791" s="536"/>
      <c r="H791" s="536"/>
      <c r="I791" s="536"/>
      <c r="J791" s="536"/>
      <c r="K791" s="536"/>
      <c r="L791" s="536"/>
      <c r="M791" s="536"/>
      <c r="N791" s="536"/>
      <c r="O791" s="536"/>
      <c r="P791" s="536"/>
      <c r="Q791" s="536"/>
      <c r="R791" s="536"/>
      <c r="S791" s="536"/>
      <c r="T791" s="536"/>
      <c r="U791" s="536"/>
      <c r="V791" s="536"/>
      <c r="W791" s="536"/>
      <c r="X791" s="536"/>
      <c r="Y791" s="536"/>
      <c r="Z791" s="536"/>
      <c r="AA791" s="536"/>
      <c r="AB791" s="536"/>
      <c r="AC791" s="536"/>
      <c r="AD791" s="536"/>
      <c r="AF791" s="70"/>
      <c r="CN791" s="70"/>
      <c r="DS791" s="70"/>
    </row>
    <row r="792" spans="1:123" s="74" customFormat="1" ht="15" customHeight="1" x14ac:dyDescent="0.2">
      <c r="A792" s="76"/>
      <c r="B792" s="535" t="str">
        <f>IF(AQ790=0,"","Error: Verificar sumas por fila.")</f>
        <v/>
      </c>
      <c r="C792" s="535"/>
      <c r="D792" s="535"/>
      <c r="E792" s="535"/>
      <c r="F792" s="535"/>
      <c r="G792" s="535"/>
      <c r="H792" s="535"/>
      <c r="I792" s="535"/>
      <c r="J792" s="535"/>
      <c r="K792" s="535"/>
      <c r="L792" s="535"/>
      <c r="M792" s="535"/>
      <c r="N792" s="535"/>
      <c r="O792" s="535"/>
      <c r="P792" s="535"/>
      <c r="Q792" s="535"/>
      <c r="R792" s="535"/>
      <c r="S792" s="535"/>
      <c r="T792" s="535"/>
      <c r="U792" s="535"/>
      <c r="V792" s="535"/>
      <c r="W792" s="535"/>
      <c r="X792" s="535"/>
      <c r="Y792" s="535"/>
      <c r="Z792" s="535"/>
      <c r="AA792" s="535"/>
      <c r="AB792" s="535"/>
      <c r="AC792" s="535"/>
      <c r="AD792" s="535"/>
      <c r="AF792" s="70"/>
      <c r="CN792" s="70"/>
      <c r="DS792" s="70"/>
    </row>
    <row r="793" spans="1:123" s="74" customFormat="1" ht="15" customHeight="1" thickBot="1" x14ac:dyDescent="0.25">
      <c r="A793" s="76"/>
      <c r="B793" s="1099"/>
      <c r="C793" s="1099"/>
      <c r="D793" s="1099"/>
      <c r="E793" s="1099"/>
      <c r="F793" s="1099"/>
      <c r="G793" s="1099"/>
      <c r="H793" s="1099"/>
      <c r="I793" s="1099"/>
      <c r="J793" s="1099"/>
      <c r="K793" s="1099"/>
      <c r="L793" s="1099"/>
      <c r="M793" s="1099"/>
      <c r="N793" s="1099"/>
      <c r="O793" s="1099"/>
      <c r="P793" s="1099"/>
      <c r="Q793" s="1099"/>
      <c r="R793" s="1099"/>
      <c r="S793" s="1099"/>
      <c r="T793" s="1099"/>
      <c r="U793" s="1099"/>
      <c r="V793" s="1099"/>
      <c r="W793" s="1099"/>
      <c r="X793" s="1099"/>
      <c r="Y793" s="1099"/>
      <c r="Z793" s="1099"/>
      <c r="AA793" s="1099"/>
      <c r="AB793" s="1099"/>
      <c r="AC793" s="1099"/>
      <c r="AD793" s="1099"/>
      <c r="AF793" s="70"/>
      <c r="CN793" s="70"/>
      <c r="DS793" s="70"/>
    </row>
    <row r="794" spans="1:123" s="74" customFormat="1" ht="15" customHeight="1" thickBot="1" x14ac:dyDescent="0.25">
      <c r="A794" s="76"/>
      <c r="B794" s="792" t="s">
        <v>233</v>
      </c>
      <c r="C794" s="793"/>
      <c r="D794" s="793"/>
      <c r="E794" s="793"/>
      <c r="F794" s="793"/>
      <c r="G794" s="793"/>
      <c r="H794" s="793"/>
      <c r="I794" s="793"/>
      <c r="J794" s="793"/>
      <c r="K794" s="793"/>
      <c r="L794" s="793"/>
      <c r="M794" s="793"/>
      <c r="N794" s="793"/>
      <c r="O794" s="793"/>
      <c r="P794" s="793"/>
      <c r="Q794" s="793"/>
      <c r="R794" s="793"/>
      <c r="S794" s="793"/>
      <c r="T794" s="793"/>
      <c r="U794" s="793"/>
      <c r="V794" s="793"/>
      <c r="W794" s="793"/>
      <c r="X794" s="793"/>
      <c r="Y794" s="793"/>
      <c r="Z794" s="793"/>
      <c r="AA794" s="793"/>
      <c r="AB794" s="793"/>
      <c r="AC794" s="793"/>
      <c r="AD794" s="794"/>
      <c r="AF794" s="70"/>
      <c r="CN794" s="70"/>
      <c r="DS794" s="70"/>
    </row>
    <row r="795" spans="1:123" s="74" customFormat="1" ht="15" customHeight="1" x14ac:dyDescent="0.2">
      <c r="A795" s="76"/>
      <c r="B795" s="795" t="s">
        <v>1419</v>
      </c>
      <c r="C795" s="788"/>
      <c r="D795" s="788"/>
      <c r="E795" s="788"/>
      <c r="F795" s="788"/>
      <c r="G795" s="788"/>
      <c r="H795" s="788"/>
      <c r="I795" s="788"/>
      <c r="J795" s="788"/>
      <c r="K795" s="788"/>
      <c r="L795" s="788"/>
      <c r="M795" s="788"/>
      <c r="N795" s="788"/>
      <c r="O795" s="788"/>
      <c r="P795" s="788"/>
      <c r="Q795" s="788"/>
      <c r="R795" s="788"/>
      <c r="S795" s="788"/>
      <c r="T795" s="788"/>
      <c r="U795" s="788"/>
      <c r="V795" s="788"/>
      <c r="W795" s="788"/>
      <c r="X795" s="788"/>
      <c r="Y795" s="788"/>
      <c r="Z795" s="788"/>
      <c r="AA795" s="788"/>
      <c r="AB795" s="788"/>
      <c r="AC795" s="788"/>
      <c r="AD795" s="796"/>
      <c r="AF795" s="70"/>
      <c r="CN795" s="70"/>
      <c r="DS795" s="70"/>
    </row>
    <row r="796" spans="1:123" s="74" customFormat="1" ht="36" customHeight="1" x14ac:dyDescent="0.2">
      <c r="A796" s="76"/>
      <c r="B796" s="118"/>
      <c r="C796" s="775" t="s">
        <v>1624</v>
      </c>
      <c r="D796" s="776"/>
      <c r="E796" s="776"/>
      <c r="F796" s="776"/>
      <c r="G796" s="776"/>
      <c r="H796" s="776"/>
      <c r="I796" s="776"/>
      <c r="J796" s="776"/>
      <c r="K796" s="776"/>
      <c r="L796" s="776"/>
      <c r="M796" s="776"/>
      <c r="N796" s="776"/>
      <c r="O796" s="776"/>
      <c r="P796" s="776"/>
      <c r="Q796" s="776"/>
      <c r="R796" s="776"/>
      <c r="S796" s="776"/>
      <c r="T796" s="776"/>
      <c r="U796" s="776"/>
      <c r="V796" s="776"/>
      <c r="W796" s="776"/>
      <c r="X796" s="776"/>
      <c r="Y796" s="776"/>
      <c r="Z796" s="776"/>
      <c r="AA796" s="776"/>
      <c r="AB796" s="776"/>
      <c r="AC796" s="776"/>
      <c r="AD796" s="777"/>
      <c r="AF796" s="70"/>
      <c r="CN796" s="70"/>
      <c r="DS796" s="70"/>
    </row>
    <row r="797" spans="1:123" s="74" customFormat="1" ht="15" customHeight="1" x14ac:dyDescent="0.2">
      <c r="A797" s="76"/>
      <c r="AF797" s="70"/>
      <c r="CN797" s="70"/>
      <c r="DS797" s="70"/>
    </row>
    <row r="798" spans="1:123" s="74" customFormat="1" ht="36" customHeight="1" x14ac:dyDescent="0.2">
      <c r="A798" s="36" t="s">
        <v>219</v>
      </c>
      <c r="B798" s="636" t="s">
        <v>1095</v>
      </c>
      <c r="C798" s="636"/>
      <c r="D798" s="636"/>
      <c r="E798" s="636"/>
      <c r="F798" s="636"/>
      <c r="G798" s="636"/>
      <c r="H798" s="636"/>
      <c r="I798" s="636"/>
      <c r="J798" s="636"/>
      <c r="K798" s="636"/>
      <c r="L798" s="636"/>
      <c r="M798" s="636"/>
      <c r="N798" s="636"/>
      <c r="O798" s="636"/>
      <c r="P798" s="636"/>
      <c r="Q798" s="636"/>
      <c r="R798" s="636"/>
      <c r="S798" s="636"/>
      <c r="T798" s="636"/>
      <c r="U798" s="636"/>
      <c r="V798" s="636"/>
      <c r="W798" s="636"/>
      <c r="X798" s="636"/>
      <c r="Y798" s="636"/>
      <c r="Z798" s="636"/>
      <c r="AA798" s="636"/>
      <c r="AB798" s="636"/>
      <c r="AC798" s="636"/>
      <c r="AD798" s="636"/>
      <c r="AF798" s="70"/>
      <c r="AG798" s="74" t="s">
        <v>2032</v>
      </c>
      <c r="AH798" s="74" t="s">
        <v>2072</v>
      </c>
      <c r="AI798" s="74" t="s">
        <v>2073</v>
      </c>
      <c r="AJ798" s="74" t="s">
        <v>2045</v>
      </c>
      <c r="AK798" s="74" t="s">
        <v>2074</v>
      </c>
      <c r="AL798" s="74" t="s">
        <v>2075</v>
      </c>
      <c r="CN798" s="70"/>
      <c r="DS798" s="70"/>
    </row>
    <row r="799" spans="1:123" s="74" customFormat="1" ht="15" customHeight="1" x14ac:dyDescent="0.2">
      <c r="A799" s="36"/>
      <c r="B799" s="58"/>
      <c r="C799" s="674" t="s">
        <v>1109</v>
      </c>
      <c r="D799" s="674"/>
      <c r="E799" s="674"/>
      <c r="F799" s="674"/>
      <c r="G799" s="674"/>
      <c r="H799" s="674"/>
      <c r="I799" s="674"/>
      <c r="J799" s="674"/>
      <c r="K799" s="674"/>
      <c r="L799" s="674"/>
      <c r="M799" s="674"/>
      <c r="N799" s="674"/>
      <c r="O799" s="674"/>
      <c r="P799" s="674"/>
      <c r="Q799" s="674"/>
      <c r="R799" s="674"/>
      <c r="S799" s="674"/>
      <c r="T799" s="674"/>
      <c r="U799" s="674"/>
      <c r="V799" s="674"/>
      <c r="W799" s="674"/>
      <c r="X799" s="674"/>
      <c r="Y799" s="674"/>
      <c r="Z799" s="674"/>
      <c r="AA799" s="674"/>
      <c r="AB799" s="674"/>
      <c r="AC799" s="674"/>
      <c r="AD799" s="674"/>
      <c r="AF799" s="70"/>
      <c r="AG799" s="74">
        <f>COUNTBLANK(M805:AD829)</f>
        <v>450</v>
      </c>
      <c r="AH799" s="74">
        <v>450</v>
      </c>
      <c r="AI799" s="74">
        <v>225</v>
      </c>
      <c r="AJ799" s="74">
        <f>COUNTBLANK(M805:AD805)</f>
        <v>18</v>
      </c>
      <c r="AK799" s="74">
        <v>18</v>
      </c>
      <c r="AL799" s="74">
        <v>9</v>
      </c>
      <c r="CN799" s="70"/>
      <c r="DS799" s="70"/>
    </row>
    <row r="800" spans="1:123" s="74" customFormat="1" ht="24" customHeight="1" x14ac:dyDescent="0.2">
      <c r="A800" s="76"/>
      <c r="C800" s="674" t="s">
        <v>1458</v>
      </c>
      <c r="D800" s="674"/>
      <c r="E800" s="674"/>
      <c r="F800" s="674"/>
      <c r="G800" s="674"/>
      <c r="H800" s="674"/>
      <c r="I800" s="674"/>
      <c r="J800" s="674"/>
      <c r="K800" s="674"/>
      <c r="L800" s="674"/>
      <c r="M800" s="674"/>
      <c r="N800" s="674"/>
      <c r="O800" s="674"/>
      <c r="P800" s="674"/>
      <c r="Q800" s="674"/>
      <c r="R800" s="674"/>
      <c r="S800" s="674"/>
      <c r="T800" s="674"/>
      <c r="U800" s="674"/>
      <c r="V800" s="674"/>
      <c r="W800" s="674"/>
      <c r="X800" s="674"/>
      <c r="Y800" s="674"/>
      <c r="Z800" s="674"/>
      <c r="AA800" s="674"/>
      <c r="AB800" s="674"/>
      <c r="AC800" s="674"/>
      <c r="AD800" s="674"/>
      <c r="AF800" s="70"/>
      <c r="CN800" s="70"/>
      <c r="DS800" s="70"/>
    </row>
    <row r="801" spans="1:123" s="74" customFormat="1" ht="15" customHeight="1" x14ac:dyDescent="0.2">
      <c r="A801" s="76"/>
      <c r="AF801" s="70"/>
      <c r="CN801" s="70"/>
      <c r="DS801" s="70"/>
    </row>
    <row r="802" spans="1:123" s="74" customFormat="1" ht="15" customHeight="1" x14ac:dyDescent="0.2">
      <c r="A802" s="76"/>
      <c r="C802" s="685" t="s">
        <v>235</v>
      </c>
      <c r="D802" s="686"/>
      <c r="E802" s="686"/>
      <c r="F802" s="686"/>
      <c r="G802" s="686"/>
      <c r="H802" s="686"/>
      <c r="I802" s="686"/>
      <c r="J802" s="686"/>
      <c r="K802" s="686"/>
      <c r="L802" s="687"/>
      <c r="M802" s="608" t="s">
        <v>236</v>
      </c>
      <c r="N802" s="608"/>
      <c r="O802" s="608"/>
      <c r="P802" s="608"/>
      <c r="Q802" s="608"/>
      <c r="R802" s="608"/>
      <c r="S802" s="608" t="s">
        <v>237</v>
      </c>
      <c r="T802" s="608"/>
      <c r="U802" s="608"/>
      <c r="V802" s="608"/>
      <c r="W802" s="608"/>
      <c r="X802" s="608"/>
      <c r="Y802" s="871" t="s">
        <v>238</v>
      </c>
      <c r="Z802" s="872"/>
      <c r="AA802" s="871" t="s">
        <v>239</v>
      </c>
      <c r="AB802" s="872"/>
      <c r="AC802" s="871" t="s">
        <v>1128</v>
      </c>
      <c r="AD802" s="872"/>
      <c r="AF802" s="70"/>
      <c r="CN802" s="70"/>
      <c r="DS802" s="70"/>
    </row>
    <row r="803" spans="1:123" s="74" customFormat="1" ht="15" customHeight="1" x14ac:dyDescent="0.2">
      <c r="A803" s="76"/>
      <c r="C803" s="718"/>
      <c r="D803" s="719"/>
      <c r="E803" s="719"/>
      <c r="F803" s="719"/>
      <c r="G803" s="719"/>
      <c r="H803" s="719"/>
      <c r="I803" s="719"/>
      <c r="J803" s="719"/>
      <c r="K803" s="719"/>
      <c r="L803" s="720"/>
      <c r="M803" s="685" t="s">
        <v>80</v>
      </c>
      <c r="N803" s="687"/>
      <c r="O803" s="826" t="s">
        <v>229</v>
      </c>
      <c r="P803" s="827"/>
      <c r="Q803" s="827"/>
      <c r="R803" s="828"/>
      <c r="S803" s="685" t="s">
        <v>80</v>
      </c>
      <c r="T803" s="687"/>
      <c r="U803" s="826" t="s">
        <v>229</v>
      </c>
      <c r="V803" s="827"/>
      <c r="W803" s="827"/>
      <c r="X803" s="828"/>
      <c r="Y803" s="873"/>
      <c r="Z803" s="874"/>
      <c r="AA803" s="873"/>
      <c r="AB803" s="874"/>
      <c r="AC803" s="873"/>
      <c r="AD803" s="874"/>
      <c r="AF803" s="70"/>
      <c r="CN803" s="70"/>
      <c r="DS803" s="70"/>
    </row>
    <row r="804" spans="1:123" s="74" customFormat="1" ht="60" customHeight="1" x14ac:dyDescent="0.2">
      <c r="A804" s="76"/>
      <c r="C804" s="718"/>
      <c r="D804" s="719"/>
      <c r="E804" s="719"/>
      <c r="F804" s="719"/>
      <c r="G804" s="719"/>
      <c r="H804" s="719"/>
      <c r="I804" s="719"/>
      <c r="J804" s="719"/>
      <c r="K804" s="719"/>
      <c r="L804" s="720"/>
      <c r="M804" s="688"/>
      <c r="N804" s="690"/>
      <c r="O804" s="667" t="s">
        <v>1079</v>
      </c>
      <c r="P804" s="818"/>
      <c r="Q804" s="667" t="s">
        <v>240</v>
      </c>
      <c r="R804" s="818"/>
      <c r="S804" s="688"/>
      <c r="T804" s="690"/>
      <c r="U804" s="667" t="s">
        <v>241</v>
      </c>
      <c r="V804" s="818"/>
      <c r="W804" s="667" t="s">
        <v>242</v>
      </c>
      <c r="X804" s="818"/>
      <c r="Y804" s="875"/>
      <c r="Z804" s="876"/>
      <c r="AA804" s="875"/>
      <c r="AB804" s="876"/>
      <c r="AC804" s="875"/>
      <c r="AD804" s="876"/>
      <c r="AF804" s="70"/>
      <c r="AG804" s="230" t="s">
        <v>2032</v>
      </c>
      <c r="AH804" s="229" t="s">
        <v>2035</v>
      </c>
      <c r="AI804" s="229" t="s">
        <v>80</v>
      </c>
      <c r="AJ804" s="229" t="s">
        <v>2029</v>
      </c>
      <c r="AK804" s="229" t="s">
        <v>2078</v>
      </c>
      <c r="AL804" s="229" t="s">
        <v>2077</v>
      </c>
      <c r="AM804" s="229" t="s">
        <v>80</v>
      </c>
      <c r="AN804" s="229" t="s">
        <v>2029</v>
      </c>
      <c r="AO804" s="229" t="s">
        <v>2078</v>
      </c>
      <c r="AP804" s="229" t="s">
        <v>2077</v>
      </c>
      <c r="CN804" s="70"/>
      <c r="DS804" s="70"/>
    </row>
    <row r="805" spans="1:123" s="74" customFormat="1" ht="15" customHeight="1" x14ac:dyDescent="0.2">
      <c r="A805" s="76"/>
      <c r="C805" s="85" t="s">
        <v>28</v>
      </c>
      <c r="D805" s="662" t="str">
        <f>IF(D40="","",D40)</f>
        <v/>
      </c>
      <c r="E805" s="662"/>
      <c r="F805" s="662"/>
      <c r="G805" s="662"/>
      <c r="H805" s="662"/>
      <c r="I805" s="662"/>
      <c r="J805" s="662"/>
      <c r="K805" s="662"/>
      <c r="L805" s="662"/>
      <c r="M805" s="763"/>
      <c r="N805" s="764"/>
      <c r="O805" s="763"/>
      <c r="P805" s="764"/>
      <c r="Q805" s="763"/>
      <c r="R805" s="764"/>
      <c r="S805" s="763"/>
      <c r="T805" s="764"/>
      <c r="U805" s="763"/>
      <c r="V805" s="764"/>
      <c r="W805" s="763"/>
      <c r="X805" s="764"/>
      <c r="Y805" s="763"/>
      <c r="Z805" s="764"/>
      <c r="AA805" s="763"/>
      <c r="AB805" s="764"/>
      <c r="AC805" s="763"/>
      <c r="AD805" s="764"/>
      <c r="AF805" s="70"/>
      <c r="AG805" s="74">
        <f>COUNTBLANK(M805:AD805)</f>
        <v>18</v>
      </c>
      <c r="AH805" s="94">
        <f>IF($AG$799=$AH$799,0,IF(AND(D805&lt;&gt;"",AG805=$AL$799),0,IF(AND(D805="",AG805=$AK$799),0,1)))</f>
        <v>0</v>
      </c>
      <c r="AI805" s="130">
        <f>M805</f>
        <v>0</v>
      </c>
      <c r="AJ805" s="130">
        <f>COUNTIF(O805:R805,"NS")</f>
        <v>0</v>
      </c>
      <c r="AK805" s="130">
        <f>SUM(O805:R805)</f>
        <v>0</v>
      </c>
      <c r="AL805" s="130">
        <f>IF($AG$799=$AH$799,0,
IF(OR(
AND(AI805=0,AJ805&gt;0),
AND(AI805="NS",AK805&gt;0),
AND(AI805="NS",AK805=0,AJ805=0)),1,
IF(OR(
AND(AI805&gt;0,AJ805=2),
AND(AI805="NS",AJ805=2),
AND(AI805="NS",AK805=0,AJ805&gt;0),
AI805=AK805),0,1)))</f>
        <v>0</v>
      </c>
      <c r="AM805" s="130">
        <f>S805</f>
        <v>0</v>
      </c>
      <c r="AN805" s="130">
        <f>COUNTIF(U805:X805,"NS")</f>
        <v>0</v>
      </c>
      <c r="AO805" s="130">
        <f>SUM(U805:X805)</f>
        <v>0</v>
      </c>
      <c r="AP805" s="130">
        <f>IF($AG$799=$AH$799,0,
IF(OR(
AND(AM805=0,AN805&gt;0),
AND(AM805="NS",AO805&gt;0),
AND(AM805="NS",AO805=0,AN805=0)),1,
IF(OR(
AND(AM805&gt;0,AN805=2),
AND(AM805="NS",AN805=2),
AND(AM805="NS",AO805=0,AN805&gt;0),
AM805=AO805),0,1)))</f>
        <v>0</v>
      </c>
      <c r="CN805" s="70"/>
      <c r="DS805" s="70"/>
    </row>
    <row r="806" spans="1:123" s="74" customFormat="1" ht="15" customHeight="1" x14ac:dyDescent="0.2">
      <c r="A806" s="76"/>
      <c r="C806" s="85" t="s">
        <v>29</v>
      </c>
      <c r="D806" s="662" t="str">
        <f t="shared" ref="D806:D829" si="194">IF(D41="","",D41)</f>
        <v/>
      </c>
      <c r="E806" s="662"/>
      <c r="F806" s="662"/>
      <c r="G806" s="662"/>
      <c r="H806" s="662"/>
      <c r="I806" s="662"/>
      <c r="J806" s="662"/>
      <c r="K806" s="662"/>
      <c r="L806" s="662"/>
      <c r="M806" s="763"/>
      <c r="N806" s="764"/>
      <c r="O806" s="763"/>
      <c r="P806" s="764"/>
      <c r="Q806" s="763"/>
      <c r="R806" s="764"/>
      <c r="S806" s="763"/>
      <c r="T806" s="764"/>
      <c r="U806" s="763"/>
      <c r="V806" s="764"/>
      <c r="W806" s="763"/>
      <c r="X806" s="764"/>
      <c r="Y806" s="763"/>
      <c r="Z806" s="764"/>
      <c r="AA806" s="763"/>
      <c r="AB806" s="764"/>
      <c r="AC806" s="763"/>
      <c r="AD806" s="764"/>
      <c r="AF806" s="70"/>
      <c r="AG806" s="74">
        <f t="shared" ref="AG806:AG829" si="195">COUNTBLANK(M806:AD806)</f>
        <v>18</v>
      </c>
      <c r="AH806" s="94">
        <f t="shared" ref="AH806:AH829" si="196">IF($AG$799=$AH$799,0,IF(AND(D806&lt;&gt;"",AG806=$AL$799),0,IF(AND(D806="",AG806=$AK$799),0,1)))</f>
        <v>0</v>
      </c>
      <c r="AI806" s="130">
        <f t="shared" ref="AI806:AI829" si="197">M806</f>
        <v>0</v>
      </c>
      <c r="AJ806" s="130">
        <f t="shared" ref="AJ806:AJ829" si="198">COUNTIF(O806:R806,"NS")</f>
        <v>0</v>
      </c>
      <c r="AK806" s="130">
        <f t="shared" ref="AK806:AK829" si="199">SUM(O806:R806)</f>
        <v>0</v>
      </c>
      <c r="AL806" s="130">
        <f t="shared" ref="AL806:AL829" si="200">IF($AG$799=$AH$799,0,
IF(OR(
AND(AI806=0,AJ806&gt;0),
AND(AI806="NS",AK806&gt;0),
AND(AI806="NS",AK806=0,AJ806=0)),1,
IF(OR(
AND(AI806&gt;0,AJ806=2),
AND(AI806="NS",AJ806=2),
AND(AI806="NS",AK806=0,AJ806&gt;0),
AI806=AK806),0,1)))</f>
        <v>0</v>
      </c>
      <c r="AM806" s="130">
        <f t="shared" ref="AM806:AM829" si="201">S806</f>
        <v>0</v>
      </c>
      <c r="AN806" s="130">
        <f t="shared" ref="AN806:AN829" si="202">COUNTIF(U806:X806,"NS")</f>
        <v>0</v>
      </c>
      <c r="AO806" s="130">
        <f t="shared" ref="AO806:AO829" si="203">SUM(U806:X806)</f>
        <v>0</v>
      </c>
      <c r="AP806" s="130">
        <f t="shared" ref="AP806:AP829" si="204">IF($AG$799=$AH$799,0,
IF(OR(
AND(AM806=0,AN806&gt;0),
AND(AM806="NS",AO806&gt;0),
AND(AM806="NS",AO806=0,AN806=0)),1,
IF(OR(
AND(AM806&gt;0,AN806=2),
AND(AM806="NS",AN806=2),
AND(AM806="NS",AO806=0,AN806&gt;0),
AM806=AO806),0,1)))</f>
        <v>0</v>
      </c>
      <c r="CN806" s="70"/>
      <c r="DS806" s="70"/>
    </row>
    <row r="807" spans="1:123" s="74" customFormat="1" ht="15" customHeight="1" x14ac:dyDescent="0.2">
      <c r="A807" s="76"/>
      <c r="C807" s="85" t="s">
        <v>30</v>
      </c>
      <c r="D807" s="662" t="str">
        <f t="shared" si="194"/>
        <v/>
      </c>
      <c r="E807" s="662"/>
      <c r="F807" s="662"/>
      <c r="G807" s="662"/>
      <c r="H807" s="662"/>
      <c r="I807" s="662"/>
      <c r="J807" s="662"/>
      <c r="K807" s="662"/>
      <c r="L807" s="662"/>
      <c r="M807" s="763"/>
      <c r="N807" s="764"/>
      <c r="O807" s="763"/>
      <c r="P807" s="764"/>
      <c r="Q807" s="763"/>
      <c r="R807" s="764"/>
      <c r="S807" s="763"/>
      <c r="T807" s="764"/>
      <c r="U807" s="763"/>
      <c r="V807" s="764"/>
      <c r="W807" s="763"/>
      <c r="X807" s="764"/>
      <c r="Y807" s="763"/>
      <c r="Z807" s="764"/>
      <c r="AA807" s="763"/>
      <c r="AB807" s="764"/>
      <c r="AC807" s="763"/>
      <c r="AD807" s="764"/>
      <c r="AF807" s="70"/>
      <c r="AG807" s="74">
        <f t="shared" si="195"/>
        <v>18</v>
      </c>
      <c r="AH807" s="94">
        <f t="shared" si="196"/>
        <v>0</v>
      </c>
      <c r="AI807" s="130">
        <f t="shared" si="197"/>
        <v>0</v>
      </c>
      <c r="AJ807" s="130">
        <f t="shared" si="198"/>
        <v>0</v>
      </c>
      <c r="AK807" s="130">
        <f t="shared" si="199"/>
        <v>0</v>
      </c>
      <c r="AL807" s="130">
        <f t="shared" si="200"/>
        <v>0</v>
      </c>
      <c r="AM807" s="130">
        <f t="shared" si="201"/>
        <v>0</v>
      </c>
      <c r="AN807" s="130">
        <f t="shared" si="202"/>
        <v>0</v>
      </c>
      <c r="AO807" s="130">
        <f t="shared" si="203"/>
        <v>0</v>
      </c>
      <c r="AP807" s="130">
        <f t="shared" si="204"/>
        <v>0</v>
      </c>
      <c r="CN807" s="70"/>
      <c r="DS807" s="70"/>
    </row>
    <row r="808" spans="1:123" s="74" customFormat="1" ht="15" customHeight="1" x14ac:dyDescent="0.2">
      <c r="A808" s="76"/>
      <c r="C808" s="85" t="s">
        <v>31</v>
      </c>
      <c r="D808" s="662" t="str">
        <f t="shared" si="194"/>
        <v/>
      </c>
      <c r="E808" s="662"/>
      <c r="F808" s="662"/>
      <c r="G808" s="662"/>
      <c r="H808" s="662"/>
      <c r="I808" s="662"/>
      <c r="J808" s="662"/>
      <c r="K808" s="662"/>
      <c r="L808" s="662"/>
      <c r="M808" s="763"/>
      <c r="N808" s="764"/>
      <c r="O808" s="763"/>
      <c r="P808" s="764"/>
      <c r="Q808" s="763"/>
      <c r="R808" s="764"/>
      <c r="S808" s="763"/>
      <c r="T808" s="764"/>
      <c r="U808" s="763"/>
      <c r="V808" s="764"/>
      <c r="W808" s="763"/>
      <c r="X808" s="764"/>
      <c r="Y808" s="763"/>
      <c r="Z808" s="764"/>
      <c r="AA808" s="763"/>
      <c r="AB808" s="764"/>
      <c r="AC808" s="763"/>
      <c r="AD808" s="764"/>
      <c r="AF808" s="70"/>
      <c r="AG808" s="74">
        <f t="shared" si="195"/>
        <v>18</v>
      </c>
      <c r="AH808" s="94">
        <f t="shared" si="196"/>
        <v>0</v>
      </c>
      <c r="AI808" s="130">
        <f t="shared" si="197"/>
        <v>0</v>
      </c>
      <c r="AJ808" s="130">
        <f t="shared" si="198"/>
        <v>0</v>
      </c>
      <c r="AK808" s="130">
        <f t="shared" si="199"/>
        <v>0</v>
      </c>
      <c r="AL808" s="130">
        <f t="shared" si="200"/>
        <v>0</v>
      </c>
      <c r="AM808" s="130">
        <f t="shared" si="201"/>
        <v>0</v>
      </c>
      <c r="AN808" s="130">
        <f t="shared" si="202"/>
        <v>0</v>
      </c>
      <c r="AO808" s="130">
        <f t="shared" si="203"/>
        <v>0</v>
      </c>
      <c r="AP808" s="130">
        <f t="shared" si="204"/>
        <v>0</v>
      </c>
      <c r="CN808" s="70"/>
      <c r="DS808" s="70"/>
    </row>
    <row r="809" spans="1:123" s="74" customFormat="1" ht="15" customHeight="1" x14ac:dyDescent="0.2">
      <c r="A809" s="76"/>
      <c r="C809" s="85" t="s">
        <v>32</v>
      </c>
      <c r="D809" s="662" t="str">
        <f t="shared" si="194"/>
        <v/>
      </c>
      <c r="E809" s="662"/>
      <c r="F809" s="662"/>
      <c r="G809" s="662"/>
      <c r="H809" s="662"/>
      <c r="I809" s="662"/>
      <c r="J809" s="662"/>
      <c r="K809" s="662"/>
      <c r="L809" s="662"/>
      <c r="M809" s="763"/>
      <c r="N809" s="764"/>
      <c r="O809" s="763"/>
      <c r="P809" s="764"/>
      <c r="Q809" s="763"/>
      <c r="R809" s="764"/>
      <c r="S809" s="763"/>
      <c r="T809" s="764"/>
      <c r="U809" s="763"/>
      <c r="V809" s="764"/>
      <c r="W809" s="763"/>
      <c r="X809" s="764"/>
      <c r="Y809" s="763"/>
      <c r="Z809" s="764"/>
      <c r="AA809" s="763"/>
      <c r="AB809" s="764"/>
      <c r="AC809" s="763"/>
      <c r="AD809" s="764"/>
      <c r="AF809" s="70"/>
      <c r="AG809" s="74">
        <f t="shared" si="195"/>
        <v>18</v>
      </c>
      <c r="AH809" s="94">
        <f t="shared" si="196"/>
        <v>0</v>
      </c>
      <c r="AI809" s="130">
        <f t="shared" si="197"/>
        <v>0</v>
      </c>
      <c r="AJ809" s="130">
        <f t="shared" si="198"/>
        <v>0</v>
      </c>
      <c r="AK809" s="130">
        <f t="shared" si="199"/>
        <v>0</v>
      </c>
      <c r="AL809" s="130">
        <f t="shared" si="200"/>
        <v>0</v>
      </c>
      <c r="AM809" s="130">
        <f t="shared" si="201"/>
        <v>0</v>
      </c>
      <c r="AN809" s="130">
        <f t="shared" si="202"/>
        <v>0</v>
      </c>
      <c r="AO809" s="130">
        <f t="shared" si="203"/>
        <v>0</v>
      </c>
      <c r="AP809" s="130">
        <f t="shared" si="204"/>
        <v>0</v>
      </c>
      <c r="CN809" s="70"/>
      <c r="DS809" s="70"/>
    </row>
    <row r="810" spans="1:123" s="74" customFormat="1" ht="15" customHeight="1" x14ac:dyDescent="0.2">
      <c r="A810" s="76"/>
      <c r="C810" s="85" t="s">
        <v>33</v>
      </c>
      <c r="D810" s="662" t="str">
        <f t="shared" si="194"/>
        <v/>
      </c>
      <c r="E810" s="662"/>
      <c r="F810" s="662"/>
      <c r="G810" s="662"/>
      <c r="H810" s="662"/>
      <c r="I810" s="662"/>
      <c r="J810" s="662"/>
      <c r="K810" s="662"/>
      <c r="L810" s="662"/>
      <c r="M810" s="763"/>
      <c r="N810" s="764"/>
      <c r="O810" s="763"/>
      <c r="P810" s="764"/>
      <c r="Q810" s="763"/>
      <c r="R810" s="764"/>
      <c r="S810" s="763"/>
      <c r="T810" s="764"/>
      <c r="U810" s="763"/>
      <c r="V810" s="764"/>
      <c r="W810" s="763"/>
      <c r="X810" s="764"/>
      <c r="Y810" s="763"/>
      <c r="Z810" s="764"/>
      <c r="AA810" s="763"/>
      <c r="AB810" s="764"/>
      <c r="AC810" s="763"/>
      <c r="AD810" s="764"/>
      <c r="AF810" s="70"/>
      <c r="AG810" s="74">
        <f t="shared" si="195"/>
        <v>18</v>
      </c>
      <c r="AH810" s="94">
        <f t="shared" si="196"/>
        <v>0</v>
      </c>
      <c r="AI810" s="130">
        <f t="shared" si="197"/>
        <v>0</v>
      </c>
      <c r="AJ810" s="130">
        <f t="shared" si="198"/>
        <v>0</v>
      </c>
      <c r="AK810" s="130">
        <f t="shared" si="199"/>
        <v>0</v>
      </c>
      <c r="AL810" s="130">
        <f t="shared" si="200"/>
        <v>0</v>
      </c>
      <c r="AM810" s="130">
        <f t="shared" si="201"/>
        <v>0</v>
      </c>
      <c r="AN810" s="130">
        <f t="shared" si="202"/>
        <v>0</v>
      </c>
      <c r="AO810" s="130">
        <f t="shared" si="203"/>
        <v>0</v>
      </c>
      <c r="AP810" s="130">
        <f t="shared" si="204"/>
        <v>0</v>
      </c>
      <c r="CN810" s="70"/>
      <c r="DS810" s="70"/>
    </row>
    <row r="811" spans="1:123" s="74" customFormat="1" ht="15" customHeight="1" x14ac:dyDescent="0.2">
      <c r="A811" s="76"/>
      <c r="C811" s="85" t="s">
        <v>34</v>
      </c>
      <c r="D811" s="662" t="str">
        <f t="shared" si="194"/>
        <v/>
      </c>
      <c r="E811" s="662"/>
      <c r="F811" s="662"/>
      <c r="G811" s="662"/>
      <c r="H811" s="662"/>
      <c r="I811" s="662"/>
      <c r="J811" s="662"/>
      <c r="K811" s="662"/>
      <c r="L811" s="662"/>
      <c r="M811" s="763"/>
      <c r="N811" s="764"/>
      <c r="O811" s="763"/>
      <c r="P811" s="764"/>
      <c r="Q811" s="763"/>
      <c r="R811" s="764"/>
      <c r="S811" s="763"/>
      <c r="T811" s="764"/>
      <c r="U811" s="763"/>
      <c r="V811" s="764"/>
      <c r="W811" s="763"/>
      <c r="X811" s="764"/>
      <c r="Y811" s="763"/>
      <c r="Z811" s="764"/>
      <c r="AA811" s="763"/>
      <c r="AB811" s="764"/>
      <c r="AC811" s="763"/>
      <c r="AD811" s="764"/>
      <c r="AF811" s="70"/>
      <c r="AG811" s="74">
        <f t="shared" si="195"/>
        <v>18</v>
      </c>
      <c r="AH811" s="94">
        <f t="shared" si="196"/>
        <v>0</v>
      </c>
      <c r="AI811" s="130">
        <f t="shared" si="197"/>
        <v>0</v>
      </c>
      <c r="AJ811" s="130">
        <f t="shared" si="198"/>
        <v>0</v>
      </c>
      <c r="AK811" s="130">
        <f t="shared" si="199"/>
        <v>0</v>
      </c>
      <c r="AL811" s="130">
        <f t="shared" si="200"/>
        <v>0</v>
      </c>
      <c r="AM811" s="130">
        <f t="shared" si="201"/>
        <v>0</v>
      </c>
      <c r="AN811" s="130">
        <f t="shared" si="202"/>
        <v>0</v>
      </c>
      <c r="AO811" s="130">
        <f t="shared" si="203"/>
        <v>0</v>
      </c>
      <c r="AP811" s="130">
        <f t="shared" si="204"/>
        <v>0</v>
      </c>
      <c r="CN811" s="70"/>
      <c r="DS811" s="70"/>
    </row>
    <row r="812" spans="1:123" s="74" customFormat="1" ht="15" customHeight="1" x14ac:dyDescent="0.2">
      <c r="A812" s="76"/>
      <c r="C812" s="85" t="s">
        <v>35</v>
      </c>
      <c r="D812" s="662" t="str">
        <f t="shared" si="194"/>
        <v/>
      </c>
      <c r="E812" s="662"/>
      <c r="F812" s="662"/>
      <c r="G812" s="662"/>
      <c r="H812" s="662"/>
      <c r="I812" s="662"/>
      <c r="J812" s="662"/>
      <c r="K812" s="662"/>
      <c r="L812" s="662"/>
      <c r="M812" s="763"/>
      <c r="N812" s="764"/>
      <c r="O812" s="763"/>
      <c r="P812" s="764"/>
      <c r="Q812" s="763"/>
      <c r="R812" s="764"/>
      <c r="S812" s="763"/>
      <c r="T812" s="764"/>
      <c r="U812" s="763"/>
      <c r="V812" s="764"/>
      <c r="W812" s="763"/>
      <c r="X812" s="764"/>
      <c r="Y812" s="763"/>
      <c r="Z812" s="764"/>
      <c r="AA812" s="763"/>
      <c r="AB812" s="764"/>
      <c r="AC812" s="763"/>
      <c r="AD812" s="764"/>
      <c r="AF812" s="70"/>
      <c r="AG812" s="74">
        <f t="shared" si="195"/>
        <v>18</v>
      </c>
      <c r="AH812" s="94">
        <f t="shared" si="196"/>
        <v>0</v>
      </c>
      <c r="AI812" s="130">
        <f t="shared" si="197"/>
        <v>0</v>
      </c>
      <c r="AJ812" s="130">
        <f t="shared" si="198"/>
        <v>0</v>
      </c>
      <c r="AK812" s="130">
        <f t="shared" si="199"/>
        <v>0</v>
      </c>
      <c r="AL812" s="130">
        <f t="shared" si="200"/>
        <v>0</v>
      </c>
      <c r="AM812" s="130">
        <f t="shared" si="201"/>
        <v>0</v>
      </c>
      <c r="AN812" s="130">
        <f t="shared" si="202"/>
        <v>0</v>
      </c>
      <c r="AO812" s="130">
        <f t="shared" si="203"/>
        <v>0</v>
      </c>
      <c r="AP812" s="130">
        <f t="shared" si="204"/>
        <v>0</v>
      </c>
      <c r="CN812" s="70"/>
      <c r="DS812" s="70"/>
    </row>
    <row r="813" spans="1:123" s="74" customFormat="1" ht="15" customHeight="1" x14ac:dyDescent="0.2">
      <c r="A813" s="76"/>
      <c r="C813" s="85" t="s">
        <v>36</v>
      </c>
      <c r="D813" s="662" t="str">
        <f t="shared" si="194"/>
        <v/>
      </c>
      <c r="E813" s="662"/>
      <c r="F813" s="662"/>
      <c r="G813" s="662"/>
      <c r="H813" s="662"/>
      <c r="I813" s="662"/>
      <c r="J813" s="662"/>
      <c r="K813" s="662"/>
      <c r="L813" s="662"/>
      <c r="M813" s="763"/>
      <c r="N813" s="764"/>
      <c r="O813" s="763"/>
      <c r="P813" s="764"/>
      <c r="Q813" s="763"/>
      <c r="R813" s="764"/>
      <c r="S813" s="763"/>
      <c r="T813" s="764"/>
      <c r="U813" s="763"/>
      <c r="V813" s="764"/>
      <c r="W813" s="763"/>
      <c r="X813" s="764"/>
      <c r="Y813" s="763"/>
      <c r="Z813" s="764"/>
      <c r="AA813" s="763"/>
      <c r="AB813" s="764"/>
      <c r="AC813" s="763"/>
      <c r="AD813" s="764"/>
      <c r="AF813" s="70"/>
      <c r="AG813" s="74">
        <f t="shared" si="195"/>
        <v>18</v>
      </c>
      <c r="AH813" s="94">
        <f t="shared" si="196"/>
        <v>0</v>
      </c>
      <c r="AI813" s="130">
        <f t="shared" si="197"/>
        <v>0</v>
      </c>
      <c r="AJ813" s="130">
        <f t="shared" si="198"/>
        <v>0</v>
      </c>
      <c r="AK813" s="130">
        <f t="shared" si="199"/>
        <v>0</v>
      </c>
      <c r="AL813" s="130">
        <f t="shared" si="200"/>
        <v>0</v>
      </c>
      <c r="AM813" s="130">
        <f t="shared" si="201"/>
        <v>0</v>
      </c>
      <c r="AN813" s="130">
        <f t="shared" si="202"/>
        <v>0</v>
      </c>
      <c r="AO813" s="130">
        <f t="shared" si="203"/>
        <v>0</v>
      </c>
      <c r="AP813" s="130">
        <f t="shared" si="204"/>
        <v>0</v>
      </c>
      <c r="CN813" s="70"/>
      <c r="DS813" s="70"/>
    </row>
    <row r="814" spans="1:123" s="74" customFormat="1" ht="15" customHeight="1" x14ac:dyDescent="0.2">
      <c r="A814" s="76"/>
      <c r="C814" s="85" t="s">
        <v>37</v>
      </c>
      <c r="D814" s="662" t="str">
        <f t="shared" si="194"/>
        <v/>
      </c>
      <c r="E814" s="662"/>
      <c r="F814" s="662"/>
      <c r="G814" s="662"/>
      <c r="H814" s="662"/>
      <c r="I814" s="662"/>
      <c r="J814" s="662"/>
      <c r="K814" s="662"/>
      <c r="L814" s="662"/>
      <c r="M814" s="763"/>
      <c r="N814" s="764"/>
      <c r="O814" s="763"/>
      <c r="P814" s="764"/>
      <c r="Q814" s="763"/>
      <c r="R814" s="764"/>
      <c r="S814" s="763"/>
      <c r="T814" s="764"/>
      <c r="U814" s="763"/>
      <c r="V814" s="764"/>
      <c r="W814" s="763"/>
      <c r="X814" s="764"/>
      <c r="Y814" s="763"/>
      <c r="Z814" s="764"/>
      <c r="AA814" s="763"/>
      <c r="AB814" s="764"/>
      <c r="AC814" s="763"/>
      <c r="AD814" s="764"/>
      <c r="AF814" s="70"/>
      <c r="AG814" s="74">
        <f t="shared" si="195"/>
        <v>18</v>
      </c>
      <c r="AH814" s="94">
        <f t="shared" si="196"/>
        <v>0</v>
      </c>
      <c r="AI814" s="130">
        <f t="shared" si="197"/>
        <v>0</v>
      </c>
      <c r="AJ814" s="130">
        <f t="shared" si="198"/>
        <v>0</v>
      </c>
      <c r="AK814" s="130">
        <f t="shared" si="199"/>
        <v>0</v>
      </c>
      <c r="AL814" s="130">
        <f t="shared" si="200"/>
        <v>0</v>
      </c>
      <c r="AM814" s="130">
        <f t="shared" si="201"/>
        <v>0</v>
      </c>
      <c r="AN814" s="130">
        <f t="shared" si="202"/>
        <v>0</v>
      </c>
      <c r="AO814" s="130">
        <f t="shared" si="203"/>
        <v>0</v>
      </c>
      <c r="AP814" s="130">
        <f t="shared" si="204"/>
        <v>0</v>
      </c>
      <c r="CN814" s="70"/>
      <c r="DS814" s="70"/>
    </row>
    <row r="815" spans="1:123" s="74" customFormat="1" ht="15" customHeight="1" x14ac:dyDescent="0.2">
      <c r="A815" s="76"/>
      <c r="C815" s="85" t="s">
        <v>40</v>
      </c>
      <c r="D815" s="662" t="str">
        <f t="shared" si="194"/>
        <v/>
      </c>
      <c r="E815" s="662"/>
      <c r="F815" s="662"/>
      <c r="G815" s="662"/>
      <c r="H815" s="662"/>
      <c r="I815" s="662"/>
      <c r="J815" s="662"/>
      <c r="K815" s="662"/>
      <c r="L815" s="662"/>
      <c r="M815" s="763"/>
      <c r="N815" s="764"/>
      <c r="O815" s="763"/>
      <c r="P815" s="764"/>
      <c r="Q815" s="763"/>
      <c r="R815" s="764"/>
      <c r="S815" s="763"/>
      <c r="T815" s="764"/>
      <c r="U815" s="763"/>
      <c r="V815" s="764"/>
      <c r="W815" s="763"/>
      <c r="X815" s="764"/>
      <c r="Y815" s="763"/>
      <c r="Z815" s="764"/>
      <c r="AA815" s="763"/>
      <c r="AB815" s="764"/>
      <c r="AC815" s="763"/>
      <c r="AD815" s="764"/>
      <c r="AF815" s="70"/>
      <c r="AG815" s="74">
        <f t="shared" si="195"/>
        <v>18</v>
      </c>
      <c r="AH815" s="94">
        <f t="shared" si="196"/>
        <v>0</v>
      </c>
      <c r="AI815" s="130">
        <f t="shared" si="197"/>
        <v>0</v>
      </c>
      <c r="AJ815" s="130">
        <f t="shared" si="198"/>
        <v>0</v>
      </c>
      <c r="AK815" s="130">
        <f t="shared" si="199"/>
        <v>0</v>
      </c>
      <c r="AL815" s="130">
        <f t="shared" si="200"/>
        <v>0</v>
      </c>
      <c r="AM815" s="130">
        <f t="shared" si="201"/>
        <v>0</v>
      </c>
      <c r="AN815" s="130">
        <f t="shared" si="202"/>
        <v>0</v>
      </c>
      <c r="AO815" s="130">
        <f t="shared" si="203"/>
        <v>0</v>
      </c>
      <c r="AP815" s="130">
        <f t="shared" si="204"/>
        <v>0</v>
      </c>
      <c r="CN815" s="70"/>
      <c r="DS815" s="70"/>
    </row>
    <row r="816" spans="1:123" s="74" customFormat="1" ht="15" customHeight="1" x14ac:dyDescent="0.2">
      <c r="A816" s="76"/>
      <c r="C816" s="85" t="s">
        <v>38</v>
      </c>
      <c r="D816" s="662" t="str">
        <f t="shared" si="194"/>
        <v/>
      </c>
      <c r="E816" s="662"/>
      <c r="F816" s="662"/>
      <c r="G816" s="662"/>
      <c r="H816" s="662"/>
      <c r="I816" s="662"/>
      <c r="J816" s="662"/>
      <c r="K816" s="662"/>
      <c r="L816" s="662"/>
      <c r="M816" s="763"/>
      <c r="N816" s="764"/>
      <c r="O816" s="763"/>
      <c r="P816" s="764"/>
      <c r="Q816" s="763"/>
      <c r="R816" s="764"/>
      <c r="S816" s="763"/>
      <c r="T816" s="764"/>
      <c r="U816" s="763"/>
      <c r="V816" s="764"/>
      <c r="W816" s="763"/>
      <c r="X816" s="764"/>
      <c r="Y816" s="763"/>
      <c r="Z816" s="764"/>
      <c r="AA816" s="763"/>
      <c r="AB816" s="764"/>
      <c r="AC816" s="763"/>
      <c r="AD816" s="764"/>
      <c r="AF816" s="70"/>
      <c r="AG816" s="74">
        <f t="shared" si="195"/>
        <v>18</v>
      </c>
      <c r="AH816" s="94">
        <f t="shared" si="196"/>
        <v>0</v>
      </c>
      <c r="AI816" s="130">
        <f t="shared" si="197"/>
        <v>0</v>
      </c>
      <c r="AJ816" s="130">
        <f t="shared" si="198"/>
        <v>0</v>
      </c>
      <c r="AK816" s="130">
        <f t="shared" si="199"/>
        <v>0</v>
      </c>
      <c r="AL816" s="130">
        <f t="shared" si="200"/>
        <v>0</v>
      </c>
      <c r="AM816" s="130">
        <f t="shared" si="201"/>
        <v>0</v>
      </c>
      <c r="AN816" s="130">
        <f t="shared" si="202"/>
        <v>0</v>
      </c>
      <c r="AO816" s="130">
        <f t="shared" si="203"/>
        <v>0</v>
      </c>
      <c r="AP816" s="130">
        <f t="shared" si="204"/>
        <v>0</v>
      </c>
      <c r="CN816" s="70"/>
      <c r="DS816" s="70"/>
    </row>
    <row r="817" spans="1:123" s="74" customFormat="1" ht="15" customHeight="1" x14ac:dyDescent="0.2">
      <c r="A817" s="76"/>
      <c r="C817" s="85" t="s">
        <v>39</v>
      </c>
      <c r="D817" s="662" t="str">
        <f t="shared" si="194"/>
        <v/>
      </c>
      <c r="E817" s="662"/>
      <c r="F817" s="662"/>
      <c r="G817" s="662"/>
      <c r="H817" s="662"/>
      <c r="I817" s="662"/>
      <c r="J817" s="662"/>
      <c r="K817" s="662"/>
      <c r="L817" s="662"/>
      <c r="M817" s="763"/>
      <c r="N817" s="764"/>
      <c r="O817" s="763"/>
      <c r="P817" s="764"/>
      <c r="Q817" s="763"/>
      <c r="R817" s="764"/>
      <c r="S817" s="763"/>
      <c r="T817" s="764"/>
      <c r="U817" s="763"/>
      <c r="V817" s="764"/>
      <c r="W817" s="763"/>
      <c r="X817" s="764"/>
      <c r="Y817" s="763"/>
      <c r="Z817" s="764"/>
      <c r="AA817" s="763"/>
      <c r="AB817" s="764"/>
      <c r="AC817" s="763"/>
      <c r="AD817" s="764"/>
      <c r="AF817" s="70"/>
      <c r="AG817" s="74">
        <f t="shared" si="195"/>
        <v>18</v>
      </c>
      <c r="AH817" s="94">
        <f t="shared" si="196"/>
        <v>0</v>
      </c>
      <c r="AI817" s="130">
        <f t="shared" si="197"/>
        <v>0</v>
      </c>
      <c r="AJ817" s="130">
        <f t="shared" si="198"/>
        <v>0</v>
      </c>
      <c r="AK817" s="130">
        <f t="shared" si="199"/>
        <v>0</v>
      </c>
      <c r="AL817" s="130">
        <f t="shared" si="200"/>
        <v>0</v>
      </c>
      <c r="AM817" s="130">
        <f t="shared" si="201"/>
        <v>0</v>
      </c>
      <c r="AN817" s="130">
        <f t="shared" si="202"/>
        <v>0</v>
      </c>
      <c r="AO817" s="130">
        <f t="shared" si="203"/>
        <v>0</v>
      </c>
      <c r="AP817" s="130">
        <f t="shared" si="204"/>
        <v>0</v>
      </c>
      <c r="CN817" s="70"/>
      <c r="DS817" s="70"/>
    </row>
    <row r="818" spans="1:123" s="74" customFormat="1" ht="15" customHeight="1" x14ac:dyDescent="0.2">
      <c r="A818" s="76"/>
      <c r="C818" s="85" t="s">
        <v>41</v>
      </c>
      <c r="D818" s="662" t="str">
        <f t="shared" si="194"/>
        <v/>
      </c>
      <c r="E818" s="662"/>
      <c r="F818" s="662"/>
      <c r="G818" s="662"/>
      <c r="H818" s="662"/>
      <c r="I818" s="662"/>
      <c r="J818" s="662"/>
      <c r="K818" s="662"/>
      <c r="L818" s="662"/>
      <c r="M818" s="763"/>
      <c r="N818" s="764"/>
      <c r="O818" s="763"/>
      <c r="P818" s="764"/>
      <c r="Q818" s="763"/>
      <c r="R818" s="764"/>
      <c r="S818" s="763"/>
      <c r="T818" s="764"/>
      <c r="U818" s="763"/>
      <c r="V818" s="764"/>
      <c r="W818" s="763"/>
      <c r="X818" s="764"/>
      <c r="Y818" s="763"/>
      <c r="Z818" s="764"/>
      <c r="AA818" s="763"/>
      <c r="AB818" s="764"/>
      <c r="AC818" s="763"/>
      <c r="AD818" s="764"/>
      <c r="AF818" s="70"/>
      <c r="AG818" s="74">
        <f t="shared" si="195"/>
        <v>18</v>
      </c>
      <c r="AH818" s="94">
        <f t="shared" si="196"/>
        <v>0</v>
      </c>
      <c r="AI818" s="130">
        <f t="shared" si="197"/>
        <v>0</v>
      </c>
      <c r="AJ818" s="130">
        <f t="shared" si="198"/>
        <v>0</v>
      </c>
      <c r="AK818" s="130">
        <f t="shared" si="199"/>
        <v>0</v>
      </c>
      <c r="AL818" s="130">
        <f t="shared" si="200"/>
        <v>0</v>
      </c>
      <c r="AM818" s="130">
        <f t="shared" si="201"/>
        <v>0</v>
      </c>
      <c r="AN818" s="130">
        <f t="shared" si="202"/>
        <v>0</v>
      </c>
      <c r="AO818" s="130">
        <f t="shared" si="203"/>
        <v>0</v>
      </c>
      <c r="AP818" s="130">
        <f t="shared" si="204"/>
        <v>0</v>
      </c>
      <c r="CN818" s="70"/>
      <c r="DS818" s="70"/>
    </row>
    <row r="819" spans="1:123" s="74" customFormat="1" ht="15" customHeight="1" x14ac:dyDescent="0.2">
      <c r="A819" s="76"/>
      <c r="C819" s="85" t="s">
        <v>42</v>
      </c>
      <c r="D819" s="662" t="str">
        <f t="shared" si="194"/>
        <v/>
      </c>
      <c r="E819" s="662"/>
      <c r="F819" s="662"/>
      <c r="G819" s="662"/>
      <c r="H819" s="662"/>
      <c r="I819" s="662"/>
      <c r="J819" s="662"/>
      <c r="K819" s="662"/>
      <c r="L819" s="662"/>
      <c r="M819" s="763"/>
      <c r="N819" s="764"/>
      <c r="O819" s="763"/>
      <c r="P819" s="764"/>
      <c r="Q819" s="763"/>
      <c r="R819" s="764"/>
      <c r="S819" s="763"/>
      <c r="T819" s="764"/>
      <c r="U819" s="763"/>
      <c r="V819" s="764"/>
      <c r="W819" s="763"/>
      <c r="X819" s="764"/>
      <c r="Y819" s="763"/>
      <c r="Z819" s="764"/>
      <c r="AA819" s="763"/>
      <c r="AB819" s="764"/>
      <c r="AC819" s="763"/>
      <c r="AD819" s="764"/>
      <c r="AF819" s="70"/>
      <c r="AG819" s="74">
        <f t="shared" si="195"/>
        <v>18</v>
      </c>
      <c r="AH819" s="94">
        <f t="shared" si="196"/>
        <v>0</v>
      </c>
      <c r="AI819" s="130">
        <f t="shared" si="197"/>
        <v>0</v>
      </c>
      <c r="AJ819" s="130">
        <f t="shared" si="198"/>
        <v>0</v>
      </c>
      <c r="AK819" s="130">
        <f t="shared" si="199"/>
        <v>0</v>
      </c>
      <c r="AL819" s="130">
        <f t="shared" si="200"/>
        <v>0</v>
      </c>
      <c r="AM819" s="130">
        <f t="shared" si="201"/>
        <v>0</v>
      </c>
      <c r="AN819" s="130">
        <f t="shared" si="202"/>
        <v>0</v>
      </c>
      <c r="AO819" s="130">
        <f t="shared" si="203"/>
        <v>0</v>
      </c>
      <c r="AP819" s="130">
        <f t="shared" si="204"/>
        <v>0</v>
      </c>
      <c r="CN819" s="70"/>
      <c r="DS819" s="70"/>
    </row>
    <row r="820" spans="1:123" s="74" customFormat="1" ht="15" customHeight="1" x14ac:dyDescent="0.2">
      <c r="A820" s="76"/>
      <c r="C820" s="85" t="s">
        <v>43</v>
      </c>
      <c r="D820" s="662" t="str">
        <f t="shared" si="194"/>
        <v/>
      </c>
      <c r="E820" s="662"/>
      <c r="F820" s="662"/>
      <c r="G820" s="662"/>
      <c r="H820" s="662"/>
      <c r="I820" s="662"/>
      <c r="J820" s="662"/>
      <c r="K820" s="662"/>
      <c r="L820" s="662"/>
      <c r="M820" s="763"/>
      <c r="N820" s="764"/>
      <c r="O820" s="763"/>
      <c r="P820" s="764"/>
      <c r="Q820" s="763"/>
      <c r="R820" s="764"/>
      <c r="S820" s="763"/>
      <c r="T820" s="764"/>
      <c r="U820" s="763"/>
      <c r="V820" s="764"/>
      <c r="W820" s="763"/>
      <c r="X820" s="764"/>
      <c r="Y820" s="763"/>
      <c r="Z820" s="764"/>
      <c r="AA820" s="763"/>
      <c r="AB820" s="764"/>
      <c r="AC820" s="763"/>
      <c r="AD820" s="764"/>
      <c r="AF820" s="70"/>
      <c r="AG820" s="74">
        <f t="shared" si="195"/>
        <v>18</v>
      </c>
      <c r="AH820" s="94">
        <f t="shared" si="196"/>
        <v>0</v>
      </c>
      <c r="AI820" s="130">
        <f t="shared" si="197"/>
        <v>0</v>
      </c>
      <c r="AJ820" s="130">
        <f t="shared" si="198"/>
        <v>0</v>
      </c>
      <c r="AK820" s="130">
        <f t="shared" si="199"/>
        <v>0</v>
      </c>
      <c r="AL820" s="130">
        <f t="shared" si="200"/>
        <v>0</v>
      </c>
      <c r="AM820" s="130">
        <f t="shared" si="201"/>
        <v>0</v>
      </c>
      <c r="AN820" s="130">
        <f t="shared" si="202"/>
        <v>0</v>
      </c>
      <c r="AO820" s="130">
        <f t="shared" si="203"/>
        <v>0</v>
      </c>
      <c r="AP820" s="130">
        <f t="shared" si="204"/>
        <v>0</v>
      </c>
      <c r="CN820" s="70"/>
      <c r="DS820" s="70"/>
    </row>
    <row r="821" spans="1:123" s="74" customFormat="1" ht="15" customHeight="1" x14ac:dyDescent="0.2">
      <c r="A821" s="76"/>
      <c r="C821" s="85" t="s">
        <v>44</v>
      </c>
      <c r="D821" s="662" t="str">
        <f t="shared" si="194"/>
        <v/>
      </c>
      <c r="E821" s="662"/>
      <c r="F821" s="662"/>
      <c r="G821" s="662"/>
      <c r="H821" s="662"/>
      <c r="I821" s="662"/>
      <c r="J821" s="662"/>
      <c r="K821" s="662"/>
      <c r="L821" s="662"/>
      <c r="M821" s="763"/>
      <c r="N821" s="764"/>
      <c r="O821" s="763"/>
      <c r="P821" s="764"/>
      <c r="Q821" s="763"/>
      <c r="R821" s="764"/>
      <c r="S821" s="763"/>
      <c r="T821" s="764"/>
      <c r="U821" s="763"/>
      <c r="V821" s="764"/>
      <c r="W821" s="763"/>
      <c r="X821" s="764"/>
      <c r="Y821" s="763"/>
      <c r="Z821" s="764"/>
      <c r="AA821" s="763"/>
      <c r="AB821" s="764"/>
      <c r="AC821" s="763"/>
      <c r="AD821" s="764"/>
      <c r="AF821" s="70"/>
      <c r="AG821" s="74">
        <f t="shared" si="195"/>
        <v>18</v>
      </c>
      <c r="AH821" s="94">
        <f t="shared" si="196"/>
        <v>0</v>
      </c>
      <c r="AI821" s="130">
        <f t="shared" si="197"/>
        <v>0</v>
      </c>
      <c r="AJ821" s="130">
        <f t="shared" si="198"/>
        <v>0</v>
      </c>
      <c r="AK821" s="130">
        <f t="shared" si="199"/>
        <v>0</v>
      </c>
      <c r="AL821" s="130">
        <f t="shared" si="200"/>
        <v>0</v>
      </c>
      <c r="AM821" s="130">
        <f t="shared" si="201"/>
        <v>0</v>
      </c>
      <c r="AN821" s="130">
        <f t="shared" si="202"/>
        <v>0</v>
      </c>
      <c r="AO821" s="130">
        <f t="shared" si="203"/>
        <v>0</v>
      </c>
      <c r="AP821" s="130">
        <f t="shared" si="204"/>
        <v>0</v>
      </c>
      <c r="CN821" s="70"/>
      <c r="DS821" s="70"/>
    </row>
    <row r="822" spans="1:123" s="74" customFormat="1" ht="15" customHeight="1" x14ac:dyDescent="0.2">
      <c r="A822" s="76"/>
      <c r="C822" s="85" t="s">
        <v>45</v>
      </c>
      <c r="D822" s="662" t="str">
        <f t="shared" si="194"/>
        <v/>
      </c>
      <c r="E822" s="662"/>
      <c r="F822" s="662"/>
      <c r="G822" s="662"/>
      <c r="H822" s="662"/>
      <c r="I822" s="662"/>
      <c r="J822" s="662"/>
      <c r="K822" s="662"/>
      <c r="L822" s="662"/>
      <c r="M822" s="763"/>
      <c r="N822" s="764"/>
      <c r="O822" s="763"/>
      <c r="P822" s="764"/>
      <c r="Q822" s="763"/>
      <c r="R822" s="764"/>
      <c r="S822" s="763"/>
      <c r="T822" s="764"/>
      <c r="U822" s="763"/>
      <c r="V822" s="764"/>
      <c r="W822" s="763"/>
      <c r="X822" s="764"/>
      <c r="Y822" s="763"/>
      <c r="Z822" s="764"/>
      <c r="AA822" s="763"/>
      <c r="AB822" s="764"/>
      <c r="AC822" s="763"/>
      <c r="AD822" s="764"/>
      <c r="AF822" s="70"/>
      <c r="AG822" s="74">
        <f t="shared" si="195"/>
        <v>18</v>
      </c>
      <c r="AH822" s="94">
        <f t="shared" si="196"/>
        <v>0</v>
      </c>
      <c r="AI822" s="130">
        <f t="shared" si="197"/>
        <v>0</v>
      </c>
      <c r="AJ822" s="130">
        <f t="shared" si="198"/>
        <v>0</v>
      </c>
      <c r="AK822" s="130">
        <f t="shared" si="199"/>
        <v>0</v>
      </c>
      <c r="AL822" s="130">
        <f t="shared" si="200"/>
        <v>0</v>
      </c>
      <c r="AM822" s="130">
        <f t="shared" si="201"/>
        <v>0</v>
      </c>
      <c r="AN822" s="130">
        <f t="shared" si="202"/>
        <v>0</v>
      </c>
      <c r="AO822" s="130">
        <f t="shared" si="203"/>
        <v>0</v>
      </c>
      <c r="AP822" s="130">
        <f t="shared" si="204"/>
        <v>0</v>
      </c>
      <c r="CN822" s="70"/>
      <c r="DS822" s="70"/>
    </row>
    <row r="823" spans="1:123" s="74" customFormat="1" ht="15" customHeight="1" x14ac:dyDescent="0.2">
      <c r="A823" s="76"/>
      <c r="C823" s="85" t="s">
        <v>46</v>
      </c>
      <c r="D823" s="662" t="str">
        <f t="shared" si="194"/>
        <v/>
      </c>
      <c r="E823" s="662"/>
      <c r="F823" s="662"/>
      <c r="G823" s="662"/>
      <c r="H823" s="662"/>
      <c r="I823" s="662"/>
      <c r="J823" s="662"/>
      <c r="K823" s="662"/>
      <c r="L823" s="662"/>
      <c r="M823" s="763"/>
      <c r="N823" s="764"/>
      <c r="O823" s="763"/>
      <c r="P823" s="764"/>
      <c r="Q823" s="763"/>
      <c r="R823" s="764"/>
      <c r="S823" s="763"/>
      <c r="T823" s="764"/>
      <c r="U823" s="763"/>
      <c r="V823" s="764"/>
      <c r="W823" s="763"/>
      <c r="X823" s="764"/>
      <c r="Y823" s="763"/>
      <c r="Z823" s="764"/>
      <c r="AA823" s="763"/>
      <c r="AB823" s="764"/>
      <c r="AC823" s="763"/>
      <c r="AD823" s="764"/>
      <c r="AF823" s="70"/>
      <c r="AG823" s="74">
        <f t="shared" si="195"/>
        <v>18</v>
      </c>
      <c r="AH823" s="94">
        <f t="shared" si="196"/>
        <v>0</v>
      </c>
      <c r="AI823" s="130">
        <f t="shared" si="197"/>
        <v>0</v>
      </c>
      <c r="AJ823" s="130">
        <f t="shared" si="198"/>
        <v>0</v>
      </c>
      <c r="AK823" s="130">
        <f t="shared" si="199"/>
        <v>0</v>
      </c>
      <c r="AL823" s="130">
        <f t="shared" si="200"/>
        <v>0</v>
      </c>
      <c r="AM823" s="130">
        <f t="shared" si="201"/>
        <v>0</v>
      </c>
      <c r="AN823" s="130">
        <f t="shared" si="202"/>
        <v>0</v>
      </c>
      <c r="AO823" s="130">
        <f t="shared" si="203"/>
        <v>0</v>
      </c>
      <c r="AP823" s="130">
        <f t="shared" si="204"/>
        <v>0</v>
      </c>
      <c r="CN823" s="70"/>
      <c r="DS823" s="70"/>
    </row>
    <row r="824" spans="1:123" s="74" customFormat="1" ht="15" customHeight="1" x14ac:dyDescent="0.2">
      <c r="A824" s="76"/>
      <c r="C824" s="85" t="s">
        <v>47</v>
      </c>
      <c r="D824" s="662" t="str">
        <f t="shared" si="194"/>
        <v/>
      </c>
      <c r="E824" s="662"/>
      <c r="F824" s="662"/>
      <c r="G824" s="662"/>
      <c r="H824" s="662"/>
      <c r="I824" s="662"/>
      <c r="J824" s="662"/>
      <c r="K824" s="662"/>
      <c r="L824" s="662"/>
      <c r="M824" s="763"/>
      <c r="N824" s="764"/>
      <c r="O824" s="763"/>
      <c r="P824" s="764"/>
      <c r="Q824" s="763"/>
      <c r="R824" s="764"/>
      <c r="S824" s="763"/>
      <c r="T824" s="764"/>
      <c r="U824" s="763"/>
      <c r="V824" s="764"/>
      <c r="W824" s="763"/>
      <c r="X824" s="764"/>
      <c r="Y824" s="763"/>
      <c r="Z824" s="764"/>
      <c r="AA824" s="763"/>
      <c r="AB824" s="764"/>
      <c r="AC824" s="763"/>
      <c r="AD824" s="764"/>
      <c r="AF824" s="70"/>
      <c r="AG824" s="74">
        <f t="shared" si="195"/>
        <v>18</v>
      </c>
      <c r="AH824" s="94">
        <f t="shared" si="196"/>
        <v>0</v>
      </c>
      <c r="AI824" s="130">
        <f t="shared" si="197"/>
        <v>0</v>
      </c>
      <c r="AJ824" s="130">
        <f t="shared" si="198"/>
        <v>0</v>
      </c>
      <c r="AK824" s="130">
        <f t="shared" si="199"/>
        <v>0</v>
      </c>
      <c r="AL824" s="130">
        <f t="shared" si="200"/>
        <v>0</v>
      </c>
      <c r="AM824" s="130">
        <f t="shared" si="201"/>
        <v>0</v>
      </c>
      <c r="AN824" s="130">
        <f t="shared" si="202"/>
        <v>0</v>
      </c>
      <c r="AO824" s="130">
        <f t="shared" si="203"/>
        <v>0</v>
      </c>
      <c r="AP824" s="130">
        <f t="shared" si="204"/>
        <v>0</v>
      </c>
      <c r="CN824" s="70"/>
      <c r="DS824" s="70"/>
    </row>
    <row r="825" spans="1:123" s="74" customFormat="1" ht="15" customHeight="1" x14ac:dyDescent="0.2">
      <c r="A825" s="76"/>
      <c r="C825" s="85" t="s">
        <v>48</v>
      </c>
      <c r="D825" s="662" t="str">
        <f t="shared" si="194"/>
        <v/>
      </c>
      <c r="E825" s="662"/>
      <c r="F825" s="662"/>
      <c r="G825" s="662"/>
      <c r="H825" s="662"/>
      <c r="I825" s="662"/>
      <c r="J825" s="662"/>
      <c r="K825" s="662"/>
      <c r="L825" s="662"/>
      <c r="M825" s="763"/>
      <c r="N825" s="764"/>
      <c r="O825" s="763"/>
      <c r="P825" s="764"/>
      <c r="Q825" s="763"/>
      <c r="R825" s="764"/>
      <c r="S825" s="763"/>
      <c r="T825" s="764"/>
      <c r="U825" s="763"/>
      <c r="V825" s="764"/>
      <c r="W825" s="763"/>
      <c r="X825" s="764"/>
      <c r="Y825" s="763"/>
      <c r="Z825" s="764"/>
      <c r="AA825" s="763"/>
      <c r="AB825" s="764"/>
      <c r="AC825" s="763"/>
      <c r="AD825" s="764"/>
      <c r="AF825" s="70"/>
      <c r="AG825" s="74">
        <f t="shared" si="195"/>
        <v>18</v>
      </c>
      <c r="AH825" s="94">
        <f t="shared" si="196"/>
        <v>0</v>
      </c>
      <c r="AI825" s="130">
        <f t="shared" si="197"/>
        <v>0</v>
      </c>
      <c r="AJ825" s="130">
        <f t="shared" si="198"/>
        <v>0</v>
      </c>
      <c r="AK825" s="130">
        <f t="shared" si="199"/>
        <v>0</v>
      </c>
      <c r="AL825" s="130">
        <f t="shared" si="200"/>
        <v>0</v>
      </c>
      <c r="AM825" s="130">
        <f t="shared" si="201"/>
        <v>0</v>
      </c>
      <c r="AN825" s="130">
        <f t="shared" si="202"/>
        <v>0</v>
      </c>
      <c r="AO825" s="130">
        <f t="shared" si="203"/>
        <v>0</v>
      </c>
      <c r="AP825" s="130">
        <f t="shared" si="204"/>
        <v>0</v>
      </c>
      <c r="CN825" s="70"/>
      <c r="DS825" s="70"/>
    </row>
    <row r="826" spans="1:123" s="74" customFormat="1" ht="15" customHeight="1" x14ac:dyDescent="0.2">
      <c r="A826" s="76"/>
      <c r="C826" s="85" t="s">
        <v>49</v>
      </c>
      <c r="D826" s="662" t="str">
        <f t="shared" si="194"/>
        <v/>
      </c>
      <c r="E826" s="662"/>
      <c r="F826" s="662"/>
      <c r="G826" s="662"/>
      <c r="H826" s="662"/>
      <c r="I826" s="662"/>
      <c r="J826" s="662"/>
      <c r="K826" s="662"/>
      <c r="L826" s="662"/>
      <c r="M826" s="763"/>
      <c r="N826" s="764"/>
      <c r="O826" s="763"/>
      <c r="P826" s="764"/>
      <c r="Q826" s="763"/>
      <c r="R826" s="764"/>
      <c r="S826" s="763"/>
      <c r="T826" s="764"/>
      <c r="U826" s="763"/>
      <c r="V826" s="764"/>
      <c r="W826" s="763"/>
      <c r="X826" s="764"/>
      <c r="Y826" s="763"/>
      <c r="Z826" s="764"/>
      <c r="AA826" s="763"/>
      <c r="AB826" s="764"/>
      <c r="AC826" s="763"/>
      <c r="AD826" s="764"/>
      <c r="AF826" s="70"/>
      <c r="AG826" s="74">
        <f t="shared" si="195"/>
        <v>18</v>
      </c>
      <c r="AH826" s="94">
        <f t="shared" si="196"/>
        <v>0</v>
      </c>
      <c r="AI826" s="130">
        <f t="shared" si="197"/>
        <v>0</v>
      </c>
      <c r="AJ826" s="130">
        <f t="shared" si="198"/>
        <v>0</v>
      </c>
      <c r="AK826" s="130">
        <f t="shared" si="199"/>
        <v>0</v>
      </c>
      <c r="AL826" s="130">
        <f t="shared" si="200"/>
        <v>0</v>
      </c>
      <c r="AM826" s="130">
        <f t="shared" si="201"/>
        <v>0</v>
      </c>
      <c r="AN826" s="130">
        <f t="shared" si="202"/>
        <v>0</v>
      </c>
      <c r="AO826" s="130">
        <f t="shared" si="203"/>
        <v>0</v>
      </c>
      <c r="AP826" s="130">
        <f t="shared" si="204"/>
        <v>0</v>
      </c>
      <c r="CN826" s="70"/>
      <c r="DS826" s="70"/>
    </row>
    <row r="827" spans="1:123" s="74" customFormat="1" ht="15" customHeight="1" x14ac:dyDescent="0.2">
      <c r="A827" s="76"/>
      <c r="C827" s="85" t="s">
        <v>50</v>
      </c>
      <c r="D827" s="662" t="str">
        <f t="shared" si="194"/>
        <v/>
      </c>
      <c r="E827" s="662"/>
      <c r="F827" s="662"/>
      <c r="G827" s="662"/>
      <c r="H827" s="662"/>
      <c r="I827" s="662"/>
      <c r="J827" s="662"/>
      <c r="K827" s="662"/>
      <c r="L827" s="662"/>
      <c r="M827" s="763"/>
      <c r="N827" s="764"/>
      <c r="O827" s="763"/>
      <c r="P827" s="764"/>
      <c r="Q827" s="763"/>
      <c r="R827" s="764"/>
      <c r="S827" s="763"/>
      <c r="T827" s="764"/>
      <c r="U827" s="763"/>
      <c r="V827" s="764"/>
      <c r="W827" s="763"/>
      <c r="X827" s="764"/>
      <c r="Y827" s="763"/>
      <c r="Z827" s="764"/>
      <c r="AA827" s="763"/>
      <c r="AB827" s="764"/>
      <c r="AC827" s="763"/>
      <c r="AD827" s="764"/>
      <c r="AF827" s="70"/>
      <c r="AG827" s="74">
        <f t="shared" si="195"/>
        <v>18</v>
      </c>
      <c r="AH827" s="94">
        <f t="shared" si="196"/>
        <v>0</v>
      </c>
      <c r="AI827" s="130">
        <f t="shared" si="197"/>
        <v>0</v>
      </c>
      <c r="AJ827" s="130">
        <f t="shared" si="198"/>
        <v>0</v>
      </c>
      <c r="AK827" s="130">
        <f t="shared" si="199"/>
        <v>0</v>
      </c>
      <c r="AL827" s="130">
        <f t="shared" si="200"/>
        <v>0</v>
      </c>
      <c r="AM827" s="130">
        <f t="shared" si="201"/>
        <v>0</v>
      </c>
      <c r="AN827" s="130">
        <f t="shared" si="202"/>
        <v>0</v>
      </c>
      <c r="AO827" s="130">
        <f t="shared" si="203"/>
        <v>0</v>
      </c>
      <c r="AP827" s="130">
        <f t="shared" si="204"/>
        <v>0</v>
      </c>
      <c r="CN827" s="70"/>
      <c r="DS827" s="70"/>
    </row>
    <row r="828" spans="1:123" s="74" customFormat="1" ht="15" customHeight="1" x14ac:dyDescent="0.2">
      <c r="A828" s="76"/>
      <c r="C828" s="85" t="s">
        <v>51</v>
      </c>
      <c r="D828" s="662" t="str">
        <f t="shared" si="194"/>
        <v/>
      </c>
      <c r="E828" s="662"/>
      <c r="F828" s="662"/>
      <c r="G828" s="662"/>
      <c r="H828" s="662"/>
      <c r="I828" s="662"/>
      <c r="J828" s="662"/>
      <c r="K828" s="662"/>
      <c r="L828" s="662"/>
      <c r="M828" s="763"/>
      <c r="N828" s="764"/>
      <c r="O828" s="763"/>
      <c r="P828" s="764"/>
      <c r="Q828" s="763"/>
      <c r="R828" s="764"/>
      <c r="S828" s="763"/>
      <c r="T828" s="764"/>
      <c r="U828" s="763"/>
      <c r="V828" s="764"/>
      <c r="W828" s="763"/>
      <c r="X828" s="764"/>
      <c r="Y828" s="763"/>
      <c r="Z828" s="764"/>
      <c r="AA828" s="763"/>
      <c r="AB828" s="764"/>
      <c r="AC828" s="763"/>
      <c r="AD828" s="764"/>
      <c r="AF828" s="70"/>
      <c r="AG828" s="74">
        <f t="shared" si="195"/>
        <v>18</v>
      </c>
      <c r="AH828" s="94">
        <f t="shared" si="196"/>
        <v>0</v>
      </c>
      <c r="AI828" s="130">
        <f t="shared" si="197"/>
        <v>0</v>
      </c>
      <c r="AJ828" s="130">
        <f t="shared" si="198"/>
        <v>0</v>
      </c>
      <c r="AK828" s="130">
        <f t="shared" si="199"/>
        <v>0</v>
      </c>
      <c r="AL828" s="130">
        <f t="shared" si="200"/>
        <v>0</v>
      </c>
      <c r="AM828" s="130">
        <f t="shared" si="201"/>
        <v>0</v>
      </c>
      <c r="AN828" s="130">
        <f t="shared" si="202"/>
        <v>0</v>
      </c>
      <c r="AO828" s="130">
        <f t="shared" si="203"/>
        <v>0</v>
      </c>
      <c r="AP828" s="130">
        <f t="shared" si="204"/>
        <v>0</v>
      </c>
      <c r="CN828" s="70"/>
      <c r="DS828" s="70"/>
    </row>
    <row r="829" spans="1:123" s="74" customFormat="1" ht="15" customHeight="1" x14ac:dyDescent="0.2">
      <c r="A829" s="76"/>
      <c r="C829" s="85" t="s">
        <v>52</v>
      </c>
      <c r="D829" s="662" t="str">
        <f t="shared" si="194"/>
        <v/>
      </c>
      <c r="E829" s="662"/>
      <c r="F829" s="662"/>
      <c r="G829" s="662"/>
      <c r="H829" s="662"/>
      <c r="I829" s="662"/>
      <c r="J829" s="662"/>
      <c r="K829" s="662"/>
      <c r="L829" s="662"/>
      <c r="M829" s="763"/>
      <c r="N829" s="764"/>
      <c r="O829" s="763"/>
      <c r="P829" s="764"/>
      <c r="Q829" s="763"/>
      <c r="R829" s="764"/>
      <c r="S829" s="763"/>
      <c r="T829" s="764"/>
      <c r="U829" s="763"/>
      <c r="V829" s="764"/>
      <c r="W829" s="763"/>
      <c r="X829" s="764"/>
      <c r="Y829" s="763"/>
      <c r="Z829" s="764"/>
      <c r="AA829" s="763"/>
      <c r="AB829" s="764"/>
      <c r="AC829" s="763"/>
      <c r="AD829" s="764"/>
      <c r="AF829" s="70"/>
      <c r="AG829" s="74">
        <f t="shared" si="195"/>
        <v>18</v>
      </c>
      <c r="AH829" s="94">
        <f t="shared" si="196"/>
        <v>0</v>
      </c>
      <c r="AI829" s="130">
        <f t="shared" si="197"/>
        <v>0</v>
      </c>
      <c r="AJ829" s="130">
        <f t="shared" si="198"/>
        <v>0</v>
      </c>
      <c r="AK829" s="130">
        <f t="shared" si="199"/>
        <v>0</v>
      </c>
      <c r="AL829" s="130">
        <f t="shared" si="200"/>
        <v>0</v>
      </c>
      <c r="AM829" s="130">
        <f t="shared" si="201"/>
        <v>0</v>
      </c>
      <c r="AN829" s="130">
        <f t="shared" si="202"/>
        <v>0</v>
      </c>
      <c r="AO829" s="130">
        <f t="shared" si="203"/>
        <v>0</v>
      </c>
      <c r="AP829" s="130">
        <f t="shared" si="204"/>
        <v>0</v>
      </c>
      <c r="CN829" s="70"/>
      <c r="DS829" s="70"/>
    </row>
    <row r="830" spans="1:123" s="74" customFormat="1" ht="15" customHeight="1" x14ac:dyDescent="0.2">
      <c r="A830" s="76"/>
      <c r="L830" s="99" t="s">
        <v>84</v>
      </c>
      <c r="M830" s="604">
        <f>IF(AND(SUM(M805:N829)=0,COUNTIF(M805:N829,"NS")&gt;0),"NS",SUM(M805:N829))</f>
        <v>0</v>
      </c>
      <c r="N830" s="605"/>
      <c r="O830" s="604">
        <f t="shared" ref="O830" si="205">IF(AND(SUM(O805:P829)=0,COUNTIF(O805:P829,"NS")&gt;0),"NS",SUM(O805:P829))</f>
        <v>0</v>
      </c>
      <c r="P830" s="605"/>
      <c r="Q830" s="604">
        <f t="shared" ref="Q830" si="206">IF(AND(SUM(Q805:R829)=0,COUNTIF(Q805:R829,"NS")&gt;0),"NS",SUM(Q805:R829))</f>
        <v>0</v>
      </c>
      <c r="R830" s="605"/>
      <c r="S830" s="604">
        <f t="shared" ref="S830" si="207">IF(AND(SUM(S805:T829)=0,COUNTIF(S805:T829,"NS")&gt;0),"NS",SUM(S805:T829))</f>
        <v>0</v>
      </c>
      <c r="T830" s="605"/>
      <c r="U830" s="604">
        <f t="shared" ref="U830" si="208">IF(AND(SUM(U805:V829)=0,COUNTIF(U805:V829,"NS")&gt;0),"NS",SUM(U805:V829))</f>
        <v>0</v>
      </c>
      <c r="V830" s="605"/>
      <c r="W830" s="604">
        <f t="shared" ref="W830" si="209">IF(AND(SUM(W805:X829)=0,COUNTIF(W805:X829,"NS")&gt;0),"NS",SUM(W805:X829))</f>
        <v>0</v>
      </c>
      <c r="X830" s="605"/>
      <c r="Y830" s="604">
        <f t="shared" ref="Y830" si="210">IF(AND(SUM(Y805:Z829)=0,COUNTIF(Y805:Z829,"NS")&gt;0),"NS",SUM(Y805:Z829))</f>
        <v>0</v>
      </c>
      <c r="Z830" s="605"/>
      <c r="AA830" s="604">
        <f t="shared" ref="AA830" si="211">IF(AND(SUM(AA805:AB829)=0,COUNTIF(AA805:AB829,"NS")&gt;0),"NS",SUM(AA805:AB829))</f>
        <v>0</v>
      </c>
      <c r="AB830" s="605"/>
      <c r="AC830" s="604">
        <f t="shared" ref="AC830" si="212">IF(AND(SUM(AC805:AD829)=0,COUNTIF(AC805:AD829,"NS")&gt;0),"NS",SUM(AC805:AD829))</f>
        <v>0</v>
      </c>
      <c r="AD830" s="605"/>
      <c r="AF830" s="70"/>
      <c r="AH830" s="74">
        <f>SUM(AH805:AH829)</f>
        <v>0</v>
      </c>
      <c r="AL830" s="74">
        <f>SUM(AL805:AL829)</f>
        <v>0</v>
      </c>
      <c r="AP830" s="74">
        <f>SUM(AP805:AP829)</f>
        <v>0</v>
      </c>
      <c r="AQ830" s="74">
        <f>SUM(AL830:AP830)</f>
        <v>0</v>
      </c>
      <c r="CN830" s="70"/>
      <c r="DS830" s="70"/>
    </row>
    <row r="831" spans="1:123" s="74" customFormat="1" ht="15" customHeight="1" x14ac:dyDescent="0.2">
      <c r="A831" s="76"/>
      <c r="B831" s="536" t="str">
        <f>IF(AH830=0,"","Error: Debe completar toda la información requerida.")</f>
        <v/>
      </c>
      <c r="C831" s="536"/>
      <c r="D831" s="536"/>
      <c r="E831" s="536"/>
      <c r="F831" s="536"/>
      <c r="G831" s="536"/>
      <c r="H831" s="536"/>
      <c r="I831" s="536"/>
      <c r="J831" s="536"/>
      <c r="K831" s="536"/>
      <c r="L831" s="536"/>
      <c r="M831" s="536"/>
      <c r="N831" s="536"/>
      <c r="O831" s="536"/>
      <c r="P831" s="536"/>
      <c r="Q831" s="536"/>
      <c r="R831" s="536"/>
      <c r="S831" s="536"/>
      <c r="T831" s="536"/>
      <c r="U831" s="536"/>
      <c r="V831" s="536"/>
      <c r="W831" s="536"/>
      <c r="X831" s="536"/>
      <c r="Y831" s="536"/>
      <c r="Z831" s="536"/>
      <c r="AA831" s="536"/>
      <c r="AB831" s="536"/>
      <c r="AC831" s="536"/>
      <c r="AD831" s="536"/>
      <c r="AF831" s="70"/>
      <c r="CN831" s="70"/>
      <c r="DS831" s="70"/>
    </row>
    <row r="832" spans="1:123" s="74" customFormat="1" ht="15" customHeight="1" x14ac:dyDescent="0.2">
      <c r="A832" s="76"/>
      <c r="B832" s="535" t="str">
        <f>IF(AQ830=0,"","Error: Verificar sumas por fila.")</f>
        <v/>
      </c>
      <c r="C832" s="535"/>
      <c r="D832" s="535"/>
      <c r="E832" s="535"/>
      <c r="F832" s="535"/>
      <c r="G832" s="535"/>
      <c r="H832" s="535"/>
      <c r="I832" s="535"/>
      <c r="J832" s="535"/>
      <c r="K832" s="535"/>
      <c r="L832" s="535"/>
      <c r="M832" s="535"/>
      <c r="N832" s="535"/>
      <c r="O832" s="535"/>
      <c r="P832" s="535"/>
      <c r="Q832" s="535"/>
      <c r="R832" s="535"/>
      <c r="S832" s="535"/>
      <c r="T832" s="535"/>
      <c r="U832" s="535"/>
      <c r="V832" s="535"/>
      <c r="W832" s="535"/>
      <c r="X832" s="535"/>
      <c r="Y832" s="535"/>
      <c r="Z832" s="535"/>
      <c r="AA832" s="535"/>
      <c r="AB832" s="535"/>
      <c r="AC832" s="535"/>
      <c r="AD832" s="535"/>
      <c r="AF832" s="70"/>
      <c r="CN832" s="70"/>
      <c r="DS832" s="70"/>
    </row>
    <row r="833" spans="1:123" s="74" customFormat="1" ht="15" customHeight="1" thickBot="1" x14ac:dyDescent="0.25">
      <c r="A833" s="76"/>
      <c r="B833" s="1099"/>
      <c r="C833" s="1099"/>
      <c r="D833" s="1099"/>
      <c r="E833" s="1099"/>
      <c r="F833" s="1099"/>
      <c r="G833" s="1099"/>
      <c r="H833" s="1099"/>
      <c r="I833" s="1099"/>
      <c r="J833" s="1099"/>
      <c r="K833" s="1099"/>
      <c r="L833" s="1099"/>
      <c r="M833" s="1099"/>
      <c r="N833" s="1099"/>
      <c r="O833" s="1099"/>
      <c r="P833" s="1099"/>
      <c r="Q833" s="1099"/>
      <c r="R833" s="1099"/>
      <c r="S833" s="1099"/>
      <c r="T833" s="1099"/>
      <c r="U833" s="1099"/>
      <c r="V833" s="1099"/>
      <c r="W833" s="1099"/>
      <c r="X833" s="1099"/>
      <c r="Y833" s="1099"/>
      <c r="Z833" s="1099"/>
      <c r="AA833" s="1099"/>
      <c r="AB833" s="1099"/>
      <c r="AC833" s="1099"/>
      <c r="AD833" s="1099"/>
      <c r="AF833" s="70"/>
      <c r="CN833" s="70"/>
      <c r="DS833" s="70"/>
    </row>
    <row r="834" spans="1:123" s="74" customFormat="1" ht="15" customHeight="1" thickBot="1" x14ac:dyDescent="0.25">
      <c r="A834" s="76"/>
      <c r="B834" s="700" t="s">
        <v>1999</v>
      </c>
      <c r="C834" s="701"/>
      <c r="D834" s="701"/>
      <c r="E834" s="701"/>
      <c r="F834" s="701"/>
      <c r="G834" s="701"/>
      <c r="H834" s="701"/>
      <c r="I834" s="701"/>
      <c r="J834" s="701"/>
      <c r="K834" s="701"/>
      <c r="L834" s="701"/>
      <c r="M834" s="701"/>
      <c r="N834" s="701"/>
      <c r="O834" s="701"/>
      <c r="P834" s="701"/>
      <c r="Q834" s="701"/>
      <c r="R834" s="701"/>
      <c r="S834" s="701"/>
      <c r="T834" s="701"/>
      <c r="U834" s="701"/>
      <c r="V834" s="701"/>
      <c r="W834" s="701"/>
      <c r="X834" s="701"/>
      <c r="Y834" s="701"/>
      <c r="Z834" s="701"/>
      <c r="AA834" s="701"/>
      <c r="AB834" s="701"/>
      <c r="AC834" s="701"/>
      <c r="AD834" s="702"/>
      <c r="AF834" s="70"/>
      <c r="CN834" s="70"/>
      <c r="DS834" s="70"/>
    </row>
    <row r="835" spans="1:123" s="74" customFormat="1" ht="15" customHeight="1" x14ac:dyDescent="0.2">
      <c r="A835" s="76"/>
      <c r="B835" s="795" t="s">
        <v>1400</v>
      </c>
      <c r="C835" s="788"/>
      <c r="D835" s="788"/>
      <c r="E835" s="788"/>
      <c r="F835" s="788"/>
      <c r="G835" s="788"/>
      <c r="H835" s="788"/>
      <c r="I835" s="788"/>
      <c r="J835" s="788"/>
      <c r="K835" s="788"/>
      <c r="L835" s="788"/>
      <c r="M835" s="788"/>
      <c r="N835" s="788"/>
      <c r="O835" s="788"/>
      <c r="P835" s="788"/>
      <c r="Q835" s="788"/>
      <c r="R835" s="788"/>
      <c r="S835" s="788"/>
      <c r="T835" s="788"/>
      <c r="U835" s="788"/>
      <c r="V835" s="788"/>
      <c r="W835" s="788"/>
      <c r="X835" s="788"/>
      <c r="Y835" s="788"/>
      <c r="Z835" s="788"/>
      <c r="AA835" s="788"/>
      <c r="AB835" s="788"/>
      <c r="AC835" s="788"/>
      <c r="AD835" s="796"/>
      <c r="AF835" s="70"/>
      <c r="CN835" s="70"/>
      <c r="DS835" s="70"/>
    </row>
    <row r="836" spans="1:123" s="74" customFormat="1" ht="24" customHeight="1" x14ac:dyDescent="0.2">
      <c r="A836" s="76"/>
      <c r="B836" s="118"/>
      <c r="C836" s="775" t="s">
        <v>1571</v>
      </c>
      <c r="D836" s="776"/>
      <c r="E836" s="776"/>
      <c r="F836" s="776"/>
      <c r="G836" s="776"/>
      <c r="H836" s="776"/>
      <c r="I836" s="776"/>
      <c r="J836" s="776"/>
      <c r="K836" s="776"/>
      <c r="L836" s="776"/>
      <c r="M836" s="776"/>
      <c r="N836" s="776"/>
      <c r="O836" s="776"/>
      <c r="P836" s="776"/>
      <c r="Q836" s="776"/>
      <c r="R836" s="776"/>
      <c r="S836" s="776"/>
      <c r="T836" s="776"/>
      <c r="U836" s="776"/>
      <c r="V836" s="776"/>
      <c r="W836" s="776"/>
      <c r="X836" s="776"/>
      <c r="Y836" s="776"/>
      <c r="Z836" s="776"/>
      <c r="AA836" s="776"/>
      <c r="AB836" s="776"/>
      <c r="AC836" s="776"/>
      <c r="AD836" s="777"/>
      <c r="AF836" s="70"/>
      <c r="CN836" s="70"/>
      <c r="DS836" s="70"/>
    </row>
    <row r="837" spans="1:123" s="74" customFormat="1" ht="15" customHeight="1" thickBot="1" x14ac:dyDescent="0.25">
      <c r="A837" s="76"/>
      <c r="B837" s="94"/>
      <c r="C837" s="124"/>
      <c r="D837" s="125"/>
      <c r="E837" s="125"/>
      <c r="F837" s="125"/>
      <c r="G837" s="125"/>
      <c r="H837" s="125"/>
      <c r="I837" s="125"/>
      <c r="J837" s="125"/>
      <c r="K837" s="125"/>
      <c r="L837" s="125"/>
      <c r="M837" s="125"/>
      <c r="N837" s="125"/>
      <c r="O837" s="125"/>
      <c r="P837" s="125"/>
      <c r="Q837" s="125"/>
      <c r="R837" s="125"/>
      <c r="S837" s="125"/>
      <c r="T837" s="125"/>
      <c r="U837" s="125"/>
      <c r="V837" s="125"/>
      <c r="W837" s="125"/>
      <c r="X837" s="125"/>
      <c r="Y837" s="125"/>
      <c r="Z837" s="125"/>
      <c r="AA837" s="125"/>
      <c r="AB837" s="125"/>
      <c r="AC837" s="125"/>
      <c r="AD837" s="125"/>
      <c r="AF837" s="70"/>
      <c r="CN837" s="70"/>
      <c r="DS837" s="70"/>
    </row>
    <row r="838" spans="1:123" s="74" customFormat="1" ht="15" customHeight="1" thickBot="1" x14ac:dyDescent="0.25">
      <c r="A838" s="76"/>
      <c r="B838" s="792" t="s">
        <v>1129</v>
      </c>
      <c r="C838" s="793"/>
      <c r="D838" s="793"/>
      <c r="E838" s="793"/>
      <c r="F838" s="793"/>
      <c r="G838" s="793"/>
      <c r="H838" s="793"/>
      <c r="I838" s="793"/>
      <c r="J838" s="793"/>
      <c r="K838" s="793"/>
      <c r="L838" s="793"/>
      <c r="M838" s="793"/>
      <c r="N838" s="793"/>
      <c r="O838" s="793"/>
      <c r="P838" s="793"/>
      <c r="Q838" s="793"/>
      <c r="R838" s="793"/>
      <c r="S838" s="793"/>
      <c r="T838" s="793"/>
      <c r="U838" s="793"/>
      <c r="V838" s="793"/>
      <c r="W838" s="793"/>
      <c r="X838" s="793"/>
      <c r="Y838" s="793"/>
      <c r="Z838" s="793"/>
      <c r="AA838" s="793"/>
      <c r="AB838" s="793"/>
      <c r="AC838" s="793"/>
      <c r="AD838" s="794"/>
      <c r="AF838" s="70"/>
      <c r="CN838" s="70"/>
      <c r="DS838" s="70"/>
    </row>
    <row r="839" spans="1:123" s="74" customFormat="1" ht="15" customHeight="1" x14ac:dyDescent="0.2">
      <c r="A839" s="76"/>
      <c r="AF839" s="70"/>
      <c r="CN839" s="70"/>
      <c r="DS839" s="70"/>
    </row>
    <row r="840" spans="1:123" s="74" customFormat="1" ht="36" customHeight="1" x14ac:dyDescent="0.2">
      <c r="A840" s="36" t="s">
        <v>223</v>
      </c>
      <c r="B840" s="636" t="s">
        <v>1096</v>
      </c>
      <c r="C840" s="636"/>
      <c r="D840" s="636"/>
      <c r="E840" s="636"/>
      <c r="F840" s="636"/>
      <c r="G840" s="636"/>
      <c r="H840" s="636"/>
      <c r="I840" s="636"/>
      <c r="J840" s="636"/>
      <c r="K840" s="636"/>
      <c r="L840" s="636"/>
      <c r="M840" s="636"/>
      <c r="N840" s="636"/>
      <c r="O840" s="636"/>
      <c r="P840" s="636"/>
      <c r="Q840" s="636"/>
      <c r="R840" s="636"/>
      <c r="S840" s="636"/>
      <c r="T840" s="636"/>
      <c r="U840" s="636"/>
      <c r="V840" s="636"/>
      <c r="W840" s="636"/>
      <c r="X840" s="636"/>
      <c r="Y840" s="636"/>
      <c r="Z840" s="636"/>
      <c r="AA840" s="636"/>
      <c r="AB840" s="636"/>
      <c r="AC840" s="636"/>
      <c r="AD840" s="636"/>
      <c r="AF840" s="70"/>
      <c r="CN840" s="70"/>
      <c r="DS840" s="70"/>
    </row>
    <row r="841" spans="1:123" s="74" customFormat="1" ht="15" customHeight="1" x14ac:dyDescent="0.2">
      <c r="A841" s="68"/>
      <c r="B841" s="69"/>
      <c r="C841" s="674" t="s">
        <v>197</v>
      </c>
      <c r="D841" s="674"/>
      <c r="E841" s="674"/>
      <c r="F841" s="674"/>
      <c r="G841" s="674"/>
      <c r="H841" s="674"/>
      <c r="I841" s="674"/>
      <c r="J841" s="674"/>
      <c r="K841" s="674"/>
      <c r="L841" s="674"/>
      <c r="M841" s="674"/>
      <c r="N841" s="674"/>
      <c r="O841" s="674"/>
      <c r="P841" s="674"/>
      <c r="Q841" s="674"/>
      <c r="R841" s="674"/>
      <c r="S841" s="674"/>
      <c r="T841" s="674"/>
      <c r="U841" s="674"/>
      <c r="V841" s="674"/>
      <c r="W841" s="674"/>
      <c r="X841" s="674"/>
      <c r="Y841" s="674"/>
      <c r="Z841" s="674"/>
      <c r="AA841" s="674"/>
      <c r="AB841" s="674"/>
      <c r="AC841" s="674"/>
      <c r="AD841" s="674"/>
      <c r="AF841" s="70"/>
      <c r="CN841" s="70"/>
      <c r="DS841" s="70"/>
    </row>
    <row r="842" spans="1:123" s="74" customFormat="1" ht="15" customHeight="1" thickBot="1" x14ac:dyDescent="0.25">
      <c r="A842" s="76"/>
      <c r="AF842" s="70"/>
      <c r="CN842" s="70"/>
      <c r="DS842" s="70"/>
    </row>
    <row r="843" spans="1:123" s="74" customFormat="1" ht="15" customHeight="1" thickBot="1" x14ac:dyDescent="0.25">
      <c r="A843" s="76"/>
      <c r="C843" s="193"/>
      <c r="D843" s="113" t="s">
        <v>193</v>
      </c>
      <c r="I843" s="193"/>
      <c r="J843" s="113" t="s">
        <v>1130</v>
      </c>
      <c r="T843" s="193"/>
      <c r="U843" s="113" t="s">
        <v>1131</v>
      </c>
      <c r="AF843" s="70"/>
      <c r="AG843" s="74">
        <f>COUNTIF(C843:T843,"X")</f>
        <v>0</v>
      </c>
      <c r="CN843" s="70"/>
      <c r="DS843" s="70"/>
    </row>
    <row r="844" spans="1:123" s="74" customFormat="1" ht="15" customHeight="1" x14ac:dyDescent="0.2">
      <c r="A844" s="76"/>
      <c r="B844" s="536"/>
      <c r="C844" s="536"/>
      <c r="D844" s="536"/>
      <c r="E844" s="536"/>
      <c r="F844" s="536"/>
      <c r="G844" s="536"/>
      <c r="H844" s="536"/>
      <c r="I844" s="536"/>
      <c r="J844" s="536"/>
      <c r="K844" s="536"/>
      <c r="L844" s="536"/>
      <c r="M844" s="536"/>
      <c r="N844" s="536"/>
      <c r="O844" s="536"/>
      <c r="P844" s="536"/>
      <c r="Q844" s="536"/>
      <c r="R844" s="536"/>
      <c r="S844" s="536"/>
      <c r="T844" s="536"/>
      <c r="U844" s="536"/>
      <c r="V844" s="536"/>
      <c r="W844" s="536"/>
      <c r="X844" s="536"/>
      <c r="Y844" s="536"/>
      <c r="Z844" s="536"/>
      <c r="AA844" s="536"/>
      <c r="AB844" s="536"/>
      <c r="AC844" s="536"/>
      <c r="AD844" s="536"/>
      <c r="AF844" s="70"/>
      <c r="CN844" s="70"/>
      <c r="DS844" s="70"/>
    </row>
    <row r="845" spans="1:123" s="74" customFormat="1" ht="15" customHeight="1" x14ac:dyDescent="0.2">
      <c r="A845" s="76"/>
      <c r="B845" s="511" t="str">
        <f>IF(OR(AG843=1,AG843=0),"","Error: Seleccionar sólo un código.")</f>
        <v/>
      </c>
      <c r="C845" s="511"/>
      <c r="D845" s="511"/>
      <c r="E845" s="511"/>
      <c r="F845" s="511"/>
      <c r="G845" s="511"/>
      <c r="H845" s="511"/>
      <c r="I845" s="511"/>
      <c r="J845" s="511"/>
      <c r="K845" s="511"/>
      <c r="L845" s="511"/>
      <c r="M845" s="511"/>
      <c r="N845" s="511"/>
      <c r="O845" s="511"/>
      <c r="P845" s="511"/>
      <c r="Q845" s="511"/>
      <c r="R845" s="511"/>
      <c r="S845" s="511"/>
      <c r="T845" s="511"/>
      <c r="U845" s="511"/>
      <c r="V845" s="511"/>
      <c r="W845" s="511"/>
      <c r="X845" s="511"/>
      <c r="Y845" s="511"/>
      <c r="Z845" s="511"/>
      <c r="AA845" s="511"/>
      <c r="AB845" s="511"/>
      <c r="AC845" s="511"/>
      <c r="AD845" s="511"/>
      <c r="AF845" s="70"/>
      <c r="CN845" s="70"/>
      <c r="DS845" s="70"/>
    </row>
    <row r="846" spans="1:123" s="74" customFormat="1" ht="15" customHeight="1" x14ac:dyDescent="0.2">
      <c r="A846" s="76"/>
      <c r="B846" s="599"/>
      <c r="C846" s="599"/>
      <c r="D846" s="599"/>
      <c r="E846" s="599"/>
      <c r="F846" s="599"/>
      <c r="G846" s="599"/>
      <c r="H846" s="599"/>
      <c r="I846" s="599"/>
      <c r="J846" s="599"/>
      <c r="K846" s="599"/>
      <c r="L846" s="599"/>
      <c r="M846" s="599"/>
      <c r="N846" s="599"/>
      <c r="O846" s="599"/>
      <c r="P846" s="599"/>
      <c r="Q846" s="599"/>
      <c r="R846" s="599"/>
      <c r="S846" s="599"/>
      <c r="T846" s="599"/>
      <c r="U846" s="599"/>
      <c r="V846" s="599"/>
      <c r="W846" s="599"/>
      <c r="X846" s="599"/>
      <c r="Y846" s="599"/>
      <c r="Z846" s="599"/>
      <c r="AA846" s="599"/>
      <c r="AB846" s="599"/>
      <c r="AC846" s="599"/>
      <c r="AD846" s="599"/>
      <c r="AF846" s="70"/>
      <c r="CN846" s="70"/>
      <c r="DS846" s="70"/>
    </row>
    <row r="847" spans="1:123" s="74" customFormat="1" ht="15" customHeight="1" x14ac:dyDescent="0.2">
      <c r="A847" s="36" t="s">
        <v>228</v>
      </c>
      <c r="B847" s="636" t="s">
        <v>1097</v>
      </c>
      <c r="C847" s="636"/>
      <c r="D847" s="636"/>
      <c r="E847" s="636"/>
      <c r="F847" s="636"/>
      <c r="G847" s="636"/>
      <c r="H847" s="636"/>
      <c r="I847" s="636"/>
      <c r="J847" s="636"/>
      <c r="K847" s="636"/>
      <c r="L847" s="636"/>
      <c r="M847" s="636"/>
      <c r="N847" s="636"/>
      <c r="O847" s="636"/>
      <c r="P847" s="636"/>
      <c r="Q847" s="636"/>
      <c r="R847" s="636"/>
      <c r="S847" s="636"/>
      <c r="T847" s="636"/>
      <c r="U847" s="636"/>
      <c r="V847" s="636"/>
      <c r="W847" s="636"/>
      <c r="X847" s="636"/>
      <c r="Y847" s="636"/>
      <c r="Z847" s="636"/>
      <c r="AA847" s="636"/>
      <c r="AB847" s="636"/>
      <c r="AC847" s="636"/>
      <c r="AD847" s="636"/>
      <c r="AF847" s="70"/>
      <c r="CN847" s="70"/>
      <c r="DS847" s="70"/>
    </row>
    <row r="848" spans="1:123" s="74" customFormat="1" ht="15" customHeight="1" thickBot="1" x14ac:dyDescent="0.25">
      <c r="A848" s="76"/>
      <c r="AF848" s="70"/>
      <c r="CN848" s="70"/>
      <c r="DS848" s="70"/>
    </row>
    <row r="849" spans="1:123" s="74" customFormat="1" ht="15" customHeight="1" thickBot="1" x14ac:dyDescent="0.25">
      <c r="A849" s="76"/>
      <c r="C849" s="855"/>
      <c r="D849" s="856"/>
      <c r="E849" s="856"/>
      <c r="F849" s="856"/>
      <c r="G849" s="856"/>
      <c r="H849" s="856"/>
      <c r="I849" s="856"/>
      <c r="J849" s="856"/>
      <c r="K849" s="856"/>
      <c r="L849" s="856"/>
      <c r="M849" s="856"/>
      <c r="N849" s="856"/>
      <c r="O849" s="856"/>
      <c r="P849" s="856"/>
      <c r="Q849" s="856"/>
      <c r="R849" s="856"/>
      <c r="S849" s="856"/>
      <c r="T849" s="856"/>
      <c r="U849" s="856"/>
      <c r="V849" s="856"/>
      <c r="W849" s="856"/>
      <c r="X849" s="856"/>
      <c r="Y849" s="856"/>
      <c r="Z849" s="856"/>
      <c r="AA849" s="856"/>
      <c r="AB849" s="856"/>
      <c r="AC849" s="856"/>
      <c r="AD849" s="857"/>
      <c r="AF849" s="70"/>
      <c r="AG849" s="74">
        <f>IF(OR(C843="",AND(C843="X",C849&lt;&gt;"")),0,1)</f>
        <v>0</v>
      </c>
      <c r="CN849" s="70"/>
      <c r="DS849" s="70"/>
    </row>
    <row r="850" spans="1:123" s="74" customFormat="1" ht="15" customHeight="1" x14ac:dyDescent="0.2">
      <c r="A850" s="76"/>
      <c r="AF850" s="70"/>
      <c r="CN850" s="70"/>
      <c r="DS850" s="70"/>
    </row>
    <row r="851" spans="1:123" s="74" customFormat="1" ht="15" customHeight="1" x14ac:dyDescent="0.2">
      <c r="A851" s="76"/>
      <c r="B851" s="536" t="str">
        <f>IF(AG849=0,"","Error: Debe completar toda la información requerida.")</f>
        <v/>
      </c>
      <c r="C851" s="536"/>
      <c r="D851" s="536"/>
      <c r="E851" s="536"/>
      <c r="F851" s="536"/>
      <c r="G851" s="536"/>
      <c r="H851" s="536"/>
      <c r="I851" s="536"/>
      <c r="J851" s="536"/>
      <c r="K851" s="536"/>
      <c r="L851" s="536"/>
      <c r="M851" s="536"/>
      <c r="N851" s="536"/>
      <c r="O851" s="536"/>
      <c r="P851" s="536"/>
      <c r="Q851" s="536"/>
      <c r="R851" s="536"/>
      <c r="S851" s="536"/>
      <c r="T851" s="536"/>
      <c r="U851" s="536"/>
      <c r="V851" s="536"/>
      <c r="W851" s="536"/>
      <c r="X851" s="536"/>
      <c r="Y851" s="536"/>
      <c r="Z851" s="536"/>
      <c r="AA851" s="536"/>
      <c r="AB851" s="536"/>
      <c r="AC851" s="536"/>
      <c r="AD851" s="536"/>
      <c r="AF851" s="70"/>
      <c r="CN851" s="70"/>
      <c r="DS851" s="70"/>
    </row>
    <row r="852" spans="1:123" s="74" customFormat="1" ht="15" customHeight="1" x14ac:dyDescent="0.2">
      <c r="A852" s="76"/>
      <c r="AF852" s="70"/>
      <c r="CN852" s="70"/>
      <c r="DS852" s="70"/>
    </row>
    <row r="853" spans="1:123" s="74" customFormat="1" ht="15" customHeight="1" x14ac:dyDescent="0.2">
      <c r="A853" s="36" t="s">
        <v>234</v>
      </c>
      <c r="B853" s="636" t="s">
        <v>1132</v>
      </c>
      <c r="C853" s="636"/>
      <c r="D853" s="636"/>
      <c r="E853" s="636"/>
      <c r="F853" s="636"/>
      <c r="G853" s="636"/>
      <c r="H853" s="636"/>
      <c r="I853" s="636"/>
      <c r="J853" s="636"/>
      <c r="K853" s="636"/>
      <c r="L853" s="636"/>
      <c r="M853" s="636"/>
      <c r="N853" s="636"/>
      <c r="O853" s="636"/>
      <c r="P853" s="636"/>
      <c r="Q853" s="636"/>
      <c r="R853" s="636"/>
      <c r="S853" s="636"/>
      <c r="T853" s="636"/>
      <c r="U853" s="636"/>
      <c r="V853" s="636"/>
      <c r="W853" s="636"/>
      <c r="X853" s="636"/>
      <c r="Y853" s="636"/>
      <c r="Z853" s="636"/>
      <c r="AA853" s="636"/>
      <c r="AB853" s="636"/>
      <c r="AC853" s="636"/>
      <c r="AD853" s="636"/>
      <c r="AF853" s="70"/>
      <c r="AG853" s="74" t="s">
        <v>2032</v>
      </c>
      <c r="AH853" s="74" t="s">
        <v>2072</v>
      </c>
      <c r="AI853" s="74" t="s">
        <v>2073</v>
      </c>
      <c r="CN853" s="70"/>
      <c r="DS853" s="70"/>
    </row>
    <row r="854" spans="1:123" s="74" customFormat="1" ht="24" customHeight="1" x14ac:dyDescent="0.2">
      <c r="A854" s="68"/>
      <c r="B854" s="69"/>
      <c r="C854" s="674" t="s">
        <v>1692</v>
      </c>
      <c r="D854" s="674"/>
      <c r="E854" s="674"/>
      <c r="F854" s="674"/>
      <c r="G854" s="674"/>
      <c r="H854" s="674"/>
      <c r="I854" s="674"/>
      <c r="J854" s="674"/>
      <c r="K854" s="674"/>
      <c r="L854" s="674"/>
      <c r="M854" s="674"/>
      <c r="N854" s="674"/>
      <c r="O854" s="674"/>
      <c r="P854" s="674"/>
      <c r="Q854" s="674"/>
      <c r="R854" s="674"/>
      <c r="S854" s="674"/>
      <c r="T854" s="674"/>
      <c r="U854" s="674"/>
      <c r="V854" s="674"/>
      <c r="W854" s="674"/>
      <c r="X854" s="674"/>
      <c r="Y854" s="674"/>
      <c r="Z854" s="674"/>
      <c r="AA854" s="674"/>
      <c r="AB854" s="674"/>
      <c r="AC854" s="674"/>
      <c r="AD854" s="674"/>
      <c r="AF854" s="70"/>
      <c r="AG854" s="74">
        <f>COUNTBLANK(C856:H860)</f>
        <v>29</v>
      </c>
      <c r="AH854" s="74">
        <v>29</v>
      </c>
      <c r="AI854" s="74">
        <v>26</v>
      </c>
      <c r="CN854" s="70"/>
      <c r="DS854" s="70"/>
    </row>
    <row r="855" spans="1:123" s="74" customFormat="1" ht="15" customHeight="1" thickBot="1" x14ac:dyDescent="0.25">
      <c r="A855" s="76"/>
      <c r="AF855" s="70"/>
      <c r="AG855" s="74" t="s">
        <v>2035</v>
      </c>
      <c r="AI855" s="74">
        <f>IF(OR(AG854=AH854,AG854=AI854),0,1)</f>
        <v>0</v>
      </c>
      <c r="CN855" s="70"/>
      <c r="DS855" s="70"/>
    </row>
    <row r="856" spans="1:123" s="74" customFormat="1" ht="15" customHeight="1" thickBot="1" x14ac:dyDescent="0.25">
      <c r="A856" s="76"/>
      <c r="C856" s="858"/>
      <c r="D856" s="859"/>
      <c r="E856" s="859"/>
      <c r="F856" s="860"/>
      <c r="G856" s="120" t="s">
        <v>1459</v>
      </c>
      <c r="AF856" s="70"/>
      <c r="AG856" s="229" t="s">
        <v>80</v>
      </c>
      <c r="AH856" s="229" t="s">
        <v>2029</v>
      </c>
      <c r="AI856" s="229" t="s">
        <v>2078</v>
      </c>
      <c r="AJ856" s="229" t="s">
        <v>2077</v>
      </c>
      <c r="AK856" s="74" t="s">
        <v>2135</v>
      </c>
      <c r="AL856" s="229" t="s">
        <v>2136</v>
      </c>
      <c r="AM856" s="229" t="s">
        <v>2077</v>
      </c>
      <c r="AN856" s="229"/>
      <c r="CN856" s="70"/>
      <c r="DS856" s="70"/>
    </row>
    <row r="857" spans="1:123" s="74" customFormat="1" ht="15" customHeight="1" x14ac:dyDescent="0.2">
      <c r="A857" s="76"/>
      <c r="AF857" s="70"/>
      <c r="AG857" s="74">
        <f>C856</f>
        <v>0</v>
      </c>
      <c r="AH857" s="130">
        <f>COUNTIF(E858:H860,"NS")</f>
        <v>0</v>
      </c>
      <c r="AI857" s="130">
        <f>SUM(E858:H860)</f>
        <v>0</v>
      </c>
      <c r="AJ857" s="130">
        <f>IF($AG$854=$AH$854,0,
IF(OR(
AND(AG857=0,AH857&gt;0),
AND(AG857="NS",AI857&gt;0),
AND(AG857="NS",AI857=0,AH857=0)),1,
IF(OR(
AND(AG857&gt;0,AH857=2),
AND(AG857="NS",AH857=2),
AND(AG857="NS",AI857=0,AH857&gt;0),AG857=AI857),0,1)))</f>
        <v>0</v>
      </c>
      <c r="AK857" s="74">
        <f>M396</f>
        <v>0</v>
      </c>
      <c r="AL857" s="130">
        <f>C856</f>
        <v>0</v>
      </c>
      <c r="AM857" s="130">
        <f>IF(AL857&lt;=AK857,0,IF(AND(AK857&gt;0,AL857="NS"),0,1))</f>
        <v>0</v>
      </c>
      <c r="AN857" s="130"/>
      <c r="CN857" s="70"/>
      <c r="DS857" s="70"/>
    </row>
    <row r="858" spans="1:123" s="74" customFormat="1" ht="15" customHeight="1" x14ac:dyDescent="0.2">
      <c r="A858" s="76"/>
      <c r="E858" s="615"/>
      <c r="F858" s="615"/>
      <c r="G858" s="615"/>
      <c r="H858" s="615"/>
      <c r="I858" s="113" t="s">
        <v>361</v>
      </c>
      <c r="AF858" s="70"/>
      <c r="CN858" s="70"/>
      <c r="DS858" s="70"/>
    </row>
    <row r="859" spans="1:123" s="74" customFormat="1" ht="15" customHeight="1" x14ac:dyDescent="0.2">
      <c r="A859" s="76"/>
      <c r="I859" s="113"/>
      <c r="AF859" s="70"/>
      <c r="CN859" s="70"/>
      <c r="DS859" s="70"/>
    </row>
    <row r="860" spans="1:123" s="74" customFormat="1" ht="15" customHeight="1" x14ac:dyDescent="0.2">
      <c r="A860" s="76"/>
      <c r="E860" s="615"/>
      <c r="F860" s="615"/>
      <c r="G860" s="615"/>
      <c r="H860" s="615"/>
      <c r="I860" s="113" t="s">
        <v>362</v>
      </c>
      <c r="AF860" s="70"/>
      <c r="CN860" s="70"/>
      <c r="DS860" s="70"/>
    </row>
    <row r="861" spans="1:123" s="74" customFormat="1" ht="15" customHeight="1" x14ac:dyDescent="0.2">
      <c r="A861" s="76"/>
      <c r="B861" s="536" t="str">
        <f>IF(AI855=0,"","Error: Debe completar toda la información requerida.")</f>
        <v/>
      </c>
      <c r="C861" s="536"/>
      <c r="D861" s="536"/>
      <c r="E861" s="536"/>
      <c r="F861" s="536"/>
      <c r="G861" s="536"/>
      <c r="H861" s="536"/>
      <c r="I861" s="536"/>
      <c r="J861" s="536"/>
      <c r="K861" s="536"/>
      <c r="L861" s="536"/>
      <c r="M861" s="536"/>
      <c r="N861" s="536"/>
      <c r="O861" s="536"/>
      <c r="P861" s="536"/>
      <c r="Q861" s="536"/>
      <c r="R861" s="536"/>
      <c r="S861" s="536"/>
      <c r="T861" s="536"/>
      <c r="U861" s="536"/>
      <c r="V861" s="536"/>
      <c r="W861" s="536"/>
      <c r="X861" s="536"/>
      <c r="Y861" s="536"/>
      <c r="Z861" s="536"/>
      <c r="AA861" s="536"/>
      <c r="AB861" s="536"/>
      <c r="AC861" s="536"/>
      <c r="AD861" s="536"/>
      <c r="AF861" s="70"/>
      <c r="CN861" s="70"/>
      <c r="DS861" s="70"/>
    </row>
    <row r="862" spans="1:123" s="74" customFormat="1" ht="15" customHeight="1" x14ac:dyDescent="0.2">
      <c r="A862" s="76"/>
      <c r="B862" s="535" t="str">
        <f>IF(AJ857=0,"","Error: Verificar suma.")</f>
        <v/>
      </c>
      <c r="C862" s="535"/>
      <c r="D862" s="535"/>
      <c r="E862" s="535"/>
      <c r="F862" s="535"/>
      <c r="G862" s="535"/>
      <c r="H862" s="535"/>
      <c r="I862" s="535"/>
      <c r="J862" s="535"/>
      <c r="K862" s="535"/>
      <c r="L862" s="535"/>
      <c r="M862" s="535"/>
      <c r="N862" s="535"/>
      <c r="O862" s="535"/>
      <c r="P862" s="535"/>
      <c r="Q862" s="535"/>
      <c r="R862" s="535"/>
      <c r="S862" s="535"/>
      <c r="T862" s="535"/>
      <c r="U862" s="535"/>
      <c r="V862" s="535"/>
      <c r="W862" s="535"/>
      <c r="X862" s="535"/>
      <c r="Y862" s="535"/>
      <c r="Z862" s="535"/>
      <c r="AA862" s="535"/>
      <c r="AB862" s="535"/>
      <c r="AC862" s="535"/>
      <c r="AD862" s="535"/>
      <c r="AF862" s="70"/>
      <c r="CN862" s="70"/>
      <c r="DS862" s="70"/>
    </row>
    <row r="863" spans="1:123" s="74" customFormat="1" ht="15" customHeight="1" x14ac:dyDescent="0.2">
      <c r="A863" s="76"/>
      <c r="B863" s="635" t="str">
        <f>IF(AM857=0,"","Error: Verificar la consistencia con la pregunta 10.")</f>
        <v/>
      </c>
      <c r="C863" s="635"/>
      <c r="D863" s="635"/>
      <c r="E863" s="635"/>
      <c r="F863" s="635"/>
      <c r="G863" s="635"/>
      <c r="H863" s="635"/>
      <c r="I863" s="635"/>
      <c r="J863" s="635"/>
      <c r="K863" s="635"/>
      <c r="L863" s="635"/>
      <c r="M863" s="635"/>
      <c r="N863" s="635"/>
      <c r="O863" s="635"/>
      <c r="P863" s="635"/>
      <c r="Q863" s="635"/>
      <c r="R863" s="635"/>
      <c r="S863" s="635"/>
      <c r="T863" s="635"/>
      <c r="U863" s="635"/>
      <c r="V863" s="635"/>
      <c r="W863" s="635"/>
      <c r="X863" s="635"/>
      <c r="Y863" s="635"/>
      <c r="Z863" s="635"/>
      <c r="AA863" s="635"/>
      <c r="AB863" s="635"/>
      <c r="AC863" s="635"/>
      <c r="AD863" s="635"/>
      <c r="AF863" s="70"/>
      <c r="CN863" s="70"/>
      <c r="DS863" s="70"/>
    </row>
    <row r="864" spans="1:123" s="74" customFormat="1" ht="15" customHeight="1" x14ac:dyDescent="0.2">
      <c r="A864" s="36" t="s">
        <v>243</v>
      </c>
      <c r="B864" s="636" t="s">
        <v>359</v>
      </c>
      <c r="C864" s="636"/>
      <c r="D864" s="636"/>
      <c r="E864" s="636"/>
      <c r="F864" s="636"/>
      <c r="G864" s="636"/>
      <c r="H864" s="636"/>
      <c r="I864" s="636"/>
      <c r="J864" s="636"/>
      <c r="K864" s="636"/>
      <c r="L864" s="636"/>
      <c r="M864" s="636"/>
      <c r="N864" s="636"/>
      <c r="O864" s="636"/>
      <c r="P864" s="636"/>
      <c r="Q864" s="636"/>
      <c r="R864" s="636"/>
      <c r="S864" s="636"/>
      <c r="T864" s="636"/>
      <c r="U864" s="636"/>
      <c r="V864" s="636"/>
      <c r="W864" s="636"/>
      <c r="X864" s="636"/>
      <c r="Y864" s="636"/>
      <c r="Z864" s="636"/>
      <c r="AA864" s="636"/>
      <c r="AB864" s="636"/>
      <c r="AC864" s="636"/>
      <c r="AD864" s="636"/>
      <c r="AF864" s="70"/>
      <c r="AG864" s="74" t="s">
        <v>2032</v>
      </c>
      <c r="AH864" s="74" t="s">
        <v>2115</v>
      </c>
      <c r="AI864" s="74" t="s">
        <v>2116</v>
      </c>
      <c r="AJ864" s="74">
        <v>9</v>
      </c>
      <c r="CN864" s="70"/>
      <c r="DS864" s="70"/>
    </row>
    <row r="865" spans="1:123" s="74" customFormat="1" ht="15" customHeight="1" x14ac:dyDescent="0.2">
      <c r="A865" s="68"/>
      <c r="B865" s="69"/>
      <c r="C865" s="674" t="s">
        <v>247</v>
      </c>
      <c r="D865" s="674"/>
      <c r="E865" s="674"/>
      <c r="F865" s="674"/>
      <c r="G865" s="674"/>
      <c r="H865" s="674"/>
      <c r="I865" s="674"/>
      <c r="J865" s="674"/>
      <c r="K865" s="674"/>
      <c r="L865" s="674"/>
      <c r="M865" s="674"/>
      <c r="N865" s="674"/>
      <c r="O865" s="674"/>
      <c r="P865" s="674"/>
      <c r="Q865" s="674"/>
      <c r="R865" s="674"/>
      <c r="S865" s="674"/>
      <c r="T865" s="674"/>
      <c r="U865" s="674"/>
      <c r="V865" s="674"/>
      <c r="W865" s="674"/>
      <c r="X865" s="674"/>
      <c r="Y865" s="674"/>
      <c r="Z865" s="674"/>
      <c r="AA865" s="674"/>
      <c r="AB865" s="674"/>
      <c r="AC865" s="674"/>
      <c r="AD865" s="674"/>
      <c r="AF865" s="70"/>
      <c r="AG865" s="74">
        <f>COUNTBLANK(C868:C875)</f>
        <v>8</v>
      </c>
      <c r="AH865" s="74">
        <v>8</v>
      </c>
      <c r="AI865" s="74">
        <v>1</v>
      </c>
      <c r="AJ865" s="74">
        <v>7</v>
      </c>
      <c r="CN865" s="70"/>
      <c r="DS865" s="70"/>
    </row>
    <row r="866" spans="1:123" s="74" customFormat="1" ht="15" customHeight="1" x14ac:dyDescent="0.2">
      <c r="A866" s="76"/>
      <c r="C866" s="674" t="s">
        <v>1460</v>
      </c>
      <c r="D866" s="674"/>
      <c r="E866" s="674"/>
      <c r="F866" s="674"/>
      <c r="G866" s="674"/>
      <c r="H866" s="674"/>
      <c r="I866" s="674"/>
      <c r="J866" s="674"/>
      <c r="K866" s="674"/>
      <c r="L866" s="674"/>
      <c r="M866" s="674"/>
      <c r="N866" s="674"/>
      <c r="O866" s="674"/>
      <c r="P866" s="674"/>
      <c r="Q866" s="674"/>
      <c r="R866" s="674"/>
      <c r="S866" s="674"/>
      <c r="T866" s="674"/>
      <c r="U866" s="674"/>
      <c r="V866" s="674"/>
      <c r="W866" s="674"/>
      <c r="X866" s="674"/>
      <c r="Y866" s="674"/>
      <c r="Z866" s="674"/>
      <c r="AA866" s="674"/>
      <c r="AB866" s="674"/>
      <c r="AC866" s="674"/>
      <c r="AD866" s="674"/>
      <c r="AF866" s="70"/>
      <c r="CN866" s="70"/>
      <c r="DS866" s="70"/>
    </row>
    <row r="867" spans="1:123" s="74" customFormat="1" ht="15" customHeight="1" thickBot="1" x14ac:dyDescent="0.25">
      <c r="A867" s="76"/>
      <c r="AF867" s="70"/>
      <c r="CN867" s="70"/>
      <c r="DS867" s="70"/>
    </row>
    <row r="868" spans="1:123" s="74" customFormat="1" ht="15" customHeight="1" thickBot="1" x14ac:dyDescent="0.25">
      <c r="A868" s="76"/>
      <c r="C868" s="219"/>
      <c r="D868" s="126" t="s">
        <v>248</v>
      </c>
      <c r="AF868" s="70"/>
      <c r="CN868" s="70"/>
      <c r="DS868" s="70"/>
    </row>
    <row r="869" spans="1:123" s="74" customFormat="1" ht="15" customHeight="1" thickBot="1" x14ac:dyDescent="0.25">
      <c r="A869" s="76"/>
      <c r="C869" s="217"/>
      <c r="D869" s="126" t="s">
        <v>1461</v>
      </c>
      <c r="AF869" s="70"/>
      <c r="AI869" s="268" t="s">
        <v>2038</v>
      </c>
      <c r="AJ869" s="74">
        <f>IF(OR(AND(C875="X",AG865=AJ865),AND(C875="",OR(AG865=AH865,AG865=AI865))),0,1)</f>
        <v>0</v>
      </c>
      <c r="CN869" s="70"/>
      <c r="DS869" s="70"/>
    </row>
    <row r="870" spans="1:123" s="74" customFormat="1" ht="15" customHeight="1" thickBot="1" x14ac:dyDescent="0.25">
      <c r="A870" s="76"/>
      <c r="C870" s="217"/>
      <c r="D870" s="126" t="s">
        <v>1462</v>
      </c>
      <c r="AF870" s="70"/>
      <c r="CN870" s="70"/>
      <c r="DS870" s="70"/>
    </row>
    <row r="871" spans="1:123" s="74" customFormat="1" ht="15" customHeight="1" thickBot="1" x14ac:dyDescent="0.25">
      <c r="A871" s="76"/>
      <c r="C871" s="220"/>
      <c r="D871" s="126" t="s">
        <v>1463</v>
      </c>
      <c r="AF871" s="70"/>
      <c r="CN871" s="70"/>
      <c r="DS871" s="70"/>
    </row>
    <row r="872" spans="1:123" s="74" customFormat="1" ht="15" customHeight="1" thickBot="1" x14ac:dyDescent="0.25">
      <c r="A872" s="76"/>
      <c r="C872" s="217"/>
      <c r="D872" s="126" t="s">
        <v>1464</v>
      </c>
      <c r="AF872" s="70"/>
      <c r="CN872" s="70"/>
      <c r="DS872" s="70"/>
    </row>
    <row r="873" spans="1:123" s="74" customFormat="1" ht="15" customHeight="1" thickBot="1" x14ac:dyDescent="0.25">
      <c r="A873" s="76"/>
      <c r="C873" s="220"/>
      <c r="D873" s="126" t="s">
        <v>1465</v>
      </c>
      <c r="AF873" s="70"/>
      <c r="CN873" s="70"/>
      <c r="DS873" s="70"/>
    </row>
    <row r="874" spans="1:123" s="74" customFormat="1" ht="15" customHeight="1" thickBot="1" x14ac:dyDescent="0.25">
      <c r="A874" s="76"/>
      <c r="C874" s="217"/>
      <c r="D874" s="126" t="s">
        <v>1466</v>
      </c>
      <c r="I874" s="861"/>
      <c r="J874" s="861"/>
      <c r="K874" s="861"/>
      <c r="L874" s="861"/>
      <c r="M874" s="861"/>
      <c r="N874" s="861"/>
      <c r="O874" s="861"/>
      <c r="P874" s="861"/>
      <c r="Q874" s="861"/>
      <c r="R874" s="861"/>
      <c r="S874" s="861"/>
      <c r="T874" s="861"/>
      <c r="U874" s="861"/>
      <c r="V874" s="861"/>
      <c r="W874" s="861"/>
      <c r="X874" s="861"/>
      <c r="Y874" s="861"/>
      <c r="Z874" s="861"/>
      <c r="AA874" s="861"/>
      <c r="AB874" s="861"/>
      <c r="AC874" s="861"/>
      <c r="AD874" s="861"/>
      <c r="AF874" s="70"/>
      <c r="CN874" s="70"/>
      <c r="DS874" s="70"/>
    </row>
    <row r="875" spans="1:123" s="74" customFormat="1" ht="15" customHeight="1" thickBot="1" x14ac:dyDescent="0.25">
      <c r="A875" s="76"/>
      <c r="C875" s="221"/>
      <c r="D875" s="126" t="s">
        <v>249</v>
      </c>
      <c r="AF875" s="70"/>
      <c r="CN875" s="70"/>
      <c r="DS875" s="70"/>
    </row>
    <row r="876" spans="1:123" s="74" customFormat="1" ht="15" customHeight="1" x14ac:dyDescent="0.2">
      <c r="A876" s="76"/>
      <c r="B876" s="540"/>
      <c r="C876" s="540"/>
      <c r="D876" s="540"/>
      <c r="E876" s="540"/>
      <c r="F876" s="540"/>
      <c r="G876" s="540"/>
      <c r="H876" s="540"/>
      <c r="I876" s="540"/>
      <c r="J876" s="540"/>
      <c r="K876" s="540"/>
      <c r="L876" s="540"/>
      <c r="M876" s="540"/>
      <c r="N876" s="540"/>
      <c r="O876" s="540"/>
      <c r="P876" s="540"/>
      <c r="Q876" s="540"/>
      <c r="R876" s="540"/>
      <c r="S876" s="540"/>
      <c r="T876" s="540"/>
      <c r="U876" s="540"/>
      <c r="V876" s="540"/>
      <c r="W876" s="540"/>
      <c r="X876" s="540"/>
      <c r="Y876" s="540"/>
      <c r="Z876" s="540"/>
      <c r="AA876" s="540"/>
      <c r="AB876" s="540"/>
      <c r="AC876" s="540"/>
      <c r="AD876" s="540"/>
      <c r="AF876" s="70"/>
      <c r="CN876" s="70"/>
      <c r="DS876" s="70"/>
    </row>
    <row r="877" spans="1:123" s="74" customFormat="1" ht="15" customHeight="1" x14ac:dyDescent="0.2">
      <c r="A877" s="76"/>
      <c r="B877" s="511" t="str">
        <f>IF(AJ869=0,"","Error: Si selecciona el código 9 no puede seleccionar otro código.")</f>
        <v/>
      </c>
      <c r="C877" s="511"/>
      <c r="D877" s="511"/>
      <c r="E877" s="511"/>
      <c r="F877" s="511"/>
      <c r="G877" s="511"/>
      <c r="H877" s="511"/>
      <c r="I877" s="511"/>
      <c r="J877" s="511"/>
      <c r="K877" s="511"/>
      <c r="L877" s="511"/>
      <c r="M877" s="511"/>
      <c r="N877" s="511"/>
      <c r="O877" s="511"/>
      <c r="P877" s="511"/>
      <c r="Q877" s="511"/>
      <c r="R877" s="511"/>
      <c r="S877" s="511"/>
      <c r="T877" s="511"/>
      <c r="U877" s="511"/>
      <c r="V877" s="511"/>
      <c r="W877" s="511"/>
      <c r="X877" s="511"/>
      <c r="Y877" s="511"/>
      <c r="Z877" s="511"/>
      <c r="AA877" s="511"/>
      <c r="AB877" s="511"/>
      <c r="AC877" s="511"/>
      <c r="AD877" s="511"/>
      <c r="AF877" s="70"/>
      <c r="CN877" s="70"/>
      <c r="DS877" s="70"/>
    </row>
    <row r="878" spans="1:123" s="74" customFormat="1" ht="15" customHeight="1" thickBot="1" x14ac:dyDescent="0.25">
      <c r="A878" s="76"/>
      <c r="B878" s="635"/>
      <c r="C878" s="635"/>
      <c r="D878" s="635"/>
      <c r="E878" s="635"/>
      <c r="F878" s="635"/>
      <c r="G878" s="635"/>
      <c r="H878" s="635"/>
      <c r="I878" s="635"/>
      <c r="J878" s="635"/>
      <c r="K878" s="635"/>
      <c r="L878" s="635"/>
      <c r="M878" s="635"/>
      <c r="N878" s="635"/>
      <c r="O878" s="635"/>
      <c r="P878" s="635"/>
      <c r="Q878" s="635"/>
      <c r="R878" s="635"/>
      <c r="S878" s="635"/>
      <c r="T878" s="635"/>
      <c r="U878" s="635"/>
      <c r="V878" s="635"/>
      <c r="W878" s="635"/>
      <c r="X878" s="635"/>
      <c r="Y878" s="635"/>
      <c r="Z878" s="635"/>
      <c r="AA878" s="635"/>
      <c r="AB878" s="635"/>
      <c r="AC878" s="635"/>
      <c r="AD878" s="635"/>
      <c r="AF878" s="70"/>
      <c r="CN878" s="70"/>
      <c r="DS878" s="70"/>
    </row>
    <row r="879" spans="1:123" s="74" customFormat="1" ht="15" customHeight="1" thickBot="1" x14ac:dyDescent="0.25">
      <c r="A879" s="76"/>
      <c r="B879" s="792" t="s">
        <v>1676</v>
      </c>
      <c r="C879" s="793"/>
      <c r="D879" s="793"/>
      <c r="E879" s="793"/>
      <c r="F879" s="793"/>
      <c r="G879" s="793"/>
      <c r="H879" s="793"/>
      <c r="I879" s="793"/>
      <c r="J879" s="793"/>
      <c r="K879" s="793"/>
      <c r="L879" s="793"/>
      <c r="M879" s="793"/>
      <c r="N879" s="793"/>
      <c r="O879" s="793"/>
      <c r="P879" s="793"/>
      <c r="Q879" s="793"/>
      <c r="R879" s="793"/>
      <c r="S879" s="793"/>
      <c r="T879" s="793"/>
      <c r="U879" s="793"/>
      <c r="V879" s="793"/>
      <c r="W879" s="793"/>
      <c r="X879" s="793"/>
      <c r="Y879" s="793"/>
      <c r="Z879" s="793"/>
      <c r="AA879" s="793"/>
      <c r="AB879" s="793"/>
      <c r="AC879" s="793"/>
      <c r="AD879" s="794"/>
      <c r="AF879" s="70"/>
      <c r="CN879" s="70"/>
      <c r="DS879" s="70"/>
    </row>
    <row r="880" spans="1:123" s="74" customFormat="1" ht="15" customHeight="1" x14ac:dyDescent="0.2">
      <c r="A880" s="76"/>
      <c r="AF880" s="70"/>
      <c r="CN880" s="70"/>
      <c r="DS880" s="70"/>
    </row>
    <row r="881" spans="1:123" s="74" customFormat="1" ht="24" customHeight="1" x14ac:dyDescent="0.2">
      <c r="A881" s="36" t="s">
        <v>244</v>
      </c>
      <c r="B881" s="636" t="s">
        <v>1098</v>
      </c>
      <c r="C881" s="636"/>
      <c r="D881" s="636"/>
      <c r="E881" s="636"/>
      <c r="F881" s="636"/>
      <c r="G881" s="636"/>
      <c r="H881" s="636"/>
      <c r="I881" s="636"/>
      <c r="J881" s="636"/>
      <c r="K881" s="636"/>
      <c r="L881" s="636"/>
      <c r="M881" s="636"/>
      <c r="N881" s="636"/>
      <c r="O881" s="636"/>
      <c r="P881" s="636"/>
      <c r="Q881" s="636"/>
      <c r="R881" s="636"/>
      <c r="S881" s="636"/>
      <c r="T881" s="636"/>
      <c r="U881" s="636"/>
      <c r="V881" s="636"/>
      <c r="W881" s="636"/>
      <c r="X881" s="636"/>
      <c r="Y881" s="636"/>
      <c r="Z881" s="636"/>
      <c r="AA881" s="636"/>
      <c r="AB881" s="636"/>
      <c r="AC881" s="636"/>
      <c r="AD881" s="636"/>
      <c r="AF881" s="70"/>
      <c r="CN881" s="70"/>
      <c r="DS881" s="70"/>
    </row>
    <row r="882" spans="1:123" s="74" customFormat="1" ht="15" customHeight="1" x14ac:dyDescent="0.2">
      <c r="A882" s="68"/>
      <c r="B882" s="69"/>
      <c r="C882" s="674" t="s">
        <v>197</v>
      </c>
      <c r="D882" s="674"/>
      <c r="E882" s="674"/>
      <c r="F882" s="674"/>
      <c r="G882" s="674"/>
      <c r="H882" s="674"/>
      <c r="I882" s="674"/>
      <c r="J882" s="674"/>
      <c r="K882" s="674"/>
      <c r="L882" s="674"/>
      <c r="M882" s="674"/>
      <c r="N882" s="674"/>
      <c r="O882" s="674"/>
      <c r="P882" s="674"/>
      <c r="Q882" s="674"/>
      <c r="R882" s="674"/>
      <c r="S882" s="674"/>
      <c r="T882" s="674"/>
      <c r="U882" s="674"/>
      <c r="V882" s="674"/>
      <c r="W882" s="674"/>
      <c r="X882" s="674"/>
      <c r="Y882" s="674"/>
      <c r="Z882" s="674"/>
      <c r="AA882" s="674"/>
      <c r="AB882" s="674"/>
      <c r="AC882" s="674"/>
      <c r="AD882" s="674"/>
      <c r="AF882" s="70"/>
      <c r="CN882" s="70"/>
      <c r="DS882" s="70"/>
    </row>
    <row r="883" spans="1:123" s="74" customFormat="1" ht="15" customHeight="1" thickBot="1" x14ac:dyDescent="0.25">
      <c r="A883" s="76"/>
      <c r="AF883" s="70"/>
      <c r="CN883" s="70"/>
      <c r="DS883" s="70"/>
    </row>
    <row r="884" spans="1:123" s="74" customFormat="1" ht="15" customHeight="1" thickBot="1" x14ac:dyDescent="0.25">
      <c r="A884" s="76"/>
      <c r="C884" s="193"/>
      <c r="D884" s="113" t="s">
        <v>193</v>
      </c>
      <c r="I884" s="193"/>
      <c r="J884" s="113" t="s">
        <v>1133</v>
      </c>
      <c r="T884" s="193"/>
      <c r="U884" s="113" t="s">
        <v>1134</v>
      </c>
      <c r="AF884" s="70"/>
      <c r="AG884" s="74">
        <f>COUNTIF(C884:T884,"X")</f>
        <v>0</v>
      </c>
      <c r="CN884" s="70"/>
      <c r="DS884" s="70"/>
    </row>
    <row r="885" spans="1:123" s="74" customFormat="1" ht="15" customHeight="1" x14ac:dyDescent="0.2">
      <c r="A885" s="76"/>
      <c r="B885" s="865"/>
      <c r="C885" s="865"/>
      <c r="D885" s="865"/>
      <c r="E885" s="865"/>
      <c r="F885" s="865"/>
      <c r="G885" s="865"/>
      <c r="H885" s="865"/>
      <c r="I885" s="865"/>
      <c r="J885" s="865"/>
      <c r="K885" s="865"/>
      <c r="L885" s="865"/>
      <c r="M885" s="865"/>
      <c r="N885" s="865"/>
      <c r="O885" s="865"/>
      <c r="P885" s="865"/>
      <c r="Q885" s="865"/>
      <c r="R885" s="865"/>
      <c r="S885" s="865"/>
      <c r="T885" s="865"/>
      <c r="U885" s="865"/>
      <c r="V885" s="865"/>
      <c r="W885" s="865"/>
      <c r="X885" s="865"/>
      <c r="Y885" s="865"/>
      <c r="Z885" s="865"/>
      <c r="AA885" s="865"/>
      <c r="AB885" s="865"/>
      <c r="AC885" s="865"/>
      <c r="AD885" s="865"/>
      <c r="AF885" s="70"/>
      <c r="CN885" s="70"/>
      <c r="DS885" s="70"/>
    </row>
    <row r="886" spans="1:123" s="74" customFormat="1" ht="15" customHeight="1" x14ac:dyDescent="0.2">
      <c r="A886" s="76"/>
      <c r="B886" s="511" t="str">
        <f>IF(OR(AG884=1,AG884=0),"","Error: Seleccionar sólo un código.")</f>
        <v/>
      </c>
      <c r="C886" s="511"/>
      <c r="D886" s="511"/>
      <c r="E886" s="511"/>
      <c r="F886" s="511"/>
      <c r="G886" s="511"/>
      <c r="H886" s="511"/>
      <c r="I886" s="511"/>
      <c r="J886" s="511"/>
      <c r="K886" s="511"/>
      <c r="L886" s="511"/>
      <c r="M886" s="511"/>
      <c r="N886" s="511"/>
      <c r="O886" s="511"/>
      <c r="P886" s="511"/>
      <c r="Q886" s="511"/>
      <c r="R886" s="511"/>
      <c r="S886" s="511"/>
      <c r="T886" s="511"/>
      <c r="U886" s="511"/>
      <c r="V886" s="511"/>
      <c r="W886" s="511"/>
      <c r="X886" s="511"/>
      <c r="Y886" s="511"/>
      <c r="Z886" s="511"/>
      <c r="AA886" s="511"/>
      <c r="AB886" s="511"/>
      <c r="AC886" s="511"/>
      <c r="AD886" s="511"/>
      <c r="AF886" s="70"/>
      <c r="CN886" s="70"/>
      <c r="DS886" s="70"/>
    </row>
    <row r="887" spans="1:123" s="74" customFormat="1" ht="15" customHeight="1" x14ac:dyDescent="0.2">
      <c r="A887" s="76"/>
      <c r="B887" s="866"/>
      <c r="C887" s="866"/>
      <c r="D887" s="866"/>
      <c r="E887" s="866"/>
      <c r="F887" s="866"/>
      <c r="G887" s="866"/>
      <c r="H887" s="866"/>
      <c r="I887" s="866"/>
      <c r="J887" s="866"/>
      <c r="K887" s="866"/>
      <c r="L887" s="866"/>
      <c r="M887" s="866"/>
      <c r="N887" s="866"/>
      <c r="O887" s="866"/>
      <c r="P887" s="866"/>
      <c r="Q887" s="866"/>
      <c r="R887" s="866"/>
      <c r="S887" s="866"/>
      <c r="T887" s="866"/>
      <c r="U887" s="866"/>
      <c r="V887" s="866"/>
      <c r="W887" s="866"/>
      <c r="X887" s="866"/>
      <c r="Y887" s="866"/>
      <c r="Z887" s="866"/>
      <c r="AA887" s="866"/>
      <c r="AB887" s="866"/>
      <c r="AC887" s="866"/>
      <c r="AD887" s="866"/>
      <c r="AF887" s="70"/>
      <c r="CN887" s="70"/>
      <c r="DS887" s="70"/>
    </row>
    <row r="888" spans="1:123" s="74" customFormat="1" ht="36" customHeight="1" x14ac:dyDescent="0.2">
      <c r="A888" s="36" t="s">
        <v>245</v>
      </c>
      <c r="B888" s="636" t="s">
        <v>1099</v>
      </c>
      <c r="C888" s="636"/>
      <c r="D888" s="636"/>
      <c r="E888" s="636"/>
      <c r="F888" s="636"/>
      <c r="G888" s="636"/>
      <c r="H888" s="636"/>
      <c r="I888" s="636"/>
      <c r="J888" s="636"/>
      <c r="K888" s="636"/>
      <c r="L888" s="636"/>
      <c r="M888" s="636"/>
      <c r="N888" s="636"/>
      <c r="O888" s="636"/>
      <c r="P888" s="636"/>
      <c r="Q888" s="636"/>
      <c r="R888" s="636"/>
      <c r="S888" s="636"/>
      <c r="T888" s="636"/>
      <c r="U888" s="636"/>
      <c r="V888" s="636"/>
      <c r="W888" s="636"/>
      <c r="X888" s="636"/>
      <c r="Y888" s="636"/>
      <c r="Z888" s="636"/>
      <c r="AA888" s="636"/>
      <c r="AB888" s="636"/>
      <c r="AC888" s="636"/>
      <c r="AD888" s="636"/>
      <c r="AF888" s="70"/>
      <c r="AG888" s="225" t="s">
        <v>2063</v>
      </c>
      <c r="AH888" s="225" t="s">
        <v>2064</v>
      </c>
      <c r="AI888" s="225" t="s">
        <v>2065</v>
      </c>
      <c r="AJ888" s="225" t="s">
        <v>2066</v>
      </c>
      <c r="AK888" s="256" t="s">
        <v>2067</v>
      </c>
      <c r="AL888" s="225" t="s">
        <v>2068</v>
      </c>
      <c r="AM888" s="225" t="s">
        <v>2071</v>
      </c>
      <c r="AN888" s="256" t="s">
        <v>2070</v>
      </c>
      <c r="AO888" s="256" t="s">
        <v>2069</v>
      </c>
      <c r="CN888" s="70"/>
      <c r="DS888" s="70"/>
    </row>
    <row r="889" spans="1:123" s="74" customFormat="1" ht="24" customHeight="1" x14ac:dyDescent="0.2">
      <c r="A889" s="68"/>
      <c r="B889" s="69"/>
      <c r="C889" s="674" t="s">
        <v>252</v>
      </c>
      <c r="D889" s="674"/>
      <c r="E889" s="674"/>
      <c r="F889" s="674"/>
      <c r="G889" s="674"/>
      <c r="H889" s="674"/>
      <c r="I889" s="674"/>
      <c r="J889" s="674"/>
      <c r="K889" s="674"/>
      <c r="L889" s="674"/>
      <c r="M889" s="674"/>
      <c r="N889" s="674"/>
      <c r="O889" s="674"/>
      <c r="P889" s="674"/>
      <c r="Q889" s="674"/>
      <c r="R889" s="674"/>
      <c r="S889" s="674"/>
      <c r="T889" s="674"/>
      <c r="U889" s="674"/>
      <c r="V889" s="674"/>
      <c r="W889" s="674"/>
      <c r="X889" s="674"/>
      <c r="Y889" s="674"/>
      <c r="Z889" s="674"/>
      <c r="AA889" s="674"/>
      <c r="AB889" s="674"/>
      <c r="AC889" s="674"/>
      <c r="AD889" s="674"/>
      <c r="AF889" s="70"/>
      <c r="AG889" s="186">
        <f>COUNTBLANK(N896:AD901)</f>
        <v>102</v>
      </c>
      <c r="AH889" s="186">
        <v>102</v>
      </c>
      <c r="AI889" s="186">
        <v>96</v>
      </c>
      <c r="AJ889" s="186">
        <f>COUNTBLANK(N896:AD896)</f>
        <v>17</v>
      </c>
      <c r="AK889" s="186">
        <v>17</v>
      </c>
      <c r="AL889" s="186">
        <v>13</v>
      </c>
      <c r="AM889" s="186"/>
      <c r="AN889" s="186">
        <v>7</v>
      </c>
      <c r="AO889" s="186">
        <v>16</v>
      </c>
      <c r="CN889" s="70"/>
      <c r="DS889" s="70"/>
    </row>
    <row r="890" spans="1:123" s="74" customFormat="1" ht="36" customHeight="1" x14ac:dyDescent="0.2">
      <c r="A890" s="76"/>
      <c r="C890" s="674" t="s">
        <v>253</v>
      </c>
      <c r="D890" s="674"/>
      <c r="E890" s="674"/>
      <c r="F890" s="674"/>
      <c r="G890" s="674"/>
      <c r="H890" s="674"/>
      <c r="I890" s="674"/>
      <c r="J890" s="674"/>
      <c r="K890" s="674"/>
      <c r="L890" s="674"/>
      <c r="M890" s="674"/>
      <c r="N890" s="674"/>
      <c r="O890" s="674"/>
      <c r="P890" s="674"/>
      <c r="Q890" s="674"/>
      <c r="R890" s="674"/>
      <c r="S890" s="674"/>
      <c r="T890" s="674"/>
      <c r="U890" s="674"/>
      <c r="V890" s="674"/>
      <c r="W890" s="674"/>
      <c r="X890" s="674"/>
      <c r="Y890" s="674"/>
      <c r="Z890" s="674"/>
      <c r="AA890" s="674"/>
      <c r="AB890" s="674"/>
      <c r="AC890" s="674"/>
      <c r="AD890" s="674"/>
      <c r="AF890" s="70"/>
      <c r="CN890" s="70"/>
      <c r="DS890" s="70"/>
    </row>
    <row r="891" spans="1:123" s="74" customFormat="1" ht="36" customHeight="1" x14ac:dyDescent="0.2">
      <c r="A891" s="76"/>
      <c r="C891" s="674" t="s">
        <v>254</v>
      </c>
      <c r="D891" s="674"/>
      <c r="E891" s="674"/>
      <c r="F891" s="674"/>
      <c r="G891" s="674"/>
      <c r="H891" s="674"/>
      <c r="I891" s="674"/>
      <c r="J891" s="674"/>
      <c r="K891" s="674"/>
      <c r="L891" s="674"/>
      <c r="M891" s="674"/>
      <c r="N891" s="674"/>
      <c r="O891" s="674"/>
      <c r="P891" s="674"/>
      <c r="Q891" s="674"/>
      <c r="R891" s="674"/>
      <c r="S891" s="674"/>
      <c r="T891" s="674"/>
      <c r="U891" s="674"/>
      <c r="V891" s="674"/>
      <c r="W891" s="674"/>
      <c r="X891" s="674"/>
      <c r="Y891" s="674"/>
      <c r="Z891" s="674"/>
      <c r="AA891" s="674"/>
      <c r="AB891" s="674"/>
      <c r="AC891" s="674"/>
      <c r="AD891" s="674"/>
      <c r="AF891" s="70"/>
      <c r="CN891" s="70"/>
      <c r="DS891" s="70"/>
    </row>
    <row r="892" spans="1:123" s="74" customFormat="1" ht="36" customHeight="1" x14ac:dyDescent="0.2">
      <c r="A892" s="76"/>
      <c r="C892" s="674" t="s">
        <v>2000</v>
      </c>
      <c r="D892" s="674"/>
      <c r="E892" s="674"/>
      <c r="F892" s="674"/>
      <c r="G892" s="674"/>
      <c r="H892" s="674"/>
      <c r="I892" s="674"/>
      <c r="J892" s="674"/>
      <c r="K892" s="674"/>
      <c r="L892" s="674"/>
      <c r="M892" s="674"/>
      <c r="N892" s="674"/>
      <c r="O892" s="674"/>
      <c r="P892" s="674"/>
      <c r="Q892" s="674"/>
      <c r="R892" s="674"/>
      <c r="S892" s="674"/>
      <c r="T892" s="674"/>
      <c r="U892" s="674"/>
      <c r="V892" s="674"/>
      <c r="W892" s="674"/>
      <c r="X892" s="674"/>
      <c r="Y892" s="674"/>
      <c r="Z892" s="674"/>
      <c r="AA892" s="674"/>
      <c r="AB892" s="674"/>
      <c r="AC892" s="674"/>
      <c r="AD892" s="674"/>
      <c r="AF892" s="70"/>
      <c r="CN892" s="70"/>
      <c r="DS892" s="70"/>
    </row>
    <row r="893" spans="1:123" s="74" customFormat="1" ht="15" customHeight="1" x14ac:dyDescent="0.2">
      <c r="A893" s="76"/>
      <c r="AF893" s="70"/>
      <c r="CN893" s="70"/>
      <c r="DS893" s="70"/>
    </row>
    <row r="894" spans="1:123" s="74" customFormat="1" ht="81.75" customHeight="1" x14ac:dyDescent="0.2">
      <c r="A894" s="76"/>
      <c r="C894" s="608" t="s">
        <v>255</v>
      </c>
      <c r="D894" s="608"/>
      <c r="E894" s="608"/>
      <c r="F894" s="608"/>
      <c r="G894" s="608"/>
      <c r="H894" s="608"/>
      <c r="I894" s="608"/>
      <c r="J894" s="608"/>
      <c r="K894" s="608"/>
      <c r="L894" s="608"/>
      <c r="M894" s="608"/>
      <c r="N894" s="608" t="s">
        <v>1467</v>
      </c>
      <c r="O894" s="608"/>
      <c r="P894" s="608"/>
      <c r="Q894" s="608" t="s">
        <v>256</v>
      </c>
      <c r="R894" s="608"/>
      <c r="S894" s="608"/>
      <c r="T894" s="608" t="s">
        <v>257</v>
      </c>
      <c r="U894" s="608"/>
      <c r="V894" s="608"/>
      <c r="W894" s="608"/>
      <c r="X894" s="608" t="s">
        <v>258</v>
      </c>
      <c r="Y894" s="608"/>
      <c r="Z894" s="608"/>
      <c r="AA894" s="608"/>
      <c r="AB894" s="608"/>
      <c r="AC894" s="608"/>
      <c r="AD894" s="608"/>
      <c r="AF894" s="70"/>
      <c r="CN894" s="70"/>
      <c r="DS894" s="70"/>
    </row>
    <row r="895" spans="1:123" s="74" customFormat="1" ht="15" customHeight="1" x14ac:dyDescent="0.2">
      <c r="A895" s="76"/>
      <c r="C895" s="608"/>
      <c r="D895" s="608"/>
      <c r="E895" s="608"/>
      <c r="F895" s="608"/>
      <c r="G895" s="608"/>
      <c r="H895" s="608"/>
      <c r="I895" s="608"/>
      <c r="J895" s="608"/>
      <c r="K895" s="608"/>
      <c r="L895" s="608"/>
      <c r="M895" s="608"/>
      <c r="N895" s="608"/>
      <c r="O895" s="608"/>
      <c r="P895" s="608"/>
      <c r="Q895" s="608"/>
      <c r="R895" s="608"/>
      <c r="S895" s="608"/>
      <c r="T895" s="608"/>
      <c r="U895" s="608"/>
      <c r="V895" s="608"/>
      <c r="W895" s="608"/>
      <c r="X895" s="115" t="s">
        <v>28</v>
      </c>
      <c r="Y895" s="115" t="s">
        <v>29</v>
      </c>
      <c r="Z895" s="115" t="s">
        <v>30</v>
      </c>
      <c r="AA895" s="115" t="s">
        <v>31</v>
      </c>
      <c r="AB895" s="115" t="s">
        <v>32</v>
      </c>
      <c r="AC895" s="115" t="s">
        <v>33</v>
      </c>
      <c r="AD895" s="115" t="s">
        <v>36</v>
      </c>
      <c r="AF895" s="70"/>
      <c r="AG895" s="260" t="s">
        <v>2032</v>
      </c>
      <c r="AH895" s="259" t="s">
        <v>2035</v>
      </c>
      <c r="AI895" s="259" t="s">
        <v>2095</v>
      </c>
      <c r="AJ895" s="74">
        <v>6</v>
      </c>
      <c r="AK895" s="74">
        <v>9</v>
      </c>
      <c r="CN895" s="70"/>
      <c r="DS895" s="70"/>
    </row>
    <row r="896" spans="1:123" s="74" customFormat="1" ht="15" customHeight="1" x14ac:dyDescent="0.2">
      <c r="A896" s="76"/>
      <c r="C896" s="88" t="s">
        <v>28</v>
      </c>
      <c r="D896" s="650" t="s">
        <v>259</v>
      </c>
      <c r="E896" s="650"/>
      <c r="F896" s="650"/>
      <c r="G896" s="650"/>
      <c r="H896" s="650"/>
      <c r="I896" s="650"/>
      <c r="J896" s="650"/>
      <c r="K896" s="650"/>
      <c r="L896" s="650"/>
      <c r="M896" s="650"/>
      <c r="N896" s="615"/>
      <c r="O896" s="615"/>
      <c r="P896" s="615"/>
      <c r="Q896" s="615"/>
      <c r="R896" s="615"/>
      <c r="S896" s="615"/>
      <c r="T896" s="615"/>
      <c r="U896" s="615"/>
      <c r="V896" s="615"/>
      <c r="W896" s="615"/>
      <c r="X896" s="194"/>
      <c r="Y896" s="194"/>
      <c r="Z896" s="194"/>
      <c r="AA896" s="194"/>
      <c r="AB896" s="194"/>
      <c r="AC896" s="194"/>
      <c r="AD896" s="194"/>
      <c r="AF896" s="70"/>
      <c r="AG896" s="74">
        <f>COUNTBLANK(N896:AD896)</f>
        <v>17</v>
      </c>
      <c r="AH896" s="74">
        <f>IF($AG$889=$AH$889,0,
IF(OR(N896=2,N896=9),0,
IF(AND(N896=1,Q896&lt;&gt;"",T896&lt;&gt;"",COUNTIF(X896:AD896,"X")&gt;=1),0,1)))</f>
        <v>0</v>
      </c>
      <c r="AI896" s="74">
        <f>IF(OR($AG$889=$AH$889,N896=1,N896=""),0,
IF(AND(OR(N896=2,N896=9),AG896=$AO$889),0,1))</f>
        <v>0</v>
      </c>
      <c r="AJ896" s="74">
        <f>IF(AND(AC896="X",COUNTIF(X896:AD896,"X")&gt;1),1,0)</f>
        <v>0</v>
      </c>
      <c r="AK896" s="74">
        <f>IF(AND(AD896="X",COUNTIF(X896:AD896,"X")&gt;1),1,0)</f>
        <v>0</v>
      </c>
      <c r="CN896" s="70"/>
      <c r="DS896" s="70"/>
    </row>
    <row r="897" spans="1:123" s="74" customFormat="1" ht="24" customHeight="1" x14ac:dyDescent="0.2">
      <c r="A897" s="76"/>
      <c r="C897" s="88" t="s">
        <v>29</v>
      </c>
      <c r="D897" s="650" t="s">
        <v>260</v>
      </c>
      <c r="E897" s="650"/>
      <c r="F897" s="650"/>
      <c r="G897" s="650"/>
      <c r="H897" s="650"/>
      <c r="I897" s="650"/>
      <c r="J897" s="650"/>
      <c r="K897" s="650"/>
      <c r="L897" s="650"/>
      <c r="M897" s="650"/>
      <c r="N897" s="615"/>
      <c r="O897" s="615"/>
      <c r="P897" s="615"/>
      <c r="Q897" s="615"/>
      <c r="R897" s="615"/>
      <c r="S897" s="615"/>
      <c r="T897" s="615"/>
      <c r="U897" s="615"/>
      <c r="V897" s="615"/>
      <c r="W897" s="615"/>
      <c r="X897" s="194"/>
      <c r="Y897" s="194"/>
      <c r="Z897" s="194"/>
      <c r="AA897" s="194"/>
      <c r="AB897" s="194"/>
      <c r="AC897" s="194"/>
      <c r="AD897" s="194"/>
      <c r="AF897" s="70"/>
      <c r="AG897" s="74">
        <f t="shared" ref="AG897:AG901" si="213">COUNTBLANK(N897:AD897)</f>
        <v>17</v>
      </c>
      <c r="AH897" s="74">
        <f t="shared" ref="AH897:AH901" si="214">IF($AG$889=$AH$889,0,
IF(OR(N897=2,N897=9),0,
IF(AND(N897=1,Q897&lt;&gt;"",T897&lt;&gt;"",COUNTIF(X897:AD897,"X")&gt;=1),0,1)))</f>
        <v>0</v>
      </c>
      <c r="AI897" s="74">
        <f t="shared" ref="AI897:AI901" si="215">IF(OR($AG$889=$AH$889,N897=1,N897=""),0,
IF(AND(OR(N897=2,N897=9),AG897=$AO$889),0,1))</f>
        <v>0</v>
      </c>
      <c r="AJ897" s="74">
        <f t="shared" ref="AJ897:AJ901" si="216">IF(AND(AC897="X",COUNTIF(X897:AD897,"X")&gt;1),1,0)</f>
        <v>0</v>
      </c>
      <c r="AK897" s="74">
        <f t="shared" ref="AK897:AK901" si="217">IF(AND(AD897="X",COUNTIF(X897:AD897,"X")&gt;1),1,0)</f>
        <v>0</v>
      </c>
      <c r="CN897" s="70"/>
      <c r="DS897" s="70"/>
    </row>
    <row r="898" spans="1:123" s="74" customFormat="1" ht="24" customHeight="1" x14ac:dyDescent="0.2">
      <c r="A898" s="76"/>
      <c r="C898" s="88" t="s">
        <v>30</v>
      </c>
      <c r="D898" s="650" t="s">
        <v>1554</v>
      </c>
      <c r="E898" s="650"/>
      <c r="F898" s="650"/>
      <c r="G898" s="650"/>
      <c r="H898" s="650"/>
      <c r="I898" s="650"/>
      <c r="J898" s="650"/>
      <c r="K898" s="650"/>
      <c r="L898" s="650"/>
      <c r="M898" s="650"/>
      <c r="N898" s="615"/>
      <c r="O898" s="615"/>
      <c r="P898" s="615"/>
      <c r="Q898" s="615"/>
      <c r="R898" s="615"/>
      <c r="S898" s="615"/>
      <c r="T898" s="615"/>
      <c r="U898" s="615"/>
      <c r="V898" s="615"/>
      <c r="W898" s="615"/>
      <c r="X898" s="194"/>
      <c r="Y898" s="194"/>
      <c r="Z898" s="194"/>
      <c r="AA898" s="194"/>
      <c r="AB898" s="194"/>
      <c r="AC898" s="194"/>
      <c r="AD898" s="194"/>
      <c r="AF898" s="70"/>
      <c r="AG898" s="74">
        <f t="shared" si="213"/>
        <v>17</v>
      </c>
      <c r="AH898" s="74">
        <f t="shared" si="214"/>
        <v>0</v>
      </c>
      <c r="AI898" s="74">
        <f t="shared" si="215"/>
        <v>0</v>
      </c>
      <c r="AJ898" s="74">
        <f t="shared" si="216"/>
        <v>0</v>
      </c>
      <c r="AK898" s="74">
        <f t="shared" si="217"/>
        <v>0</v>
      </c>
      <c r="CN898" s="70"/>
      <c r="DS898" s="70"/>
    </row>
    <row r="899" spans="1:123" s="74" customFormat="1" ht="24" customHeight="1" x14ac:dyDescent="0.2">
      <c r="A899" s="76"/>
      <c r="C899" s="88" t="s">
        <v>31</v>
      </c>
      <c r="D899" s="650" t="s">
        <v>261</v>
      </c>
      <c r="E899" s="650"/>
      <c r="F899" s="650"/>
      <c r="G899" s="650"/>
      <c r="H899" s="650"/>
      <c r="I899" s="650"/>
      <c r="J899" s="650"/>
      <c r="K899" s="650"/>
      <c r="L899" s="650"/>
      <c r="M899" s="650"/>
      <c r="N899" s="615"/>
      <c r="O899" s="615"/>
      <c r="P899" s="615"/>
      <c r="Q899" s="615"/>
      <c r="R899" s="615"/>
      <c r="S899" s="615"/>
      <c r="T899" s="615"/>
      <c r="U899" s="615"/>
      <c r="V899" s="615"/>
      <c r="W899" s="615"/>
      <c r="X899" s="194"/>
      <c r="Y899" s="194"/>
      <c r="Z899" s="194"/>
      <c r="AA899" s="194"/>
      <c r="AB899" s="194"/>
      <c r="AC899" s="194"/>
      <c r="AD899" s="194"/>
      <c r="AF899" s="70"/>
      <c r="AG899" s="74">
        <f t="shared" si="213"/>
        <v>17</v>
      </c>
      <c r="AH899" s="74">
        <f t="shared" si="214"/>
        <v>0</v>
      </c>
      <c r="AI899" s="74">
        <f t="shared" si="215"/>
        <v>0</v>
      </c>
      <c r="AJ899" s="74">
        <f t="shared" si="216"/>
        <v>0</v>
      </c>
      <c r="AK899" s="74">
        <f t="shared" si="217"/>
        <v>0</v>
      </c>
      <c r="CN899" s="70"/>
      <c r="DS899" s="70"/>
    </row>
    <row r="900" spans="1:123" s="74" customFormat="1" ht="24" customHeight="1" x14ac:dyDescent="0.2">
      <c r="A900" s="76"/>
      <c r="C900" s="88" t="s">
        <v>32</v>
      </c>
      <c r="D900" s="650" t="s">
        <v>262</v>
      </c>
      <c r="E900" s="650"/>
      <c r="F900" s="650"/>
      <c r="G900" s="650"/>
      <c r="H900" s="650"/>
      <c r="I900" s="650"/>
      <c r="J900" s="650"/>
      <c r="K900" s="650"/>
      <c r="L900" s="650"/>
      <c r="M900" s="650"/>
      <c r="N900" s="615"/>
      <c r="O900" s="615"/>
      <c r="P900" s="615"/>
      <c r="Q900" s="615"/>
      <c r="R900" s="615"/>
      <c r="S900" s="615"/>
      <c r="T900" s="615"/>
      <c r="U900" s="615"/>
      <c r="V900" s="615"/>
      <c r="W900" s="615"/>
      <c r="X900" s="194"/>
      <c r="Y900" s="194"/>
      <c r="Z900" s="194"/>
      <c r="AA900" s="194"/>
      <c r="AB900" s="194"/>
      <c r="AC900" s="194"/>
      <c r="AD900" s="194"/>
      <c r="AF900" s="70"/>
      <c r="AG900" s="74">
        <f t="shared" si="213"/>
        <v>17</v>
      </c>
      <c r="AH900" s="74">
        <f t="shared" si="214"/>
        <v>0</v>
      </c>
      <c r="AI900" s="74">
        <f t="shared" si="215"/>
        <v>0</v>
      </c>
      <c r="AJ900" s="74">
        <f t="shared" si="216"/>
        <v>0</v>
      </c>
      <c r="AK900" s="74">
        <f t="shared" si="217"/>
        <v>0</v>
      </c>
      <c r="CN900" s="70"/>
      <c r="DS900" s="70"/>
    </row>
    <row r="901" spans="1:123" s="74" customFormat="1" ht="15" customHeight="1" x14ac:dyDescent="0.2">
      <c r="A901" s="76"/>
      <c r="C901" s="127" t="s">
        <v>33</v>
      </c>
      <c r="D901" s="819" t="s">
        <v>284</v>
      </c>
      <c r="E901" s="819"/>
      <c r="F901" s="819"/>
      <c r="G901" s="819"/>
      <c r="H901" s="819"/>
      <c r="I901" s="819"/>
      <c r="J901" s="819"/>
      <c r="K901" s="819"/>
      <c r="L901" s="819"/>
      <c r="M901" s="819"/>
      <c r="N901" s="486"/>
      <c r="O901" s="486"/>
      <c r="P901" s="486"/>
      <c r="Q901" s="486"/>
      <c r="R901" s="486"/>
      <c r="S901" s="486"/>
      <c r="T901" s="486"/>
      <c r="U901" s="486"/>
      <c r="V901" s="486"/>
      <c r="W901" s="486"/>
      <c r="X901" s="195"/>
      <c r="Y901" s="195"/>
      <c r="Z901" s="195"/>
      <c r="AA901" s="195"/>
      <c r="AB901" s="195"/>
      <c r="AC901" s="195"/>
      <c r="AD901" s="195"/>
      <c r="AF901" s="70"/>
      <c r="AG901" s="74">
        <f t="shared" si="213"/>
        <v>17</v>
      </c>
      <c r="AH901" s="74">
        <f t="shared" si="214"/>
        <v>0</v>
      </c>
      <c r="AI901" s="74">
        <f t="shared" si="215"/>
        <v>0</v>
      </c>
      <c r="AJ901" s="74">
        <f t="shared" si="216"/>
        <v>0</v>
      </c>
      <c r="AK901" s="74">
        <f t="shared" si="217"/>
        <v>0</v>
      </c>
      <c r="CN901" s="70"/>
      <c r="DS901" s="70"/>
    </row>
    <row r="902" spans="1:123" s="74" customFormat="1" ht="15" customHeight="1" x14ac:dyDescent="0.2">
      <c r="A902" s="76"/>
      <c r="AF902" s="70"/>
      <c r="AH902" s="74">
        <f t="shared" ref="AH902:AI902" si="218">SUM(AH896:AH901)</f>
        <v>0</v>
      </c>
      <c r="AI902" s="74">
        <f t="shared" si="218"/>
        <v>0</v>
      </c>
      <c r="AK902" s="74">
        <f>SUM(AJ896:AK901)</f>
        <v>0</v>
      </c>
      <c r="CN902" s="70"/>
      <c r="DS902" s="70"/>
    </row>
    <row r="903" spans="1:123" s="74" customFormat="1" ht="24" customHeight="1" x14ac:dyDescent="0.2">
      <c r="A903" s="76"/>
      <c r="C903" s="608" t="s">
        <v>263</v>
      </c>
      <c r="D903" s="608"/>
      <c r="E903" s="608"/>
      <c r="F903" s="608"/>
      <c r="G903" s="608"/>
      <c r="H903" s="608"/>
      <c r="J903" s="643" t="s">
        <v>267</v>
      </c>
      <c r="K903" s="644"/>
      <c r="L903" s="644"/>
      <c r="M903" s="644"/>
      <c r="N903" s="644"/>
      <c r="O903" s="645"/>
      <c r="Q903" s="608" t="s">
        <v>283</v>
      </c>
      <c r="R903" s="608"/>
      <c r="S903" s="608"/>
      <c r="T903" s="608"/>
      <c r="U903" s="608"/>
      <c r="V903" s="608"/>
      <c r="W903" s="608"/>
      <c r="X903" s="608"/>
      <c r="Y903" s="608"/>
      <c r="Z903" s="608"/>
      <c r="AA903" s="608"/>
      <c r="AB903" s="608"/>
      <c r="AC903" s="608"/>
      <c r="AD903" s="608"/>
      <c r="AF903" s="70"/>
      <c r="CN903" s="70"/>
      <c r="DS903" s="70"/>
    </row>
    <row r="904" spans="1:123" s="74" customFormat="1" ht="36" customHeight="1" x14ac:dyDescent="0.2">
      <c r="A904" s="76"/>
      <c r="C904" s="88" t="s">
        <v>28</v>
      </c>
      <c r="D904" s="868" t="s">
        <v>266</v>
      </c>
      <c r="E904" s="868"/>
      <c r="F904" s="868"/>
      <c r="G904" s="868"/>
      <c r="H904" s="868"/>
      <c r="J904" s="88" t="s">
        <v>28</v>
      </c>
      <c r="K904" s="864" t="s">
        <v>268</v>
      </c>
      <c r="L904" s="864"/>
      <c r="M904" s="864"/>
      <c r="N904" s="864"/>
      <c r="O904" s="864"/>
      <c r="Q904" s="88" t="s">
        <v>28</v>
      </c>
      <c r="R904" s="782" t="s">
        <v>277</v>
      </c>
      <c r="S904" s="782"/>
      <c r="T904" s="782"/>
      <c r="U904" s="782"/>
      <c r="V904" s="782"/>
      <c r="W904" s="782"/>
      <c r="X904" s="782"/>
      <c r="Y904" s="782"/>
      <c r="Z904" s="782"/>
      <c r="AA904" s="782"/>
      <c r="AB904" s="782"/>
      <c r="AC904" s="782"/>
      <c r="AD904" s="782"/>
      <c r="AF904" s="70"/>
      <c r="AG904" s="104" t="s">
        <v>2112</v>
      </c>
      <c r="AH904" s="74">
        <f>IF(N901=1,1,0)</f>
        <v>0</v>
      </c>
      <c r="CN904" s="70"/>
      <c r="DS904" s="70"/>
    </row>
    <row r="905" spans="1:123" s="74" customFormat="1" ht="24" customHeight="1" x14ac:dyDescent="0.2">
      <c r="A905" s="76"/>
      <c r="C905" s="88" t="s">
        <v>29</v>
      </c>
      <c r="D905" s="868" t="s">
        <v>264</v>
      </c>
      <c r="E905" s="868"/>
      <c r="F905" s="868"/>
      <c r="G905" s="868"/>
      <c r="H905" s="868"/>
      <c r="J905" s="88" t="s">
        <v>29</v>
      </c>
      <c r="K905" s="864" t="s">
        <v>269</v>
      </c>
      <c r="L905" s="864"/>
      <c r="M905" s="864"/>
      <c r="N905" s="864"/>
      <c r="O905" s="864"/>
      <c r="Q905" s="88" t="s">
        <v>29</v>
      </c>
      <c r="R905" s="782" t="s">
        <v>278</v>
      </c>
      <c r="S905" s="782"/>
      <c r="T905" s="782"/>
      <c r="U905" s="782"/>
      <c r="V905" s="782"/>
      <c r="W905" s="782"/>
      <c r="X905" s="782"/>
      <c r="Y905" s="782"/>
      <c r="Z905" s="782"/>
      <c r="AA905" s="782"/>
      <c r="AB905" s="782"/>
      <c r="AC905" s="782"/>
      <c r="AD905" s="782"/>
      <c r="AF905" s="70"/>
      <c r="CN905" s="70"/>
      <c r="DS905" s="70"/>
    </row>
    <row r="906" spans="1:123" s="74" customFormat="1" ht="15" customHeight="1" x14ac:dyDescent="0.2">
      <c r="A906" s="76"/>
      <c r="C906" s="88" t="s">
        <v>30</v>
      </c>
      <c r="D906" s="868" t="s">
        <v>265</v>
      </c>
      <c r="E906" s="868"/>
      <c r="F906" s="868"/>
      <c r="G906" s="868"/>
      <c r="H906" s="868"/>
      <c r="J906" s="88" t="s">
        <v>30</v>
      </c>
      <c r="K906" s="864" t="s">
        <v>270</v>
      </c>
      <c r="L906" s="864"/>
      <c r="M906" s="864"/>
      <c r="N906" s="864"/>
      <c r="O906" s="864"/>
      <c r="Q906" s="88" t="s">
        <v>30</v>
      </c>
      <c r="R906" s="782" t="s">
        <v>279</v>
      </c>
      <c r="S906" s="782"/>
      <c r="T906" s="782"/>
      <c r="U906" s="782"/>
      <c r="V906" s="782"/>
      <c r="W906" s="782"/>
      <c r="X906" s="782"/>
      <c r="Y906" s="782"/>
      <c r="Z906" s="782"/>
      <c r="AA906" s="782"/>
      <c r="AB906" s="782"/>
      <c r="AC906" s="782"/>
      <c r="AD906" s="782"/>
      <c r="AF906" s="70"/>
      <c r="CN906" s="70"/>
      <c r="DS906" s="70"/>
    </row>
    <row r="907" spans="1:123" s="74" customFormat="1" ht="24" customHeight="1" x14ac:dyDescent="0.2">
      <c r="A907" s="76"/>
      <c r="C907" s="88" t="s">
        <v>31</v>
      </c>
      <c r="D907" s="868" t="s">
        <v>72</v>
      </c>
      <c r="E907" s="868"/>
      <c r="F907" s="868"/>
      <c r="G907" s="868"/>
      <c r="H907" s="868"/>
      <c r="J907" s="88" t="s">
        <v>31</v>
      </c>
      <c r="K907" s="864" t="s">
        <v>271</v>
      </c>
      <c r="L907" s="864"/>
      <c r="M907" s="864"/>
      <c r="N907" s="864"/>
      <c r="O907" s="864"/>
      <c r="Q907" s="88" t="s">
        <v>31</v>
      </c>
      <c r="R907" s="782" t="s">
        <v>280</v>
      </c>
      <c r="S907" s="782"/>
      <c r="T907" s="782"/>
      <c r="U907" s="782"/>
      <c r="V907" s="782"/>
      <c r="W907" s="782"/>
      <c r="X907" s="782"/>
      <c r="Y907" s="782"/>
      <c r="Z907" s="782"/>
      <c r="AA907" s="782"/>
      <c r="AB907" s="782"/>
      <c r="AC907" s="782"/>
      <c r="AD907" s="782"/>
      <c r="AF907" s="70"/>
      <c r="CN907" s="70"/>
      <c r="DS907" s="70"/>
    </row>
    <row r="908" spans="1:123" s="74" customFormat="1" ht="15" customHeight="1" x14ac:dyDescent="0.2">
      <c r="A908" s="76"/>
      <c r="J908" s="88" t="s">
        <v>32</v>
      </c>
      <c r="K908" s="864" t="s">
        <v>272</v>
      </c>
      <c r="L908" s="864"/>
      <c r="M908" s="864"/>
      <c r="N908" s="864"/>
      <c r="O908" s="864"/>
      <c r="Q908" s="88" t="s">
        <v>32</v>
      </c>
      <c r="R908" s="782" t="s">
        <v>281</v>
      </c>
      <c r="S908" s="782"/>
      <c r="T908" s="782"/>
      <c r="U908" s="782"/>
      <c r="V908" s="782"/>
      <c r="W908" s="782"/>
      <c r="X908" s="782"/>
      <c r="Y908" s="782"/>
      <c r="Z908" s="782"/>
      <c r="AA908" s="782"/>
      <c r="AB908" s="782"/>
      <c r="AC908" s="782"/>
      <c r="AD908" s="782"/>
      <c r="AF908" s="70"/>
      <c r="CN908" s="70"/>
      <c r="DS908" s="70"/>
    </row>
    <row r="909" spans="1:123" s="74" customFormat="1" ht="15" customHeight="1" x14ac:dyDescent="0.2">
      <c r="A909" s="76"/>
      <c r="J909" s="88" t="s">
        <v>33</v>
      </c>
      <c r="K909" s="864" t="s">
        <v>273</v>
      </c>
      <c r="L909" s="864"/>
      <c r="M909" s="864"/>
      <c r="N909" s="864"/>
      <c r="O909" s="864"/>
      <c r="Q909" s="88" t="s">
        <v>33</v>
      </c>
      <c r="R909" s="782" t="s">
        <v>282</v>
      </c>
      <c r="S909" s="782"/>
      <c r="T909" s="782"/>
      <c r="U909" s="782"/>
      <c r="V909" s="782"/>
      <c r="W909" s="782"/>
      <c r="X909" s="782"/>
      <c r="Y909" s="782"/>
      <c r="Z909" s="782"/>
      <c r="AA909" s="782"/>
      <c r="AB909" s="782"/>
      <c r="AC909" s="782"/>
      <c r="AD909" s="782"/>
      <c r="AF909" s="70"/>
      <c r="CN909" s="70"/>
      <c r="DS909" s="70"/>
    </row>
    <row r="910" spans="1:123" s="74" customFormat="1" ht="15" customHeight="1" x14ac:dyDescent="0.2">
      <c r="A910" s="76"/>
      <c r="J910" s="88" t="s">
        <v>34</v>
      </c>
      <c r="K910" s="864" t="s">
        <v>274</v>
      </c>
      <c r="L910" s="864"/>
      <c r="M910" s="864"/>
      <c r="N910" s="864"/>
      <c r="O910" s="864"/>
      <c r="Q910" s="88" t="s">
        <v>36</v>
      </c>
      <c r="R910" s="782" t="s">
        <v>66</v>
      </c>
      <c r="S910" s="782"/>
      <c r="T910" s="782"/>
      <c r="U910" s="782"/>
      <c r="V910" s="782"/>
      <c r="W910" s="782"/>
      <c r="X910" s="782"/>
      <c r="Y910" s="782"/>
      <c r="Z910" s="782"/>
      <c r="AA910" s="782"/>
      <c r="AB910" s="782"/>
      <c r="AC910" s="782"/>
      <c r="AD910" s="782"/>
      <c r="AF910" s="70"/>
      <c r="CN910" s="70"/>
      <c r="DS910" s="70"/>
    </row>
    <row r="911" spans="1:123" s="74" customFormat="1" ht="15" customHeight="1" x14ac:dyDescent="0.2">
      <c r="A911" s="76"/>
      <c r="J911" s="88" t="s">
        <v>35</v>
      </c>
      <c r="K911" s="695" t="s">
        <v>275</v>
      </c>
      <c r="L911" s="695"/>
      <c r="M911" s="695"/>
      <c r="N911" s="695"/>
      <c r="O911" s="695"/>
      <c r="AF911" s="70"/>
      <c r="CN911" s="70"/>
      <c r="DS911" s="70"/>
    </row>
    <row r="912" spans="1:123" s="74" customFormat="1" ht="24" customHeight="1" x14ac:dyDescent="0.2">
      <c r="A912" s="76"/>
      <c r="J912" s="88" t="s">
        <v>36</v>
      </c>
      <c r="K912" s="695" t="s">
        <v>276</v>
      </c>
      <c r="L912" s="695"/>
      <c r="M912" s="695"/>
      <c r="N912" s="695"/>
      <c r="O912" s="695"/>
      <c r="AF912" s="70"/>
      <c r="CN912" s="70"/>
      <c r="DS912" s="70"/>
    </row>
    <row r="913" spans="1:123" s="74" customFormat="1" ht="15" customHeight="1" x14ac:dyDescent="0.2">
      <c r="A913" s="76"/>
      <c r="J913" s="88" t="s">
        <v>37</v>
      </c>
      <c r="K913" s="695" t="s">
        <v>72</v>
      </c>
      <c r="L913" s="695"/>
      <c r="M913" s="695"/>
      <c r="N913" s="695"/>
      <c r="O913" s="695"/>
      <c r="AF913" s="70"/>
      <c r="CN913" s="70"/>
      <c r="DS913" s="70"/>
    </row>
    <row r="914" spans="1:123" s="74" customFormat="1" ht="15" customHeight="1" x14ac:dyDescent="0.2">
      <c r="A914" s="76"/>
      <c r="J914" s="88" t="s">
        <v>65</v>
      </c>
      <c r="K914" s="695" t="s">
        <v>66</v>
      </c>
      <c r="L914" s="695"/>
      <c r="M914" s="695"/>
      <c r="N914" s="695"/>
      <c r="O914" s="695"/>
      <c r="AF914" s="70"/>
      <c r="CN914" s="70"/>
      <c r="DS914" s="70"/>
    </row>
    <row r="915" spans="1:123" s="74" customFormat="1" ht="15" customHeight="1" x14ac:dyDescent="0.2">
      <c r="A915" s="76"/>
      <c r="B915" s="540" t="str">
        <f>IF(AH902=0,"","Error: Debe completar toda la información requerida.")</f>
        <v/>
      </c>
      <c r="C915" s="540"/>
      <c r="D915" s="540"/>
      <c r="E915" s="540"/>
      <c r="F915" s="540"/>
      <c r="G915" s="540"/>
      <c r="H915" s="540"/>
      <c r="I915" s="540"/>
      <c r="J915" s="540"/>
      <c r="K915" s="540"/>
      <c r="L915" s="540"/>
      <c r="M915" s="540"/>
      <c r="N915" s="540"/>
      <c r="O915" s="540"/>
      <c r="P915" s="540"/>
      <c r="Q915" s="540"/>
      <c r="R915" s="540"/>
      <c r="S915" s="540"/>
      <c r="T915" s="540"/>
      <c r="U915" s="540"/>
      <c r="V915" s="540"/>
      <c r="W915" s="540"/>
      <c r="X915" s="540"/>
      <c r="Y915" s="540"/>
      <c r="Z915" s="540"/>
      <c r="AA915" s="540"/>
      <c r="AB915" s="540"/>
      <c r="AC915" s="540"/>
      <c r="AD915" s="540"/>
      <c r="AF915" s="70"/>
      <c r="CN915" s="70"/>
      <c r="DS915" s="70"/>
    </row>
    <row r="916" spans="1:123" s="74" customFormat="1" ht="45" customHeight="1" x14ac:dyDescent="0.2">
      <c r="A916" s="76"/>
      <c r="C916" s="706" t="s">
        <v>284</v>
      </c>
      <c r="D916" s="706"/>
      <c r="E916" s="706"/>
      <c r="F916" s="706"/>
      <c r="G916" s="867"/>
      <c r="H916" s="867"/>
      <c r="I916" s="867"/>
      <c r="J916" s="867"/>
      <c r="K916" s="867"/>
      <c r="L916" s="867"/>
      <c r="M916" s="867"/>
      <c r="N916" s="867"/>
      <c r="O916" s="867"/>
      <c r="P916" s="867"/>
      <c r="Q916" s="867"/>
      <c r="R916" s="867"/>
      <c r="S916" s="867"/>
      <c r="T916" s="867"/>
      <c r="U916" s="867"/>
      <c r="V916" s="867"/>
      <c r="W916" s="867"/>
      <c r="X916" s="867"/>
      <c r="Y916" s="867"/>
      <c r="Z916" s="867"/>
      <c r="AA916" s="867"/>
      <c r="AB916" s="867"/>
      <c r="AC916" s="867"/>
      <c r="AD916" s="867"/>
      <c r="AF916" s="70"/>
      <c r="CN916" s="70"/>
      <c r="DS916" s="70"/>
    </row>
    <row r="917" spans="1:123" s="74" customFormat="1" ht="15" customHeight="1" x14ac:dyDescent="0.2">
      <c r="A917" s="76"/>
      <c r="B917" s="511" t="str">
        <f>IF(AH904=0,"","Error. Debe especificar el otro tipo de registro de información.")</f>
        <v/>
      </c>
      <c r="C917" s="511"/>
      <c r="D917" s="511"/>
      <c r="E917" s="511"/>
      <c r="F917" s="511"/>
      <c r="G917" s="511"/>
      <c r="H917" s="511"/>
      <c r="I917" s="511"/>
      <c r="J917" s="511"/>
      <c r="K917" s="511"/>
      <c r="L917" s="511"/>
      <c r="M917" s="511"/>
      <c r="N917" s="511"/>
      <c r="O917" s="511"/>
      <c r="P917" s="511"/>
      <c r="Q917" s="511"/>
      <c r="R917" s="511"/>
      <c r="S917" s="511"/>
      <c r="T917" s="511"/>
      <c r="U917" s="511"/>
      <c r="V917" s="511"/>
      <c r="W917" s="511"/>
      <c r="X917" s="511"/>
      <c r="Y917" s="511"/>
      <c r="Z917" s="511"/>
      <c r="AA917" s="511"/>
      <c r="AB917" s="511"/>
      <c r="AC917" s="511"/>
      <c r="AD917" s="511"/>
      <c r="AF917" s="70"/>
      <c r="CN917" s="70"/>
      <c r="DS917" s="70"/>
    </row>
    <row r="918" spans="1:123" s="74" customFormat="1" ht="15" customHeight="1" x14ac:dyDescent="0.2">
      <c r="A918" s="76"/>
      <c r="B918" s="511" t="str">
        <f>IF(AI902=0,"","Error. Verificar la consistencia de las respuestas con código 2 o 9.")</f>
        <v/>
      </c>
      <c r="C918" s="511"/>
      <c r="D918" s="511"/>
      <c r="E918" s="511"/>
      <c r="F918" s="511"/>
      <c r="G918" s="511"/>
      <c r="H918" s="511"/>
      <c r="I918" s="511"/>
      <c r="J918" s="511"/>
      <c r="K918" s="511"/>
      <c r="L918" s="511"/>
      <c r="M918" s="511"/>
      <c r="N918" s="511"/>
      <c r="O918" s="511"/>
      <c r="P918" s="511"/>
      <c r="Q918" s="511"/>
      <c r="R918" s="511"/>
      <c r="S918" s="511"/>
      <c r="T918" s="511"/>
      <c r="U918" s="511"/>
      <c r="V918" s="511"/>
      <c r="W918" s="511"/>
      <c r="X918" s="511"/>
      <c r="Y918" s="511"/>
      <c r="Z918" s="511"/>
      <c r="AA918" s="511"/>
      <c r="AB918" s="511"/>
      <c r="AC918" s="511"/>
      <c r="AD918" s="511"/>
      <c r="AF918" s="70"/>
      <c r="CN918" s="70"/>
      <c r="DS918" s="70"/>
    </row>
    <row r="919" spans="1:123" s="74" customFormat="1" ht="27.75" customHeight="1" thickBot="1" x14ac:dyDescent="0.25">
      <c r="A919" s="76"/>
      <c r="B919" s="862" t="str">
        <f>IF(AK902=0,"","Error: Si selecciona los códigos 6 o 9 no debe seleccionar ningún otro código en la columna Autoridades con las que se compartió la información.")</f>
        <v/>
      </c>
      <c r="C919" s="862"/>
      <c r="D919" s="862"/>
      <c r="E919" s="862"/>
      <c r="F919" s="862"/>
      <c r="G919" s="862"/>
      <c r="H919" s="862"/>
      <c r="I919" s="862"/>
      <c r="J919" s="862"/>
      <c r="K919" s="862"/>
      <c r="L919" s="862"/>
      <c r="M919" s="862"/>
      <c r="N919" s="862"/>
      <c r="O919" s="862"/>
      <c r="P919" s="862"/>
      <c r="Q919" s="862"/>
      <c r="R919" s="862"/>
      <c r="S919" s="862"/>
      <c r="T919" s="862"/>
      <c r="U919" s="862"/>
      <c r="V919" s="862"/>
      <c r="W919" s="862"/>
      <c r="X919" s="862"/>
      <c r="Y919" s="862"/>
      <c r="Z919" s="862"/>
      <c r="AA919" s="862"/>
      <c r="AB919" s="862"/>
      <c r="AC919" s="862"/>
      <c r="AD919" s="862"/>
      <c r="AF919" s="70"/>
      <c r="CN919" s="70"/>
      <c r="DS919" s="70"/>
    </row>
    <row r="920" spans="1:123" s="74" customFormat="1" ht="15" customHeight="1" thickBot="1" x14ac:dyDescent="0.25">
      <c r="A920" s="76"/>
      <c r="B920" s="700" t="s">
        <v>2001</v>
      </c>
      <c r="C920" s="701"/>
      <c r="D920" s="701"/>
      <c r="E920" s="701"/>
      <c r="F920" s="701"/>
      <c r="G920" s="701"/>
      <c r="H920" s="701"/>
      <c r="I920" s="701"/>
      <c r="J920" s="701"/>
      <c r="K920" s="701"/>
      <c r="L920" s="701"/>
      <c r="M920" s="701"/>
      <c r="N920" s="701"/>
      <c r="O920" s="701"/>
      <c r="P920" s="701"/>
      <c r="Q920" s="701"/>
      <c r="R920" s="701"/>
      <c r="S920" s="701"/>
      <c r="T920" s="701"/>
      <c r="U920" s="701"/>
      <c r="V920" s="701"/>
      <c r="W920" s="701"/>
      <c r="X920" s="701"/>
      <c r="Y920" s="701"/>
      <c r="Z920" s="701"/>
      <c r="AA920" s="701"/>
      <c r="AB920" s="701"/>
      <c r="AC920" s="701"/>
      <c r="AD920" s="702"/>
      <c r="AF920" s="70"/>
      <c r="CN920" s="70"/>
      <c r="DS920" s="70"/>
    </row>
    <row r="921" spans="1:123" s="74" customFormat="1" ht="15" customHeight="1" x14ac:dyDescent="0.2">
      <c r="A921" s="76"/>
      <c r="B921" s="772" t="s">
        <v>2019</v>
      </c>
      <c r="C921" s="773"/>
      <c r="D921" s="773"/>
      <c r="E921" s="773"/>
      <c r="F921" s="773"/>
      <c r="G921" s="773"/>
      <c r="H921" s="773"/>
      <c r="I921" s="773"/>
      <c r="J921" s="773"/>
      <c r="K921" s="773"/>
      <c r="L921" s="773"/>
      <c r="M921" s="773"/>
      <c r="N921" s="773"/>
      <c r="O921" s="773"/>
      <c r="P921" s="773"/>
      <c r="Q921" s="773"/>
      <c r="R921" s="773"/>
      <c r="S921" s="773"/>
      <c r="T921" s="773"/>
      <c r="U921" s="773"/>
      <c r="V921" s="773"/>
      <c r="W921" s="773"/>
      <c r="X921" s="773"/>
      <c r="Y921" s="773"/>
      <c r="Z921" s="773"/>
      <c r="AA921" s="773"/>
      <c r="AB921" s="773"/>
      <c r="AC921" s="773"/>
      <c r="AD921" s="774"/>
      <c r="AF921" s="70"/>
      <c r="CN921" s="70"/>
      <c r="DS921" s="70"/>
    </row>
    <row r="922" spans="1:123" s="74" customFormat="1" ht="48" customHeight="1" x14ac:dyDescent="0.2">
      <c r="A922" s="76"/>
      <c r="B922" s="128"/>
      <c r="C922" s="1097" t="s">
        <v>2023</v>
      </c>
      <c r="D922" s="1097"/>
      <c r="E922" s="1097"/>
      <c r="F922" s="1097"/>
      <c r="G922" s="1097"/>
      <c r="H922" s="1097"/>
      <c r="I922" s="1097"/>
      <c r="J922" s="1097"/>
      <c r="K922" s="1097"/>
      <c r="L922" s="1097"/>
      <c r="M922" s="1097"/>
      <c r="N922" s="1097"/>
      <c r="O922" s="1097"/>
      <c r="P922" s="1097"/>
      <c r="Q922" s="1097"/>
      <c r="R922" s="1097"/>
      <c r="S922" s="1097"/>
      <c r="T922" s="1097"/>
      <c r="U922" s="1097"/>
      <c r="V922" s="1097"/>
      <c r="W922" s="1097"/>
      <c r="X922" s="1097"/>
      <c r="Y922" s="1097"/>
      <c r="Z922" s="1097"/>
      <c r="AA922" s="1097"/>
      <c r="AB922" s="1097"/>
      <c r="AC922" s="1097"/>
      <c r="AD922" s="1098"/>
      <c r="AF922" s="70"/>
      <c r="CN922" s="70"/>
      <c r="DS922" s="70"/>
    </row>
    <row r="923" spans="1:123" s="130" customFormat="1" ht="15" customHeight="1" thickBot="1" x14ac:dyDescent="0.25">
      <c r="A923" s="129"/>
      <c r="B923" s="15"/>
      <c r="C923" s="15"/>
      <c r="D923" s="15"/>
      <c r="E923" s="15"/>
      <c r="F923" s="15"/>
      <c r="G923" s="15"/>
      <c r="H923" s="15"/>
      <c r="I923" s="15"/>
      <c r="J923" s="15"/>
      <c r="K923" s="15"/>
      <c r="L923" s="15"/>
      <c r="M923" s="15"/>
      <c r="N923" s="15"/>
      <c r="O923" s="15"/>
      <c r="P923" s="15"/>
      <c r="Q923" s="15"/>
      <c r="R923" s="15"/>
      <c r="S923" s="15"/>
      <c r="T923" s="15"/>
      <c r="U923" s="15"/>
      <c r="V923" s="15"/>
      <c r="W923" s="15"/>
      <c r="X923" s="15"/>
      <c r="Y923" s="15"/>
      <c r="Z923" s="15"/>
      <c r="AA923" s="15"/>
      <c r="AB923" s="15"/>
      <c r="AC923" s="15"/>
      <c r="AD923" s="15"/>
      <c r="AF923" s="93"/>
      <c r="CN923" s="93"/>
      <c r="DS923" s="93"/>
    </row>
    <row r="924" spans="1:123" s="74" customFormat="1" ht="15" customHeight="1" thickBot="1" x14ac:dyDescent="0.25">
      <c r="A924" s="76"/>
      <c r="B924" s="792" t="s">
        <v>1135</v>
      </c>
      <c r="C924" s="793"/>
      <c r="D924" s="793"/>
      <c r="E924" s="793"/>
      <c r="F924" s="793"/>
      <c r="G924" s="793"/>
      <c r="H924" s="793"/>
      <c r="I924" s="793"/>
      <c r="J924" s="793"/>
      <c r="K924" s="793"/>
      <c r="L924" s="793"/>
      <c r="M924" s="793"/>
      <c r="N924" s="793"/>
      <c r="O924" s="793"/>
      <c r="P924" s="793"/>
      <c r="Q924" s="793"/>
      <c r="R924" s="793"/>
      <c r="S924" s="793"/>
      <c r="T924" s="793"/>
      <c r="U924" s="793"/>
      <c r="V924" s="793"/>
      <c r="W924" s="793"/>
      <c r="X924" s="793"/>
      <c r="Y924" s="793"/>
      <c r="Z924" s="793"/>
      <c r="AA924" s="793"/>
      <c r="AB924" s="793"/>
      <c r="AC924" s="793"/>
      <c r="AD924" s="794"/>
      <c r="AF924" s="70"/>
      <c r="CN924" s="70"/>
      <c r="DS924" s="70"/>
    </row>
    <row r="925" spans="1:123" s="74" customFormat="1" ht="15" customHeight="1" x14ac:dyDescent="0.2">
      <c r="A925" s="76"/>
      <c r="AF925" s="70"/>
      <c r="CN925" s="70"/>
      <c r="DS925" s="70"/>
    </row>
    <row r="926" spans="1:123" s="74" customFormat="1" ht="24" customHeight="1" x14ac:dyDescent="0.2">
      <c r="A926" s="36" t="s">
        <v>246</v>
      </c>
      <c r="B926" s="636" t="s">
        <v>1470</v>
      </c>
      <c r="C926" s="636"/>
      <c r="D926" s="636"/>
      <c r="E926" s="636"/>
      <c r="F926" s="636"/>
      <c r="G926" s="636"/>
      <c r="H926" s="636"/>
      <c r="I926" s="636"/>
      <c r="J926" s="636"/>
      <c r="K926" s="636"/>
      <c r="L926" s="636"/>
      <c r="M926" s="636"/>
      <c r="N926" s="636"/>
      <c r="O926" s="636"/>
      <c r="P926" s="636"/>
      <c r="Q926" s="636"/>
      <c r="R926" s="636"/>
      <c r="S926" s="636"/>
      <c r="T926" s="636"/>
      <c r="U926" s="636"/>
      <c r="V926" s="636"/>
      <c r="W926" s="636"/>
      <c r="X926" s="636"/>
      <c r="Y926" s="636"/>
      <c r="Z926" s="636"/>
      <c r="AA926" s="636"/>
      <c r="AB926" s="636"/>
      <c r="AC926" s="636"/>
      <c r="AD926" s="636"/>
      <c r="AF926" s="70"/>
      <c r="AG926" s="74" t="s">
        <v>2032</v>
      </c>
      <c r="AH926" s="74" t="s">
        <v>2072</v>
      </c>
      <c r="AI926" s="74" t="s">
        <v>2073</v>
      </c>
      <c r="AJ926" s="74" t="s">
        <v>2045</v>
      </c>
      <c r="AK926" s="74" t="s">
        <v>2074</v>
      </c>
      <c r="AL926" s="74" t="s">
        <v>2075</v>
      </c>
      <c r="CN926" s="70"/>
      <c r="DS926" s="70"/>
    </row>
    <row r="927" spans="1:123" s="74" customFormat="1" ht="15" customHeight="1" x14ac:dyDescent="0.2">
      <c r="A927" s="68"/>
      <c r="B927" s="69"/>
      <c r="C927" s="674" t="s">
        <v>1109</v>
      </c>
      <c r="D927" s="674"/>
      <c r="E927" s="674"/>
      <c r="F927" s="674"/>
      <c r="G927" s="674"/>
      <c r="H927" s="674"/>
      <c r="I927" s="674"/>
      <c r="J927" s="674"/>
      <c r="K927" s="674"/>
      <c r="L927" s="674"/>
      <c r="M927" s="674"/>
      <c r="N927" s="674"/>
      <c r="O927" s="674"/>
      <c r="P927" s="674"/>
      <c r="Q927" s="674"/>
      <c r="R927" s="674"/>
      <c r="S927" s="674"/>
      <c r="T927" s="674"/>
      <c r="U927" s="674"/>
      <c r="V927" s="674"/>
      <c r="W927" s="674"/>
      <c r="X927" s="674"/>
      <c r="Y927" s="674"/>
      <c r="Z927" s="674"/>
      <c r="AA927" s="674"/>
      <c r="AB927" s="674"/>
      <c r="AC927" s="674"/>
      <c r="AD927" s="674"/>
      <c r="AF927" s="70"/>
      <c r="AG927" s="74">
        <f>COUNTBLANK(L932:AD956)</f>
        <v>475</v>
      </c>
      <c r="AH927" s="74">
        <v>475</v>
      </c>
      <c r="AI927" s="74">
        <v>175</v>
      </c>
      <c r="AJ927" s="74">
        <f>COUNTBLANK(L932:AD932)</f>
        <v>19</v>
      </c>
      <c r="AK927" s="74">
        <v>19</v>
      </c>
      <c r="AL927" s="74">
        <v>7</v>
      </c>
      <c r="CN927" s="70"/>
      <c r="DS927" s="70"/>
    </row>
    <row r="928" spans="1:123" s="74" customFormat="1" ht="15" customHeight="1" x14ac:dyDescent="0.2">
      <c r="A928" s="76"/>
      <c r="AF928" s="70"/>
      <c r="CN928" s="70"/>
      <c r="DS928" s="70"/>
    </row>
    <row r="929" spans="1:123" s="74" customFormat="1" ht="15" customHeight="1" x14ac:dyDescent="0.2">
      <c r="A929" s="76"/>
      <c r="C929" s="608" t="s">
        <v>220</v>
      </c>
      <c r="D929" s="608"/>
      <c r="E929" s="608"/>
      <c r="F929" s="608"/>
      <c r="G929" s="608"/>
      <c r="H929" s="608"/>
      <c r="I929" s="608"/>
      <c r="J929" s="608"/>
      <c r="K929" s="608"/>
      <c r="L929" s="608" t="s">
        <v>1469</v>
      </c>
      <c r="M929" s="608"/>
      <c r="N929" s="608"/>
      <c r="O929" s="608"/>
      <c r="P929" s="608"/>
      <c r="Q929" s="608"/>
      <c r="R929" s="608"/>
      <c r="S929" s="608"/>
      <c r="T929" s="608"/>
      <c r="U929" s="608"/>
      <c r="V929" s="608"/>
      <c r="W929" s="608"/>
      <c r="X929" s="608"/>
      <c r="Y929" s="608"/>
      <c r="Z929" s="608"/>
      <c r="AA929" s="608"/>
      <c r="AB929" s="608"/>
      <c r="AC929" s="608"/>
      <c r="AD929" s="608"/>
      <c r="AF929" s="70"/>
      <c r="CN929" s="70"/>
      <c r="DS929" s="70"/>
    </row>
    <row r="930" spans="1:123" s="74" customFormat="1" ht="15" customHeight="1" x14ac:dyDescent="0.2">
      <c r="A930" s="76"/>
      <c r="C930" s="608"/>
      <c r="D930" s="608"/>
      <c r="E930" s="608"/>
      <c r="F930" s="608"/>
      <c r="G930" s="608"/>
      <c r="H930" s="608"/>
      <c r="I930" s="608"/>
      <c r="J930" s="608"/>
      <c r="K930" s="608"/>
      <c r="L930" s="854" t="s">
        <v>126</v>
      </c>
      <c r="M930" s="854"/>
      <c r="N930" s="854"/>
      <c r="O930" s="869" t="s">
        <v>127</v>
      </c>
      <c r="P930" s="869"/>
      <c r="Q930" s="869"/>
      <c r="R930" s="869"/>
      <c r="S930" s="869"/>
      <c r="T930" s="869"/>
      <c r="U930" s="869"/>
      <c r="V930" s="869"/>
      <c r="W930" s="826" t="s">
        <v>128</v>
      </c>
      <c r="X930" s="827"/>
      <c r="Y930" s="827"/>
      <c r="Z930" s="827"/>
      <c r="AA930" s="827"/>
      <c r="AB930" s="828"/>
      <c r="AC930" s="854" t="s">
        <v>129</v>
      </c>
      <c r="AD930" s="854"/>
      <c r="AF930" s="70"/>
      <c r="CN930" s="70"/>
      <c r="DS930" s="70"/>
    </row>
    <row r="931" spans="1:123" s="74" customFormat="1" ht="72" customHeight="1" x14ac:dyDescent="0.2">
      <c r="A931" s="76"/>
      <c r="C931" s="608"/>
      <c r="D931" s="608"/>
      <c r="E931" s="608"/>
      <c r="F931" s="608"/>
      <c r="G931" s="608"/>
      <c r="H931" s="608"/>
      <c r="I931" s="608"/>
      <c r="J931" s="608"/>
      <c r="K931" s="608"/>
      <c r="L931" s="854"/>
      <c r="M931" s="854"/>
      <c r="N931" s="854"/>
      <c r="O931" s="102" t="s">
        <v>130</v>
      </c>
      <c r="P931" s="102" t="s">
        <v>131</v>
      </c>
      <c r="Q931" s="102" t="s">
        <v>132</v>
      </c>
      <c r="R931" s="102" t="s">
        <v>133</v>
      </c>
      <c r="S931" s="102" t="s">
        <v>134</v>
      </c>
      <c r="T931" s="102" t="s">
        <v>135</v>
      </c>
      <c r="U931" s="854" t="s">
        <v>136</v>
      </c>
      <c r="V931" s="854"/>
      <c r="W931" s="854" t="s">
        <v>137</v>
      </c>
      <c r="X931" s="854"/>
      <c r="Y931" s="854" t="s">
        <v>1468</v>
      </c>
      <c r="Z931" s="854"/>
      <c r="AA931" s="854" t="s">
        <v>139</v>
      </c>
      <c r="AB931" s="854"/>
      <c r="AC931" s="854"/>
      <c r="AD931" s="854"/>
      <c r="AF931" s="70"/>
      <c r="AG931" s="230" t="s">
        <v>2032</v>
      </c>
      <c r="AH931" s="229" t="s">
        <v>2035</v>
      </c>
      <c r="AI931" s="229"/>
      <c r="AJ931" s="229"/>
      <c r="AK931" s="229"/>
      <c r="AL931" s="229"/>
      <c r="CN931" s="70"/>
      <c r="DS931" s="70"/>
    </row>
    <row r="932" spans="1:123" s="74" customFormat="1" ht="15" customHeight="1" x14ac:dyDescent="0.2">
      <c r="A932" s="76"/>
      <c r="C932" s="85" t="s">
        <v>28</v>
      </c>
      <c r="D932" s="662" t="str">
        <f>IF(D40="","",D40)</f>
        <v/>
      </c>
      <c r="E932" s="662"/>
      <c r="F932" s="662"/>
      <c r="G932" s="662"/>
      <c r="H932" s="662"/>
      <c r="I932" s="662"/>
      <c r="J932" s="662"/>
      <c r="K932" s="662"/>
      <c r="L932" s="615"/>
      <c r="M932" s="615"/>
      <c r="N932" s="615"/>
      <c r="O932" s="66"/>
      <c r="P932" s="66"/>
      <c r="Q932" s="66"/>
      <c r="R932" s="66"/>
      <c r="S932" s="66"/>
      <c r="T932" s="66"/>
      <c r="U932" s="615"/>
      <c r="V932" s="615"/>
      <c r="W932" s="615"/>
      <c r="X932" s="615"/>
      <c r="Y932" s="615"/>
      <c r="Z932" s="615"/>
      <c r="AA932" s="615"/>
      <c r="AB932" s="615"/>
      <c r="AC932" s="615"/>
      <c r="AD932" s="615"/>
      <c r="AF932" s="70"/>
      <c r="AG932" s="74">
        <f>COUNTBLANK(L932:AD932)</f>
        <v>19</v>
      </c>
      <c r="AH932" s="94">
        <f>IF($AG$927=$AH$927,0,IF(AND(D932&lt;&gt;"",AG932=$AL$927),0,IF(AND(D932="",AG932=$AK$927),0,1)))</f>
        <v>0</v>
      </c>
      <c r="AI932" s="130"/>
      <c r="AJ932" s="130"/>
      <c r="AK932" s="130"/>
      <c r="AL932" s="130"/>
      <c r="CN932" s="70"/>
      <c r="DS932" s="70"/>
    </row>
    <row r="933" spans="1:123" s="74" customFormat="1" ht="15" customHeight="1" x14ac:dyDescent="0.2">
      <c r="A933" s="76"/>
      <c r="C933" s="98" t="s">
        <v>29</v>
      </c>
      <c r="D933" s="662" t="str">
        <f t="shared" ref="D933:D956" si="219">IF(D41="","",D41)</f>
        <v/>
      </c>
      <c r="E933" s="662"/>
      <c r="F933" s="662"/>
      <c r="G933" s="662"/>
      <c r="H933" s="662"/>
      <c r="I933" s="662"/>
      <c r="J933" s="662"/>
      <c r="K933" s="662"/>
      <c r="L933" s="615"/>
      <c r="M933" s="615"/>
      <c r="N933" s="615"/>
      <c r="O933" s="66"/>
      <c r="P933" s="66"/>
      <c r="Q933" s="66"/>
      <c r="R933" s="66"/>
      <c r="S933" s="66"/>
      <c r="T933" s="66"/>
      <c r="U933" s="615"/>
      <c r="V933" s="615"/>
      <c r="W933" s="615"/>
      <c r="X933" s="615"/>
      <c r="Y933" s="615"/>
      <c r="Z933" s="615"/>
      <c r="AA933" s="615"/>
      <c r="AB933" s="615"/>
      <c r="AC933" s="615"/>
      <c r="AD933" s="615"/>
      <c r="AF933" s="70"/>
      <c r="AG933" s="74">
        <f t="shared" ref="AG933:AG956" si="220">COUNTBLANK(L933:AD933)</f>
        <v>19</v>
      </c>
      <c r="AH933" s="94">
        <f t="shared" ref="AH933:AH956" si="221">IF($AG$927=$AH$927,0,IF(AND(D933&lt;&gt;"",AG933=$AL$927),0,IF(AND(D933="",AG933=$AK$927),0,1)))</f>
        <v>0</v>
      </c>
      <c r="CN933" s="70"/>
      <c r="DS933" s="70"/>
    </row>
    <row r="934" spans="1:123" s="74" customFormat="1" ht="15" customHeight="1" x14ac:dyDescent="0.2">
      <c r="A934" s="76"/>
      <c r="C934" s="98" t="s">
        <v>30</v>
      </c>
      <c r="D934" s="662" t="str">
        <f t="shared" si="219"/>
        <v/>
      </c>
      <c r="E934" s="662"/>
      <c r="F934" s="662"/>
      <c r="G934" s="662"/>
      <c r="H934" s="662"/>
      <c r="I934" s="662"/>
      <c r="J934" s="662"/>
      <c r="K934" s="662"/>
      <c r="L934" s="615"/>
      <c r="M934" s="615"/>
      <c r="N934" s="615"/>
      <c r="O934" s="66"/>
      <c r="P934" s="66"/>
      <c r="Q934" s="66"/>
      <c r="R934" s="66"/>
      <c r="S934" s="66"/>
      <c r="T934" s="66"/>
      <c r="U934" s="615"/>
      <c r="V934" s="615"/>
      <c r="W934" s="615"/>
      <c r="X934" s="615"/>
      <c r="Y934" s="615"/>
      <c r="Z934" s="615"/>
      <c r="AA934" s="615"/>
      <c r="AB934" s="615"/>
      <c r="AC934" s="615"/>
      <c r="AD934" s="615"/>
      <c r="AF934" s="70"/>
      <c r="AG934" s="74">
        <f t="shared" si="220"/>
        <v>19</v>
      </c>
      <c r="AH934" s="94">
        <f t="shared" si="221"/>
        <v>0</v>
      </c>
      <c r="CN934" s="70"/>
      <c r="DS934" s="70"/>
    </row>
    <row r="935" spans="1:123" s="74" customFormat="1" ht="15" customHeight="1" x14ac:dyDescent="0.2">
      <c r="A935" s="76"/>
      <c r="C935" s="98" t="s">
        <v>31</v>
      </c>
      <c r="D935" s="662" t="str">
        <f t="shared" si="219"/>
        <v/>
      </c>
      <c r="E935" s="662"/>
      <c r="F935" s="662"/>
      <c r="G935" s="662"/>
      <c r="H935" s="662"/>
      <c r="I935" s="662"/>
      <c r="J935" s="662"/>
      <c r="K935" s="662"/>
      <c r="L935" s="615"/>
      <c r="M935" s="615"/>
      <c r="N935" s="615"/>
      <c r="O935" s="66"/>
      <c r="P935" s="66"/>
      <c r="Q935" s="66"/>
      <c r="R935" s="66"/>
      <c r="S935" s="66"/>
      <c r="T935" s="66"/>
      <c r="U935" s="615"/>
      <c r="V935" s="615"/>
      <c r="W935" s="615"/>
      <c r="X935" s="615"/>
      <c r="Y935" s="615"/>
      <c r="Z935" s="615"/>
      <c r="AA935" s="615"/>
      <c r="AB935" s="615"/>
      <c r="AC935" s="615"/>
      <c r="AD935" s="615"/>
      <c r="AF935" s="70"/>
      <c r="AG935" s="74">
        <f t="shared" si="220"/>
        <v>19</v>
      </c>
      <c r="AH935" s="94">
        <f t="shared" si="221"/>
        <v>0</v>
      </c>
      <c r="CN935" s="70"/>
      <c r="DS935" s="70"/>
    </row>
    <row r="936" spans="1:123" s="74" customFormat="1" ht="15" customHeight="1" x14ac:dyDescent="0.2">
      <c r="A936" s="76"/>
      <c r="C936" s="98" t="s">
        <v>32</v>
      </c>
      <c r="D936" s="662" t="str">
        <f t="shared" si="219"/>
        <v/>
      </c>
      <c r="E936" s="662"/>
      <c r="F936" s="662"/>
      <c r="G936" s="662"/>
      <c r="H936" s="662"/>
      <c r="I936" s="662"/>
      <c r="J936" s="662"/>
      <c r="K936" s="662"/>
      <c r="L936" s="615"/>
      <c r="M936" s="615"/>
      <c r="N936" s="615"/>
      <c r="O936" s="66"/>
      <c r="P936" s="66"/>
      <c r="Q936" s="66"/>
      <c r="R936" s="66"/>
      <c r="S936" s="66"/>
      <c r="T936" s="66"/>
      <c r="U936" s="615"/>
      <c r="V936" s="615"/>
      <c r="W936" s="615"/>
      <c r="X936" s="615"/>
      <c r="Y936" s="615"/>
      <c r="Z936" s="615"/>
      <c r="AA936" s="615"/>
      <c r="AB936" s="615"/>
      <c r="AC936" s="615"/>
      <c r="AD936" s="615"/>
      <c r="AF936" s="70"/>
      <c r="AG936" s="74">
        <f t="shared" si="220"/>
        <v>19</v>
      </c>
      <c r="AH936" s="94">
        <f t="shared" si="221"/>
        <v>0</v>
      </c>
      <c r="CN936" s="70"/>
      <c r="DS936" s="70"/>
    </row>
    <row r="937" spans="1:123" s="74" customFormat="1" ht="15" customHeight="1" x14ac:dyDescent="0.2">
      <c r="A937" s="76"/>
      <c r="C937" s="98" t="s">
        <v>33</v>
      </c>
      <c r="D937" s="662" t="str">
        <f t="shared" si="219"/>
        <v/>
      </c>
      <c r="E937" s="662"/>
      <c r="F937" s="662"/>
      <c r="G937" s="662"/>
      <c r="H937" s="662"/>
      <c r="I937" s="662"/>
      <c r="J937" s="662"/>
      <c r="K937" s="662"/>
      <c r="L937" s="615"/>
      <c r="M937" s="615"/>
      <c r="N937" s="615"/>
      <c r="O937" s="66"/>
      <c r="P937" s="66"/>
      <c r="Q937" s="66"/>
      <c r="R937" s="66"/>
      <c r="S937" s="66"/>
      <c r="T937" s="66"/>
      <c r="U937" s="615"/>
      <c r="V937" s="615"/>
      <c r="W937" s="615"/>
      <c r="X937" s="615"/>
      <c r="Y937" s="615"/>
      <c r="Z937" s="615"/>
      <c r="AA937" s="615"/>
      <c r="AB937" s="615"/>
      <c r="AC937" s="615"/>
      <c r="AD937" s="615"/>
      <c r="AF937" s="70"/>
      <c r="AG937" s="74">
        <f t="shared" si="220"/>
        <v>19</v>
      </c>
      <c r="AH937" s="94">
        <f t="shared" si="221"/>
        <v>0</v>
      </c>
      <c r="CN937" s="70"/>
      <c r="DS937" s="70"/>
    </row>
    <row r="938" spans="1:123" s="74" customFormat="1" ht="15" customHeight="1" x14ac:dyDescent="0.2">
      <c r="A938" s="76"/>
      <c r="C938" s="98" t="s">
        <v>34</v>
      </c>
      <c r="D938" s="662" t="str">
        <f t="shared" si="219"/>
        <v/>
      </c>
      <c r="E938" s="662"/>
      <c r="F938" s="662"/>
      <c r="G938" s="662"/>
      <c r="H938" s="662"/>
      <c r="I938" s="662"/>
      <c r="J938" s="662"/>
      <c r="K938" s="662"/>
      <c r="L938" s="615"/>
      <c r="M938" s="615"/>
      <c r="N938" s="615"/>
      <c r="O938" s="66"/>
      <c r="P938" s="66"/>
      <c r="Q938" s="66"/>
      <c r="R938" s="66"/>
      <c r="S938" s="66"/>
      <c r="T938" s="66"/>
      <c r="U938" s="615"/>
      <c r="V938" s="615"/>
      <c r="W938" s="615"/>
      <c r="X938" s="615"/>
      <c r="Y938" s="615"/>
      <c r="Z938" s="615"/>
      <c r="AA938" s="615"/>
      <c r="AB938" s="615"/>
      <c r="AC938" s="615"/>
      <c r="AD938" s="615"/>
      <c r="AF938" s="70"/>
      <c r="AG938" s="74">
        <f t="shared" si="220"/>
        <v>19</v>
      </c>
      <c r="AH938" s="94">
        <f t="shared" si="221"/>
        <v>0</v>
      </c>
      <c r="CN938" s="70"/>
      <c r="DS938" s="70"/>
    </row>
    <row r="939" spans="1:123" s="74" customFormat="1" ht="15" customHeight="1" x14ac:dyDescent="0.2">
      <c r="A939" s="76"/>
      <c r="C939" s="98" t="s">
        <v>35</v>
      </c>
      <c r="D939" s="662" t="str">
        <f t="shared" si="219"/>
        <v/>
      </c>
      <c r="E939" s="662"/>
      <c r="F939" s="662"/>
      <c r="G939" s="662"/>
      <c r="H939" s="662"/>
      <c r="I939" s="662"/>
      <c r="J939" s="662"/>
      <c r="K939" s="662"/>
      <c r="L939" s="615"/>
      <c r="M939" s="615"/>
      <c r="N939" s="615"/>
      <c r="O939" s="66"/>
      <c r="P939" s="66"/>
      <c r="Q939" s="66"/>
      <c r="R939" s="66"/>
      <c r="S939" s="66"/>
      <c r="T939" s="66"/>
      <c r="U939" s="615"/>
      <c r="V939" s="615"/>
      <c r="W939" s="615"/>
      <c r="X939" s="615"/>
      <c r="Y939" s="615"/>
      <c r="Z939" s="615"/>
      <c r="AA939" s="615"/>
      <c r="AB939" s="615"/>
      <c r="AC939" s="615"/>
      <c r="AD939" s="615"/>
      <c r="AF939" s="70"/>
      <c r="AG939" s="74">
        <f t="shared" si="220"/>
        <v>19</v>
      </c>
      <c r="AH939" s="94">
        <f t="shared" si="221"/>
        <v>0</v>
      </c>
      <c r="CN939" s="70"/>
      <c r="DS939" s="70"/>
    </row>
    <row r="940" spans="1:123" s="74" customFormat="1" ht="15" customHeight="1" x14ac:dyDescent="0.2">
      <c r="A940" s="76"/>
      <c r="C940" s="98" t="s">
        <v>36</v>
      </c>
      <c r="D940" s="662" t="str">
        <f t="shared" si="219"/>
        <v/>
      </c>
      <c r="E940" s="662"/>
      <c r="F940" s="662"/>
      <c r="G940" s="662"/>
      <c r="H940" s="662"/>
      <c r="I940" s="662"/>
      <c r="J940" s="662"/>
      <c r="K940" s="662"/>
      <c r="L940" s="615"/>
      <c r="M940" s="615"/>
      <c r="N940" s="615"/>
      <c r="O940" s="66"/>
      <c r="P940" s="66"/>
      <c r="Q940" s="66"/>
      <c r="R940" s="66"/>
      <c r="S940" s="66"/>
      <c r="T940" s="66"/>
      <c r="U940" s="615"/>
      <c r="V940" s="615"/>
      <c r="W940" s="615"/>
      <c r="X940" s="615"/>
      <c r="Y940" s="615"/>
      <c r="Z940" s="615"/>
      <c r="AA940" s="615"/>
      <c r="AB940" s="615"/>
      <c r="AC940" s="615"/>
      <c r="AD940" s="615"/>
      <c r="AF940" s="70"/>
      <c r="AG940" s="74">
        <f t="shared" si="220"/>
        <v>19</v>
      </c>
      <c r="AH940" s="94">
        <f t="shared" si="221"/>
        <v>0</v>
      </c>
      <c r="CN940" s="70"/>
      <c r="DS940" s="70"/>
    </row>
    <row r="941" spans="1:123" s="74" customFormat="1" ht="15" customHeight="1" x14ac:dyDescent="0.2">
      <c r="A941" s="76"/>
      <c r="C941" s="98" t="s">
        <v>37</v>
      </c>
      <c r="D941" s="662" t="str">
        <f t="shared" si="219"/>
        <v/>
      </c>
      <c r="E941" s="662"/>
      <c r="F941" s="662"/>
      <c r="G941" s="662"/>
      <c r="H941" s="662"/>
      <c r="I941" s="662"/>
      <c r="J941" s="662"/>
      <c r="K941" s="662"/>
      <c r="L941" s="615"/>
      <c r="M941" s="615"/>
      <c r="N941" s="615"/>
      <c r="O941" s="66"/>
      <c r="P941" s="66"/>
      <c r="Q941" s="66"/>
      <c r="R941" s="66"/>
      <c r="S941" s="66"/>
      <c r="T941" s="66"/>
      <c r="U941" s="615"/>
      <c r="V941" s="615"/>
      <c r="W941" s="615"/>
      <c r="X941" s="615"/>
      <c r="Y941" s="615"/>
      <c r="Z941" s="615"/>
      <c r="AA941" s="615"/>
      <c r="AB941" s="615"/>
      <c r="AC941" s="615"/>
      <c r="AD941" s="615"/>
      <c r="AF941" s="70"/>
      <c r="AG941" s="74">
        <f t="shared" si="220"/>
        <v>19</v>
      </c>
      <c r="AH941" s="94">
        <f t="shared" si="221"/>
        <v>0</v>
      </c>
      <c r="CN941" s="70"/>
      <c r="DS941" s="70"/>
    </row>
    <row r="942" spans="1:123" s="74" customFormat="1" ht="15" customHeight="1" x14ac:dyDescent="0.2">
      <c r="A942" s="76"/>
      <c r="C942" s="98" t="s">
        <v>40</v>
      </c>
      <c r="D942" s="662" t="str">
        <f t="shared" si="219"/>
        <v/>
      </c>
      <c r="E942" s="662"/>
      <c r="F942" s="662"/>
      <c r="G942" s="662"/>
      <c r="H942" s="662"/>
      <c r="I942" s="662"/>
      <c r="J942" s="662"/>
      <c r="K942" s="662"/>
      <c r="L942" s="615"/>
      <c r="M942" s="615"/>
      <c r="N942" s="615"/>
      <c r="O942" s="66"/>
      <c r="P942" s="66"/>
      <c r="Q942" s="66"/>
      <c r="R942" s="66"/>
      <c r="S942" s="66"/>
      <c r="T942" s="66"/>
      <c r="U942" s="615"/>
      <c r="V942" s="615"/>
      <c r="W942" s="615"/>
      <c r="X942" s="615"/>
      <c r="Y942" s="615"/>
      <c r="Z942" s="615"/>
      <c r="AA942" s="615"/>
      <c r="AB942" s="615"/>
      <c r="AC942" s="615"/>
      <c r="AD942" s="615"/>
      <c r="AF942" s="70"/>
      <c r="AG942" s="74">
        <f t="shared" si="220"/>
        <v>19</v>
      </c>
      <c r="AH942" s="94">
        <f t="shared" si="221"/>
        <v>0</v>
      </c>
      <c r="CN942" s="70"/>
      <c r="DS942" s="70"/>
    </row>
    <row r="943" spans="1:123" s="74" customFormat="1" ht="15" customHeight="1" x14ac:dyDescent="0.2">
      <c r="A943" s="76"/>
      <c r="C943" s="98" t="s">
        <v>38</v>
      </c>
      <c r="D943" s="662" t="str">
        <f t="shared" si="219"/>
        <v/>
      </c>
      <c r="E943" s="662"/>
      <c r="F943" s="662"/>
      <c r="G943" s="662"/>
      <c r="H943" s="662"/>
      <c r="I943" s="662"/>
      <c r="J943" s="662"/>
      <c r="K943" s="662"/>
      <c r="L943" s="615"/>
      <c r="M943" s="615"/>
      <c r="N943" s="615"/>
      <c r="O943" s="66"/>
      <c r="P943" s="66"/>
      <c r="Q943" s="66"/>
      <c r="R943" s="66"/>
      <c r="S943" s="66"/>
      <c r="T943" s="66"/>
      <c r="U943" s="615"/>
      <c r="V943" s="615"/>
      <c r="W943" s="615"/>
      <c r="X943" s="615"/>
      <c r="Y943" s="615"/>
      <c r="Z943" s="615"/>
      <c r="AA943" s="615"/>
      <c r="AB943" s="615"/>
      <c r="AC943" s="615"/>
      <c r="AD943" s="615"/>
      <c r="AF943" s="70"/>
      <c r="AG943" s="74">
        <f t="shared" si="220"/>
        <v>19</v>
      </c>
      <c r="AH943" s="94">
        <f t="shared" si="221"/>
        <v>0</v>
      </c>
      <c r="CN943" s="70"/>
      <c r="DS943" s="70"/>
    </row>
    <row r="944" spans="1:123" s="74" customFormat="1" ht="15" customHeight="1" x14ac:dyDescent="0.2">
      <c r="A944" s="76"/>
      <c r="C944" s="98" t="s">
        <v>39</v>
      </c>
      <c r="D944" s="662" t="str">
        <f t="shared" si="219"/>
        <v/>
      </c>
      <c r="E944" s="662"/>
      <c r="F944" s="662"/>
      <c r="G944" s="662"/>
      <c r="H944" s="662"/>
      <c r="I944" s="662"/>
      <c r="J944" s="662"/>
      <c r="K944" s="662"/>
      <c r="L944" s="615"/>
      <c r="M944" s="615"/>
      <c r="N944" s="615"/>
      <c r="O944" s="66"/>
      <c r="P944" s="66"/>
      <c r="Q944" s="66"/>
      <c r="R944" s="66"/>
      <c r="S944" s="66"/>
      <c r="T944" s="66"/>
      <c r="U944" s="615"/>
      <c r="V944" s="615"/>
      <c r="W944" s="615"/>
      <c r="X944" s="615"/>
      <c r="Y944" s="615"/>
      <c r="Z944" s="615"/>
      <c r="AA944" s="615"/>
      <c r="AB944" s="615"/>
      <c r="AC944" s="615"/>
      <c r="AD944" s="615"/>
      <c r="AF944" s="70"/>
      <c r="AG944" s="74">
        <f t="shared" si="220"/>
        <v>19</v>
      </c>
      <c r="AH944" s="94">
        <f t="shared" si="221"/>
        <v>0</v>
      </c>
      <c r="CN944" s="70"/>
      <c r="DS944" s="70"/>
    </row>
    <row r="945" spans="1:123" s="74" customFormat="1" ht="15" customHeight="1" x14ac:dyDescent="0.2">
      <c r="A945" s="76"/>
      <c r="C945" s="98" t="s">
        <v>41</v>
      </c>
      <c r="D945" s="662" t="str">
        <f t="shared" si="219"/>
        <v/>
      </c>
      <c r="E945" s="662"/>
      <c r="F945" s="662"/>
      <c r="G945" s="662"/>
      <c r="H945" s="662"/>
      <c r="I945" s="662"/>
      <c r="J945" s="662"/>
      <c r="K945" s="662"/>
      <c r="L945" s="615"/>
      <c r="M945" s="615"/>
      <c r="N945" s="615"/>
      <c r="O945" s="66"/>
      <c r="P945" s="66"/>
      <c r="Q945" s="66"/>
      <c r="R945" s="66"/>
      <c r="S945" s="66"/>
      <c r="T945" s="66"/>
      <c r="U945" s="615"/>
      <c r="V945" s="615"/>
      <c r="W945" s="615"/>
      <c r="X945" s="615"/>
      <c r="Y945" s="615"/>
      <c r="Z945" s="615"/>
      <c r="AA945" s="615"/>
      <c r="AB945" s="615"/>
      <c r="AC945" s="615"/>
      <c r="AD945" s="615"/>
      <c r="AF945" s="70"/>
      <c r="AG945" s="74">
        <f t="shared" si="220"/>
        <v>19</v>
      </c>
      <c r="AH945" s="94">
        <f t="shared" si="221"/>
        <v>0</v>
      </c>
      <c r="CN945" s="70"/>
      <c r="DS945" s="70"/>
    </row>
    <row r="946" spans="1:123" s="74" customFormat="1" ht="15" customHeight="1" x14ac:dyDescent="0.2">
      <c r="A946" s="76"/>
      <c r="C946" s="98" t="s">
        <v>42</v>
      </c>
      <c r="D946" s="662" t="str">
        <f t="shared" si="219"/>
        <v/>
      </c>
      <c r="E946" s="662"/>
      <c r="F946" s="662"/>
      <c r="G946" s="662"/>
      <c r="H946" s="662"/>
      <c r="I946" s="662"/>
      <c r="J946" s="662"/>
      <c r="K946" s="662"/>
      <c r="L946" s="615"/>
      <c r="M946" s="615"/>
      <c r="N946" s="615"/>
      <c r="O946" s="66"/>
      <c r="P946" s="66"/>
      <c r="Q946" s="66"/>
      <c r="R946" s="66"/>
      <c r="S946" s="66"/>
      <c r="T946" s="66"/>
      <c r="U946" s="615"/>
      <c r="V946" s="615"/>
      <c r="W946" s="615"/>
      <c r="X946" s="615"/>
      <c r="Y946" s="615"/>
      <c r="Z946" s="615"/>
      <c r="AA946" s="615"/>
      <c r="AB946" s="615"/>
      <c r="AC946" s="615"/>
      <c r="AD946" s="615"/>
      <c r="AF946" s="70"/>
      <c r="AG946" s="74">
        <f t="shared" si="220"/>
        <v>19</v>
      </c>
      <c r="AH946" s="94">
        <f t="shared" si="221"/>
        <v>0</v>
      </c>
      <c r="CN946" s="70"/>
      <c r="DS946" s="70"/>
    </row>
    <row r="947" spans="1:123" s="74" customFormat="1" ht="15" customHeight="1" x14ac:dyDescent="0.2">
      <c r="A947" s="76"/>
      <c r="C947" s="98" t="s">
        <v>43</v>
      </c>
      <c r="D947" s="662" t="str">
        <f t="shared" si="219"/>
        <v/>
      </c>
      <c r="E947" s="662"/>
      <c r="F947" s="662"/>
      <c r="G947" s="662"/>
      <c r="H947" s="662"/>
      <c r="I947" s="662"/>
      <c r="J947" s="662"/>
      <c r="K947" s="662"/>
      <c r="L947" s="615"/>
      <c r="M947" s="615"/>
      <c r="N947" s="615"/>
      <c r="O947" s="66"/>
      <c r="P947" s="66"/>
      <c r="Q947" s="66"/>
      <c r="R947" s="66"/>
      <c r="S947" s="66"/>
      <c r="T947" s="66"/>
      <c r="U947" s="615"/>
      <c r="V947" s="615"/>
      <c r="W947" s="615"/>
      <c r="X947" s="615"/>
      <c r="Y947" s="615"/>
      <c r="Z947" s="615"/>
      <c r="AA947" s="615"/>
      <c r="AB947" s="615"/>
      <c r="AC947" s="615"/>
      <c r="AD947" s="615"/>
      <c r="AF947" s="70"/>
      <c r="AG947" s="74">
        <f t="shared" si="220"/>
        <v>19</v>
      </c>
      <c r="AH947" s="94">
        <f t="shared" si="221"/>
        <v>0</v>
      </c>
      <c r="CN947" s="70"/>
      <c r="DS947" s="70"/>
    </row>
    <row r="948" spans="1:123" s="74" customFormat="1" ht="15" customHeight="1" x14ac:dyDescent="0.2">
      <c r="A948" s="76"/>
      <c r="C948" s="98" t="s">
        <v>44</v>
      </c>
      <c r="D948" s="662" t="str">
        <f t="shared" si="219"/>
        <v/>
      </c>
      <c r="E948" s="662"/>
      <c r="F948" s="662"/>
      <c r="G948" s="662"/>
      <c r="H948" s="662"/>
      <c r="I948" s="662"/>
      <c r="J948" s="662"/>
      <c r="K948" s="662"/>
      <c r="L948" s="615"/>
      <c r="M948" s="615"/>
      <c r="N948" s="615"/>
      <c r="O948" s="66"/>
      <c r="P948" s="66"/>
      <c r="Q948" s="66"/>
      <c r="R948" s="66"/>
      <c r="S948" s="66"/>
      <c r="T948" s="66"/>
      <c r="U948" s="615"/>
      <c r="V948" s="615"/>
      <c r="W948" s="615"/>
      <c r="X948" s="615"/>
      <c r="Y948" s="615"/>
      <c r="Z948" s="615"/>
      <c r="AA948" s="615"/>
      <c r="AB948" s="615"/>
      <c r="AC948" s="615"/>
      <c r="AD948" s="615"/>
      <c r="AF948" s="70"/>
      <c r="AG948" s="74">
        <f t="shared" si="220"/>
        <v>19</v>
      </c>
      <c r="AH948" s="94">
        <f t="shared" si="221"/>
        <v>0</v>
      </c>
      <c r="CN948" s="70"/>
      <c r="DS948" s="70"/>
    </row>
    <row r="949" spans="1:123" s="74" customFormat="1" ht="15" customHeight="1" x14ac:dyDescent="0.2">
      <c r="A949" s="76"/>
      <c r="C949" s="98" t="s">
        <v>45</v>
      </c>
      <c r="D949" s="662" t="str">
        <f t="shared" si="219"/>
        <v/>
      </c>
      <c r="E949" s="662"/>
      <c r="F949" s="662"/>
      <c r="G949" s="662"/>
      <c r="H949" s="662"/>
      <c r="I949" s="662"/>
      <c r="J949" s="662"/>
      <c r="K949" s="662"/>
      <c r="L949" s="615"/>
      <c r="M949" s="615"/>
      <c r="N949" s="615"/>
      <c r="O949" s="66"/>
      <c r="P949" s="66"/>
      <c r="Q949" s="66"/>
      <c r="R949" s="66"/>
      <c r="S949" s="66"/>
      <c r="T949" s="66"/>
      <c r="U949" s="615"/>
      <c r="V949" s="615"/>
      <c r="W949" s="615"/>
      <c r="X949" s="615"/>
      <c r="Y949" s="615"/>
      <c r="Z949" s="615"/>
      <c r="AA949" s="615"/>
      <c r="AB949" s="615"/>
      <c r="AC949" s="615"/>
      <c r="AD949" s="615"/>
      <c r="AF949" s="70"/>
      <c r="AG949" s="74">
        <f t="shared" si="220"/>
        <v>19</v>
      </c>
      <c r="AH949" s="94">
        <f t="shared" si="221"/>
        <v>0</v>
      </c>
      <c r="CN949" s="70"/>
      <c r="DS949" s="70"/>
    </row>
    <row r="950" spans="1:123" s="74" customFormat="1" ht="15" customHeight="1" x14ac:dyDescent="0.2">
      <c r="A950" s="76"/>
      <c r="C950" s="98" t="s">
        <v>46</v>
      </c>
      <c r="D950" s="662" t="str">
        <f t="shared" si="219"/>
        <v/>
      </c>
      <c r="E950" s="662"/>
      <c r="F950" s="662"/>
      <c r="G950" s="662"/>
      <c r="H950" s="662"/>
      <c r="I950" s="662"/>
      <c r="J950" s="662"/>
      <c r="K950" s="662"/>
      <c r="L950" s="615"/>
      <c r="M950" s="615"/>
      <c r="N950" s="615"/>
      <c r="O950" s="66"/>
      <c r="P950" s="66"/>
      <c r="Q950" s="66"/>
      <c r="R950" s="66"/>
      <c r="S950" s="66"/>
      <c r="T950" s="66"/>
      <c r="U950" s="615"/>
      <c r="V950" s="615"/>
      <c r="W950" s="615"/>
      <c r="X950" s="615"/>
      <c r="Y950" s="615"/>
      <c r="Z950" s="615"/>
      <c r="AA950" s="615"/>
      <c r="AB950" s="615"/>
      <c r="AC950" s="615"/>
      <c r="AD950" s="615"/>
      <c r="AF950" s="70"/>
      <c r="AG950" s="74">
        <f t="shared" si="220"/>
        <v>19</v>
      </c>
      <c r="AH950" s="94">
        <f t="shared" si="221"/>
        <v>0</v>
      </c>
      <c r="CN950" s="70"/>
      <c r="DS950" s="70"/>
    </row>
    <row r="951" spans="1:123" s="74" customFormat="1" ht="15" customHeight="1" x14ac:dyDescent="0.2">
      <c r="A951" s="76"/>
      <c r="C951" s="98" t="s">
        <v>47</v>
      </c>
      <c r="D951" s="662" t="str">
        <f t="shared" si="219"/>
        <v/>
      </c>
      <c r="E951" s="662"/>
      <c r="F951" s="662"/>
      <c r="G951" s="662"/>
      <c r="H951" s="662"/>
      <c r="I951" s="662"/>
      <c r="J951" s="662"/>
      <c r="K951" s="662"/>
      <c r="L951" s="615"/>
      <c r="M951" s="615"/>
      <c r="N951" s="615"/>
      <c r="O951" s="66"/>
      <c r="P951" s="66"/>
      <c r="Q951" s="66"/>
      <c r="R951" s="66"/>
      <c r="S951" s="66"/>
      <c r="T951" s="66"/>
      <c r="U951" s="615"/>
      <c r="V951" s="615"/>
      <c r="W951" s="615"/>
      <c r="X951" s="615"/>
      <c r="Y951" s="615"/>
      <c r="Z951" s="615"/>
      <c r="AA951" s="615"/>
      <c r="AB951" s="615"/>
      <c r="AC951" s="615"/>
      <c r="AD951" s="615"/>
      <c r="AF951" s="70"/>
      <c r="AG951" s="74">
        <f t="shared" si="220"/>
        <v>19</v>
      </c>
      <c r="AH951" s="94">
        <f t="shared" si="221"/>
        <v>0</v>
      </c>
      <c r="CN951" s="70"/>
      <c r="DS951" s="70"/>
    </row>
    <row r="952" spans="1:123" s="74" customFormat="1" ht="15" customHeight="1" x14ac:dyDescent="0.2">
      <c r="A952" s="76"/>
      <c r="C952" s="98" t="s">
        <v>48</v>
      </c>
      <c r="D952" s="662" t="str">
        <f t="shared" si="219"/>
        <v/>
      </c>
      <c r="E952" s="662"/>
      <c r="F952" s="662"/>
      <c r="G952" s="662"/>
      <c r="H952" s="662"/>
      <c r="I952" s="662"/>
      <c r="J952" s="662"/>
      <c r="K952" s="662"/>
      <c r="L952" s="615"/>
      <c r="M952" s="615"/>
      <c r="N952" s="615"/>
      <c r="O952" s="66"/>
      <c r="P952" s="66"/>
      <c r="Q952" s="66"/>
      <c r="R952" s="66"/>
      <c r="S952" s="66"/>
      <c r="T952" s="66"/>
      <c r="U952" s="615"/>
      <c r="V952" s="615"/>
      <c r="W952" s="615"/>
      <c r="X952" s="615"/>
      <c r="Y952" s="615"/>
      <c r="Z952" s="615"/>
      <c r="AA952" s="615"/>
      <c r="AB952" s="615"/>
      <c r="AC952" s="615"/>
      <c r="AD952" s="615"/>
      <c r="AF952" s="70"/>
      <c r="AG952" s="74">
        <f t="shared" si="220"/>
        <v>19</v>
      </c>
      <c r="AH952" s="94">
        <f t="shared" si="221"/>
        <v>0</v>
      </c>
      <c r="CN952" s="70"/>
      <c r="DS952" s="70"/>
    </row>
    <row r="953" spans="1:123" s="74" customFormat="1" ht="15" customHeight="1" x14ac:dyDescent="0.2">
      <c r="A953" s="76"/>
      <c r="C953" s="98" t="s">
        <v>49</v>
      </c>
      <c r="D953" s="662" t="str">
        <f t="shared" si="219"/>
        <v/>
      </c>
      <c r="E953" s="662"/>
      <c r="F953" s="662"/>
      <c r="G953" s="662"/>
      <c r="H953" s="662"/>
      <c r="I953" s="662"/>
      <c r="J953" s="662"/>
      <c r="K953" s="662"/>
      <c r="L953" s="615"/>
      <c r="M953" s="615"/>
      <c r="N953" s="615"/>
      <c r="O953" s="66"/>
      <c r="P953" s="66"/>
      <c r="Q953" s="66"/>
      <c r="R953" s="66"/>
      <c r="S953" s="66"/>
      <c r="T953" s="66"/>
      <c r="U953" s="615"/>
      <c r="V953" s="615"/>
      <c r="W953" s="615"/>
      <c r="X953" s="615"/>
      <c r="Y953" s="615"/>
      <c r="Z953" s="615"/>
      <c r="AA953" s="615"/>
      <c r="AB953" s="615"/>
      <c r="AC953" s="615"/>
      <c r="AD953" s="615"/>
      <c r="AF953" s="70"/>
      <c r="AG953" s="74">
        <f t="shared" si="220"/>
        <v>19</v>
      </c>
      <c r="AH953" s="94">
        <f t="shared" si="221"/>
        <v>0</v>
      </c>
      <c r="CN953" s="70"/>
      <c r="DS953" s="70"/>
    </row>
    <row r="954" spans="1:123" s="74" customFormat="1" ht="15" customHeight="1" x14ac:dyDescent="0.2">
      <c r="A954" s="76"/>
      <c r="C954" s="98" t="s">
        <v>50</v>
      </c>
      <c r="D954" s="662" t="str">
        <f t="shared" si="219"/>
        <v/>
      </c>
      <c r="E954" s="662"/>
      <c r="F954" s="662"/>
      <c r="G954" s="662"/>
      <c r="H954" s="662"/>
      <c r="I954" s="662"/>
      <c r="J954" s="662"/>
      <c r="K954" s="662"/>
      <c r="L954" s="615"/>
      <c r="M954" s="615"/>
      <c r="N954" s="615"/>
      <c r="O954" s="66"/>
      <c r="P954" s="66"/>
      <c r="Q954" s="66"/>
      <c r="R954" s="66"/>
      <c r="S954" s="66"/>
      <c r="T954" s="66"/>
      <c r="U954" s="615"/>
      <c r="V954" s="615"/>
      <c r="W954" s="615"/>
      <c r="X954" s="615"/>
      <c r="Y954" s="615"/>
      <c r="Z954" s="615"/>
      <c r="AA954" s="615"/>
      <c r="AB954" s="615"/>
      <c r="AC954" s="615"/>
      <c r="AD954" s="615"/>
      <c r="AF954" s="70"/>
      <c r="AG954" s="74">
        <f t="shared" si="220"/>
        <v>19</v>
      </c>
      <c r="AH954" s="94">
        <f t="shared" si="221"/>
        <v>0</v>
      </c>
      <c r="CN954" s="70"/>
      <c r="DS954" s="70"/>
    </row>
    <row r="955" spans="1:123" s="74" customFormat="1" ht="15" customHeight="1" x14ac:dyDescent="0.2">
      <c r="A955" s="76"/>
      <c r="C955" s="98" t="s">
        <v>51</v>
      </c>
      <c r="D955" s="662" t="str">
        <f t="shared" si="219"/>
        <v/>
      </c>
      <c r="E955" s="662"/>
      <c r="F955" s="662"/>
      <c r="G955" s="662"/>
      <c r="H955" s="662"/>
      <c r="I955" s="662"/>
      <c r="J955" s="662"/>
      <c r="K955" s="662"/>
      <c r="L955" s="615"/>
      <c r="M955" s="615"/>
      <c r="N955" s="615"/>
      <c r="O955" s="66"/>
      <c r="P955" s="66"/>
      <c r="Q955" s="66"/>
      <c r="R955" s="66"/>
      <c r="S955" s="66"/>
      <c r="T955" s="66"/>
      <c r="U955" s="615"/>
      <c r="V955" s="615"/>
      <c r="W955" s="615"/>
      <c r="X955" s="615"/>
      <c r="Y955" s="615"/>
      <c r="Z955" s="615"/>
      <c r="AA955" s="615"/>
      <c r="AB955" s="615"/>
      <c r="AC955" s="615"/>
      <c r="AD955" s="615"/>
      <c r="AF955" s="70"/>
      <c r="AG955" s="74">
        <f t="shared" si="220"/>
        <v>19</v>
      </c>
      <c r="AH955" s="94">
        <f t="shared" si="221"/>
        <v>0</v>
      </c>
      <c r="CN955" s="70"/>
      <c r="DS955" s="70"/>
    </row>
    <row r="956" spans="1:123" s="74" customFormat="1" ht="15" customHeight="1" x14ac:dyDescent="0.2">
      <c r="A956" s="76"/>
      <c r="C956" s="98" t="s">
        <v>52</v>
      </c>
      <c r="D956" s="662" t="str">
        <f t="shared" si="219"/>
        <v/>
      </c>
      <c r="E956" s="662"/>
      <c r="F956" s="662"/>
      <c r="G956" s="662"/>
      <c r="H956" s="662"/>
      <c r="I956" s="662"/>
      <c r="J956" s="662"/>
      <c r="K956" s="662"/>
      <c r="L956" s="615"/>
      <c r="M956" s="615"/>
      <c r="N956" s="615"/>
      <c r="O956" s="66"/>
      <c r="P956" s="66"/>
      <c r="Q956" s="66"/>
      <c r="R956" s="66"/>
      <c r="S956" s="66"/>
      <c r="T956" s="66"/>
      <c r="U956" s="615"/>
      <c r="V956" s="615"/>
      <c r="W956" s="615"/>
      <c r="X956" s="615"/>
      <c r="Y956" s="615"/>
      <c r="Z956" s="615"/>
      <c r="AA956" s="615"/>
      <c r="AB956" s="615"/>
      <c r="AC956" s="615"/>
      <c r="AD956" s="615"/>
      <c r="AF956" s="70"/>
      <c r="AG956" s="74">
        <f t="shared" si="220"/>
        <v>19</v>
      </c>
      <c r="AH956" s="94">
        <f t="shared" si="221"/>
        <v>0</v>
      </c>
      <c r="CN956" s="70"/>
      <c r="DS956" s="70"/>
    </row>
    <row r="957" spans="1:123" s="74" customFormat="1" ht="15" customHeight="1" x14ac:dyDescent="0.2">
      <c r="A957" s="76"/>
      <c r="K957" s="99" t="s">
        <v>84</v>
      </c>
      <c r="L957" s="693">
        <f>IF(AND(SUM(L932:N956)=0,COUNTIF(L932:N956,"NS")&gt;0),"NS",SUM(L932:N956))</f>
        <v>0</v>
      </c>
      <c r="M957" s="693"/>
      <c r="N957" s="693"/>
      <c r="O957" s="383">
        <f t="shared" ref="O957:T957" si="222">IF(AND(SUM(O932:O956)=0,COUNTIF(O932:O956,"NS")&gt;0),"NS",SUM(O932:O956))</f>
        <v>0</v>
      </c>
      <c r="P957" s="383">
        <f t="shared" si="222"/>
        <v>0</v>
      </c>
      <c r="Q957" s="383">
        <f t="shared" si="222"/>
        <v>0</v>
      </c>
      <c r="R957" s="383">
        <f t="shared" si="222"/>
        <v>0</v>
      </c>
      <c r="S957" s="383">
        <f t="shared" si="222"/>
        <v>0</v>
      </c>
      <c r="T957" s="383">
        <f t="shared" si="222"/>
        <v>0</v>
      </c>
      <c r="U957" s="693">
        <f>IF(AND(SUM(U932:V956)=0,COUNTIF(U932:V956,"NS")&gt;0),"NS",SUM(U932:V956))</f>
        <v>0</v>
      </c>
      <c r="V957" s="693"/>
      <c r="W957" s="693">
        <f>IF(AND(SUM(W932:X956)=0,COUNTIF(W932:X956,"NS")&gt;0),"NS",SUM(W932:X956))</f>
        <v>0</v>
      </c>
      <c r="X957" s="693"/>
      <c r="Y957" s="693">
        <f>IF(AND(SUM(Y932:Z956)=0,COUNTIF(Y932:Z956,"NS")&gt;0),"NS",SUM(Y932:Z956))</f>
        <v>0</v>
      </c>
      <c r="Z957" s="693"/>
      <c r="AA957" s="693">
        <f>IF(AND(SUM(AA932:AB956)=0,COUNTIF(AA932:AB956,"NS")&gt;0),"NS",SUM(AA932:AB956))</f>
        <v>0</v>
      </c>
      <c r="AB957" s="693"/>
      <c r="AC957" s="693">
        <f>IF(AND(SUM(AC932:AD956)=0,COUNTIF(AC932:AD956,"NS")&gt;0),"NS",SUM(AC932:AD956))</f>
        <v>0</v>
      </c>
      <c r="AD957" s="693"/>
      <c r="AF957" s="70"/>
      <c r="AH957" s="74">
        <f>SUM(AH932:AH956)</f>
        <v>0</v>
      </c>
      <c r="CN957" s="70"/>
      <c r="DS957" s="70"/>
    </row>
    <row r="958" spans="1:123" s="74" customFormat="1" ht="15" customHeight="1" x14ac:dyDescent="0.2">
      <c r="A958" s="76"/>
      <c r="C958" s="536" t="str">
        <f>IF(AH957=0,"","Error: Debe completar toda la información requerida.")</f>
        <v/>
      </c>
      <c r="D958" s="536"/>
      <c r="E958" s="536"/>
      <c r="F958" s="536"/>
      <c r="G958" s="536"/>
      <c r="H958" s="536"/>
      <c r="I958" s="536"/>
      <c r="J958" s="536"/>
      <c r="K958" s="536"/>
      <c r="L958" s="536"/>
      <c r="M958" s="536"/>
      <c r="N958" s="536"/>
      <c r="O958" s="536"/>
      <c r="P958" s="536"/>
      <c r="Q958" s="536"/>
      <c r="R958" s="536"/>
      <c r="S958" s="536"/>
      <c r="T958" s="536"/>
      <c r="U958" s="536"/>
      <c r="V958" s="536"/>
      <c r="W958" s="536"/>
      <c r="X958" s="536"/>
      <c r="Y958" s="536"/>
      <c r="Z958" s="536"/>
      <c r="AA958" s="536"/>
      <c r="AB958" s="536"/>
      <c r="AC958" s="536"/>
      <c r="AD958" s="536"/>
      <c r="AE958" s="536"/>
      <c r="AF958" s="70"/>
      <c r="CN958" s="70"/>
      <c r="DS958" s="70"/>
    </row>
    <row r="959" spans="1:123" s="74" customFormat="1" ht="15" customHeight="1" x14ac:dyDescent="0.2">
      <c r="A959" s="76"/>
      <c r="C959" s="535"/>
      <c r="D959" s="535"/>
      <c r="E959" s="535"/>
      <c r="F959" s="535"/>
      <c r="G959" s="535"/>
      <c r="H959" s="535"/>
      <c r="I959" s="535"/>
      <c r="J959" s="535"/>
      <c r="K959" s="535"/>
      <c r="L959" s="535"/>
      <c r="M959" s="535"/>
      <c r="N959" s="535"/>
      <c r="O959" s="535"/>
      <c r="P959" s="535"/>
      <c r="Q959" s="535"/>
      <c r="R959" s="535"/>
      <c r="S959" s="535"/>
      <c r="T959" s="535"/>
      <c r="U959" s="535"/>
      <c r="V959" s="535"/>
      <c r="W959" s="535"/>
      <c r="X959" s="535"/>
      <c r="Y959" s="535"/>
      <c r="Z959" s="535"/>
      <c r="AA959" s="535"/>
      <c r="AB959" s="535"/>
      <c r="AC959" s="535"/>
      <c r="AD959" s="535"/>
      <c r="AE959" s="535"/>
      <c r="AF959" s="70"/>
      <c r="CN959" s="70"/>
      <c r="DS959" s="70"/>
    </row>
    <row r="960" spans="1:123" s="74" customFormat="1" ht="15" customHeight="1" x14ac:dyDescent="0.2">
      <c r="A960" s="76"/>
      <c r="C960" s="599"/>
      <c r="D960" s="599"/>
      <c r="E960" s="599"/>
      <c r="F960" s="599"/>
      <c r="G960" s="599"/>
      <c r="H960" s="599"/>
      <c r="I960" s="599"/>
      <c r="J960" s="599"/>
      <c r="K960" s="599"/>
      <c r="L960" s="599"/>
      <c r="M960" s="599"/>
      <c r="N960" s="599"/>
      <c r="O960" s="599"/>
      <c r="P960" s="599"/>
      <c r="Q960" s="599"/>
      <c r="R960" s="599"/>
      <c r="S960" s="599"/>
      <c r="T960" s="599"/>
      <c r="U960" s="599"/>
      <c r="V960" s="599"/>
      <c r="W960" s="599"/>
      <c r="X960" s="599"/>
      <c r="Y960" s="599"/>
      <c r="Z960" s="599"/>
      <c r="AA960" s="599"/>
      <c r="AB960" s="599"/>
      <c r="AC960" s="599"/>
      <c r="AD960" s="599"/>
      <c r="AE960" s="599"/>
      <c r="AF960" s="70"/>
      <c r="CN960" s="70"/>
      <c r="DS960" s="70"/>
    </row>
    <row r="961" spans="1:123" s="74" customFormat="1" ht="24" customHeight="1" x14ac:dyDescent="0.2">
      <c r="A961" s="36" t="s">
        <v>250</v>
      </c>
      <c r="B961" s="636" t="s">
        <v>1100</v>
      </c>
      <c r="C961" s="636"/>
      <c r="D961" s="636"/>
      <c r="E961" s="636"/>
      <c r="F961" s="636"/>
      <c r="G961" s="636"/>
      <c r="H961" s="636"/>
      <c r="I961" s="636"/>
      <c r="J961" s="636"/>
      <c r="K961" s="636"/>
      <c r="L961" s="636"/>
      <c r="M961" s="636"/>
      <c r="N961" s="636"/>
      <c r="O961" s="636"/>
      <c r="P961" s="636"/>
      <c r="Q961" s="636"/>
      <c r="R961" s="636"/>
      <c r="S961" s="636"/>
      <c r="T961" s="636"/>
      <c r="U961" s="636"/>
      <c r="V961" s="636"/>
      <c r="W961" s="636"/>
      <c r="X961" s="636"/>
      <c r="Y961" s="636"/>
      <c r="Z961" s="636"/>
      <c r="AA961" s="636"/>
      <c r="AB961" s="636"/>
      <c r="AC961" s="636"/>
      <c r="AD961" s="636"/>
      <c r="AF961" s="70"/>
      <c r="AG961" s="74" t="s">
        <v>2032</v>
      </c>
      <c r="AH961" s="74" t="s">
        <v>2072</v>
      </c>
      <c r="AI961" s="74" t="s">
        <v>2073</v>
      </c>
      <c r="AJ961" s="74" t="s">
        <v>2045</v>
      </c>
      <c r="AK961" s="74" t="s">
        <v>2074</v>
      </c>
      <c r="AL961" s="74" t="s">
        <v>2075</v>
      </c>
      <c r="CN961" s="70"/>
      <c r="DS961" s="70"/>
    </row>
    <row r="962" spans="1:123" s="74" customFormat="1" ht="15" customHeight="1" x14ac:dyDescent="0.2">
      <c r="A962" s="76"/>
      <c r="C962" s="674" t="s">
        <v>1109</v>
      </c>
      <c r="D962" s="674"/>
      <c r="E962" s="674"/>
      <c r="F962" s="674"/>
      <c r="G962" s="674"/>
      <c r="H962" s="674"/>
      <c r="I962" s="674"/>
      <c r="J962" s="674"/>
      <c r="K962" s="674"/>
      <c r="L962" s="674"/>
      <c r="M962" s="674"/>
      <c r="N962" s="674"/>
      <c r="O962" s="674"/>
      <c r="P962" s="674"/>
      <c r="Q962" s="674"/>
      <c r="R962" s="674"/>
      <c r="S962" s="674"/>
      <c r="T962" s="674"/>
      <c r="U962" s="674"/>
      <c r="V962" s="674"/>
      <c r="W962" s="674"/>
      <c r="X962" s="674"/>
      <c r="Y962" s="674"/>
      <c r="Z962" s="674"/>
      <c r="AA962" s="674"/>
      <c r="AB962" s="674"/>
      <c r="AC962" s="674"/>
      <c r="AD962" s="674"/>
      <c r="AF962" s="70"/>
      <c r="AG962" s="74">
        <f>COUNTBLANK(O970:AD994)</f>
        <v>400</v>
      </c>
      <c r="AH962" s="74">
        <v>400</v>
      </c>
      <c r="AI962" s="74">
        <v>200</v>
      </c>
      <c r="AJ962" s="74">
        <f>COUNTBLANK(O970:AD970)</f>
        <v>16</v>
      </c>
      <c r="AK962" s="74">
        <v>16</v>
      </c>
      <c r="AL962" s="74">
        <v>8</v>
      </c>
      <c r="CN962" s="70"/>
      <c r="DS962" s="70"/>
    </row>
    <row r="963" spans="1:123" s="74" customFormat="1" ht="24" customHeight="1" x14ac:dyDescent="0.2">
      <c r="A963" s="76"/>
      <c r="C963" s="674" t="s">
        <v>1472</v>
      </c>
      <c r="D963" s="674"/>
      <c r="E963" s="674"/>
      <c r="F963" s="674"/>
      <c r="G963" s="674"/>
      <c r="H963" s="674"/>
      <c r="I963" s="674"/>
      <c r="J963" s="674"/>
      <c r="K963" s="674"/>
      <c r="L963" s="674"/>
      <c r="M963" s="674"/>
      <c r="N963" s="674"/>
      <c r="O963" s="674"/>
      <c r="P963" s="674"/>
      <c r="Q963" s="674"/>
      <c r="R963" s="674"/>
      <c r="S963" s="674"/>
      <c r="T963" s="674"/>
      <c r="U963" s="674"/>
      <c r="V963" s="674"/>
      <c r="W963" s="674"/>
      <c r="X963" s="674"/>
      <c r="Y963" s="674"/>
      <c r="Z963" s="674"/>
      <c r="AA963" s="674"/>
      <c r="AB963" s="674"/>
      <c r="AC963" s="674"/>
      <c r="AD963" s="674"/>
      <c r="AF963" s="70"/>
      <c r="CN963" s="70"/>
      <c r="DS963" s="70"/>
    </row>
    <row r="964" spans="1:123" s="74" customFormat="1" ht="36" customHeight="1" x14ac:dyDescent="0.2">
      <c r="A964" s="76"/>
      <c r="C964" s="620" t="s">
        <v>1924</v>
      </c>
      <c r="D964" s="620"/>
      <c r="E964" s="620"/>
      <c r="F964" s="620"/>
      <c r="G964" s="620"/>
      <c r="H964" s="620"/>
      <c r="I964" s="620"/>
      <c r="J964" s="620"/>
      <c r="K964" s="620"/>
      <c r="L964" s="620"/>
      <c r="M964" s="620"/>
      <c r="N964" s="620"/>
      <c r="O964" s="620"/>
      <c r="P964" s="620"/>
      <c r="Q964" s="620"/>
      <c r="R964" s="620"/>
      <c r="S964" s="620"/>
      <c r="T964" s="620"/>
      <c r="U964" s="620"/>
      <c r="V964" s="620"/>
      <c r="W964" s="620"/>
      <c r="X964" s="620"/>
      <c r="Y964" s="620"/>
      <c r="Z964" s="620"/>
      <c r="AA964" s="620"/>
      <c r="AB964" s="620"/>
      <c r="AC964" s="620"/>
      <c r="AD964" s="620"/>
      <c r="AF964" s="70"/>
      <c r="CN964" s="70"/>
      <c r="DS964" s="70"/>
    </row>
    <row r="965" spans="1:123" s="74" customFormat="1" ht="15" customHeight="1" x14ac:dyDescent="0.2">
      <c r="A965" s="76"/>
      <c r="AF965" s="70"/>
      <c r="CN965" s="70"/>
      <c r="DS965" s="70"/>
    </row>
    <row r="966" spans="1:123" s="74" customFormat="1" ht="15" customHeight="1" x14ac:dyDescent="0.2">
      <c r="A966" s="76"/>
      <c r="C966" s="685" t="s">
        <v>220</v>
      </c>
      <c r="D966" s="686"/>
      <c r="E966" s="686"/>
      <c r="F966" s="686"/>
      <c r="G966" s="686"/>
      <c r="H966" s="686"/>
      <c r="I966" s="686"/>
      <c r="J966" s="686"/>
      <c r="K966" s="686"/>
      <c r="L966" s="686"/>
      <c r="M966" s="686"/>
      <c r="N966" s="687"/>
      <c r="O966" s="953" t="s">
        <v>1136</v>
      </c>
      <c r="P966" s="954"/>
      <c r="Q966" s="954"/>
      <c r="R966" s="954"/>
      <c r="S966" s="954"/>
      <c r="T966" s="954"/>
      <c r="U966" s="954"/>
      <c r="V966" s="954"/>
      <c r="W966" s="954"/>
      <c r="X966" s="954"/>
      <c r="Y966" s="954"/>
      <c r="Z966" s="954"/>
      <c r="AA966" s="954"/>
      <c r="AB966" s="954"/>
      <c r="AC966" s="954"/>
      <c r="AD966" s="955"/>
      <c r="AF966" s="70"/>
      <c r="CN966" s="70"/>
      <c r="DS966" s="70"/>
    </row>
    <row r="967" spans="1:123" s="74" customFormat="1" ht="15" customHeight="1" x14ac:dyDescent="0.2">
      <c r="A967" s="76"/>
      <c r="C967" s="718"/>
      <c r="D967" s="719"/>
      <c r="E967" s="719"/>
      <c r="F967" s="719"/>
      <c r="G967" s="719"/>
      <c r="H967" s="719"/>
      <c r="I967" s="719"/>
      <c r="J967" s="719"/>
      <c r="K967" s="719"/>
      <c r="L967" s="719"/>
      <c r="M967" s="719"/>
      <c r="N967" s="720"/>
      <c r="O967" s="806" t="s">
        <v>80</v>
      </c>
      <c r="P967" s="808"/>
      <c r="Q967" s="1035" t="s">
        <v>292</v>
      </c>
      <c r="R967" s="1035"/>
      <c r="S967" s="1035"/>
      <c r="T967" s="1035"/>
      <c r="U967" s="1035"/>
      <c r="V967" s="1035"/>
      <c r="W967" s="1035"/>
      <c r="X967" s="1035"/>
      <c r="Y967" s="1035"/>
      <c r="Z967" s="1035"/>
      <c r="AA967" s="1035"/>
      <c r="AB967" s="1035"/>
      <c r="AC967" s="663" t="s">
        <v>293</v>
      </c>
      <c r="AD967" s="664"/>
      <c r="AF967" s="70"/>
      <c r="CN967" s="70"/>
      <c r="DS967" s="70"/>
    </row>
    <row r="968" spans="1:123" s="74" customFormat="1" ht="24" customHeight="1" x14ac:dyDescent="0.2">
      <c r="A968" s="76"/>
      <c r="C968" s="718"/>
      <c r="D968" s="719"/>
      <c r="E968" s="719"/>
      <c r="F968" s="719"/>
      <c r="G968" s="719"/>
      <c r="H968" s="719"/>
      <c r="I968" s="719"/>
      <c r="J968" s="719"/>
      <c r="K968" s="719"/>
      <c r="L968" s="719"/>
      <c r="M968" s="719"/>
      <c r="N968" s="720"/>
      <c r="O968" s="806"/>
      <c r="P968" s="808"/>
      <c r="Q968" s="1035" t="s">
        <v>1921</v>
      </c>
      <c r="R968" s="1035"/>
      <c r="S968" s="1035"/>
      <c r="T968" s="1035"/>
      <c r="U968" s="1111" t="s">
        <v>294</v>
      </c>
      <c r="V968" s="1112"/>
      <c r="W968" s="1076" t="s">
        <v>295</v>
      </c>
      <c r="X968" s="1076"/>
      <c r="Y968" s="1076" t="s">
        <v>296</v>
      </c>
      <c r="Z968" s="1076"/>
      <c r="AA968" s="513" t="s">
        <v>1831</v>
      </c>
      <c r="AB968" s="664"/>
      <c r="AC968" s="663"/>
      <c r="AD968" s="664"/>
      <c r="AF968" s="70"/>
      <c r="CN968" s="70"/>
      <c r="DS968" s="70"/>
    </row>
    <row r="969" spans="1:123" s="74" customFormat="1" ht="75" customHeight="1" x14ac:dyDescent="0.2">
      <c r="A969" s="76"/>
      <c r="C969" s="688"/>
      <c r="D969" s="689"/>
      <c r="E969" s="689"/>
      <c r="F969" s="689"/>
      <c r="G969" s="689"/>
      <c r="H969" s="689"/>
      <c r="I969" s="689"/>
      <c r="J969" s="689"/>
      <c r="K969" s="689"/>
      <c r="L969" s="689"/>
      <c r="M969" s="689"/>
      <c r="N969" s="690"/>
      <c r="O969" s="809"/>
      <c r="P969" s="811"/>
      <c r="Q969" s="667" t="s">
        <v>1922</v>
      </c>
      <c r="R969" s="668"/>
      <c r="S969" s="667" t="s">
        <v>1923</v>
      </c>
      <c r="T969" s="668"/>
      <c r="U969" s="665"/>
      <c r="V969" s="666"/>
      <c r="W969" s="1076"/>
      <c r="X969" s="1076"/>
      <c r="Y969" s="1076"/>
      <c r="Z969" s="1076"/>
      <c r="AA969" s="1110"/>
      <c r="AB969" s="666"/>
      <c r="AC969" s="665"/>
      <c r="AD969" s="666"/>
      <c r="AF969" s="70"/>
      <c r="AG969" s="230" t="s">
        <v>2032</v>
      </c>
      <c r="AH969" s="229" t="s">
        <v>2035</v>
      </c>
      <c r="AI969" s="229" t="s">
        <v>80</v>
      </c>
      <c r="AJ969" s="229" t="s">
        <v>2029</v>
      </c>
      <c r="AK969" s="229" t="s">
        <v>2078</v>
      </c>
      <c r="AL969" s="229" t="s">
        <v>2077</v>
      </c>
      <c r="AM969" s="229" t="s">
        <v>2137</v>
      </c>
      <c r="AN969" s="229" t="s">
        <v>2138</v>
      </c>
      <c r="AO969" s="229" t="s">
        <v>2173</v>
      </c>
      <c r="AP969" s="229" t="s">
        <v>2087</v>
      </c>
      <c r="CN969" s="70"/>
      <c r="DS969" s="70"/>
    </row>
    <row r="970" spans="1:123" s="74" customFormat="1" ht="15" customHeight="1" x14ac:dyDescent="0.2">
      <c r="A970" s="76"/>
      <c r="C970" s="87" t="s">
        <v>28</v>
      </c>
      <c r="D970" s="703" t="str">
        <f>IF(D40="","",D40)</f>
        <v/>
      </c>
      <c r="E970" s="705"/>
      <c r="F970" s="705"/>
      <c r="G970" s="705"/>
      <c r="H970" s="705"/>
      <c r="I970" s="705"/>
      <c r="J970" s="705"/>
      <c r="K970" s="705"/>
      <c r="L970" s="705"/>
      <c r="M970" s="705"/>
      <c r="N970" s="704"/>
      <c r="O970" s="763"/>
      <c r="P970" s="764"/>
      <c r="Q970" s="870"/>
      <c r="R970" s="870"/>
      <c r="S970" s="870"/>
      <c r="T970" s="870"/>
      <c r="U970" s="870"/>
      <c r="V970" s="870"/>
      <c r="W970" s="870"/>
      <c r="X970" s="870"/>
      <c r="Y970" s="870"/>
      <c r="Z970" s="870"/>
      <c r="AA970" s="870"/>
      <c r="AB970" s="870"/>
      <c r="AC970" s="870"/>
      <c r="AD970" s="870"/>
      <c r="AF970" s="70"/>
      <c r="AG970" s="74">
        <f>COUNTBLANK(O970:AD970)</f>
        <v>16</v>
      </c>
      <c r="AH970" s="94">
        <f>IF($AG$962=$AH$962,0,IF(AND(D970&lt;&gt;"",AG970=$AL$962),0,IF(AND(D970="",AG970=$AK$962),0,1)))</f>
        <v>0</v>
      </c>
      <c r="AI970" s="74">
        <f>O970</f>
        <v>0</v>
      </c>
      <c r="AJ970" s="130">
        <f>COUNTIF(Q970:AD970,"NS")</f>
        <v>0</v>
      </c>
      <c r="AK970" s="130">
        <f>SUM(Q970:AD970)</f>
        <v>0</v>
      </c>
      <c r="AL970" s="130">
        <f>IF($AG$962=$AH$962,0,
IF(OR(
AND(AI970=0,AJ970&gt;0),
AND(AI970="NS",AK970&gt;0),
AND(AI970="NS",AK970=0,AJ970=0)),1,
IF(OR(
AND(AJ970&gt;=2,AK970&lt;AI970),
AND(AI970="NS",AK970=0,AJ970&gt;0),AI970=AK970),0,1)))</f>
        <v>0</v>
      </c>
      <c r="AM970" s="74">
        <f>IF(AND(SUM(L932:AD932)=0,COUNTIF(L932:AD932,"NS")&gt;0),"NS",SUM(L932:AD932))</f>
        <v>0</v>
      </c>
      <c r="AN970" s="74">
        <f>AI970</f>
        <v>0</v>
      </c>
      <c r="AO970" s="74">
        <f>IF(OR(AND(AM970=0,AN970=0),AND(AM970&lt;&gt;0,AN970&gt;=AM970)),0,IF(OR(AND(AN970="NS",AM970&lt;&gt;0),AND(AN970&lt;&gt;0,AM970="NS")),0,1))</f>
        <v>0</v>
      </c>
      <c r="AP970" s="130">
        <f>SUM(COUNTIF(AA970:AB994,"&gt;=0"),COUNTIF(AA970:AB994,"NS"))</f>
        <v>0</v>
      </c>
      <c r="CN970" s="70"/>
      <c r="DS970" s="70"/>
    </row>
    <row r="971" spans="1:123" s="74" customFormat="1" ht="15" customHeight="1" x14ac:dyDescent="0.2">
      <c r="A971" s="76"/>
      <c r="C971" s="98" t="s">
        <v>29</v>
      </c>
      <c r="D971" s="703" t="str">
        <f t="shared" ref="D971:D994" si="223">IF(D41="","",D41)</f>
        <v/>
      </c>
      <c r="E971" s="705"/>
      <c r="F971" s="705"/>
      <c r="G971" s="705"/>
      <c r="H971" s="705"/>
      <c r="I971" s="705"/>
      <c r="J971" s="705"/>
      <c r="K971" s="705"/>
      <c r="L971" s="705"/>
      <c r="M971" s="705"/>
      <c r="N971" s="704"/>
      <c r="O971" s="763"/>
      <c r="P971" s="764"/>
      <c r="Q971" s="870"/>
      <c r="R971" s="870"/>
      <c r="S971" s="870"/>
      <c r="T971" s="870"/>
      <c r="U971" s="870"/>
      <c r="V971" s="870"/>
      <c r="W971" s="870"/>
      <c r="X971" s="870"/>
      <c r="Y971" s="870"/>
      <c r="Z971" s="870"/>
      <c r="AA971" s="870"/>
      <c r="AB971" s="870"/>
      <c r="AC971" s="870"/>
      <c r="AD971" s="870"/>
      <c r="AF971" s="70"/>
      <c r="AG971" s="74">
        <f t="shared" ref="AG971:AG994" si="224">COUNTBLANK(O971:AD971)</f>
        <v>16</v>
      </c>
      <c r="AH971" s="94">
        <f t="shared" ref="AH971:AH994" si="225">IF($AG$962=$AH$962,0,IF(AND(D971&lt;&gt;"",AG971=$AL$962),0,IF(AND(D971="",AG971=$AK$962),0,1)))</f>
        <v>0</v>
      </c>
      <c r="AI971" s="74">
        <f t="shared" ref="AI971:AI994" si="226">O971</f>
        <v>0</v>
      </c>
      <c r="AJ971" s="130">
        <f t="shared" ref="AJ971:AJ994" si="227">COUNTIF(Q971:AD971,"NS")</f>
        <v>0</v>
      </c>
      <c r="AK971" s="130">
        <f t="shared" ref="AK971:AK994" si="228">SUM(Q971:AD971)</f>
        <v>0</v>
      </c>
      <c r="AL971" s="130">
        <f t="shared" ref="AL971:AL994" si="229">IF($AG$962=$AH$962,0,
IF(OR(
AND(AI971=0,AJ971&gt;0),
AND(AI971="NS",AK971&gt;0),
AND(AI971="NS",AK971=0,AJ971=0)),1,
IF(OR(
AND(AJ971&gt;=2,AK971&lt;AI971),
AND(AI971="NS",AK971=0,AJ971&gt;0),AI971=AK971),0,1)))</f>
        <v>0</v>
      </c>
      <c r="AM971" s="74">
        <f t="shared" ref="AM971:AM994" si="230">IF(AND(SUM(L933:AD933)=0,COUNTIF(L933:AD933,"NS")&gt;0),"NS",SUM(L933:AD933))</f>
        <v>0</v>
      </c>
      <c r="AN971" s="74">
        <f t="shared" ref="AN971:AN994" si="231">AI971</f>
        <v>0</v>
      </c>
      <c r="AO971" s="74">
        <f t="shared" ref="AO971:AO994" si="232">IF(OR(AND(AM971=0,AN971=0),AND(AM971&lt;&gt;0,AN971&gt;=AM971)),0,IF(OR(AND(AN971="NS",AM971&lt;&gt;0),AND(AN971&lt;&gt;0,AM971="NS")),0,1))</f>
        <v>0</v>
      </c>
      <c r="CN971" s="70"/>
      <c r="DS971" s="70"/>
    </row>
    <row r="972" spans="1:123" s="74" customFormat="1" ht="15" customHeight="1" x14ac:dyDescent="0.2">
      <c r="A972" s="76"/>
      <c r="C972" s="98" t="s">
        <v>30</v>
      </c>
      <c r="D972" s="703" t="str">
        <f t="shared" si="223"/>
        <v/>
      </c>
      <c r="E972" s="705"/>
      <c r="F972" s="705"/>
      <c r="G972" s="705"/>
      <c r="H972" s="705"/>
      <c r="I972" s="705"/>
      <c r="J972" s="705"/>
      <c r="K972" s="705"/>
      <c r="L972" s="705"/>
      <c r="M972" s="705"/>
      <c r="N972" s="704"/>
      <c r="O972" s="763"/>
      <c r="P972" s="764"/>
      <c r="Q972" s="870"/>
      <c r="R972" s="870"/>
      <c r="S972" s="870"/>
      <c r="T972" s="870"/>
      <c r="U972" s="870"/>
      <c r="V972" s="870"/>
      <c r="W972" s="870"/>
      <c r="X972" s="870"/>
      <c r="Y972" s="870"/>
      <c r="Z972" s="870"/>
      <c r="AA972" s="870"/>
      <c r="AB972" s="870"/>
      <c r="AC972" s="870"/>
      <c r="AD972" s="870"/>
      <c r="AF972" s="70"/>
      <c r="AG972" s="74">
        <f t="shared" si="224"/>
        <v>16</v>
      </c>
      <c r="AH972" s="94">
        <f t="shared" si="225"/>
        <v>0</v>
      </c>
      <c r="AI972" s="74">
        <f t="shared" si="226"/>
        <v>0</v>
      </c>
      <c r="AJ972" s="130">
        <f t="shared" si="227"/>
        <v>0</v>
      </c>
      <c r="AK972" s="130">
        <f t="shared" si="228"/>
        <v>0</v>
      </c>
      <c r="AL972" s="130">
        <f t="shared" si="229"/>
        <v>0</v>
      </c>
      <c r="AM972" s="74">
        <f t="shared" si="230"/>
        <v>0</v>
      </c>
      <c r="AN972" s="74">
        <f t="shared" si="231"/>
        <v>0</v>
      </c>
      <c r="AO972" s="74">
        <f t="shared" si="232"/>
        <v>0</v>
      </c>
      <c r="CN972" s="70"/>
      <c r="DS972" s="70"/>
    </row>
    <row r="973" spans="1:123" s="74" customFormat="1" ht="15" customHeight="1" x14ac:dyDescent="0.2">
      <c r="A973" s="76"/>
      <c r="C973" s="98" t="s">
        <v>31</v>
      </c>
      <c r="D973" s="703" t="str">
        <f t="shared" si="223"/>
        <v/>
      </c>
      <c r="E973" s="705"/>
      <c r="F973" s="705"/>
      <c r="G973" s="705"/>
      <c r="H973" s="705"/>
      <c r="I973" s="705"/>
      <c r="J973" s="705"/>
      <c r="K973" s="705"/>
      <c r="L973" s="705"/>
      <c r="M973" s="705"/>
      <c r="N973" s="704"/>
      <c r="O973" s="763"/>
      <c r="P973" s="764"/>
      <c r="Q973" s="870"/>
      <c r="R973" s="870"/>
      <c r="S973" s="870"/>
      <c r="T973" s="870"/>
      <c r="U973" s="870"/>
      <c r="V973" s="870"/>
      <c r="W973" s="870"/>
      <c r="X973" s="870"/>
      <c r="Y973" s="870"/>
      <c r="Z973" s="870"/>
      <c r="AA973" s="870"/>
      <c r="AB973" s="870"/>
      <c r="AC973" s="870"/>
      <c r="AD973" s="870"/>
      <c r="AF973" s="70"/>
      <c r="AG973" s="74">
        <f t="shared" si="224"/>
        <v>16</v>
      </c>
      <c r="AH973" s="94">
        <f t="shared" si="225"/>
        <v>0</v>
      </c>
      <c r="AI973" s="74">
        <f t="shared" si="226"/>
        <v>0</v>
      </c>
      <c r="AJ973" s="130">
        <f t="shared" si="227"/>
        <v>0</v>
      </c>
      <c r="AK973" s="130">
        <f t="shared" si="228"/>
        <v>0</v>
      </c>
      <c r="AL973" s="130">
        <f t="shared" si="229"/>
        <v>0</v>
      </c>
      <c r="AM973" s="74">
        <f t="shared" si="230"/>
        <v>0</v>
      </c>
      <c r="AN973" s="74">
        <f t="shared" si="231"/>
        <v>0</v>
      </c>
      <c r="AO973" s="74">
        <f t="shared" si="232"/>
        <v>0</v>
      </c>
      <c r="CN973" s="70"/>
      <c r="DS973" s="70"/>
    </row>
    <row r="974" spans="1:123" s="74" customFormat="1" ht="15" customHeight="1" x14ac:dyDescent="0.2">
      <c r="A974" s="76"/>
      <c r="C974" s="98" t="s">
        <v>32</v>
      </c>
      <c r="D974" s="703" t="str">
        <f t="shared" si="223"/>
        <v/>
      </c>
      <c r="E974" s="705"/>
      <c r="F974" s="705"/>
      <c r="G974" s="705"/>
      <c r="H974" s="705"/>
      <c r="I974" s="705"/>
      <c r="J974" s="705"/>
      <c r="K974" s="705"/>
      <c r="L974" s="705"/>
      <c r="M974" s="705"/>
      <c r="N974" s="704"/>
      <c r="O974" s="763"/>
      <c r="P974" s="764"/>
      <c r="Q974" s="870"/>
      <c r="R974" s="870"/>
      <c r="S974" s="870"/>
      <c r="T974" s="870"/>
      <c r="U974" s="870"/>
      <c r="V974" s="870"/>
      <c r="W974" s="870"/>
      <c r="X974" s="870"/>
      <c r="Y974" s="870"/>
      <c r="Z974" s="870"/>
      <c r="AA974" s="870"/>
      <c r="AB974" s="870"/>
      <c r="AC974" s="870"/>
      <c r="AD974" s="870"/>
      <c r="AF974" s="70"/>
      <c r="AG974" s="74">
        <f t="shared" si="224"/>
        <v>16</v>
      </c>
      <c r="AH974" s="94">
        <f t="shared" si="225"/>
        <v>0</v>
      </c>
      <c r="AI974" s="74">
        <f t="shared" si="226"/>
        <v>0</v>
      </c>
      <c r="AJ974" s="130">
        <f t="shared" si="227"/>
        <v>0</v>
      </c>
      <c r="AK974" s="130">
        <f t="shared" si="228"/>
        <v>0</v>
      </c>
      <c r="AL974" s="130">
        <f t="shared" si="229"/>
        <v>0</v>
      </c>
      <c r="AM974" s="74">
        <f t="shared" si="230"/>
        <v>0</v>
      </c>
      <c r="AN974" s="74">
        <f t="shared" si="231"/>
        <v>0</v>
      </c>
      <c r="AO974" s="74">
        <f t="shared" si="232"/>
        <v>0</v>
      </c>
      <c r="CN974" s="70"/>
      <c r="DS974" s="70"/>
    </row>
    <row r="975" spans="1:123" s="74" customFormat="1" ht="15" customHeight="1" x14ac:dyDescent="0.2">
      <c r="A975" s="76"/>
      <c r="C975" s="98" t="s">
        <v>33</v>
      </c>
      <c r="D975" s="703" t="str">
        <f t="shared" si="223"/>
        <v/>
      </c>
      <c r="E975" s="705"/>
      <c r="F975" s="705"/>
      <c r="G975" s="705"/>
      <c r="H975" s="705"/>
      <c r="I975" s="705"/>
      <c r="J975" s="705"/>
      <c r="K975" s="705"/>
      <c r="L975" s="705"/>
      <c r="M975" s="705"/>
      <c r="N975" s="704"/>
      <c r="O975" s="763"/>
      <c r="P975" s="764"/>
      <c r="Q975" s="870"/>
      <c r="R975" s="870"/>
      <c r="S975" s="870"/>
      <c r="T975" s="870"/>
      <c r="U975" s="870"/>
      <c r="V975" s="870"/>
      <c r="W975" s="870"/>
      <c r="X975" s="870"/>
      <c r="Y975" s="870"/>
      <c r="Z975" s="870"/>
      <c r="AA975" s="870"/>
      <c r="AB975" s="870"/>
      <c r="AC975" s="870"/>
      <c r="AD975" s="870"/>
      <c r="AF975" s="70"/>
      <c r="AG975" s="74">
        <f t="shared" si="224"/>
        <v>16</v>
      </c>
      <c r="AH975" s="94">
        <f t="shared" si="225"/>
        <v>0</v>
      </c>
      <c r="AI975" s="74">
        <f t="shared" si="226"/>
        <v>0</v>
      </c>
      <c r="AJ975" s="130">
        <f t="shared" si="227"/>
        <v>0</v>
      </c>
      <c r="AK975" s="130">
        <f t="shared" si="228"/>
        <v>0</v>
      </c>
      <c r="AL975" s="130">
        <f t="shared" si="229"/>
        <v>0</v>
      </c>
      <c r="AM975" s="74">
        <f t="shared" si="230"/>
        <v>0</v>
      </c>
      <c r="AN975" s="74">
        <f t="shared" si="231"/>
        <v>0</v>
      </c>
      <c r="AO975" s="74">
        <f t="shared" si="232"/>
        <v>0</v>
      </c>
      <c r="CN975" s="70"/>
      <c r="DS975" s="70"/>
    </row>
    <row r="976" spans="1:123" s="74" customFormat="1" ht="15" customHeight="1" x14ac:dyDescent="0.2">
      <c r="A976" s="76"/>
      <c r="C976" s="98" t="s">
        <v>34</v>
      </c>
      <c r="D976" s="703" t="str">
        <f t="shared" si="223"/>
        <v/>
      </c>
      <c r="E976" s="705"/>
      <c r="F976" s="705"/>
      <c r="G976" s="705"/>
      <c r="H976" s="705"/>
      <c r="I976" s="705"/>
      <c r="J976" s="705"/>
      <c r="K976" s="705"/>
      <c r="L976" s="705"/>
      <c r="M976" s="705"/>
      <c r="N976" s="704"/>
      <c r="O976" s="763"/>
      <c r="P976" s="764"/>
      <c r="Q976" s="870"/>
      <c r="R976" s="870"/>
      <c r="S976" s="870"/>
      <c r="T976" s="870"/>
      <c r="U976" s="870"/>
      <c r="V976" s="870"/>
      <c r="W976" s="870"/>
      <c r="X976" s="870"/>
      <c r="Y976" s="870"/>
      <c r="Z976" s="870"/>
      <c r="AA976" s="870"/>
      <c r="AB976" s="870"/>
      <c r="AC976" s="870"/>
      <c r="AD976" s="870"/>
      <c r="AF976" s="70"/>
      <c r="AG976" s="74">
        <f t="shared" si="224"/>
        <v>16</v>
      </c>
      <c r="AH976" s="94">
        <f t="shared" si="225"/>
        <v>0</v>
      </c>
      <c r="AI976" s="74">
        <f t="shared" si="226"/>
        <v>0</v>
      </c>
      <c r="AJ976" s="130">
        <f t="shared" si="227"/>
        <v>0</v>
      </c>
      <c r="AK976" s="130">
        <f t="shared" si="228"/>
        <v>0</v>
      </c>
      <c r="AL976" s="130">
        <f t="shared" si="229"/>
        <v>0</v>
      </c>
      <c r="AM976" s="74">
        <f t="shared" si="230"/>
        <v>0</v>
      </c>
      <c r="AN976" s="74">
        <f t="shared" si="231"/>
        <v>0</v>
      </c>
      <c r="AO976" s="74">
        <f t="shared" si="232"/>
        <v>0</v>
      </c>
      <c r="CN976" s="70"/>
      <c r="DS976" s="70"/>
    </row>
    <row r="977" spans="1:123" s="74" customFormat="1" ht="15" customHeight="1" x14ac:dyDescent="0.2">
      <c r="A977" s="76"/>
      <c r="C977" s="98" t="s">
        <v>35</v>
      </c>
      <c r="D977" s="703" t="str">
        <f t="shared" si="223"/>
        <v/>
      </c>
      <c r="E977" s="705"/>
      <c r="F977" s="705"/>
      <c r="G977" s="705"/>
      <c r="H977" s="705"/>
      <c r="I977" s="705"/>
      <c r="J977" s="705"/>
      <c r="K977" s="705"/>
      <c r="L977" s="705"/>
      <c r="M977" s="705"/>
      <c r="N977" s="704"/>
      <c r="O977" s="763"/>
      <c r="P977" s="764"/>
      <c r="Q977" s="870"/>
      <c r="R977" s="870"/>
      <c r="S977" s="870"/>
      <c r="T977" s="870"/>
      <c r="U977" s="870"/>
      <c r="V977" s="870"/>
      <c r="W977" s="870"/>
      <c r="X977" s="870"/>
      <c r="Y977" s="870"/>
      <c r="Z977" s="870"/>
      <c r="AA977" s="870"/>
      <c r="AB977" s="870"/>
      <c r="AC977" s="870"/>
      <c r="AD977" s="870"/>
      <c r="AF977" s="70"/>
      <c r="AG977" s="74">
        <f t="shared" si="224"/>
        <v>16</v>
      </c>
      <c r="AH977" s="94">
        <f t="shared" si="225"/>
        <v>0</v>
      </c>
      <c r="AI977" s="74">
        <f t="shared" si="226"/>
        <v>0</v>
      </c>
      <c r="AJ977" s="130">
        <f t="shared" si="227"/>
        <v>0</v>
      </c>
      <c r="AK977" s="130">
        <f t="shared" si="228"/>
        <v>0</v>
      </c>
      <c r="AL977" s="130">
        <f t="shared" si="229"/>
        <v>0</v>
      </c>
      <c r="AM977" s="74">
        <f t="shared" si="230"/>
        <v>0</v>
      </c>
      <c r="AN977" s="74">
        <f t="shared" si="231"/>
        <v>0</v>
      </c>
      <c r="AO977" s="74">
        <f t="shared" si="232"/>
        <v>0</v>
      </c>
      <c r="CN977" s="70"/>
      <c r="DS977" s="70"/>
    </row>
    <row r="978" spans="1:123" s="74" customFormat="1" ht="15" customHeight="1" x14ac:dyDescent="0.2">
      <c r="A978" s="76"/>
      <c r="C978" s="98" t="s">
        <v>36</v>
      </c>
      <c r="D978" s="703" t="str">
        <f t="shared" si="223"/>
        <v/>
      </c>
      <c r="E978" s="705"/>
      <c r="F978" s="705"/>
      <c r="G978" s="705"/>
      <c r="H978" s="705"/>
      <c r="I978" s="705"/>
      <c r="J978" s="705"/>
      <c r="K978" s="705"/>
      <c r="L978" s="705"/>
      <c r="M978" s="705"/>
      <c r="N978" s="704"/>
      <c r="O978" s="763"/>
      <c r="P978" s="764"/>
      <c r="Q978" s="870"/>
      <c r="R978" s="870"/>
      <c r="S978" s="870"/>
      <c r="T978" s="870"/>
      <c r="U978" s="870"/>
      <c r="V978" s="870"/>
      <c r="W978" s="870"/>
      <c r="X978" s="870"/>
      <c r="Y978" s="870"/>
      <c r="Z978" s="870"/>
      <c r="AA978" s="870"/>
      <c r="AB978" s="870"/>
      <c r="AC978" s="870"/>
      <c r="AD978" s="870"/>
      <c r="AF978" s="70"/>
      <c r="AG978" s="74">
        <f t="shared" si="224"/>
        <v>16</v>
      </c>
      <c r="AH978" s="94">
        <f t="shared" si="225"/>
        <v>0</v>
      </c>
      <c r="AI978" s="74">
        <f t="shared" si="226"/>
        <v>0</v>
      </c>
      <c r="AJ978" s="130">
        <f t="shared" si="227"/>
        <v>0</v>
      </c>
      <c r="AK978" s="130">
        <f t="shared" si="228"/>
        <v>0</v>
      </c>
      <c r="AL978" s="130">
        <f t="shared" si="229"/>
        <v>0</v>
      </c>
      <c r="AM978" s="74">
        <f t="shared" si="230"/>
        <v>0</v>
      </c>
      <c r="AN978" s="74">
        <f t="shared" si="231"/>
        <v>0</v>
      </c>
      <c r="AO978" s="74">
        <f t="shared" si="232"/>
        <v>0</v>
      </c>
      <c r="CN978" s="70"/>
      <c r="DS978" s="70"/>
    </row>
    <row r="979" spans="1:123" s="74" customFormat="1" ht="15" customHeight="1" x14ac:dyDescent="0.2">
      <c r="A979" s="76"/>
      <c r="C979" s="98" t="s">
        <v>37</v>
      </c>
      <c r="D979" s="703" t="str">
        <f t="shared" si="223"/>
        <v/>
      </c>
      <c r="E979" s="705"/>
      <c r="F979" s="705"/>
      <c r="G979" s="705"/>
      <c r="H979" s="705"/>
      <c r="I979" s="705"/>
      <c r="J979" s="705"/>
      <c r="K979" s="705"/>
      <c r="L979" s="705"/>
      <c r="M979" s="705"/>
      <c r="N979" s="704"/>
      <c r="O979" s="763"/>
      <c r="P979" s="764"/>
      <c r="Q979" s="870"/>
      <c r="R979" s="870"/>
      <c r="S979" s="870"/>
      <c r="T979" s="870"/>
      <c r="U979" s="870"/>
      <c r="V979" s="870"/>
      <c r="W979" s="870"/>
      <c r="X979" s="870"/>
      <c r="Y979" s="870"/>
      <c r="Z979" s="870"/>
      <c r="AA979" s="870"/>
      <c r="AB979" s="870"/>
      <c r="AC979" s="870"/>
      <c r="AD979" s="870"/>
      <c r="AF979" s="70"/>
      <c r="AG979" s="74">
        <f t="shared" si="224"/>
        <v>16</v>
      </c>
      <c r="AH979" s="94">
        <f t="shared" si="225"/>
        <v>0</v>
      </c>
      <c r="AI979" s="74">
        <f t="shared" si="226"/>
        <v>0</v>
      </c>
      <c r="AJ979" s="130">
        <f t="shared" si="227"/>
        <v>0</v>
      </c>
      <c r="AK979" s="130">
        <f t="shared" si="228"/>
        <v>0</v>
      </c>
      <c r="AL979" s="130">
        <f t="shared" si="229"/>
        <v>0</v>
      </c>
      <c r="AM979" s="74">
        <f t="shared" si="230"/>
        <v>0</v>
      </c>
      <c r="AN979" s="74">
        <f t="shared" si="231"/>
        <v>0</v>
      </c>
      <c r="AO979" s="74">
        <f t="shared" si="232"/>
        <v>0</v>
      </c>
      <c r="CN979" s="70"/>
      <c r="DS979" s="70"/>
    </row>
    <row r="980" spans="1:123" s="74" customFormat="1" ht="15" customHeight="1" x14ac:dyDescent="0.2">
      <c r="A980" s="76"/>
      <c r="C980" s="98" t="s">
        <v>40</v>
      </c>
      <c r="D980" s="703" t="str">
        <f t="shared" si="223"/>
        <v/>
      </c>
      <c r="E980" s="705"/>
      <c r="F980" s="705"/>
      <c r="G980" s="705"/>
      <c r="H980" s="705"/>
      <c r="I980" s="705"/>
      <c r="J980" s="705"/>
      <c r="K980" s="705"/>
      <c r="L980" s="705"/>
      <c r="M980" s="705"/>
      <c r="N980" s="704"/>
      <c r="O980" s="763"/>
      <c r="P980" s="764"/>
      <c r="Q980" s="870"/>
      <c r="R980" s="870"/>
      <c r="S980" s="870"/>
      <c r="T980" s="870"/>
      <c r="U980" s="870"/>
      <c r="V980" s="870"/>
      <c r="W980" s="870"/>
      <c r="X980" s="870"/>
      <c r="Y980" s="870"/>
      <c r="Z980" s="870"/>
      <c r="AA980" s="870"/>
      <c r="AB980" s="870"/>
      <c r="AC980" s="870"/>
      <c r="AD980" s="870"/>
      <c r="AF980" s="70"/>
      <c r="AG980" s="74">
        <f t="shared" si="224"/>
        <v>16</v>
      </c>
      <c r="AH980" s="94">
        <f t="shared" si="225"/>
        <v>0</v>
      </c>
      <c r="AI980" s="74">
        <f t="shared" si="226"/>
        <v>0</v>
      </c>
      <c r="AJ980" s="130">
        <f t="shared" si="227"/>
        <v>0</v>
      </c>
      <c r="AK980" s="130">
        <f t="shared" si="228"/>
        <v>0</v>
      </c>
      <c r="AL980" s="130">
        <f t="shared" si="229"/>
        <v>0</v>
      </c>
      <c r="AM980" s="74">
        <f t="shared" si="230"/>
        <v>0</v>
      </c>
      <c r="AN980" s="74">
        <f t="shared" si="231"/>
        <v>0</v>
      </c>
      <c r="AO980" s="74">
        <f t="shared" si="232"/>
        <v>0</v>
      </c>
      <c r="CN980" s="70"/>
      <c r="DS980" s="70"/>
    </row>
    <row r="981" spans="1:123" s="74" customFormat="1" ht="15" customHeight="1" x14ac:dyDescent="0.2">
      <c r="A981" s="76"/>
      <c r="C981" s="98" t="s">
        <v>38</v>
      </c>
      <c r="D981" s="703" t="str">
        <f t="shared" si="223"/>
        <v/>
      </c>
      <c r="E981" s="705"/>
      <c r="F981" s="705"/>
      <c r="G981" s="705"/>
      <c r="H981" s="705"/>
      <c r="I981" s="705"/>
      <c r="J981" s="705"/>
      <c r="K981" s="705"/>
      <c r="L981" s="705"/>
      <c r="M981" s="705"/>
      <c r="N981" s="704"/>
      <c r="O981" s="763"/>
      <c r="P981" s="764"/>
      <c r="Q981" s="870"/>
      <c r="R981" s="870"/>
      <c r="S981" s="870"/>
      <c r="T981" s="870"/>
      <c r="U981" s="870"/>
      <c r="V981" s="870"/>
      <c r="W981" s="870"/>
      <c r="X981" s="870"/>
      <c r="Y981" s="870"/>
      <c r="Z981" s="870"/>
      <c r="AA981" s="870"/>
      <c r="AB981" s="870"/>
      <c r="AC981" s="870"/>
      <c r="AD981" s="870"/>
      <c r="AF981" s="70"/>
      <c r="AG981" s="74">
        <f t="shared" si="224"/>
        <v>16</v>
      </c>
      <c r="AH981" s="94">
        <f t="shared" si="225"/>
        <v>0</v>
      </c>
      <c r="AI981" s="74">
        <f t="shared" si="226"/>
        <v>0</v>
      </c>
      <c r="AJ981" s="130">
        <f t="shared" si="227"/>
        <v>0</v>
      </c>
      <c r="AK981" s="130">
        <f t="shared" si="228"/>
        <v>0</v>
      </c>
      <c r="AL981" s="130">
        <f t="shared" si="229"/>
        <v>0</v>
      </c>
      <c r="AM981" s="74">
        <f t="shared" si="230"/>
        <v>0</v>
      </c>
      <c r="AN981" s="74">
        <f t="shared" si="231"/>
        <v>0</v>
      </c>
      <c r="AO981" s="74">
        <f t="shared" si="232"/>
        <v>0</v>
      </c>
      <c r="CN981" s="70"/>
      <c r="DS981" s="70"/>
    </row>
    <row r="982" spans="1:123" s="74" customFormat="1" ht="15" customHeight="1" x14ac:dyDescent="0.2">
      <c r="A982" s="76"/>
      <c r="C982" s="98" t="s">
        <v>39</v>
      </c>
      <c r="D982" s="703" t="str">
        <f t="shared" si="223"/>
        <v/>
      </c>
      <c r="E982" s="705"/>
      <c r="F982" s="705"/>
      <c r="G982" s="705"/>
      <c r="H982" s="705"/>
      <c r="I982" s="705"/>
      <c r="J982" s="705"/>
      <c r="K982" s="705"/>
      <c r="L982" s="705"/>
      <c r="M982" s="705"/>
      <c r="N982" s="704"/>
      <c r="O982" s="763"/>
      <c r="P982" s="764"/>
      <c r="Q982" s="870"/>
      <c r="R982" s="870"/>
      <c r="S982" s="870"/>
      <c r="T982" s="870"/>
      <c r="U982" s="870"/>
      <c r="V982" s="870"/>
      <c r="W982" s="870"/>
      <c r="X982" s="870"/>
      <c r="Y982" s="870"/>
      <c r="Z982" s="870"/>
      <c r="AA982" s="870"/>
      <c r="AB982" s="870"/>
      <c r="AC982" s="870"/>
      <c r="AD982" s="870"/>
      <c r="AF982" s="70"/>
      <c r="AG982" s="74">
        <f t="shared" si="224"/>
        <v>16</v>
      </c>
      <c r="AH982" s="94">
        <f t="shared" si="225"/>
        <v>0</v>
      </c>
      <c r="AI982" s="74">
        <f t="shared" si="226"/>
        <v>0</v>
      </c>
      <c r="AJ982" s="130">
        <f t="shared" si="227"/>
        <v>0</v>
      </c>
      <c r="AK982" s="130">
        <f t="shared" si="228"/>
        <v>0</v>
      </c>
      <c r="AL982" s="130">
        <f t="shared" si="229"/>
        <v>0</v>
      </c>
      <c r="AM982" s="74">
        <f t="shared" si="230"/>
        <v>0</v>
      </c>
      <c r="AN982" s="74">
        <f t="shared" si="231"/>
        <v>0</v>
      </c>
      <c r="AO982" s="74">
        <f t="shared" si="232"/>
        <v>0</v>
      </c>
      <c r="CN982" s="70"/>
      <c r="DS982" s="70"/>
    </row>
    <row r="983" spans="1:123" s="74" customFormat="1" ht="15" customHeight="1" x14ac:dyDescent="0.2">
      <c r="A983" s="76"/>
      <c r="C983" s="98" t="s">
        <v>41</v>
      </c>
      <c r="D983" s="703" t="str">
        <f t="shared" si="223"/>
        <v/>
      </c>
      <c r="E983" s="705"/>
      <c r="F983" s="705"/>
      <c r="G983" s="705"/>
      <c r="H983" s="705"/>
      <c r="I983" s="705"/>
      <c r="J983" s="705"/>
      <c r="K983" s="705"/>
      <c r="L983" s="705"/>
      <c r="M983" s="705"/>
      <c r="N983" s="704"/>
      <c r="O983" s="763"/>
      <c r="P983" s="764"/>
      <c r="Q983" s="870"/>
      <c r="R983" s="870"/>
      <c r="S983" s="870"/>
      <c r="T983" s="870"/>
      <c r="U983" s="870"/>
      <c r="V983" s="870"/>
      <c r="W983" s="870"/>
      <c r="X983" s="870"/>
      <c r="Y983" s="870"/>
      <c r="Z983" s="870"/>
      <c r="AA983" s="870"/>
      <c r="AB983" s="870"/>
      <c r="AC983" s="870"/>
      <c r="AD983" s="870"/>
      <c r="AF983" s="70"/>
      <c r="AG983" s="74">
        <f t="shared" si="224"/>
        <v>16</v>
      </c>
      <c r="AH983" s="94">
        <f t="shared" si="225"/>
        <v>0</v>
      </c>
      <c r="AI983" s="74">
        <f t="shared" si="226"/>
        <v>0</v>
      </c>
      <c r="AJ983" s="130">
        <f t="shared" si="227"/>
        <v>0</v>
      </c>
      <c r="AK983" s="130">
        <f t="shared" si="228"/>
        <v>0</v>
      </c>
      <c r="AL983" s="130">
        <f t="shared" si="229"/>
        <v>0</v>
      </c>
      <c r="AM983" s="74">
        <f t="shared" si="230"/>
        <v>0</v>
      </c>
      <c r="AN983" s="74">
        <f t="shared" si="231"/>
        <v>0</v>
      </c>
      <c r="AO983" s="74">
        <f t="shared" si="232"/>
        <v>0</v>
      </c>
      <c r="CN983" s="70"/>
      <c r="DS983" s="70"/>
    </row>
    <row r="984" spans="1:123" s="74" customFormat="1" ht="15" customHeight="1" x14ac:dyDescent="0.2">
      <c r="A984" s="76"/>
      <c r="C984" s="98" t="s">
        <v>42</v>
      </c>
      <c r="D984" s="703" t="str">
        <f t="shared" si="223"/>
        <v/>
      </c>
      <c r="E984" s="705"/>
      <c r="F984" s="705"/>
      <c r="G984" s="705"/>
      <c r="H984" s="705"/>
      <c r="I984" s="705"/>
      <c r="J984" s="705"/>
      <c r="K984" s="705"/>
      <c r="L984" s="705"/>
      <c r="M984" s="705"/>
      <c r="N984" s="704"/>
      <c r="O984" s="763"/>
      <c r="P984" s="764"/>
      <c r="Q984" s="870"/>
      <c r="R984" s="870"/>
      <c r="S984" s="870"/>
      <c r="T984" s="870"/>
      <c r="U984" s="870"/>
      <c r="V984" s="870"/>
      <c r="W984" s="870"/>
      <c r="X984" s="870"/>
      <c r="Y984" s="870"/>
      <c r="Z984" s="870"/>
      <c r="AA984" s="870"/>
      <c r="AB984" s="870"/>
      <c r="AC984" s="870"/>
      <c r="AD984" s="870"/>
      <c r="AF984" s="70"/>
      <c r="AG984" s="74">
        <f t="shared" si="224"/>
        <v>16</v>
      </c>
      <c r="AH984" s="94">
        <f t="shared" si="225"/>
        <v>0</v>
      </c>
      <c r="AI984" s="74">
        <f t="shared" si="226"/>
        <v>0</v>
      </c>
      <c r="AJ984" s="130">
        <f t="shared" si="227"/>
        <v>0</v>
      </c>
      <c r="AK984" s="130">
        <f t="shared" si="228"/>
        <v>0</v>
      </c>
      <c r="AL984" s="130">
        <f t="shared" si="229"/>
        <v>0</v>
      </c>
      <c r="AM984" s="74">
        <f t="shared" si="230"/>
        <v>0</v>
      </c>
      <c r="AN984" s="74">
        <f t="shared" si="231"/>
        <v>0</v>
      </c>
      <c r="AO984" s="74">
        <f t="shared" si="232"/>
        <v>0</v>
      </c>
      <c r="CN984" s="70"/>
      <c r="DS984" s="70"/>
    </row>
    <row r="985" spans="1:123" s="74" customFormat="1" ht="15" customHeight="1" x14ac:dyDescent="0.2">
      <c r="A985" s="76"/>
      <c r="C985" s="98" t="s">
        <v>43</v>
      </c>
      <c r="D985" s="703" t="str">
        <f t="shared" si="223"/>
        <v/>
      </c>
      <c r="E985" s="705"/>
      <c r="F985" s="705"/>
      <c r="G985" s="705"/>
      <c r="H985" s="705"/>
      <c r="I985" s="705"/>
      <c r="J985" s="705"/>
      <c r="K985" s="705"/>
      <c r="L985" s="705"/>
      <c r="M985" s="705"/>
      <c r="N985" s="704"/>
      <c r="O985" s="763"/>
      <c r="P985" s="764"/>
      <c r="Q985" s="870"/>
      <c r="R985" s="870"/>
      <c r="S985" s="870"/>
      <c r="T985" s="870"/>
      <c r="U985" s="870"/>
      <c r="V985" s="870"/>
      <c r="W985" s="870"/>
      <c r="X985" s="870"/>
      <c r="Y985" s="870"/>
      <c r="Z985" s="870"/>
      <c r="AA985" s="870"/>
      <c r="AB985" s="870"/>
      <c r="AC985" s="870"/>
      <c r="AD985" s="870"/>
      <c r="AF985" s="70"/>
      <c r="AG985" s="74">
        <f t="shared" si="224"/>
        <v>16</v>
      </c>
      <c r="AH985" s="94">
        <f t="shared" si="225"/>
        <v>0</v>
      </c>
      <c r="AI985" s="74">
        <f t="shared" si="226"/>
        <v>0</v>
      </c>
      <c r="AJ985" s="130">
        <f t="shared" si="227"/>
        <v>0</v>
      </c>
      <c r="AK985" s="130">
        <f t="shared" si="228"/>
        <v>0</v>
      </c>
      <c r="AL985" s="130">
        <f t="shared" si="229"/>
        <v>0</v>
      </c>
      <c r="AM985" s="74">
        <f t="shared" si="230"/>
        <v>0</v>
      </c>
      <c r="AN985" s="74">
        <f t="shared" si="231"/>
        <v>0</v>
      </c>
      <c r="AO985" s="74">
        <f t="shared" si="232"/>
        <v>0</v>
      </c>
      <c r="CN985" s="70"/>
      <c r="DS985" s="70"/>
    </row>
    <row r="986" spans="1:123" s="74" customFormat="1" ht="15" customHeight="1" x14ac:dyDescent="0.2">
      <c r="A986" s="76"/>
      <c r="C986" s="98" t="s">
        <v>44</v>
      </c>
      <c r="D986" s="703" t="str">
        <f t="shared" si="223"/>
        <v/>
      </c>
      <c r="E986" s="705"/>
      <c r="F986" s="705"/>
      <c r="G986" s="705"/>
      <c r="H986" s="705"/>
      <c r="I986" s="705"/>
      <c r="J986" s="705"/>
      <c r="K986" s="705"/>
      <c r="L986" s="705"/>
      <c r="M986" s="705"/>
      <c r="N986" s="704"/>
      <c r="O986" s="763"/>
      <c r="P986" s="764"/>
      <c r="Q986" s="870"/>
      <c r="R986" s="870"/>
      <c r="S986" s="870"/>
      <c r="T986" s="870"/>
      <c r="U986" s="870"/>
      <c r="V986" s="870"/>
      <c r="W986" s="870"/>
      <c r="X986" s="870"/>
      <c r="Y986" s="870"/>
      <c r="Z986" s="870"/>
      <c r="AA986" s="870"/>
      <c r="AB986" s="870"/>
      <c r="AC986" s="870"/>
      <c r="AD986" s="870"/>
      <c r="AF986" s="70"/>
      <c r="AG986" s="74">
        <f t="shared" si="224"/>
        <v>16</v>
      </c>
      <c r="AH986" s="94">
        <f t="shared" si="225"/>
        <v>0</v>
      </c>
      <c r="AI986" s="74">
        <f t="shared" si="226"/>
        <v>0</v>
      </c>
      <c r="AJ986" s="130">
        <f t="shared" si="227"/>
        <v>0</v>
      </c>
      <c r="AK986" s="130">
        <f t="shared" si="228"/>
        <v>0</v>
      </c>
      <c r="AL986" s="130">
        <f t="shared" si="229"/>
        <v>0</v>
      </c>
      <c r="AM986" s="74">
        <f t="shared" si="230"/>
        <v>0</v>
      </c>
      <c r="AN986" s="74">
        <f t="shared" si="231"/>
        <v>0</v>
      </c>
      <c r="AO986" s="74">
        <f t="shared" si="232"/>
        <v>0</v>
      </c>
      <c r="CN986" s="70"/>
      <c r="DS986" s="70"/>
    </row>
    <row r="987" spans="1:123" s="74" customFormat="1" ht="15" customHeight="1" x14ac:dyDescent="0.2">
      <c r="A987" s="76"/>
      <c r="C987" s="98" t="s">
        <v>45</v>
      </c>
      <c r="D987" s="703" t="str">
        <f t="shared" si="223"/>
        <v/>
      </c>
      <c r="E987" s="705"/>
      <c r="F987" s="705"/>
      <c r="G987" s="705"/>
      <c r="H987" s="705"/>
      <c r="I987" s="705"/>
      <c r="J987" s="705"/>
      <c r="K987" s="705"/>
      <c r="L987" s="705"/>
      <c r="M987" s="705"/>
      <c r="N987" s="704"/>
      <c r="O987" s="763"/>
      <c r="P987" s="764"/>
      <c r="Q987" s="870"/>
      <c r="R987" s="870"/>
      <c r="S987" s="870"/>
      <c r="T987" s="870"/>
      <c r="U987" s="870"/>
      <c r="V987" s="870"/>
      <c r="W987" s="870"/>
      <c r="X987" s="870"/>
      <c r="Y987" s="870"/>
      <c r="Z987" s="870"/>
      <c r="AA987" s="870"/>
      <c r="AB987" s="870"/>
      <c r="AC987" s="870"/>
      <c r="AD987" s="870"/>
      <c r="AF987" s="70"/>
      <c r="AG987" s="74">
        <f t="shared" si="224"/>
        <v>16</v>
      </c>
      <c r="AH987" s="94">
        <f t="shared" si="225"/>
        <v>0</v>
      </c>
      <c r="AI987" s="74">
        <f t="shared" si="226"/>
        <v>0</v>
      </c>
      <c r="AJ987" s="130">
        <f t="shared" si="227"/>
        <v>0</v>
      </c>
      <c r="AK987" s="130">
        <f t="shared" si="228"/>
        <v>0</v>
      </c>
      <c r="AL987" s="130">
        <f t="shared" si="229"/>
        <v>0</v>
      </c>
      <c r="AM987" s="74">
        <f t="shared" si="230"/>
        <v>0</v>
      </c>
      <c r="AN987" s="74">
        <f t="shared" si="231"/>
        <v>0</v>
      </c>
      <c r="AO987" s="74">
        <f t="shared" si="232"/>
        <v>0</v>
      </c>
      <c r="CN987" s="70"/>
      <c r="DS987" s="70"/>
    </row>
    <row r="988" spans="1:123" s="74" customFormat="1" ht="15" customHeight="1" x14ac:dyDescent="0.2">
      <c r="A988" s="76"/>
      <c r="C988" s="98" t="s">
        <v>46</v>
      </c>
      <c r="D988" s="703" t="str">
        <f t="shared" si="223"/>
        <v/>
      </c>
      <c r="E988" s="705"/>
      <c r="F988" s="705"/>
      <c r="G988" s="705"/>
      <c r="H988" s="705"/>
      <c r="I988" s="705"/>
      <c r="J988" s="705"/>
      <c r="K988" s="705"/>
      <c r="L988" s="705"/>
      <c r="M988" s="705"/>
      <c r="N988" s="704"/>
      <c r="O988" s="763"/>
      <c r="P988" s="764"/>
      <c r="Q988" s="870"/>
      <c r="R988" s="870"/>
      <c r="S988" s="870"/>
      <c r="T988" s="870"/>
      <c r="U988" s="870"/>
      <c r="V988" s="870"/>
      <c r="W988" s="870"/>
      <c r="X988" s="870"/>
      <c r="Y988" s="870"/>
      <c r="Z988" s="870"/>
      <c r="AA988" s="870"/>
      <c r="AB988" s="870"/>
      <c r="AC988" s="870"/>
      <c r="AD988" s="870"/>
      <c r="AF988" s="70"/>
      <c r="AG988" s="74">
        <f t="shared" si="224"/>
        <v>16</v>
      </c>
      <c r="AH988" s="94">
        <f t="shared" si="225"/>
        <v>0</v>
      </c>
      <c r="AI988" s="74">
        <f t="shared" si="226"/>
        <v>0</v>
      </c>
      <c r="AJ988" s="130">
        <f t="shared" si="227"/>
        <v>0</v>
      </c>
      <c r="AK988" s="130">
        <f t="shared" si="228"/>
        <v>0</v>
      </c>
      <c r="AL988" s="130">
        <f t="shared" si="229"/>
        <v>0</v>
      </c>
      <c r="AM988" s="74">
        <f t="shared" si="230"/>
        <v>0</v>
      </c>
      <c r="AN988" s="74">
        <f t="shared" si="231"/>
        <v>0</v>
      </c>
      <c r="AO988" s="74">
        <f t="shared" si="232"/>
        <v>0</v>
      </c>
      <c r="CN988" s="70"/>
      <c r="DS988" s="70"/>
    </row>
    <row r="989" spans="1:123" s="74" customFormat="1" ht="15" customHeight="1" x14ac:dyDescent="0.2">
      <c r="A989" s="76"/>
      <c r="C989" s="98" t="s">
        <v>47</v>
      </c>
      <c r="D989" s="703" t="str">
        <f t="shared" si="223"/>
        <v/>
      </c>
      <c r="E989" s="705"/>
      <c r="F989" s="705"/>
      <c r="G989" s="705"/>
      <c r="H989" s="705"/>
      <c r="I989" s="705"/>
      <c r="J989" s="705"/>
      <c r="K989" s="705"/>
      <c r="L989" s="705"/>
      <c r="M989" s="705"/>
      <c r="N989" s="704"/>
      <c r="O989" s="763"/>
      <c r="P989" s="764"/>
      <c r="Q989" s="870"/>
      <c r="R989" s="870"/>
      <c r="S989" s="870"/>
      <c r="T989" s="870"/>
      <c r="U989" s="870"/>
      <c r="V989" s="870"/>
      <c r="W989" s="870"/>
      <c r="X989" s="870"/>
      <c r="Y989" s="870"/>
      <c r="Z989" s="870"/>
      <c r="AA989" s="870"/>
      <c r="AB989" s="870"/>
      <c r="AC989" s="870"/>
      <c r="AD989" s="870"/>
      <c r="AF989" s="70"/>
      <c r="AG989" s="74">
        <f t="shared" si="224"/>
        <v>16</v>
      </c>
      <c r="AH989" s="94">
        <f t="shared" si="225"/>
        <v>0</v>
      </c>
      <c r="AI989" s="74">
        <f t="shared" si="226"/>
        <v>0</v>
      </c>
      <c r="AJ989" s="130">
        <f t="shared" si="227"/>
        <v>0</v>
      </c>
      <c r="AK989" s="130">
        <f t="shared" si="228"/>
        <v>0</v>
      </c>
      <c r="AL989" s="130">
        <f t="shared" si="229"/>
        <v>0</v>
      </c>
      <c r="AM989" s="74">
        <f t="shared" si="230"/>
        <v>0</v>
      </c>
      <c r="AN989" s="74">
        <f t="shared" si="231"/>
        <v>0</v>
      </c>
      <c r="AO989" s="74">
        <f t="shared" si="232"/>
        <v>0</v>
      </c>
      <c r="CN989" s="70"/>
      <c r="DS989" s="70"/>
    </row>
    <row r="990" spans="1:123" s="74" customFormat="1" ht="15" customHeight="1" x14ac:dyDescent="0.2">
      <c r="A990" s="76"/>
      <c r="C990" s="98" t="s">
        <v>48</v>
      </c>
      <c r="D990" s="703" t="str">
        <f t="shared" si="223"/>
        <v/>
      </c>
      <c r="E990" s="705"/>
      <c r="F990" s="705"/>
      <c r="G990" s="705"/>
      <c r="H990" s="705"/>
      <c r="I990" s="705"/>
      <c r="J990" s="705"/>
      <c r="K990" s="705"/>
      <c r="L990" s="705"/>
      <c r="M990" s="705"/>
      <c r="N990" s="704"/>
      <c r="O990" s="763"/>
      <c r="P990" s="764"/>
      <c r="Q990" s="870"/>
      <c r="R990" s="870"/>
      <c r="S990" s="870"/>
      <c r="T990" s="870"/>
      <c r="U990" s="870"/>
      <c r="V990" s="870"/>
      <c r="W990" s="870"/>
      <c r="X990" s="870"/>
      <c r="Y990" s="870"/>
      <c r="Z990" s="870"/>
      <c r="AA990" s="870"/>
      <c r="AB990" s="870"/>
      <c r="AC990" s="870"/>
      <c r="AD990" s="870"/>
      <c r="AF990" s="70"/>
      <c r="AG990" s="74">
        <f t="shared" si="224"/>
        <v>16</v>
      </c>
      <c r="AH990" s="94">
        <f t="shared" si="225"/>
        <v>0</v>
      </c>
      <c r="AI990" s="74">
        <f t="shared" si="226"/>
        <v>0</v>
      </c>
      <c r="AJ990" s="130">
        <f t="shared" si="227"/>
        <v>0</v>
      </c>
      <c r="AK990" s="130">
        <f t="shared" si="228"/>
        <v>0</v>
      </c>
      <c r="AL990" s="130">
        <f t="shared" si="229"/>
        <v>0</v>
      </c>
      <c r="AM990" s="74">
        <f t="shared" si="230"/>
        <v>0</v>
      </c>
      <c r="AN990" s="74">
        <f t="shared" si="231"/>
        <v>0</v>
      </c>
      <c r="AO990" s="74">
        <f t="shared" si="232"/>
        <v>0</v>
      </c>
      <c r="CN990" s="70"/>
      <c r="DS990" s="70"/>
    </row>
    <row r="991" spans="1:123" s="74" customFormat="1" ht="15" customHeight="1" x14ac:dyDescent="0.2">
      <c r="A991" s="76"/>
      <c r="C991" s="98" t="s">
        <v>49</v>
      </c>
      <c r="D991" s="703" t="str">
        <f t="shared" si="223"/>
        <v/>
      </c>
      <c r="E991" s="705"/>
      <c r="F991" s="705"/>
      <c r="G991" s="705"/>
      <c r="H991" s="705"/>
      <c r="I991" s="705"/>
      <c r="J991" s="705"/>
      <c r="K991" s="705"/>
      <c r="L991" s="705"/>
      <c r="M991" s="705"/>
      <c r="N991" s="704"/>
      <c r="O991" s="763"/>
      <c r="P991" s="764"/>
      <c r="Q991" s="870"/>
      <c r="R991" s="870"/>
      <c r="S991" s="870"/>
      <c r="T991" s="870"/>
      <c r="U991" s="870"/>
      <c r="V991" s="870"/>
      <c r="W991" s="870"/>
      <c r="X991" s="870"/>
      <c r="Y991" s="870"/>
      <c r="Z991" s="870"/>
      <c r="AA991" s="870"/>
      <c r="AB991" s="870"/>
      <c r="AC991" s="870"/>
      <c r="AD991" s="870"/>
      <c r="AF991" s="70"/>
      <c r="AG991" s="74">
        <f t="shared" si="224"/>
        <v>16</v>
      </c>
      <c r="AH991" s="94">
        <f t="shared" si="225"/>
        <v>0</v>
      </c>
      <c r="AI991" s="74">
        <f t="shared" si="226"/>
        <v>0</v>
      </c>
      <c r="AJ991" s="130">
        <f t="shared" si="227"/>
        <v>0</v>
      </c>
      <c r="AK991" s="130">
        <f t="shared" si="228"/>
        <v>0</v>
      </c>
      <c r="AL991" s="130">
        <f t="shared" si="229"/>
        <v>0</v>
      </c>
      <c r="AM991" s="74">
        <f t="shared" si="230"/>
        <v>0</v>
      </c>
      <c r="AN991" s="74">
        <f t="shared" si="231"/>
        <v>0</v>
      </c>
      <c r="AO991" s="74">
        <f t="shared" si="232"/>
        <v>0</v>
      </c>
      <c r="CN991" s="70"/>
      <c r="DS991" s="70"/>
    </row>
    <row r="992" spans="1:123" s="74" customFormat="1" ht="15" customHeight="1" x14ac:dyDescent="0.2">
      <c r="A992" s="76"/>
      <c r="C992" s="98" t="s">
        <v>50</v>
      </c>
      <c r="D992" s="703" t="str">
        <f t="shared" si="223"/>
        <v/>
      </c>
      <c r="E992" s="705"/>
      <c r="F992" s="705"/>
      <c r="G992" s="705"/>
      <c r="H992" s="705"/>
      <c r="I992" s="705"/>
      <c r="J992" s="705"/>
      <c r="K992" s="705"/>
      <c r="L992" s="705"/>
      <c r="M992" s="705"/>
      <c r="N992" s="704"/>
      <c r="O992" s="763"/>
      <c r="P992" s="764"/>
      <c r="Q992" s="870"/>
      <c r="R992" s="870"/>
      <c r="S992" s="870"/>
      <c r="T992" s="870"/>
      <c r="U992" s="870"/>
      <c r="V992" s="870"/>
      <c r="W992" s="870"/>
      <c r="X992" s="870"/>
      <c r="Y992" s="870"/>
      <c r="Z992" s="870"/>
      <c r="AA992" s="870"/>
      <c r="AB992" s="870"/>
      <c r="AC992" s="870"/>
      <c r="AD992" s="870"/>
      <c r="AF992" s="70"/>
      <c r="AG992" s="74">
        <f t="shared" si="224"/>
        <v>16</v>
      </c>
      <c r="AH992" s="94">
        <f t="shared" si="225"/>
        <v>0</v>
      </c>
      <c r="AI992" s="74">
        <f t="shared" si="226"/>
        <v>0</v>
      </c>
      <c r="AJ992" s="130">
        <f t="shared" si="227"/>
        <v>0</v>
      </c>
      <c r="AK992" s="130">
        <f t="shared" si="228"/>
        <v>0</v>
      </c>
      <c r="AL992" s="130">
        <f t="shared" si="229"/>
        <v>0</v>
      </c>
      <c r="AM992" s="74">
        <f t="shared" si="230"/>
        <v>0</v>
      </c>
      <c r="AN992" s="74">
        <f t="shared" si="231"/>
        <v>0</v>
      </c>
      <c r="AO992" s="74">
        <f t="shared" si="232"/>
        <v>0</v>
      </c>
      <c r="CN992" s="70"/>
      <c r="DS992" s="70"/>
    </row>
    <row r="993" spans="1:123" s="74" customFormat="1" ht="15" customHeight="1" x14ac:dyDescent="0.2">
      <c r="A993" s="76"/>
      <c r="C993" s="98" t="s">
        <v>51</v>
      </c>
      <c r="D993" s="703" t="str">
        <f t="shared" si="223"/>
        <v/>
      </c>
      <c r="E993" s="705"/>
      <c r="F993" s="705"/>
      <c r="G993" s="705"/>
      <c r="H993" s="705"/>
      <c r="I993" s="705"/>
      <c r="J993" s="705"/>
      <c r="K993" s="705"/>
      <c r="L993" s="705"/>
      <c r="M993" s="705"/>
      <c r="N993" s="704"/>
      <c r="O993" s="763"/>
      <c r="P993" s="764"/>
      <c r="Q993" s="870"/>
      <c r="R993" s="870"/>
      <c r="S993" s="870"/>
      <c r="T993" s="870"/>
      <c r="U993" s="870"/>
      <c r="V993" s="870"/>
      <c r="W993" s="870"/>
      <c r="X993" s="870"/>
      <c r="Y993" s="870"/>
      <c r="Z993" s="870"/>
      <c r="AA993" s="870"/>
      <c r="AB993" s="870"/>
      <c r="AC993" s="870"/>
      <c r="AD993" s="870"/>
      <c r="AF993" s="70"/>
      <c r="AG993" s="74">
        <f t="shared" si="224"/>
        <v>16</v>
      </c>
      <c r="AH993" s="94">
        <f t="shared" si="225"/>
        <v>0</v>
      </c>
      <c r="AI993" s="74">
        <f t="shared" si="226"/>
        <v>0</v>
      </c>
      <c r="AJ993" s="130">
        <f t="shared" si="227"/>
        <v>0</v>
      </c>
      <c r="AK993" s="130">
        <f t="shared" si="228"/>
        <v>0</v>
      </c>
      <c r="AL993" s="130">
        <f t="shared" si="229"/>
        <v>0</v>
      </c>
      <c r="AM993" s="74">
        <f t="shared" si="230"/>
        <v>0</v>
      </c>
      <c r="AN993" s="74">
        <f t="shared" si="231"/>
        <v>0</v>
      </c>
      <c r="AO993" s="74">
        <f t="shared" si="232"/>
        <v>0</v>
      </c>
      <c r="CN993" s="70"/>
      <c r="DS993" s="70"/>
    </row>
    <row r="994" spans="1:123" s="74" customFormat="1" ht="15" customHeight="1" x14ac:dyDescent="0.2">
      <c r="A994" s="76"/>
      <c r="C994" s="98" t="s">
        <v>52</v>
      </c>
      <c r="D994" s="703" t="str">
        <f t="shared" si="223"/>
        <v/>
      </c>
      <c r="E994" s="705"/>
      <c r="F994" s="705"/>
      <c r="G994" s="705"/>
      <c r="H994" s="705"/>
      <c r="I994" s="705"/>
      <c r="J994" s="705"/>
      <c r="K994" s="705"/>
      <c r="L994" s="705"/>
      <c r="M994" s="705"/>
      <c r="N994" s="704"/>
      <c r="O994" s="763"/>
      <c r="P994" s="764"/>
      <c r="Q994" s="870"/>
      <c r="R994" s="870"/>
      <c r="S994" s="870"/>
      <c r="T994" s="870"/>
      <c r="U994" s="870"/>
      <c r="V994" s="870"/>
      <c r="W994" s="870"/>
      <c r="X994" s="870"/>
      <c r="Y994" s="870"/>
      <c r="Z994" s="870"/>
      <c r="AA994" s="870"/>
      <c r="AB994" s="870"/>
      <c r="AC994" s="870"/>
      <c r="AD994" s="870"/>
      <c r="AF994" s="70"/>
      <c r="AG994" s="74">
        <f t="shared" si="224"/>
        <v>16</v>
      </c>
      <c r="AH994" s="94">
        <f t="shared" si="225"/>
        <v>0</v>
      </c>
      <c r="AI994" s="74">
        <f t="shared" si="226"/>
        <v>0</v>
      </c>
      <c r="AJ994" s="130">
        <f t="shared" si="227"/>
        <v>0</v>
      </c>
      <c r="AK994" s="130">
        <f t="shared" si="228"/>
        <v>0</v>
      </c>
      <c r="AL994" s="130">
        <f t="shared" si="229"/>
        <v>0</v>
      </c>
      <c r="AM994" s="74">
        <f t="shared" si="230"/>
        <v>0</v>
      </c>
      <c r="AN994" s="74">
        <f t="shared" si="231"/>
        <v>0</v>
      </c>
      <c r="AO994" s="74">
        <f t="shared" si="232"/>
        <v>0</v>
      </c>
      <c r="CN994" s="70"/>
      <c r="DS994" s="70"/>
    </row>
    <row r="995" spans="1:123" s="74" customFormat="1" ht="15" customHeight="1" x14ac:dyDescent="0.2">
      <c r="A995" s="76"/>
      <c r="N995" s="99" t="s">
        <v>84</v>
      </c>
      <c r="O995" s="604">
        <f>IF(AND(SUM(O970:P994)=0,COUNTIF(O970:P994,"NS")&gt;0),"NS",SUM(O970:P994))</f>
        <v>0</v>
      </c>
      <c r="P995" s="605"/>
      <c r="Q995" s="604">
        <f>IF(AND(SUM(Q970:R994)=0,COUNTIF(Q970:R994,"NS")&gt;0),"NS",SUM(Q970:R994))</f>
        <v>0</v>
      </c>
      <c r="R995" s="605"/>
      <c r="S995" s="604">
        <f>IF(AND(SUM(S970:T994)=0,COUNTIF(S970:T994,"NS")&gt;0),"NS",SUM(S970:T994))</f>
        <v>0</v>
      </c>
      <c r="T995" s="605"/>
      <c r="U995" s="604">
        <f>IF(AND(SUM(U970:V994)=0,COUNTIF(U970:V994,"NS")&gt;0),"NS",SUM(U970:V994))</f>
        <v>0</v>
      </c>
      <c r="V995" s="605"/>
      <c r="W995" s="604">
        <f>IF(AND(SUM(W970:X994)=0,COUNTIF(W970:X994,"NS")&gt;0),"NS",SUM(W970:X994))</f>
        <v>0</v>
      </c>
      <c r="X995" s="605"/>
      <c r="Y995" s="604">
        <f>IF(AND(SUM(Y970:Z994)=0,COUNTIF(Y970:Z994,"NS")&gt;0),"NS",SUM(Y970:Z994))</f>
        <v>0</v>
      </c>
      <c r="Z995" s="605"/>
      <c r="AA995" s="956">
        <f>IF(AND(SUM(AA970:AB994)=0,COUNTIF(AA970:AB994,"NS")&gt;0),"NS",IF(AND(SUM(AA970:AB994)=0,COUNTIF(AA970:AB994,"NS")=0,COUNTIF(AA970:AB994,"0")=0,COUNTIF(AA970:AB994,"NA")&gt;=1),"NA",SUM(AA970:AB994)))</f>
        <v>0</v>
      </c>
      <c r="AB995" s="957"/>
      <c r="AC995" s="604">
        <f>IF(AND(SUM(AC970:AD994)=0,COUNTIF(AC970:AD994,"NS")&gt;0),"NS",SUM(AC970:AD994))</f>
        <v>0</v>
      </c>
      <c r="AD995" s="605"/>
      <c r="AF995" s="70"/>
      <c r="AH995" s="74">
        <f>SUM(AH970:AH994)</f>
        <v>0</v>
      </c>
      <c r="AL995" s="74">
        <f>SUM(AL970:AL994)</f>
        <v>0</v>
      </c>
      <c r="AO995" s="74">
        <f>SUM(AO970:AO994)</f>
        <v>0</v>
      </c>
      <c r="CN995" s="70"/>
      <c r="DS995" s="70"/>
    </row>
    <row r="996" spans="1:123" s="74" customFormat="1" ht="15" customHeight="1" x14ac:dyDescent="0.2">
      <c r="A996" s="76"/>
      <c r="AF996" s="70"/>
      <c r="CN996" s="70"/>
      <c r="DS996" s="70"/>
    </row>
    <row r="997" spans="1:123" s="74" customFormat="1" ht="45" customHeight="1" x14ac:dyDescent="0.2">
      <c r="A997" s="76"/>
      <c r="C997" s="706" t="s">
        <v>1832</v>
      </c>
      <c r="D997" s="706"/>
      <c r="E997" s="706"/>
      <c r="F997" s="707"/>
      <c r="G997" s="506"/>
      <c r="H997" s="475"/>
      <c r="I997" s="475"/>
      <c r="J997" s="475"/>
      <c r="K997" s="475"/>
      <c r="L997" s="475"/>
      <c r="M997" s="475"/>
      <c r="N997" s="475"/>
      <c r="O997" s="475"/>
      <c r="P997" s="475"/>
      <c r="Q997" s="475"/>
      <c r="R997" s="475"/>
      <c r="S997" s="475"/>
      <c r="T997" s="475"/>
      <c r="U997" s="475"/>
      <c r="V997" s="475"/>
      <c r="W997" s="475"/>
      <c r="X997" s="475"/>
      <c r="Y997" s="475"/>
      <c r="Z997" s="475"/>
      <c r="AA997" s="475"/>
      <c r="AB997" s="475"/>
      <c r="AC997" s="475"/>
      <c r="AD997" s="507"/>
      <c r="AF997" s="70"/>
      <c r="CN997" s="70"/>
      <c r="DS997" s="70"/>
    </row>
    <row r="998" spans="1:123" s="74" customFormat="1" ht="15" customHeight="1" x14ac:dyDescent="0.2">
      <c r="A998" s="76"/>
      <c r="B998" s="536" t="str">
        <f>IF(AH995=0,"","Error: Debe completar toda la información requerida.")</f>
        <v/>
      </c>
      <c r="C998" s="536"/>
      <c r="D998" s="536"/>
      <c r="E998" s="536"/>
      <c r="F998" s="536"/>
      <c r="G998" s="536"/>
      <c r="H998" s="536"/>
      <c r="I998" s="536"/>
      <c r="J998" s="536"/>
      <c r="K998" s="536"/>
      <c r="L998" s="536"/>
      <c r="M998" s="536"/>
      <c r="N998" s="536"/>
      <c r="O998" s="536"/>
      <c r="P998" s="536"/>
      <c r="Q998" s="536"/>
      <c r="R998" s="536"/>
      <c r="S998" s="536"/>
      <c r="T998" s="536"/>
      <c r="U998" s="536"/>
      <c r="V998" s="536"/>
      <c r="W998" s="536"/>
      <c r="X998" s="536"/>
      <c r="Y998" s="536"/>
      <c r="Z998" s="536"/>
      <c r="AA998" s="536"/>
      <c r="AB998" s="536"/>
      <c r="AC998" s="536"/>
      <c r="AD998" s="536"/>
      <c r="AF998" s="70"/>
      <c r="CN998" s="70"/>
      <c r="DS998" s="70"/>
    </row>
    <row r="999" spans="1:123" s="74" customFormat="1" ht="15" customHeight="1" x14ac:dyDescent="0.2">
      <c r="A999" s="76"/>
      <c r="B999" s="535" t="str">
        <f>IF(AND(AL995=0,AP970=0),"",IF(AND(AL995&lt;&gt;0,AP970=0),"Error: Verificar sumas por fila.",IF(AND(AL995=0,AP970&lt;&gt;0),"Error: Debe especificar las otras sanciones administrativas o registrar NA",IF(AND(AL995&lt;&gt;0,AP970&lt;&gt;0),"Error: Verificar sumas por fila. A demás, debe especificar las otras sanciones administrativas o registrar NA"))))</f>
        <v/>
      </c>
      <c r="C999" s="535"/>
      <c r="D999" s="535"/>
      <c r="E999" s="535"/>
      <c r="F999" s="535"/>
      <c r="G999" s="535"/>
      <c r="H999" s="535"/>
      <c r="I999" s="535"/>
      <c r="J999" s="535"/>
      <c r="K999" s="535"/>
      <c r="L999" s="535"/>
      <c r="M999" s="535"/>
      <c r="N999" s="535"/>
      <c r="O999" s="535"/>
      <c r="P999" s="535"/>
      <c r="Q999" s="535"/>
      <c r="R999" s="535"/>
      <c r="S999" s="535"/>
      <c r="T999" s="535"/>
      <c r="U999" s="535"/>
      <c r="V999" s="535"/>
      <c r="W999" s="535"/>
      <c r="X999" s="535"/>
      <c r="Y999" s="535"/>
      <c r="Z999" s="535"/>
      <c r="AA999" s="535"/>
      <c r="AB999" s="535"/>
      <c r="AC999" s="535"/>
      <c r="AD999" s="535"/>
      <c r="AF999" s="70"/>
      <c r="CN999" s="70"/>
      <c r="DS999" s="70"/>
    </row>
    <row r="1000" spans="1:123" s="74" customFormat="1" ht="15" customHeight="1" x14ac:dyDescent="0.2">
      <c r="A1000" s="76"/>
      <c r="B1000" s="535" t="str">
        <f>IF(AO995=0,"","Error: Verificar la consistencia con la pregunta 34")</f>
        <v/>
      </c>
      <c r="C1000" s="535"/>
      <c r="D1000" s="535"/>
      <c r="E1000" s="535"/>
      <c r="F1000" s="535"/>
      <c r="G1000" s="535"/>
      <c r="H1000" s="535"/>
      <c r="I1000" s="535"/>
      <c r="J1000" s="535"/>
      <c r="K1000" s="535"/>
      <c r="L1000" s="535"/>
      <c r="M1000" s="535"/>
      <c r="N1000" s="535"/>
      <c r="O1000" s="535"/>
      <c r="P1000" s="535"/>
      <c r="Q1000" s="535"/>
      <c r="R1000" s="535"/>
      <c r="S1000" s="535"/>
      <c r="T1000" s="535"/>
      <c r="U1000" s="535"/>
      <c r="V1000" s="535"/>
      <c r="W1000" s="535"/>
      <c r="X1000" s="535"/>
      <c r="Y1000" s="535"/>
      <c r="Z1000" s="535"/>
      <c r="AA1000" s="535"/>
      <c r="AB1000" s="535"/>
      <c r="AC1000" s="535"/>
      <c r="AD1000" s="535"/>
      <c r="AF1000" s="70"/>
      <c r="CN1000" s="70"/>
      <c r="DS1000" s="70"/>
    </row>
    <row r="1001" spans="1:123" s="74" customFormat="1" ht="24" customHeight="1" x14ac:dyDescent="0.2">
      <c r="A1001" s="36" t="s">
        <v>251</v>
      </c>
      <c r="B1001" s="636" t="s">
        <v>2005</v>
      </c>
      <c r="C1001" s="636"/>
      <c r="D1001" s="636"/>
      <c r="E1001" s="636"/>
      <c r="F1001" s="636"/>
      <c r="G1001" s="636"/>
      <c r="H1001" s="636"/>
      <c r="I1001" s="636"/>
      <c r="J1001" s="636"/>
      <c r="K1001" s="636"/>
      <c r="L1001" s="636"/>
      <c r="M1001" s="636"/>
      <c r="N1001" s="636"/>
      <c r="O1001" s="636"/>
      <c r="P1001" s="636"/>
      <c r="Q1001" s="636"/>
      <c r="R1001" s="636"/>
      <c r="S1001" s="636"/>
      <c r="T1001" s="636"/>
      <c r="U1001" s="636"/>
      <c r="V1001" s="636"/>
      <c r="W1001" s="636"/>
      <c r="X1001" s="636"/>
      <c r="Y1001" s="636"/>
      <c r="Z1001" s="636"/>
      <c r="AA1001" s="636"/>
      <c r="AB1001" s="636"/>
      <c r="AC1001" s="636"/>
      <c r="AD1001" s="636"/>
      <c r="AF1001" s="70"/>
      <c r="AG1001" s="90" t="s">
        <v>2059</v>
      </c>
      <c r="AH1001" s="90" t="s">
        <v>2072</v>
      </c>
      <c r="AI1001" s="90" t="s">
        <v>2073</v>
      </c>
      <c r="AJ1001" s="90" t="s">
        <v>2045</v>
      </c>
      <c r="AK1001" s="90" t="s">
        <v>2074</v>
      </c>
      <c r="AL1001" s="90" t="s">
        <v>2075</v>
      </c>
      <c r="CN1001" s="70"/>
      <c r="DS1001" s="70"/>
    </row>
    <row r="1002" spans="1:123" s="74" customFormat="1" ht="15" customHeight="1" x14ac:dyDescent="0.2">
      <c r="A1002" s="68"/>
      <c r="B1002" s="69"/>
      <c r="C1002" s="674" t="s">
        <v>1109</v>
      </c>
      <c r="D1002" s="674"/>
      <c r="E1002" s="674"/>
      <c r="F1002" s="674"/>
      <c r="G1002" s="674"/>
      <c r="H1002" s="674"/>
      <c r="I1002" s="674"/>
      <c r="J1002" s="674"/>
      <c r="K1002" s="674"/>
      <c r="L1002" s="674"/>
      <c r="M1002" s="674"/>
      <c r="N1002" s="674"/>
      <c r="O1002" s="674"/>
      <c r="P1002" s="674"/>
      <c r="Q1002" s="674"/>
      <c r="R1002" s="674"/>
      <c r="S1002" s="674"/>
      <c r="T1002" s="674"/>
      <c r="U1002" s="674"/>
      <c r="V1002" s="674"/>
      <c r="W1002" s="674"/>
      <c r="X1002" s="674"/>
      <c r="Y1002" s="674"/>
      <c r="Z1002" s="674"/>
      <c r="AA1002" s="674"/>
      <c r="AB1002" s="674"/>
      <c r="AC1002" s="674"/>
      <c r="AD1002" s="674"/>
      <c r="AF1002" s="70"/>
      <c r="AG1002" s="90">
        <f>COUNTBLANK(J1007:AD1031)</f>
        <v>525</v>
      </c>
      <c r="AH1002" s="90">
        <v>525</v>
      </c>
      <c r="AI1002" s="90">
        <v>275</v>
      </c>
      <c r="AJ1002" s="90">
        <f>COUNTBLANK(J1007:AD1007)</f>
        <v>21</v>
      </c>
      <c r="AK1002" s="90">
        <v>21</v>
      </c>
      <c r="AL1002" s="90">
        <v>11</v>
      </c>
      <c r="CN1002" s="70"/>
      <c r="DS1002" s="70"/>
    </row>
    <row r="1003" spans="1:123" s="74" customFormat="1" ht="24" customHeight="1" x14ac:dyDescent="0.2">
      <c r="A1003" s="76"/>
      <c r="C1003" s="606" t="s">
        <v>1473</v>
      </c>
      <c r="D1003" s="606"/>
      <c r="E1003" s="606"/>
      <c r="F1003" s="606"/>
      <c r="G1003" s="606"/>
      <c r="H1003" s="606"/>
      <c r="I1003" s="606"/>
      <c r="J1003" s="606"/>
      <c r="K1003" s="606"/>
      <c r="L1003" s="606"/>
      <c r="M1003" s="606"/>
      <c r="N1003" s="606"/>
      <c r="O1003" s="606"/>
      <c r="P1003" s="606"/>
      <c r="Q1003" s="606"/>
      <c r="R1003" s="606"/>
      <c r="S1003" s="606"/>
      <c r="T1003" s="606"/>
      <c r="U1003" s="606"/>
      <c r="V1003" s="606"/>
      <c r="W1003" s="606"/>
      <c r="X1003" s="606"/>
      <c r="Y1003" s="606"/>
      <c r="Z1003" s="606"/>
      <c r="AA1003" s="606"/>
      <c r="AB1003" s="606"/>
      <c r="AC1003" s="606"/>
      <c r="AD1003" s="606"/>
      <c r="AF1003" s="70"/>
      <c r="CN1003" s="70"/>
      <c r="DS1003" s="70"/>
    </row>
    <row r="1004" spans="1:123" s="74" customFormat="1" ht="15" customHeight="1" x14ac:dyDescent="0.2">
      <c r="A1004" s="76"/>
      <c r="AF1004" s="70"/>
      <c r="CN1004" s="70"/>
      <c r="DS1004" s="70"/>
    </row>
    <row r="1005" spans="1:123" s="74" customFormat="1" ht="15" customHeight="1" x14ac:dyDescent="0.2">
      <c r="A1005" s="76"/>
      <c r="C1005" s="608" t="s">
        <v>220</v>
      </c>
      <c r="D1005" s="608"/>
      <c r="E1005" s="608"/>
      <c r="F1005" s="608"/>
      <c r="G1005" s="608"/>
      <c r="H1005" s="608"/>
      <c r="I1005" s="608"/>
      <c r="J1005" s="645" t="s">
        <v>1137</v>
      </c>
      <c r="K1005" s="608"/>
      <c r="L1005" s="608"/>
      <c r="M1005" s="608"/>
      <c r="N1005" s="608"/>
      <c r="O1005" s="608"/>
      <c r="P1005" s="608"/>
      <c r="Q1005" s="608"/>
      <c r="R1005" s="608"/>
      <c r="S1005" s="608"/>
      <c r="T1005" s="608"/>
      <c r="U1005" s="608"/>
      <c r="V1005" s="608"/>
      <c r="W1005" s="608"/>
      <c r="X1005" s="608"/>
      <c r="Y1005" s="608"/>
      <c r="Z1005" s="608"/>
      <c r="AA1005" s="608"/>
      <c r="AB1005" s="608"/>
      <c r="AC1005" s="608"/>
      <c r="AD1005" s="608"/>
      <c r="AF1005" s="70"/>
      <c r="CN1005" s="70"/>
      <c r="DS1005" s="70"/>
    </row>
    <row r="1006" spans="1:123" s="74" customFormat="1" ht="284.25" customHeight="1" x14ac:dyDescent="0.2">
      <c r="A1006" s="76"/>
      <c r="C1006" s="608"/>
      <c r="D1006" s="608"/>
      <c r="E1006" s="608"/>
      <c r="F1006" s="608"/>
      <c r="G1006" s="608"/>
      <c r="H1006" s="608"/>
      <c r="I1006" s="608"/>
      <c r="J1006" s="854" t="s">
        <v>1820</v>
      </c>
      <c r="K1006" s="854"/>
      <c r="L1006" s="854" t="s">
        <v>1560</v>
      </c>
      <c r="M1006" s="854"/>
      <c r="N1006" s="854"/>
      <c r="O1006" s="854" t="s">
        <v>1821</v>
      </c>
      <c r="P1006" s="854"/>
      <c r="Q1006" s="854" t="s">
        <v>287</v>
      </c>
      <c r="R1006" s="854"/>
      <c r="S1006" s="854" t="s">
        <v>1823</v>
      </c>
      <c r="T1006" s="854"/>
      <c r="U1006" s="854"/>
      <c r="V1006" s="854" t="s">
        <v>1555</v>
      </c>
      <c r="W1006" s="854"/>
      <c r="X1006" s="854" t="s">
        <v>288</v>
      </c>
      <c r="Y1006" s="854"/>
      <c r="Z1006" s="854"/>
      <c r="AA1006" s="854" t="s">
        <v>289</v>
      </c>
      <c r="AB1006" s="854"/>
      <c r="AC1006" s="102" t="s">
        <v>290</v>
      </c>
      <c r="AD1006" s="102" t="s">
        <v>281</v>
      </c>
      <c r="AF1006" s="70"/>
      <c r="AG1006" s="90" t="s">
        <v>2032</v>
      </c>
      <c r="AH1006" s="258" t="s">
        <v>2035</v>
      </c>
      <c r="AI1006" s="258" t="s">
        <v>2138</v>
      </c>
      <c r="AJ1006" s="258" t="s">
        <v>2268</v>
      </c>
      <c r="AK1006" s="258" t="s">
        <v>2269</v>
      </c>
      <c r="AL1006" s="258" t="s">
        <v>2078</v>
      </c>
      <c r="AM1006" s="333" t="s">
        <v>2077</v>
      </c>
      <c r="CN1006" s="70"/>
      <c r="DS1006" s="70"/>
    </row>
    <row r="1007" spans="1:123" s="74" customFormat="1" ht="15" customHeight="1" x14ac:dyDescent="0.2">
      <c r="A1007" s="76"/>
      <c r="C1007" s="85" t="s">
        <v>28</v>
      </c>
      <c r="D1007" s="662" t="str">
        <f>IF(D40="","",D40)</f>
        <v/>
      </c>
      <c r="E1007" s="662"/>
      <c r="F1007" s="662"/>
      <c r="G1007" s="662"/>
      <c r="H1007" s="662"/>
      <c r="I1007" s="662"/>
      <c r="J1007" s="615"/>
      <c r="K1007" s="615"/>
      <c r="L1007" s="615"/>
      <c r="M1007" s="615"/>
      <c r="N1007" s="615"/>
      <c r="O1007" s="615"/>
      <c r="P1007" s="615"/>
      <c r="Q1007" s="615"/>
      <c r="R1007" s="615"/>
      <c r="S1007" s="615"/>
      <c r="T1007" s="615"/>
      <c r="U1007" s="615"/>
      <c r="V1007" s="615"/>
      <c r="W1007" s="615"/>
      <c r="X1007" s="615"/>
      <c r="Y1007" s="615"/>
      <c r="Z1007" s="615"/>
      <c r="AA1007" s="615"/>
      <c r="AB1007" s="615"/>
      <c r="AC1007" s="66"/>
      <c r="AD1007" s="66"/>
      <c r="AF1007" s="70"/>
      <c r="AG1007" s="130">
        <f>COUNTBLANK(J1007:AD1007)</f>
        <v>21</v>
      </c>
      <c r="AH1007" s="130">
        <f>IF($AG$1002=$AH$1002,0,IF(AND(D1007&lt;&gt;"",AG1007=$AL$1002),0,IF(AND(D1007="",AG1007=$AK$1002),0,1)))</f>
        <v>0</v>
      </c>
      <c r="AI1007" s="74">
        <f>O970</f>
        <v>0</v>
      </c>
      <c r="AJ1007" s="74">
        <f>IF(AND(SUM(J1007:AD1007)=0,COUNTIF(J1007:AD1007,"NS")&gt;0),"NS",SUM(J1007:AD1007))</f>
        <v>0</v>
      </c>
      <c r="AK1007" s="74">
        <f>COUNTIF(J1007:AD1007,"NS")</f>
        <v>0</v>
      </c>
      <c r="AL1007" s="130">
        <f>SUM(J1007:AD1007)</f>
        <v>0</v>
      </c>
      <c r="AM1007" s="74">
        <f>IF(OR($AG$1002=$AH$1002,AND(AI1007=0,AJ1007=0)),0,IF(AND(AI1007&lt;&gt;0,AJ1007&gt;=AI1007),0,IF(AND(AI1007="NS",AJ1007&gt;0),0,IF(AND(AJ1007&lt;AI1007,AK1007&gt;=2),0,1))))</f>
        <v>0</v>
      </c>
      <c r="CN1007" s="70"/>
      <c r="DS1007" s="70"/>
    </row>
    <row r="1008" spans="1:123" s="74" customFormat="1" ht="15" customHeight="1" x14ac:dyDescent="0.2">
      <c r="A1008" s="76"/>
      <c r="C1008" s="98" t="s">
        <v>29</v>
      </c>
      <c r="D1008" s="662" t="str">
        <f t="shared" ref="D1008:D1031" si="233">IF(D41="","",D41)</f>
        <v/>
      </c>
      <c r="E1008" s="662"/>
      <c r="F1008" s="662"/>
      <c r="G1008" s="662"/>
      <c r="H1008" s="662"/>
      <c r="I1008" s="662"/>
      <c r="J1008" s="615"/>
      <c r="K1008" s="615"/>
      <c r="L1008" s="615"/>
      <c r="M1008" s="615"/>
      <c r="N1008" s="615"/>
      <c r="O1008" s="615"/>
      <c r="P1008" s="615"/>
      <c r="Q1008" s="615"/>
      <c r="R1008" s="615"/>
      <c r="S1008" s="615"/>
      <c r="T1008" s="615"/>
      <c r="U1008" s="615"/>
      <c r="V1008" s="615"/>
      <c r="W1008" s="615"/>
      <c r="X1008" s="615"/>
      <c r="Y1008" s="615"/>
      <c r="Z1008" s="615"/>
      <c r="AA1008" s="615"/>
      <c r="AB1008" s="615"/>
      <c r="AC1008" s="66"/>
      <c r="AD1008" s="66"/>
      <c r="AF1008" s="70"/>
      <c r="AG1008" s="130">
        <f t="shared" ref="AG1008:AG1031" si="234">COUNTBLANK(J1008:AD1008)</f>
        <v>21</v>
      </c>
      <c r="AH1008" s="130">
        <f t="shared" ref="AH1008:AH1031" si="235">IF($AG$1002=$AH$1002,0,IF(AND(D1008&lt;&gt;"",AG1008=$AL$1002),0,IF(AND(D1008="",AG1008=$AK$1002),0,1)))</f>
        <v>0</v>
      </c>
      <c r="AI1008" s="74">
        <f t="shared" ref="AI1008:AI1031" si="236">O971</f>
        <v>0</v>
      </c>
      <c r="AJ1008" s="74">
        <f t="shared" ref="AJ1008:AJ1031" si="237">IF(AND(SUM(J1008:AD1008)=0,COUNTIF(J1008:AD1008,"NS")&gt;0),"NS",SUM(J1008:AD1008))</f>
        <v>0</v>
      </c>
      <c r="AK1008" s="74">
        <f t="shared" ref="AK1008:AK1031" si="238">COUNTIF(J1008:AD1008,"NS")</f>
        <v>0</v>
      </c>
      <c r="AL1008" s="130">
        <f t="shared" ref="AL1008:AL1031" si="239">SUM(J1008:AD1008)</f>
        <v>0</v>
      </c>
      <c r="AM1008" s="74">
        <f t="shared" ref="AM1008:AM1031" si="240">IF(OR($AG$1002=$AH$1002,AND(AI1008=0,AJ1008=0)),0,IF(AND(AI1008&lt;&gt;0,AJ1008&gt;=AI1008),0,IF(AND(AI1008="NS",AJ1008&gt;0),0,IF(AND(AJ1008&lt;AI1008,AK1008&gt;=2),0,1))))</f>
        <v>0</v>
      </c>
      <c r="CN1008" s="70"/>
      <c r="DS1008" s="70"/>
    </row>
    <row r="1009" spans="1:123" s="74" customFormat="1" ht="15" customHeight="1" x14ac:dyDescent="0.2">
      <c r="A1009" s="76"/>
      <c r="C1009" s="98" t="s">
        <v>30</v>
      </c>
      <c r="D1009" s="662" t="str">
        <f t="shared" si="233"/>
        <v/>
      </c>
      <c r="E1009" s="662"/>
      <c r="F1009" s="662"/>
      <c r="G1009" s="662"/>
      <c r="H1009" s="662"/>
      <c r="I1009" s="662"/>
      <c r="J1009" s="615"/>
      <c r="K1009" s="615"/>
      <c r="L1009" s="615"/>
      <c r="M1009" s="615"/>
      <c r="N1009" s="615"/>
      <c r="O1009" s="615"/>
      <c r="P1009" s="615"/>
      <c r="Q1009" s="615"/>
      <c r="R1009" s="615"/>
      <c r="S1009" s="615"/>
      <c r="T1009" s="615"/>
      <c r="U1009" s="615"/>
      <c r="V1009" s="615"/>
      <c r="W1009" s="615"/>
      <c r="X1009" s="615"/>
      <c r="Y1009" s="615"/>
      <c r="Z1009" s="615"/>
      <c r="AA1009" s="615"/>
      <c r="AB1009" s="615"/>
      <c r="AC1009" s="66"/>
      <c r="AD1009" s="66"/>
      <c r="AF1009" s="70"/>
      <c r="AG1009" s="130">
        <f t="shared" si="234"/>
        <v>21</v>
      </c>
      <c r="AH1009" s="130">
        <f t="shared" si="235"/>
        <v>0</v>
      </c>
      <c r="AI1009" s="74">
        <f t="shared" si="236"/>
        <v>0</v>
      </c>
      <c r="AJ1009" s="74">
        <f t="shared" si="237"/>
        <v>0</v>
      </c>
      <c r="AK1009" s="74">
        <f t="shared" si="238"/>
        <v>0</v>
      </c>
      <c r="AL1009" s="130">
        <f t="shared" si="239"/>
        <v>0</v>
      </c>
      <c r="AM1009" s="74">
        <f t="shared" si="240"/>
        <v>0</v>
      </c>
      <c r="CN1009" s="70"/>
      <c r="DS1009" s="70"/>
    </row>
    <row r="1010" spans="1:123" s="74" customFormat="1" ht="15" customHeight="1" x14ac:dyDescent="0.2">
      <c r="A1010" s="76"/>
      <c r="C1010" s="98" t="s">
        <v>31</v>
      </c>
      <c r="D1010" s="662" t="str">
        <f t="shared" si="233"/>
        <v/>
      </c>
      <c r="E1010" s="662"/>
      <c r="F1010" s="662"/>
      <c r="G1010" s="662"/>
      <c r="H1010" s="662"/>
      <c r="I1010" s="662"/>
      <c r="J1010" s="615"/>
      <c r="K1010" s="615"/>
      <c r="L1010" s="615"/>
      <c r="M1010" s="615"/>
      <c r="N1010" s="615"/>
      <c r="O1010" s="615"/>
      <c r="P1010" s="615"/>
      <c r="Q1010" s="615"/>
      <c r="R1010" s="615"/>
      <c r="S1010" s="615"/>
      <c r="T1010" s="615"/>
      <c r="U1010" s="615"/>
      <c r="V1010" s="615"/>
      <c r="W1010" s="615"/>
      <c r="X1010" s="615"/>
      <c r="Y1010" s="615"/>
      <c r="Z1010" s="615"/>
      <c r="AA1010" s="615"/>
      <c r="AB1010" s="615"/>
      <c r="AC1010" s="66"/>
      <c r="AD1010" s="66"/>
      <c r="AF1010" s="70"/>
      <c r="AG1010" s="130">
        <f t="shared" si="234"/>
        <v>21</v>
      </c>
      <c r="AH1010" s="130">
        <f t="shared" si="235"/>
        <v>0</v>
      </c>
      <c r="AI1010" s="74">
        <f t="shared" si="236"/>
        <v>0</v>
      </c>
      <c r="AJ1010" s="74">
        <f t="shared" si="237"/>
        <v>0</v>
      </c>
      <c r="AK1010" s="74">
        <f t="shared" si="238"/>
        <v>0</v>
      </c>
      <c r="AL1010" s="130">
        <f t="shared" si="239"/>
        <v>0</v>
      </c>
      <c r="AM1010" s="74">
        <f t="shared" si="240"/>
        <v>0</v>
      </c>
      <c r="CN1010" s="70"/>
      <c r="DS1010" s="70"/>
    </row>
    <row r="1011" spans="1:123" s="74" customFormat="1" ht="15" customHeight="1" x14ac:dyDescent="0.2">
      <c r="A1011" s="76"/>
      <c r="C1011" s="98" t="s">
        <v>32</v>
      </c>
      <c r="D1011" s="662" t="str">
        <f t="shared" si="233"/>
        <v/>
      </c>
      <c r="E1011" s="662"/>
      <c r="F1011" s="662"/>
      <c r="G1011" s="662"/>
      <c r="H1011" s="662"/>
      <c r="I1011" s="662"/>
      <c r="J1011" s="615"/>
      <c r="K1011" s="615"/>
      <c r="L1011" s="615"/>
      <c r="M1011" s="615"/>
      <c r="N1011" s="615"/>
      <c r="O1011" s="615"/>
      <c r="P1011" s="615"/>
      <c r="Q1011" s="615"/>
      <c r="R1011" s="615"/>
      <c r="S1011" s="615"/>
      <c r="T1011" s="615"/>
      <c r="U1011" s="615"/>
      <c r="V1011" s="615"/>
      <c r="W1011" s="615"/>
      <c r="X1011" s="615"/>
      <c r="Y1011" s="615"/>
      <c r="Z1011" s="615"/>
      <c r="AA1011" s="615"/>
      <c r="AB1011" s="615"/>
      <c r="AC1011" s="66"/>
      <c r="AD1011" s="66"/>
      <c r="AF1011" s="70"/>
      <c r="AG1011" s="130">
        <f t="shared" si="234"/>
        <v>21</v>
      </c>
      <c r="AH1011" s="130">
        <f t="shared" si="235"/>
        <v>0</v>
      </c>
      <c r="AI1011" s="74">
        <f t="shared" si="236"/>
        <v>0</v>
      </c>
      <c r="AJ1011" s="74">
        <f t="shared" si="237"/>
        <v>0</v>
      </c>
      <c r="AK1011" s="74">
        <f t="shared" si="238"/>
        <v>0</v>
      </c>
      <c r="AL1011" s="130">
        <f t="shared" si="239"/>
        <v>0</v>
      </c>
      <c r="AM1011" s="74">
        <f t="shared" si="240"/>
        <v>0</v>
      </c>
      <c r="CN1011" s="70"/>
      <c r="DS1011" s="70"/>
    </row>
    <row r="1012" spans="1:123" s="74" customFormat="1" ht="15" customHeight="1" x14ac:dyDescent="0.2">
      <c r="A1012" s="76"/>
      <c r="C1012" s="98" t="s">
        <v>33</v>
      </c>
      <c r="D1012" s="662" t="str">
        <f t="shared" si="233"/>
        <v/>
      </c>
      <c r="E1012" s="662"/>
      <c r="F1012" s="662"/>
      <c r="G1012" s="662"/>
      <c r="H1012" s="662"/>
      <c r="I1012" s="662"/>
      <c r="J1012" s="615"/>
      <c r="K1012" s="615"/>
      <c r="L1012" s="615"/>
      <c r="M1012" s="615"/>
      <c r="N1012" s="615"/>
      <c r="O1012" s="615"/>
      <c r="P1012" s="615"/>
      <c r="Q1012" s="615"/>
      <c r="R1012" s="615"/>
      <c r="S1012" s="615"/>
      <c r="T1012" s="615"/>
      <c r="U1012" s="615"/>
      <c r="V1012" s="615"/>
      <c r="W1012" s="615"/>
      <c r="X1012" s="615"/>
      <c r="Y1012" s="615"/>
      <c r="Z1012" s="615"/>
      <c r="AA1012" s="615"/>
      <c r="AB1012" s="615"/>
      <c r="AC1012" s="66"/>
      <c r="AD1012" s="66"/>
      <c r="AF1012" s="70"/>
      <c r="AG1012" s="130">
        <f t="shared" si="234"/>
        <v>21</v>
      </c>
      <c r="AH1012" s="130">
        <f t="shared" si="235"/>
        <v>0</v>
      </c>
      <c r="AI1012" s="74">
        <f t="shared" si="236"/>
        <v>0</v>
      </c>
      <c r="AJ1012" s="74">
        <f t="shared" si="237"/>
        <v>0</v>
      </c>
      <c r="AK1012" s="74">
        <f t="shared" si="238"/>
        <v>0</v>
      </c>
      <c r="AL1012" s="130">
        <f t="shared" si="239"/>
        <v>0</v>
      </c>
      <c r="AM1012" s="74">
        <f t="shared" si="240"/>
        <v>0</v>
      </c>
      <c r="CN1012" s="70"/>
      <c r="DS1012" s="70"/>
    </row>
    <row r="1013" spans="1:123" s="74" customFormat="1" ht="15" customHeight="1" x14ac:dyDescent="0.2">
      <c r="A1013" s="76"/>
      <c r="C1013" s="98" t="s">
        <v>34</v>
      </c>
      <c r="D1013" s="662" t="str">
        <f t="shared" si="233"/>
        <v/>
      </c>
      <c r="E1013" s="662"/>
      <c r="F1013" s="662"/>
      <c r="G1013" s="662"/>
      <c r="H1013" s="662"/>
      <c r="I1013" s="662"/>
      <c r="J1013" s="615"/>
      <c r="K1013" s="615"/>
      <c r="L1013" s="615"/>
      <c r="M1013" s="615"/>
      <c r="N1013" s="615"/>
      <c r="O1013" s="615"/>
      <c r="P1013" s="615"/>
      <c r="Q1013" s="615"/>
      <c r="R1013" s="615"/>
      <c r="S1013" s="615"/>
      <c r="T1013" s="615"/>
      <c r="U1013" s="615"/>
      <c r="V1013" s="615"/>
      <c r="W1013" s="615"/>
      <c r="X1013" s="615"/>
      <c r="Y1013" s="615"/>
      <c r="Z1013" s="615"/>
      <c r="AA1013" s="615"/>
      <c r="AB1013" s="615"/>
      <c r="AC1013" s="66"/>
      <c r="AD1013" s="66"/>
      <c r="AF1013" s="70"/>
      <c r="AG1013" s="130">
        <f t="shared" si="234"/>
        <v>21</v>
      </c>
      <c r="AH1013" s="130">
        <f t="shared" si="235"/>
        <v>0</v>
      </c>
      <c r="AI1013" s="74">
        <f t="shared" si="236"/>
        <v>0</v>
      </c>
      <c r="AJ1013" s="74">
        <f t="shared" si="237"/>
        <v>0</v>
      </c>
      <c r="AK1013" s="74">
        <f t="shared" si="238"/>
        <v>0</v>
      </c>
      <c r="AL1013" s="130">
        <f t="shared" si="239"/>
        <v>0</v>
      </c>
      <c r="AM1013" s="74">
        <f t="shared" si="240"/>
        <v>0</v>
      </c>
      <c r="CN1013" s="70"/>
      <c r="DS1013" s="70"/>
    </row>
    <row r="1014" spans="1:123" s="74" customFormat="1" ht="15" customHeight="1" x14ac:dyDescent="0.2">
      <c r="A1014" s="76"/>
      <c r="C1014" s="98" t="s">
        <v>35</v>
      </c>
      <c r="D1014" s="662" t="str">
        <f t="shared" si="233"/>
        <v/>
      </c>
      <c r="E1014" s="662"/>
      <c r="F1014" s="662"/>
      <c r="G1014" s="662"/>
      <c r="H1014" s="662"/>
      <c r="I1014" s="662"/>
      <c r="J1014" s="615"/>
      <c r="K1014" s="615"/>
      <c r="L1014" s="615"/>
      <c r="M1014" s="615"/>
      <c r="N1014" s="615"/>
      <c r="O1014" s="615"/>
      <c r="P1014" s="615"/>
      <c r="Q1014" s="615"/>
      <c r="R1014" s="615"/>
      <c r="S1014" s="615"/>
      <c r="T1014" s="615"/>
      <c r="U1014" s="615"/>
      <c r="V1014" s="615"/>
      <c r="W1014" s="615"/>
      <c r="X1014" s="615"/>
      <c r="Y1014" s="615"/>
      <c r="Z1014" s="615"/>
      <c r="AA1014" s="615"/>
      <c r="AB1014" s="615"/>
      <c r="AC1014" s="66"/>
      <c r="AD1014" s="66"/>
      <c r="AF1014" s="70"/>
      <c r="AG1014" s="130">
        <f t="shared" si="234"/>
        <v>21</v>
      </c>
      <c r="AH1014" s="130">
        <f t="shared" si="235"/>
        <v>0</v>
      </c>
      <c r="AI1014" s="74">
        <f t="shared" si="236"/>
        <v>0</v>
      </c>
      <c r="AJ1014" s="74">
        <f t="shared" si="237"/>
        <v>0</v>
      </c>
      <c r="AK1014" s="74">
        <f t="shared" si="238"/>
        <v>0</v>
      </c>
      <c r="AL1014" s="130">
        <f t="shared" si="239"/>
        <v>0</v>
      </c>
      <c r="AM1014" s="74">
        <f t="shared" si="240"/>
        <v>0</v>
      </c>
      <c r="CN1014" s="70"/>
      <c r="DS1014" s="70"/>
    </row>
    <row r="1015" spans="1:123" s="74" customFormat="1" ht="15" customHeight="1" x14ac:dyDescent="0.2">
      <c r="A1015" s="76"/>
      <c r="C1015" s="98" t="s">
        <v>36</v>
      </c>
      <c r="D1015" s="662" t="str">
        <f t="shared" si="233"/>
        <v/>
      </c>
      <c r="E1015" s="662"/>
      <c r="F1015" s="662"/>
      <c r="G1015" s="662"/>
      <c r="H1015" s="662"/>
      <c r="I1015" s="662"/>
      <c r="J1015" s="615"/>
      <c r="K1015" s="615"/>
      <c r="L1015" s="615"/>
      <c r="M1015" s="615"/>
      <c r="N1015" s="615"/>
      <c r="O1015" s="615"/>
      <c r="P1015" s="615"/>
      <c r="Q1015" s="615"/>
      <c r="R1015" s="615"/>
      <c r="S1015" s="615"/>
      <c r="T1015" s="615"/>
      <c r="U1015" s="615"/>
      <c r="V1015" s="615"/>
      <c r="W1015" s="615"/>
      <c r="X1015" s="615"/>
      <c r="Y1015" s="615"/>
      <c r="Z1015" s="615"/>
      <c r="AA1015" s="615"/>
      <c r="AB1015" s="615"/>
      <c r="AC1015" s="66"/>
      <c r="AD1015" s="66"/>
      <c r="AF1015" s="70"/>
      <c r="AG1015" s="130">
        <f t="shared" si="234"/>
        <v>21</v>
      </c>
      <c r="AH1015" s="130">
        <f t="shared" si="235"/>
        <v>0</v>
      </c>
      <c r="AI1015" s="74">
        <f t="shared" si="236"/>
        <v>0</v>
      </c>
      <c r="AJ1015" s="74">
        <f t="shared" si="237"/>
        <v>0</v>
      </c>
      <c r="AK1015" s="74">
        <f t="shared" si="238"/>
        <v>0</v>
      </c>
      <c r="AL1015" s="130">
        <f t="shared" si="239"/>
        <v>0</v>
      </c>
      <c r="AM1015" s="74">
        <f t="shared" si="240"/>
        <v>0</v>
      </c>
      <c r="CN1015" s="70"/>
      <c r="DS1015" s="70"/>
    </row>
    <row r="1016" spans="1:123" s="74" customFormat="1" ht="15" customHeight="1" x14ac:dyDescent="0.2">
      <c r="A1016" s="76"/>
      <c r="C1016" s="98" t="s">
        <v>37</v>
      </c>
      <c r="D1016" s="662" t="str">
        <f t="shared" si="233"/>
        <v/>
      </c>
      <c r="E1016" s="662"/>
      <c r="F1016" s="662"/>
      <c r="G1016" s="662"/>
      <c r="H1016" s="662"/>
      <c r="I1016" s="662"/>
      <c r="J1016" s="615"/>
      <c r="K1016" s="615"/>
      <c r="L1016" s="615"/>
      <c r="M1016" s="615"/>
      <c r="N1016" s="615"/>
      <c r="O1016" s="615"/>
      <c r="P1016" s="615"/>
      <c r="Q1016" s="615"/>
      <c r="R1016" s="615"/>
      <c r="S1016" s="615"/>
      <c r="T1016" s="615"/>
      <c r="U1016" s="615"/>
      <c r="V1016" s="615"/>
      <c r="W1016" s="615"/>
      <c r="X1016" s="615"/>
      <c r="Y1016" s="615"/>
      <c r="Z1016" s="615"/>
      <c r="AA1016" s="615"/>
      <c r="AB1016" s="615"/>
      <c r="AC1016" s="66"/>
      <c r="AD1016" s="66"/>
      <c r="AF1016" s="70"/>
      <c r="AG1016" s="130">
        <f t="shared" si="234"/>
        <v>21</v>
      </c>
      <c r="AH1016" s="130">
        <f t="shared" si="235"/>
        <v>0</v>
      </c>
      <c r="AI1016" s="74">
        <f t="shared" si="236"/>
        <v>0</v>
      </c>
      <c r="AJ1016" s="74">
        <f t="shared" si="237"/>
        <v>0</v>
      </c>
      <c r="AK1016" s="74">
        <f t="shared" si="238"/>
        <v>0</v>
      </c>
      <c r="AL1016" s="130">
        <f t="shared" si="239"/>
        <v>0</v>
      </c>
      <c r="AM1016" s="74">
        <f t="shared" si="240"/>
        <v>0</v>
      </c>
      <c r="CN1016" s="70"/>
      <c r="DS1016" s="70"/>
    </row>
    <row r="1017" spans="1:123" s="74" customFormat="1" ht="15" customHeight="1" x14ac:dyDescent="0.2">
      <c r="A1017" s="76"/>
      <c r="C1017" s="98" t="s">
        <v>40</v>
      </c>
      <c r="D1017" s="662" t="str">
        <f t="shared" si="233"/>
        <v/>
      </c>
      <c r="E1017" s="662"/>
      <c r="F1017" s="662"/>
      <c r="G1017" s="662"/>
      <c r="H1017" s="662"/>
      <c r="I1017" s="662"/>
      <c r="J1017" s="615"/>
      <c r="K1017" s="615"/>
      <c r="L1017" s="615"/>
      <c r="M1017" s="615"/>
      <c r="N1017" s="615"/>
      <c r="O1017" s="615"/>
      <c r="P1017" s="615"/>
      <c r="Q1017" s="615"/>
      <c r="R1017" s="615"/>
      <c r="S1017" s="615"/>
      <c r="T1017" s="615"/>
      <c r="U1017" s="615"/>
      <c r="V1017" s="615"/>
      <c r="W1017" s="615"/>
      <c r="X1017" s="615"/>
      <c r="Y1017" s="615"/>
      <c r="Z1017" s="615"/>
      <c r="AA1017" s="615"/>
      <c r="AB1017" s="615"/>
      <c r="AC1017" s="66"/>
      <c r="AD1017" s="66"/>
      <c r="AF1017" s="70"/>
      <c r="AG1017" s="130">
        <f t="shared" si="234"/>
        <v>21</v>
      </c>
      <c r="AH1017" s="130">
        <f t="shared" si="235"/>
        <v>0</v>
      </c>
      <c r="AI1017" s="74">
        <f t="shared" si="236"/>
        <v>0</v>
      </c>
      <c r="AJ1017" s="74">
        <f t="shared" si="237"/>
        <v>0</v>
      </c>
      <c r="AK1017" s="74">
        <f t="shared" si="238"/>
        <v>0</v>
      </c>
      <c r="AL1017" s="130">
        <f t="shared" si="239"/>
        <v>0</v>
      </c>
      <c r="AM1017" s="74">
        <f t="shared" si="240"/>
        <v>0</v>
      </c>
      <c r="CN1017" s="70"/>
      <c r="DS1017" s="70"/>
    </row>
    <row r="1018" spans="1:123" s="74" customFormat="1" ht="15" customHeight="1" x14ac:dyDescent="0.2">
      <c r="A1018" s="76"/>
      <c r="C1018" s="98" t="s">
        <v>38</v>
      </c>
      <c r="D1018" s="662" t="str">
        <f t="shared" si="233"/>
        <v/>
      </c>
      <c r="E1018" s="662"/>
      <c r="F1018" s="662"/>
      <c r="G1018" s="662"/>
      <c r="H1018" s="662"/>
      <c r="I1018" s="662"/>
      <c r="J1018" s="615"/>
      <c r="K1018" s="615"/>
      <c r="L1018" s="615"/>
      <c r="M1018" s="615"/>
      <c r="N1018" s="615"/>
      <c r="O1018" s="615"/>
      <c r="P1018" s="615"/>
      <c r="Q1018" s="615"/>
      <c r="R1018" s="615"/>
      <c r="S1018" s="615"/>
      <c r="T1018" s="615"/>
      <c r="U1018" s="615"/>
      <c r="V1018" s="615"/>
      <c r="W1018" s="615"/>
      <c r="X1018" s="615"/>
      <c r="Y1018" s="615"/>
      <c r="Z1018" s="615"/>
      <c r="AA1018" s="615"/>
      <c r="AB1018" s="615"/>
      <c r="AC1018" s="66"/>
      <c r="AD1018" s="66"/>
      <c r="AF1018" s="70"/>
      <c r="AG1018" s="130">
        <f t="shared" si="234"/>
        <v>21</v>
      </c>
      <c r="AH1018" s="130">
        <f t="shared" si="235"/>
        <v>0</v>
      </c>
      <c r="AI1018" s="74">
        <f t="shared" si="236"/>
        <v>0</v>
      </c>
      <c r="AJ1018" s="74">
        <f t="shared" si="237"/>
        <v>0</v>
      </c>
      <c r="AK1018" s="74">
        <f t="shared" si="238"/>
        <v>0</v>
      </c>
      <c r="AL1018" s="130">
        <f t="shared" si="239"/>
        <v>0</v>
      </c>
      <c r="AM1018" s="74">
        <f t="shared" si="240"/>
        <v>0</v>
      </c>
      <c r="CN1018" s="70"/>
      <c r="DS1018" s="70"/>
    </row>
    <row r="1019" spans="1:123" s="74" customFormat="1" ht="15" customHeight="1" x14ac:dyDescent="0.2">
      <c r="A1019" s="76"/>
      <c r="C1019" s="98" t="s">
        <v>39</v>
      </c>
      <c r="D1019" s="662" t="str">
        <f t="shared" si="233"/>
        <v/>
      </c>
      <c r="E1019" s="662"/>
      <c r="F1019" s="662"/>
      <c r="G1019" s="662"/>
      <c r="H1019" s="662"/>
      <c r="I1019" s="662"/>
      <c r="J1019" s="615"/>
      <c r="K1019" s="615"/>
      <c r="L1019" s="615"/>
      <c r="M1019" s="615"/>
      <c r="N1019" s="615"/>
      <c r="O1019" s="615"/>
      <c r="P1019" s="615"/>
      <c r="Q1019" s="615"/>
      <c r="R1019" s="615"/>
      <c r="S1019" s="615"/>
      <c r="T1019" s="615"/>
      <c r="U1019" s="615"/>
      <c r="V1019" s="615"/>
      <c r="W1019" s="615"/>
      <c r="X1019" s="615"/>
      <c r="Y1019" s="615"/>
      <c r="Z1019" s="615"/>
      <c r="AA1019" s="615"/>
      <c r="AB1019" s="615"/>
      <c r="AC1019" s="66"/>
      <c r="AD1019" s="66"/>
      <c r="AF1019" s="70"/>
      <c r="AG1019" s="130">
        <f t="shared" si="234"/>
        <v>21</v>
      </c>
      <c r="AH1019" s="130">
        <f t="shared" si="235"/>
        <v>0</v>
      </c>
      <c r="AI1019" s="74">
        <f t="shared" si="236"/>
        <v>0</v>
      </c>
      <c r="AJ1019" s="74">
        <f t="shared" si="237"/>
        <v>0</v>
      </c>
      <c r="AK1019" s="74">
        <f t="shared" si="238"/>
        <v>0</v>
      </c>
      <c r="AL1019" s="130">
        <f t="shared" si="239"/>
        <v>0</v>
      </c>
      <c r="AM1019" s="74">
        <f t="shared" si="240"/>
        <v>0</v>
      </c>
      <c r="CN1019" s="70"/>
      <c r="DS1019" s="70"/>
    </row>
    <row r="1020" spans="1:123" s="74" customFormat="1" ht="15" customHeight="1" x14ac:dyDescent="0.2">
      <c r="A1020" s="76"/>
      <c r="C1020" s="98" t="s">
        <v>41</v>
      </c>
      <c r="D1020" s="662" t="str">
        <f t="shared" si="233"/>
        <v/>
      </c>
      <c r="E1020" s="662"/>
      <c r="F1020" s="662"/>
      <c r="G1020" s="662"/>
      <c r="H1020" s="662"/>
      <c r="I1020" s="662"/>
      <c r="J1020" s="615"/>
      <c r="K1020" s="615"/>
      <c r="L1020" s="615"/>
      <c r="M1020" s="615"/>
      <c r="N1020" s="615"/>
      <c r="O1020" s="615"/>
      <c r="P1020" s="615"/>
      <c r="Q1020" s="615"/>
      <c r="R1020" s="615"/>
      <c r="S1020" s="615"/>
      <c r="T1020" s="615"/>
      <c r="U1020" s="615"/>
      <c r="V1020" s="615"/>
      <c r="W1020" s="615"/>
      <c r="X1020" s="615"/>
      <c r="Y1020" s="615"/>
      <c r="Z1020" s="615"/>
      <c r="AA1020" s="615"/>
      <c r="AB1020" s="615"/>
      <c r="AC1020" s="66"/>
      <c r="AD1020" s="66"/>
      <c r="AF1020" s="70"/>
      <c r="AG1020" s="130">
        <f t="shared" si="234"/>
        <v>21</v>
      </c>
      <c r="AH1020" s="130">
        <f t="shared" si="235"/>
        <v>0</v>
      </c>
      <c r="AI1020" s="74">
        <f t="shared" si="236"/>
        <v>0</v>
      </c>
      <c r="AJ1020" s="74">
        <f t="shared" si="237"/>
        <v>0</v>
      </c>
      <c r="AK1020" s="74">
        <f t="shared" si="238"/>
        <v>0</v>
      </c>
      <c r="AL1020" s="130">
        <f t="shared" si="239"/>
        <v>0</v>
      </c>
      <c r="AM1020" s="74">
        <f t="shared" si="240"/>
        <v>0</v>
      </c>
      <c r="CN1020" s="70"/>
      <c r="DS1020" s="70"/>
    </row>
    <row r="1021" spans="1:123" s="74" customFormat="1" ht="15" customHeight="1" x14ac:dyDescent="0.2">
      <c r="A1021" s="76"/>
      <c r="C1021" s="98" t="s">
        <v>42</v>
      </c>
      <c r="D1021" s="662" t="str">
        <f t="shared" si="233"/>
        <v/>
      </c>
      <c r="E1021" s="662"/>
      <c r="F1021" s="662"/>
      <c r="G1021" s="662"/>
      <c r="H1021" s="662"/>
      <c r="I1021" s="662"/>
      <c r="J1021" s="615"/>
      <c r="K1021" s="615"/>
      <c r="L1021" s="615"/>
      <c r="M1021" s="615"/>
      <c r="N1021" s="615"/>
      <c r="O1021" s="615"/>
      <c r="P1021" s="615"/>
      <c r="Q1021" s="615"/>
      <c r="R1021" s="615"/>
      <c r="S1021" s="615"/>
      <c r="T1021" s="615"/>
      <c r="U1021" s="615"/>
      <c r="V1021" s="615"/>
      <c r="W1021" s="615"/>
      <c r="X1021" s="615"/>
      <c r="Y1021" s="615"/>
      <c r="Z1021" s="615"/>
      <c r="AA1021" s="615"/>
      <c r="AB1021" s="615"/>
      <c r="AC1021" s="66"/>
      <c r="AD1021" s="66"/>
      <c r="AF1021" s="70"/>
      <c r="AG1021" s="130">
        <f t="shared" si="234"/>
        <v>21</v>
      </c>
      <c r="AH1021" s="130">
        <f t="shared" si="235"/>
        <v>0</v>
      </c>
      <c r="AI1021" s="74">
        <f t="shared" si="236"/>
        <v>0</v>
      </c>
      <c r="AJ1021" s="74">
        <f t="shared" si="237"/>
        <v>0</v>
      </c>
      <c r="AK1021" s="74">
        <f t="shared" si="238"/>
        <v>0</v>
      </c>
      <c r="AL1021" s="130">
        <f t="shared" si="239"/>
        <v>0</v>
      </c>
      <c r="AM1021" s="74">
        <f t="shared" si="240"/>
        <v>0</v>
      </c>
      <c r="CN1021" s="70"/>
      <c r="DS1021" s="70"/>
    </row>
    <row r="1022" spans="1:123" s="74" customFormat="1" ht="15" customHeight="1" x14ac:dyDescent="0.2">
      <c r="A1022" s="76"/>
      <c r="C1022" s="98" t="s">
        <v>43</v>
      </c>
      <c r="D1022" s="662" t="str">
        <f t="shared" si="233"/>
        <v/>
      </c>
      <c r="E1022" s="662"/>
      <c r="F1022" s="662"/>
      <c r="G1022" s="662"/>
      <c r="H1022" s="662"/>
      <c r="I1022" s="662"/>
      <c r="J1022" s="615"/>
      <c r="K1022" s="615"/>
      <c r="L1022" s="615"/>
      <c r="M1022" s="615"/>
      <c r="N1022" s="615"/>
      <c r="O1022" s="615"/>
      <c r="P1022" s="615"/>
      <c r="Q1022" s="615"/>
      <c r="R1022" s="615"/>
      <c r="S1022" s="615"/>
      <c r="T1022" s="615"/>
      <c r="U1022" s="615"/>
      <c r="V1022" s="615"/>
      <c r="W1022" s="615"/>
      <c r="X1022" s="615"/>
      <c r="Y1022" s="615"/>
      <c r="Z1022" s="615"/>
      <c r="AA1022" s="615"/>
      <c r="AB1022" s="615"/>
      <c r="AC1022" s="66"/>
      <c r="AD1022" s="66"/>
      <c r="AF1022" s="70"/>
      <c r="AG1022" s="130">
        <f t="shared" si="234"/>
        <v>21</v>
      </c>
      <c r="AH1022" s="130">
        <f t="shared" si="235"/>
        <v>0</v>
      </c>
      <c r="AI1022" s="74">
        <f t="shared" si="236"/>
        <v>0</v>
      </c>
      <c r="AJ1022" s="74">
        <f t="shared" si="237"/>
        <v>0</v>
      </c>
      <c r="AK1022" s="74">
        <f t="shared" si="238"/>
        <v>0</v>
      </c>
      <c r="AL1022" s="130">
        <f t="shared" si="239"/>
        <v>0</v>
      </c>
      <c r="AM1022" s="74">
        <f t="shared" si="240"/>
        <v>0</v>
      </c>
      <c r="CN1022" s="70"/>
      <c r="DS1022" s="70"/>
    </row>
    <row r="1023" spans="1:123" s="74" customFormat="1" ht="15" customHeight="1" x14ac:dyDescent="0.2">
      <c r="A1023" s="76"/>
      <c r="C1023" s="98" t="s">
        <v>44</v>
      </c>
      <c r="D1023" s="662" t="str">
        <f t="shared" si="233"/>
        <v/>
      </c>
      <c r="E1023" s="662"/>
      <c r="F1023" s="662"/>
      <c r="G1023" s="662"/>
      <c r="H1023" s="662"/>
      <c r="I1023" s="662"/>
      <c r="J1023" s="615"/>
      <c r="K1023" s="615"/>
      <c r="L1023" s="615"/>
      <c r="M1023" s="615"/>
      <c r="N1023" s="615"/>
      <c r="O1023" s="615"/>
      <c r="P1023" s="615"/>
      <c r="Q1023" s="615"/>
      <c r="R1023" s="615"/>
      <c r="S1023" s="615"/>
      <c r="T1023" s="615"/>
      <c r="U1023" s="615"/>
      <c r="V1023" s="615"/>
      <c r="W1023" s="615"/>
      <c r="X1023" s="615"/>
      <c r="Y1023" s="615"/>
      <c r="Z1023" s="615"/>
      <c r="AA1023" s="615"/>
      <c r="AB1023" s="615"/>
      <c r="AC1023" s="66"/>
      <c r="AD1023" s="66"/>
      <c r="AF1023" s="70"/>
      <c r="AG1023" s="130">
        <f t="shared" si="234"/>
        <v>21</v>
      </c>
      <c r="AH1023" s="130">
        <f t="shared" si="235"/>
        <v>0</v>
      </c>
      <c r="AI1023" s="74">
        <f t="shared" si="236"/>
        <v>0</v>
      </c>
      <c r="AJ1023" s="74">
        <f t="shared" si="237"/>
        <v>0</v>
      </c>
      <c r="AK1023" s="74">
        <f t="shared" si="238"/>
        <v>0</v>
      </c>
      <c r="AL1023" s="130">
        <f t="shared" si="239"/>
        <v>0</v>
      </c>
      <c r="AM1023" s="74">
        <f t="shared" si="240"/>
        <v>0</v>
      </c>
      <c r="CN1023" s="70"/>
      <c r="DS1023" s="70"/>
    </row>
    <row r="1024" spans="1:123" s="74" customFormat="1" ht="15" customHeight="1" x14ac:dyDescent="0.2">
      <c r="A1024" s="76"/>
      <c r="C1024" s="98" t="s">
        <v>45</v>
      </c>
      <c r="D1024" s="662" t="str">
        <f t="shared" si="233"/>
        <v/>
      </c>
      <c r="E1024" s="662"/>
      <c r="F1024" s="662"/>
      <c r="G1024" s="662"/>
      <c r="H1024" s="662"/>
      <c r="I1024" s="662"/>
      <c r="J1024" s="615"/>
      <c r="K1024" s="615"/>
      <c r="L1024" s="615"/>
      <c r="M1024" s="615"/>
      <c r="N1024" s="615"/>
      <c r="O1024" s="615"/>
      <c r="P1024" s="615"/>
      <c r="Q1024" s="615"/>
      <c r="R1024" s="615"/>
      <c r="S1024" s="615"/>
      <c r="T1024" s="615"/>
      <c r="U1024" s="615"/>
      <c r="V1024" s="615"/>
      <c r="W1024" s="615"/>
      <c r="X1024" s="615"/>
      <c r="Y1024" s="615"/>
      <c r="Z1024" s="615"/>
      <c r="AA1024" s="615"/>
      <c r="AB1024" s="615"/>
      <c r="AC1024" s="66"/>
      <c r="AD1024" s="66"/>
      <c r="AF1024" s="70"/>
      <c r="AG1024" s="130">
        <f t="shared" si="234"/>
        <v>21</v>
      </c>
      <c r="AH1024" s="130">
        <f t="shared" si="235"/>
        <v>0</v>
      </c>
      <c r="AI1024" s="74">
        <f t="shared" si="236"/>
        <v>0</v>
      </c>
      <c r="AJ1024" s="74">
        <f t="shared" si="237"/>
        <v>0</v>
      </c>
      <c r="AK1024" s="74">
        <f t="shared" si="238"/>
        <v>0</v>
      </c>
      <c r="AL1024" s="130">
        <f t="shared" si="239"/>
        <v>0</v>
      </c>
      <c r="AM1024" s="74">
        <f t="shared" si="240"/>
        <v>0</v>
      </c>
      <c r="CN1024" s="70"/>
      <c r="DS1024" s="70"/>
    </row>
    <row r="1025" spans="1:123" s="74" customFormat="1" ht="15" customHeight="1" x14ac:dyDescent="0.2">
      <c r="A1025" s="76"/>
      <c r="C1025" s="98" t="s">
        <v>46</v>
      </c>
      <c r="D1025" s="662" t="str">
        <f t="shared" si="233"/>
        <v/>
      </c>
      <c r="E1025" s="662"/>
      <c r="F1025" s="662"/>
      <c r="G1025" s="662"/>
      <c r="H1025" s="662"/>
      <c r="I1025" s="662"/>
      <c r="J1025" s="615"/>
      <c r="K1025" s="615"/>
      <c r="L1025" s="615"/>
      <c r="M1025" s="615"/>
      <c r="N1025" s="615"/>
      <c r="O1025" s="615"/>
      <c r="P1025" s="615"/>
      <c r="Q1025" s="615"/>
      <c r="R1025" s="615"/>
      <c r="S1025" s="615"/>
      <c r="T1025" s="615"/>
      <c r="U1025" s="615"/>
      <c r="V1025" s="615"/>
      <c r="W1025" s="615"/>
      <c r="X1025" s="615"/>
      <c r="Y1025" s="615"/>
      <c r="Z1025" s="615"/>
      <c r="AA1025" s="615"/>
      <c r="AB1025" s="615"/>
      <c r="AC1025" s="66"/>
      <c r="AD1025" s="66"/>
      <c r="AF1025" s="70"/>
      <c r="AG1025" s="130">
        <f t="shared" si="234"/>
        <v>21</v>
      </c>
      <c r="AH1025" s="130">
        <f t="shared" si="235"/>
        <v>0</v>
      </c>
      <c r="AI1025" s="74">
        <f t="shared" si="236"/>
        <v>0</v>
      </c>
      <c r="AJ1025" s="74">
        <f t="shared" si="237"/>
        <v>0</v>
      </c>
      <c r="AK1025" s="74">
        <f t="shared" si="238"/>
        <v>0</v>
      </c>
      <c r="AL1025" s="130">
        <f t="shared" si="239"/>
        <v>0</v>
      </c>
      <c r="AM1025" s="74">
        <f t="shared" si="240"/>
        <v>0</v>
      </c>
      <c r="CN1025" s="70"/>
      <c r="DS1025" s="70"/>
    </row>
    <row r="1026" spans="1:123" s="74" customFormat="1" ht="15" customHeight="1" x14ac:dyDescent="0.2">
      <c r="A1026" s="76"/>
      <c r="C1026" s="98" t="s">
        <v>47</v>
      </c>
      <c r="D1026" s="662" t="str">
        <f t="shared" si="233"/>
        <v/>
      </c>
      <c r="E1026" s="662"/>
      <c r="F1026" s="662"/>
      <c r="G1026" s="662"/>
      <c r="H1026" s="662"/>
      <c r="I1026" s="662"/>
      <c r="J1026" s="615"/>
      <c r="K1026" s="615"/>
      <c r="L1026" s="615"/>
      <c r="M1026" s="615"/>
      <c r="N1026" s="615"/>
      <c r="O1026" s="615"/>
      <c r="P1026" s="615"/>
      <c r="Q1026" s="615"/>
      <c r="R1026" s="615"/>
      <c r="S1026" s="615"/>
      <c r="T1026" s="615"/>
      <c r="U1026" s="615"/>
      <c r="V1026" s="615"/>
      <c r="W1026" s="615"/>
      <c r="X1026" s="615"/>
      <c r="Y1026" s="615"/>
      <c r="Z1026" s="615"/>
      <c r="AA1026" s="615"/>
      <c r="AB1026" s="615"/>
      <c r="AC1026" s="66"/>
      <c r="AD1026" s="66"/>
      <c r="AF1026" s="70"/>
      <c r="AG1026" s="130">
        <f t="shared" si="234"/>
        <v>21</v>
      </c>
      <c r="AH1026" s="130">
        <f t="shared" si="235"/>
        <v>0</v>
      </c>
      <c r="AI1026" s="74">
        <f t="shared" si="236"/>
        <v>0</v>
      </c>
      <c r="AJ1026" s="74">
        <f t="shared" si="237"/>
        <v>0</v>
      </c>
      <c r="AK1026" s="74">
        <f t="shared" si="238"/>
        <v>0</v>
      </c>
      <c r="AL1026" s="130">
        <f t="shared" si="239"/>
        <v>0</v>
      </c>
      <c r="AM1026" s="74">
        <f t="shared" si="240"/>
        <v>0</v>
      </c>
      <c r="CN1026" s="70"/>
      <c r="DS1026" s="70"/>
    </row>
    <row r="1027" spans="1:123" s="74" customFormat="1" ht="15" customHeight="1" x14ac:dyDescent="0.2">
      <c r="A1027" s="76"/>
      <c r="C1027" s="98" t="s">
        <v>48</v>
      </c>
      <c r="D1027" s="662" t="str">
        <f t="shared" si="233"/>
        <v/>
      </c>
      <c r="E1027" s="662"/>
      <c r="F1027" s="662"/>
      <c r="G1027" s="662"/>
      <c r="H1027" s="662"/>
      <c r="I1027" s="662"/>
      <c r="J1027" s="615"/>
      <c r="K1027" s="615"/>
      <c r="L1027" s="615"/>
      <c r="M1027" s="615"/>
      <c r="N1027" s="615"/>
      <c r="O1027" s="615"/>
      <c r="P1027" s="615"/>
      <c r="Q1027" s="615"/>
      <c r="R1027" s="615"/>
      <c r="S1027" s="615"/>
      <c r="T1027" s="615"/>
      <c r="U1027" s="615"/>
      <c r="V1027" s="615"/>
      <c r="W1027" s="615"/>
      <c r="X1027" s="615"/>
      <c r="Y1027" s="615"/>
      <c r="Z1027" s="615"/>
      <c r="AA1027" s="615"/>
      <c r="AB1027" s="615"/>
      <c r="AC1027" s="66"/>
      <c r="AD1027" s="66"/>
      <c r="AF1027" s="70"/>
      <c r="AG1027" s="130">
        <f t="shared" si="234"/>
        <v>21</v>
      </c>
      <c r="AH1027" s="130">
        <f t="shared" si="235"/>
        <v>0</v>
      </c>
      <c r="AI1027" s="74">
        <f t="shared" si="236"/>
        <v>0</v>
      </c>
      <c r="AJ1027" s="74">
        <f t="shared" si="237"/>
        <v>0</v>
      </c>
      <c r="AK1027" s="74">
        <f t="shared" si="238"/>
        <v>0</v>
      </c>
      <c r="AL1027" s="130">
        <f t="shared" si="239"/>
        <v>0</v>
      </c>
      <c r="AM1027" s="74">
        <f t="shared" si="240"/>
        <v>0</v>
      </c>
      <c r="CN1027" s="70"/>
      <c r="DS1027" s="70"/>
    </row>
    <row r="1028" spans="1:123" s="74" customFormat="1" ht="15" customHeight="1" x14ac:dyDescent="0.2">
      <c r="A1028" s="76"/>
      <c r="C1028" s="98" t="s">
        <v>49</v>
      </c>
      <c r="D1028" s="662" t="str">
        <f t="shared" si="233"/>
        <v/>
      </c>
      <c r="E1028" s="662"/>
      <c r="F1028" s="662"/>
      <c r="G1028" s="662"/>
      <c r="H1028" s="662"/>
      <c r="I1028" s="662"/>
      <c r="J1028" s="615"/>
      <c r="K1028" s="615"/>
      <c r="L1028" s="615"/>
      <c r="M1028" s="615"/>
      <c r="N1028" s="615"/>
      <c r="O1028" s="615"/>
      <c r="P1028" s="615"/>
      <c r="Q1028" s="615"/>
      <c r="R1028" s="615"/>
      <c r="S1028" s="615"/>
      <c r="T1028" s="615"/>
      <c r="U1028" s="615"/>
      <c r="V1028" s="615"/>
      <c r="W1028" s="615"/>
      <c r="X1028" s="615"/>
      <c r="Y1028" s="615"/>
      <c r="Z1028" s="615"/>
      <c r="AA1028" s="615"/>
      <c r="AB1028" s="615"/>
      <c r="AC1028" s="66"/>
      <c r="AD1028" s="66"/>
      <c r="AF1028" s="70"/>
      <c r="AG1028" s="130">
        <f t="shared" si="234"/>
        <v>21</v>
      </c>
      <c r="AH1028" s="130">
        <f t="shared" si="235"/>
        <v>0</v>
      </c>
      <c r="AI1028" s="74">
        <f t="shared" si="236"/>
        <v>0</v>
      </c>
      <c r="AJ1028" s="74">
        <f t="shared" si="237"/>
        <v>0</v>
      </c>
      <c r="AK1028" s="74">
        <f t="shared" si="238"/>
        <v>0</v>
      </c>
      <c r="AL1028" s="130">
        <f t="shared" si="239"/>
        <v>0</v>
      </c>
      <c r="AM1028" s="74">
        <f t="shared" si="240"/>
        <v>0</v>
      </c>
      <c r="CN1028" s="70"/>
      <c r="DS1028" s="70"/>
    </row>
    <row r="1029" spans="1:123" s="74" customFormat="1" ht="15" customHeight="1" x14ac:dyDescent="0.2">
      <c r="A1029" s="76"/>
      <c r="C1029" s="98" t="s">
        <v>50</v>
      </c>
      <c r="D1029" s="662" t="str">
        <f t="shared" si="233"/>
        <v/>
      </c>
      <c r="E1029" s="662"/>
      <c r="F1029" s="662"/>
      <c r="G1029" s="662"/>
      <c r="H1029" s="662"/>
      <c r="I1029" s="662"/>
      <c r="J1029" s="615"/>
      <c r="K1029" s="615"/>
      <c r="L1029" s="615"/>
      <c r="M1029" s="615"/>
      <c r="N1029" s="615"/>
      <c r="O1029" s="615"/>
      <c r="P1029" s="615"/>
      <c r="Q1029" s="615"/>
      <c r="R1029" s="615"/>
      <c r="S1029" s="615"/>
      <c r="T1029" s="615"/>
      <c r="U1029" s="615"/>
      <c r="V1029" s="615"/>
      <c r="W1029" s="615"/>
      <c r="X1029" s="615"/>
      <c r="Y1029" s="615"/>
      <c r="Z1029" s="615"/>
      <c r="AA1029" s="615"/>
      <c r="AB1029" s="615"/>
      <c r="AC1029" s="66"/>
      <c r="AD1029" s="66"/>
      <c r="AF1029" s="70"/>
      <c r="AG1029" s="130">
        <f t="shared" si="234"/>
        <v>21</v>
      </c>
      <c r="AH1029" s="130">
        <f t="shared" si="235"/>
        <v>0</v>
      </c>
      <c r="AI1029" s="74">
        <f t="shared" si="236"/>
        <v>0</v>
      </c>
      <c r="AJ1029" s="74">
        <f t="shared" si="237"/>
        <v>0</v>
      </c>
      <c r="AK1029" s="74">
        <f t="shared" si="238"/>
        <v>0</v>
      </c>
      <c r="AL1029" s="130">
        <f t="shared" si="239"/>
        <v>0</v>
      </c>
      <c r="AM1029" s="74">
        <f t="shared" si="240"/>
        <v>0</v>
      </c>
      <c r="CN1029" s="70"/>
      <c r="DS1029" s="70"/>
    </row>
    <row r="1030" spans="1:123" s="74" customFormat="1" ht="15" customHeight="1" x14ac:dyDescent="0.2">
      <c r="A1030" s="76"/>
      <c r="C1030" s="98" t="s">
        <v>51</v>
      </c>
      <c r="D1030" s="662" t="str">
        <f t="shared" si="233"/>
        <v/>
      </c>
      <c r="E1030" s="662"/>
      <c r="F1030" s="662"/>
      <c r="G1030" s="662"/>
      <c r="H1030" s="662"/>
      <c r="I1030" s="662"/>
      <c r="J1030" s="615"/>
      <c r="K1030" s="615"/>
      <c r="L1030" s="615"/>
      <c r="M1030" s="615"/>
      <c r="N1030" s="615"/>
      <c r="O1030" s="615"/>
      <c r="P1030" s="615"/>
      <c r="Q1030" s="615"/>
      <c r="R1030" s="615"/>
      <c r="S1030" s="615"/>
      <c r="T1030" s="615"/>
      <c r="U1030" s="615"/>
      <c r="V1030" s="615"/>
      <c r="W1030" s="615"/>
      <c r="X1030" s="615"/>
      <c r="Y1030" s="615"/>
      <c r="Z1030" s="615"/>
      <c r="AA1030" s="615"/>
      <c r="AB1030" s="615"/>
      <c r="AC1030" s="66"/>
      <c r="AD1030" s="66"/>
      <c r="AF1030" s="70"/>
      <c r="AG1030" s="130">
        <f t="shared" si="234"/>
        <v>21</v>
      </c>
      <c r="AH1030" s="130">
        <f t="shared" si="235"/>
        <v>0</v>
      </c>
      <c r="AI1030" s="74">
        <f t="shared" si="236"/>
        <v>0</v>
      </c>
      <c r="AJ1030" s="74">
        <f t="shared" si="237"/>
        <v>0</v>
      </c>
      <c r="AK1030" s="74">
        <f t="shared" si="238"/>
        <v>0</v>
      </c>
      <c r="AL1030" s="130">
        <f t="shared" si="239"/>
        <v>0</v>
      </c>
      <c r="AM1030" s="74">
        <f t="shared" si="240"/>
        <v>0</v>
      </c>
      <c r="CN1030" s="70"/>
      <c r="DS1030" s="70"/>
    </row>
    <row r="1031" spans="1:123" s="74" customFormat="1" ht="15" customHeight="1" x14ac:dyDescent="0.2">
      <c r="A1031" s="76"/>
      <c r="C1031" s="98" t="s">
        <v>52</v>
      </c>
      <c r="D1031" s="662" t="str">
        <f t="shared" si="233"/>
        <v/>
      </c>
      <c r="E1031" s="662"/>
      <c r="F1031" s="662"/>
      <c r="G1031" s="662"/>
      <c r="H1031" s="662"/>
      <c r="I1031" s="662"/>
      <c r="J1031" s="615"/>
      <c r="K1031" s="615"/>
      <c r="L1031" s="615"/>
      <c r="M1031" s="615"/>
      <c r="N1031" s="615"/>
      <c r="O1031" s="615"/>
      <c r="P1031" s="615"/>
      <c r="Q1031" s="615"/>
      <c r="R1031" s="615"/>
      <c r="S1031" s="615"/>
      <c r="T1031" s="615"/>
      <c r="U1031" s="615"/>
      <c r="V1031" s="615"/>
      <c r="W1031" s="615"/>
      <c r="X1031" s="615"/>
      <c r="Y1031" s="615"/>
      <c r="Z1031" s="615"/>
      <c r="AA1031" s="615"/>
      <c r="AB1031" s="615"/>
      <c r="AC1031" s="66"/>
      <c r="AD1031" s="66"/>
      <c r="AF1031" s="70"/>
      <c r="AG1031" s="130">
        <f t="shared" si="234"/>
        <v>21</v>
      </c>
      <c r="AH1031" s="130">
        <f t="shared" si="235"/>
        <v>0</v>
      </c>
      <c r="AI1031" s="74">
        <f t="shared" si="236"/>
        <v>0</v>
      </c>
      <c r="AJ1031" s="74">
        <f t="shared" si="237"/>
        <v>0</v>
      </c>
      <c r="AK1031" s="74">
        <f t="shared" si="238"/>
        <v>0</v>
      </c>
      <c r="AL1031" s="130">
        <f t="shared" si="239"/>
        <v>0</v>
      </c>
      <c r="AM1031" s="74">
        <f t="shared" si="240"/>
        <v>0</v>
      </c>
      <c r="CN1031" s="70"/>
      <c r="DS1031" s="70"/>
    </row>
    <row r="1032" spans="1:123" s="74" customFormat="1" ht="15" customHeight="1" x14ac:dyDescent="0.2">
      <c r="A1032" s="76"/>
      <c r="I1032" s="99" t="s">
        <v>84</v>
      </c>
      <c r="J1032" s="693">
        <f>IF(AND(SUM(J1007:K1031)=0,COUNTIF(J1007:K1031,"NS")&gt;0),"NS",SUM(J1007:K1031))</f>
        <v>0</v>
      </c>
      <c r="K1032" s="693"/>
      <c r="L1032" s="693">
        <f>IF(AND(SUM(L1007:N1031)=0,COUNTIF(L1007:N1031,"NS")&gt;0),"NS",SUM(L1007:N1031))</f>
        <v>0</v>
      </c>
      <c r="M1032" s="693"/>
      <c r="N1032" s="693"/>
      <c r="O1032" s="693">
        <f>IF(AND(SUM(O1007:P1031)=0,COUNTIF(O1007:P1031,"NS")&gt;0),"NS",SUM(O1007:P1031))</f>
        <v>0</v>
      </c>
      <c r="P1032" s="693"/>
      <c r="Q1032" s="693">
        <f>IF(AND(SUM(Q1007:R1031)=0,COUNTIF(Q1007:R1031,"NS")&gt;0),"NS",SUM(Q1007:R1031))</f>
        <v>0</v>
      </c>
      <c r="R1032" s="693"/>
      <c r="S1032" s="693">
        <f>IF(AND(SUM(S1007:U1031)=0,COUNTIF(S1007:U1031,"NS")&gt;0),"NS",SUM(S1007:U1031))</f>
        <v>0</v>
      </c>
      <c r="T1032" s="693"/>
      <c r="U1032" s="693"/>
      <c r="V1032" s="693">
        <f>IF(AND(SUM(V1007:W1031)=0,COUNTIF(V1007:W1031,"NS")&gt;0),"NS",SUM(V1007:W1031))</f>
        <v>0</v>
      </c>
      <c r="W1032" s="693"/>
      <c r="X1032" s="693">
        <f>IF(AND(SUM(X1007:Z1031)=0,COUNTIF(X1007:Z1031,"NS")&gt;0),"NS",SUM(X1007:Z1031))</f>
        <v>0</v>
      </c>
      <c r="Y1032" s="693"/>
      <c r="Z1032" s="693"/>
      <c r="AA1032" s="693">
        <f>IF(AND(SUM(AA1007:AB1031)=0,COUNTIF(AA1007:AB1031,"NS")&gt;0),"NS",SUM(AA1007:AB1031))</f>
        <v>0</v>
      </c>
      <c r="AB1032" s="693"/>
      <c r="AC1032" s="383">
        <f>IF(AND(SUM(AC1007:AC1031)=0,COUNTIF(AC1007:AC1031,"NS")&gt;0),"NS",SUM(AC1007:AC1031))</f>
        <v>0</v>
      </c>
      <c r="AD1032" s="383">
        <f>IF(AND(SUM(AD1007:AD1031)=0,COUNTIF(AD1007:AD1031,"NS")&gt;0),"NS",SUM(AD1007:AD1031))</f>
        <v>0</v>
      </c>
      <c r="AF1032" s="70"/>
      <c r="AH1032" s="74">
        <f>SUM(AH1007:AH1031)</f>
        <v>0</v>
      </c>
      <c r="AM1032" s="74">
        <f>SUM(AM1007:AM1031)</f>
        <v>0</v>
      </c>
      <c r="CN1032" s="70"/>
      <c r="DS1032" s="70"/>
    </row>
    <row r="1033" spans="1:123" s="74" customFormat="1" ht="15" customHeight="1" x14ac:dyDescent="0.2">
      <c r="A1033" s="76"/>
      <c r="B1033" s="536" t="str">
        <f>IF(AH1032=0,"","Error: Debe completar toda la información requerida.")</f>
        <v/>
      </c>
      <c r="C1033" s="536"/>
      <c r="D1033" s="536"/>
      <c r="E1033" s="536"/>
      <c r="F1033" s="536"/>
      <c r="G1033" s="536"/>
      <c r="H1033" s="536"/>
      <c r="I1033" s="536"/>
      <c r="J1033" s="536"/>
      <c r="K1033" s="536"/>
      <c r="L1033" s="536"/>
      <c r="M1033" s="536"/>
      <c r="N1033" s="536"/>
      <c r="O1033" s="536"/>
      <c r="P1033" s="536"/>
      <c r="Q1033" s="536"/>
      <c r="R1033" s="536"/>
      <c r="S1033" s="536"/>
      <c r="T1033" s="536"/>
      <c r="U1033" s="536"/>
      <c r="V1033" s="536"/>
      <c r="W1033" s="536"/>
      <c r="X1033" s="536"/>
      <c r="Y1033" s="536"/>
      <c r="Z1033" s="536"/>
      <c r="AA1033" s="536"/>
      <c r="AB1033" s="536"/>
      <c r="AC1033" s="536"/>
      <c r="AD1033" s="536"/>
      <c r="AF1033" s="70"/>
      <c r="CN1033" s="70"/>
      <c r="DS1033" s="70"/>
    </row>
    <row r="1034" spans="1:123" s="74" customFormat="1" ht="15" customHeight="1" x14ac:dyDescent="0.2">
      <c r="A1034" s="76"/>
      <c r="B1034" s="535" t="str">
        <f>IF(AM1032=0,"","Error: Verificar la consistencia con la pregunta 35.")</f>
        <v/>
      </c>
      <c r="C1034" s="535"/>
      <c r="D1034" s="535"/>
      <c r="E1034" s="535"/>
      <c r="F1034" s="535"/>
      <c r="G1034" s="535"/>
      <c r="H1034" s="535"/>
      <c r="I1034" s="535"/>
      <c r="J1034" s="535"/>
      <c r="K1034" s="535"/>
      <c r="L1034" s="535"/>
      <c r="M1034" s="535"/>
      <c r="N1034" s="535"/>
      <c r="O1034" s="535"/>
      <c r="P1034" s="535"/>
      <c r="Q1034" s="535"/>
      <c r="R1034" s="535"/>
      <c r="S1034" s="535"/>
      <c r="T1034" s="535"/>
      <c r="U1034" s="535"/>
      <c r="V1034" s="535"/>
      <c r="W1034" s="535"/>
      <c r="X1034" s="535"/>
      <c r="Y1034" s="535"/>
      <c r="Z1034" s="535"/>
      <c r="AA1034" s="535"/>
      <c r="AB1034" s="535"/>
      <c r="AC1034" s="535"/>
      <c r="AD1034" s="535"/>
      <c r="AF1034" s="70"/>
      <c r="CN1034" s="70"/>
      <c r="DS1034" s="70"/>
    </row>
    <row r="1035" spans="1:123" s="74" customFormat="1" ht="15" customHeight="1" x14ac:dyDescent="0.2">
      <c r="A1035" s="76"/>
      <c r="B1035" s="535"/>
      <c r="C1035" s="535"/>
      <c r="D1035" s="535"/>
      <c r="E1035" s="535"/>
      <c r="F1035" s="535"/>
      <c r="G1035" s="535"/>
      <c r="H1035" s="535"/>
      <c r="I1035" s="535"/>
      <c r="J1035" s="535"/>
      <c r="K1035" s="535"/>
      <c r="L1035" s="535"/>
      <c r="M1035" s="535"/>
      <c r="N1035" s="535"/>
      <c r="O1035" s="535"/>
      <c r="P1035" s="535"/>
      <c r="Q1035" s="535"/>
      <c r="R1035" s="535"/>
      <c r="S1035" s="535"/>
      <c r="T1035" s="535"/>
      <c r="U1035" s="535"/>
      <c r="V1035" s="535"/>
      <c r="W1035" s="535"/>
      <c r="X1035" s="535"/>
      <c r="Y1035" s="535"/>
      <c r="Z1035" s="535"/>
      <c r="AA1035" s="535"/>
      <c r="AB1035" s="535"/>
      <c r="AC1035" s="535"/>
      <c r="AD1035" s="535"/>
      <c r="AF1035" s="70"/>
      <c r="CN1035" s="70"/>
      <c r="DS1035" s="70"/>
    </row>
    <row r="1036" spans="1:123" s="74" customFormat="1" ht="24" customHeight="1" x14ac:dyDescent="0.2">
      <c r="A1036" s="36" t="s">
        <v>285</v>
      </c>
      <c r="B1036" s="636" t="s">
        <v>1101</v>
      </c>
      <c r="C1036" s="636"/>
      <c r="D1036" s="636"/>
      <c r="E1036" s="636"/>
      <c r="F1036" s="636"/>
      <c r="G1036" s="636"/>
      <c r="H1036" s="636"/>
      <c r="I1036" s="636"/>
      <c r="J1036" s="636"/>
      <c r="K1036" s="636"/>
      <c r="L1036" s="636"/>
      <c r="M1036" s="636"/>
      <c r="N1036" s="636"/>
      <c r="O1036" s="636"/>
      <c r="P1036" s="636"/>
      <c r="Q1036" s="636"/>
      <c r="R1036" s="636"/>
      <c r="S1036" s="636"/>
      <c r="T1036" s="636"/>
      <c r="U1036" s="636"/>
      <c r="V1036" s="636"/>
      <c r="W1036" s="636"/>
      <c r="X1036" s="636"/>
      <c r="Y1036" s="636"/>
      <c r="Z1036" s="636"/>
      <c r="AA1036" s="636"/>
      <c r="AB1036" s="636"/>
      <c r="AC1036" s="636"/>
      <c r="AD1036" s="636"/>
      <c r="AF1036" s="70"/>
      <c r="AG1036" s="74" t="s">
        <v>2032</v>
      </c>
      <c r="AH1036" s="74" t="s">
        <v>2072</v>
      </c>
      <c r="AI1036" s="74" t="s">
        <v>2073</v>
      </c>
      <c r="AJ1036" s="74" t="s">
        <v>2045</v>
      </c>
      <c r="AK1036" s="74" t="s">
        <v>2074</v>
      </c>
      <c r="AL1036" s="74" t="s">
        <v>2075</v>
      </c>
      <c r="CN1036" s="70"/>
      <c r="DS1036" s="70"/>
    </row>
    <row r="1037" spans="1:123" s="74" customFormat="1" ht="24" customHeight="1" x14ac:dyDescent="0.2">
      <c r="A1037" s="68"/>
      <c r="B1037" s="69"/>
      <c r="C1037" s="684" t="s">
        <v>1931</v>
      </c>
      <c r="D1037" s="684"/>
      <c r="E1037" s="684"/>
      <c r="F1037" s="684"/>
      <c r="G1037" s="684"/>
      <c r="H1037" s="684"/>
      <c r="I1037" s="684"/>
      <c r="J1037" s="684"/>
      <c r="K1037" s="684"/>
      <c r="L1037" s="684"/>
      <c r="M1037" s="684"/>
      <c r="N1037" s="684"/>
      <c r="O1037" s="684"/>
      <c r="P1037" s="684"/>
      <c r="Q1037" s="684"/>
      <c r="R1037" s="684"/>
      <c r="S1037" s="684"/>
      <c r="T1037" s="684"/>
      <c r="U1037" s="684"/>
      <c r="V1037" s="684"/>
      <c r="W1037" s="684"/>
      <c r="X1037" s="684"/>
      <c r="Y1037" s="684"/>
      <c r="Z1037" s="684"/>
      <c r="AA1037" s="684"/>
      <c r="AB1037" s="684"/>
      <c r="AC1037" s="684"/>
      <c r="AD1037" s="684"/>
      <c r="AF1037" s="70"/>
      <c r="AG1037" s="74">
        <f>COUNTBLANK(N1046:AD1055)</f>
        <v>170</v>
      </c>
      <c r="AH1037" s="74">
        <v>170</v>
      </c>
      <c r="AI1037" s="74">
        <v>90</v>
      </c>
      <c r="AJ1037" s="74">
        <f>COUNTBLANK(L1046:AD1046)</f>
        <v>19</v>
      </c>
      <c r="AK1037" s="74">
        <v>19</v>
      </c>
      <c r="AL1037" s="74">
        <v>10</v>
      </c>
      <c r="CN1037" s="70"/>
      <c r="DS1037" s="70"/>
    </row>
    <row r="1038" spans="1:123" s="74" customFormat="1" ht="24" customHeight="1" x14ac:dyDescent="0.2">
      <c r="A1038" s="68"/>
      <c r="B1038" s="69"/>
      <c r="C1038" s="684" t="s">
        <v>1925</v>
      </c>
      <c r="D1038" s="684"/>
      <c r="E1038" s="684"/>
      <c r="F1038" s="684"/>
      <c r="G1038" s="684"/>
      <c r="H1038" s="684"/>
      <c r="I1038" s="684"/>
      <c r="J1038" s="684"/>
      <c r="K1038" s="684"/>
      <c r="L1038" s="684"/>
      <c r="M1038" s="684"/>
      <c r="N1038" s="684"/>
      <c r="O1038" s="684"/>
      <c r="P1038" s="684"/>
      <c r="Q1038" s="684"/>
      <c r="R1038" s="684"/>
      <c r="S1038" s="684"/>
      <c r="T1038" s="684"/>
      <c r="U1038" s="684"/>
      <c r="V1038" s="684"/>
      <c r="W1038" s="684"/>
      <c r="X1038" s="684"/>
      <c r="Y1038" s="684"/>
      <c r="Z1038" s="684"/>
      <c r="AA1038" s="684"/>
      <c r="AB1038" s="684"/>
      <c r="AC1038" s="684"/>
      <c r="AD1038" s="684"/>
      <c r="AF1038" s="70"/>
      <c r="AG1038" s="74" t="s">
        <v>2076</v>
      </c>
      <c r="AH1038" s="74">
        <f>IF(OR(AG1037=AH1037,AG1037=AI1037),0,1)</f>
        <v>0</v>
      </c>
      <c r="CN1038" s="70"/>
      <c r="DS1038" s="70"/>
    </row>
    <row r="1039" spans="1:123" s="74" customFormat="1" ht="24" customHeight="1" x14ac:dyDescent="0.2">
      <c r="A1039" s="76"/>
      <c r="C1039" s="606" t="s">
        <v>1474</v>
      </c>
      <c r="D1039" s="606"/>
      <c r="E1039" s="606"/>
      <c r="F1039" s="606"/>
      <c r="G1039" s="606"/>
      <c r="H1039" s="606"/>
      <c r="I1039" s="606"/>
      <c r="J1039" s="606"/>
      <c r="K1039" s="606"/>
      <c r="L1039" s="606"/>
      <c r="M1039" s="606"/>
      <c r="N1039" s="606"/>
      <c r="O1039" s="606"/>
      <c r="P1039" s="606"/>
      <c r="Q1039" s="606"/>
      <c r="R1039" s="606"/>
      <c r="S1039" s="606"/>
      <c r="T1039" s="606"/>
      <c r="U1039" s="606"/>
      <c r="V1039" s="606"/>
      <c r="W1039" s="606"/>
      <c r="X1039" s="606"/>
      <c r="Y1039" s="606"/>
      <c r="Z1039" s="606"/>
      <c r="AA1039" s="606"/>
      <c r="AB1039" s="606"/>
      <c r="AC1039" s="606"/>
      <c r="AD1039" s="606"/>
      <c r="AF1039" s="70"/>
      <c r="CN1039" s="70"/>
      <c r="DS1039" s="70"/>
    </row>
    <row r="1040" spans="1:123" s="74" customFormat="1" ht="24" customHeight="1" x14ac:dyDescent="0.2">
      <c r="A1040" s="76"/>
      <c r="C1040" s="606" t="s">
        <v>1475</v>
      </c>
      <c r="D1040" s="606"/>
      <c r="E1040" s="606"/>
      <c r="F1040" s="606"/>
      <c r="G1040" s="606"/>
      <c r="H1040" s="606"/>
      <c r="I1040" s="606"/>
      <c r="J1040" s="606"/>
      <c r="K1040" s="606"/>
      <c r="L1040" s="606"/>
      <c r="M1040" s="606"/>
      <c r="N1040" s="606"/>
      <c r="O1040" s="606"/>
      <c r="P1040" s="606"/>
      <c r="Q1040" s="606"/>
      <c r="R1040" s="606"/>
      <c r="S1040" s="606"/>
      <c r="T1040" s="606"/>
      <c r="U1040" s="606"/>
      <c r="V1040" s="606"/>
      <c r="W1040" s="606"/>
      <c r="X1040" s="606"/>
      <c r="Y1040" s="606"/>
      <c r="Z1040" s="606"/>
      <c r="AA1040" s="606"/>
      <c r="AB1040" s="606"/>
      <c r="AC1040" s="606"/>
      <c r="AD1040" s="606"/>
      <c r="AF1040" s="70"/>
      <c r="CN1040" s="70"/>
      <c r="DS1040" s="70"/>
    </row>
    <row r="1041" spans="1:123" s="74" customFormat="1" ht="15" customHeight="1" x14ac:dyDescent="0.2">
      <c r="A1041" s="76"/>
      <c r="AF1041" s="70"/>
      <c r="CN1041" s="70"/>
      <c r="DS1041" s="70"/>
    </row>
    <row r="1042" spans="1:123" s="74" customFormat="1" ht="15" customHeight="1" x14ac:dyDescent="0.2">
      <c r="A1042" s="76"/>
      <c r="C1042" s="685" t="s">
        <v>1139</v>
      </c>
      <c r="D1042" s="686"/>
      <c r="E1042" s="686"/>
      <c r="F1042" s="686"/>
      <c r="G1042" s="686"/>
      <c r="H1042" s="686"/>
      <c r="I1042" s="686"/>
      <c r="J1042" s="686"/>
      <c r="K1042" s="687"/>
      <c r="L1042" s="953" t="s">
        <v>1136</v>
      </c>
      <c r="M1042" s="954"/>
      <c r="N1042" s="954"/>
      <c r="O1042" s="954"/>
      <c r="P1042" s="954"/>
      <c r="Q1042" s="954"/>
      <c r="R1042" s="954"/>
      <c r="S1042" s="954"/>
      <c r="T1042" s="954"/>
      <c r="U1042" s="954"/>
      <c r="V1042" s="954"/>
      <c r="W1042" s="954"/>
      <c r="X1042" s="954"/>
      <c r="Y1042" s="954"/>
      <c r="Z1042" s="954"/>
      <c r="AA1042" s="955"/>
      <c r="AB1042" s="608" t="s">
        <v>1138</v>
      </c>
      <c r="AC1042" s="608"/>
      <c r="AD1042" s="608"/>
      <c r="AF1042" s="70"/>
      <c r="CN1042" s="70"/>
      <c r="DS1042" s="70"/>
    </row>
    <row r="1043" spans="1:123" s="74" customFormat="1" ht="15" customHeight="1" x14ac:dyDescent="0.2">
      <c r="A1043" s="76"/>
      <c r="C1043" s="718"/>
      <c r="D1043" s="719"/>
      <c r="E1043" s="719"/>
      <c r="F1043" s="719"/>
      <c r="G1043" s="719"/>
      <c r="H1043" s="719"/>
      <c r="I1043" s="719"/>
      <c r="J1043" s="719"/>
      <c r="K1043" s="720"/>
      <c r="L1043" s="608" t="s">
        <v>80</v>
      </c>
      <c r="M1043" s="608"/>
      <c r="N1043" s="826" t="s">
        <v>292</v>
      </c>
      <c r="O1043" s="827"/>
      <c r="P1043" s="827"/>
      <c r="Q1043" s="827"/>
      <c r="R1043" s="827"/>
      <c r="S1043" s="827"/>
      <c r="T1043" s="827"/>
      <c r="U1043" s="827"/>
      <c r="V1043" s="827"/>
      <c r="W1043" s="827"/>
      <c r="X1043" s="827"/>
      <c r="Y1043" s="828"/>
      <c r="Z1043" s="854" t="s">
        <v>293</v>
      </c>
      <c r="AA1043" s="854"/>
      <c r="AB1043" s="608"/>
      <c r="AC1043" s="608"/>
      <c r="AD1043" s="608"/>
      <c r="AF1043" s="70"/>
      <c r="CN1043" s="70"/>
      <c r="DS1043" s="70"/>
    </row>
    <row r="1044" spans="1:123" s="74" customFormat="1" ht="24" customHeight="1" x14ac:dyDescent="0.2">
      <c r="A1044" s="76"/>
      <c r="C1044" s="718"/>
      <c r="D1044" s="719"/>
      <c r="E1044" s="719"/>
      <c r="F1044" s="719"/>
      <c r="G1044" s="719"/>
      <c r="H1044" s="719"/>
      <c r="I1044" s="719"/>
      <c r="J1044" s="719"/>
      <c r="K1044" s="720"/>
      <c r="L1044" s="608"/>
      <c r="M1044" s="608"/>
      <c r="N1044" s="869" t="s">
        <v>1921</v>
      </c>
      <c r="O1044" s="869"/>
      <c r="P1044" s="869"/>
      <c r="Q1044" s="869"/>
      <c r="R1044" s="899" t="s">
        <v>294</v>
      </c>
      <c r="S1044" s="1108"/>
      <c r="T1044" s="854" t="s">
        <v>295</v>
      </c>
      <c r="U1044" s="854"/>
      <c r="V1044" s="854" t="s">
        <v>296</v>
      </c>
      <c r="W1044" s="854"/>
      <c r="X1044" s="899" t="s">
        <v>297</v>
      </c>
      <c r="Y1044" s="900"/>
      <c r="Z1044" s="854"/>
      <c r="AA1044" s="854"/>
      <c r="AB1044" s="608"/>
      <c r="AC1044" s="608"/>
      <c r="AD1044" s="608"/>
      <c r="AF1044" s="70"/>
      <c r="AM1044" s="228"/>
      <c r="AN1044" s="509" t="s">
        <v>1384</v>
      </c>
      <c r="AO1044" s="510"/>
      <c r="AP1044" s="510"/>
      <c r="AQ1044" s="510"/>
      <c r="AR1044" s="510"/>
      <c r="AS1044" s="510"/>
      <c r="AT1044" s="510"/>
      <c r="AU1044" s="510"/>
      <c r="AV1044" s="510"/>
      <c r="AW1044" s="510"/>
      <c r="AX1044" s="510"/>
      <c r="AY1044" s="510"/>
      <c r="AZ1044" s="510"/>
      <c r="BA1044" s="510"/>
      <c r="CN1044" s="70"/>
      <c r="DS1044" s="70"/>
    </row>
    <row r="1045" spans="1:123" s="74" customFormat="1" ht="72" customHeight="1" x14ac:dyDescent="0.2">
      <c r="A1045" s="76"/>
      <c r="C1045" s="718"/>
      <c r="D1045" s="719"/>
      <c r="E1045" s="719"/>
      <c r="F1045" s="719"/>
      <c r="G1045" s="719"/>
      <c r="H1045" s="719"/>
      <c r="I1045" s="719"/>
      <c r="J1045" s="719"/>
      <c r="K1045" s="720"/>
      <c r="L1045" s="608"/>
      <c r="M1045" s="608"/>
      <c r="N1045" s="667" t="s">
        <v>1926</v>
      </c>
      <c r="O1045" s="818"/>
      <c r="P1045" s="667" t="s">
        <v>1927</v>
      </c>
      <c r="Q1045" s="818"/>
      <c r="R1045" s="901"/>
      <c r="S1045" s="1109"/>
      <c r="T1045" s="854"/>
      <c r="U1045" s="854"/>
      <c r="V1045" s="854"/>
      <c r="W1045" s="854"/>
      <c r="X1045" s="901"/>
      <c r="Y1045" s="902"/>
      <c r="Z1045" s="854"/>
      <c r="AA1045" s="854"/>
      <c r="AB1045" s="608"/>
      <c r="AC1045" s="608"/>
      <c r="AD1045" s="608"/>
      <c r="AF1045" s="70"/>
      <c r="AG1045" s="229" t="s">
        <v>80</v>
      </c>
      <c r="AH1045" s="229" t="s">
        <v>2029</v>
      </c>
      <c r="AI1045" s="229" t="s">
        <v>2078</v>
      </c>
      <c r="AJ1045" s="229" t="s">
        <v>2077</v>
      </c>
      <c r="AK1045" s="275" t="s">
        <v>2080</v>
      </c>
      <c r="AL1045" s="264"/>
      <c r="AM1045" s="228"/>
      <c r="AN1045" s="504" t="s">
        <v>1926</v>
      </c>
      <c r="AO1045" s="505"/>
      <c r="AP1045" s="504" t="s">
        <v>1927</v>
      </c>
      <c r="AQ1045" s="505"/>
      <c r="AR1045" s="504" t="s">
        <v>294</v>
      </c>
      <c r="AS1045" s="505"/>
      <c r="AT1045" s="504" t="s">
        <v>295</v>
      </c>
      <c r="AU1045" s="505"/>
      <c r="AV1045" s="504" t="s">
        <v>296</v>
      </c>
      <c r="AW1045" s="505"/>
      <c r="AX1045" s="504" t="s">
        <v>297</v>
      </c>
      <c r="AY1045" s="505"/>
      <c r="AZ1045" s="504" t="s">
        <v>293</v>
      </c>
      <c r="BA1045" s="505"/>
      <c r="BC1045" s="90"/>
      <c r="BD1045" s="227" t="s">
        <v>2267</v>
      </c>
      <c r="CL1045" s="70"/>
      <c r="DS1045" s="70"/>
    </row>
    <row r="1046" spans="1:123" s="74" customFormat="1" ht="60" customHeight="1" x14ac:dyDescent="0.2">
      <c r="A1046" s="76"/>
      <c r="C1046" s="85" t="s">
        <v>28</v>
      </c>
      <c r="D1046" s="708" t="s">
        <v>1820</v>
      </c>
      <c r="E1046" s="709"/>
      <c r="F1046" s="709"/>
      <c r="G1046" s="709"/>
      <c r="H1046" s="709"/>
      <c r="I1046" s="709"/>
      <c r="J1046" s="709"/>
      <c r="K1046" s="710"/>
      <c r="L1046" s="703"/>
      <c r="M1046" s="704"/>
      <c r="N1046" s="615"/>
      <c r="O1046" s="615"/>
      <c r="P1046" s="615"/>
      <c r="Q1046" s="615"/>
      <c r="R1046" s="615"/>
      <c r="S1046" s="615"/>
      <c r="T1046" s="615"/>
      <c r="U1046" s="615"/>
      <c r="V1046" s="615"/>
      <c r="W1046" s="615"/>
      <c r="X1046" s="615"/>
      <c r="Y1046" s="615"/>
      <c r="Z1046" s="615"/>
      <c r="AA1046" s="615"/>
      <c r="AB1046" s="615"/>
      <c r="AC1046" s="615"/>
      <c r="AD1046" s="615"/>
      <c r="AF1046" s="70"/>
      <c r="AG1046" s="264">
        <f>L1046</f>
        <v>0</v>
      </c>
      <c r="AH1046" s="230">
        <f>COUNTIF(N1046:AA1046,"NS")</f>
        <v>0</v>
      </c>
      <c r="AI1046" s="230">
        <f>SUM(N1046:AA1046)</f>
        <v>0</v>
      </c>
      <c r="AJ1046" s="230">
        <f>IF($AG$1037=$AH$1037,0,
IF(OR(
AND(AG1046=0,AH1046&gt;0),
AND(AG1046="NS",AI1046&gt;0),
AND(AG1046="NS",AI1046=0,AH1046=0)),1,
IF(OR(
AND(AH1046&gt;=2,AI1046&lt;AG1046),
AND(AG1046="NS",AI1046=0,AH1046&gt;0),AG1046=AI1046),0,1)))</f>
        <v>0</v>
      </c>
      <c r="AK1046" s="335">
        <f>IF(AND(L1046&gt;0,AB1046&lt;=L1046,AB1046&gt;0),0,IF(AND(L1046&gt;0,AB1046="NS"),0,IF(AND(L1046=0,AB1046=0),0,1)))</f>
        <v>0</v>
      </c>
      <c r="AL1046" s="264"/>
      <c r="AM1046" s="335" t="s">
        <v>2271</v>
      </c>
      <c r="AN1046" s="506">
        <f>Q995</f>
        <v>0</v>
      </c>
      <c r="AO1046" s="507"/>
      <c r="AP1046" s="506">
        <f t="shared" ref="AP1046" si="241">S995</f>
        <v>0</v>
      </c>
      <c r="AQ1046" s="507"/>
      <c r="AR1046" s="506">
        <f t="shared" ref="AR1046" si="242">U995</f>
        <v>0</v>
      </c>
      <c r="AS1046" s="507"/>
      <c r="AT1046" s="506">
        <f t="shared" ref="AT1046" si="243">W995</f>
        <v>0</v>
      </c>
      <c r="AU1046" s="507"/>
      <c r="AV1046" s="506">
        <f t="shared" ref="AV1046" si="244">Y995</f>
        <v>0</v>
      </c>
      <c r="AW1046" s="507"/>
      <c r="AX1046" s="506">
        <f t="shared" ref="AX1046" si="245">AA995</f>
        <v>0</v>
      </c>
      <c r="AY1046" s="507"/>
      <c r="AZ1046" s="506">
        <f t="shared" ref="AZ1046" si="246">AC995</f>
        <v>0</v>
      </c>
      <c r="BA1046" s="507"/>
      <c r="BC1046" s="335" t="s">
        <v>2272</v>
      </c>
      <c r="BD1046" s="335">
        <f>IF(AND(SUM(L932:AD956)=0,COUNTIF(L932:AD956,"NS")&gt;0),"NS",SUM(L932:AD956))</f>
        <v>0</v>
      </c>
      <c r="CL1046" s="70"/>
      <c r="DS1046" s="70"/>
    </row>
    <row r="1047" spans="1:123" s="74" customFormat="1" ht="60" customHeight="1" x14ac:dyDescent="0.2">
      <c r="A1047" s="76"/>
      <c r="C1047" s="98" t="s">
        <v>29</v>
      </c>
      <c r="D1047" s="1100" t="s">
        <v>1560</v>
      </c>
      <c r="E1047" s="709"/>
      <c r="F1047" s="709"/>
      <c r="G1047" s="709"/>
      <c r="H1047" s="709"/>
      <c r="I1047" s="709"/>
      <c r="J1047" s="709"/>
      <c r="K1047" s="710"/>
      <c r="L1047" s="703"/>
      <c r="M1047" s="704"/>
      <c r="N1047" s="615"/>
      <c r="O1047" s="615"/>
      <c r="P1047" s="615"/>
      <c r="Q1047" s="615"/>
      <c r="R1047" s="615"/>
      <c r="S1047" s="615"/>
      <c r="T1047" s="615"/>
      <c r="U1047" s="615"/>
      <c r="V1047" s="615"/>
      <c r="W1047" s="615"/>
      <c r="X1047" s="615"/>
      <c r="Y1047" s="615"/>
      <c r="Z1047" s="615"/>
      <c r="AA1047" s="615"/>
      <c r="AB1047" s="615"/>
      <c r="AC1047" s="615"/>
      <c r="AD1047" s="615"/>
      <c r="AF1047" s="70"/>
      <c r="AG1047" s="264">
        <f t="shared" ref="AG1047:AG1055" si="247">L1047</f>
        <v>0</v>
      </c>
      <c r="AH1047" s="230">
        <f t="shared" ref="AH1047:AH1055" si="248">COUNTIF(N1047:AA1047,"NS")</f>
        <v>0</v>
      </c>
      <c r="AI1047" s="230">
        <f t="shared" ref="AI1047:AI1055" si="249">SUM(N1047:AA1047)</f>
        <v>0</v>
      </c>
      <c r="AJ1047" s="230">
        <f t="shared" ref="AJ1047:AJ1055" si="250">IF($AG$1037=$AH$1037,0,
IF(OR(
AND(AG1047=0,AH1047&gt;0),
AND(AG1047="NS",AI1047&gt;0),
AND(AG1047="NS",AI1047=0,AH1047=0)),1,
IF(OR(
AND(AH1047&gt;=2,AI1047&lt;AG1047),
AND(AG1047="NS",AI1047=0,AH1047&gt;0),AG1047=AI1047),0,1)))</f>
        <v>0</v>
      </c>
      <c r="AK1047" s="335">
        <f t="shared" ref="AK1047:AK1055" si="251">IF(AND(L1047&gt;0,AB1047&lt;=L1047,AB1047&gt;0),0,IF(AND(L1047&gt;0,AB1047="NS"),0,IF(AND(L1047=0,AB1047=0),0,1)))</f>
        <v>0</v>
      </c>
      <c r="AL1047" s="264"/>
      <c r="AM1047" s="52" t="s">
        <v>2270</v>
      </c>
      <c r="AN1047" s="506">
        <f>N1056</f>
        <v>0</v>
      </c>
      <c r="AO1047" s="507"/>
      <c r="AP1047" s="506">
        <f t="shared" ref="AP1047" si="252">P1056</f>
        <v>0</v>
      </c>
      <c r="AQ1047" s="507"/>
      <c r="AR1047" s="506">
        <f t="shared" ref="AR1047" si="253">R1056</f>
        <v>0</v>
      </c>
      <c r="AS1047" s="507"/>
      <c r="AT1047" s="506">
        <f t="shared" ref="AT1047" si="254">T1056</f>
        <v>0</v>
      </c>
      <c r="AU1047" s="507"/>
      <c r="AV1047" s="506">
        <f t="shared" ref="AV1047" si="255">V1056</f>
        <v>0</v>
      </c>
      <c r="AW1047" s="507"/>
      <c r="AX1047" s="506">
        <f t="shared" ref="AX1047" si="256">X1056</f>
        <v>0</v>
      </c>
      <c r="AY1047" s="507"/>
      <c r="AZ1047" s="506">
        <f t="shared" ref="AZ1047" si="257">Z1056</f>
        <v>0</v>
      </c>
      <c r="BA1047" s="507"/>
      <c r="BC1047" s="52" t="s">
        <v>2270</v>
      </c>
      <c r="BD1047" s="52">
        <f>AB1056</f>
        <v>0</v>
      </c>
      <c r="CL1047" s="70"/>
      <c r="DS1047" s="70"/>
    </row>
    <row r="1048" spans="1:123" s="74" customFormat="1" ht="24" customHeight="1" x14ac:dyDescent="0.2">
      <c r="A1048" s="76"/>
      <c r="C1048" s="98" t="s">
        <v>30</v>
      </c>
      <c r="D1048" s="1100" t="s">
        <v>1821</v>
      </c>
      <c r="E1048" s="709"/>
      <c r="F1048" s="709"/>
      <c r="G1048" s="709"/>
      <c r="H1048" s="709"/>
      <c r="I1048" s="709"/>
      <c r="J1048" s="709"/>
      <c r="K1048" s="710"/>
      <c r="L1048" s="703"/>
      <c r="M1048" s="704"/>
      <c r="N1048" s="615"/>
      <c r="O1048" s="615"/>
      <c r="P1048" s="615"/>
      <c r="Q1048" s="615"/>
      <c r="R1048" s="615"/>
      <c r="S1048" s="615"/>
      <c r="T1048" s="615"/>
      <c r="U1048" s="615"/>
      <c r="V1048" s="615"/>
      <c r="W1048" s="615"/>
      <c r="X1048" s="615"/>
      <c r="Y1048" s="615"/>
      <c r="Z1048" s="615"/>
      <c r="AA1048" s="615"/>
      <c r="AB1048" s="615"/>
      <c r="AC1048" s="615"/>
      <c r="AD1048" s="615"/>
      <c r="AF1048" s="70"/>
      <c r="AG1048" s="264">
        <f t="shared" si="247"/>
        <v>0</v>
      </c>
      <c r="AH1048" s="230">
        <f t="shared" si="248"/>
        <v>0</v>
      </c>
      <c r="AI1048" s="230">
        <f t="shared" si="249"/>
        <v>0</v>
      </c>
      <c r="AJ1048" s="230">
        <f t="shared" si="250"/>
        <v>0</v>
      </c>
      <c r="AK1048" s="335">
        <f t="shared" si="251"/>
        <v>0</v>
      </c>
      <c r="AL1048" s="264"/>
      <c r="AM1048" s="52" t="s">
        <v>2029</v>
      </c>
      <c r="AN1048" s="508">
        <f>COUNTIF(L1046:M1055,"NS")</f>
        <v>0</v>
      </c>
      <c r="AO1048" s="508"/>
      <c r="AP1048" s="508">
        <f t="shared" ref="AP1048" si="258">COUNTIF(N1046:O1055,"NS")</f>
        <v>0</v>
      </c>
      <c r="AQ1048" s="508"/>
      <c r="AR1048" s="508">
        <f t="shared" ref="AR1048" si="259">COUNTIF(P1046:Q1055,"NS")</f>
        <v>0</v>
      </c>
      <c r="AS1048" s="508"/>
      <c r="AT1048" s="508">
        <f t="shared" ref="AT1048" si="260">COUNTIF(R1046:S1055,"NS")</f>
        <v>0</v>
      </c>
      <c r="AU1048" s="508"/>
      <c r="AV1048" s="508">
        <f t="shared" ref="AV1048" si="261">COUNTIF(T1046:U1055,"NS")</f>
        <v>0</v>
      </c>
      <c r="AW1048" s="508"/>
      <c r="AX1048" s="508">
        <f t="shared" ref="AX1048" si="262">COUNTIF(V1046:W1055,"NS")</f>
        <v>0</v>
      </c>
      <c r="AY1048" s="508"/>
      <c r="AZ1048" s="508">
        <f t="shared" ref="AZ1048" si="263">COUNTIF(X1046:Y1055,"NS")</f>
        <v>0</v>
      </c>
      <c r="BA1048" s="508"/>
      <c r="BC1048" s="52" t="s">
        <v>2029</v>
      </c>
      <c r="BD1048" s="52">
        <f>COUNTIF(AB1046:AD1055,"NS")</f>
        <v>0</v>
      </c>
      <c r="CL1048" s="70"/>
      <c r="DS1048" s="70"/>
    </row>
    <row r="1049" spans="1:123" s="74" customFormat="1" ht="36" customHeight="1" x14ac:dyDescent="0.2">
      <c r="A1049" s="76"/>
      <c r="C1049" s="98" t="s">
        <v>31</v>
      </c>
      <c r="D1049" s="1100" t="s">
        <v>287</v>
      </c>
      <c r="E1049" s="709"/>
      <c r="F1049" s="709"/>
      <c r="G1049" s="709"/>
      <c r="H1049" s="709"/>
      <c r="I1049" s="709"/>
      <c r="J1049" s="709"/>
      <c r="K1049" s="710"/>
      <c r="L1049" s="703"/>
      <c r="M1049" s="704"/>
      <c r="N1049" s="615"/>
      <c r="O1049" s="615"/>
      <c r="P1049" s="615"/>
      <c r="Q1049" s="615"/>
      <c r="R1049" s="615"/>
      <c r="S1049" s="615"/>
      <c r="T1049" s="615"/>
      <c r="U1049" s="615"/>
      <c r="V1049" s="615"/>
      <c r="W1049" s="615"/>
      <c r="X1049" s="615"/>
      <c r="Y1049" s="615"/>
      <c r="Z1049" s="615"/>
      <c r="AA1049" s="615"/>
      <c r="AB1049" s="615"/>
      <c r="AC1049" s="615"/>
      <c r="AD1049" s="615"/>
      <c r="AF1049" s="70"/>
      <c r="AG1049" s="264">
        <f t="shared" si="247"/>
        <v>0</v>
      </c>
      <c r="AH1049" s="230">
        <f t="shared" si="248"/>
        <v>0</v>
      </c>
      <c r="AI1049" s="230">
        <f t="shared" si="249"/>
        <v>0</v>
      </c>
      <c r="AJ1049" s="230">
        <f t="shared" si="250"/>
        <v>0</v>
      </c>
      <c r="AK1049" s="335">
        <f t="shared" si="251"/>
        <v>0</v>
      </c>
      <c r="AL1049" s="264"/>
      <c r="AM1049" s="52" t="s">
        <v>2061</v>
      </c>
      <c r="AN1049" s="508">
        <f>SUM(L1046:M1055)</f>
        <v>0</v>
      </c>
      <c r="AO1049" s="508"/>
      <c r="AP1049" s="508">
        <f t="shared" ref="AP1049" si="264">SUM(N1046:O1055)</f>
        <v>0</v>
      </c>
      <c r="AQ1049" s="508"/>
      <c r="AR1049" s="508">
        <f t="shared" ref="AR1049" si="265">SUM(P1046:Q1055)</f>
        <v>0</v>
      </c>
      <c r="AS1049" s="508"/>
      <c r="AT1049" s="508">
        <f t="shared" ref="AT1049" si="266">SUM(R1046:S1055)</f>
        <v>0</v>
      </c>
      <c r="AU1049" s="508"/>
      <c r="AV1049" s="508">
        <f t="shared" ref="AV1049" si="267">SUM(T1046:U1055)</f>
        <v>0</v>
      </c>
      <c r="AW1049" s="508"/>
      <c r="AX1049" s="508">
        <f t="shared" ref="AX1049" si="268">SUM(V1046:W1055)</f>
        <v>0</v>
      </c>
      <c r="AY1049" s="508"/>
      <c r="AZ1049" s="508">
        <f t="shared" ref="AZ1049" si="269">SUM(X1046:Y1055)</f>
        <v>0</v>
      </c>
      <c r="BA1049" s="508"/>
      <c r="BC1049" s="52" t="s">
        <v>2266</v>
      </c>
      <c r="BD1049" s="52">
        <f>SUM(AB1046:AD1055)</f>
        <v>0</v>
      </c>
      <c r="CL1049" s="70"/>
      <c r="DS1049" s="70"/>
    </row>
    <row r="1050" spans="1:123" s="74" customFormat="1" ht="84" customHeight="1" x14ac:dyDescent="0.2">
      <c r="A1050" s="76"/>
      <c r="C1050" s="98" t="s">
        <v>32</v>
      </c>
      <c r="D1050" s="1100" t="s">
        <v>1822</v>
      </c>
      <c r="E1050" s="709"/>
      <c r="F1050" s="709"/>
      <c r="G1050" s="709"/>
      <c r="H1050" s="709"/>
      <c r="I1050" s="709"/>
      <c r="J1050" s="709"/>
      <c r="K1050" s="710"/>
      <c r="L1050" s="703"/>
      <c r="M1050" s="704"/>
      <c r="N1050" s="615"/>
      <c r="O1050" s="615"/>
      <c r="P1050" s="615"/>
      <c r="Q1050" s="615"/>
      <c r="R1050" s="615"/>
      <c r="S1050" s="615"/>
      <c r="T1050" s="615"/>
      <c r="U1050" s="615"/>
      <c r="V1050" s="615"/>
      <c r="W1050" s="615"/>
      <c r="X1050" s="615"/>
      <c r="Y1050" s="615"/>
      <c r="Z1050" s="615"/>
      <c r="AA1050" s="615"/>
      <c r="AB1050" s="615"/>
      <c r="AC1050" s="615"/>
      <c r="AD1050" s="615"/>
      <c r="AF1050" s="70"/>
      <c r="AG1050" s="264">
        <f t="shared" si="247"/>
        <v>0</v>
      </c>
      <c r="AH1050" s="230">
        <f t="shared" si="248"/>
        <v>0</v>
      </c>
      <c r="AI1050" s="230">
        <f t="shared" si="249"/>
        <v>0</v>
      </c>
      <c r="AJ1050" s="230">
        <f t="shared" si="250"/>
        <v>0</v>
      </c>
      <c r="AK1050" s="335">
        <f t="shared" si="251"/>
        <v>0</v>
      </c>
      <c r="AL1050" s="264"/>
      <c r="AM1050" s="52" t="s">
        <v>2077</v>
      </c>
      <c r="AN1050" s="508">
        <f>IF(OR($AG$1037=$AH$1037,AND(AN1046=0,AN1047=0)),0,IF(AND(AN1046&lt;&gt;0,AN1047&gt;=AN1046),0,IF(AND(AN1046="NS",AN1047&gt;0),0,IF(AND(AN1047&lt;AN1046,AN1048&gt;=2),0,1))))</f>
        <v>0</v>
      </c>
      <c r="AO1050" s="508"/>
      <c r="AP1050" s="508">
        <f t="shared" ref="AP1050" si="270">IF(OR($AG$1037=$AH$1037,AND(AP1046=0,AP1047=0)),0,IF(AND(AP1046&lt;&gt;0,AP1047&gt;=AP1046),0,IF(AND(AP1046="NS",AP1047&gt;0),0,IF(AND(AP1047&lt;AP1046,AP1048&gt;=2),0,1))))</f>
        <v>0</v>
      </c>
      <c r="AQ1050" s="508"/>
      <c r="AR1050" s="508">
        <f t="shared" ref="AR1050" si="271">IF(OR($AG$1037=$AH$1037,AND(AR1046=0,AR1047=0)),0,IF(AND(AR1046&lt;&gt;0,AR1047&gt;=AR1046),0,IF(AND(AR1046="NS",AR1047&gt;0),0,IF(AND(AR1047&lt;AR1046,AR1048&gt;=2),0,1))))</f>
        <v>0</v>
      </c>
      <c r="AS1050" s="508"/>
      <c r="AT1050" s="508">
        <f t="shared" ref="AT1050" si="272">IF(OR($AG$1037=$AH$1037,AND(AT1046=0,AT1047=0)),0,IF(AND(AT1046&lt;&gt;0,AT1047&gt;=AT1046),0,IF(AND(AT1046="NS",AT1047&gt;0),0,IF(AND(AT1047&lt;AT1046,AT1048&gt;=2),0,1))))</f>
        <v>0</v>
      </c>
      <c r="AU1050" s="508"/>
      <c r="AV1050" s="508">
        <f t="shared" ref="AV1050" si="273">IF(OR($AG$1037=$AH$1037,AND(AV1046=0,AV1047=0)),0,IF(AND(AV1046&lt;&gt;0,AV1047&gt;=AV1046),0,IF(AND(AV1046="NS",AV1047&gt;0),0,IF(AND(AV1047&lt;AV1046,AV1048&gt;=2),0,1))))</f>
        <v>0</v>
      </c>
      <c r="AW1050" s="508"/>
      <c r="AX1050" s="508">
        <f t="shared" ref="AX1050" si="274">IF(OR($AG$1037=$AH$1037,AND(AX1046=0,AX1047=0)),0,IF(AND(AX1046&lt;&gt;0,AX1047&gt;=AX1046),0,IF(AND(AX1046="NS",AX1047&gt;0),0,IF(AND(AX1047&lt;AX1046,AX1048&gt;=2),0,1))))</f>
        <v>0</v>
      </c>
      <c r="AY1050" s="508"/>
      <c r="AZ1050" s="508">
        <f t="shared" ref="AZ1050" si="275">IF(OR($AG$1037=$AH$1037,AND(AZ1046=0,AZ1047=0)),0,IF(AND(AZ1046&lt;&gt;0,AZ1047&gt;=AZ1046),0,IF(AND(AZ1046="NS",AZ1047&gt;0),0,IF(AND(AZ1047&lt;AZ1046,AZ1048&gt;=2),0,1))))</f>
        <v>0</v>
      </c>
      <c r="BA1050" s="508"/>
      <c r="BC1050" s="52" t="s">
        <v>2077</v>
      </c>
      <c r="BD1050" s="52">
        <f>IF(OR($AG$1037=$AH$1037,AND(BD1046=0,BD1047=0)),0,IF(AND(BD1046&lt;&gt;0,BD1047&gt;=BD1046),0,IF(AND(BD1046="NS",BD1047&gt;0),0,IF(AND(BD1047&lt;BD1046,BD1048&gt;=2),0,1))))</f>
        <v>0</v>
      </c>
      <c r="CL1050" s="70"/>
      <c r="DS1050" s="70"/>
    </row>
    <row r="1051" spans="1:123" s="74" customFormat="1" ht="36" customHeight="1" x14ac:dyDescent="0.2">
      <c r="A1051" s="76"/>
      <c r="C1051" s="98" t="s">
        <v>33</v>
      </c>
      <c r="D1051" s="1100" t="s">
        <v>1555</v>
      </c>
      <c r="E1051" s="709"/>
      <c r="F1051" s="709"/>
      <c r="G1051" s="709"/>
      <c r="H1051" s="709"/>
      <c r="I1051" s="709"/>
      <c r="J1051" s="709"/>
      <c r="K1051" s="710"/>
      <c r="L1051" s="703"/>
      <c r="M1051" s="704"/>
      <c r="N1051" s="615"/>
      <c r="O1051" s="615"/>
      <c r="P1051" s="615"/>
      <c r="Q1051" s="615"/>
      <c r="R1051" s="615"/>
      <c r="S1051" s="615"/>
      <c r="T1051" s="615"/>
      <c r="U1051" s="615"/>
      <c r="V1051" s="615"/>
      <c r="W1051" s="615"/>
      <c r="X1051" s="615"/>
      <c r="Y1051" s="615"/>
      <c r="Z1051" s="615"/>
      <c r="AA1051" s="615"/>
      <c r="AB1051" s="615"/>
      <c r="AC1051" s="615"/>
      <c r="AD1051" s="615"/>
      <c r="AF1051" s="70"/>
      <c r="AG1051" s="264">
        <f t="shared" si="247"/>
        <v>0</v>
      </c>
      <c r="AH1051" s="230">
        <f t="shared" si="248"/>
        <v>0</v>
      </c>
      <c r="AI1051" s="230">
        <f t="shared" si="249"/>
        <v>0</v>
      </c>
      <c r="AJ1051" s="230">
        <f t="shared" si="250"/>
        <v>0</v>
      </c>
      <c r="AK1051" s="335">
        <f t="shared" si="251"/>
        <v>0</v>
      </c>
      <c r="AL1051" s="264"/>
      <c r="AM1051" s="178"/>
      <c r="AN1051" s="178"/>
      <c r="AO1051" s="178"/>
      <c r="AP1051" s="178"/>
      <c r="AQ1051" s="178"/>
      <c r="AR1051" s="178"/>
      <c r="AS1051" s="178"/>
      <c r="AT1051" s="178"/>
      <c r="AU1051" s="178"/>
      <c r="AV1051" s="178"/>
      <c r="AW1051" s="178"/>
      <c r="AX1051" s="178"/>
      <c r="AY1051" s="178"/>
      <c r="AZ1051" s="526">
        <f>SUM(AN1050:BA1050)</f>
        <v>0</v>
      </c>
      <c r="BA1051" s="526"/>
      <c r="CL1051" s="70"/>
      <c r="DS1051" s="70"/>
    </row>
    <row r="1052" spans="1:123" s="74" customFormat="1" ht="72" customHeight="1" x14ac:dyDescent="0.2">
      <c r="A1052" s="76"/>
      <c r="C1052" s="98" t="s">
        <v>34</v>
      </c>
      <c r="D1052" s="1100" t="s">
        <v>288</v>
      </c>
      <c r="E1052" s="709"/>
      <c r="F1052" s="709"/>
      <c r="G1052" s="709"/>
      <c r="H1052" s="709"/>
      <c r="I1052" s="709"/>
      <c r="J1052" s="709"/>
      <c r="K1052" s="710"/>
      <c r="L1052" s="703"/>
      <c r="M1052" s="704"/>
      <c r="N1052" s="615"/>
      <c r="O1052" s="615"/>
      <c r="P1052" s="615"/>
      <c r="Q1052" s="615"/>
      <c r="R1052" s="615"/>
      <c r="S1052" s="615"/>
      <c r="T1052" s="615"/>
      <c r="U1052" s="615"/>
      <c r="V1052" s="615"/>
      <c r="W1052" s="615"/>
      <c r="X1052" s="615"/>
      <c r="Y1052" s="615"/>
      <c r="Z1052" s="615"/>
      <c r="AA1052" s="615"/>
      <c r="AB1052" s="615"/>
      <c r="AC1052" s="615"/>
      <c r="AD1052" s="615"/>
      <c r="AF1052" s="70"/>
      <c r="AG1052" s="264">
        <f t="shared" si="247"/>
        <v>0</v>
      </c>
      <c r="AH1052" s="230">
        <f t="shared" si="248"/>
        <v>0</v>
      </c>
      <c r="AI1052" s="230">
        <f t="shared" si="249"/>
        <v>0</v>
      </c>
      <c r="AJ1052" s="230">
        <f t="shared" si="250"/>
        <v>0</v>
      </c>
      <c r="AK1052" s="335">
        <f t="shared" si="251"/>
        <v>0</v>
      </c>
      <c r="AL1052" s="264"/>
      <c r="AM1052" s="178"/>
      <c r="AN1052" s="178"/>
      <c r="AO1052" s="178"/>
      <c r="AP1052" s="178"/>
      <c r="AQ1052" s="178"/>
      <c r="AR1052" s="178"/>
      <c r="AS1052" s="178"/>
      <c r="AT1052" s="178"/>
      <c r="AU1052" s="178"/>
      <c r="AV1052" s="178"/>
      <c r="AW1052" s="178"/>
      <c r="AX1052" s="178"/>
      <c r="AY1052" s="178"/>
      <c r="CL1052" s="70"/>
      <c r="DS1052" s="70"/>
    </row>
    <row r="1053" spans="1:123" s="74" customFormat="1" ht="36" customHeight="1" x14ac:dyDescent="0.2">
      <c r="A1053" s="76"/>
      <c r="C1053" s="98" t="s">
        <v>35</v>
      </c>
      <c r="D1053" s="1100" t="s">
        <v>289</v>
      </c>
      <c r="E1053" s="709"/>
      <c r="F1053" s="709"/>
      <c r="G1053" s="709"/>
      <c r="H1053" s="709"/>
      <c r="I1053" s="709"/>
      <c r="J1053" s="709"/>
      <c r="K1053" s="710"/>
      <c r="L1053" s="703"/>
      <c r="M1053" s="704"/>
      <c r="N1053" s="615"/>
      <c r="O1053" s="615"/>
      <c r="P1053" s="615"/>
      <c r="Q1053" s="615"/>
      <c r="R1053" s="615"/>
      <c r="S1053" s="615"/>
      <c r="T1053" s="615"/>
      <c r="U1053" s="615"/>
      <c r="V1053" s="615"/>
      <c r="W1053" s="615"/>
      <c r="X1053" s="615"/>
      <c r="Y1053" s="615"/>
      <c r="Z1053" s="615"/>
      <c r="AA1053" s="615"/>
      <c r="AB1053" s="615"/>
      <c r="AC1053" s="615"/>
      <c r="AD1053" s="615"/>
      <c r="AF1053" s="70"/>
      <c r="AG1053" s="264">
        <f t="shared" si="247"/>
        <v>0</v>
      </c>
      <c r="AH1053" s="230">
        <f t="shared" si="248"/>
        <v>0</v>
      </c>
      <c r="AI1053" s="230">
        <f t="shared" si="249"/>
        <v>0</v>
      </c>
      <c r="AJ1053" s="230">
        <f t="shared" si="250"/>
        <v>0</v>
      </c>
      <c r="AK1053" s="335">
        <f t="shared" si="251"/>
        <v>0</v>
      </c>
      <c r="AL1053" s="264"/>
      <c r="AM1053" s="178"/>
      <c r="AN1053" s="178"/>
      <c r="AO1053" s="178"/>
      <c r="AP1053" s="178"/>
      <c r="AQ1053" s="178"/>
      <c r="AR1053" s="178"/>
      <c r="AS1053" s="178"/>
      <c r="AT1053" s="178"/>
      <c r="AU1053" s="178"/>
      <c r="AV1053" s="178"/>
      <c r="AW1053" s="178"/>
      <c r="AX1053" s="178"/>
      <c r="AY1053" s="178"/>
      <c r="CL1053" s="70"/>
      <c r="DS1053" s="70"/>
    </row>
    <row r="1054" spans="1:123" s="74" customFormat="1" ht="24" customHeight="1" x14ac:dyDescent="0.2">
      <c r="A1054" s="76"/>
      <c r="C1054" s="98" t="s">
        <v>36</v>
      </c>
      <c r="D1054" s="1100" t="s">
        <v>290</v>
      </c>
      <c r="E1054" s="709"/>
      <c r="F1054" s="709"/>
      <c r="G1054" s="709"/>
      <c r="H1054" s="709"/>
      <c r="I1054" s="709"/>
      <c r="J1054" s="709"/>
      <c r="K1054" s="710"/>
      <c r="L1054" s="703"/>
      <c r="M1054" s="704"/>
      <c r="N1054" s="615"/>
      <c r="O1054" s="615"/>
      <c r="P1054" s="615"/>
      <c r="Q1054" s="615"/>
      <c r="R1054" s="615"/>
      <c r="S1054" s="615"/>
      <c r="T1054" s="615"/>
      <c r="U1054" s="615"/>
      <c r="V1054" s="615"/>
      <c r="W1054" s="615"/>
      <c r="X1054" s="615"/>
      <c r="Y1054" s="615"/>
      <c r="Z1054" s="615"/>
      <c r="AA1054" s="615"/>
      <c r="AB1054" s="615"/>
      <c r="AC1054" s="615"/>
      <c r="AD1054" s="615"/>
      <c r="AF1054" s="70"/>
      <c r="AG1054" s="264">
        <f t="shared" si="247"/>
        <v>0</v>
      </c>
      <c r="AH1054" s="230">
        <f t="shared" si="248"/>
        <v>0</v>
      </c>
      <c r="AI1054" s="230">
        <f t="shared" si="249"/>
        <v>0</v>
      </c>
      <c r="AJ1054" s="230">
        <f t="shared" si="250"/>
        <v>0</v>
      </c>
      <c r="AK1054" s="335">
        <f t="shared" si="251"/>
        <v>0</v>
      </c>
      <c r="AL1054" s="264"/>
      <c r="AM1054" s="178"/>
      <c r="AN1054" s="178"/>
      <c r="AO1054" s="178"/>
      <c r="AP1054" s="178"/>
      <c r="AQ1054" s="178"/>
      <c r="AR1054" s="178"/>
      <c r="AS1054" s="178"/>
      <c r="AT1054" s="178"/>
      <c r="AU1054" s="178"/>
      <c r="AV1054" s="178"/>
      <c r="AW1054" s="178"/>
      <c r="AX1054" s="178"/>
      <c r="AY1054" s="178"/>
      <c r="CL1054" s="70"/>
      <c r="DS1054" s="70"/>
    </row>
    <row r="1055" spans="1:123" s="74" customFormat="1" ht="15" customHeight="1" x14ac:dyDescent="0.2">
      <c r="A1055" s="76"/>
      <c r="C1055" s="98" t="s">
        <v>37</v>
      </c>
      <c r="D1055" s="1100" t="s">
        <v>281</v>
      </c>
      <c r="E1055" s="709"/>
      <c r="F1055" s="709"/>
      <c r="G1055" s="709"/>
      <c r="H1055" s="709"/>
      <c r="I1055" s="709"/>
      <c r="J1055" s="709"/>
      <c r="K1055" s="710"/>
      <c r="L1055" s="703"/>
      <c r="M1055" s="704"/>
      <c r="N1055" s="615"/>
      <c r="O1055" s="615"/>
      <c r="P1055" s="615"/>
      <c r="Q1055" s="615"/>
      <c r="R1055" s="615"/>
      <c r="S1055" s="615"/>
      <c r="T1055" s="615"/>
      <c r="U1055" s="615"/>
      <c r="V1055" s="615"/>
      <c r="W1055" s="615"/>
      <c r="X1055" s="615"/>
      <c r="Y1055" s="615"/>
      <c r="Z1055" s="615"/>
      <c r="AA1055" s="615"/>
      <c r="AB1055" s="615"/>
      <c r="AC1055" s="615"/>
      <c r="AD1055" s="615"/>
      <c r="AF1055" s="70"/>
      <c r="AG1055" s="264">
        <f t="shared" si="247"/>
        <v>0</v>
      </c>
      <c r="AH1055" s="230">
        <f t="shared" si="248"/>
        <v>0</v>
      </c>
      <c r="AI1055" s="230">
        <f t="shared" si="249"/>
        <v>0</v>
      </c>
      <c r="AJ1055" s="230">
        <f t="shared" si="250"/>
        <v>0</v>
      </c>
      <c r="AK1055" s="335">
        <f t="shared" si="251"/>
        <v>0</v>
      </c>
      <c r="AL1055" s="264"/>
      <c r="AM1055" s="178"/>
      <c r="AN1055" s="178"/>
      <c r="AO1055" s="178"/>
      <c r="AP1055" s="178"/>
      <c r="AQ1055" s="178"/>
      <c r="AR1055" s="178"/>
      <c r="AS1055" s="178"/>
      <c r="AT1055" s="178"/>
      <c r="AU1055" s="178"/>
      <c r="AV1055" s="178"/>
      <c r="AW1055" s="178"/>
      <c r="AX1055" s="178"/>
      <c r="AY1055" s="178"/>
      <c r="CL1055" s="70"/>
      <c r="DS1055" s="70"/>
    </row>
    <row r="1056" spans="1:123" s="74" customFormat="1" ht="15" customHeight="1" x14ac:dyDescent="0.2">
      <c r="A1056" s="76"/>
      <c r="K1056" s="99" t="s">
        <v>84</v>
      </c>
      <c r="L1056" s="604">
        <f t="shared" ref="L1056:Z1056" si="276">IF(AND(SUM(L1046:M1055)=0,COUNTIF(L1046:M1055,"NS")&gt;0),"NS",SUM(L1046:M1055))</f>
        <v>0</v>
      </c>
      <c r="M1056" s="605"/>
      <c r="N1056" s="693">
        <f t="shared" si="276"/>
        <v>0</v>
      </c>
      <c r="O1056" s="693"/>
      <c r="P1056" s="693">
        <f t="shared" si="276"/>
        <v>0</v>
      </c>
      <c r="Q1056" s="693"/>
      <c r="R1056" s="693">
        <f t="shared" si="276"/>
        <v>0</v>
      </c>
      <c r="S1056" s="693"/>
      <c r="T1056" s="693">
        <f t="shared" si="276"/>
        <v>0</v>
      </c>
      <c r="U1056" s="693"/>
      <c r="V1056" s="693">
        <f t="shared" si="276"/>
        <v>0</v>
      </c>
      <c r="W1056" s="693"/>
      <c r="X1056" s="693">
        <f>IF(AND(SUM(X1046:Y1055)=0,COUNTIF(X1046:Y1055,"NS")&gt;0),"NS",IF(AND(SUM(X1046:Y1055)=0,COUNTIF(X1046:Y1055,"NS")=0,COUNTIF(X1046:Y1055,"0")=0,COUNTIF(X1046:Y1055,"NA")&gt;=1),"NA",SUM(X1046:Y1055)))</f>
        <v>0</v>
      </c>
      <c r="Y1056" s="693"/>
      <c r="Z1056" s="693">
        <f t="shared" si="276"/>
        <v>0</v>
      </c>
      <c r="AA1056" s="693"/>
      <c r="AB1056" s="693">
        <f>IF(AND(SUM(AB1046:AD1055)=0,COUNTIF(AB1046:AD1055,"NS")&gt;0),"NS",SUM(AB1046:AD1055))</f>
        <v>0</v>
      </c>
      <c r="AC1056" s="693"/>
      <c r="AD1056" s="693"/>
      <c r="AF1056" s="70"/>
      <c r="AG1056" s="264"/>
      <c r="AH1056" s="264"/>
      <c r="AI1056" s="264"/>
      <c r="AJ1056" s="264">
        <f>SUM(AJ1046:AJ1055)</f>
        <v>0</v>
      </c>
      <c r="AK1056" s="264">
        <f>SUM(AK1046:AK1055)</f>
        <v>0</v>
      </c>
      <c r="AL1056" s="264"/>
      <c r="AM1056" s="178"/>
      <c r="AN1056" s="178"/>
      <c r="AO1056" s="178"/>
      <c r="AP1056" s="178"/>
      <c r="AQ1056" s="178"/>
      <c r="AR1056" s="178"/>
      <c r="AS1056" s="178"/>
      <c r="AT1056" s="178"/>
      <c r="AU1056" s="178"/>
      <c r="AV1056" s="178"/>
      <c r="AW1056" s="178"/>
      <c r="AX1056" s="178"/>
      <c r="AY1056" s="178"/>
      <c r="CL1056" s="70"/>
      <c r="DS1056" s="70"/>
    </row>
    <row r="1057" spans="1:123" s="74" customFormat="1" ht="15" customHeight="1" x14ac:dyDescent="0.2">
      <c r="A1057" s="76"/>
      <c r="B1057" s="540" t="str">
        <f>IF(AH1038=0,"","Error: Debe completar toda la información requerida.")</f>
        <v/>
      </c>
      <c r="C1057" s="540"/>
      <c r="D1057" s="540"/>
      <c r="E1057" s="540"/>
      <c r="F1057" s="540"/>
      <c r="G1057" s="540"/>
      <c r="H1057" s="540"/>
      <c r="I1057" s="540"/>
      <c r="J1057" s="540"/>
      <c r="K1057" s="540"/>
      <c r="L1057" s="540"/>
      <c r="M1057" s="540"/>
      <c r="N1057" s="540"/>
      <c r="O1057" s="540"/>
      <c r="P1057" s="540"/>
      <c r="Q1057" s="540"/>
      <c r="R1057" s="540"/>
      <c r="S1057" s="540"/>
      <c r="T1057" s="540"/>
      <c r="U1057" s="540"/>
      <c r="V1057" s="540"/>
      <c r="W1057" s="540"/>
      <c r="X1057" s="540"/>
      <c r="Y1057" s="540"/>
      <c r="Z1057" s="540"/>
      <c r="AA1057" s="540"/>
      <c r="AB1057" s="540"/>
      <c r="AC1057" s="540"/>
      <c r="AD1057" s="540"/>
      <c r="AF1057" s="70"/>
      <c r="AM1057" s="178"/>
      <c r="AN1057" s="178"/>
      <c r="AO1057" s="178"/>
      <c r="AP1057" s="178"/>
      <c r="AQ1057" s="178"/>
      <c r="AR1057" s="178"/>
      <c r="AS1057" s="178"/>
      <c r="AT1057" s="178"/>
      <c r="AU1057" s="178"/>
      <c r="AV1057" s="178"/>
      <c r="AW1057" s="178"/>
      <c r="CN1057" s="70"/>
      <c r="DS1057" s="70"/>
    </row>
    <row r="1058" spans="1:123" s="74" customFormat="1" ht="15" customHeight="1" x14ac:dyDescent="0.2">
      <c r="A1058" s="76"/>
      <c r="B1058" s="535" t="str">
        <f>IF(AND(AJ1056=0,AK1056=0),"",IF(AND(AJ1056&lt;&gt;0,AK1056=0)," Error: Verificar sumas por fila.",IF(AND(AJ1056=0,AK1056&lt;&gt;0),"Error: Debe verificar la consistencia de personas sancionadas por fila."," Error: Verificar sumas por fila. A demás, debe verificar la consistencia de personas sancionadas por fila.")))</f>
        <v/>
      </c>
      <c r="C1058" s="535"/>
      <c r="D1058" s="535"/>
      <c r="E1058" s="535"/>
      <c r="F1058" s="535"/>
      <c r="G1058" s="535"/>
      <c r="H1058" s="535"/>
      <c r="I1058" s="535"/>
      <c r="J1058" s="535"/>
      <c r="K1058" s="535"/>
      <c r="L1058" s="535"/>
      <c r="M1058" s="535"/>
      <c r="N1058" s="535"/>
      <c r="O1058" s="535"/>
      <c r="P1058" s="535"/>
      <c r="Q1058" s="535"/>
      <c r="R1058" s="535"/>
      <c r="S1058" s="535"/>
      <c r="T1058" s="535"/>
      <c r="U1058" s="535"/>
      <c r="V1058" s="535"/>
      <c r="W1058" s="535"/>
      <c r="X1058" s="535"/>
      <c r="Y1058" s="535"/>
      <c r="Z1058" s="535"/>
      <c r="AA1058" s="535"/>
      <c r="AB1058" s="535"/>
      <c r="AC1058" s="535"/>
      <c r="AD1058" s="535"/>
      <c r="AF1058" s="70"/>
      <c r="CN1058" s="70"/>
      <c r="DS1058" s="70"/>
    </row>
    <row r="1059" spans="1:123" s="74" customFormat="1" ht="15" customHeight="1" x14ac:dyDescent="0.2">
      <c r="A1059" s="76"/>
      <c r="B1059" s="535" t="str">
        <f>IF(AND(AZ1051=0,BD1050=0),"",IF(AND(AZ1051&lt;&gt;0,BD1050=0),"Error: Verificar la consistencia con la pregunta 35.",IF(AND(AZ1051=0,BD1050&lt;&gt;0),"Error: Verificar la consistencia con la pregunta 34.","Error: Verificar la consistencia con las preguntas 34 y 35.")))</f>
        <v/>
      </c>
      <c r="C1059" s="535"/>
      <c r="D1059" s="535"/>
      <c r="E1059" s="535"/>
      <c r="F1059" s="535"/>
      <c r="G1059" s="535"/>
      <c r="H1059" s="535"/>
      <c r="I1059" s="535"/>
      <c r="J1059" s="535"/>
      <c r="K1059" s="535"/>
      <c r="L1059" s="535"/>
      <c r="M1059" s="535"/>
      <c r="N1059" s="535"/>
      <c r="O1059" s="535"/>
      <c r="P1059" s="535"/>
      <c r="Q1059" s="535"/>
      <c r="R1059" s="535"/>
      <c r="S1059" s="535"/>
      <c r="T1059" s="535"/>
      <c r="U1059" s="535"/>
      <c r="V1059" s="535"/>
      <c r="W1059" s="535"/>
      <c r="X1059" s="535"/>
      <c r="Y1059" s="535"/>
      <c r="Z1059" s="535"/>
      <c r="AA1059" s="535"/>
      <c r="AB1059" s="535"/>
      <c r="AC1059" s="535"/>
      <c r="AD1059" s="535"/>
      <c r="AF1059" s="70"/>
      <c r="CN1059" s="70"/>
      <c r="DS1059" s="70"/>
    </row>
    <row r="1060" spans="1:123" s="74" customFormat="1" ht="48" customHeight="1" x14ac:dyDescent="0.2">
      <c r="A1060" s="36" t="s">
        <v>286</v>
      </c>
      <c r="B1060" s="636" t="s">
        <v>1168</v>
      </c>
      <c r="C1060" s="636"/>
      <c r="D1060" s="636"/>
      <c r="E1060" s="636"/>
      <c r="F1060" s="636"/>
      <c r="G1060" s="636"/>
      <c r="H1060" s="636"/>
      <c r="I1060" s="636"/>
      <c r="J1060" s="636"/>
      <c r="K1060" s="636"/>
      <c r="L1060" s="636"/>
      <c r="M1060" s="636"/>
      <c r="N1060" s="636"/>
      <c r="O1060" s="636"/>
      <c r="P1060" s="636"/>
      <c r="Q1060" s="636"/>
      <c r="R1060" s="636"/>
      <c r="S1060" s="636"/>
      <c r="T1060" s="636"/>
      <c r="U1060" s="636"/>
      <c r="V1060" s="636"/>
      <c r="W1060" s="636"/>
      <c r="X1060" s="636"/>
      <c r="Y1060" s="636"/>
      <c r="Z1060" s="636"/>
      <c r="AA1060" s="636"/>
      <c r="AB1060" s="636"/>
      <c r="AC1060" s="636"/>
      <c r="AD1060" s="636"/>
      <c r="AF1060" s="70"/>
      <c r="AG1060" s="90" t="s">
        <v>2032</v>
      </c>
      <c r="AH1060" s="90" t="s">
        <v>2115</v>
      </c>
      <c r="AI1060" s="90" t="s">
        <v>2116</v>
      </c>
      <c r="AJ1060" s="90" t="s">
        <v>2045</v>
      </c>
      <c r="AK1060" s="90" t="s">
        <v>2115</v>
      </c>
      <c r="AL1060" s="90" t="s">
        <v>2116</v>
      </c>
      <c r="AM1060" s="90" t="s">
        <v>2037</v>
      </c>
      <c r="AN1060" s="311"/>
      <c r="AO1060" s="311"/>
      <c r="CN1060" s="70"/>
      <c r="DS1060" s="70"/>
    </row>
    <row r="1061" spans="1:123" s="74" customFormat="1" ht="15" customHeight="1" x14ac:dyDescent="0.2">
      <c r="A1061" s="76"/>
      <c r="C1061" s="674" t="s">
        <v>1109</v>
      </c>
      <c r="D1061" s="674"/>
      <c r="E1061" s="674"/>
      <c r="F1061" s="674"/>
      <c r="G1061" s="674"/>
      <c r="H1061" s="674"/>
      <c r="I1061" s="674"/>
      <c r="J1061" s="674"/>
      <c r="K1061" s="674"/>
      <c r="L1061" s="674"/>
      <c r="M1061" s="674"/>
      <c r="N1061" s="674"/>
      <c r="O1061" s="674"/>
      <c r="P1061" s="674"/>
      <c r="Q1061" s="674"/>
      <c r="R1061" s="674"/>
      <c r="S1061" s="674"/>
      <c r="T1061" s="674"/>
      <c r="U1061" s="674"/>
      <c r="V1061" s="674"/>
      <c r="W1061" s="674"/>
      <c r="X1061" s="674"/>
      <c r="Y1061" s="674"/>
      <c r="Z1061" s="674"/>
      <c r="AA1061" s="674"/>
      <c r="AB1061" s="674"/>
      <c r="AC1061" s="674"/>
      <c r="AD1061" s="674"/>
      <c r="AF1061" s="70"/>
      <c r="AG1061" s="90">
        <f>COUNTBLANK(M1069:AD1093)</f>
        <v>450</v>
      </c>
      <c r="AH1061" s="90">
        <v>450</v>
      </c>
      <c r="AI1061" s="90">
        <v>150</v>
      </c>
      <c r="AJ1061" s="90">
        <f>COUNTBLANK(D1069:AD1069)</f>
        <v>27</v>
      </c>
      <c r="AK1061" s="90">
        <v>27</v>
      </c>
      <c r="AL1061" s="90">
        <v>14</v>
      </c>
      <c r="AM1061" s="90">
        <v>25</v>
      </c>
      <c r="AN1061" s="186"/>
      <c r="AO1061" s="186"/>
      <c r="CN1061" s="70"/>
      <c r="DS1061" s="70"/>
    </row>
    <row r="1062" spans="1:123" s="74" customFormat="1" ht="36" customHeight="1" x14ac:dyDescent="0.2">
      <c r="A1062" s="76"/>
      <c r="C1062" s="674" t="s">
        <v>1143</v>
      </c>
      <c r="D1062" s="674"/>
      <c r="E1062" s="674"/>
      <c r="F1062" s="674"/>
      <c r="G1062" s="674"/>
      <c r="H1062" s="674"/>
      <c r="I1062" s="674"/>
      <c r="J1062" s="674"/>
      <c r="K1062" s="674"/>
      <c r="L1062" s="674"/>
      <c r="M1062" s="674"/>
      <c r="N1062" s="674"/>
      <c r="O1062" s="674"/>
      <c r="P1062" s="674"/>
      <c r="Q1062" s="674"/>
      <c r="R1062" s="674"/>
      <c r="S1062" s="674"/>
      <c r="T1062" s="674"/>
      <c r="U1062" s="674"/>
      <c r="V1062" s="674"/>
      <c r="W1062" s="674"/>
      <c r="X1062" s="674"/>
      <c r="Y1062" s="674"/>
      <c r="Z1062" s="674"/>
      <c r="AA1062" s="674"/>
      <c r="AB1062" s="674"/>
      <c r="AC1062" s="674"/>
      <c r="AD1062" s="674"/>
      <c r="AF1062" s="70"/>
      <c r="CN1062" s="70"/>
      <c r="DS1062" s="70"/>
    </row>
    <row r="1063" spans="1:123" s="74" customFormat="1" ht="36" customHeight="1" x14ac:dyDescent="0.2">
      <c r="A1063" s="76"/>
      <c r="C1063" s="620" t="s">
        <v>1709</v>
      </c>
      <c r="D1063" s="674"/>
      <c r="E1063" s="674"/>
      <c r="F1063" s="674"/>
      <c r="G1063" s="674"/>
      <c r="H1063" s="674"/>
      <c r="I1063" s="674"/>
      <c r="J1063" s="674"/>
      <c r="K1063" s="674"/>
      <c r="L1063" s="674"/>
      <c r="M1063" s="674"/>
      <c r="N1063" s="674"/>
      <c r="O1063" s="674"/>
      <c r="P1063" s="674"/>
      <c r="Q1063" s="674"/>
      <c r="R1063" s="674"/>
      <c r="S1063" s="674"/>
      <c r="T1063" s="674"/>
      <c r="U1063" s="674"/>
      <c r="V1063" s="674"/>
      <c r="W1063" s="674"/>
      <c r="X1063" s="674"/>
      <c r="Y1063" s="674"/>
      <c r="Z1063" s="674"/>
      <c r="AA1063" s="674"/>
      <c r="AB1063" s="674"/>
      <c r="AC1063" s="674"/>
      <c r="AD1063" s="674"/>
      <c r="AF1063" s="70"/>
      <c r="CN1063" s="70"/>
      <c r="DS1063" s="70"/>
    </row>
    <row r="1064" spans="1:123" s="74" customFormat="1" ht="24" customHeight="1" x14ac:dyDescent="0.2">
      <c r="A1064" s="76"/>
      <c r="C1064" s="620" t="s">
        <v>1824</v>
      </c>
      <c r="D1064" s="620"/>
      <c r="E1064" s="620"/>
      <c r="F1064" s="620"/>
      <c r="G1064" s="620"/>
      <c r="H1064" s="620"/>
      <c r="I1064" s="620"/>
      <c r="J1064" s="620"/>
      <c r="K1064" s="620"/>
      <c r="L1064" s="620"/>
      <c r="M1064" s="620"/>
      <c r="N1064" s="620"/>
      <c r="O1064" s="620"/>
      <c r="P1064" s="620"/>
      <c r="Q1064" s="620"/>
      <c r="R1064" s="620"/>
      <c r="S1064" s="620"/>
      <c r="T1064" s="620"/>
      <c r="U1064" s="620"/>
      <c r="V1064" s="620"/>
      <c r="W1064" s="620"/>
      <c r="X1064" s="620"/>
      <c r="Y1064" s="620"/>
      <c r="Z1064" s="620"/>
      <c r="AA1064" s="620"/>
      <c r="AB1064" s="620"/>
      <c r="AC1064" s="620"/>
      <c r="AD1064" s="620"/>
      <c r="AF1064" s="70"/>
      <c r="CN1064" s="70"/>
      <c r="DS1064" s="70"/>
    </row>
    <row r="1065" spans="1:123" s="74" customFormat="1" ht="15" customHeight="1" x14ac:dyDescent="0.2">
      <c r="A1065" s="76"/>
      <c r="C1065" s="107"/>
      <c r="D1065" s="107"/>
      <c r="E1065" s="107"/>
      <c r="F1065" s="107"/>
      <c r="G1065" s="107"/>
      <c r="H1065" s="107"/>
      <c r="I1065" s="107"/>
      <c r="J1065" s="107"/>
      <c r="K1065" s="107"/>
      <c r="L1065" s="107"/>
      <c r="M1065" s="107"/>
      <c r="N1065" s="107"/>
      <c r="O1065" s="107"/>
      <c r="P1065" s="107"/>
      <c r="Q1065" s="107"/>
      <c r="R1065" s="107"/>
      <c r="S1065" s="107"/>
      <c r="T1065" s="107"/>
      <c r="U1065" s="107"/>
      <c r="V1065" s="107"/>
      <c r="W1065" s="107"/>
      <c r="X1065" s="107"/>
      <c r="Y1065" s="107"/>
      <c r="Z1065" s="107"/>
      <c r="AA1065" s="107"/>
      <c r="AB1065" s="107"/>
      <c r="AC1065" s="107"/>
      <c r="AD1065" s="107"/>
      <c r="AF1065" s="70"/>
      <c r="CN1065" s="70"/>
      <c r="DS1065" s="70"/>
    </row>
    <row r="1066" spans="1:123" s="74" customFormat="1" ht="15" customHeight="1" x14ac:dyDescent="0.2">
      <c r="A1066" s="76"/>
      <c r="C1066" s="685" t="s">
        <v>220</v>
      </c>
      <c r="D1066" s="686"/>
      <c r="E1066" s="686"/>
      <c r="F1066" s="686"/>
      <c r="G1066" s="686"/>
      <c r="H1066" s="686"/>
      <c r="I1066" s="686"/>
      <c r="J1066" s="686"/>
      <c r="K1066" s="686"/>
      <c r="L1066" s="686"/>
      <c r="M1066" s="608" t="s">
        <v>1142</v>
      </c>
      <c r="N1066" s="608"/>
      <c r="O1066" s="608"/>
      <c r="P1066" s="953" t="s">
        <v>1141</v>
      </c>
      <c r="Q1066" s="954"/>
      <c r="R1066" s="954"/>
      <c r="S1066" s="954"/>
      <c r="T1066" s="954"/>
      <c r="U1066" s="954"/>
      <c r="V1066" s="954"/>
      <c r="W1066" s="954"/>
      <c r="X1066" s="954"/>
      <c r="Y1066" s="954"/>
      <c r="Z1066" s="954"/>
      <c r="AA1066" s="954"/>
      <c r="AB1066" s="954"/>
      <c r="AC1066" s="954"/>
      <c r="AD1066" s="955"/>
      <c r="AF1066" s="70"/>
      <c r="CN1066" s="70"/>
      <c r="DS1066" s="70"/>
    </row>
    <row r="1067" spans="1:123" s="74" customFormat="1" ht="15" customHeight="1" x14ac:dyDescent="0.2">
      <c r="A1067" s="76"/>
      <c r="C1067" s="718"/>
      <c r="D1067" s="719"/>
      <c r="E1067" s="719"/>
      <c r="F1067" s="719"/>
      <c r="G1067" s="719"/>
      <c r="H1067" s="719"/>
      <c r="I1067" s="719"/>
      <c r="J1067" s="719"/>
      <c r="K1067" s="719"/>
      <c r="L1067" s="719"/>
      <c r="M1067" s="608"/>
      <c r="N1067" s="608"/>
      <c r="O1067" s="608"/>
      <c r="P1067" s="609" t="s">
        <v>80</v>
      </c>
      <c r="Q1067" s="609"/>
      <c r="R1067" s="537" t="s">
        <v>1476</v>
      </c>
      <c r="S1067" s="538"/>
      <c r="T1067" s="538"/>
      <c r="U1067" s="538"/>
      <c r="V1067" s="538"/>
      <c r="W1067" s="538"/>
      <c r="X1067" s="538"/>
      <c r="Y1067" s="538"/>
      <c r="Z1067" s="538"/>
      <c r="AA1067" s="538"/>
      <c r="AB1067" s="538"/>
      <c r="AC1067" s="538"/>
      <c r="AD1067" s="539"/>
      <c r="AF1067" s="70"/>
      <c r="AJ1067" s="598" t="s">
        <v>1426</v>
      </c>
      <c r="AK1067" s="598"/>
      <c r="AL1067" s="598"/>
      <c r="AM1067" s="598"/>
      <c r="AN1067" s="598"/>
      <c r="AO1067" s="598"/>
      <c r="AP1067" s="598"/>
      <c r="AQ1067" s="598"/>
      <c r="AR1067" s="598"/>
      <c r="CN1067" s="70"/>
      <c r="DS1067" s="70"/>
    </row>
    <row r="1068" spans="1:123" s="74" customFormat="1" ht="147.75" customHeight="1" x14ac:dyDescent="0.2">
      <c r="A1068" s="76"/>
      <c r="C1068" s="688"/>
      <c r="D1068" s="689"/>
      <c r="E1068" s="689"/>
      <c r="F1068" s="689"/>
      <c r="G1068" s="689"/>
      <c r="H1068" s="689"/>
      <c r="I1068" s="689"/>
      <c r="J1068" s="689"/>
      <c r="K1068" s="689"/>
      <c r="L1068" s="689"/>
      <c r="M1068" s="608"/>
      <c r="N1068" s="608"/>
      <c r="O1068" s="608"/>
      <c r="P1068" s="609"/>
      <c r="Q1068" s="609"/>
      <c r="R1068" s="39" t="s">
        <v>301</v>
      </c>
      <c r="S1068" s="14" t="s">
        <v>302</v>
      </c>
      <c r="T1068" s="895" t="s">
        <v>303</v>
      </c>
      <c r="U1068" s="952"/>
      <c r="V1068" s="895" t="s">
        <v>304</v>
      </c>
      <c r="W1068" s="952"/>
      <c r="X1068" s="895" t="s">
        <v>305</v>
      </c>
      <c r="Y1068" s="896"/>
      <c r="Z1068" s="13" t="s">
        <v>306</v>
      </c>
      <c r="AA1068" s="13" t="s">
        <v>307</v>
      </c>
      <c r="AB1068" s="65" t="s">
        <v>308</v>
      </c>
      <c r="AC1068" s="13" t="s">
        <v>309</v>
      </c>
      <c r="AD1068" s="14" t="s">
        <v>72</v>
      </c>
      <c r="AF1068" s="70"/>
      <c r="AG1068" s="90" t="s">
        <v>2032</v>
      </c>
      <c r="AH1068" s="90" t="s">
        <v>2255</v>
      </c>
      <c r="AI1068" s="267" t="s">
        <v>2095</v>
      </c>
      <c r="AJ1068" s="267" t="s">
        <v>80</v>
      </c>
      <c r="AK1068" s="267" t="s">
        <v>2029</v>
      </c>
      <c r="AL1068" s="267" t="s">
        <v>2061</v>
      </c>
      <c r="AM1068" s="267" t="s">
        <v>301</v>
      </c>
      <c r="AN1068" s="267" t="s">
        <v>302</v>
      </c>
      <c r="AO1068" s="267" t="s">
        <v>303</v>
      </c>
      <c r="AP1068" s="267" t="s">
        <v>304</v>
      </c>
      <c r="AQ1068" s="267" t="s">
        <v>305</v>
      </c>
      <c r="AR1068" s="267" t="s">
        <v>306</v>
      </c>
      <c r="AS1068" s="267" t="s">
        <v>307</v>
      </c>
      <c r="AT1068" s="267" t="s">
        <v>308</v>
      </c>
      <c r="AU1068" s="267" t="s">
        <v>309</v>
      </c>
      <c r="AV1068" s="267" t="s">
        <v>72</v>
      </c>
      <c r="AW1068" s="334" t="s">
        <v>2077</v>
      </c>
      <c r="AY1068" s="304" t="s">
        <v>80</v>
      </c>
      <c r="AZ1068" s="304" t="s">
        <v>2078</v>
      </c>
      <c r="BA1068" s="305" t="s">
        <v>2077</v>
      </c>
      <c r="CN1068" s="70"/>
      <c r="DS1068" s="70"/>
    </row>
    <row r="1069" spans="1:123" s="74" customFormat="1" ht="15" customHeight="1" x14ac:dyDescent="0.2">
      <c r="A1069" s="76"/>
      <c r="C1069" s="87" t="s">
        <v>28</v>
      </c>
      <c r="D1069" s="553" t="str">
        <f>IF(D40="","",D40)</f>
        <v/>
      </c>
      <c r="E1069" s="553"/>
      <c r="F1069" s="553"/>
      <c r="G1069" s="553"/>
      <c r="H1069" s="553"/>
      <c r="I1069" s="553"/>
      <c r="J1069" s="553"/>
      <c r="K1069" s="553"/>
      <c r="L1069" s="553"/>
      <c r="M1069" s="763"/>
      <c r="N1069" s="877"/>
      <c r="O1069" s="764"/>
      <c r="P1069" s="763"/>
      <c r="Q1069" s="764"/>
      <c r="R1069" s="196"/>
      <c r="S1069" s="196"/>
      <c r="T1069" s="506"/>
      <c r="U1069" s="507"/>
      <c r="V1069" s="506"/>
      <c r="W1069" s="507"/>
      <c r="X1069" s="506"/>
      <c r="Y1069" s="507"/>
      <c r="Z1069" s="196"/>
      <c r="AA1069" s="196"/>
      <c r="AB1069" s="196"/>
      <c r="AC1069" s="196"/>
      <c r="AD1069" s="196"/>
      <c r="AF1069" s="70"/>
      <c r="AG1069" s="90">
        <f>COUNTBLANK(D1069:AD1069)</f>
        <v>27</v>
      </c>
      <c r="AH1069" s="90">
        <f>IF(OR($AG$1061=$AH$1061,AG1069=$AK$1061),0,IF(AND(M1069=1,AG1069=$AL$1061),0,IF(AND(OR(M1069=2,M1069=9),AG1069=$AM$4265),0,1)))</f>
        <v>0</v>
      </c>
      <c r="AI1069" s="74">
        <f>IF(OR($AG$1061=$AH$1061,M1069=1,M1069=""),0,
IF(AND(OR(M1069=2,M1069=9),AG1069=$AM$1061),0,1))</f>
        <v>0</v>
      </c>
      <c r="AJ1069" s="74">
        <f>P1069</f>
        <v>0</v>
      </c>
      <c r="AK1069" s="74">
        <f>COUNTIF(R1069:AD1069,"NS")</f>
        <v>0</v>
      </c>
      <c r="AL1069" s="74">
        <f>SUM(R1069:AD1069)</f>
        <v>0</v>
      </c>
      <c r="AM1069" s="74">
        <f>IF($AG$1061=$AH$1061,0,
IF(OR(
AND(OR(AK1069&gt;0,AL1069&gt;0),AJ1069&lt;&gt;0,R1069="NS"),
AND(OR(AK1069&gt;0,AL1069&gt;0),AJ1069&lt;&gt;0,R1069=0),
AND(OR(AK1069&gt;0,AL1069&gt;0),AJ1069&lt;&gt;0,R1069&lt;=AJ1069),
AND(AJ1069=0,R1069=0)),0,1))</f>
        <v>0</v>
      </c>
      <c r="AN1069" s="74">
        <f>IF($AG$1061=$AH$1061,0,
IF(OR(
AND(OR(AK1069&gt;0,AL1069&gt;0),AJ1069&lt;&gt;0,S1069="NS"),
AND(OR(AK1069&gt;0,AL1069&gt;0),AJ1069&lt;&gt;0,S1069=0),
AND(OR(AK1069&gt;0,AL1069&gt;0),AJ1069&lt;&gt;0,S1069&lt;=AJ1069),
AND(AJ1069=0,S1069=0)),0,1))</f>
        <v>0</v>
      </c>
      <c r="AO1069" s="74">
        <f>IF($AG$1061=$AH$1061,0,
IF(OR(
AND(OR(AK1069&gt;0,AL1069&gt;0),AJ1069&lt;&gt;0,T1069="NS"),
AND(OR(AK1069&gt;0,AL1069&gt;0),AJ1069&lt;&gt;0,T1069=0),
AND(OR(AK1069&gt;0,AL1069&gt;0),AJ1069&lt;&gt;0,T1069&lt;=AJ1069),
AND(AJ1069=0,T1069=0)),0,1))</f>
        <v>0</v>
      </c>
      <c r="AP1069" s="74">
        <f>IF($AG$1061=$AH$1061,0,
IF(OR(
AND(OR(AK1069&gt;0,AL1069&gt;0),AJ1069&lt;&gt;0,V1069="NS"),
AND(OR(AK1069&gt;0,AL1069&gt;0),AJ1069&lt;&gt;0,V1069=0),
AND(OR(AK1069&gt;0,AL1069&gt;0),AJ1069&lt;&gt;0,V1069&lt;=AJ1069),
AND(AJ1069=0,V1069=0)),0,1))</f>
        <v>0</v>
      </c>
      <c r="AQ1069" s="74">
        <f>IF($AG$1061=$AH$1061,0,
IF(OR(
AND(OR(AK1069&gt;0,AL1069&gt;0),AJ1069&lt;&gt;0,X1069="NS"),
AND(OR(AK1069&gt;0,AL1069&gt;0),AJ1069&lt;&gt;0,X1069=0),
AND(OR(AK1069&gt;0,AL1069&gt;0),AJ1069&lt;&gt;0,X1069&lt;=AJ1069),
AND(AJ1069=0,X1069=0)),0,1))</f>
        <v>0</v>
      </c>
      <c r="AR1069" s="74">
        <f>IF($AG$1061=$AH$1061,0,
IF(OR(
AND(OR(AK1069&gt;0,AL1069&gt;0),AJ1069&lt;&gt;0,Z1069="NS"),
AND(OR(AK1069&gt;0,AL1069&gt;0),AJ1069&lt;&gt;0,Z1069=0),
AND(OR(AK1069&gt;0,AL1069&gt;0),AJ1069&lt;&gt;0,Z1069&lt;=AJ1069),
AND(AJ1069=0,Z1069=0)),0,1))</f>
        <v>0</v>
      </c>
      <c r="AS1069" s="74">
        <f>IF($AG$1061=$AH$1061,0,
IF(OR(
AND(OR(AK1069&gt;0,AL1069&gt;0),AJ1069&lt;&gt;0,AA1069="NS"),
AND(OR(AK1069&gt;0,AL1069&gt;0),AJ1069&lt;&gt;0,AA1069=0),
AND(OR(AK1069&gt;0,AL1069&gt;0),AJ1069&lt;&gt;0,AA1069&lt;=AJ1069),
AND(AJ1069=0,AA1069=0)),0,1))</f>
        <v>0</v>
      </c>
      <c r="AT1069" s="74">
        <f>IF($AG$1061=$AH$1061,0,
IF(OR(
AND(OR(AK1069&gt;0,AL1069&gt;0),AJ1069&lt;&gt;0,AB1069="NS"),
AND(OR(AK1069&gt;0,AL1069&gt;0),AJ1069&lt;&gt;0,AB1069=0),
AND(OR(AK1069&gt;0,AL1069&gt;0),AJ1069&lt;&gt;0,AB1069&lt;=AJ1069),
AND(AJ1069=0,AB1069=0)),0,1))</f>
        <v>0</v>
      </c>
      <c r="AU1069" s="74">
        <f>IF($AG$1061=$AH$1061,0,
IF(OR(
AND(OR(AK1069&gt;0,AL1069&gt;0),AJ1069&lt;&gt;0,AC1069="NS"),
AND(OR(AK1069&gt;0,AL1069&gt;0),AJ1069&lt;&gt;0,AC1069=0),
AND(OR(AK1069&gt;0,AL1069&gt;0),AJ1069&lt;&gt;0,AC1069&lt;=AJ1069),
AND(AJ1069=0,AC1069=0)),0,1))</f>
        <v>0</v>
      </c>
      <c r="AV1069" s="74">
        <f>IF($AG$1061=$AH$1061,0,
IF(OR(
AND(OR(AK1069&gt;0,AL1069&gt;0),AJ1069&lt;&gt;0,AD1069="NS"),
AND(OR(AK1069&gt;0,AL1069&gt;0),AJ1069&lt;&gt;0,AD1069=0),
AND(OR(AK1069&gt;0,AL1069&gt;0),AJ1069&lt;&gt;0,AD1069&lt;=AJ1069),
AND(AJ1069=0,AD1069=0)),0,1))</f>
        <v>0</v>
      </c>
      <c r="AW1069" s="74">
        <f>SUM(AM1069:AV1069)</f>
        <v>0</v>
      </c>
      <c r="AY1069" s="305">
        <f>AJ1069</f>
        <v>0</v>
      </c>
      <c r="AZ1069" s="305">
        <f>IF(AND(SUM(R1069:AD1069)=0,COUNTIF(R1069:AD1069,"NS")&gt;0),"NS",SUM(R1069:AD1069))</f>
        <v>0</v>
      </c>
      <c r="BA1069" s="305">
        <f>IF(AND(AZ1069=0,AY1069&lt;&gt;0),1,IF(AY1069&lt;=AZ1069,0,IF(AND(AZ1069="NS",AY1069&gt;0),0,1)))</f>
        <v>0</v>
      </c>
      <c r="CN1069" s="70"/>
      <c r="DS1069" s="70"/>
    </row>
    <row r="1070" spans="1:123" s="74" customFormat="1" ht="15" customHeight="1" x14ac:dyDescent="0.2">
      <c r="A1070" s="76"/>
      <c r="C1070" s="98" t="s">
        <v>29</v>
      </c>
      <c r="D1070" s="553" t="str">
        <f t="shared" ref="D1070:D1093" si="277">IF(D41="","",D41)</f>
        <v/>
      </c>
      <c r="E1070" s="553"/>
      <c r="F1070" s="553"/>
      <c r="G1070" s="553"/>
      <c r="H1070" s="553"/>
      <c r="I1070" s="553"/>
      <c r="J1070" s="553"/>
      <c r="K1070" s="553"/>
      <c r="L1070" s="553"/>
      <c r="M1070" s="763"/>
      <c r="N1070" s="877"/>
      <c r="O1070" s="764"/>
      <c r="P1070" s="763"/>
      <c r="Q1070" s="764"/>
      <c r="R1070" s="196"/>
      <c r="S1070" s="196"/>
      <c r="T1070" s="506"/>
      <c r="U1070" s="507"/>
      <c r="V1070" s="506"/>
      <c r="W1070" s="507"/>
      <c r="X1070" s="506"/>
      <c r="Y1070" s="507"/>
      <c r="Z1070" s="196"/>
      <c r="AA1070" s="196"/>
      <c r="AB1070" s="196"/>
      <c r="AC1070" s="196"/>
      <c r="AD1070" s="196"/>
      <c r="AF1070" s="70"/>
      <c r="AG1070" s="90">
        <f t="shared" ref="AG1070:AG1093" si="278">COUNTBLANK(D1070:AD1070)</f>
        <v>27</v>
      </c>
      <c r="AH1070" s="90">
        <f t="shared" ref="AH1070:AH1093" si="279">IF(OR($AG$1061=$AH$1061,AG1070=$AK$1061),0,IF(AND(M1070=1,AG1070=$AL$1061),0,IF(AND(OR(M1070=2,M1070=9),AG1070=$AM$4265),0,1)))</f>
        <v>0</v>
      </c>
      <c r="AI1070" s="74">
        <f t="shared" ref="AI1070:AI1093" si="280">IF(OR($AG$1061=$AH$1061,M1070=1,M1070=""),0,
IF(AND(OR(M1070=2,M1070=9),AG1070=$AM$1061),0,1))</f>
        <v>0</v>
      </c>
      <c r="AJ1070" s="74">
        <f t="shared" ref="AJ1070:AJ1093" si="281">P1070</f>
        <v>0</v>
      </c>
      <c r="AK1070" s="74">
        <f t="shared" ref="AK1070:AK1093" si="282">COUNTIF(R1070:AD1070,"NS")</f>
        <v>0</v>
      </c>
      <c r="AL1070" s="74">
        <f t="shared" ref="AL1070:AL1093" si="283">SUM(R1070:AD1070)</f>
        <v>0</v>
      </c>
      <c r="AM1070" s="74">
        <f t="shared" ref="AM1070:AM1093" si="284">IF($AG$1061=$AH$1061,0,
IF(OR(
AND(OR(AK1070&gt;0,AL1070&gt;0),AJ1070&lt;&gt;0,R1070="NS"),
AND(OR(AK1070&gt;0,AL1070&gt;0),AJ1070&lt;&gt;0,R1070=0),
AND(OR(AK1070&gt;0,AL1070&gt;0),AJ1070&lt;&gt;0,R1070&lt;=AJ1070),
AND(AJ1070=0,R1070=0)),0,1))</f>
        <v>0</v>
      </c>
      <c r="AN1070" s="74">
        <f t="shared" ref="AN1070:AN1093" si="285">IF($AG$1061=$AH$1061,0,
IF(OR(
AND(OR(AK1070&gt;0,AL1070&gt;0),AJ1070&lt;&gt;0,S1070="NS"),
AND(OR(AK1070&gt;0,AL1070&gt;0),AJ1070&lt;&gt;0,S1070=0),
AND(OR(AK1070&gt;0,AL1070&gt;0),AJ1070&lt;&gt;0,S1070&lt;=AJ1070),
AND(AJ1070=0,S1070=0)),0,1))</f>
        <v>0</v>
      </c>
      <c r="AO1070" s="74">
        <f t="shared" ref="AO1070:AO1093" si="286">IF($AG$1061=$AH$1061,0,
IF(OR(
AND(OR(AK1070&gt;0,AL1070&gt;0),AJ1070&lt;&gt;0,T1070="NS"),
AND(OR(AK1070&gt;0,AL1070&gt;0),AJ1070&lt;&gt;0,T1070=0),
AND(OR(AK1070&gt;0,AL1070&gt;0),AJ1070&lt;&gt;0,T1070&lt;=AJ1070),
AND(AJ1070=0,T1070=0)),0,1))</f>
        <v>0</v>
      </c>
      <c r="AP1070" s="74">
        <f t="shared" ref="AP1070:AP1093" si="287">IF($AG$1061=$AH$1061,0,
IF(OR(
AND(OR(AK1070&gt;0,AL1070&gt;0),AJ1070&lt;&gt;0,V1070="NS"),
AND(OR(AK1070&gt;0,AL1070&gt;0),AJ1070&lt;&gt;0,V1070=0),
AND(OR(AK1070&gt;0,AL1070&gt;0),AJ1070&lt;&gt;0,V1070&lt;=AJ1070),
AND(AJ1070=0,V1070=0)),0,1))</f>
        <v>0</v>
      </c>
      <c r="AQ1070" s="74">
        <f t="shared" ref="AQ1070:AQ1093" si="288">IF($AG$1061=$AH$1061,0,
IF(OR(
AND(OR(AK1070&gt;0,AL1070&gt;0),AJ1070&lt;&gt;0,X1070="NS"),
AND(OR(AK1070&gt;0,AL1070&gt;0),AJ1070&lt;&gt;0,X1070=0),
AND(OR(AK1070&gt;0,AL1070&gt;0),AJ1070&lt;&gt;0,X1070&lt;=AJ1070),
AND(AJ1070=0,X1070=0)),0,1))</f>
        <v>0</v>
      </c>
      <c r="AR1070" s="74">
        <f t="shared" ref="AR1070:AR1093" si="289">IF($AG$1061=$AH$1061,0,
IF(OR(
AND(OR(AK1070&gt;0,AL1070&gt;0),AJ1070&lt;&gt;0,Z1070="NS"),
AND(OR(AK1070&gt;0,AL1070&gt;0),AJ1070&lt;&gt;0,Z1070=0),
AND(OR(AK1070&gt;0,AL1070&gt;0),AJ1070&lt;&gt;0,Z1070&lt;=AJ1070),
AND(AJ1070=0,Z1070=0)),0,1))</f>
        <v>0</v>
      </c>
      <c r="AS1070" s="74">
        <f t="shared" ref="AS1070:AS1093" si="290">IF($AG$1061=$AH$1061,0,
IF(OR(
AND(OR(AK1070&gt;0,AL1070&gt;0),AJ1070&lt;&gt;0,AA1070="NS"),
AND(OR(AK1070&gt;0,AL1070&gt;0),AJ1070&lt;&gt;0,AA1070=0),
AND(OR(AK1070&gt;0,AL1070&gt;0),AJ1070&lt;&gt;0,AA1070&lt;=AJ1070),
AND(AJ1070=0,AA1070=0)),0,1))</f>
        <v>0</v>
      </c>
      <c r="AT1070" s="74">
        <f t="shared" ref="AT1070:AT1093" si="291">IF($AG$1061=$AH$1061,0,
IF(OR(
AND(OR(AK1070&gt;0,AL1070&gt;0),AJ1070&lt;&gt;0,AB1070="NS"),
AND(OR(AK1070&gt;0,AL1070&gt;0),AJ1070&lt;&gt;0,AB1070=0),
AND(OR(AK1070&gt;0,AL1070&gt;0),AJ1070&lt;&gt;0,AB1070&lt;=AJ1070),
AND(AJ1070=0,AB1070=0)),0,1))</f>
        <v>0</v>
      </c>
      <c r="AU1070" s="74">
        <f t="shared" ref="AU1070:AU1093" si="292">IF($AG$1061=$AH$1061,0,
IF(OR(
AND(OR(AK1070&gt;0,AL1070&gt;0),AJ1070&lt;&gt;0,AC1070="NS"),
AND(OR(AK1070&gt;0,AL1070&gt;0),AJ1070&lt;&gt;0,AC1070=0),
AND(OR(AK1070&gt;0,AL1070&gt;0),AJ1070&lt;&gt;0,AC1070&lt;=AJ1070),
AND(AJ1070=0,AC1070=0)),0,1))</f>
        <v>0</v>
      </c>
      <c r="AV1070" s="74">
        <f t="shared" ref="AV1070:AV1093" si="293">IF($AG$1061=$AH$1061,0,
IF(OR(
AND(OR(AK1070&gt;0,AL1070&gt;0),AJ1070&lt;&gt;0,AD1070="NS"),
AND(OR(AK1070&gt;0,AL1070&gt;0),AJ1070&lt;&gt;0,AD1070=0),
AND(OR(AK1070&gt;0,AL1070&gt;0),AJ1070&lt;&gt;0,AD1070&lt;=AJ1070),
AND(AJ1070=0,AD1070=0)),0,1))</f>
        <v>0</v>
      </c>
      <c r="AW1070" s="74">
        <f t="shared" ref="AW1070:AW1093" si="294">SUM(AM1070:AV1070)</f>
        <v>0</v>
      </c>
      <c r="AY1070" s="305">
        <f t="shared" ref="AY1070:AY1093" si="295">AJ1070</f>
        <v>0</v>
      </c>
      <c r="AZ1070" s="305">
        <f t="shared" ref="AZ1070:AZ1093" si="296">IF(AND(SUM(R1070:AD1070)=0,COUNTIF(R1070:AD1070,"NS")&gt;0),"NS",SUM(R1070:AD1070))</f>
        <v>0</v>
      </c>
      <c r="BA1070" s="305">
        <f t="shared" ref="BA1070:BA1093" si="297">IF(AND(AZ1070=0,AY1070&lt;&gt;0),1,IF(AY1070&lt;=AZ1070,0,IF(AND(AZ1070="NS",AY1070&gt;0),0,1)))</f>
        <v>0</v>
      </c>
      <c r="CN1070" s="70"/>
      <c r="DS1070" s="70"/>
    </row>
    <row r="1071" spans="1:123" s="74" customFormat="1" ht="15" customHeight="1" x14ac:dyDescent="0.2">
      <c r="A1071" s="76"/>
      <c r="C1071" s="98" t="s">
        <v>30</v>
      </c>
      <c r="D1071" s="553" t="str">
        <f t="shared" si="277"/>
        <v/>
      </c>
      <c r="E1071" s="553"/>
      <c r="F1071" s="553"/>
      <c r="G1071" s="553"/>
      <c r="H1071" s="553"/>
      <c r="I1071" s="553"/>
      <c r="J1071" s="553"/>
      <c r="K1071" s="553"/>
      <c r="L1071" s="553"/>
      <c r="M1071" s="763"/>
      <c r="N1071" s="877"/>
      <c r="O1071" s="764"/>
      <c r="P1071" s="763"/>
      <c r="Q1071" s="764"/>
      <c r="R1071" s="196"/>
      <c r="S1071" s="196"/>
      <c r="T1071" s="506"/>
      <c r="U1071" s="507"/>
      <c r="V1071" s="506"/>
      <c r="W1071" s="507"/>
      <c r="X1071" s="506"/>
      <c r="Y1071" s="507"/>
      <c r="Z1071" s="196"/>
      <c r="AA1071" s="196"/>
      <c r="AB1071" s="196"/>
      <c r="AC1071" s="196"/>
      <c r="AD1071" s="196"/>
      <c r="AF1071" s="70"/>
      <c r="AG1071" s="90">
        <f t="shared" si="278"/>
        <v>27</v>
      </c>
      <c r="AH1071" s="90">
        <f t="shared" si="279"/>
        <v>0</v>
      </c>
      <c r="AI1071" s="74">
        <f t="shared" si="280"/>
        <v>0</v>
      </c>
      <c r="AJ1071" s="74">
        <f t="shared" si="281"/>
        <v>0</v>
      </c>
      <c r="AK1071" s="74">
        <f t="shared" si="282"/>
        <v>0</v>
      </c>
      <c r="AL1071" s="74">
        <f t="shared" si="283"/>
        <v>0</v>
      </c>
      <c r="AM1071" s="74">
        <f t="shared" si="284"/>
        <v>0</v>
      </c>
      <c r="AN1071" s="74">
        <f t="shared" si="285"/>
        <v>0</v>
      </c>
      <c r="AO1071" s="74">
        <f t="shared" si="286"/>
        <v>0</v>
      </c>
      <c r="AP1071" s="74">
        <f t="shared" si="287"/>
        <v>0</v>
      </c>
      <c r="AQ1071" s="74">
        <f t="shared" si="288"/>
        <v>0</v>
      </c>
      <c r="AR1071" s="74">
        <f t="shared" si="289"/>
        <v>0</v>
      </c>
      <c r="AS1071" s="74">
        <f t="shared" si="290"/>
        <v>0</v>
      </c>
      <c r="AT1071" s="74">
        <f t="shared" si="291"/>
        <v>0</v>
      </c>
      <c r="AU1071" s="74">
        <f t="shared" si="292"/>
        <v>0</v>
      </c>
      <c r="AV1071" s="74">
        <f t="shared" si="293"/>
        <v>0</v>
      </c>
      <c r="AW1071" s="74">
        <f t="shared" si="294"/>
        <v>0</v>
      </c>
      <c r="AY1071" s="305">
        <f t="shared" si="295"/>
        <v>0</v>
      </c>
      <c r="AZ1071" s="305">
        <f t="shared" si="296"/>
        <v>0</v>
      </c>
      <c r="BA1071" s="305">
        <f t="shared" si="297"/>
        <v>0</v>
      </c>
      <c r="CN1071" s="70"/>
      <c r="DS1071" s="70"/>
    </row>
    <row r="1072" spans="1:123" s="74" customFormat="1" ht="15" customHeight="1" x14ac:dyDescent="0.2">
      <c r="A1072" s="76"/>
      <c r="C1072" s="98" t="s">
        <v>31</v>
      </c>
      <c r="D1072" s="553" t="str">
        <f t="shared" si="277"/>
        <v/>
      </c>
      <c r="E1072" s="553"/>
      <c r="F1072" s="553"/>
      <c r="G1072" s="553"/>
      <c r="H1072" s="553"/>
      <c r="I1072" s="553"/>
      <c r="J1072" s="553"/>
      <c r="K1072" s="553"/>
      <c r="L1072" s="553"/>
      <c r="M1072" s="763"/>
      <c r="N1072" s="877"/>
      <c r="O1072" s="764"/>
      <c r="P1072" s="763"/>
      <c r="Q1072" s="764"/>
      <c r="R1072" s="196"/>
      <c r="S1072" s="196"/>
      <c r="T1072" s="506"/>
      <c r="U1072" s="507"/>
      <c r="V1072" s="506"/>
      <c r="W1072" s="507"/>
      <c r="X1072" s="506"/>
      <c r="Y1072" s="507"/>
      <c r="Z1072" s="196"/>
      <c r="AA1072" s="196"/>
      <c r="AB1072" s="196"/>
      <c r="AC1072" s="196"/>
      <c r="AD1072" s="196"/>
      <c r="AF1072" s="70"/>
      <c r="AG1072" s="90">
        <f t="shared" si="278"/>
        <v>27</v>
      </c>
      <c r="AH1072" s="90">
        <f t="shared" si="279"/>
        <v>0</v>
      </c>
      <c r="AI1072" s="74">
        <f t="shared" si="280"/>
        <v>0</v>
      </c>
      <c r="AJ1072" s="74">
        <f t="shared" si="281"/>
        <v>0</v>
      </c>
      <c r="AK1072" s="74">
        <f t="shared" si="282"/>
        <v>0</v>
      </c>
      <c r="AL1072" s="74">
        <f t="shared" si="283"/>
        <v>0</v>
      </c>
      <c r="AM1072" s="74">
        <f t="shared" si="284"/>
        <v>0</v>
      </c>
      <c r="AN1072" s="74">
        <f t="shared" si="285"/>
        <v>0</v>
      </c>
      <c r="AO1072" s="74">
        <f t="shared" si="286"/>
        <v>0</v>
      </c>
      <c r="AP1072" s="74">
        <f t="shared" si="287"/>
        <v>0</v>
      </c>
      <c r="AQ1072" s="74">
        <f t="shared" si="288"/>
        <v>0</v>
      </c>
      <c r="AR1072" s="74">
        <f t="shared" si="289"/>
        <v>0</v>
      </c>
      <c r="AS1072" s="74">
        <f t="shared" si="290"/>
        <v>0</v>
      </c>
      <c r="AT1072" s="74">
        <f t="shared" si="291"/>
        <v>0</v>
      </c>
      <c r="AU1072" s="74">
        <f t="shared" si="292"/>
        <v>0</v>
      </c>
      <c r="AV1072" s="74">
        <f t="shared" si="293"/>
        <v>0</v>
      </c>
      <c r="AW1072" s="74">
        <f t="shared" si="294"/>
        <v>0</v>
      </c>
      <c r="AY1072" s="305">
        <f t="shared" si="295"/>
        <v>0</v>
      </c>
      <c r="AZ1072" s="305">
        <f t="shared" si="296"/>
        <v>0</v>
      </c>
      <c r="BA1072" s="305">
        <f t="shared" si="297"/>
        <v>0</v>
      </c>
      <c r="CN1072" s="70"/>
      <c r="DS1072" s="70"/>
    </row>
    <row r="1073" spans="1:123" s="74" customFormat="1" ht="15" customHeight="1" x14ac:dyDescent="0.2">
      <c r="A1073" s="76"/>
      <c r="C1073" s="98" t="s">
        <v>32</v>
      </c>
      <c r="D1073" s="553" t="str">
        <f t="shared" si="277"/>
        <v/>
      </c>
      <c r="E1073" s="553"/>
      <c r="F1073" s="553"/>
      <c r="G1073" s="553"/>
      <c r="H1073" s="553"/>
      <c r="I1073" s="553"/>
      <c r="J1073" s="553"/>
      <c r="K1073" s="553"/>
      <c r="L1073" s="553"/>
      <c r="M1073" s="763"/>
      <c r="N1073" s="877"/>
      <c r="O1073" s="764"/>
      <c r="P1073" s="763"/>
      <c r="Q1073" s="764"/>
      <c r="R1073" s="196"/>
      <c r="S1073" s="196"/>
      <c r="T1073" s="506"/>
      <c r="U1073" s="507"/>
      <c r="V1073" s="506"/>
      <c r="W1073" s="507"/>
      <c r="X1073" s="506"/>
      <c r="Y1073" s="507"/>
      <c r="Z1073" s="196"/>
      <c r="AA1073" s="196"/>
      <c r="AB1073" s="196"/>
      <c r="AC1073" s="196"/>
      <c r="AD1073" s="196"/>
      <c r="AF1073" s="70"/>
      <c r="AG1073" s="90">
        <f t="shared" si="278"/>
        <v>27</v>
      </c>
      <c r="AH1073" s="90">
        <f t="shared" si="279"/>
        <v>0</v>
      </c>
      <c r="AI1073" s="74">
        <f t="shared" si="280"/>
        <v>0</v>
      </c>
      <c r="AJ1073" s="74">
        <f t="shared" si="281"/>
        <v>0</v>
      </c>
      <c r="AK1073" s="74">
        <f t="shared" si="282"/>
        <v>0</v>
      </c>
      <c r="AL1073" s="74">
        <f t="shared" si="283"/>
        <v>0</v>
      </c>
      <c r="AM1073" s="74">
        <f t="shared" si="284"/>
        <v>0</v>
      </c>
      <c r="AN1073" s="74">
        <f t="shared" si="285"/>
        <v>0</v>
      </c>
      <c r="AO1073" s="74">
        <f t="shared" si="286"/>
        <v>0</v>
      </c>
      <c r="AP1073" s="74">
        <f t="shared" si="287"/>
        <v>0</v>
      </c>
      <c r="AQ1073" s="74">
        <f t="shared" si="288"/>
        <v>0</v>
      </c>
      <c r="AR1073" s="74">
        <f t="shared" si="289"/>
        <v>0</v>
      </c>
      <c r="AS1073" s="74">
        <f t="shared" si="290"/>
        <v>0</v>
      </c>
      <c r="AT1073" s="74">
        <f t="shared" si="291"/>
        <v>0</v>
      </c>
      <c r="AU1073" s="74">
        <f t="shared" si="292"/>
        <v>0</v>
      </c>
      <c r="AV1073" s="74">
        <f t="shared" si="293"/>
        <v>0</v>
      </c>
      <c r="AW1073" s="74">
        <f t="shared" si="294"/>
        <v>0</v>
      </c>
      <c r="AY1073" s="305">
        <f t="shared" si="295"/>
        <v>0</v>
      </c>
      <c r="AZ1073" s="305">
        <f t="shared" si="296"/>
        <v>0</v>
      </c>
      <c r="BA1073" s="305">
        <f t="shared" si="297"/>
        <v>0</v>
      </c>
      <c r="CN1073" s="70"/>
      <c r="DS1073" s="70"/>
    </row>
    <row r="1074" spans="1:123" s="74" customFormat="1" ht="15" customHeight="1" x14ac:dyDescent="0.2">
      <c r="A1074" s="76"/>
      <c r="C1074" s="98" t="s">
        <v>33</v>
      </c>
      <c r="D1074" s="553" t="str">
        <f t="shared" si="277"/>
        <v/>
      </c>
      <c r="E1074" s="553"/>
      <c r="F1074" s="553"/>
      <c r="G1074" s="553"/>
      <c r="H1074" s="553"/>
      <c r="I1074" s="553"/>
      <c r="J1074" s="553"/>
      <c r="K1074" s="553"/>
      <c r="L1074" s="553"/>
      <c r="M1074" s="763"/>
      <c r="N1074" s="877"/>
      <c r="O1074" s="764"/>
      <c r="P1074" s="763"/>
      <c r="Q1074" s="764"/>
      <c r="R1074" s="196"/>
      <c r="S1074" s="196"/>
      <c r="T1074" s="506"/>
      <c r="U1074" s="507"/>
      <c r="V1074" s="506"/>
      <c r="W1074" s="507"/>
      <c r="X1074" s="506"/>
      <c r="Y1074" s="507"/>
      <c r="Z1074" s="196"/>
      <c r="AA1074" s="196"/>
      <c r="AB1074" s="196"/>
      <c r="AC1074" s="196"/>
      <c r="AD1074" s="196"/>
      <c r="AF1074" s="70"/>
      <c r="AG1074" s="90">
        <f t="shared" si="278"/>
        <v>27</v>
      </c>
      <c r="AH1074" s="90">
        <f t="shared" si="279"/>
        <v>0</v>
      </c>
      <c r="AI1074" s="74">
        <f t="shared" si="280"/>
        <v>0</v>
      </c>
      <c r="AJ1074" s="74">
        <f t="shared" si="281"/>
        <v>0</v>
      </c>
      <c r="AK1074" s="74">
        <f t="shared" si="282"/>
        <v>0</v>
      </c>
      <c r="AL1074" s="74">
        <f t="shared" si="283"/>
        <v>0</v>
      </c>
      <c r="AM1074" s="74">
        <f t="shared" si="284"/>
        <v>0</v>
      </c>
      <c r="AN1074" s="74">
        <f t="shared" si="285"/>
        <v>0</v>
      </c>
      <c r="AO1074" s="74">
        <f t="shared" si="286"/>
        <v>0</v>
      </c>
      <c r="AP1074" s="74">
        <f t="shared" si="287"/>
        <v>0</v>
      </c>
      <c r="AQ1074" s="74">
        <f t="shared" si="288"/>
        <v>0</v>
      </c>
      <c r="AR1074" s="74">
        <f t="shared" si="289"/>
        <v>0</v>
      </c>
      <c r="AS1074" s="74">
        <f t="shared" si="290"/>
        <v>0</v>
      </c>
      <c r="AT1074" s="74">
        <f t="shared" si="291"/>
        <v>0</v>
      </c>
      <c r="AU1074" s="74">
        <f t="shared" si="292"/>
        <v>0</v>
      </c>
      <c r="AV1074" s="74">
        <f t="shared" si="293"/>
        <v>0</v>
      </c>
      <c r="AW1074" s="74">
        <f t="shared" si="294"/>
        <v>0</v>
      </c>
      <c r="AY1074" s="305">
        <f t="shared" si="295"/>
        <v>0</v>
      </c>
      <c r="AZ1074" s="305">
        <f t="shared" si="296"/>
        <v>0</v>
      </c>
      <c r="BA1074" s="305">
        <f t="shared" si="297"/>
        <v>0</v>
      </c>
      <c r="CN1074" s="70"/>
      <c r="DS1074" s="70"/>
    </row>
    <row r="1075" spans="1:123" s="74" customFormat="1" ht="15" customHeight="1" x14ac:dyDescent="0.2">
      <c r="A1075" s="76"/>
      <c r="C1075" s="98" t="s">
        <v>34</v>
      </c>
      <c r="D1075" s="553" t="str">
        <f t="shared" si="277"/>
        <v/>
      </c>
      <c r="E1075" s="553"/>
      <c r="F1075" s="553"/>
      <c r="G1075" s="553"/>
      <c r="H1075" s="553"/>
      <c r="I1075" s="553"/>
      <c r="J1075" s="553"/>
      <c r="K1075" s="553"/>
      <c r="L1075" s="553"/>
      <c r="M1075" s="763"/>
      <c r="N1075" s="877"/>
      <c r="O1075" s="764"/>
      <c r="P1075" s="763"/>
      <c r="Q1075" s="764"/>
      <c r="R1075" s="196"/>
      <c r="S1075" s="196"/>
      <c r="T1075" s="506"/>
      <c r="U1075" s="507"/>
      <c r="V1075" s="506"/>
      <c r="W1075" s="507"/>
      <c r="X1075" s="506"/>
      <c r="Y1075" s="507"/>
      <c r="Z1075" s="196"/>
      <c r="AA1075" s="196"/>
      <c r="AB1075" s="196"/>
      <c r="AC1075" s="196"/>
      <c r="AD1075" s="196"/>
      <c r="AF1075" s="70"/>
      <c r="AG1075" s="90">
        <f t="shared" si="278"/>
        <v>27</v>
      </c>
      <c r="AH1075" s="90">
        <f t="shared" si="279"/>
        <v>0</v>
      </c>
      <c r="AI1075" s="74">
        <f t="shared" si="280"/>
        <v>0</v>
      </c>
      <c r="AJ1075" s="74">
        <f t="shared" si="281"/>
        <v>0</v>
      </c>
      <c r="AK1075" s="74">
        <f t="shared" si="282"/>
        <v>0</v>
      </c>
      <c r="AL1075" s="74">
        <f t="shared" si="283"/>
        <v>0</v>
      </c>
      <c r="AM1075" s="74">
        <f t="shared" si="284"/>
        <v>0</v>
      </c>
      <c r="AN1075" s="74">
        <f t="shared" si="285"/>
        <v>0</v>
      </c>
      <c r="AO1075" s="74">
        <f t="shared" si="286"/>
        <v>0</v>
      </c>
      <c r="AP1075" s="74">
        <f t="shared" si="287"/>
        <v>0</v>
      </c>
      <c r="AQ1075" s="74">
        <f t="shared" si="288"/>
        <v>0</v>
      </c>
      <c r="AR1075" s="74">
        <f t="shared" si="289"/>
        <v>0</v>
      </c>
      <c r="AS1075" s="74">
        <f t="shared" si="290"/>
        <v>0</v>
      </c>
      <c r="AT1075" s="74">
        <f t="shared" si="291"/>
        <v>0</v>
      </c>
      <c r="AU1075" s="74">
        <f t="shared" si="292"/>
        <v>0</v>
      </c>
      <c r="AV1075" s="74">
        <f t="shared" si="293"/>
        <v>0</v>
      </c>
      <c r="AW1075" s="74">
        <f t="shared" si="294"/>
        <v>0</v>
      </c>
      <c r="AY1075" s="305">
        <f t="shared" si="295"/>
        <v>0</v>
      </c>
      <c r="AZ1075" s="305">
        <f t="shared" si="296"/>
        <v>0</v>
      </c>
      <c r="BA1075" s="305">
        <f t="shared" si="297"/>
        <v>0</v>
      </c>
      <c r="CN1075" s="70"/>
      <c r="DS1075" s="70"/>
    </row>
    <row r="1076" spans="1:123" s="74" customFormat="1" ht="15" customHeight="1" x14ac:dyDescent="0.2">
      <c r="A1076" s="76"/>
      <c r="C1076" s="98" t="s">
        <v>35</v>
      </c>
      <c r="D1076" s="553" t="str">
        <f t="shared" si="277"/>
        <v/>
      </c>
      <c r="E1076" s="553"/>
      <c r="F1076" s="553"/>
      <c r="G1076" s="553"/>
      <c r="H1076" s="553"/>
      <c r="I1076" s="553"/>
      <c r="J1076" s="553"/>
      <c r="K1076" s="553"/>
      <c r="L1076" s="553"/>
      <c r="M1076" s="763"/>
      <c r="N1076" s="877"/>
      <c r="O1076" s="764"/>
      <c r="P1076" s="763"/>
      <c r="Q1076" s="764"/>
      <c r="R1076" s="196"/>
      <c r="S1076" s="196"/>
      <c r="T1076" s="506"/>
      <c r="U1076" s="507"/>
      <c r="V1076" s="506"/>
      <c r="W1076" s="507"/>
      <c r="X1076" s="506"/>
      <c r="Y1076" s="507"/>
      <c r="Z1076" s="196"/>
      <c r="AA1076" s="196"/>
      <c r="AB1076" s="196"/>
      <c r="AC1076" s="196"/>
      <c r="AD1076" s="196"/>
      <c r="AF1076" s="70"/>
      <c r="AG1076" s="90">
        <f t="shared" si="278"/>
        <v>27</v>
      </c>
      <c r="AH1076" s="90">
        <f t="shared" si="279"/>
        <v>0</v>
      </c>
      <c r="AI1076" s="74">
        <f t="shared" si="280"/>
        <v>0</v>
      </c>
      <c r="AJ1076" s="74">
        <f t="shared" si="281"/>
        <v>0</v>
      </c>
      <c r="AK1076" s="74">
        <f t="shared" si="282"/>
        <v>0</v>
      </c>
      <c r="AL1076" s="74">
        <f t="shared" si="283"/>
        <v>0</v>
      </c>
      <c r="AM1076" s="74">
        <f t="shared" si="284"/>
        <v>0</v>
      </c>
      <c r="AN1076" s="74">
        <f t="shared" si="285"/>
        <v>0</v>
      </c>
      <c r="AO1076" s="74">
        <f t="shared" si="286"/>
        <v>0</v>
      </c>
      <c r="AP1076" s="74">
        <f t="shared" si="287"/>
        <v>0</v>
      </c>
      <c r="AQ1076" s="74">
        <f t="shared" si="288"/>
        <v>0</v>
      </c>
      <c r="AR1076" s="74">
        <f t="shared" si="289"/>
        <v>0</v>
      </c>
      <c r="AS1076" s="74">
        <f t="shared" si="290"/>
        <v>0</v>
      </c>
      <c r="AT1076" s="74">
        <f t="shared" si="291"/>
        <v>0</v>
      </c>
      <c r="AU1076" s="74">
        <f t="shared" si="292"/>
        <v>0</v>
      </c>
      <c r="AV1076" s="74">
        <f t="shared" si="293"/>
        <v>0</v>
      </c>
      <c r="AW1076" s="74">
        <f t="shared" si="294"/>
        <v>0</v>
      </c>
      <c r="AY1076" s="305">
        <f t="shared" si="295"/>
        <v>0</v>
      </c>
      <c r="AZ1076" s="305">
        <f t="shared" si="296"/>
        <v>0</v>
      </c>
      <c r="BA1076" s="305">
        <f t="shared" si="297"/>
        <v>0</v>
      </c>
      <c r="CN1076" s="70"/>
      <c r="DS1076" s="70"/>
    </row>
    <row r="1077" spans="1:123" s="74" customFormat="1" ht="15" customHeight="1" x14ac:dyDescent="0.2">
      <c r="A1077" s="76"/>
      <c r="C1077" s="98" t="s">
        <v>36</v>
      </c>
      <c r="D1077" s="553" t="str">
        <f t="shared" si="277"/>
        <v/>
      </c>
      <c r="E1077" s="553"/>
      <c r="F1077" s="553"/>
      <c r="G1077" s="553"/>
      <c r="H1077" s="553"/>
      <c r="I1077" s="553"/>
      <c r="J1077" s="553"/>
      <c r="K1077" s="553"/>
      <c r="L1077" s="553"/>
      <c r="M1077" s="763"/>
      <c r="N1077" s="877"/>
      <c r="O1077" s="764"/>
      <c r="P1077" s="763"/>
      <c r="Q1077" s="764"/>
      <c r="R1077" s="196"/>
      <c r="S1077" s="196"/>
      <c r="T1077" s="506"/>
      <c r="U1077" s="507"/>
      <c r="V1077" s="506"/>
      <c r="W1077" s="507"/>
      <c r="X1077" s="506"/>
      <c r="Y1077" s="507"/>
      <c r="Z1077" s="196"/>
      <c r="AA1077" s="196"/>
      <c r="AB1077" s="196"/>
      <c r="AC1077" s="196"/>
      <c r="AD1077" s="196"/>
      <c r="AF1077" s="70"/>
      <c r="AG1077" s="90">
        <f t="shared" si="278"/>
        <v>27</v>
      </c>
      <c r="AH1077" s="90">
        <f t="shared" si="279"/>
        <v>0</v>
      </c>
      <c r="AI1077" s="74">
        <f t="shared" si="280"/>
        <v>0</v>
      </c>
      <c r="AJ1077" s="74">
        <f t="shared" si="281"/>
        <v>0</v>
      </c>
      <c r="AK1077" s="74">
        <f t="shared" si="282"/>
        <v>0</v>
      </c>
      <c r="AL1077" s="74">
        <f t="shared" si="283"/>
        <v>0</v>
      </c>
      <c r="AM1077" s="74">
        <f t="shared" si="284"/>
        <v>0</v>
      </c>
      <c r="AN1077" s="74">
        <f t="shared" si="285"/>
        <v>0</v>
      </c>
      <c r="AO1077" s="74">
        <f t="shared" si="286"/>
        <v>0</v>
      </c>
      <c r="AP1077" s="74">
        <f t="shared" si="287"/>
        <v>0</v>
      </c>
      <c r="AQ1077" s="74">
        <f t="shared" si="288"/>
        <v>0</v>
      </c>
      <c r="AR1077" s="74">
        <f t="shared" si="289"/>
        <v>0</v>
      </c>
      <c r="AS1077" s="74">
        <f t="shared" si="290"/>
        <v>0</v>
      </c>
      <c r="AT1077" s="74">
        <f t="shared" si="291"/>
        <v>0</v>
      </c>
      <c r="AU1077" s="74">
        <f t="shared" si="292"/>
        <v>0</v>
      </c>
      <c r="AV1077" s="74">
        <f t="shared" si="293"/>
        <v>0</v>
      </c>
      <c r="AW1077" s="74">
        <f t="shared" si="294"/>
        <v>0</v>
      </c>
      <c r="AY1077" s="305">
        <f t="shared" si="295"/>
        <v>0</v>
      </c>
      <c r="AZ1077" s="305">
        <f t="shared" si="296"/>
        <v>0</v>
      </c>
      <c r="BA1077" s="305">
        <f t="shared" si="297"/>
        <v>0</v>
      </c>
      <c r="CN1077" s="70"/>
      <c r="DS1077" s="70"/>
    </row>
    <row r="1078" spans="1:123" s="74" customFormat="1" ht="15" customHeight="1" x14ac:dyDescent="0.2">
      <c r="A1078" s="76"/>
      <c r="C1078" s="98" t="s">
        <v>37</v>
      </c>
      <c r="D1078" s="553" t="str">
        <f t="shared" si="277"/>
        <v/>
      </c>
      <c r="E1078" s="553"/>
      <c r="F1078" s="553"/>
      <c r="G1078" s="553"/>
      <c r="H1078" s="553"/>
      <c r="I1078" s="553"/>
      <c r="J1078" s="553"/>
      <c r="K1078" s="553"/>
      <c r="L1078" s="553"/>
      <c r="M1078" s="763"/>
      <c r="N1078" s="877"/>
      <c r="O1078" s="764"/>
      <c r="P1078" s="763"/>
      <c r="Q1078" s="764"/>
      <c r="R1078" s="196"/>
      <c r="S1078" s="196"/>
      <c r="T1078" s="506"/>
      <c r="U1078" s="507"/>
      <c r="V1078" s="506"/>
      <c r="W1078" s="507"/>
      <c r="X1078" s="506"/>
      <c r="Y1078" s="507"/>
      <c r="Z1078" s="196"/>
      <c r="AA1078" s="196"/>
      <c r="AB1078" s="196"/>
      <c r="AC1078" s="196"/>
      <c r="AD1078" s="196"/>
      <c r="AF1078" s="70"/>
      <c r="AG1078" s="90">
        <f t="shared" si="278"/>
        <v>27</v>
      </c>
      <c r="AH1078" s="90">
        <f t="shared" si="279"/>
        <v>0</v>
      </c>
      <c r="AI1078" s="74">
        <f t="shared" si="280"/>
        <v>0</v>
      </c>
      <c r="AJ1078" s="74">
        <f t="shared" si="281"/>
        <v>0</v>
      </c>
      <c r="AK1078" s="74">
        <f t="shared" si="282"/>
        <v>0</v>
      </c>
      <c r="AL1078" s="74">
        <f t="shared" si="283"/>
        <v>0</v>
      </c>
      <c r="AM1078" s="74">
        <f t="shared" si="284"/>
        <v>0</v>
      </c>
      <c r="AN1078" s="74">
        <f t="shared" si="285"/>
        <v>0</v>
      </c>
      <c r="AO1078" s="74">
        <f t="shared" si="286"/>
        <v>0</v>
      </c>
      <c r="AP1078" s="74">
        <f t="shared" si="287"/>
        <v>0</v>
      </c>
      <c r="AQ1078" s="74">
        <f t="shared" si="288"/>
        <v>0</v>
      </c>
      <c r="AR1078" s="74">
        <f t="shared" si="289"/>
        <v>0</v>
      </c>
      <c r="AS1078" s="74">
        <f t="shared" si="290"/>
        <v>0</v>
      </c>
      <c r="AT1078" s="74">
        <f t="shared" si="291"/>
        <v>0</v>
      </c>
      <c r="AU1078" s="74">
        <f t="shared" si="292"/>
        <v>0</v>
      </c>
      <c r="AV1078" s="74">
        <f t="shared" si="293"/>
        <v>0</v>
      </c>
      <c r="AW1078" s="74">
        <f t="shared" si="294"/>
        <v>0</v>
      </c>
      <c r="AY1078" s="305">
        <f t="shared" si="295"/>
        <v>0</v>
      </c>
      <c r="AZ1078" s="305">
        <f t="shared" si="296"/>
        <v>0</v>
      </c>
      <c r="BA1078" s="305">
        <f t="shared" si="297"/>
        <v>0</v>
      </c>
      <c r="CN1078" s="70"/>
      <c r="DS1078" s="70"/>
    </row>
    <row r="1079" spans="1:123" s="74" customFormat="1" ht="15" customHeight="1" x14ac:dyDescent="0.2">
      <c r="A1079" s="76"/>
      <c r="C1079" s="98" t="s">
        <v>40</v>
      </c>
      <c r="D1079" s="553" t="str">
        <f t="shared" si="277"/>
        <v/>
      </c>
      <c r="E1079" s="553"/>
      <c r="F1079" s="553"/>
      <c r="G1079" s="553"/>
      <c r="H1079" s="553"/>
      <c r="I1079" s="553"/>
      <c r="J1079" s="553"/>
      <c r="K1079" s="553"/>
      <c r="L1079" s="553"/>
      <c r="M1079" s="763"/>
      <c r="N1079" s="877"/>
      <c r="O1079" s="764"/>
      <c r="P1079" s="763"/>
      <c r="Q1079" s="764"/>
      <c r="R1079" s="196"/>
      <c r="S1079" s="196"/>
      <c r="T1079" s="506"/>
      <c r="U1079" s="507"/>
      <c r="V1079" s="506"/>
      <c r="W1079" s="507"/>
      <c r="X1079" s="506"/>
      <c r="Y1079" s="507"/>
      <c r="Z1079" s="196"/>
      <c r="AA1079" s="196"/>
      <c r="AB1079" s="196"/>
      <c r="AC1079" s="196"/>
      <c r="AD1079" s="196"/>
      <c r="AF1079" s="70"/>
      <c r="AG1079" s="90">
        <f t="shared" si="278"/>
        <v>27</v>
      </c>
      <c r="AH1079" s="90">
        <f t="shared" si="279"/>
        <v>0</v>
      </c>
      <c r="AI1079" s="74">
        <f t="shared" si="280"/>
        <v>0</v>
      </c>
      <c r="AJ1079" s="74">
        <f t="shared" si="281"/>
        <v>0</v>
      </c>
      <c r="AK1079" s="74">
        <f t="shared" si="282"/>
        <v>0</v>
      </c>
      <c r="AL1079" s="74">
        <f t="shared" si="283"/>
        <v>0</v>
      </c>
      <c r="AM1079" s="74">
        <f t="shared" si="284"/>
        <v>0</v>
      </c>
      <c r="AN1079" s="74">
        <f t="shared" si="285"/>
        <v>0</v>
      </c>
      <c r="AO1079" s="74">
        <f t="shared" si="286"/>
        <v>0</v>
      </c>
      <c r="AP1079" s="74">
        <f t="shared" si="287"/>
        <v>0</v>
      </c>
      <c r="AQ1079" s="74">
        <f t="shared" si="288"/>
        <v>0</v>
      </c>
      <c r="AR1079" s="74">
        <f t="shared" si="289"/>
        <v>0</v>
      </c>
      <c r="AS1079" s="74">
        <f t="shared" si="290"/>
        <v>0</v>
      </c>
      <c r="AT1079" s="74">
        <f t="shared" si="291"/>
        <v>0</v>
      </c>
      <c r="AU1079" s="74">
        <f t="shared" si="292"/>
        <v>0</v>
      </c>
      <c r="AV1079" s="74">
        <f t="shared" si="293"/>
        <v>0</v>
      </c>
      <c r="AW1079" s="74">
        <f t="shared" si="294"/>
        <v>0</v>
      </c>
      <c r="AY1079" s="305">
        <f t="shared" si="295"/>
        <v>0</v>
      </c>
      <c r="AZ1079" s="305">
        <f t="shared" si="296"/>
        <v>0</v>
      </c>
      <c r="BA1079" s="305">
        <f t="shared" si="297"/>
        <v>0</v>
      </c>
      <c r="CN1079" s="70"/>
      <c r="DS1079" s="70"/>
    </row>
    <row r="1080" spans="1:123" s="74" customFormat="1" ht="15" customHeight="1" x14ac:dyDescent="0.2">
      <c r="A1080" s="76"/>
      <c r="C1080" s="98" t="s">
        <v>38</v>
      </c>
      <c r="D1080" s="553" t="str">
        <f t="shared" si="277"/>
        <v/>
      </c>
      <c r="E1080" s="553"/>
      <c r="F1080" s="553"/>
      <c r="G1080" s="553"/>
      <c r="H1080" s="553"/>
      <c r="I1080" s="553"/>
      <c r="J1080" s="553"/>
      <c r="K1080" s="553"/>
      <c r="L1080" s="553"/>
      <c r="M1080" s="763"/>
      <c r="N1080" s="877"/>
      <c r="O1080" s="764"/>
      <c r="P1080" s="763"/>
      <c r="Q1080" s="764"/>
      <c r="R1080" s="196"/>
      <c r="S1080" s="196"/>
      <c r="T1080" s="506"/>
      <c r="U1080" s="507"/>
      <c r="V1080" s="506"/>
      <c r="W1080" s="507"/>
      <c r="X1080" s="506"/>
      <c r="Y1080" s="507"/>
      <c r="Z1080" s="196"/>
      <c r="AA1080" s="196"/>
      <c r="AB1080" s="196"/>
      <c r="AC1080" s="196"/>
      <c r="AD1080" s="196"/>
      <c r="AF1080" s="70"/>
      <c r="AG1080" s="90">
        <f t="shared" si="278"/>
        <v>27</v>
      </c>
      <c r="AH1080" s="90">
        <f t="shared" si="279"/>
        <v>0</v>
      </c>
      <c r="AI1080" s="74">
        <f t="shared" si="280"/>
        <v>0</v>
      </c>
      <c r="AJ1080" s="74">
        <f t="shared" si="281"/>
        <v>0</v>
      </c>
      <c r="AK1080" s="74">
        <f t="shared" si="282"/>
        <v>0</v>
      </c>
      <c r="AL1080" s="74">
        <f t="shared" si="283"/>
        <v>0</v>
      </c>
      <c r="AM1080" s="74">
        <f t="shared" si="284"/>
        <v>0</v>
      </c>
      <c r="AN1080" s="74">
        <f t="shared" si="285"/>
        <v>0</v>
      </c>
      <c r="AO1080" s="74">
        <f t="shared" si="286"/>
        <v>0</v>
      </c>
      <c r="AP1080" s="74">
        <f t="shared" si="287"/>
        <v>0</v>
      </c>
      <c r="AQ1080" s="74">
        <f t="shared" si="288"/>
        <v>0</v>
      </c>
      <c r="AR1080" s="74">
        <f t="shared" si="289"/>
        <v>0</v>
      </c>
      <c r="AS1080" s="74">
        <f t="shared" si="290"/>
        <v>0</v>
      </c>
      <c r="AT1080" s="74">
        <f t="shared" si="291"/>
        <v>0</v>
      </c>
      <c r="AU1080" s="74">
        <f t="shared" si="292"/>
        <v>0</v>
      </c>
      <c r="AV1080" s="74">
        <f t="shared" si="293"/>
        <v>0</v>
      </c>
      <c r="AW1080" s="74">
        <f t="shared" si="294"/>
        <v>0</v>
      </c>
      <c r="AY1080" s="305">
        <f t="shared" si="295"/>
        <v>0</v>
      </c>
      <c r="AZ1080" s="305">
        <f t="shared" si="296"/>
        <v>0</v>
      </c>
      <c r="BA1080" s="305">
        <f t="shared" si="297"/>
        <v>0</v>
      </c>
      <c r="CN1080" s="70"/>
      <c r="DS1080" s="70"/>
    </row>
    <row r="1081" spans="1:123" s="74" customFormat="1" ht="15" customHeight="1" x14ac:dyDescent="0.2">
      <c r="A1081" s="76"/>
      <c r="C1081" s="98" t="s">
        <v>39</v>
      </c>
      <c r="D1081" s="553" t="str">
        <f t="shared" si="277"/>
        <v/>
      </c>
      <c r="E1081" s="553"/>
      <c r="F1081" s="553"/>
      <c r="G1081" s="553"/>
      <c r="H1081" s="553"/>
      <c r="I1081" s="553"/>
      <c r="J1081" s="553"/>
      <c r="K1081" s="553"/>
      <c r="L1081" s="553"/>
      <c r="M1081" s="763"/>
      <c r="N1081" s="877"/>
      <c r="O1081" s="764"/>
      <c r="P1081" s="763"/>
      <c r="Q1081" s="764"/>
      <c r="R1081" s="196"/>
      <c r="S1081" s="196"/>
      <c r="T1081" s="506"/>
      <c r="U1081" s="507"/>
      <c r="V1081" s="506"/>
      <c r="W1081" s="507"/>
      <c r="X1081" s="506"/>
      <c r="Y1081" s="507"/>
      <c r="Z1081" s="196"/>
      <c r="AA1081" s="196"/>
      <c r="AB1081" s="196"/>
      <c r="AC1081" s="196"/>
      <c r="AD1081" s="196"/>
      <c r="AF1081" s="70"/>
      <c r="AG1081" s="90">
        <f t="shared" si="278"/>
        <v>27</v>
      </c>
      <c r="AH1081" s="90">
        <f t="shared" si="279"/>
        <v>0</v>
      </c>
      <c r="AI1081" s="74">
        <f t="shared" si="280"/>
        <v>0</v>
      </c>
      <c r="AJ1081" s="74">
        <f t="shared" si="281"/>
        <v>0</v>
      </c>
      <c r="AK1081" s="74">
        <f t="shared" si="282"/>
        <v>0</v>
      </c>
      <c r="AL1081" s="74">
        <f t="shared" si="283"/>
        <v>0</v>
      </c>
      <c r="AM1081" s="74">
        <f t="shared" si="284"/>
        <v>0</v>
      </c>
      <c r="AN1081" s="74">
        <f t="shared" si="285"/>
        <v>0</v>
      </c>
      <c r="AO1081" s="74">
        <f t="shared" si="286"/>
        <v>0</v>
      </c>
      <c r="AP1081" s="74">
        <f t="shared" si="287"/>
        <v>0</v>
      </c>
      <c r="AQ1081" s="74">
        <f t="shared" si="288"/>
        <v>0</v>
      </c>
      <c r="AR1081" s="74">
        <f t="shared" si="289"/>
        <v>0</v>
      </c>
      <c r="AS1081" s="74">
        <f t="shared" si="290"/>
        <v>0</v>
      </c>
      <c r="AT1081" s="74">
        <f t="shared" si="291"/>
        <v>0</v>
      </c>
      <c r="AU1081" s="74">
        <f t="shared" si="292"/>
        <v>0</v>
      </c>
      <c r="AV1081" s="74">
        <f t="shared" si="293"/>
        <v>0</v>
      </c>
      <c r="AW1081" s="74">
        <f t="shared" si="294"/>
        <v>0</v>
      </c>
      <c r="AY1081" s="305">
        <f t="shared" si="295"/>
        <v>0</v>
      </c>
      <c r="AZ1081" s="305">
        <f t="shared" si="296"/>
        <v>0</v>
      </c>
      <c r="BA1081" s="305">
        <f t="shared" si="297"/>
        <v>0</v>
      </c>
      <c r="CN1081" s="70"/>
      <c r="DS1081" s="70"/>
    </row>
    <row r="1082" spans="1:123" s="74" customFormat="1" ht="15" customHeight="1" x14ac:dyDescent="0.2">
      <c r="A1082" s="76"/>
      <c r="C1082" s="98" t="s">
        <v>41</v>
      </c>
      <c r="D1082" s="553" t="str">
        <f t="shared" si="277"/>
        <v/>
      </c>
      <c r="E1082" s="553"/>
      <c r="F1082" s="553"/>
      <c r="G1082" s="553"/>
      <c r="H1082" s="553"/>
      <c r="I1082" s="553"/>
      <c r="J1082" s="553"/>
      <c r="K1082" s="553"/>
      <c r="L1082" s="553"/>
      <c r="M1082" s="763"/>
      <c r="N1082" s="877"/>
      <c r="O1082" s="764"/>
      <c r="P1082" s="763"/>
      <c r="Q1082" s="764"/>
      <c r="R1082" s="196"/>
      <c r="S1082" s="196"/>
      <c r="T1082" s="506"/>
      <c r="U1082" s="507"/>
      <c r="V1082" s="506"/>
      <c r="W1082" s="507"/>
      <c r="X1082" s="506"/>
      <c r="Y1082" s="507"/>
      <c r="Z1082" s="196"/>
      <c r="AA1082" s="196"/>
      <c r="AB1082" s="196"/>
      <c r="AC1082" s="196"/>
      <c r="AD1082" s="196"/>
      <c r="AF1082" s="70"/>
      <c r="AG1082" s="90">
        <f t="shared" si="278"/>
        <v>27</v>
      </c>
      <c r="AH1082" s="90">
        <f t="shared" si="279"/>
        <v>0</v>
      </c>
      <c r="AI1082" s="74">
        <f t="shared" si="280"/>
        <v>0</v>
      </c>
      <c r="AJ1082" s="74">
        <f t="shared" si="281"/>
        <v>0</v>
      </c>
      <c r="AK1082" s="74">
        <f t="shared" si="282"/>
        <v>0</v>
      </c>
      <c r="AL1082" s="74">
        <f t="shared" si="283"/>
        <v>0</v>
      </c>
      <c r="AM1082" s="74">
        <f t="shared" si="284"/>
        <v>0</v>
      </c>
      <c r="AN1082" s="74">
        <f t="shared" si="285"/>
        <v>0</v>
      </c>
      <c r="AO1082" s="74">
        <f t="shared" si="286"/>
        <v>0</v>
      </c>
      <c r="AP1082" s="74">
        <f t="shared" si="287"/>
        <v>0</v>
      </c>
      <c r="AQ1082" s="74">
        <f t="shared" si="288"/>
        <v>0</v>
      </c>
      <c r="AR1082" s="74">
        <f t="shared" si="289"/>
        <v>0</v>
      </c>
      <c r="AS1082" s="74">
        <f t="shared" si="290"/>
        <v>0</v>
      </c>
      <c r="AT1082" s="74">
        <f t="shared" si="291"/>
        <v>0</v>
      </c>
      <c r="AU1082" s="74">
        <f t="shared" si="292"/>
        <v>0</v>
      </c>
      <c r="AV1082" s="74">
        <f t="shared" si="293"/>
        <v>0</v>
      </c>
      <c r="AW1082" s="74">
        <f t="shared" si="294"/>
        <v>0</v>
      </c>
      <c r="AY1082" s="305">
        <f t="shared" si="295"/>
        <v>0</v>
      </c>
      <c r="AZ1082" s="305">
        <f t="shared" si="296"/>
        <v>0</v>
      </c>
      <c r="BA1082" s="305">
        <f t="shared" si="297"/>
        <v>0</v>
      </c>
      <c r="CN1082" s="70"/>
      <c r="DS1082" s="70"/>
    </row>
    <row r="1083" spans="1:123" s="74" customFormat="1" ht="15" customHeight="1" x14ac:dyDescent="0.2">
      <c r="A1083" s="76"/>
      <c r="C1083" s="98" t="s">
        <v>42</v>
      </c>
      <c r="D1083" s="553" t="str">
        <f t="shared" si="277"/>
        <v/>
      </c>
      <c r="E1083" s="553"/>
      <c r="F1083" s="553"/>
      <c r="G1083" s="553"/>
      <c r="H1083" s="553"/>
      <c r="I1083" s="553"/>
      <c r="J1083" s="553"/>
      <c r="K1083" s="553"/>
      <c r="L1083" s="553"/>
      <c r="M1083" s="763"/>
      <c r="N1083" s="877"/>
      <c r="O1083" s="764"/>
      <c r="P1083" s="763"/>
      <c r="Q1083" s="764"/>
      <c r="R1083" s="196"/>
      <c r="S1083" s="196"/>
      <c r="T1083" s="506"/>
      <c r="U1083" s="507"/>
      <c r="V1083" s="506"/>
      <c r="W1083" s="507"/>
      <c r="X1083" s="506"/>
      <c r="Y1083" s="507"/>
      <c r="Z1083" s="196"/>
      <c r="AA1083" s="196"/>
      <c r="AB1083" s="196"/>
      <c r="AC1083" s="196"/>
      <c r="AD1083" s="196"/>
      <c r="AF1083" s="70"/>
      <c r="AG1083" s="90">
        <f t="shared" si="278"/>
        <v>27</v>
      </c>
      <c r="AH1083" s="90">
        <f t="shared" si="279"/>
        <v>0</v>
      </c>
      <c r="AI1083" s="74">
        <f t="shared" si="280"/>
        <v>0</v>
      </c>
      <c r="AJ1083" s="74">
        <f t="shared" si="281"/>
        <v>0</v>
      </c>
      <c r="AK1083" s="74">
        <f t="shared" si="282"/>
        <v>0</v>
      </c>
      <c r="AL1083" s="74">
        <f t="shared" si="283"/>
        <v>0</v>
      </c>
      <c r="AM1083" s="74">
        <f t="shared" si="284"/>
        <v>0</v>
      </c>
      <c r="AN1083" s="74">
        <f t="shared" si="285"/>
        <v>0</v>
      </c>
      <c r="AO1083" s="74">
        <f t="shared" si="286"/>
        <v>0</v>
      </c>
      <c r="AP1083" s="74">
        <f t="shared" si="287"/>
        <v>0</v>
      </c>
      <c r="AQ1083" s="74">
        <f t="shared" si="288"/>
        <v>0</v>
      </c>
      <c r="AR1083" s="74">
        <f t="shared" si="289"/>
        <v>0</v>
      </c>
      <c r="AS1083" s="74">
        <f t="shared" si="290"/>
        <v>0</v>
      </c>
      <c r="AT1083" s="74">
        <f t="shared" si="291"/>
        <v>0</v>
      </c>
      <c r="AU1083" s="74">
        <f t="shared" si="292"/>
        <v>0</v>
      </c>
      <c r="AV1083" s="74">
        <f t="shared" si="293"/>
        <v>0</v>
      </c>
      <c r="AW1083" s="74">
        <f t="shared" si="294"/>
        <v>0</v>
      </c>
      <c r="AY1083" s="305">
        <f t="shared" si="295"/>
        <v>0</v>
      </c>
      <c r="AZ1083" s="305">
        <f t="shared" si="296"/>
        <v>0</v>
      </c>
      <c r="BA1083" s="305">
        <f t="shared" si="297"/>
        <v>0</v>
      </c>
      <c r="CN1083" s="70"/>
      <c r="DS1083" s="70"/>
    </row>
    <row r="1084" spans="1:123" s="74" customFormat="1" ht="15" customHeight="1" x14ac:dyDescent="0.2">
      <c r="A1084" s="76"/>
      <c r="C1084" s="98" t="s">
        <v>43</v>
      </c>
      <c r="D1084" s="553" t="str">
        <f t="shared" si="277"/>
        <v/>
      </c>
      <c r="E1084" s="553"/>
      <c r="F1084" s="553"/>
      <c r="G1084" s="553"/>
      <c r="H1084" s="553"/>
      <c r="I1084" s="553"/>
      <c r="J1084" s="553"/>
      <c r="K1084" s="553"/>
      <c r="L1084" s="553"/>
      <c r="M1084" s="763"/>
      <c r="N1084" s="877"/>
      <c r="O1084" s="764"/>
      <c r="P1084" s="763"/>
      <c r="Q1084" s="764"/>
      <c r="R1084" s="196"/>
      <c r="S1084" s="196"/>
      <c r="T1084" s="506"/>
      <c r="U1084" s="507"/>
      <c r="V1084" s="506"/>
      <c r="W1084" s="507"/>
      <c r="X1084" s="506"/>
      <c r="Y1084" s="507"/>
      <c r="Z1084" s="196"/>
      <c r="AA1084" s="196"/>
      <c r="AB1084" s="196"/>
      <c r="AC1084" s="196"/>
      <c r="AD1084" s="196"/>
      <c r="AF1084" s="70"/>
      <c r="AG1084" s="90">
        <f t="shared" si="278"/>
        <v>27</v>
      </c>
      <c r="AH1084" s="90">
        <f t="shared" si="279"/>
        <v>0</v>
      </c>
      <c r="AI1084" s="74">
        <f t="shared" si="280"/>
        <v>0</v>
      </c>
      <c r="AJ1084" s="74">
        <f t="shared" si="281"/>
        <v>0</v>
      </c>
      <c r="AK1084" s="74">
        <f t="shared" si="282"/>
        <v>0</v>
      </c>
      <c r="AL1084" s="74">
        <f t="shared" si="283"/>
        <v>0</v>
      </c>
      <c r="AM1084" s="74">
        <f t="shared" si="284"/>
        <v>0</v>
      </c>
      <c r="AN1084" s="74">
        <f t="shared" si="285"/>
        <v>0</v>
      </c>
      <c r="AO1084" s="74">
        <f t="shared" si="286"/>
        <v>0</v>
      </c>
      <c r="AP1084" s="74">
        <f t="shared" si="287"/>
        <v>0</v>
      </c>
      <c r="AQ1084" s="74">
        <f t="shared" si="288"/>
        <v>0</v>
      </c>
      <c r="AR1084" s="74">
        <f t="shared" si="289"/>
        <v>0</v>
      </c>
      <c r="AS1084" s="74">
        <f t="shared" si="290"/>
        <v>0</v>
      </c>
      <c r="AT1084" s="74">
        <f t="shared" si="291"/>
        <v>0</v>
      </c>
      <c r="AU1084" s="74">
        <f t="shared" si="292"/>
        <v>0</v>
      </c>
      <c r="AV1084" s="74">
        <f t="shared" si="293"/>
        <v>0</v>
      </c>
      <c r="AW1084" s="74">
        <f t="shared" si="294"/>
        <v>0</v>
      </c>
      <c r="AY1084" s="305">
        <f t="shared" si="295"/>
        <v>0</v>
      </c>
      <c r="AZ1084" s="305">
        <f t="shared" si="296"/>
        <v>0</v>
      </c>
      <c r="BA1084" s="305">
        <f t="shared" si="297"/>
        <v>0</v>
      </c>
      <c r="CN1084" s="70"/>
      <c r="DS1084" s="70"/>
    </row>
    <row r="1085" spans="1:123" s="74" customFormat="1" ht="15" customHeight="1" x14ac:dyDescent="0.2">
      <c r="A1085" s="76"/>
      <c r="C1085" s="98" t="s">
        <v>44</v>
      </c>
      <c r="D1085" s="553" t="str">
        <f t="shared" si="277"/>
        <v/>
      </c>
      <c r="E1085" s="553"/>
      <c r="F1085" s="553"/>
      <c r="G1085" s="553"/>
      <c r="H1085" s="553"/>
      <c r="I1085" s="553"/>
      <c r="J1085" s="553"/>
      <c r="K1085" s="553"/>
      <c r="L1085" s="553"/>
      <c r="M1085" s="763"/>
      <c r="N1085" s="877"/>
      <c r="O1085" s="764"/>
      <c r="P1085" s="763"/>
      <c r="Q1085" s="764"/>
      <c r="R1085" s="196"/>
      <c r="S1085" s="196"/>
      <c r="T1085" s="506"/>
      <c r="U1085" s="507"/>
      <c r="V1085" s="506"/>
      <c r="W1085" s="507"/>
      <c r="X1085" s="506"/>
      <c r="Y1085" s="507"/>
      <c r="Z1085" s="196"/>
      <c r="AA1085" s="196"/>
      <c r="AB1085" s="196"/>
      <c r="AC1085" s="196"/>
      <c r="AD1085" s="196"/>
      <c r="AF1085" s="70"/>
      <c r="AG1085" s="90">
        <f t="shared" si="278"/>
        <v>27</v>
      </c>
      <c r="AH1085" s="90">
        <f t="shared" si="279"/>
        <v>0</v>
      </c>
      <c r="AI1085" s="74">
        <f t="shared" si="280"/>
        <v>0</v>
      </c>
      <c r="AJ1085" s="74">
        <f t="shared" si="281"/>
        <v>0</v>
      </c>
      <c r="AK1085" s="74">
        <f t="shared" si="282"/>
        <v>0</v>
      </c>
      <c r="AL1085" s="74">
        <f t="shared" si="283"/>
        <v>0</v>
      </c>
      <c r="AM1085" s="74">
        <f t="shared" si="284"/>
        <v>0</v>
      </c>
      <c r="AN1085" s="74">
        <f t="shared" si="285"/>
        <v>0</v>
      </c>
      <c r="AO1085" s="74">
        <f t="shared" si="286"/>
        <v>0</v>
      </c>
      <c r="AP1085" s="74">
        <f t="shared" si="287"/>
        <v>0</v>
      </c>
      <c r="AQ1085" s="74">
        <f t="shared" si="288"/>
        <v>0</v>
      </c>
      <c r="AR1085" s="74">
        <f t="shared" si="289"/>
        <v>0</v>
      </c>
      <c r="AS1085" s="74">
        <f t="shared" si="290"/>
        <v>0</v>
      </c>
      <c r="AT1085" s="74">
        <f t="shared" si="291"/>
        <v>0</v>
      </c>
      <c r="AU1085" s="74">
        <f t="shared" si="292"/>
        <v>0</v>
      </c>
      <c r="AV1085" s="74">
        <f t="shared" si="293"/>
        <v>0</v>
      </c>
      <c r="AW1085" s="74">
        <f t="shared" si="294"/>
        <v>0</v>
      </c>
      <c r="AY1085" s="305">
        <f t="shared" si="295"/>
        <v>0</v>
      </c>
      <c r="AZ1085" s="305">
        <f t="shared" si="296"/>
        <v>0</v>
      </c>
      <c r="BA1085" s="305">
        <f t="shared" si="297"/>
        <v>0</v>
      </c>
      <c r="CN1085" s="70"/>
      <c r="DS1085" s="70"/>
    </row>
    <row r="1086" spans="1:123" s="74" customFormat="1" ht="15" customHeight="1" x14ac:dyDescent="0.2">
      <c r="A1086" s="76"/>
      <c r="C1086" s="98" t="s">
        <v>45</v>
      </c>
      <c r="D1086" s="553" t="str">
        <f t="shared" si="277"/>
        <v/>
      </c>
      <c r="E1086" s="553"/>
      <c r="F1086" s="553"/>
      <c r="G1086" s="553"/>
      <c r="H1086" s="553"/>
      <c r="I1086" s="553"/>
      <c r="J1086" s="553"/>
      <c r="K1086" s="553"/>
      <c r="L1086" s="553"/>
      <c r="M1086" s="763"/>
      <c r="N1086" s="877"/>
      <c r="O1086" s="764"/>
      <c r="P1086" s="763"/>
      <c r="Q1086" s="764"/>
      <c r="R1086" s="196"/>
      <c r="S1086" s="196"/>
      <c r="T1086" s="506"/>
      <c r="U1086" s="507"/>
      <c r="V1086" s="506"/>
      <c r="W1086" s="507"/>
      <c r="X1086" s="506"/>
      <c r="Y1086" s="507"/>
      <c r="Z1086" s="196"/>
      <c r="AA1086" s="196"/>
      <c r="AB1086" s="196"/>
      <c r="AC1086" s="196"/>
      <c r="AD1086" s="196"/>
      <c r="AF1086" s="70"/>
      <c r="AG1086" s="90">
        <f t="shared" si="278"/>
        <v>27</v>
      </c>
      <c r="AH1086" s="90">
        <f t="shared" si="279"/>
        <v>0</v>
      </c>
      <c r="AI1086" s="74">
        <f t="shared" si="280"/>
        <v>0</v>
      </c>
      <c r="AJ1086" s="74">
        <f t="shared" si="281"/>
        <v>0</v>
      </c>
      <c r="AK1086" s="74">
        <f t="shared" si="282"/>
        <v>0</v>
      </c>
      <c r="AL1086" s="74">
        <f t="shared" si="283"/>
        <v>0</v>
      </c>
      <c r="AM1086" s="74">
        <f t="shared" si="284"/>
        <v>0</v>
      </c>
      <c r="AN1086" s="74">
        <f t="shared" si="285"/>
        <v>0</v>
      </c>
      <c r="AO1086" s="74">
        <f t="shared" si="286"/>
        <v>0</v>
      </c>
      <c r="AP1086" s="74">
        <f t="shared" si="287"/>
        <v>0</v>
      </c>
      <c r="AQ1086" s="74">
        <f t="shared" si="288"/>
        <v>0</v>
      </c>
      <c r="AR1086" s="74">
        <f t="shared" si="289"/>
        <v>0</v>
      </c>
      <c r="AS1086" s="74">
        <f t="shared" si="290"/>
        <v>0</v>
      </c>
      <c r="AT1086" s="74">
        <f t="shared" si="291"/>
        <v>0</v>
      </c>
      <c r="AU1086" s="74">
        <f t="shared" si="292"/>
        <v>0</v>
      </c>
      <c r="AV1086" s="74">
        <f t="shared" si="293"/>
        <v>0</v>
      </c>
      <c r="AW1086" s="74">
        <f t="shared" si="294"/>
        <v>0</v>
      </c>
      <c r="AY1086" s="305">
        <f t="shared" si="295"/>
        <v>0</v>
      </c>
      <c r="AZ1086" s="305">
        <f t="shared" si="296"/>
        <v>0</v>
      </c>
      <c r="BA1086" s="305">
        <f t="shared" si="297"/>
        <v>0</v>
      </c>
      <c r="CN1086" s="70"/>
      <c r="DS1086" s="70"/>
    </row>
    <row r="1087" spans="1:123" s="74" customFormat="1" ht="15" customHeight="1" x14ac:dyDescent="0.2">
      <c r="A1087" s="76"/>
      <c r="C1087" s="98" t="s">
        <v>46</v>
      </c>
      <c r="D1087" s="553" t="str">
        <f t="shared" si="277"/>
        <v/>
      </c>
      <c r="E1087" s="553"/>
      <c r="F1087" s="553"/>
      <c r="G1087" s="553"/>
      <c r="H1087" s="553"/>
      <c r="I1087" s="553"/>
      <c r="J1087" s="553"/>
      <c r="K1087" s="553"/>
      <c r="L1087" s="553"/>
      <c r="M1087" s="763"/>
      <c r="N1087" s="877"/>
      <c r="O1087" s="764"/>
      <c r="P1087" s="763"/>
      <c r="Q1087" s="764"/>
      <c r="R1087" s="196"/>
      <c r="S1087" s="196"/>
      <c r="T1087" s="506"/>
      <c r="U1087" s="507"/>
      <c r="V1087" s="506"/>
      <c r="W1087" s="507"/>
      <c r="X1087" s="506"/>
      <c r="Y1087" s="507"/>
      <c r="Z1087" s="196"/>
      <c r="AA1087" s="196"/>
      <c r="AB1087" s="196"/>
      <c r="AC1087" s="196"/>
      <c r="AD1087" s="196"/>
      <c r="AF1087" s="70"/>
      <c r="AG1087" s="90">
        <f t="shared" si="278"/>
        <v>27</v>
      </c>
      <c r="AH1087" s="90">
        <f t="shared" si="279"/>
        <v>0</v>
      </c>
      <c r="AI1087" s="74">
        <f t="shared" si="280"/>
        <v>0</v>
      </c>
      <c r="AJ1087" s="74">
        <f t="shared" si="281"/>
        <v>0</v>
      </c>
      <c r="AK1087" s="74">
        <f t="shared" si="282"/>
        <v>0</v>
      </c>
      <c r="AL1087" s="74">
        <f t="shared" si="283"/>
        <v>0</v>
      </c>
      <c r="AM1087" s="74">
        <f t="shared" si="284"/>
        <v>0</v>
      </c>
      <c r="AN1087" s="74">
        <f t="shared" si="285"/>
        <v>0</v>
      </c>
      <c r="AO1087" s="74">
        <f t="shared" si="286"/>
        <v>0</v>
      </c>
      <c r="AP1087" s="74">
        <f t="shared" si="287"/>
        <v>0</v>
      </c>
      <c r="AQ1087" s="74">
        <f t="shared" si="288"/>
        <v>0</v>
      </c>
      <c r="AR1087" s="74">
        <f t="shared" si="289"/>
        <v>0</v>
      </c>
      <c r="AS1087" s="74">
        <f t="shared" si="290"/>
        <v>0</v>
      </c>
      <c r="AT1087" s="74">
        <f t="shared" si="291"/>
        <v>0</v>
      </c>
      <c r="AU1087" s="74">
        <f t="shared" si="292"/>
        <v>0</v>
      </c>
      <c r="AV1087" s="74">
        <f t="shared" si="293"/>
        <v>0</v>
      </c>
      <c r="AW1087" s="74">
        <f t="shared" si="294"/>
        <v>0</v>
      </c>
      <c r="AY1087" s="305">
        <f t="shared" si="295"/>
        <v>0</v>
      </c>
      <c r="AZ1087" s="305">
        <f t="shared" si="296"/>
        <v>0</v>
      </c>
      <c r="BA1087" s="305">
        <f t="shared" si="297"/>
        <v>0</v>
      </c>
      <c r="CN1087" s="70"/>
      <c r="DS1087" s="70"/>
    </row>
    <row r="1088" spans="1:123" s="74" customFormat="1" ht="15" customHeight="1" x14ac:dyDescent="0.2">
      <c r="A1088" s="76"/>
      <c r="C1088" s="98" t="s">
        <v>47</v>
      </c>
      <c r="D1088" s="553" t="str">
        <f t="shared" si="277"/>
        <v/>
      </c>
      <c r="E1088" s="553"/>
      <c r="F1088" s="553"/>
      <c r="G1088" s="553"/>
      <c r="H1088" s="553"/>
      <c r="I1088" s="553"/>
      <c r="J1088" s="553"/>
      <c r="K1088" s="553"/>
      <c r="L1088" s="553"/>
      <c r="M1088" s="763"/>
      <c r="N1088" s="877"/>
      <c r="O1088" s="764"/>
      <c r="P1088" s="763"/>
      <c r="Q1088" s="764"/>
      <c r="R1088" s="196"/>
      <c r="S1088" s="196"/>
      <c r="T1088" s="506"/>
      <c r="U1088" s="507"/>
      <c r="V1088" s="506"/>
      <c r="W1088" s="507"/>
      <c r="X1088" s="506"/>
      <c r="Y1088" s="507"/>
      <c r="Z1088" s="196"/>
      <c r="AA1088" s="196"/>
      <c r="AB1088" s="196"/>
      <c r="AC1088" s="196"/>
      <c r="AD1088" s="196"/>
      <c r="AF1088" s="70"/>
      <c r="AG1088" s="90">
        <f t="shared" si="278"/>
        <v>27</v>
      </c>
      <c r="AH1088" s="90">
        <f t="shared" si="279"/>
        <v>0</v>
      </c>
      <c r="AI1088" s="74">
        <f t="shared" si="280"/>
        <v>0</v>
      </c>
      <c r="AJ1088" s="74">
        <f t="shared" si="281"/>
        <v>0</v>
      </c>
      <c r="AK1088" s="74">
        <f t="shared" si="282"/>
        <v>0</v>
      </c>
      <c r="AL1088" s="74">
        <f t="shared" si="283"/>
        <v>0</v>
      </c>
      <c r="AM1088" s="74">
        <f t="shared" si="284"/>
        <v>0</v>
      </c>
      <c r="AN1088" s="74">
        <f t="shared" si="285"/>
        <v>0</v>
      </c>
      <c r="AO1088" s="74">
        <f t="shared" si="286"/>
        <v>0</v>
      </c>
      <c r="AP1088" s="74">
        <f t="shared" si="287"/>
        <v>0</v>
      </c>
      <c r="AQ1088" s="74">
        <f t="shared" si="288"/>
        <v>0</v>
      </c>
      <c r="AR1088" s="74">
        <f t="shared" si="289"/>
        <v>0</v>
      </c>
      <c r="AS1088" s="74">
        <f t="shared" si="290"/>
        <v>0</v>
      </c>
      <c r="AT1088" s="74">
        <f t="shared" si="291"/>
        <v>0</v>
      </c>
      <c r="AU1088" s="74">
        <f t="shared" si="292"/>
        <v>0</v>
      </c>
      <c r="AV1088" s="74">
        <f t="shared" si="293"/>
        <v>0</v>
      </c>
      <c r="AW1088" s="74">
        <f t="shared" si="294"/>
        <v>0</v>
      </c>
      <c r="AY1088" s="305">
        <f t="shared" si="295"/>
        <v>0</v>
      </c>
      <c r="AZ1088" s="305">
        <f t="shared" si="296"/>
        <v>0</v>
      </c>
      <c r="BA1088" s="305">
        <f t="shared" si="297"/>
        <v>0</v>
      </c>
      <c r="CN1088" s="70"/>
      <c r="DS1088" s="70"/>
    </row>
    <row r="1089" spans="1:123" s="74" customFormat="1" ht="15" customHeight="1" x14ac:dyDescent="0.2">
      <c r="A1089" s="76"/>
      <c r="C1089" s="98" t="s">
        <v>48</v>
      </c>
      <c r="D1089" s="553" t="str">
        <f t="shared" si="277"/>
        <v/>
      </c>
      <c r="E1089" s="553"/>
      <c r="F1089" s="553"/>
      <c r="G1089" s="553"/>
      <c r="H1089" s="553"/>
      <c r="I1089" s="553"/>
      <c r="J1089" s="553"/>
      <c r="K1089" s="553"/>
      <c r="L1089" s="553"/>
      <c r="M1089" s="763"/>
      <c r="N1089" s="877"/>
      <c r="O1089" s="764"/>
      <c r="P1089" s="763"/>
      <c r="Q1089" s="764"/>
      <c r="R1089" s="196"/>
      <c r="S1089" s="196"/>
      <c r="T1089" s="506"/>
      <c r="U1089" s="507"/>
      <c r="V1089" s="506"/>
      <c r="W1089" s="507"/>
      <c r="X1089" s="506"/>
      <c r="Y1089" s="507"/>
      <c r="Z1089" s="196"/>
      <c r="AA1089" s="196"/>
      <c r="AB1089" s="196"/>
      <c r="AC1089" s="196"/>
      <c r="AD1089" s="196"/>
      <c r="AF1089" s="70"/>
      <c r="AG1089" s="90">
        <f t="shared" si="278"/>
        <v>27</v>
      </c>
      <c r="AH1089" s="90">
        <f t="shared" si="279"/>
        <v>0</v>
      </c>
      <c r="AI1089" s="74">
        <f t="shared" si="280"/>
        <v>0</v>
      </c>
      <c r="AJ1089" s="74">
        <f t="shared" si="281"/>
        <v>0</v>
      </c>
      <c r="AK1089" s="74">
        <f t="shared" si="282"/>
        <v>0</v>
      </c>
      <c r="AL1089" s="74">
        <f t="shared" si="283"/>
        <v>0</v>
      </c>
      <c r="AM1089" s="74">
        <f t="shared" si="284"/>
        <v>0</v>
      </c>
      <c r="AN1089" s="74">
        <f t="shared" si="285"/>
        <v>0</v>
      </c>
      <c r="AO1089" s="74">
        <f t="shared" si="286"/>
        <v>0</v>
      </c>
      <c r="AP1089" s="74">
        <f t="shared" si="287"/>
        <v>0</v>
      </c>
      <c r="AQ1089" s="74">
        <f t="shared" si="288"/>
        <v>0</v>
      </c>
      <c r="AR1089" s="74">
        <f t="shared" si="289"/>
        <v>0</v>
      </c>
      <c r="AS1089" s="74">
        <f t="shared" si="290"/>
        <v>0</v>
      </c>
      <c r="AT1089" s="74">
        <f t="shared" si="291"/>
        <v>0</v>
      </c>
      <c r="AU1089" s="74">
        <f t="shared" si="292"/>
        <v>0</v>
      </c>
      <c r="AV1089" s="74">
        <f t="shared" si="293"/>
        <v>0</v>
      </c>
      <c r="AW1089" s="74">
        <f t="shared" si="294"/>
        <v>0</v>
      </c>
      <c r="AY1089" s="305">
        <f t="shared" si="295"/>
        <v>0</v>
      </c>
      <c r="AZ1089" s="305">
        <f t="shared" si="296"/>
        <v>0</v>
      </c>
      <c r="BA1089" s="305">
        <f t="shared" si="297"/>
        <v>0</v>
      </c>
      <c r="CN1089" s="70"/>
      <c r="DS1089" s="70"/>
    </row>
    <row r="1090" spans="1:123" s="74" customFormat="1" ht="15" customHeight="1" x14ac:dyDescent="0.2">
      <c r="A1090" s="76"/>
      <c r="C1090" s="98" t="s">
        <v>49</v>
      </c>
      <c r="D1090" s="553" t="str">
        <f t="shared" si="277"/>
        <v/>
      </c>
      <c r="E1090" s="553"/>
      <c r="F1090" s="553"/>
      <c r="G1090" s="553"/>
      <c r="H1090" s="553"/>
      <c r="I1090" s="553"/>
      <c r="J1090" s="553"/>
      <c r="K1090" s="553"/>
      <c r="L1090" s="553"/>
      <c r="M1090" s="763"/>
      <c r="N1090" s="877"/>
      <c r="O1090" s="764"/>
      <c r="P1090" s="763"/>
      <c r="Q1090" s="764"/>
      <c r="R1090" s="196"/>
      <c r="S1090" s="196"/>
      <c r="T1090" s="506"/>
      <c r="U1090" s="507"/>
      <c r="V1090" s="506"/>
      <c r="W1090" s="507"/>
      <c r="X1090" s="506"/>
      <c r="Y1090" s="507"/>
      <c r="Z1090" s="196"/>
      <c r="AA1090" s="196"/>
      <c r="AB1090" s="196"/>
      <c r="AC1090" s="196"/>
      <c r="AD1090" s="196"/>
      <c r="AF1090" s="70"/>
      <c r="AG1090" s="90">
        <f t="shared" si="278"/>
        <v>27</v>
      </c>
      <c r="AH1090" s="90">
        <f t="shared" si="279"/>
        <v>0</v>
      </c>
      <c r="AI1090" s="74">
        <f t="shared" si="280"/>
        <v>0</v>
      </c>
      <c r="AJ1090" s="74">
        <f t="shared" si="281"/>
        <v>0</v>
      </c>
      <c r="AK1090" s="74">
        <f t="shared" si="282"/>
        <v>0</v>
      </c>
      <c r="AL1090" s="74">
        <f t="shared" si="283"/>
        <v>0</v>
      </c>
      <c r="AM1090" s="74">
        <f t="shared" si="284"/>
        <v>0</v>
      </c>
      <c r="AN1090" s="74">
        <f t="shared" si="285"/>
        <v>0</v>
      </c>
      <c r="AO1090" s="74">
        <f t="shared" si="286"/>
        <v>0</v>
      </c>
      <c r="AP1090" s="74">
        <f t="shared" si="287"/>
        <v>0</v>
      </c>
      <c r="AQ1090" s="74">
        <f t="shared" si="288"/>
        <v>0</v>
      </c>
      <c r="AR1090" s="74">
        <f t="shared" si="289"/>
        <v>0</v>
      </c>
      <c r="AS1090" s="74">
        <f t="shared" si="290"/>
        <v>0</v>
      </c>
      <c r="AT1090" s="74">
        <f t="shared" si="291"/>
        <v>0</v>
      </c>
      <c r="AU1090" s="74">
        <f t="shared" si="292"/>
        <v>0</v>
      </c>
      <c r="AV1090" s="74">
        <f t="shared" si="293"/>
        <v>0</v>
      </c>
      <c r="AW1090" s="74">
        <f t="shared" si="294"/>
        <v>0</v>
      </c>
      <c r="AY1090" s="305">
        <f t="shared" si="295"/>
        <v>0</v>
      </c>
      <c r="AZ1090" s="305">
        <f t="shared" si="296"/>
        <v>0</v>
      </c>
      <c r="BA1090" s="305">
        <f t="shared" si="297"/>
        <v>0</v>
      </c>
      <c r="CN1090" s="70"/>
      <c r="DS1090" s="70"/>
    </row>
    <row r="1091" spans="1:123" s="74" customFormat="1" ht="15" customHeight="1" x14ac:dyDescent="0.2">
      <c r="A1091" s="76"/>
      <c r="C1091" s="98" t="s">
        <v>50</v>
      </c>
      <c r="D1091" s="553" t="str">
        <f t="shared" si="277"/>
        <v/>
      </c>
      <c r="E1091" s="553"/>
      <c r="F1091" s="553"/>
      <c r="G1091" s="553"/>
      <c r="H1091" s="553"/>
      <c r="I1091" s="553"/>
      <c r="J1091" s="553"/>
      <c r="K1091" s="553"/>
      <c r="L1091" s="553"/>
      <c r="M1091" s="763"/>
      <c r="N1091" s="877"/>
      <c r="O1091" s="764"/>
      <c r="P1091" s="763"/>
      <c r="Q1091" s="764"/>
      <c r="R1091" s="196"/>
      <c r="S1091" s="196"/>
      <c r="T1091" s="506"/>
      <c r="U1091" s="507"/>
      <c r="V1091" s="506"/>
      <c r="W1091" s="507"/>
      <c r="X1091" s="506"/>
      <c r="Y1091" s="507"/>
      <c r="Z1091" s="196"/>
      <c r="AA1091" s="196"/>
      <c r="AB1091" s="196"/>
      <c r="AC1091" s="196"/>
      <c r="AD1091" s="196"/>
      <c r="AF1091" s="70"/>
      <c r="AG1091" s="90">
        <f t="shared" si="278"/>
        <v>27</v>
      </c>
      <c r="AH1091" s="90">
        <f t="shared" si="279"/>
        <v>0</v>
      </c>
      <c r="AI1091" s="74">
        <f t="shared" si="280"/>
        <v>0</v>
      </c>
      <c r="AJ1091" s="74">
        <f t="shared" si="281"/>
        <v>0</v>
      </c>
      <c r="AK1091" s="74">
        <f t="shared" si="282"/>
        <v>0</v>
      </c>
      <c r="AL1091" s="74">
        <f t="shared" si="283"/>
        <v>0</v>
      </c>
      <c r="AM1091" s="74">
        <f t="shared" si="284"/>
        <v>0</v>
      </c>
      <c r="AN1091" s="74">
        <f t="shared" si="285"/>
        <v>0</v>
      </c>
      <c r="AO1091" s="74">
        <f t="shared" si="286"/>
        <v>0</v>
      </c>
      <c r="AP1091" s="74">
        <f t="shared" si="287"/>
        <v>0</v>
      </c>
      <c r="AQ1091" s="74">
        <f t="shared" si="288"/>
        <v>0</v>
      </c>
      <c r="AR1091" s="74">
        <f t="shared" si="289"/>
        <v>0</v>
      </c>
      <c r="AS1091" s="74">
        <f t="shared" si="290"/>
        <v>0</v>
      </c>
      <c r="AT1091" s="74">
        <f t="shared" si="291"/>
        <v>0</v>
      </c>
      <c r="AU1091" s="74">
        <f t="shared" si="292"/>
        <v>0</v>
      </c>
      <c r="AV1091" s="74">
        <f t="shared" si="293"/>
        <v>0</v>
      </c>
      <c r="AW1091" s="74">
        <f t="shared" si="294"/>
        <v>0</v>
      </c>
      <c r="AY1091" s="305">
        <f t="shared" si="295"/>
        <v>0</v>
      </c>
      <c r="AZ1091" s="305">
        <f t="shared" si="296"/>
        <v>0</v>
      </c>
      <c r="BA1091" s="305">
        <f t="shared" si="297"/>
        <v>0</v>
      </c>
      <c r="CN1091" s="70"/>
      <c r="DS1091" s="70"/>
    </row>
    <row r="1092" spans="1:123" s="74" customFormat="1" ht="15" customHeight="1" x14ac:dyDescent="0.2">
      <c r="A1092" s="76"/>
      <c r="C1092" s="98" t="s">
        <v>51</v>
      </c>
      <c r="D1092" s="553" t="str">
        <f t="shared" si="277"/>
        <v/>
      </c>
      <c r="E1092" s="553"/>
      <c r="F1092" s="553"/>
      <c r="G1092" s="553"/>
      <c r="H1092" s="553"/>
      <c r="I1092" s="553"/>
      <c r="J1092" s="553"/>
      <c r="K1092" s="553"/>
      <c r="L1092" s="553"/>
      <c r="M1092" s="763"/>
      <c r="N1092" s="877"/>
      <c r="O1092" s="764"/>
      <c r="P1092" s="763"/>
      <c r="Q1092" s="764"/>
      <c r="R1092" s="196"/>
      <c r="S1092" s="196"/>
      <c r="T1092" s="506"/>
      <c r="U1092" s="507"/>
      <c r="V1092" s="506"/>
      <c r="W1092" s="507"/>
      <c r="X1092" s="506"/>
      <c r="Y1092" s="507"/>
      <c r="Z1092" s="196"/>
      <c r="AA1092" s="196"/>
      <c r="AB1092" s="196"/>
      <c r="AC1092" s="196"/>
      <c r="AD1092" s="196"/>
      <c r="AF1092" s="70"/>
      <c r="AG1092" s="90">
        <f t="shared" si="278"/>
        <v>27</v>
      </c>
      <c r="AH1092" s="90">
        <f t="shared" si="279"/>
        <v>0</v>
      </c>
      <c r="AI1092" s="74">
        <f t="shared" si="280"/>
        <v>0</v>
      </c>
      <c r="AJ1092" s="74">
        <f t="shared" si="281"/>
        <v>0</v>
      </c>
      <c r="AK1092" s="74">
        <f t="shared" si="282"/>
        <v>0</v>
      </c>
      <c r="AL1092" s="74">
        <f t="shared" si="283"/>
        <v>0</v>
      </c>
      <c r="AM1092" s="74">
        <f t="shared" si="284"/>
        <v>0</v>
      </c>
      <c r="AN1092" s="74">
        <f t="shared" si="285"/>
        <v>0</v>
      </c>
      <c r="AO1092" s="74">
        <f t="shared" si="286"/>
        <v>0</v>
      </c>
      <c r="AP1092" s="74">
        <f t="shared" si="287"/>
        <v>0</v>
      </c>
      <c r="AQ1092" s="74">
        <f t="shared" si="288"/>
        <v>0</v>
      </c>
      <c r="AR1092" s="74">
        <f t="shared" si="289"/>
        <v>0</v>
      </c>
      <c r="AS1092" s="74">
        <f t="shared" si="290"/>
        <v>0</v>
      </c>
      <c r="AT1092" s="74">
        <f t="shared" si="291"/>
        <v>0</v>
      </c>
      <c r="AU1092" s="74">
        <f t="shared" si="292"/>
        <v>0</v>
      </c>
      <c r="AV1092" s="74">
        <f t="shared" si="293"/>
        <v>0</v>
      </c>
      <c r="AW1092" s="74">
        <f t="shared" si="294"/>
        <v>0</v>
      </c>
      <c r="AY1092" s="305">
        <f t="shared" si="295"/>
        <v>0</v>
      </c>
      <c r="AZ1092" s="305">
        <f t="shared" si="296"/>
        <v>0</v>
      </c>
      <c r="BA1092" s="305">
        <f t="shared" si="297"/>
        <v>0</v>
      </c>
      <c r="CN1092" s="70"/>
      <c r="DS1092" s="70"/>
    </row>
    <row r="1093" spans="1:123" s="74" customFormat="1" ht="15" customHeight="1" x14ac:dyDescent="0.2">
      <c r="A1093" s="76"/>
      <c r="C1093" s="98" t="s">
        <v>52</v>
      </c>
      <c r="D1093" s="553" t="str">
        <f t="shared" si="277"/>
        <v/>
      </c>
      <c r="E1093" s="553"/>
      <c r="F1093" s="553"/>
      <c r="G1093" s="553"/>
      <c r="H1093" s="553"/>
      <c r="I1093" s="553"/>
      <c r="J1093" s="553"/>
      <c r="K1093" s="553"/>
      <c r="L1093" s="553"/>
      <c r="M1093" s="763"/>
      <c r="N1093" s="877"/>
      <c r="O1093" s="764"/>
      <c r="P1093" s="763"/>
      <c r="Q1093" s="764"/>
      <c r="R1093" s="196"/>
      <c r="S1093" s="196"/>
      <c r="T1093" s="506"/>
      <c r="U1093" s="507"/>
      <c r="V1093" s="506"/>
      <c r="W1093" s="507"/>
      <c r="X1093" s="506"/>
      <c r="Y1093" s="507"/>
      <c r="Z1093" s="196"/>
      <c r="AA1093" s="196"/>
      <c r="AB1093" s="196"/>
      <c r="AC1093" s="196"/>
      <c r="AD1093" s="196"/>
      <c r="AF1093" s="70"/>
      <c r="AG1093" s="90">
        <f t="shared" si="278"/>
        <v>27</v>
      </c>
      <c r="AH1093" s="90">
        <f t="shared" si="279"/>
        <v>0</v>
      </c>
      <c r="AI1093" s="74">
        <f t="shared" si="280"/>
        <v>0</v>
      </c>
      <c r="AJ1093" s="74">
        <f t="shared" si="281"/>
        <v>0</v>
      </c>
      <c r="AK1093" s="74">
        <f t="shared" si="282"/>
        <v>0</v>
      </c>
      <c r="AL1093" s="74">
        <f t="shared" si="283"/>
        <v>0</v>
      </c>
      <c r="AM1093" s="74">
        <f t="shared" si="284"/>
        <v>0</v>
      </c>
      <c r="AN1093" s="74">
        <f t="shared" si="285"/>
        <v>0</v>
      </c>
      <c r="AO1093" s="74">
        <f t="shared" si="286"/>
        <v>0</v>
      </c>
      <c r="AP1093" s="74">
        <f t="shared" si="287"/>
        <v>0</v>
      </c>
      <c r="AQ1093" s="74">
        <f t="shared" si="288"/>
        <v>0</v>
      </c>
      <c r="AR1093" s="74">
        <f t="shared" si="289"/>
        <v>0</v>
      </c>
      <c r="AS1093" s="74">
        <f t="shared" si="290"/>
        <v>0</v>
      </c>
      <c r="AT1093" s="74">
        <f t="shared" si="291"/>
        <v>0</v>
      </c>
      <c r="AU1093" s="74">
        <f t="shared" si="292"/>
        <v>0</v>
      </c>
      <c r="AV1093" s="74">
        <f t="shared" si="293"/>
        <v>0</v>
      </c>
      <c r="AW1093" s="74">
        <f t="shared" si="294"/>
        <v>0</v>
      </c>
      <c r="AY1093" s="305">
        <f t="shared" si="295"/>
        <v>0</v>
      </c>
      <c r="AZ1093" s="305">
        <f t="shared" si="296"/>
        <v>0</v>
      </c>
      <c r="BA1093" s="305">
        <f t="shared" si="297"/>
        <v>0</v>
      </c>
      <c r="CN1093" s="70"/>
      <c r="DS1093" s="70"/>
    </row>
    <row r="1094" spans="1:123" s="74" customFormat="1" ht="15" customHeight="1" x14ac:dyDescent="0.2">
      <c r="A1094" s="76"/>
      <c r="O1094" s="99" t="s">
        <v>84</v>
      </c>
      <c r="P1094" s="604">
        <f>IF(AND(SUM(P1069:Q1093)=0,COUNTIF(P1069:Q1093,"NS")&gt;0),"NS",SUM(P1069:Q1093))</f>
        <v>0</v>
      </c>
      <c r="Q1094" s="605"/>
      <c r="R1094" s="385">
        <f>IF(AND(SUM(R1069:R1093)=0,COUNTIF(R1069:R1093,"NS")&gt;0),"NS",SUM(R1069:R1093))</f>
        <v>0</v>
      </c>
      <c r="S1094" s="385">
        <f>IF(AND(SUM(S1069:S1093)=0,COUNTIF(S1069:S1093,"NS")&gt;0),"NS",SUM(S1069:S1093))</f>
        <v>0</v>
      </c>
      <c r="T1094" s="604">
        <f>IF(AND(SUM(T1069:U1093)=0,COUNTIF(T1069:U1093,"NS")&gt;0),"NS",SUM(T1069:U1093))</f>
        <v>0</v>
      </c>
      <c r="U1094" s="605"/>
      <c r="V1094" s="604">
        <f>IF(AND(SUM(V1069:W1093)=0,COUNTIF(V1069:W1093,"NS")&gt;0),"NS",SUM(V1069:W1093))</f>
        <v>0</v>
      </c>
      <c r="W1094" s="605"/>
      <c r="X1094" s="604">
        <f>IF(AND(SUM(X1069:Y1093)=0,COUNTIF(X1069:Y1093,"NS")&gt;0),"NS",SUM(X1069:Y1093))</f>
        <v>0</v>
      </c>
      <c r="Y1094" s="605"/>
      <c r="Z1094" s="385">
        <f>IF(AND(SUM(Z1069:Z1093)=0,COUNTIF(Z1069:Z1093,"NS")&gt;0),"NS",SUM(Z1069:Z1093))</f>
        <v>0</v>
      </c>
      <c r="AA1094" s="385">
        <f>IF(AND(SUM(AA1069:AA1093)=0,COUNTIF(AA1069:AA1093,"NS")&gt;0),"NS",SUM(AA1069:AA1093))</f>
        <v>0</v>
      </c>
      <c r="AB1094" s="385">
        <f>IF(AND(SUM(AB1069:AB1093)=0,COUNTIF(AB1069:AB1093,"NS")&gt;0),"NS",SUM(AB1069:AB1093))</f>
        <v>0</v>
      </c>
      <c r="AC1094" s="385">
        <f>IF(AND(SUM(AC1069:AC1093)=0,COUNTIF(AC1069:AC1093,"NS")&gt;0),"NS",SUM(AC1069:AC1093))</f>
        <v>0</v>
      </c>
      <c r="AD1094" s="385">
        <f t="shared" ref="AD1094" si="298">IF(AND(SUM(AD1069:AD1093)=0,COUNTIF(AD1069:AD1093,"NS")&gt;0),"NS",SUM(AD1069:AD1093))</f>
        <v>0</v>
      </c>
      <c r="AF1094" s="70"/>
      <c r="AH1094" s="74">
        <f>SUM(AH1069:AH1093)</f>
        <v>0</v>
      </c>
      <c r="AI1094" s="74">
        <f>SUM(AI1069:AI1093)</f>
        <v>0</v>
      </c>
      <c r="AW1094" s="74">
        <f>SUM(AW1069:AW1093)</f>
        <v>0</v>
      </c>
      <c r="BA1094" s="74">
        <f>SUM(BA1069:BA1093)</f>
        <v>0</v>
      </c>
      <c r="CN1094" s="70"/>
      <c r="DS1094" s="70"/>
    </row>
    <row r="1095" spans="1:123" s="74" customFormat="1" ht="15" customHeight="1" x14ac:dyDescent="0.2">
      <c r="A1095" s="76"/>
      <c r="B1095" s="540" t="str">
        <f>IF(AH1094=0,"","Error: Debe completar toda la información requerida.")</f>
        <v/>
      </c>
      <c r="C1095" s="540"/>
      <c r="D1095" s="540"/>
      <c r="E1095" s="540"/>
      <c r="F1095" s="540"/>
      <c r="G1095" s="540"/>
      <c r="H1095" s="540"/>
      <c r="I1095" s="540"/>
      <c r="J1095" s="540"/>
      <c r="K1095" s="540"/>
      <c r="L1095" s="540"/>
      <c r="M1095" s="540"/>
      <c r="N1095" s="540"/>
      <c r="O1095" s="540"/>
      <c r="P1095" s="540"/>
      <c r="Q1095" s="540"/>
      <c r="R1095" s="540"/>
      <c r="S1095" s="540"/>
      <c r="T1095" s="540"/>
      <c r="U1095" s="540"/>
      <c r="V1095" s="540"/>
      <c r="W1095" s="540"/>
      <c r="X1095" s="540"/>
      <c r="Y1095" s="540"/>
      <c r="Z1095" s="540"/>
      <c r="AA1095" s="540"/>
      <c r="AB1095" s="540"/>
      <c r="AC1095" s="540"/>
      <c r="AD1095" s="540"/>
      <c r="AF1095" s="70"/>
      <c r="CN1095" s="70"/>
      <c r="DS1095" s="70"/>
    </row>
    <row r="1096" spans="1:123" s="74" customFormat="1" ht="24" customHeight="1" x14ac:dyDescent="0.2">
      <c r="A1096" s="76"/>
      <c r="C1096" s="620" t="s">
        <v>1084</v>
      </c>
      <c r="D1096" s="620"/>
      <c r="E1096" s="620"/>
      <c r="F1096" s="620"/>
      <c r="G1096" s="620"/>
      <c r="H1096" s="620"/>
      <c r="I1096" s="620"/>
      <c r="J1096" s="620"/>
      <c r="K1096" s="620"/>
      <c r="L1096" s="620"/>
      <c r="M1096" s="620"/>
      <c r="N1096" s="620"/>
      <c r="O1096" s="620"/>
      <c r="P1096" s="620"/>
      <c r="Q1096" s="620"/>
      <c r="R1096" s="620"/>
      <c r="S1096" s="620"/>
      <c r="T1096" s="620"/>
      <c r="U1096" s="620"/>
      <c r="V1096" s="620"/>
      <c r="W1096" s="620"/>
      <c r="X1096" s="620"/>
      <c r="Y1096" s="620"/>
      <c r="Z1096" s="620"/>
      <c r="AA1096" s="620"/>
      <c r="AB1096" s="620"/>
      <c r="AC1096" s="620"/>
      <c r="AD1096" s="620"/>
      <c r="AF1096" s="70"/>
      <c r="CN1096" s="70"/>
      <c r="DS1096" s="70"/>
    </row>
    <row r="1097" spans="1:123" s="74" customFormat="1" ht="60" customHeight="1" x14ac:dyDescent="0.2">
      <c r="A1097" s="76"/>
      <c r="C1097" s="652"/>
      <c r="D1097" s="652"/>
      <c r="E1097" s="652"/>
      <c r="F1097" s="652"/>
      <c r="G1097" s="652"/>
      <c r="H1097" s="652"/>
      <c r="I1097" s="652"/>
      <c r="J1097" s="652"/>
      <c r="K1097" s="652"/>
      <c r="L1097" s="652"/>
      <c r="M1097" s="652"/>
      <c r="N1097" s="652"/>
      <c r="O1097" s="652"/>
      <c r="P1097" s="652"/>
      <c r="Q1097" s="652"/>
      <c r="R1097" s="652"/>
      <c r="S1097" s="652"/>
      <c r="T1097" s="652"/>
      <c r="U1097" s="652"/>
      <c r="V1097" s="652"/>
      <c r="W1097" s="652"/>
      <c r="X1097" s="652"/>
      <c r="Y1097" s="652"/>
      <c r="Z1097" s="652"/>
      <c r="AA1097" s="652"/>
      <c r="AB1097" s="652"/>
      <c r="AC1097" s="652"/>
      <c r="AD1097" s="652"/>
      <c r="AF1097" s="70"/>
      <c r="CN1097" s="70"/>
      <c r="DS1097" s="70"/>
    </row>
    <row r="1098" spans="1:123" s="74" customFormat="1" ht="15" customHeight="1" x14ac:dyDescent="0.2">
      <c r="A1098" s="76"/>
      <c r="B1098" s="511" t="str">
        <f>IF(AI1094=0,"","Error: Debe verificar la consistencia de las respuestas con código 2 o 9.")</f>
        <v/>
      </c>
      <c r="C1098" s="511"/>
      <c r="D1098" s="511"/>
      <c r="E1098" s="511"/>
      <c r="F1098" s="511"/>
      <c r="G1098" s="511"/>
      <c r="H1098" s="511"/>
      <c r="I1098" s="511"/>
      <c r="J1098" s="511"/>
      <c r="K1098" s="511"/>
      <c r="L1098" s="511"/>
      <c r="M1098" s="511"/>
      <c r="N1098" s="511"/>
      <c r="O1098" s="511"/>
      <c r="P1098" s="511"/>
      <c r="Q1098" s="511"/>
      <c r="R1098" s="511"/>
      <c r="S1098" s="511"/>
      <c r="T1098" s="511"/>
      <c r="U1098" s="511"/>
      <c r="V1098" s="511"/>
      <c r="W1098" s="511"/>
      <c r="X1098" s="511"/>
      <c r="Y1098" s="511"/>
      <c r="Z1098" s="511"/>
      <c r="AA1098" s="511"/>
      <c r="AB1098" s="511"/>
      <c r="AC1098" s="511"/>
      <c r="AD1098" s="511"/>
      <c r="AF1098" s="70"/>
      <c r="CN1098" s="70"/>
      <c r="DS1098" s="70"/>
    </row>
    <row r="1099" spans="1:123" s="74" customFormat="1" ht="15" customHeight="1" x14ac:dyDescent="0.2">
      <c r="A1099" s="76"/>
      <c r="B1099" s="511" t="str">
        <f>IF(AW1094=0,"","Error: Cada sitio de ocurrencia debe ser igual o menor a lo registrado en el total por fila.")</f>
        <v/>
      </c>
      <c r="C1099" s="511"/>
      <c r="D1099" s="511"/>
      <c r="E1099" s="511"/>
      <c r="F1099" s="511"/>
      <c r="G1099" s="511"/>
      <c r="H1099" s="511"/>
      <c r="I1099" s="511"/>
      <c r="J1099" s="511"/>
      <c r="K1099" s="511"/>
      <c r="L1099" s="511"/>
      <c r="M1099" s="511"/>
      <c r="N1099" s="511"/>
      <c r="O1099" s="511"/>
      <c r="P1099" s="511"/>
      <c r="Q1099" s="511"/>
      <c r="R1099" s="511"/>
      <c r="S1099" s="511"/>
      <c r="T1099" s="511"/>
      <c r="U1099" s="511"/>
      <c r="V1099" s="511"/>
      <c r="W1099" s="511"/>
      <c r="X1099" s="511"/>
      <c r="Y1099" s="511"/>
      <c r="Z1099" s="511"/>
      <c r="AA1099" s="511"/>
      <c r="AB1099" s="511"/>
      <c r="AC1099" s="511"/>
      <c r="AD1099" s="511"/>
      <c r="AF1099" s="70"/>
      <c r="CN1099" s="70"/>
      <c r="DS1099" s="70"/>
    </row>
    <row r="1100" spans="1:123" s="74" customFormat="1" ht="15" customHeight="1" thickBot="1" x14ac:dyDescent="0.25">
      <c r="A1100" s="76"/>
      <c r="B1100" s="511" t="str">
        <f>IF(BA1094=0,"","Error: La suma de los sitios de ocurrencia no corresponde con lo registrado en el total.")</f>
        <v/>
      </c>
      <c r="C1100" s="511"/>
      <c r="D1100" s="511"/>
      <c r="E1100" s="511"/>
      <c r="F1100" s="511"/>
      <c r="G1100" s="511"/>
      <c r="H1100" s="511"/>
      <c r="I1100" s="511"/>
      <c r="J1100" s="511"/>
      <c r="K1100" s="511"/>
      <c r="L1100" s="511"/>
      <c r="M1100" s="511"/>
      <c r="N1100" s="511"/>
      <c r="O1100" s="511"/>
      <c r="P1100" s="511"/>
      <c r="Q1100" s="511"/>
      <c r="R1100" s="511"/>
      <c r="S1100" s="511"/>
      <c r="T1100" s="511"/>
      <c r="U1100" s="511"/>
      <c r="V1100" s="511"/>
      <c r="W1100" s="511"/>
      <c r="X1100" s="511"/>
      <c r="Y1100" s="511"/>
      <c r="Z1100" s="511"/>
      <c r="AA1100" s="511"/>
      <c r="AB1100" s="511"/>
      <c r="AC1100" s="511"/>
      <c r="AD1100" s="511"/>
      <c r="AF1100" s="70"/>
      <c r="CN1100" s="70"/>
      <c r="DS1100" s="70"/>
    </row>
    <row r="1101" spans="1:123" s="74" customFormat="1" ht="15" customHeight="1" thickBot="1" x14ac:dyDescent="0.25">
      <c r="A1101" s="76"/>
      <c r="B1101" s="792" t="s">
        <v>1174</v>
      </c>
      <c r="C1101" s="793"/>
      <c r="D1101" s="793"/>
      <c r="E1101" s="793"/>
      <c r="F1101" s="793"/>
      <c r="G1101" s="793"/>
      <c r="H1101" s="793"/>
      <c r="I1101" s="793"/>
      <c r="J1101" s="793"/>
      <c r="K1101" s="793"/>
      <c r="L1101" s="793"/>
      <c r="M1101" s="793"/>
      <c r="N1101" s="793"/>
      <c r="O1101" s="793"/>
      <c r="P1101" s="793"/>
      <c r="Q1101" s="793"/>
      <c r="R1101" s="793"/>
      <c r="S1101" s="793"/>
      <c r="T1101" s="793"/>
      <c r="U1101" s="793"/>
      <c r="V1101" s="793"/>
      <c r="W1101" s="793"/>
      <c r="X1101" s="793"/>
      <c r="Y1101" s="793"/>
      <c r="Z1101" s="793"/>
      <c r="AA1101" s="793"/>
      <c r="AB1101" s="793"/>
      <c r="AC1101" s="793"/>
      <c r="AD1101" s="794"/>
      <c r="AF1101" s="70"/>
      <c r="CN1101" s="70"/>
      <c r="DS1101" s="70"/>
    </row>
    <row r="1102" spans="1:123" s="74" customFormat="1" ht="15" customHeight="1" x14ac:dyDescent="0.2">
      <c r="A1102" s="76"/>
      <c r="AF1102" s="70"/>
      <c r="CN1102" s="70"/>
      <c r="DS1102" s="70"/>
    </row>
    <row r="1103" spans="1:123" s="74" customFormat="1" ht="36" customHeight="1" x14ac:dyDescent="0.2">
      <c r="A1103" s="36" t="s">
        <v>1140</v>
      </c>
      <c r="B1103" s="636" t="s">
        <v>1102</v>
      </c>
      <c r="C1103" s="636"/>
      <c r="D1103" s="636"/>
      <c r="E1103" s="636"/>
      <c r="F1103" s="636"/>
      <c r="G1103" s="636"/>
      <c r="H1103" s="636"/>
      <c r="I1103" s="636"/>
      <c r="J1103" s="636"/>
      <c r="K1103" s="636"/>
      <c r="L1103" s="636"/>
      <c r="M1103" s="636"/>
      <c r="N1103" s="636"/>
      <c r="O1103" s="636"/>
      <c r="P1103" s="636"/>
      <c r="Q1103" s="636"/>
      <c r="R1103" s="636"/>
      <c r="S1103" s="636"/>
      <c r="T1103" s="636"/>
      <c r="U1103" s="636"/>
      <c r="V1103" s="636"/>
      <c r="W1103" s="636"/>
      <c r="X1103" s="636"/>
      <c r="Y1103" s="636"/>
      <c r="Z1103" s="636"/>
      <c r="AA1103" s="636"/>
      <c r="AB1103" s="636"/>
      <c r="AC1103" s="636"/>
      <c r="AD1103" s="636"/>
      <c r="AF1103" s="70"/>
      <c r="AG1103" s="311" t="s">
        <v>2063</v>
      </c>
      <c r="AH1103" s="311" t="s">
        <v>2064</v>
      </c>
      <c r="AI1103" s="311" t="s">
        <v>2065</v>
      </c>
      <c r="AJ1103" s="311" t="s">
        <v>2066</v>
      </c>
      <c r="AK1103" s="311" t="s">
        <v>2067</v>
      </c>
      <c r="AL1103" s="311" t="s">
        <v>2068</v>
      </c>
      <c r="AM1103" s="311" t="s">
        <v>2071</v>
      </c>
      <c r="AN1103" s="311" t="s">
        <v>2070</v>
      </c>
      <c r="AO1103" s="311" t="s">
        <v>2069</v>
      </c>
      <c r="CN1103" s="70"/>
      <c r="DS1103" s="70"/>
    </row>
    <row r="1104" spans="1:123" s="74" customFormat="1" ht="15" customHeight="1" x14ac:dyDescent="0.2">
      <c r="A1104" s="68"/>
      <c r="B1104" s="69"/>
      <c r="C1104" s="674" t="s">
        <v>1109</v>
      </c>
      <c r="D1104" s="674"/>
      <c r="E1104" s="674"/>
      <c r="F1104" s="674"/>
      <c r="G1104" s="674"/>
      <c r="H1104" s="674"/>
      <c r="I1104" s="674"/>
      <c r="J1104" s="674"/>
      <c r="K1104" s="674"/>
      <c r="L1104" s="674"/>
      <c r="M1104" s="674"/>
      <c r="N1104" s="674"/>
      <c r="O1104" s="674"/>
      <c r="P1104" s="674"/>
      <c r="Q1104" s="674"/>
      <c r="R1104" s="674"/>
      <c r="S1104" s="674"/>
      <c r="T1104" s="674"/>
      <c r="U1104" s="674"/>
      <c r="V1104" s="674"/>
      <c r="W1104" s="674"/>
      <c r="X1104" s="674"/>
      <c r="Y1104" s="674"/>
      <c r="Z1104" s="674"/>
      <c r="AA1104" s="674"/>
      <c r="AB1104" s="674"/>
      <c r="AC1104" s="674"/>
      <c r="AD1104" s="674"/>
      <c r="AF1104" s="70"/>
      <c r="AG1104" s="186">
        <f>SUM(COUNTBLANK(L1111:AD1135),COUNTBLANK(D1140:AD1164))</f>
        <v>1150</v>
      </c>
      <c r="AH1104" s="186">
        <v>1150</v>
      </c>
      <c r="AI1104" s="186">
        <v>825</v>
      </c>
      <c r="AJ1104" s="186">
        <f>SUM(COUNTBLANK(D1111:AD1111),COUNTBLANK(D1140:AD1140))</f>
        <v>54</v>
      </c>
      <c r="AK1104" s="186">
        <v>54</v>
      </c>
      <c r="AL1104" s="186">
        <v>40</v>
      </c>
      <c r="AM1104" s="186">
        <v>46</v>
      </c>
      <c r="AN1104" s="186">
        <v>44</v>
      </c>
      <c r="AO1104" s="186">
        <v>45</v>
      </c>
      <c r="CN1104" s="70"/>
      <c r="DS1104" s="70"/>
    </row>
    <row r="1105" spans="1:123" s="74" customFormat="1" ht="24" customHeight="1" x14ac:dyDescent="0.2">
      <c r="A1105" s="68"/>
      <c r="B1105" s="69"/>
      <c r="C1105" s="674" t="s">
        <v>1149</v>
      </c>
      <c r="D1105" s="674"/>
      <c r="E1105" s="674"/>
      <c r="F1105" s="674"/>
      <c r="G1105" s="674"/>
      <c r="H1105" s="674"/>
      <c r="I1105" s="674"/>
      <c r="J1105" s="674"/>
      <c r="K1105" s="674"/>
      <c r="L1105" s="674"/>
      <c r="M1105" s="674"/>
      <c r="N1105" s="674"/>
      <c r="O1105" s="674"/>
      <c r="P1105" s="674"/>
      <c r="Q1105" s="674"/>
      <c r="R1105" s="674"/>
      <c r="S1105" s="674"/>
      <c r="T1105" s="674"/>
      <c r="U1105" s="674"/>
      <c r="V1105" s="674"/>
      <c r="W1105" s="674"/>
      <c r="X1105" s="674"/>
      <c r="Y1105" s="674"/>
      <c r="Z1105" s="674"/>
      <c r="AA1105" s="674"/>
      <c r="AB1105" s="674"/>
      <c r="AC1105" s="674"/>
      <c r="AD1105" s="674"/>
      <c r="AF1105" s="70"/>
      <c r="CN1105" s="70"/>
      <c r="DS1105" s="70"/>
    </row>
    <row r="1106" spans="1:123" s="74" customFormat="1" ht="15" customHeight="1" x14ac:dyDescent="0.2">
      <c r="A1106" s="68"/>
      <c r="B1106" s="69"/>
      <c r="C1106" s="674" t="s">
        <v>1116</v>
      </c>
      <c r="D1106" s="674"/>
      <c r="E1106" s="674"/>
      <c r="F1106" s="674"/>
      <c r="G1106" s="674"/>
      <c r="H1106" s="674"/>
      <c r="I1106" s="674"/>
      <c r="J1106" s="674"/>
      <c r="K1106" s="674"/>
      <c r="L1106" s="674"/>
      <c r="M1106" s="674"/>
      <c r="N1106" s="674"/>
      <c r="O1106" s="674"/>
      <c r="P1106" s="674"/>
      <c r="Q1106" s="674"/>
      <c r="R1106" s="674"/>
      <c r="S1106" s="674"/>
      <c r="T1106" s="674"/>
      <c r="U1106" s="674"/>
      <c r="V1106" s="674"/>
      <c r="W1106" s="674"/>
      <c r="X1106" s="674"/>
      <c r="Y1106" s="674"/>
      <c r="Z1106" s="674"/>
      <c r="AA1106" s="674"/>
      <c r="AB1106" s="674"/>
      <c r="AC1106" s="674"/>
      <c r="AD1106" s="674"/>
      <c r="AF1106" s="70"/>
      <c r="CN1106" s="70"/>
      <c r="DS1106" s="70"/>
    </row>
    <row r="1107" spans="1:123" s="74" customFormat="1" ht="15" customHeight="1" x14ac:dyDescent="0.2">
      <c r="A1107" s="68"/>
      <c r="B1107" s="6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A1107" s="119"/>
      <c r="AB1107" s="119"/>
      <c r="AC1107" s="119"/>
      <c r="AD1107" s="119"/>
      <c r="AF1107" s="70"/>
      <c r="CN1107" s="70"/>
      <c r="DS1107" s="70"/>
    </row>
    <row r="1108" spans="1:123" s="74" customFormat="1" ht="15" customHeight="1" x14ac:dyDescent="0.2">
      <c r="A1108" s="68"/>
      <c r="B1108" s="6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A1108" s="119"/>
      <c r="AB1108" s="958" t="s">
        <v>1144</v>
      </c>
      <c r="AC1108" s="958"/>
      <c r="AD1108" s="958"/>
      <c r="AF1108" s="70"/>
      <c r="CN1108" s="70"/>
      <c r="DS1108" s="70"/>
    </row>
    <row r="1109" spans="1:123" s="74" customFormat="1" ht="15" customHeight="1" x14ac:dyDescent="0.2">
      <c r="A1109" s="76"/>
      <c r="C1109" s="685" t="s">
        <v>220</v>
      </c>
      <c r="D1109" s="686"/>
      <c r="E1109" s="686"/>
      <c r="F1109" s="686"/>
      <c r="G1109" s="686"/>
      <c r="H1109" s="686"/>
      <c r="I1109" s="686"/>
      <c r="J1109" s="686"/>
      <c r="K1109" s="687"/>
      <c r="L1109" s="685" t="s">
        <v>1148</v>
      </c>
      <c r="M1109" s="686"/>
      <c r="N1109" s="686"/>
      <c r="O1109" s="687"/>
      <c r="P1109" s="643" t="s">
        <v>1147</v>
      </c>
      <c r="Q1109" s="644"/>
      <c r="R1109" s="644"/>
      <c r="S1109" s="644"/>
      <c r="T1109" s="644"/>
      <c r="U1109" s="644"/>
      <c r="V1109" s="644"/>
      <c r="W1109" s="644"/>
      <c r="X1109" s="644"/>
      <c r="Y1109" s="644"/>
      <c r="Z1109" s="644"/>
      <c r="AA1109" s="644"/>
      <c r="AB1109" s="644"/>
      <c r="AC1109" s="644"/>
      <c r="AD1109" s="645"/>
      <c r="AF1109" s="70"/>
      <c r="AG1109" s="74">
        <f>COUNTBLANK(L1111:AD1135)</f>
        <v>475</v>
      </c>
      <c r="AH1109" s="74">
        <v>475</v>
      </c>
      <c r="CN1109" s="70"/>
      <c r="DS1109" s="70"/>
    </row>
    <row r="1110" spans="1:123" s="74" customFormat="1" ht="164.25" customHeight="1" x14ac:dyDescent="0.2">
      <c r="A1110" s="76"/>
      <c r="C1110" s="718"/>
      <c r="D1110" s="719"/>
      <c r="E1110" s="719"/>
      <c r="F1110" s="719"/>
      <c r="G1110" s="719"/>
      <c r="H1110" s="719"/>
      <c r="I1110" s="719"/>
      <c r="J1110" s="719"/>
      <c r="K1110" s="720"/>
      <c r="L1110" s="688"/>
      <c r="M1110" s="689"/>
      <c r="N1110" s="689"/>
      <c r="O1110" s="690"/>
      <c r="P1110" s="667" t="s">
        <v>311</v>
      </c>
      <c r="Q1110" s="959"/>
      <c r="R1110" s="818"/>
      <c r="S1110" s="667" t="s">
        <v>312</v>
      </c>
      <c r="T1110" s="959"/>
      <c r="U1110" s="818"/>
      <c r="V1110" s="667" t="s">
        <v>313</v>
      </c>
      <c r="W1110" s="959"/>
      <c r="X1110" s="818"/>
      <c r="Y1110" s="667" t="s">
        <v>314</v>
      </c>
      <c r="Z1110" s="959"/>
      <c r="AA1110" s="818"/>
      <c r="AB1110" s="667" t="s">
        <v>315</v>
      </c>
      <c r="AC1110" s="959"/>
      <c r="AD1110" s="818"/>
      <c r="AF1110" s="70"/>
      <c r="AG1110" s="74" t="s">
        <v>2032</v>
      </c>
      <c r="AH1110" s="267" t="s">
        <v>2035</v>
      </c>
      <c r="AI1110" s="267" t="s">
        <v>2095</v>
      </c>
      <c r="CN1110" s="70"/>
      <c r="DS1110" s="70"/>
    </row>
    <row r="1111" spans="1:123" s="74" customFormat="1" ht="15" customHeight="1" x14ac:dyDescent="0.2">
      <c r="A1111" s="76"/>
      <c r="C1111" s="85" t="s">
        <v>28</v>
      </c>
      <c r="D1111" s="703" t="str">
        <f>IF(D40="","",D40)</f>
        <v/>
      </c>
      <c r="E1111" s="705"/>
      <c r="F1111" s="705"/>
      <c r="G1111" s="705"/>
      <c r="H1111" s="705"/>
      <c r="I1111" s="705"/>
      <c r="J1111" s="705"/>
      <c r="K1111" s="704"/>
      <c r="L1111" s="763"/>
      <c r="M1111" s="877"/>
      <c r="N1111" s="877"/>
      <c r="O1111" s="764"/>
      <c r="P1111" s="763"/>
      <c r="Q1111" s="877"/>
      <c r="R1111" s="764"/>
      <c r="S1111" s="763"/>
      <c r="T1111" s="877"/>
      <c r="U1111" s="764"/>
      <c r="V1111" s="763"/>
      <c r="W1111" s="877"/>
      <c r="X1111" s="764"/>
      <c r="Y1111" s="763"/>
      <c r="Z1111" s="877"/>
      <c r="AA1111" s="764"/>
      <c r="AB1111" s="763"/>
      <c r="AC1111" s="877"/>
      <c r="AD1111" s="764"/>
      <c r="AF1111" s="70"/>
      <c r="AG1111" s="74">
        <f>SUM(COUNTBLANK(L1111:AD1111),COUNTBLANK(D1140:AD1140))</f>
        <v>46</v>
      </c>
      <c r="AH1111" s="74">
        <f>IF($AG$1104=$AH$1104,0,IF(AND(L1111=1,AG1111&lt;=$AN$1104),0,IF(AND(OR(L1111=2,L1111=9),AG1111&lt;=$AO$1104),0,IF(AND(D1111="",AG1111=$AM$1104),0,1))))</f>
        <v>0</v>
      </c>
      <c r="AI1111" s="74">
        <f>IF(OR($AG$1104=$AH$1104,L1111=1),0,
IF(AND(OR(L1111=2,L1111=9),AG1111=$AO$1104),0,
IF(AND(D1111="",AG1111&gt;$AO$1104),0,
IF(AND(D1111&lt;&gt;"",AG1111&gt;$AO$1104),0,
IF(AND(D1111&lt;&gt;"",L1111=""),0,1)))))</f>
        <v>0</v>
      </c>
      <c r="CN1111" s="70"/>
      <c r="DS1111" s="70"/>
    </row>
    <row r="1112" spans="1:123" s="74" customFormat="1" ht="15" customHeight="1" x14ac:dyDescent="0.2">
      <c r="A1112" s="76"/>
      <c r="C1112" s="98" t="s">
        <v>29</v>
      </c>
      <c r="D1112" s="703" t="str">
        <f t="shared" ref="D1112:D1135" si="299">IF(D41="","",D41)</f>
        <v/>
      </c>
      <c r="E1112" s="705"/>
      <c r="F1112" s="705"/>
      <c r="G1112" s="705"/>
      <c r="H1112" s="705"/>
      <c r="I1112" s="705"/>
      <c r="J1112" s="705"/>
      <c r="K1112" s="704"/>
      <c r="L1112" s="763"/>
      <c r="M1112" s="877"/>
      <c r="N1112" s="877"/>
      <c r="O1112" s="764"/>
      <c r="P1112" s="763"/>
      <c r="Q1112" s="877"/>
      <c r="R1112" s="764"/>
      <c r="S1112" s="763"/>
      <c r="T1112" s="877"/>
      <c r="U1112" s="764"/>
      <c r="V1112" s="763"/>
      <c r="W1112" s="877"/>
      <c r="X1112" s="764"/>
      <c r="Y1112" s="763"/>
      <c r="Z1112" s="877"/>
      <c r="AA1112" s="764"/>
      <c r="AB1112" s="763"/>
      <c r="AC1112" s="877"/>
      <c r="AD1112" s="764"/>
      <c r="AF1112" s="70"/>
      <c r="AG1112" s="74">
        <f t="shared" ref="AG1112:AG1135" si="300">SUM(COUNTBLANK(L1112:AD1112),COUNTBLANK(D1141:AD1141))</f>
        <v>46</v>
      </c>
      <c r="AH1112" s="74">
        <f t="shared" ref="AH1112:AH1135" si="301">IF($AG$1104=$AH$1104,0,IF(AND(L1112=1,AG1112&lt;=$AN$1104),0,IF(AND(OR(L1112=2,L1112=9),AG1112&lt;=$AO$1104),0,IF(AND(D1112="",AG1112=$AM$1104),0,1))))</f>
        <v>0</v>
      </c>
      <c r="AI1112" s="74">
        <f t="shared" ref="AI1112:AI1135" si="302">IF(OR($AG$1104=$AH$1104,L1112=1),0,
IF(AND(OR(L1112=2,L1112=9),AG1112=$AO$1104),0,
IF(AND(D1112="",AG1112&gt;$AO$1104),0,
IF(AND(D1112&lt;&gt;"",AG1112&gt;$AO$1104),0,
IF(AND(D1112&lt;&gt;"",L1112=""),0,1)))))</f>
        <v>0</v>
      </c>
      <c r="CN1112" s="70"/>
      <c r="DS1112" s="70"/>
    </row>
    <row r="1113" spans="1:123" s="74" customFormat="1" ht="15" customHeight="1" x14ac:dyDescent="0.2">
      <c r="A1113" s="76"/>
      <c r="C1113" s="98" t="s">
        <v>30</v>
      </c>
      <c r="D1113" s="703" t="str">
        <f t="shared" si="299"/>
        <v/>
      </c>
      <c r="E1113" s="705"/>
      <c r="F1113" s="705"/>
      <c r="G1113" s="705"/>
      <c r="H1113" s="705"/>
      <c r="I1113" s="705"/>
      <c r="J1113" s="705"/>
      <c r="K1113" s="704"/>
      <c r="L1113" s="763"/>
      <c r="M1113" s="877"/>
      <c r="N1113" s="877"/>
      <c r="O1113" s="764"/>
      <c r="P1113" s="763"/>
      <c r="Q1113" s="877"/>
      <c r="R1113" s="764"/>
      <c r="S1113" s="763"/>
      <c r="T1113" s="877"/>
      <c r="U1113" s="764"/>
      <c r="V1113" s="763"/>
      <c r="W1113" s="877"/>
      <c r="X1113" s="764"/>
      <c r="Y1113" s="763"/>
      <c r="Z1113" s="877"/>
      <c r="AA1113" s="764"/>
      <c r="AB1113" s="763"/>
      <c r="AC1113" s="877"/>
      <c r="AD1113" s="764"/>
      <c r="AF1113" s="70"/>
      <c r="AG1113" s="74">
        <f t="shared" si="300"/>
        <v>46</v>
      </c>
      <c r="AH1113" s="74">
        <f t="shared" si="301"/>
        <v>0</v>
      </c>
      <c r="AI1113" s="74">
        <f t="shared" si="302"/>
        <v>0</v>
      </c>
      <c r="CN1113" s="70"/>
      <c r="DS1113" s="70"/>
    </row>
    <row r="1114" spans="1:123" s="74" customFormat="1" ht="15" customHeight="1" x14ac:dyDescent="0.2">
      <c r="A1114" s="76"/>
      <c r="C1114" s="98" t="s">
        <v>31</v>
      </c>
      <c r="D1114" s="703" t="str">
        <f t="shared" si="299"/>
        <v/>
      </c>
      <c r="E1114" s="705"/>
      <c r="F1114" s="705"/>
      <c r="G1114" s="705"/>
      <c r="H1114" s="705"/>
      <c r="I1114" s="705"/>
      <c r="J1114" s="705"/>
      <c r="K1114" s="704"/>
      <c r="L1114" s="763"/>
      <c r="M1114" s="877"/>
      <c r="N1114" s="877"/>
      <c r="O1114" s="764"/>
      <c r="P1114" s="763"/>
      <c r="Q1114" s="877"/>
      <c r="R1114" s="764"/>
      <c r="S1114" s="763"/>
      <c r="T1114" s="877"/>
      <c r="U1114" s="764"/>
      <c r="V1114" s="763"/>
      <c r="W1114" s="877"/>
      <c r="X1114" s="764"/>
      <c r="Y1114" s="763"/>
      <c r="Z1114" s="877"/>
      <c r="AA1114" s="764"/>
      <c r="AB1114" s="763"/>
      <c r="AC1114" s="877"/>
      <c r="AD1114" s="764"/>
      <c r="AF1114" s="70"/>
      <c r="AG1114" s="74">
        <f t="shared" si="300"/>
        <v>46</v>
      </c>
      <c r="AH1114" s="74">
        <f t="shared" si="301"/>
        <v>0</v>
      </c>
      <c r="AI1114" s="74">
        <f t="shared" si="302"/>
        <v>0</v>
      </c>
      <c r="CN1114" s="70"/>
      <c r="DS1114" s="70"/>
    </row>
    <row r="1115" spans="1:123" s="74" customFormat="1" ht="15" customHeight="1" x14ac:dyDescent="0.2">
      <c r="A1115" s="76"/>
      <c r="C1115" s="98" t="s">
        <v>32</v>
      </c>
      <c r="D1115" s="703" t="str">
        <f t="shared" si="299"/>
        <v/>
      </c>
      <c r="E1115" s="705"/>
      <c r="F1115" s="705"/>
      <c r="G1115" s="705"/>
      <c r="H1115" s="705"/>
      <c r="I1115" s="705"/>
      <c r="J1115" s="705"/>
      <c r="K1115" s="704"/>
      <c r="L1115" s="763"/>
      <c r="M1115" s="877"/>
      <c r="N1115" s="877"/>
      <c r="O1115" s="764"/>
      <c r="P1115" s="763"/>
      <c r="Q1115" s="877"/>
      <c r="R1115" s="764"/>
      <c r="S1115" s="763"/>
      <c r="T1115" s="877"/>
      <c r="U1115" s="764"/>
      <c r="V1115" s="763"/>
      <c r="W1115" s="877"/>
      <c r="X1115" s="764"/>
      <c r="Y1115" s="763"/>
      <c r="Z1115" s="877"/>
      <c r="AA1115" s="764"/>
      <c r="AB1115" s="763"/>
      <c r="AC1115" s="877"/>
      <c r="AD1115" s="764"/>
      <c r="AF1115" s="70"/>
      <c r="AG1115" s="74">
        <f t="shared" si="300"/>
        <v>46</v>
      </c>
      <c r="AH1115" s="74">
        <f t="shared" si="301"/>
        <v>0</v>
      </c>
      <c r="AI1115" s="74">
        <f t="shared" si="302"/>
        <v>0</v>
      </c>
      <c r="CN1115" s="70"/>
      <c r="DS1115" s="70"/>
    </row>
    <row r="1116" spans="1:123" s="74" customFormat="1" ht="15" customHeight="1" x14ac:dyDescent="0.2">
      <c r="A1116" s="76"/>
      <c r="C1116" s="98" t="s">
        <v>33</v>
      </c>
      <c r="D1116" s="703" t="str">
        <f t="shared" si="299"/>
        <v/>
      </c>
      <c r="E1116" s="705"/>
      <c r="F1116" s="705"/>
      <c r="G1116" s="705"/>
      <c r="H1116" s="705"/>
      <c r="I1116" s="705"/>
      <c r="J1116" s="705"/>
      <c r="K1116" s="704"/>
      <c r="L1116" s="763"/>
      <c r="M1116" s="877"/>
      <c r="N1116" s="877"/>
      <c r="O1116" s="764"/>
      <c r="P1116" s="763"/>
      <c r="Q1116" s="877"/>
      <c r="R1116" s="764"/>
      <c r="S1116" s="763"/>
      <c r="T1116" s="877"/>
      <c r="U1116" s="764"/>
      <c r="V1116" s="763"/>
      <c r="W1116" s="877"/>
      <c r="X1116" s="764"/>
      <c r="Y1116" s="763"/>
      <c r="Z1116" s="877"/>
      <c r="AA1116" s="764"/>
      <c r="AB1116" s="763"/>
      <c r="AC1116" s="877"/>
      <c r="AD1116" s="764"/>
      <c r="AF1116" s="70"/>
      <c r="AG1116" s="74">
        <f t="shared" si="300"/>
        <v>46</v>
      </c>
      <c r="AH1116" s="74">
        <f t="shared" si="301"/>
        <v>0</v>
      </c>
      <c r="AI1116" s="74">
        <f t="shared" si="302"/>
        <v>0</v>
      </c>
      <c r="CN1116" s="70"/>
      <c r="DS1116" s="70"/>
    </row>
    <row r="1117" spans="1:123" s="74" customFormat="1" ht="15" customHeight="1" x14ac:dyDescent="0.2">
      <c r="A1117" s="76"/>
      <c r="C1117" s="98" t="s">
        <v>34</v>
      </c>
      <c r="D1117" s="703" t="str">
        <f t="shared" si="299"/>
        <v/>
      </c>
      <c r="E1117" s="705"/>
      <c r="F1117" s="705"/>
      <c r="G1117" s="705"/>
      <c r="H1117" s="705"/>
      <c r="I1117" s="705"/>
      <c r="J1117" s="705"/>
      <c r="K1117" s="704"/>
      <c r="L1117" s="763"/>
      <c r="M1117" s="877"/>
      <c r="N1117" s="877"/>
      <c r="O1117" s="764"/>
      <c r="P1117" s="763"/>
      <c r="Q1117" s="877"/>
      <c r="R1117" s="764"/>
      <c r="S1117" s="763"/>
      <c r="T1117" s="877"/>
      <c r="U1117" s="764"/>
      <c r="V1117" s="763"/>
      <c r="W1117" s="877"/>
      <c r="X1117" s="764"/>
      <c r="Y1117" s="763"/>
      <c r="Z1117" s="877"/>
      <c r="AA1117" s="764"/>
      <c r="AB1117" s="763"/>
      <c r="AC1117" s="877"/>
      <c r="AD1117" s="764"/>
      <c r="AF1117" s="70"/>
      <c r="AG1117" s="74">
        <f t="shared" si="300"/>
        <v>46</v>
      </c>
      <c r="AH1117" s="74">
        <f t="shared" si="301"/>
        <v>0</v>
      </c>
      <c r="AI1117" s="74">
        <f t="shared" si="302"/>
        <v>0</v>
      </c>
      <c r="CN1117" s="70"/>
      <c r="DS1117" s="70"/>
    </row>
    <row r="1118" spans="1:123" s="74" customFormat="1" ht="15" customHeight="1" x14ac:dyDescent="0.2">
      <c r="A1118" s="76"/>
      <c r="C1118" s="98" t="s">
        <v>35</v>
      </c>
      <c r="D1118" s="703" t="str">
        <f t="shared" si="299"/>
        <v/>
      </c>
      <c r="E1118" s="705"/>
      <c r="F1118" s="705"/>
      <c r="G1118" s="705"/>
      <c r="H1118" s="705"/>
      <c r="I1118" s="705"/>
      <c r="J1118" s="705"/>
      <c r="K1118" s="704"/>
      <c r="L1118" s="763"/>
      <c r="M1118" s="877"/>
      <c r="N1118" s="877"/>
      <c r="O1118" s="764"/>
      <c r="P1118" s="763"/>
      <c r="Q1118" s="877"/>
      <c r="R1118" s="764"/>
      <c r="S1118" s="763"/>
      <c r="T1118" s="877"/>
      <c r="U1118" s="764"/>
      <c r="V1118" s="763"/>
      <c r="W1118" s="877"/>
      <c r="X1118" s="764"/>
      <c r="Y1118" s="763"/>
      <c r="Z1118" s="877"/>
      <c r="AA1118" s="764"/>
      <c r="AB1118" s="763"/>
      <c r="AC1118" s="877"/>
      <c r="AD1118" s="764"/>
      <c r="AF1118" s="70"/>
      <c r="AG1118" s="74">
        <f t="shared" si="300"/>
        <v>46</v>
      </c>
      <c r="AH1118" s="74">
        <f t="shared" si="301"/>
        <v>0</v>
      </c>
      <c r="AI1118" s="74">
        <f t="shared" si="302"/>
        <v>0</v>
      </c>
      <c r="CN1118" s="70"/>
      <c r="DS1118" s="70"/>
    </row>
    <row r="1119" spans="1:123" s="74" customFormat="1" ht="15" customHeight="1" x14ac:dyDescent="0.2">
      <c r="A1119" s="76"/>
      <c r="C1119" s="98" t="s">
        <v>36</v>
      </c>
      <c r="D1119" s="703" t="str">
        <f t="shared" si="299"/>
        <v/>
      </c>
      <c r="E1119" s="705"/>
      <c r="F1119" s="705"/>
      <c r="G1119" s="705"/>
      <c r="H1119" s="705"/>
      <c r="I1119" s="705"/>
      <c r="J1119" s="705"/>
      <c r="K1119" s="704"/>
      <c r="L1119" s="763"/>
      <c r="M1119" s="877"/>
      <c r="N1119" s="877"/>
      <c r="O1119" s="764"/>
      <c r="P1119" s="763"/>
      <c r="Q1119" s="877"/>
      <c r="R1119" s="764"/>
      <c r="S1119" s="763"/>
      <c r="T1119" s="877"/>
      <c r="U1119" s="764"/>
      <c r="V1119" s="763"/>
      <c r="W1119" s="877"/>
      <c r="X1119" s="764"/>
      <c r="Y1119" s="763"/>
      <c r="Z1119" s="877"/>
      <c r="AA1119" s="764"/>
      <c r="AB1119" s="763"/>
      <c r="AC1119" s="877"/>
      <c r="AD1119" s="764"/>
      <c r="AF1119" s="70"/>
      <c r="AG1119" s="74">
        <f t="shared" si="300"/>
        <v>46</v>
      </c>
      <c r="AH1119" s="74">
        <f t="shared" si="301"/>
        <v>0</v>
      </c>
      <c r="AI1119" s="74">
        <f t="shared" si="302"/>
        <v>0</v>
      </c>
      <c r="CN1119" s="70"/>
      <c r="DS1119" s="70"/>
    </row>
    <row r="1120" spans="1:123" s="74" customFormat="1" ht="15" customHeight="1" x14ac:dyDescent="0.2">
      <c r="A1120" s="76"/>
      <c r="C1120" s="98" t="s">
        <v>37</v>
      </c>
      <c r="D1120" s="703" t="str">
        <f t="shared" si="299"/>
        <v/>
      </c>
      <c r="E1120" s="705"/>
      <c r="F1120" s="705"/>
      <c r="G1120" s="705"/>
      <c r="H1120" s="705"/>
      <c r="I1120" s="705"/>
      <c r="J1120" s="705"/>
      <c r="K1120" s="704"/>
      <c r="L1120" s="763"/>
      <c r="M1120" s="877"/>
      <c r="N1120" s="877"/>
      <c r="O1120" s="764"/>
      <c r="P1120" s="763"/>
      <c r="Q1120" s="877"/>
      <c r="R1120" s="764"/>
      <c r="S1120" s="763"/>
      <c r="T1120" s="877"/>
      <c r="U1120" s="764"/>
      <c r="V1120" s="763"/>
      <c r="W1120" s="877"/>
      <c r="X1120" s="764"/>
      <c r="Y1120" s="763"/>
      <c r="Z1120" s="877"/>
      <c r="AA1120" s="764"/>
      <c r="AB1120" s="763"/>
      <c r="AC1120" s="877"/>
      <c r="AD1120" s="764"/>
      <c r="AF1120" s="70"/>
      <c r="AG1120" s="74">
        <f t="shared" si="300"/>
        <v>46</v>
      </c>
      <c r="AH1120" s="74">
        <f t="shared" si="301"/>
        <v>0</v>
      </c>
      <c r="AI1120" s="74">
        <f t="shared" si="302"/>
        <v>0</v>
      </c>
      <c r="CN1120" s="70"/>
      <c r="DS1120" s="70"/>
    </row>
    <row r="1121" spans="1:123" s="74" customFormat="1" ht="15" customHeight="1" x14ac:dyDescent="0.2">
      <c r="A1121" s="76"/>
      <c r="C1121" s="98" t="s">
        <v>40</v>
      </c>
      <c r="D1121" s="703" t="str">
        <f t="shared" si="299"/>
        <v/>
      </c>
      <c r="E1121" s="705"/>
      <c r="F1121" s="705"/>
      <c r="G1121" s="705"/>
      <c r="H1121" s="705"/>
      <c r="I1121" s="705"/>
      <c r="J1121" s="705"/>
      <c r="K1121" s="704"/>
      <c r="L1121" s="763"/>
      <c r="M1121" s="877"/>
      <c r="N1121" s="877"/>
      <c r="O1121" s="764"/>
      <c r="P1121" s="763"/>
      <c r="Q1121" s="877"/>
      <c r="R1121" s="764"/>
      <c r="S1121" s="763"/>
      <c r="T1121" s="877"/>
      <c r="U1121" s="764"/>
      <c r="V1121" s="763"/>
      <c r="W1121" s="877"/>
      <c r="X1121" s="764"/>
      <c r="Y1121" s="763"/>
      <c r="Z1121" s="877"/>
      <c r="AA1121" s="764"/>
      <c r="AB1121" s="763"/>
      <c r="AC1121" s="877"/>
      <c r="AD1121" s="764"/>
      <c r="AF1121" s="70"/>
      <c r="AG1121" s="74">
        <f t="shared" si="300"/>
        <v>46</v>
      </c>
      <c r="AH1121" s="74">
        <f t="shared" si="301"/>
        <v>0</v>
      </c>
      <c r="AI1121" s="74">
        <f t="shared" si="302"/>
        <v>0</v>
      </c>
      <c r="CN1121" s="70"/>
      <c r="DS1121" s="70"/>
    </row>
    <row r="1122" spans="1:123" s="74" customFormat="1" ht="15" customHeight="1" x14ac:dyDescent="0.2">
      <c r="A1122" s="76"/>
      <c r="C1122" s="98" t="s">
        <v>38</v>
      </c>
      <c r="D1122" s="703" t="str">
        <f t="shared" si="299"/>
        <v/>
      </c>
      <c r="E1122" s="705"/>
      <c r="F1122" s="705"/>
      <c r="G1122" s="705"/>
      <c r="H1122" s="705"/>
      <c r="I1122" s="705"/>
      <c r="J1122" s="705"/>
      <c r="K1122" s="704"/>
      <c r="L1122" s="763"/>
      <c r="M1122" s="877"/>
      <c r="N1122" s="877"/>
      <c r="O1122" s="764"/>
      <c r="P1122" s="763"/>
      <c r="Q1122" s="877"/>
      <c r="R1122" s="764"/>
      <c r="S1122" s="763"/>
      <c r="T1122" s="877"/>
      <c r="U1122" s="764"/>
      <c r="V1122" s="763"/>
      <c r="W1122" s="877"/>
      <c r="X1122" s="764"/>
      <c r="Y1122" s="763"/>
      <c r="Z1122" s="877"/>
      <c r="AA1122" s="764"/>
      <c r="AB1122" s="763"/>
      <c r="AC1122" s="877"/>
      <c r="AD1122" s="764"/>
      <c r="AF1122" s="70"/>
      <c r="AG1122" s="74">
        <f t="shared" si="300"/>
        <v>46</v>
      </c>
      <c r="AH1122" s="74">
        <f t="shared" si="301"/>
        <v>0</v>
      </c>
      <c r="AI1122" s="74">
        <f t="shared" si="302"/>
        <v>0</v>
      </c>
      <c r="CN1122" s="70"/>
      <c r="DS1122" s="70"/>
    </row>
    <row r="1123" spans="1:123" s="74" customFormat="1" ht="15" customHeight="1" x14ac:dyDescent="0.2">
      <c r="A1123" s="76"/>
      <c r="C1123" s="98" t="s">
        <v>39</v>
      </c>
      <c r="D1123" s="703" t="str">
        <f t="shared" si="299"/>
        <v/>
      </c>
      <c r="E1123" s="705"/>
      <c r="F1123" s="705"/>
      <c r="G1123" s="705"/>
      <c r="H1123" s="705"/>
      <c r="I1123" s="705"/>
      <c r="J1123" s="705"/>
      <c r="K1123" s="704"/>
      <c r="L1123" s="763"/>
      <c r="M1123" s="877"/>
      <c r="N1123" s="877"/>
      <c r="O1123" s="764"/>
      <c r="P1123" s="763"/>
      <c r="Q1123" s="877"/>
      <c r="R1123" s="764"/>
      <c r="S1123" s="763"/>
      <c r="T1123" s="877"/>
      <c r="U1123" s="764"/>
      <c r="V1123" s="763"/>
      <c r="W1123" s="877"/>
      <c r="X1123" s="764"/>
      <c r="Y1123" s="763"/>
      <c r="Z1123" s="877"/>
      <c r="AA1123" s="764"/>
      <c r="AB1123" s="763"/>
      <c r="AC1123" s="877"/>
      <c r="AD1123" s="764"/>
      <c r="AF1123" s="70"/>
      <c r="AG1123" s="74">
        <f t="shared" si="300"/>
        <v>46</v>
      </c>
      <c r="AH1123" s="74">
        <f t="shared" si="301"/>
        <v>0</v>
      </c>
      <c r="AI1123" s="74">
        <f t="shared" si="302"/>
        <v>0</v>
      </c>
      <c r="CN1123" s="70"/>
      <c r="DS1123" s="70"/>
    </row>
    <row r="1124" spans="1:123" s="74" customFormat="1" ht="15" customHeight="1" x14ac:dyDescent="0.2">
      <c r="A1124" s="76"/>
      <c r="C1124" s="98" t="s">
        <v>41</v>
      </c>
      <c r="D1124" s="703" t="str">
        <f t="shared" si="299"/>
        <v/>
      </c>
      <c r="E1124" s="705"/>
      <c r="F1124" s="705"/>
      <c r="G1124" s="705"/>
      <c r="H1124" s="705"/>
      <c r="I1124" s="705"/>
      <c r="J1124" s="705"/>
      <c r="K1124" s="704"/>
      <c r="L1124" s="763"/>
      <c r="M1124" s="877"/>
      <c r="N1124" s="877"/>
      <c r="O1124" s="764"/>
      <c r="P1124" s="763"/>
      <c r="Q1124" s="877"/>
      <c r="R1124" s="764"/>
      <c r="S1124" s="763"/>
      <c r="T1124" s="877"/>
      <c r="U1124" s="764"/>
      <c r="V1124" s="763"/>
      <c r="W1124" s="877"/>
      <c r="X1124" s="764"/>
      <c r="Y1124" s="763"/>
      <c r="Z1124" s="877"/>
      <c r="AA1124" s="764"/>
      <c r="AB1124" s="763"/>
      <c r="AC1124" s="877"/>
      <c r="AD1124" s="764"/>
      <c r="AF1124" s="70"/>
      <c r="AG1124" s="74">
        <f t="shared" si="300"/>
        <v>46</v>
      </c>
      <c r="AH1124" s="74">
        <f t="shared" si="301"/>
        <v>0</v>
      </c>
      <c r="AI1124" s="74">
        <f t="shared" si="302"/>
        <v>0</v>
      </c>
      <c r="CN1124" s="70"/>
      <c r="DS1124" s="70"/>
    </row>
    <row r="1125" spans="1:123" s="74" customFormat="1" ht="15" customHeight="1" x14ac:dyDescent="0.2">
      <c r="A1125" s="76"/>
      <c r="C1125" s="98" t="s">
        <v>42</v>
      </c>
      <c r="D1125" s="703" t="str">
        <f t="shared" si="299"/>
        <v/>
      </c>
      <c r="E1125" s="705"/>
      <c r="F1125" s="705"/>
      <c r="G1125" s="705"/>
      <c r="H1125" s="705"/>
      <c r="I1125" s="705"/>
      <c r="J1125" s="705"/>
      <c r="K1125" s="704"/>
      <c r="L1125" s="763"/>
      <c r="M1125" s="877"/>
      <c r="N1125" s="877"/>
      <c r="O1125" s="764"/>
      <c r="P1125" s="763"/>
      <c r="Q1125" s="877"/>
      <c r="R1125" s="764"/>
      <c r="S1125" s="763"/>
      <c r="T1125" s="877"/>
      <c r="U1125" s="764"/>
      <c r="V1125" s="763"/>
      <c r="W1125" s="877"/>
      <c r="X1125" s="764"/>
      <c r="Y1125" s="763"/>
      <c r="Z1125" s="877"/>
      <c r="AA1125" s="764"/>
      <c r="AB1125" s="763"/>
      <c r="AC1125" s="877"/>
      <c r="AD1125" s="764"/>
      <c r="AF1125" s="70"/>
      <c r="AG1125" s="74">
        <f t="shared" si="300"/>
        <v>46</v>
      </c>
      <c r="AH1125" s="74">
        <f t="shared" si="301"/>
        <v>0</v>
      </c>
      <c r="AI1125" s="74">
        <f t="shared" si="302"/>
        <v>0</v>
      </c>
      <c r="CN1125" s="70"/>
      <c r="DS1125" s="70"/>
    </row>
    <row r="1126" spans="1:123" s="74" customFormat="1" ht="15" customHeight="1" x14ac:dyDescent="0.2">
      <c r="A1126" s="76"/>
      <c r="C1126" s="98" t="s">
        <v>43</v>
      </c>
      <c r="D1126" s="703" t="str">
        <f t="shared" si="299"/>
        <v/>
      </c>
      <c r="E1126" s="705"/>
      <c r="F1126" s="705"/>
      <c r="G1126" s="705"/>
      <c r="H1126" s="705"/>
      <c r="I1126" s="705"/>
      <c r="J1126" s="705"/>
      <c r="K1126" s="704"/>
      <c r="L1126" s="763"/>
      <c r="M1126" s="877"/>
      <c r="N1126" s="877"/>
      <c r="O1126" s="764"/>
      <c r="P1126" s="763"/>
      <c r="Q1126" s="877"/>
      <c r="R1126" s="764"/>
      <c r="S1126" s="763"/>
      <c r="T1126" s="877"/>
      <c r="U1126" s="764"/>
      <c r="V1126" s="763"/>
      <c r="W1126" s="877"/>
      <c r="X1126" s="764"/>
      <c r="Y1126" s="763"/>
      <c r="Z1126" s="877"/>
      <c r="AA1126" s="764"/>
      <c r="AB1126" s="763"/>
      <c r="AC1126" s="877"/>
      <c r="AD1126" s="764"/>
      <c r="AF1126" s="70"/>
      <c r="AG1126" s="74">
        <f t="shared" si="300"/>
        <v>46</v>
      </c>
      <c r="AH1126" s="74">
        <f t="shared" si="301"/>
        <v>0</v>
      </c>
      <c r="AI1126" s="74">
        <f t="shared" si="302"/>
        <v>0</v>
      </c>
      <c r="CN1126" s="70"/>
      <c r="DS1126" s="70"/>
    </row>
    <row r="1127" spans="1:123" s="74" customFormat="1" ht="15" customHeight="1" x14ac:dyDescent="0.2">
      <c r="A1127" s="76"/>
      <c r="C1127" s="98" t="s">
        <v>44</v>
      </c>
      <c r="D1127" s="703" t="str">
        <f t="shared" si="299"/>
        <v/>
      </c>
      <c r="E1127" s="705"/>
      <c r="F1127" s="705"/>
      <c r="G1127" s="705"/>
      <c r="H1127" s="705"/>
      <c r="I1127" s="705"/>
      <c r="J1127" s="705"/>
      <c r="K1127" s="704"/>
      <c r="L1127" s="763"/>
      <c r="M1127" s="877"/>
      <c r="N1127" s="877"/>
      <c r="O1127" s="764"/>
      <c r="P1127" s="763"/>
      <c r="Q1127" s="877"/>
      <c r="R1127" s="764"/>
      <c r="S1127" s="763"/>
      <c r="T1127" s="877"/>
      <c r="U1127" s="764"/>
      <c r="V1127" s="763"/>
      <c r="W1127" s="877"/>
      <c r="X1127" s="764"/>
      <c r="Y1127" s="763"/>
      <c r="Z1127" s="877"/>
      <c r="AA1127" s="764"/>
      <c r="AB1127" s="763"/>
      <c r="AC1127" s="877"/>
      <c r="AD1127" s="764"/>
      <c r="AF1127" s="70"/>
      <c r="AG1127" s="74">
        <f t="shared" si="300"/>
        <v>46</v>
      </c>
      <c r="AH1127" s="74">
        <f t="shared" si="301"/>
        <v>0</v>
      </c>
      <c r="AI1127" s="74">
        <f t="shared" si="302"/>
        <v>0</v>
      </c>
      <c r="CN1127" s="70"/>
      <c r="DS1127" s="70"/>
    </row>
    <row r="1128" spans="1:123" s="74" customFormat="1" ht="15" customHeight="1" x14ac:dyDescent="0.2">
      <c r="A1128" s="76"/>
      <c r="C1128" s="98" t="s">
        <v>45</v>
      </c>
      <c r="D1128" s="703" t="str">
        <f t="shared" si="299"/>
        <v/>
      </c>
      <c r="E1128" s="705"/>
      <c r="F1128" s="705"/>
      <c r="G1128" s="705"/>
      <c r="H1128" s="705"/>
      <c r="I1128" s="705"/>
      <c r="J1128" s="705"/>
      <c r="K1128" s="704"/>
      <c r="L1128" s="763"/>
      <c r="M1128" s="877"/>
      <c r="N1128" s="877"/>
      <c r="O1128" s="764"/>
      <c r="P1128" s="763"/>
      <c r="Q1128" s="877"/>
      <c r="R1128" s="764"/>
      <c r="S1128" s="763"/>
      <c r="T1128" s="877"/>
      <c r="U1128" s="764"/>
      <c r="V1128" s="763"/>
      <c r="W1128" s="877"/>
      <c r="X1128" s="764"/>
      <c r="Y1128" s="763"/>
      <c r="Z1128" s="877"/>
      <c r="AA1128" s="764"/>
      <c r="AB1128" s="763"/>
      <c r="AC1128" s="877"/>
      <c r="AD1128" s="764"/>
      <c r="AF1128" s="70"/>
      <c r="AG1128" s="74">
        <f t="shared" si="300"/>
        <v>46</v>
      </c>
      <c r="AH1128" s="74">
        <f t="shared" si="301"/>
        <v>0</v>
      </c>
      <c r="AI1128" s="74">
        <f t="shared" si="302"/>
        <v>0</v>
      </c>
      <c r="CN1128" s="70"/>
      <c r="DS1128" s="70"/>
    </row>
    <row r="1129" spans="1:123" s="74" customFormat="1" ht="15" customHeight="1" x14ac:dyDescent="0.2">
      <c r="A1129" s="76"/>
      <c r="C1129" s="98" t="s">
        <v>46</v>
      </c>
      <c r="D1129" s="703" t="str">
        <f t="shared" si="299"/>
        <v/>
      </c>
      <c r="E1129" s="705"/>
      <c r="F1129" s="705"/>
      <c r="G1129" s="705"/>
      <c r="H1129" s="705"/>
      <c r="I1129" s="705"/>
      <c r="J1129" s="705"/>
      <c r="K1129" s="704"/>
      <c r="L1129" s="763"/>
      <c r="M1129" s="877"/>
      <c r="N1129" s="877"/>
      <c r="O1129" s="764"/>
      <c r="P1129" s="763"/>
      <c r="Q1129" s="877"/>
      <c r="R1129" s="764"/>
      <c r="S1129" s="763"/>
      <c r="T1129" s="877"/>
      <c r="U1129" s="764"/>
      <c r="V1129" s="763"/>
      <c r="W1129" s="877"/>
      <c r="X1129" s="764"/>
      <c r="Y1129" s="763"/>
      <c r="Z1129" s="877"/>
      <c r="AA1129" s="764"/>
      <c r="AB1129" s="763"/>
      <c r="AC1129" s="877"/>
      <c r="AD1129" s="764"/>
      <c r="AF1129" s="70"/>
      <c r="AG1129" s="74">
        <f t="shared" si="300"/>
        <v>46</v>
      </c>
      <c r="AH1129" s="74">
        <f t="shared" si="301"/>
        <v>0</v>
      </c>
      <c r="AI1129" s="74">
        <f t="shared" si="302"/>
        <v>0</v>
      </c>
      <c r="CN1129" s="70"/>
      <c r="DS1129" s="70"/>
    </row>
    <row r="1130" spans="1:123" s="74" customFormat="1" ht="15" customHeight="1" x14ac:dyDescent="0.2">
      <c r="A1130" s="76"/>
      <c r="C1130" s="98" t="s">
        <v>47</v>
      </c>
      <c r="D1130" s="703" t="str">
        <f t="shared" si="299"/>
        <v/>
      </c>
      <c r="E1130" s="705"/>
      <c r="F1130" s="705"/>
      <c r="G1130" s="705"/>
      <c r="H1130" s="705"/>
      <c r="I1130" s="705"/>
      <c r="J1130" s="705"/>
      <c r="K1130" s="704"/>
      <c r="L1130" s="763"/>
      <c r="M1130" s="877"/>
      <c r="N1130" s="877"/>
      <c r="O1130" s="764"/>
      <c r="P1130" s="763"/>
      <c r="Q1130" s="877"/>
      <c r="R1130" s="764"/>
      <c r="S1130" s="763"/>
      <c r="T1130" s="877"/>
      <c r="U1130" s="764"/>
      <c r="V1130" s="763"/>
      <c r="W1130" s="877"/>
      <c r="X1130" s="764"/>
      <c r="Y1130" s="763"/>
      <c r="Z1130" s="877"/>
      <c r="AA1130" s="764"/>
      <c r="AB1130" s="763"/>
      <c r="AC1130" s="877"/>
      <c r="AD1130" s="764"/>
      <c r="AF1130" s="70"/>
      <c r="AG1130" s="74">
        <f t="shared" si="300"/>
        <v>46</v>
      </c>
      <c r="AH1130" s="74">
        <f t="shared" si="301"/>
        <v>0</v>
      </c>
      <c r="AI1130" s="74">
        <f t="shared" si="302"/>
        <v>0</v>
      </c>
      <c r="CN1130" s="70"/>
      <c r="DS1130" s="70"/>
    </row>
    <row r="1131" spans="1:123" s="74" customFormat="1" ht="15" customHeight="1" x14ac:dyDescent="0.2">
      <c r="A1131" s="76"/>
      <c r="C1131" s="98" t="s">
        <v>48</v>
      </c>
      <c r="D1131" s="703" t="str">
        <f t="shared" si="299"/>
        <v/>
      </c>
      <c r="E1131" s="705"/>
      <c r="F1131" s="705"/>
      <c r="G1131" s="705"/>
      <c r="H1131" s="705"/>
      <c r="I1131" s="705"/>
      <c r="J1131" s="705"/>
      <c r="K1131" s="704"/>
      <c r="L1131" s="763"/>
      <c r="M1131" s="877"/>
      <c r="N1131" s="877"/>
      <c r="O1131" s="764"/>
      <c r="P1131" s="763"/>
      <c r="Q1131" s="877"/>
      <c r="R1131" s="764"/>
      <c r="S1131" s="763"/>
      <c r="T1131" s="877"/>
      <c r="U1131" s="764"/>
      <c r="V1131" s="763"/>
      <c r="W1131" s="877"/>
      <c r="X1131" s="764"/>
      <c r="Y1131" s="763"/>
      <c r="Z1131" s="877"/>
      <c r="AA1131" s="764"/>
      <c r="AB1131" s="763"/>
      <c r="AC1131" s="877"/>
      <c r="AD1131" s="764"/>
      <c r="AF1131" s="70"/>
      <c r="AG1131" s="74">
        <f t="shared" si="300"/>
        <v>46</v>
      </c>
      <c r="AH1131" s="74">
        <f t="shared" si="301"/>
        <v>0</v>
      </c>
      <c r="AI1131" s="74">
        <f t="shared" si="302"/>
        <v>0</v>
      </c>
      <c r="CN1131" s="70"/>
      <c r="DS1131" s="70"/>
    </row>
    <row r="1132" spans="1:123" s="74" customFormat="1" ht="15" customHeight="1" x14ac:dyDescent="0.2">
      <c r="A1132" s="76"/>
      <c r="C1132" s="98" t="s">
        <v>49</v>
      </c>
      <c r="D1132" s="703" t="str">
        <f t="shared" si="299"/>
        <v/>
      </c>
      <c r="E1132" s="705"/>
      <c r="F1132" s="705"/>
      <c r="G1132" s="705"/>
      <c r="H1132" s="705"/>
      <c r="I1132" s="705"/>
      <c r="J1132" s="705"/>
      <c r="K1132" s="704"/>
      <c r="L1132" s="763"/>
      <c r="M1132" s="877"/>
      <c r="N1132" s="877"/>
      <c r="O1132" s="764"/>
      <c r="P1132" s="763"/>
      <c r="Q1132" s="877"/>
      <c r="R1132" s="764"/>
      <c r="S1132" s="763"/>
      <c r="T1132" s="877"/>
      <c r="U1132" s="764"/>
      <c r="V1132" s="763"/>
      <c r="W1132" s="877"/>
      <c r="X1132" s="764"/>
      <c r="Y1132" s="763"/>
      <c r="Z1132" s="877"/>
      <c r="AA1132" s="764"/>
      <c r="AB1132" s="763"/>
      <c r="AC1132" s="877"/>
      <c r="AD1132" s="764"/>
      <c r="AF1132" s="70"/>
      <c r="AG1132" s="74">
        <f t="shared" si="300"/>
        <v>46</v>
      </c>
      <c r="AH1132" s="74">
        <f t="shared" si="301"/>
        <v>0</v>
      </c>
      <c r="AI1132" s="74">
        <f t="shared" si="302"/>
        <v>0</v>
      </c>
      <c r="CN1132" s="70"/>
      <c r="DS1132" s="70"/>
    </row>
    <row r="1133" spans="1:123" s="74" customFormat="1" ht="15" customHeight="1" x14ac:dyDescent="0.2">
      <c r="A1133" s="76"/>
      <c r="C1133" s="98" t="s">
        <v>50</v>
      </c>
      <c r="D1133" s="703" t="str">
        <f t="shared" si="299"/>
        <v/>
      </c>
      <c r="E1133" s="705"/>
      <c r="F1133" s="705"/>
      <c r="G1133" s="705"/>
      <c r="H1133" s="705"/>
      <c r="I1133" s="705"/>
      <c r="J1133" s="705"/>
      <c r="K1133" s="704"/>
      <c r="L1133" s="763"/>
      <c r="M1133" s="877"/>
      <c r="N1133" s="877"/>
      <c r="O1133" s="764"/>
      <c r="P1133" s="763"/>
      <c r="Q1133" s="877"/>
      <c r="R1133" s="764"/>
      <c r="S1133" s="763"/>
      <c r="T1133" s="877"/>
      <c r="U1133" s="764"/>
      <c r="V1133" s="763"/>
      <c r="W1133" s="877"/>
      <c r="X1133" s="764"/>
      <c r="Y1133" s="763"/>
      <c r="Z1133" s="877"/>
      <c r="AA1133" s="764"/>
      <c r="AB1133" s="763"/>
      <c r="AC1133" s="877"/>
      <c r="AD1133" s="764"/>
      <c r="AF1133" s="70"/>
      <c r="AG1133" s="74">
        <f t="shared" si="300"/>
        <v>46</v>
      </c>
      <c r="AH1133" s="74">
        <f t="shared" si="301"/>
        <v>0</v>
      </c>
      <c r="AI1133" s="74">
        <f t="shared" si="302"/>
        <v>0</v>
      </c>
      <c r="CN1133" s="70"/>
      <c r="DS1133" s="70"/>
    </row>
    <row r="1134" spans="1:123" s="74" customFormat="1" ht="15" customHeight="1" x14ac:dyDescent="0.2">
      <c r="A1134" s="76"/>
      <c r="C1134" s="98" t="s">
        <v>51</v>
      </c>
      <c r="D1134" s="703" t="str">
        <f t="shared" si="299"/>
        <v/>
      </c>
      <c r="E1134" s="705"/>
      <c r="F1134" s="705"/>
      <c r="G1134" s="705"/>
      <c r="H1134" s="705"/>
      <c r="I1134" s="705"/>
      <c r="J1134" s="705"/>
      <c r="K1134" s="704"/>
      <c r="L1134" s="763"/>
      <c r="M1134" s="877"/>
      <c r="N1134" s="877"/>
      <c r="O1134" s="764"/>
      <c r="P1134" s="763"/>
      <c r="Q1134" s="877"/>
      <c r="R1134" s="764"/>
      <c r="S1134" s="763"/>
      <c r="T1134" s="877"/>
      <c r="U1134" s="764"/>
      <c r="V1134" s="763"/>
      <c r="W1134" s="877"/>
      <c r="X1134" s="764"/>
      <c r="Y1134" s="763"/>
      <c r="Z1134" s="877"/>
      <c r="AA1134" s="764"/>
      <c r="AB1134" s="763"/>
      <c r="AC1134" s="877"/>
      <c r="AD1134" s="764"/>
      <c r="AF1134" s="70"/>
      <c r="AG1134" s="74">
        <f t="shared" si="300"/>
        <v>46</v>
      </c>
      <c r="AH1134" s="74">
        <f t="shared" si="301"/>
        <v>0</v>
      </c>
      <c r="AI1134" s="74">
        <f t="shared" si="302"/>
        <v>0</v>
      </c>
      <c r="CN1134" s="70"/>
      <c r="DS1134" s="70"/>
    </row>
    <row r="1135" spans="1:123" s="74" customFormat="1" ht="15" customHeight="1" x14ac:dyDescent="0.2">
      <c r="A1135" s="76"/>
      <c r="C1135" s="98" t="s">
        <v>52</v>
      </c>
      <c r="D1135" s="703" t="str">
        <f t="shared" si="299"/>
        <v/>
      </c>
      <c r="E1135" s="705"/>
      <c r="F1135" s="705"/>
      <c r="G1135" s="705"/>
      <c r="H1135" s="705"/>
      <c r="I1135" s="705"/>
      <c r="J1135" s="705"/>
      <c r="K1135" s="704"/>
      <c r="L1135" s="763"/>
      <c r="M1135" s="877"/>
      <c r="N1135" s="877"/>
      <c r="O1135" s="764"/>
      <c r="P1135" s="763"/>
      <c r="Q1135" s="877"/>
      <c r="R1135" s="764"/>
      <c r="S1135" s="763"/>
      <c r="T1135" s="877"/>
      <c r="U1135" s="764"/>
      <c r="V1135" s="763"/>
      <c r="W1135" s="877"/>
      <c r="X1135" s="764"/>
      <c r="Y1135" s="763"/>
      <c r="Z1135" s="877"/>
      <c r="AA1135" s="764"/>
      <c r="AB1135" s="763"/>
      <c r="AC1135" s="877"/>
      <c r="AD1135" s="764"/>
      <c r="AF1135" s="70"/>
      <c r="AG1135" s="74">
        <f t="shared" si="300"/>
        <v>46</v>
      </c>
      <c r="AH1135" s="74">
        <f t="shared" si="301"/>
        <v>0</v>
      </c>
      <c r="AI1135" s="74">
        <f t="shared" si="302"/>
        <v>0</v>
      </c>
      <c r="CN1135" s="70"/>
      <c r="DS1135" s="70"/>
    </row>
    <row r="1136" spans="1:123" s="74" customFormat="1" ht="15" customHeight="1" x14ac:dyDescent="0.2">
      <c r="A1136" s="76"/>
      <c r="AF1136" s="70"/>
      <c r="AH1136" s="269">
        <f>SUM(AH1111:AH1135)</f>
        <v>0</v>
      </c>
      <c r="AI1136" s="269">
        <f>SUM(AI1111:AI1135)</f>
        <v>0</v>
      </c>
      <c r="CN1136" s="70"/>
      <c r="DS1136" s="70"/>
    </row>
    <row r="1137" spans="1:123" s="74" customFormat="1" ht="15" customHeight="1" x14ac:dyDescent="0.2">
      <c r="A1137" s="76"/>
      <c r="AB1137" s="958" t="s">
        <v>1145</v>
      </c>
      <c r="AC1137" s="958"/>
      <c r="AD1137" s="958"/>
      <c r="AF1137" s="70"/>
      <c r="CN1137" s="70"/>
      <c r="DS1137" s="70"/>
    </row>
    <row r="1138" spans="1:123" s="74" customFormat="1" ht="15" customHeight="1" x14ac:dyDescent="0.2">
      <c r="A1138" s="76"/>
      <c r="C1138" s="1119" t="s">
        <v>220</v>
      </c>
      <c r="D1138" s="502" t="s">
        <v>1147</v>
      </c>
      <c r="E1138" s="937"/>
      <c r="F1138" s="937"/>
      <c r="G1138" s="937"/>
      <c r="H1138" s="937"/>
      <c r="I1138" s="937"/>
      <c r="J1138" s="937"/>
      <c r="K1138" s="937"/>
      <c r="L1138" s="937"/>
      <c r="M1138" s="937"/>
      <c r="N1138" s="937"/>
      <c r="O1138" s="937"/>
      <c r="P1138" s="937"/>
      <c r="Q1138" s="937"/>
      <c r="R1138" s="937"/>
      <c r="S1138" s="937"/>
      <c r="T1138" s="937"/>
      <c r="U1138" s="937"/>
      <c r="V1138" s="937"/>
      <c r="W1138" s="937"/>
      <c r="X1138" s="937"/>
      <c r="Y1138" s="937"/>
      <c r="Z1138" s="937"/>
      <c r="AA1138" s="937"/>
      <c r="AB1138" s="937"/>
      <c r="AC1138" s="937"/>
      <c r="AD1138" s="503"/>
      <c r="AF1138" s="70"/>
      <c r="CN1138" s="70"/>
      <c r="DS1138" s="70"/>
    </row>
    <row r="1139" spans="1:123" s="74" customFormat="1" ht="164.25" customHeight="1" x14ac:dyDescent="0.2">
      <c r="A1139" s="76"/>
      <c r="C1139" s="1120"/>
      <c r="D1139" s="667" t="s">
        <v>316</v>
      </c>
      <c r="E1139" s="959"/>
      <c r="F1139" s="959"/>
      <c r="G1139" s="818"/>
      <c r="H1139" s="667" t="s">
        <v>1146</v>
      </c>
      <c r="I1139" s="959"/>
      <c r="J1139" s="959"/>
      <c r="K1139" s="818"/>
      <c r="L1139" s="667" t="s">
        <v>317</v>
      </c>
      <c r="M1139" s="959"/>
      <c r="N1139" s="959"/>
      <c r="O1139" s="818"/>
      <c r="P1139" s="667" t="s">
        <v>318</v>
      </c>
      <c r="Q1139" s="959"/>
      <c r="R1139" s="959"/>
      <c r="S1139" s="818"/>
      <c r="T1139" s="667" t="s">
        <v>320</v>
      </c>
      <c r="U1139" s="959"/>
      <c r="V1139" s="959"/>
      <c r="W1139" s="818"/>
      <c r="X1139" s="667" t="s">
        <v>319</v>
      </c>
      <c r="Y1139" s="959"/>
      <c r="Z1139" s="959"/>
      <c r="AA1139" s="818"/>
      <c r="AB1139" s="667" t="s">
        <v>281</v>
      </c>
      <c r="AC1139" s="959"/>
      <c r="AD1139" s="818"/>
      <c r="AF1139" s="70"/>
      <c r="CN1139" s="70"/>
      <c r="DS1139" s="70"/>
    </row>
    <row r="1140" spans="1:123" s="74" customFormat="1" ht="15" customHeight="1" x14ac:dyDescent="0.2">
      <c r="A1140" s="76"/>
      <c r="C1140" s="85" t="s">
        <v>28</v>
      </c>
      <c r="D1140" s="960"/>
      <c r="E1140" s="961"/>
      <c r="F1140" s="961"/>
      <c r="G1140" s="962"/>
      <c r="H1140" s="960"/>
      <c r="I1140" s="961"/>
      <c r="J1140" s="961"/>
      <c r="K1140" s="962"/>
      <c r="L1140" s="960"/>
      <c r="M1140" s="961"/>
      <c r="N1140" s="961"/>
      <c r="O1140" s="962"/>
      <c r="P1140" s="960"/>
      <c r="Q1140" s="961"/>
      <c r="R1140" s="961"/>
      <c r="S1140" s="962"/>
      <c r="T1140" s="960"/>
      <c r="U1140" s="961"/>
      <c r="V1140" s="961"/>
      <c r="W1140" s="962"/>
      <c r="X1140" s="960"/>
      <c r="Y1140" s="961"/>
      <c r="Z1140" s="961"/>
      <c r="AA1140" s="962"/>
      <c r="AB1140" s="960"/>
      <c r="AC1140" s="961"/>
      <c r="AD1140" s="962"/>
      <c r="AF1140" s="70"/>
      <c r="CN1140" s="70"/>
      <c r="DS1140" s="70"/>
    </row>
    <row r="1141" spans="1:123" s="74" customFormat="1" ht="15" customHeight="1" x14ac:dyDescent="0.2">
      <c r="A1141" s="76"/>
      <c r="C1141" s="98" t="s">
        <v>29</v>
      </c>
      <c r="D1141" s="960"/>
      <c r="E1141" s="961"/>
      <c r="F1141" s="961"/>
      <c r="G1141" s="962"/>
      <c r="H1141" s="960"/>
      <c r="I1141" s="961"/>
      <c r="J1141" s="961"/>
      <c r="K1141" s="962"/>
      <c r="L1141" s="960"/>
      <c r="M1141" s="961"/>
      <c r="N1141" s="961"/>
      <c r="O1141" s="962"/>
      <c r="P1141" s="960"/>
      <c r="Q1141" s="961"/>
      <c r="R1141" s="961"/>
      <c r="S1141" s="962"/>
      <c r="T1141" s="960"/>
      <c r="U1141" s="961"/>
      <c r="V1141" s="961"/>
      <c r="W1141" s="962"/>
      <c r="X1141" s="960"/>
      <c r="Y1141" s="961"/>
      <c r="Z1141" s="961"/>
      <c r="AA1141" s="962"/>
      <c r="AB1141" s="960"/>
      <c r="AC1141" s="961"/>
      <c r="AD1141" s="962"/>
      <c r="AF1141" s="70"/>
      <c r="CN1141" s="70"/>
      <c r="DS1141" s="70"/>
    </row>
    <row r="1142" spans="1:123" s="74" customFormat="1" ht="15" customHeight="1" x14ac:dyDescent="0.2">
      <c r="A1142" s="76"/>
      <c r="C1142" s="98" t="s">
        <v>30</v>
      </c>
      <c r="D1142" s="960"/>
      <c r="E1142" s="961"/>
      <c r="F1142" s="961"/>
      <c r="G1142" s="962"/>
      <c r="H1142" s="960"/>
      <c r="I1142" s="961"/>
      <c r="J1142" s="961"/>
      <c r="K1142" s="962"/>
      <c r="L1142" s="960"/>
      <c r="M1142" s="961"/>
      <c r="N1142" s="961"/>
      <c r="O1142" s="962"/>
      <c r="P1142" s="960"/>
      <c r="Q1142" s="961"/>
      <c r="R1142" s="961"/>
      <c r="S1142" s="962"/>
      <c r="T1142" s="960"/>
      <c r="U1142" s="961"/>
      <c r="V1142" s="961"/>
      <c r="W1142" s="962"/>
      <c r="X1142" s="960"/>
      <c r="Y1142" s="961"/>
      <c r="Z1142" s="961"/>
      <c r="AA1142" s="962"/>
      <c r="AB1142" s="960"/>
      <c r="AC1142" s="961"/>
      <c r="AD1142" s="962"/>
      <c r="AF1142" s="70"/>
      <c r="CN1142" s="70"/>
      <c r="DS1142" s="70"/>
    </row>
    <row r="1143" spans="1:123" s="74" customFormat="1" ht="15" customHeight="1" x14ac:dyDescent="0.2">
      <c r="A1143" s="76"/>
      <c r="C1143" s="98" t="s">
        <v>31</v>
      </c>
      <c r="D1143" s="960"/>
      <c r="E1143" s="961"/>
      <c r="F1143" s="961"/>
      <c r="G1143" s="962"/>
      <c r="H1143" s="960"/>
      <c r="I1143" s="961"/>
      <c r="J1143" s="961"/>
      <c r="K1143" s="962"/>
      <c r="L1143" s="960"/>
      <c r="M1143" s="961"/>
      <c r="N1143" s="961"/>
      <c r="O1143" s="962"/>
      <c r="P1143" s="960"/>
      <c r="Q1143" s="961"/>
      <c r="R1143" s="961"/>
      <c r="S1143" s="962"/>
      <c r="T1143" s="960"/>
      <c r="U1143" s="961"/>
      <c r="V1143" s="961"/>
      <c r="W1143" s="962"/>
      <c r="X1143" s="960"/>
      <c r="Y1143" s="961"/>
      <c r="Z1143" s="961"/>
      <c r="AA1143" s="962"/>
      <c r="AB1143" s="960"/>
      <c r="AC1143" s="961"/>
      <c r="AD1143" s="962"/>
      <c r="AF1143" s="70"/>
      <c r="CN1143" s="70"/>
      <c r="DS1143" s="70"/>
    </row>
    <row r="1144" spans="1:123" s="74" customFormat="1" ht="15" customHeight="1" x14ac:dyDescent="0.2">
      <c r="A1144" s="76"/>
      <c r="C1144" s="98" t="s">
        <v>32</v>
      </c>
      <c r="D1144" s="960"/>
      <c r="E1144" s="961"/>
      <c r="F1144" s="961"/>
      <c r="G1144" s="962"/>
      <c r="H1144" s="960"/>
      <c r="I1144" s="961"/>
      <c r="J1144" s="961"/>
      <c r="K1144" s="962"/>
      <c r="L1144" s="960"/>
      <c r="M1144" s="961"/>
      <c r="N1144" s="961"/>
      <c r="O1144" s="962"/>
      <c r="P1144" s="960"/>
      <c r="Q1144" s="961"/>
      <c r="R1144" s="961"/>
      <c r="S1144" s="962"/>
      <c r="T1144" s="960"/>
      <c r="U1144" s="961"/>
      <c r="V1144" s="961"/>
      <c r="W1144" s="962"/>
      <c r="X1144" s="960"/>
      <c r="Y1144" s="961"/>
      <c r="Z1144" s="961"/>
      <c r="AA1144" s="962"/>
      <c r="AB1144" s="960"/>
      <c r="AC1144" s="961"/>
      <c r="AD1144" s="962"/>
      <c r="AF1144" s="70"/>
      <c r="CN1144" s="70"/>
      <c r="DS1144" s="70"/>
    </row>
    <row r="1145" spans="1:123" s="74" customFormat="1" ht="15" customHeight="1" x14ac:dyDescent="0.2">
      <c r="A1145" s="76"/>
      <c r="C1145" s="98" t="s">
        <v>33</v>
      </c>
      <c r="D1145" s="960"/>
      <c r="E1145" s="961"/>
      <c r="F1145" s="961"/>
      <c r="G1145" s="962"/>
      <c r="H1145" s="960"/>
      <c r="I1145" s="961"/>
      <c r="J1145" s="961"/>
      <c r="K1145" s="962"/>
      <c r="L1145" s="960"/>
      <c r="M1145" s="961"/>
      <c r="N1145" s="961"/>
      <c r="O1145" s="962"/>
      <c r="P1145" s="960"/>
      <c r="Q1145" s="961"/>
      <c r="R1145" s="961"/>
      <c r="S1145" s="962"/>
      <c r="T1145" s="960"/>
      <c r="U1145" s="961"/>
      <c r="V1145" s="961"/>
      <c r="W1145" s="962"/>
      <c r="X1145" s="960"/>
      <c r="Y1145" s="961"/>
      <c r="Z1145" s="961"/>
      <c r="AA1145" s="962"/>
      <c r="AB1145" s="960"/>
      <c r="AC1145" s="961"/>
      <c r="AD1145" s="962"/>
      <c r="AF1145" s="70"/>
      <c r="CN1145" s="70"/>
      <c r="DS1145" s="70"/>
    </row>
    <row r="1146" spans="1:123" s="74" customFormat="1" ht="15" customHeight="1" x14ac:dyDescent="0.2">
      <c r="A1146" s="76"/>
      <c r="C1146" s="98" t="s">
        <v>34</v>
      </c>
      <c r="D1146" s="960"/>
      <c r="E1146" s="961"/>
      <c r="F1146" s="961"/>
      <c r="G1146" s="962"/>
      <c r="H1146" s="960"/>
      <c r="I1146" s="961"/>
      <c r="J1146" s="961"/>
      <c r="K1146" s="962"/>
      <c r="L1146" s="960"/>
      <c r="M1146" s="961"/>
      <c r="N1146" s="961"/>
      <c r="O1146" s="962"/>
      <c r="P1146" s="960"/>
      <c r="Q1146" s="961"/>
      <c r="R1146" s="961"/>
      <c r="S1146" s="962"/>
      <c r="T1146" s="960"/>
      <c r="U1146" s="961"/>
      <c r="V1146" s="961"/>
      <c r="W1146" s="962"/>
      <c r="X1146" s="960"/>
      <c r="Y1146" s="961"/>
      <c r="Z1146" s="961"/>
      <c r="AA1146" s="962"/>
      <c r="AB1146" s="960"/>
      <c r="AC1146" s="961"/>
      <c r="AD1146" s="962"/>
      <c r="AF1146" s="70"/>
      <c r="CN1146" s="70"/>
      <c r="DS1146" s="70"/>
    </row>
    <row r="1147" spans="1:123" s="74" customFormat="1" ht="15" customHeight="1" x14ac:dyDescent="0.2">
      <c r="A1147" s="76"/>
      <c r="C1147" s="98" t="s">
        <v>35</v>
      </c>
      <c r="D1147" s="960"/>
      <c r="E1147" s="961"/>
      <c r="F1147" s="961"/>
      <c r="G1147" s="962"/>
      <c r="H1147" s="960"/>
      <c r="I1147" s="961"/>
      <c r="J1147" s="961"/>
      <c r="K1147" s="962"/>
      <c r="L1147" s="960"/>
      <c r="M1147" s="961"/>
      <c r="N1147" s="961"/>
      <c r="O1147" s="962"/>
      <c r="P1147" s="960"/>
      <c r="Q1147" s="961"/>
      <c r="R1147" s="961"/>
      <c r="S1147" s="962"/>
      <c r="T1147" s="960"/>
      <c r="U1147" s="961"/>
      <c r="V1147" s="961"/>
      <c r="W1147" s="962"/>
      <c r="X1147" s="960"/>
      <c r="Y1147" s="961"/>
      <c r="Z1147" s="961"/>
      <c r="AA1147" s="962"/>
      <c r="AB1147" s="960"/>
      <c r="AC1147" s="961"/>
      <c r="AD1147" s="962"/>
      <c r="AF1147" s="70"/>
      <c r="CN1147" s="70"/>
      <c r="DS1147" s="70"/>
    </row>
    <row r="1148" spans="1:123" s="74" customFormat="1" ht="15" customHeight="1" x14ac:dyDescent="0.2">
      <c r="A1148" s="76"/>
      <c r="C1148" s="98" t="s">
        <v>36</v>
      </c>
      <c r="D1148" s="960"/>
      <c r="E1148" s="961"/>
      <c r="F1148" s="961"/>
      <c r="G1148" s="962"/>
      <c r="H1148" s="960"/>
      <c r="I1148" s="961"/>
      <c r="J1148" s="961"/>
      <c r="K1148" s="962"/>
      <c r="L1148" s="960"/>
      <c r="M1148" s="961"/>
      <c r="N1148" s="961"/>
      <c r="O1148" s="962"/>
      <c r="P1148" s="960"/>
      <c r="Q1148" s="961"/>
      <c r="R1148" s="961"/>
      <c r="S1148" s="962"/>
      <c r="T1148" s="960"/>
      <c r="U1148" s="961"/>
      <c r="V1148" s="961"/>
      <c r="W1148" s="962"/>
      <c r="X1148" s="960"/>
      <c r="Y1148" s="961"/>
      <c r="Z1148" s="961"/>
      <c r="AA1148" s="962"/>
      <c r="AB1148" s="960"/>
      <c r="AC1148" s="961"/>
      <c r="AD1148" s="962"/>
      <c r="AF1148" s="70"/>
      <c r="CN1148" s="70"/>
      <c r="DS1148" s="70"/>
    </row>
    <row r="1149" spans="1:123" s="74" customFormat="1" ht="15" customHeight="1" x14ac:dyDescent="0.2">
      <c r="A1149" s="76"/>
      <c r="C1149" s="98" t="s">
        <v>37</v>
      </c>
      <c r="D1149" s="960"/>
      <c r="E1149" s="961"/>
      <c r="F1149" s="961"/>
      <c r="G1149" s="962"/>
      <c r="H1149" s="960"/>
      <c r="I1149" s="961"/>
      <c r="J1149" s="961"/>
      <c r="K1149" s="962"/>
      <c r="L1149" s="960"/>
      <c r="M1149" s="961"/>
      <c r="N1149" s="961"/>
      <c r="O1149" s="962"/>
      <c r="P1149" s="960"/>
      <c r="Q1149" s="961"/>
      <c r="R1149" s="961"/>
      <c r="S1149" s="962"/>
      <c r="T1149" s="960"/>
      <c r="U1149" s="961"/>
      <c r="V1149" s="961"/>
      <c r="W1149" s="962"/>
      <c r="X1149" s="960"/>
      <c r="Y1149" s="961"/>
      <c r="Z1149" s="961"/>
      <c r="AA1149" s="962"/>
      <c r="AB1149" s="960"/>
      <c r="AC1149" s="961"/>
      <c r="AD1149" s="962"/>
      <c r="AF1149" s="70"/>
      <c r="CN1149" s="70"/>
      <c r="DS1149" s="70"/>
    </row>
    <row r="1150" spans="1:123" s="74" customFormat="1" ht="15" customHeight="1" x14ac:dyDescent="0.2">
      <c r="A1150" s="76"/>
      <c r="C1150" s="98" t="s">
        <v>40</v>
      </c>
      <c r="D1150" s="960"/>
      <c r="E1150" s="961"/>
      <c r="F1150" s="961"/>
      <c r="G1150" s="962"/>
      <c r="H1150" s="960"/>
      <c r="I1150" s="961"/>
      <c r="J1150" s="961"/>
      <c r="K1150" s="962"/>
      <c r="L1150" s="960"/>
      <c r="M1150" s="961"/>
      <c r="N1150" s="961"/>
      <c r="O1150" s="962"/>
      <c r="P1150" s="960"/>
      <c r="Q1150" s="961"/>
      <c r="R1150" s="961"/>
      <c r="S1150" s="962"/>
      <c r="T1150" s="960"/>
      <c r="U1150" s="961"/>
      <c r="V1150" s="961"/>
      <c r="W1150" s="962"/>
      <c r="X1150" s="960"/>
      <c r="Y1150" s="961"/>
      <c r="Z1150" s="961"/>
      <c r="AA1150" s="962"/>
      <c r="AB1150" s="960"/>
      <c r="AC1150" s="961"/>
      <c r="AD1150" s="962"/>
      <c r="AF1150" s="70"/>
      <c r="CN1150" s="70"/>
      <c r="DS1150" s="70"/>
    </row>
    <row r="1151" spans="1:123" s="74" customFormat="1" ht="15" customHeight="1" x14ac:dyDescent="0.2">
      <c r="A1151" s="76"/>
      <c r="C1151" s="98" t="s">
        <v>38</v>
      </c>
      <c r="D1151" s="960"/>
      <c r="E1151" s="961"/>
      <c r="F1151" s="961"/>
      <c r="G1151" s="962"/>
      <c r="H1151" s="960"/>
      <c r="I1151" s="961"/>
      <c r="J1151" s="961"/>
      <c r="K1151" s="962"/>
      <c r="L1151" s="960"/>
      <c r="M1151" s="961"/>
      <c r="N1151" s="961"/>
      <c r="O1151" s="962"/>
      <c r="P1151" s="960"/>
      <c r="Q1151" s="961"/>
      <c r="R1151" s="961"/>
      <c r="S1151" s="962"/>
      <c r="T1151" s="960"/>
      <c r="U1151" s="961"/>
      <c r="V1151" s="961"/>
      <c r="W1151" s="962"/>
      <c r="X1151" s="960"/>
      <c r="Y1151" s="961"/>
      <c r="Z1151" s="961"/>
      <c r="AA1151" s="962"/>
      <c r="AB1151" s="960"/>
      <c r="AC1151" s="961"/>
      <c r="AD1151" s="962"/>
      <c r="AF1151" s="70"/>
      <c r="CN1151" s="70"/>
      <c r="DS1151" s="70"/>
    </row>
    <row r="1152" spans="1:123" s="74" customFormat="1" ht="15" customHeight="1" x14ac:dyDescent="0.2">
      <c r="A1152" s="76"/>
      <c r="C1152" s="98" t="s">
        <v>39</v>
      </c>
      <c r="D1152" s="960"/>
      <c r="E1152" s="961"/>
      <c r="F1152" s="961"/>
      <c r="G1152" s="962"/>
      <c r="H1152" s="960"/>
      <c r="I1152" s="961"/>
      <c r="J1152" s="961"/>
      <c r="K1152" s="962"/>
      <c r="L1152" s="960"/>
      <c r="M1152" s="961"/>
      <c r="N1152" s="961"/>
      <c r="O1152" s="962"/>
      <c r="P1152" s="960"/>
      <c r="Q1152" s="961"/>
      <c r="R1152" s="961"/>
      <c r="S1152" s="962"/>
      <c r="T1152" s="960"/>
      <c r="U1152" s="961"/>
      <c r="V1152" s="961"/>
      <c r="W1152" s="962"/>
      <c r="X1152" s="960"/>
      <c r="Y1152" s="961"/>
      <c r="Z1152" s="961"/>
      <c r="AA1152" s="962"/>
      <c r="AB1152" s="960"/>
      <c r="AC1152" s="961"/>
      <c r="AD1152" s="962"/>
      <c r="AF1152" s="70"/>
      <c r="CN1152" s="70"/>
      <c r="DS1152" s="70"/>
    </row>
    <row r="1153" spans="1:123" s="74" customFormat="1" ht="15" customHeight="1" x14ac:dyDescent="0.2">
      <c r="A1153" s="76"/>
      <c r="C1153" s="98" t="s">
        <v>41</v>
      </c>
      <c r="D1153" s="960"/>
      <c r="E1153" s="961"/>
      <c r="F1153" s="961"/>
      <c r="G1153" s="962"/>
      <c r="H1153" s="960"/>
      <c r="I1153" s="961"/>
      <c r="J1153" s="961"/>
      <c r="K1153" s="962"/>
      <c r="L1153" s="960"/>
      <c r="M1153" s="961"/>
      <c r="N1153" s="961"/>
      <c r="O1153" s="962"/>
      <c r="P1153" s="960"/>
      <c r="Q1153" s="961"/>
      <c r="R1153" s="961"/>
      <c r="S1153" s="962"/>
      <c r="T1153" s="960"/>
      <c r="U1153" s="961"/>
      <c r="V1153" s="961"/>
      <c r="W1153" s="962"/>
      <c r="X1153" s="960"/>
      <c r="Y1153" s="961"/>
      <c r="Z1153" s="961"/>
      <c r="AA1153" s="962"/>
      <c r="AB1153" s="960"/>
      <c r="AC1153" s="961"/>
      <c r="AD1153" s="962"/>
      <c r="AF1153" s="70"/>
      <c r="CN1153" s="70"/>
      <c r="DS1153" s="70"/>
    </row>
    <row r="1154" spans="1:123" s="74" customFormat="1" ht="15" customHeight="1" x14ac:dyDescent="0.2">
      <c r="A1154" s="76"/>
      <c r="C1154" s="98" t="s">
        <v>42</v>
      </c>
      <c r="D1154" s="960"/>
      <c r="E1154" s="961"/>
      <c r="F1154" s="961"/>
      <c r="G1154" s="962"/>
      <c r="H1154" s="960"/>
      <c r="I1154" s="961"/>
      <c r="J1154" s="961"/>
      <c r="K1154" s="962"/>
      <c r="L1154" s="960"/>
      <c r="M1154" s="961"/>
      <c r="N1154" s="961"/>
      <c r="O1154" s="962"/>
      <c r="P1154" s="960"/>
      <c r="Q1154" s="961"/>
      <c r="R1154" s="961"/>
      <c r="S1154" s="962"/>
      <c r="T1154" s="960"/>
      <c r="U1154" s="961"/>
      <c r="V1154" s="961"/>
      <c r="W1154" s="962"/>
      <c r="X1154" s="960"/>
      <c r="Y1154" s="961"/>
      <c r="Z1154" s="961"/>
      <c r="AA1154" s="962"/>
      <c r="AB1154" s="960"/>
      <c r="AC1154" s="961"/>
      <c r="AD1154" s="962"/>
      <c r="AF1154" s="70"/>
      <c r="CN1154" s="70"/>
      <c r="DS1154" s="70"/>
    </row>
    <row r="1155" spans="1:123" s="74" customFormat="1" ht="15" customHeight="1" x14ac:dyDescent="0.2">
      <c r="A1155" s="76"/>
      <c r="C1155" s="98" t="s">
        <v>43</v>
      </c>
      <c r="D1155" s="960"/>
      <c r="E1155" s="961"/>
      <c r="F1155" s="961"/>
      <c r="G1155" s="962"/>
      <c r="H1155" s="960"/>
      <c r="I1155" s="961"/>
      <c r="J1155" s="961"/>
      <c r="K1155" s="962"/>
      <c r="L1155" s="960"/>
      <c r="M1155" s="961"/>
      <c r="N1155" s="961"/>
      <c r="O1155" s="962"/>
      <c r="P1155" s="960"/>
      <c r="Q1155" s="961"/>
      <c r="R1155" s="961"/>
      <c r="S1155" s="962"/>
      <c r="T1155" s="960"/>
      <c r="U1155" s="961"/>
      <c r="V1155" s="961"/>
      <c r="W1155" s="962"/>
      <c r="X1155" s="960"/>
      <c r="Y1155" s="961"/>
      <c r="Z1155" s="961"/>
      <c r="AA1155" s="962"/>
      <c r="AB1155" s="960"/>
      <c r="AC1155" s="961"/>
      <c r="AD1155" s="962"/>
      <c r="AF1155" s="70"/>
      <c r="CN1155" s="70"/>
      <c r="DS1155" s="70"/>
    </row>
    <row r="1156" spans="1:123" s="74" customFormat="1" ht="15" customHeight="1" x14ac:dyDescent="0.2">
      <c r="A1156" s="76"/>
      <c r="C1156" s="98" t="s">
        <v>44</v>
      </c>
      <c r="D1156" s="960"/>
      <c r="E1156" s="961"/>
      <c r="F1156" s="961"/>
      <c r="G1156" s="962"/>
      <c r="H1156" s="960"/>
      <c r="I1156" s="961"/>
      <c r="J1156" s="961"/>
      <c r="K1156" s="962"/>
      <c r="L1156" s="960"/>
      <c r="M1156" s="961"/>
      <c r="N1156" s="961"/>
      <c r="O1156" s="962"/>
      <c r="P1156" s="960"/>
      <c r="Q1156" s="961"/>
      <c r="R1156" s="961"/>
      <c r="S1156" s="962"/>
      <c r="T1156" s="960"/>
      <c r="U1156" s="961"/>
      <c r="V1156" s="961"/>
      <c r="W1156" s="962"/>
      <c r="X1156" s="960"/>
      <c r="Y1156" s="961"/>
      <c r="Z1156" s="961"/>
      <c r="AA1156" s="962"/>
      <c r="AB1156" s="960"/>
      <c r="AC1156" s="961"/>
      <c r="AD1156" s="962"/>
      <c r="AF1156" s="70"/>
      <c r="CN1156" s="70"/>
      <c r="DS1156" s="70"/>
    </row>
    <row r="1157" spans="1:123" s="74" customFormat="1" ht="15" customHeight="1" x14ac:dyDescent="0.2">
      <c r="A1157" s="76"/>
      <c r="C1157" s="98" t="s">
        <v>45</v>
      </c>
      <c r="D1157" s="960"/>
      <c r="E1157" s="961"/>
      <c r="F1157" s="961"/>
      <c r="G1157" s="962"/>
      <c r="H1157" s="960"/>
      <c r="I1157" s="961"/>
      <c r="J1157" s="961"/>
      <c r="K1157" s="962"/>
      <c r="L1157" s="960"/>
      <c r="M1157" s="961"/>
      <c r="N1157" s="961"/>
      <c r="O1157" s="962"/>
      <c r="P1157" s="960"/>
      <c r="Q1157" s="961"/>
      <c r="R1157" s="961"/>
      <c r="S1157" s="962"/>
      <c r="T1157" s="960"/>
      <c r="U1157" s="961"/>
      <c r="V1157" s="961"/>
      <c r="W1157" s="962"/>
      <c r="X1157" s="960"/>
      <c r="Y1157" s="961"/>
      <c r="Z1157" s="961"/>
      <c r="AA1157" s="962"/>
      <c r="AB1157" s="960"/>
      <c r="AC1157" s="961"/>
      <c r="AD1157" s="962"/>
      <c r="AF1157" s="70"/>
      <c r="CN1157" s="70"/>
      <c r="DS1157" s="70"/>
    </row>
    <row r="1158" spans="1:123" s="74" customFormat="1" ht="15" customHeight="1" x14ac:dyDescent="0.2">
      <c r="A1158" s="76"/>
      <c r="C1158" s="98" t="s">
        <v>46</v>
      </c>
      <c r="D1158" s="960"/>
      <c r="E1158" s="961"/>
      <c r="F1158" s="961"/>
      <c r="G1158" s="962"/>
      <c r="H1158" s="960"/>
      <c r="I1158" s="961"/>
      <c r="J1158" s="961"/>
      <c r="K1158" s="962"/>
      <c r="L1158" s="960"/>
      <c r="M1158" s="961"/>
      <c r="N1158" s="961"/>
      <c r="O1158" s="962"/>
      <c r="P1158" s="960"/>
      <c r="Q1158" s="961"/>
      <c r="R1158" s="961"/>
      <c r="S1158" s="962"/>
      <c r="T1158" s="960"/>
      <c r="U1158" s="961"/>
      <c r="V1158" s="961"/>
      <c r="W1158" s="962"/>
      <c r="X1158" s="960"/>
      <c r="Y1158" s="961"/>
      <c r="Z1158" s="961"/>
      <c r="AA1158" s="962"/>
      <c r="AB1158" s="960"/>
      <c r="AC1158" s="961"/>
      <c r="AD1158" s="962"/>
      <c r="AF1158" s="70"/>
      <c r="CN1158" s="70"/>
      <c r="DS1158" s="70"/>
    </row>
    <row r="1159" spans="1:123" s="74" customFormat="1" ht="15" customHeight="1" x14ac:dyDescent="0.2">
      <c r="A1159" s="76"/>
      <c r="C1159" s="98" t="s">
        <v>47</v>
      </c>
      <c r="D1159" s="960"/>
      <c r="E1159" s="961"/>
      <c r="F1159" s="961"/>
      <c r="G1159" s="962"/>
      <c r="H1159" s="960"/>
      <c r="I1159" s="961"/>
      <c r="J1159" s="961"/>
      <c r="K1159" s="962"/>
      <c r="L1159" s="960"/>
      <c r="M1159" s="961"/>
      <c r="N1159" s="961"/>
      <c r="O1159" s="962"/>
      <c r="P1159" s="960"/>
      <c r="Q1159" s="961"/>
      <c r="R1159" s="961"/>
      <c r="S1159" s="962"/>
      <c r="T1159" s="960"/>
      <c r="U1159" s="961"/>
      <c r="V1159" s="961"/>
      <c r="W1159" s="962"/>
      <c r="X1159" s="960"/>
      <c r="Y1159" s="961"/>
      <c r="Z1159" s="961"/>
      <c r="AA1159" s="962"/>
      <c r="AB1159" s="960"/>
      <c r="AC1159" s="961"/>
      <c r="AD1159" s="962"/>
      <c r="AF1159" s="70"/>
      <c r="CN1159" s="70"/>
      <c r="DS1159" s="70"/>
    </row>
    <row r="1160" spans="1:123" s="74" customFormat="1" ht="15" customHeight="1" x14ac:dyDescent="0.2">
      <c r="A1160" s="76"/>
      <c r="C1160" s="98" t="s">
        <v>48</v>
      </c>
      <c r="D1160" s="960"/>
      <c r="E1160" s="961"/>
      <c r="F1160" s="961"/>
      <c r="G1160" s="962"/>
      <c r="H1160" s="960"/>
      <c r="I1160" s="961"/>
      <c r="J1160" s="961"/>
      <c r="K1160" s="962"/>
      <c r="L1160" s="960"/>
      <c r="M1160" s="961"/>
      <c r="N1160" s="961"/>
      <c r="O1160" s="962"/>
      <c r="P1160" s="960"/>
      <c r="Q1160" s="961"/>
      <c r="R1160" s="961"/>
      <c r="S1160" s="962"/>
      <c r="T1160" s="960"/>
      <c r="U1160" s="961"/>
      <c r="V1160" s="961"/>
      <c r="W1160" s="962"/>
      <c r="X1160" s="960"/>
      <c r="Y1160" s="961"/>
      <c r="Z1160" s="961"/>
      <c r="AA1160" s="962"/>
      <c r="AB1160" s="960"/>
      <c r="AC1160" s="961"/>
      <c r="AD1160" s="962"/>
      <c r="AF1160" s="70"/>
      <c r="CN1160" s="70"/>
      <c r="DS1160" s="70"/>
    </row>
    <row r="1161" spans="1:123" s="74" customFormat="1" ht="15" customHeight="1" x14ac:dyDescent="0.2">
      <c r="A1161" s="76"/>
      <c r="C1161" s="98" t="s">
        <v>49</v>
      </c>
      <c r="D1161" s="960"/>
      <c r="E1161" s="961"/>
      <c r="F1161" s="961"/>
      <c r="G1161" s="962"/>
      <c r="H1161" s="960"/>
      <c r="I1161" s="961"/>
      <c r="J1161" s="961"/>
      <c r="K1161" s="962"/>
      <c r="L1161" s="960"/>
      <c r="M1161" s="961"/>
      <c r="N1161" s="961"/>
      <c r="O1161" s="962"/>
      <c r="P1161" s="960"/>
      <c r="Q1161" s="961"/>
      <c r="R1161" s="961"/>
      <c r="S1161" s="962"/>
      <c r="T1161" s="960"/>
      <c r="U1161" s="961"/>
      <c r="V1161" s="961"/>
      <c r="W1161" s="962"/>
      <c r="X1161" s="960"/>
      <c r="Y1161" s="961"/>
      <c r="Z1161" s="961"/>
      <c r="AA1161" s="962"/>
      <c r="AB1161" s="960"/>
      <c r="AC1161" s="961"/>
      <c r="AD1161" s="962"/>
      <c r="AF1161" s="70"/>
      <c r="CN1161" s="70"/>
      <c r="DS1161" s="70"/>
    </row>
    <row r="1162" spans="1:123" s="74" customFormat="1" ht="15" customHeight="1" x14ac:dyDescent="0.2">
      <c r="A1162" s="76"/>
      <c r="C1162" s="98" t="s">
        <v>50</v>
      </c>
      <c r="D1162" s="960"/>
      <c r="E1162" s="961"/>
      <c r="F1162" s="961"/>
      <c r="G1162" s="962"/>
      <c r="H1162" s="960"/>
      <c r="I1162" s="961"/>
      <c r="J1162" s="961"/>
      <c r="K1162" s="962"/>
      <c r="L1162" s="960"/>
      <c r="M1162" s="961"/>
      <c r="N1162" s="961"/>
      <c r="O1162" s="962"/>
      <c r="P1162" s="960"/>
      <c r="Q1162" s="961"/>
      <c r="R1162" s="961"/>
      <c r="S1162" s="962"/>
      <c r="T1162" s="960"/>
      <c r="U1162" s="961"/>
      <c r="V1162" s="961"/>
      <c r="W1162" s="962"/>
      <c r="X1162" s="960"/>
      <c r="Y1162" s="961"/>
      <c r="Z1162" s="961"/>
      <c r="AA1162" s="962"/>
      <c r="AB1162" s="960"/>
      <c r="AC1162" s="961"/>
      <c r="AD1162" s="962"/>
      <c r="AF1162" s="70"/>
      <c r="CN1162" s="70"/>
      <c r="DS1162" s="70"/>
    </row>
    <row r="1163" spans="1:123" s="74" customFormat="1" ht="15" customHeight="1" x14ac:dyDescent="0.2">
      <c r="A1163" s="76"/>
      <c r="C1163" s="98" t="s">
        <v>51</v>
      </c>
      <c r="D1163" s="960"/>
      <c r="E1163" s="961"/>
      <c r="F1163" s="961"/>
      <c r="G1163" s="962"/>
      <c r="H1163" s="960"/>
      <c r="I1163" s="961"/>
      <c r="J1163" s="961"/>
      <c r="K1163" s="962"/>
      <c r="L1163" s="960"/>
      <c r="M1163" s="961"/>
      <c r="N1163" s="961"/>
      <c r="O1163" s="962"/>
      <c r="P1163" s="960"/>
      <c r="Q1163" s="961"/>
      <c r="R1163" s="961"/>
      <c r="S1163" s="962"/>
      <c r="T1163" s="960"/>
      <c r="U1163" s="961"/>
      <c r="V1163" s="961"/>
      <c r="W1163" s="962"/>
      <c r="X1163" s="960"/>
      <c r="Y1163" s="961"/>
      <c r="Z1163" s="961"/>
      <c r="AA1163" s="962"/>
      <c r="AB1163" s="960"/>
      <c r="AC1163" s="961"/>
      <c r="AD1163" s="962"/>
      <c r="AF1163" s="70"/>
      <c r="CN1163" s="70"/>
      <c r="DS1163" s="70"/>
    </row>
    <row r="1164" spans="1:123" s="74" customFormat="1" ht="15" customHeight="1" x14ac:dyDescent="0.2">
      <c r="A1164" s="76"/>
      <c r="C1164" s="98" t="s">
        <v>52</v>
      </c>
      <c r="D1164" s="960"/>
      <c r="E1164" s="961"/>
      <c r="F1164" s="961"/>
      <c r="G1164" s="962"/>
      <c r="H1164" s="960"/>
      <c r="I1164" s="961"/>
      <c r="J1164" s="961"/>
      <c r="K1164" s="962"/>
      <c r="L1164" s="960"/>
      <c r="M1164" s="961"/>
      <c r="N1164" s="961"/>
      <c r="O1164" s="962"/>
      <c r="P1164" s="960"/>
      <c r="Q1164" s="961"/>
      <c r="R1164" s="961"/>
      <c r="S1164" s="962"/>
      <c r="T1164" s="960"/>
      <c r="U1164" s="961"/>
      <c r="V1164" s="961"/>
      <c r="W1164" s="962"/>
      <c r="X1164" s="960"/>
      <c r="Y1164" s="961"/>
      <c r="Z1164" s="961"/>
      <c r="AA1164" s="962"/>
      <c r="AB1164" s="960"/>
      <c r="AC1164" s="961"/>
      <c r="AD1164" s="962"/>
      <c r="AF1164" s="70"/>
      <c r="CN1164" s="70"/>
      <c r="DS1164" s="70"/>
    </row>
    <row r="1165" spans="1:123" s="74" customFormat="1" ht="15" customHeight="1" x14ac:dyDescent="0.2">
      <c r="A1165" s="76"/>
      <c r="B1165" s="536" t="str">
        <f>IF(AH1136=0,"","Error: Debe completar toda la información requerida.")</f>
        <v/>
      </c>
      <c r="C1165" s="536"/>
      <c r="D1165" s="536"/>
      <c r="E1165" s="536"/>
      <c r="F1165" s="536"/>
      <c r="G1165" s="536"/>
      <c r="H1165" s="536"/>
      <c r="I1165" s="536"/>
      <c r="J1165" s="536"/>
      <c r="K1165" s="536"/>
      <c r="L1165" s="536"/>
      <c r="M1165" s="536"/>
      <c r="N1165" s="536"/>
      <c r="O1165" s="536"/>
      <c r="P1165" s="536"/>
      <c r="Q1165" s="536"/>
      <c r="R1165" s="536"/>
      <c r="S1165" s="536"/>
      <c r="T1165" s="536"/>
      <c r="U1165" s="536"/>
      <c r="V1165" s="536"/>
      <c r="W1165" s="536"/>
      <c r="X1165" s="536"/>
      <c r="Y1165" s="536"/>
      <c r="Z1165" s="536"/>
      <c r="AA1165" s="536"/>
      <c r="AB1165" s="536"/>
      <c r="AC1165" s="536"/>
      <c r="AD1165" s="536"/>
      <c r="AF1165" s="70"/>
      <c r="CN1165" s="70"/>
      <c r="DS1165" s="70"/>
    </row>
    <row r="1166" spans="1:123" s="74" customFormat="1" ht="15" customHeight="1" x14ac:dyDescent="0.2">
      <c r="A1166" s="76"/>
      <c r="B1166" s="511" t="str">
        <f>IF(AI1136=0,""," Error: Debe verificar la consistencia de las respuestas con código 2 o 9.")</f>
        <v/>
      </c>
      <c r="C1166" s="511"/>
      <c r="D1166" s="511"/>
      <c r="E1166" s="511"/>
      <c r="F1166" s="511"/>
      <c r="G1166" s="511"/>
      <c r="H1166" s="511"/>
      <c r="I1166" s="511"/>
      <c r="J1166" s="511"/>
      <c r="K1166" s="511"/>
      <c r="L1166" s="511"/>
      <c r="M1166" s="511"/>
      <c r="N1166" s="511"/>
      <c r="O1166" s="511"/>
      <c r="P1166" s="511"/>
      <c r="Q1166" s="511"/>
      <c r="R1166" s="511"/>
      <c r="S1166" s="511"/>
      <c r="T1166" s="511"/>
      <c r="U1166" s="511"/>
      <c r="V1166" s="511"/>
      <c r="W1166" s="511"/>
      <c r="X1166" s="511"/>
      <c r="Y1166" s="511"/>
      <c r="Z1166" s="511"/>
      <c r="AA1166" s="511"/>
      <c r="AB1166" s="511"/>
      <c r="AC1166" s="511"/>
      <c r="AD1166" s="511"/>
      <c r="AF1166" s="70"/>
      <c r="CN1166" s="70"/>
      <c r="DS1166" s="70"/>
    </row>
    <row r="1167" spans="1:123" s="74" customFormat="1" ht="15" customHeight="1" thickBot="1" x14ac:dyDescent="0.25">
      <c r="A1167" s="76"/>
      <c r="B1167" s="599"/>
      <c r="C1167" s="599"/>
      <c r="D1167" s="599"/>
      <c r="E1167" s="599"/>
      <c r="F1167" s="599"/>
      <c r="G1167" s="599"/>
      <c r="H1167" s="599"/>
      <c r="I1167" s="599"/>
      <c r="J1167" s="599"/>
      <c r="K1167" s="599"/>
      <c r="L1167" s="599"/>
      <c r="M1167" s="599"/>
      <c r="N1167" s="599"/>
      <c r="O1167" s="599"/>
      <c r="P1167" s="599"/>
      <c r="Q1167" s="599"/>
      <c r="R1167" s="599"/>
      <c r="S1167" s="599"/>
      <c r="T1167" s="599"/>
      <c r="U1167" s="599"/>
      <c r="V1167" s="599"/>
      <c r="W1167" s="599"/>
      <c r="X1167" s="599"/>
      <c r="Y1167" s="599"/>
      <c r="Z1167" s="599"/>
      <c r="AA1167" s="599"/>
      <c r="AB1167" s="599"/>
      <c r="AC1167" s="599"/>
      <c r="AD1167" s="599"/>
      <c r="AF1167" s="70"/>
      <c r="CN1167" s="70"/>
      <c r="DS1167" s="70"/>
    </row>
    <row r="1168" spans="1:123" s="74" customFormat="1" ht="15" customHeight="1" thickBot="1" x14ac:dyDescent="0.25">
      <c r="A1168" s="76"/>
      <c r="B1168" s="700" t="s">
        <v>333</v>
      </c>
      <c r="C1168" s="701"/>
      <c r="D1168" s="701"/>
      <c r="E1168" s="701"/>
      <c r="F1168" s="701"/>
      <c r="G1168" s="701"/>
      <c r="H1168" s="701"/>
      <c r="I1168" s="701"/>
      <c r="J1168" s="701"/>
      <c r="K1168" s="701"/>
      <c r="L1168" s="701"/>
      <c r="M1168" s="701"/>
      <c r="N1168" s="701"/>
      <c r="O1168" s="701"/>
      <c r="P1168" s="701"/>
      <c r="Q1168" s="701"/>
      <c r="R1168" s="701"/>
      <c r="S1168" s="701"/>
      <c r="T1168" s="701"/>
      <c r="U1168" s="701"/>
      <c r="V1168" s="701"/>
      <c r="W1168" s="701"/>
      <c r="X1168" s="701"/>
      <c r="Y1168" s="701"/>
      <c r="Z1168" s="701"/>
      <c r="AA1168" s="701"/>
      <c r="AB1168" s="701"/>
      <c r="AC1168" s="701"/>
      <c r="AD1168" s="702"/>
      <c r="AF1168" s="70"/>
      <c r="CN1168" s="70"/>
      <c r="DS1168" s="70"/>
    </row>
    <row r="1169" spans="1:123" s="74" customFormat="1" ht="15" customHeight="1" x14ac:dyDescent="0.2">
      <c r="A1169" s="76"/>
      <c r="B1169" s="795" t="s">
        <v>1400</v>
      </c>
      <c r="C1169" s="788"/>
      <c r="D1169" s="788"/>
      <c r="E1169" s="788"/>
      <c r="F1169" s="788"/>
      <c r="G1169" s="788"/>
      <c r="H1169" s="788"/>
      <c r="I1169" s="788"/>
      <c r="J1169" s="788"/>
      <c r="K1169" s="788"/>
      <c r="L1169" s="788"/>
      <c r="M1169" s="788"/>
      <c r="N1169" s="788"/>
      <c r="O1169" s="788"/>
      <c r="P1169" s="788"/>
      <c r="Q1169" s="788"/>
      <c r="R1169" s="788"/>
      <c r="S1169" s="788"/>
      <c r="T1169" s="788"/>
      <c r="U1169" s="788"/>
      <c r="V1169" s="788"/>
      <c r="W1169" s="788"/>
      <c r="X1169" s="788"/>
      <c r="Y1169" s="788"/>
      <c r="Z1169" s="788"/>
      <c r="AA1169" s="788"/>
      <c r="AB1169" s="788"/>
      <c r="AC1169" s="788"/>
      <c r="AD1169" s="796"/>
      <c r="AF1169" s="70"/>
      <c r="CN1169" s="70"/>
      <c r="DS1169" s="70"/>
    </row>
    <row r="1170" spans="1:123" s="74" customFormat="1" ht="36" customHeight="1" x14ac:dyDescent="0.2">
      <c r="A1170" s="76"/>
      <c r="B1170" s="77"/>
      <c r="C1170" s="648" t="s">
        <v>1573</v>
      </c>
      <c r="D1170" s="696"/>
      <c r="E1170" s="696"/>
      <c r="F1170" s="696"/>
      <c r="G1170" s="696"/>
      <c r="H1170" s="696"/>
      <c r="I1170" s="696"/>
      <c r="J1170" s="696"/>
      <c r="K1170" s="696"/>
      <c r="L1170" s="696"/>
      <c r="M1170" s="696"/>
      <c r="N1170" s="696"/>
      <c r="O1170" s="696"/>
      <c r="P1170" s="696"/>
      <c r="Q1170" s="696"/>
      <c r="R1170" s="696"/>
      <c r="S1170" s="696"/>
      <c r="T1170" s="696"/>
      <c r="U1170" s="696"/>
      <c r="V1170" s="696"/>
      <c r="W1170" s="696"/>
      <c r="X1170" s="696"/>
      <c r="Y1170" s="696"/>
      <c r="Z1170" s="696"/>
      <c r="AA1170" s="696"/>
      <c r="AB1170" s="696"/>
      <c r="AC1170" s="696"/>
      <c r="AD1170" s="766"/>
      <c r="AF1170" s="70"/>
      <c r="CN1170" s="70"/>
      <c r="DS1170" s="70"/>
    </row>
    <row r="1171" spans="1:123" s="74" customFormat="1" ht="36" customHeight="1" x14ac:dyDescent="0.2">
      <c r="A1171" s="76"/>
      <c r="B1171" s="118"/>
      <c r="C1171" s="775" t="s">
        <v>1572</v>
      </c>
      <c r="D1171" s="776"/>
      <c r="E1171" s="776"/>
      <c r="F1171" s="776"/>
      <c r="G1171" s="776"/>
      <c r="H1171" s="776"/>
      <c r="I1171" s="776"/>
      <c r="J1171" s="776"/>
      <c r="K1171" s="776"/>
      <c r="L1171" s="776"/>
      <c r="M1171" s="776"/>
      <c r="N1171" s="776"/>
      <c r="O1171" s="776"/>
      <c r="P1171" s="776"/>
      <c r="Q1171" s="776"/>
      <c r="R1171" s="776"/>
      <c r="S1171" s="776"/>
      <c r="T1171" s="776"/>
      <c r="U1171" s="776"/>
      <c r="V1171" s="776"/>
      <c r="W1171" s="776"/>
      <c r="X1171" s="776"/>
      <c r="Y1171" s="776"/>
      <c r="Z1171" s="776"/>
      <c r="AA1171" s="776"/>
      <c r="AB1171" s="776"/>
      <c r="AC1171" s="776"/>
      <c r="AD1171" s="777"/>
      <c r="AF1171" s="70"/>
      <c r="CN1171" s="70"/>
      <c r="DS1171" s="70"/>
    </row>
    <row r="1172" spans="1:123" s="74" customFormat="1" ht="15" customHeight="1" x14ac:dyDescent="0.2">
      <c r="A1172" s="76"/>
      <c r="AF1172" s="70"/>
      <c r="CN1172" s="70"/>
      <c r="DS1172" s="70"/>
    </row>
    <row r="1173" spans="1:123" s="74" customFormat="1" ht="24" customHeight="1" x14ac:dyDescent="0.2">
      <c r="A1173" s="36" t="s">
        <v>291</v>
      </c>
      <c r="B1173" s="636" t="s">
        <v>1151</v>
      </c>
      <c r="C1173" s="636"/>
      <c r="D1173" s="636"/>
      <c r="E1173" s="636"/>
      <c r="F1173" s="636"/>
      <c r="G1173" s="636"/>
      <c r="H1173" s="636"/>
      <c r="I1173" s="636"/>
      <c r="J1173" s="636"/>
      <c r="K1173" s="636"/>
      <c r="L1173" s="636"/>
      <c r="M1173" s="636"/>
      <c r="N1173" s="636"/>
      <c r="O1173" s="636"/>
      <c r="P1173" s="636"/>
      <c r="Q1173" s="636"/>
      <c r="R1173" s="636"/>
      <c r="S1173" s="636"/>
      <c r="T1173" s="636"/>
      <c r="U1173" s="636"/>
      <c r="V1173" s="636"/>
      <c r="W1173" s="636"/>
      <c r="X1173" s="636"/>
      <c r="Y1173" s="636"/>
      <c r="Z1173" s="636"/>
      <c r="AA1173" s="636"/>
      <c r="AB1173" s="636"/>
      <c r="AC1173" s="636"/>
      <c r="AD1173" s="636"/>
      <c r="AF1173" s="70"/>
      <c r="AG1173" s="74" t="s">
        <v>2032</v>
      </c>
      <c r="AH1173" s="74" t="s">
        <v>2115</v>
      </c>
      <c r="AI1173" s="74" t="s">
        <v>2116</v>
      </c>
      <c r="CN1173" s="70"/>
      <c r="DS1173" s="70"/>
    </row>
    <row r="1174" spans="1:123" s="74" customFormat="1" ht="24" customHeight="1" x14ac:dyDescent="0.2">
      <c r="A1174" s="68"/>
      <c r="B1174" s="69"/>
      <c r="C1174" s="674" t="s">
        <v>1150</v>
      </c>
      <c r="D1174" s="674"/>
      <c r="E1174" s="674"/>
      <c r="F1174" s="674"/>
      <c r="G1174" s="674"/>
      <c r="H1174" s="674"/>
      <c r="I1174" s="674"/>
      <c r="J1174" s="674"/>
      <c r="K1174" s="674"/>
      <c r="L1174" s="674"/>
      <c r="M1174" s="674"/>
      <c r="N1174" s="674"/>
      <c r="O1174" s="674"/>
      <c r="P1174" s="674"/>
      <c r="Q1174" s="674"/>
      <c r="R1174" s="674"/>
      <c r="S1174" s="674"/>
      <c r="T1174" s="674"/>
      <c r="U1174" s="674"/>
      <c r="V1174" s="674"/>
      <c r="W1174" s="674"/>
      <c r="X1174" s="674"/>
      <c r="Y1174" s="674"/>
      <c r="Z1174" s="674"/>
      <c r="AA1174" s="674"/>
      <c r="AB1174" s="674"/>
      <c r="AC1174" s="674"/>
      <c r="AD1174" s="674"/>
      <c r="AF1174" s="70"/>
      <c r="AG1174" s="74">
        <f>COUNTBLANK(C1176:F1178)</f>
        <v>12</v>
      </c>
      <c r="AH1174" s="74">
        <v>12</v>
      </c>
      <c r="AI1174" s="74">
        <v>10</v>
      </c>
      <c r="CN1174" s="70"/>
      <c r="DS1174" s="70"/>
    </row>
    <row r="1175" spans="1:123" s="74" customFormat="1" ht="15" customHeight="1" thickBot="1" x14ac:dyDescent="0.25">
      <c r="A1175" s="76"/>
      <c r="AF1175" s="70"/>
      <c r="AG1175" s="74" t="s">
        <v>2076</v>
      </c>
      <c r="AI1175" s="74">
        <f>IF(OR(AG1174=AH1174,AG1174=AI1174),0,1)</f>
        <v>0</v>
      </c>
      <c r="CN1175" s="70"/>
      <c r="DS1175" s="70"/>
    </row>
    <row r="1176" spans="1:123" s="74" customFormat="1" ht="15" customHeight="1" thickBot="1" x14ac:dyDescent="0.25">
      <c r="A1176" s="76"/>
      <c r="C1176" s="858"/>
      <c r="D1176" s="859"/>
      <c r="E1176" s="859"/>
      <c r="F1176" s="860"/>
      <c r="G1176" s="123" t="s">
        <v>1477</v>
      </c>
      <c r="AF1176" s="70"/>
      <c r="CN1176" s="70"/>
      <c r="DS1176" s="70"/>
    </row>
    <row r="1177" spans="1:123" s="74" customFormat="1" ht="15" customHeight="1" thickBot="1" x14ac:dyDescent="0.25">
      <c r="A1177" s="76"/>
      <c r="AF1177" s="70"/>
      <c r="CN1177" s="70"/>
      <c r="DS1177" s="70"/>
    </row>
    <row r="1178" spans="1:123" s="74" customFormat="1" ht="15" customHeight="1" thickBot="1" x14ac:dyDescent="0.25">
      <c r="A1178" s="76"/>
      <c r="C1178" s="858"/>
      <c r="D1178" s="859"/>
      <c r="E1178" s="859"/>
      <c r="F1178" s="860"/>
      <c r="G1178" s="123" t="s">
        <v>1478</v>
      </c>
      <c r="AF1178" s="70"/>
      <c r="CN1178" s="70"/>
      <c r="DS1178" s="70"/>
    </row>
    <row r="1179" spans="1:123" s="74" customFormat="1" ht="15" customHeight="1" x14ac:dyDescent="0.2">
      <c r="A1179" s="76"/>
      <c r="B1179" s="536" t="str">
        <f>IF(AI1175=0,"","Error: Debe completar toda la información requerida.")</f>
        <v/>
      </c>
      <c r="C1179" s="536"/>
      <c r="D1179" s="536"/>
      <c r="E1179" s="536"/>
      <c r="F1179" s="536"/>
      <c r="G1179" s="536"/>
      <c r="H1179" s="536"/>
      <c r="I1179" s="536"/>
      <c r="J1179" s="536"/>
      <c r="K1179" s="536"/>
      <c r="L1179" s="536"/>
      <c r="M1179" s="536"/>
      <c r="N1179" s="536"/>
      <c r="O1179" s="536"/>
      <c r="P1179" s="536"/>
      <c r="Q1179" s="536"/>
      <c r="R1179" s="536"/>
      <c r="S1179" s="536"/>
      <c r="T1179" s="536"/>
      <c r="U1179" s="536"/>
      <c r="V1179" s="536"/>
      <c r="W1179" s="536"/>
      <c r="X1179" s="536"/>
      <c r="Y1179" s="536"/>
      <c r="Z1179" s="536"/>
      <c r="AA1179" s="536"/>
      <c r="AB1179" s="536"/>
      <c r="AC1179" s="536"/>
      <c r="AD1179" s="536"/>
      <c r="AF1179" s="70"/>
      <c r="CN1179" s="70"/>
      <c r="DS1179" s="70"/>
    </row>
    <row r="1180" spans="1:123" s="74" customFormat="1" ht="15" customHeight="1" x14ac:dyDescent="0.2">
      <c r="A1180" s="76"/>
      <c r="B1180" s="511"/>
      <c r="C1180" s="511"/>
      <c r="D1180" s="511"/>
      <c r="E1180" s="511"/>
      <c r="F1180" s="511"/>
      <c r="G1180" s="511"/>
      <c r="H1180" s="511"/>
      <c r="I1180" s="511"/>
      <c r="J1180" s="511"/>
      <c r="K1180" s="511"/>
      <c r="L1180" s="511"/>
      <c r="M1180" s="511"/>
      <c r="N1180" s="511"/>
      <c r="O1180" s="511"/>
      <c r="P1180" s="511"/>
      <c r="Q1180" s="511"/>
      <c r="R1180" s="511"/>
      <c r="S1180" s="511"/>
      <c r="T1180" s="511"/>
      <c r="U1180" s="511"/>
      <c r="V1180" s="511"/>
      <c r="W1180" s="511"/>
      <c r="X1180" s="511"/>
      <c r="Y1180" s="511"/>
      <c r="Z1180" s="511"/>
      <c r="AA1180" s="511"/>
      <c r="AB1180" s="511"/>
      <c r="AC1180" s="511"/>
      <c r="AD1180" s="511"/>
      <c r="AF1180" s="70"/>
      <c r="CN1180" s="70"/>
      <c r="DS1180" s="70"/>
    </row>
    <row r="1181" spans="1:123" s="74" customFormat="1" ht="15" customHeight="1" x14ac:dyDescent="0.2">
      <c r="A1181" s="76"/>
      <c r="B1181" s="599"/>
      <c r="C1181" s="599"/>
      <c r="D1181" s="599"/>
      <c r="E1181" s="599"/>
      <c r="F1181" s="599"/>
      <c r="G1181" s="599"/>
      <c r="H1181" s="599"/>
      <c r="I1181" s="599"/>
      <c r="J1181" s="599"/>
      <c r="K1181" s="599"/>
      <c r="L1181" s="599"/>
      <c r="M1181" s="599"/>
      <c r="N1181" s="599"/>
      <c r="O1181" s="599"/>
      <c r="P1181" s="599"/>
      <c r="Q1181" s="599"/>
      <c r="R1181" s="599"/>
      <c r="S1181" s="599"/>
      <c r="T1181" s="599"/>
      <c r="U1181" s="599"/>
      <c r="V1181" s="599"/>
      <c r="W1181" s="599"/>
      <c r="X1181" s="599"/>
      <c r="Y1181" s="599"/>
      <c r="Z1181" s="599"/>
      <c r="AA1181" s="599"/>
      <c r="AB1181" s="599"/>
      <c r="AC1181" s="599"/>
      <c r="AD1181" s="599"/>
      <c r="AF1181" s="70"/>
      <c r="CN1181" s="70"/>
      <c r="DS1181" s="70"/>
    </row>
    <row r="1182" spans="1:123" s="74" customFormat="1" ht="24" customHeight="1" x14ac:dyDescent="0.2">
      <c r="A1182" s="37" t="s">
        <v>298</v>
      </c>
      <c r="B1182" s="636" t="s">
        <v>1103</v>
      </c>
      <c r="C1182" s="636"/>
      <c r="D1182" s="636"/>
      <c r="E1182" s="636"/>
      <c r="F1182" s="636"/>
      <c r="G1182" s="636"/>
      <c r="H1182" s="636"/>
      <c r="I1182" s="636"/>
      <c r="J1182" s="636"/>
      <c r="K1182" s="636"/>
      <c r="L1182" s="636"/>
      <c r="M1182" s="636"/>
      <c r="N1182" s="636"/>
      <c r="O1182" s="636"/>
      <c r="P1182" s="636"/>
      <c r="Q1182" s="636"/>
      <c r="R1182" s="636"/>
      <c r="S1182" s="636"/>
      <c r="T1182" s="636"/>
      <c r="U1182" s="636"/>
      <c r="V1182" s="636"/>
      <c r="W1182" s="636"/>
      <c r="X1182" s="636"/>
      <c r="Y1182" s="636"/>
      <c r="Z1182" s="636"/>
      <c r="AA1182" s="636"/>
      <c r="AB1182" s="636"/>
      <c r="AC1182" s="636"/>
      <c r="AD1182" s="636"/>
      <c r="AF1182" s="70"/>
      <c r="AG1182" s="74" t="s">
        <v>2032</v>
      </c>
      <c r="AH1182" s="74" t="s">
        <v>2115</v>
      </c>
      <c r="AI1182" s="74" t="s">
        <v>2116</v>
      </c>
      <c r="CN1182" s="70"/>
      <c r="DS1182" s="70"/>
    </row>
    <row r="1183" spans="1:123" s="74" customFormat="1" ht="15" customHeight="1" x14ac:dyDescent="0.2">
      <c r="A1183" s="76"/>
      <c r="AF1183" s="70"/>
      <c r="AG1183" s="74">
        <f>COUNTBLANK(Q1185:AD1192)</f>
        <v>111</v>
      </c>
      <c r="AH1183" s="74">
        <v>112</v>
      </c>
      <c r="AI1183" s="74">
        <v>96</v>
      </c>
      <c r="CN1183" s="70"/>
      <c r="DS1183" s="70"/>
    </row>
    <row r="1184" spans="1:123" s="74" customFormat="1" ht="58.5" customHeight="1" x14ac:dyDescent="0.2">
      <c r="A1184" s="76"/>
      <c r="C1184" s="491" t="s">
        <v>1159</v>
      </c>
      <c r="D1184" s="491"/>
      <c r="E1184" s="491"/>
      <c r="F1184" s="491"/>
      <c r="G1184" s="491"/>
      <c r="H1184" s="491"/>
      <c r="I1184" s="491"/>
      <c r="J1184" s="491"/>
      <c r="K1184" s="491"/>
      <c r="L1184" s="491"/>
      <c r="M1184" s="491"/>
      <c r="N1184" s="491"/>
      <c r="O1184" s="491"/>
      <c r="P1184" s="491"/>
      <c r="Q1184" s="608" t="s">
        <v>1035</v>
      </c>
      <c r="R1184" s="608"/>
      <c r="S1184" s="608"/>
      <c r="T1184" s="608"/>
      <c r="U1184" s="608"/>
      <c r="V1184" s="608"/>
      <c r="W1184" s="608"/>
      <c r="X1184" s="608" t="s">
        <v>1036</v>
      </c>
      <c r="Y1184" s="608"/>
      <c r="Z1184" s="608"/>
      <c r="AA1184" s="608"/>
      <c r="AB1184" s="608"/>
      <c r="AC1184" s="608"/>
      <c r="AD1184" s="608"/>
      <c r="AE1184" s="69"/>
      <c r="AF1184" s="70"/>
      <c r="AG1184" s="74" t="s">
        <v>2076</v>
      </c>
      <c r="AI1184" s="74">
        <f>IF(OR(AG1183=AH1183,AG1183=AI1183),0,1)</f>
        <v>1</v>
      </c>
      <c r="CN1184" s="70"/>
      <c r="DS1184" s="70"/>
    </row>
    <row r="1185" spans="1:123" s="74" customFormat="1" ht="15" customHeight="1" x14ac:dyDescent="0.2">
      <c r="A1185" s="76"/>
      <c r="C1185" s="132" t="s">
        <v>28</v>
      </c>
      <c r="D1185" s="650" t="s">
        <v>1152</v>
      </c>
      <c r="E1185" s="650"/>
      <c r="F1185" s="650"/>
      <c r="G1185" s="650"/>
      <c r="H1185" s="650"/>
      <c r="I1185" s="650"/>
      <c r="J1185" s="650"/>
      <c r="K1185" s="650"/>
      <c r="L1185" s="650"/>
      <c r="M1185" s="650"/>
      <c r="N1185" s="650"/>
      <c r="O1185" s="650"/>
      <c r="P1185" s="650"/>
      <c r="Q1185" s="870">
        <v>44</v>
      </c>
      <c r="R1185" s="870"/>
      <c r="S1185" s="870"/>
      <c r="T1185" s="870"/>
      <c r="U1185" s="870"/>
      <c r="V1185" s="870"/>
      <c r="W1185" s="870"/>
      <c r="X1185" s="870"/>
      <c r="Y1185" s="870"/>
      <c r="Z1185" s="870"/>
      <c r="AA1185" s="870"/>
      <c r="AB1185" s="870"/>
      <c r="AC1185" s="870"/>
      <c r="AD1185" s="870"/>
      <c r="AE1185" s="69"/>
      <c r="AF1185" s="70"/>
      <c r="CN1185" s="70"/>
      <c r="DS1185" s="70"/>
    </row>
    <row r="1186" spans="1:123" s="74" customFormat="1" ht="15" customHeight="1" x14ac:dyDescent="0.2">
      <c r="A1186" s="76"/>
      <c r="C1186" s="131" t="s">
        <v>29</v>
      </c>
      <c r="D1186" s="650" t="s">
        <v>1153</v>
      </c>
      <c r="E1186" s="650"/>
      <c r="F1186" s="650"/>
      <c r="G1186" s="650"/>
      <c r="H1186" s="650"/>
      <c r="I1186" s="650"/>
      <c r="J1186" s="650"/>
      <c r="K1186" s="650"/>
      <c r="L1186" s="650"/>
      <c r="M1186" s="650"/>
      <c r="N1186" s="650"/>
      <c r="O1186" s="650"/>
      <c r="P1186" s="650"/>
      <c r="Q1186" s="870"/>
      <c r="R1186" s="870"/>
      <c r="S1186" s="870"/>
      <c r="T1186" s="870"/>
      <c r="U1186" s="870"/>
      <c r="V1186" s="870"/>
      <c r="W1186" s="870"/>
      <c r="X1186" s="870"/>
      <c r="Y1186" s="870"/>
      <c r="Z1186" s="870"/>
      <c r="AA1186" s="870"/>
      <c r="AB1186" s="870"/>
      <c r="AC1186" s="870"/>
      <c r="AD1186" s="870"/>
      <c r="AF1186" s="70"/>
      <c r="CN1186" s="70"/>
      <c r="DS1186" s="70"/>
    </row>
    <row r="1187" spans="1:123" s="74" customFormat="1" ht="15" customHeight="1" x14ac:dyDescent="0.2">
      <c r="A1187" s="76"/>
      <c r="C1187" s="106" t="s">
        <v>30</v>
      </c>
      <c r="D1187" s="650" t="s">
        <v>1154</v>
      </c>
      <c r="E1187" s="650"/>
      <c r="F1187" s="650"/>
      <c r="G1187" s="650"/>
      <c r="H1187" s="650"/>
      <c r="I1187" s="650"/>
      <c r="J1187" s="650"/>
      <c r="K1187" s="650"/>
      <c r="L1187" s="650"/>
      <c r="M1187" s="650"/>
      <c r="N1187" s="650"/>
      <c r="O1187" s="650"/>
      <c r="P1187" s="650"/>
      <c r="Q1187" s="870"/>
      <c r="R1187" s="870"/>
      <c r="S1187" s="870"/>
      <c r="T1187" s="870"/>
      <c r="U1187" s="870"/>
      <c r="V1187" s="870"/>
      <c r="W1187" s="870"/>
      <c r="X1187" s="870"/>
      <c r="Y1187" s="870"/>
      <c r="Z1187" s="870"/>
      <c r="AA1187" s="870"/>
      <c r="AB1187" s="870"/>
      <c r="AC1187" s="870"/>
      <c r="AD1187" s="870"/>
      <c r="AE1187" s="69"/>
      <c r="AF1187" s="70"/>
      <c r="CN1187" s="70"/>
      <c r="DS1187" s="70"/>
    </row>
    <row r="1188" spans="1:123" s="74" customFormat="1" ht="15" customHeight="1" x14ac:dyDescent="0.2">
      <c r="A1188" s="76"/>
      <c r="C1188" s="131" t="s">
        <v>31</v>
      </c>
      <c r="D1188" s="650" t="s">
        <v>1155</v>
      </c>
      <c r="E1188" s="650"/>
      <c r="F1188" s="650"/>
      <c r="G1188" s="650"/>
      <c r="H1188" s="650"/>
      <c r="I1188" s="650"/>
      <c r="J1188" s="650"/>
      <c r="K1188" s="650"/>
      <c r="L1188" s="650"/>
      <c r="M1188" s="650"/>
      <c r="N1188" s="650"/>
      <c r="O1188" s="650"/>
      <c r="P1188" s="650"/>
      <c r="Q1188" s="870"/>
      <c r="R1188" s="870"/>
      <c r="S1188" s="870"/>
      <c r="T1188" s="870"/>
      <c r="U1188" s="870"/>
      <c r="V1188" s="870"/>
      <c r="W1188" s="870"/>
      <c r="X1188" s="870"/>
      <c r="Y1188" s="870"/>
      <c r="Z1188" s="870"/>
      <c r="AA1188" s="870"/>
      <c r="AB1188" s="870"/>
      <c r="AC1188" s="870"/>
      <c r="AD1188" s="870"/>
      <c r="AF1188" s="70"/>
      <c r="CN1188" s="70"/>
      <c r="DS1188" s="70"/>
    </row>
    <row r="1189" spans="1:123" s="74" customFormat="1" ht="15" customHeight="1" x14ac:dyDescent="0.2">
      <c r="A1189" s="76"/>
      <c r="C1189" s="106" t="s">
        <v>32</v>
      </c>
      <c r="D1189" s="650" t="s">
        <v>1156</v>
      </c>
      <c r="E1189" s="650"/>
      <c r="F1189" s="650"/>
      <c r="G1189" s="650"/>
      <c r="H1189" s="650"/>
      <c r="I1189" s="650"/>
      <c r="J1189" s="650"/>
      <c r="K1189" s="650"/>
      <c r="L1189" s="650"/>
      <c r="M1189" s="650"/>
      <c r="N1189" s="650"/>
      <c r="O1189" s="650"/>
      <c r="P1189" s="650"/>
      <c r="Q1189" s="870"/>
      <c r="R1189" s="870"/>
      <c r="S1189" s="870"/>
      <c r="T1189" s="870"/>
      <c r="U1189" s="870"/>
      <c r="V1189" s="870"/>
      <c r="W1189" s="870"/>
      <c r="X1189" s="870"/>
      <c r="Y1189" s="870"/>
      <c r="Z1189" s="870"/>
      <c r="AA1189" s="870"/>
      <c r="AB1189" s="870"/>
      <c r="AC1189" s="870"/>
      <c r="AD1189" s="870"/>
      <c r="AE1189" s="69"/>
      <c r="AF1189" s="70"/>
      <c r="CN1189" s="70"/>
      <c r="DS1189" s="70"/>
    </row>
    <row r="1190" spans="1:123" s="74" customFormat="1" ht="15" customHeight="1" x14ac:dyDescent="0.2">
      <c r="A1190" s="76"/>
      <c r="C1190" s="131" t="s">
        <v>33</v>
      </c>
      <c r="D1190" s="650" t="s">
        <v>1157</v>
      </c>
      <c r="E1190" s="650"/>
      <c r="F1190" s="650"/>
      <c r="G1190" s="650"/>
      <c r="H1190" s="650"/>
      <c r="I1190" s="650"/>
      <c r="J1190" s="650"/>
      <c r="K1190" s="650"/>
      <c r="L1190" s="650"/>
      <c r="M1190" s="650"/>
      <c r="N1190" s="650"/>
      <c r="O1190" s="650"/>
      <c r="P1190" s="650"/>
      <c r="Q1190" s="870"/>
      <c r="R1190" s="870"/>
      <c r="S1190" s="870"/>
      <c r="T1190" s="870"/>
      <c r="U1190" s="870"/>
      <c r="V1190" s="870"/>
      <c r="W1190" s="870"/>
      <c r="X1190" s="870"/>
      <c r="Y1190" s="870"/>
      <c r="Z1190" s="870"/>
      <c r="AA1190" s="870"/>
      <c r="AB1190" s="870"/>
      <c r="AC1190" s="870"/>
      <c r="AD1190" s="870"/>
      <c r="AF1190" s="70"/>
      <c r="CN1190" s="70"/>
      <c r="DS1190" s="70"/>
    </row>
    <row r="1191" spans="1:123" s="74" customFormat="1" ht="15" customHeight="1" x14ac:dyDescent="0.2">
      <c r="A1191" s="76"/>
      <c r="C1191" s="106" t="s">
        <v>34</v>
      </c>
      <c r="D1191" s="650" t="s">
        <v>1158</v>
      </c>
      <c r="E1191" s="650"/>
      <c r="F1191" s="650"/>
      <c r="G1191" s="650"/>
      <c r="H1191" s="650"/>
      <c r="I1191" s="650"/>
      <c r="J1191" s="650"/>
      <c r="K1191" s="650"/>
      <c r="L1191" s="650"/>
      <c r="M1191" s="650"/>
      <c r="N1191" s="650"/>
      <c r="O1191" s="650"/>
      <c r="P1191" s="650"/>
      <c r="Q1191" s="870"/>
      <c r="R1191" s="870"/>
      <c r="S1191" s="870"/>
      <c r="T1191" s="870"/>
      <c r="U1191" s="870"/>
      <c r="V1191" s="870"/>
      <c r="W1191" s="870"/>
      <c r="X1191" s="870"/>
      <c r="Y1191" s="870"/>
      <c r="Z1191" s="870"/>
      <c r="AA1191" s="870"/>
      <c r="AB1191" s="870"/>
      <c r="AC1191" s="870"/>
      <c r="AD1191" s="870"/>
      <c r="AE1191" s="69"/>
      <c r="AF1191" s="70"/>
      <c r="CN1191" s="70"/>
      <c r="DS1191" s="70"/>
    </row>
    <row r="1192" spans="1:123" s="74" customFormat="1" ht="15" customHeight="1" x14ac:dyDescent="0.2">
      <c r="A1192" s="76"/>
      <c r="C1192" s="131" t="s">
        <v>35</v>
      </c>
      <c r="D1192" s="650" t="s">
        <v>281</v>
      </c>
      <c r="E1192" s="650"/>
      <c r="F1192" s="650"/>
      <c r="G1192" s="650"/>
      <c r="H1192" s="650"/>
      <c r="I1192" s="650"/>
      <c r="J1192" s="650"/>
      <c r="K1192" s="650"/>
      <c r="L1192" s="650"/>
      <c r="M1192" s="650"/>
      <c r="N1192" s="650"/>
      <c r="O1192" s="650"/>
      <c r="P1192" s="650"/>
      <c r="Q1192" s="870"/>
      <c r="R1192" s="870"/>
      <c r="S1192" s="870"/>
      <c r="T1192" s="870"/>
      <c r="U1192" s="870"/>
      <c r="V1192" s="870"/>
      <c r="W1192" s="870"/>
      <c r="X1192" s="506"/>
      <c r="Y1192" s="475"/>
      <c r="Z1192" s="475"/>
      <c r="AA1192" s="475"/>
      <c r="AB1192" s="475"/>
      <c r="AC1192" s="475"/>
      <c r="AD1192" s="507"/>
      <c r="AE1192" s="69"/>
      <c r="AF1192" s="70"/>
      <c r="CN1192" s="70"/>
      <c r="DS1192" s="70"/>
    </row>
    <row r="1193" spans="1:123" s="74" customFormat="1" ht="15" customHeight="1" x14ac:dyDescent="0.2">
      <c r="A1193" s="76"/>
      <c r="P1193" s="112" t="s">
        <v>84</v>
      </c>
      <c r="Q1193" s="1087">
        <f>IF(AND(SUM(Q1185:W1192)=0,COUNTIF(Q1185:W1192,"NS")&gt;0),"NS",SUM(Q1185:W1192))</f>
        <v>44</v>
      </c>
      <c r="R1193" s="1087"/>
      <c r="S1193" s="1087"/>
      <c r="T1193" s="1087"/>
      <c r="U1193" s="1087"/>
      <c r="V1193" s="1087"/>
      <c r="W1193" s="1087"/>
      <c r="X1193" s="1087">
        <f>IF(AND(SUM(X1185:AD1192)=0,COUNTIF(X1185:AD1192,"NS")&gt;0),"NS",SUM(X1185:AD1192))</f>
        <v>0</v>
      </c>
      <c r="Y1193" s="1087"/>
      <c r="Z1193" s="1087"/>
      <c r="AA1193" s="1087"/>
      <c r="AB1193" s="1087"/>
      <c r="AC1193" s="1087"/>
      <c r="AD1193" s="1087"/>
      <c r="AF1193" s="70"/>
      <c r="CN1193" s="70"/>
      <c r="DS1193" s="70"/>
    </row>
    <row r="1194" spans="1:123" s="74" customFormat="1" ht="15" customHeight="1" x14ac:dyDescent="0.2">
      <c r="A1194" s="76"/>
      <c r="AF1194" s="70"/>
      <c r="CN1194" s="70"/>
      <c r="DS1194" s="70"/>
    </row>
    <row r="1195" spans="1:123" s="74" customFormat="1" ht="24" customHeight="1" x14ac:dyDescent="0.2">
      <c r="A1195" s="76"/>
      <c r="C1195" s="620" t="s">
        <v>1084</v>
      </c>
      <c r="D1195" s="620"/>
      <c r="E1195" s="620"/>
      <c r="F1195" s="620"/>
      <c r="G1195" s="620"/>
      <c r="H1195" s="620"/>
      <c r="I1195" s="620"/>
      <c r="J1195" s="620"/>
      <c r="K1195" s="620"/>
      <c r="L1195" s="620"/>
      <c r="M1195" s="620"/>
      <c r="N1195" s="620"/>
      <c r="O1195" s="620"/>
      <c r="P1195" s="620"/>
      <c r="Q1195" s="620"/>
      <c r="R1195" s="620"/>
      <c r="S1195" s="620"/>
      <c r="T1195" s="620"/>
      <c r="U1195" s="620"/>
      <c r="V1195" s="620"/>
      <c r="W1195" s="620"/>
      <c r="X1195" s="620"/>
      <c r="Y1195" s="620"/>
      <c r="Z1195" s="620"/>
      <c r="AA1195" s="620"/>
      <c r="AB1195" s="620"/>
      <c r="AC1195" s="620"/>
      <c r="AD1195" s="620"/>
      <c r="AF1195" s="70"/>
      <c r="CN1195" s="70"/>
      <c r="DS1195" s="70"/>
    </row>
    <row r="1196" spans="1:123" s="74" customFormat="1" ht="60" customHeight="1" x14ac:dyDescent="0.2">
      <c r="A1196" s="76"/>
      <c r="C1196" s="682"/>
      <c r="D1196" s="682"/>
      <c r="E1196" s="682"/>
      <c r="F1196" s="682"/>
      <c r="G1196" s="682"/>
      <c r="H1196" s="682"/>
      <c r="I1196" s="682"/>
      <c r="J1196" s="682"/>
      <c r="K1196" s="682"/>
      <c r="L1196" s="682"/>
      <c r="M1196" s="682"/>
      <c r="N1196" s="682"/>
      <c r="O1196" s="682"/>
      <c r="P1196" s="682"/>
      <c r="Q1196" s="682"/>
      <c r="R1196" s="682"/>
      <c r="S1196" s="682"/>
      <c r="T1196" s="682"/>
      <c r="U1196" s="682"/>
      <c r="V1196" s="682"/>
      <c r="W1196" s="682"/>
      <c r="X1196" s="682"/>
      <c r="Y1196" s="682"/>
      <c r="Z1196" s="682"/>
      <c r="AA1196" s="682"/>
      <c r="AB1196" s="682"/>
      <c r="AC1196" s="682"/>
      <c r="AD1196" s="682"/>
      <c r="AF1196" s="70"/>
      <c r="CN1196" s="70"/>
      <c r="DS1196" s="70"/>
    </row>
    <row r="1197" spans="1:123" s="74" customFormat="1" ht="15" customHeight="1" x14ac:dyDescent="0.2">
      <c r="A1197" s="76"/>
      <c r="B1197" s="536" t="str">
        <f>IF(AI1184=0,"","Error: Debe completar toda la información requerida.")</f>
        <v>Error: Debe completar toda la información requerida.</v>
      </c>
      <c r="C1197" s="536"/>
      <c r="D1197" s="536"/>
      <c r="E1197" s="536"/>
      <c r="F1197" s="536"/>
      <c r="G1197" s="536"/>
      <c r="H1197" s="536"/>
      <c r="I1197" s="536"/>
      <c r="J1197" s="536"/>
      <c r="K1197" s="536"/>
      <c r="L1197" s="536"/>
      <c r="M1197" s="536"/>
      <c r="N1197" s="536"/>
      <c r="O1197" s="536"/>
      <c r="P1197" s="536"/>
      <c r="Q1197" s="536"/>
      <c r="R1197" s="536"/>
      <c r="S1197" s="536"/>
      <c r="T1197" s="536"/>
      <c r="U1197" s="536"/>
      <c r="V1197" s="536"/>
      <c r="W1197" s="536"/>
      <c r="X1197" s="536"/>
      <c r="Y1197" s="536"/>
      <c r="Z1197" s="536"/>
      <c r="AA1197" s="536"/>
      <c r="AB1197" s="536"/>
      <c r="AC1197" s="536"/>
      <c r="AD1197" s="536"/>
      <c r="AF1197" s="70"/>
      <c r="CN1197" s="70"/>
      <c r="DS1197" s="70"/>
    </row>
    <row r="1198" spans="1:123" s="74" customFormat="1" ht="15" customHeight="1" x14ac:dyDescent="0.2">
      <c r="A1198" s="76"/>
      <c r="B1198" s="511"/>
      <c r="C1198" s="511"/>
      <c r="D1198" s="511"/>
      <c r="E1198" s="511"/>
      <c r="F1198" s="511"/>
      <c r="G1198" s="511"/>
      <c r="H1198" s="511"/>
      <c r="I1198" s="511"/>
      <c r="J1198" s="511"/>
      <c r="K1198" s="511"/>
      <c r="L1198" s="511"/>
      <c r="M1198" s="511"/>
      <c r="N1198" s="511"/>
      <c r="O1198" s="511"/>
      <c r="P1198" s="511"/>
      <c r="Q1198" s="511"/>
      <c r="R1198" s="511"/>
      <c r="S1198" s="511"/>
      <c r="T1198" s="511"/>
      <c r="U1198" s="511"/>
      <c r="V1198" s="511"/>
      <c r="W1198" s="511"/>
      <c r="X1198" s="511"/>
      <c r="Y1198" s="511"/>
      <c r="Z1198" s="511"/>
      <c r="AA1198" s="511"/>
      <c r="AB1198" s="511"/>
      <c r="AC1198" s="511"/>
      <c r="AD1198" s="511"/>
      <c r="AF1198" s="70"/>
      <c r="CN1198" s="70"/>
      <c r="DS1198" s="70"/>
    </row>
    <row r="1199" spans="1:123" s="74" customFormat="1" ht="15" customHeight="1" x14ac:dyDescent="0.2">
      <c r="A1199" s="76"/>
      <c r="B1199" s="599"/>
      <c r="C1199" s="599"/>
      <c r="D1199" s="599"/>
      <c r="E1199" s="599"/>
      <c r="F1199" s="599"/>
      <c r="G1199" s="599"/>
      <c r="H1199" s="599"/>
      <c r="I1199" s="599"/>
      <c r="J1199" s="599"/>
      <c r="K1199" s="599"/>
      <c r="L1199" s="599"/>
      <c r="M1199" s="599"/>
      <c r="N1199" s="599"/>
      <c r="O1199" s="599"/>
      <c r="P1199" s="599"/>
      <c r="Q1199" s="599"/>
      <c r="R1199" s="599"/>
      <c r="S1199" s="599"/>
      <c r="T1199" s="599"/>
      <c r="U1199" s="599"/>
      <c r="V1199" s="599"/>
      <c r="W1199" s="599"/>
      <c r="X1199" s="599"/>
      <c r="Y1199" s="599"/>
      <c r="Z1199" s="599"/>
      <c r="AA1199" s="599"/>
      <c r="AB1199" s="599"/>
      <c r="AC1199" s="599"/>
      <c r="AD1199" s="599"/>
      <c r="AF1199" s="70"/>
      <c r="CN1199" s="70"/>
      <c r="DS1199" s="70"/>
    </row>
    <row r="1200" spans="1:123" s="74" customFormat="1" ht="24" customHeight="1" x14ac:dyDescent="0.2">
      <c r="A1200" s="36" t="s">
        <v>299</v>
      </c>
      <c r="B1200" s="636" t="s">
        <v>1104</v>
      </c>
      <c r="C1200" s="636"/>
      <c r="D1200" s="636"/>
      <c r="E1200" s="636"/>
      <c r="F1200" s="636"/>
      <c r="G1200" s="636"/>
      <c r="H1200" s="636"/>
      <c r="I1200" s="636"/>
      <c r="J1200" s="636"/>
      <c r="K1200" s="636"/>
      <c r="L1200" s="636"/>
      <c r="M1200" s="636"/>
      <c r="N1200" s="636"/>
      <c r="O1200" s="636"/>
      <c r="P1200" s="636"/>
      <c r="Q1200" s="636"/>
      <c r="R1200" s="636"/>
      <c r="S1200" s="636"/>
      <c r="T1200" s="636"/>
      <c r="U1200" s="636"/>
      <c r="V1200" s="636"/>
      <c r="W1200" s="636"/>
      <c r="X1200" s="636"/>
      <c r="Y1200" s="636"/>
      <c r="Z1200" s="636"/>
      <c r="AA1200" s="636"/>
      <c r="AB1200" s="636"/>
      <c r="AC1200" s="636"/>
      <c r="AD1200" s="636"/>
      <c r="AF1200" s="70"/>
      <c r="AG1200" s="74" t="s">
        <v>2039</v>
      </c>
      <c r="AH1200" s="74" t="s">
        <v>2115</v>
      </c>
      <c r="AI1200" s="74" t="s">
        <v>2116</v>
      </c>
      <c r="AJ1200" s="74" t="s">
        <v>2040</v>
      </c>
      <c r="AK1200" s="74" t="s">
        <v>2074</v>
      </c>
      <c r="AL1200" s="74" t="s">
        <v>2075</v>
      </c>
      <c r="CN1200" s="70"/>
      <c r="DS1200" s="70"/>
    </row>
    <row r="1201" spans="1:123" s="74" customFormat="1" ht="24" customHeight="1" x14ac:dyDescent="0.2">
      <c r="A1201" s="68"/>
      <c r="B1201" s="69"/>
      <c r="C1201" s="674" t="s">
        <v>1479</v>
      </c>
      <c r="D1201" s="674"/>
      <c r="E1201" s="674"/>
      <c r="F1201" s="674"/>
      <c r="G1201" s="674"/>
      <c r="H1201" s="674"/>
      <c r="I1201" s="674"/>
      <c r="J1201" s="674"/>
      <c r="K1201" s="674"/>
      <c r="L1201" s="674"/>
      <c r="M1201" s="674"/>
      <c r="N1201" s="674"/>
      <c r="O1201" s="674"/>
      <c r="P1201" s="674"/>
      <c r="Q1201" s="674"/>
      <c r="R1201" s="674"/>
      <c r="S1201" s="674"/>
      <c r="T1201" s="674"/>
      <c r="U1201" s="674"/>
      <c r="V1201" s="674"/>
      <c r="W1201" s="674"/>
      <c r="X1201" s="674"/>
      <c r="Y1201" s="674"/>
      <c r="Z1201" s="674"/>
      <c r="AA1201" s="674"/>
      <c r="AB1201" s="674"/>
      <c r="AC1201" s="674"/>
      <c r="AD1201" s="674"/>
      <c r="AF1201" s="70"/>
      <c r="AG1201" s="74">
        <f>COUNTBLANK(D1205:AD1264)</f>
        <v>1532</v>
      </c>
      <c r="AH1201" s="74">
        <v>1620</v>
      </c>
      <c r="AI1201" s="257">
        <v>1500</v>
      </c>
      <c r="AJ1201" s="74">
        <f>COUNTBLANK(D1205:AD1205)</f>
        <v>25</v>
      </c>
      <c r="AK1201" s="74">
        <v>27</v>
      </c>
      <c r="AL1201" s="74">
        <v>25</v>
      </c>
      <c r="CN1201" s="70"/>
      <c r="DS1201" s="70"/>
    </row>
    <row r="1202" spans="1:123" s="74" customFormat="1" ht="15" customHeight="1" x14ac:dyDescent="0.2">
      <c r="A1202" s="76"/>
      <c r="C1202" s="674" t="s">
        <v>1480</v>
      </c>
      <c r="D1202" s="674"/>
      <c r="E1202" s="674"/>
      <c r="F1202" s="674"/>
      <c r="G1202" s="674"/>
      <c r="H1202" s="674"/>
      <c r="I1202" s="674"/>
      <c r="J1202" s="674"/>
      <c r="K1202" s="674"/>
      <c r="L1202" s="674"/>
      <c r="M1202" s="674"/>
      <c r="N1202" s="674"/>
      <c r="O1202" s="674"/>
      <c r="P1202" s="674"/>
      <c r="Q1202" s="674"/>
      <c r="R1202" s="674"/>
      <c r="S1202" s="674"/>
      <c r="T1202" s="674"/>
      <c r="U1202" s="674"/>
      <c r="V1202" s="674"/>
      <c r="W1202" s="674"/>
      <c r="X1202" s="674"/>
      <c r="Y1202" s="674"/>
      <c r="Z1202" s="674"/>
      <c r="AA1202" s="674"/>
      <c r="AB1202" s="674"/>
      <c r="AC1202" s="674"/>
      <c r="AD1202" s="674"/>
      <c r="AF1202" s="70"/>
      <c r="CN1202" s="70"/>
      <c r="DS1202" s="70"/>
    </row>
    <row r="1203" spans="1:123" s="74" customFormat="1" ht="15" customHeight="1" x14ac:dyDescent="0.2">
      <c r="A1203" s="76"/>
      <c r="AF1203" s="70"/>
      <c r="CN1203" s="70"/>
      <c r="DS1203" s="70"/>
    </row>
    <row r="1204" spans="1:123" s="74" customFormat="1" ht="24" customHeight="1" x14ac:dyDescent="0.2">
      <c r="A1204" s="76"/>
      <c r="C1204" s="608" t="s">
        <v>334</v>
      </c>
      <c r="D1204" s="608"/>
      <c r="E1204" s="608"/>
      <c r="F1204" s="608"/>
      <c r="G1204" s="608"/>
      <c r="H1204" s="608"/>
      <c r="I1204" s="608"/>
      <c r="J1204" s="608"/>
      <c r="K1204" s="608"/>
      <c r="L1204" s="608"/>
      <c r="M1204" s="608"/>
      <c r="N1204" s="608"/>
      <c r="O1204" s="608"/>
      <c r="P1204" s="608"/>
      <c r="Q1204" s="608"/>
      <c r="R1204" s="608"/>
      <c r="S1204" s="608"/>
      <c r="T1204" s="608" t="s">
        <v>335</v>
      </c>
      <c r="U1204" s="608"/>
      <c r="V1204" s="608"/>
      <c r="W1204" s="608"/>
      <c r="X1204" s="608"/>
      <c r="Y1204" s="608"/>
      <c r="Z1204" s="608"/>
      <c r="AA1204" s="608"/>
      <c r="AB1204" s="608"/>
      <c r="AC1204" s="608"/>
      <c r="AD1204" s="608"/>
      <c r="AF1204" s="70"/>
      <c r="AG1204" s="74" t="s">
        <v>2032</v>
      </c>
      <c r="AH1204" s="74" t="s">
        <v>2076</v>
      </c>
      <c r="AL1204" s="74" t="s">
        <v>2139</v>
      </c>
      <c r="AM1204" s="74" t="s">
        <v>2140</v>
      </c>
      <c r="AN1204" s="74" t="s">
        <v>2077</v>
      </c>
      <c r="AO1204" s="74" t="s">
        <v>2317</v>
      </c>
      <c r="CN1204" s="70"/>
      <c r="DS1204" s="70"/>
    </row>
    <row r="1205" spans="1:123" s="74" customFormat="1" ht="15" customHeight="1" x14ac:dyDescent="0.2">
      <c r="A1205" s="76"/>
      <c r="C1205" s="88" t="s">
        <v>28</v>
      </c>
      <c r="D1205" s="615" t="s">
        <v>2326</v>
      </c>
      <c r="E1205" s="615"/>
      <c r="F1205" s="615"/>
      <c r="G1205" s="615"/>
      <c r="H1205" s="615"/>
      <c r="I1205" s="615"/>
      <c r="J1205" s="615"/>
      <c r="K1205" s="615"/>
      <c r="L1205" s="615"/>
      <c r="M1205" s="615"/>
      <c r="N1205" s="615"/>
      <c r="O1205" s="615"/>
      <c r="P1205" s="615"/>
      <c r="Q1205" s="615"/>
      <c r="R1205" s="615"/>
      <c r="S1205" s="615"/>
      <c r="T1205" s="615">
        <v>16</v>
      </c>
      <c r="U1205" s="615"/>
      <c r="V1205" s="615"/>
      <c r="W1205" s="615"/>
      <c r="X1205" s="615"/>
      <c r="Y1205" s="615"/>
      <c r="Z1205" s="615"/>
      <c r="AA1205" s="615"/>
      <c r="AB1205" s="615"/>
      <c r="AC1205" s="615"/>
      <c r="AD1205" s="615"/>
      <c r="AF1205" s="70"/>
      <c r="AG1205" s="74">
        <f>COUNTBLANK(D1205:AD1205)</f>
        <v>25</v>
      </c>
      <c r="AH1205" s="74">
        <f>IF($AG$1201=$AH$1201,0,IF(AND(D1205&lt;&gt;"",AG1205=$AL$1201),0,1))</f>
        <v>0</v>
      </c>
      <c r="AL1205" s="74">
        <f>Q1185</f>
        <v>44</v>
      </c>
      <c r="AM1205" s="74">
        <f>COUNTA(D1205:S1264)</f>
        <v>44</v>
      </c>
      <c r="AN1205" s="74">
        <f>IF(OR(AM1205=AL1205,AND(AL1205="NS",AM1205=0)),0,1)</f>
        <v>0</v>
      </c>
      <c r="AO1205" s="74">
        <f>IF($AG$1201=$AH$1201,0,IF(AND(AL1205&gt;60,AM1205=60),1,0))</f>
        <v>0</v>
      </c>
      <c r="CN1205" s="70"/>
      <c r="DS1205" s="70"/>
    </row>
    <row r="1206" spans="1:123" s="74" customFormat="1" ht="15" customHeight="1" x14ac:dyDescent="0.2">
      <c r="A1206" s="76"/>
      <c r="C1206" s="88" t="s">
        <v>29</v>
      </c>
      <c r="D1206" s="615" t="s">
        <v>2327</v>
      </c>
      <c r="E1206" s="615"/>
      <c r="F1206" s="615"/>
      <c r="G1206" s="615"/>
      <c r="H1206" s="615"/>
      <c r="I1206" s="615"/>
      <c r="J1206" s="615"/>
      <c r="K1206" s="615"/>
      <c r="L1206" s="615"/>
      <c r="M1206" s="615"/>
      <c r="N1206" s="615"/>
      <c r="O1206" s="615"/>
      <c r="P1206" s="615"/>
      <c r="Q1206" s="615"/>
      <c r="R1206" s="615"/>
      <c r="S1206" s="615"/>
      <c r="T1206" s="615">
        <v>5</v>
      </c>
      <c r="U1206" s="615"/>
      <c r="V1206" s="615"/>
      <c r="W1206" s="615"/>
      <c r="X1206" s="615"/>
      <c r="Y1206" s="615"/>
      <c r="Z1206" s="615"/>
      <c r="AA1206" s="615"/>
      <c r="AB1206" s="615"/>
      <c r="AC1206" s="615"/>
      <c r="AD1206" s="615"/>
      <c r="AF1206" s="70"/>
      <c r="AG1206" s="74">
        <f t="shared" ref="AG1206:AG1264" si="303">COUNTBLANK(D1206:AD1206)</f>
        <v>25</v>
      </c>
      <c r="AH1206" s="74">
        <f t="shared" ref="AH1206:AH1264" si="304">IF($AG$1201=$AH$1201,0,IF(AND(D1206&lt;&gt;"",AG1206=$AL$1201),0,1))</f>
        <v>0</v>
      </c>
      <c r="CN1206" s="70"/>
      <c r="DS1206" s="70"/>
    </row>
    <row r="1207" spans="1:123" s="74" customFormat="1" ht="15" customHeight="1" x14ac:dyDescent="0.2">
      <c r="A1207" s="76"/>
      <c r="C1207" s="88" t="s">
        <v>30</v>
      </c>
      <c r="D1207" s="615" t="s">
        <v>2328</v>
      </c>
      <c r="E1207" s="615"/>
      <c r="F1207" s="615"/>
      <c r="G1207" s="615"/>
      <c r="H1207" s="615"/>
      <c r="I1207" s="615"/>
      <c r="J1207" s="615"/>
      <c r="K1207" s="615"/>
      <c r="L1207" s="615"/>
      <c r="M1207" s="615"/>
      <c r="N1207" s="615"/>
      <c r="O1207" s="615"/>
      <c r="P1207" s="615"/>
      <c r="Q1207" s="615"/>
      <c r="R1207" s="615"/>
      <c r="S1207" s="615"/>
      <c r="T1207" s="615">
        <v>5</v>
      </c>
      <c r="U1207" s="615"/>
      <c r="V1207" s="615"/>
      <c r="W1207" s="615"/>
      <c r="X1207" s="615"/>
      <c r="Y1207" s="615"/>
      <c r="Z1207" s="615"/>
      <c r="AA1207" s="615"/>
      <c r="AB1207" s="615"/>
      <c r="AC1207" s="615"/>
      <c r="AD1207" s="615"/>
      <c r="AF1207" s="70"/>
      <c r="AG1207" s="74">
        <f t="shared" si="303"/>
        <v>25</v>
      </c>
      <c r="AH1207" s="74">
        <f t="shared" si="304"/>
        <v>0</v>
      </c>
      <c r="CN1207" s="70"/>
      <c r="DS1207" s="70"/>
    </row>
    <row r="1208" spans="1:123" s="74" customFormat="1" ht="15" customHeight="1" x14ac:dyDescent="0.2">
      <c r="A1208" s="76"/>
      <c r="C1208" s="88" t="s">
        <v>31</v>
      </c>
      <c r="D1208" s="615" t="s">
        <v>2329</v>
      </c>
      <c r="E1208" s="615"/>
      <c r="F1208" s="615"/>
      <c r="G1208" s="615"/>
      <c r="H1208" s="615"/>
      <c r="I1208" s="615"/>
      <c r="J1208" s="615"/>
      <c r="K1208" s="615"/>
      <c r="L1208" s="615"/>
      <c r="M1208" s="615"/>
      <c r="N1208" s="615"/>
      <c r="O1208" s="615"/>
      <c r="P1208" s="615"/>
      <c r="Q1208" s="615"/>
      <c r="R1208" s="615"/>
      <c r="S1208" s="615"/>
      <c r="T1208" s="615">
        <v>2</v>
      </c>
      <c r="U1208" s="615"/>
      <c r="V1208" s="615"/>
      <c r="W1208" s="615"/>
      <c r="X1208" s="615"/>
      <c r="Y1208" s="615"/>
      <c r="Z1208" s="615"/>
      <c r="AA1208" s="615"/>
      <c r="AB1208" s="615"/>
      <c r="AC1208" s="615"/>
      <c r="AD1208" s="615"/>
      <c r="AF1208" s="70"/>
      <c r="AG1208" s="74">
        <f t="shared" si="303"/>
        <v>25</v>
      </c>
      <c r="AH1208" s="74">
        <f t="shared" si="304"/>
        <v>0</v>
      </c>
      <c r="CN1208" s="70"/>
      <c r="DS1208" s="70"/>
    </row>
    <row r="1209" spans="1:123" s="74" customFormat="1" ht="15" customHeight="1" x14ac:dyDescent="0.2">
      <c r="A1209" s="76"/>
      <c r="C1209" s="88" t="s">
        <v>32</v>
      </c>
      <c r="D1209" s="615" t="s">
        <v>2330</v>
      </c>
      <c r="E1209" s="615"/>
      <c r="F1209" s="615"/>
      <c r="G1209" s="615"/>
      <c r="H1209" s="615"/>
      <c r="I1209" s="615"/>
      <c r="J1209" s="615"/>
      <c r="K1209" s="615"/>
      <c r="L1209" s="615"/>
      <c r="M1209" s="615"/>
      <c r="N1209" s="615"/>
      <c r="O1209" s="615"/>
      <c r="P1209" s="615"/>
      <c r="Q1209" s="615"/>
      <c r="R1209" s="615"/>
      <c r="S1209" s="615"/>
      <c r="T1209" s="615">
        <v>14</v>
      </c>
      <c r="U1209" s="615"/>
      <c r="V1209" s="615"/>
      <c r="W1209" s="615"/>
      <c r="X1209" s="615"/>
      <c r="Y1209" s="615"/>
      <c r="Z1209" s="615"/>
      <c r="AA1209" s="615"/>
      <c r="AB1209" s="615"/>
      <c r="AC1209" s="615"/>
      <c r="AD1209" s="615"/>
      <c r="AF1209" s="70"/>
      <c r="AG1209" s="74">
        <f t="shared" si="303"/>
        <v>25</v>
      </c>
      <c r="AH1209" s="74">
        <f t="shared" si="304"/>
        <v>0</v>
      </c>
      <c r="CN1209" s="70"/>
      <c r="DS1209" s="70"/>
    </row>
    <row r="1210" spans="1:123" s="74" customFormat="1" ht="15" customHeight="1" x14ac:dyDescent="0.2">
      <c r="A1210" s="76"/>
      <c r="C1210" s="88" t="s">
        <v>33</v>
      </c>
      <c r="D1210" s="615" t="s">
        <v>2331</v>
      </c>
      <c r="E1210" s="615"/>
      <c r="F1210" s="615"/>
      <c r="G1210" s="615"/>
      <c r="H1210" s="615"/>
      <c r="I1210" s="615"/>
      <c r="J1210" s="615"/>
      <c r="K1210" s="615"/>
      <c r="L1210" s="615"/>
      <c r="M1210" s="615"/>
      <c r="N1210" s="615"/>
      <c r="O1210" s="615"/>
      <c r="P1210" s="615"/>
      <c r="Q1210" s="615"/>
      <c r="R1210" s="615"/>
      <c r="S1210" s="615"/>
      <c r="T1210" s="615">
        <v>3</v>
      </c>
      <c r="U1210" s="615"/>
      <c r="V1210" s="615"/>
      <c r="W1210" s="615"/>
      <c r="X1210" s="615"/>
      <c r="Y1210" s="615"/>
      <c r="Z1210" s="615"/>
      <c r="AA1210" s="615"/>
      <c r="AB1210" s="615"/>
      <c r="AC1210" s="615"/>
      <c r="AD1210" s="615"/>
      <c r="AF1210" s="70"/>
      <c r="AG1210" s="74">
        <f t="shared" si="303"/>
        <v>25</v>
      </c>
      <c r="AH1210" s="74">
        <f t="shared" si="304"/>
        <v>0</v>
      </c>
      <c r="CN1210" s="70"/>
      <c r="DS1210" s="70"/>
    </row>
    <row r="1211" spans="1:123" s="74" customFormat="1" ht="15" customHeight="1" x14ac:dyDescent="0.2">
      <c r="A1211" s="76"/>
      <c r="C1211" s="88" t="s">
        <v>34</v>
      </c>
      <c r="D1211" s="615" t="s">
        <v>2332</v>
      </c>
      <c r="E1211" s="615"/>
      <c r="F1211" s="615"/>
      <c r="G1211" s="615"/>
      <c r="H1211" s="615"/>
      <c r="I1211" s="615"/>
      <c r="J1211" s="615"/>
      <c r="K1211" s="615"/>
      <c r="L1211" s="615"/>
      <c r="M1211" s="615"/>
      <c r="N1211" s="615"/>
      <c r="O1211" s="615"/>
      <c r="P1211" s="615"/>
      <c r="Q1211" s="615"/>
      <c r="R1211" s="615"/>
      <c r="S1211" s="615"/>
      <c r="T1211" s="615">
        <v>12</v>
      </c>
      <c r="U1211" s="615"/>
      <c r="V1211" s="615"/>
      <c r="W1211" s="615"/>
      <c r="X1211" s="615"/>
      <c r="Y1211" s="615"/>
      <c r="Z1211" s="615"/>
      <c r="AA1211" s="615"/>
      <c r="AB1211" s="615"/>
      <c r="AC1211" s="615"/>
      <c r="AD1211" s="615"/>
      <c r="AF1211" s="70"/>
      <c r="AG1211" s="74">
        <f t="shared" si="303"/>
        <v>25</v>
      </c>
      <c r="AH1211" s="74">
        <f t="shared" si="304"/>
        <v>0</v>
      </c>
      <c r="CN1211" s="70"/>
      <c r="DS1211" s="70"/>
    </row>
    <row r="1212" spans="1:123" s="74" customFormat="1" ht="15" customHeight="1" x14ac:dyDescent="0.2">
      <c r="A1212" s="76"/>
      <c r="C1212" s="88" t="s">
        <v>35</v>
      </c>
      <c r="D1212" s="615" t="s">
        <v>2333</v>
      </c>
      <c r="E1212" s="615"/>
      <c r="F1212" s="615"/>
      <c r="G1212" s="615"/>
      <c r="H1212" s="615"/>
      <c r="I1212" s="615"/>
      <c r="J1212" s="615"/>
      <c r="K1212" s="615"/>
      <c r="L1212" s="615"/>
      <c r="M1212" s="615"/>
      <c r="N1212" s="615"/>
      <c r="O1212" s="615"/>
      <c r="P1212" s="615"/>
      <c r="Q1212" s="615"/>
      <c r="R1212" s="615"/>
      <c r="S1212" s="615"/>
      <c r="T1212" s="615">
        <v>7</v>
      </c>
      <c r="U1212" s="615"/>
      <c r="V1212" s="615"/>
      <c r="W1212" s="615"/>
      <c r="X1212" s="615"/>
      <c r="Y1212" s="615"/>
      <c r="Z1212" s="615"/>
      <c r="AA1212" s="615"/>
      <c r="AB1212" s="615"/>
      <c r="AC1212" s="615"/>
      <c r="AD1212" s="615"/>
      <c r="AF1212" s="70"/>
      <c r="AG1212" s="74">
        <f t="shared" si="303"/>
        <v>25</v>
      </c>
      <c r="AH1212" s="74">
        <f t="shared" si="304"/>
        <v>0</v>
      </c>
      <c r="CN1212" s="70"/>
      <c r="DS1212" s="70"/>
    </row>
    <row r="1213" spans="1:123" s="74" customFormat="1" ht="15" customHeight="1" x14ac:dyDescent="0.2">
      <c r="A1213" s="76"/>
      <c r="C1213" s="88" t="s">
        <v>36</v>
      </c>
      <c r="D1213" s="615" t="s">
        <v>2334</v>
      </c>
      <c r="E1213" s="615"/>
      <c r="F1213" s="615"/>
      <c r="G1213" s="615"/>
      <c r="H1213" s="615"/>
      <c r="I1213" s="615"/>
      <c r="J1213" s="615"/>
      <c r="K1213" s="615"/>
      <c r="L1213" s="615"/>
      <c r="M1213" s="615"/>
      <c r="N1213" s="615"/>
      <c r="O1213" s="615"/>
      <c r="P1213" s="615"/>
      <c r="Q1213" s="615"/>
      <c r="R1213" s="615"/>
      <c r="S1213" s="615"/>
      <c r="T1213" s="615">
        <v>15</v>
      </c>
      <c r="U1213" s="615"/>
      <c r="V1213" s="615"/>
      <c r="W1213" s="615"/>
      <c r="X1213" s="615"/>
      <c r="Y1213" s="615"/>
      <c r="Z1213" s="615"/>
      <c r="AA1213" s="615"/>
      <c r="AB1213" s="615"/>
      <c r="AC1213" s="615"/>
      <c r="AD1213" s="615"/>
      <c r="AF1213" s="70"/>
      <c r="AG1213" s="74">
        <f t="shared" si="303"/>
        <v>25</v>
      </c>
      <c r="AH1213" s="74">
        <f t="shared" si="304"/>
        <v>0</v>
      </c>
      <c r="CN1213" s="70"/>
      <c r="DS1213" s="70"/>
    </row>
    <row r="1214" spans="1:123" s="74" customFormat="1" ht="15" customHeight="1" x14ac:dyDescent="0.2">
      <c r="A1214" s="76"/>
      <c r="C1214" s="88" t="s">
        <v>37</v>
      </c>
      <c r="D1214" s="615" t="s">
        <v>2335</v>
      </c>
      <c r="E1214" s="615"/>
      <c r="F1214" s="615"/>
      <c r="G1214" s="615"/>
      <c r="H1214" s="615"/>
      <c r="I1214" s="615"/>
      <c r="J1214" s="615"/>
      <c r="K1214" s="615"/>
      <c r="L1214" s="615"/>
      <c r="M1214" s="615"/>
      <c r="N1214" s="615"/>
      <c r="O1214" s="615"/>
      <c r="P1214" s="615"/>
      <c r="Q1214" s="615"/>
      <c r="R1214" s="615"/>
      <c r="S1214" s="615"/>
      <c r="T1214" s="615">
        <v>13</v>
      </c>
      <c r="U1214" s="615"/>
      <c r="V1214" s="615"/>
      <c r="W1214" s="615"/>
      <c r="X1214" s="615"/>
      <c r="Y1214" s="615"/>
      <c r="Z1214" s="615"/>
      <c r="AA1214" s="615"/>
      <c r="AB1214" s="615"/>
      <c r="AC1214" s="615"/>
      <c r="AD1214" s="615"/>
      <c r="AF1214" s="70"/>
      <c r="AG1214" s="74">
        <f t="shared" si="303"/>
        <v>25</v>
      </c>
      <c r="AH1214" s="74">
        <f t="shared" si="304"/>
        <v>0</v>
      </c>
      <c r="CN1214" s="70"/>
      <c r="DS1214" s="70"/>
    </row>
    <row r="1215" spans="1:123" s="74" customFormat="1" ht="15" customHeight="1" x14ac:dyDescent="0.2">
      <c r="A1215" s="76"/>
      <c r="C1215" s="88" t="s">
        <v>40</v>
      </c>
      <c r="D1215" s="615" t="s">
        <v>2336</v>
      </c>
      <c r="E1215" s="615"/>
      <c r="F1215" s="615"/>
      <c r="G1215" s="615"/>
      <c r="H1215" s="615"/>
      <c r="I1215" s="615"/>
      <c r="J1215" s="615"/>
      <c r="K1215" s="615"/>
      <c r="L1215" s="615"/>
      <c r="M1215" s="615"/>
      <c r="N1215" s="615"/>
      <c r="O1215" s="615"/>
      <c r="P1215" s="615"/>
      <c r="Q1215" s="615"/>
      <c r="R1215" s="615"/>
      <c r="S1215" s="615"/>
      <c r="T1215" s="615">
        <v>7</v>
      </c>
      <c r="U1215" s="615"/>
      <c r="V1215" s="615"/>
      <c r="W1215" s="615"/>
      <c r="X1215" s="615"/>
      <c r="Y1215" s="615"/>
      <c r="Z1215" s="615"/>
      <c r="AA1215" s="615"/>
      <c r="AB1215" s="615"/>
      <c r="AC1215" s="615"/>
      <c r="AD1215" s="615"/>
      <c r="AF1215" s="70"/>
      <c r="AG1215" s="74">
        <f t="shared" si="303"/>
        <v>25</v>
      </c>
      <c r="AH1215" s="74">
        <f t="shared" si="304"/>
        <v>0</v>
      </c>
      <c r="CN1215" s="70"/>
      <c r="DS1215" s="70"/>
    </row>
    <row r="1216" spans="1:123" s="74" customFormat="1" ht="15" customHeight="1" x14ac:dyDescent="0.2">
      <c r="A1216" s="76"/>
      <c r="C1216" s="88" t="s">
        <v>38</v>
      </c>
      <c r="D1216" s="615" t="s">
        <v>2337</v>
      </c>
      <c r="E1216" s="615"/>
      <c r="F1216" s="615"/>
      <c r="G1216" s="615"/>
      <c r="H1216" s="615"/>
      <c r="I1216" s="615"/>
      <c r="J1216" s="615"/>
      <c r="K1216" s="615"/>
      <c r="L1216" s="615"/>
      <c r="M1216" s="615"/>
      <c r="N1216" s="615"/>
      <c r="O1216" s="615"/>
      <c r="P1216" s="615"/>
      <c r="Q1216" s="615"/>
      <c r="R1216" s="615"/>
      <c r="S1216" s="615"/>
      <c r="T1216" s="615">
        <v>12</v>
      </c>
      <c r="U1216" s="615"/>
      <c r="V1216" s="615"/>
      <c r="W1216" s="615"/>
      <c r="X1216" s="615"/>
      <c r="Y1216" s="615"/>
      <c r="Z1216" s="615"/>
      <c r="AA1216" s="615"/>
      <c r="AB1216" s="615"/>
      <c r="AC1216" s="615"/>
      <c r="AD1216" s="615"/>
      <c r="AF1216" s="70"/>
      <c r="AG1216" s="74">
        <f t="shared" si="303"/>
        <v>25</v>
      </c>
      <c r="AH1216" s="74">
        <f t="shared" si="304"/>
        <v>0</v>
      </c>
      <c r="CN1216" s="70"/>
      <c r="DS1216" s="70"/>
    </row>
    <row r="1217" spans="1:123" s="74" customFormat="1" ht="15" customHeight="1" x14ac:dyDescent="0.2">
      <c r="A1217" s="76"/>
      <c r="C1217" s="88" t="s">
        <v>39</v>
      </c>
      <c r="D1217" s="615" t="s">
        <v>2338</v>
      </c>
      <c r="E1217" s="615"/>
      <c r="F1217" s="615"/>
      <c r="G1217" s="615"/>
      <c r="H1217" s="615"/>
      <c r="I1217" s="615"/>
      <c r="J1217" s="615"/>
      <c r="K1217" s="615"/>
      <c r="L1217" s="615"/>
      <c r="M1217" s="615"/>
      <c r="N1217" s="615"/>
      <c r="O1217" s="615"/>
      <c r="P1217" s="615"/>
      <c r="Q1217" s="615"/>
      <c r="R1217" s="615"/>
      <c r="S1217" s="615"/>
      <c r="T1217" s="615">
        <v>15</v>
      </c>
      <c r="U1217" s="615"/>
      <c r="V1217" s="615"/>
      <c r="W1217" s="615"/>
      <c r="X1217" s="615"/>
      <c r="Y1217" s="615"/>
      <c r="Z1217" s="615"/>
      <c r="AA1217" s="615"/>
      <c r="AB1217" s="615"/>
      <c r="AC1217" s="615"/>
      <c r="AD1217" s="615"/>
      <c r="AF1217" s="70"/>
      <c r="AG1217" s="74">
        <f t="shared" si="303"/>
        <v>25</v>
      </c>
      <c r="AH1217" s="74">
        <f t="shared" si="304"/>
        <v>0</v>
      </c>
      <c r="CN1217" s="70"/>
      <c r="DS1217" s="70"/>
    </row>
    <row r="1218" spans="1:123" s="74" customFormat="1" ht="15" customHeight="1" x14ac:dyDescent="0.2">
      <c r="A1218" s="76"/>
      <c r="C1218" s="88" t="s">
        <v>41</v>
      </c>
      <c r="D1218" s="615" t="s">
        <v>2339</v>
      </c>
      <c r="E1218" s="615"/>
      <c r="F1218" s="615"/>
      <c r="G1218" s="615"/>
      <c r="H1218" s="615"/>
      <c r="I1218" s="615"/>
      <c r="J1218" s="615"/>
      <c r="K1218" s="615"/>
      <c r="L1218" s="615"/>
      <c r="M1218" s="615"/>
      <c r="N1218" s="615"/>
      <c r="O1218" s="615"/>
      <c r="P1218" s="615"/>
      <c r="Q1218" s="615"/>
      <c r="R1218" s="615"/>
      <c r="S1218" s="615"/>
      <c r="T1218" s="615">
        <v>10</v>
      </c>
      <c r="U1218" s="615"/>
      <c r="V1218" s="615"/>
      <c r="W1218" s="615"/>
      <c r="X1218" s="615"/>
      <c r="Y1218" s="615"/>
      <c r="Z1218" s="615"/>
      <c r="AA1218" s="615"/>
      <c r="AB1218" s="615"/>
      <c r="AC1218" s="615"/>
      <c r="AD1218" s="615"/>
      <c r="AF1218" s="70"/>
      <c r="AG1218" s="74">
        <f t="shared" si="303"/>
        <v>25</v>
      </c>
      <c r="AH1218" s="74">
        <f t="shared" si="304"/>
        <v>0</v>
      </c>
      <c r="CN1218" s="70"/>
      <c r="DS1218" s="70"/>
    </row>
    <row r="1219" spans="1:123" s="74" customFormat="1" ht="15" customHeight="1" x14ac:dyDescent="0.2">
      <c r="A1219" s="76"/>
      <c r="C1219" s="88" t="s">
        <v>42</v>
      </c>
      <c r="D1219" s="615" t="s">
        <v>2340</v>
      </c>
      <c r="E1219" s="615"/>
      <c r="F1219" s="615"/>
      <c r="G1219" s="615"/>
      <c r="H1219" s="615"/>
      <c r="I1219" s="615"/>
      <c r="J1219" s="615"/>
      <c r="K1219" s="615"/>
      <c r="L1219" s="615"/>
      <c r="M1219" s="615"/>
      <c r="N1219" s="615"/>
      <c r="O1219" s="615"/>
      <c r="P1219" s="615"/>
      <c r="Q1219" s="615"/>
      <c r="R1219" s="615"/>
      <c r="S1219" s="615"/>
      <c r="T1219" s="615">
        <v>9</v>
      </c>
      <c r="U1219" s="615"/>
      <c r="V1219" s="615"/>
      <c r="W1219" s="615"/>
      <c r="X1219" s="615"/>
      <c r="Y1219" s="615"/>
      <c r="Z1219" s="615"/>
      <c r="AA1219" s="615"/>
      <c r="AB1219" s="615"/>
      <c r="AC1219" s="615"/>
      <c r="AD1219" s="615"/>
      <c r="AF1219" s="70"/>
      <c r="AG1219" s="74">
        <f t="shared" si="303"/>
        <v>25</v>
      </c>
      <c r="AH1219" s="74">
        <f t="shared" si="304"/>
        <v>0</v>
      </c>
      <c r="CN1219" s="70"/>
      <c r="DS1219" s="70"/>
    </row>
    <row r="1220" spans="1:123" s="74" customFormat="1" ht="15" customHeight="1" x14ac:dyDescent="0.2">
      <c r="A1220" s="76"/>
      <c r="C1220" s="88" t="s">
        <v>43</v>
      </c>
      <c r="D1220" s="615" t="s">
        <v>2341</v>
      </c>
      <c r="E1220" s="615"/>
      <c r="F1220" s="615"/>
      <c r="G1220" s="615"/>
      <c r="H1220" s="615"/>
      <c r="I1220" s="615"/>
      <c r="J1220" s="615"/>
      <c r="K1220" s="615"/>
      <c r="L1220" s="615"/>
      <c r="M1220" s="615"/>
      <c r="N1220" s="615"/>
      <c r="O1220" s="615"/>
      <c r="P1220" s="615"/>
      <c r="Q1220" s="615"/>
      <c r="R1220" s="615"/>
      <c r="S1220" s="615"/>
      <c r="T1220" s="615">
        <v>12</v>
      </c>
      <c r="U1220" s="615"/>
      <c r="V1220" s="615"/>
      <c r="W1220" s="615"/>
      <c r="X1220" s="615"/>
      <c r="Y1220" s="615"/>
      <c r="Z1220" s="615"/>
      <c r="AA1220" s="615"/>
      <c r="AB1220" s="615"/>
      <c r="AC1220" s="615"/>
      <c r="AD1220" s="615"/>
      <c r="AF1220" s="70"/>
      <c r="AG1220" s="74">
        <f t="shared" si="303"/>
        <v>25</v>
      </c>
      <c r="AH1220" s="74">
        <f t="shared" si="304"/>
        <v>0</v>
      </c>
      <c r="CN1220" s="70"/>
      <c r="DS1220" s="70"/>
    </row>
    <row r="1221" spans="1:123" s="74" customFormat="1" ht="15" customHeight="1" x14ac:dyDescent="0.2">
      <c r="A1221" s="76"/>
      <c r="C1221" s="88" t="s">
        <v>44</v>
      </c>
      <c r="D1221" s="615" t="s">
        <v>2342</v>
      </c>
      <c r="E1221" s="615"/>
      <c r="F1221" s="615"/>
      <c r="G1221" s="615"/>
      <c r="H1221" s="615"/>
      <c r="I1221" s="615"/>
      <c r="J1221" s="615"/>
      <c r="K1221" s="615"/>
      <c r="L1221" s="615"/>
      <c r="M1221" s="615"/>
      <c r="N1221" s="615"/>
      <c r="O1221" s="615"/>
      <c r="P1221" s="615"/>
      <c r="Q1221" s="615"/>
      <c r="R1221" s="615"/>
      <c r="S1221" s="615"/>
      <c r="T1221" s="615">
        <v>3</v>
      </c>
      <c r="U1221" s="615"/>
      <c r="V1221" s="615"/>
      <c r="W1221" s="615"/>
      <c r="X1221" s="615"/>
      <c r="Y1221" s="615"/>
      <c r="Z1221" s="615"/>
      <c r="AA1221" s="615"/>
      <c r="AB1221" s="615"/>
      <c r="AC1221" s="615"/>
      <c r="AD1221" s="615"/>
      <c r="AF1221" s="70"/>
      <c r="AG1221" s="74">
        <f t="shared" si="303"/>
        <v>25</v>
      </c>
      <c r="AH1221" s="74">
        <f t="shared" si="304"/>
        <v>0</v>
      </c>
      <c r="CN1221" s="70"/>
      <c r="DS1221" s="70"/>
    </row>
    <row r="1222" spans="1:123" s="74" customFormat="1" ht="15" customHeight="1" x14ac:dyDescent="0.2">
      <c r="A1222" s="76"/>
      <c r="C1222" s="88" t="s">
        <v>45</v>
      </c>
      <c r="D1222" s="615" t="s">
        <v>2343</v>
      </c>
      <c r="E1222" s="615"/>
      <c r="F1222" s="615"/>
      <c r="G1222" s="615"/>
      <c r="H1222" s="615"/>
      <c r="I1222" s="615"/>
      <c r="J1222" s="615"/>
      <c r="K1222" s="615"/>
      <c r="L1222" s="615"/>
      <c r="M1222" s="615"/>
      <c r="N1222" s="615"/>
      <c r="O1222" s="615"/>
      <c r="P1222" s="615"/>
      <c r="Q1222" s="615"/>
      <c r="R1222" s="615"/>
      <c r="S1222" s="615"/>
      <c r="T1222" s="615">
        <v>16</v>
      </c>
      <c r="U1222" s="615"/>
      <c r="V1222" s="615"/>
      <c r="W1222" s="615"/>
      <c r="X1222" s="615"/>
      <c r="Y1222" s="615"/>
      <c r="Z1222" s="615"/>
      <c r="AA1222" s="615"/>
      <c r="AB1222" s="615"/>
      <c r="AC1222" s="615"/>
      <c r="AD1222" s="615"/>
      <c r="AF1222" s="70"/>
      <c r="AG1222" s="74">
        <f t="shared" si="303"/>
        <v>25</v>
      </c>
      <c r="AH1222" s="74">
        <f t="shared" si="304"/>
        <v>0</v>
      </c>
      <c r="CN1222" s="70"/>
      <c r="DS1222" s="70"/>
    </row>
    <row r="1223" spans="1:123" s="74" customFormat="1" ht="15" customHeight="1" x14ac:dyDescent="0.2">
      <c r="A1223" s="76"/>
      <c r="C1223" s="88" t="s">
        <v>46</v>
      </c>
      <c r="D1223" s="615" t="s">
        <v>2344</v>
      </c>
      <c r="E1223" s="615"/>
      <c r="F1223" s="615"/>
      <c r="G1223" s="615"/>
      <c r="H1223" s="615"/>
      <c r="I1223" s="615"/>
      <c r="J1223" s="615"/>
      <c r="K1223" s="615"/>
      <c r="L1223" s="615"/>
      <c r="M1223" s="615"/>
      <c r="N1223" s="615"/>
      <c r="O1223" s="615"/>
      <c r="P1223" s="615"/>
      <c r="Q1223" s="615"/>
      <c r="R1223" s="615"/>
      <c r="S1223" s="615"/>
      <c r="T1223" s="615">
        <v>1</v>
      </c>
      <c r="U1223" s="615"/>
      <c r="V1223" s="615"/>
      <c r="W1223" s="615"/>
      <c r="X1223" s="615"/>
      <c r="Y1223" s="615"/>
      <c r="Z1223" s="615"/>
      <c r="AA1223" s="615"/>
      <c r="AB1223" s="615"/>
      <c r="AC1223" s="615"/>
      <c r="AD1223" s="615"/>
      <c r="AF1223" s="70"/>
      <c r="AG1223" s="74">
        <f t="shared" si="303"/>
        <v>25</v>
      </c>
      <c r="AH1223" s="74">
        <f t="shared" si="304"/>
        <v>0</v>
      </c>
      <c r="CN1223" s="70"/>
      <c r="DS1223" s="70"/>
    </row>
    <row r="1224" spans="1:123" s="74" customFormat="1" ht="15" customHeight="1" x14ac:dyDescent="0.2">
      <c r="A1224" s="76"/>
      <c r="C1224" s="88" t="s">
        <v>47</v>
      </c>
      <c r="D1224" s="615" t="s">
        <v>2345</v>
      </c>
      <c r="E1224" s="615"/>
      <c r="F1224" s="615"/>
      <c r="G1224" s="615"/>
      <c r="H1224" s="615"/>
      <c r="I1224" s="615"/>
      <c r="J1224" s="615"/>
      <c r="K1224" s="615"/>
      <c r="L1224" s="615"/>
      <c r="M1224" s="615"/>
      <c r="N1224" s="615"/>
      <c r="O1224" s="615"/>
      <c r="P1224" s="615"/>
      <c r="Q1224" s="615"/>
      <c r="R1224" s="615"/>
      <c r="S1224" s="615"/>
      <c r="T1224" s="615">
        <v>2</v>
      </c>
      <c r="U1224" s="615"/>
      <c r="V1224" s="615"/>
      <c r="W1224" s="615"/>
      <c r="X1224" s="615"/>
      <c r="Y1224" s="615"/>
      <c r="Z1224" s="615"/>
      <c r="AA1224" s="615"/>
      <c r="AB1224" s="615"/>
      <c r="AC1224" s="615"/>
      <c r="AD1224" s="615"/>
      <c r="AF1224" s="70"/>
      <c r="AG1224" s="74">
        <f t="shared" si="303"/>
        <v>25</v>
      </c>
      <c r="AH1224" s="74">
        <f t="shared" si="304"/>
        <v>0</v>
      </c>
      <c r="CN1224" s="70"/>
      <c r="DS1224" s="70"/>
    </row>
    <row r="1225" spans="1:123" s="74" customFormat="1" ht="15" customHeight="1" x14ac:dyDescent="0.2">
      <c r="A1225" s="76"/>
      <c r="C1225" s="88" t="s">
        <v>48</v>
      </c>
      <c r="D1225" s="615" t="s">
        <v>2346</v>
      </c>
      <c r="E1225" s="615"/>
      <c r="F1225" s="615"/>
      <c r="G1225" s="615"/>
      <c r="H1225" s="615"/>
      <c r="I1225" s="615"/>
      <c r="J1225" s="615"/>
      <c r="K1225" s="615"/>
      <c r="L1225" s="615"/>
      <c r="M1225" s="615"/>
      <c r="N1225" s="615"/>
      <c r="O1225" s="615"/>
      <c r="P1225" s="615"/>
      <c r="Q1225" s="615"/>
      <c r="R1225" s="615"/>
      <c r="S1225" s="615"/>
      <c r="T1225" s="615">
        <v>4</v>
      </c>
      <c r="U1225" s="615"/>
      <c r="V1225" s="615"/>
      <c r="W1225" s="615"/>
      <c r="X1225" s="615"/>
      <c r="Y1225" s="615"/>
      <c r="Z1225" s="615"/>
      <c r="AA1225" s="615"/>
      <c r="AB1225" s="615"/>
      <c r="AC1225" s="615"/>
      <c r="AD1225" s="615"/>
      <c r="AF1225" s="70"/>
      <c r="AG1225" s="74">
        <f t="shared" si="303"/>
        <v>25</v>
      </c>
      <c r="AH1225" s="74">
        <f t="shared" si="304"/>
        <v>0</v>
      </c>
      <c r="CN1225" s="70"/>
      <c r="DS1225" s="70"/>
    </row>
    <row r="1226" spans="1:123" s="74" customFormat="1" ht="15" customHeight="1" x14ac:dyDescent="0.2">
      <c r="A1226" s="76"/>
      <c r="C1226" s="88" t="s">
        <v>49</v>
      </c>
      <c r="D1226" s="615" t="s">
        <v>2347</v>
      </c>
      <c r="E1226" s="615"/>
      <c r="F1226" s="615"/>
      <c r="G1226" s="615"/>
      <c r="H1226" s="615"/>
      <c r="I1226" s="615"/>
      <c r="J1226" s="615"/>
      <c r="K1226" s="615"/>
      <c r="L1226" s="615"/>
      <c r="M1226" s="615"/>
      <c r="N1226" s="615"/>
      <c r="O1226" s="615"/>
      <c r="P1226" s="615"/>
      <c r="Q1226" s="615"/>
      <c r="R1226" s="615"/>
      <c r="S1226" s="615"/>
      <c r="T1226" s="615">
        <v>5</v>
      </c>
      <c r="U1226" s="615"/>
      <c r="V1226" s="615"/>
      <c r="W1226" s="615"/>
      <c r="X1226" s="615"/>
      <c r="Y1226" s="615"/>
      <c r="Z1226" s="615"/>
      <c r="AA1226" s="615"/>
      <c r="AB1226" s="615"/>
      <c r="AC1226" s="615"/>
      <c r="AD1226" s="615"/>
      <c r="AF1226" s="70"/>
      <c r="AG1226" s="74">
        <f t="shared" si="303"/>
        <v>25</v>
      </c>
      <c r="AH1226" s="74">
        <f t="shared" si="304"/>
        <v>0</v>
      </c>
      <c r="CN1226" s="70"/>
      <c r="DS1226" s="70"/>
    </row>
    <row r="1227" spans="1:123" s="74" customFormat="1" ht="15" customHeight="1" x14ac:dyDescent="0.2">
      <c r="A1227" s="76"/>
      <c r="C1227" s="88" t="s">
        <v>50</v>
      </c>
      <c r="D1227" s="615" t="s">
        <v>2348</v>
      </c>
      <c r="E1227" s="615"/>
      <c r="F1227" s="615"/>
      <c r="G1227" s="615"/>
      <c r="H1227" s="615"/>
      <c r="I1227" s="615"/>
      <c r="J1227" s="615"/>
      <c r="K1227" s="615"/>
      <c r="L1227" s="615"/>
      <c r="M1227" s="615"/>
      <c r="N1227" s="615"/>
      <c r="O1227" s="615"/>
      <c r="P1227" s="615"/>
      <c r="Q1227" s="615"/>
      <c r="R1227" s="615"/>
      <c r="S1227" s="615"/>
      <c r="T1227" s="615">
        <v>5</v>
      </c>
      <c r="U1227" s="615"/>
      <c r="V1227" s="615"/>
      <c r="W1227" s="615"/>
      <c r="X1227" s="615"/>
      <c r="Y1227" s="615"/>
      <c r="Z1227" s="615"/>
      <c r="AA1227" s="615"/>
      <c r="AB1227" s="615"/>
      <c r="AC1227" s="615"/>
      <c r="AD1227" s="615"/>
      <c r="AF1227" s="70"/>
      <c r="AG1227" s="74">
        <f t="shared" si="303"/>
        <v>25</v>
      </c>
      <c r="AH1227" s="74">
        <f t="shared" si="304"/>
        <v>0</v>
      </c>
      <c r="CN1227" s="70"/>
      <c r="DS1227" s="70"/>
    </row>
    <row r="1228" spans="1:123" s="74" customFormat="1" ht="15" customHeight="1" x14ac:dyDescent="0.2">
      <c r="A1228" s="76"/>
      <c r="C1228" s="88" t="s">
        <v>51</v>
      </c>
      <c r="D1228" s="615" t="s">
        <v>2349</v>
      </c>
      <c r="E1228" s="615"/>
      <c r="F1228" s="615"/>
      <c r="G1228" s="615"/>
      <c r="H1228" s="615"/>
      <c r="I1228" s="615"/>
      <c r="J1228" s="615"/>
      <c r="K1228" s="615"/>
      <c r="L1228" s="615"/>
      <c r="M1228" s="615"/>
      <c r="N1228" s="615"/>
      <c r="O1228" s="615"/>
      <c r="P1228" s="615"/>
      <c r="Q1228" s="615"/>
      <c r="R1228" s="615"/>
      <c r="S1228" s="615"/>
      <c r="T1228" s="615">
        <v>5</v>
      </c>
      <c r="U1228" s="615"/>
      <c r="V1228" s="615"/>
      <c r="W1228" s="615"/>
      <c r="X1228" s="615"/>
      <c r="Y1228" s="615"/>
      <c r="Z1228" s="615"/>
      <c r="AA1228" s="615"/>
      <c r="AB1228" s="615"/>
      <c r="AC1228" s="615"/>
      <c r="AD1228" s="615"/>
      <c r="AF1228" s="70"/>
      <c r="AG1228" s="74">
        <f t="shared" si="303"/>
        <v>25</v>
      </c>
      <c r="AH1228" s="74">
        <f t="shared" si="304"/>
        <v>0</v>
      </c>
      <c r="CN1228" s="70"/>
      <c r="DS1228" s="70"/>
    </row>
    <row r="1229" spans="1:123" s="74" customFormat="1" ht="15" customHeight="1" x14ac:dyDescent="0.2">
      <c r="A1229" s="76"/>
      <c r="C1229" s="88" t="s">
        <v>52</v>
      </c>
      <c r="D1229" s="615" t="s">
        <v>2350</v>
      </c>
      <c r="E1229" s="615"/>
      <c r="F1229" s="615"/>
      <c r="G1229" s="615"/>
      <c r="H1229" s="615"/>
      <c r="I1229" s="615"/>
      <c r="J1229" s="615"/>
      <c r="K1229" s="615"/>
      <c r="L1229" s="615"/>
      <c r="M1229" s="615"/>
      <c r="N1229" s="615"/>
      <c r="O1229" s="615"/>
      <c r="P1229" s="615"/>
      <c r="Q1229" s="615"/>
      <c r="R1229" s="615"/>
      <c r="S1229" s="615"/>
      <c r="T1229" s="615">
        <v>16</v>
      </c>
      <c r="U1229" s="615"/>
      <c r="V1229" s="615"/>
      <c r="W1229" s="615"/>
      <c r="X1229" s="615"/>
      <c r="Y1229" s="615"/>
      <c r="Z1229" s="615"/>
      <c r="AA1229" s="615"/>
      <c r="AB1229" s="615"/>
      <c r="AC1229" s="615"/>
      <c r="AD1229" s="615"/>
      <c r="AF1229" s="70"/>
      <c r="AG1229" s="74">
        <f t="shared" si="303"/>
        <v>25</v>
      </c>
      <c r="AH1229" s="74">
        <f t="shared" si="304"/>
        <v>0</v>
      </c>
      <c r="CN1229" s="70"/>
      <c r="DS1229" s="70"/>
    </row>
    <row r="1230" spans="1:123" s="74" customFormat="1" ht="15" customHeight="1" x14ac:dyDescent="0.2">
      <c r="A1230" s="76"/>
      <c r="C1230" s="88" t="s">
        <v>781</v>
      </c>
      <c r="D1230" s="615" t="s">
        <v>2351</v>
      </c>
      <c r="E1230" s="615"/>
      <c r="F1230" s="615"/>
      <c r="G1230" s="615"/>
      <c r="H1230" s="615"/>
      <c r="I1230" s="615"/>
      <c r="J1230" s="615"/>
      <c r="K1230" s="615"/>
      <c r="L1230" s="615"/>
      <c r="M1230" s="615"/>
      <c r="N1230" s="615"/>
      <c r="O1230" s="615"/>
      <c r="P1230" s="615"/>
      <c r="Q1230" s="615"/>
      <c r="R1230" s="615"/>
      <c r="S1230" s="615"/>
      <c r="T1230" s="615">
        <v>15</v>
      </c>
      <c r="U1230" s="615"/>
      <c r="V1230" s="615"/>
      <c r="W1230" s="615"/>
      <c r="X1230" s="615"/>
      <c r="Y1230" s="615"/>
      <c r="Z1230" s="615"/>
      <c r="AA1230" s="615"/>
      <c r="AB1230" s="615"/>
      <c r="AC1230" s="615"/>
      <c r="AD1230" s="615"/>
      <c r="AF1230" s="70"/>
      <c r="AG1230" s="74">
        <f t="shared" si="303"/>
        <v>25</v>
      </c>
      <c r="AH1230" s="74">
        <f t="shared" si="304"/>
        <v>0</v>
      </c>
      <c r="CN1230" s="70"/>
      <c r="DS1230" s="70"/>
    </row>
    <row r="1231" spans="1:123" s="74" customFormat="1" ht="15" customHeight="1" x14ac:dyDescent="0.2">
      <c r="A1231" s="76"/>
      <c r="C1231" s="88" t="s">
        <v>958</v>
      </c>
      <c r="D1231" s="615" t="s">
        <v>2352</v>
      </c>
      <c r="E1231" s="615"/>
      <c r="F1231" s="615"/>
      <c r="G1231" s="615"/>
      <c r="H1231" s="615"/>
      <c r="I1231" s="615"/>
      <c r="J1231" s="615"/>
      <c r="K1231" s="615"/>
      <c r="L1231" s="615"/>
      <c r="M1231" s="615"/>
      <c r="N1231" s="615"/>
      <c r="O1231" s="615"/>
      <c r="P1231" s="615"/>
      <c r="Q1231" s="615"/>
      <c r="R1231" s="615"/>
      <c r="S1231" s="615"/>
      <c r="T1231" s="615">
        <v>16</v>
      </c>
      <c r="U1231" s="615"/>
      <c r="V1231" s="615"/>
      <c r="W1231" s="615"/>
      <c r="X1231" s="615"/>
      <c r="Y1231" s="615"/>
      <c r="Z1231" s="615"/>
      <c r="AA1231" s="615"/>
      <c r="AB1231" s="615"/>
      <c r="AC1231" s="615"/>
      <c r="AD1231" s="615"/>
      <c r="AF1231" s="70"/>
      <c r="AG1231" s="74">
        <f t="shared" si="303"/>
        <v>25</v>
      </c>
      <c r="AH1231" s="74">
        <f t="shared" si="304"/>
        <v>0</v>
      </c>
      <c r="CN1231" s="70"/>
      <c r="DS1231" s="70"/>
    </row>
    <row r="1232" spans="1:123" s="74" customFormat="1" ht="15" customHeight="1" x14ac:dyDescent="0.2">
      <c r="A1232" s="76"/>
      <c r="C1232" s="88" t="s">
        <v>960</v>
      </c>
      <c r="D1232" s="615" t="s">
        <v>2353</v>
      </c>
      <c r="E1232" s="615"/>
      <c r="F1232" s="615"/>
      <c r="G1232" s="615"/>
      <c r="H1232" s="615"/>
      <c r="I1232" s="615"/>
      <c r="J1232" s="615"/>
      <c r="K1232" s="615"/>
      <c r="L1232" s="615"/>
      <c r="M1232" s="615"/>
      <c r="N1232" s="615"/>
      <c r="O1232" s="615"/>
      <c r="P1232" s="615"/>
      <c r="Q1232" s="615"/>
      <c r="R1232" s="615"/>
      <c r="S1232" s="615"/>
      <c r="T1232" s="615">
        <v>7</v>
      </c>
      <c r="U1232" s="615"/>
      <c r="V1232" s="615"/>
      <c r="W1232" s="615"/>
      <c r="X1232" s="615"/>
      <c r="Y1232" s="615"/>
      <c r="Z1232" s="615"/>
      <c r="AA1232" s="615"/>
      <c r="AB1232" s="615"/>
      <c r="AC1232" s="615"/>
      <c r="AD1232" s="615"/>
      <c r="AF1232" s="70"/>
      <c r="AG1232" s="74">
        <f t="shared" si="303"/>
        <v>25</v>
      </c>
      <c r="AH1232" s="74">
        <f t="shared" si="304"/>
        <v>0</v>
      </c>
      <c r="CN1232" s="70"/>
      <c r="DS1232" s="70"/>
    </row>
    <row r="1233" spans="1:123" s="74" customFormat="1" ht="15" customHeight="1" x14ac:dyDescent="0.2">
      <c r="A1233" s="76"/>
      <c r="C1233" s="88" t="s">
        <v>962</v>
      </c>
      <c r="D1233" s="615" t="s">
        <v>2354</v>
      </c>
      <c r="E1233" s="615"/>
      <c r="F1233" s="615"/>
      <c r="G1233" s="615"/>
      <c r="H1233" s="615"/>
      <c r="I1233" s="615"/>
      <c r="J1233" s="615"/>
      <c r="K1233" s="615"/>
      <c r="L1233" s="615"/>
      <c r="M1233" s="615"/>
      <c r="N1233" s="615"/>
      <c r="O1233" s="615"/>
      <c r="P1233" s="615"/>
      <c r="Q1233" s="615"/>
      <c r="R1233" s="615"/>
      <c r="S1233" s="615"/>
      <c r="T1233" s="615">
        <v>8</v>
      </c>
      <c r="U1233" s="615"/>
      <c r="V1233" s="615"/>
      <c r="W1233" s="615"/>
      <c r="X1233" s="615"/>
      <c r="Y1233" s="615"/>
      <c r="Z1233" s="615"/>
      <c r="AA1233" s="615"/>
      <c r="AB1233" s="615"/>
      <c r="AC1233" s="615"/>
      <c r="AD1233" s="615"/>
      <c r="AF1233" s="70"/>
      <c r="AG1233" s="74">
        <f t="shared" si="303"/>
        <v>25</v>
      </c>
      <c r="AH1233" s="74">
        <f t="shared" si="304"/>
        <v>0</v>
      </c>
      <c r="CN1233" s="70"/>
      <c r="DS1233" s="70"/>
    </row>
    <row r="1234" spans="1:123" s="74" customFormat="1" ht="15" customHeight="1" x14ac:dyDescent="0.2">
      <c r="A1234" s="76"/>
      <c r="C1234" s="88" t="s">
        <v>964</v>
      </c>
      <c r="D1234" s="615" t="s">
        <v>2355</v>
      </c>
      <c r="E1234" s="615"/>
      <c r="F1234" s="615"/>
      <c r="G1234" s="615"/>
      <c r="H1234" s="615"/>
      <c r="I1234" s="615"/>
      <c r="J1234" s="615"/>
      <c r="K1234" s="615"/>
      <c r="L1234" s="615"/>
      <c r="M1234" s="615"/>
      <c r="N1234" s="615"/>
      <c r="O1234" s="615"/>
      <c r="P1234" s="615"/>
      <c r="Q1234" s="615"/>
      <c r="R1234" s="615"/>
      <c r="S1234" s="615"/>
      <c r="T1234" s="615">
        <v>10</v>
      </c>
      <c r="U1234" s="615"/>
      <c r="V1234" s="615"/>
      <c r="W1234" s="615"/>
      <c r="X1234" s="615"/>
      <c r="Y1234" s="615"/>
      <c r="Z1234" s="615"/>
      <c r="AA1234" s="615"/>
      <c r="AB1234" s="615"/>
      <c r="AC1234" s="615"/>
      <c r="AD1234" s="615"/>
      <c r="AF1234" s="70"/>
      <c r="AG1234" s="74">
        <f t="shared" si="303"/>
        <v>25</v>
      </c>
      <c r="AH1234" s="74">
        <f t="shared" si="304"/>
        <v>0</v>
      </c>
      <c r="CN1234" s="70"/>
      <c r="DS1234" s="70"/>
    </row>
    <row r="1235" spans="1:123" s="74" customFormat="1" ht="15" customHeight="1" x14ac:dyDescent="0.2">
      <c r="A1235" s="76"/>
      <c r="C1235" s="88" t="s">
        <v>966</v>
      </c>
      <c r="D1235" s="615" t="s">
        <v>2356</v>
      </c>
      <c r="E1235" s="615"/>
      <c r="F1235" s="615"/>
      <c r="G1235" s="615"/>
      <c r="H1235" s="615"/>
      <c r="I1235" s="615"/>
      <c r="J1235" s="615"/>
      <c r="K1235" s="615"/>
      <c r="L1235" s="615"/>
      <c r="M1235" s="615"/>
      <c r="N1235" s="615"/>
      <c r="O1235" s="615"/>
      <c r="P1235" s="615"/>
      <c r="Q1235" s="615"/>
      <c r="R1235" s="615"/>
      <c r="S1235" s="615"/>
      <c r="T1235" s="615">
        <v>16</v>
      </c>
      <c r="U1235" s="615"/>
      <c r="V1235" s="615"/>
      <c r="W1235" s="615"/>
      <c r="X1235" s="615"/>
      <c r="Y1235" s="615"/>
      <c r="Z1235" s="615"/>
      <c r="AA1235" s="615"/>
      <c r="AB1235" s="615"/>
      <c r="AC1235" s="615"/>
      <c r="AD1235" s="615"/>
      <c r="AF1235" s="70"/>
      <c r="AG1235" s="74">
        <f t="shared" si="303"/>
        <v>25</v>
      </c>
      <c r="AH1235" s="74">
        <f t="shared" si="304"/>
        <v>0</v>
      </c>
      <c r="CN1235" s="70"/>
      <c r="DS1235" s="70"/>
    </row>
    <row r="1236" spans="1:123" s="74" customFormat="1" ht="15" customHeight="1" x14ac:dyDescent="0.2">
      <c r="A1236" s="76"/>
      <c r="C1236" s="88" t="s">
        <v>968</v>
      </c>
      <c r="D1236" s="615" t="s">
        <v>2357</v>
      </c>
      <c r="E1236" s="615"/>
      <c r="F1236" s="615"/>
      <c r="G1236" s="615"/>
      <c r="H1236" s="615"/>
      <c r="I1236" s="615"/>
      <c r="J1236" s="615"/>
      <c r="K1236" s="615"/>
      <c r="L1236" s="615"/>
      <c r="M1236" s="615"/>
      <c r="N1236" s="615"/>
      <c r="O1236" s="615"/>
      <c r="P1236" s="615"/>
      <c r="Q1236" s="615"/>
      <c r="R1236" s="615"/>
      <c r="S1236" s="615"/>
      <c r="T1236" s="615">
        <v>11</v>
      </c>
      <c r="U1236" s="615"/>
      <c r="V1236" s="615"/>
      <c r="W1236" s="615"/>
      <c r="X1236" s="615"/>
      <c r="Y1236" s="615"/>
      <c r="Z1236" s="615"/>
      <c r="AA1236" s="615"/>
      <c r="AB1236" s="615"/>
      <c r="AC1236" s="615"/>
      <c r="AD1236" s="615"/>
      <c r="AF1236" s="70"/>
      <c r="AG1236" s="74">
        <f t="shared" si="303"/>
        <v>25</v>
      </c>
      <c r="AH1236" s="74">
        <f t="shared" si="304"/>
        <v>0</v>
      </c>
      <c r="CN1236" s="70"/>
      <c r="DS1236" s="70"/>
    </row>
    <row r="1237" spans="1:123" s="74" customFormat="1" ht="15" customHeight="1" x14ac:dyDescent="0.2">
      <c r="A1237" s="76"/>
      <c r="C1237" s="88" t="s">
        <v>970</v>
      </c>
      <c r="D1237" s="615" t="s">
        <v>2358</v>
      </c>
      <c r="E1237" s="615"/>
      <c r="F1237" s="615"/>
      <c r="G1237" s="615"/>
      <c r="H1237" s="615"/>
      <c r="I1237" s="615"/>
      <c r="J1237" s="615"/>
      <c r="K1237" s="615"/>
      <c r="L1237" s="615"/>
      <c r="M1237" s="615"/>
      <c r="N1237" s="615"/>
      <c r="O1237" s="615"/>
      <c r="P1237" s="615"/>
      <c r="Q1237" s="615"/>
      <c r="R1237" s="615"/>
      <c r="S1237" s="615"/>
      <c r="T1237" s="615">
        <v>16</v>
      </c>
      <c r="U1237" s="615"/>
      <c r="V1237" s="615"/>
      <c r="W1237" s="615"/>
      <c r="X1237" s="615"/>
      <c r="Y1237" s="615"/>
      <c r="Z1237" s="615"/>
      <c r="AA1237" s="615"/>
      <c r="AB1237" s="615"/>
      <c r="AC1237" s="615"/>
      <c r="AD1237" s="615"/>
      <c r="AF1237" s="70"/>
      <c r="AG1237" s="74">
        <f t="shared" si="303"/>
        <v>25</v>
      </c>
      <c r="AH1237" s="74">
        <f t="shared" si="304"/>
        <v>0</v>
      </c>
      <c r="CN1237" s="70"/>
      <c r="DS1237" s="70"/>
    </row>
    <row r="1238" spans="1:123" s="74" customFormat="1" ht="15" customHeight="1" x14ac:dyDescent="0.2">
      <c r="A1238" s="76"/>
      <c r="C1238" s="88" t="s">
        <v>1941</v>
      </c>
      <c r="D1238" s="615" t="s">
        <v>2359</v>
      </c>
      <c r="E1238" s="615"/>
      <c r="F1238" s="615"/>
      <c r="G1238" s="615"/>
      <c r="H1238" s="615"/>
      <c r="I1238" s="615"/>
      <c r="J1238" s="615"/>
      <c r="K1238" s="615"/>
      <c r="L1238" s="615"/>
      <c r="M1238" s="615"/>
      <c r="N1238" s="615"/>
      <c r="O1238" s="615"/>
      <c r="P1238" s="615"/>
      <c r="Q1238" s="615"/>
      <c r="R1238" s="615"/>
      <c r="S1238" s="615"/>
      <c r="T1238" s="615">
        <v>16</v>
      </c>
      <c r="U1238" s="615"/>
      <c r="V1238" s="615"/>
      <c r="W1238" s="615"/>
      <c r="X1238" s="615"/>
      <c r="Y1238" s="615"/>
      <c r="Z1238" s="615"/>
      <c r="AA1238" s="615"/>
      <c r="AB1238" s="615"/>
      <c r="AC1238" s="615"/>
      <c r="AD1238" s="615"/>
      <c r="AF1238" s="70"/>
      <c r="AG1238" s="74">
        <f t="shared" si="303"/>
        <v>25</v>
      </c>
      <c r="AH1238" s="74">
        <f t="shared" si="304"/>
        <v>0</v>
      </c>
      <c r="CN1238" s="70"/>
      <c r="DS1238" s="70"/>
    </row>
    <row r="1239" spans="1:123" s="74" customFormat="1" ht="15" customHeight="1" x14ac:dyDescent="0.2">
      <c r="A1239" s="76"/>
      <c r="C1239" s="88" t="s">
        <v>1942</v>
      </c>
      <c r="D1239" s="615" t="s">
        <v>2360</v>
      </c>
      <c r="E1239" s="615"/>
      <c r="F1239" s="615"/>
      <c r="G1239" s="615"/>
      <c r="H1239" s="615"/>
      <c r="I1239" s="615"/>
      <c r="J1239" s="615"/>
      <c r="K1239" s="615"/>
      <c r="L1239" s="615"/>
      <c r="M1239" s="615"/>
      <c r="N1239" s="615"/>
      <c r="O1239" s="615"/>
      <c r="P1239" s="615"/>
      <c r="Q1239" s="615"/>
      <c r="R1239" s="615"/>
      <c r="S1239" s="615"/>
      <c r="T1239" s="615">
        <v>15</v>
      </c>
      <c r="U1239" s="615"/>
      <c r="V1239" s="615"/>
      <c r="W1239" s="615"/>
      <c r="X1239" s="615"/>
      <c r="Y1239" s="615"/>
      <c r="Z1239" s="615"/>
      <c r="AA1239" s="615"/>
      <c r="AB1239" s="615"/>
      <c r="AC1239" s="615"/>
      <c r="AD1239" s="615"/>
      <c r="AF1239" s="70"/>
      <c r="AG1239" s="74">
        <f t="shared" si="303"/>
        <v>25</v>
      </c>
      <c r="AH1239" s="74">
        <f t="shared" si="304"/>
        <v>0</v>
      </c>
      <c r="CN1239" s="70"/>
      <c r="DS1239" s="70"/>
    </row>
    <row r="1240" spans="1:123" s="74" customFormat="1" ht="15" customHeight="1" x14ac:dyDescent="0.2">
      <c r="A1240" s="76"/>
      <c r="C1240" s="88" t="s">
        <v>1943</v>
      </c>
      <c r="D1240" s="615" t="s">
        <v>2361</v>
      </c>
      <c r="E1240" s="615"/>
      <c r="F1240" s="615"/>
      <c r="G1240" s="615"/>
      <c r="H1240" s="615"/>
      <c r="I1240" s="615"/>
      <c r="J1240" s="615"/>
      <c r="K1240" s="615"/>
      <c r="L1240" s="615"/>
      <c r="M1240" s="615"/>
      <c r="N1240" s="615"/>
      <c r="O1240" s="615"/>
      <c r="P1240" s="615"/>
      <c r="Q1240" s="615"/>
      <c r="R1240" s="615"/>
      <c r="S1240" s="615"/>
      <c r="T1240" s="615">
        <v>16</v>
      </c>
      <c r="U1240" s="615"/>
      <c r="V1240" s="615"/>
      <c r="W1240" s="615"/>
      <c r="X1240" s="615"/>
      <c r="Y1240" s="615"/>
      <c r="Z1240" s="615"/>
      <c r="AA1240" s="615"/>
      <c r="AB1240" s="615"/>
      <c r="AC1240" s="615"/>
      <c r="AD1240" s="615"/>
      <c r="AF1240" s="70"/>
      <c r="AG1240" s="74">
        <f t="shared" si="303"/>
        <v>25</v>
      </c>
      <c r="AH1240" s="74">
        <f t="shared" si="304"/>
        <v>0</v>
      </c>
      <c r="CN1240" s="70"/>
      <c r="DS1240" s="70"/>
    </row>
    <row r="1241" spans="1:123" s="74" customFormat="1" ht="15" customHeight="1" x14ac:dyDescent="0.2">
      <c r="A1241" s="76"/>
      <c r="C1241" s="88" t="s">
        <v>1944</v>
      </c>
      <c r="D1241" s="615" t="s">
        <v>2362</v>
      </c>
      <c r="E1241" s="615"/>
      <c r="F1241" s="615"/>
      <c r="G1241" s="615"/>
      <c r="H1241" s="615"/>
      <c r="I1241" s="615"/>
      <c r="J1241" s="615"/>
      <c r="K1241" s="615"/>
      <c r="L1241" s="615"/>
      <c r="M1241" s="615"/>
      <c r="N1241" s="615"/>
      <c r="O1241" s="615"/>
      <c r="P1241" s="615"/>
      <c r="Q1241" s="615"/>
      <c r="R1241" s="615"/>
      <c r="S1241" s="615"/>
      <c r="T1241" s="615">
        <v>9</v>
      </c>
      <c r="U1241" s="615"/>
      <c r="V1241" s="615"/>
      <c r="W1241" s="615"/>
      <c r="X1241" s="615"/>
      <c r="Y1241" s="615"/>
      <c r="Z1241" s="615"/>
      <c r="AA1241" s="615"/>
      <c r="AB1241" s="615"/>
      <c r="AC1241" s="615"/>
      <c r="AD1241" s="615"/>
      <c r="AF1241" s="70"/>
      <c r="AG1241" s="74">
        <f t="shared" si="303"/>
        <v>25</v>
      </c>
      <c r="AH1241" s="74">
        <f t="shared" si="304"/>
        <v>0</v>
      </c>
      <c r="CN1241" s="70"/>
      <c r="DS1241" s="70"/>
    </row>
    <row r="1242" spans="1:123" s="74" customFormat="1" ht="15" customHeight="1" x14ac:dyDescent="0.2">
      <c r="A1242" s="76"/>
      <c r="C1242" s="88" t="s">
        <v>1945</v>
      </c>
      <c r="D1242" s="615" t="s">
        <v>2363</v>
      </c>
      <c r="E1242" s="615"/>
      <c r="F1242" s="615"/>
      <c r="G1242" s="615"/>
      <c r="H1242" s="615"/>
      <c r="I1242" s="615"/>
      <c r="J1242" s="615"/>
      <c r="K1242" s="615"/>
      <c r="L1242" s="615"/>
      <c r="M1242" s="615"/>
      <c r="N1242" s="615"/>
      <c r="O1242" s="615"/>
      <c r="P1242" s="615"/>
      <c r="Q1242" s="615"/>
      <c r="R1242" s="615"/>
      <c r="S1242" s="615"/>
      <c r="T1242" s="615">
        <v>9</v>
      </c>
      <c r="U1242" s="615"/>
      <c r="V1242" s="615"/>
      <c r="W1242" s="615"/>
      <c r="X1242" s="615"/>
      <c r="Y1242" s="615"/>
      <c r="Z1242" s="615"/>
      <c r="AA1242" s="615"/>
      <c r="AB1242" s="615"/>
      <c r="AC1242" s="615"/>
      <c r="AD1242" s="615"/>
      <c r="AF1242" s="70"/>
      <c r="AG1242" s="74">
        <f t="shared" si="303"/>
        <v>25</v>
      </c>
      <c r="AH1242" s="74">
        <f t="shared" si="304"/>
        <v>0</v>
      </c>
      <c r="CN1242" s="70"/>
      <c r="DS1242" s="70"/>
    </row>
    <row r="1243" spans="1:123" s="74" customFormat="1" ht="15" customHeight="1" x14ac:dyDescent="0.2">
      <c r="A1243" s="76"/>
      <c r="C1243" s="88" t="s">
        <v>1946</v>
      </c>
      <c r="D1243" s="615" t="s">
        <v>2364</v>
      </c>
      <c r="E1243" s="615"/>
      <c r="F1243" s="615"/>
      <c r="G1243" s="615"/>
      <c r="H1243" s="615"/>
      <c r="I1243" s="615"/>
      <c r="J1243" s="615"/>
      <c r="K1243" s="615"/>
      <c r="L1243" s="615"/>
      <c r="M1243" s="615"/>
      <c r="N1243" s="615"/>
      <c r="O1243" s="615"/>
      <c r="P1243" s="615"/>
      <c r="Q1243" s="615"/>
      <c r="R1243" s="615"/>
      <c r="S1243" s="615"/>
      <c r="T1243" s="615">
        <v>16</v>
      </c>
      <c r="U1243" s="615"/>
      <c r="V1243" s="615"/>
      <c r="W1243" s="615"/>
      <c r="X1243" s="615"/>
      <c r="Y1243" s="615"/>
      <c r="Z1243" s="615"/>
      <c r="AA1243" s="615"/>
      <c r="AB1243" s="615"/>
      <c r="AC1243" s="615"/>
      <c r="AD1243" s="615"/>
      <c r="AF1243" s="70"/>
      <c r="AG1243" s="74">
        <f t="shared" si="303"/>
        <v>25</v>
      </c>
      <c r="AH1243" s="74">
        <f t="shared" si="304"/>
        <v>0</v>
      </c>
      <c r="CN1243" s="70"/>
      <c r="DS1243" s="70"/>
    </row>
    <row r="1244" spans="1:123" s="74" customFormat="1" ht="15" customHeight="1" x14ac:dyDescent="0.2">
      <c r="A1244" s="76"/>
      <c r="C1244" s="88" t="s">
        <v>1947</v>
      </c>
      <c r="D1244" s="615" t="s">
        <v>2365</v>
      </c>
      <c r="E1244" s="615"/>
      <c r="F1244" s="615"/>
      <c r="G1244" s="615"/>
      <c r="H1244" s="615"/>
      <c r="I1244" s="615"/>
      <c r="J1244" s="615"/>
      <c r="K1244" s="615"/>
      <c r="L1244" s="615"/>
      <c r="M1244" s="615"/>
      <c r="N1244" s="615"/>
      <c r="O1244" s="615"/>
      <c r="P1244" s="615"/>
      <c r="Q1244" s="615"/>
      <c r="R1244" s="615"/>
      <c r="S1244" s="615"/>
      <c r="T1244" s="615">
        <v>2</v>
      </c>
      <c r="U1244" s="615"/>
      <c r="V1244" s="615"/>
      <c r="W1244" s="615"/>
      <c r="X1244" s="615"/>
      <c r="Y1244" s="615"/>
      <c r="Z1244" s="615"/>
      <c r="AA1244" s="615"/>
      <c r="AB1244" s="615"/>
      <c r="AC1244" s="615"/>
      <c r="AD1244" s="615"/>
      <c r="AF1244" s="70"/>
      <c r="AG1244" s="74">
        <f t="shared" si="303"/>
        <v>25</v>
      </c>
      <c r="AH1244" s="74">
        <f t="shared" si="304"/>
        <v>0</v>
      </c>
      <c r="CN1244" s="70"/>
      <c r="DS1244" s="70"/>
    </row>
    <row r="1245" spans="1:123" s="74" customFormat="1" ht="15" customHeight="1" x14ac:dyDescent="0.2">
      <c r="A1245" s="76"/>
      <c r="C1245" s="88" t="s">
        <v>1948</v>
      </c>
      <c r="D1245" s="615" t="s">
        <v>2366</v>
      </c>
      <c r="E1245" s="615"/>
      <c r="F1245" s="615"/>
      <c r="G1245" s="615"/>
      <c r="H1245" s="615"/>
      <c r="I1245" s="615"/>
      <c r="J1245" s="615"/>
      <c r="K1245" s="615"/>
      <c r="L1245" s="615"/>
      <c r="M1245" s="615"/>
      <c r="N1245" s="615"/>
      <c r="O1245" s="615"/>
      <c r="P1245" s="615"/>
      <c r="Q1245" s="615"/>
      <c r="R1245" s="615"/>
      <c r="S1245" s="615"/>
      <c r="T1245" s="615">
        <v>13</v>
      </c>
      <c r="U1245" s="615"/>
      <c r="V1245" s="615"/>
      <c r="W1245" s="615"/>
      <c r="X1245" s="615"/>
      <c r="Y1245" s="615"/>
      <c r="Z1245" s="615"/>
      <c r="AA1245" s="615"/>
      <c r="AB1245" s="615"/>
      <c r="AC1245" s="615"/>
      <c r="AD1245" s="615"/>
      <c r="AF1245" s="70"/>
      <c r="AG1245" s="74">
        <f t="shared" si="303"/>
        <v>25</v>
      </c>
      <c r="AH1245" s="74">
        <f t="shared" si="304"/>
        <v>0</v>
      </c>
      <c r="CN1245" s="70"/>
      <c r="DS1245" s="70"/>
    </row>
    <row r="1246" spans="1:123" s="74" customFormat="1" ht="15" customHeight="1" x14ac:dyDescent="0.2">
      <c r="A1246" s="76"/>
      <c r="C1246" s="88" t="s">
        <v>1949</v>
      </c>
      <c r="D1246" s="615" t="s">
        <v>2367</v>
      </c>
      <c r="E1246" s="615"/>
      <c r="F1246" s="615"/>
      <c r="G1246" s="615"/>
      <c r="H1246" s="615"/>
      <c r="I1246" s="615"/>
      <c r="J1246" s="615"/>
      <c r="K1246" s="615"/>
      <c r="L1246" s="615"/>
      <c r="M1246" s="615"/>
      <c r="N1246" s="615"/>
      <c r="O1246" s="615"/>
      <c r="P1246" s="615"/>
      <c r="Q1246" s="615"/>
      <c r="R1246" s="615"/>
      <c r="S1246" s="615"/>
      <c r="T1246" s="615">
        <v>9</v>
      </c>
      <c r="U1246" s="615"/>
      <c r="V1246" s="615"/>
      <c r="W1246" s="615"/>
      <c r="X1246" s="615"/>
      <c r="Y1246" s="615"/>
      <c r="Z1246" s="615"/>
      <c r="AA1246" s="615"/>
      <c r="AB1246" s="615"/>
      <c r="AC1246" s="615"/>
      <c r="AD1246" s="615"/>
      <c r="AF1246" s="70"/>
      <c r="AG1246" s="74">
        <f t="shared" si="303"/>
        <v>25</v>
      </c>
      <c r="AH1246" s="74">
        <f t="shared" si="304"/>
        <v>0</v>
      </c>
      <c r="CN1246" s="70"/>
      <c r="DS1246" s="70"/>
    </row>
    <row r="1247" spans="1:123" s="74" customFormat="1" ht="15" customHeight="1" x14ac:dyDescent="0.2">
      <c r="A1247" s="76"/>
      <c r="C1247" s="88" t="s">
        <v>1950</v>
      </c>
      <c r="D1247" s="615" t="s">
        <v>2368</v>
      </c>
      <c r="E1247" s="615"/>
      <c r="F1247" s="615"/>
      <c r="G1247" s="615"/>
      <c r="H1247" s="615"/>
      <c r="I1247" s="615"/>
      <c r="J1247" s="615"/>
      <c r="K1247" s="615"/>
      <c r="L1247" s="615"/>
      <c r="M1247" s="615"/>
      <c r="N1247" s="615"/>
      <c r="O1247" s="615"/>
      <c r="P1247" s="615"/>
      <c r="Q1247" s="615"/>
      <c r="R1247" s="615"/>
      <c r="S1247" s="615"/>
      <c r="T1247" s="615">
        <v>5</v>
      </c>
      <c r="U1247" s="615"/>
      <c r="V1247" s="615"/>
      <c r="W1247" s="615"/>
      <c r="X1247" s="615"/>
      <c r="Y1247" s="615"/>
      <c r="Z1247" s="615"/>
      <c r="AA1247" s="615"/>
      <c r="AB1247" s="615"/>
      <c r="AC1247" s="615"/>
      <c r="AD1247" s="615"/>
      <c r="AF1247" s="70"/>
      <c r="AG1247" s="74">
        <f t="shared" si="303"/>
        <v>25</v>
      </c>
      <c r="AH1247" s="74">
        <f t="shared" si="304"/>
        <v>0</v>
      </c>
      <c r="CN1247" s="70"/>
      <c r="DS1247" s="70"/>
    </row>
    <row r="1248" spans="1:123" s="74" customFormat="1" ht="15" customHeight="1" x14ac:dyDescent="0.2">
      <c r="A1248" s="76"/>
      <c r="C1248" s="88" t="s">
        <v>1951</v>
      </c>
      <c r="D1248" s="615" t="s">
        <v>2369</v>
      </c>
      <c r="E1248" s="615"/>
      <c r="F1248" s="615"/>
      <c r="G1248" s="615"/>
      <c r="H1248" s="615"/>
      <c r="I1248" s="615"/>
      <c r="J1248" s="615"/>
      <c r="K1248" s="615"/>
      <c r="L1248" s="615"/>
      <c r="M1248" s="615"/>
      <c r="N1248" s="615"/>
      <c r="O1248" s="615"/>
      <c r="P1248" s="615"/>
      <c r="Q1248" s="615"/>
      <c r="R1248" s="615"/>
      <c r="S1248" s="615"/>
      <c r="T1248" s="615">
        <v>6</v>
      </c>
      <c r="U1248" s="615"/>
      <c r="V1248" s="615"/>
      <c r="W1248" s="615"/>
      <c r="X1248" s="615"/>
      <c r="Y1248" s="615"/>
      <c r="Z1248" s="615"/>
      <c r="AA1248" s="615"/>
      <c r="AB1248" s="615"/>
      <c r="AC1248" s="615"/>
      <c r="AD1248" s="615"/>
      <c r="AF1248" s="70"/>
      <c r="AG1248" s="74">
        <f t="shared" si="303"/>
        <v>25</v>
      </c>
      <c r="AH1248" s="74">
        <f t="shared" si="304"/>
        <v>0</v>
      </c>
      <c r="CN1248" s="70"/>
      <c r="DS1248" s="70"/>
    </row>
    <row r="1249" spans="1:123" s="74" customFormat="1" ht="15" customHeight="1" x14ac:dyDescent="0.2">
      <c r="A1249" s="76"/>
      <c r="C1249" s="88" t="s">
        <v>1952</v>
      </c>
      <c r="D1249" s="615"/>
      <c r="E1249" s="615"/>
      <c r="F1249" s="615"/>
      <c r="G1249" s="615"/>
      <c r="H1249" s="615"/>
      <c r="I1249" s="615"/>
      <c r="J1249" s="615"/>
      <c r="K1249" s="615"/>
      <c r="L1249" s="615"/>
      <c r="M1249" s="615"/>
      <c r="N1249" s="615"/>
      <c r="O1249" s="615"/>
      <c r="P1249" s="615"/>
      <c r="Q1249" s="615"/>
      <c r="R1249" s="615"/>
      <c r="S1249" s="615"/>
      <c r="T1249" s="615"/>
      <c r="U1249" s="615"/>
      <c r="V1249" s="615"/>
      <c r="W1249" s="615"/>
      <c r="X1249" s="615"/>
      <c r="Y1249" s="615"/>
      <c r="Z1249" s="615"/>
      <c r="AA1249" s="615"/>
      <c r="AB1249" s="615"/>
      <c r="AC1249" s="615"/>
      <c r="AD1249" s="615"/>
      <c r="AF1249" s="70"/>
      <c r="AG1249" s="74">
        <f t="shared" si="303"/>
        <v>27</v>
      </c>
      <c r="AH1249" s="74">
        <f t="shared" si="304"/>
        <v>1</v>
      </c>
      <c r="CN1249" s="70"/>
      <c r="DS1249" s="70"/>
    </row>
    <row r="1250" spans="1:123" s="74" customFormat="1" ht="15" customHeight="1" x14ac:dyDescent="0.2">
      <c r="A1250" s="76"/>
      <c r="C1250" s="88" t="s">
        <v>1953</v>
      </c>
      <c r="D1250" s="615"/>
      <c r="E1250" s="615"/>
      <c r="F1250" s="615"/>
      <c r="G1250" s="615"/>
      <c r="H1250" s="615"/>
      <c r="I1250" s="615"/>
      <c r="J1250" s="615"/>
      <c r="K1250" s="615"/>
      <c r="L1250" s="615"/>
      <c r="M1250" s="615"/>
      <c r="N1250" s="615"/>
      <c r="O1250" s="615"/>
      <c r="P1250" s="615"/>
      <c r="Q1250" s="615"/>
      <c r="R1250" s="615"/>
      <c r="S1250" s="615"/>
      <c r="T1250" s="615"/>
      <c r="U1250" s="615"/>
      <c r="V1250" s="615"/>
      <c r="W1250" s="615"/>
      <c r="X1250" s="615"/>
      <c r="Y1250" s="615"/>
      <c r="Z1250" s="615"/>
      <c r="AA1250" s="615"/>
      <c r="AB1250" s="615"/>
      <c r="AC1250" s="615"/>
      <c r="AD1250" s="615"/>
      <c r="AF1250" s="70"/>
      <c r="AG1250" s="74">
        <f t="shared" si="303"/>
        <v>27</v>
      </c>
      <c r="AH1250" s="74">
        <f t="shared" si="304"/>
        <v>1</v>
      </c>
      <c r="CN1250" s="70"/>
      <c r="DS1250" s="70"/>
    </row>
    <row r="1251" spans="1:123" s="74" customFormat="1" ht="15" customHeight="1" x14ac:dyDescent="0.2">
      <c r="A1251" s="76"/>
      <c r="C1251" s="88" t="s">
        <v>1954</v>
      </c>
      <c r="D1251" s="615"/>
      <c r="E1251" s="615"/>
      <c r="F1251" s="615"/>
      <c r="G1251" s="615"/>
      <c r="H1251" s="615"/>
      <c r="I1251" s="615"/>
      <c r="J1251" s="615"/>
      <c r="K1251" s="615"/>
      <c r="L1251" s="615"/>
      <c r="M1251" s="615"/>
      <c r="N1251" s="615"/>
      <c r="O1251" s="615"/>
      <c r="P1251" s="615"/>
      <c r="Q1251" s="615"/>
      <c r="R1251" s="615"/>
      <c r="S1251" s="615"/>
      <c r="T1251" s="615"/>
      <c r="U1251" s="615"/>
      <c r="V1251" s="615"/>
      <c r="W1251" s="615"/>
      <c r="X1251" s="615"/>
      <c r="Y1251" s="615"/>
      <c r="Z1251" s="615"/>
      <c r="AA1251" s="615"/>
      <c r="AB1251" s="615"/>
      <c r="AC1251" s="615"/>
      <c r="AD1251" s="615"/>
      <c r="AF1251" s="70"/>
      <c r="AG1251" s="74">
        <f t="shared" si="303"/>
        <v>27</v>
      </c>
      <c r="AH1251" s="74">
        <f t="shared" si="304"/>
        <v>1</v>
      </c>
      <c r="CN1251" s="70"/>
      <c r="DS1251" s="70"/>
    </row>
    <row r="1252" spans="1:123" s="74" customFormat="1" ht="15" customHeight="1" x14ac:dyDescent="0.2">
      <c r="A1252" s="76"/>
      <c r="C1252" s="88" t="s">
        <v>1955</v>
      </c>
      <c r="D1252" s="615"/>
      <c r="E1252" s="615"/>
      <c r="F1252" s="615"/>
      <c r="G1252" s="615"/>
      <c r="H1252" s="615"/>
      <c r="I1252" s="615"/>
      <c r="J1252" s="615"/>
      <c r="K1252" s="615"/>
      <c r="L1252" s="615"/>
      <c r="M1252" s="615"/>
      <c r="N1252" s="615"/>
      <c r="O1252" s="615"/>
      <c r="P1252" s="615"/>
      <c r="Q1252" s="615"/>
      <c r="R1252" s="615"/>
      <c r="S1252" s="615"/>
      <c r="T1252" s="615"/>
      <c r="U1252" s="615"/>
      <c r="V1252" s="615"/>
      <c r="W1252" s="615"/>
      <c r="X1252" s="615"/>
      <c r="Y1252" s="615"/>
      <c r="Z1252" s="615"/>
      <c r="AA1252" s="615"/>
      <c r="AB1252" s="615"/>
      <c r="AC1252" s="615"/>
      <c r="AD1252" s="615"/>
      <c r="AF1252" s="70"/>
      <c r="AG1252" s="74">
        <f t="shared" si="303"/>
        <v>27</v>
      </c>
      <c r="AH1252" s="74">
        <f t="shared" si="304"/>
        <v>1</v>
      </c>
      <c r="CN1252" s="70"/>
      <c r="DS1252" s="70"/>
    </row>
    <row r="1253" spans="1:123" s="74" customFormat="1" ht="15" customHeight="1" x14ac:dyDescent="0.2">
      <c r="A1253" s="76"/>
      <c r="C1253" s="88" t="s">
        <v>1956</v>
      </c>
      <c r="D1253" s="615"/>
      <c r="E1253" s="615"/>
      <c r="F1253" s="615"/>
      <c r="G1253" s="615"/>
      <c r="H1253" s="615"/>
      <c r="I1253" s="615"/>
      <c r="J1253" s="615"/>
      <c r="K1253" s="615"/>
      <c r="L1253" s="615"/>
      <c r="M1253" s="615"/>
      <c r="N1253" s="615"/>
      <c r="O1253" s="615"/>
      <c r="P1253" s="615"/>
      <c r="Q1253" s="615"/>
      <c r="R1253" s="615"/>
      <c r="S1253" s="615"/>
      <c r="T1253" s="615"/>
      <c r="U1253" s="615"/>
      <c r="V1253" s="615"/>
      <c r="W1253" s="615"/>
      <c r="X1253" s="615"/>
      <c r="Y1253" s="615"/>
      <c r="Z1253" s="615"/>
      <c r="AA1253" s="615"/>
      <c r="AB1253" s="615"/>
      <c r="AC1253" s="615"/>
      <c r="AD1253" s="615"/>
      <c r="AF1253" s="70"/>
      <c r="AG1253" s="74">
        <f t="shared" si="303"/>
        <v>27</v>
      </c>
      <c r="AH1253" s="74">
        <f t="shared" si="304"/>
        <v>1</v>
      </c>
      <c r="CN1253" s="70"/>
      <c r="DS1253" s="70"/>
    </row>
    <row r="1254" spans="1:123" s="74" customFormat="1" ht="15" customHeight="1" x14ac:dyDescent="0.2">
      <c r="A1254" s="76"/>
      <c r="C1254" s="88" t="s">
        <v>1957</v>
      </c>
      <c r="D1254" s="615"/>
      <c r="E1254" s="615"/>
      <c r="F1254" s="615"/>
      <c r="G1254" s="615"/>
      <c r="H1254" s="615"/>
      <c r="I1254" s="615"/>
      <c r="J1254" s="615"/>
      <c r="K1254" s="615"/>
      <c r="L1254" s="615"/>
      <c r="M1254" s="615"/>
      <c r="N1254" s="615"/>
      <c r="O1254" s="615"/>
      <c r="P1254" s="615"/>
      <c r="Q1254" s="615"/>
      <c r="R1254" s="615"/>
      <c r="S1254" s="615"/>
      <c r="T1254" s="615"/>
      <c r="U1254" s="615"/>
      <c r="V1254" s="615"/>
      <c r="W1254" s="615"/>
      <c r="X1254" s="615"/>
      <c r="Y1254" s="615"/>
      <c r="Z1254" s="615"/>
      <c r="AA1254" s="615"/>
      <c r="AB1254" s="615"/>
      <c r="AC1254" s="615"/>
      <c r="AD1254" s="615"/>
      <c r="AF1254" s="70"/>
      <c r="AG1254" s="74">
        <f t="shared" si="303"/>
        <v>27</v>
      </c>
      <c r="AH1254" s="74">
        <f t="shared" si="304"/>
        <v>1</v>
      </c>
      <c r="CN1254" s="70"/>
      <c r="DS1254" s="70"/>
    </row>
    <row r="1255" spans="1:123" s="74" customFormat="1" ht="15" customHeight="1" x14ac:dyDescent="0.2">
      <c r="A1255" s="76"/>
      <c r="C1255" s="88" t="s">
        <v>1958</v>
      </c>
      <c r="D1255" s="615"/>
      <c r="E1255" s="615"/>
      <c r="F1255" s="615"/>
      <c r="G1255" s="615"/>
      <c r="H1255" s="615"/>
      <c r="I1255" s="615"/>
      <c r="J1255" s="615"/>
      <c r="K1255" s="615"/>
      <c r="L1255" s="615"/>
      <c r="M1255" s="615"/>
      <c r="N1255" s="615"/>
      <c r="O1255" s="615"/>
      <c r="P1255" s="615"/>
      <c r="Q1255" s="615"/>
      <c r="R1255" s="615"/>
      <c r="S1255" s="615"/>
      <c r="T1255" s="615"/>
      <c r="U1255" s="615"/>
      <c r="V1255" s="615"/>
      <c r="W1255" s="615"/>
      <c r="X1255" s="615"/>
      <c r="Y1255" s="615"/>
      <c r="Z1255" s="615"/>
      <c r="AA1255" s="615"/>
      <c r="AB1255" s="615"/>
      <c r="AC1255" s="615"/>
      <c r="AD1255" s="615"/>
      <c r="AF1255" s="70"/>
      <c r="AG1255" s="74">
        <f t="shared" si="303"/>
        <v>27</v>
      </c>
      <c r="AH1255" s="74">
        <f t="shared" si="304"/>
        <v>1</v>
      </c>
      <c r="CN1255" s="70"/>
      <c r="DS1255" s="70"/>
    </row>
    <row r="1256" spans="1:123" s="74" customFormat="1" ht="15" customHeight="1" x14ac:dyDescent="0.2">
      <c r="A1256" s="76"/>
      <c r="C1256" s="88" t="s">
        <v>1959</v>
      </c>
      <c r="D1256" s="615"/>
      <c r="E1256" s="615"/>
      <c r="F1256" s="615"/>
      <c r="G1256" s="615"/>
      <c r="H1256" s="615"/>
      <c r="I1256" s="615"/>
      <c r="J1256" s="615"/>
      <c r="K1256" s="615"/>
      <c r="L1256" s="615"/>
      <c r="M1256" s="615"/>
      <c r="N1256" s="615"/>
      <c r="O1256" s="615"/>
      <c r="P1256" s="615"/>
      <c r="Q1256" s="615"/>
      <c r="R1256" s="615"/>
      <c r="S1256" s="615"/>
      <c r="T1256" s="615"/>
      <c r="U1256" s="615"/>
      <c r="V1256" s="615"/>
      <c r="W1256" s="615"/>
      <c r="X1256" s="615"/>
      <c r="Y1256" s="615"/>
      <c r="Z1256" s="615"/>
      <c r="AA1256" s="615"/>
      <c r="AB1256" s="615"/>
      <c r="AC1256" s="615"/>
      <c r="AD1256" s="615"/>
      <c r="AF1256" s="70"/>
      <c r="AG1256" s="74">
        <f t="shared" si="303"/>
        <v>27</v>
      </c>
      <c r="AH1256" s="74">
        <f t="shared" si="304"/>
        <v>1</v>
      </c>
      <c r="CN1256" s="70"/>
      <c r="DS1256" s="70"/>
    </row>
    <row r="1257" spans="1:123" s="74" customFormat="1" ht="15" customHeight="1" x14ac:dyDescent="0.2">
      <c r="A1257" s="76"/>
      <c r="C1257" s="88" t="s">
        <v>1960</v>
      </c>
      <c r="D1257" s="615"/>
      <c r="E1257" s="615"/>
      <c r="F1257" s="615"/>
      <c r="G1257" s="615"/>
      <c r="H1257" s="615"/>
      <c r="I1257" s="615"/>
      <c r="J1257" s="615"/>
      <c r="K1257" s="615"/>
      <c r="L1257" s="615"/>
      <c r="M1257" s="615"/>
      <c r="N1257" s="615"/>
      <c r="O1257" s="615"/>
      <c r="P1257" s="615"/>
      <c r="Q1257" s="615"/>
      <c r="R1257" s="615"/>
      <c r="S1257" s="615"/>
      <c r="T1257" s="615"/>
      <c r="U1257" s="615"/>
      <c r="V1257" s="615"/>
      <c r="W1257" s="615"/>
      <c r="X1257" s="615"/>
      <c r="Y1257" s="615"/>
      <c r="Z1257" s="615"/>
      <c r="AA1257" s="615"/>
      <c r="AB1257" s="615"/>
      <c r="AC1257" s="615"/>
      <c r="AD1257" s="615"/>
      <c r="AF1257" s="70"/>
      <c r="AG1257" s="74">
        <f t="shared" si="303"/>
        <v>27</v>
      </c>
      <c r="AH1257" s="74">
        <f t="shared" si="304"/>
        <v>1</v>
      </c>
      <c r="CN1257" s="70"/>
      <c r="DS1257" s="70"/>
    </row>
    <row r="1258" spans="1:123" s="74" customFormat="1" ht="15" customHeight="1" x14ac:dyDescent="0.2">
      <c r="A1258" s="76"/>
      <c r="C1258" s="88" t="s">
        <v>1961</v>
      </c>
      <c r="D1258" s="615"/>
      <c r="E1258" s="615"/>
      <c r="F1258" s="615"/>
      <c r="G1258" s="615"/>
      <c r="H1258" s="615"/>
      <c r="I1258" s="615"/>
      <c r="J1258" s="615"/>
      <c r="K1258" s="615"/>
      <c r="L1258" s="615"/>
      <c r="M1258" s="615"/>
      <c r="N1258" s="615"/>
      <c r="O1258" s="615"/>
      <c r="P1258" s="615"/>
      <c r="Q1258" s="615"/>
      <c r="R1258" s="615"/>
      <c r="S1258" s="615"/>
      <c r="T1258" s="615"/>
      <c r="U1258" s="615"/>
      <c r="V1258" s="615"/>
      <c r="W1258" s="615"/>
      <c r="X1258" s="615"/>
      <c r="Y1258" s="615"/>
      <c r="Z1258" s="615"/>
      <c r="AA1258" s="615"/>
      <c r="AB1258" s="615"/>
      <c r="AC1258" s="615"/>
      <c r="AD1258" s="615"/>
      <c r="AF1258" s="70"/>
      <c r="AG1258" s="74">
        <f t="shared" si="303"/>
        <v>27</v>
      </c>
      <c r="AH1258" s="74">
        <f t="shared" si="304"/>
        <v>1</v>
      </c>
      <c r="CN1258" s="70"/>
      <c r="DS1258" s="70"/>
    </row>
    <row r="1259" spans="1:123" s="74" customFormat="1" ht="15" customHeight="1" x14ac:dyDescent="0.2">
      <c r="A1259" s="76"/>
      <c r="C1259" s="88" t="s">
        <v>1962</v>
      </c>
      <c r="D1259" s="615"/>
      <c r="E1259" s="615"/>
      <c r="F1259" s="615"/>
      <c r="G1259" s="615"/>
      <c r="H1259" s="615"/>
      <c r="I1259" s="615"/>
      <c r="J1259" s="615"/>
      <c r="K1259" s="615"/>
      <c r="L1259" s="615"/>
      <c r="M1259" s="615"/>
      <c r="N1259" s="615"/>
      <c r="O1259" s="615"/>
      <c r="P1259" s="615"/>
      <c r="Q1259" s="615"/>
      <c r="R1259" s="615"/>
      <c r="S1259" s="615"/>
      <c r="T1259" s="615"/>
      <c r="U1259" s="615"/>
      <c r="V1259" s="615"/>
      <c r="W1259" s="615"/>
      <c r="X1259" s="615"/>
      <c r="Y1259" s="615"/>
      <c r="Z1259" s="615"/>
      <c r="AA1259" s="615"/>
      <c r="AB1259" s="615"/>
      <c r="AC1259" s="615"/>
      <c r="AD1259" s="615"/>
      <c r="AF1259" s="70"/>
      <c r="AG1259" s="74">
        <f t="shared" si="303"/>
        <v>27</v>
      </c>
      <c r="AH1259" s="74">
        <f t="shared" si="304"/>
        <v>1</v>
      </c>
      <c r="CN1259" s="70"/>
      <c r="DS1259" s="70"/>
    </row>
    <row r="1260" spans="1:123" s="74" customFormat="1" ht="15" customHeight="1" x14ac:dyDescent="0.2">
      <c r="A1260" s="76"/>
      <c r="C1260" s="88" t="s">
        <v>1963</v>
      </c>
      <c r="D1260" s="615"/>
      <c r="E1260" s="615"/>
      <c r="F1260" s="615"/>
      <c r="G1260" s="615"/>
      <c r="H1260" s="615"/>
      <c r="I1260" s="615"/>
      <c r="J1260" s="615"/>
      <c r="K1260" s="615"/>
      <c r="L1260" s="615"/>
      <c r="M1260" s="615"/>
      <c r="N1260" s="615"/>
      <c r="O1260" s="615"/>
      <c r="P1260" s="615"/>
      <c r="Q1260" s="615"/>
      <c r="R1260" s="615"/>
      <c r="S1260" s="615"/>
      <c r="T1260" s="615"/>
      <c r="U1260" s="615"/>
      <c r="V1260" s="615"/>
      <c r="W1260" s="615"/>
      <c r="X1260" s="615"/>
      <c r="Y1260" s="615"/>
      <c r="Z1260" s="615"/>
      <c r="AA1260" s="615"/>
      <c r="AB1260" s="615"/>
      <c r="AC1260" s="615"/>
      <c r="AD1260" s="615"/>
      <c r="AF1260" s="70"/>
      <c r="AG1260" s="74">
        <f t="shared" si="303"/>
        <v>27</v>
      </c>
      <c r="AH1260" s="74">
        <f t="shared" si="304"/>
        <v>1</v>
      </c>
      <c r="CN1260" s="70"/>
      <c r="DS1260" s="70"/>
    </row>
    <row r="1261" spans="1:123" s="74" customFormat="1" ht="15" customHeight="1" x14ac:dyDescent="0.2">
      <c r="A1261" s="76"/>
      <c r="C1261" s="88" t="s">
        <v>1964</v>
      </c>
      <c r="D1261" s="615"/>
      <c r="E1261" s="615"/>
      <c r="F1261" s="615"/>
      <c r="G1261" s="615"/>
      <c r="H1261" s="615"/>
      <c r="I1261" s="615"/>
      <c r="J1261" s="615"/>
      <c r="K1261" s="615"/>
      <c r="L1261" s="615"/>
      <c r="M1261" s="615"/>
      <c r="N1261" s="615"/>
      <c r="O1261" s="615"/>
      <c r="P1261" s="615"/>
      <c r="Q1261" s="615"/>
      <c r="R1261" s="615"/>
      <c r="S1261" s="615"/>
      <c r="T1261" s="615"/>
      <c r="U1261" s="615"/>
      <c r="V1261" s="615"/>
      <c r="W1261" s="615"/>
      <c r="X1261" s="615"/>
      <c r="Y1261" s="615"/>
      <c r="Z1261" s="615"/>
      <c r="AA1261" s="615"/>
      <c r="AB1261" s="615"/>
      <c r="AC1261" s="615"/>
      <c r="AD1261" s="615"/>
      <c r="AF1261" s="70"/>
      <c r="AG1261" s="74">
        <f t="shared" si="303"/>
        <v>27</v>
      </c>
      <c r="AH1261" s="74">
        <f t="shared" si="304"/>
        <v>1</v>
      </c>
      <c r="CN1261" s="70"/>
      <c r="DS1261" s="70"/>
    </row>
    <row r="1262" spans="1:123" s="74" customFormat="1" ht="15" customHeight="1" x14ac:dyDescent="0.2">
      <c r="A1262" s="76"/>
      <c r="C1262" s="88" t="s">
        <v>1965</v>
      </c>
      <c r="D1262" s="615"/>
      <c r="E1262" s="615"/>
      <c r="F1262" s="615"/>
      <c r="G1262" s="615"/>
      <c r="H1262" s="615"/>
      <c r="I1262" s="615"/>
      <c r="J1262" s="615"/>
      <c r="K1262" s="615"/>
      <c r="L1262" s="615"/>
      <c r="M1262" s="615"/>
      <c r="N1262" s="615"/>
      <c r="O1262" s="615"/>
      <c r="P1262" s="615"/>
      <c r="Q1262" s="615"/>
      <c r="R1262" s="615"/>
      <c r="S1262" s="615"/>
      <c r="T1262" s="615"/>
      <c r="U1262" s="615"/>
      <c r="V1262" s="615"/>
      <c r="W1262" s="615"/>
      <c r="X1262" s="615"/>
      <c r="Y1262" s="615"/>
      <c r="Z1262" s="615"/>
      <c r="AA1262" s="615"/>
      <c r="AB1262" s="615"/>
      <c r="AC1262" s="615"/>
      <c r="AD1262" s="615"/>
      <c r="AF1262" s="70"/>
      <c r="AG1262" s="74">
        <f t="shared" si="303"/>
        <v>27</v>
      </c>
      <c r="AH1262" s="74">
        <f t="shared" si="304"/>
        <v>1</v>
      </c>
      <c r="CN1262" s="70"/>
      <c r="DS1262" s="70"/>
    </row>
    <row r="1263" spans="1:123" s="74" customFormat="1" ht="15" customHeight="1" x14ac:dyDescent="0.2">
      <c r="A1263" s="76"/>
      <c r="C1263" s="88" t="s">
        <v>1966</v>
      </c>
      <c r="D1263" s="615"/>
      <c r="E1263" s="615"/>
      <c r="F1263" s="615"/>
      <c r="G1263" s="615"/>
      <c r="H1263" s="615"/>
      <c r="I1263" s="615"/>
      <c r="J1263" s="615"/>
      <c r="K1263" s="615"/>
      <c r="L1263" s="615"/>
      <c r="M1263" s="615"/>
      <c r="N1263" s="615"/>
      <c r="O1263" s="615"/>
      <c r="P1263" s="615"/>
      <c r="Q1263" s="615"/>
      <c r="R1263" s="615"/>
      <c r="S1263" s="615"/>
      <c r="T1263" s="615"/>
      <c r="U1263" s="615"/>
      <c r="V1263" s="615"/>
      <c r="W1263" s="615"/>
      <c r="X1263" s="615"/>
      <c r="Y1263" s="615"/>
      <c r="Z1263" s="615"/>
      <c r="AA1263" s="615"/>
      <c r="AB1263" s="615"/>
      <c r="AC1263" s="615"/>
      <c r="AD1263" s="615"/>
      <c r="AF1263" s="70"/>
      <c r="AG1263" s="74">
        <f t="shared" si="303"/>
        <v>27</v>
      </c>
      <c r="AH1263" s="74">
        <f t="shared" si="304"/>
        <v>1</v>
      </c>
      <c r="CN1263" s="70"/>
      <c r="DS1263" s="70"/>
    </row>
    <row r="1264" spans="1:123" s="74" customFormat="1" ht="15" customHeight="1" x14ac:dyDescent="0.2">
      <c r="A1264" s="76"/>
      <c r="C1264" s="88" t="s">
        <v>1967</v>
      </c>
      <c r="D1264" s="615"/>
      <c r="E1264" s="615"/>
      <c r="F1264" s="615"/>
      <c r="G1264" s="615"/>
      <c r="H1264" s="615"/>
      <c r="I1264" s="615"/>
      <c r="J1264" s="615"/>
      <c r="K1264" s="615"/>
      <c r="L1264" s="615"/>
      <c r="M1264" s="615"/>
      <c r="N1264" s="615"/>
      <c r="O1264" s="615"/>
      <c r="P1264" s="615"/>
      <c r="Q1264" s="615"/>
      <c r="R1264" s="615"/>
      <c r="S1264" s="615"/>
      <c r="T1264" s="615"/>
      <c r="U1264" s="615"/>
      <c r="V1264" s="615"/>
      <c r="W1264" s="615"/>
      <c r="X1264" s="615"/>
      <c r="Y1264" s="615"/>
      <c r="Z1264" s="615"/>
      <c r="AA1264" s="615"/>
      <c r="AB1264" s="615"/>
      <c r="AC1264" s="615"/>
      <c r="AD1264" s="615"/>
      <c r="AF1264" s="70"/>
      <c r="AG1264" s="74">
        <f t="shared" si="303"/>
        <v>27</v>
      </c>
      <c r="AH1264" s="74">
        <f t="shared" si="304"/>
        <v>1</v>
      </c>
      <c r="CN1264" s="70"/>
      <c r="DS1264" s="70"/>
    </row>
    <row r="1265" spans="1:123" s="74" customFormat="1" ht="15" customHeight="1" x14ac:dyDescent="0.2">
      <c r="A1265" s="76"/>
      <c r="AF1265" s="70"/>
      <c r="AH1265" s="74">
        <f>SUM(AH1205:AH1264)</f>
        <v>16</v>
      </c>
      <c r="CN1265" s="70"/>
      <c r="DS1265" s="70"/>
    </row>
    <row r="1266" spans="1:123" s="74" customFormat="1" ht="15" customHeight="1" x14ac:dyDescent="0.2">
      <c r="A1266" s="76"/>
      <c r="C1266" s="643" t="s">
        <v>336</v>
      </c>
      <c r="D1266" s="644"/>
      <c r="E1266" s="644"/>
      <c r="F1266" s="644"/>
      <c r="G1266" s="644"/>
      <c r="H1266" s="644"/>
      <c r="I1266" s="644"/>
      <c r="J1266" s="644"/>
      <c r="K1266" s="644"/>
      <c r="L1266" s="644"/>
      <c r="M1266" s="644"/>
      <c r="N1266" s="644"/>
      <c r="O1266" s="644"/>
      <c r="P1266" s="644"/>
      <c r="Q1266" s="644"/>
      <c r="R1266" s="644"/>
      <c r="S1266" s="644"/>
      <c r="T1266" s="644"/>
      <c r="U1266" s="644"/>
      <c r="V1266" s="644"/>
      <c r="W1266" s="644"/>
      <c r="X1266" s="644"/>
      <c r="Y1266" s="644"/>
      <c r="Z1266" s="644"/>
      <c r="AA1266" s="644"/>
      <c r="AB1266" s="644"/>
      <c r="AC1266" s="644"/>
      <c r="AD1266" s="645"/>
      <c r="AF1266" s="70"/>
      <c r="CN1266" s="70"/>
      <c r="DS1266" s="70"/>
    </row>
    <row r="1267" spans="1:123" s="74" customFormat="1" ht="24" customHeight="1" x14ac:dyDescent="0.2">
      <c r="A1267" s="76"/>
      <c r="C1267" s="133" t="s">
        <v>28</v>
      </c>
      <c r="D1267" s="782" t="s">
        <v>337</v>
      </c>
      <c r="E1267" s="782"/>
      <c r="F1267" s="782"/>
      <c r="G1267" s="782"/>
      <c r="H1267" s="782"/>
      <c r="I1267" s="782"/>
      <c r="J1267" s="782"/>
      <c r="K1267" s="782"/>
      <c r="L1267" s="782"/>
      <c r="M1267" s="782"/>
      <c r="N1267" s="782"/>
      <c r="O1267" s="782"/>
      <c r="P1267" s="782"/>
      <c r="Q1267" s="133" t="s">
        <v>36</v>
      </c>
      <c r="R1267" s="782" t="s">
        <v>1160</v>
      </c>
      <c r="S1267" s="782"/>
      <c r="T1267" s="782"/>
      <c r="U1267" s="782"/>
      <c r="V1267" s="782"/>
      <c r="W1267" s="782"/>
      <c r="X1267" s="782"/>
      <c r="Y1267" s="782"/>
      <c r="Z1267" s="782"/>
      <c r="AA1267" s="782"/>
      <c r="AB1267" s="782"/>
      <c r="AC1267" s="782"/>
      <c r="AD1267" s="782"/>
      <c r="AF1267" s="70"/>
      <c r="CN1267" s="70"/>
      <c r="DS1267" s="70"/>
    </row>
    <row r="1268" spans="1:123" s="74" customFormat="1" ht="15" customHeight="1" x14ac:dyDescent="0.2">
      <c r="A1268" s="76"/>
      <c r="C1268" s="88" t="s">
        <v>29</v>
      </c>
      <c r="D1268" s="782" t="s">
        <v>338</v>
      </c>
      <c r="E1268" s="782"/>
      <c r="F1268" s="782"/>
      <c r="G1268" s="782"/>
      <c r="H1268" s="782"/>
      <c r="I1268" s="782"/>
      <c r="J1268" s="782"/>
      <c r="K1268" s="782"/>
      <c r="L1268" s="782"/>
      <c r="M1268" s="782"/>
      <c r="N1268" s="782"/>
      <c r="O1268" s="782"/>
      <c r="P1268" s="782"/>
      <c r="Q1268" s="88" t="s">
        <v>37</v>
      </c>
      <c r="R1268" s="782" t="s">
        <v>344</v>
      </c>
      <c r="S1268" s="782"/>
      <c r="T1268" s="782"/>
      <c r="U1268" s="782"/>
      <c r="V1268" s="782"/>
      <c r="W1268" s="782"/>
      <c r="X1268" s="782"/>
      <c r="Y1268" s="782"/>
      <c r="Z1268" s="782"/>
      <c r="AA1268" s="782"/>
      <c r="AB1268" s="782"/>
      <c r="AC1268" s="782"/>
      <c r="AD1268" s="782"/>
      <c r="AF1268" s="70"/>
      <c r="CN1268" s="70"/>
      <c r="DS1268" s="70"/>
    </row>
    <row r="1269" spans="1:123" s="74" customFormat="1" ht="24" customHeight="1" x14ac:dyDescent="0.2">
      <c r="A1269" s="76"/>
      <c r="C1269" s="88" t="s">
        <v>30</v>
      </c>
      <c r="D1269" s="782" t="s">
        <v>1161</v>
      </c>
      <c r="E1269" s="782"/>
      <c r="F1269" s="782"/>
      <c r="G1269" s="782"/>
      <c r="H1269" s="782"/>
      <c r="I1269" s="782"/>
      <c r="J1269" s="782"/>
      <c r="K1269" s="782"/>
      <c r="L1269" s="782"/>
      <c r="M1269" s="782"/>
      <c r="N1269" s="782"/>
      <c r="O1269" s="782"/>
      <c r="P1269" s="782"/>
      <c r="Q1269" s="88" t="s">
        <v>40</v>
      </c>
      <c r="R1269" s="782" t="s">
        <v>345</v>
      </c>
      <c r="S1269" s="782"/>
      <c r="T1269" s="782"/>
      <c r="U1269" s="782"/>
      <c r="V1269" s="782"/>
      <c r="W1269" s="782"/>
      <c r="X1269" s="782"/>
      <c r="Y1269" s="782"/>
      <c r="Z1269" s="782"/>
      <c r="AA1269" s="782"/>
      <c r="AB1269" s="782"/>
      <c r="AC1269" s="782"/>
      <c r="AD1269" s="782"/>
      <c r="AF1269" s="70"/>
      <c r="CN1269" s="70"/>
      <c r="DS1269" s="70"/>
    </row>
    <row r="1270" spans="1:123" s="74" customFormat="1" ht="15" customHeight="1" x14ac:dyDescent="0.2">
      <c r="A1270" s="76"/>
      <c r="C1270" s="88" t="s">
        <v>31</v>
      </c>
      <c r="D1270" s="782" t="s">
        <v>339</v>
      </c>
      <c r="E1270" s="782"/>
      <c r="F1270" s="782"/>
      <c r="G1270" s="782"/>
      <c r="H1270" s="782"/>
      <c r="I1270" s="782"/>
      <c r="J1270" s="782"/>
      <c r="K1270" s="782"/>
      <c r="L1270" s="782"/>
      <c r="M1270" s="782"/>
      <c r="N1270" s="782"/>
      <c r="O1270" s="782"/>
      <c r="P1270" s="782"/>
      <c r="Q1270" s="88" t="s">
        <v>38</v>
      </c>
      <c r="R1270" s="782" t="s">
        <v>346</v>
      </c>
      <c r="S1270" s="782"/>
      <c r="T1270" s="782"/>
      <c r="U1270" s="782"/>
      <c r="V1270" s="782"/>
      <c r="W1270" s="782"/>
      <c r="X1270" s="782"/>
      <c r="Y1270" s="782"/>
      <c r="Z1270" s="782"/>
      <c r="AA1270" s="782"/>
      <c r="AB1270" s="782"/>
      <c r="AC1270" s="782"/>
      <c r="AD1270" s="782"/>
      <c r="AF1270" s="70"/>
      <c r="CN1270" s="70"/>
      <c r="DS1270" s="70"/>
    </row>
    <row r="1271" spans="1:123" s="74" customFormat="1" ht="15" customHeight="1" x14ac:dyDescent="0.2">
      <c r="A1271" s="76"/>
      <c r="C1271" s="88" t="s">
        <v>32</v>
      </c>
      <c r="D1271" s="782" t="s">
        <v>340</v>
      </c>
      <c r="E1271" s="782"/>
      <c r="F1271" s="782"/>
      <c r="G1271" s="782"/>
      <c r="H1271" s="782"/>
      <c r="I1271" s="782"/>
      <c r="J1271" s="782"/>
      <c r="K1271" s="782"/>
      <c r="L1271" s="782"/>
      <c r="M1271" s="782"/>
      <c r="N1271" s="782"/>
      <c r="O1271" s="782"/>
      <c r="P1271" s="782"/>
      <c r="Q1271" s="88" t="s">
        <v>39</v>
      </c>
      <c r="R1271" s="782" t="s">
        <v>347</v>
      </c>
      <c r="S1271" s="782"/>
      <c r="T1271" s="782"/>
      <c r="U1271" s="782"/>
      <c r="V1271" s="782"/>
      <c r="W1271" s="782"/>
      <c r="X1271" s="782"/>
      <c r="Y1271" s="782"/>
      <c r="Z1271" s="782"/>
      <c r="AA1271" s="782"/>
      <c r="AB1271" s="782"/>
      <c r="AC1271" s="782"/>
      <c r="AD1271" s="782"/>
      <c r="AF1271" s="70"/>
      <c r="CN1271" s="70"/>
      <c r="DS1271" s="70"/>
    </row>
    <row r="1272" spans="1:123" s="74" customFormat="1" ht="15" customHeight="1" x14ac:dyDescent="0.2">
      <c r="A1272" s="76"/>
      <c r="C1272" s="88" t="s">
        <v>33</v>
      </c>
      <c r="D1272" s="782" t="s">
        <v>341</v>
      </c>
      <c r="E1272" s="782"/>
      <c r="F1272" s="782"/>
      <c r="G1272" s="782"/>
      <c r="H1272" s="782"/>
      <c r="I1272" s="782"/>
      <c r="J1272" s="782"/>
      <c r="K1272" s="782"/>
      <c r="L1272" s="782"/>
      <c r="M1272" s="782"/>
      <c r="N1272" s="782"/>
      <c r="O1272" s="782"/>
      <c r="P1272" s="782"/>
      <c r="Q1272" s="88" t="s">
        <v>41</v>
      </c>
      <c r="R1272" s="782" t="s">
        <v>326</v>
      </c>
      <c r="S1272" s="782"/>
      <c r="T1272" s="782"/>
      <c r="U1272" s="782"/>
      <c r="V1272" s="782"/>
      <c r="W1272" s="782"/>
      <c r="X1272" s="782"/>
      <c r="Y1272" s="782"/>
      <c r="Z1272" s="782"/>
      <c r="AA1272" s="782"/>
      <c r="AB1272" s="782"/>
      <c r="AC1272" s="782"/>
      <c r="AD1272" s="782"/>
      <c r="AF1272" s="70"/>
      <c r="CN1272" s="70"/>
      <c r="DS1272" s="70"/>
    </row>
    <row r="1273" spans="1:123" s="74" customFormat="1" ht="24" customHeight="1" x14ac:dyDescent="0.2">
      <c r="A1273" s="76"/>
      <c r="C1273" s="88" t="s">
        <v>34</v>
      </c>
      <c r="D1273" s="782" t="s">
        <v>342</v>
      </c>
      <c r="E1273" s="782"/>
      <c r="F1273" s="782"/>
      <c r="G1273" s="782"/>
      <c r="H1273" s="782"/>
      <c r="I1273" s="782"/>
      <c r="J1273" s="782"/>
      <c r="K1273" s="782"/>
      <c r="L1273" s="782"/>
      <c r="M1273" s="782"/>
      <c r="N1273" s="782"/>
      <c r="O1273" s="782"/>
      <c r="P1273" s="782"/>
      <c r="Q1273" s="88" t="s">
        <v>42</v>
      </c>
      <c r="R1273" s="782" t="s">
        <v>348</v>
      </c>
      <c r="S1273" s="782"/>
      <c r="T1273" s="782"/>
      <c r="U1273" s="782"/>
      <c r="V1273" s="782"/>
      <c r="W1273" s="782"/>
      <c r="X1273" s="782"/>
      <c r="Y1273" s="782"/>
      <c r="Z1273" s="782"/>
      <c r="AA1273" s="782"/>
      <c r="AB1273" s="782"/>
      <c r="AC1273" s="782"/>
      <c r="AD1273" s="782"/>
      <c r="AF1273" s="70"/>
      <c r="CN1273" s="70"/>
      <c r="DS1273" s="70"/>
    </row>
    <row r="1274" spans="1:123" s="74" customFormat="1" ht="15" customHeight="1" x14ac:dyDescent="0.2">
      <c r="A1274" s="76"/>
      <c r="C1274" s="88" t="s">
        <v>35</v>
      </c>
      <c r="D1274" s="782" t="s">
        <v>343</v>
      </c>
      <c r="E1274" s="782"/>
      <c r="F1274" s="782"/>
      <c r="G1274" s="782"/>
      <c r="H1274" s="782"/>
      <c r="I1274" s="782"/>
      <c r="J1274" s="782"/>
      <c r="K1274" s="782"/>
      <c r="L1274" s="782"/>
      <c r="M1274" s="782"/>
      <c r="N1274" s="782"/>
      <c r="O1274" s="782"/>
      <c r="P1274" s="782"/>
      <c r="Q1274" s="88" t="s">
        <v>43</v>
      </c>
      <c r="R1274" s="782" t="s">
        <v>349</v>
      </c>
      <c r="S1274" s="782"/>
      <c r="T1274" s="782"/>
      <c r="U1274" s="782"/>
      <c r="V1274" s="782"/>
      <c r="W1274" s="782"/>
      <c r="X1274" s="782"/>
      <c r="Y1274" s="782"/>
      <c r="Z1274" s="782"/>
      <c r="AA1274" s="782"/>
      <c r="AB1274" s="782"/>
      <c r="AC1274" s="782"/>
      <c r="AD1274" s="782"/>
      <c r="AF1274" s="70"/>
      <c r="CN1274" s="70"/>
      <c r="DS1274" s="70"/>
    </row>
    <row r="1275" spans="1:123" s="74" customFormat="1" ht="15" customHeight="1" x14ac:dyDescent="0.2">
      <c r="A1275" s="76"/>
      <c r="AF1275" s="70"/>
      <c r="CN1275" s="70"/>
      <c r="DS1275" s="70"/>
    </row>
    <row r="1276" spans="1:123" s="74" customFormat="1" ht="24" customHeight="1" x14ac:dyDescent="0.2">
      <c r="A1276" s="76"/>
      <c r="C1276" s="620" t="s">
        <v>1084</v>
      </c>
      <c r="D1276" s="620"/>
      <c r="E1276" s="620"/>
      <c r="F1276" s="620"/>
      <c r="G1276" s="620"/>
      <c r="H1276" s="620"/>
      <c r="I1276" s="620"/>
      <c r="J1276" s="620"/>
      <c r="K1276" s="620"/>
      <c r="L1276" s="620"/>
      <c r="M1276" s="620"/>
      <c r="N1276" s="620"/>
      <c r="O1276" s="620"/>
      <c r="P1276" s="620"/>
      <c r="Q1276" s="620"/>
      <c r="R1276" s="620"/>
      <c r="S1276" s="620"/>
      <c r="T1276" s="620"/>
      <c r="U1276" s="620"/>
      <c r="V1276" s="620"/>
      <c r="W1276" s="620"/>
      <c r="X1276" s="620"/>
      <c r="Y1276" s="620"/>
      <c r="Z1276" s="620"/>
      <c r="AA1276" s="620"/>
      <c r="AB1276" s="620"/>
      <c r="AC1276" s="620"/>
      <c r="AD1276" s="620"/>
      <c r="AF1276" s="70"/>
      <c r="CN1276" s="70"/>
      <c r="DS1276" s="70"/>
    </row>
    <row r="1277" spans="1:123" s="74" customFormat="1" ht="60" customHeight="1" x14ac:dyDescent="0.2">
      <c r="A1277" s="76"/>
      <c r="C1277" s="682"/>
      <c r="D1277" s="682"/>
      <c r="E1277" s="682"/>
      <c r="F1277" s="682"/>
      <c r="G1277" s="682"/>
      <c r="H1277" s="682"/>
      <c r="I1277" s="682"/>
      <c r="J1277" s="682"/>
      <c r="K1277" s="682"/>
      <c r="L1277" s="682"/>
      <c r="M1277" s="682"/>
      <c r="N1277" s="682"/>
      <c r="O1277" s="682"/>
      <c r="P1277" s="682"/>
      <c r="Q1277" s="682"/>
      <c r="R1277" s="682"/>
      <c r="S1277" s="682"/>
      <c r="T1277" s="682"/>
      <c r="U1277" s="682"/>
      <c r="V1277" s="682"/>
      <c r="W1277" s="682"/>
      <c r="X1277" s="682"/>
      <c r="Y1277" s="682"/>
      <c r="Z1277" s="682"/>
      <c r="AA1277" s="682"/>
      <c r="AB1277" s="682"/>
      <c r="AC1277" s="682"/>
      <c r="AD1277" s="682"/>
      <c r="AF1277" s="70"/>
      <c r="CN1277" s="70"/>
      <c r="DS1277" s="70"/>
    </row>
    <row r="1278" spans="1:123" s="74" customFormat="1" ht="15" customHeight="1" x14ac:dyDescent="0.2">
      <c r="A1278" s="76"/>
      <c r="B1278" s="536" t="str">
        <f>IF(AH1265=0,"","Error: Debe completar toda la información requerida.")</f>
        <v>Error: Debe completar toda la información requerida.</v>
      </c>
      <c r="C1278" s="536"/>
      <c r="D1278" s="536"/>
      <c r="E1278" s="536"/>
      <c r="F1278" s="536"/>
      <c r="G1278" s="536"/>
      <c r="H1278" s="536"/>
      <c r="I1278" s="536"/>
      <c r="J1278" s="536"/>
      <c r="K1278" s="536"/>
      <c r="L1278" s="536"/>
      <c r="M1278" s="536"/>
      <c r="N1278" s="536"/>
      <c r="O1278" s="536"/>
      <c r="P1278" s="536"/>
      <c r="Q1278" s="536"/>
      <c r="R1278" s="536"/>
      <c r="S1278" s="536"/>
      <c r="T1278" s="536"/>
      <c r="U1278" s="536"/>
      <c r="V1278" s="536"/>
      <c r="W1278" s="536"/>
      <c r="X1278" s="536"/>
      <c r="Y1278" s="536"/>
      <c r="Z1278" s="536"/>
      <c r="AA1278" s="536"/>
      <c r="AB1278" s="536"/>
      <c r="AC1278" s="536"/>
      <c r="AD1278" s="536"/>
      <c r="AF1278" s="70"/>
      <c r="CN1278" s="70"/>
      <c r="DS1278" s="70"/>
    </row>
    <row r="1279" spans="1:123" s="74" customFormat="1" ht="15" customHeight="1" x14ac:dyDescent="0.2">
      <c r="A1279" s="76"/>
      <c r="B1279" s="511" t="str">
        <f>IF(AND(AN1205=0,AO1205=0),"",IF(AND(AN1205&lt;&gt;0,AO1205=0),"Error: Debe registrar todos los protocolos indicadosen la pregunta 41.",IF(AND(AN1205&lt;&gt;0,AO1205&lt;&gt;0),"PRECAUCIÓN: Si cuenta con más de 60 protocolos debe registrarlos de forma manual.",)))</f>
        <v/>
      </c>
      <c r="C1279" s="511"/>
      <c r="D1279" s="511"/>
      <c r="E1279" s="511"/>
      <c r="F1279" s="511"/>
      <c r="G1279" s="511"/>
      <c r="H1279" s="511"/>
      <c r="I1279" s="511"/>
      <c r="J1279" s="511"/>
      <c r="K1279" s="511"/>
      <c r="L1279" s="511"/>
      <c r="M1279" s="511"/>
      <c r="N1279" s="511"/>
      <c r="O1279" s="511"/>
      <c r="P1279" s="511"/>
      <c r="Q1279" s="511"/>
      <c r="R1279" s="511"/>
      <c r="S1279" s="511"/>
      <c r="T1279" s="511"/>
      <c r="U1279" s="511"/>
      <c r="V1279" s="511"/>
      <c r="W1279" s="511"/>
      <c r="X1279" s="511"/>
      <c r="Y1279" s="511"/>
      <c r="Z1279" s="511"/>
      <c r="AA1279" s="511"/>
      <c r="AB1279" s="511"/>
      <c r="AC1279" s="511"/>
      <c r="AD1279" s="511"/>
      <c r="AF1279" s="70"/>
      <c r="CN1279" s="70"/>
      <c r="DS1279" s="70"/>
    </row>
    <row r="1280" spans="1:123" s="74" customFormat="1" ht="15" customHeight="1" thickBot="1" x14ac:dyDescent="0.25">
      <c r="A1280" s="76"/>
      <c r="B1280" s="599"/>
      <c r="C1280" s="599"/>
      <c r="D1280" s="599"/>
      <c r="E1280" s="599"/>
      <c r="F1280" s="599"/>
      <c r="G1280" s="599"/>
      <c r="H1280" s="599"/>
      <c r="I1280" s="599"/>
      <c r="J1280" s="599"/>
      <c r="K1280" s="599"/>
      <c r="L1280" s="599"/>
      <c r="M1280" s="599"/>
      <c r="N1280" s="599"/>
      <c r="O1280" s="599"/>
      <c r="P1280" s="599"/>
      <c r="Q1280" s="599"/>
      <c r="R1280" s="599"/>
      <c r="S1280" s="599"/>
      <c r="T1280" s="599"/>
      <c r="U1280" s="599"/>
      <c r="V1280" s="599"/>
      <c r="W1280" s="599"/>
      <c r="X1280" s="599"/>
      <c r="Y1280" s="599"/>
      <c r="Z1280" s="599"/>
      <c r="AA1280" s="599"/>
      <c r="AB1280" s="599"/>
      <c r="AC1280" s="599"/>
      <c r="AD1280" s="599"/>
      <c r="AF1280" s="70"/>
      <c r="CN1280" s="70"/>
      <c r="DS1280" s="70"/>
    </row>
    <row r="1281" spans="1:123" s="74" customFormat="1" ht="15" customHeight="1" thickBot="1" x14ac:dyDescent="0.25">
      <c r="A1281" s="76"/>
      <c r="B1281" s="700" t="s">
        <v>1105</v>
      </c>
      <c r="C1281" s="701"/>
      <c r="D1281" s="701"/>
      <c r="E1281" s="701"/>
      <c r="F1281" s="701"/>
      <c r="G1281" s="701"/>
      <c r="H1281" s="701"/>
      <c r="I1281" s="701"/>
      <c r="J1281" s="701"/>
      <c r="K1281" s="701"/>
      <c r="L1281" s="701"/>
      <c r="M1281" s="701"/>
      <c r="N1281" s="701"/>
      <c r="O1281" s="701"/>
      <c r="P1281" s="701"/>
      <c r="Q1281" s="701"/>
      <c r="R1281" s="701"/>
      <c r="S1281" s="701"/>
      <c r="T1281" s="701"/>
      <c r="U1281" s="701"/>
      <c r="V1281" s="701"/>
      <c r="W1281" s="701"/>
      <c r="X1281" s="701"/>
      <c r="Y1281" s="701"/>
      <c r="Z1281" s="701"/>
      <c r="AA1281" s="701"/>
      <c r="AB1281" s="701"/>
      <c r="AC1281" s="701"/>
      <c r="AD1281" s="702"/>
      <c r="AF1281" s="70"/>
      <c r="CN1281" s="70"/>
      <c r="DS1281" s="70"/>
    </row>
    <row r="1282" spans="1:123" s="74" customFormat="1" ht="15" customHeight="1" x14ac:dyDescent="0.2">
      <c r="A1282" s="76"/>
      <c r="B1282" s="812" t="s">
        <v>24</v>
      </c>
      <c r="C1282" s="813"/>
      <c r="D1282" s="813"/>
      <c r="E1282" s="813"/>
      <c r="F1282" s="813"/>
      <c r="G1282" s="813"/>
      <c r="H1282" s="813"/>
      <c r="I1282" s="813"/>
      <c r="J1282" s="813"/>
      <c r="K1282" s="813"/>
      <c r="L1282" s="813"/>
      <c r="M1282" s="813"/>
      <c r="N1282" s="813"/>
      <c r="O1282" s="813"/>
      <c r="P1282" s="813"/>
      <c r="Q1282" s="813"/>
      <c r="R1282" s="813"/>
      <c r="S1282" s="813"/>
      <c r="T1282" s="813"/>
      <c r="U1282" s="813"/>
      <c r="V1282" s="813"/>
      <c r="W1282" s="813"/>
      <c r="X1282" s="813"/>
      <c r="Y1282" s="813"/>
      <c r="Z1282" s="813"/>
      <c r="AA1282" s="813"/>
      <c r="AB1282" s="813"/>
      <c r="AC1282" s="813"/>
      <c r="AD1282" s="814"/>
      <c r="AF1282" s="70"/>
      <c r="CN1282" s="70"/>
      <c r="DS1282" s="70"/>
    </row>
    <row r="1283" spans="1:123" s="74" customFormat="1" ht="60" customHeight="1" x14ac:dyDescent="0.2">
      <c r="A1283" s="76"/>
      <c r="B1283" s="100"/>
      <c r="C1283" s="648" t="s">
        <v>1919</v>
      </c>
      <c r="D1283" s="648"/>
      <c r="E1283" s="648"/>
      <c r="F1283" s="648"/>
      <c r="G1283" s="648"/>
      <c r="H1283" s="648"/>
      <c r="I1283" s="648"/>
      <c r="J1283" s="648"/>
      <c r="K1283" s="648"/>
      <c r="L1283" s="648"/>
      <c r="M1283" s="648"/>
      <c r="N1283" s="648"/>
      <c r="O1283" s="648"/>
      <c r="P1283" s="648"/>
      <c r="Q1283" s="648"/>
      <c r="R1283" s="648"/>
      <c r="S1283" s="648"/>
      <c r="T1283" s="648"/>
      <c r="U1283" s="648"/>
      <c r="V1283" s="648"/>
      <c r="W1283" s="648"/>
      <c r="X1283" s="648"/>
      <c r="Y1283" s="648"/>
      <c r="Z1283" s="648"/>
      <c r="AA1283" s="648"/>
      <c r="AB1283" s="648"/>
      <c r="AC1283" s="648"/>
      <c r="AD1283" s="972"/>
      <c r="AF1283" s="70"/>
      <c r="CN1283" s="70"/>
      <c r="DS1283" s="70"/>
    </row>
    <row r="1284" spans="1:123" s="74" customFormat="1" ht="48" customHeight="1" x14ac:dyDescent="0.2">
      <c r="A1284" s="76"/>
      <c r="B1284" s="100"/>
      <c r="C1284" s="648" t="s">
        <v>1882</v>
      </c>
      <c r="D1284" s="648"/>
      <c r="E1284" s="648"/>
      <c r="F1284" s="648"/>
      <c r="G1284" s="648"/>
      <c r="H1284" s="648"/>
      <c r="I1284" s="648"/>
      <c r="J1284" s="648"/>
      <c r="K1284" s="648"/>
      <c r="L1284" s="648"/>
      <c r="M1284" s="648"/>
      <c r="N1284" s="648"/>
      <c r="O1284" s="648"/>
      <c r="P1284" s="648"/>
      <c r="Q1284" s="648"/>
      <c r="R1284" s="648"/>
      <c r="S1284" s="648"/>
      <c r="T1284" s="648"/>
      <c r="U1284" s="648"/>
      <c r="V1284" s="648"/>
      <c r="W1284" s="648"/>
      <c r="X1284" s="648"/>
      <c r="Y1284" s="648"/>
      <c r="Z1284" s="648"/>
      <c r="AA1284" s="648"/>
      <c r="AB1284" s="648"/>
      <c r="AC1284" s="648"/>
      <c r="AD1284" s="972"/>
      <c r="AF1284" s="70"/>
      <c r="CN1284" s="70"/>
      <c r="DS1284" s="70"/>
    </row>
    <row r="1285" spans="1:123" s="74" customFormat="1" ht="36" customHeight="1" x14ac:dyDescent="0.2">
      <c r="A1285" s="76"/>
      <c r="B1285" s="100"/>
      <c r="C1285" s="648" t="s">
        <v>1883</v>
      </c>
      <c r="D1285" s="648"/>
      <c r="E1285" s="648"/>
      <c r="F1285" s="648"/>
      <c r="G1285" s="648"/>
      <c r="H1285" s="648"/>
      <c r="I1285" s="648"/>
      <c r="J1285" s="648"/>
      <c r="K1285" s="648"/>
      <c r="L1285" s="648"/>
      <c r="M1285" s="648"/>
      <c r="N1285" s="648"/>
      <c r="O1285" s="648"/>
      <c r="P1285" s="648"/>
      <c r="Q1285" s="648"/>
      <c r="R1285" s="648"/>
      <c r="S1285" s="648"/>
      <c r="T1285" s="648"/>
      <c r="U1285" s="648"/>
      <c r="V1285" s="648"/>
      <c r="W1285" s="648"/>
      <c r="X1285" s="648"/>
      <c r="Y1285" s="648"/>
      <c r="Z1285" s="648"/>
      <c r="AA1285" s="648"/>
      <c r="AB1285" s="648"/>
      <c r="AC1285" s="648"/>
      <c r="AD1285" s="972"/>
      <c r="AF1285" s="70"/>
      <c r="CN1285" s="70"/>
      <c r="DS1285" s="70"/>
    </row>
    <row r="1286" spans="1:123" s="74" customFormat="1" ht="36" customHeight="1" x14ac:dyDescent="0.2">
      <c r="A1286" s="76"/>
      <c r="B1286" s="134"/>
      <c r="C1286" s="775" t="s">
        <v>1884</v>
      </c>
      <c r="D1286" s="775"/>
      <c r="E1286" s="775"/>
      <c r="F1286" s="775"/>
      <c r="G1286" s="775"/>
      <c r="H1286" s="775"/>
      <c r="I1286" s="775"/>
      <c r="J1286" s="775"/>
      <c r="K1286" s="775"/>
      <c r="L1286" s="775"/>
      <c r="M1286" s="775"/>
      <c r="N1286" s="775"/>
      <c r="O1286" s="775"/>
      <c r="P1286" s="775"/>
      <c r="Q1286" s="775"/>
      <c r="R1286" s="775"/>
      <c r="S1286" s="775"/>
      <c r="T1286" s="775"/>
      <c r="U1286" s="775"/>
      <c r="V1286" s="775"/>
      <c r="W1286" s="775"/>
      <c r="X1286" s="775"/>
      <c r="Y1286" s="775"/>
      <c r="Z1286" s="775"/>
      <c r="AA1286" s="775"/>
      <c r="AB1286" s="775"/>
      <c r="AC1286" s="775"/>
      <c r="AD1286" s="973"/>
      <c r="AF1286" s="70"/>
      <c r="CN1286" s="70"/>
      <c r="DS1286" s="70"/>
    </row>
    <row r="1287" spans="1:123" s="74" customFormat="1" ht="15" customHeight="1" x14ac:dyDescent="0.2">
      <c r="A1287" s="76"/>
      <c r="AF1287" s="70"/>
      <c r="CN1287" s="70"/>
      <c r="DS1287" s="70"/>
    </row>
    <row r="1288" spans="1:123" s="74" customFormat="1" ht="36" customHeight="1" x14ac:dyDescent="0.2">
      <c r="A1288" s="36" t="s">
        <v>300</v>
      </c>
      <c r="B1288" s="636" t="s">
        <v>2002</v>
      </c>
      <c r="C1288" s="636"/>
      <c r="D1288" s="636"/>
      <c r="E1288" s="636"/>
      <c r="F1288" s="636"/>
      <c r="G1288" s="636"/>
      <c r="H1288" s="636"/>
      <c r="I1288" s="636"/>
      <c r="J1288" s="636"/>
      <c r="K1288" s="636"/>
      <c r="L1288" s="636"/>
      <c r="M1288" s="636"/>
      <c r="N1288" s="636"/>
      <c r="O1288" s="636"/>
      <c r="P1288" s="636"/>
      <c r="Q1288" s="636"/>
      <c r="R1288" s="636"/>
      <c r="S1288" s="636"/>
      <c r="T1288" s="636"/>
      <c r="U1288" s="636"/>
      <c r="V1288" s="636"/>
      <c r="W1288" s="636"/>
      <c r="X1288" s="636"/>
      <c r="Y1288" s="636"/>
      <c r="Z1288" s="636"/>
      <c r="AA1288" s="636"/>
      <c r="AB1288" s="636"/>
      <c r="AC1288" s="636"/>
      <c r="AD1288" s="636"/>
      <c r="AF1288" s="70"/>
      <c r="CN1288" s="70"/>
      <c r="DS1288" s="70"/>
    </row>
    <row r="1289" spans="1:123" s="74" customFormat="1" ht="15" customHeight="1" x14ac:dyDescent="0.2">
      <c r="A1289" s="68"/>
      <c r="B1289" s="69"/>
      <c r="C1289" s="674" t="s">
        <v>197</v>
      </c>
      <c r="D1289" s="674"/>
      <c r="E1289" s="674"/>
      <c r="F1289" s="674"/>
      <c r="G1289" s="674"/>
      <c r="H1289" s="674"/>
      <c r="I1289" s="674"/>
      <c r="J1289" s="674"/>
      <c r="K1289" s="674"/>
      <c r="L1289" s="674"/>
      <c r="M1289" s="674"/>
      <c r="N1289" s="674"/>
      <c r="O1289" s="674"/>
      <c r="P1289" s="674"/>
      <c r="Q1289" s="674"/>
      <c r="R1289" s="674"/>
      <c r="S1289" s="674"/>
      <c r="T1289" s="674"/>
      <c r="U1289" s="674"/>
      <c r="V1289" s="674"/>
      <c r="W1289" s="674"/>
      <c r="X1289" s="674"/>
      <c r="Y1289" s="674"/>
      <c r="Z1289" s="674"/>
      <c r="AA1289" s="674"/>
      <c r="AB1289" s="674"/>
      <c r="AC1289" s="674"/>
      <c r="AD1289" s="674"/>
      <c r="AF1289" s="70"/>
      <c r="CN1289" s="70"/>
      <c r="DS1289" s="70"/>
    </row>
    <row r="1290" spans="1:123" s="74" customFormat="1" ht="15" customHeight="1" thickBot="1" x14ac:dyDescent="0.25">
      <c r="A1290" s="76"/>
      <c r="AF1290" s="70"/>
      <c r="CN1290" s="70"/>
      <c r="DS1290" s="70"/>
    </row>
    <row r="1291" spans="1:123" s="74" customFormat="1" ht="15" customHeight="1" thickBot="1" x14ac:dyDescent="0.25">
      <c r="A1291" s="76"/>
      <c r="C1291" s="193"/>
      <c r="D1291" s="113" t="s">
        <v>193</v>
      </c>
      <c r="I1291" s="193"/>
      <c r="J1291" s="113" t="s">
        <v>1481</v>
      </c>
      <c r="T1291" s="193"/>
      <c r="U1291" s="113" t="s">
        <v>1482</v>
      </c>
      <c r="AF1291" s="70"/>
      <c r="AG1291" s="74">
        <f>COUNTIF(C1291:T1291,"X")</f>
        <v>0</v>
      </c>
      <c r="CN1291" s="70"/>
      <c r="DS1291" s="70"/>
    </row>
    <row r="1292" spans="1:123" s="74" customFormat="1" ht="15" customHeight="1" x14ac:dyDescent="0.2">
      <c r="A1292" s="76"/>
      <c r="B1292" s="865"/>
      <c r="C1292" s="865"/>
      <c r="D1292" s="865"/>
      <c r="E1292" s="865"/>
      <c r="F1292" s="865"/>
      <c r="G1292" s="865"/>
      <c r="H1292" s="865"/>
      <c r="I1292" s="865"/>
      <c r="J1292" s="865"/>
      <c r="K1292" s="865"/>
      <c r="L1292" s="865"/>
      <c r="M1292" s="865"/>
      <c r="N1292" s="865"/>
      <c r="O1292" s="865"/>
      <c r="P1292" s="865"/>
      <c r="Q1292" s="865"/>
      <c r="R1292" s="865"/>
      <c r="S1292" s="865"/>
      <c r="T1292" s="865"/>
      <c r="U1292" s="865"/>
      <c r="V1292" s="865"/>
      <c r="W1292" s="865"/>
      <c r="X1292" s="865"/>
      <c r="Y1292" s="865"/>
      <c r="Z1292" s="865"/>
      <c r="AA1292" s="865"/>
      <c r="AB1292" s="865"/>
      <c r="AC1292" s="865"/>
      <c r="AD1292" s="865"/>
      <c r="AF1292" s="70"/>
      <c r="CN1292" s="70"/>
      <c r="DS1292" s="70"/>
    </row>
    <row r="1293" spans="1:123" s="74" customFormat="1" ht="15" customHeight="1" x14ac:dyDescent="0.2">
      <c r="A1293" s="76"/>
      <c r="B1293" s="511" t="str">
        <f>IF(OR(AG1291=1,AG1291=0),"","Error: Seleccionar sólo un código.")</f>
        <v/>
      </c>
      <c r="C1293" s="511"/>
      <c r="D1293" s="511"/>
      <c r="E1293" s="511"/>
      <c r="F1293" s="511"/>
      <c r="G1293" s="511"/>
      <c r="H1293" s="511"/>
      <c r="I1293" s="511"/>
      <c r="J1293" s="511"/>
      <c r="K1293" s="511"/>
      <c r="L1293" s="511"/>
      <c r="M1293" s="511"/>
      <c r="N1293" s="511"/>
      <c r="O1293" s="511"/>
      <c r="P1293" s="511"/>
      <c r="Q1293" s="511"/>
      <c r="R1293" s="511"/>
      <c r="S1293" s="511"/>
      <c r="T1293" s="511"/>
      <c r="U1293" s="511"/>
      <c r="V1293" s="511"/>
      <c r="W1293" s="511"/>
      <c r="X1293" s="511"/>
      <c r="Y1293" s="511"/>
      <c r="Z1293" s="511"/>
      <c r="AA1293" s="511"/>
      <c r="AB1293" s="511"/>
      <c r="AC1293" s="511"/>
      <c r="AD1293" s="511"/>
      <c r="AF1293" s="70"/>
      <c r="CN1293" s="70"/>
      <c r="DS1293" s="70"/>
    </row>
    <row r="1294" spans="1:123" s="74" customFormat="1" ht="15" customHeight="1" x14ac:dyDescent="0.2">
      <c r="A1294" s="76"/>
      <c r="B1294" s="866"/>
      <c r="C1294" s="866"/>
      <c r="D1294" s="866"/>
      <c r="E1294" s="866"/>
      <c r="F1294" s="866"/>
      <c r="G1294" s="866"/>
      <c r="H1294" s="866"/>
      <c r="I1294" s="866"/>
      <c r="J1294" s="866"/>
      <c r="K1294" s="866"/>
      <c r="L1294" s="866"/>
      <c r="M1294" s="866"/>
      <c r="N1294" s="866"/>
      <c r="O1294" s="866"/>
      <c r="P1294" s="866"/>
      <c r="Q1294" s="866"/>
      <c r="R1294" s="866"/>
      <c r="S1294" s="866"/>
      <c r="T1294" s="866"/>
      <c r="U1294" s="866"/>
      <c r="V1294" s="866"/>
      <c r="W1294" s="866"/>
      <c r="X1294" s="866"/>
      <c r="Y1294" s="866"/>
      <c r="Z1294" s="866"/>
      <c r="AA1294" s="866"/>
      <c r="AB1294" s="866"/>
      <c r="AC1294" s="866"/>
      <c r="AD1294" s="866"/>
      <c r="AF1294" s="70"/>
      <c r="CN1294" s="70"/>
      <c r="DS1294" s="70"/>
    </row>
    <row r="1295" spans="1:123" s="74" customFormat="1" ht="36" customHeight="1" x14ac:dyDescent="0.2">
      <c r="A1295" s="36" t="s">
        <v>310</v>
      </c>
      <c r="B1295" s="636" t="s">
        <v>1556</v>
      </c>
      <c r="C1295" s="636"/>
      <c r="D1295" s="636"/>
      <c r="E1295" s="636"/>
      <c r="F1295" s="636"/>
      <c r="G1295" s="636"/>
      <c r="H1295" s="636"/>
      <c r="I1295" s="636"/>
      <c r="J1295" s="636"/>
      <c r="K1295" s="636"/>
      <c r="L1295" s="636"/>
      <c r="M1295" s="636"/>
      <c r="N1295" s="636"/>
      <c r="O1295" s="636"/>
      <c r="P1295" s="636"/>
      <c r="Q1295" s="636"/>
      <c r="R1295" s="636"/>
      <c r="S1295" s="636"/>
      <c r="T1295" s="636"/>
      <c r="U1295" s="636"/>
      <c r="V1295" s="636"/>
      <c r="W1295" s="636"/>
      <c r="X1295" s="636"/>
      <c r="Y1295" s="636"/>
      <c r="Z1295" s="636"/>
      <c r="AA1295" s="636"/>
      <c r="AB1295" s="636"/>
      <c r="AC1295" s="636"/>
      <c r="AD1295" s="636"/>
      <c r="AF1295" s="70"/>
      <c r="AG1295" s="74" t="s">
        <v>2032</v>
      </c>
      <c r="AH1295" s="74" t="s">
        <v>2115</v>
      </c>
      <c r="AI1295" s="74" t="s">
        <v>2116</v>
      </c>
      <c r="AJ1295" s="74" t="s">
        <v>2045</v>
      </c>
      <c r="AK1295" s="74" t="s">
        <v>2074</v>
      </c>
      <c r="AL1295" s="74" t="s">
        <v>2075</v>
      </c>
      <c r="CN1295" s="70"/>
      <c r="DS1295" s="70"/>
    </row>
    <row r="1296" spans="1:123" s="74" customFormat="1" ht="24" customHeight="1" x14ac:dyDescent="0.2">
      <c r="A1296" s="36"/>
      <c r="B1296" s="58"/>
      <c r="C1296" s="606" t="s">
        <v>1891</v>
      </c>
      <c r="D1296" s="606"/>
      <c r="E1296" s="606"/>
      <c r="F1296" s="606"/>
      <c r="G1296" s="606"/>
      <c r="H1296" s="606"/>
      <c r="I1296" s="606"/>
      <c r="J1296" s="606"/>
      <c r="K1296" s="606"/>
      <c r="L1296" s="606"/>
      <c r="M1296" s="606"/>
      <c r="N1296" s="606"/>
      <c r="O1296" s="606"/>
      <c r="P1296" s="606"/>
      <c r="Q1296" s="606"/>
      <c r="R1296" s="606"/>
      <c r="S1296" s="606"/>
      <c r="T1296" s="606"/>
      <c r="U1296" s="606"/>
      <c r="V1296" s="606"/>
      <c r="W1296" s="606"/>
      <c r="X1296" s="606"/>
      <c r="Y1296" s="606"/>
      <c r="Z1296" s="606"/>
      <c r="AA1296" s="606"/>
      <c r="AB1296" s="606"/>
      <c r="AC1296" s="606"/>
      <c r="AD1296" s="606"/>
      <c r="AF1296" s="70"/>
      <c r="AG1296" s="74">
        <f>COUNTBLANK(D1307:AD1316)</f>
        <v>270</v>
      </c>
      <c r="AH1296" s="74">
        <v>270</v>
      </c>
      <c r="AI1296" s="74">
        <v>80</v>
      </c>
      <c r="AJ1296" s="74">
        <f>COUNTBLANK(D1307:AD1307)</f>
        <v>27</v>
      </c>
      <c r="AK1296" s="74">
        <v>27</v>
      </c>
      <c r="AL1296" s="74">
        <v>22</v>
      </c>
      <c r="CN1296" s="70"/>
      <c r="DS1296" s="70"/>
    </row>
    <row r="1297" spans="1:123" s="74" customFormat="1" ht="24" customHeight="1" x14ac:dyDescent="0.2">
      <c r="A1297" s="36"/>
      <c r="B1297" s="58"/>
      <c r="C1297" s="619" t="s">
        <v>1897</v>
      </c>
      <c r="D1297" s="619"/>
      <c r="E1297" s="619"/>
      <c r="F1297" s="619"/>
      <c r="G1297" s="619"/>
      <c r="H1297" s="619"/>
      <c r="I1297" s="619"/>
      <c r="J1297" s="619"/>
      <c r="K1297" s="619"/>
      <c r="L1297" s="619"/>
      <c r="M1297" s="619"/>
      <c r="N1297" s="619"/>
      <c r="O1297" s="619"/>
      <c r="P1297" s="619"/>
      <c r="Q1297" s="619"/>
      <c r="R1297" s="619"/>
      <c r="S1297" s="619"/>
      <c r="T1297" s="619"/>
      <c r="U1297" s="619"/>
      <c r="V1297" s="619"/>
      <c r="W1297" s="619"/>
      <c r="X1297" s="619"/>
      <c r="Y1297" s="619"/>
      <c r="Z1297" s="619"/>
      <c r="AA1297" s="619"/>
      <c r="AB1297" s="619"/>
      <c r="AC1297" s="619"/>
      <c r="AD1297" s="619"/>
      <c r="AF1297" s="70"/>
      <c r="CN1297" s="70"/>
      <c r="DS1297" s="70"/>
    </row>
    <row r="1298" spans="1:123" s="74" customFormat="1" ht="24" customHeight="1" x14ac:dyDescent="0.2">
      <c r="A1298" s="68"/>
      <c r="B1298" s="109"/>
      <c r="C1298" s="606" t="s">
        <v>1892</v>
      </c>
      <c r="D1298" s="606"/>
      <c r="E1298" s="606"/>
      <c r="F1298" s="606"/>
      <c r="G1298" s="606"/>
      <c r="H1298" s="606"/>
      <c r="I1298" s="606"/>
      <c r="J1298" s="606"/>
      <c r="K1298" s="606"/>
      <c r="L1298" s="606"/>
      <c r="M1298" s="606"/>
      <c r="N1298" s="606"/>
      <c r="O1298" s="606"/>
      <c r="P1298" s="606"/>
      <c r="Q1298" s="606"/>
      <c r="R1298" s="606"/>
      <c r="S1298" s="606"/>
      <c r="T1298" s="606"/>
      <c r="U1298" s="606"/>
      <c r="V1298" s="606"/>
      <c r="W1298" s="606"/>
      <c r="X1298" s="606"/>
      <c r="Y1298" s="606"/>
      <c r="Z1298" s="606"/>
      <c r="AA1298" s="606"/>
      <c r="AB1298" s="606"/>
      <c r="AC1298" s="606"/>
      <c r="AD1298" s="606"/>
      <c r="AF1298" s="70"/>
      <c r="CN1298" s="70"/>
      <c r="DS1298" s="70"/>
    </row>
    <row r="1299" spans="1:123" s="74" customFormat="1" ht="48" customHeight="1" x14ac:dyDescent="0.2">
      <c r="A1299" s="68"/>
      <c r="B1299" s="109"/>
      <c r="C1299" s="674" t="s">
        <v>1893</v>
      </c>
      <c r="D1299" s="674"/>
      <c r="E1299" s="674"/>
      <c r="F1299" s="674"/>
      <c r="G1299" s="674"/>
      <c r="H1299" s="674"/>
      <c r="I1299" s="674"/>
      <c r="J1299" s="674"/>
      <c r="K1299" s="674"/>
      <c r="L1299" s="674"/>
      <c r="M1299" s="674"/>
      <c r="N1299" s="674"/>
      <c r="O1299" s="674"/>
      <c r="P1299" s="674"/>
      <c r="Q1299" s="674"/>
      <c r="R1299" s="674"/>
      <c r="S1299" s="674"/>
      <c r="T1299" s="674"/>
      <c r="U1299" s="674"/>
      <c r="V1299" s="674"/>
      <c r="W1299" s="674"/>
      <c r="X1299" s="674"/>
      <c r="Y1299" s="674"/>
      <c r="Z1299" s="674"/>
      <c r="AA1299" s="674"/>
      <c r="AB1299" s="674"/>
      <c r="AC1299" s="674"/>
      <c r="AD1299" s="674"/>
      <c r="AF1299" s="70"/>
      <c r="CN1299" s="70"/>
      <c r="DS1299" s="70"/>
    </row>
    <row r="1300" spans="1:123" s="74" customFormat="1" ht="24" customHeight="1" x14ac:dyDescent="0.2">
      <c r="A1300" s="68"/>
      <c r="B1300" s="109"/>
      <c r="C1300" s="674" t="s">
        <v>1899</v>
      </c>
      <c r="D1300" s="674"/>
      <c r="E1300" s="674"/>
      <c r="F1300" s="674"/>
      <c r="G1300" s="674"/>
      <c r="H1300" s="674"/>
      <c r="I1300" s="674"/>
      <c r="J1300" s="674"/>
      <c r="K1300" s="674"/>
      <c r="L1300" s="674"/>
      <c r="M1300" s="674"/>
      <c r="N1300" s="674"/>
      <c r="O1300" s="674"/>
      <c r="P1300" s="674"/>
      <c r="Q1300" s="674"/>
      <c r="R1300" s="674"/>
      <c r="S1300" s="674"/>
      <c r="T1300" s="674"/>
      <c r="U1300" s="674"/>
      <c r="V1300" s="674"/>
      <c r="W1300" s="674"/>
      <c r="X1300" s="674"/>
      <c r="Y1300" s="674"/>
      <c r="Z1300" s="674"/>
      <c r="AA1300" s="674"/>
      <c r="AB1300" s="674"/>
      <c r="AC1300" s="674"/>
      <c r="AD1300" s="674"/>
      <c r="AF1300" s="70"/>
      <c r="CN1300" s="70"/>
      <c r="DS1300" s="70"/>
    </row>
    <row r="1301" spans="1:123" s="74" customFormat="1" ht="24" customHeight="1" x14ac:dyDescent="0.2">
      <c r="A1301" s="68"/>
      <c r="B1301" s="109"/>
      <c r="C1301" s="620" t="s">
        <v>1911</v>
      </c>
      <c r="D1301" s="620"/>
      <c r="E1301" s="620"/>
      <c r="F1301" s="620"/>
      <c r="G1301" s="620"/>
      <c r="H1301" s="620"/>
      <c r="I1301" s="620"/>
      <c r="J1301" s="620"/>
      <c r="K1301" s="620"/>
      <c r="L1301" s="620"/>
      <c r="M1301" s="620"/>
      <c r="N1301" s="620"/>
      <c r="O1301" s="620"/>
      <c r="P1301" s="620"/>
      <c r="Q1301" s="620"/>
      <c r="R1301" s="620"/>
      <c r="S1301" s="620"/>
      <c r="T1301" s="620"/>
      <c r="U1301" s="620"/>
      <c r="V1301" s="620"/>
      <c r="W1301" s="620"/>
      <c r="X1301" s="620"/>
      <c r="Y1301" s="620"/>
      <c r="Z1301" s="620"/>
      <c r="AA1301" s="620"/>
      <c r="AB1301" s="620"/>
      <c r="AC1301" s="620"/>
      <c r="AD1301" s="620"/>
      <c r="AF1301" s="70"/>
      <c r="CN1301" s="70"/>
      <c r="DS1301" s="70"/>
    </row>
    <row r="1302" spans="1:123" s="74" customFormat="1" ht="36" customHeight="1" x14ac:dyDescent="0.2">
      <c r="A1302" s="68"/>
      <c r="B1302" s="109"/>
      <c r="C1302" s="714" t="s">
        <v>1912</v>
      </c>
      <c r="D1302" s="714"/>
      <c r="E1302" s="714"/>
      <c r="F1302" s="714"/>
      <c r="G1302" s="714"/>
      <c r="H1302" s="714"/>
      <c r="I1302" s="714"/>
      <c r="J1302" s="714"/>
      <c r="K1302" s="714"/>
      <c r="L1302" s="714"/>
      <c r="M1302" s="714"/>
      <c r="N1302" s="714"/>
      <c r="O1302" s="714"/>
      <c r="P1302" s="714"/>
      <c r="Q1302" s="714"/>
      <c r="R1302" s="714"/>
      <c r="S1302" s="714"/>
      <c r="T1302" s="714"/>
      <c r="U1302" s="714"/>
      <c r="V1302" s="714"/>
      <c r="W1302" s="714"/>
      <c r="X1302" s="714"/>
      <c r="Y1302" s="714"/>
      <c r="Z1302" s="714"/>
      <c r="AA1302" s="714"/>
      <c r="AB1302" s="714"/>
      <c r="AC1302" s="714"/>
      <c r="AD1302" s="714"/>
      <c r="AF1302" s="70"/>
      <c r="CN1302" s="70"/>
      <c r="DS1302" s="70"/>
    </row>
    <row r="1303" spans="1:123" s="74" customFormat="1" ht="24" customHeight="1" x14ac:dyDescent="0.2">
      <c r="A1303" s="68"/>
      <c r="B1303" s="109"/>
      <c r="C1303" s="714" t="s">
        <v>1914</v>
      </c>
      <c r="D1303" s="714"/>
      <c r="E1303" s="714"/>
      <c r="F1303" s="714"/>
      <c r="G1303" s="714"/>
      <c r="H1303" s="714"/>
      <c r="I1303" s="714"/>
      <c r="J1303" s="714"/>
      <c r="K1303" s="714"/>
      <c r="L1303" s="714"/>
      <c r="M1303" s="714"/>
      <c r="N1303" s="714"/>
      <c r="O1303" s="714"/>
      <c r="P1303" s="714"/>
      <c r="Q1303" s="714"/>
      <c r="R1303" s="714"/>
      <c r="S1303" s="714"/>
      <c r="T1303" s="714"/>
      <c r="U1303" s="714"/>
      <c r="V1303" s="714"/>
      <c r="W1303" s="714"/>
      <c r="X1303" s="714"/>
      <c r="Y1303" s="714"/>
      <c r="Z1303" s="714"/>
      <c r="AA1303" s="714"/>
      <c r="AB1303" s="714"/>
      <c r="AC1303" s="714"/>
      <c r="AD1303" s="714"/>
      <c r="AF1303" s="70"/>
      <c r="CN1303" s="70"/>
      <c r="DS1303" s="70"/>
    </row>
    <row r="1304" spans="1:123" s="74" customFormat="1" ht="15" customHeight="1" thickBot="1" x14ac:dyDescent="0.25">
      <c r="A1304" s="76"/>
      <c r="B1304" s="90"/>
      <c r="C1304" s="90"/>
      <c r="D1304" s="90"/>
      <c r="E1304" s="90"/>
      <c r="F1304" s="90"/>
      <c r="G1304" s="90"/>
      <c r="H1304" s="90"/>
      <c r="I1304" s="90"/>
      <c r="J1304" s="90"/>
      <c r="K1304" s="90"/>
      <c r="L1304" s="90"/>
      <c r="M1304" s="90"/>
      <c r="N1304" s="90"/>
      <c r="O1304" s="90"/>
      <c r="P1304" s="90"/>
      <c r="Q1304" s="90"/>
      <c r="R1304" s="90"/>
      <c r="S1304" s="90"/>
      <c r="T1304" s="90"/>
      <c r="U1304" s="90"/>
      <c r="V1304" s="90"/>
      <c r="W1304" s="90"/>
      <c r="X1304" s="90"/>
      <c r="Y1304" s="90"/>
      <c r="Z1304" s="90"/>
      <c r="AA1304" s="90"/>
      <c r="AB1304" s="90"/>
      <c r="AC1304" s="90"/>
      <c r="AD1304" s="90"/>
      <c r="AF1304" s="70"/>
      <c r="CN1304" s="70"/>
      <c r="DS1304" s="70"/>
    </row>
    <row r="1305" spans="1:123" s="74" customFormat="1" ht="70.5" customHeight="1" x14ac:dyDescent="0.2">
      <c r="A1305" s="76"/>
      <c r="B1305" s="90"/>
      <c r="C1305" s="966" t="s">
        <v>18</v>
      </c>
      <c r="D1305" s="963" t="s">
        <v>1162</v>
      </c>
      <c r="E1305" s="964"/>
      <c r="F1305" s="964"/>
      <c r="G1305" s="963" t="s">
        <v>1896</v>
      </c>
      <c r="H1305" s="964"/>
      <c r="I1305" s="964"/>
      <c r="J1305" s="963" t="s">
        <v>350</v>
      </c>
      <c r="K1305" s="964"/>
      <c r="L1305" s="965"/>
      <c r="M1305" s="964" t="s">
        <v>1895</v>
      </c>
      <c r="N1305" s="964"/>
      <c r="O1305" s="964"/>
      <c r="P1305" s="964"/>
      <c r="Q1305" s="964"/>
      <c r="R1305" s="964"/>
      <c r="S1305" s="964"/>
      <c r="T1305" s="964"/>
      <c r="U1305" s="964"/>
      <c r="V1305" s="964"/>
      <c r="W1305" s="964"/>
      <c r="X1305" s="965"/>
      <c r="Y1305" s="963" t="s">
        <v>1913</v>
      </c>
      <c r="Z1305" s="964"/>
      <c r="AA1305" s="964"/>
      <c r="AB1305" s="964"/>
      <c r="AC1305" s="964"/>
      <c r="AD1305" s="965"/>
      <c r="AF1305" s="70"/>
      <c r="CN1305" s="70"/>
      <c r="DS1305" s="70"/>
    </row>
    <row r="1306" spans="1:123" s="74" customFormat="1" ht="15" customHeight="1" thickBot="1" x14ac:dyDescent="0.25">
      <c r="A1306" s="76"/>
      <c r="B1306" s="90"/>
      <c r="C1306" s="967"/>
      <c r="D1306" s="974"/>
      <c r="E1306" s="975"/>
      <c r="F1306" s="975"/>
      <c r="G1306" s="974"/>
      <c r="H1306" s="975"/>
      <c r="I1306" s="975"/>
      <c r="J1306" s="974"/>
      <c r="K1306" s="975"/>
      <c r="L1306" s="976"/>
      <c r="M1306" s="43" t="s">
        <v>1894</v>
      </c>
      <c r="N1306" s="44" t="s">
        <v>29</v>
      </c>
      <c r="O1306" s="44" t="s">
        <v>30</v>
      </c>
      <c r="P1306" s="44" t="s">
        <v>31</v>
      </c>
      <c r="Q1306" s="44" t="s">
        <v>32</v>
      </c>
      <c r="R1306" s="44" t="s">
        <v>33</v>
      </c>
      <c r="S1306" s="45" t="s">
        <v>34</v>
      </c>
      <c r="T1306" s="44" t="s">
        <v>35</v>
      </c>
      <c r="U1306" s="44" t="s">
        <v>36</v>
      </c>
      <c r="V1306" s="44" t="s">
        <v>37</v>
      </c>
      <c r="W1306" s="44" t="s">
        <v>40</v>
      </c>
      <c r="X1306" s="45" t="s">
        <v>65</v>
      </c>
      <c r="Y1306" s="46" t="s">
        <v>28</v>
      </c>
      <c r="Z1306" s="44" t="s">
        <v>29</v>
      </c>
      <c r="AA1306" s="44" t="s">
        <v>30</v>
      </c>
      <c r="AB1306" s="44" t="s">
        <v>31</v>
      </c>
      <c r="AC1306" s="44" t="s">
        <v>32</v>
      </c>
      <c r="AD1306" s="47" t="s">
        <v>36</v>
      </c>
      <c r="AF1306" s="70"/>
      <c r="AG1306" s="84" t="s">
        <v>2032</v>
      </c>
      <c r="AH1306" s="84" t="s">
        <v>2035</v>
      </c>
      <c r="AI1306" s="84" t="s">
        <v>2141</v>
      </c>
      <c r="AJ1306" s="84" t="s">
        <v>2142</v>
      </c>
      <c r="AK1306" s="84" t="s">
        <v>2077</v>
      </c>
      <c r="AL1306" s="84" t="s">
        <v>2146</v>
      </c>
      <c r="AM1306" s="84" t="s">
        <v>2147</v>
      </c>
      <c r="AN1306" s="84"/>
      <c r="AO1306" s="84" t="s">
        <v>2143</v>
      </c>
      <c r="AP1306" s="84" t="s">
        <v>2144</v>
      </c>
      <c r="AQ1306" s="84" t="s">
        <v>2145</v>
      </c>
      <c r="AR1306" s="84"/>
      <c r="AS1306" s="84"/>
      <c r="CN1306" s="70"/>
      <c r="DS1306" s="70"/>
    </row>
    <row r="1307" spans="1:123" s="74" customFormat="1" ht="15" customHeight="1" x14ac:dyDescent="0.2">
      <c r="A1307" s="76"/>
      <c r="B1307" s="90"/>
      <c r="C1307" s="135" t="s">
        <v>28</v>
      </c>
      <c r="D1307" s="715"/>
      <c r="E1307" s="716"/>
      <c r="F1307" s="717"/>
      <c r="G1307" s="715"/>
      <c r="H1307" s="716"/>
      <c r="I1307" s="717"/>
      <c r="J1307" s="715"/>
      <c r="K1307" s="716"/>
      <c r="L1307" s="717"/>
      <c r="M1307" s="197"/>
      <c r="N1307" s="198"/>
      <c r="O1307" s="198"/>
      <c r="P1307" s="198"/>
      <c r="Q1307" s="198"/>
      <c r="R1307" s="198"/>
      <c r="S1307" s="198"/>
      <c r="T1307" s="198"/>
      <c r="U1307" s="198"/>
      <c r="V1307" s="198"/>
      <c r="W1307" s="198"/>
      <c r="X1307" s="199"/>
      <c r="Y1307" s="197"/>
      <c r="Z1307" s="198"/>
      <c r="AA1307" s="198"/>
      <c r="AB1307" s="198"/>
      <c r="AC1307" s="198"/>
      <c r="AD1307" s="199"/>
      <c r="AF1307" s="70"/>
      <c r="AG1307" s="74">
        <f>COUNTBLANK(D1307:AD1307)</f>
        <v>27</v>
      </c>
      <c r="AH1307" s="74">
        <f>IF($AG$1296=$AH$1296,0,IF(AND(D1307&lt;&gt;"",AG1307&lt;=$AL$1296),0,IF(AG1307=$AK$1296,0,1)))</f>
        <v>0</v>
      </c>
      <c r="AI1307" s="74">
        <f>$C$32</f>
        <v>0</v>
      </c>
      <c r="AJ1307" s="74">
        <f>G1307</f>
        <v>0</v>
      </c>
      <c r="AK1307" s="74">
        <f>IF(AJ1307&lt;=AI1307,0,1)</f>
        <v>0</v>
      </c>
      <c r="AL1307" s="74">
        <f t="shared" ref="AL1307:AL1316" si="305">IF(OR(X1307="",AND(X1307="X",COUNTIF(M1307:W1307,"X")=0)),0,1)</f>
        <v>0</v>
      </c>
      <c r="AM1307" s="74">
        <f t="shared" ref="AM1307:AM1313" si="306">IF(OR(AD1307="",AND(AD1307="X",COUNTIF(Y1307:AC1307,"X")=0)),0,1)</f>
        <v>0</v>
      </c>
      <c r="AO1307" s="74">
        <f>COUNTIF(D1307:F1316,6)</f>
        <v>0</v>
      </c>
      <c r="AP1307" s="74">
        <f>COUNTIF(W1307:W1316,"X")</f>
        <v>0</v>
      </c>
      <c r="AQ1307" s="74">
        <f>COUNTIF(AC1307:AC1316,"X")</f>
        <v>0</v>
      </c>
      <c r="CN1307" s="70"/>
      <c r="DS1307" s="70"/>
    </row>
    <row r="1308" spans="1:123" s="74" customFormat="1" ht="15" customHeight="1" x14ac:dyDescent="0.2">
      <c r="A1308" s="76"/>
      <c r="B1308" s="90"/>
      <c r="C1308" s="136" t="s">
        <v>29</v>
      </c>
      <c r="D1308" s="669"/>
      <c r="E1308" s="486"/>
      <c r="F1308" s="670"/>
      <c r="G1308" s="669"/>
      <c r="H1308" s="486"/>
      <c r="I1308" s="670"/>
      <c r="J1308" s="669"/>
      <c r="K1308" s="486"/>
      <c r="L1308" s="670"/>
      <c r="M1308" s="200"/>
      <c r="N1308" s="201"/>
      <c r="O1308" s="201"/>
      <c r="P1308" s="201"/>
      <c r="Q1308" s="201"/>
      <c r="R1308" s="201"/>
      <c r="S1308" s="201"/>
      <c r="T1308" s="201"/>
      <c r="U1308" s="201"/>
      <c r="V1308" s="201"/>
      <c r="W1308" s="201"/>
      <c r="X1308" s="202"/>
      <c r="Y1308" s="200"/>
      <c r="Z1308" s="201"/>
      <c r="AA1308" s="201"/>
      <c r="AB1308" s="201"/>
      <c r="AC1308" s="201"/>
      <c r="AD1308" s="202"/>
      <c r="AF1308" s="70"/>
      <c r="AG1308" s="74">
        <f t="shared" ref="AG1308:AG1316" si="307">COUNTBLANK(D1308:AD1308)</f>
        <v>27</v>
      </c>
      <c r="AH1308" s="74">
        <f t="shared" ref="AH1308:AH1316" si="308">IF($AG$1296=$AH$1296,0,IF(AND(D1308&lt;&gt;"",AG1308&lt;=$AL$1296),0,IF(AG1308=$AK$1296,0,1)))</f>
        <v>0</v>
      </c>
      <c r="AI1308" s="74">
        <f t="shared" ref="AI1308:AI1316" si="309">$C$32</f>
        <v>0</v>
      </c>
      <c r="AJ1308" s="74">
        <f t="shared" ref="AJ1308:AJ1316" si="310">G1308</f>
        <v>0</v>
      </c>
      <c r="AK1308" s="74">
        <f t="shared" ref="AK1308:AK1316" si="311">IF(AJ1308&lt;=AI1308,0,1)</f>
        <v>0</v>
      </c>
      <c r="AL1308" s="74">
        <f t="shared" si="305"/>
        <v>0</v>
      </c>
      <c r="AM1308" s="74">
        <f t="shared" si="306"/>
        <v>0</v>
      </c>
      <c r="AO1308" s="74">
        <f>IF(OR(AO1307=0,AND(AO1307&gt;1,F1318&lt;&gt;"")),0,1)</f>
        <v>0</v>
      </c>
      <c r="AP1308" s="74">
        <f>IF(OR(AP1307=0,AND(AP1307&gt;1,F1320&lt;&gt;"")),0,1)</f>
        <v>0</v>
      </c>
      <c r="AQ1308" s="74">
        <f>IF(OR(AQ1307=0,AND(AQ1307&gt;1,F1322&lt;&gt;"")),0,1)</f>
        <v>0</v>
      </c>
      <c r="AR1308" s="74">
        <f>SUM(AO1308:AQ1308)</f>
        <v>0</v>
      </c>
      <c r="CN1308" s="70"/>
      <c r="DS1308" s="70"/>
    </row>
    <row r="1309" spans="1:123" s="74" customFormat="1" ht="15" customHeight="1" x14ac:dyDescent="0.2">
      <c r="A1309" s="76"/>
      <c r="B1309" s="90"/>
      <c r="C1309" s="136" t="s">
        <v>30</v>
      </c>
      <c r="D1309" s="669"/>
      <c r="E1309" s="486"/>
      <c r="F1309" s="670"/>
      <c r="G1309" s="669"/>
      <c r="H1309" s="486"/>
      <c r="I1309" s="670"/>
      <c r="J1309" s="669"/>
      <c r="K1309" s="486"/>
      <c r="L1309" s="670"/>
      <c r="M1309" s="200"/>
      <c r="N1309" s="201"/>
      <c r="O1309" s="201"/>
      <c r="P1309" s="201"/>
      <c r="Q1309" s="201"/>
      <c r="R1309" s="201"/>
      <c r="S1309" s="201"/>
      <c r="T1309" s="201"/>
      <c r="U1309" s="201"/>
      <c r="V1309" s="201"/>
      <c r="W1309" s="201"/>
      <c r="X1309" s="202"/>
      <c r="Y1309" s="200"/>
      <c r="Z1309" s="201"/>
      <c r="AA1309" s="201"/>
      <c r="AB1309" s="201"/>
      <c r="AC1309" s="201"/>
      <c r="AD1309" s="202"/>
      <c r="AF1309" s="70"/>
      <c r="AG1309" s="74">
        <f t="shared" si="307"/>
        <v>27</v>
      </c>
      <c r="AH1309" s="74">
        <f t="shared" si="308"/>
        <v>0</v>
      </c>
      <c r="AI1309" s="74">
        <f t="shared" si="309"/>
        <v>0</v>
      </c>
      <c r="AJ1309" s="74">
        <f t="shared" si="310"/>
        <v>0</v>
      </c>
      <c r="AK1309" s="74">
        <f t="shared" si="311"/>
        <v>0</v>
      </c>
      <c r="AL1309" s="74">
        <f t="shared" si="305"/>
        <v>0</v>
      </c>
      <c r="AM1309" s="74">
        <f t="shared" si="306"/>
        <v>0</v>
      </c>
      <c r="CN1309" s="70"/>
      <c r="DS1309" s="70"/>
    </row>
    <row r="1310" spans="1:123" s="74" customFormat="1" ht="15" customHeight="1" x14ac:dyDescent="0.2">
      <c r="A1310" s="76"/>
      <c r="B1310" s="90"/>
      <c r="C1310" s="136" t="s">
        <v>31</v>
      </c>
      <c r="D1310" s="669"/>
      <c r="E1310" s="486"/>
      <c r="F1310" s="670"/>
      <c r="G1310" s="669"/>
      <c r="H1310" s="486"/>
      <c r="I1310" s="670"/>
      <c r="J1310" s="669"/>
      <c r="K1310" s="486"/>
      <c r="L1310" s="670"/>
      <c r="M1310" s="200"/>
      <c r="N1310" s="201"/>
      <c r="O1310" s="201"/>
      <c r="P1310" s="201"/>
      <c r="Q1310" s="201"/>
      <c r="R1310" s="201"/>
      <c r="S1310" s="201"/>
      <c r="T1310" s="201"/>
      <c r="U1310" s="201"/>
      <c r="V1310" s="201"/>
      <c r="W1310" s="201"/>
      <c r="X1310" s="202"/>
      <c r="Y1310" s="200"/>
      <c r="Z1310" s="201"/>
      <c r="AA1310" s="201"/>
      <c r="AB1310" s="201"/>
      <c r="AC1310" s="201"/>
      <c r="AD1310" s="202"/>
      <c r="AF1310" s="70"/>
      <c r="AG1310" s="74">
        <f t="shared" si="307"/>
        <v>27</v>
      </c>
      <c r="AH1310" s="74">
        <f t="shared" si="308"/>
        <v>0</v>
      </c>
      <c r="AI1310" s="74">
        <f t="shared" si="309"/>
        <v>0</v>
      </c>
      <c r="AJ1310" s="74">
        <f t="shared" si="310"/>
        <v>0</v>
      </c>
      <c r="AK1310" s="74">
        <f t="shared" si="311"/>
        <v>0</v>
      </c>
      <c r="AL1310" s="74">
        <f t="shared" si="305"/>
        <v>0</v>
      </c>
      <c r="AM1310" s="74">
        <f t="shared" si="306"/>
        <v>0</v>
      </c>
      <c r="CN1310" s="70"/>
      <c r="DS1310" s="70"/>
    </row>
    <row r="1311" spans="1:123" s="74" customFormat="1" ht="15" customHeight="1" x14ac:dyDescent="0.2">
      <c r="A1311" s="76"/>
      <c r="B1311" s="90"/>
      <c r="C1311" s="136" t="s">
        <v>32</v>
      </c>
      <c r="D1311" s="669"/>
      <c r="E1311" s="486"/>
      <c r="F1311" s="670"/>
      <c r="G1311" s="669"/>
      <c r="H1311" s="486"/>
      <c r="I1311" s="670"/>
      <c r="J1311" s="669"/>
      <c r="K1311" s="486"/>
      <c r="L1311" s="670"/>
      <c r="M1311" s="200"/>
      <c r="N1311" s="201"/>
      <c r="O1311" s="201"/>
      <c r="P1311" s="201"/>
      <c r="Q1311" s="201"/>
      <c r="R1311" s="201"/>
      <c r="S1311" s="201"/>
      <c r="T1311" s="201"/>
      <c r="U1311" s="201"/>
      <c r="V1311" s="201"/>
      <c r="W1311" s="201"/>
      <c r="X1311" s="202"/>
      <c r="Y1311" s="200"/>
      <c r="Z1311" s="201"/>
      <c r="AA1311" s="201"/>
      <c r="AB1311" s="201"/>
      <c r="AC1311" s="201"/>
      <c r="AD1311" s="202"/>
      <c r="AF1311" s="70"/>
      <c r="AG1311" s="74">
        <f t="shared" si="307"/>
        <v>27</v>
      </c>
      <c r="AH1311" s="74">
        <f t="shared" si="308"/>
        <v>0</v>
      </c>
      <c r="AI1311" s="74">
        <f t="shared" si="309"/>
        <v>0</v>
      </c>
      <c r="AJ1311" s="74">
        <f t="shared" si="310"/>
        <v>0</v>
      </c>
      <c r="AK1311" s="74">
        <f>IF(AJ1311&lt;=AI1311,0,1)</f>
        <v>0</v>
      </c>
      <c r="AL1311" s="74">
        <f t="shared" si="305"/>
        <v>0</v>
      </c>
      <c r="AM1311" s="74">
        <f t="shared" si="306"/>
        <v>0</v>
      </c>
      <c r="CN1311" s="70"/>
      <c r="DS1311" s="70"/>
    </row>
    <row r="1312" spans="1:123" s="74" customFormat="1" ht="15" customHeight="1" x14ac:dyDescent="0.2">
      <c r="A1312" s="76"/>
      <c r="B1312" s="90"/>
      <c r="C1312" s="136" t="s">
        <v>33</v>
      </c>
      <c r="D1312" s="669"/>
      <c r="E1312" s="486"/>
      <c r="F1312" s="670"/>
      <c r="G1312" s="669"/>
      <c r="H1312" s="486"/>
      <c r="I1312" s="670"/>
      <c r="J1312" s="669"/>
      <c r="K1312" s="486"/>
      <c r="L1312" s="670"/>
      <c r="M1312" s="200"/>
      <c r="N1312" s="201"/>
      <c r="O1312" s="201"/>
      <c r="P1312" s="201"/>
      <c r="Q1312" s="201"/>
      <c r="R1312" s="201"/>
      <c r="S1312" s="201"/>
      <c r="T1312" s="201"/>
      <c r="U1312" s="201"/>
      <c r="V1312" s="201"/>
      <c r="W1312" s="201"/>
      <c r="X1312" s="202"/>
      <c r="Y1312" s="200"/>
      <c r="Z1312" s="201"/>
      <c r="AA1312" s="201"/>
      <c r="AB1312" s="201"/>
      <c r="AC1312" s="201"/>
      <c r="AD1312" s="202"/>
      <c r="AF1312" s="70"/>
      <c r="AG1312" s="74">
        <f t="shared" si="307"/>
        <v>27</v>
      </c>
      <c r="AH1312" s="74">
        <f t="shared" si="308"/>
        <v>0</v>
      </c>
      <c r="AI1312" s="74">
        <f t="shared" si="309"/>
        <v>0</v>
      </c>
      <c r="AJ1312" s="74">
        <f t="shared" si="310"/>
        <v>0</v>
      </c>
      <c r="AK1312" s="74">
        <f t="shared" si="311"/>
        <v>0</v>
      </c>
      <c r="AL1312" s="74">
        <f t="shared" si="305"/>
        <v>0</v>
      </c>
      <c r="AM1312" s="74">
        <f t="shared" si="306"/>
        <v>0</v>
      </c>
      <c r="CN1312" s="70"/>
      <c r="DS1312" s="70"/>
    </row>
    <row r="1313" spans="1:123" s="74" customFormat="1" ht="15" customHeight="1" x14ac:dyDescent="0.2">
      <c r="A1313" s="76"/>
      <c r="B1313" s="90"/>
      <c r="C1313" s="136" t="s">
        <v>34</v>
      </c>
      <c r="D1313" s="669"/>
      <c r="E1313" s="486"/>
      <c r="F1313" s="670"/>
      <c r="G1313" s="669"/>
      <c r="H1313" s="486"/>
      <c r="I1313" s="670"/>
      <c r="J1313" s="669"/>
      <c r="K1313" s="486"/>
      <c r="L1313" s="670"/>
      <c r="M1313" s="200"/>
      <c r="N1313" s="201"/>
      <c r="O1313" s="201"/>
      <c r="P1313" s="201"/>
      <c r="Q1313" s="201"/>
      <c r="R1313" s="201"/>
      <c r="S1313" s="201"/>
      <c r="T1313" s="201"/>
      <c r="U1313" s="201"/>
      <c r="V1313" s="201"/>
      <c r="W1313" s="201"/>
      <c r="X1313" s="202"/>
      <c r="Y1313" s="200"/>
      <c r="Z1313" s="201"/>
      <c r="AA1313" s="201"/>
      <c r="AB1313" s="201"/>
      <c r="AC1313" s="201"/>
      <c r="AD1313" s="202"/>
      <c r="AF1313" s="70"/>
      <c r="AG1313" s="74">
        <f t="shared" si="307"/>
        <v>27</v>
      </c>
      <c r="AH1313" s="74">
        <f t="shared" si="308"/>
        <v>0</v>
      </c>
      <c r="AI1313" s="74">
        <f t="shared" si="309"/>
        <v>0</v>
      </c>
      <c r="AJ1313" s="74">
        <f t="shared" si="310"/>
        <v>0</v>
      </c>
      <c r="AK1313" s="74">
        <f>IF(AJ1313&lt;=AI1313,0,1)</f>
        <v>0</v>
      </c>
      <c r="AL1313" s="74">
        <f t="shared" si="305"/>
        <v>0</v>
      </c>
      <c r="AM1313" s="74">
        <f t="shared" si="306"/>
        <v>0</v>
      </c>
      <c r="CN1313" s="70"/>
      <c r="DS1313" s="70"/>
    </row>
    <row r="1314" spans="1:123" s="74" customFormat="1" ht="15" customHeight="1" x14ac:dyDescent="0.2">
      <c r="A1314" s="76"/>
      <c r="B1314" s="90"/>
      <c r="C1314" s="136" t="s">
        <v>35</v>
      </c>
      <c r="D1314" s="669"/>
      <c r="E1314" s="486"/>
      <c r="F1314" s="670"/>
      <c r="G1314" s="669"/>
      <c r="H1314" s="486"/>
      <c r="I1314" s="670"/>
      <c r="J1314" s="669"/>
      <c r="K1314" s="486"/>
      <c r="L1314" s="670"/>
      <c r="M1314" s="200"/>
      <c r="N1314" s="201"/>
      <c r="O1314" s="201"/>
      <c r="P1314" s="201"/>
      <c r="Q1314" s="201"/>
      <c r="R1314" s="201"/>
      <c r="S1314" s="201"/>
      <c r="T1314" s="201"/>
      <c r="U1314" s="201"/>
      <c r="V1314" s="201"/>
      <c r="W1314" s="201"/>
      <c r="X1314" s="202"/>
      <c r="Y1314" s="200"/>
      <c r="Z1314" s="201"/>
      <c r="AA1314" s="201"/>
      <c r="AB1314" s="201"/>
      <c r="AC1314" s="201"/>
      <c r="AD1314" s="202"/>
      <c r="AF1314" s="70"/>
      <c r="AG1314" s="74">
        <f t="shared" si="307"/>
        <v>27</v>
      </c>
      <c r="AH1314" s="74">
        <f t="shared" si="308"/>
        <v>0</v>
      </c>
      <c r="AI1314" s="74">
        <f t="shared" si="309"/>
        <v>0</v>
      </c>
      <c r="AJ1314" s="74">
        <f t="shared" si="310"/>
        <v>0</v>
      </c>
      <c r="AK1314" s="74">
        <f t="shared" si="311"/>
        <v>0</v>
      </c>
      <c r="AL1314" s="74">
        <f t="shared" si="305"/>
        <v>0</v>
      </c>
      <c r="AM1314" s="74">
        <f t="shared" ref="AM1314:AM1316" si="312">IF(OR(AD1314="",AND(AD1314="X",COUNTIF(Y1314:AC1314,"X")=0)),0,1)</f>
        <v>0</v>
      </c>
      <c r="CN1314" s="70"/>
      <c r="DS1314" s="70"/>
    </row>
    <row r="1315" spans="1:123" s="74" customFormat="1" ht="15" customHeight="1" x14ac:dyDescent="0.2">
      <c r="A1315" s="76"/>
      <c r="B1315" s="90"/>
      <c r="C1315" s="136" t="s">
        <v>36</v>
      </c>
      <c r="D1315" s="669"/>
      <c r="E1315" s="486"/>
      <c r="F1315" s="670"/>
      <c r="G1315" s="669"/>
      <c r="H1315" s="486"/>
      <c r="I1315" s="670"/>
      <c r="J1315" s="669"/>
      <c r="K1315" s="486"/>
      <c r="L1315" s="670"/>
      <c r="M1315" s="200"/>
      <c r="N1315" s="201"/>
      <c r="O1315" s="201"/>
      <c r="P1315" s="201"/>
      <c r="Q1315" s="201"/>
      <c r="R1315" s="201"/>
      <c r="S1315" s="201"/>
      <c r="T1315" s="201"/>
      <c r="U1315" s="201"/>
      <c r="V1315" s="201"/>
      <c r="W1315" s="201"/>
      <c r="X1315" s="202"/>
      <c r="Y1315" s="200"/>
      <c r="Z1315" s="201"/>
      <c r="AA1315" s="201"/>
      <c r="AB1315" s="201"/>
      <c r="AC1315" s="201"/>
      <c r="AD1315" s="202"/>
      <c r="AF1315" s="70"/>
      <c r="AG1315" s="74">
        <f t="shared" si="307"/>
        <v>27</v>
      </c>
      <c r="AH1315" s="74">
        <f t="shared" si="308"/>
        <v>0</v>
      </c>
      <c r="AI1315" s="74">
        <f t="shared" si="309"/>
        <v>0</v>
      </c>
      <c r="AJ1315" s="74">
        <f t="shared" si="310"/>
        <v>0</v>
      </c>
      <c r="AK1315" s="74">
        <f t="shared" si="311"/>
        <v>0</v>
      </c>
      <c r="AL1315" s="74">
        <f t="shared" si="305"/>
        <v>0</v>
      </c>
      <c r="AM1315" s="74">
        <f t="shared" si="312"/>
        <v>0</v>
      </c>
      <c r="CN1315" s="70"/>
      <c r="DS1315" s="70"/>
    </row>
    <row r="1316" spans="1:123" s="74" customFormat="1" ht="15" customHeight="1" thickBot="1" x14ac:dyDescent="0.25">
      <c r="A1316" s="76"/>
      <c r="B1316" s="90"/>
      <c r="C1316" s="137" t="s">
        <v>37</v>
      </c>
      <c r="D1316" s="671"/>
      <c r="E1316" s="672"/>
      <c r="F1316" s="673"/>
      <c r="G1316" s="671"/>
      <c r="H1316" s="672"/>
      <c r="I1316" s="673"/>
      <c r="J1316" s="671"/>
      <c r="K1316" s="672"/>
      <c r="L1316" s="673"/>
      <c r="M1316" s="203"/>
      <c r="N1316" s="204"/>
      <c r="O1316" s="204"/>
      <c r="P1316" s="204"/>
      <c r="Q1316" s="204"/>
      <c r="R1316" s="204"/>
      <c r="S1316" s="204"/>
      <c r="T1316" s="204"/>
      <c r="U1316" s="204"/>
      <c r="V1316" s="204"/>
      <c r="W1316" s="204"/>
      <c r="X1316" s="205"/>
      <c r="Y1316" s="203"/>
      <c r="Z1316" s="204"/>
      <c r="AA1316" s="204"/>
      <c r="AB1316" s="204"/>
      <c r="AC1316" s="204"/>
      <c r="AD1316" s="205"/>
      <c r="AF1316" s="70"/>
      <c r="AG1316" s="74">
        <f t="shared" si="307"/>
        <v>27</v>
      </c>
      <c r="AH1316" s="74">
        <f t="shared" si="308"/>
        <v>0</v>
      </c>
      <c r="AI1316" s="74">
        <f t="shared" si="309"/>
        <v>0</v>
      </c>
      <c r="AJ1316" s="74">
        <f t="shared" si="310"/>
        <v>0</v>
      </c>
      <c r="AK1316" s="74">
        <f t="shared" si="311"/>
        <v>0</v>
      </c>
      <c r="AL1316" s="74">
        <f t="shared" si="305"/>
        <v>0</v>
      </c>
      <c r="AM1316" s="74">
        <f t="shared" si="312"/>
        <v>0</v>
      </c>
      <c r="CN1316" s="70"/>
      <c r="DS1316" s="70"/>
    </row>
    <row r="1317" spans="1:123" s="74" customFormat="1" ht="15" customHeight="1" x14ac:dyDescent="0.2">
      <c r="A1317" s="76"/>
      <c r="B1317" s="90"/>
      <c r="C1317" s="90"/>
      <c r="D1317" s="90"/>
      <c r="E1317" s="90"/>
      <c r="F1317" s="90"/>
      <c r="G1317" s="90"/>
      <c r="H1317" s="90"/>
      <c r="I1317" s="90"/>
      <c r="J1317" s="90"/>
      <c r="K1317" s="90"/>
      <c r="L1317" s="90"/>
      <c r="M1317" s="90"/>
      <c r="N1317" s="90"/>
      <c r="O1317" s="90"/>
      <c r="P1317" s="90"/>
      <c r="Q1317" s="90"/>
      <c r="R1317" s="90"/>
      <c r="S1317" s="90"/>
      <c r="T1317" s="90"/>
      <c r="U1317" s="90"/>
      <c r="V1317" s="90"/>
      <c r="W1317" s="90"/>
      <c r="X1317" s="90"/>
      <c r="Y1317" s="90"/>
      <c r="Z1317" s="90"/>
      <c r="AA1317" s="90"/>
      <c r="AB1317" s="90"/>
      <c r="AC1317" s="90"/>
      <c r="AD1317" s="90"/>
      <c r="AF1317" s="70"/>
      <c r="AH1317" s="74">
        <f>SUM(AH1307:AH1316)</f>
        <v>0</v>
      </c>
      <c r="AK1317" s="74">
        <f>SUM(AK1307:AK1316)</f>
        <v>0</v>
      </c>
      <c r="AL1317" s="74">
        <f>SUM(AL1307:AL1316)</f>
        <v>0</v>
      </c>
      <c r="AM1317" s="74">
        <f>SUM(AM1307:AM1316)</f>
        <v>0</v>
      </c>
      <c r="AN1317" s="74">
        <f>SUM(AL1317:AM1317)</f>
        <v>0</v>
      </c>
      <c r="CN1317" s="70"/>
      <c r="DS1317" s="70"/>
    </row>
    <row r="1318" spans="1:123" s="74" customFormat="1" ht="45" customHeight="1" x14ac:dyDescent="0.2">
      <c r="A1318" s="76"/>
      <c r="B1318" s="90"/>
      <c r="C1318" s="600" t="s">
        <v>1916</v>
      </c>
      <c r="D1318" s="601"/>
      <c r="E1318" s="601"/>
      <c r="F1318" s="493"/>
      <c r="G1318" s="493"/>
      <c r="H1318" s="493"/>
      <c r="I1318" s="493"/>
      <c r="J1318" s="493"/>
      <c r="K1318" s="493"/>
      <c r="L1318" s="493"/>
      <c r="M1318" s="493"/>
      <c r="N1318" s="493"/>
      <c r="O1318" s="493"/>
      <c r="P1318" s="493"/>
      <c r="Q1318" s="493"/>
      <c r="R1318" s="493"/>
      <c r="S1318" s="493"/>
      <c r="T1318" s="493"/>
      <c r="U1318" s="493"/>
      <c r="V1318" s="493"/>
      <c r="W1318" s="493"/>
      <c r="X1318" s="493"/>
      <c r="Y1318" s="493"/>
      <c r="Z1318" s="493"/>
      <c r="AA1318" s="493"/>
      <c r="AB1318" s="493"/>
      <c r="AC1318" s="493"/>
      <c r="AD1318" s="493"/>
      <c r="AF1318" s="70"/>
      <c r="CN1318" s="70"/>
      <c r="DS1318" s="70"/>
    </row>
    <row r="1319" spans="1:123" s="74" customFormat="1" ht="15" customHeight="1" x14ac:dyDescent="0.2">
      <c r="A1319" s="76"/>
      <c r="B1319" s="90"/>
      <c r="C1319" s="90"/>
      <c r="D1319" s="90"/>
      <c r="E1319" s="90"/>
      <c r="F1319" s="90"/>
      <c r="G1319" s="90"/>
      <c r="H1319" s="90"/>
      <c r="I1319" s="90"/>
      <c r="J1319" s="90"/>
      <c r="K1319" s="90"/>
      <c r="L1319" s="90"/>
      <c r="M1319" s="90"/>
      <c r="N1319" s="90"/>
      <c r="O1319" s="90"/>
      <c r="P1319" s="90"/>
      <c r="Q1319" s="90"/>
      <c r="R1319" s="90"/>
      <c r="S1319" s="90"/>
      <c r="T1319" s="90"/>
      <c r="U1319" s="90"/>
      <c r="V1319" s="90"/>
      <c r="W1319" s="90"/>
      <c r="X1319" s="90"/>
      <c r="Y1319" s="90"/>
      <c r="Z1319" s="90"/>
      <c r="AA1319" s="90"/>
      <c r="AB1319" s="90"/>
      <c r="AC1319" s="90"/>
      <c r="AD1319" s="90"/>
      <c r="AF1319" s="70"/>
      <c r="CN1319" s="70"/>
      <c r="DS1319" s="70"/>
    </row>
    <row r="1320" spans="1:123" s="74" customFormat="1" ht="42.75" customHeight="1" x14ac:dyDescent="0.2">
      <c r="A1320" s="76"/>
      <c r="B1320" s="90"/>
      <c r="C1320" s="600" t="s">
        <v>1917</v>
      </c>
      <c r="D1320" s="601"/>
      <c r="E1320" s="601"/>
      <c r="F1320" s="493"/>
      <c r="G1320" s="493"/>
      <c r="H1320" s="493"/>
      <c r="I1320" s="493"/>
      <c r="J1320" s="493"/>
      <c r="K1320" s="493"/>
      <c r="L1320" s="493"/>
      <c r="M1320" s="493"/>
      <c r="N1320" s="493"/>
      <c r="O1320" s="493"/>
      <c r="P1320" s="493"/>
      <c r="Q1320" s="493"/>
      <c r="R1320" s="493"/>
      <c r="S1320" s="493"/>
      <c r="T1320" s="493"/>
      <c r="U1320" s="493"/>
      <c r="V1320" s="493"/>
      <c r="W1320" s="493"/>
      <c r="X1320" s="493"/>
      <c r="Y1320" s="493"/>
      <c r="Z1320" s="493"/>
      <c r="AA1320" s="493"/>
      <c r="AB1320" s="493"/>
      <c r="AC1320" s="493"/>
      <c r="AD1320" s="493"/>
      <c r="AF1320" s="70"/>
      <c r="CN1320" s="70"/>
      <c r="DS1320" s="70"/>
    </row>
    <row r="1321" spans="1:123" s="74" customFormat="1" ht="15" customHeight="1" x14ac:dyDescent="0.2">
      <c r="A1321" s="76"/>
      <c r="B1321" s="90"/>
      <c r="C1321" s="90"/>
      <c r="D1321" s="90"/>
      <c r="E1321" s="90"/>
      <c r="F1321" s="90"/>
      <c r="G1321" s="90"/>
      <c r="H1321" s="90"/>
      <c r="I1321" s="90"/>
      <c r="J1321" s="90"/>
      <c r="K1321" s="90"/>
      <c r="L1321" s="90"/>
      <c r="M1321" s="90"/>
      <c r="N1321" s="90"/>
      <c r="O1321" s="90"/>
      <c r="P1321" s="90"/>
      <c r="Q1321" s="90"/>
      <c r="R1321" s="90"/>
      <c r="S1321" s="90"/>
      <c r="T1321" s="90"/>
      <c r="U1321" s="90"/>
      <c r="V1321" s="90"/>
      <c r="W1321" s="90"/>
      <c r="X1321" s="90"/>
      <c r="Y1321" s="90"/>
      <c r="Z1321" s="90"/>
      <c r="AA1321" s="90"/>
      <c r="AB1321" s="90"/>
      <c r="AC1321" s="90"/>
      <c r="AD1321" s="90"/>
      <c r="AF1321" s="70"/>
      <c r="CN1321" s="70"/>
      <c r="DS1321" s="70"/>
    </row>
    <row r="1322" spans="1:123" s="74" customFormat="1" ht="45" customHeight="1" x14ac:dyDescent="0.2">
      <c r="A1322" s="76"/>
      <c r="B1322" s="90"/>
      <c r="C1322" s="600" t="s">
        <v>1918</v>
      </c>
      <c r="D1322" s="601"/>
      <c r="E1322" s="601"/>
      <c r="F1322" s="493"/>
      <c r="G1322" s="493"/>
      <c r="H1322" s="493"/>
      <c r="I1322" s="493"/>
      <c r="J1322" s="493"/>
      <c r="K1322" s="493"/>
      <c r="L1322" s="493"/>
      <c r="M1322" s="493"/>
      <c r="N1322" s="493"/>
      <c r="O1322" s="493"/>
      <c r="P1322" s="493"/>
      <c r="Q1322" s="493"/>
      <c r="R1322" s="493"/>
      <c r="S1322" s="493"/>
      <c r="T1322" s="493"/>
      <c r="U1322" s="493"/>
      <c r="V1322" s="493"/>
      <c r="W1322" s="493"/>
      <c r="X1322" s="493"/>
      <c r="Y1322" s="493"/>
      <c r="Z1322" s="493"/>
      <c r="AA1322" s="493"/>
      <c r="AB1322" s="493"/>
      <c r="AC1322" s="493"/>
      <c r="AD1322" s="493"/>
      <c r="AF1322" s="70"/>
      <c r="CN1322" s="70"/>
      <c r="DS1322" s="70"/>
    </row>
    <row r="1323" spans="1:123" s="74" customFormat="1" ht="15" customHeight="1" x14ac:dyDescent="0.2">
      <c r="A1323" s="76"/>
      <c r="B1323" s="90"/>
      <c r="C1323" s="90"/>
      <c r="D1323" s="90"/>
      <c r="E1323" s="90"/>
      <c r="F1323" s="90"/>
      <c r="G1323" s="90"/>
      <c r="H1323" s="90"/>
      <c r="I1323" s="90"/>
      <c r="J1323" s="90"/>
      <c r="K1323" s="90"/>
      <c r="L1323" s="90"/>
      <c r="M1323" s="90"/>
      <c r="N1323" s="90"/>
      <c r="O1323" s="90"/>
      <c r="P1323" s="90"/>
      <c r="Q1323" s="90"/>
      <c r="R1323" s="90"/>
      <c r="S1323" s="90"/>
      <c r="T1323" s="90"/>
      <c r="U1323" s="90"/>
      <c r="V1323" s="90"/>
      <c r="W1323" s="90"/>
      <c r="X1323" s="90"/>
      <c r="Y1323" s="90"/>
      <c r="Z1323" s="90"/>
      <c r="AA1323" s="90"/>
      <c r="AB1323" s="90"/>
      <c r="AC1323" s="90"/>
      <c r="AD1323" s="90"/>
      <c r="AF1323" s="70"/>
      <c r="CN1323" s="70"/>
      <c r="DS1323" s="70"/>
    </row>
    <row r="1324" spans="1:123" s="74" customFormat="1" ht="24" customHeight="1" x14ac:dyDescent="0.2">
      <c r="A1324" s="76"/>
      <c r="B1324" s="90"/>
      <c r="C1324" s="609" t="s">
        <v>351</v>
      </c>
      <c r="D1324" s="609"/>
      <c r="E1324" s="609"/>
      <c r="F1324" s="609"/>
      <c r="G1324" s="609"/>
      <c r="H1324" s="609"/>
      <c r="I1324" s="609"/>
      <c r="J1324" s="609"/>
      <c r="K1324" s="609"/>
      <c r="L1324" s="609"/>
      <c r="M1324" s="609"/>
      <c r="N1324" s="609"/>
      <c r="O1324" s="609"/>
      <c r="P1324" s="90"/>
      <c r="Q1324" s="609" t="s">
        <v>1900</v>
      </c>
      <c r="R1324" s="609"/>
      <c r="S1324" s="609"/>
      <c r="T1324" s="609"/>
      <c r="U1324" s="609"/>
      <c r="V1324" s="609"/>
      <c r="W1324" s="609"/>
      <c r="X1324" s="609"/>
      <c r="Y1324" s="609"/>
      <c r="Z1324" s="609"/>
      <c r="AA1324" s="609"/>
      <c r="AB1324" s="609"/>
      <c r="AC1324" s="609"/>
      <c r="AD1324" s="609"/>
      <c r="AF1324" s="70"/>
      <c r="CN1324" s="70"/>
      <c r="DS1324" s="70"/>
    </row>
    <row r="1325" spans="1:123" s="74" customFormat="1" ht="24" customHeight="1" x14ac:dyDescent="0.2">
      <c r="A1325" s="76"/>
      <c r="B1325" s="90"/>
      <c r="C1325" s="127" t="s">
        <v>28</v>
      </c>
      <c r="D1325" s="614" t="s">
        <v>352</v>
      </c>
      <c r="E1325" s="614"/>
      <c r="F1325" s="614"/>
      <c r="G1325" s="614"/>
      <c r="H1325" s="614"/>
      <c r="I1325" s="614"/>
      <c r="J1325" s="614"/>
      <c r="K1325" s="614"/>
      <c r="L1325" s="614"/>
      <c r="M1325" s="614"/>
      <c r="N1325" s="614"/>
      <c r="O1325" s="614"/>
      <c r="P1325" s="90"/>
      <c r="Q1325" s="106" t="s">
        <v>28</v>
      </c>
      <c r="R1325" s="650" t="s">
        <v>1901</v>
      </c>
      <c r="S1325" s="650"/>
      <c r="T1325" s="650"/>
      <c r="U1325" s="650"/>
      <c r="V1325" s="650"/>
      <c r="W1325" s="650"/>
      <c r="X1325" s="650"/>
      <c r="Y1325" s="650"/>
      <c r="Z1325" s="650"/>
      <c r="AA1325" s="650"/>
      <c r="AB1325" s="650"/>
      <c r="AC1325" s="650"/>
      <c r="AD1325" s="650"/>
      <c r="AF1325" s="70"/>
      <c r="CN1325" s="70"/>
      <c r="DS1325" s="70"/>
    </row>
    <row r="1326" spans="1:123" s="74" customFormat="1" ht="24" customHeight="1" x14ac:dyDescent="0.2">
      <c r="A1326" s="76"/>
      <c r="B1326" s="90"/>
      <c r="C1326" s="127" t="s">
        <v>29</v>
      </c>
      <c r="D1326" s="614" t="s">
        <v>353</v>
      </c>
      <c r="E1326" s="614"/>
      <c r="F1326" s="614"/>
      <c r="G1326" s="614"/>
      <c r="H1326" s="614"/>
      <c r="I1326" s="614"/>
      <c r="J1326" s="614"/>
      <c r="K1326" s="614"/>
      <c r="L1326" s="614"/>
      <c r="M1326" s="614"/>
      <c r="N1326" s="614"/>
      <c r="O1326" s="614"/>
      <c r="P1326" s="90"/>
      <c r="Q1326" s="106" t="s">
        <v>29</v>
      </c>
      <c r="R1326" s="650" t="s">
        <v>1902</v>
      </c>
      <c r="S1326" s="650"/>
      <c r="T1326" s="650"/>
      <c r="U1326" s="650"/>
      <c r="V1326" s="650"/>
      <c r="W1326" s="650"/>
      <c r="X1326" s="650"/>
      <c r="Y1326" s="650"/>
      <c r="Z1326" s="650"/>
      <c r="AA1326" s="650"/>
      <c r="AB1326" s="650"/>
      <c r="AC1326" s="650"/>
      <c r="AD1326" s="650"/>
      <c r="AF1326" s="70"/>
      <c r="CN1326" s="70"/>
      <c r="DS1326" s="70"/>
    </row>
    <row r="1327" spans="1:123" s="74" customFormat="1" ht="24" customHeight="1" x14ac:dyDescent="0.2">
      <c r="A1327" s="76"/>
      <c r="B1327" s="90"/>
      <c r="C1327" s="127" t="s">
        <v>30</v>
      </c>
      <c r="D1327" s="614" t="s">
        <v>354</v>
      </c>
      <c r="E1327" s="614"/>
      <c r="F1327" s="614"/>
      <c r="G1327" s="614"/>
      <c r="H1327" s="614"/>
      <c r="I1327" s="614"/>
      <c r="J1327" s="614"/>
      <c r="K1327" s="614"/>
      <c r="L1327" s="614"/>
      <c r="M1327" s="614"/>
      <c r="N1327" s="614"/>
      <c r="O1327" s="614"/>
      <c r="P1327" s="90"/>
      <c r="Q1327" s="106" t="s">
        <v>30</v>
      </c>
      <c r="R1327" s="650" t="s">
        <v>1903</v>
      </c>
      <c r="S1327" s="650"/>
      <c r="T1327" s="650"/>
      <c r="U1327" s="650"/>
      <c r="V1327" s="650"/>
      <c r="W1327" s="650"/>
      <c r="X1327" s="650"/>
      <c r="Y1327" s="650"/>
      <c r="Z1327" s="650"/>
      <c r="AA1327" s="650"/>
      <c r="AB1327" s="650"/>
      <c r="AC1327" s="650"/>
      <c r="AD1327" s="650"/>
      <c r="AF1327" s="70"/>
      <c r="CN1327" s="70"/>
      <c r="DS1327" s="70"/>
    </row>
    <row r="1328" spans="1:123" s="74" customFormat="1" ht="36" customHeight="1" x14ac:dyDescent="0.2">
      <c r="A1328" s="76"/>
      <c r="B1328" s="90"/>
      <c r="C1328" s="127" t="s">
        <v>31</v>
      </c>
      <c r="D1328" s="614" t="s">
        <v>355</v>
      </c>
      <c r="E1328" s="614"/>
      <c r="F1328" s="614"/>
      <c r="G1328" s="614"/>
      <c r="H1328" s="614"/>
      <c r="I1328" s="614"/>
      <c r="J1328" s="614"/>
      <c r="K1328" s="614"/>
      <c r="L1328" s="614"/>
      <c r="M1328" s="614"/>
      <c r="N1328" s="614"/>
      <c r="O1328" s="614"/>
      <c r="P1328" s="90"/>
      <c r="Q1328" s="106" t="s">
        <v>31</v>
      </c>
      <c r="R1328" s="650" t="s">
        <v>1904</v>
      </c>
      <c r="S1328" s="650"/>
      <c r="T1328" s="650"/>
      <c r="U1328" s="650"/>
      <c r="V1328" s="650"/>
      <c r="W1328" s="650"/>
      <c r="X1328" s="650"/>
      <c r="Y1328" s="650"/>
      <c r="Z1328" s="650"/>
      <c r="AA1328" s="650"/>
      <c r="AB1328" s="650"/>
      <c r="AC1328" s="650"/>
      <c r="AD1328" s="650"/>
      <c r="AF1328" s="70"/>
      <c r="CN1328" s="70"/>
      <c r="DS1328" s="70"/>
    </row>
    <row r="1329" spans="1:123" s="74" customFormat="1" ht="24" customHeight="1" x14ac:dyDescent="0.2">
      <c r="A1329" s="76"/>
      <c r="B1329" s="90"/>
      <c r="C1329" s="127" t="s">
        <v>32</v>
      </c>
      <c r="D1329" s="614" t="s">
        <v>1557</v>
      </c>
      <c r="E1329" s="614"/>
      <c r="F1329" s="614"/>
      <c r="G1329" s="614"/>
      <c r="H1329" s="614"/>
      <c r="I1329" s="614"/>
      <c r="J1329" s="614"/>
      <c r="K1329" s="614"/>
      <c r="L1329" s="614"/>
      <c r="M1329" s="614"/>
      <c r="N1329" s="614"/>
      <c r="O1329" s="614"/>
      <c r="P1329" s="90"/>
      <c r="Q1329" s="106" t="s">
        <v>32</v>
      </c>
      <c r="R1329" s="650" t="s">
        <v>1905</v>
      </c>
      <c r="S1329" s="650"/>
      <c r="T1329" s="650"/>
      <c r="U1329" s="650"/>
      <c r="V1329" s="650"/>
      <c r="W1329" s="650"/>
      <c r="X1329" s="650"/>
      <c r="Y1329" s="650"/>
      <c r="Z1329" s="650"/>
      <c r="AA1329" s="650"/>
      <c r="AB1329" s="650"/>
      <c r="AC1329" s="650"/>
      <c r="AD1329" s="650"/>
      <c r="AF1329" s="70"/>
      <c r="CN1329" s="70"/>
      <c r="DS1329" s="70"/>
    </row>
    <row r="1330" spans="1:123" s="74" customFormat="1" ht="24" customHeight="1" x14ac:dyDescent="0.2">
      <c r="A1330" s="76"/>
      <c r="B1330" s="90"/>
      <c r="C1330" s="127" t="s">
        <v>33</v>
      </c>
      <c r="D1330" s="614" t="s">
        <v>1898</v>
      </c>
      <c r="E1330" s="614"/>
      <c r="F1330" s="614"/>
      <c r="G1330" s="614"/>
      <c r="H1330" s="614"/>
      <c r="I1330" s="614"/>
      <c r="J1330" s="614"/>
      <c r="K1330" s="614"/>
      <c r="L1330" s="614"/>
      <c r="M1330" s="614"/>
      <c r="N1330" s="614"/>
      <c r="O1330" s="614"/>
      <c r="P1330" s="90"/>
      <c r="Q1330" s="115" t="s">
        <v>33</v>
      </c>
      <c r="R1330" s="650" t="s">
        <v>1906</v>
      </c>
      <c r="S1330" s="650"/>
      <c r="T1330" s="650"/>
      <c r="U1330" s="650"/>
      <c r="V1330" s="650"/>
      <c r="W1330" s="650"/>
      <c r="X1330" s="650"/>
      <c r="Y1330" s="650"/>
      <c r="Z1330" s="650"/>
      <c r="AA1330" s="650"/>
      <c r="AB1330" s="650"/>
      <c r="AC1330" s="650"/>
      <c r="AD1330" s="650"/>
      <c r="AF1330" s="70"/>
      <c r="CN1330" s="70"/>
      <c r="DS1330" s="70"/>
    </row>
    <row r="1331" spans="1:123" s="74" customFormat="1" ht="24" customHeight="1" x14ac:dyDescent="0.2">
      <c r="A1331" s="76"/>
      <c r="B1331" s="90"/>
      <c r="C1331" s="138"/>
      <c r="D1331" s="459"/>
      <c r="E1331" s="459"/>
      <c r="F1331" s="459"/>
      <c r="G1331" s="459"/>
      <c r="H1331" s="459"/>
      <c r="I1331" s="459"/>
      <c r="J1331" s="459"/>
      <c r="K1331" s="459"/>
      <c r="L1331" s="459"/>
      <c r="M1331" s="459"/>
      <c r="N1331" s="459"/>
      <c r="O1331" s="459"/>
      <c r="P1331" s="90"/>
      <c r="Q1331" s="106" t="s">
        <v>34</v>
      </c>
      <c r="R1331" s="650" t="s">
        <v>1907</v>
      </c>
      <c r="S1331" s="650"/>
      <c r="T1331" s="650"/>
      <c r="U1331" s="650"/>
      <c r="V1331" s="650"/>
      <c r="W1331" s="650"/>
      <c r="X1331" s="650"/>
      <c r="Y1331" s="650"/>
      <c r="Z1331" s="650"/>
      <c r="AA1331" s="650"/>
      <c r="AB1331" s="650"/>
      <c r="AC1331" s="650"/>
      <c r="AD1331" s="650"/>
      <c r="AF1331" s="70"/>
      <c r="CN1331" s="70"/>
      <c r="DS1331" s="70"/>
    </row>
    <row r="1332" spans="1:123" s="74" customFormat="1" ht="24" customHeight="1" x14ac:dyDescent="0.2">
      <c r="A1332" s="76"/>
      <c r="B1332" s="90"/>
      <c r="C1332" s="609" t="s">
        <v>1910</v>
      </c>
      <c r="D1332" s="609"/>
      <c r="E1332" s="609"/>
      <c r="F1332" s="609"/>
      <c r="G1332" s="609"/>
      <c r="H1332" s="609"/>
      <c r="I1332" s="609"/>
      <c r="J1332" s="609"/>
      <c r="K1332" s="609"/>
      <c r="L1332" s="609"/>
      <c r="M1332" s="609"/>
      <c r="N1332" s="609"/>
      <c r="O1332" s="609"/>
      <c r="P1332" s="90"/>
      <c r="Q1332" s="106" t="s">
        <v>35</v>
      </c>
      <c r="R1332" s="650" t="s">
        <v>1908</v>
      </c>
      <c r="S1332" s="650"/>
      <c r="T1332" s="650"/>
      <c r="U1332" s="650"/>
      <c r="V1332" s="650"/>
      <c r="W1332" s="650"/>
      <c r="X1332" s="650"/>
      <c r="Y1332" s="650"/>
      <c r="Z1332" s="650"/>
      <c r="AA1332" s="650"/>
      <c r="AB1332" s="650"/>
      <c r="AC1332" s="650"/>
      <c r="AD1332" s="650"/>
      <c r="AF1332" s="70"/>
      <c r="CN1332" s="70"/>
      <c r="DS1332" s="70"/>
    </row>
    <row r="1333" spans="1:123" s="74" customFormat="1" ht="15" customHeight="1" x14ac:dyDescent="0.2">
      <c r="A1333" s="76"/>
      <c r="B1333" s="90"/>
      <c r="C1333" s="106" t="s">
        <v>28</v>
      </c>
      <c r="D1333" s="651" t="s">
        <v>356</v>
      </c>
      <c r="E1333" s="651"/>
      <c r="F1333" s="651"/>
      <c r="G1333" s="651"/>
      <c r="H1333" s="651"/>
      <c r="I1333" s="651"/>
      <c r="J1333" s="651"/>
      <c r="K1333" s="651"/>
      <c r="L1333" s="651"/>
      <c r="M1333" s="651"/>
      <c r="N1333" s="651"/>
      <c r="O1333" s="651"/>
      <c r="P1333" s="90"/>
      <c r="Q1333" s="106" t="s">
        <v>36</v>
      </c>
      <c r="R1333" s="650" t="s">
        <v>1888</v>
      </c>
      <c r="S1333" s="650"/>
      <c r="T1333" s="650"/>
      <c r="U1333" s="650"/>
      <c r="V1333" s="650"/>
      <c r="W1333" s="650"/>
      <c r="X1333" s="650"/>
      <c r="Y1333" s="650"/>
      <c r="Z1333" s="650"/>
      <c r="AA1333" s="650"/>
      <c r="AB1333" s="650"/>
      <c r="AC1333" s="650"/>
      <c r="AD1333" s="650"/>
      <c r="AF1333" s="70"/>
      <c r="CN1333" s="70"/>
      <c r="DS1333" s="70"/>
    </row>
    <row r="1334" spans="1:123" s="74" customFormat="1" ht="15" customHeight="1" x14ac:dyDescent="0.2">
      <c r="A1334" s="76"/>
      <c r="B1334" s="90"/>
      <c r="C1334" s="106" t="s">
        <v>29</v>
      </c>
      <c r="D1334" s="651" t="s">
        <v>357</v>
      </c>
      <c r="E1334" s="651"/>
      <c r="F1334" s="651"/>
      <c r="G1334" s="651"/>
      <c r="H1334" s="651"/>
      <c r="I1334" s="651"/>
      <c r="J1334" s="651"/>
      <c r="K1334" s="651"/>
      <c r="L1334" s="651"/>
      <c r="M1334" s="651"/>
      <c r="N1334" s="651"/>
      <c r="O1334" s="651"/>
      <c r="P1334" s="90"/>
      <c r="Q1334" s="106" t="s">
        <v>37</v>
      </c>
      <c r="R1334" s="650" t="s">
        <v>1889</v>
      </c>
      <c r="S1334" s="650"/>
      <c r="T1334" s="650"/>
      <c r="U1334" s="650"/>
      <c r="V1334" s="650"/>
      <c r="W1334" s="650"/>
      <c r="X1334" s="650"/>
      <c r="Y1334" s="650"/>
      <c r="Z1334" s="650"/>
      <c r="AA1334" s="650"/>
      <c r="AB1334" s="650"/>
      <c r="AC1334" s="650"/>
      <c r="AD1334" s="650"/>
      <c r="AF1334" s="70"/>
      <c r="CN1334" s="70"/>
      <c r="DS1334" s="70"/>
    </row>
    <row r="1335" spans="1:123" s="74" customFormat="1" ht="15" customHeight="1" x14ac:dyDescent="0.2">
      <c r="A1335" s="76"/>
      <c r="B1335" s="90"/>
      <c r="C1335" s="106" t="s">
        <v>30</v>
      </c>
      <c r="D1335" s="651" t="s">
        <v>358</v>
      </c>
      <c r="E1335" s="651"/>
      <c r="F1335" s="651"/>
      <c r="G1335" s="651"/>
      <c r="H1335" s="651"/>
      <c r="I1335" s="651"/>
      <c r="J1335" s="651"/>
      <c r="K1335" s="651"/>
      <c r="L1335" s="651"/>
      <c r="M1335" s="651"/>
      <c r="N1335" s="651"/>
      <c r="O1335" s="651"/>
      <c r="P1335" s="90"/>
      <c r="Q1335" s="106" t="s">
        <v>40</v>
      </c>
      <c r="R1335" s="650" t="s">
        <v>1909</v>
      </c>
      <c r="S1335" s="650"/>
      <c r="T1335" s="650"/>
      <c r="U1335" s="650"/>
      <c r="V1335" s="650"/>
      <c r="W1335" s="650"/>
      <c r="X1335" s="650"/>
      <c r="Y1335" s="650"/>
      <c r="Z1335" s="650"/>
      <c r="AA1335" s="650"/>
      <c r="AB1335" s="650"/>
      <c r="AC1335" s="650"/>
      <c r="AD1335" s="650"/>
      <c r="AF1335" s="70"/>
      <c r="CN1335" s="70"/>
      <c r="DS1335" s="70"/>
    </row>
    <row r="1336" spans="1:123" s="74" customFormat="1" ht="15" customHeight="1" x14ac:dyDescent="0.2">
      <c r="A1336" s="76"/>
      <c r="B1336" s="90"/>
      <c r="C1336" s="106" t="s">
        <v>31</v>
      </c>
      <c r="D1336" s="651" t="s">
        <v>94</v>
      </c>
      <c r="E1336" s="651"/>
      <c r="F1336" s="651"/>
      <c r="G1336" s="651"/>
      <c r="H1336" s="651"/>
      <c r="I1336" s="651"/>
      <c r="J1336" s="651"/>
      <c r="K1336" s="651"/>
      <c r="L1336" s="651"/>
      <c r="M1336" s="651"/>
      <c r="N1336" s="651"/>
      <c r="O1336" s="651"/>
      <c r="P1336" s="90"/>
      <c r="Q1336" s="106" t="s">
        <v>65</v>
      </c>
      <c r="R1336" s="650" t="s">
        <v>66</v>
      </c>
      <c r="S1336" s="650"/>
      <c r="T1336" s="650"/>
      <c r="U1336" s="650"/>
      <c r="V1336" s="650"/>
      <c r="W1336" s="650"/>
      <c r="X1336" s="650"/>
      <c r="Y1336" s="650"/>
      <c r="Z1336" s="650"/>
      <c r="AA1336" s="650"/>
      <c r="AB1336" s="650"/>
      <c r="AC1336" s="650"/>
      <c r="AD1336" s="650"/>
      <c r="AF1336" s="70"/>
      <c r="CN1336" s="70"/>
      <c r="DS1336" s="70"/>
    </row>
    <row r="1337" spans="1:123" s="74" customFormat="1" ht="15" customHeight="1" x14ac:dyDescent="0.2">
      <c r="A1337" s="76"/>
      <c r="B1337" s="90"/>
      <c r="C1337" s="106" t="s">
        <v>36</v>
      </c>
      <c r="D1337" s="651" t="s">
        <v>66</v>
      </c>
      <c r="E1337" s="651"/>
      <c r="F1337" s="651"/>
      <c r="G1337" s="651"/>
      <c r="H1337" s="651"/>
      <c r="I1337" s="651"/>
      <c r="J1337" s="651"/>
      <c r="K1337" s="651"/>
      <c r="L1337" s="651"/>
      <c r="M1337" s="651"/>
      <c r="N1337" s="651"/>
      <c r="O1337" s="651"/>
      <c r="P1337" s="90"/>
      <c r="Q1337" s="90"/>
      <c r="R1337" s="90"/>
      <c r="S1337" s="90"/>
      <c r="T1337" s="90"/>
      <c r="U1337" s="90"/>
      <c r="V1337" s="90"/>
      <c r="W1337" s="138"/>
      <c r="X1337" s="139"/>
      <c r="Y1337" s="139"/>
      <c r="Z1337" s="139"/>
      <c r="AA1337" s="139"/>
      <c r="AB1337" s="139"/>
      <c r="AC1337" s="139"/>
      <c r="AD1337" s="139"/>
      <c r="AF1337" s="70"/>
      <c r="CN1337" s="70"/>
      <c r="DS1337" s="70"/>
    </row>
    <row r="1338" spans="1:123" s="74" customFormat="1" ht="15" customHeight="1" x14ac:dyDescent="0.2">
      <c r="A1338" s="76"/>
      <c r="B1338" s="90"/>
      <c r="C1338" s="90"/>
      <c r="D1338" s="90"/>
      <c r="E1338" s="90"/>
      <c r="F1338" s="90"/>
      <c r="G1338" s="90"/>
      <c r="H1338" s="90"/>
      <c r="I1338" s="90"/>
      <c r="J1338" s="90"/>
      <c r="K1338" s="90"/>
      <c r="L1338" s="90"/>
      <c r="M1338" s="90"/>
      <c r="N1338" s="90"/>
      <c r="O1338" s="90"/>
      <c r="P1338" s="90"/>
      <c r="Q1338" s="90"/>
      <c r="R1338" s="90"/>
      <c r="S1338" s="90"/>
      <c r="T1338" s="90"/>
      <c r="U1338" s="90"/>
      <c r="V1338" s="90"/>
      <c r="W1338" s="138"/>
      <c r="X1338" s="139"/>
      <c r="Y1338" s="139"/>
      <c r="Z1338" s="139"/>
      <c r="AA1338" s="139"/>
      <c r="AB1338" s="139"/>
      <c r="AC1338" s="139"/>
      <c r="AD1338" s="139"/>
      <c r="AF1338" s="70"/>
      <c r="CN1338" s="70"/>
      <c r="DS1338" s="70"/>
    </row>
    <row r="1339" spans="1:123" s="74" customFormat="1" ht="15" customHeight="1" x14ac:dyDescent="0.2">
      <c r="A1339" s="76"/>
      <c r="B1339" s="90"/>
      <c r="C1339" s="778" t="s">
        <v>1163</v>
      </c>
      <c r="D1339" s="968"/>
      <c r="E1339" s="968"/>
      <c r="F1339" s="968"/>
      <c r="G1339" s="968"/>
      <c r="H1339" s="968"/>
      <c r="I1339" s="968"/>
      <c r="J1339" s="968"/>
      <c r="K1339" s="968"/>
      <c r="L1339" s="968"/>
      <c r="M1339" s="968"/>
      <c r="N1339" s="968"/>
      <c r="O1339" s="968"/>
      <c r="P1339" s="968"/>
      <c r="Q1339" s="968"/>
      <c r="R1339" s="968"/>
      <c r="S1339" s="968"/>
      <c r="T1339" s="968"/>
      <c r="U1339" s="968"/>
      <c r="V1339" s="968"/>
      <c r="W1339" s="968"/>
      <c r="X1339" s="968"/>
      <c r="Y1339" s="968"/>
      <c r="Z1339" s="968"/>
      <c r="AA1339" s="968"/>
      <c r="AB1339" s="968"/>
      <c r="AC1339" s="968"/>
      <c r="AD1339" s="779"/>
      <c r="AF1339" s="70"/>
      <c r="CN1339" s="70"/>
      <c r="DS1339" s="70"/>
    </row>
    <row r="1340" spans="1:123" s="74" customFormat="1" ht="15" customHeight="1" x14ac:dyDescent="0.2">
      <c r="A1340" s="76"/>
      <c r="B1340" s="90"/>
      <c r="C1340" s="127" t="s">
        <v>28</v>
      </c>
      <c r="D1340" s="819" t="s">
        <v>1388</v>
      </c>
      <c r="E1340" s="819"/>
      <c r="F1340" s="819"/>
      <c r="G1340" s="819"/>
      <c r="H1340" s="819"/>
      <c r="I1340" s="819"/>
      <c r="J1340" s="819"/>
      <c r="K1340" s="819"/>
      <c r="L1340" s="819"/>
      <c r="M1340" s="819"/>
      <c r="N1340" s="819"/>
      <c r="O1340" s="819"/>
      <c r="P1340" s="819"/>
      <c r="Q1340" s="819"/>
      <c r="R1340" s="819"/>
      <c r="S1340" s="819"/>
      <c r="T1340" s="819"/>
      <c r="U1340" s="819"/>
      <c r="V1340" s="819"/>
      <c r="W1340" s="819"/>
      <c r="X1340" s="819"/>
      <c r="Y1340" s="819"/>
      <c r="Z1340" s="819"/>
      <c r="AA1340" s="819"/>
      <c r="AB1340" s="819"/>
      <c r="AC1340" s="819"/>
      <c r="AD1340" s="819"/>
      <c r="AF1340" s="70"/>
      <c r="CN1340" s="70"/>
      <c r="DS1340" s="70"/>
    </row>
    <row r="1341" spans="1:123" s="74" customFormat="1" ht="15" customHeight="1" x14ac:dyDescent="0.2">
      <c r="A1341" s="76"/>
      <c r="B1341" s="90"/>
      <c r="C1341" s="127" t="s">
        <v>29</v>
      </c>
      <c r="D1341" s="797" t="s">
        <v>1164</v>
      </c>
      <c r="E1341" s="798"/>
      <c r="F1341" s="798"/>
      <c r="G1341" s="798"/>
      <c r="H1341" s="798"/>
      <c r="I1341" s="798"/>
      <c r="J1341" s="798"/>
      <c r="K1341" s="798"/>
      <c r="L1341" s="798"/>
      <c r="M1341" s="798"/>
      <c r="N1341" s="798"/>
      <c r="O1341" s="798"/>
      <c r="P1341" s="798"/>
      <c r="Q1341" s="798"/>
      <c r="R1341" s="798"/>
      <c r="S1341" s="798"/>
      <c r="T1341" s="798"/>
      <c r="U1341" s="798"/>
      <c r="V1341" s="798"/>
      <c r="W1341" s="798"/>
      <c r="X1341" s="798"/>
      <c r="Y1341" s="798"/>
      <c r="Z1341" s="798"/>
      <c r="AA1341" s="798"/>
      <c r="AB1341" s="798"/>
      <c r="AC1341" s="798"/>
      <c r="AD1341" s="799"/>
      <c r="AF1341" s="70"/>
      <c r="CN1341" s="70"/>
      <c r="DS1341" s="70"/>
    </row>
    <row r="1342" spans="1:123" s="74" customFormat="1" ht="15" customHeight="1" x14ac:dyDescent="0.2">
      <c r="A1342" s="76"/>
      <c r="B1342" s="90"/>
      <c r="C1342" s="127" t="s">
        <v>30</v>
      </c>
      <c r="D1342" s="797" t="s">
        <v>1165</v>
      </c>
      <c r="E1342" s="798"/>
      <c r="F1342" s="798"/>
      <c r="G1342" s="798"/>
      <c r="H1342" s="798"/>
      <c r="I1342" s="798"/>
      <c r="J1342" s="798"/>
      <c r="K1342" s="798"/>
      <c r="L1342" s="798"/>
      <c r="M1342" s="798"/>
      <c r="N1342" s="798"/>
      <c r="O1342" s="798"/>
      <c r="P1342" s="798"/>
      <c r="Q1342" s="798"/>
      <c r="R1342" s="798"/>
      <c r="S1342" s="798"/>
      <c r="T1342" s="798"/>
      <c r="U1342" s="798"/>
      <c r="V1342" s="798"/>
      <c r="W1342" s="798"/>
      <c r="X1342" s="798"/>
      <c r="Y1342" s="798"/>
      <c r="Z1342" s="798"/>
      <c r="AA1342" s="798"/>
      <c r="AB1342" s="798"/>
      <c r="AC1342" s="798"/>
      <c r="AD1342" s="799"/>
      <c r="AF1342" s="70"/>
      <c r="CN1342" s="70"/>
      <c r="DS1342" s="70"/>
    </row>
    <row r="1343" spans="1:123" s="74" customFormat="1" ht="15" customHeight="1" x14ac:dyDescent="0.2">
      <c r="A1343" s="76"/>
      <c r="B1343" s="90"/>
      <c r="C1343" s="127" t="s">
        <v>31</v>
      </c>
      <c r="D1343" s="797" t="s">
        <v>1389</v>
      </c>
      <c r="E1343" s="798"/>
      <c r="F1343" s="798"/>
      <c r="G1343" s="798"/>
      <c r="H1343" s="798"/>
      <c r="I1343" s="798"/>
      <c r="J1343" s="798"/>
      <c r="K1343" s="798"/>
      <c r="L1343" s="798"/>
      <c r="M1343" s="798"/>
      <c r="N1343" s="798"/>
      <c r="O1343" s="798"/>
      <c r="P1343" s="798"/>
      <c r="Q1343" s="798"/>
      <c r="R1343" s="798"/>
      <c r="S1343" s="798"/>
      <c r="T1343" s="798"/>
      <c r="U1343" s="798"/>
      <c r="V1343" s="798"/>
      <c r="W1343" s="798"/>
      <c r="X1343" s="798"/>
      <c r="Y1343" s="798"/>
      <c r="Z1343" s="798"/>
      <c r="AA1343" s="798"/>
      <c r="AB1343" s="798"/>
      <c r="AC1343" s="798"/>
      <c r="AD1343" s="799"/>
      <c r="AF1343" s="70"/>
      <c r="CN1343" s="70"/>
      <c r="DS1343" s="70"/>
    </row>
    <row r="1344" spans="1:123" s="74" customFormat="1" ht="15" customHeight="1" x14ac:dyDescent="0.2">
      <c r="A1344" s="76"/>
      <c r="B1344" s="90"/>
      <c r="C1344" s="127" t="s">
        <v>32</v>
      </c>
      <c r="D1344" s="819" t="s">
        <v>883</v>
      </c>
      <c r="E1344" s="819"/>
      <c r="F1344" s="819"/>
      <c r="G1344" s="819"/>
      <c r="H1344" s="819"/>
      <c r="I1344" s="819"/>
      <c r="J1344" s="819"/>
      <c r="K1344" s="819"/>
      <c r="L1344" s="819"/>
      <c r="M1344" s="819"/>
      <c r="N1344" s="819"/>
      <c r="O1344" s="819"/>
      <c r="P1344" s="819"/>
      <c r="Q1344" s="819"/>
      <c r="R1344" s="819"/>
      <c r="S1344" s="819"/>
      <c r="T1344" s="819"/>
      <c r="U1344" s="819"/>
      <c r="V1344" s="819"/>
      <c r="W1344" s="819"/>
      <c r="X1344" s="819"/>
      <c r="Y1344" s="819"/>
      <c r="Z1344" s="819"/>
      <c r="AA1344" s="819"/>
      <c r="AB1344" s="819"/>
      <c r="AC1344" s="819"/>
      <c r="AD1344" s="819"/>
      <c r="AF1344" s="70"/>
      <c r="CN1344" s="70"/>
      <c r="DS1344" s="70"/>
    </row>
    <row r="1345" spans="1:123" s="74" customFormat="1" ht="15" customHeight="1" x14ac:dyDescent="0.2">
      <c r="A1345" s="76"/>
      <c r="B1345" s="90"/>
      <c r="C1345" s="127" t="s">
        <v>36</v>
      </c>
      <c r="D1345" s="819" t="s">
        <v>66</v>
      </c>
      <c r="E1345" s="819"/>
      <c r="F1345" s="819"/>
      <c r="G1345" s="819"/>
      <c r="H1345" s="819"/>
      <c r="I1345" s="819"/>
      <c r="J1345" s="819"/>
      <c r="K1345" s="819"/>
      <c r="L1345" s="819"/>
      <c r="M1345" s="819"/>
      <c r="N1345" s="819"/>
      <c r="O1345" s="819"/>
      <c r="P1345" s="819"/>
      <c r="Q1345" s="819"/>
      <c r="R1345" s="819"/>
      <c r="S1345" s="819"/>
      <c r="T1345" s="819"/>
      <c r="U1345" s="819"/>
      <c r="V1345" s="819"/>
      <c r="W1345" s="819"/>
      <c r="X1345" s="819"/>
      <c r="Y1345" s="819"/>
      <c r="Z1345" s="819"/>
      <c r="AA1345" s="819"/>
      <c r="AB1345" s="819"/>
      <c r="AC1345" s="819"/>
      <c r="AD1345" s="819"/>
      <c r="AF1345" s="70"/>
      <c r="CN1345" s="70"/>
      <c r="DS1345" s="70"/>
    </row>
    <row r="1346" spans="1:123" s="74" customFormat="1" ht="15" customHeight="1" x14ac:dyDescent="0.2">
      <c r="A1346" s="76"/>
      <c r="B1346" s="1129" t="str">
        <f>IF(AH1317=0,"","Error: Debe completar toda la información requerida.")</f>
        <v/>
      </c>
      <c r="C1346" s="1129"/>
      <c r="D1346" s="1129"/>
      <c r="E1346" s="1129"/>
      <c r="F1346" s="1129"/>
      <c r="G1346" s="1129"/>
      <c r="H1346" s="1129"/>
      <c r="I1346" s="1129"/>
      <c r="J1346" s="1129"/>
      <c r="K1346" s="1129"/>
      <c r="L1346" s="1129"/>
      <c r="M1346" s="1129"/>
      <c r="N1346" s="1129"/>
      <c r="O1346" s="1129"/>
      <c r="P1346" s="1129"/>
      <c r="Q1346" s="1129"/>
      <c r="R1346" s="1129"/>
      <c r="S1346" s="1129"/>
      <c r="T1346" s="1129"/>
      <c r="U1346" s="1129"/>
      <c r="V1346" s="1129"/>
      <c r="W1346" s="1129"/>
      <c r="X1346" s="1129"/>
      <c r="Y1346" s="1129"/>
      <c r="Z1346" s="1129"/>
      <c r="AA1346" s="1129"/>
      <c r="AB1346" s="1129"/>
      <c r="AC1346" s="1129"/>
      <c r="AD1346" s="1129"/>
      <c r="AF1346" s="70"/>
      <c r="CN1346" s="70"/>
      <c r="DS1346" s="70"/>
    </row>
    <row r="1347" spans="1:123" s="74" customFormat="1" ht="15" customHeight="1" x14ac:dyDescent="0.2">
      <c r="A1347" s="76"/>
      <c r="B1347" s="1130" t="str">
        <f>IF(AK1317=0,"","Error: Verificar la cantidad de centros penitenciarios registrados en la pregunta 1.")</f>
        <v/>
      </c>
      <c r="C1347" s="1130"/>
      <c r="D1347" s="1130"/>
      <c r="E1347" s="1130"/>
      <c r="F1347" s="1130"/>
      <c r="G1347" s="1130"/>
      <c r="H1347" s="1130"/>
      <c r="I1347" s="1130"/>
      <c r="J1347" s="1130"/>
      <c r="K1347" s="1130"/>
      <c r="L1347" s="1130"/>
      <c r="M1347" s="1130"/>
      <c r="N1347" s="1130"/>
      <c r="O1347" s="1130"/>
      <c r="P1347" s="1130"/>
      <c r="Q1347" s="1130"/>
      <c r="R1347" s="1130"/>
      <c r="S1347" s="1130"/>
      <c r="T1347" s="1130"/>
      <c r="U1347" s="1130"/>
      <c r="V1347" s="1130"/>
      <c r="W1347" s="1130"/>
      <c r="X1347" s="1130"/>
      <c r="Y1347" s="1130"/>
      <c r="Z1347" s="1130"/>
      <c r="AA1347" s="1130"/>
      <c r="AB1347" s="1130"/>
      <c r="AC1347" s="1130"/>
      <c r="AD1347" s="1130"/>
      <c r="AF1347" s="70"/>
      <c r="CN1347" s="70"/>
      <c r="DS1347" s="70"/>
    </row>
    <row r="1348" spans="1:123" s="74" customFormat="1" ht="15" customHeight="1" thickBot="1" x14ac:dyDescent="0.25">
      <c r="A1348" s="76"/>
      <c r="B1348" s="1130" t="str">
        <f>IF(AND(AN1317=0,AR1308=0),"",IF(AND(AN1317=0,AR1308&lt;&gt;0)," Error: Debe especificar el otro tema, institución y/o razón",IF(AND(AN1317&lt;&gt;0,AR1308=0),"Error: Debe verificar la consistencia de las respuestas con código 9 o 99.",IF(AND(AN1317&lt;&gt;0,AR1308&lt;&gt;0)," Error: Debe especificar el otro tema, institución y/o razón. A demás, debe verificar la consistencia de las respuestas con código 9 o 99.",))))</f>
        <v/>
      </c>
      <c r="C1348" s="1130"/>
      <c r="D1348" s="1130"/>
      <c r="E1348" s="1130"/>
      <c r="F1348" s="1130"/>
      <c r="G1348" s="1130"/>
      <c r="H1348" s="1130"/>
      <c r="I1348" s="1130"/>
      <c r="J1348" s="1130"/>
      <c r="K1348" s="1130"/>
      <c r="L1348" s="1130"/>
      <c r="M1348" s="1130"/>
      <c r="N1348" s="1130"/>
      <c r="O1348" s="1130"/>
      <c r="P1348" s="1130"/>
      <c r="Q1348" s="1130"/>
      <c r="R1348" s="1130"/>
      <c r="S1348" s="1130"/>
      <c r="T1348" s="1130"/>
      <c r="U1348" s="1130"/>
      <c r="V1348" s="1130"/>
      <c r="W1348" s="1130"/>
      <c r="X1348" s="1130"/>
      <c r="Y1348" s="1130"/>
      <c r="Z1348" s="1130"/>
      <c r="AA1348" s="1130"/>
      <c r="AB1348" s="1130"/>
      <c r="AC1348" s="1130"/>
      <c r="AD1348" s="1130"/>
      <c r="AF1348" s="70"/>
      <c r="CN1348" s="70"/>
      <c r="DS1348" s="70"/>
    </row>
    <row r="1349" spans="1:123" s="74" customFormat="1" ht="15" customHeight="1" x14ac:dyDescent="0.2">
      <c r="A1349" s="76"/>
      <c r="B1349" s="969" t="s">
        <v>1173</v>
      </c>
      <c r="C1349" s="970"/>
      <c r="D1349" s="970"/>
      <c r="E1349" s="970"/>
      <c r="F1349" s="970"/>
      <c r="G1349" s="970"/>
      <c r="H1349" s="970"/>
      <c r="I1349" s="970"/>
      <c r="J1349" s="970"/>
      <c r="K1349" s="970"/>
      <c r="L1349" s="970"/>
      <c r="M1349" s="970"/>
      <c r="N1349" s="970"/>
      <c r="O1349" s="970"/>
      <c r="P1349" s="970"/>
      <c r="Q1349" s="970"/>
      <c r="R1349" s="970"/>
      <c r="S1349" s="970"/>
      <c r="T1349" s="970"/>
      <c r="U1349" s="970"/>
      <c r="V1349" s="970"/>
      <c r="W1349" s="970"/>
      <c r="X1349" s="970"/>
      <c r="Y1349" s="970"/>
      <c r="Z1349" s="970"/>
      <c r="AA1349" s="970"/>
      <c r="AB1349" s="970"/>
      <c r="AC1349" s="970"/>
      <c r="AD1349" s="971"/>
      <c r="AF1349" s="70"/>
      <c r="CN1349" s="70"/>
      <c r="DS1349" s="70"/>
    </row>
    <row r="1350" spans="1:123" s="74" customFormat="1" ht="15" customHeight="1" x14ac:dyDescent="0.2">
      <c r="A1350" s="76"/>
      <c r="B1350" s="812" t="s">
        <v>1400</v>
      </c>
      <c r="C1350" s="813"/>
      <c r="D1350" s="813"/>
      <c r="E1350" s="813"/>
      <c r="F1350" s="813"/>
      <c r="G1350" s="813"/>
      <c r="H1350" s="813"/>
      <c r="I1350" s="813"/>
      <c r="J1350" s="813"/>
      <c r="K1350" s="813"/>
      <c r="L1350" s="813"/>
      <c r="M1350" s="813"/>
      <c r="N1350" s="813"/>
      <c r="O1350" s="813"/>
      <c r="P1350" s="813"/>
      <c r="Q1350" s="813"/>
      <c r="R1350" s="813"/>
      <c r="S1350" s="813"/>
      <c r="T1350" s="813"/>
      <c r="U1350" s="813"/>
      <c r="V1350" s="813"/>
      <c r="W1350" s="813"/>
      <c r="X1350" s="813"/>
      <c r="Y1350" s="813"/>
      <c r="Z1350" s="813"/>
      <c r="AA1350" s="813"/>
      <c r="AB1350" s="813"/>
      <c r="AC1350" s="813"/>
      <c r="AD1350" s="814"/>
      <c r="AF1350" s="70"/>
      <c r="CN1350" s="70"/>
      <c r="DS1350" s="70"/>
    </row>
    <row r="1351" spans="1:123" s="74" customFormat="1" ht="36" customHeight="1" x14ac:dyDescent="0.2">
      <c r="A1351" s="76"/>
      <c r="B1351" s="100"/>
      <c r="C1351" s="648" t="s">
        <v>1762</v>
      </c>
      <c r="D1351" s="696"/>
      <c r="E1351" s="696"/>
      <c r="F1351" s="696"/>
      <c r="G1351" s="696"/>
      <c r="H1351" s="696"/>
      <c r="I1351" s="696"/>
      <c r="J1351" s="696"/>
      <c r="K1351" s="696"/>
      <c r="L1351" s="696"/>
      <c r="M1351" s="696"/>
      <c r="N1351" s="696"/>
      <c r="O1351" s="696"/>
      <c r="P1351" s="696"/>
      <c r="Q1351" s="696"/>
      <c r="R1351" s="696"/>
      <c r="S1351" s="696"/>
      <c r="T1351" s="696"/>
      <c r="U1351" s="696"/>
      <c r="V1351" s="696"/>
      <c r="W1351" s="696"/>
      <c r="X1351" s="696"/>
      <c r="Y1351" s="696"/>
      <c r="Z1351" s="696"/>
      <c r="AA1351" s="696"/>
      <c r="AB1351" s="696"/>
      <c r="AC1351" s="696"/>
      <c r="AD1351" s="766"/>
      <c r="AF1351" s="70"/>
      <c r="CN1351" s="70"/>
      <c r="DS1351" s="70"/>
    </row>
    <row r="1352" spans="1:123" s="74" customFormat="1" ht="36" customHeight="1" x14ac:dyDescent="0.2">
      <c r="A1352" s="76"/>
      <c r="B1352" s="117"/>
      <c r="C1352" s="648" t="s">
        <v>1775</v>
      </c>
      <c r="D1352" s="696"/>
      <c r="E1352" s="696"/>
      <c r="F1352" s="696"/>
      <c r="G1352" s="696"/>
      <c r="H1352" s="696"/>
      <c r="I1352" s="696"/>
      <c r="J1352" s="696"/>
      <c r="K1352" s="696"/>
      <c r="L1352" s="696"/>
      <c r="M1352" s="696"/>
      <c r="N1352" s="696"/>
      <c r="O1352" s="696"/>
      <c r="P1352" s="696"/>
      <c r="Q1352" s="696"/>
      <c r="R1352" s="696"/>
      <c r="S1352" s="696"/>
      <c r="T1352" s="696"/>
      <c r="U1352" s="696"/>
      <c r="V1352" s="696"/>
      <c r="W1352" s="696"/>
      <c r="X1352" s="696"/>
      <c r="Y1352" s="696"/>
      <c r="Z1352" s="696"/>
      <c r="AA1352" s="696"/>
      <c r="AB1352" s="696"/>
      <c r="AC1352" s="696"/>
      <c r="AD1352" s="766"/>
      <c r="AF1352" s="70"/>
      <c r="CN1352" s="70"/>
      <c r="DS1352" s="70"/>
    </row>
    <row r="1353" spans="1:123" s="74" customFormat="1" ht="24" customHeight="1" x14ac:dyDescent="0.2">
      <c r="A1353" s="76"/>
      <c r="B1353" s="117"/>
      <c r="C1353" s="648" t="s">
        <v>1776</v>
      </c>
      <c r="D1353" s="696"/>
      <c r="E1353" s="696"/>
      <c r="F1353" s="696"/>
      <c r="G1353" s="696"/>
      <c r="H1353" s="696"/>
      <c r="I1353" s="696"/>
      <c r="J1353" s="696"/>
      <c r="K1353" s="696"/>
      <c r="L1353" s="696"/>
      <c r="M1353" s="696"/>
      <c r="N1353" s="696"/>
      <c r="O1353" s="696"/>
      <c r="P1353" s="696"/>
      <c r="Q1353" s="696"/>
      <c r="R1353" s="696"/>
      <c r="S1353" s="696"/>
      <c r="T1353" s="696"/>
      <c r="U1353" s="696"/>
      <c r="V1353" s="696"/>
      <c r="W1353" s="696"/>
      <c r="X1353" s="696"/>
      <c r="Y1353" s="696"/>
      <c r="Z1353" s="696"/>
      <c r="AA1353" s="696"/>
      <c r="AB1353" s="696"/>
      <c r="AC1353" s="696"/>
      <c r="AD1353" s="766"/>
      <c r="AF1353" s="70"/>
      <c r="CN1353" s="70"/>
      <c r="DS1353" s="70"/>
    </row>
    <row r="1354" spans="1:123" s="74" customFormat="1" ht="24" customHeight="1" x14ac:dyDescent="0.2">
      <c r="A1354" s="76"/>
      <c r="B1354" s="101"/>
      <c r="C1354" s="775" t="s">
        <v>1760</v>
      </c>
      <c r="D1354" s="776"/>
      <c r="E1354" s="776"/>
      <c r="F1354" s="776"/>
      <c r="G1354" s="776"/>
      <c r="H1354" s="776"/>
      <c r="I1354" s="776"/>
      <c r="J1354" s="776"/>
      <c r="K1354" s="776"/>
      <c r="L1354" s="776"/>
      <c r="M1354" s="776"/>
      <c r="N1354" s="776"/>
      <c r="O1354" s="776"/>
      <c r="P1354" s="776"/>
      <c r="Q1354" s="776"/>
      <c r="R1354" s="776"/>
      <c r="S1354" s="776"/>
      <c r="T1354" s="776"/>
      <c r="U1354" s="776"/>
      <c r="V1354" s="776"/>
      <c r="W1354" s="776"/>
      <c r="X1354" s="776"/>
      <c r="Y1354" s="776"/>
      <c r="Z1354" s="776"/>
      <c r="AA1354" s="776"/>
      <c r="AB1354" s="776"/>
      <c r="AC1354" s="776"/>
      <c r="AD1354" s="777"/>
      <c r="AF1354" s="70"/>
      <c r="CN1354" s="70"/>
      <c r="DS1354" s="70"/>
    </row>
    <row r="1355" spans="1:123" s="74" customFormat="1" ht="15" customHeight="1" thickBot="1" x14ac:dyDescent="0.25">
      <c r="A1355" s="76"/>
      <c r="B1355" s="82"/>
      <c r="C1355" s="62"/>
      <c r="D1355" s="140"/>
      <c r="E1355" s="140"/>
      <c r="F1355" s="140"/>
      <c r="G1355" s="140"/>
      <c r="H1355" s="140"/>
      <c r="I1355" s="140"/>
      <c r="J1355" s="140"/>
      <c r="K1355" s="140"/>
      <c r="L1355" s="140"/>
      <c r="M1355" s="140"/>
      <c r="N1355" s="140"/>
      <c r="O1355" s="140"/>
      <c r="P1355" s="140"/>
      <c r="Q1355" s="140"/>
      <c r="R1355" s="140"/>
      <c r="S1355" s="140"/>
      <c r="T1355" s="140"/>
      <c r="U1355" s="140"/>
      <c r="V1355" s="140"/>
      <c r="W1355" s="140"/>
      <c r="X1355" s="140"/>
      <c r="Y1355" s="140"/>
      <c r="Z1355" s="140"/>
      <c r="AA1355" s="140"/>
      <c r="AB1355" s="140"/>
      <c r="AC1355" s="140"/>
      <c r="AD1355" s="140"/>
      <c r="AF1355" s="70"/>
      <c r="CN1355" s="70"/>
      <c r="DS1355" s="70"/>
    </row>
    <row r="1356" spans="1:123" s="74" customFormat="1" ht="15" customHeight="1" thickBot="1" x14ac:dyDescent="0.25">
      <c r="A1356" s="76"/>
      <c r="B1356" s="792" t="s">
        <v>1175</v>
      </c>
      <c r="C1356" s="793"/>
      <c r="D1356" s="793"/>
      <c r="E1356" s="793"/>
      <c r="F1356" s="793"/>
      <c r="G1356" s="793"/>
      <c r="H1356" s="793"/>
      <c r="I1356" s="793"/>
      <c r="J1356" s="793"/>
      <c r="K1356" s="793"/>
      <c r="L1356" s="793"/>
      <c r="M1356" s="793"/>
      <c r="N1356" s="793"/>
      <c r="O1356" s="793"/>
      <c r="P1356" s="793"/>
      <c r="Q1356" s="793"/>
      <c r="R1356" s="793"/>
      <c r="S1356" s="793"/>
      <c r="T1356" s="793"/>
      <c r="U1356" s="793"/>
      <c r="V1356" s="793"/>
      <c r="W1356" s="793"/>
      <c r="X1356" s="793"/>
      <c r="Y1356" s="793"/>
      <c r="Z1356" s="793"/>
      <c r="AA1356" s="793"/>
      <c r="AB1356" s="793"/>
      <c r="AC1356" s="793"/>
      <c r="AD1356" s="794"/>
      <c r="AF1356" s="70"/>
      <c r="CN1356" s="70"/>
      <c r="DS1356" s="70"/>
    </row>
    <row r="1357" spans="1:123" ht="15" customHeight="1" x14ac:dyDescent="0.2">
      <c r="B1357" s="921" t="s">
        <v>1575</v>
      </c>
      <c r="C1357" s="922"/>
      <c r="D1357" s="922"/>
      <c r="E1357" s="922"/>
      <c r="F1357" s="922"/>
      <c r="G1357" s="922"/>
      <c r="H1357" s="922"/>
      <c r="I1357" s="922"/>
      <c r="J1357" s="922"/>
      <c r="K1357" s="922"/>
      <c r="L1357" s="922"/>
      <c r="M1357" s="922"/>
      <c r="N1357" s="922"/>
      <c r="O1357" s="922"/>
      <c r="P1357" s="922"/>
      <c r="Q1357" s="922"/>
      <c r="R1357" s="922"/>
      <c r="S1357" s="922"/>
      <c r="T1357" s="922"/>
      <c r="U1357" s="922"/>
      <c r="V1357" s="922"/>
      <c r="W1357" s="922"/>
      <c r="X1357" s="922"/>
      <c r="Y1357" s="922"/>
      <c r="Z1357" s="922"/>
      <c r="AA1357" s="922"/>
      <c r="AB1357" s="922"/>
      <c r="AC1357" s="922"/>
      <c r="AD1357" s="923"/>
    </row>
    <row r="1358" spans="1:123" ht="36" customHeight="1" x14ac:dyDescent="0.2">
      <c r="B1358" s="141"/>
      <c r="C1358" s="648" t="s">
        <v>1975</v>
      </c>
      <c r="D1358" s="696"/>
      <c r="E1358" s="696"/>
      <c r="F1358" s="696"/>
      <c r="G1358" s="696"/>
      <c r="H1358" s="696"/>
      <c r="I1358" s="696"/>
      <c r="J1358" s="696"/>
      <c r="K1358" s="696"/>
      <c r="L1358" s="696"/>
      <c r="M1358" s="696"/>
      <c r="N1358" s="696"/>
      <c r="O1358" s="696"/>
      <c r="P1358" s="696"/>
      <c r="Q1358" s="696"/>
      <c r="R1358" s="696"/>
      <c r="S1358" s="696"/>
      <c r="T1358" s="696"/>
      <c r="U1358" s="696"/>
      <c r="V1358" s="696"/>
      <c r="W1358" s="696"/>
      <c r="X1358" s="696"/>
      <c r="Y1358" s="696"/>
      <c r="Z1358" s="696"/>
      <c r="AA1358" s="696"/>
      <c r="AB1358" s="696"/>
      <c r="AC1358" s="696"/>
      <c r="AD1358" s="766"/>
    </row>
    <row r="1359" spans="1:123" ht="36" customHeight="1" x14ac:dyDescent="0.2">
      <c r="B1359" s="141"/>
      <c r="C1359" s="648" t="s">
        <v>1976</v>
      </c>
      <c r="D1359" s="696"/>
      <c r="E1359" s="696"/>
      <c r="F1359" s="696"/>
      <c r="G1359" s="696"/>
      <c r="H1359" s="696"/>
      <c r="I1359" s="696"/>
      <c r="J1359" s="696"/>
      <c r="K1359" s="696"/>
      <c r="L1359" s="696"/>
      <c r="M1359" s="696"/>
      <c r="N1359" s="696"/>
      <c r="O1359" s="696"/>
      <c r="P1359" s="696"/>
      <c r="Q1359" s="696"/>
      <c r="R1359" s="696"/>
      <c r="S1359" s="696"/>
      <c r="T1359" s="696"/>
      <c r="U1359" s="696"/>
      <c r="V1359" s="696"/>
      <c r="W1359" s="696"/>
      <c r="X1359" s="696"/>
      <c r="Y1359" s="696"/>
      <c r="Z1359" s="696"/>
      <c r="AA1359" s="696"/>
      <c r="AB1359" s="696"/>
      <c r="AC1359" s="696"/>
      <c r="AD1359" s="766"/>
    </row>
    <row r="1360" spans="1:123" ht="24" customHeight="1" x14ac:dyDescent="0.2">
      <c r="B1360" s="141"/>
      <c r="C1360" s="648" t="s">
        <v>1990</v>
      </c>
      <c r="D1360" s="648"/>
      <c r="E1360" s="648"/>
      <c r="F1360" s="648"/>
      <c r="G1360" s="648"/>
      <c r="H1360" s="648"/>
      <c r="I1360" s="648"/>
      <c r="J1360" s="648"/>
      <c r="K1360" s="648"/>
      <c r="L1360" s="648"/>
      <c r="M1360" s="648"/>
      <c r="N1360" s="648"/>
      <c r="O1360" s="648"/>
      <c r="P1360" s="648"/>
      <c r="Q1360" s="648"/>
      <c r="R1360" s="648"/>
      <c r="S1360" s="648"/>
      <c r="T1360" s="648"/>
      <c r="U1360" s="648"/>
      <c r="V1360" s="648"/>
      <c r="W1360" s="648"/>
      <c r="X1360" s="648"/>
      <c r="Y1360" s="648"/>
      <c r="Z1360" s="648"/>
      <c r="AA1360" s="648"/>
      <c r="AB1360" s="648"/>
      <c r="AC1360" s="648"/>
      <c r="AD1360" s="649"/>
    </row>
    <row r="1361" spans="1:38" ht="24" customHeight="1" x14ac:dyDescent="0.2">
      <c r="B1361" s="142"/>
      <c r="C1361" s="918" t="s">
        <v>1978</v>
      </c>
      <c r="D1361" s="919"/>
      <c r="E1361" s="919"/>
      <c r="F1361" s="919"/>
      <c r="G1361" s="919"/>
      <c r="H1361" s="919"/>
      <c r="I1361" s="919"/>
      <c r="J1361" s="919"/>
      <c r="K1361" s="919"/>
      <c r="L1361" s="919"/>
      <c r="M1361" s="919"/>
      <c r="N1361" s="919"/>
      <c r="O1361" s="919"/>
      <c r="P1361" s="919"/>
      <c r="Q1361" s="919"/>
      <c r="R1361" s="919"/>
      <c r="S1361" s="919"/>
      <c r="T1361" s="919"/>
      <c r="U1361" s="919"/>
      <c r="V1361" s="919"/>
      <c r="W1361" s="919"/>
      <c r="X1361" s="919"/>
      <c r="Y1361" s="919"/>
      <c r="Z1361" s="919"/>
      <c r="AA1361" s="919"/>
      <c r="AB1361" s="919"/>
      <c r="AC1361" s="919"/>
      <c r="AD1361" s="977"/>
      <c r="AE1361" s="109"/>
    </row>
    <row r="1362" spans="1:38" ht="15" customHeight="1" x14ac:dyDescent="0.2">
      <c r="AE1362" s="109"/>
    </row>
    <row r="1363" spans="1:38" ht="24" customHeight="1" x14ac:dyDescent="0.2">
      <c r="A1363" s="36" t="s">
        <v>332</v>
      </c>
      <c r="B1363" s="636" t="s">
        <v>1292</v>
      </c>
      <c r="C1363" s="636"/>
      <c r="D1363" s="636"/>
      <c r="E1363" s="636"/>
      <c r="F1363" s="636"/>
      <c r="G1363" s="636"/>
      <c r="H1363" s="636"/>
      <c r="I1363" s="636"/>
      <c r="J1363" s="636"/>
      <c r="K1363" s="636"/>
      <c r="L1363" s="636"/>
      <c r="M1363" s="636"/>
      <c r="N1363" s="636"/>
      <c r="O1363" s="636"/>
      <c r="P1363" s="636"/>
      <c r="Q1363" s="636"/>
      <c r="R1363" s="636"/>
      <c r="S1363" s="636"/>
      <c r="T1363" s="636"/>
      <c r="U1363" s="636"/>
      <c r="V1363" s="636"/>
      <c r="W1363" s="636"/>
      <c r="X1363" s="636"/>
      <c r="Y1363" s="636"/>
      <c r="Z1363" s="636"/>
      <c r="AA1363" s="636"/>
      <c r="AB1363" s="636"/>
      <c r="AC1363" s="636"/>
      <c r="AD1363" s="636"/>
      <c r="AE1363" s="109"/>
      <c r="AG1363" s="74" t="s">
        <v>2032</v>
      </c>
      <c r="AH1363" s="74" t="s">
        <v>2072</v>
      </c>
      <c r="AI1363" s="74" t="s">
        <v>2073</v>
      </c>
      <c r="AJ1363" s="74" t="s">
        <v>2045</v>
      </c>
      <c r="AK1363" s="74" t="s">
        <v>2074</v>
      </c>
      <c r="AL1363" s="74" t="s">
        <v>2075</v>
      </c>
    </row>
    <row r="1364" spans="1:38" ht="15" customHeight="1" x14ac:dyDescent="0.2">
      <c r="C1364" s="674" t="s">
        <v>1109</v>
      </c>
      <c r="D1364" s="674"/>
      <c r="E1364" s="674"/>
      <c r="F1364" s="674"/>
      <c r="G1364" s="674"/>
      <c r="H1364" s="674"/>
      <c r="I1364" s="674"/>
      <c r="J1364" s="674"/>
      <c r="K1364" s="674"/>
      <c r="L1364" s="674"/>
      <c r="M1364" s="674"/>
      <c r="N1364" s="674"/>
      <c r="O1364" s="674"/>
      <c r="P1364" s="674"/>
      <c r="Q1364" s="674"/>
      <c r="R1364" s="674"/>
      <c r="S1364" s="674"/>
      <c r="T1364" s="674"/>
      <c r="U1364" s="674"/>
      <c r="V1364" s="674"/>
      <c r="W1364" s="674"/>
      <c r="X1364" s="674"/>
      <c r="Y1364" s="674"/>
      <c r="Z1364" s="674"/>
      <c r="AA1364" s="674"/>
      <c r="AB1364" s="674"/>
      <c r="AC1364" s="674"/>
      <c r="AD1364" s="674"/>
      <c r="AE1364" s="109"/>
      <c r="AG1364" s="74">
        <f>COUNTBLANK(M1369:AD1393)</f>
        <v>450</v>
      </c>
      <c r="AH1364" s="74">
        <v>450</v>
      </c>
      <c r="AI1364" s="74">
        <v>375</v>
      </c>
      <c r="AJ1364" s="74">
        <f>COUNTBLANK(M1369:AD1369)</f>
        <v>18</v>
      </c>
      <c r="AK1364" s="74">
        <v>18</v>
      </c>
      <c r="AL1364" s="74">
        <v>15</v>
      </c>
    </row>
    <row r="1365" spans="1:38" ht="15" customHeight="1" x14ac:dyDescent="0.2">
      <c r="C1365" s="978" t="s">
        <v>1735</v>
      </c>
      <c r="D1365" s="978"/>
      <c r="E1365" s="978"/>
      <c r="F1365" s="978"/>
      <c r="G1365" s="978"/>
      <c r="H1365" s="978"/>
      <c r="I1365" s="978"/>
      <c r="J1365" s="978"/>
      <c r="K1365" s="978"/>
      <c r="L1365" s="978"/>
      <c r="M1365" s="978"/>
      <c r="N1365" s="978"/>
      <c r="O1365" s="978"/>
      <c r="P1365" s="978"/>
      <c r="Q1365" s="978"/>
      <c r="R1365" s="978"/>
      <c r="S1365" s="978"/>
      <c r="T1365" s="978"/>
      <c r="U1365" s="978"/>
      <c r="V1365" s="978"/>
      <c r="W1365" s="978"/>
      <c r="X1365" s="978"/>
      <c r="Y1365" s="978"/>
      <c r="Z1365" s="978"/>
      <c r="AA1365" s="978"/>
      <c r="AB1365" s="978"/>
      <c r="AC1365" s="978"/>
      <c r="AD1365" s="978"/>
      <c r="AE1365" s="109"/>
    </row>
    <row r="1366" spans="1:38" ht="15" customHeight="1" x14ac:dyDescent="0.2">
      <c r="AE1366" s="109"/>
    </row>
    <row r="1367" spans="1:38" ht="15" customHeight="1" x14ac:dyDescent="0.2">
      <c r="C1367" s="491" t="s">
        <v>220</v>
      </c>
      <c r="D1367" s="491"/>
      <c r="E1367" s="491"/>
      <c r="F1367" s="491"/>
      <c r="G1367" s="491"/>
      <c r="H1367" s="491"/>
      <c r="I1367" s="491"/>
      <c r="J1367" s="491"/>
      <c r="K1367" s="491"/>
      <c r="L1367" s="491"/>
      <c r="M1367" s="492" t="s">
        <v>1216</v>
      </c>
      <c r="N1367" s="492"/>
      <c r="O1367" s="492"/>
      <c r="P1367" s="492"/>
      <c r="Q1367" s="492"/>
      <c r="R1367" s="492"/>
      <c r="S1367" s="492"/>
      <c r="T1367" s="492"/>
      <c r="U1367" s="492"/>
      <c r="V1367" s="492"/>
      <c r="W1367" s="492"/>
      <c r="X1367" s="492"/>
      <c r="Y1367" s="492"/>
      <c r="Z1367" s="492"/>
      <c r="AA1367" s="492"/>
      <c r="AB1367" s="492"/>
      <c r="AC1367" s="492"/>
      <c r="AD1367" s="492"/>
      <c r="AE1367" s="109"/>
    </row>
    <row r="1368" spans="1:38" ht="15" customHeight="1" x14ac:dyDescent="0.2">
      <c r="C1368" s="491"/>
      <c r="D1368" s="491"/>
      <c r="E1368" s="491"/>
      <c r="F1368" s="491"/>
      <c r="G1368" s="491"/>
      <c r="H1368" s="491"/>
      <c r="I1368" s="491"/>
      <c r="J1368" s="491"/>
      <c r="K1368" s="491"/>
      <c r="L1368" s="491"/>
      <c r="M1368" s="610" t="s">
        <v>80</v>
      </c>
      <c r="N1368" s="611"/>
      <c r="O1368" s="611"/>
      <c r="P1368" s="611"/>
      <c r="Q1368" s="611"/>
      <c r="R1368" s="611"/>
      <c r="S1368" s="612" t="s">
        <v>81</v>
      </c>
      <c r="T1368" s="613"/>
      <c r="U1368" s="613"/>
      <c r="V1368" s="613"/>
      <c r="W1368" s="613"/>
      <c r="X1368" s="613"/>
      <c r="Y1368" s="612" t="s">
        <v>82</v>
      </c>
      <c r="Z1368" s="613"/>
      <c r="AA1368" s="613"/>
      <c r="AB1368" s="613"/>
      <c r="AC1368" s="613"/>
      <c r="AD1368" s="613"/>
      <c r="AE1368" s="109"/>
      <c r="AG1368" s="230" t="s">
        <v>2032</v>
      </c>
      <c r="AH1368" s="229" t="s">
        <v>2035</v>
      </c>
      <c r="AI1368" s="229" t="s">
        <v>80</v>
      </c>
      <c r="AJ1368" s="229" t="s">
        <v>2029</v>
      </c>
      <c r="AK1368" s="229" t="s">
        <v>2078</v>
      </c>
      <c r="AL1368" s="229" t="s">
        <v>2077</v>
      </c>
    </row>
    <row r="1369" spans="1:38" ht="15" customHeight="1" x14ac:dyDescent="0.2">
      <c r="C1369" s="87" t="s">
        <v>28</v>
      </c>
      <c r="D1369" s="616" t="str">
        <f>IF(D40="","",D40)</f>
        <v/>
      </c>
      <c r="E1369" s="616"/>
      <c r="F1369" s="616"/>
      <c r="G1369" s="616"/>
      <c r="H1369" s="616"/>
      <c r="I1369" s="616"/>
      <c r="J1369" s="616"/>
      <c r="K1369" s="616"/>
      <c r="L1369" s="616"/>
      <c r="M1369" s="615"/>
      <c r="N1369" s="615"/>
      <c r="O1369" s="615"/>
      <c r="P1369" s="615"/>
      <c r="Q1369" s="615"/>
      <c r="R1369" s="615"/>
      <c r="S1369" s="615"/>
      <c r="T1369" s="615"/>
      <c r="U1369" s="615"/>
      <c r="V1369" s="615"/>
      <c r="W1369" s="615"/>
      <c r="X1369" s="615"/>
      <c r="Y1369" s="615"/>
      <c r="Z1369" s="615"/>
      <c r="AA1369" s="615"/>
      <c r="AB1369" s="615"/>
      <c r="AC1369" s="615"/>
      <c r="AD1369" s="615"/>
      <c r="AE1369" s="109"/>
      <c r="AG1369" s="90">
        <f>COUNTBLANK(M1369:AD1369)</f>
        <v>18</v>
      </c>
      <c r="AH1369" s="90">
        <f>IF($AG$1364=$AH$1364,0,IF(AND(D1369&lt;&gt;"",AG1369=$AL$1364),0,IF(AND(D1369="",AG1369=$AK$1364),0,1)))</f>
        <v>0</v>
      </c>
      <c r="AI1369" s="130">
        <f>M1369</f>
        <v>0</v>
      </c>
      <c r="AJ1369" s="130">
        <f>COUNTIF(S1369:AD1369,"NS")</f>
        <v>0</v>
      </c>
      <c r="AK1369" s="130">
        <f>SUM(S1369:AD1369)</f>
        <v>0</v>
      </c>
      <c r="AL1369" s="130">
        <f>IF($AG$1364=$AH$1364,0,
IF(OR(
AND(AI1369=0,AJ1369&gt;0),
AND(AI1369="NS",AK1369&gt;0),
AND(AI1369="NS",AK1369=0,AJ1369=0)),1,
IF(OR(
AND(AI1369&gt;0,AJ1369=2),
AND(AI1369="NS",AJ1369=2),
AND(AI1369="NS",AK1369=0,AJ1369&gt;0),AI1369=AK1369),0,1)))</f>
        <v>0</v>
      </c>
    </row>
    <row r="1370" spans="1:38" ht="15" customHeight="1" x14ac:dyDescent="0.2">
      <c r="C1370" s="85" t="s">
        <v>29</v>
      </c>
      <c r="D1370" s="616" t="str">
        <f t="shared" ref="D1370:D1393" si="313">IF(D41="","",D41)</f>
        <v/>
      </c>
      <c r="E1370" s="616"/>
      <c r="F1370" s="616"/>
      <c r="G1370" s="616"/>
      <c r="H1370" s="616"/>
      <c r="I1370" s="616"/>
      <c r="J1370" s="616"/>
      <c r="K1370" s="616"/>
      <c r="L1370" s="616"/>
      <c r="M1370" s="615"/>
      <c r="N1370" s="615"/>
      <c r="O1370" s="615"/>
      <c r="P1370" s="615"/>
      <c r="Q1370" s="615"/>
      <c r="R1370" s="615"/>
      <c r="S1370" s="615"/>
      <c r="T1370" s="615"/>
      <c r="U1370" s="615"/>
      <c r="V1370" s="615"/>
      <c r="W1370" s="615"/>
      <c r="X1370" s="615"/>
      <c r="Y1370" s="615"/>
      <c r="Z1370" s="615"/>
      <c r="AA1370" s="615"/>
      <c r="AB1370" s="615"/>
      <c r="AC1370" s="615"/>
      <c r="AD1370" s="615"/>
      <c r="AE1370" s="109"/>
      <c r="AG1370" s="90">
        <f t="shared" ref="AG1370:AG1393" si="314">COUNTBLANK(M1370:AD1370)</f>
        <v>18</v>
      </c>
      <c r="AH1370" s="90">
        <f t="shared" ref="AH1370:AH1393" si="315">IF($AG$1364=$AH$1364,0,IF(AND(D1370&lt;&gt;"",AG1370=$AL$1364),0,IF(AND(D1370="",AG1370=$AK$1364),0,1)))</f>
        <v>0</v>
      </c>
      <c r="AI1370" s="130">
        <f t="shared" ref="AI1370:AI1393" si="316">M1370</f>
        <v>0</v>
      </c>
      <c r="AJ1370" s="130">
        <f t="shared" ref="AJ1370:AJ1393" si="317">COUNTIF(S1370:AD1370,"NS")</f>
        <v>0</v>
      </c>
      <c r="AK1370" s="130">
        <f t="shared" ref="AK1370:AK1393" si="318">SUM(S1370:AD1370)</f>
        <v>0</v>
      </c>
      <c r="AL1370" s="130">
        <f t="shared" ref="AL1370:AL1393" si="319">IF($AG$4944=$AH$4944,0,
IF(OR(
AND(AI1370=0,AJ1370&gt;0),
AND(AI1370="NS",AK1370&gt;0),
AND(AI1370="NS",AK1370=0,AJ1370=0)),1,
IF(OR(
AND(AI1370&gt;0,AJ1370=2),
AND(AI1370="NS",AJ1370=2),
AND(AI1370="NS",AK1370=0,AJ1370&gt;0),AI1370=AK1370),0,1)))</f>
        <v>0</v>
      </c>
    </row>
    <row r="1371" spans="1:38" ht="15" customHeight="1" x14ac:dyDescent="0.2">
      <c r="C1371" s="85" t="s">
        <v>30</v>
      </c>
      <c r="D1371" s="616" t="str">
        <f t="shared" si="313"/>
        <v/>
      </c>
      <c r="E1371" s="616"/>
      <c r="F1371" s="616"/>
      <c r="G1371" s="616"/>
      <c r="H1371" s="616"/>
      <c r="I1371" s="616"/>
      <c r="J1371" s="616"/>
      <c r="K1371" s="616"/>
      <c r="L1371" s="616"/>
      <c r="M1371" s="615"/>
      <c r="N1371" s="615"/>
      <c r="O1371" s="615"/>
      <c r="P1371" s="615"/>
      <c r="Q1371" s="615"/>
      <c r="R1371" s="615"/>
      <c r="S1371" s="615"/>
      <c r="T1371" s="615"/>
      <c r="U1371" s="615"/>
      <c r="V1371" s="615"/>
      <c r="W1371" s="615"/>
      <c r="X1371" s="615"/>
      <c r="Y1371" s="615"/>
      <c r="Z1371" s="615"/>
      <c r="AA1371" s="615"/>
      <c r="AB1371" s="615"/>
      <c r="AC1371" s="615"/>
      <c r="AD1371" s="615"/>
      <c r="AE1371" s="109"/>
      <c r="AG1371" s="90">
        <f t="shared" si="314"/>
        <v>18</v>
      </c>
      <c r="AH1371" s="90">
        <f t="shared" si="315"/>
        <v>0</v>
      </c>
      <c r="AI1371" s="130">
        <f t="shared" si="316"/>
        <v>0</v>
      </c>
      <c r="AJ1371" s="130">
        <f t="shared" si="317"/>
        <v>0</v>
      </c>
      <c r="AK1371" s="130">
        <f t="shared" si="318"/>
        <v>0</v>
      </c>
      <c r="AL1371" s="130">
        <f t="shared" si="319"/>
        <v>0</v>
      </c>
    </row>
    <row r="1372" spans="1:38" ht="15" customHeight="1" x14ac:dyDescent="0.2">
      <c r="C1372" s="85" t="s">
        <v>31</v>
      </c>
      <c r="D1372" s="616" t="str">
        <f t="shared" si="313"/>
        <v/>
      </c>
      <c r="E1372" s="616"/>
      <c r="F1372" s="616"/>
      <c r="G1372" s="616"/>
      <c r="H1372" s="616"/>
      <c r="I1372" s="616"/>
      <c r="J1372" s="616"/>
      <c r="K1372" s="616"/>
      <c r="L1372" s="616"/>
      <c r="M1372" s="615"/>
      <c r="N1372" s="615"/>
      <c r="O1372" s="615"/>
      <c r="P1372" s="615"/>
      <c r="Q1372" s="615"/>
      <c r="R1372" s="615"/>
      <c r="S1372" s="615"/>
      <c r="T1372" s="615"/>
      <c r="U1372" s="615"/>
      <c r="V1372" s="615"/>
      <c r="W1372" s="615"/>
      <c r="X1372" s="615"/>
      <c r="Y1372" s="615"/>
      <c r="Z1372" s="615"/>
      <c r="AA1372" s="615"/>
      <c r="AB1372" s="615"/>
      <c r="AC1372" s="615"/>
      <c r="AD1372" s="615"/>
      <c r="AE1372" s="109"/>
      <c r="AG1372" s="90">
        <f t="shared" si="314"/>
        <v>18</v>
      </c>
      <c r="AH1372" s="90">
        <f t="shared" si="315"/>
        <v>0</v>
      </c>
      <c r="AI1372" s="130">
        <f t="shared" si="316"/>
        <v>0</v>
      </c>
      <c r="AJ1372" s="130">
        <f t="shared" si="317"/>
        <v>0</v>
      </c>
      <c r="AK1372" s="130">
        <f t="shared" si="318"/>
        <v>0</v>
      </c>
      <c r="AL1372" s="130">
        <f t="shared" si="319"/>
        <v>0</v>
      </c>
    </row>
    <row r="1373" spans="1:38" ht="15" customHeight="1" x14ac:dyDescent="0.2">
      <c r="C1373" s="85" t="s">
        <v>32</v>
      </c>
      <c r="D1373" s="616" t="str">
        <f t="shared" si="313"/>
        <v/>
      </c>
      <c r="E1373" s="616"/>
      <c r="F1373" s="616"/>
      <c r="G1373" s="616"/>
      <c r="H1373" s="616"/>
      <c r="I1373" s="616"/>
      <c r="J1373" s="616"/>
      <c r="K1373" s="616"/>
      <c r="L1373" s="616"/>
      <c r="M1373" s="615"/>
      <c r="N1373" s="615"/>
      <c r="O1373" s="615"/>
      <c r="P1373" s="615"/>
      <c r="Q1373" s="615"/>
      <c r="R1373" s="615"/>
      <c r="S1373" s="615"/>
      <c r="T1373" s="615"/>
      <c r="U1373" s="615"/>
      <c r="V1373" s="615"/>
      <c r="W1373" s="615"/>
      <c r="X1373" s="615"/>
      <c r="Y1373" s="615"/>
      <c r="Z1373" s="615"/>
      <c r="AA1373" s="615"/>
      <c r="AB1373" s="615"/>
      <c r="AC1373" s="615"/>
      <c r="AD1373" s="615"/>
      <c r="AE1373" s="109"/>
      <c r="AG1373" s="90">
        <f t="shared" si="314"/>
        <v>18</v>
      </c>
      <c r="AH1373" s="90">
        <f t="shared" si="315"/>
        <v>0</v>
      </c>
      <c r="AI1373" s="130">
        <f t="shared" si="316"/>
        <v>0</v>
      </c>
      <c r="AJ1373" s="130">
        <f t="shared" si="317"/>
        <v>0</v>
      </c>
      <c r="AK1373" s="130">
        <f t="shared" si="318"/>
        <v>0</v>
      </c>
      <c r="AL1373" s="130">
        <f t="shared" si="319"/>
        <v>0</v>
      </c>
    </row>
    <row r="1374" spans="1:38" ht="15" customHeight="1" x14ac:dyDescent="0.2">
      <c r="C1374" s="85" t="s">
        <v>33</v>
      </c>
      <c r="D1374" s="616" t="str">
        <f t="shared" si="313"/>
        <v/>
      </c>
      <c r="E1374" s="616"/>
      <c r="F1374" s="616"/>
      <c r="G1374" s="616"/>
      <c r="H1374" s="616"/>
      <c r="I1374" s="616"/>
      <c r="J1374" s="616"/>
      <c r="K1374" s="616"/>
      <c r="L1374" s="616"/>
      <c r="M1374" s="615"/>
      <c r="N1374" s="615"/>
      <c r="O1374" s="615"/>
      <c r="P1374" s="615"/>
      <c r="Q1374" s="615"/>
      <c r="R1374" s="615"/>
      <c r="S1374" s="615"/>
      <c r="T1374" s="615"/>
      <c r="U1374" s="615"/>
      <c r="V1374" s="615"/>
      <c r="W1374" s="615"/>
      <c r="X1374" s="615"/>
      <c r="Y1374" s="615"/>
      <c r="Z1374" s="615"/>
      <c r="AA1374" s="615"/>
      <c r="AB1374" s="615"/>
      <c r="AC1374" s="615"/>
      <c r="AD1374" s="615"/>
      <c r="AE1374" s="109"/>
      <c r="AG1374" s="90">
        <f t="shared" si="314"/>
        <v>18</v>
      </c>
      <c r="AH1374" s="90">
        <f t="shared" si="315"/>
        <v>0</v>
      </c>
      <c r="AI1374" s="130">
        <f t="shared" si="316"/>
        <v>0</v>
      </c>
      <c r="AJ1374" s="130">
        <f t="shared" si="317"/>
        <v>0</v>
      </c>
      <c r="AK1374" s="130">
        <f t="shared" si="318"/>
        <v>0</v>
      </c>
      <c r="AL1374" s="130">
        <f t="shared" si="319"/>
        <v>0</v>
      </c>
    </row>
    <row r="1375" spans="1:38" ht="15" customHeight="1" x14ac:dyDescent="0.2">
      <c r="C1375" s="85" t="s">
        <v>34</v>
      </c>
      <c r="D1375" s="616" t="str">
        <f t="shared" si="313"/>
        <v/>
      </c>
      <c r="E1375" s="616"/>
      <c r="F1375" s="616"/>
      <c r="G1375" s="616"/>
      <c r="H1375" s="616"/>
      <c r="I1375" s="616"/>
      <c r="J1375" s="616"/>
      <c r="K1375" s="616"/>
      <c r="L1375" s="616"/>
      <c r="M1375" s="615"/>
      <c r="N1375" s="615"/>
      <c r="O1375" s="615"/>
      <c r="P1375" s="615"/>
      <c r="Q1375" s="615"/>
      <c r="R1375" s="615"/>
      <c r="S1375" s="615"/>
      <c r="T1375" s="615"/>
      <c r="U1375" s="615"/>
      <c r="V1375" s="615"/>
      <c r="W1375" s="615"/>
      <c r="X1375" s="615"/>
      <c r="Y1375" s="615"/>
      <c r="Z1375" s="615"/>
      <c r="AA1375" s="615"/>
      <c r="AB1375" s="615"/>
      <c r="AC1375" s="615"/>
      <c r="AD1375" s="615"/>
      <c r="AE1375" s="109"/>
      <c r="AG1375" s="90">
        <f t="shared" si="314"/>
        <v>18</v>
      </c>
      <c r="AH1375" s="90">
        <f t="shared" si="315"/>
        <v>0</v>
      </c>
      <c r="AI1375" s="130">
        <f t="shared" si="316"/>
        <v>0</v>
      </c>
      <c r="AJ1375" s="130">
        <f t="shared" si="317"/>
        <v>0</v>
      </c>
      <c r="AK1375" s="130">
        <f t="shared" si="318"/>
        <v>0</v>
      </c>
      <c r="AL1375" s="130">
        <f t="shared" si="319"/>
        <v>0</v>
      </c>
    </row>
    <row r="1376" spans="1:38" ht="15" customHeight="1" x14ac:dyDescent="0.2">
      <c r="A1376" s="109"/>
      <c r="B1376" s="109"/>
      <c r="C1376" s="85" t="s">
        <v>35</v>
      </c>
      <c r="D1376" s="616" t="str">
        <f t="shared" si="313"/>
        <v/>
      </c>
      <c r="E1376" s="616"/>
      <c r="F1376" s="616"/>
      <c r="G1376" s="616"/>
      <c r="H1376" s="616"/>
      <c r="I1376" s="616"/>
      <c r="J1376" s="616"/>
      <c r="K1376" s="616"/>
      <c r="L1376" s="616"/>
      <c r="M1376" s="615"/>
      <c r="N1376" s="615"/>
      <c r="O1376" s="615"/>
      <c r="P1376" s="615"/>
      <c r="Q1376" s="615"/>
      <c r="R1376" s="615"/>
      <c r="S1376" s="615"/>
      <c r="T1376" s="615"/>
      <c r="U1376" s="615"/>
      <c r="V1376" s="615"/>
      <c r="W1376" s="615"/>
      <c r="X1376" s="615"/>
      <c r="Y1376" s="615"/>
      <c r="Z1376" s="615"/>
      <c r="AA1376" s="615"/>
      <c r="AB1376" s="615"/>
      <c r="AC1376" s="615"/>
      <c r="AD1376" s="615"/>
      <c r="AE1376" s="109"/>
      <c r="AG1376" s="90">
        <f t="shared" si="314"/>
        <v>18</v>
      </c>
      <c r="AH1376" s="90">
        <f t="shared" si="315"/>
        <v>0</v>
      </c>
      <c r="AI1376" s="130">
        <f t="shared" si="316"/>
        <v>0</v>
      </c>
      <c r="AJ1376" s="130">
        <f t="shared" si="317"/>
        <v>0</v>
      </c>
      <c r="AK1376" s="130">
        <f t="shared" si="318"/>
        <v>0</v>
      </c>
      <c r="AL1376" s="130">
        <f t="shared" si="319"/>
        <v>0</v>
      </c>
    </row>
    <row r="1377" spans="1:38" ht="15" customHeight="1" x14ac:dyDescent="0.2">
      <c r="A1377" s="109"/>
      <c r="B1377" s="109"/>
      <c r="C1377" s="85" t="s">
        <v>36</v>
      </c>
      <c r="D1377" s="616" t="str">
        <f t="shared" si="313"/>
        <v/>
      </c>
      <c r="E1377" s="616"/>
      <c r="F1377" s="616"/>
      <c r="G1377" s="616"/>
      <c r="H1377" s="616"/>
      <c r="I1377" s="616"/>
      <c r="J1377" s="616"/>
      <c r="K1377" s="616"/>
      <c r="L1377" s="616"/>
      <c r="M1377" s="615"/>
      <c r="N1377" s="615"/>
      <c r="O1377" s="615"/>
      <c r="P1377" s="615"/>
      <c r="Q1377" s="615"/>
      <c r="R1377" s="615"/>
      <c r="S1377" s="615"/>
      <c r="T1377" s="615"/>
      <c r="U1377" s="615"/>
      <c r="V1377" s="615"/>
      <c r="W1377" s="615"/>
      <c r="X1377" s="615"/>
      <c r="Y1377" s="615"/>
      <c r="Z1377" s="615"/>
      <c r="AA1377" s="615"/>
      <c r="AB1377" s="615"/>
      <c r="AC1377" s="615"/>
      <c r="AD1377" s="615"/>
      <c r="AE1377" s="109"/>
      <c r="AG1377" s="90">
        <f t="shared" si="314"/>
        <v>18</v>
      </c>
      <c r="AH1377" s="90">
        <f t="shared" si="315"/>
        <v>0</v>
      </c>
      <c r="AI1377" s="130">
        <f t="shared" si="316"/>
        <v>0</v>
      </c>
      <c r="AJ1377" s="130">
        <f t="shared" si="317"/>
        <v>0</v>
      </c>
      <c r="AK1377" s="130">
        <f t="shared" si="318"/>
        <v>0</v>
      </c>
      <c r="AL1377" s="130">
        <f t="shared" si="319"/>
        <v>0</v>
      </c>
    </row>
    <row r="1378" spans="1:38" ht="15" customHeight="1" x14ac:dyDescent="0.2">
      <c r="A1378" s="109"/>
      <c r="B1378" s="109"/>
      <c r="C1378" s="85" t="s">
        <v>37</v>
      </c>
      <c r="D1378" s="616" t="str">
        <f t="shared" si="313"/>
        <v/>
      </c>
      <c r="E1378" s="616"/>
      <c r="F1378" s="616"/>
      <c r="G1378" s="616"/>
      <c r="H1378" s="616"/>
      <c r="I1378" s="616"/>
      <c r="J1378" s="616"/>
      <c r="K1378" s="616"/>
      <c r="L1378" s="616"/>
      <c r="M1378" s="615"/>
      <c r="N1378" s="615"/>
      <c r="O1378" s="615"/>
      <c r="P1378" s="615"/>
      <c r="Q1378" s="615"/>
      <c r="R1378" s="615"/>
      <c r="S1378" s="615"/>
      <c r="T1378" s="615"/>
      <c r="U1378" s="615"/>
      <c r="V1378" s="615"/>
      <c r="W1378" s="615"/>
      <c r="X1378" s="615"/>
      <c r="Y1378" s="615"/>
      <c r="Z1378" s="615"/>
      <c r="AA1378" s="615"/>
      <c r="AB1378" s="615"/>
      <c r="AC1378" s="615"/>
      <c r="AD1378" s="615"/>
      <c r="AE1378" s="109"/>
      <c r="AG1378" s="90">
        <f t="shared" si="314"/>
        <v>18</v>
      </c>
      <c r="AH1378" s="90">
        <f t="shared" si="315"/>
        <v>0</v>
      </c>
      <c r="AI1378" s="130">
        <f t="shared" si="316"/>
        <v>0</v>
      </c>
      <c r="AJ1378" s="130">
        <f t="shared" si="317"/>
        <v>0</v>
      </c>
      <c r="AK1378" s="130">
        <f t="shared" si="318"/>
        <v>0</v>
      </c>
      <c r="AL1378" s="130">
        <f t="shared" si="319"/>
        <v>0</v>
      </c>
    </row>
    <row r="1379" spans="1:38" ht="15" customHeight="1" x14ac:dyDescent="0.2">
      <c r="A1379" s="109"/>
      <c r="B1379" s="109"/>
      <c r="C1379" s="85" t="s">
        <v>40</v>
      </c>
      <c r="D1379" s="616" t="str">
        <f t="shared" si="313"/>
        <v/>
      </c>
      <c r="E1379" s="616"/>
      <c r="F1379" s="616"/>
      <c r="G1379" s="616"/>
      <c r="H1379" s="616"/>
      <c r="I1379" s="616"/>
      <c r="J1379" s="616"/>
      <c r="K1379" s="616"/>
      <c r="L1379" s="616"/>
      <c r="M1379" s="615"/>
      <c r="N1379" s="615"/>
      <c r="O1379" s="615"/>
      <c r="P1379" s="615"/>
      <c r="Q1379" s="615"/>
      <c r="R1379" s="615"/>
      <c r="S1379" s="615"/>
      <c r="T1379" s="615"/>
      <c r="U1379" s="615"/>
      <c r="V1379" s="615"/>
      <c r="W1379" s="615"/>
      <c r="X1379" s="615"/>
      <c r="Y1379" s="615"/>
      <c r="Z1379" s="615"/>
      <c r="AA1379" s="615"/>
      <c r="AB1379" s="615"/>
      <c r="AC1379" s="615"/>
      <c r="AD1379" s="615"/>
      <c r="AE1379" s="109"/>
      <c r="AG1379" s="90">
        <f t="shared" si="314"/>
        <v>18</v>
      </c>
      <c r="AH1379" s="90">
        <f t="shared" si="315"/>
        <v>0</v>
      </c>
      <c r="AI1379" s="130">
        <f t="shared" si="316"/>
        <v>0</v>
      </c>
      <c r="AJ1379" s="130">
        <f t="shared" si="317"/>
        <v>0</v>
      </c>
      <c r="AK1379" s="130">
        <f t="shared" si="318"/>
        <v>0</v>
      </c>
      <c r="AL1379" s="130">
        <f t="shared" si="319"/>
        <v>0</v>
      </c>
    </row>
    <row r="1380" spans="1:38" ht="15" customHeight="1" x14ac:dyDescent="0.2">
      <c r="A1380" s="109"/>
      <c r="B1380" s="109"/>
      <c r="C1380" s="85" t="s">
        <v>38</v>
      </c>
      <c r="D1380" s="616" t="str">
        <f t="shared" si="313"/>
        <v/>
      </c>
      <c r="E1380" s="616"/>
      <c r="F1380" s="616"/>
      <c r="G1380" s="616"/>
      <c r="H1380" s="616"/>
      <c r="I1380" s="616"/>
      <c r="J1380" s="616"/>
      <c r="K1380" s="616"/>
      <c r="L1380" s="616"/>
      <c r="M1380" s="615"/>
      <c r="N1380" s="615"/>
      <c r="O1380" s="615"/>
      <c r="P1380" s="615"/>
      <c r="Q1380" s="615"/>
      <c r="R1380" s="615"/>
      <c r="S1380" s="615"/>
      <c r="T1380" s="615"/>
      <c r="U1380" s="615"/>
      <c r="V1380" s="615"/>
      <c r="W1380" s="615"/>
      <c r="X1380" s="615"/>
      <c r="Y1380" s="615"/>
      <c r="Z1380" s="615"/>
      <c r="AA1380" s="615"/>
      <c r="AB1380" s="615"/>
      <c r="AC1380" s="615"/>
      <c r="AD1380" s="615"/>
      <c r="AE1380" s="109"/>
      <c r="AG1380" s="90">
        <f t="shared" si="314"/>
        <v>18</v>
      </c>
      <c r="AH1380" s="90">
        <f t="shared" si="315"/>
        <v>0</v>
      </c>
      <c r="AI1380" s="130">
        <f t="shared" si="316"/>
        <v>0</v>
      </c>
      <c r="AJ1380" s="130">
        <f t="shared" si="317"/>
        <v>0</v>
      </c>
      <c r="AK1380" s="130">
        <f t="shared" si="318"/>
        <v>0</v>
      </c>
      <c r="AL1380" s="130">
        <f t="shared" si="319"/>
        <v>0</v>
      </c>
    </row>
    <row r="1381" spans="1:38" ht="15" customHeight="1" x14ac:dyDescent="0.2">
      <c r="A1381" s="109"/>
      <c r="B1381" s="109"/>
      <c r="C1381" s="85" t="s">
        <v>39</v>
      </c>
      <c r="D1381" s="616" t="str">
        <f t="shared" si="313"/>
        <v/>
      </c>
      <c r="E1381" s="616"/>
      <c r="F1381" s="616"/>
      <c r="G1381" s="616"/>
      <c r="H1381" s="616"/>
      <c r="I1381" s="616"/>
      <c r="J1381" s="616"/>
      <c r="K1381" s="616"/>
      <c r="L1381" s="616"/>
      <c r="M1381" s="615"/>
      <c r="N1381" s="615"/>
      <c r="O1381" s="615"/>
      <c r="P1381" s="615"/>
      <c r="Q1381" s="615"/>
      <c r="R1381" s="615"/>
      <c r="S1381" s="615"/>
      <c r="T1381" s="615"/>
      <c r="U1381" s="615"/>
      <c r="V1381" s="615"/>
      <c r="W1381" s="615"/>
      <c r="X1381" s="615"/>
      <c r="Y1381" s="615"/>
      <c r="Z1381" s="615"/>
      <c r="AA1381" s="615"/>
      <c r="AB1381" s="615"/>
      <c r="AC1381" s="615"/>
      <c r="AD1381" s="615"/>
      <c r="AE1381" s="109"/>
      <c r="AG1381" s="90">
        <f t="shared" si="314"/>
        <v>18</v>
      </c>
      <c r="AH1381" s="90">
        <f t="shared" si="315"/>
        <v>0</v>
      </c>
      <c r="AI1381" s="130">
        <f t="shared" si="316"/>
        <v>0</v>
      </c>
      <c r="AJ1381" s="130">
        <f t="shared" si="317"/>
        <v>0</v>
      </c>
      <c r="AK1381" s="130">
        <f t="shared" si="318"/>
        <v>0</v>
      </c>
      <c r="AL1381" s="130">
        <f t="shared" si="319"/>
        <v>0</v>
      </c>
    </row>
    <row r="1382" spans="1:38" ht="15" customHeight="1" x14ac:dyDescent="0.2">
      <c r="A1382" s="109"/>
      <c r="B1382" s="109"/>
      <c r="C1382" s="85" t="s">
        <v>41</v>
      </c>
      <c r="D1382" s="616" t="str">
        <f t="shared" si="313"/>
        <v/>
      </c>
      <c r="E1382" s="616"/>
      <c r="F1382" s="616"/>
      <c r="G1382" s="616"/>
      <c r="H1382" s="616"/>
      <c r="I1382" s="616"/>
      <c r="J1382" s="616"/>
      <c r="K1382" s="616"/>
      <c r="L1382" s="616"/>
      <c r="M1382" s="615"/>
      <c r="N1382" s="615"/>
      <c r="O1382" s="615"/>
      <c r="P1382" s="615"/>
      <c r="Q1382" s="615"/>
      <c r="R1382" s="615"/>
      <c r="S1382" s="615"/>
      <c r="T1382" s="615"/>
      <c r="U1382" s="615"/>
      <c r="V1382" s="615"/>
      <c r="W1382" s="615"/>
      <c r="X1382" s="615"/>
      <c r="Y1382" s="615"/>
      <c r="Z1382" s="615"/>
      <c r="AA1382" s="615"/>
      <c r="AB1382" s="615"/>
      <c r="AC1382" s="615"/>
      <c r="AD1382" s="615"/>
      <c r="AE1382" s="109"/>
      <c r="AG1382" s="90">
        <f t="shared" si="314"/>
        <v>18</v>
      </c>
      <c r="AH1382" s="90">
        <f t="shared" si="315"/>
        <v>0</v>
      </c>
      <c r="AI1382" s="130">
        <f t="shared" si="316"/>
        <v>0</v>
      </c>
      <c r="AJ1382" s="130">
        <f t="shared" si="317"/>
        <v>0</v>
      </c>
      <c r="AK1382" s="130">
        <f t="shared" si="318"/>
        <v>0</v>
      </c>
      <c r="AL1382" s="130">
        <f t="shared" si="319"/>
        <v>0</v>
      </c>
    </row>
    <row r="1383" spans="1:38" ht="15" customHeight="1" x14ac:dyDescent="0.2">
      <c r="A1383" s="109"/>
      <c r="B1383" s="109"/>
      <c r="C1383" s="85" t="s">
        <v>42</v>
      </c>
      <c r="D1383" s="616" t="str">
        <f t="shared" si="313"/>
        <v/>
      </c>
      <c r="E1383" s="616"/>
      <c r="F1383" s="616"/>
      <c r="G1383" s="616"/>
      <c r="H1383" s="616"/>
      <c r="I1383" s="616"/>
      <c r="J1383" s="616"/>
      <c r="K1383" s="616"/>
      <c r="L1383" s="616"/>
      <c r="M1383" s="615"/>
      <c r="N1383" s="615"/>
      <c r="O1383" s="615"/>
      <c r="P1383" s="615"/>
      <c r="Q1383" s="615"/>
      <c r="R1383" s="615"/>
      <c r="S1383" s="615"/>
      <c r="T1383" s="615"/>
      <c r="U1383" s="615"/>
      <c r="V1383" s="615"/>
      <c r="W1383" s="615"/>
      <c r="X1383" s="615"/>
      <c r="Y1383" s="615"/>
      <c r="Z1383" s="615"/>
      <c r="AA1383" s="615"/>
      <c r="AB1383" s="615"/>
      <c r="AC1383" s="615"/>
      <c r="AD1383" s="615"/>
      <c r="AE1383" s="109"/>
      <c r="AG1383" s="90">
        <f t="shared" si="314"/>
        <v>18</v>
      </c>
      <c r="AH1383" s="90">
        <f t="shared" si="315"/>
        <v>0</v>
      </c>
      <c r="AI1383" s="130">
        <f t="shared" si="316"/>
        <v>0</v>
      </c>
      <c r="AJ1383" s="130">
        <f t="shared" si="317"/>
        <v>0</v>
      </c>
      <c r="AK1383" s="130">
        <f t="shared" si="318"/>
        <v>0</v>
      </c>
      <c r="AL1383" s="130">
        <f t="shared" si="319"/>
        <v>0</v>
      </c>
    </row>
    <row r="1384" spans="1:38" ht="15" customHeight="1" x14ac:dyDescent="0.2">
      <c r="A1384" s="109"/>
      <c r="B1384" s="109"/>
      <c r="C1384" s="85" t="s">
        <v>43</v>
      </c>
      <c r="D1384" s="616" t="str">
        <f t="shared" si="313"/>
        <v/>
      </c>
      <c r="E1384" s="616"/>
      <c r="F1384" s="616"/>
      <c r="G1384" s="616"/>
      <c r="H1384" s="616"/>
      <c r="I1384" s="616"/>
      <c r="J1384" s="616"/>
      <c r="K1384" s="616"/>
      <c r="L1384" s="616"/>
      <c r="M1384" s="615"/>
      <c r="N1384" s="615"/>
      <c r="O1384" s="615"/>
      <c r="P1384" s="615"/>
      <c r="Q1384" s="615"/>
      <c r="R1384" s="615"/>
      <c r="S1384" s="615"/>
      <c r="T1384" s="615"/>
      <c r="U1384" s="615"/>
      <c r="V1384" s="615"/>
      <c r="W1384" s="615"/>
      <c r="X1384" s="615"/>
      <c r="Y1384" s="615"/>
      <c r="Z1384" s="615"/>
      <c r="AA1384" s="615"/>
      <c r="AB1384" s="615"/>
      <c r="AC1384" s="615"/>
      <c r="AD1384" s="615"/>
      <c r="AE1384" s="109"/>
      <c r="AG1384" s="90">
        <f t="shared" si="314"/>
        <v>18</v>
      </c>
      <c r="AH1384" s="90">
        <f t="shared" si="315"/>
        <v>0</v>
      </c>
      <c r="AI1384" s="130">
        <f t="shared" si="316"/>
        <v>0</v>
      </c>
      <c r="AJ1384" s="130">
        <f t="shared" si="317"/>
        <v>0</v>
      </c>
      <c r="AK1384" s="130">
        <f t="shared" si="318"/>
        <v>0</v>
      </c>
      <c r="AL1384" s="130">
        <f t="shared" si="319"/>
        <v>0</v>
      </c>
    </row>
    <row r="1385" spans="1:38" ht="15" customHeight="1" x14ac:dyDescent="0.2">
      <c r="A1385" s="109"/>
      <c r="B1385" s="109"/>
      <c r="C1385" s="85" t="s">
        <v>44</v>
      </c>
      <c r="D1385" s="616" t="str">
        <f t="shared" si="313"/>
        <v/>
      </c>
      <c r="E1385" s="616"/>
      <c r="F1385" s="616"/>
      <c r="G1385" s="616"/>
      <c r="H1385" s="616"/>
      <c r="I1385" s="616"/>
      <c r="J1385" s="616"/>
      <c r="K1385" s="616"/>
      <c r="L1385" s="616"/>
      <c r="M1385" s="615"/>
      <c r="N1385" s="615"/>
      <c r="O1385" s="615"/>
      <c r="P1385" s="615"/>
      <c r="Q1385" s="615"/>
      <c r="R1385" s="615"/>
      <c r="S1385" s="615"/>
      <c r="T1385" s="615"/>
      <c r="U1385" s="615"/>
      <c r="V1385" s="615"/>
      <c r="W1385" s="615"/>
      <c r="X1385" s="615"/>
      <c r="Y1385" s="615"/>
      <c r="Z1385" s="615"/>
      <c r="AA1385" s="615"/>
      <c r="AB1385" s="615"/>
      <c r="AC1385" s="615"/>
      <c r="AD1385" s="615"/>
      <c r="AE1385" s="109"/>
      <c r="AG1385" s="90">
        <f t="shared" si="314"/>
        <v>18</v>
      </c>
      <c r="AH1385" s="90">
        <f t="shared" si="315"/>
        <v>0</v>
      </c>
      <c r="AI1385" s="130">
        <f t="shared" si="316"/>
        <v>0</v>
      </c>
      <c r="AJ1385" s="130">
        <f t="shared" si="317"/>
        <v>0</v>
      </c>
      <c r="AK1385" s="130">
        <f t="shared" si="318"/>
        <v>0</v>
      </c>
      <c r="AL1385" s="130">
        <f t="shared" si="319"/>
        <v>0</v>
      </c>
    </row>
    <row r="1386" spans="1:38" ht="15" customHeight="1" x14ac:dyDescent="0.2">
      <c r="A1386" s="109"/>
      <c r="B1386" s="109"/>
      <c r="C1386" s="85" t="s">
        <v>45</v>
      </c>
      <c r="D1386" s="616" t="str">
        <f t="shared" si="313"/>
        <v/>
      </c>
      <c r="E1386" s="616"/>
      <c r="F1386" s="616"/>
      <c r="G1386" s="616"/>
      <c r="H1386" s="616"/>
      <c r="I1386" s="616"/>
      <c r="J1386" s="616"/>
      <c r="K1386" s="616"/>
      <c r="L1386" s="616"/>
      <c r="M1386" s="615"/>
      <c r="N1386" s="615"/>
      <c r="O1386" s="615"/>
      <c r="P1386" s="615"/>
      <c r="Q1386" s="615"/>
      <c r="R1386" s="615"/>
      <c r="S1386" s="615"/>
      <c r="T1386" s="615"/>
      <c r="U1386" s="615"/>
      <c r="V1386" s="615"/>
      <c r="W1386" s="615"/>
      <c r="X1386" s="615"/>
      <c r="Y1386" s="615"/>
      <c r="Z1386" s="615"/>
      <c r="AA1386" s="615"/>
      <c r="AB1386" s="615"/>
      <c r="AC1386" s="615"/>
      <c r="AD1386" s="615"/>
      <c r="AE1386" s="109"/>
      <c r="AG1386" s="90">
        <f t="shared" si="314"/>
        <v>18</v>
      </c>
      <c r="AH1386" s="90">
        <f t="shared" si="315"/>
        <v>0</v>
      </c>
      <c r="AI1386" s="130">
        <f t="shared" si="316"/>
        <v>0</v>
      </c>
      <c r="AJ1386" s="130">
        <f t="shared" si="317"/>
        <v>0</v>
      </c>
      <c r="AK1386" s="130">
        <f t="shared" si="318"/>
        <v>0</v>
      </c>
      <c r="AL1386" s="130">
        <f t="shared" si="319"/>
        <v>0</v>
      </c>
    </row>
    <row r="1387" spans="1:38" ht="15" customHeight="1" x14ac:dyDescent="0.2">
      <c r="A1387" s="109"/>
      <c r="B1387" s="109"/>
      <c r="C1387" s="85" t="s">
        <v>46</v>
      </c>
      <c r="D1387" s="616" t="str">
        <f t="shared" si="313"/>
        <v/>
      </c>
      <c r="E1387" s="616"/>
      <c r="F1387" s="616"/>
      <c r="G1387" s="616"/>
      <c r="H1387" s="616"/>
      <c r="I1387" s="616"/>
      <c r="J1387" s="616"/>
      <c r="K1387" s="616"/>
      <c r="L1387" s="616"/>
      <c r="M1387" s="615"/>
      <c r="N1387" s="615"/>
      <c r="O1387" s="615"/>
      <c r="P1387" s="615"/>
      <c r="Q1387" s="615"/>
      <c r="R1387" s="615"/>
      <c r="S1387" s="615"/>
      <c r="T1387" s="615"/>
      <c r="U1387" s="615"/>
      <c r="V1387" s="615"/>
      <c r="W1387" s="615"/>
      <c r="X1387" s="615"/>
      <c r="Y1387" s="615"/>
      <c r="Z1387" s="615"/>
      <c r="AA1387" s="615"/>
      <c r="AB1387" s="615"/>
      <c r="AC1387" s="615"/>
      <c r="AD1387" s="615"/>
      <c r="AE1387" s="109"/>
      <c r="AG1387" s="90">
        <f t="shared" si="314"/>
        <v>18</v>
      </c>
      <c r="AH1387" s="90">
        <f t="shared" si="315"/>
        <v>0</v>
      </c>
      <c r="AI1387" s="130">
        <f t="shared" si="316"/>
        <v>0</v>
      </c>
      <c r="AJ1387" s="130">
        <f t="shared" si="317"/>
        <v>0</v>
      </c>
      <c r="AK1387" s="130">
        <f t="shared" si="318"/>
        <v>0</v>
      </c>
      <c r="AL1387" s="130">
        <f t="shared" si="319"/>
        <v>0</v>
      </c>
    </row>
    <row r="1388" spans="1:38" ht="15" customHeight="1" x14ac:dyDescent="0.2">
      <c r="A1388" s="109"/>
      <c r="B1388" s="109"/>
      <c r="C1388" s="85" t="s">
        <v>47</v>
      </c>
      <c r="D1388" s="616" t="str">
        <f t="shared" si="313"/>
        <v/>
      </c>
      <c r="E1388" s="616"/>
      <c r="F1388" s="616"/>
      <c r="G1388" s="616"/>
      <c r="H1388" s="616"/>
      <c r="I1388" s="616"/>
      <c r="J1388" s="616"/>
      <c r="K1388" s="616"/>
      <c r="L1388" s="616"/>
      <c r="M1388" s="615"/>
      <c r="N1388" s="615"/>
      <c r="O1388" s="615"/>
      <c r="P1388" s="615"/>
      <c r="Q1388" s="615"/>
      <c r="R1388" s="615"/>
      <c r="S1388" s="615"/>
      <c r="T1388" s="615"/>
      <c r="U1388" s="615"/>
      <c r="V1388" s="615"/>
      <c r="W1388" s="615"/>
      <c r="X1388" s="615"/>
      <c r="Y1388" s="615"/>
      <c r="Z1388" s="615"/>
      <c r="AA1388" s="615"/>
      <c r="AB1388" s="615"/>
      <c r="AC1388" s="615"/>
      <c r="AD1388" s="615"/>
      <c r="AE1388" s="109"/>
      <c r="AG1388" s="90">
        <f t="shared" si="314"/>
        <v>18</v>
      </c>
      <c r="AH1388" s="90">
        <f t="shared" si="315"/>
        <v>0</v>
      </c>
      <c r="AI1388" s="130">
        <f t="shared" si="316"/>
        <v>0</v>
      </c>
      <c r="AJ1388" s="130">
        <f t="shared" si="317"/>
        <v>0</v>
      </c>
      <c r="AK1388" s="130">
        <f t="shared" si="318"/>
        <v>0</v>
      </c>
      <c r="AL1388" s="130">
        <f t="shared" si="319"/>
        <v>0</v>
      </c>
    </row>
    <row r="1389" spans="1:38" ht="15" customHeight="1" x14ac:dyDescent="0.2">
      <c r="A1389" s="109"/>
      <c r="B1389" s="109"/>
      <c r="C1389" s="85" t="s">
        <v>48</v>
      </c>
      <c r="D1389" s="616" t="str">
        <f t="shared" si="313"/>
        <v/>
      </c>
      <c r="E1389" s="616"/>
      <c r="F1389" s="616"/>
      <c r="G1389" s="616"/>
      <c r="H1389" s="616"/>
      <c r="I1389" s="616"/>
      <c r="J1389" s="616"/>
      <c r="K1389" s="616"/>
      <c r="L1389" s="616"/>
      <c r="M1389" s="615"/>
      <c r="N1389" s="615"/>
      <c r="O1389" s="615"/>
      <c r="P1389" s="615"/>
      <c r="Q1389" s="615"/>
      <c r="R1389" s="615"/>
      <c r="S1389" s="615"/>
      <c r="T1389" s="615"/>
      <c r="U1389" s="615"/>
      <c r="V1389" s="615"/>
      <c r="W1389" s="615"/>
      <c r="X1389" s="615"/>
      <c r="Y1389" s="615"/>
      <c r="Z1389" s="615"/>
      <c r="AA1389" s="615"/>
      <c r="AB1389" s="615"/>
      <c r="AC1389" s="615"/>
      <c r="AD1389" s="615"/>
      <c r="AE1389" s="109"/>
      <c r="AG1389" s="90">
        <f t="shared" si="314"/>
        <v>18</v>
      </c>
      <c r="AH1389" s="90">
        <f t="shared" si="315"/>
        <v>0</v>
      </c>
      <c r="AI1389" s="130">
        <f t="shared" si="316"/>
        <v>0</v>
      </c>
      <c r="AJ1389" s="130">
        <f t="shared" si="317"/>
        <v>0</v>
      </c>
      <c r="AK1389" s="130">
        <f t="shared" si="318"/>
        <v>0</v>
      </c>
      <c r="AL1389" s="130">
        <f t="shared" si="319"/>
        <v>0</v>
      </c>
    </row>
    <row r="1390" spans="1:38" ht="15" customHeight="1" x14ac:dyDescent="0.2">
      <c r="A1390" s="109"/>
      <c r="B1390" s="109"/>
      <c r="C1390" s="85" t="s">
        <v>49</v>
      </c>
      <c r="D1390" s="616" t="str">
        <f t="shared" si="313"/>
        <v/>
      </c>
      <c r="E1390" s="616"/>
      <c r="F1390" s="616"/>
      <c r="G1390" s="616"/>
      <c r="H1390" s="616"/>
      <c r="I1390" s="616"/>
      <c r="J1390" s="616"/>
      <c r="K1390" s="616"/>
      <c r="L1390" s="616"/>
      <c r="M1390" s="615"/>
      <c r="N1390" s="615"/>
      <c r="O1390" s="615"/>
      <c r="P1390" s="615"/>
      <c r="Q1390" s="615"/>
      <c r="R1390" s="615"/>
      <c r="S1390" s="615"/>
      <c r="T1390" s="615"/>
      <c r="U1390" s="615"/>
      <c r="V1390" s="615"/>
      <c r="W1390" s="615"/>
      <c r="X1390" s="615"/>
      <c r="Y1390" s="615"/>
      <c r="Z1390" s="615"/>
      <c r="AA1390" s="615"/>
      <c r="AB1390" s="615"/>
      <c r="AC1390" s="615"/>
      <c r="AD1390" s="615"/>
      <c r="AE1390" s="109"/>
      <c r="AG1390" s="90">
        <f t="shared" si="314"/>
        <v>18</v>
      </c>
      <c r="AH1390" s="90">
        <f t="shared" si="315"/>
        <v>0</v>
      </c>
      <c r="AI1390" s="130">
        <f t="shared" si="316"/>
        <v>0</v>
      </c>
      <c r="AJ1390" s="130">
        <f t="shared" si="317"/>
        <v>0</v>
      </c>
      <c r="AK1390" s="130">
        <f t="shared" si="318"/>
        <v>0</v>
      </c>
      <c r="AL1390" s="130">
        <f t="shared" si="319"/>
        <v>0</v>
      </c>
    </row>
    <row r="1391" spans="1:38" ht="15" customHeight="1" x14ac:dyDescent="0.2">
      <c r="A1391" s="109"/>
      <c r="B1391" s="109"/>
      <c r="C1391" s="85" t="s">
        <v>50</v>
      </c>
      <c r="D1391" s="616" t="str">
        <f t="shared" si="313"/>
        <v/>
      </c>
      <c r="E1391" s="616"/>
      <c r="F1391" s="616"/>
      <c r="G1391" s="616"/>
      <c r="H1391" s="616"/>
      <c r="I1391" s="616"/>
      <c r="J1391" s="616"/>
      <c r="K1391" s="616"/>
      <c r="L1391" s="616"/>
      <c r="M1391" s="615"/>
      <c r="N1391" s="615"/>
      <c r="O1391" s="615"/>
      <c r="P1391" s="615"/>
      <c r="Q1391" s="615"/>
      <c r="R1391" s="615"/>
      <c r="S1391" s="615"/>
      <c r="T1391" s="615"/>
      <c r="U1391" s="615"/>
      <c r="V1391" s="615"/>
      <c r="W1391" s="615"/>
      <c r="X1391" s="615"/>
      <c r="Y1391" s="615"/>
      <c r="Z1391" s="615"/>
      <c r="AA1391" s="615"/>
      <c r="AB1391" s="615"/>
      <c r="AC1391" s="615"/>
      <c r="AD1391" s="615"/>
      <c r="AE1391" s="109"/>
      <c r="AG1391" s="90">
        <f t="shared" si="314"/>
        <v>18</v>
      </c>
      <c r="AH1391" s="90">
        <f t="shared" si="315"/>
        <v>0</v>
      </c>
      <c r="AI1391" s="130">
        <f t="shared" si="316"/>
        <v>0</v>
      </c>
      <c r="AJ1391" s="130">
        <f t="shared" si="317"/>
        <v>0</v>
      </c>
      <c r="AK1391" s="130">
        <f t="shared" si="318"/>
        <v>0</v>
      </c>
      <c r="AL1391" s="130">
        <f t="shared" si="319"/>
        <v>0</v>
      </c>
    </row>
    <row r="1392" spans="1:38" ht="15" customHeight="1" x14ac:dyDescent="0.2">
      <c r="C1392" s="85" t="s">
        <v>51</v>
      </c>
      <c r="D1392" s="616" t="str">
        <f t="shared" si="313"/>
        <v/>
      </c>
      <c r="E1392" s="616"/>
      <c r="F1392" s="616"/>
      <c r="G1392" s="616"/>
      <c r="H1392" s="616"/>
      <c r="I1392" s="616"/>
      <c r="J1392" s="616"/>
      <c r="K1392" s="616"/>
      <c r="L1392" s="616"/>
      <c r="M1392" s="615"/>
      <c r="N1392" s="615"/>
      <c r="O1392" s="615"/>
      <c r="P1392" s="615"/>
      <c r="Q1392" s="615"/>
      <c r="R1392" s="615"/>
      <c r="S1392" s="615"/>
      <c r="T1392" s="615"/>
      <c r="U1392" s="615"/>
      <c r="V1392" s="615"/>
      <c r="W1392" s="615"/>
      <c r="X1392" s="615"/>
      <c r="Y1392" s="615"/>
      <c r="Z1392" s="615"/>
      <c r="AA1392" s="615"/>
      <c r="AB1392" s="615"/>
      <c r="AC1392" s="615"/>
      <c r="AD1392" s="615"/>
      <c r="AE1392" s="109"/>
      <c r="AG1392" s="90">
        <f t="shared" si="314"/>
        <v>18</v>
      </c>
      <c r="AH1392" s="90">
        <f t="shared" si="315"/>
        <v>0</v>
      </c>
      <c r="AI1392" s="130">
        <f t="shared" si="316"/>
        <v>0</v>
      </c>
      <c r="AJ1392" s="130">
        <f t="shared" si="317"/>
        <v>0</v>
      </c>
      <c r="AK1392" s="130">
        <f t="shared" si="318"/>
        <v>0</v>
      </c>
      <c r="AL1392" s="130">
        <f t="shared" si="319"/>
        <v>0</v>
      </c>
    </row>
    <row r="1393" spans="1:58" ht="15" customHeight="1" x14ac:dyDescent="0.2">
      <c r="C1393" s="85" t="s">
        <v>52</v>
      </c>
      <c r="D1393" s="616" t="str">
        <f t="shared" si="313"/>
        <v/>
      </c>
      <c r="E1393" s="616"/>
      <c r="F1393" s="616"/>
      <c r="G1393" s="616"/>
      <c r="H1393" s="616"/>
      <c r="I1393" s="616"/>
      <c r="J1393" s="616"/>
      <c r="K1393" s="616"/>
      <c r="L1393" s="616"/>
      <c r="M1393" s="615"/>
      <c r="N1393" s="615"/>
      <c r="O1393" s="615"/>
      <c r="P1393" s="615"/>
      <c r="Q1393" s="615"/>
      <c r="R1393" s="615"/>
      <c r="S1393" s="615"/>
      <c r="T1393" s="615"/>
      <c r="U1393" s="615"/>
      <c r="V1393" s="615"/>
      <c r="W1393" s="615"/>
      <c r="X1393" s="615"/>
      <c r="Y1393" s="615"/>
      <c r="Z1393" s="615"/>
      <c r="AA1393" s="615"/>
      <c r="AB1393" s="615"/>
      <c r="AC1393" s="615"/>
      <c r="AD1393" s="615"/>
      <c r="AE1393" s="109"/>
      <c r="AG1393" s="90">
        <f t="shared" si="314"/>
        <v>18</v>
      </c>
      <c r="AH1393" s="90">
        <f t="shared" si="315"/>
        <v>0</v>
      </c>
      <c r="AI1393" s="130">
        <f t="shared" si="316"/>
        <v>0</v>
      </c>
      <c r="AJ1393" s="130">
        <f t="shared" si="317"/>
        <v>0</v>
      </c>
      <c r="AK1393" s="130">
        <f t="shared" si="318"/>
        <v>0</v>
      </c>
      <c r="AL1393" s="130">
        <f t="shared" si="319"/>
        <v>0</v>
      </c>
    </row>
    <row r="1394" spans="1:58" ht="15" customHeight="1" x14ac:dyDescent="0.2">
      <c r="L1394" s="112" t="s">
        <v>84</v>
      </c>
      <c r="M1394" s="693">
        <f>IF(AND(SUM(M1369:R1393)=0,COUNTIF(M1369:R1393,"NS")&gt;0),"NS",SUM(M1369:R1393))</f>
        <v>0</v>
      </c>
      <c r="N1394" s="693"/>
      <c r="O1394" s="693"/>
      <c r="P1394" s="693"/>
      <c r="Q1394" s="693"/>
      <c r="R1394" s="693"/>
      <c r="S1394" s="693">
        <f t="shared" ref="S1394" si="320">IF(AND(SUM(S1369:X1393)=0,COUNTIF(S1369:X1393,"NS")&gt;0),"NS",SUM(S1369:X1393))</f>
        <v>0</v>
      </c>
      <c r="T1394" s="693"/>
      <c r="U1394" s="693"/>
      <c r="V1394" s="693"/>
      <c r="W1394" s="693"/>
      <c r="X1394" s="693"/>
      <c r="Y1394" s="693">
        <f t="shared" ref="Y1394" si="321">IF(AND(SUM(Y1369:AD1393)=0,COUNTIF(Y1369:AD1393,"NS")&gt;0),"NS",SUM(Y1369:AD1393))</f>
        <v>0</v>
      </c>
      <c r="Z1394" s="693"/>
      <c r="AA1394" s="693"/>
      <c r="AB1394" s="693"/>
      <c r="AC1394" s="693"/>
      <c r="AD1394" s="693"/>
      <c r="AE1394" s="109"/>
      <c r="AH1394" s="90">
        <f>SUM(AH1369:AH1393)</f>
        <v>0</v>
      </c>
      <c r="AL1394" s="90">
        <f>SUM(AL1369:AL1393)</f>
        <v>0</v>
      </c>
    </row>
    <row r="1395" spans="1:58" ht="15" customHeight="1" x14ac:dyDescent="0.2">
      <c r="B1395" s="536" t="str">
        <f>IF(AH1394=0,"","Error: Debe completar toda la información requerida.")</f>
        <v/>
      </c>
      <c r="C1395" s="536"/>
      <c r="D1395" s="536"/>
      <c r="E1395" s="536"/>
      <c r="F1395" s="536"/>
      <c r="G1395" s="536"/>
      <c r="H1395" s="536"/>
      <c r="I1395" s="536"/>
      <c r="J1395" s="536"/>
      <c r="K1395" s="536"/>
      <c r="L1395" s="536"/>
      <c r="M1395" s="536"/>
      <c r="N1395" s="536"/>
      <c r="O1395" s="536"/>
      <c r="P1395" s="536"/>
      <c r="Q1395" s="536"/>
      <c r="R1395" s="536"/>
      <c r="S1395" s="536"/>
      <c r="T1395" s="536"/>
      <c r="U1395" s="536"/>
      <c r="V1395" s="536"/>
      <c r="W1395" s="536"/>
      <c r="X1395" s="536"/>
      <c r="Y1395" s="536"/>
      <c r="Z1395" s="536"/>
      <c r="AA1395" s="536"/>
      <c r="AB1395" s="536"/>
      <c r="AC1395" s="536"/>
      <c r="AD1395" s="536"/>
      <c r="AE1395" s="109"/>
    </row>
    <row r="1396" spans="1:58" ht="15" customHeight="1" x14ac:dyDescent="0.2">
      <c r="B1396" s="535" t="str">
        <f>IF(AL1394=0,"","Error: Verificar sumas por fila.")</f>
        <v/>
      </c>
      <c r="C1396" s="535"/>
      <c r="D1396" s="535"/>
      <c r="E1396" s="535"/>
      <c r="F1396" s="535"/>
      <c r="G1396" s="535"/>
      <c r="H1396" s="535"/>
      <c r="I1396" s="535"/>
      <c r="J1396" s="535"/>
      <c r="K1396" s="535"/>
      <c r="L1396" s="535"/>
      <c r="M1396" s="535"/>
      <c r="N1396" s="535"/>
      <c r="O1396" s="535"/>
      <c r="P1396" s="535"/>
      <c r="Q1396" s="535"/>
      <c r="R1396" s="535"/>
      <c r="S1396" s="535"/>
      <c r="T1396" s="535"/>
      <c r="U1396" s="535"/>
      <c r="V1396" s="535"/>
      <c r="W1396" s="535"/>
      <c r="X1396" s="535"/>
      <c r="Y1396" s="535"/>
      <c r="Z1396" s="535"/>
      <c r="AA1396" s="535"/>
      <c r="AB1396" s="535"/>
      <c r="AC1396" s="535"/>
      <c r="AD1396" s="535"/>
      <c r="AE1396" s="109"/>
    </row>
    <row r="1397" spans="1:58" ht="15" customHeight="1" x14ac:dyDescent="0.2">
      <c r="B1397" s="1099"/>
      <c r="C1397" s="1099"/>
      <c r="D1397" s="1099"/>
      <c r="E1397" s="1099"/>
      <c r="F1397" s="1099"/>
      <c r="G1397" s="1099"/>
      <c r="H1397" s="1099"/>
      <c r="I1397" s="1099"/>
      <c r="J1397" s="1099"/>
      <c r="K1397" s="1099"/>
      <c r="L1397" s="1099"/>
      <c r="M1397" s="1099"/>
      <c r="N1397" s="1099"/>
      <c r="O1397" s="1099"/>
      <c r="P1397" s="1099"/>
      <c r="Q1397" s="1099"/>
      <c r="R1397" s="1099"/>
      <c r="S1397" s="1099"/>
      <c r="T1397" s="1099"/>
      <c r="U1397" s="1099"/>
      <c r="V1397" s="1099"/>
      <c r="W1397" s="1099"/>
      <c r="X1397" s="1099"/>
      <c r="Y1397" s="1099"/>
      <c r="Z1397" s="1099"/>
      <c r="AA1397" s="1099"/>
      <c r="AB1397" s="1099"/>
      <c r="AC1397" s="1099"/>
      <c r="AD1397" s="1099"/>
      <c r="AE1397" s="109"/>
    </row>
    <row r="1398" spans="1:58" ht="24" customHeight="1" x14ac:dyDescent="0.2">
      <c r="A1398" s="36" t="s">
        <v>1170</v>
      </c>
      <c r="B1398" s="636" t="s">
        <v>1733</v>
      </c>
      <c r="C1398" s="636"/>
      <c r="D1398" s="636"/>
      <c r="E1398" s="636"/>
      <c r="F1398" s="636"/>
      <c r="G1398" s="636"/>
      <c r="H1398" s="636"/>
      <c r="I1398" s="636"/>
      <c r="J1398" s="636"/>
      <c r="K1398" s="636"/>
      <c r="L1398" s="636"/>
      <c r="M1398" s="636"/>
      <c r="N1398" s="636"/>
      <c r="O1398" s="636"/>
      <c r="P1398" s="636"/>
      <c r="Q1398" s="636"/>
      <c r="R1398" s="636"/>
      <c r="S1398" s="636"/>
      <c r="T1398" s="636"/>
      <c r="U1398" s="636"/>
      <c r="V1398" s="636"/>
      <c r="W1398" s="636"/>
      <c r="X1398" s="636"/>
      <c r="Y1398" s="636"/>
      <c r="Z1398" s="636"/>
      <c r="AA1398" s="636"/>
      <c r="AB1398" s="636"/>
      <c r="AC1398" s="636"/>
      <c r="AD1398" s="636"/>
      <c r="AE1398" s="109"/>
      <c r="AG1398" s="74" t="s">
        <v>2032</v>
      </c>
      <c r="AH1398" s="74" t="s">
        <v>2072</v>
      </c>
      <c r="AI1398" s="74" t="s">
        <v>2073</v>
      </c>
      <c r="AJ1398" s="74" t="s">
        <v>2045</v>
      </c>
      <c r="AK1398" s="74" t="s">
        <v>2074</v>
      </c>
      <c r="AL1398" s="74" t="s">
        <v>2075</v>
      </c>
    </row>
    <row r="1399" spans="1:58" ht="15" customHeight="1" x14ac:dyDescent="0.2">
      <c r="C1399" s="606" t="s">
        <v>1109</v>
      </c>
      <c r="D1399" s="606"/>
      <c r="E1399" s="606"/>
      <c r="F1399" s="606"/>
      <c r="G1399" s="606"/>
      <c r="H1399" s="606"/>
      <c r="I1399" s="606"/>
      <c r="J1399" s="606"/>
      <c r="K1399" s="606"/>
      <c r="L1399" s="606"/>
      <c r="M1399" s="606"/>
      <c r="N1399" s="606"/>
      <c r="O1399" s="606"/>
      <c r="P1399" s="606"/>
      <c r="Q1399" s="606"/>
      <c r="R1399" s="606"/>
      <c r="S1399" s="606"/>
      <c r="T1399" s="606"/>
      <c r="U1399" s="606"/>
      <c r="V1399" s="606"/>
      <c r="W1399" s="606"/>
      <c r="X1399" s="606"/>
      <c r="Y1399" s="606"/>
      <c r="Z1399" s="606"/>
      <c r="AA1399" s="606"/>
      <c r="AB1399" s="606"/>
      <c r="AC1399" s="606"/>
      <c r="AD1399" s="606"/>
      <c r="AE1399" s="109"/>
      <c r="AG1399" s="74">
        <f>COUNTBLANK(M1406:AD1430)</f>
        <v>450</v>
      </c>
      <c r="AH1399" s="74">
        <v>450</v>
      </c>
      <c r="AI1399" s="74">
        <v>150</v>
      </c>
      <c r="AJ1399" s="74">
        <f>COUNTBLANK(M1406:AD1406)</f>
        <v>18</v>
      </c>
      <c r="AK1399" s="74">
        <v>18</v>
      </c>
      <c r="AL1399" s="74">
        <v>6</v>
      </c>
    </row>
    <row r="1400" spans="1:58" ht="15" customHeight="1" x14ac:dyDescent="0.2">
      <c r="C1400" s="606" t="s">
        <v>1734</v>
      </c>
      <c r="D1400" s="606"/>
      <c r="E1400" s="606"/>
      <c r="F1400" s="606"/>
      <c r="G1400" s="606"/>
      <c r="H1400" s="606"/>
      <c r="I1400" s="606"/>
      <c r="J1400" s="606"/>
      <c r="K1400" s="606"/>
      <c r="L1400" s="606"/>
      <c r="M1400" s="606"/>
      <c r="N1400" s="606"/>
      <c r="O1400" s="606"/>
      <c r="P1400" s="606"/>
      <c r="Q1400" s="606"/>
      <c r="R1400" s="606"/>
      <c r="S1400" s="606"/>
      <c r="T1400" s="606"/>
      <c r="U1400" s="606"/>
      <c r="V1400" s="606"/>
      <c r="W1400" s="606"/>
      <c r="X1400" s="606"/>
      <c r="Y1400" s="606"/>
      <c r="Z1400" s="606"/>
      <c r="AA1400" s="606"/>
      <c r="AB1400" s="606"/>
      <c r="AC1400" s="606"/>
      <c r="AD1400" s="606"/>
      <c r="AE1400" s="109"/>
    </row>
    <row r="1401" spans="1:58" ht="36" customHeight="1" x14ac:dyDescent="0.2">
      <c r="C1401" s="606" t="s">
        <v>1558</v>
      </c>
      <c r="D1401" s="606"/>
      <c r="E1401" s="606"/>
      <c r="F1401" s="606"/>
      <c r="G1401" s="606"/>
      <c r="H1401" s="606"/>
      <c r="I1401" s="606"/>
      <c r="J1401" s="606"/>
      <c r="K1401" s="606"/>
      <c r="L1401" s="606"/>
      <c r="M1401" s="606"/>
      <c r="N1401" s="606"/>
      <c r="O1401" s="606"/>
      <c r="P1401" s="606"/>
      <c r="Q1401" s="606"/>
      <c r="R1401" s="606"/>
      <c r="S1401" s="606"/>
      <c r="T1401" s="606"/>
      <c r="U1401" s="606"/>
      <c r="V1401" s="606"/>
      <c r="W1401" s="606"/>
      <c r="X1401" s="606"/>
      <c r="Y1401" s="606"/>
      <c r="Z1401" s="606"/>
      <c r="AA1401" s="606"/>
      <c r="AB1401" s="606"/>
      <c r="AC1401" s="606"/>
      <c r="AD1401" s="606"/>
      <c r="AE1401" s="109"/>
    </row>
    <row r="1402" spans="1:58" ht="15" customHeight="1" x14ac:dyDescent="0.2">
      <c r="AE1402" s="109"/>
    </row>
    <row r="1403" spans="1:58" ht="24" customHeight="1" x14ac:dyDescent="0.2">
      <c r="C1403" s="492" t="s">
        <v>220</v>
      </c>
      <c r="D1403" s="492"/>
      <c r="E1403" s="492"/>
      <c r="F1403" s="492"/>
      <c r="G1403" s="492"/>
      <c r="H1403" s="492"/>
      <c r="I1403" s="492"/>
      <c r="J1403" s="492"/>
      <c r="K1403" s="492"/>
      <c r="L1403" s="492"/>
      <c r="M1403" s="979" t="s">
        <v>1293</v>
      </c>
      <c r="N1403" s="979"/>
      <c r="O1403" s="979"/>
      <c r="P1403" s="979"/>
      <c r="Q1403" s="979"/>
      <c r="R1403" s="979"/>
      <c r="S1403" s="979"/>
      <c r="T1403" s="979"/>
      <c r="U1403" s="979"/>
      <c r="V1403" s="979"/>
      <c r="W1403" s="979"/>
      <c r="X1403" s="979"/>
      <c r="Y1403" s="979"/>
      <c r="Z1403" s="979"/>
      <c r="AA1403" s="979"/>
      <c r="AB1403" s="979"/>
      <c r="AC1403" s="979"/>
      <c r="AD1403" s="979"/>
      <c r="AE1403" s="109"/>
    </row>
    <row r="1404" spans="1:58" ht="48" customHeight="1" x14ac:dyDescent="0.2">
      <c r="C1404" s="492"/>
      <c r="D1404" s="492"/>
      <c r="E1404" s="492"/>
      <c r="F1404" s="492"/>
      <c r="G1404" s="492"/>
      <c r="H1404" s="492"/>
      <c r="I1404" s="492"/>
      <c r="J1404" s="492"/>
      <c r="K1404" s="492"/>
      <c r="L1404" s="492"/>
      <c r="M1404" s="514" t="s">
        <v>80</v>
      </c>
      <c r="N1404" s="515"/>
      <c r="O1404" s="520" t="s">
        <v>81</v>
      </c>
      <c r="P1404" s="521"/>
      <c r="Q1404" s="520" t="s">
        <v>82</v>
      </c>
      <c r="R1404" s="521"/>
      <c r="S1404" s="532" t="s">
        <v>1215</v>
      </c>
      <c r="T1404" s="533"/>
      <c r="U1404" s="533"/>
      <c r="V1404" s="534"/>
      <c r="W1404" s="532" t="s">
        <v>365</v>
      </c>
      <c r="X1404" s="533"/>
      <c r="Y1404" s="533"/>
      <c r="Z1404" s="534"/>
      <c r="AA1404" s="532" t="s">
        <v>366</v>
      </c>
      <c r="AB1404" s="533"/>
      <c r="AC1404" s="533"/>
      <c r="AD1404" s="534"/>
      <c r="AE1404" s="109"/>
      <c r="AY1404" s="561" t="s">
        <v>81</v>
      </c>
      <c r="AZ1404" s="561"/>
      <c r="BA1404" s="561"/>
      <c r="BB1404" s="561"/>
      <c r="BC1404" s="561" t="s">
        <v>82</v>
      </c>
      <c r="BD1404" s="561"/>
      <c r="BE1404" s="561"/>
      <c r="BF1404" s="561"/>
    </row>
    <row r="1405" spans="1:58" ht="43.5" customHeight="1" x14ac:dyDescent="0.2">
      <c r="C1405" s="492"/>
      <c r="D1405" s="492"/>
      <c r="E1405" s="492"/>
      <c r="F1405" s="492"/>
      <c r="G1405" s="492"/>
      <c r="H1405" s="492"/>
      <c r="I1405" s="492"/>
      <c r="J1405" s="492"/>
      <c r="K1405" s="492"/>
      <c r="L1405" s="492"/>
      <c r="M1405" s="518"/>
      <c r="N1405" s="519"/>
      <c r="O1405" s="524"/>
      <c r="P1405" s="525"/>
      <c r="Q1405" s="524"/>
      <c r="R1405" s="525"/>
      <c r="S1405" s="838" t="s">
        <v>108</v>
      </c>
      <c r="T1405" s="839"/>
      <c r="U1405" s="14" t="s">
        <v>81</v>
      </c>
      <c r="V1405" s="14" t="s">
        <v>82</v>
      </c>
      <c r="W1405" s="838" t="s">
        <v>108</v>
      </c>
      <c r="X1405" s="839"/>
      <c r="Y1405" s="14" t="s">
        <v>81</v>
      </c>
      <c r="Z1405" s="14" t="s">
        <v>82</v>
      </c>
      <c r="AA1405" s="838" t="s">
        <v>108</v>
      </c>
      <c r="AB1405" s="839"/>
      <c r="AC1405" s="14" t="s">
        <v>81</v>
      </c>
      <c r="AD1405" s="14" t="s">
        <v>82</v>
      </c>
      <c r="AE1405" s="109"/>
      <c r="AG1405" s="230" t="s">
        <v>2032</v>
      </c>
      <c r="AH1405" s="229" t="s">
        <v>2035</v>
      </c>
      <c r="AI1405" s="229" t="s">
        <v>80</v>
      </c>
      <c r="AJ1405" s="229" t="s">
        <v>2029</v>
      </c>
      <c r="AK1405" s="229" t="s">
        <v>2078</v>
      </c>
      <c r="AL1405" s="229" t="s">
        <v>2077</v>
      </c>
      <c r="AM1405" s="229" t="s">
        <v>80</v>
      </c>
      <c r="AN1405" s="229" t="s">
        <v>2029</v>
      </c>
      <c r="AO1405" s="229" t="s">
        <v>2078</v>
      </c>
      <c r="AP1405" s="229" t="s">
        <v>2077</v>
      </c>
      <c r="AQ1405" s="229" t="s">
        <v>80</v>
      </c>
      <c r="AR1405" s="229" t="s">
        <v>2029</v>
      </c>
      <c r="AS1405" s="229" t="s">
        <v>2078</v>
      </c>
      <c r="AT1405" s="229" t="s">
        <v>2077</v>
      </c>
      <c r="AU1405" s="229" t="s">
        <v>80</v>
      </c>
      <c r="AV1405" s="229" t="s">
        <v>2029</v>
      </c>
      <c r="AW1405" s="229" t="s">
        <v>2078</v>
      </c>
      <c r="AX1405" s="229" t="s">
        <v>2077</v>
      </c>
      <c r="AY1405" s="229" t="s">
        <v>80</v>
      </c>
      <c r="AZ1405" s="229" t="s">
        <v>2029</v>
      </c>
      <c r="BA1405" s="229" t="s">
        <v>2078</v>
      </c>
      <c r="BB1405" s="229" t="s">
        <v>2077</v>
      </c>
      <c r="BC1405" s="229" t="s">
        <v>80</v>
      </c>
      <c r="BD1405" s="229" t="s">
        <v>2029</v>
      </c>
      <c r="BE1405" s="229" t="s">
        <v>2078</v>
      </c>
      <c r="BF1405" s="229" t="s">
        <v>2077</v>
      </c>
    </row>
    <row r="1406" spans="1:58" ht="15" customHeight="1" x14ac:dyDescent="0.2">
      <c r="C1406" s="143" t="s">
        <v>28</v>
      </c>
      <c r="D1406" s="851" t="str">
        <f>IF(D40="","",D40)</f>
        <v/>
      </c>
      <c r="E1406" s="851"/>
      <c r="F1406" s="851"/>
      <c r="G1406" s="851"/>
      <c r="H1406" s="851"/>
      <c r="I1406" s="851"/>
      <c r="J1406" s="851"/>
      <c r="K1406" s="851"/>
      <c r="L1406" s="851"/>
      <c r="M1406" s="603"/>
      <c r="N1406" s="603"/>
      <c r="O1406" s="603"/>
      <c r="P1406" s="603"/>
      <c r="Q1406" s="603"/>
      <c r="R1406" s="603"/>
      <c r="S1406" s="603"/>
      <c r="T1406" s="603"/>
      <c r="U1406" s="206"/>
      <c r="V1406" s="206"/>
      <c r="W1406" s="603"/>
      <c r="X1406" s="603"/>
      <c r="Y1406" s="206"/>
      <c r="Z1406" s="206"/>
      <c r="AA1406" s="603"/>
      <c r="AB1406" s="603"/>
      <c r="AC1406" s="206"/>
      <c r="AD1406" s="206"/>
      <c r="AE1406" s="109"/>
      <c r="AG1406" s="90">
        <f>COUNTBLANK(M1406:AD1406)</f>
        <v>18</v>
      </c>
      <c r="AH1406" s="90">
        <f>IF($AG$1399=$AH$1399,0,IF(AND(D1406&lt;&gt;"",AG1406=$AL$1399),0,IF(AND(D1406="",AG1406=$AK$1399),0,1)))</f>
        <v>0</v>
      </c>
      <c r="AI1406" s="130">
        <f>M1406</f>
        <v>0</v>
      </c>
      <c r="AJ1406" s="130">
        <f>COUNTIF(O1406:R1406,"NS")</f>
        <v>0</v>
      </c>
      <c r="AK1406" s="130">
        <f>SUM(O1406:R1406)</f>
        <v>0</v>
      </c>
      <c r="AL1406" s="130">
        <f>IF($AG$1399=$AH$1399,0,
IF(OR(
AND(AI1406=0,AJ1406&gt;0),
AND(AI1406="NS",AK1406&gt;0),
AND(AI1406="NS",AK1406=0,AJ1406=0)),1,
IF(OR(
AND(AI1406&gt;0,AJ1406=2),
AND(AI1406="NS",AJ1406=2),
AND(AI1406="NS",AK1406=0,AJ1406&gt;0),AI1406=AK1406),0,1)))</f>
        <v>0</v>
      </c>
      <c r="AM1406" s="130">
        <f>S1406</f>
        <v>0</v>
      </c>
      <c r="AN1406" s="130">
        <f>COUNTIF(U1406:V1406,"NS")</f>
        <v>0</v>
      </c>
      <c r="AO1406" s="130">
        <f>SUM(U1406:V1406)</f>
        <v>0</v>
      </c>
      <c r="AP1406" s="130">
        <f>IF($AG$1399=$AH$1399,0,
IF(OR(
AND(AM1406=0,AN1406&gt;0),
AND(AM1406="NS",AO1406&gt;0),
AND(AM1406="NS",AO1406=0,AN1406=0)),1,
IF(OR(
AND(AM1406&gt;0,AN1406=2),
AND(AM1406="NS",AN1406=2),
AND(AM1406="NS",AO1406=0,AN1406&gt;0),AM1406=AO1406),0,1)))</f>
        <v>0</v>
      </c>
      <c r="AQ1406" s="130">
        <f>W1406</f>
        <v>0</v>
      </c>
      <c r="AR1406" s="130">
        <f>COUNTIF(Y1406:Z1406,"NS")</f>
        <v>0</v>
      </c>
      <c r="AS1406" s="130">
        <f>SUM(Y1406:Z1406)</f>
        <v>0</v>
      </c>
      <c r="AT1406" s="130">
        <f>IF($AG$1399=$AH$1399,0,
IF(OR(
AND(AQ1406=0,AR1406&gt;0),
AND(AQ1406="NS",AS1406&gt;0),
AND(AQ1406="NS",AS1406=0,AR1406=0)),1,
IF(OR(
AND(AQ1406&gt;0,AR1406=2),
AND(AQ1406="NS",AR1406=2),
AND(AQ1406="NS",AS1406=0,AR1406&gt;0),AQ1406=AS1406),0,1)))</f>
        <v>0</v>
      </c>
      <c r="AU1406" s="130">
        <f>AA1406</f>
        <v>0</v>
      </c>
      <c r="AV1406" s="130">
        <f>COUNTIF(AC1406:AD1406,"NS")</f>
        <v>0</v>
      </c>
      <c r="AW1406" s="130">
        <f>SUM(AC1406:AD1406)</f>
        <v>0</v>
      </c>
      <c r="AX1406" s="130">
        <f>IF($AG$1399=$AH$1399,0,
IF(OR(
AND(AU1406=0,AV1406&gt;0),
AND(AU1406="NS",AW1406&gt;0),
AND(AU1406="NS",AW1406=0,AV1406=0)),1,
IF(OR(
AND(AU1406&gt;0,AV1406=2),
AND(AU1406="NS",AV1406=2),
AND(AU1406="NS",AW1406=0,AV1406&gt;0),AU1406=AW1406),0,1)))</f>
        <v>0</v>
      </c>
      <c r="AY1406" s="90">
        <f>O1406</f>
        <v>0</v>
      </c>
      <c r="AZ1406" s="90">
        <f>SUM(COUNTIF(U1406,"NS"),COUNTIF(Y1406,"NS"),COUNTIF(AC1406,"NS"))</f>
        <v>0</v>
      </c>
      <c r="BA1406" s="90">
        <f>SUM(U1406,Y1406,AC1406)</f>
        <v>0</v>
      </c>
      <c r="BB1406" s="130">
        <f>IF($AG$1399=$AH$1399,0,
IF(OR(
AND(AY1406=0,AZ1406&gt;0),
AND(AY1406="NS",BA1406&gt;0),
AND(AY1406="NS",BA1406=0,AZ1406=0)),1,
IF(OR(
AND(AZ1406&gt;=2,BA1406&lt;AY1406),
AND(AY1406="NS",BA1406=0,AZ1406&gt;0),
AY1406=BA1406),0,1)))</f>
        <v>0</v>
      </c>
      <c r="BC1406" s="90">
        <f>Q1406</f>
        <v>0</v>
      </c>
      <c r="BD1406" s="90">
        <f>SUM(COUNTIF(V1406,"NS"),COUNTIF(Z1406,"NS"),COUNTIF(AD1406,"NS"))</f>
        <v>0</v>
      </c>
      <c r="BE1406" s="90">
        <f>SUM(V1406,Z1406,AD1406)</f>
        <v>0</v>
      </c>
      <c r="BF1406" s="130">
        <f>IF($AG$1399=$AH$1399,0,
IF(OR(
AND(BC1406=0,BD1406&gt;0),
AND(BC1406="NS",BE1406&gt;0),
AND(BC1406="NS",BE1406=0,BD1406=0)),1,
IF(OR(
AND(BD1406&gt;=2,BE1406&lt;BC1406),
AND(BC1406="NS",BE1406=0,BD1406&gt;0),
BC1406=BE1406),0,1)))</f>
        <v>0</v>
      </c>
    </row>
    <row r="1407" spans="1:58" ht="15" customHeight="1" x14ac:dyDescent="0.2">
      <c r="C1407" s="111" t="s">
        <v>29</v>
      </c>
      <c r="D1407" s="851" t="str">
        <f t="shared" ref="D1407:D1430" si="322">IF(D41="","",D41)</f>
        <v/>
      </c>
      <c r="E1407" s="851"/>
      <c r="F1407" s="851"/>
      <c r="G1407" s="851"/>
      <c r="H1407" s="851"/>
      <c r="I1407" s="851"/>
      <c r="J1407" s="851"/>
      <c r="K1407" s="851"/>
      <c r="L1407" s="851"/>
      <c r="M1407" s="603"/>
      <c r="N1407" s="603"/>
      <c r="O1407" s="603"/>
      <c r="P1407" s="603"/>
      <c r="Q1407" s="603"/>
      <c r="R1407" s="603"/>
      <c r="S1407" s="603"/>
      <c r="T1407" s="603"/>
      <c r="U1407" s="206"/>
      <c r="V1407" s="206"/>
      <c r="W1407" s="603"/>
      <c r="X1407" s="603"/>
      <c r="Y1407" s="206"/>
      <c r="Z1407" s="206"/>
      <c r="AA1407" s="603"/>
      <c r="AB1407" s="603"/>
      <c r="AC1407" s="206"/>
      <c r="AD1407" s="206"/>
      <c r="AE1407" s="109"/>
      <c r="AG1407" s="90">
        <f t="shared" ref="AG1407:AG1430" si="323">COUNTBLANK(M1407:AD1407)</f>
        <v>18</v>
      </c>
      <c r="AH1407" s="90">
        <f t="shared" ref="AH1407:AH1430" si="324">IF($AG$1399=$AH$1399,0,IF(AND(D1407&lt;&gt;"",AG1407=$AL$1399),0,IF(AND(D1407="",AG1407=$AK$1399),0,1)))</f>
        <v>0</v>
      </c>
      <c r="AI1407" s="130">
        <f t="shared" ref="AI1407:AI1430" si="325">M1407</f>
        <v>0</v>
      </c>
      <c r="AJ1407" s="130">
        <f t="shared" ref="AJ1407:AJ1430" si="326">COUNTIF(O1407:R1407,"NS")</f>
        <v>0</v>
      </c>
      <c r="AK1407" s="130">
        <f t="shared" ref="AK1407:AK1430" si="327">SUM(O1407:R1407)</f>
        <v>0</v>
      </c>
      <c r="AL1407" s="130">
        <f t="shared" ref="AL1407:AL1430" si="328">IF($AG$1399=$AH$1399,0,
IF(OR(
AND(AI1407=0,AJ1407&gt;0),
AND(AI1407="NS",AK1407&gt;0),
AND(AI1407="NS",AK1407=0,AJ1407=0)),1,
IF(OR(
AND(AI1407&gt;0,AJ1407=2),
AND(AI1407="NS",AJ1407=2),
AND(AI1407="NS",AK1407=0,AJ1407&gt;0),AI1407=AK1407),0,1)))</f>
        <v>0</v>
      </c>
      <c r="AM1407" s="130">
        <f t="shared" ref="AM1407:AM1430" si="329">S1407</f>
        <v>0</v>
      </c>
      <c r="AN1407" s="130">
        <f t="shared" ref="AN1407:AN1430" si="330">COUNTIF(U1407:V1407,"NS")</f>
        <v>0</v>
      </c>
      <c r="AO1407" s="130">
        <f t="shared" ref="AO1407:AO1430" si="331">SUM(U1407:V1407)</f>
        <v>0</v>
      </c>
      <c r="AP1407" s="130">
        <f t="shared" ref="AP1407:AP1430" si="332">IF($AG$1399=$AH$1399,0,
IF(OR(
AND(AM1407=0,AN1407&gt;0),
AND(AM1407="NS",AO1407&gt;0),
AND(AM1407="NS",AO1407=0,AN1407=0)),1,
IF(OR(
AND(AM1407&gt;0,AN1407=2),
AND(AM1407="NS",AN1407=2),
AND(AM1407="NS",AO1407=0,AN1407&gt;0),AM1407=AO1407),0,1)))</f>
        <v>0</v>
      </c>
      <c r="AQ1407" s="130">
        <f t="shared" ref="AQ1407:AQ1430" si="333">W1407</f>
        <v>0</v>
      </c>
      <c r="AR1407" s="130">
        <f t="shared" ref="AR1407:AR1430" si="334">COUNTIF(Y1407:Z1407,"NS")</f>
        <v>0</v>
      </c>
      <c r="AS1407" s="130">
        <f t="shared" ref="AS1407:AS1430" si="335">SUM(Y1407:Z1407)</f>
        <v>0</v>
      </c>
      <c r="AT1407" s="130">
        <f t="shared" ref="AT1407:AT1430" si="336">IF($AG$1399=$AH$1399,0,
IF(OR(
AND(AQ1407=0,AR1407&gt;0),
AND(AQ1407="NS",AS1407&gt;0),
AND(AQ1407="NS",AS1407=0,AR1407=0)),1,
IF(OR(
AND(AQ1407&gt;0,AR1407=2),
AND(AQ1407="NS",AR1407=2),
AND(AQ1407="NS",AS1407=0,AR1407&gt;0),AQ1407=AS1407),0,1)))</f>
        <v>0</v>
      </c>
      <c r="AU1407" s="130">
        <f t="shared" ref="AU1407:AU1430" si="337">AA1407</f>
        <v>0</v>
      </c>
      <c r="AV1407" s="130">
        <f t="shared" ref="AV1407:AV1430" si="338">COUNTIF(AC1407:AD1407,"NS")</f>
        <v>0</v>
      </c>
      <c r="AW1407" s="130">
        <f t="shared" ref="AW1407:AW1430" si="339">SUM(AC1407:AD1407)</f>
        <v>0</v>
      </c>
      <c r="AX1407" s="130">
        <f t="shared" ref="AX1407:AX1430" si="340">IF($AG$1399=$AH$1399,0,
IF(OR(
AND(AU1407=0,AV1407&gt;0),
AND(AU1407="NS",AW1407&gt;0),
AND(AU1407="NS",AW1407=0,AV1407=0)),1,
IF(OR(
AND(AU1407&gt;0,AV1407=2),
AND(AU1407="NS",AV1407=2),
AND(AU1407="NS",AW1407=0,AV1407&gt;0),AU1407=AW1407),0,1)))</f>
        <v>0</v>
      </c>
      <c r="AY1407" s="90">
        <f t="shared" ref="AY1407:AY1430" si="341">O1407</f>
        <v>0</v>
      </c>
      <c r="AZ1407" s="90">
        <f t="shared" ref="AZ1407:AZ1430" si="342">SUM(COUNTIF(U1407,"NS"),COUNTIF(Y1407,"NS"),COUNTIF(AC1407,"NS"))</f>
        <v>0</v>
      </c>
      <c r="BA1407" s="90">
        <f t="shared" ref="BA1407:BA1430" si="343">SUM(U1407,Y1407,AC1407)</f>
        <v>0</v>
      </c>
      <c r="BB1407" s="130">
        <f t="shared" ref="BB1407:BB1430" si="344">IF($AG$1399=$AH$1399,0,
IF(OR(
AND(AY1407=0,AZ1407&gt;0),
AND(AY1407="NS",BA1407&gt;0),
AND(AY1407="NS",BA1407=0,AZ1407=0)),1,
IF(OR(
AND(AZ1407&gt;=2,BA1407&lt;AY1407),
AND(AY1407="NS",BA1407=0,AZ1407&gt;0),
AY1407=BA1407),0,1)))</f>
        <v>0</v>
      </c>
      <c r="BC1407" s="90">
        <f t="shared" ref="BC1407:BC1430" si="345">Q1407</f>
        <v>0</v>
      </c>
      <c r="BD1407" s="90">
        <f t="shared" ref="BD1407:BD1430" si="346">SUM(COUNTIF(V1407,"NS"),COUNTIF(Z1407,"NS"),COUNTIF(AD1407,"NS"))</f>
        <v>0</v>
      </c>
      <c r="BE1407" s="90">
        <f t="shared" ref="BE1407:BE1430" si="347">SUM(V1407,Z1407,AD1407)</f>
        <v>0</v>
      </c>
      <c r="BF1407" s="130">
        <f t="shared" ref="BF1407:BF1430" si="348">IF($AG$1399=$AH$1399,0,
IF(OR(
AND(BC1407=0,BD1407&gt;0),
AND(BC1407="NS",BE1407&gt;0),
AND(BC1407="NS",BE1407=0,BD1407=0)),1,
IF(OR(
AND(BD1407&gt;=2,BE1407&lt;BC1407),
AND(BC1407="NS",BE1407=0,BD1407&gt;0),
BC1407=BE1407),0,1)))</f>
        <v>0</v>
      </c>
    </row>
    <row r="1408" spans="1:58" ht="15" customHeight="1" x14ac:dyDescent="0.2">
      <c r="A1408" s="109"/>
      <c r="B1408" s="109"/>
      <c r="C1408" s="111" t="s">
        <v>30</v>
      </c>
      <c r="D1408" s="851" t="str">
        <f t="shared" si="322"/>
        <v/>
      </c>
      <c r="E1408" s="851"/>
      <c r="F1408" s="851"/>
      <c r="G1408" s="851"/>
      <c r="H1408" s="851"/>
      <c r="I1408" s="851"/>
      <c r="J1408" s="851"/>
      <c r="K1408" s="851"/>
      <c r="L1408" s="851"/>
      <c r="M1408" s="603"/>
      <c r="N1408" s="603"/>
      <c r="O1408" s="603"/>
      <c r="P1408" s="603"/>
      <c r="Q1408" s="603"/>
      <c r="R1408" s="603"/>
      <c r="S1408" s="603"/>
      <c r="T1408" s="603"/>
      <c r="U1408" s="206"/>
      <c r="V1408" s="206"/>
      <c r="W1408" s="603"/>
      <c r="X1408" s="603"/>
      <c r="Y1408" s="206"/>
      <c r="Z1408" s="206"/>
      <c r="AA1408" s="603"/>
      <c r="AB1408" s="603"/>
      <c r="AC1408" s="206"/>
      <c r="AD1408" s="206"/>
      <c r="AE1408" s="109"/>
      <c r="AG1408" s="90">
        <f t="shared" si="323"/>
        <v>18</v>
      </c>
      <c r="AH1408" s="90">
        <f t="shared" si="324"/>
        <v>0</v>
      </c>
      <c r="AI1408" s="130">
        <f t="shared" si="325"/>
        <v>0</v>
      </c>
      <c r="AJ1408" s="130">
        <f t="shared" si="326"/>
        <v>0</v>
      </c>
      <c r="AK1408" s="130">
        <f t="shared" si="327"/>
        <v>0</v>
      </c>
      <c r="AL1408" s="130">
        <f t="shared" si="328"/>
        <v>0</v>
      </c>
      <c r="AM1408" s="130">
        <f t="shared" si="329"/>
        <v>0</v>
      </c>
      <c r="AN1408" s="130">
        <f t="shared" si="330"/>
        <v>0</v>
      </c>
      <c r="AO1408" s="130">
        <f t="shared" si="331"/>
        <v>0</v>
      </c>
      <c r="AP1408" s="130">
        <f t="shared" si="332"/>
        <v>0</v>
      </c>
      <c r="AQ1408" s="130">
        <f t="shared" si="333"/>
        <v>0</v>
      </c>
      <c r="AR1408" s="130">
        <f t="shared" si="334"/>
        <v>0</v>
      </c>
      <c r="AS1408" s="130">
        <f t="shared" si="335"/>
        <v>0</v>
      </c>
      <c r="AT1408" s="130">
        <f t="shared" si="336"/>
        <v>0</v>
      </c>
      <c r="AU1408" s="130">
        <f t="shared" si="337"/>
        <v>0</v>
      </c>
      <c r="AV1408" s="130">
        <f t="shared" si="338"/>
        <v>0</v>
      </c>
      <c r="AW1408" s="130">
        <f t="shared" si="339"/>
        <v>0</v>
      </c>
      <c r="AX1408" s="130">
        <f t="shared" si="340"/>
        <v>0</v>
      </c>
      <c r="AY1408" s="90">
        <f t="shared" si="341"/>
        <v>0</v>
      </c>
      <c r="AZ1408" s="90">
        <f t="shared" si="342"/>
        <v>0</v>
      </c>
      <c r="BA1408" s="90">
        <f t="shared" si="343"/>
        <v>0</v>
      </c>
      <c r="BB1408" s="130">
        <f t="shared" si="344"/>
        <v>0</v>
      </c>
      <c r="BC1408" s="90">
        <f t="shared" si="345"/>
        <v>0</v>
      </c>
      <c r="BD1408" s="90">
        <f t="shared" si="346"/>
        <v>0</v>
      </c>
      <c r="BE1408" s="90">
        <f t="shared" si="347"/>
        <v>0</v>
      </c>
      <c r="BF1408" s="130">
        <f t="shared" si="348"/>
        <v>0</v>
      </c>
    </row>
    <row r="1409" spans="1:58" ht="15" customHeight="1" x14ac:dyDescent="0.2">
      <c r="A1409" s="109"/>
      <c r="B1409" s="109"/>
      <c r="C1409" s="111" t="s">
        <v>31</v>
      </c>
      <c r="D1409" s="851" t="str">
        <f t="shared" si="322"/>
        <v/>
      </c>
      <c r="E1409" s="851"/>
      <c r="F1409" s="851"/>
      <c r="G1409" s="851"/>
      <c r="H1409" s="851"/>
      <c r="I1409" s="851"/>
      <c r="J1409" s="851"/>
      <c r="K1409" s="851"/>
      <c r="L1409" s="851"/>
      <c r="M1409" s="603"/>
      <c r="N1409" s="603"/>
      <c r="O1409" s="603"/>
      <c r="P1409" s="603"/>
      <c r="Q1409" s="603"/>
      <c r="R1409" s="603"/>
      <c r="S1409" s="603"/>
      <c r="T1409" s="603"/>
      <c r="U1409" s="206"/>
      <c r="V1409" s="206"/>
      <c r="W1409" s="603"/>
      <c r="X1409" s="603"/>
      <c r="Y1409" s="206"/>
      <c r="Z1409" s="206"/>
      <c r="AA1409" s="603"/>
      <c r="AB1409" s="603"/>
      <c r="AC1409" s="206"/>
      <c r="AD1409" s="206"/>
      <c r="AE1409" s="109"/>
      <c r="AG1409" s="90">
        <f t="shared" si="323"/>
        <v>18</v>
      </c>
      <c r="AH1409" s="90">
        <f t="shared" si="324"/>
        <v>0</v>
      </c>
      <c r="AI1409" s="130">
        <f t="shared" si="325"/>
        <v>0</v>
      </c>
      <c r="AJ1409" s="130">
        <f t="shared" si="326"/>
        <v>0</v>
      </c>
      <c r="AK1409" s="130">
        <f t="shared" si="327"/>
        <v>0</v>
      </c>
      <c r="AL1409" s="130">
        <f t="shared" si="328"/>
        <v>0</v>
      </c>
      <c r="AM1409" s="130">
        <f t="shared" si="329"/>
        <v>0</v>
      </c>
      <c r="AN1409" s="130">
        <f t="shared" si="330"/>
        <v>0</v>
      </c>
      <c r="AO1409" s="130">
        <f t="shared" si="331"/>
        <v>0</v>
      </c>
      <c r="AP1409" s="130">
        <f t="shared" si="332"/>
        <v>0</v>
      </c>
      <c r="AQ1409" s="130">
        <f t="shared" si="333"/>
        <v>0</v>
      </c>
      <c r="AR1409" s="130">
        <f t="shared" si="334"/>
        <v>0</v>
      </c>
      <c r="AS1409" s="130">
        <f t="shared" si="335"/>
        <v>0</v>
      </c>
      <c r="AT1409" s="130">
        <f t="shared" si="336"/>
        <v>0</v>
      </c>
      <c r="AU1409" s="130">
        <f t="shared" si="337"/>
        <v>0</v>
      </c>
      <c r="AV1409" s="130">
        <f t="shared" si="338"/>
        <v>0</v>
      </c>
      <c r="AW1409" s="130">
        <f t="shared" si="339"/>
        <v>0</v>
      </c>
      <c r="AX1409" s="130">
        <f t="shared" si="340"/>
        <v>0</v>
      </c>
      <c r="AY1409" s="90">
        <f t="shared" si="341"/>
        <v>0</v>
      </c>
      <c r="AZ1409" s="90">
        <f t="shared" si="342"/>
        <v>0</v>
      </c>
      <c r="BA1409" s="90">
        <f t="shared" si="343"/>
        <v>0</v>
      </c>
      <c r="BB1409" s="130">
        <f t="shared" si="344"/>
        <v>0</v>
      </c>
      <c r="BC1409" s="90">
        <f t="shared" si="345"/>
        <v>0</v>
      </c>
      <c r="BD1409" s="90">
        <f t="shared" si="346"/>
        <v>0</v>
      </c>
      <c r="BE1409" s="90">
        <f t="shared" si="347"/>
        <v>0</v>
      </c>
      <c r="BF1409" s="130">
        <f t="shared" si="348"/>
        <v>0</v>
      </c>
    </row>
    <row r="1410" spans="1:58" ht="15" customHeight="1" x14ac:dyDescent="0.2">
      <c r="A1410" s="109"/>
      <c r="B1410" s="109"/>
      <c r="C1410" s="111" t="s">
        <v>32</v>
      </c>
      <c r="D1410" s="851" t="str">
        <f t="shared" si="322"/>
        <v/>
      </c>
      <c r="E1410" s="851"/>
      <c r="F1410" s="851"/>
      <c r="G1410" s="851"/>
      <c r="H1410" s="851"/>
      <c r="I1410" s="851"/>
      <c r="J1410" s="851"/>
      <c r="K1410" s="851"/>
      <c r="L1410" s="851"/>
      <c r="M1410" s="603"/>
      <c r="N1410" s="603"/>
      <c r="O1410" s="603"/>
      <c r="P1410" s="603"/>
      <c r="Q1410" s="603"/>
      <c r="R1410" s="603"/>
      <c r="S1410" s="603"/>
      <c r="T1410" s="603"/>
      <c r="U1410" s="206"/>
      <c r="V1410" s="206"/>
      <c r="W1410" s="603"/>
      <c r="X1410" s="603"/>
      <c r="Y1410" s="206"/>
      <c r="Z1410" s="206"/>
      <c r="AA1410" s="603"/>
      <c r="AB1410" s="603"/>
      <c r="AC1410" s="206"/>
      <c r="AD1410" s="206"/>
      <c r="AE1410" s="109"/>
      <c r="AG1410" s="90">
        <f t="shared" si="323"/>
        <v>18</v>
      </c>
      <c r="AH1410" s="90">
        <f t="shared" si="324"/>
        <v>0</v>
      </c>
      <c r="AI1410" s="130">
        <f t="shared" si="325"/>
        <v>0</v>
      </c>
      <c r="AJ1410" s="130">
        <f t="shared" si="326"/>
        <v>0</v>
      </c>
      <c r="AK1410" s="130">
        <f t="shared" si="327"/>
        <v>0</v>
      </c>
      <c r="AL1410" s="130">
        <f t="shared" si="328"/>
        <v>0</v>
      </c>
      <c r="AM1410" s="130">
        <f t="shared" si="329"/>
        <v>0</v>
      </c>
      <c r="AN1410" s="130">
        <f t="shared" si="330"/>
        <v>0</v>
      </c>
      <c r="AO1410" s="130">
        <f t="shared" si="331"/>
        <v>0</v>
      </c>
      <c r="AP1410" s="130">
        <f t="shared" si="332"/>
        <v>0</v>
      </c>
      <c r="AQ1410" s="130">
        <f t="shared" si="333"/>
        <v>0</v>
      </c>
      <c r="AR1410" s="130">
        <f t="shared" si="334"/>
        <v>0</v>
      </c>
      <c r="AS1410" s="130">
        <f t="shared" si="335"/>
        <v>0</v>
      </c>
      <c r="AT1410" s="130">
        <f t="shared" si="336"/>
        <v>0</v>
      </c>
      <c r="AU1410" s="130">
        <f t="shared" si="337"/>
        <v>0</v>
      </c>
      <c r="AV1410" s="130">
        <f t="shared" si="338"/>
        <v>0</v>
      </c>
      <c r="AW1410" s="130">
        <f t="shared" si="339"/>
        <v>0</v>
      </c>
      <c r="AX1410" s="130">
        <f t="shared" si="340"/>
        <v>0</v>
      </c>
      <c r="AY1410" s="90">
        <f t="shared" si="341"/>
        <v>0</v>
      </c>
      <c r="AZ1410" s="90">
        <f t="shared" si="342"/>
        <v>0</v>
      </c>
      <c r="BA1410" s="90">
        <f t="shared" si="343"/>
        <v>0</v>
      </c>
      <c r="BB1410" s="130">
        <f t="shared" si="344"/>
        <v>0</v>
      </c>
      <c r="BC1410" s="90">
        <f t="shared" si="345"/>
        <v>0</v>
      </c>
      <c r="BD1410" s="90">
        <f t="shared" si="346"/>
        <v>0</v>
      </c>
      <c r="BE1410" s="90">
        <f t="shared" si="347"/>
        <v>0</v>
      </c>
      <c r="BF1410" s="130">
        <f t="shared" si="348"/>
        <v>0</v>
      </c>
    </row>
    <row r="1411" spans="1:58" ht="15" customHeight="1" x14ac:dyDescent="0.2">
      <c r="A1411" s="109"/>
      <c r="B1411" s="109"/>
      <c r="C1411" s="111" t="s">
        <v>33</v>
      </c>
      <c r="D1411" s="851" t="str">
        <f t="shared" si="322"/>
        <v/>
      </c>
      <c r="E1411" s="851"/>
      <c r="F1411" s="851"/>
      <c r="G1411" s="851"/>
      <c r="H1411" s="851"/>
      <c r="I1411" s="851"/>
      <c r="J1411" s="851"/>
      <c r="K1411" s="851"/>
      <c r="L1411" s="851"/>
      <c r="M1411" s="603"/>
      <c r="N1411" s="603"/>
      <c r="O1411" s="603"/>
      <c r="P1411" s="603"/>
      <c r="Q1411" s="603"/>
      <c r="R1411" s="603"/>
      <c r="S1411" s="603"/>
      <c r="T1411" s="603"/>
      <c r="U1411" s="206"/>
      <c r="V1411" s="206"/>
      <c r="W1411" s="603"/>
      <c r="X1411" s="603"/>
      <c r="Y1411" s="206"/>
      <c r="Z1411" s="206"/>
      <c r="AA1411" s="603"/>
      <c r="AB1411" s="603"/>
      <c r="AC1411" s="206"/>
      <c r="AD1411" s="206"/>
      <c r="AE1411" s="109"/>
      <c r="AG1411" s="90">
        <f t="shared" si="323"/>
        <v>18</v>
      </c>
      <c r="AH1411" s="90">
        <f t="shared" si="324"/>
        <v>0</v>
      </c>
      <c r="AI1411" s="130">
        <f t="shared" si="325"/>
        <v>0</v>
      </c>
      <c r="AJ1411" s="130">
        <f t="shared" si="326"/>
        <v>0</v>
      </c>
      <c r="AK1411" s="130">
        <f t="shared" si="327"/>
        <v>0</v>
      </c>
      <c r="AL1411" s="130">
        <f t="shared" si="328"/>
        <v>0</v>
      </c>
      <c r="AM1411" s="130">
        <f t="shared" si="329"/>
        <v>0</v>
      </c>
      <c r="AN1411" s="130">
        <f t="shared" si="330"/>
        <v>0</v>
      </c>
      <c r="AO1411" s="130">
        <f t="shared" si="331"/>
        <v>0</v>
      </c>
      <c r="AP1411" s="130">
        <f t="shared" si="332"/>
        <v>0</v>
      </c>
      <c r="AQ1411" s="130">
        <f t="shared" si="333"/>
        <v>0</v>
      </c>
      <c r="AR1411" s="130">
        <f t="shared" si="334"/>
        <v>0</v>
      </c>
      <c r="AS1411" s="130">
        <f t="shared" si="335"/>
        <v>0</v>
      </c>
      <c r="AT1411" s="130">
        <f t="shared" si="336"/>
        <v>0</v>
      </c>
      <c r="AU1411" s="130">
        <f t="shared" si="337"/>
        <v>0</v>
      </c>
      <c r="AV1411" s="130">
        <f t="shared" si="338"/>
        <v>0</v>
      </c>
      <c r="AW1411" s="130">
        <f t="shared" si="339"/>
        <v>0</v>
      </c>
      <c r="AX1411" s="130">
        <f t="shared" si="340"/>
        <v>0</v>
      </c>
      <c r="AY1411" s="90">
        <f t="shared" si="341"/>
        <v>0</v>
      </c>
      <c r="AZ1411" s="90">
        <f t="shared" si="342"/>
        <v>0</v>
      </c>
      <c r="BA1411" s="90">
        <f t="shared" si="343"/>
        <v>0</v>
      </c>
      <c r="BB1411" s="130">
        <f t="shared" si="344"/>
        <v>0</v>
      </c>
      <c r="BC1411" s="90">
        <f t="shared" si="345"/>
        <v>0</v>
      </c>
      <c r="BD1411" s="90">
        <f t="shared" si="346"/>
        <v>0</v>
      </c>
      <c r="BE1411" s="90">
        <f t="shared" si="347"/>
        <v>0</v>
      </c>
      <c r="BF1411" s="130">
        <f t="shared" si="348"/>
        <v>0</v>
      </c>
    </row>
    <row r="1412" spans="1:58" ht="15" customHeight="1" x14ac:dyDescent="0.2">
      <c r="A1412" s="109"/>
      <c r="B1412" s="109"/>
      <c r="C1412" s="111" t="s">
        <v>34</v>
      </c>
      <c r="D1412" s="851" t="str">
        <f t="shared" si="322"/>
        <v/>
      </c>
      <c r="E1412" s="851"/>
      <c r="F1412" s="851"/>
      <c r="G1412" s="851"/>
      <c r="H1412" s="851"/>
      <c r="I1412" s="851"/>
      <c r="J1412" s="851"/>
      <c r="K1412" s="851"/>
      <c r="L1412" s="851"/>
      <c r="M1412" s="603"/>
      <c r="N1412" s="603"/>
      <c r="O1412" s="603"/>
      <c r="P1412" s="603"/>
      <c r="Q1412" s="603"/>
      <c r="R1412" s="603"/>
      <c r="S1412" s="603"/>
      <c r="T1412" s="603"/>
      <c r="U1412" s="206"/>
      <c r="V1412" s="206"/>
      <c r="W1412" s="603"/>
      <c r="X1412" s="603"/>
      <c r="Y1412" s="206"/>
      <c r="Z1412" s="206"/>
      <c r="AA1412" s="603"/>
      <c r="AB1412" s="603"/>
      <c r="AC1412" s="206"/>
      <c r="AD1412" s="206"/>
      <c r="AE1412" s="109"/>
      <c r="AG1412" s="90">
        <f t="shared" si="323"/>
        <v>18</v>
      </c>
      <c r="AH1412" s="90">
        <f t="shared" si="324"/>
        <v>0</v>
      </c>
      <c r="AI1412" s="130">
        <f t="shared" si="325"/>
        <v>0</v>
      </c>
      <c r="AJ1412" s="130">
        <f t="shared" si="326"/>
        <v>0</v>
      </c>
      <c r="AK1412" s="130">
        <f t="shared" si="327"/>
        <v>0</v>
      </c>
      <c r="AL1412" s="130">
        <f t="shared" si="328"/>
        <v>0</v>
      </c>
      <c r="AM1412" s="130">
        <f t="shared" si="329"/>
        <v>0</v>
      </c>
      <c r="AN1412" s="130">
        <f t="shared" si="330"/>
        <v>0</v>
      </c>
      <c r="AO1412" s="130">
        <f t="shared" si="331"/>
        <v>0</v>
      </c>
      <c r="AP1412" s="130">
        <f t="shared" si="332"/>
        <v>0</v>
      </c>
      <c r="AQ1412" s="130">
        <f t="shared" si="333"/>
        <v>0</v>
      </c>
      <c r="AR1412" s="130">
        <f t="shared" si="334"/>
        <v>0</v>
      </c>
      <c r="AS1412" s="130">
        <f t="shared" si="335"/>
        <v>0</v>
      </c>
      <c r="AT1412" s="130">
        <f t="shared" si="336"/>
        <v>0</v>
      </c>
      <c r="AU1412" s="130">
        <f t="shared" si="337"/>
        <v>0</v>
      </c>
      <c r="AV1412" s="130">
        <f t="shared" si="338"/>
        <v>0</v>
      </c>
      <c r="AW1412" s="130">
        <f t="shared" si="339"/>
        <v>0</v>
      </c>
      <c r="AX1412" s="130">
        <f t="shared" si="340"/>
        <v>0</v>
      </c>
      <c r="AY1412" s="90">
        <f t="shared" si="341"/>
        <v>0</v>
      </c>
      <c r="AZ1412" s="90">
        <f t="shared" si="342"/>
        <v>0</v>
      </c>
      <c r="BA1412" s="90">
        <f t="shared" si="343"/>
        <v>0</v>
      </c>
      <c r="BB1412" s="130">
        <f t="shared" si="344"/>
        <v>0</v>
      </c>
      <c r="BC1412" s="90">
        <f t="shared" si="345"/>
        <v>0</v>
      </c>
      <c r="BD1412" s="90">
        <f t="shared" si="346"/>
        <v>0</v>
      </c>
      <c r="BE1412" s="90">
        <f t="shared" si="347"/>
        <v>0</v>
      </c>
      <c r="BF1412" s="130">
        <f t="shared" si="348"/>
        <v>0</v>
      </c>
    </row>
    <row r="1413" spans="1:58" ht="15" customHeight="1" x14ac:dyDescent="0.2">
      <c r="A1413" s="109"/>
      <c r="B1413" s="109"/>
      <c r="C1413" s="111" t="s">
        <v>35</v>
      </c>
      <c r="D1413" s="851" t="str">
        <f t="shared" si="322"/>
        <v/>
      </c>
      <c r="E1413" s="851"/>
      <c r="F1413" s="851"/>
      <c r="G1413" s="851"/>
      <c r="H1413" s="851"/>
      <c r="I1413" s="851"/>
      <c r="J1413" s="851"/>
      <c r="K1413" s="851"/>
      <c r="L1413" s="851"/>
      <c r="M1413" s="603"/>
      <c r="N1413" s="603"/>
      <c r="O1413" s="603"/>
      <c r="P1413" s="603"/>
      <c r="Q1413" s="603"/>
      <c r="R1413" s="603"/>
      <c r="S1413" s="603"/>
      <c r="T1413" s="603"/>
      <c r="U1413" s="206"/>
      <c r="V1413" s="206"/>
      <c r="W1413" s="603"/>
      <c r="X1413" s="603"/>
      <c r="Y1413" s="206"/>
      <c r="Z1413" s="206"/>
      <c r="AA1413" s="603"/>
      <c r="AB1413" s="603"/>
      <c r="AC1413" s="206"/>
      <c r="AD1413" s="206"/>
      <c r="AE1413" s="109"/>
      <c r="AG1413" s="90">
        <f t="shared" si="323"/>
        <v>18</v>
      </c>
      <c r="AH1413" s="90">
        <f t="shared" si="324"/>
        <v>0</v>
      </c>
      <c r="AI1413" s="130">
        <f t="shared" si="325"/>
        <v>0</v>
      </c>
      <c r="AJ1413" s="130">
        <f t="shared" si="326"/>
        <v>0</v>
      </c>
      <c r="AK1413" s="130">
        <f t="shared" si="327"/>
        <v>0</v>
      </c>
      <c r="AL1413" s="130">
        <f t="shared" si="328"/>
        <v>0</v>
      </c>
      <c r="AM1413" s="130">
        <f t="shared" si="329"/>
        <v>0</v>
      </c>
      <c r="AN1413" s="130">
        <f t="shared" si="330"/>
        <v>0</v>
      </c>
      <c r="AO1413" s="130">
        <f t="shared" si="331"/>
        <v>0</v>
      </c>
      <c r="AP1413" s="130">
        <f t="shared" si="332"/>
        <v>0</v>
      </c>
      <c r="AQ1413" s="130">
        <f t="shared" si="333"/>
        <v>0</v>
      </c>
      <c r="AR1413" s="130">
        <f t="shared" si="334"/>
        <v>0</v>
      </c>
      <c r="AS1413" s="130">
        <f t="shared" si="335"/>
        <v>0</v>
      </c>
      <c r="AT1413" s="130">
        <f t="shared" si="336"/>
        <v>0</v>
      </c>
      <c r="AU1413" s="130">
        <f t="shared" si="337"/>
        <v>0</v>
      </c>
      <c r="AV1413" s="130">
        <f t="shared" si="338"/>
        <v>0</v>
      </c>
      <c r="AW1413" s="130">
        <f t="shared" si="339"/>
        <v>0</v>
      </c>
      <c r="AX1413" s="130">
        <f t="shared" si="340"/>
        <v>0</v>
      </c>
      <c r="AY1413" s="90">
        <f t="shared" si="341"/>
        <v>0</v>
      </c>
      <c r="AZ1413" s="90">
        <f t="shared" si="342"/>
        <v>0</v>
      </c>
      <c r="BA1413" s="90">
        <f t="shared" si="343"/>
        <v>0</v>
      </c>
      <c r="BB1413" s="130">
        <f t="shared" si="344"/>
        <v>0</v>
      </c>
      <c r="BC1413" s="90">
        <f t="shared" si="345"/>
        <v>0</v>
      </c>
      <c r="BD1413" s="90">
        <f t="shared" si="346"/>
        <v>0</v>
      </c>
      <c r="BE1413" s="90">
        <f t="shared" si="347"/>
        <v>0</v>
      </c>
      <c r="BF1413" s="130">
        <f t="shared" si="348"/>
        <v>0</v>
      </c>
    </row>
    <row r="1414" spans="1:58" ht="15" customHeight="1" x14ac:dyDescent="0.2">
      <c r="A1414" s="109"/>
      <c r="B1414" s="109"/>
      <c r="C1414" s="111" t="s">
        <v>36</v>
      </c>
      <c r="D1414" s="851" t="str">
        <f t="shared" si="322"/>
        <v/>
      </c>
      <c r="E1414" s="851"/>
      <c r="F1414" s="851"/>
      <c r="G1414" s="851"/>
      <c r="H1414" s="851"/>
      <c r="I1414" s="851"/>
      <c r="J1414" s="851"/>
      <c r="K1414" s="851"/>
      <c r="L1414" s="851"/>
      <c r="M1414" s="603"/>
      <c r="N1414" s="603"/>
      <c r="O1414" s="603"/>
      <c r="P1414" s="603"/>
      <c r="Q1414" s="603"/>
      <c r="R1414" s="603"/>
      <c r="S1414" s="603"/>
      <c r="T1414" s="603"/>
      <c r="U1414" s="206"/>
      <c r="V1414" s="206"/>
      <c r="W1414" s="603"/>
      <c r="X1414" s="603"/>
      <c r="Y1414" s="206"/>
      <c r="Z1414" s="206"/>
      <c r="AA1414" s="603"/>
      <c r="AB1414" s="603"/>
      <c r="AC1414" s="206"/>
      <c r="AD1414" s="206"/>
      <c r="AE1414" s="109"/>
      <c r="AG1414" s="90">
        <f t="shared" si="323"/>
        <v>18</v>
      </c>
      <c r="AH1414" s="90">
        <f t="shared" si="324"/>
        <v>0</v>
      </c>
      <c r="AI1414" s="130">
        <f t="shared" si="325"/>
        <v>0</v>
      </c>
      <c r="AJ1414" s="130">
        <f t="shared" si="326"/>
        <v>0</v>
      </c>
      <c r="AK1414" s="130">
        <f t="shared" si="327"/>
        <v>0</v>
      </c>
      <c r="AL1414" s="130">
        <f t="shared" si="328"/>
        <v>0</v>
      </c>
      <c r="AM1414" s="130">
        <f t="shared" si="329"/>
        <v>0</v>
      </c>
      <c r="AN1414" s="130">
        <f t="shared" si="330"/>
        <v>0</v>
      </c>
      <c r="AO1414" s="130">
        <f t="shared" si="331"/>
        <v>0</v>
      </c>
      <c r="AP1414" s="130">
        <f t="shared" si="332"/>
        <v>0</v>
      </c>
      <c r="AQ1414" s="130">
        <f t="shared" si="333"/>
        <v>0</v>
      </c>
      <c r="AR1414" s="130">
        <f t="shared" si="334"/>
        <v>0</v>
      </c>
      <c r="AS1414" s="130">
        <f t="shared" si="335"/>
        <v>0</v>
      </c>
      <c r="AT1414" s="130">
        <f t="shared" si="336"/>
        <v>0</v>
      </c>
      <c r="AU1414" s="130">
        <f t="shared" si="337"/>
        <v>0</v>
      </c>
      <c r="AV1414" s="130">
        <f t="shared" si="338"/>
        <v>0</v>
      </c>
      <c r="AW1414" s="130">
        <f t="shared" si="339"/>
        <v>0</v>
      </c>
      <c r="AX1414" s="130">
        <f t="shared" si="340"/>
        <v>0</v>
      </c>
      <c r="AY1414" s="90">
        <f t="shared" si="341"/>
        <v>0</v>
      </c>
      <c r="AZ1414" s="90">
        <f t="shared" si="342"/>
        <v>0</v>
      </c>
      <c r="BA1414" s="90">
        <f t="shared" si="343"/>
        <v>0</v>
      </c>
      <c r="BB1414" s="130">
        <f t="shared" si="344"/>
        <v>0</v>
      </c>
      <c r="BC1414" s="90">
        <f t="shared" si="345"/>
        <v>0</v>
      </c>
      <c r="BD1414" s="90">
        <f t="shared" si="346"/>
        <v>0</v>
      </c>
      <c r="BE1414" s="90">
        <f t="shared" si="347"/>
        <v>0</v>
      </c>
      <c r="BF1414" s="130">
        <f t="shared" si="348"/>
        <v>0</v>
      </c>
    </row>
    <row r="1415" spans="1:58" ht="15" customHeight="1" x14ac:dyDescent="0.2">
      <c r="A1415" s="109"/>
      <c r="B1415" s="109"/>
      <c r="C1415" s="111" t="s">
        <v>37</v>
      </c>
      <c r="D1415" s="851" t="str">
        <f t="shared" si="322"/>
        <v/>
      </c>
      <c r="E1415" s="851"/>
      <c r="F1415" s="851"/>
      <c r="G1415" s="851"/>
      <c r="H1415" s="851"/>
      <c r="I1415" s="851"/>
      <c r="J1415" s="851"/>
      <c r="K1415" s="851"/>
      <c r="L1415" s="851"/>
      <c r="M1415" s="603"/>
      <c r="N1415" s="603"/>
      <c r="O1415" s="603"/>
      <c r="P1415" s="603"/>
      <c r="Q1415" s="603"/>
      <c r="R1415" s="603"/>
      <c r="S1415" s="603"/>
      <c r="T1415" s="603"/>
      <c r="U1415" s="206"/>
      <c r="V1415" s="206"/>
      <c r="W1415" s="603"/>
      <c r="X1415" s="603"/>
      <c r="Y1415" s="206"/>
      <c r="Z1415" s="206"/>
      <c r="AA1415" s="603"/>
      <c r="AB1415" s="603"/>
      <c r="AC1415" s="206"/>
      <c r="AD1415" s="206"/>
      <c r="AE1415" s="109"/>
      <c r="AG1415" s="90">
        <f t="shared" si="323"/>
        <v>18</v>
      </c>
      <c r="AH1415" s="90">
        <f t="shared" si="324"/>
        <v>0</v>
      </c>
      <c r="AI1415" s="130">
        <f t="shared" si="325"/>
        <v>0</v>
      </c>
      <c r="AJ1415" s="130">
        <f t="shared" si="326"/>
        <v>0</v>
      </c>
      <c r="AK1415" s="130">
        <f t="shared" si="327"/>
        <v>0</v>
      </c>
      <c r="AL1415" s="130">
        <f t="shared" si="328"/>
        <v>0</v>
      </c>
      <c r="AM1415" s="130">
        <f t="shared" si="329"/>
        <v>0</v>
      </c>
      <c r="AN1415" s="130">
        <f t="shared" si="330"/>
        <v>0</v>
      </c>
      <c r="AO1415" s="130">
        <f t="shared" si="331"/>
        <v>0</v>
      </c>
      <c r="AP1415" s="130">
        <f t="shared" si="332"/>
        <v>0</v>
      </c>
      <c r="AQ1415" s="130">
        <f t="shared" si="333"/>
        <v>0</v>
      </c>
      <c r="AR1415" s="130">
        <f t="shared" si="334"/>
        <v>0</v>
      </c>
      <c r="AS1415" s="130">
        <f t="shared" si="335"/>
        <v>0</v>
      </c>
      <c r="AT1415" s="130">
        <f t="shared" si="336"/>
        <v>0</v>
      </c>
      <c r="AU1415" s="130">
        <f t="shared" si="337"/>
        <v>0</v>
      </c>
      <c r="AV1415" s="130">
        <f t="shared" si="338"/>
        <v>0</v>
      </c>
      <c r="AW1415" s="130">
        <f t="shared" si="339"/>
        <v>0</v>
      </c>
      <c r="AX1415" s="130">
        <f t="shared" si="340"/>
        <v>0</v>
      </c>
      <c r="AY1415" s="90">
        <f t="shared" si="341"/>
        <v>0</v>
      </c>
      <c r="AZ1415" s="90">
        <f t="shared" si="342"/>
        <v>0</v>
      </c>
      <c r="BA1415" s="90">
        <f t="shared" si="343"/>
        <v>0</v>
      </c>
      <c r="BB1415" s="130">
        <f t="shared" si="344"/>
        <v>0</v>
      </c>
      <c r="BC1415" s="90">
        <f t="shared" si="345"/>
        <v>0</v>
      </c>
      <c r="BD1415" s="90">
        <f t="shared" si="346"/>
        <v>0</v>
      </c>
      <c r="BE1415" s="90">
        <f t="shared" si="347"/>
        <v>0</v>
      </c>
      <c r="BF1415" s="130">
        <f t="shared" si="348"/>
        <v>0</v>
      </c>
    </row>
    <row r="1416" spans="1:58" ht="15" customHeight="1" x14ac:dyDescent="0.2">
      <c r="A1416" s="109"/>
      <c r="B1416" s="109"/>
      <c r="C1416" s="111" t="s">
        <v>40</v>
      </c>
      <c r="D1416" s="851" t="str">
        <f t="shared" si="322"/>
        <v/>
      </c>
      <c r="E1416" s="851"/>
      <c r="F1416" s="851"/>
      <c r="G1416" s="851"/>
      <c r="H1416" s="851"/>
      <c r="I1416" s="851"/>
      <c r="J1416" s="851"/>
      <c r="K1416" s="851"/>
      <c r="L1416" s="851"/>
      <c r="M1416" s="603"/>
      <c r="N1416" s="603"/>
      <c r="O1416" s="603"/>
      <c r="P1416" s="603"/>
      <c r="Q1416" s="603"/>
      <c r="R1416" s="603"/>
      <c r="S1416" s="603"/>
      <c r="T1416" s="603"/>
      <c r="U1416" s="206"/>
      <c r="V1416" s="206"/>
      <c r="W1416" s="603"/>
      <c r="X1416" s="603"/>
      <c r="Y1416" s="206"/>
      <c r="Z1416" s="206"/>
      <c r="AA1416" s="603"/>
      <c r="AB1416" s="603"/>
      <c r="AC1416" s="206"/>
      <c r="AD1416" s="206"/>
      <c r="AE1416" s="109"/>
      <c r="AG1416" s="90">
        <f t="shared" si="323"/>
        <v>18</v>
      </c>
      <c r="AH1416" s="90">
        <f t="shared" si="324"/>
        <v>0</v>
      </c>
      <c r="AI1416" s="130">
        <f t="shared" si="325"/>
        <v>0</v>
      </c>
      <c r="AJ1416" s="130">
        <f t="shared" si="326"/>
        <v>0</v>
      </c>
      <c r="AK1416" s="130">
        <f t="shared" si="327"/>
        <v>0</v>
      </c>
      <c r="AL1416" s="130">
        <f t="shared" si="328"/>
        <v>0</v>
      </c>
      <c r="AM1416" s="130">
        <f t="shared" si="329"/>
        <v>0</v>
      </c>
      <c r="AN1416" s="130">
        <f t="shared" si="330"/>
        <v>0</v>
      </c>
      <c r="AO1416" s="130">
        <f t="shared" si="331"/>
        <v>0</v>
      </c>
      <c r="AP1416" s="130">
        <f t="shared" si="332"/>
        <v>0</v>
      </c>
      <c r="AQ1416" s="130">
        <f t="shared" si="333"/>
        <v>0</v>
      </c>
      <c r="AR1416" s="130">
        <f t="shared" si="334"/>
        <v>0</v>
      </c>
      <c r="AS1416" s="130">
        <f t="shared" si="335"/>
        <v>0</v>
      </c>
      <c r="AT1416" s="130">
        <f t="shared" si="336"/>
        <v>0</v>
      </c>
      <c r="AU1416" s="130">
        <f t="shared" si="337"/>
        <v>0</v>
      </c>
      <c r="AV1416" s="130">
        <f t="shared" si="338"/>
        <v>0</v>
      </c>
      <c r="AW1416" s="130">
        <f t="shared" si="339"/>
        <v>0</v>
      </c>
      <c r="AX1416" s="130">
        <f t="shared" si="340"/>
        <v>0</v>
      </c>
      <c r="AY1416" s="90">
        <f t="shared" si="341"/>
        <v>0</v>
      </c>
      <c r="AZ1416" s="90">
        <f t="shared" si="342"/>
        <v>0</v>
      </c>
      <c r="BA1416" s="90">
        <f t="shared" si="343"/>
        <v>0</v>
      </c>
      <c r="BB1416" s="130">
        <f t="shared" si="344"/>
        <v>0</v>
      </c>
      <c r="BC1416" s="90">
        <f t="shared" si="345"/>
        <v>0</v>
      </c>
      <c r="BD1416" s="90">
        <f t="shared" si="346"/>
        <v>0</v>
      </c>
      <c r="BE1416" s="90">
        <f t="shared" si="347"/>
        <v>0</v>
      </c>
      <c r="BF1416" s="130">
        <f t="shared" si="348"/>
        <v>0</v>
      </c>
    </row>
    <row r="1417" spans="1:58" ht="15" customHeight="1" x14ac:dyDescent="0.2">
      <c r="A1417" s="109"/>
      <c r="B1417" s="109"/>
      <c r="C1417" s="111" t="s">
        <v>38</v>
      </c>
      <c r="D1417" s="851" t="str">
        <f t="shared" si="322"/>
        <v/>
      </c>
      <c r="E1417" s="851"/>
      <c r="F1417" s="851"/>
      <c r="G1417" s="851"/>
      <c r="H1417" s="851"/>
      <c r="I1417" s="851"/>
      <c r="J1417" s="851"/>
      <c r="K1417" s="851"/>
      <c r="L1417" s="851"/>
      <c r="M1417" s="603"/>
      <c r="N1417" s="603"/>
      <c r="O1417" s="603"/>
      <c r="P1417" s="603"/>
      <c r="Q1417" s="603"/>
      <c r="R1417" s="603"/>
      <c r="S1417" s="603"/>
      <c r="T1417" s="603"/>
      <c r="U1417" s="206"/>
      <c r="V1417" s="206"/>
      <c r="W1417" s="603"/>
      <c r="X1417" s="603"/>
      <c r="Y1417" s="206"/>
      <c r="Z1417" s="206"/>
      <c r="AA1417" s="603"/>
      <c r="AB1417" s="603"/>
      <c r="AC1417" s="206"/>
      <c r="AD1417" s="206"/>
      <c r="AE1417" s="109"/>
      <c r="AG1417" s="90">
        <f t="shared" si="323"/>
        <v>18</v>
      </c>
      <c r="AH1417" s="90">
        <f t="shared" si="324"/>
        <v>0</v>
      </c>
      <c r="AI1417" s="130">
        <f t="shared" si="325"/>
        <v>0</v>
      </c>
      <c r="AJ1417" s="130">
        <f t="shared" si="326"/>
        <v>0</v>
      </c>
      <c r="AK1417" s="130">
        <f t="shared" si="327"/>
        <v>0</v>
      </c>
      <c r="AL1417" s="130">
        <f t="shared" si="328"/>
        <v>0</v>
      </c>
      <c r="AM1417" s="130">
        <f t="shared" si="329"/>
        <v>0</v>
      </c>
      <c r="AN1417" s="130">
        <f t="shared" si="330"/>
        <v>0</v>
      </c>
      <c r="AO1417" s="130">
        <f t="shared" si="331"/>
        <v>0</v>
      </c>
      <c r="AP1417" s="130">
        <f t="shared" si="332"/>
        <v>0</v>
      </c>
      <c r="AQ1417" s="130">
        <f t="shared" si="333"/>
        <v>0</v>
      </c>
      <c r="AR1417" s="130">
        <f t="shared" si="334"/>
        <v>0</v>
      </c>
      <c r="AS1417" s="130">
        <f t="shared" si="335"/>
        <v>0</v>
      </c>
      <c r="AT1417" s="130">
        <f t="shared" si="336"/>
        <v>0</v>
      </c>
      <c r="AU1417" s="130">
        <f t="shared" si="337"/>
        <v>0</v>
      </c>
      <c r="AV1417" s="130">
        <f t="shared" si="338"/>
        <v>0</v>
      </c>
      <c r="AW1417" s="130">
        <f t="shared" si="339"/>
        <v>0</v>
      </c>
      <c r="AX1417" s="130">
        <f t="shared" si="340"/>
        <v>0</v>
      </c>
      <c r="AY1417" s="90">
        <f t="shared" si="341"/>
        <v>0</v>
      </c>
      <c r="AZ1417" s="90">
        <f t="shared" si="342"/>
        <v>0</v>
      </c>
      <c r="BA1417" s="90">
        <f t="shared" si="343"/>
        <v>0</v>
      </c>
      <c r="BB1417" s="130">
        <f t="shared" si="344"/>
        <v>0</v>
      </c>
      <c r="BC1417" s="90">
        <f t="shared" si="345"/>
        <v>0</v>
      </c>
      <c r="BD1417" s="90">
        <f t="shared" si="346"/>
        <v>0</v>
      </c>
      <c r="BE1417" s="90">
        <f t="shared" si="347"/>
        <v>0</v>
      </c>
      <c r="BF1417" s="130">
        <f t="shared" si="348"/>
        <v>0</v>
      </c>
    </row>
    <row r="1418" spans="1:58" ht="15" customHeight="1" x14ac:dyDescent="0.2">
      <c r="A1418" s="109"/>
      <c r="B1418" s="109"/>
      <c r="C1418" s="111" t="s">
        <v>39</v>
      </c>
      <c r="D1418" s="851" t="str">
        <f t="shared" si="322"/>
        <v/>
      </c>
      <c r="E1418" s="851"/>
      <c r="F1418" s="851"/>
      <c r="G1418" s="851"/>
      <c r="H1418" s="851"/>
      <c r="I1418" s="851"/>
      <c r="J1418" s="851"/>
      <c r="K1418" s="851"/>
      <c r="L1418" s="851"/>
      <c r="M1418" s="603"/>
      <c r="N1418" s="603"/>
      <c r="O1418" s="603"/>
      <c r="P1418" s="603"/>
      <c r="Q1418" s="603"/>
      <c r="R1418" s="603"/>
      <c r="S1418" s="603"/>
      <c r="T1418" s="603"/>
      <c r="U1418" s="206"/>
      <c r="V1418" s="206"/>
      <c r="W1418" s="603"/>
      <c r="X1418" s="603"/>
      <c r="Y1418" s="206"/>
      <c r="Z1418" s="206"/>
      <c r="AA1418" s="603"/>
      <c r="AB1418" s="603"/>
      <c r="AC1418" s="206"/>
      <c r="AD1418" s="206"/>
      <c r="AE1418" s="109"/>
      <c r="AG1418" s="90">
        <f t="shared" si="323"/>
        <v>18</v>
      </c>
      <c r="AH1418" s="90">
        <f t="shared" si="324"/>
        <v>0</v>
      </c>
      <c r="AI1418" s="130">
        <f t="shared" si="325"/>
        <v>0</v>
      </c>
      <c r="AJ1418" s="130">
        <f t="shared" si="326"/>
        <v>0</v>
      </c>
      <c r="AK1418" s="130">
        <f t="shared" si="327"/>
        <v>0</v>
      </c>
      <c r="AL1418" s="130">
        <f t="shared" si="328"/>
        <v>0</v>
      </c>
      <c r="AM1418" s="130">
        <f t="shared" si="329"/>
        <v>0</v>
      </c>
      <c r="AN1418" s="130">
        <f t="shared" si="330"/>
        <v>0</v>
      </c>
      <c r="AO1418" s="130">
        <f t="shared" si="331"/>
        <v>0</v>
      </c>
      <c r="AP1418" s="130">
        <f t="shared" si="332"/>
        <v>0</v>
      </c>
      <c r="AQ1418" s="130">
        <f t="shared" si="333"/>
        <v>0</v>
      </c>
      <c r="AR1418" s="130">
        <f t="shared" si="334"/>
        <v>0</v>
      </c>
      <c r="AS1418" s="130">
        <f t="shared" si="335"/>
        <v>0</v>
      </c>
      <c r="AT1418" s="130">
        <f t="shared" si="336"/>
        <v>0</v>
      </c>
      <c r="AU1418" s="130">
        <f t="shared" si="337"/>
        <v>0</v>
      </c>
      <c r="AV1418" s="130">
        <f t="shared" si="338"/>
        <v>0</v>
      </c>
      <c r="AW1418" s="130">
        <f t="shared" si="339"/>
        <v>0</v>
      </c>
      <c r="AX1418" s="130">
        <f t="shared" si="340"/>
        <v>0</v>
      </c>
      <c r="AY1418" s="90">
        <f t="shared" si="341"/>
        <v>0</v>
      </c>
      <c r="AZ1418" s="90">
        <f t="shared" si="342"/>
        <v>0</v>
      </c>
      <c r="BA1418" s="90">
        <f t="shared" si="343"/>
        <v>0</v>
      </c>
      <c r="BB1418" s="130">
        <f t="shared" si="344"/>
        <v>0</v>
      </c>
      <c r="BC1418" s="90">
        <f t="shared" si="345"/>
        <v>0</v>
      </c>
      <c r="BD1418" s="90">
        <f t="shared" si="346"/>
        <v>0</v>
      </c>
      <c r="BE1418" s="90">
        <f t="shared" si="347"/>
        <v>0</v>
      </c>
      <c r="BF1418" s="130">
        <f t="shared" si="348"/>
        <v>0</v>
      </c>
    </row>
    <row r="1419" spans="1:58" ht="15" customHeight="1" x14ac:dyDescent="0.2">
      <c r="A1419" s="109"/>
      <c r="B1419" s="109"/>
      <c r="C1419" s="111" t="s">
        <v>41</v>
      </c>
      <c r="D1419" s="851" t="str">
        <f t="shared" si="322"/>
        <v/>
      </c>
      <c r="E1419" s="851"/>
      <c r="F1419" s="851"/>
      <c r="G1419" s="851"/>
      <c r="H1419" s="851"/>
      <c r="I1419" s="851"/>
      <c r="J1419" s="851"/>
      <c r="K1419" s="851"/>
      <c r="L1419" s="851"/>
      <c r="M1419" s="603"/>
      <c r="N1419" s="603"/>
      <c r="O1419" s="603"/>
      <c r="P1419" s="603"/>
      <c r="Q1419" s="603"/>
      <c r="R1419" s="603"/>
      <c r="S1419" s="603"/>
      <c r="T1419" s="603"/>
      <c r="U1419" s="206"/>
      <c r="V1419" s="206"/>
      <c r="W1419" s="603"/>
      <c r="X1419" s="603"/>
      <c r="Y1419" s="206"/>
      <c r="Z1419" s="206"/>
      <c r="AA1419" s="603"/>
      <c r="AB1419" s="603"/>
      <c r="AC1419" s="206"/>
      <c r="AD1419" s="206"/>
      <c r="AE1419" s="109"/>
      <c r="AG1419" s="90">
        <f t="shared" si="323"/>
        <v>18</v>
      </c>
      <c r="AH1419" s="90">
        <f t="shared" si="324"/>
        <v>0</v>
      </c>
      <c r="AI1419" s="130">
        <f t="shared" si="325"/>
        <v>0</v>
      </c>
      <c r="AJ1419" s="130">
        <f t="shared" si="326"/>
        <v>0</v>
      </c>
      <c r="AK1419" s="130">
        <f t="shared" si="327"/>
        <v>0</v>
      </c>
      <c r="AL1419" s="130">
        <f t="shared" si="328"/>
        <v>0</v>
      </c>
      <c r="AM1419" s="130">
        <f t="shared" si="329"/>
        <v>0</v>
      </c>
      <c r="AN1419" s="130">
        <f t="shared" si="330"/>
        <v>0</v>
      </c>
      <c r="AO1419" s="130">
        <f t="shared" si="331"/>
        <v>0</v>
      </c>
      <c r="AP1419" s="130">
        <f t="shared" si="332"/>
        <v>0</v>
      </c>
      <c r="AQ1419" s="130">
        <f t="shared" si="333"/>
        <v>0</v>
      </c>
      <c r="AR1419" s="130">
        <f t="shared" si="334"/>
        <v>0</v>
      </c>
      <c r="AS1419" s="130">
        <f t="shared" si="335"/>
        <v>0</v>
      </c>
      <c r="AT1419" s="130">
        <f t="shared" si="336"/>
        <v>0</v>
      </c>
      <c r="AU1419" s="130">
        <f t="shared" si="337"/>
        <v>0</v>
      </c>
      <c r="AV1419" s="130">
        <f t="shared" si="338"/>
        <v>0</v>
      </c>
      <c r="AW1419" s="130">
        <f t="shared" si="339"/>
        <v>0</v>
      </c>
      <c r="AX1419" s="130">
        <f t="shared" si="340"/>
        <v>0</v>
      </c>
      <c r="AY1419" s="90">
        <f t="shared" si="341"/>
        <v>0</v>
      </c>
      <c r="AZ1419" s="90">
        <f t="shared" si="342"/>
        <v>0</v>
      </c>
      <c r="BA1419" s="90">
        <f t="shared" si="343"/>
        <v>0</v>
      </c>
      <c r="BB1419" s="130">
        <f t="shared" si="344"/>
        <v>0</v>
      </c>
      <c r="BC1419" s="90">
        <f t="shared" si="345"/>
        <v>0</v>
      </c>
      <c r="BD1419" s="90">
        <f t="shared" si="346"/>
        <v>0</v>
      </c>
      <c r="BE1419" s="90">
        <f t="shared" si="347"/>
        <v>0</v>
      </c>
      <c r="BF1419" s="130">
        <f t="shared" si="348"/>
        <v>0</v>
      </c>
    </row>
    <row r="1420" spans="1:58" ht="15" customHeight="1" x14ac:dyDescent="0.2">
      <c r="A1420" s="109"/>
      <c r="B1420" s="109"/>
      <c r="C1420" s="111" t="s">
        <v>42</v>
      </c>
      <c r="D1420" s="851" t="str">
        <f t="shared" si="322"/>
        <v/>
      </c>
      <c r="E1420" s="851"/>
      <c r="F1420" s="851"/>
      <c r="G1420" s="851"/>
      <c r="H1420" s="851"/>
      <c r="I1420" s="851"/>
      <c r="J1420" s="851"/>
      <c r="K1420" s="851"/>
      <c r="L1420" s="851"/>
      <c r="M1420" s="603"/>
      <c r="N1420" s="603"/>
      <c r="O1420" s="603"/>
      <c r="P1420" s="603"/>
      <c r="Q1420" s="603"/>
      <c r="R1420" s="603"/>
      <c r="S1420" s="603"/>
      <c r="T1420" s="603"/>
      <c r="U1420" s="206"/>
      <c r="V1420" s="206"/>
      <c r="W1420" s="603"/>
      <c r="X1420" s="603"/>
      <c r="Y1420" s="206"/>
      <c r="Z1420" s="206"/>
      <c r="AA1420" s="603"/>
      <c r="AB1420" s="603"/>
      <c r="AC1420" s="206"/>
      <c r="AD1420" s="206"/>
      <c r="AE1420" s="109"/>
      <c r="AG1420" s="90">
        <f t="shared" si="323"/>
        <v>18</v>
      </c>
      <c r="AH1420" s="90">
        <f t="shared" si="324"/>
        <v>0</v>
      </c>
      <c r="AI1420" s="130">
        <f t="shared" si="325"/>
        <v>0</v>
      </c>
      <c r="AJ1420" s="130">
        <f t="shared" si="326"/>
        <v>0</v>
      </c>
      <c r="AK1420" s="130">
        <f t="shared" si="327"/>
        <v>0</v>
      </c>
      <c r="AL1420" s="130">
        <f t="shared" si="328"/>
        <v>0</v>
      </c>
      <c r="AM1420" s="130">
        <f t="shared" si="329"/>
        <v>0</v>
      </c>
      <c r="AN1420" s="130">
        <f t="shared" si="330"/>
        <v>0</v>
      </c>
      <c r="AO1420" s="130">
        <f t="shared" si="331"/>
        <v>0</v>
      </c>
      <c r="AP1420" s="130">
        <f t="shared" si="332"/>
        <v>0</v>
      </c>
      <c r="AQ1420" s="130">
        <f t="shared" si="333"/>
        <v>0</v>
      </c>
      <c r="AR1420" s="130">
        <f t="shared" si="334"/>
        <v>0</v>
      </c>
      <c r="AS1420" s="130">
        <f t="shared" si="335"/>
        <v>0</v>
      </c>
      <c r="AT1420" s="130">
        <f t="shared" si="336"/>
        <v>0</v>
      </c>
      <c r="AU1420" s="130">
        <f t="shared" si="337"/>
        <v>0</v>
      </c>
      <c r="AV1420" s="130">
        <f t="shared" si="338"/>
        <v>0</v>
      </c>
      <c r="AW1420" s="130">
        <f t="shared" si="339"/>
        <v>0</v>
      </c>
      <c r="AX1420" s="130">
        <f t="shared" si="340"/>
        <v>0</v>
      </c>
      <c r="AY1420" s="90">
        <f t="shared" si="341"/>
        <v>0</v>
      </c>
      <c r="AZ1420" s="90">
        <f t="shared" si="342"/>
        <v>0</v>
      </c>
      <c r="BA1420" s="90">
        <f t="shared" si="343"/>
        <v>0</v>
      </c>
      <c r="BB1420" s="130">
        <f t="shared" si="344"/>
        <v>0</v>
      </c>
      <c r="BC1420" s="90">
        <f t="shared" si="345"/>
        <v>0</v>
      </c>
      <c r="BD1420" s="90">
        <f t="shared" si="346"/>
        <v>0</v>
      </c>
      <c r="BE1420" s="90">
        <f t="shared" si="347"/>
        <v>0</v>
      </c>
      <c r="BF1420" s="130">
        <f t="shared" si="348"/>
        <v>0</v>
      </c>
    </row>
    <row r="1421" spans="1:58" ht="15" customHeight="1" x14ac:dyDescent="0.2">
      <c r="A1421" s="109"/>
      <c r="B1421" s="109"/>
      <c r="C1421" s="111" t="s">
        <v>43</v>
      </c>
      <c r="D1421" s="851" t="str">
        <f t="shared" si="322"/>
        <v/>
      </c>
      <c r="E1421" s="851"/>
      <c r="F1421" s="851"/>
      <c r="G1421" s="851"/>
      <c r="H1421" s="851"/>
      <c r="I1421" s="851"/>
      <c r="J1421" s="851"/>
      <c r="K1421" s="851"/>
      <c r="L1421" s="851"/>
      <c r="M1421" s="603"/>
      <c r="N1421" s="603"/>
      <c r="O1421" s="603"/>
      <c r="P1421" s="603"/>
      <c r="Q1421" s="603"/>
      <c r="R1421" s="603"/>
      <c r="S1421" s="603"/>
      <c r="T1421" s="603"/>
      <c r="U1421" s="206"/>
      <c r="V1421" s="206"/>
      <c r="W1421" s="603"/>
      <c r="X1421" s="603"/>
      <c r="Y1421" s="206"/>
      <c r="Z1421" s="206"/>
      <c r="AA1421" s="603"/>
      <c r="AB1421" s="603"/>
      <c r="AC1421" s="206"/>
      <c r="AD1421" s="206"/>
      <c r="AE1421" s="109"/>
      <c r="AG1421" s="90">
        <f t="shared" si="323"/>
        <v>18</v>
      </c>
      <c r="AH1421" s="90">
        <f t="shared" si="324"/>
        <v>0</v>
      </c>
      <c r="AI1421" s="130">
        <f t="shared" si="325"/>
        <v>0</v>
      </c>
      <c r="AJ1421" s="130">
        <f t="shared" si="326"/>
        <v>0</v>
      </c>
      <c r="AK1421" s="130">
        <f t="shared" si="327"/>
        <v>0</v>
      </c>
      <c r="AL1421" s="130">
        <f t="shared" si="328"/>
        <v>0</v>
      </c>
      <c r="AM1421" s="130">
        <f t="shared" si="329"/>
        <v>0</v>
      </c>
      <c r="AN1421" s="130">
        <f t="shared" si="330"/>
        <v>0</v>
      </c>
      <c r="AO1421" s="130">
        <f t="shared" si="331"/>
        <v>0</v>
      </c>
      <c r="AP1421" s="130">
        <f t="shared" si="332"/>
        <v>0</v>
      </c>
      <c r="AQ1421" s="130">
        <f t="shared" si="333"/>
        <v>0</v>
      </c>
      <c r="AR1421" s="130">
        <f t="shared" si="334"/>
        <v>0</v>
      </c>
      <c r="AS1421" s="130">
        <f t="shared" si="335"/>
        <v>0</v>
      </c>
      <c r="AT1421" s="130">
        <f t="shared" si="336"/>
        <v>0</v>
      </c>
      <c r="AU1421" s="130">
        <f t="shared" si="337"/>
        <v>0</v>
      </c>
      <c r="AV1421" s="130">
        <f t="shared" si="338"/>
        <v>0</v>
      </c>
      <c r="AW1421" s="130">
        <f t="shared" si="339"/>
        <v>0</v>
      </c>
      <c r="AX1421" s="130">
        <f t="shared" si="340"/>
        <v>0</v>
      </c>
      <c r="AY1421" s="90">
        <f t="shared" si="341"/>
        <v>0</v>
      </c>
      <c r="AZ1421" s="90">
        <f t="shared" si="342"/>
        <v>0</v>
      </c>
      <c r="BA1421" s="90">
        <f t="shared" si="343"/>
        <v>0</v>
      </c>
      <c r="BB1421" s="130">
        <f t="shared" si="344"/>
        <v>0</v>
      </c>
      <c r="BC1421" s="90">
        <f t="shared" si="345"/>
        <v>0</v>
      </c>
      <c r="BD1421" s="90">
        <f t="shared" si="346"/>
        <v>0</v>
      </c>
      <c r="BE1421" s="90">
        <f t="shared" si="347"/>
        <v>0</v>
      </c>
      <c r="BF1421" s="130">
        <f t="shared" si="348"/>
        <v>0</v>
      </c>
    </row>
    <row r="1422" spans="1:58" ht="15" customHeight="1" x14ac:dyDescent="0.2">
      <c r="A1422" s="109"/>
      <c r="B1422" s="109"/>
      <c r="C1422" s="111" t="s">
        <v>44</v>
      </c>
      <c r="D1422" s="851" t="str">
        <f t="shared" si="322"/>
        <v/>
      </c>
      <c r="E1422" s="851"/>
      <c r="F1422" s="851"/>
      <c r="G1422" s="851"/>
      <c r="H1422" s="851"/>
      <c r="I1422" s="851"/>
      <c r="J1422" s="851"/>
      <c r="K1422" s="851"/>
      <c r="L1422" s="851"/>
      <c r="M1422" s="603"/>
      <c r="N1422" s="603"/>
      <c r="O1422" s="603"/>
      <c r="P1422" s="603"/>
      <c r="Q1422" s="603"/>
      <c r="R1422" s="603"/>
      <c r="S1422" s="603"/>
      <c r="T1422" s="603"/>
      <c r="U1422" s="206"/>
      <c r="V1422" s="206"/>
      <c r="W1422" s="603"/>
      <c r="X1422" s="603"/>
      <c r="Y1422" s="206"/>
      <c r="Z1422" s="206"/>
      <c r="AA1422" s="603"/>
      <c r="AB1422" s="603"/>
      <c r="AC1422" s="206"/>
      <c r="AD1422" s="206"/>
      <c r="AE1422" s="109"/>
      <c r="AG1422" s="90">
        <f t="shared" si="323"/>
        <v>18</v>
      </c>
      <c r="AH1422" s="90">
        <f t="shared" si="324"/>
        <v>0</v>
      </c>
      <c r="AI1422" s="130">
        <f t="shared" si="325"/>
        <v>0</v>
      </c>
      <c r="AJ1422" s="130">
        <f t="shared" si="326"/>
        <v>0</v>
      </c>
      <c r="AK1422" s="130">
        <f t="shared" si="327"/>
        <v>0</v>
      </c>
      <c r="AL1422" s="130">
        <f t="shared" si="328"/>
        <v>0</v>
      </c>
      <c r="AM1422" s="130">
        <f t="shared" si="329"/>
        <v>0</v>
      </c>
      <c r="AN1422" s="130">
        <f t="shared" si="330"/>
        <v>0</v>
      </c>
      <c r="AO1422" s="130">
        <f t="shared" si="331"/>
        <v>0</v>
      </c>
      <c r="AP1422" s="130">
        <f t="shared" si="332"/>
        <v>0</v>
      </c>
      <c r="AQ1422" s="130">
        <f t="shared" si="333"/>
        <v>0</v>
      </c>
      <c r="AR1422" s="130">
        <f t="shared" si="334"/>
        <v>0</v>
      </c>
      <c r="AS1422" s="130">
        <f t="shared" si="335"/>
        <v>0</v>
      </c>
      <c r="AT1422" s="130">
        <f t="shared" si="336"/>
        <v>0</v>
      </c>
      <c r="AU1422" s="130">
        <f t="shared" si="337"/>
        <v>0</v>
      </c>
      <c r="AV1422" s="130">
        <f t="shared" si="338"/>
        <v>0</v>
      </c>
      <c r="AW1422" s="130">
        <f t="shared" si="339"/>
        <v>0</v>
      </c>
      <c r="AX1422" s="130">
        <f t="shared" si="340"/>
        <v>0</v>
      </c>
      <c r="AY1422" s="90">
        <f t="shared" si="341"/>
        <v>0</v>
      </c>
      <c r="AZ1422" s="90">
        <f t="shared" si="342"/>
        <v>0</v>
      </c>
      <c r="BA1422" s="90">
        <f t="shared" si="343"/>
        <v>0</v>
      </c>
      <c r="BB1422" s="130">
        <f t="shared" si="344"/>
        <v>0</v>
      </c>
      <c r="BC1422" s="90">
        <f t="shared" si="345"/>
        <v>0</v>
      </c>
      <c r="BD1422" s="90">
        <f t="shared" si="346"/>
        <v>0</v>
      </c>
      <c r="BE1422" s="90">
        <f t="shared" si="347"/>
        <v>0</v>
      </c>
      <c r="BF1422" s="130">
        <f t="shared" si="348"/>
        <v>0</v>
      </c>
    </row>
    <row r="1423" spans="1:58" ht="15" customHeight="1" x14ac:dyDescent="0.2">
      <c r="A1423" s="109"/>
      <c r="B1423" s="109"/>
      <c r="C1423" s="111" t="s">
        <v>45</v>
      </c>
      <c r="D1423" s="851" t="str">
        <f t="shared" si="322"/>
        <v/>
      </c>
      <c r="E1423" s="851"/>
      <c r="F1423" s="851"/>
      <c r="G1423" s="851"/>
      <c r="H1423" s="851"/>
      <c r="I1423" s="851"/>
      <c r="J1423" s="851"/>
      <c r="K1423" s="851"/>
      <c r="L1423" s="851"/>
      <c r="M1423" s="603"/>
      <c r="N1423" s="603"/>
      <c r="O1423" s="603"/>
      <c r="P1423" s="603"/>
      <c r="Q1423" s="603"/>
      <c r="R1423" s="603"/>
      <c r="S1423" s="603"/>
      <c r="T1423" s="603"/>
      <c r="U1423" s="206"/>
      <c r="V1423" s="206"/>
      <c r="W1423" s="603"/>
      <c r="X1423" s="603"/>
      <c r="Y1423" s="206"/>
      <c r="Z1423" s="206"/>
      <c r="AA1423" s="603"/>
      <c r="AB1423" s="603"/>
      <c r="AC1423" s="206"/>
      <c r="AD1423" s="206"/>
      <c r="AE1423" s="109"/>
      <c r="AG1423" s="90">
        <f t="shared" si="323"/>
        <v>18</v>
      </c>
      <c r="AH1423" s="90">
        <f t="shared" si="324"/>
        <v>0</v>
      </c>
      <c r="AI1423" s="130">
        <f t="shared" si="325"/>
        <v>0</v>
      </c>
      <c r="AJ1423" s="130">
        <f t="shared" si="326"/>
        <v>0</v>
      </c>
      <c r="AK1423" s="130">
        <f t="shared" si="327"/>
        <v>0</v>
      </c>
      <c r="AL1423" s="130">
        <f t="shared" si="328"/>
        <v>0</v>
      </c>
      <c r="AM1423" s="130">
        <f t="shared" si="329"/>
        <v>0</v>
      </c>
      <c r="AN1423" s="130">
        <f t="shared" si="330"/>
        <v>0</v>
      </c>
      <c r="AO1423" s="130">
        <f t="shared" si="331"/>
        <v>0</v>
      </c>
      <c r="AP1423" s="130">
        <f t="shared" si="332"/>
        <v>0</v>
      </c>
      <c r="AQ1423" s="130">
        <f t="shared" si="333"/>
        <v>0</v>
      </c>
      <c r="AR1423" s="130">
        <f t="shared" si="334"/>
        <v>0</v>
      </c>
      <c r="AS1423" s="130">
        <f t="shared" si="335"/>
        <v>0</v>
      </c>
      <c r="AT1423" s="130">
        <f t="shared" si="336"/>
        <v>0</v>
      </c>
      <c r="AU1423" s="130">
        <f t="shared" si="337"/>
        <v>0</v>
      </c>
      <c r="AV1423" s="130">
        <f t="shared" si="338"/>
        <v>0</v>
      </c>
      <c r="AW1423" s="130">
        <f t="shared" si="339"/>
        <v>0</v>
      </c>
      <c r="AX1423" s="130">
        <f t="shared" si="340"/>
        <v>0</v>
      </c>
      <c r="AY1423" s="90">
        <f t="shared" si="341"/>
        <v>0</v>
      </c>
      <c r="AZ1423" s="90">
        <f t="shared" si="342"/>
        <v>0</v>
      </c>
      <c r="BA1423" s="90">
        <f t="shared" si="343"/>
        <v>0</v>
      </c>
      <c r="BB1423" s="130">
        <f t="shared" si="344"/>
        <v>0</v>
      </c>
      <c r="BC1423" s="90">
        <f t="shared" si="345"/>
        <v>0</v>
      </c>
      <c r="BD1423" s="90">
        <f t="shared" si="346"/>
        <v>0</v>
      </c>
      <c r="BE1423" s="90">
        <f t="shared" si="347"/>
        <v>0</v>
      </c>
      <c r="BF1423" s="130">
        <f t="shared" si="348"/>
        <v>0</v>
      </c>
    </row>
    <row r="1424" spans="1:58" ht="15" customHeight="1" x14ac:dyDescent="0.2">
      <c r="C1424" s="111" t="s">
        <v>46</v>
      </c>
      <c r="D1424" s="851" t="str">
        <f t="shared" si="322"/>
        <v/>
      </c>
      <c r="E1424" s="851"/>
      <c r="F1424" s="851"/>
      <c r="G1424" s="851"/>
      <c r="H1424" s="851"/>
      <c r="I1424" s="851"/>
      <c r="J1424" s="851"/>
      <c r="K1424" s="851"/>
      <c r="L1424" s="851"/>
      <c r="M1424" s="603"/>
      <c r="N1424" s="603"/>
      <c r="O1424" s="603"/>
      <c r="P1424" s="603"/>
      <c r="Q1424" s="603"/>
      <c r="R1424" s="603"/>
      <c r="S1424" s="603"/>
      <c r="T1424" s="603"/>
      <c r="U1424" s="206"/>
      <c r="V1424" s="206"/>
      <c r="W1424" s="603"/>
      <c r="X1424" s="603"/>
      <c r="Y1424" s="206"/>
      <c r="Z1424" s="206"/>
      <c r="AA1424" s="603"/>
      <c r="AB1424" s="603"/>
      <c r="AC1424" s="206"/>
      <c r="AD1424" s="206"/>
      <c r="AE1424" s="109"/>
      <c r="AG1424" s="90">
        <f t="shared" si="323"/>
        <v>18</v>
      </c>
      <c r="AH1424" s="90">
        <f t="shared" si="324"/>
        <v>0</v>
      </c>
      <c r="AI1424" s="130">
        <f t="shared" si="325"/>
        <v>0</v>
      </c>
      <c r="AJ1424" s="130">
        <f t="shared" si="326"/>
        <v>0</v>
      </c>
      <c r="AK1424" s="130">
        <f t="shared" si="327"/>
        <v>0</v>
      </c>
      <c r="AL1424" s="130">
        <f t="shared" si="328"/>
        <v>0</v>
      </c>
      <c r="AM1424" s="130">
        <f t="shared" si="329"/>
        <v>0</v>
      </c>
      <c r="AN1424" s="130">
        <f t="shared" si="330"/>
        <v>0</v>
      </c>
      <c r="AO1424" s="130">
        <f t="shared" si="331"/>
        <v>0</v>
      </c>
      <c r="AP1424" s="130">
        <f t="shared" si="332"/>
        <v>0</v>
      </c>
      <c r="AQ1424" s="130">
        <f t="shared" si="333"/>
        <v>0</v>
      </c>
      <c r="AR1424" s="130">
        <f t="shared" si="334"/>
        <v>0</v>
      </c>
      <c r="AS1424" s="130">
        <f t="shared" si="335"/>
        <v>0</v>
      </c>
      <c r="AT1424" s="130">
        <f t="shared" si="336"/>
        <v>0</v>
      </c>
      <c r="AU1424" s="130">
        <f t="shared" si="337"/>
        <v>0</v>
      </c>
      <c r="AV1424" s="130">
        <f t="shared" si="338"/>
        <v>0</v>
      </c>
      <c r="AW1424" s="130">
        <f t="shared" si="339"/>
        <v>0</v>
      </c>
      <c r="AX1424" s="130">
        <f t="shared" si="340"/>
        <v>0</v>
      </c>
      <c r="AY1424" s="90">
        <f t="shared" si="341"/>
        <v>0</v>
      </c>
      <c r="AZ1424" s="90">
        <f t="shared" si="342"/>
        <v>0</v>
      </c>
      <c r="BA1424" s="90">
        <f t="shared" si="343"/>
        <v>0</v>
      </c>
      <c r="BB1424" s="130">
        <f t="shared" si="344"/>
        <v>0</v>
      </c>
      <c r="BC1424" s="90">
        <f t="shared" si="345"/>
        <v>0</v>
      </c>
      <c r="BD1424" s="90">
        <f t="shared" si="346"/>
        <v>0</v>
      </c>
      <c r="BE1424" s="90">
        <f t="shared" si="347"/>
        <v>0</v>
      </c>
      <c r="BF1424" s="130">
        <f t="shared" si="348"/>
        <v>0</v>
      </c>
    </row>
    <row r="1425" spans="1:123" ht="15" customHeight="1" x14ac:dyDescent="0.2">
      <c r="C1425" s="111" t="s">
        <v>47</v>
      </c>
      <c r="D1425" s="851" t="str">
        <f t="shared" si="322"/>
        <v/>
      </c>
      <c r="E1425" s="851"/>
      <c r="F1425" s="851"/>
      <c r="G1425" s="851"/>
      <c r="H1425" s="851"/>
      <c r="I1425" s="851"/>
      <c r="J1425" s="851"/>
      <c r="K1425" s="851"/>
      <c r="L1425" s="851"/>
      <c r="M1425" s="603"/>
      <c r="N1425" s="603"/>
      <c r="O1425" s="603"/>
      <c r="P1425" s="603"/>
      <c r="Q1425" s="603"/>
      <c r="R1425" s="603"/>
      <c r="S1425" s="603"/>
      <c r="T1425" s="603"/>
      <c r="U1425" s="206"/>
      <c r="V1425" s="206"/>
      <c r="W1425" s="603"/>
      <c r="X1425" s="603"/>
      <c r="Y1425" s="206"/>
      <c r="Z1425" s="206"/>
      <c r="AA1425" s="603"/>
      <c r="AB1425" s="603"/>
      <c r="AC1425" s="206"/>
      <c r="AD1425" s="206"/>
      <c r="AE1425" s="109"/>
      <c r="AG1425" s="90">
        <f t="shared" si="323"/>
        <v>18</v>
      </c>
      <c r="AH1425" s="90">
        <f t="shared" si="324"/>
        <v>0</v>
      </c>
      <c r="AI1425" s="130">
        <f t="shared" si="325"/>
        <v>0</v>
      </c>
      <c r="AJ1425" s="130">
        <f t="shared" si="326"/>
        <v>0</v>
      </c>
      <c r="AK1425" s="130">
        <f t="shared" si="327"/>
        <v>0</v>
      </c>
      <c r="AL1425" s="130">
        <f t="shared" si="328"/>
        <v>0</v>
      </c>
      <c r="AM1425" s="130">
        <f t="shared" si="329"/>
        <v>0</v>
      </c>
      <c r="AN1425" s="130">
        <f t="shared" si="330"/>
        <v>0</v>
      </c>
      <c r="AO1425" s="130">
        <f t="shared" si="331"/>
        <v>0</v>
      </c>
      <c r="AP1425" s="130">
        <f t="shared" si="332"/>
        <v>0</v>
      </c>
      <c r="AQ1425" s="130">
        <f t="shared" si="333"/>
        <v>0</v>
      </c>
      <c r="AR1425" s="130">
        <f t="shared" si="334"/>
        <v>0</v>
      </c>
      <c r="AS1425" s="130">
        <f t="shared" si="335"/>
        <v>0</v>
      </c>
      <c r="AT1425" s="130">
        <f t="shared" si="336"/>
        <v>0</v>
      </c>
      <c r="AU1425" s="130">
        <f t="shared" si="337"/>
        <v>0</v>
      </c>
      <c r="AV1425" s="130">
        <f t="shared" si="338"/>
        <v>0</v>
      </c>
      <c r="AW1425" s="130">
        <f t="shared" si="339"/>
        <v>0</v>
      </c>
      <c r="AX1425" s="130">
        <f t="shared" si="340"/>
        <v>0</v>
      </c>
      <c r="AY1425" s="90">
        <f t="shared" si="341"/>
        <v>0</v>
      </c>
      <c r="AZ1425" s="90">
        <f t="shared" si="342"/>
        <v>0</v>
      </c>
      <c r="BA1425" s="90">
        <f t="shared" si="343"/>
        <v>0</v>
      </c>
      <c r="BB1425" s="130">
        <f t="shared" si="344"/>
        <v>0</v>
      </c>
      <c r="BC1425" s="90">
        <f t="shared" si="345"/>
        <v>0</v>
      </c>
      <c r="BD1425" s="90">
        <f t="shared" si="346"/>
        <v>0</v>
      </c>
      <c r="BE1425" s="90">
        <f t="shared" si="347"/>
        <v>0</v>
      </c>
      <c r="BF1425" s="130">
        <f t="shared" si="348"/>
        <v>0</v>
      </c>
    </row>
    <row r="1426" spans="1:123" ht="15" customHeight="1" x14ac:dyDescent="0.2">
      <c r="C1426" s="111" t="s">
        <v>48</v>
      </c>
      <c r="D1426" s="851" t="str">
        <f t="shared" si="322"/>
        <v/>
      </c>
      <c r="E1426" s="851"/>
      <c r="F1426" s="851"/>
      <c r="G1426" s="851"/>
      <c r="H1426" s="851"/>
      <c r="I1426" s="851"/>
      <c r="J1426" s="851"/>
      <c r="K1426" s="851"/>
      <c r="L1426" s="851"/>
      <c r="M1426" s="603"/>
      <c r="N1426" s="603"/>
      <c r="O1426" s="603"/>
      <c r="P1426" s="603"/>
      <c r="Q1426" s="603"/>
      <c r="R1426" s="603"/>
      <c r="S1426" s="603"/>
      <c r="T1426" s="603"/>
      <c r="U1426" s="206"/>
      <c r="V1426" s="206"/>
      <c r="W1426" s="603"/>
      <c r="X1426" s="603"/>
      <c r="Y1426" s="206"/>
      <c r="Z1426" s="206"/>
      <c r="AA1426" s="603"/>
      <c r="AB1426" s="603"/>
      <c r="AC1426" s="206"/>
      <c r="AD1426" s="206"/>
      <c r="AE1426" s="109"/>
      <c r="AG1426" s="90">
        <f t="shared" si="323"/>
        <v>18</v>
      </c>
      <c r="AH1426" s="90">
        <f t="shared" si="324"/>
        <v>0</v>
      </c>
      <c r="AI1426" s="130">
        <f t="shared" si="325"/>
        <v>0</v>
      </c>
      <c r="AJ1426" s="130">
        <f t="shared" si="326"/>
        <v>0</v>
      </c>
      <c r="AK1426" s="130">
        <f t="shared" si="327"/>
        <v>0</v>
      </c>
      <c r="AL1426" s="130">
        <f t="shared" si="328"/>
        <v>0</v>
      </c>
      <c r="AM1426" s="130">
        <f t="shared" si="329"/>
        <v>0</v>
      </c>
      <c r="AN1426" s="130">
        <f t="shared" si="330"/>
        <v>0</v>
      </c>
      <c r="AO1426" s="130">
        <f t="shared" si="331"/>
        <v>0</v>
      </c>
      <c r="AP1426" s="130">
        <f t="shared" si="332"/>
        <v>0</v>
      </c>
      <c r="AQ1426" s="130">
        <f t="shared" si="333"/>
        <v>0</v>
      </c>
      <c r="AR1426" s="130">
        <f t="shared" si="334"/>
        <v>0</v>
      </c>
      <c r="AS1426" s="130">
        <f t="shared" si="335"/>
        <v>0</v>
      </c>
      <c r="AT1426" s="130">
        <f t="shared" si="336"/>
        <v>0</v>
      </c>
      <c r="AU1426" s="130">
        <f t="shared" si="337"/>
        <v>0</v>
      </c>
      <c r="AV1426" s="130">
        <f t="shared" si="338"/>
        <v>0</v>
      </c>
      <c r="AW1426" s="130">
        <f t="shared" si="339"/>
        <v>0</v>
      </c>
      <c r="AX1426" s="130">
        <f t="shared" si="340"/>
        <v>0</v>
      </c>
      <c r="AY1426" s="90">
        <f t="shared" si="341"/>
        <v>0</v>
      </c>
      <c r="AZ1426" s="90">
        <f t="shared" si="342"/>
        <v>0</v>
      </c>
      <c r="BA1426" s="90">
        <f t="shared" si="343"/>
        <v>0</v>
      </c>
      <c r="BB1426" s="130">
        <f t="shared" si="344"/>
        <v>0</v>
      </c>
      <c r="BC1426" s="90">
        <f t="shared" si="345"/>
        <v>0</v>
      </c>
      <c r="BD1426" s="90">
        <f t="shared" si="346"/>
        <v>0</v>
      </c>
      <c r="BE1426" s="90">
        <f t="shared" si="347"/>
        <v>0</v>
      </c>
      <c r="BF1426" s="130">
        <f t="shared" si="348"/>
        <v>0</v>
      </c>
    </row>
    <row r="1427" spans="1:123" ht="15" customHeight="1" x14ac:dyDescent="0.2">
      <c r="C1427" s="111" t="s">
        <v>49</v>
      </c>
      <c r="D1427" s="851" t="str">
        <f t="shared" si="322"/>
        <v/>
      </c>
      <c r="E1427" s="851"/>
      <c r="F1427" s="851"/>
      <c r="G1427" s="851"/>
      <c r="H1427" s="851"/>
      <c r="I1427" s="851"/>
      <c r="J1427" s="851"/>
      <c r="K1427" s="851"/>
      <c r="L1427" s="851"/>
      <c r="M1427" s="603"/>
      <c r="N1427" s="603"/>
      <c r="O1427" s="603"/>
      <c r="P1427" s="603"/>
      <c r="Q1427" s="603"/>
      <c r="R1427" s="603"/>
      <c r="S1427" s="603"/>
      <c r="T1427" s="603"/>
      <c r="U1427" s="206"/>
      <c r="V1427" s="206"/>
      <c r="W1427" s="603"/>
      <c r="X1427" s="603"/>
      <c r="Y1427" s="206"/>
      <c r="Z1427" s="206"/>
      <c r="AA1427" s="603"/>
      <c r="AB1427" s="603"/>
      <c r="AC1427" s="206"/>
      <c r="AD1427" s="206"/>
      <c r="AE1427" s="109"/>
      <c r="AG1427" s="90">
        <f t="shared" si="323"/>
        <v>18</v>
      </c>
      <c r="AH1427" s="90">
        <f t="shared" si="324"/>
        <v>0</v>
      </c>
      <c r="AI1427" s="130">
        <f t="shared" si="325"/>
        <v>0</v>
      </c>
      <c r="AJ1427" s="130">
        <f t="shared" si="326"/>
        <v>0</v>
      </c>
      <c r="AK1427" s="130">
        <f t="shared" si="327"/>
        <v>0</v>
      </c>
      <c r="AL1427" s="130">
        <f t="shared" si="328"/>
        <v>0</v>
      </c>
      <c r="AM1427" s="130">
        <f t="shared" si="329"/>
        <v>0</v>
      </c>
      <c r="AN1427" s="130">
        <f t="shared" si="330"/>
        <v>0</v>
      </c>
      <c r="AO1427" s="130">
        <f t="shared" si="331"/>
        <v>0</v>
      </c>
      <c r="AP1427" s="130">
        <f t="shared" si="332"/>
        <v>0</v>
      </c>
      <c r="AQ1427" s="130">
        <f t="shared" si="333"/>
        <v>0</v>
      </c>
      <c r="AR1427" s="130">
        <f t="shared" si="334"/>
        <v>0</v>
      </c>
      <c r="AS1427" s="130">
        <f t="shared" si="335"/>
        <v>0</v>
      </c>
      <c r="AT1427" s="130">
        <f t="shared" si="336"/>
        <v>0</v>
      </c>
      <c r="AU1427" s="130">
        <f t="shared" si="337"/>
        <v>0</v>
      </c>
      <c r="AV1427" s="130">
        <f t="shared" si="338"/>
        <v>0</v>
      </c>
      <c r="AW1427" s="130">
        <f t="shared" si="339"/>
        <v>0</v>
      </c>
      <c r="AX1427" s="130">
        <f t="shared" si="340"/>
        <v>0</v>
      </c>
      <c r="AY1427" s="90">
        <f t="shared" si="341"/>
        <v>0</v>
      </c>
      <c r="AZ1427" s="90">
        <f t="shared" si="342"/>
        <v>0</v>
      </c>
      <c r="BA1427" s="90">
        <f t="shared" si="343"/>
        <v>0</v>
      </c>
      <c r="BB1427" s="130">
        <f t="shared" si="344"/>
        <v>0</v>
      </c>
      <c r="BC1427" s="90">
        <f t="shared" si="345"/>
        <v>0</v>
      </c>
      <c r="BD1427" s="90">
        <f t="shared" si="346"/>
        <v>0</v>
      </c>
      <c r="BE1427" s="90">
        <f t="shared" si="347"/>
        <v>0</v>
      </c>
      <c r="BF1427" s="130">
        <f t="shared" si="348"/>
        <v>0</v>
      </c>
    </row>
    <row r="1428" spans="1:123" ht="15" customHeight="1" x14ac:dyDescent="0.2">
      <c r="C1428" s="111" t="s">
        <v>50</v>
      </c>
      <c r="D1428" s="851" t="str">
        <f t="shared" si="322"/>
        <v/>
      </c>
      <c r="E1428" s="851"/>
      <c r="F1428" s="851"/>
      <c r="G1428" s="851"/>
      <c r="H1428" s="851"/>
      <c r="I1428" s="851"/>
      <c r="J1428" s="851"/>
      <c r="K1428" s="851"/>
      <c r="L1428" s="851"/>
      <c r="M1428" s="603"/>
      <c r="N1428" s="603"/>
      <c r="O1428" s="603"/>
      <c r="P1428" s="603"/>
      <c r="Q1428" s="603"/>
      <c r="R1428" s="603"/>
      <c r="S1428" s="603"/>
      <c r="T1428" s="603"/>
      <c r="U1428" s="206"/>
      <c r="V1428" s="206"/>
      <c r="W1428" s="603"/>
      <c r="X1428" s="603"/>
      <c r="Y1428" s="206"/>
      <c r="Z1428" s="206"/>
      <c r="AA1428" s="603"/>
      <c r="AB1428" s="603"/>
      <c r="AC1428" s="206"/>
      <c r="AD1428" s="206"/>
      <c r="AE1428" s="109"/>
      <c r="AG1428" s="90">
        <f t="shared" si="323"/>
        <v>18</v>
      </c>
      <c r="AH1428" s="90">
        <f t="shared" si="324"/>
        <v>0</v>
      </c>
      <c r="AI1428" s="130">
        <f t="shared" si="325"/>
        <v>0</v>
      </c>
      <c r="AJ1428" s="130">
        <f t="shared" si="326"/>
        <v>0</v>
      </c>
      <c r="AK1428" s="130">
        <f t="shared" si="327"/>
        <v>0</v>
      </c>
      <c r="AL1428" s="130">
        <f t="shared" si="328"/>
        <v>0</v>
      </c>
      <c r="AM1428" s="130">
        <f t="shared" si="329"/>
        <v>0</v>
      </c>
      <c r="AN1428" s="130">
        <f t="shared" si="330"/>
        <v>0</v>
      </c>
      <c r="AO1428" s="130">
        <f t="shared" si="331"/>
        <v>0</v>
      </c>
      <c r="AP1428" s="130">
        <f t="shared" si="332"/>
        <v>0</v>
      </c>
      <c r="AQ1428" s="130">
        <f t="shared" si="333"/>
        <v>0</v>
      </c>
      <c r="AR1428" s="130">
        <f t="shared" si="334"/>
        <v>0</v>
      </c>
      <c r="AS1428" s="130">
        <f t="shared" si="335"/>
        <v>0</v>
      </c>
      <c r="AT1428" s="130">
        <f t="shared" si="336"/>
        <v>0</v>
      </c>
      <c r="AU1428" s="130">
        <f t="shared" si="337"/>
        <v>0</v>
      </c>
      <c r="AV1428" s="130">
        <f t="shared" si="338"/>
        <v>0</v>
      </c>
      <c r="AW1428" s="130">
        <f t="shared" si="339"/>
        <v>0</v>
      </c>
      <c r="AX1428" s="130">
        <f t="shared" si="340"/>
        <v>0</v>
      </c>
      <c r="AY1428" s="90">
        <f t="shared" si="341"/>
        <v>0</v>
      </c>
      <c r="AZ1428" s="90">
        <f t="shared" si="342"/>
        <v>0</v>
      </c>
      <c r="BA1428" s="90">
        <f t="shared" si="343"/>
        <v>0</v>
      </c>
      <c r="BB1428" s="130">
        <f t="shared" si="344"/>
        <v>0</v>
      </c>
      <c r="BC1428" s="90">
        <f t="shared" si="345"/>
        <v>0</v>
      </c>
      <c r="BD1428" s="90">
        <f t="shared" si="346"/>
        <v>0</v>
      </c>
      <c r="BE1428" s="90">
        <f t="shared" si="347"/>
        <v>0</v>
      </c>
      <c r="BF1428" s="130">
        <f t="shared" si="348"/>
        <v>0</v>
      </c>
    </row>
    <row r="1429" spans="1:123" ht="15" customHeight="1" x14ac:dyDescent="0.2">
      <c r="C1429" s="111" t="s">
        <v>51</v>
      </c>
      <c r="D1429" s="851" t="str">
        <f t="shared" si="322"/>
        <v/>
      </c>
      <c r="E1429" s="851"/>
      <c r="F1429" s="851"/>
      <c r="G1429" s="851"/>
      <c r="H1429" s="851"/>
      <c r="I1429" s="851"/>
      <c r="J1429" s="851"/>
      <c r="K1429" s="851"/>
      <c r="L1429" s="851"/>
      <c r="M1429" s="603"/>
      <c r="N1429" s="603"/>
      <c r="O1429" s="603"/>
      <c r="P1429" s="603"/>
      <c r="Q1429" s="603"/>
      <c r="R1429" s="603"/>
      <c r="S1429" s="603"/>
      <c r="T1429" s="603"/>
      <c r="U1429" s="206"/>
      <c r="V1429" s="206"/>
      <c r="W1429" s="603"/>
      <c r="X1429" s="603"/>
      <c r="Y1429" s="206"/>
      <c r="Z1429" s="206"/>
      <c r="AA1429" s="603"/>
      <c r="AB1429" s="603"/>
      <c r="AC1429" s="206"/>
      <c r="AD1429" s="206"/>
      <c r="AE1429" s="109"/>
      <c r="AG1429" s="90">
        <f t="shared" si="323"/>
        <v>18</v>
      </c>
      <c r="AH1429" s="90">
        <f t="shared" si="324"/>
        <v>0</v>
      </c>
      <c r="AI1429" s="130">
        <f t="shared" si="325"/>
        <v>0</v>
      </c>
      <c r="AJ1429" s="130">
        <f t="shared" si="326"/>
        <v>0</v>
      </c>
      <c r="AK1429" s="130">
        <f t="shared" si="327"/>
        <v>0</v>
      </c>
      <c r="AL1429" s="130">
        <f t="shared" si="328"/>
        <v>0</v>
      </c>
      <c r="AM1429" s="130">
        <f t="shared" si="329"/>
        <v>0</v>
      </c>
      <c r="AN1429" s="130">
        <f t="shared" si="330"/>
        <v>0</v>
      </c>
      <c r="AO1429" s="130">
        <f t="shared" si="331"/>
        <v>0</v>
      </c>
      <c r="AP1429" s="130">
        <f t="shared" si="332"/>
        <v>0</v>
      </c>
      <c r="AQ1429" s="130">
        <f t="shared" si="333"/>
        <v>0</v>
      </c>
      <c r="AR1429" s="130">
        <f t="shared" si="334"/>
        <v>0</v>
      </c>
      <c r="AS1429" s="130">
        <f t="shared" si="335"/>
        <v>0</v>
      </c>
      <c r="AT1429" s="130">
        <f t="shared" si="336"/>
        <v>0</v>
      </c>
      <c r="AU1429" s="130">
        <f t="shared" si="337"/>
        <v>0</v>
      </c>
      <c r="AV1429" s="130">
        <f t="shared" si="338"/>
        <v>0</v>
      </c>
      <c r="AW1429" s="130">
        <f t="shared" si="339"/>
        <v>0</v>
      </c>
      <c r="AX1429" s="130">
        <f t="shared" si="340"/>
        <v>0</v>
      </c>
      <c r="AY1429" s="90">
        <f t="shared" si="341"/>
        <v>0</v>
      </c>
      <c r="AZ1429" s="90">
        <f t="shared" si="342"/>
        <v>0</v>
      </c>
      <c r="BA1429" s="90">
        <f t="shared" si="343"/>
        <v>0</v>
      </c>
      <c r="BB1429" s="130">
        <f t="shared" si="344"/>
        <v>0</v>
      </c>
      <c r="BC1429" s="90">
        <f t="shared" si="345"/>
        <v>0</v>
      </c>
      <c r="BD1429" s="90">
        <f t="shared" si="346"/>
        <v>0</v>
      </c>
      <c r="BE1429" s="90">
        <f t="shared" si="347"/>
        <v>0</v>
      </c>
      <c r="BF1429" s="130">
        <f t="shared" si="348"/>
        <v>0</v>
      </c>
    </row>
    <row r="1430" spans="1:123" ht="15" customHeight="1" x14ac:dyDescent="0.2">
      <c r="C1430" s="111" t="s">
        <v>52</v>
      </c>
      <c r="D1430" s="851" t="str">
        <f t="shared" si="322"/>
        <v/>
      </c>
      <c r="E1430" s="851"/>
      <c r="F1430" s="851"/>
      <c r="G1430" s="851"/>
      <c r="H1430" s="851"/>
      <c r="I1430" s="851"/>
      <c r="J1430" s="851"/>
      <c r="K1430" s="851"/>
      <c r="L1430" s="851"/>
      <c r="M1430" s="603"/>
      <c r="N1430" s="603"/>
      <c r="O1430" s="603"/>
      <c r="P1430" s="603"/>
      <c r="Q1430" s="603"/>
      <c r="R1430" s="603"/>
      <c r="S1430" s="603"/>
      <c r="T1430" s="603"/>
      <c r="U1430" s="206"/>
      <c r="V1430" s="206"/>
      <c r="W1430" s="603"/>
      <c r="X1430" s="603"/>
      <c r="Y1430" s="206"/>
      <c r="Z1430" s="206"/>
      <c r="AA1430" s="603"/>
      <c r="AB1430" s="603"/>
      <c r="AC1430" s="206"/>
      <c r="AD1430" s="206"/>
      <c r="AE1430" s="109"/>
      <c r="AG1430" s="90">
        <f t="shared" si="323"/>
        <v>18</v>
      </c>
      <c r="AH1430" s="90">
        <f t="shared" si="324"/>
        <v>0</v>
      </c>
      <c r="AI1430" s="130">
        <f t="shared" si="325"/>
        <v>0</v>
      </c>
      <c r="AJ1430" s="130">
        <f t="shared" si="326"/>
        <v>0</v>
      </c>
      <c r="AK1430" s="130">
        <f t="shared" si="327"/>
        <v>0</v>
      </c>
      <c r="AL1430" s="130">
        <f t="shared" si="328"/>
        <v>0</v>
      </c>
      <c r="AM1430" s="130">
        <f t="shared" si="329"/>
        <v>0</v>
      </c>
      <c r="AN1430" s="130">
        <f t="shared" si="330"/>
        <v>0</v>
      </c>
      <c r="AO1430" s="130">
        <f t="shared" si="331"/>
        <v>0</v>
      </c>
      <c r="AP1430" s="130">
        <f t="shared" si="332"/>
        <v>0</v>
      </c>
      <c r="AQ1430" s="130">
        <f t="shared" si="333"/>
        <v>0</v>
      </c>
      <c r="AR1430" s="130">
        <f t="shared" si="334"/>
        <v>0</v>
      </c>
      <c r="AS1430" s="130">
        <f t="shared" si="335"/>
        <v>0</v>
      </c>
      <c r="AT1430" s="130">
        <f t="shared" si="336"/>
        <v>0</v>
      </c>
      <c r="AU1430" s="130">
        <f t="shared" si="337"/>
        <v>0</v>
      </c>
      <c r="AV1430" s="130">
        <f t="shared" si="338"/>
        <v>0</v>
      </c>
      <c r="AW1430" s="130">
        <f t="shared" si="339"/>
        <v>0</v>
      </c>
      <c r="AX1430" s="130">
        <f t="shared" si="340"/>
        <v>0</v>
      </c>
      <c r="AY1430" s="90">
        <f t="shared" si="341"/>
        <v>0</v>
      </c>
      <c r="AZ1430" s="90">
        <f t="shared" si="342"/>
        <v>0</v>
      </c>
      <c r="BA1430" s="90">
        <f t="shared" si="343"/>
        <v>0</v>
      </c>
      <c r="BB1430" s="130">
        <f t="shared" si="344"/>
        <v>0</v>
      </c>
      <c r="BC1430" s="90">
        <f t="shared" si="345"/>
        <v>0</v>
      </c>
      <c r="BD1430" s="90">
        <f t="shared" si="346"/>
        <v>0</v>
      </c>
      <c r="BE1430" s="90">
        <f t="shared" si="347"/>
        <v>0</v>
      </c>
      <c r="BF1430" s="130">
        <f t="shared" si="348"/>
        <v>0</v>
      </c>
    </row>
    <row r="1431" spans="1:123" ht="15" customHeight="1" x14ac:dyDescent="0.2">
      <c r="L1431" s="112" t="s">
        <v>84</v>
      </c>
      <c r="M1431" s="980">
        <f>IF(AND(SUM(M1406:N1430)=0,COUNTIF(M1406:N1430,"NS")&gt;0),"NS",SUM(M1406:N1430))</f>
        <v>0</v>
      </c>
      <c r="N1431" s="980"/>
      <c r="O1431" s="980">
        <f>IF(AND(SUM(O1406:P1430)=0,COUNTIF(O1406:P1430,"NS")&gt;0),"NS",SUM(O1406:P1430))</f>
        <v>0</v>
      </c>
      <c r="P1431" s="980"/>
      <c r="Q1431" s="980">
        <f>IF(AND(SUM(Q1406:R1430)=0,COUNTIF(Q1406:R1430,"NS")&gt;0),"NS",SUM(Q1406:R1430))</f>
        <v>0</v>
      </c>
      <c r="R1431" s="980"/>
      <c r="S1431" s="980">
        <f>IF(AND(SUM(S1406:T1430)=0,COUNTIF(S1406:T1430,"NS")&gt;0),"NS",SUM(S1406:T1430))</f>
        <v>0</v>
      </c>
      <c r="T1431" s="980"/>
      <c r="U1431" s="384">
        <f>IF(AND(SUM(U1406:U1430)=0,COUNTIF(U1406:U1430,"NS")&gt;0),"NS",SUM(U1406:U1430))</f>
        <v>0</v>
      </c>
      <c r="V1431" s="384">
        <f>IF(AND(SUM(V1406:V1430)=0,COUNTIF(V1406:V1430,"NS")&gt;0),"NS",SUM(V1406:V1430))</f>
        <v>0</v>
      </c>
      <c r="W1431" s="980">
        <f>IF(AND(SUM(W1406:X1430)=0,COUNTIF(W1406:X1430,"NS")&gt;0),"NS",SUM(W1406:X1430))</f>
        <v>0</v>
      </c>
      <c r="X1431" s="980"/>
      <c r="Y1431" s="384">
        <f>IF(AND(SUM(Y1406:Y1430)=0,COUNTIF(Y1406:Y1430,"NS")&gt;0),"NS",SUM(Y1406:Y1430))</f>
        <v>0</v>
      </c>
      <c r="Z1431" s="384">
        <f>IF(AND(SUM(Z1406:Z1430)=0,COUNTIF(Z1406:Z1430,"NS")&gt;0),"NS",SUM(Z1406:Z1430))</f>
        <v>0</v>
      </c>
      <c r="AA1431" s="980">
        <f>IF(AND(SUM(AA1406:AB1430)=0,COUNTIF(AA1406:AB1430,"NS")&gt;0),"NS",SUM(AA1406:AB1430))</f>
        <v>0</v>
      </c>
      <c r="AB1431" s="980"/>
      <c r="AC1431" s="384">
        <f>IF(AND(SUM(AC1406:AC1430)=0,COUNTIF(AC1406:AC1430,"NS")&gt;0),"NS",SUM(AC1406:AC1430))</f>
        <v>0</v>
      </c>
      <c r="AD1431" s="384">
        <f>IF(AND(SUM(AD1406:AD1430)=0,COUNTIF(AD1406:AD1430,"NS")&gt;0),"NS",SUM(AD1406:AD1430))</f>
        <v>0</v>
      </c>
      <c r="AE1431" s="109"/>
      <c r="AH1431" s="90">
        <f>SUM(AH1406:AH1430)</f>
        <v>0</v>
      </c>
      <c r="AL1431" s="90">
        <f>SUM(AL1406:AL1430)</f>
        <v>0</v>
      </c>
      <c r="AP1431" s="90">
        <f>SUM(AP1406:AP1430)</f>
        <v>0</v>
      </c>
      <c r="AT1431" s="90">
        <f>SUM(AT1406:AT1430)</f>
        <v>0</v>
      </c>
      <c r="AX1431" s="90">
        <f>SUM(AX1406:AX1430)</f>
        <v>0</v>
      </c>
      <c r="BB1431" s="90">
        <f>SUM(BB1406:BB1430)</f>
        <v>0</v>
      </c>
      <c r="BF1431" s="90">
        <f>SUM(BF1406:BF1430)</f>
        <v>0</v>
      </c>
    </row>
    <row r="1432" spans="1:123" ht="15" customHeight="1" x14ac:dyDescent="0.2">
      <c r="B1432" s="536" t="str">
        <f>IF(AH1431=0,"","Error: Debe completar toda la información requerida.")</f>
        <v/>
      </c>
      <c r="C1432" s="536"/>
      <c r="D1432" s="536"/>
      <c r="E1432" s="536"/>
      <c r="F1432" s="536"/>
      <c r="G1432" s="536"/>
      <c r="H1432" s="536"/>
      <c r="I1432" s="536"/>
      <c r="J1432" s="536"/>
      <c r="K1432" s="536"/>
      <c r="L1432" s="536"/>
      <c r="M1432" s="536"/>
      <c r="N1432" s="536"/>
      <c r="O1432" s="536"/>
      <c r="P1432" s="536"/>
      <c r="Q1432" s="536"/>
      <c r="R1432" s="536"/>
      <c r="S1432" s="536"/>
      <c r="T1432" s="536"/>
      <c r="U1432" s="536"/>
      <c r="V1432" s="536"/>
      <c r="W1432" s="536"/>
      <c r="X1432" s="536"/>
      <c r="Y1432" s="536"/>
      <c r="Z1432" s="536"/>
      <c r="AA1432" s="536"/>
      <c r="AB1432" s="536"/>
      <c r="AC1432" s="536"/>
      <c r="AD1432" s="536"/>
      <c r="AE1432" s="109"/>
      <c r="AX1432" s="90">
        <f>SUM(AL1431:AX1431)</f>
        <v>0</v>
      </c>
      <c r="BF1432" s="90">
        <f>SUM(BB1431:BF1431)</f>
        <v>0</v>
      </c>
    </row>
    <row r="1433" spans="1:123" ht="15" customHeight="1" x14ac:dyDescent="0.2">
      <c r="B1433" s="535" t="str">
        <f>IF(AX1432=0,"","Error: Verificar sumas por fila.")</f>
        <v/>
      </c>
      <c r="C1433" s="535"/>
      <c r="D1433" s="535"/>
      <c r="E1433" s="535"/>
      <c r="F1433" s="535"/>
      <c r="G1433" s="535"/>
      <c r="H1433" s="535"/>
      <c r="I1433" s="535"/>
      <c r="J1433" s="535"/>
      <c r="K1433" s="535"/>
      <c r="L1433" s="535"/>
      <c r="M1433" s="535"/>
      <c r="N1433" s="535"/>
      <c r="O1433" s="535"/>
      <c r="P1433" s="535"/>
      <c r="Q1433" s="535"/>
      <c r="R1433" s="535"/>
      <c r="S1433" s="535"/>
      <c r="T1433" s="535"/>
      <c r="U1433" s="535"/>
      <c r="V1433" s="535"/>
      <c r="W1433" s="535"/>
      <c r="X1433" s="535"/>
      <c r="Y1433" s="535"/>
      <c r="Z1433" s="535"/>
      <c r="AA1433" s="535"/>
      <c r="AB1433" s="535"/>
      <c r="AC1433" s="535"/>
      <c r="AD1433" s="535"/>
      <c r="AE1433" s="109"/>
    </row>
    <row r="1434" spans="1:123" ht="15" customHeight="1" x14ac:dyDescent="0.2">
      <c r="B1434" s="535" t="str">
        <f>IF(BF1432=0,"","Error: Verificar sumas por desagregados de hombres y/o mujeres")</f>
        <v/>
      </c>
      <c r="C1434" s="535"/>
      <c r="D1434" s="535"/>
      <c r="E1434" s="535"/>
      <c r="F1434" s="535"/>
      <c r="G1434" s="535"/>
      <c r="H1434" s="535"/>
      <c r="I1434" s="535"/>
      <c r="J1434" s="535"/>
      <c r="K1434" s="535"/>
      <c r="L1434" s="535"/>
      <c r="M1434" s="535"/>
      <c r="N1434" s="535"/>
      <c r="O1434" s="535"/>
      <c r="P1434" s="535"/>
      <c r="Q1434" s="535"/>
      <c r="R1434" s="535"/>
      <c r="S1434" s="535"/>
      <c r="T1434" s="535"/>
      <c r="U1434" s="535"/>
      <c r="V1434" s="535"/>
      <c r="W1434" s="535"/>
      <c r="X1434" s="535"/>
      <c r="Y1434" s="535"/>
      <c r="Z1434" s="535"/>
      <c r="AA1434" s="535"/>
      <c r="AB1434" s="535"/>
      <c r="AC1434" s="535"/>
      <c r="AD1434" s="535"/>
      <c r="AE1434" s="109"/>
    </row>
    <row r="1435" spans="1:123" ht="24" customHeight="1" x14ac:dyDescent="0.2">
      <c r="A1435" s="36" t="s">
        <v>1171</v>
      </c>
      <c r="B1435" s="636" t="s">
        <v>1483</v>
      </c>
      <c r="C1435" s="636"/>
      <c r="D1435" s="636"/>
      <c r="E1435" s="636"/>
      <c r="F1435" s="636"/>
      <c r="G1435" s="636"/>
      <c r="H1435" s="636"/>
      <c r="I1435" s="636"/>
      <c r="J1435" s="636"/>
      <c r="K1435" s="636"/>
      <c r="L1435" s="636"/>
      <c r="M1435" s="636"/>
      <c r="N1435" s="636"/>
      <c r="O1435" s="636"/>
      <c r="P1435" s="636"/>
      <c r="Q1435" s="636"/>
      <c r="R1435" s="636"/>
      <c r="S1435" s="636"/>
      <c r="T1435" s="636"/>
      <c r="U1435" s="636"/>
      <c r="V1435" s="636"/>
      <c r="W1435" s="636"/>
      <c r="X1435" s="636"/>
      <c r="Y1435" s="636"/>
      <c r="Z1435" s="636"/>
      <c r="AA1435" s="636"/>
      <c r="AB1435" s="636"/>
      <c r="AC1435" s="636"/>
      <c r="AD1435" s="636"/>
      <c r="AE1435" s="109"/>
      <c r="AG1435" s="74" t="s">
        <v>2032</v>
      </c>
      <c r="AH1435" s="74" t="s">
        <v>2072</v>
      </c>
      <c r="AI1435" s="74" t="s">
        <v>2073</v>
      </c>
      <c r="AJ1435" s="74" t="s">
        <v>2045</v>
      </c>
      <c r="AK1435" s="74" t="s">
        <v>2074</v>
      </c>
      <c r="AL1435" s="74" t="s">
        <v>2075</v>
      </c>
    </row>
    <row r="1436" spans="1:123" ht="15" customHeight="1" x14ac:dyDescent="0.2">
      <c r="C1436" s="674" t="s">
        <v>1109</v>
      </c>
      <c r="D1436" s="674"/>
      <c r="E1436" s="674"/>
      <c r="F1436" s="674"/>
      <c r="G1436" s="674"/>
      <c r="H1436" s="674"/>
      <c r="I1436" s="674"/>
      <c r="J1436" s="674"/>
      <c r="K1436" s="674"/>
      <c r="L1436" s="674"/>
      <c r="M1436" s="674"/>
      <c r="N1436" s="674"/>
      <c r="O1436" s="674"/>
      <c r="P1436" s="674"/>
      <c r="Q1436" s="674"/>
      <c r="R1436" s="674"/>
      <c r="S1436" s="674"/>
      <c r="T1436" s="674"/>
      <c r="U1436" s="674"/>
      <c r="V1436" s="674"/>
      <c r="W1436" s="674"/>
      <c r="X1436" s="674"/>
      <c r="Y1436" s="674"/>
      <c r="Z1436" s="674"/>
      <c r="AA1436" s="674"/>
      <c r="AB1436" s="674"/>
      <c r="AC1436" s="674"/>
      <c r="AD1436" s="674"/>
      <c r="AE1436" s="109"/>
      <c r="AG1436" s="74">
        <f>COUNTBLANK(M1443:AD1467)</f>
        <v>450</v>
      </c>
      <c r="AH1436" s="74">
        <v>450</v>
      </c>
      <c r="AI1436" s="74">
        <v>150</v>
      </c>
      <c r="AJ1436" s="74">
        <f>COUNTBLANK(M1443:AD1443)</f>
        <v>18</v>
      </c>
      <c r="AK1436" s="74">
        <v>18</v>
      </c>
      <c r="AL1436" s="74">
        <v>6</v>
      </c>
    </row>
    <row r="1437" spans="1:123" ht="24" customHeight="1" x14ac:dyDescent="0.2">
      <c r="C1437" s="620" t="s">
        <v>1718</v>
      </c>
      <c r="D1437" s="620"/>
      <c r="E1437" s="620"/>
      <c r="F1437" s="620"/>
      <c r="G1437" s="620"/>
      <c r="H1437" s="620"/>
      <c r="I1437" s="620"/>
      <c r="J1437" s="620"/>
      <c r="K1437" s="620"/>
      <c r="L1437" s="620"/>
      <c r="M1437" s="620"/>
      <c r="N1437" s="620"/>
      <c r="O1437" s="620"/>
      <c r="P1437" s="620"/>
      <c r="Q1437" s="620"/>
      <c r="R1437" s="620"/>
      <c r="S1437" s="620"/>
      <c r="T1437" s="620"/>
      <c r="U1437" s="620"/>
      <c r="V1437" s="620"/>
      <c r="W1437" s="620"/>
      <c r="X1437" s="620"/>
      <c r="Y1437" s="620"/>
      <c r="Z1437" s="620"/>
      <c r="AA1437" s="620"/>
      <c r="AB1437" s="620"/>
      <c r="AC1437" s="620"/>
      <c r="AD1437" s="620"/>
      <c r="AE1437" s="109"/>
    </row>
    <row r="1438" spans="1:123" ht="36" customHeight="1" x14ac:dyDescent="0.2">
      <c r="C1438" s="674" t="s">
        <v>1295</v>
      </c>
      <c r="D1438" s="674"/>
      <c r="E1438" s="674"/>
      <c r="F1438" s="674"/>
      <c r="G1438" s="674"/>
      <c r="H1438" s="674"/>
      <c r="I1438" s="674"/>
      <c r="J1438" s="674"/>
      <c r="K1438" s="674"/>
      <c r="L1438" s="674"/>
      <c r="M1438" s="674"/>
      <c r="N1438" s="674"/>
      <c r="O1438" s="674"/>
      <c r="P1438" s="674"/>
      <c r="Q1438" s="674"/>
      <c r="R1438" s="674"/>
      <c r="S1438" s="674"/>
      <c r="T1438" s="674"/>
      <c r="U1438" s="674"/>
      <c r="V1438" s="674"/>
      <c r="W1438" s="674"/>
      <c r="X1438" s="674"/>
      <c r="Y1438" s="674"/>
      <c r="Z1438" s="674"/>
      <c r="AA1438" s="674"/>
      <c r="AB1438" s="674"/>
      <c r="AC1438" s="674"/>
      <c r="AD1438" s="674"/>
      <c r="AE1438" s="109"/>
    </row>
    <row r="1439" spans="1:123" s="108" customFormat="1" ht="15" customHeight="1" x14ac:dyDescent="0.25">
      <c r="A1439" s="144"/>
      <c r="C1439" s="107"/>
      <c r="D1439" s="107"/>
      <c r="E1439" s="107"/>
      <c r="F1439" s="107"/>
      <c r="G1439" s="107"/>
      <c r="H1439" s="107"/>
      <c r="I1439" s="107"/>
      <c r="J1439" s="107"/>
      <c r="K1439" s="107"/>
      <c r="L1439" s="107"/>
      <c r="M1439" s="107"/>
      <c r="N1439" s="107"/>
      <c r="O1439" s="107"/>
      <c r="P1439" s="107"/>
      <c r="Q1439" s="107"/>
      <c r="R1439" s="107"/>
      <c r="S1439" s="107"/>
      <c r="T1439" s="107"/>
      <c r="U1439" s="107"/>
      <c r="V1439" s="107"/>
      <c r="W1439" s="107"/>
      <c r="X1439" s="107"/>
      <c r="Y1439" s="107"/>
      <c r="Z1439" s="107"/>
      <c r="AA1439" s="107"/>
      <c r="AB1439" s="107"/>
      <c r="AC1439" s="107"/>
      <c r="AD1439" s="107"/>
      <c r="AE1439" s="145"/>
      <c r="AF1439" s="146"/>
      <c r="CN1439" s="146"/>
      <c r="DS1439" s="146"/>
    </row>
    <row r="1440" spans="1:123" ht="24" customHeight="1" x14ac:dyDescent="0.2">
      <c r="A1440" s="109"/>
      <c r="B1440" s="109"/>
      <c r="C1440" s="491" t="s">
        <v>220</v>
      </c>
      <c r="D1440" s="491"/>
      <c r="E1440" s="491"/>
      <c r="F1440" s="491"/>
      <c r="G1440" s="491"/>
      <c r="H1440" s="491"/>
      <c r="I1440" s="491"/>
      <c r="J1440" s="491"/>
      <c r="K1440" s="491"/>
      <c r="L1440" s="491"/>
      <c r="M1440" s="609" t="s">
        <v>1294</v>
      </c>
      <c r="N1440" s="609"/>
      <c r="O1440" s="609"/>
      <c r="P1440" s="609"/>
      <c r="Q1440" s="609"/>
      <c r="R1440" s="609"/>
      <c r="S1440" s="609"/>
      <c r="T1440" s="609"/>
      <c r="U1440" s="609"/>
      <c r="V1440" s="609"/>
      <c r="W1440" s="609"/>
      <c r="X1440" s="609"/>
      <c r="Y1440" s="609"/>
      <c r="Z1440" s="609"/>
      <c r="AA1440" s="609"/>
      <c r="AB1440" s="609"/>
      <c r="AC1440" s="609"/>
      <c r="AD1440" s="609"/>
      <c r="AE1440" s="109"/>
    </row>
    <row r="1441" spans="1:64" ht="48" customHeight="1" x14ac:dyDescent="0.2">
      <c r="A1441" s="109"/>
      <c r="B1441" s="109"/>
      <c r="C1441" s="491"/>
      <c r="D1441" s="491"/>
      <c r="E1441" s="491"/>
      <c r="F1441" s="491"/>
      <c r="G1441" s="491"/>
      <c r="H1441" s="491"/>
      <c r="I1441" s="491"/>
      <c r="J1441" s="491"/>
      <c r="K1441" s="491"/>
      <c r="L1441" s="491"/>
      <c r="M1441" s="514" t="s">
        <v>80</v>
      </c>
      <c r="N1441" s="515"/>
      <c r="O1441" s="520" t="s">
        <v>81</v>
      </c>
      <c r="P1441" s="521"/>
      <c r="Q1441" s="520" t="s">
        <v>82</v>
      </c>
      <c r="R1441" s="521"/>
      <c r="S1441" s="532" t="s">
        <v>1215</v>
      </c>
      <c r="T1441" s="533"/>
      <c r="U1441" s="533"/>
      <c r="V1441" s="534"/>
      <c r="W1441" s="532" t="s">
        <v>365</v>
      </c>
      <c r="X1441" s="533"/>
      <c r="Y1441" s="533"/>
      <c r="Z1441" s="534"/>
      <c r="AA1441" s="532" t="s">
        <v>366</v>
      </c>
      <c r="AB1441" s="533"/>
      <c r="AC1441" s="533"/>
      <c r="AD1441" s="534"/>
      <c r="AE1441" s="109"/>
      <c r="AY1441" s="561" t="s">
        <v>81</v>
      </c>
      <c r="AZ1441" s="561"/>
      <c r="BA1441" s="561"/>
      <c r="BB1441" s="561"/>
      <c r="BC1441" s="561" t="s">
        <v>82</v>
      </c>
      <c r="BD1441" s="561"/>
      <c r="BE1441" s="561"/>
      <c r="BF1441" s="561"/>
      <c r="BG1441" s="561" t="s">
        <v>2148</v>
      </c>
      <c r="BH1441" s="561"/>
      <c r="BI1441" s="561" t="s">
        <v>2149</v>
      </c>
      <c r="BJ1441" s="561"/>
    </row>
    <row r="1442" spans="1:64" ht="43.5" customHeight="1" x14ac:dyDescent="0.2">
      <c r="A1442" s="109"/>
      <c r="B1442" s="109"/>
      <c r="C1442" s="491"/>
      <c r="D1442" s="491"/>
      <c r="E1442" s="491"/>
      <c r="F1442" s="491"/>
      <c r="G1442" s="491"/>
      <c r="H1442" s="491"/>
      <c r="I1442" s="491"/>
      <c r="J1442" s="491"/>
      <c r="K1442" s="491"/>
      <c r="L1442" s="491"/>
      <c r="M1442" s="518"/>
      <c r="N1442" s="519"/>
      <c r="O1442" s="524"/>
      <c r="P1442" s="525"/>
      <c r="Q1442" s="524"/>
      <c r="R1442" s="525"/>
      <c r="S1442" s="838" t="s">
        <v>108</v>
      </c>
      <c r="T1442" s="839"/>
      <c r="U1442" s="14" t="s">
        <v>81</v>
      </c>
      <c r="V1442" s="14" t="s">
        <v>82</v>
      </c>
      <c r="W1442" s="838" t="s">
        <v>108</v>
      </c>
      <c r="X1442" s="839"/>
      <c r="Y1442" s="14" t="s">
        <v>81</v>
      </c>
      <c r="Z1442" s="14" t="s">
        <v>82</v>
      </c>
      <c r="AA1442" s="838" t="s">
        <v>108</v>
      </c>
      <c r="AB1442" s="839"/>
      <c r="AC1442" s="14" t="s">
        <v>81</v>
      </c>
      <c r="AD1442" s="14" t="s">
        <v>82</v>
      </c>
      <c r="AE1442" s="109"/>
      <c r="AG1442" s="230" t="s">
        <v>2032</v>
      </c>
      <c r="AH1442" s="229" t="s">
        <v>2035</v>
      </c>
      <c r="AI1442" s="229" t="s">
        <v>80</v>
      </c>
      <c r="AJ1442" s="229" t="s">
        <v>2029</v>
      </c>
      <c r="AK1442" s="229" t="s">
        <v>2078</v>
      </c>
      <c r="AL1442" s="229" t="s">
        <v>2077</v>
      </c>
      <c r="AM1442" s="229" t="s">
        <v>80</v>
      </c>
      <c r="AN1442" s="229" t="s">
        <v>2029</v>
      </c>
      <c r="AO1442" s="229" t="s">
        <v>2078</v>
      </c>
      <c r="AP1442" s="229" t="s">
        <v>2077</v>
      </c>
      <c r="AQ1442" s="229" t="s">
        <v>80</v>
      </c>
      <c r="AR1442" s="229" t="s">
        <v>2029</v>
      </c>
      <c r="AS1442" s="229" t="s">
        <v>2078</v>
      </c>
      <c r="AT1442" s="229" t="s">
        <v>2077</v>
      </c>
      <c r="AU1442" s="229" t="s">
        <v>80</v>
      </c>
      <c r="AV1442" s="229" t="s">
        <v>2029</v>
      </c>
      <c r="AW1442" s="229" t="s">
        <v>2078</v>
      </c>
      <c r="AX1442" s="229" t="s">
        <v>2077</v>
      </c>
      <c r="AY1442" s="229" t="s">
        <v>80</v>
      </c>
      <c r="AZ1442" s="229" t="s">
        <v>2029</v>
      </c>
      <c r="BA1442" s="229" t="s">
        <v>2078</v>
      </c>
      <c r="BB1442" s="229" t="s">
        <v>2077</v>
      </c>
      <c r="BC1442" s="229" t="s">
        <v>80</v>
      </c>
      <c r="BD1442" s="229" t="s">
        <v>2029</v>
      </c>
      <c r="BE1442" s="229" t="s">
        <v>2078</v>
      </c>
      <c r="BF1442" s="229" t="s">
        <v>2077</v>
      </c>
      <c r="BG1442" s="90" t="s">
        <v>2048</v>
      </c>
      <c r="BH1442" s="90" t="s">
        <v>2049</v>
      </c>
      <c r="BI1442" s="90" t="s">
        <v>2048</v>
      </c>
      <c r="BJ1442" s="90" t="s">
        <v>2049</v>
      </c>
      <c r="BK1442" s="227" t="s">
        <v>2150</v>
      </c>
      <c r="BL1442" s="227" t="s">
        <v>2151</v>
      </c>
    </row>
    <row r="1443" spans="1:64" ht="15" customHeight="1" x14ac:dyDescent="0.2">
      <c r="A1443" s="109"/>
      <c r="B1443" s="109"/>
      <c r="C1443" s="87" t="s">
        <v>28</v>
      </c>
      <c r="D1443" s="616" t="str">
        <f>IF(D40="","",D40)</f>
        <v/>
      </c>
      <c r="E1443" s="616"/>
      <c r="F1443" s="616"/>
      <c r="G1443" s="616"/>
      <c r="H1443" s="616"/>
      <c r="I1443" s="616"/>
      <c r="J1443" s="616"/>
      <c r="K1443" s="616"/>
      <c r="L1443" s="616"/>
      <c r="M1443" s="617" t="str">
        <f>IF(M1369="","",M1369)</f>
        <v/>
      </c>
      <c r="N1443" s="617"/>
      <c r="O1443" s="617" t="str">
        <f>IF(S1369="","",S1369)</f>
        <v/>
      </c>
      <c r="P1443" s="617"/>
      <c r="Q1443" s="617" t="str">
        <f>IF(Y1369="","",Y1369)</f>
        <v/>
      </c>
      <c r="R1443" s="617"/>
      <c r="S1443" s="493"/>
      <c r="T1443" s="493"/>
      <c r="U1443" s="207"/>
      <c r="V1443" s="207"/>
      <c r="W1443" s="493"/>
      <c r="X1443" s="493"/>
      <c r="Y1443" s="207"/>
      <c r="Z1443" s="207"/>
      <c r="AA1443" s="493"/>
      <c r="AB1443" s="493"/>
      <c r="AC1443" s="207"/>
      <c r="AD1443" s="207"/>
      <c r="AE1443" s="109"/>
      <c r="AG1443" s="90">
        <f>COUNTBLANK(M1443:AD1443)</f>
        <v>18</v>
      </c>
      <c r="AH1443" s="90">
        <f>IF($AG$1436=$AH$1436,0,IF(AND(D1443&lt;&gt;"",AG1443=$AL$1436),0,IF(AND(D1443="",AG1443=$AK$1436),0,1)))</f>
        <v>0</v>
      </c>
      <c r="AI1443" s="130">
        <f>IF(M1443="",0,M1443)</f>
        <v>0</v>
      </c>
      <c r="AJ1443" s="130">
        <f>COUNTIF(O1443:R1443,"NS")</f>
        <v>0</v>
      </c>
      <c r="AK1443" s="130">
        <f>SUM(O1443:R1443)</f>
        <v>0</v>
      </c>
      <c r="AL1443" s="130">
        <f>IF($AG$1436=$AH$1436,0,
IF(OR(
AND(AI1443=0,AJ1443&gt;0),
AND(AI1443="NS",AK1443&gt;0),
AND(AI1443="NS",AK1443=0,AJ1443=0)),1,
IF(OR(
AND(AI1443&gt;0,AJ1443=2),
AND(AI1443="NS",AJ1443=2),
AND(AI1443="NS",AK1443=0,AJ1443&gt;0),AI1443=AK1443),0,1)))</f>
        <v>0</v>
      </c>
      <c r="AM1443" s="130">
        <f>S1443</f>
        <v>0</v>
      </c>
      <c r="AN1443" s="130">
        <f>COUNTIF(U1443:V1443,"NS")</f>
        <v>0</v>
      </c>
      <c r="AO1443" s="130">
        <f>SUM(U1443:V1443)</f>
        <v>0</v>
      </c>
      <c r="AP1443" s="130">
        <f>IF($AG$1436=$AH$1436,0,
IF(OR(
AND(AM1443=0,AN1443&gt;0),
AND(AM1443="NS",AO1443&gt;0),
AND(AM1443="NS",AO1443=0,AN1443=0)),1,
IF(OR(
AND(AM1443&gt;0,AN1443=2),
AND(AM1443="NS",AN1443=2),
AND(AM1443="NS",AO1443=0,AN1443&gt;0),AM1443=AO1443),0,1)))</f>
        <v>0</v>
      </c>
      <c r="AQ1443" s="130">
        <f>W1443</f>
        <v>0</v>
      </c>
      <c r="AR1443" s="130">
        <f>COUNTIF(Y1443:Z1443,"NS")</f>
        <v>0</v>
      </c>
      <c r="AS1443" s="130">
        <f>SUM(Y1443:Z1443)</f>
        <v>0</v>
      </c>
      <c r="AT1443" s="130">
        <f>IF($AG$1436=$AH$1436,0,
IF(OR(
AND(AQ1443=0,AR1443&gt;0),
AND(AQ1443="NS",AS1443&gt;0),
AND(AQ1443="NS",AS1443=0,AR1443=0)),1,
IF(OR(
AND(AQ1443&gt;0,AR1443=2),
AND(AQ1443="NS",AR1443=2),
AND(AQ1443="NS",AS1443=0,AR1443&gt;0),AQ1443=AS1443),0,1)))</f>
        <v>0</v>
      </c>
      <c r="AU1443" s="130">
        <f>AA1443</f>
        <v>0</v>
      </c>
      <c r="AV1443" s="130">
        <f>COUNTIF(AC1443:AD1443,"NS")</f>
        <v>0</v>
      </c>
      <c r="AW1443" s="130">
        <f>SUM(AC1443:AD1443)</f>
        <v>0</v>
      </c>
      <c r="AX1443" s="130">
        <f>IF($AG$1436=$AH$1436,0,
IF(OR(
AND(AU1443=0,AV1443&gt;0),
AND(AU1443="NS",AW1443&gt;0),
AND(AU1443="NS",AW1443=0,AV1443=0)),1,
IF(OR(
AND(AU1443&gt;0,AV1443=2),
AND(AU1443="NS",AV1443=2),
AND(AU1443="NS",AW1443=0,AV1443&gt;0),AU1443=AW1443),0,1)))</f>
        <v>0</v>
      </c>
      <c r="AY1443" s="90">
        <f>IF(O1443="",0,O1443)</f>
        <v>0</v>
      </c>
      <c r="AZ1443" s="90">
        <f>SUM(COUNTIF(U1443,"NS"),COUNTIF(Y1443,"NS"),COUNTIF(AC1443,"NS"))</f>
        <v>0</v>
      </c>
      <c r="BA1443" s="90">
        <f>SUM(U1443,Y1443,AC1443)</f>
        <v>0</v>
      </c>
      <c r="BB1443" s="130">
        <f>IF($AG$1436=$AH$1436,0,
IF(OR(
AND(AY1443=0,AZ1443&gt;0),
AND(AY1443="NS",BA1443&gt;0),
AND(AY1443="NS",BA1443=0,AZ1443=0)),1,
IF(OR(
AND(AZ1443&gt;=2,BA1443&lt;AY1443),
AND(AY1443="NS",BA1443=0,AZ1443&gt;0),
AY1443=BA1443),0,1)))</f>
        <v>0</v>
      </c>
      <c r="BC1443" s="90">
        <f>IF(Q1443="",0,Q1443)</f>
        <v>0</v>
      </c>
      <c r="BD1443" s="90">
        <f>SUM(COUNTIF(V1443,"NS"),COUNTIF(Z1443,"NS"),COUNTIF(AD1443,"NS"))</f>
        <v>0</v>
      </c>
      <c r="BE1443" s="90">
        <f>SUM(V1443,Z1443,AD1443)</f>
        <v>0</v>
      </c>
      <c r="BF1443" s="130">
        <f>IF($AG$1436=$AH$1436,0,
IF(OR(
AND(BC1443=0,BD1443&gt;0),
AND(BC1443="NS",BE1443&gt;0),
AND(BC1443="NS",BE1443=0,BD1443=0)),1,
IF(OR(
AND(BD1443&gt;=2,BE1443&lt;BC1443),
AND(BC1443="NS",BE1443=0,BD1443&gt;0),
BC1443=BE1443),0,1)))</f>
        <v>0</v>
      </c>
      <c r="BG1443" s="90">
        <f t="shared" ref="BG1443:BG1467" si="349">S1369</f>
        <v>0</v>
      </c>
      <c r="BH1443" s="90">
        <f t="shared" ref="BH1443:BH1467" si="350">Y1369</f>
        <v>0</v>
      </c>
      <c r="BI1443" s="90">
        <f t="shared" ref="BI1443:BI1467" si="351">AY1443</f>
        <v>0</v>
      </c>
      <c r="BJ1443" s="90">
        <f t="shared" ref="BJ1443:BJ1467" si="352">BC1443</f>
        <v>0</v>
      </c>
      <c r="BK1443" s="90">
        <f>IF(OR(BI1443=BG1443,AND(BG1443&gt;0,BI1443="NS")),0,1)</f>
        <v>0</v>
      </c>
      <c r="BL1443" s="90">
        <f>IF(OR(BJ1443=BH1443,AND(BH1443&gt;0,BJ1443="NS")),0,1)</f>
        <v>0</v>
      </c>
    </row>
    <row r="1444" spans="1:64" ht="15" customHeight="1" x14ac:dyDescent="0.2">
      <c r="A1444" s="109"/>
      <c r="B1444" s="109"/>
      <c r="C1444" s="85" t="s">
        <v>29</v>
      </c>
      <c r="D1444" s="616" t="str">
        <f t="shared" ref="D1444:D1467" si="353">IF(D41="","",D41)</f>
        <v/>
      </c>
      <c r="E1444" s="616"/>
      <c r="F1444" s="616"/>
      <c r="G1444" s="616"/>
      <c r="H1444" s="616"/>
      <c r="I1444" s="616"/>
      <c r="J1444" s="616"/>
      <c r="K1444" s="616"/>
      <c r="L1444" s="616"/>
      <c r="M1444" s="617" t="str">
        <f t="shared" ref="M1444:M1467" si="354">IF(M1370="","",M1370)</f>
        <v/>
      </c>
      <c r="N1444" s="617"/>
      <c r="O1444" s="617" t="str">
        <f t="shared" ref="O1444:O1467" si="355">IF(S1370="","",S1370)</f>
        <v/>
      </c>
      <c r="P1444" s="617"/>
      <c r="Q1444" s="617" t="str">
        <f t="shared" ref="Q1444:Q1467" si="356">IF(Y1370="","",Y1370)</f>
        <v/>
      </c>
      <c r="R1444" s="617"/>
      <c r="S1444" s="493"/>
      <c r="T1444" s="493"/>
      <c r="U1444" s="207"/>
      <c r="V1444" s="207"/>
      <c r="W1444" s="493"/>
      <c r="X1444" s="493"/>
      <c r="Y1444" s="207"/>
      <c r="Z1444" s="207"/>
      <c r="AA1444" s="493"/>
      <c r="AB1444" s="493"/>
      <c r="AC1444" s="207"/>
      <c r="AD1444" s="207"/>
      <c r="AE1444" s="109"/>
      <c r="AG1444" s="90">
        <f t="shared" ref="AG1444:AG1467" si="357">COUNTBLANK(M1444:AD1444)</f>
        <v>18</v>
      </c>
      <c r="AH1444" s="90">
        <f t="shared" ref="AH1444:AH1467" si="358">IF($AG$1436=$AH$1436,0,IF(AND(D1444&lt;&gt;"",AG1444=$AL$1436),0,IF(AND(D1444="",AG1444=$AK$1436),0,1)))</f>
        <v>0</v>
      </c>
      <c r="AI1444" s="130">
        <f t="shared" ref="AI1444:AI1467" si="359">IF(M1444="",0,M1444)</f>
        <v>0</v>
      </c>
      <c r="AJ1444" s="130">
        <f t="shared" ref="AJ1444:AJ1467" si="360">COUNTIF(O1444:R1444,"NS")</f>
        <v>0</v>
      </c>
      <c r="AK1444" s="130">
        <f t="shared" ref="AK1444:AK1467" si="361">SUM(O1444:R1444)</f>
        <v>0</v>
      </c>
      <c r="AL1444" s="130">
        <f t="shared" ref="AL1444:AL1467" si="362">IF($AG$1436=$AH$1436,0,
IF(OR(
AND(AI1444=0,AJ1444&gt;0),
AND(AI1444="NS",AK1444&gt;0),
AND(AI1444="NS",AK1444=0,AJ1444=0)),1,
IF(OR(
AND(AI1444&gt;0,AJ1444=2),
AND(AI1444="NS",AJ1444=2),
AND(AI1444="NS",AK1444=0,AJ1444&gt;0),AI1444=AK1444),0,1)))</f>
        <v>0</v>
      </c>
      <c r="AM1444" s="130">
        <f t="shared" ref="AM1444:AM1467" si="363">S1444</f>
        <v>0</v>
      </c>
      <c r="AN1444" s="130">
        <f t="shared" ref="AN1444:AN1467" si="364">COUNTIF(U1444:V1444,"NS")</f>
        <v>0</v>
      </c>
      <c r="AO1444" s="130">
        <f t="shared" ref="AO1444:AO1467" si="365">SUM(U1444:V1444)</f>
        <v>0</v>
      </c>
      <c r="AP1444" s="130">
        <f t="shared" ref="AP1444:AP1467" si="366">IF($AG$1436=$AH$1436,0,
IF(OR(
AND(AM1444=0,AN1444&gt;0),
AND(AM1444="NS",AO1444&gt;0),
AND(AM1444="NS",AO1444=0,AN1444=0)),1,
IF(OR(
AND(AM1444&gt;0,AN1444=2),
AND(AM1444="NS",AN1444=2),
AND(AM1444="NS",AO1444=0,AN1444&gt;0),AM1444=AO1444),0,1)))</f>
        <v>0</v>
      </c>
      <c r="AQ1444" s="130">
        <f t="shared" ref="AQ1444:AQ1467" si="367">W1444</f>
        <v>0</v>
      </c>
      <c r="AR1444" s="130">
        <f t="shared" ref="AR1444:AR1467" si="368">COUNTIF(Y1444:Z1444,"NS")</f>
        <v>0</v>
      </c>
      <c r="AS1444" s="130">
        <f t="shared" ref="AS1444:AS1467" si="369">SUM(Y1444:Z1444)</f>
        <v>0</v>
      </c>
      <c r="AT1444" s="130">
        <f t="shared" ref="AT1444:AT1467" si="370">IF($AG$1436=$AH$1436,0,
IF(OR(
AND(AQ1444=0,AR1444&gt;0),
AND(AQ1444="NS",AS1444&gt;0),
AND(AQ1444="NS",AS1444=0,AR1444=0)),1,
IF(OR(
AND(AQ1444&gt;0,AR1444=2),
AND(AQ1444="NS",AR1444=2),
AND(AQ1444="NS",AS1444=0,AR1444&gt;0),AQ1444=AS1444),0,1)))</f>
        <v>0</v>
      </c>
      <c r="AU1444" s="130">
        <f t="shared" ref="AU1444:AU1467" si="371">AA1444</f>
        <v>0</v>
      </c>
      <c r="AV1444" s="130">
        <f t="shared" ref="AV1444:AV1467" si="372">COUNTIF(AC1444:AD1444,"NS")</f>
        <v>0</v>
      </c>
      <c r="AW1444" s="130">
        <f t="shared" ref="AW1444:AW1467" si="373">SUM(AC1444:AD1444)</f>
        <v>0</v>
      </c>
      <c r="AX1444" s="130">
        <f t="shared" ref="AX1444:AX1467" si="374">IF($AG$1436=$AH$1436,0,
IF(OR(
AND(AU1444=0,AV1444&gt;0),
AND(AU1444="NS",AW1444&gt;0),
AND(AU1444="NS",AW1444=0,AV1444=0)),1,
IF(OR(
AND(AU1444&gt;0,AV1444=2),
AND(AU1444="NS",AV1444=2),
AND(AU1444="NS",AW1444=0,AV1444&gt;0),AU1444=AW1444),0,1)))</f>
        <v>0</v>
      </c>
      <c r="AY1444" s="90">
        <f t="shared" ref="AY1444:AY1467" si="375">IF(O1444="",0,O1444)</f>
        <v>0</v>
      </c>
      <c r="AZ1444" s="90">
        <f t="shared" ref="AZ1444:AZ1467" si="376">SUM(COUNTIF(U1444,"NS"),COUNTIF(Y1444,"NS"),COUNTIF(AC1444,"NS"))</f>
        <v>0</v>
      </c>
      <c r="BA1444" s="90">
        <f t="shared" ref="BA1444:BA1467" si="377">SUM(U1444,Y1444,AC1444)</f>
        <v>0</v>
      </c>
      <c r="BB1444" s="130">
        <f t="shared" ref="BB1444:BB1467" si="378">IF($AG$1436=$AH$1436,0,
IF(OR(
AND(AY1444=0,AZ1444&gt;0),
AND(AY1444="NS",BA1444&gt;0),
AND(AY1444="NS",BA1444=0,AZ1444=0)),1,
IF(OR(
AND(AZ1444&gt;=2,BA1444&lt;AY1444),
AND(AY1444="NS",BA1444=0,AZ1444&gt;0),
AY1444=BA1444),0,1)))</f>
        <v>0</v>
      </c>
      <c r="BC1444" s="90">
        <f t="shared" ref="BC1444:BC1467" si="379">IF(Q1444="",0,Q1444)</f>
        <v>0</v>
      </c>
      <c r="BD1444" s="90">
        <f t="shared" ref="BD1444:BD1467" si="380">SUM(COUNTIF(V1444,"NS"),COUNTIF(Z1444,"NS"),COUNTIF(AD1444,"NS"))</f>
        <v>0</v>
      </c>
      <c r="BE1444" s="90">
        <f t="shared" ref="BE1444:BE1467" si="381">SUM(V1444,Z1444,AD1444)</f>
        <v>0</v>
      </c>
      <c r="BF1444" s="130">
        <f t="shared" ref="BF1444:BF1467" si="382">IF($AG$1436=$AH$1436,0,
IF(OR(
AND(BC1444=0,BD1444&gt;0),
AND(BC1444="NS",BE1444&gt;0),
AND(BC1444="NS",BE1444=0,BD1444=0)),1,
IF(OR(
AND(BD1444&gt;=2,BE1444&lt;BC1444),
AND(BC1444="NS",BE1444=0,BD1444&gt;0),
BC1444=BE1444),0,1)))</f>
        <v>0</v>
      </c>
      <c r="BG1444" s="90">
        <f t="shared" si="349"/>
        <v>0</v>
      </c>
      <c r="BH1444" s="90">
        <f t="shared" si="350"/>
        <v>0</v>
      </c>
      <c r="BI1444" s="90">
        <f t="shared" si="351"/>
        <v>0</v>
      </c>
      <c r="BJ1444" s="90">
        <f t="shared" si="352"/>
        <v>0</v>
      </c>
      <c r="BK1444" s="90">
        <f t="shared" ref="BK1444:BK1467" si="383">IF(OR(BI1444=BG1444,AND(BG1444&gt;0,BI1444="NS")),0,1)</f>
        <v>0</v>
      </c>
      <c r="BL1444" s="90">
        <f t="shared" ref="BL1444:BL1467" si="384">IF(OR(BJ1444=BH1444,AND(BH1444&gt;0,BJ1444="NS")),0,1)</f>
        <v>0</v>
      </c>
    </row>
    <row r="1445" spans="1:64" ht="15" customHeight="1" x14ac:dyDescent="0.2">
      <c r="A1445" s="109"/>
      <c r="B1445" s="109"/>
      <c r="C1445" s="85" t="s">
        <v>30</v>
      </c>
      <c r="D1445" s="616" t="str">
        <f t="shared" si="353"/>
        <v/>
      </c>
      <c r="E1445" s="616"/>
      <c r="F1445" s="616"/>
      <c r="G1445" s="616"/>
      <c r="H1445" s="616"/>
      <c r="I1445" s="616"/>
      <c r="J1445" s="616"/>
      <c r="K1445" s="616"/>
      <c r="L1445" s="616"/>
      <c r="M1445" s="617" t="str">
        <f t="shared" si="354"/>
        <v/>
      </c>
      <c r="N1445" s="617"/>
      <c r="O1445" s="617" t="str">
        <f t="shared" si="355"/>
        <v/>
      </c>
      <c r="P1445" s="617"/>
      <c r="Q1445" s="617" t="str">
        <f t="shared" si="356"/>
        <v/>
      </c>
      <c r="R1445" s="617"/>
      <c r="S1445" s="493"/>
      <c r="T1445" s="493"/>
      <c r="U1445" s="207"/>
      <c r="V1445" s="207"/>
      <c r="W1445" s="493"/>
      <c r="X1445" s="493"/>
      <c r="Y1445" s="207"/>
      <c r="Z1445" s="207"/>
      <c r="AA1445" s="493"/>
      <c r="AB1445" s="493"/>
      <c r="AC1445" s="207"/>
      <c r="AD1445" s="207"/>
      <c r="AE1445" s="109"/>
      <c r="AG1445" s="90">
        <f t="shared" si="357"/>
        <v>18</v>
      </c>
      <c r="AH1445" s="90">
        <f t="shared" si="358"/>
        <v>0</v>
      </c>
      <c r="AI1445" s="130">
        <f t="shared" si="359"/>
        <v>0</v>
      </c>
      <c r="AJ1445" s="130">
        <f t="shared" si="360"/>
        <v>0</v>
      </c>
      <c r="AK1445" s="130">
        <f t="shared" si="361"/>
        <v>0</v>
      </c>
      <c r="AL1445" s="130">
        <f t="shared" si="362"/>
        <v>0</v>
      </c>
      <c r="AM1445" s="130">
        <f t="shared" si="363"/>
        <v>0</v>
      </c>
      <c r="AN1445" s="130">
        <f t="shared" si="364"/>
        <v>0</v>
      </c>
      <c r="AO1445" s="130">
        <f t="shared" si="365"/>
        <v>0</v>
      </c>
      <c r="AP1445" s="130">
        <f t="shared" si="366"/>
        <v>0</v>
      </c>
      <c r="AQ1445" s="130">
        <f t="shared" si="367"/>
        <v>0</v>
      </c>
      <c r="AR1445" s="130">
        <f t="shared" si="368"/>
        <v>0</v>
      </c>
      <c r="AS1445" s="130">
        <f t="shared" si="369"/>
        <v>0</v>
      </c>
      <c r="AT1445" s="130">
        <f t="shared" si="370"/>
        <v>0</v>
      </c>
      <c r="AU1445" s="130">
        <f t="shared" si="371"/>
        <v>0</v>
      </c>
      <c r="AV1445" s="130">
        <f t="shared" si="372"/>
        <v>0</v>
      </c>
      <c r="AW1445" s="130">
        <f t="shared" si="373"/>
        <v>0</v>
      </c>
      <c r="AX1445" s="130">
        <f t="shared" si="374"/>
        <v>0</v>
      </c>
      <c r="AY1445" s="90">
        <f t="shared" si="375"/>
        <v>0</v>
      </c>
      <c r="AZ1445" s="90">
        <f t="shared" si="376"/>
        <v>0</v>
      </c>
      <c r="BA1445" s="90">
        <f t="shared" si="377"/>
        <v>0</v>
      </c>
      <c r="BB1445" s="130">
        <f t="shared" si="378"/>
        <v>0</v>
      </c>
      <c r="BC1445" s="90">
        <f t="shared" si="379"/>
        <v>0</v>
      </c>
      <c r="BD1445" s="90">
        <f t="shared" si="380"/>
        <v>0</v>
      </c>
      <c r="BE1445" s="90">
        <f t="shared" si="381"/>
        <v>0</v>
      </c>
      <c r="BF1445" s="130">
        <f t="shared" si="382"/>
        <v>0</v>
      </c>
      <c r="BG1445" s="90">
        <f t="shared" si="349"/>
        <v>0</v>
      </c>
      <c r="BH1445" s="90">
        <f t="shared" si="350"/>
        <v>0</v>
      </c>
      <c r="BI1445" s="90">
        <f t="shared" si="351"/>
        <v>0</v>
      </c>
      <c r="BJ1445" s="90">
        <f t="shared" si="352"/>
        <v>0</v>
      </c>
      <c r="BK1445" s="90">
        <f t="shared" si="383"/>
        <v>0</v>
      </c>
      <c r="BL1445" s="90">
        <f t="shared" si="384"/>
        <v>0</v>
      </c>
    </row>
    <row r="1446" spans="1:64" ht="15" customHeight="1" x14ac:dyDescent="0.2">
      <c r="A1446" s="109"/>
      <c r="B1446" s="109"/>
      <c r="C1446" s="85" t="s">
        <v>31</v>
      </c>
      <c r="D1446" s="616" t="str">
        <f t="shared" si="353"/>
        <v/>
      </c>
      <c r="E1446" s="616"/>
      <c r="F1446" s="616"/>
      <c r="G1446" s="616"/>
      <c r="H1446" s="616"/>
      <c r="I1446" s="616"/>
      <c r="J1446" s="616"/>
      <c r="K1446" s="616"/>
      <c r="L1446" s="616"/>
      <c r="M1446" s="617" t="str">
        <f t="shared" si="354"/>
        <v/>
      </c>
      <c r="N1446" s="617"/>
      <c r="O1446" s="617" t="str">
        <f t="shared" si="355"/>
        <v/>
      </c>
      <c r="P1446" s="617"/>
      <c r="Q1446" s="617" t="str">
        <f t="shared" si="356"/>
        <v/>
      </c>
      <c r="R1446" s="617"/>
      <c r="S1446" s="493"/>
      <c r="T1446" s="493"/>
      <c r="U1446" s="207"/>
      <c r="V1446" s="207"/>
      <c r="W1446" s="493"/>
      <c r="X1446" s="493"/>
      <c r="Y1446" s="207"/>
      <c r="Z1446" s="207"/>
      <c r="AA1446" s="493"/>
      <c r="AB1446" s="493"/>
      <c r="AC1446" s="207"/>
      <c r="AD1446" s="207"/>
      <c r="AE1446" s="109"/>
      <c r="AG1446" s="90">
        <f t="shared" si="357"/>
        <v>18</v>
      </c>
      <c r="AH1446" s="90">
        <f t="shared" si="358"/>
        <v>0</v>
      </c>
      <c r="AI1446" s="130">
        <f t="shared" si="359"/>
        <v>0</v>
      </c>
      <c r="AJ1446" s="130">
        <f t="shared" si="360"/>
        <v>0</v>
      </c>
      <c r="AK1446" s="130">
        <f t="shared" si="361"/>
        <v>0</v>
      </c>
      <c r="AL1446" s="130">
        <f t="shared" si="362"/>
        <v>0</v>
      </c>
      <c r="AM1446" s="130">
        <f t="shared" si="363"/>
        <v>0</v>
      </c>
      <c r="AN1446" s="130">
        <f t="shared" si="364"/>
        <v>0</v>
      </c>
      <c r="AO1446" s="130">
        <f t="shared" si="365"/>
        <v>0</v>
      </c>
      <c r="AP1446" s="130">
        <f t="shared" si="366"/>
        <v>0</v>
      </c>
      <c r="AQ1446" s="130">
        <f t="shared" si="367"/>
        <v>0</v>
      </c>
      <c r="AR1446" s="130">
        <f t="shared" si="368"/>
        <v>0</v>
      </c>
      <c r="AS1446" s="130">
        <f t="shared" si="369"/>
        <v>0</v>
      </c>
      <c r="AT1446" s="130">
        <f t="shared" si="370"/>
        <v>0</v>
      </c>
      <c r="AU1446" s="130">
        <f t="shared" si="371"/>
        <v>0</v>
      </c>
      <c r="AV1446" s="130">
        <f t="shared" si="372"/>
        <v>0</v>
      </c>
      <c r="AW1446" s="130">
        <f t="shared" si="373"/>
        <v>0</v>
      </c>
      <c r="AX1446" s="130">
        <f t="shared" si="374"/>
        <v>0</v>
      </c>
      <c r="AY1446" s="90">
        <f t="shared" si="375"/>
        <v>0</v>
      </c>
      <c r="AZ1446" s="90">
        <f t="shared" si="376"/>
        <v>0</v>
      </c>
      <c r="BA1446" s="90">
        <f t="shared" si="377"/>
        <v>0</v>
      </c>
      <c r="BB1446" s="130">
        <f t="shared" si="378"/>
        <v>0</v>
      </c>
      <c r="BC1446" s="90">
        <f t="shared" si="379"/>
        <v>0</v>
      </c>
      <c r="BD1446" s="90">
        <f t="shared" si="380"/>
        <v>0</v>
      </c>
      <c r="BE1446" s="90">
        <f t="shared" si="381"/>
        <v>0</v>
      </c>
      <c r="BF1446" s="130">
        <f t="shared" si="382"/>
        <v>0</v>
      </c>
      <c r="BG1446" s="90">
        <f t="shared" si="349"/>
        <v>0</v>
      </c>
      <c r="BH1446" s="90">
        <f t="shared" si="350"/>
        <v>0</v>
      </c>
      <c r="BI1446" s="90">
        <f t="shared" si="351"/>
        <v>0</v>
      </c>
      <c r="BJ1446" s="90">
        <f t="shared" si="352"/>
        <v>0</v>
      </c>
      <c r="BK1446" s="90">
        <f t="shared" si="383"/>
        <v>0</v>
      </c>
      <c r="BL1446" s="90">
        <f t="shared" si="384"/>
        <v>0</v>
      </c>
    </row>
    <row r="1447" spans="1:64" ht="15" customHeight="1" x14ac:dyDescent="0.2">
      <c r="A1447" s="109"/>
      <c r="B1447" s="109"/>
      <c r="C1447" s="85" t="s">
        <v>32</v>
      </c>
      <c r="D1447" s="616" t="str">
        <f t="shared" si="353"/>
        <v/>
      </c>
      <c r="E1447" s="616"/>
      <c r="F1447" s="616"/>
      <c r="G1447" s="616"/>
      <c r="H1447" s="616"/>
      <c r="I1447" s="616"/>
      <c r="J1447" s="616"/>
      <c r="K1447" s="616"/>
      <c r="L1447" s="616"/>
      <c r="M1447" s="617" t="str">
        <f t="shared" si="354"/>
        <v/>
      </c>
      <c r="N1447" s="617"/>
      <c r="O1447" s="617" t="str">
        <f t="shared" si="355"/>
        <v/>
      </c>
      <c r="P1447" s="617"/>
      <c r="Q1447" s="617" t="str">
        <f t="shared" si="356"/>
        <v/>
      </c>
      <c r="R1447" s="617"/>
      <c r="S1447" s="493"/>
      <c r="T1447" s="493"/>
      <c r="U1447" s="207"/>
      <c r="V1447" s="207"/>
      <c r="W1447" s="493"/>
      <c r="X1447" s="493"/>
      <c r="Y1447" s="207"/>
      <c r="Z1447" s="207"/>
      <c r="AA1447" s="493"/>
      <c r="AB1447" s="493"/>
      <c r="AC1447" s="207"/>
      <c r="AD1447" s="207"/>
      <c r="AE1447" s="109"/>
      <c r="AG1447" s="90">
        <f t="shared" si="357"/>
        <v>18</v>
      </c>
      <c r="AH1447" s="90">
        <f t="shared" si="358"/>
        <v>0</v>
      </c>
      <c r="AI1447" s="130">
        <f t="shared" si="359"/>
        <v>0</v>
      </c>
      <c r="AJ1447" s="130">
        <f t="shared" si="360"/>
        <v>0</v>
      </c>
      <c r="AK1447" s="130">
        <f t="shared" si="361"/>
        <v>0</v>
      </c>
      <c r="AL1447" s="130">
        <f t="shared" si="362"/>
        <v>0</v>
      </c>
      <c r="AM1447" s="130">
        <f t="shared" si="363"/>
        <v>0</v>
      </c>
      <c r="AN1447" s="130">
        <f t="shared" si="364"/>
        <v>0</v>
      </c>
      <c r="AO1447" s="130">
        <f t="shared" si="365"/>
        <v>0</v>
      </c>
      <c r="AP1447" s="130">
        <f t="shared" si="366"/>
        <v>0</v>
      </c>
      <c r="AQ1447" s="130">
        <f t="shared" si="367"/>
        <v>0</v>
      </c>
      <c r="AR1447" s="130">
        <f t="shared" si="368"/>
        <v>0</v>
      </c>
      <c r="AS1447" s="130">
        <f t="shared" si="369"/>
        <v>0</v>
      </c>
      <c r="AT1447" s="130">
        <f t="shared" si="370"/>
        <v>0</v>
      </c>
      <c r="AU1447" s="130">
        <f t="shared" si="371"/>
        <v>0</v>
      </c>
      <c r="AV1447" s="130">
        <f t="shared" si="372"/>
        <v>0</v>
      </c>
      <c r="AW1447" s="130">
        <f t="shared" si="373"/>
        <v>0</v>
      </c>
      <c r="AX1447" s="130">
        <f t="shared" si="374"/>
        <v>0</v>
      </c>
      <c r="AY1447" s="90">
        <f t="shared" si="375"/>
        <v>0</v>
      </c>
      <c r="AZ1447" s="90">
        <f t="shared" si="376"/>
        <v>0</v>
      </c>
      <c r="BA1447" s="90">
        <f t="shared" si="377"/>
        <v>0</v>
      </c>
      <c r="BB1447" s="130">
        <f t="shared" si="378"/>
        <v>0</v>
      </c>
      <c r="BC1447" s="90">
        <f t="shared" si="379"/>
        <v>0</v>
      </c>
      <c r="BD1447" s="90">
        <f t="shared" si="380"/>
        <v>0</v>
      </c>
      <c r="BE1447" s="90">
        <f t="shared" si="381"/>
        <v>0</v>
      </c>
      <c r="BF1447" s="130">
        <f t="shared" si="382"/>
        <v>0</v>
      </c>
      <c r="BG1447" s="90">
        <f t="shared" si="349"/>
        <v>0</v>
      </c>
      <c r="BH1447" s="90">
        <f t="shared" si="350"/>
        <v>0</v>
      </c>
      <c r="BI1447" s="90">
        <f t="shared" si="351"/>
        <v>0</v>
      </c>
      <c r="BJ1447" s="90">
        <f t="shared" si="352"/>
        <v>0</v>
      </c>
      <c r="BK1447" s="90">
        <f t="shared" si="383"/>
        <v>0</v>
      </c>
      <c r="BL1447" s="90">
        <f t="shared" si="384"/>
        <v>0</v>
      </c>
    </row>
    <row r="1448" spans="1:64" ht="15" customHeight="1" x14ac:dyDescent="0.2">
      <c r="A1448" s="109"/>
      <c r="B1448" s="109"/>
      <c r="C1448" s="85" t="s">
        <v>33</v>
      </c>
      <c r="D1448" s="616" t="str">
        <f t="shared" si="353"/>
        <v/>
      </c>
      <c r="E1448" s="616"/>
      <c r="F1448" s="616"/>
      <c r="G1448" s="616"/>
      <c r="H1448" s="616"/>
      <c r="I1448" s="616"/>
      <c r="J1448" s="616"/>
      <c r="K1448" s="616"/>
      <c r="L1448" s="616"/>
      <c r="M1448" s="617" t="str">
        <f>IF(M1374="","",M1374)</f>
        <v/>
      </c>
      <c r="N1448" s="617"/>
      <c r="O1448" s="617" t="str">
        <f t="shared" si="355"/>
        <v/>
      </c>
      <c r="P1448" s="617"/>
      <c r="Q1448" s="617" t="str">
        <f t="shared" si="356"/>
        <v/>
      </c>
      <c r="R1448" s="617"/>
      <c r="S1448" s="493"/>
      <c r="T1448" s="493"/>
      <c r="U1448" s="207"/>
      <c r="V1448" s="207"/>
      <c r="W1448" s="493"/>
      <c r="X1448" s="493"/>
      <c r="Y1448" s="207"/>
      <c r="Z1448" s="207"/>
      <c r="AA1448" s="493"/>
      <c r="AB1448" s="493"/>
      <c r="AC1448" s="207"/>
      <c r="AD1448" s="207"/>
      <c r="AE1448" s="109"/>
      <c r="AG1448" s="90">
        <f t="shared" si="357"/>
        <v>18</v>
      </c>
      <c r="AH1448" s="90">
        <f t="shared" si="358"/>
        <v>0</v>
      </c>
      <c r="AI1448" s="130">
        <f t="shared" si="359"/>
        <v>0</v>
      </c>
      <c r="AJ1448" s="130">
        <f t="shared" si="360"/>
        <v>0</v>
      </c>
      <c r="AK1448" s="130">
        <f t="shared" si="361"/>
        <v>0</v>
      </c>
      <c r="AL1448" s="130">
        <f t="shared" si="362"/>
        <v>0</v>
      </c>
      <c r="AM1448" s="130">
        <f t="shared" si="363"/>
        <v>0</v>
      </c>
      <c r="AN1448" s="130">
        <f t="shared" si="364"/>
        <v>0</v>
      </c>
      <c r="AO1448" s="130">
        <f t="shared" si="365"/>
        <v>0</v>
      </c>
      <c r="AP1448" s="130">
        <f t="shared" si="366"/>
        <v>0</v>
      </c>
      <c r="AQ1448" s="130">
        <f t="shared" si="367"/>
        <v>0</v>
      </c>
      <c r="AR1448" s="130">
        <f t="shared" si="368"/>
        <v>0</v>
      </c>
      <c r="AS1448" s="130">
        <f t="shared" si="369"/>
        <v>0</v>
      </c>
      <c r="AT1448" s="130">
        <f t="shared" si="370"/>
        <v>0</v>
      </c>
      <c r="AU1448" s="130">
        <f t="shared" si="371"/>
        <v>0</v>
      </c>
      <c r="AV1448" s="130">
        <f t="shared" si="372"/>
        <v>0</v>
      </c>
      <c r="AW1448" s="130">
        <f t="shared" si="373"/>
        <v>0</v>
      </c>
      <c r="AX1448" s="130">
        <f t="shared" si="374"/>
        <v>0</v>
      </c>
      <c r="AY1448" s="90">
        <f t="shared" si="375"/>
        <v>0</v>
      </c>
      <c r="AZ1448" s="90">
        <f t="shared" si="376"/>
        <v>0</v>
      </c>
      <c r="BA1448" s="90">
        <f t="shared" si="377"/>
        <v>0</v>
      </c>
      <c r="BB1448" s="130">
        <f t="shared" si="378"/>
        <v>0</v>
      </c>
      <c r="BC1448" s="90">
        <f t="shared" si="379"/>
        <v>0</v>
      </c>
      <c r="BD1448" s="90">
        <f t="shared" si="380"/>
        <v>0</v>
      </c>
      <c r="BE1448" s="90">
        <f t="shared" si="381"/>
        <v>0</v>
      </c>
      <c r="BF1448" s="130">
        <f t="shared" si="382"/>
        <v>0</v>
      </c>
      <c r="BG1448" s="90">
        <f t="shared" si="349"/>
        <v>0</v>
      </c>
      <c r="BH1448" s="90">
        <f t="shared" si="350"/>
        <v>0</v>
      </c>
      <c r="BI1448" s="90">
        <f t="shared" si="351"/>
        <v>0</v>
      </c>
      <c r="BJ1448" s="90">
        <f t="shared" si="352"/>
        <v>0</v>
      </c>
      <c r="BK1448" s="90">
        <f t="shared" si="383"/>
        <v>0</v>
      </c>
      <c r="BL1448" s="90">
        <f t="shared" si="384"/>
        <v>0</v>
      </c>
    </row>
    <row r="1449" spans="1:64" ht="15" customHeight="1" x14ac:dyDescent="0.2">
      <c r="A1449" s="109"/>
      <c r="B1449" s="109"/>
      <c r="C1449" s="85" t="s">
        <v>34</v>
      </c>
      <c r="D1449" s="616" t="str">
        <f t="shared" si="353"/>
        <v/>
      </c>
      <c r="E1449" s="616"/>
      <c r="F1449" s="616"/>
      <c r="G1449" s="616"/>
      <c r="H1449" s="616"/>
      <c r="I1449" s="616"/>
      <c r="J1449" s="616"/>
      <c r="K1449" s="616"/>
      <c r="L1449" s="616"/>
      <c r="M1449" s="617" t="str">
        <f t="shared" si="354"/>
        <v/>
      </c>
      <c r="N1449" s="617"/>
      <c r="O1449" s="617" t="str">
        <f t="shared" si="355"/>
        <v/>
      </c>
      <c r="P1449" s="617"/>
      <c r="Q1449" s="617" t="str">
        <f t="shared" si="356"/>
        <v/>
      </c>
      <c r="R1449" s="617"/>
      <c r="S1449" s="493"/>
      <c r="T1449" s="493"/>
      <c r="U1449" s="207"/>
      <c r="V1449" s="207"/>
      <c r="W1449" s="493"/>
      <c r="X1449" s="493"/>
      <c r="Y1449" s="207"/>
      <c r="Z1449" s="207"/>
      <c r="AA1449" s="493"/>
      <c r="AB1449" s="493"/>
      <c r="AC1449" s="207"/>
      <c r="AD1449" s="207"/>
      <c r="AE1449" s="109"/>
      <c r="AG1449" s="90">
        <f t="shared" si="357"/>
        <v>18</v>
      </c>
      <c r="AH1449" s="90">
        <f t="shared" si="358"/>
        <v>0</v>
      </c>
      <c r="AI1449" s="130">
        <f t="shared" si="359"/>
        <v>0</v>
      </c>
      <c r="AJ1449" s="130">
        <f t="shared" si="360"/>
        <v>0</v>
      </c>
      <c r="AK1449" s="130">
        <f t="shared" si="361"/>
        <v>0</v>
      </c>
      <c r="AL1449" s="130">
        <f t="shared" si="362"/>
        <v>0</v>
      </c>
      <c r="AM1449" s="130">
        <f t="shared" si="363"/>
        <v>0</v>
      </c>
      <c r="AN1449" s="130">
        <f t="shared" si="364"/>
        <v>0</v>
      </c>
      <c r="AO1449" s="130">
        <f t="shared" si="365"/>
        <v>0</v>
      </c>
      <c r="AP1449" s="130">
        <f t="shared" si="366"/>
        <v>0</v>
      </c>
      <c r="AQ1449" s="130">
        <f t="shared" si="367"/>
        <v>0</v>
      </c>
      <c r="AR1449" s="130">
        <f t="shared" si="368"/>
        <v>0</v>
      </c>
      <c r="AS1449" s="130">
        <f t="shared" si="369"/>
        <v>0</v>
      </c>
      <c r="AT1449" s="130">
        <f t="shared" si="370"/>
        <v>0</v>
      </c>
      <c r="AU1449" s="130">
        <f t="shared" si="371"/>
        <v>0</v>
      </c>
      <c r="AV1449" s="130">
        <f t="shared" si="372"/>
        <v>0</v>
      </c>
      <c r="AW1449" s="130">
        <f t="shared" si="373"/>
        <v>0</v>
      </c>
      <c r="AX1449" s="130">
        <f t="shared" si="374"/>
        <v>0</v>
      </c>
      <c r="AY1449" s="90">
        <f t="shared" si="375"/>
        <v>0</v>
      </c>
      <c r="AZ1449" s="90">
        <f t="shared" si="376"/>
        <v>0</v>
      </c>
      <c r="BA1449" s="90">
        <f t="shared" si="377"/>
        <v>0</v>
      </c>
      <c r="BB1449" s="130">
        <f t="shared" si="378"/>
        <v>0</v>
      </c>
      <c r="BC1449" s="90">
        <f t="shared" si="379"/>
        <v>0</v>
      </c>
      <c r="BD1449" s="90">
        <f t="shared" si="380"/>
        <v>0</v>
      </c>
      <c r="BE1449" s="90">
        <f t="shared" si="381"/>
        <v>0</v>
      </c>
      <c r="BF1449" s="130">
        <f t="shared" si="382"/>
        <v>0</v>
      </c>
      <c r="BG1449" s="90">
        <f t="shared" si="349"/>
        <v>0</v>
      </c>
      <c r="BH1449" s="90">
        <f t="shared" si="350"/>
        <v>0</v>
      </c>
      <c r="BI1449" s="90">
        <f t="shared" si="351"/>
        <v>0</v>
      </c>
      <c r="BJ1449" s="90">
        <f t="shared" si="352"/>
        <v>0</v>
      </c>
      <c r="BK1449" s="90">
        <f t="shared" si="383"/>
        <v>0</v>
      </c>
      <c r="BL1449" s="90">
        <f t="shared" si="384"/>
        <v>0</v>
      </c>
    </row>
    <row r="1450" spans="1:64" ht="15" customHeight="1" x14ac:dyDescent="0.2">
      <c r="A1450" s="109"/>
      <c r="B1450" s="109"/>
      <c r="C1450" s="85" t="s">
        <v>35</v>
      </c>
      <c r="D1450" s="616" t="str">
        <f t="shared" si="353"/>
        <v/>
      </c>
      <c r="E1450" s="616"/>
      <c r="F1450" s="616"/>
      <c r="G1450" s="616"/>
      <c r="H1450" s="616"/>
      <c r="I1450" s="616"/>
      <c r="J1450" s="616"/>
      <c r="K1450" s="616"/>
      <c r="L1450" s="616"/>
      <c r="M1450" s="617" t="str">
        <f t="shared" si="354"/>
        <v/>
      </c>
      <c r="N1450" s="617"/>
      <c r="O1450" s="617" t="str">
        <f t="shared" si="355"/>
        <v/>
      </c>
      <c r="P1450" s="617"/>
      <c r="Q1450" s="617" t="str">
        <f t="shared" si="356"/>
        <v/>
      </c>
      <c r="R1450" s="617"/>
      <c r="S1450" s="493"/>
      <c r="T1450" s="493"/>
      <c r="U1450" s="207"/>
      <c r="V1450" s="207"/>
      <c r="W1450" s="493"/>
      <c r="X1450" s="493"/>
      <c r="Y1450" s="207"/>
      <c r="Z1450" s="207"/>
      <c r="AA1450" s="493"/>
      <c r="AB1450" s="493"/>
      <c r="AC1450" s="207"/>
      <c r="AD1450" s="207"/>
      <c r="AE1450" s="109"/>
      <c r="AG1450" s="90">
        <f t="shared" si="357"/>
        <v>18</v>
      </c>
      <c r="AH1450" s="90">
        <f t="shared" si="358"/>
        <v>0</v>
      </c>
      <c r="AI1450" s="130">
        <f t="shared" si="359"/>
        <v>0</v>
      </c>
      <c r="AJ1450" s="130">
        <f t="shared" si="360"/>
        <v>0</v>
      </c>
      <c r="AK1450" s="130">
        <f t="shared" si="361"/>
        <v>0</v>
      </c>
      <c r="AL1450" s="130">
        <f t="shared" si="362"/>
        <v>0</v>
      </c>
      <c r="AM1450" s="130">
        <f t="shared" si="363"/>
        <v>0</v>
      </c>
      <c r="AN1450" s="130">
        <f t="shared" si="364"/>
        <v>0</v>
      </c>
      <c r="AO1450" s="130">
        <f t="shared" si="365"/>
        <v>0</v>
      </c>
      <c r="AP1450" s="130">
        <f t="shared" si="366"/>
        <v>0</v>
      </c>
      <c r="AQ1450" s="130">
        <f t="shared" si="367"/>
        <v>0</v>
      </c>
      <c r="AR1450" s="130">
        <f t="shared" si="368"/>
        <v>0</v>
      </c>
      <c r="AS1450" s="130">
        <f t="shared" si="369"/>
        <v>0</v>
      </c>
      <c r="AT1450" s="130">
        <f t="shared" si="370"/>
        <v>0</v>
      </c>
      <c r="AU1450" s="130">
        <f t="shared" si="371"/>
        <v>0</v>
      </c>
      <c r="AV1450" s="130">
        <f t="shared" si="372"/>
        <v>0</v>
      </c>
      <c r="AW1450" s="130">
        <f t="shared" si="373"/>
        <v>0</v>
      </c>
      <c r="AX1450" s="130">
        <f t="shared" si="374"/>
        <v>0</v>
      </c>
      <c r="AY1450" s="90">
        <f t="shared" si="375"/>
        <v>0</v>
      </c>
      <c r="AZ1450" s="90">
        <f t="shared" si="376"/>
        <v>0</v>
      </c>
      <c r="BA1450" s="90">
        <f t="shared" si="377"/>
        <v>0</v>
      </c>
      <c r="BB1450" s="130">
        <f t="shared" si="378"/>
        <v>0</v>
      </c>
      <c r="BC1450" s="90">
        <f t="shared" si="379"/>
        <v>0</v>
      </c>
      <c r="BD1450" s="90">
        <f t="shared" si="380"/>
        <v>0</v>
      </c>
      <c r="BE1450" s="90">
        <f t="shared" si="381"/>
        <v>0</v>
      </c>
      <c r="BF1450" s="130">
        <f t="shared" si="382"/>
        <v>0</v>
      </c>
      <c r="BG1450" s="90">
        <f t="shared" si="349"/>
        <v>0</v>
      </c>
      <c r="BH1450" s="90">
        <f t="shared" si="350"/>
        <v>0</v>
      </c>
      <c r="BI1450" s="90">
        <f t="shared" si="351"/>
        <v>0</v>
      </c>
      <c r="BJ1450" s="90">
        <f t="shared" si="352"/>
        <v>0</v>
      </c>
      <c r="BK1450" s="90">
        <f t="shared" si="383"/>
        <v>0</v>
      </c>
      <c r="BL1450" s="90">
        <f t="shared" si="384"/>
        <v>0</v>
      </c>
    </row>
    <row r="1451" spans="1:64" ht="15" customHeight="1" x14ac:dyDescent="0.2">
      <c r="A1451" s="109"/>
      <c r="B1451" s="109"/>
      <c r="C1451" s="85" t="s">
        <v>36</v>
      </c>
      <c r="D1451" s="616" t="str">
        <f t="shared" si="353"/>
        <v/>
      </c>
      <c r="E1451" s="616"/>
      <c r="F1451" s="616"/>
      <c r="G1451" s="616"/>
      <c r="H1451" s="616"/>
      <c r="I1451" s="616"/>
      <c r="J1451" s="616"/>
      <c r="K1451" s="616"/>
      <c r="L1451" s="616"/>
      <c r="M1451" s="617" t="str">
        <f t="shared" si="354"/>
        <v/>
      </c>
      <c r="N1451" s="617"/>
      <c r="O1451" s="617" t="str">
        <f t="shared" si="355"/>
        <v/>
      </c>
      <c r="P1451" s="617"/>
      <c r="Q1451" s="617" t="str">
        <f t="shared" si="356"/>
        <v/>
      </c>
      <c r="R1451" s="617"/>
      <c r="S1451" s="493"/>
      <c r="T1451" s="493"/>
      <c r="U1451" s="207"/>
      <c r="V1451" s="207"/>
      <c r="W1451" s="493"/>
      <c r="X1451" s="493"/>
      <c r="Y1451" s="207"/>
      <c r="Z1451" s="207"/>
      <c r="AA1451" s="493"/>
      <c r="AB1451" s="493"/>
      <c r="AC1451" s="207"/>
      <c r="AD1451" s="207"/>
      <c r="AE1451" s="109"/>
      <c r="AG1451" s="90">
        <f t="shared" si="357"/>
        <v>18</v>
      </c>
      <c r="AH1451" s="90">
        <f t="shared" si="358"/>
        <v>0</v>
      </c>
      <c r="AI1451" s="130">
        <f t="shared" si="359"/>
        <v>0</v>
      </c>
      <c r="AJ1451" s="130">
        <f t="shared" si="360"/>
        <v>0</v>
      </c>
      <c r="AK1451" s="130">
        <f t="shared" si="361"/>
        <v>0</v>
      </c>
      <c r="AL1451" s="130">
        <f t="shared" si="362"/>
        <v>0</v>
      </c>
      <c r="AM1451" s="130">
        <f t="shared" si="363"/>
        <v>0</v>
      </c>
      <c r="AN1451" s="130">
        <f t="shared" si="364"/>
        <v>0</v>
      </c>
      <c r="AO1451" s="130">
        <f t="shared" si="365"/>
        <v>0</v>
      </c>
      <c r="AP1451" s="130">
        <f t="shared" si="366"/>
        <v>0</v>
      </c>
      <c r="AQ1451" s="130">
        <f t="shared" si="367"/>
        <v>0</v>
      </c>
      <c r="AR1451" s="130">
        <f t="shared" si="368"/>
        <v>0</v>
      </c>
      <c r="AS1451" s="130">
        <f t="shared" si="369"/>
        <v>0</v>
      </c>
      <c r="AT1451" s="130">
        <f t="shared" si="370"/>
        <v>0</v>
      </c>
      <c r="AU1451" s="130">
        <f t="shared" si="371"/>
        <v>0</v>
      </c>
      <c r="AV1451" s="130">
        <f t="shared" si="372"/>
        <v>0</v>
      </c>
      <c r="AW1451" s="130">
        <f t="shared" si="373"/>
        <v>0</v>
      </c>
      <c r="AX1451" s="130">
        <f t="shared" si="374"/>
        <v>0</v>
      </c>
      <c r="AY1451" s="90">
        <f t="shared" si="375"/>
        <v>0</v>
      </c>
      <c r="AZ1451" s="90">
        <f t="shared" si="376"/>
        <v>0</v>
      </c>
      <c r="BA1451" s="90">
        <f t="shared" si="377"/>
        <v>0</v>
      </c>
      <c r="BB1451" s="130">
        <f t="shared" si="378"/>
        <v>0</v>
      </c>
      <c r="BC1451" s="90">
        <f t="shared" si="379"/>
        <v>0</v>
      </c>
      <c r="BD1451" s="90">
        <f t="shared" si="380"/>
        <v>0</v>
      </c>
      <c r="BE1451" s="90">
        <f t="shared" si="381"/>
        <v>0</v>
      </c>
      <c r="BF1451" s="130">
        <f t="shared" si="382"/>
        <v>0</v>
      </c>
      <c r="BG1451" s="90">
        <f t="shared" si="349"/>
        <v>0</v>
      </c>
      <c r="BH1451" s="90">
        <f t="shared" si="350"/>
        <v>0</v>
      </c>
      <c r="BI1451" s="90">
        <f t="shared" si="351"/>
        <v>0</v>
      </c>
      <c r="BJ1451" s="90">
        <f t="shared" si="352"/>
        <v>0</v>
      </c>
      <c r="BK1451" s="90">
        <f t="shared" si="383"/>
        <v>0</v>
      </c>
      <c r="BL1451" s="90">
        <f t="shared" si="384"/>
        <v>0</v>
      </c>
    </row>
    <row r="1452" spans="1:64" ht="15" customHeight="1" x14ac:dyDescent="0.2">
      <c r="A1452" s="109"/>
      <c r="B1452" s="109"/>
      <c r="C1452" s="85" t="s">
        <v>37</v>
      </c>
      <c r="D1452" s="616" t="str">
        <f t="shared" si="353"/>
        <v/>
      </c>
      <c r="E1452" s="616"/>
      <c r="F1452" s="616"/>
      <c r="G1452" s="616"/>
      <c r="H1452" s="616"/>
      <c r="I1452" s="616"/>
      <c r="J1452" s="616"/>
      <c r="K1452" s="616"/>
      <c r="L1452" s="616"/>
      <c r="M1452" s="617" t="str">
        <f t="shared" si="354"/>
        <v/>
      </c>
      <c r="N1452" s="617"/>
      <c r="O1452" s="617" t="str">
        <f t="shared" si="355"/>
        <v/>
      </c>
      <c r="P1452" s="617"/>
      <c r="Q1452" s="617" t="str">
        <f t="shared" si="356"/>
        <v/>
      </c>
      <c r="R1452" s="617"/>
      <c r="S1452" s="493"/>
      <c r="T1452" s="493"/>
      <c r="U1452" s="207"/>
      <c r="V1452" s="207"/>
      <c r="W1452" s="493"/>
      <c r="X1452" s="493"/>
      <c r="Y1452" s="207"/>
      <c r="Z1452" s="207"/>
      <c r="AA1452" s="493"/>
      <c r="AB1452" s="493"/>
      <c r="AC1452" s="207"/>
      <c r="AD1452" s="207"/>
      <c r="AE1452" s="109"/>
      <c r="AG1452" s="90">
        <f t="shared" si="357"/>
        <v>18</v>
      </c>
      <c r="AH1452" s="90">
        <f t="shared" si="358"/>
        <v>0</v>
      </c>
      <c r="AI1452" s="130">
        <f t="shared" si="359"/>
        <v>0</v>
      </c>
      <c r="AJ1452" s="130">
        <f t="shared" si="360"/>
        <v>0</v>
      </c>
      <c r="AK1452" s="130">
        <f t="shared" si="361"/>
        <v>0</v>
      </c>
      <c r="AL1452" s="130">
        <f t="shared" si="362"/>
        <v>0</v>
      </c>
      <c r="AM1452" s="130">
        <f t="shared" si="363"/>
        <v>0</v>
      </c>
      <c r="AN1452" s="130">
        <f t="shared" si="364"/>
        <v>0</v>
      </c>
      <c r="AO1452" s="130">
        <f t="shared" si="365"/>
        <v>0</v>
      </c>
      <c r="AP1452" s="130">
        <f t="shared" si="366"/>
        <v>0</v>
      </c>
      <c r="AQ1452" s="130">
        <f t="shared" si="367"/>
        <v>0</v>
      </c>
      <c r="AR1452" s="130">
        <f t="shared" si="368"/>
        <v>0</v>
      </c>
      <c r="AS1452" s="130">
        <f t="shared" si="369"/>
        <v>0</v>
      </c>
      <c r="AT1452" s="130">
        <f t="shared" si="370"/>
        <v>0</v>
      </c>
      <c r="AU1452" s="130">
        <f t="shared" si="371"/>
        <v>0</v>
      </c>
      <c r="AV1452" s="130">
        <f t="shared" si="372"/>
        <v>0</v>
      </c>
      <c r="AW1452" s="130">
        <f t="shared" si="373"/>
        <v>0</v>
      </c>
      <c r="AX1452" s="130">
        <f t="shared" si="374"/>
        <v>0</v>
      </c>
      <c r="AY1452" s="90">
        <f t="shared" si="375"/>
        <v>0</v>
      </c>
      <c r="AZ1452" s="90">
        <f t="shared" si="376"/>
        <v>0</v>
      </c>
      <c r="BA1452" s="90">
        <f t="shared" si="377"/>
        <v>0</v>
      </c>
      <c r="BB1452" s="130">
        <f t="shared" si="378"/>
        <v>0</v>
      </c>
      <c r="BC1452" s="90">
        <f t="shared" si="379"/>
        <v>0</v>
      </c>
      <c r="BD1452" s="90">
        <f t="shared" si="380"/>
        <v>0</v>
      </c>
      <c r="BE1452" s="90">
        <f t="shared" si="381"/>
        <v>0</v>
      </c>
      <c r="BF1452" s="130">
        <f t="shared" si="382"/>
        <v>0</v>
      </c>
      <c r="BG1452" s="90">
        <f t="shared" si="349"/>
        <v>0</v>
      </c>
      <c r="BH1452" s="90">
        <f t="shared" si="350"/>
        <v>0</v>
      </c>
      <c r="BI1452" s="90">
        <f t="shared" si="351"/>
        <v>0</v>
      </c>
      <c r="BJ1452" s="90">
        <f t="shared" si="352"/>
        <v>0</v>
      </c>
      <c r="BK1452" s="90">
        <f t="shared" si="383"/>
        <v>0</v>
      </c>
      <c r="BL1452" s="90">
        <f t="shared" si="384"/>
        <v>0</v>
      </c>
    </row>
    <row r="1453" spans="1:64" ht="15" customHeight="1" x14ac:dyDescent="0.2">
      <c r="A1453" s="109"/>
      <c r="B1453" s="109"/>
      <c r="C1453" s="85" t="s">
        <v>40</v>
      </c>
      <c r="D1453" s="616" t="str">
        <f t="shared" si="353"/>
        <v/>
      </c>
      <c r="E1453" s="616"/>
      <c r="F1453" s="616"/>
      <c r="G1453" s="616"/>
      <c r="H1453" s="616"/>
      <c r="I1453" s="616"/>
      <c r="J1453" s="616"/>
      <c r="K1453" s="616"/>
      <c r="L1453" s="616"/>
      <c r="M1453" s="617" t="str">
        <f t="shared" si="354"/>
        <v/>
      </c>
      <c r="N1453" s="617"/>
      <c r="O1453" s="617" t="str">
        <f t="shared" si="355"/>
        <v/>
      </c>
      <c r="P1453" s="617"/>
      <c r="Q1453" s="617" t="str">
        <f t="shared" si="356"/>
        <v/>
      </c>
      <c r="R1453" s="617"/>
      <c r="S1453" s="493"/>
      <c r="T1453" s="493"/>
      <c r="U1453" s="207"/>
      <c r="V1453" s="207"/>
      <c r="W1453" s="493"/>
      <c r="X1453" s="493"/>
      <c r="Y1453" s="207"/>
      <c r="Z1453" s="207"/>
      <c r="AA1453" s="493"/>
      <c r="AB1453" s="493"/>
      <c r="AC1453" s="207"/>
      <c r="AD1453" s="207"/>
      <c r="AE1453" s="109"/>
      <c r="AG1453" s="90">
        <f t="shared" si="357"/>
        <v>18</v>
      </c>
      <c r="AH1453" s="90">
        <f t="shared" si="358"/>
        <v>0</v>
      </c>
      <c r="AI1453" s="130">
        <f t="shared" si="359"/>
        <v>0</v>
      </c>
      <c r="AJ1453" s="130">
        <f t="shared" si="360"/>
        <v>0</v>
      </c>
      <c r="AK1453" s="130">
        <f t="shared" si="361"/>
        <v>0</v>
      </c>
      <c r="AL1453" s="130">
        <f t="shared" si="362"/>
        <v>0</v>
      </c>
      <c r="AM1453" s="130">
        <f t="shared" si="363"/>
        <v>0</v>
      </c>
      <c r="AN1453" s="130">
        <f t="shared" si="364"/>
        <v>0</v>
      </c>
      <c r="AO1453" s="130">
        <f t="shared" si="365"/>
        <v>0</v>
      </c>
      <c r="AP1453" s="130">
        <f t="shared" si="366"/>
        <v>0</v>
      </c>
      <c r="AQ1453" s="130">
        <f t="shared" si="367"/>
        <v>0</v>
      </c>
      <c r="AR1453" s="130">
        <f t="shared" si="368"/>
        <v>0</v>
      </c>
      <c r="AS1453" s="130">
        <f t="shared" si="369"/>
        <v>0</v>
      </c>
      <c r="AT1453" s="130">
        <f t="shared" si="370"/>
        <v>0</v>
      </c>
      <c r="AU1453" s="130">
        <f t="shared" si="371"/>
        <v>0</v>
      </c>
      <c r="AV1453" s="130">
        <f t="shared" si="372"/>
        <v>0</v>
      </c>
      <c r="AW1453" s="130">
        <f t="shared" si="373"/>
        <v>0</v>
      </c>
      <c r="AX1453" s="130">
        <f t="shared" si="374"/>
        <v>0</v>
      </c>
      <c r="AY1453" s="90">
        <f t="shared" si="375"/>
        <v>0</v>
      </c>
      <c r="AZ1453" s="90">
        <f t="shared" si="376"/>
        <v>0</v>
      </c>
      <c r="BA1453" s="90">
        <f t="shared" si="377"/>
        <v>0</v>
      </c>
      <c r="BB1453" s="130">
        <f t="shared" si="378"/>
        <v>0</v>
      </c>
      <c r="BC1453" s="90">
        <f t="shared" si="379"/>
        <v>0</v>
      </c>
      <c r="BD1453" s="90">
        <f t="shared" si="380"/>
        <v>0</v>
      </c>
      <c r="BE1453" s="90">
        <f t="shared" si="381"/>
        <v>0</v>
      </c>
      <c r="BF1453" s="130">
        <f t="shared" si="382"/>
        <v>0</v>
      </c>
      <c r="BG1453" s="90">
        <f t="shared" si="349"/>
        <v>0</v>
      </c>
      <c r="BH1453" s="90">
        <f t="shared" si="350"/>
        <v>0</v>
      </c>
      <c r="BI1453" s="90">
        <f t="shared" si="351"/>
        <v>0</v>
      </c>
      <c r="BJ1453" s="90">
        <f t="shared" si="352"/>
        <v>0</v>
      </c>
      <c r="BK1453" s="90">
        <f t="shared" si="383"/>
        <v>0</v>
      </c>
      <c r="BL1453" s="90">
        <f t="shared" si="384"/>
        <v>0</v>
      </c>
    </row>
    <row r="1454" spans="1:64" ht="15" customHeight="1" x14ac:dyDescent="0.2">
      <c r="A1454" s="109"/>
      <c r="B1454" s="109"/>
      <c r="C1454" s="85" t="s">
        <v>38</v>
      </c>
      <c r="D1454" s="616" t="str">
        <f t="shared" si="353"/>
        <v/>
      </c>
      <c r="E1454" s="616"/>
      <c r="F1454" s="616"/>
      <c r="G1454" s="616"/>
      <c r="H1454" s="616"/>
      <c r="I1454" s="616"/>
      <c r="J1454" s="616"/>
      <c r="K1454" s="616"/>
      <c r="L1454" s="616"/>
      <c r="M1454" s="617" t="str">
        <f t="shared" si="354"/>
        <v/>
      </c>
      <c r="N1454" s="617"/>
      <c r="O1454" s="617" t="str">
        <f t="shared" si="355"/>
        <v/>
      </c>
      <c r="P1454" s="617"/>
      <c r="Q1454" s="617" t="str">
        <f t="shared" si="356"/>
        <v/>
      </c>
      <c r="R1454" s="617"/>
      <c r="S1454" s="493"/>
      <c r="T1454" s="493"/>
      <c r="U1454" s="207"/>
      <c r="V1454" s="207"/>
      <c r="W1454" s="493"/>
      <c r="X1454" s="493"/>
      <c r="Y1454" s="207"/>
      <c r="Z1454" s="207"/>
      <c r="AA1454" s="493"/>
      <c r="AB1454" s="493"/>
      <c r="AC1454" s="207"/>
      <c r="AD1454" s="207"/>
      <c r="AE1454" s="109"/>
      <c r="AG1454" s="90">
        <f t="shared" si="357"/>
        <v>18</v>
      </c>
      <c r="AH1454" s="90">
        <f t="shared" si="358"/>
        <v>0</v>
      </c>
      <c r="AI1454" s="130">
        <f t="shared" si="359"/>
        <v>0</v>
      </c>
      <c r="AJ1454" s="130">
        <f t="shared" si="360"/>
        <v>0</v>
      </c>
      <c r="AK1454" s="130">
        <f t="shared" si="361"/>
        <v>0</v>
      </c>
      <c r="AL1454" s="130">
        <f t="shared" si="362"/>
        <v>0</v>
      </c>
      <c r="AM1454" s="130">
        <f t="shared" si="363"/>
        <v>0</v>
      </c>
      <c r="AN1454" s="130">
        <f t="shared" si="364"/>
        <v>0</v>
      </c>
      <c r="AO1454" s="130">
        <f t="shared" si="365"/>
        <v>0</v>
      </c>
      <c r="AP1454" s="130">
        <f t="shared" si="366"/>
        <v>0</v>
      </c>
      <c r="AQ1454" s="130">
        <f t="shared" si="367"/>
        <v>0</v>
      </c>
      <c r="AR1454" s="130">
        <f t="shared" si="368"/>
        <v>0</v>
      </c>
      <c r="AS1454" s="130">
        <f t="shared" si="369"/>
        <v>0</v>
      </c>
      <c r="AT1454" s="130">
        <f t="shared" si="370"/>
        <v>0</v>
      </c>
      <c r="AU1454" s="130">
        <f t="shared" si="371"/>
        <v>0</v>
      </c>
      <c r="AV1454" s="130">
        <f t="shared" si="372"/>
        <v>0</v>
      </c>
      <c r="AW1454" s="130">
        <f t="shared" si="373"/>
        <v>0</v>
      </c>
      <c r="AX1454" s="130">
        <f t="shared" si="374"/>
        <v>0</v>
      </c>
      <c r="AY1454" s="90">
        <f t="shared" si="375"/>
        <v>0</v>
      </c>
      <c r="AZ1454" s="90">
        <f t="shared" si="376"/>
        <v>0</v>
      </c>
      <c r="BA1454" s="90">
        <f t="shared" si="377"/>
        <v>0</v>
      </c>
      <c r="BB1454" s="130">
        <f t="shared" si="378"/>
        <v>0</v>
      </c>
      <c r="BC1454" s="90">
        <f t="shared" si="379"/>
        <v>0</v>
      </c>
      <c r="BD1454" s="90">
        <f t="shared" si="380"/>
        <v>0</v>
      </c>
      <c r="BE1454" s="90">
        <f t="shared" si="381"/>
        <v>0</v>
      </c>
      <c r="BF1454" s="130">
        <f t="shared" si="382"/>
        <v>0</v>
      </c>
      <c r="BG1454" s="90">
        <f t="shared" si="349"/>
        <v>0</v>
      </c>
      <c r="BH1454" s="90">
        <f t="shared" si="350"/>
        <v>0</v>
      </c>
      <c r="BI1454" s="90">
        <f t="shared" si="351"/>
        <v>0</v>
      </c>
      <c r="BJ1454" s="90">
        <f t="shared" si="352"/>
        <v>0</v>
      </c>
      <c r="BK1454" s="90">
        <f t="shared" si="383"/>
        <v>0</v>
      </c>
      <c r="BL1454" s="90">
        <f t="shared" si="384"/>
        <v>0</v>
      </c>
    </row>
    <row r="1455" spans="1:64" ht="15" customHeight="1" x14ac:dyDescent="0.2">
      <c r="A1455" s="109"/>
      <c r="B1455" s="109"/>
      <c r="C1455" s="85" t="s">
        <v>39</v>
      </c>
      <c r="D1455" s="616" t="str">
        <f t="shared" si="353"/>
        <v/>
      </c>
      <c r="E1455" s="616"/>
      <c r="F1455" s="616"/>
      <c r="G1455" s="616"/>
      <c r="H1455" s="616"/>
      <c r="I1455" s="616"/>
      <c r="J1455" s="616"/>
      <c r="K1455" s="616"/>
      <c r="L1455" s="616"/>
      <c r="M1455" s="617" t="str">
        <f t="shared" si="354"/>
        <v/>
      </c>
      <c r="N1455" s="617"/>
      <c r="O1455" s="617" t="str">
        <f t="shared" si="355"/>
        <v/>
      </c>
      <c r="P1455" s="617"/>
      <c r="Q1455" s="617" t="str">
        <f t="shared" si="356"/>
        <v/>
      </c>
      <c r="R1455" s="617"/>
      <c r="S1455" s="493"/>
      <c r="T1455" s="493"/>
      <c r="U1455" s="207"/>
      <c r="V1455" s="207"/>
      <c r="W1455" s="493"/>
      <c r="X1455" s="493"/>
      <c r="Y1455" s="207"/>
      <c r="Z1455" s="207"/>
      <c r="AA1455" s="493"/>
      <c r="AB1455" s="493"/>
      <c r="AC1455" s="207"/>
      <c r="AD1455" s="207"/>
      <c r="AE1455" s="109"/>
      <c r="AG1455" s="90">
        <f t="shared" si="357"/>
        <v>18</v>
      </c>
      <c r="AH1455" s="90">
        <f t="shared" si="358"/>
        <v>0</v>
      </c>
      <c r="AI1455" s="130">
        <f t="shared" si="359"/>
        <v>0</v>
      </c>
      <c r="AJ1455" s="130">
        <f t="shared" si="360"/>
        <v>0</v>
      </c>
      <c r="AK1455" s="130">
        <f t="shared" si="361"/>
        <v>0</v>
      </c>
      <c r="AL1455" s="130">
        <f t="shared" si="362"/>
        <v>0</v>
      </c>
      <c r="AM1455" s="130">
        <f t="shared" si="363"/>
        <v>0</v>
      </c>
      <c r="AN1455" s="130">
        <f t="shared" si="364"/>
        <v>0</v>
      </c>
      <c r="AO1455" s="130">
        <f t="shared" si="365"/>
        <v>0</v>
      </c>
      <c r="AP1455" s="130">
        <f t="shared" si="366"/>
        <v>0</v>
      </c>
      <c r="AQ1455" s="130">
        <f t="shared" si="367"/>
        <v>0</v>
      </c>
      <c r="AR1455" s="130">
        <f t="shared" si="368"/>
        <v>0</v>
      </c>
      <c r="AS1455" s="130">
        <f t="shared" si="369"/>
        <v>0</v>
      </c>
      <c r="AT1455" s="130">
        <f t="shared" si="370"/>
        <v>0</v>
      </c>
      <c r="AU1455" s="130">
        <f t="shared" si="371"/>
        <v>0</v>
      </c>
      <c r="AV1455" s="130">
        <f t="shared" si="372"/>
        <v>0</v>
      </c>
      <c r="AW1455" s="130">
        <f t="shared" si="373"/>
        <v>0</v>
      </c>
      <c r="AX1455" s="130">
        <f t="shared" si="374"/>
        <v>0</v>
      </c>
      <c r="AY1455" s="90">
        <f t="shared" si="375"/>
        <v>0</v>
      </c>
      <c r="AZ1455" s="90">
        <f t="shared" si="376"/>
        <v>0</v>
      </c>
      <c r="BA1455" s="90">
        <f t="shared" si="377"/>
        <v>0</v>
      </c>
      <c r="BB1455" s="130">
        <f t="shared" si="378"/>
        <v>0</v>
      </c>
      <c r="BC1455" s="90">
        <f t="shared" si="379"/>
        <v>0</v>
      </c>
      <c r="BD1455" s="90">
        <f t="shared" si="380"/>
        <v>0</v>
      </c>
      <c r="BE1455" s="90">
        <f t="shared" si="381"/>
        <v>0</v>
      </c>
      <c r="BF1455" s="130">
        <f t="shared" si="382"/>
        <v>0</v>
      </c>
      <c r="BG1455" s="90">
        <f t="shared" si="349"/>
        <v>0</v>
      </c>
      <c r="BH1455" s="90">
        <f t="shared" si="350"/>
        <v>0</v>
      </c>
      <c r="BI1455" s="90">
        <f t="shared" si="351"/>
        <v>0</v>
      </c>
      <c r="BJ1455" s="90">
        <f t="shared" si="352"/>
        <v>0</v>
      </c>
      <c r="BK1455" s="90">
        <f t="shared" si="383"/>
        <v>0</v>
      </c>
      <c r="BL1455" s="90">
        <f t="shared" si="384"/>
        <v>0</v>
      </c>
    </row>
    <row r="1456" spans="1:64" ht="15" customHeight="1" x14ac:dyDescent="0.2">
      <c r="A1456" s="109"/>
      <c r="B1456" s="109"/>
      <c r="C1456" s="85" t="s">
        <v>41</v>
      </c>
      <c r="D1456" s="616" t="str">
        <f t="shared" si="353"/>
        <v/>
      </c>
      <c r="E1456" s="616"/>
      <c r="F1456" s="616"/>
      <c r="G1456" s="616"/>
      <c r="H1456" s="616"/>
      <c r="I1456" s="616"/>
      <c r="J1456" s="616"/>
      <c r="K1456" s="616"/>
      <c r="L1456" s="616"/>
      <c r="M1456" s="617" t="str">
        <f t="shared" si="354"/>
        <v/>
      </c>
      <c r="N1456" s="617"/>
      <c r="O1456" s="617" t="str">
        <f t="shared" si="355"/>
        <v/>
      </c>
      <c r="P1456" s="617"/>
      <c r="Q1456" s="617" t="str">
        <f t="shared" si="356"/>
        <v/>
      </c>
      <c r="R1456" s="617"/>
      <c r="S1456" s="493"/>
      <c r="T1456" s="493"/>
      <c r="U1456" s="207"/>
      <c r="V1456" s="207"/>
      <c r="W1456" s="493"/>
      <c r="X1456" s="493"/>
      <c r="Y1456" s="207"/>
      <c r="Z1456" s="207"/>
      <c r="AA1456" s="493"/>
      <c r="AB1456" s="493"/>
      <c r="AC1456" s="207"/>
      <c r="AD1456" s="207"/>
      <c r="AE1456" s="109"/>
      <c r="AG1456" s="90">
        <f t="shared" si="357"/>
        <v>18</v>
      </c>
      <c r="AH1456" s="90">
        <f t="shared" si="358"/>
        <v>0</v>
      </c>
      <c r="AI1456" s="130">
        <f t="shared" si="359"/>
        <v>0</v>
      </c>
      <c r="AJ1456" s="130">
        <f t="shared" si="360"/>
        <v>0</v>
      </c>
      <c r="AK1456" s="130">
        <f t="shared" si="361"/>
        <v>0</v>
      </c>
      <c r="AL1456" s="130">
        <f t="shared" si="362"/>
        <v>0</v>
      </c>
      <c r="AM1456" s="130">
        <f t="shared" si="363"/>
        <v>0</v>
      </c>
      <c r="AN1456" s="130">
        <f t="shared" si="364"/>
        <v>0</v>
      </c>
      <c r="AO1456" s="130">
        <f t="shared" si="365"/>
        <v>0</v>
      </c>
      <c r="AP1456" s="130">
        <f t="shared" si="366"/>
        <v>0</v>
      </c>
      <c r="AQ1456" s="130">
        <f t="shared" si="367"/>
        <v>0</v>
      </c>
      <c r="AR1456" s="130">
        <f t="shared" si="368"/>
        <v>0</v>
      </c>
      <c r="AS1456" s="130">
        <f t="shared" si="369"/>
        <v>0</v>
      </c>
      <c r="AT1456" s="130">
        <f t="shared" si="370"/>
        <v>0</v>
      </c>
      <c r="AU1456" s="130">
        <f t="shared" si="371"/>
        <v>0</v>
      </c>
      <c r="AV1456" s="130">
        <f t="shared" si="372"/>
        <v>0</v>
      </c>
      <c r="AW1456" s="130">
        <f t="shared" si="373"/>
        <v>0</v>
      </c>
      <c r="AX1456" s="130">
        <f t="shared" si="374"/>
        <v>0</v>
      </c>
      <c r="AY1456" s="90">
        <f t="shared" si="375"/>
        <v>0</v>
      </c>
      <c r="AZ1456" s="90">
        <f t="shared" si="376"/>
        <v>0</v>
      </c>
      <c r="BA1456" s="90">
        <f t="shared" si="377"/>
        <v>0</v>
      </c>
      <c r="BB1456" s="130">
        <f t="shared" si="378"/>
        <v>0</v>
      </c>
      <c r="BC1456" s="90">
        <f t="shared" si="379"/>
        <v>0</v>
      </c>
      <c r="BD1456" s="90">
        <f t="shared" si="380"/>
        <v>0</v>
      </c>
      <c r="BE1456" s="90">
        <f t="shared" si="381"/>
        <v>0</v>
      </c>
      <c r="BF1456" s="130">
        <f t="shared" si="382"/>
        <v>0</v>
      </c>
      <c r="BG1456" s="90">
        <f t="shared" si="349"/>
        <v>0</v>
      </c>
      <c r="BH1456" s="90">
        <f t="shared" si="350"/>
        <v>0</v>
      </c>
      <c r="BI1456" s="90">
        <f t="shared" si="351"/>
        <v>0</v>
      </c>
      <c r="BJ1456" s="90">
        <f t="shared" si="352"/>
        <v>0</v>
      </c>
      <c r="BK1456" s="90">
        <f t="shared" si="383"/>
        <v>0</v>
      </c>
      <c r="BL1456" s="90">
        <f t="shared" si="384"/>
        <v>0</v>
      </c>
    </row>
    <row r="1457" spans="1:64" ht="15" customHeight="1" x14ac:dyDescent="0.2">
      <c r="A1457" s="109"/>
      <c r="B1457" s="109"/>
      <c r="C1457" s="85" t="s">
        <v>42</v>
      </c>
      <c r="D1457" s="616" t="str">
        <f t="shared" si="353"/>
        <v/>
      </c>
      <c r="E1457" s="616"/>
      <c r="F1457" s="616"/>
      <c r="G1457" s="616"/>
      <c r="H1457" s="616"/>
      <c r="I1457" s="616"/>
      <c r="J1457" s="616"/>
      <c r="K1457" s="616"/>
      <c r="L1457" s="616"/>
      <c r="M1457" s="617" t="str">
        <f t="shared" si="354"/>
        <v/>
      </c>
      <c r="N1457" s="617"/>
      <c r="O1457" s="617" t="str">
        <f t="shared" si="355"/>
        <v/>
      </c>
      <c r="P1457" s="617"/>
      <c r="Q1457" s="617" t="str">
        <f t="shared" si="356"/>
        <v/>
      </c>
      <c r="R1457" s="617"/>
      <c r="S1457" s="493"/>
      <c r="T1457" s="493"/>
      <c r="U1457" s="207"/>
      <c r="V1457" s="207"/>
      <c r="W1457" s="493"/>
      <c r="X1457" s="493"/>
      <c r="Y1457" s="207"/>
      <c r="Z1457" s="207"/>
      <c r="AA1457" s="493"/>
      <c r="AB1457" s="493"/>
      <c r="AC1457" s="207"/>
      <c r="AD1457" s="207"/>
      <c r="AE1457" s="109"/>
      <c r="AG1457" s="90">
        <f t="shared" si="357"/>
        <v>18</v>
      </c>
      <c r="AH1457" s="90">
        <f t="shared" si="358"/>
        <v>0</v>
      </c>
      <c r="AI1457" s="130">
        <f t="shared" si="359"/>
        <v>0</v>
      </c>
      <c r="AJ1457" s="130">
        <f t="shared" si="360"/>
        <v>0</v>
      </c>
      <c r="AK1457" s="130">
        <f t="shared" si="361"/>
        <v>0</v>
      </c>
      <c r="AL1457" s="130">
        <f t="shared" si="362"/>
        <v>0</v>
      </c>
      <c r="AM1457" s="130">
        <f t="shared" si="363"/>
        <v>0</v>
      </c>
      <c r="AN1457" s="130">
        <f t="shared" si="364"/>
        <v>0</v>
      </c>
      <c r="AO1457" s="130">
        <f t="shared" si="365"/>
        <v>0</v>
      </c>
      <c r="AP1457" s="130">
        <f t="shared" si="366"/>
        <v>0</v>
      </c>
      <c r="AQ1457" s="130">
        <f t="shared" si="367"/>
        <v>0</v>
      </c>
      <c r="AR1457" s="130">
        <f t="shared" si="368"/>
        <v>0</v>
      </c>
      <c r="AS1457" s="130">
        <f t="shared" si="369"/>
        <v>0</v>
      </c>
      <c r="AT1457" s="130">
        <f t="shared" si="370"/>
        <v>0</v>
      </c>
      <c r="AU1457" s="130">
        <f t="shared" si="371"/>
        <v>0</v>
      </c>
      <c r="AV1457" s="130">
        <f t="shared" si="372"/>
        <v>0</v>
      </c>
      <c r="AW1457" s="130">
        <f t="shared" si="373"/>
        <v>0</v>
      </c>
      <c r="AX1457" s="130">
        <f t="shared" si="374"/>
        <v>0</v>
      </c>
      <c r="AY1457" s="90">
        <f t="shared" si="375"/>
        <v>0</v>
      </c>
      <c r="AZ1457" s="90">
        <f t="shared" si="376"/>
        <v>0</v>
      </c>
      <c r="BA1457" s="90">
        <f t="shared" si="377"/>
        <v>0</v>
      </c>
      <c r="BB1457" s="130">
        <f t="shared" si="378"/>
        <v>0</v>
      </c>
      <c r="BC1457" s="90">
        <f t="shared" si="379"/>
        <v>0</v>
      </c>
      <c r="BD1457" s="90">
        <f t="shared" si="380"/>
        <v>0</v>
      </c>
      <c r="BE1457" s="90">
        <f t="shared" si="381"/>
        <v>0</v>
      </c>
      <c r="BF1457" s="130">
        <f t="shared" si="382"/>
        <v>0</v>
      </c>
      <c r="BG1457" s="90">
        <f t="shared" si="349"/>
        <v>0</v>
      </c>
      <c r="BH1457" s="90">
        <f t="shared" si="350"/>
        <v>0</v>
      </c>
      <c r="BI1457" s="90">
        <f t="shared" si="351"/>
        <v>0</v>
      </c>
      <c r="BJ1457" s="90">
        <f t="shared" si="352"/>
        <v>0</v>
      </c>
      <c r="BK1457" s="90">
        <f t="shared" si="383"/>
        <v>0</v>
      </c>
      <c r="BL1457" s="90">
        <f t="shared" si="384"/>
        <v>0</v>
      </c>
    </row>
    <row r="1458" spans="1:64" ht="15" customHeight="1" x14ac:dyDescent="0.2">
      <c r="A1458" s="109"/>
      <c r="B1458" s="109"/>
      <c r="C1458" s="85" t="s">
        <v>43</v>
      </c>
      <c r="D1458" s="616" t="str">
        <f t="shared" si="353"/>
        <v/>
      </c>
      <c r="E1458" s="616"/>
      <c r="F1458" s="616"/>
      <c r="G1458" s="616"/>
      <c r="H1458" s="616"/>
      <c r="I1458" s="616"/>
      <c r="J1458" s="616"/>
      <c r="K1458" s="616"/>
      <c r="L1458" s="616"/>
      <c r="M1458" s="617" t="str">
        <f t="shared" si="354"/>
        <v/>
      </c>
      <c r="N1458" s="617"/>
      <c r="O1458" s="617" t="str">
        <f t="shared" si="355"/>
        <v/>
      </c>
      <c r="P1458" s="617"/>
      <c r="Q1458" s="617" t="str">
        <f t="shared" si="356"/>
        <v/>
      </c>
      <c r="R1458" s="617"/>
      <c r="S1458" s="493"/>
      <c r="T1458" s="493"/>
      <c r="U1458" s="207"/>
      <c r="V1458" s="207"/>
      <c r="W1458" s="493"/>
      <c r="X1458" s="493"/>
      <c r="Y1458" s="207"/>
      <c r="Z1458" s="207"/>
      <c r="AA1458" s="493"/>
      <c r="AB1458" s="493"/>
      <c r="AC1458" s="207"/>
      <c r="AD1458" s="207"/>
      <c r="AE1458" s="109"/>
      <c r="AG1458" s="90">
        <f t="shared" si="357"/>
        <v>18</v>
      </c>
      <c r="AH1458" s="90">
        <f t="shared" si="358"/>
        <v>0</v>
      </c>
      <c r="AI1458" s="130">
        <f t="shared" si="359"/>
        <v>0</v>
      </c>
      <c r="AJ1458" s="130">
        <f t="shared" si="360"/>
        <v>0</v>
      </c>
      <c r="AK1458" s="130">
        <f t="shared" si="361"/>
        <v>0</v>
      </c>
      <c r="AL1458" s="130">
        <f t="shared" si="362"/>
        <v>0</v>
      </c>
      <c r="AM1458" s="130">
        <f t="shared" si="363"/>
        <v>0</v>
      </c>
      <c r="AN1458" s="130">
        <f t="shared" si="364"/>
        <v>0</v>
      </c>
      <c r="AO1458" s="130">
        <f t="shared" si="365"/>
        <v>0</v>
      </c>
      <c r="AP1458" s="130">
        <f t="shared" si="366"/>
        <v>0</v>
      </c>
      <c r="AQ1458" s="130">
        <f t="shared" si="367"/>
        <v>0</v>
      </c>
      <c r="AR1458" s="130">
        <f t="shared" si="368"/>
        <v>0</v>
      </c>
      <c r="AS1458" s="130">
        <f t="shared" si="369"/>
        <v>0</v>
      </c>
      <c r="AT1458" s="130">
        <f t="shared" si="370"/>
        <v>0</v>
      </c>
      <c r="AU1458" s="130">
        <f t="shared" si="371"/>
        <v>0</v>
      </c>
      <c r="AV1458" s="130">
        <f t="shared" si="372"/>
        <v>0</v>
      </c>
      <c r="AW1458" s="130">
        <f t="shared" si="373"/>
        <v>0</v>
      </c>
      <c r="AX1458" s="130">
        <f t="shared" si="374"/>
        <v>0</v>
      </c>
      <c r="AY1458" s="90">
        <f t="shared" si="375"/>
        <v>0</v>
      </c>
      <c r="AZ1458" s="90">
        <f t="shared" si="376"/>
        <v>0</v>
      </c>
      <c r="BA1458" s="90">
        <f t="shared" si="377"/>
        <v>0</v>
      </c>
      <c r="BB1458" s="130">
        <f t="shared" si="378"/>
        <v>0</v>
      </c>
      <c r="BC1458" s="90">
        <f t="shared" si="379"/>
        <v>0</v>
      </c>
      <c r="BD1458" s="90">
        <f t="shared" si="380"/>
        <v>0</v>
      </c>
      <c r="BE1458" s="90">
        <f t="shared" si="381"/>
        <v>0</v>
      </c>
      <c r="BF1458" s="130">
        <f t="shared" si="382"/>
        <v>0</v>
      </c>
      <c r="BG1458" s="90">
        <f t="shared" si="349"/>
        <v>0</v>
      </c>
      <c r="BH1458" s="90">
        <f t="shared" si="350"/>
        <v>0</v>
      </c>
      <c r="BI1458" s="90">
        <f t="shared" si="351"/>
        <v>0</v>
      </c>
      <c r="BJ1458" s="90">
        <f t="shared" si="352"/>
        <v>0</v>
      </c>
      <c r="BK1458" s="90">
        <f t="shared" si="383"/>
        <v>0</v>
      </c>
      <c r="BL1458" s="90">
        <f t="shared" si="384"/>
        <v>0</v>
      </c>
    </row>
    <row r="1459" spans="1:64" ht="15" customHeight="1" x14ac:dyDescent="0.2">
      <c r="A1459" s="109"/>
      <c r="B1459" s="109"/>
      <c r="C1459" s="85" t="s">
        <v>44</v>
      </c>
      <c r="D1459" s="616" t="str">
        <f t="shared" si="353"/>
        <v/>
      </c>
      <c r="E1459" s="616"/>
      <c r="F1459" s="616"/>
      <c r="G1459" s="616"/>
      <c r="H1459" s="616"/>
      <c r="I1459" s="616"/>
      <c r="J1459" s="616"/>
      <c r="K1459" s="616"/>
      <c r="L1459" s="616"/>
      <c r="M1459" s="617" t="str">
        <f t="shared" si="354"/>
        <v/>
      </c>
      <c r="N1459" s="617"/>
      <c r="O1459" s="617" t="str">
        <f t="shared" si="355"/>
        <v/>
      </c>
      <c r="P1459" s="617"/>
      <c r="Q1459" s="617" t="str">
        <f t="shared" si="356"/>
        <v/>
      </c>
      <c r="R1459" s="617"/>
      <c r="S1459" s="493"/>
      <c r="T1459" s="493"/>
      <c r="U1459" s="207"/>
      <c r="V1459" s="207"/>
      <c r="W1459" s="493"/>
      <c r="X1459" s="493"/>
      <c r="Y1459" s="207"/>
      <c r="Z1459" s="207"/>
      <c r="AA1459" s="493"/>
      <c r="AB1459" s="493"/>
      <c r="AC1459" s="207"/>
      <c r="AD1459" s="207"/>
      <c r="AE1459" s="109"/>
      <c r="AG1459" s="90">
        <f t="shared" si="357"/>
        <v>18</v>
      </c>
      <c r="AH1459" s="90">
        <f t="shared" si="358"/>
        <v>0</v>
      </c>
      <c r="AI1459" s="130">
        <f t="shared" si="359"/>
        <v>0</v>
      </c>
      <c r="AJ1459" s="130">
        <f t="shared" si="360"/>
        <v>0</v>
      </c>
      <c r="AK1459" s="130">
        <f t="shared" si="361"/>
        <v>0</v>
      </c>
      <c r="AL1459" s="130">
        <f t="shared" si="362"/>
        <v>0</v>
      </c>
      <c r="AM1459" s="130">
        <f t="shared" si="363"/>
        <v>0</v>
      </c>
      <c r="AN1459" s="130">
        <f t="shared" si="364"/>
        <v>0</v>
      </c>
      <c r="AO1459" s="130">
        <f t="shared" si="365"/>
        <v>0</v>
      </c>
      <c r="AP1459" s="130">
        <f t="shared" si="366"/>
        <v>0</v>
      </c>
      <c r="AQ1459" s="130">
        <f t="shared" si="367"/>
        <v>0</v>
      </c>
      <c r="AR1459" s="130">
        <f t="shared" si="368"/>
        <v>0</v>
      </c>
      <c r="AS1459" s="130">
        <f t="shared" si="369"/>
        <v>0</v>
      </c>
      <c r="AT1459" s="130">
        <f t="shared" si="370"/>
        <v>0</v>
      </c>
      <c r="AU1459" s="130">
        <f t="shared" si="371"/>
        <v>0</v>
      </c>
      <c r="AV1459" s="130">
        <f t="shared" si="372"/>
        <v>0</v>
      </c>
      <c r="AW1459" s="130">
        <f t="shared" si="373"/>
        <v>0</v>
      </c>
      <c r="AX1459" s="130">
        <f t="shared" si="374"/>
        <v>0</v>
      </c>
      <c r="AY1459" s="90">
        <f t="shared" si="375"/>
        <v>0</v>
      </c>
      <c r="AZ1459" s="90">
        <f t="shared" si="376"/>
        <v>0</v>
      </c>
      <c r="BA1459" s="90">
        <f t="shared" si="377"/>
        <v>0</v>
      </c>
      <c r="BB1459" s="130">
        <f t="shared" si="378"/>
        <v>0</v>
      </c>
      <c r="BC1459" s="90">
        <f t="shared" si="379"/>
        <v>0</v>
      </c>
      <c r="BD1459" s="90">
        <f t="shared" si="380"/>
        <v>0</v>
      </c>
      <c r="BE1459" s="90">
        <f t="shared" si="381"/>
        <v>0</v>
      </c>
      <c r="BF1459" s="130">
        <f t="shared" si="382"/>
        <v>0</v>
      </c>
      <c r="BG1459" s="90">
        <f t="shared" si="349"/>
        <v>0</v>
      </c>
      <c r="BH1459" s="90">
        <f t="shared" si="350"/>
        <v>0</v>
      </c>
      <c r="BI1459" s="90">
        <f t="shared" si="351"/>
        <v>0</v>
      </c>
      <c r="BJ1459" s="90">
        <f t="shared" si="352"/>
        <v>0</v>
      </c>
      <c r="BK1459" s="90">
        <f t="shared" si="383"/>
        <v>0</v>
      </c>
      <c r="BL1459" s="90">
        <f t="shared" si="384"/>
        <v>0</v>
      </c>
    </row>
    <row r="1460" spans="1:64" ht="15" customHeight="1" x14ac:dyDescent="0.2">
      <c r="A1460" s="109"/>
      <c r="B1460" s="109"/>
      <c r="C1460" s="85" t="s">
        <v>45</v>
      </c>
      <c r="D1460" s="616" t="str">
        <f t="shared" si="353"/>
        <v/>
      </c>
      <c r="E1460" s="616"/>
      <c r="F1460" s="616"/>
      <c r="G1460" s="616"/>
      <c r="H1460" s="616"/>
      <c r="I1460" s="616"/>
      <c r="J1460" s="616"/>
      <c r="K1460" s="616"/>
      <c r="L1460" s="616"/>
      <c r="M1460" s="617" t="str">
        <f t="shared" si="354"/>
        <v/>
      </c>
      <c r="N1460" s="617"/>
      <c r="O1460" s="617" t="str">
        <f t="shared" si="355"/>
        <v/>
      </c>
      <c r="P1460" s="617"/>
      <c r="Q1460" s="617" t="str">
        <f t="shared" si="356"/>
        <v/>
      </c>
      <c r="R1460" s="617"/>
      <c r="S1460" s="493"/>
      <c r="T1460" s="493"/>
      <c r="U1460" s="207"/>
      <c r="V1460" s="207"/>
      <c r="W1460" s="493"/>
      <c r="X1460" s="493"/>
      <c r="Y1460" s="207"/>
      <c r="Z1460" s="207"/>
      <c r="AA1460" s="493"/>
      <c r="AB1460" s="493"/>
      <c r="AC1460" s="207"/>
      <c r="AD1460" s="207"/>
      <c r="AE1460" s="109"/>
      <c r="AG1460" s="90">
        <f t="shared" si="357"/>
        <v>18</v>
      </c>
      <c r="AH1460" s="90">
        <f t="shared" si="358"/>
        <v>0</v>
      </c>
      <c r="AI1460" s="130">
        <f t="shared" si="359"/>
        <v>0</v>
      </c>
      <c r="AJ1460" s="130">
        <f t="shared" si="360"/>
        <v>0</v>
      </c>
      <c r="AK1460" s="130">
        <f t="shared" si="361"/>
        <v>0</v>
      </c>
      <c r="AL1460" s="130">
        <f t="shared" si="362"/>
        <v>0</v>
      </c>
      <c r="AM1460" s="130">
        <f t="shared" si="363"/>
        <v>0</v>
      </c>
      <c r="AN1460" s="130">
        <f t="shared" si="364"/>
        <v>0</v>
      </c>
      <c r="AO1460" s="130">
        <f t="shared" si="365"/>
        <v>0</v>
      </c>
      <c r="AP1460" s="130">
        <f t="shared" si="366"/>
        <v>0</v>
      </c>
      <c r="AQ1460" s="130">
        <f t="shared" si="367"/>
        <v>0</v>
      </c>
      <c r="AR1460" s="130">
        <f t="shared" si="368"/>
        <v>0</v>
      </c>
      <c r="AS1460" s="130">
        <f t="shared" si="369"/>
        <v>0</v>
      </c>
      <c r="AT1460" s="130">
        <f t="shared" si="370"/>
        <v>0</v>
      </c>
      <c r="AU1460" s="130">
        <f t="shared" si="371"/>
        <v>0</v>
      </c>
      <c r="AV1460" s="130">
        <f t="shared" si="372"/>
        <v>0</v>
      </c>
      <c r="AW1460" s="130">
        <f t="shared" si="373"/>
        <v>0</v>
      </c>
      <c r="AX1460" s="130">
        <f t="shared" si="374"/>
        <v>0</v>
      </c>
      <c r="AY1460" s="90">
        <f t="shared" si="375"/>
        <v>0</v>
      </c>
      <c r="AZ1460" s="90">
        <f t="shared" si="376"/>
        <v>0</v>
      </c>
      <c r="BA1460" s="90">
        <f t="shared" si="377"/>
        <v>0</v>
      </c>
      <c r="BB1460" s="130">
        <f t="shared" si="378"/>
        <v>0</v>
      </c>
      <c r="BC1460" s="90">
        <f t="shared" si="379"/>
        <v>0</v>
      </c>
      <c r="BD1460" s="90">
        <f t="shared" si="380"/>
        <v>0</v>
      </c>
      <c r="BE1460" s="90">
        <f t="shared" si="381"/>
        <v>0</v>
      </c>
      <c r="BF1460" s="130">
        <f t="shared" si="382"/>
        <v>0</v>
      </c>
      <c r="BG1460" s="90">
        <f t="shared" si="349"/>
        <v>0</v>
      </c>
      <c r="BH1460" s="90">
        <f t="shared" si="350"/>
        <v>0</v>
      </c>
      <c r="BI1460" s="90">
        <f t="shared" si="351"/>
        <v>0</v>
      </c>
      <c r="BJ1460" s="90">
        <f t="shared" si="352"/>
        <v>0</v>
      </c>
      <c r="BK1460" s="90">
        <f t="shared" si="383"/>
        <v>0</v>
      </c>
      <c r="BL1460" s="90">
        <f t="shared" si="384"/>
        <v>0</v>
      </c>
    </row>
    <row r="1461" spans="1:64" ht="15" customHeight="1" x14ac:dyDescent="0.2">
      <c r="A1461" s="109"/>
      <c r="B1461" s="109"/>
      <c r="C1461" s="85" t="s">
        <v>46</v>
      </c>
      <c r="D1461" s="616" t="str">
        <f t="shared" si="353"/>
        <v/>
      </c>
      <c r="E1461" s="616"/>
      <c r="F1461" s="616"/>
      <c r="G1461" s="616"/>
      <c r="H1461" s="616"/>
      <c r="I1461" s="616"/>
      <c r="J1461" s="616"/>
      <c r="K1461" s="616"/>
      <c r="L1461" s="616"/>
      <c r="M1461" s="617" t="str">
        <f t="shared" si="354"/>
        <v/>
      </c>
      <c r="N1461" s="617"/>
      <c r="O1461" s="617" t="str">
        <f t="shared" si="355"/>
        <v/>
      </c>
      <c r="P1461" s="617"/>
      <c r="Q1461" s="617" t="str">
        <f t="shared" si="356"/>
        <v/>
      </c>
      <c r="R1461" s="617"/>
      <c r="S1461" s="493"/>
      <c r="T1461" s="493"/>
      <c r="U1461" s="207"/>
      <c r="V1461" s="207"/>
      <c r="W1461" s="493"/>
      <c r="X1461" s="493"/>
      <c r="Y1461" s="207"/>
      <c r="Z1461" s="207"/>
      <c r="AA1461" s="493"/>
      <c r="AB1461" s="493"/>
      <c r="AC1461" s="207"/>
      <c r="AD1461" s="207"/>
      <c r="AE1461" s="109"/>
      <c r="AG1461" s="90">
        <f t="shared" si="357"/>
        <v>18</v>
      </c>
      <c r="AH1461" s="90">
        <f t="shared" si="358"/>
        <v>0</v>
      </c>
      <c r="AI1461" s="130">
        <f t="shared" si="359"/>
        <v>0</v>
      </c>
      <c r="AJ1461" s="130">
        <f t="shared" si="360"/>
        <v>0</v>
      </c>
      <c r="AK1461" s="130">
        <f t="shared" si="361"/>
        <v>0</v>
      </c>
      <c r="AL1461" s="130">
        <f t="shared" si="362"/>
        <v>0</v>
      </c>
      <c r="AM1461" s="130">
        <f t="shared" si="363"/>
        <v>0</v>
      </c>
      <c r="AN1461" s="130">
        <f t="shared" si="364"/>
        <v>0</v>
      </c>
      <c r="AO1461" s="130">
        <f t="shared" si="365"/>
        <v>0</v>
      </c>
      <c r="AP1461" s="130">
        <f t="shared" si="366"/>
        <v>0</v>
      </c>
      <c r="AQ1461" s="130">
        <f t="shared" si="367"/>
        <v>0</v>
      </c>
      <c r="AR1461" s="130">
        <f t="shared" si="368"/>
        <v>0</v>
      </c>
      <c r="AS1461" s="130">
        <f t="shared" si="369"/>
        <v>0</v>
      </c>
      <c r="AT1461" s="130">
        <f t="shared" si="370"/>
        <v>0</v>
      </c>
      <c r="AU1461" s="130">
        <f t="shared" si="371"/>
        <v>0</v>
      </c>
      <c r="AV1461" s="130">
        <f t="shared" si="372"/>
        <v>0</v>
      </c>
      <c r="AW1461" s="130">
        <f t="shared" si="373"/>
        <v>0</v>
      </c>
      <c r="AX1461" s="130">
        <f t="shared" si="374"/>
        <v>0</v>
      </c>
      <c r="AY1461" s="90">
        <f t="shared" si="375"/>
        <v>0</v>
      </c>
      <c r="AZ1461" s="90">
        <f t="shared" si="376"/>
        <v>0</v>
      </c>
      <c r="BA1461" s="90">
        <f t="shared" si="377"/>
        <v>0</v>
      </c>
      <c r="BB1461" s="130">
        <f t="shared" si="378"/>
        <v>0</v>
      </c>
      <c r="BC1461" s="90">
        <f t="shared" si="379"/>
        <v>0</v>
      </c>
      <c r="BD1461" s="90">
        <f t="shared" si="380"/>
        <v>0</v>
      </c>
      <c r="BE1461" s="90">
        <f t="shared" si="381"/>
        <v>0</v>
      </c>
      <c r="BF1461" s="130">
        <f t="shared" si="382"/>
        <v>0</v>
      </c>
      <c r="BG1461" s="90">
        <f t="shared" si="349"/>
        <v>0</v>
      </c>
      <c r="BH1461" s="90">
        <f t="shared" si="350"/>
        <v>0</v>
      </c>
      <c r="BI1461" s="90">
        <f t="shared" si="351"/>
        <v>0</v>
      </c>
      <c r="BJ1461" s="90">
        <f t="shared" si="352"/>
        <v>0</v>
      </c>
      <c r="BK1461" s="90">
        <f t="shared" si="383"/>
        <v>0</v>
      </c>
      <c r="BL1461" s="90">
        <f t="shared" si="384"/>
        <v>0</v>
      </c>
    </row>
    <row r="1462" spans="1:64" ht="15" customHeight="1" x14ac:dyDescent="0.2">
      <c r="A1462" s="109"/>
      <c r="B1462" s="109"/>
      <c r="C1462" s="85" t="s">
        <v>47</v>
      </c>
      <c r="D1462" s="616" t="str">
        <f t="shared" si="353"/>
        <v/>
      </c>
      <c r="E1462" s="616"/>
      <c r="F1462" s="616"/>
      <c r="G1462" s="616"/>
      <c r="H1462" s="616"/>
      <c r="I1462" s="616"/>
      <c r="J1462" s="616"/>
      <c r="K1462" s="616"/>
      <c r="L1462" s="616"/>
      <c r="M1462" s="617" t="str">
        <f t="shared" si="354"/>
        <v/>
      </c>
      <c r="N1462" s="617"/>
      <c r="O1462" s="617" t="str">
        <f t="shared" si="355"/>
        <v/>
      </c>
      <c r="P1462" s="617"/>
      <c r="Q1462" s="617" t="str">
        <f t="shared" si="356"/>
        <v/>
      </c>
      <c r="R1462" s="617"/>
      <c r="S1462" s="493"/>
      <c r="T1462" s="493"/>
      <c r="U1462" s="207"/>
      <c r="V1462" s="207"/>
      <c r="W1462" s="493"/>
      <c r="X1462" s="493"/>
      <c r="Y1462" s="207"/>
      <c r="Z1462" s="207"/>
      <c r="AA1462" s="493"/>
      <c r="AB1462" s="493"/>
      <c r="AC1462" s="207"/>
      <c r="AD1462" s="207"/>
      <c r="AE1462" s="109"/>
      <c r="AG1462" s="90">
        <f t="shared" si="357"/>
        <v>18</v>
      </c>
      <c r="AH1462" s="90">
        <f t="shared" si="358"/>
        <v>0</v>
      </c>
      <c r="AI1462" s="130">
        <f t="shared" si="359"/>
        <v>0</v>
      </c>
      <c r="AJ1462" s="130">
        <f t="shared" si="360"/>
        <v>0</v>
      </c>
      <c r="AK1462" s="130">
        <f t="shared" si="361"/>
        <v>0</v>
      </c>
      <c r="AL1462" s="130">
        <f t="shared" si="362"/>
        <v>0</v>
      </c>
      <c r="AM1462" s="130">
        <f t="shared" si="363"/>
        <v>0</v>
      </c>
      <c r="AN1462" s="130">
        <f t="shared" si="364"/>
        <v>0</v>
      </c>
      <c r="AO1462" s="130">
        <f t="shared" si="365"/>
        <v>0</v>
      </c>
      <c r="AP1462" s="130">
        <f t="shared" si="366"/>
        <v>0</v>
      </c>
      <c r="AQ1462" s="130">
        <f t="shared" si="367"/>
        <v>0</v>
      </c>
      <c r="AR1462" s="130">
        <f t="shared" si="368"/>
        <v>0</v>
      </c>
      <c r="AS1462" s="130">
        <f t="shared" si="369"/>
        <v>0</v>
      </c>
      <c r="AT1462" s="130">
        <f t="shared" si="370"/>
        <v>0</v>
      </c>
      <c r="AU1462" s="130">
        <f t="shared" si="371"/>
        <v>0</v>
      </c>
      <c r="AV1462" s="130">
        <f t="shared" si="372"/>
        <v>0</v>
      </c>
      <c r="AW1462" s="130">
        <f t="shared" si="373"/>
        <v>0</v>
      </c>
      <c r="AX1462" s="130">
        <f t="shared" si="374"/>
        <v>0</v>
      </c>
      <c r="AY1462" s="90">
        <f t="shared" si="375"/>
        <v>0</v>
      </c>
      <c r="AZ1462" s="90">
        <f t="shared" si="376"/>
        <v>0</v>
      </c>
      <c r="BA1462" s="90">
        <f t="shared" si="377"/>
        <v>0</v>
      </c>
      <c r="BB1462" s="130">
        <f t="shared" si="378"/>
        <v>0</v>
      </c>
      <c r="BC1462" s="90">
        <f t="shared" si="379"/>
        <v>0</v>
      </c>
      <c r="BD1462" s="90">
        <f t="shared" si="380"/>
        <v>0</v>
      </c>
      <c r="BE1462" s="90">
        <f t="shared" si="381"/>
        <v>0</v>
      </c>
      <c r="BF1462" s="130">
        <f t="shared" si="382"/>
        <v>0</v>
      </c>
      <c r="BG1462" s="90">
        <f t="shared" si="349"/>
        <v>0</v>
      </c>
      <c r="BH1462" s="90">
        <f t="shared" si="350"/>
        <v>0</v>
      </c>
      <c r="BI1462" s="90">
        <f t="shared" si="351"/>
        <v>0</v>
      </c>
      <c r="BJ1462" s="90">
        <f t="shared" si="352"/>
        <v>0</v>
      </c>
      <c r="BK1462" s="90">
        <f t="shared" si="383"/>
        <v>0</v>
      </c>
      <c r="BL1462" s="90">
        <f t="shared" si="384"/>
        <v>0</v>
      </c>
    </row>
    <row r="1463" spans="1:64" ht="15" customHeight="1" x14ac:dyDescent="0.2">
      <c r="A1463" s="109"/>
      <c r="B1463" s="109"/>
      <c r="C1463" s="85" t="s">
        <v>48</v>
      </c>
      <c r="D1463" s="616" t="str">
        <f t="shared" si="353"/>
        <v/>
      </c>
      <c r="E1463" s="616"/>
      <c r="F1463" s="616"/>
      <c r="G1463" s="616"/>
      <c r="H1463" s="616"/>
      <c r="I1463" s="616"/>
      <c r="J1463" s="616"/>
      <c r="K1463" s="616"/>
      <c r="L1463" s="616"/>
      <c r="M1463" s="617" t="str">
        <f t="shared" si="354"/>
        <v/>
      </c>
      <c r="N1463" s="617"/>
      <c r="O1463" s="617" t="str">
        <f t="shared" si="355"/>
        <v/>
      </c>
      <c r="P1463" s="617"/>
      <c r="Q1463" s="617" t="str">
        <f t="shared" si="356"/>
        <v/>
      </c>
      <c r="R1463" s="617"/>
      <c r="S1463" s="493"/>
      <c r="T1463" s="493"/>
      <c r="U1463" s="207"/>
      <c r="V1463" s="207"/>
      <c r="W1463" s="493"/>
      <c r="X1463" s="493"/>
      <c r="Y1463" s="207"/>
      <c r="Z1463" s="207"/>
      <c r="AA1463" s="493"/>
      <c r="AB1463" s="493"/>
      <c r="AC1463" s="207"/>
      <c r="AD1463" s="207"/>
      <c r="AE1463" s="109"/>
      <c r="AG1463" s="90">
        <f t="shared" si="357"/>
        <v>18</v>
      </c>
      <c r="AH1463" s="90">
        <f t="shared" si="358"/>
        <v>0</v>
      </c>
      <c r="AI1463" s="130">
        <f t="shared" si="359"/>
        <v>0</v>
      </c>
      <c r="AJ1463" s="130">
        <f t="shared" si="360"/>
        <v>0</v>
      </c>
      <c r="AK1463" s="130">
        <f t="shared" si="361"/>
        <v>0</v>
      </c>
      <c r="AL1463" s="130">
        <f t="shared" si="362"/>
        <v>0</v>
      </c>
      <c r="AM1463" s="130">
        <f t="shared" si="363"/>
        <v>0</v>
      </c>
      <c r="AN1463" s="130">
        <f t="shared" si="364"/>
        <v>0</v>
      </c>
      <c r="AO1463" s="130">
        <f t="shared" si="365"/>
        <v>0</v>
      </c>
      <c r="AP1463" s="130">
        <f t="shared" si="366"/>
        <v>0</v>
      </c>
      <c r="AQ1463" s="130">
        <f t="shared" si="367"/>
        <v>0</v>
      </c>
      <c r="AR1463" s="130">
        <f t="shared" si="368"/>
        <v>0</v>
      </c>
      <c r="AS1463" s="130">
        <f t="shared" si="369"/>
        <v>0</v>
      </c>
      <c r="AT1463" s="130">
        <f t="shared" si="370"/>
        <v>0</v>
      </c>
      <c r="AU1463" s="130">
        <f t="shared" si="371"/>
        <v>0</v>
      </c>
      <c r="AV1463" s="130">
        <f t="shared" si="372"/>
        <v>0</v>
      </c>
      <c r="AW1463" s="130">
        <f t="shared" si="373"/>
        <v>0</v>
      </c>
      <c r="AX1463" s="130">
        <f t="shared" si="374"/>
        <v>0</v>
      </c>
      <c r="AY1463" s="90">
        <f t="shared" si="375"/>
        <v>0</v>
      </c>
      <c r="AZ1463" s="90">
        <f t="shared" si="376"/>
        <v>0</v>
      </c>
      <c r="BA1463" s="90">
        <f t="shared" si="377"/>
        <v>0</v>
      </c>
      <c r="BB1463" s="130">
        <f t="shared" si="378"/>
        <v>0</v>
      </c>
      <c r="BC1463" s="90">
        <f t="shared" si="379"/>
        <v>0</v>
      </c>
      <c r="BD1463" s="90">
        <f t="shared" si="380"/>
        <v>0</v>
      </c>
      <c r="BE1463" s="90">
        <f t="shared" si="381"/>
        <v>0</v>
      </c>
      <c r="BF1463" s="130">
        <f t="shared" si="382"/>
        <v>0</v>
      </c>
      <c r="BG1463" s="90">
        <f t="shared" si="349"/>
        <v>0</v>
      </c>
      <c r="BH1463" s="90">
        <f t="shared" si="350"/>
        <v>0</v>
      </c>
      <c r="BI1463" s="90">
        <f t="shared" si="351"/>
        <v>0</v>
      </c>
      <c r="BJ1463" s="90">
        <f t="shared" si="352"/>
        <v>0</v>
      </c>
      <c r="BK1463" s="90">
        <f t="shared" si="383"/>
        <v>0</v>
      </c>
      <c r="BL1463" s="90">
        <f t="shared" si="384"/>
        <v>0</v>
      </c>
    </row>
    <row r="1464" spans="1:64" ht="15" customHeight="1" x14ac:dyDescent="0.2">
      <c r="A1464" s="109"/>
      <c r="B1464" s="109"/>
      <c r="C1464" s="85" t="s">
        <v>49</v>
      </c>
      <c r="D1464" s="616" t="str">
        <f t="shared" si="353"/>
        <v/>
      </c>
      <c r="E1464" s="616"/>
      <c r="F1464" s="616"/>
      <c r="G1464" s="616"/>
      <c r="H1464" s="616"/>
      <c r="I1464" s="616"/>
      <c r="J1464" s="616"/>
      <c r="K1464" s="616"/>
      <c r="L1464" s="616"/>
      <c r="M1464" s="617" t="str">
        <f t="shared" si="354"/>
        <v/>
      </c>
      <c r="N1464" s="617"/>
      <c r="O1464" s="617" t="str">
        <f t="shared" si="355"/>
        <v/>
      </c>
      <c r="P1464" s="617"/>
      <c r="Q1464" s="617" t="str">
        <f t="shared" si="356"/>
        <v/>
      </c>
      <c r="R1464" s="617"/>
      <c r="S1464" s="493"/>
      <c r="T1464" s="493"/>
      <c r="U1464" s="207"/>
      <c r="V1464" s="207"/>
      <c r="W1464" s="493"/>
      <c r="X1464" s="493"/>
      <c r="Y1464" s="207"/>
      <c r="Z1464" s="207"/>
      <c r="AA1464" s="493"/>
      <c r="AB1464" s="493"/>
      <c r="AC1464" s="207"/>
      <c r="AD1464" s="207"/>
      <c r="AE1464" s="109"/>
      <c r="AG1464" s="90">
        <f t="shared" si="357"/>
        <v>18</v>
      </c>
      <c r="AH1464" s="90">
        <f t="shared" si="358"/>
        <v>0</v>
      </c>
      <c r="AI1464" s="130">
        <f t="shared" si="359"/>
        <v>0</v>
      </c>
      <c r="AJ1464" s="130">
        <f t="shared" si="360"/>
        <v>0</v>
      </c>
      <c r="AK1464" s="130">
        <f t="shared" si="361"/>
        <v>0</v>
      </c>
      <c r="AL1464" s="130">
        <f t="shared" si="362"/>
        <v>0</v>
      </c>
      <c r="AM1464" s="130">
        <f t="shared" si="363"/>
        <v>0</v>
      </c>
      <c r="AN1464" s="130">
        <f t="shared" si="364"/>
        <v>0</v>
      </c>
      <c r="AO1464" s="130">
        <f t="shared" si="365"/>
        <v>0</v>
      </c>
      <c r="AP1464" s="130">
        <f t="shared" si="366"/>
        <v>0</v>
      </c>
      <c r="AQ1464" s="130">
        <f t="shared" si="367"/>
        <v>0</v>
      </c>
      <c r="AR1464" s="130">
        <f t="shared" si="368"/>
        <v>0</v>
      </c>
      <c r="AS1464" s="130">
        <f t="shared" si="369"/>
        <v>0</v>
      </c>
      <c r="AT1464" s="130">
        <f t="shared" si="370"/>
        <v>0</v>
      </c>
      <c r="AU1464" s="130">
        <f t="shared" si="371"/>
        <v>0</v>
      </c>
      <c r="AV1464" s="130">
        <f t="shared" si="372"/>
        <v>0</v>
      </c>
      <c r="AW1464" s="130">
        <f t="shared" si="373"/>
        <v>0</v>
      </c>
      <c r="AX1464" s="130">
        <f t="shared" si="374"/>
        <v>0</v>
      </c>
      <c r="AY1464" s="90">
        <f t="shared" si="375"/>
        <v>0</v>
      </c>
      <c r="AZ1464" s="90">
        <f t="shared" si="376"/>
        <v>0</v>
      </c>
      <c r="BA1464" s="90">
        <f t="shared" si="377"/>
        <v>0</v>
      </c>
      <c r="BB1464" s="130">
        <f t="shared" si="378"/>
        <v>0</v>
      </c>
      <c r="BC1464" s="90">
        <f t="shared" si="379"/>
        <v>0</v>
      </c>
      <c r="BD1464" s="90">
        <f t="shared" si="380"/>
        <v>0</v>
      </c>
      <c r="BE1464" s="90">
        <f t="shared" si="381"/>
        <v>0</v>
      </c>
      <c r="BF1464" s="130">
        <f t="shared" si="382"/>
        <v>0</v>
      </c>
      <c r="BG1464" s="90">
        <f t="shared" si="349"/>
        <v>0</v>
      </c>
      <c r="BH1464" s="90">
        <f t="shared" si="350"/>
        <v>0</v>
      </c>
      <c r="BI1464" s="90">
        <f t="shared" si="351"/>
        <v>0</v>
      </c>
      <c r="BJ1464" s="90">
        <f t="shared" si="352"/>
        <v>0</v>
      </c>
      <c r="BK1464" s="90">
        <f t="shared" si="383"/>
        <v>0</v>
      </c>
      <c r="BL1464" s="90">
        <f t="shared" si="384"/>
        <v>0</v>
      </c>
    </row>
    <row r="1465" spans="1:64" ht="15" customHeight="1" x14ac:dyDescent="0.2">
      <c r="A1465" s="109"/>
      <c r="B1465" s="109"/>
      <c r="C1465" s="85" t="s">
        <v>50</v>
      </c>
      <c r="D1465" s="616" t="str">
        <f t="shared" si="353"/>
        <v/>
      </c>
      <c r="E1465" s="616"/>
      <c r="F1465" s="616"/>
      <c r="G1465" s="616"/>
      <c r="H1465" s="616"/>
      <c r="I1465" s="616"/>
      <c r="J1465" s="616"/>
      <c r="K1465" s="616"/>
      <c r="L1465" s="616"/>
      <c r="M1465" s="617" t="str">
        <f t="shared" si="354"/>
        <v/>
      </c>
      <c r="N1465" s="617"/>
      <c r="O1465" s="617" t="str">
        <f t="shared" si="355"/>
        <v/>
      </c>
      <c r="P1465" s="617"/>
      <c r="Q1465" s="617" t="str">
        <f t="shared" si="356"/>
        <v/>
      </c>
      <c r="R1465" s="617"/>
      <c r="S1465" s="493"/>
      <c r="T1465" s="493"/>
      <c r="U1465" s="207"/>
      <c r="V1465" s="207"/>
      <c r="W1465" s="493"/>
      <c r="X1465" s="493"/>
      <c r="Y1465" s="207"/>
      <c r="Z1465" s="207"/>
      <c r="AA1465" s="493"/>
      <c r="AB1465" s="493"/>
      <c r="AC1465" s="207"/>
      <c r="AD1465" s="207"/>
      <c r="AE1465" s="109"/>
      <c r="AG1465" s="90">
        <f t="shared" si="357"/>
        <v>18</v>
      </c>
      <c r="AH1465" s="90">
        <f t="shared" si="358"/>
        <v>0</v>
      </c>
      <c r="AI1465" s="130">
        <f t="shared" si="359"/>
        <v>0</v>
      </c>
      <c r="AJ1465" s="130">
        <f t="shared" si="360"/>
        <v>0</v>
      </c>
      <c r="AK1465" s="130">
        <f t="shared" si="361"/>
        <v>0</v>
      </c>
      <c r="AL1465" s="130">
        <f t="shared" si="362"/>
        <v>0</v>
      </c>
      <c r="AM1465" s="130">
        <f t="shared" si="363"/>
        <v>0</v>
      </c>
      <c r="AN1465" s="130">
        <f t="shared" si="364"/>
        <v>0</v>
      </c>
      <c r="AO1465" s="130">
        <f t="shared" si="365"/>
        <v>0</v>
      </c>
      <c r="AP1465" s="130">
        <f t="shared" si="366"/>
        <v>0</v>
      </c>
      <c r="AQ1465" s="130">
        <f t="shared" si="367"/>
        <v>0</v>
      </c>
      <c r="AR1465" s="130">
        <f t="shared" si="368"/>
        <v>0</v>
      </c>
      <c r="AS1465" s="130">
        <f t="shared" si="369"/>
        <v>0</v>
      </c>
      <c r="AT1465" s="130">
        <f t="shared" si="370"/>
        <v>0</v>
      </c>
      <c r="AU1465" s="130">
        <f t="shared" si="371"/>
        <v>0</v>
      </c>
      <c r="AV1465" s="130">
        <f t="shared" si="372"/>
        <v>0</v>
      </c>
      <c r="AW1465" s="130">
        <f t="shared" si="373"/>
        <v>0</v>
      </c>
      <c r="AX1465" s="130">
        <f t="shared" si="374"/>
        <v>0</v>
      </c>
      <c r="AY1465" s="90">
        <f t="shared" si="375"/>
        <v>0</v>
      </c>
      <c r="AZ1465" s="90">
        <f t="shared" si="376"/>
        <v>0</v>
      </c>
      <c r="BA1465" s="90">
        <f t="shared" si="377"/>
        <v>0</v>
      </c>
      <c r="BB1465" s="130">
        <f t="shared" si="378"/>
        <v>0</v>
      </c>
      <c r="BC1465" s="90">
        <f t="shared" si="379"/>
        <v>0</v>
      </c>
      <c r="BD1465" s="90">
        <f t="shared" si="380"/>
        <v>0</v>
      </c>
      <c r="BE1465" s="90">
        <f t="shared" si="381"/>
        <v>0</v>
      </c>
      <c r="BF1465" s="130">
        <f t="shared" si="382"/>
        <v>0</v>
      </c>
      <c r="BG1465" s="90">
        <f t="shared" si="349"/>
        <v>0</v>
      </c>
      <c r="BH1465" s="90">
        <f t="shared" si="350"/>
        <v>0</v>
      </c>
      <c r="BI1465" s="90">
        <f t="shared" si="351"/>
        <v>0</v>
      </c>
      <c r="BJ1465" s="90">
        <f t="shared" si="352"/>
        <v>0</v>
      </c>
      <c r="BK1465" s="90">
        <f t="shared" si="383"/>
        <v>0</v>
      </c>
      <c r="BL1465" s="90">
        <f t="shared" si="384"/>
        <v>0</v>
      </c>
    </row>
    <row r="1466" spans="1:64" ht="15" customHeight="1" x14ac:dyDescent="0.2">
      <c r="A1466" s="109"/>
      <c r="B1466" s="109"/>
      <c r="C1466" s="85" t="s">
        <v>51</v>
      </c>
      <c r="D1466" s="616" t="str">
        <f t="shared" si="353"/>
        <v/>
      </c>
      <c r="E1466" s="616"/>
      <c r="F1466" s="616"/>
      <c r="G1466" s="616"/>
      <c r="H1466" s="616"/>
      <c r="I1466" s="616"/>
      <c r="J1466" s="616"/>
      <c r="K1466" s="616"/>
      <c r="L1466" s="616"/>
      <c r="M1466" s="617" t="str">
        <f t="shared" si="354"/>
        <v/>
      </c>
      <c r="N1466" s="617"/>
      <c r="O1466" s="617" t="str">
        <f t="shared" si="355"/>
        <v/>
      </c>
      <c r="P1466" s="617"/>
      <c r="Q1466" s="617" t="str">
        <f t="shared" si="356"/>
        <v/>
      </c>
      <c r="R1466" s="617"/>
      <c r="S1466" s="493"/>
      <c r="T1466" s="493"/>
      <c r="U1466" s="207"/>
      <c r="V1466" s="207"/>
      <c r="W1466" s="493"/>
      <c r="X1466" s="493"/>
      <c r="Y1466" s="207"/>
      <c r="Z1466" s="207"/>
      <c r="AA1466" s="493"/>
      <c r="AB1466" s="493"/>
      <c r="AC1466" s="207"/>
      <c r="AD1466" s="207"/>
      <c r="AE1466" s="109"/>
      <c r="AG1466" s="90">
        <f t="shared" si="357"/>
        <v>18</v>
      </c>
      <c r="AH1466" s="90">
        <f t="shared" si="358"/>
        <v>0</v>
      </c>
      <c r="AI1466" s="130">
        <f t="shared" si="359"/>
        <v>0</v>
      </c>
      <c r="AJ1466" s="130">
        <f t="shared" si="360"/>
        <v>0</v>
      </c>
      <c r="AK1466" s="130">
        <f t="shared" si="361"/>
        <v>0</v>
      </c>
      <c r="AL1466" s="130">
        <f t="shared" si="362"/>
        <v>0</v>
      </c>
      <c r="AM1466" s="130">
        <f t="shared" si="363"/>
        <v>0</v>
      </c>
      <c r="AN1466" s="130">
        <f t="shared" si="364"/>
        <v>0</v>
      </c>
      <c r="AO1466" s="130">
        <f t="shared" si="365"/>
        <v>0</v>
      </c>
      <c r="AP1466" s="130">
        <f t="shared" si="366"/>
        <v>0</v>
      </c>
      <c r="AQ1466" s="130">
        <f t="shared" si="367"/>
        <v>0</v>
      </c>
      <c r="AR1466" s="130">
        <f t="shared" si="368"/>
        <v>0</v>
      </c>
      <c r="AS1466" s="130">
        <f t="shared" si="369"/>
        <v>0</v>
      </c>
      <c r="AT1466" s="130">
        <f t="shared" si="370"/>
        <v>0</v>
      </c>
      <c r="AU1466" s="130">
        <f t="shared" si="371"/>
        <v>0</v>
      </c>
      <c r="AV1466" s="130">
        <f t="shared" si="372"/>
        <v>0</v>
      </c>
      <c r="AW1466" s="130">
        <f t="shared" si="373"/>
        <v>0</v>
      </c>
      <c r="AX1466" s="130">
        <f t="shared" si="374"/>
        <v>0</v>
      </c>
      <c r="AY1466" s="90">
        <f t="shared" si="375"/>
        <v>0</v>
      </c>
      <c r="AZ1466" s="90">
        <f t="shared" si="376"/>
        <v>0</v>
      </c>
      <c r="BA1466" s="90">
        <f t="shared" si="377"/>
        <v>0</v>
      </c>
      <c r="BB1466" s="130">
        <f t="shared" si="378"/>
        <v>0</v>
      </c>
      <c r="BC1466" s="90">
        <f t="shared" si="379"/>
        <v>0</v>
      </c>
      <c r="BD1466" s="90">
        <f t="shared" si="380"/>
        <v>0</v>
      </c>
      <c r="BE1466" s="90">
        <f t="shared" si="381"/>
        <v>0</v>
      </c>
      <c r="BF1466" s="130">
        <f t="shared" si="382"/>
        <v>0</v>
      </c>
      <c r="BG1466" s="90">
        <f t="shared" si="349"/>
        <v>0</v>
      </c>
      <c r="BH1466" s="90">
        <f t="shared" si="350"/>
        <v>0</v>
      </c>
      <c r="BI1466" s="90">
        <f t="shared" si="351"/>
        <v>0</v>
      </c>
      <c r="BJ1466" s="90">
        <f t="shared" si="352"/>
        <v>0</v>
      </c>
      <c r="BK1466" s="90">
        <f t="shared" si="383"/>
        <v>0</v>
      </c>
      <c r="BL1466" s="90">
        <f t="shared" si="384"/>
        <v>0</v>
      </c>
    </row>
    <row r="1467" spans="1:64" ht="15" customHeight="1" x14ac:dyDescent="0.2">
      <c r="A1467" s="109"/>
      <c r="B1467" s="109"/>
      <c r="C1467" s="85" t="s">
        <v>52</v>
      </c>
      <c r="D1467" s="616" t="str">
        <f t="shared" si="353"/>
        <v/>
      </c>
      <c r="E1467" s="616"/>
      <c r="F1467" s="616"/>
      <c r="G1467" s="616"/>
      <c r="H1467" s="616"/>
      <c r="I1467" s="616"/>
      <c r="J1467" s="616"/>
      <c r="K1467" s="616"/>
      <c r="L1467" s="616"/>
      <c r="M1467" s="617" t="str">
        <f t="shared" si="354"/>
        <v/>
      </c>
      <c r="N1467" s="617"/>
      <c r="O1467" s="617" t="str">
        <f t="shared" si="355"/>
        <v/>
      </c>
      <c r="P1467" s="617"/>
      <c r="Q1467" s="617" t="str">
        <f t="shared" si="356"/>
        <v/>
      </c>
      <c r="R1467" s="617"/>
      <c r="S1467" s="493"/>
      <c r="T1467" s="493"/>
      <c r="U1467" s="207"/>
      <c r="V1467" s="207"/>
      <c r="W1467" s="493"/>
      <c r="X1467" s="493"/>
      <c r="Y1467" s="207"/>
      <c r="Z1467" s="207"/>
      <c r="AA1467" s="493"/>
      <c r="AB1467" s="493"/>
      <c r="AC1467" s="207"/>
      <c r="AD1467" s="207"/>
      <c r="AE1467" s="109"/>
      <c r="AG1467" s="90">
        <f t="shared" si="357"/>
        <v>18</v>
      </c>
      <c r="AH1467" s="90">
        <f t="shared" si="358"/>
        <v>0</v>
      </c>
      <c r="AI1467" s="130">
        <f t="shared" si="359"/>
        <v>0</v>
      </c>
      <c r="AJ1467" s="130">
        <f t="shared" si="360"/>
        <v>0</v>
      </c>
      <c r="AK1467" s="130">
        <f t="shared" si="361"/>
        <v>0</v>
      </c>
      <c r="AL1467" s="130">
        <f t="shared" si="362"/>
        <v>0</v>
      </c>
      <c r="AM1467" s="130">
        <f t="shared" si="363"/>
        <v>0</v>
      </c>
      <c r="AN1467" s="130">
        <f t="shared" si="364"/>
        <v>0</v>
      </c>
      <c r="AO1467" s="130">
        <f t="shared" si="365"/>
        <v>0</v>
      </c>
      <c r="AP1467" s="130">
        <f t="shared" si="366"/>
        <v>0</v>
      </c>
      <c r="AQ1467" s="130">
        <f t="shared" si="367"/>
        <v>0</v>
      </c>
      <c r="AR1467" s="130">
        <f t="shared" si="368"/>
        <v>0</v>
      </c>
      <c r="AS1467" s="130">
        <f t="shared" si="369"/>
        <v>0</v>
      </c>
      <c r="AT1467" s="130">
        <f t="shared" si="370"/>
        <v>0</v>
      </c>
      <c r="AU1467" s="130">
        <f t="shared" si="371"/>
        <v>0</v>
      </c>
      <c r="AV1467" s="130">
        <f t="shared" si="372"/>
        <v>0</v>
      </c>
      <c r="AW1467" s="130">
        <f t="shared" si="373"/>
        <v>0</v>
      </c>
      <c r="AX1467" s="130">
        <f t="shared" si="374"/>
        <v>0</v>
      </c>
      <c r="AY1467" s="90">
        <f t="shared" si="375"/>
        <v>0</v>
      </c>
      <c r="AZ1467" s="90">
        <f t="shared" si="376"/>
        <v>0</v>
      </c>
      <c r="BA1467" s="90">
        <f t="shared" si="377"/>
        <v>0</v>
      </c>
      <c r="BB1467" s="130">
        <f t="shared" si="378"/>
        <v>0</v>
      </c>
      <c r="BC1467" s="90">
        <f t="shared" si="379"/>
        <v>0</v>
      </c>
      <c r="BD1467" s="90">
        <f t="shared" si="380"/>
        <v>0</v>
      </c>
      <c r="BE1467" s="90">
        <f t="shared" si="381"/>
        <v>0</v>
      </c>
      <c r="BF1467" s="130">
        <f t="shared" si="382"/>
        <v>0</v>
      </c>
      <c r="BG1467" s="90">
        <f t="shared" si="349"/>
        <v>0</v>
      </c>
      <c r="BH1467" s="90">
        <f t="shared" si="350"/>
        <v>0</v>
      </c>
      <c r="BI1467" s="90">
        <f t="shared" si="351"/>
        <v>0</v>
      </c>
      <c r="BJ1467" s="90">
        <f t="shared" si="352"/>
        <v>0</v>
      </c>
      <c r="BK1467" s="90">
        <f t="shared" si="383"/>
        <v>0</v>
      </c>
      <c r="BL1467" s="90">
        <f t="shared" si="384"/>
        <v>0</v>
      </c>
    </row>
    <row r="1468" spans="1:64" ht="15" customHeight="1" x14ac:dyDescent="0.2">
      <c r="A1468" s="109"/>
      <c r="B1468" s="109"/>
      <c r="L1468" s="112" t="s">
        <v>84</v>
      </c>
      <c r="M1468" s="729">
        <f>IF(AND(SUM(M1443:N1467)=0,COUNTIF(M1443:N1467,"NS")&gt;0),"NS",SUM(M1443:N1467))</f>
        <v>0</v>
      </c>
      <c r="N1468" s="729"/>
      <c r="O1468" s="729">
        <f>IF(AND(SUM(O1443:P1467)=0,COUNTIF(O1443:P1467,"NS")&gt;0),"NS",SUM(O1443:P1467))</f>
        <v>0</v>
      </c>
      <c r="P1468" s="729"/>
      <c r="Q1468" s="729">
        <f>IF(AND(SUM(Q1443:R1467)=0,COUNTIF(Q1443:R1467,"NS")&gt;0),"NS",SUM(Q1443:R1467))</f>
        <v>0</v>
      </c>
      <c r="R1468" s="729"/>
      <c r="S1468" s="729">
        <f>IF(AND(SUM(S1443:T1467)=0,COUNTIF(S1443:T1467,"NS")&gt;0),"NS",SUM(S1443:T1467))</f>
        <v>0</v>
      </c>
      <c r="T1468" s="729"/>
      <c r="U1468" s="386">
        <f>IF(AND(SUM(U1443:U1467)=0,COUNTIF(U1443:U1467,"NS")&gt;0),"NS",SUM(U1443:U1467))</f>
        <v>0</v>
      </c>
      <c r="V1468" s="386">
        <f>IF(AND(SUM(V1443:V1467)=0,COUNTIF(V1443:V1467,"NS")&gt;0),"NS",SUM(V1443:V1467))</f>
        <v>0</v>
      </c>
      <c r="W1468" s="729">
        <f>IF(AND(SUM(W1443:X1467)=0,COUNTIF(W1443:X1467,"NS")&gt;0),"NS",SUM(W1443:X1467))</f>
        <v>0</v>
      </c>
      <c r="X1468" s="729"/>
      <c r="Y1468" s="386">
        <f>IF(AND(SUM(Y1443:Y1467)=0,COUNTIF(Y1443:Y1467,"NS")&gt;0),"NS",SUM(Y1443:Y1467))</f>
        <v>0</v>
      </c>
      <c r="Z1468" s="386">
        <f>IF(AND(SUM(Z1443:Z1467)=0,COUNTIF(Z1443:Z1467,"NS")&gt;0),"NS",SUM(Z1443:Z1467))</f>
        <v>0</v>
      </c>
      <c r="AA1468" s="729">
        <f>IF(AND(SUM(AA1443:AB1467)=0,COUNTIF(AA1443:AB1467,"NS")&gt;0),"NS",SUM(AA1443:AB1467))</f>
        <v>0</v>
      </c>
      <c r="AB1468" s="729"/>
      <c r="AC1468" s="386">
        <f>IF(AND(SUM(AC1443:AC1467)=0,COUNTIF(AC1443:AC1467,"NS")&gt;0),"NS",SUM(AC1443:AC1467))</f>
        <v>0</v>
      </c>
      <c r="AD1468" s="386">
        <f>IF(AND(SUM(AD1443:AD1467)=0,COUNTIF(AD1443:AD1467,"NS")&gt;0),"NS",SUM(AD1443:AD1467))</f>
        <v>0</v>
      </c>
      <c r="AE1468" s="109"/>
      <c r="AH1468" s="90">
        <f>SUM(AH1443:AH1467)</f>
        <v>0</v>
      </c>
      <c r="AL1468" s="90">
        <f>SUM(AL1443:AL1467)</f>
        <v>0</v>
      </c>
      <c r="AP1468" s="90">
        <f>SUM(AP1443:AP1467)</f>
        <v>0</v>
      </c>
      <c r="AT1468" s="90">
        <f>SUM(AT1443:AT1467)</f>
        <v>0</v>
      </c>
      <c r="AX1468" s="90">
        <f>SUM(AX1443:AX1467)</f>
        <v>0</v>
      </c>
      <c r="BB1468" s="90">
        <f>SUM(BB1443:BB1467)</f>
        <v>0</v>
      </c>
      <c r="BF1468" s="90">
        <f>SUM(BF1443:BF1467)</f>
        <v>0</v>
      </c>
      <c r="BK1468" s="90">
        <f t="shared" ref="BK1468:BL1468" si="385">SUM(BK1443:BK1467)</f>
        <v>0</v>
      </c>
      <c r="BL1468" s="90">
        <f t="shared" si="385"/>
        <v>0</v>
      </c>
    </row>
    <row r="1469" spans="1:64" ht="15" customHeight="1" x14ac:dyDescent="0.2">
      <c r="A1469" s="109"/>
      <c r="B1469" s="536" t="str">
        <f>IF(AH1468=0,"","Error: Debe completar toda la información requerida.")</f>
        <v/>
      </c>
      <c r="C1469" s="536"/>
      <c r="D1469" s="536"/>
      <c r="E1469" s="536"/>
      <c r="F1469" s="536"/>
      <c r="G1469" s="536"/>
      <c r="H1469" s="536"/>
      <c r="I1469" s="536"/>
      <c r="J1469" s="536"/>
      <c r="K1469" s="536"/>
      <c r="L1469" s="536"/>
      <c r="M1469" s="536"/>
      <c r="N1469" s="536"/>
      <c r="O1469" s="536"/>
      <c r="P1469" s="536"/>
      <c r="Q1469" s="536"/>
      <c r="R1469" s="536"/>
      <c r="S1469" s="536"/>
      <c r="T1469" s="536"/>
      <c r="U1469" s="536"/>
      <c r="V1469" s="536"/>
      <c r="W1469" s="536"/>
      <c r="X1469" s="536"/>
      <c r="Y1469" s="536"/>
      <c r="Z1469" s="536"/>
      <c r="AA1469" s="536"/>
      <c r="AB1469" s="536"/>
      <c r="AC1469" s="536"/>
      <c r="AD1469" s="536"/>
      <c r="AE1469" s="109"/>
      <c r="AX1469" s="90">
        <f>SUM(AL1468:AX1468)</f>
        <v>0</v>
      </c>
      <c r="BF1469" s="90">
        <f>SUM(BB1468:BF1468)</f>
        <v>0</v>
      </c>
      <c r="BL1469" s="90">
        <f>SUM(BK1468:BL1468)</f>
        <v>0</v>
      </c>
    </row>
    <row r="1470" spans="1:64" ht="15" customHeight="1" x14ac:dyDescent="0.2">
      <c r="A1470" s="109"/>
      <c r="B1470" s="535" t="str">
        <f>IF(AND(AX1469=0,BF1469=0),"",IF(AND(AX1469&lt;&gt;0,BF1469=0),"Error: Verificar sumas por fila.",IF(AND(AX1469=0,BF1469&lt;&gt;0),"Error: Verificar sumas por desagregados de hombres y/o mujeres",IF(AND(AX1469&lt;&gt;0,BF1469&lt;&gt;0),"Error: Verificar sumas por fila. A demás, verificar sumas por desagregados de hombres y/o mujeres"))))</f>
        <v/>
      </c>
      <c r="C1470" s="535"/>
      <c r="D1470" s="535"/>
      <c r="E1470" s="535"/>
      <c r="F1470" s="535"/>
      <c r="G1470" s="535"/>
      <c r="H1470" s="535"/>
      <c r="I1470" s="535"/>
      <c r="J1470" s="535"/>
      <c r="K1470" s="535"/>
      <c r="L1470" s="535"/>
      <c r="M1470" s="535"/>
      <c r="N1470" s="535"/>
      <c r="O1470" s="535"/>
      <c r="P1470" s="535"/>
      <c r="Q1470" s="535"/>
      <c r="R1470" s="535"/>
      <c r="S1470" s="535"/>
      <c r="T1470" s="535"/>
      <c r="U1470" s="535"/>
      <c r="V1470" s="535"/>
      <c r="W1470" s="535"/>
      <c r="X1470" s="535"/>
      <c r="Y1470" s="535"/>
      <c r="Z1470" s="535"/>
      <c r="AA1470" s="535"/>
      <c r="AB1470" s="535"/>
      <c r="AC1470" s="535"/>
      <c r="AD1470" s="535"/>
      <c r="AE1470" s="109"/>
    </row>
    <row r="1471" spans="1:64" ht="15" customHeight="1" x14ac:dyDescent="0.2">
      <c r="A1471" s="109"/>
      <c r="B1471" s="535" t="str">
        <f>IF(BL1469=0,"","Error: Verificar la consistencia con la pregunta 45")</f>
        <v/>
      </c>
      <c r="C1471" s="535"/>
      <c r="D1471" s="535"/>
      <c r="E1471" s="535"/>
      <c r="F1471" s="535"/>
      <c r="G1471" s="535"/>
      <c r="H1471" s="535"/>
      <c r="I1471" s="535"/>
      <c r="J1471" s="535"/>
      <c r="K1471" s="535"/>
      <c r="L1471" s="535"/>
      <c r="M1471" s="535"/>
      <c r="N1471" s="535"/>
      <c r="O1471" s="535"/>
      <c r="P1471" s="535"/>
      <c r="Q1471" s="535"/>
      <c r="R1471" s="535"/>
      <c r="S1471" s="535"/>
      <c r="T1471" s="535"/>
      <c r="U1471" s="535"/>
      <c r="V1471" s="535"/>
      <c r="W1471" s="535"/>
      <c r="X1471" s="535"/>
      <c r="Y1471" s="535"/>
      <c r="Z1471" s="535"/>
      <c r="AA1471" s="535"/>
      <c r="AB1471" s="535"/>
      <c r="AC1471" s="535"/>
      <c r="AD1471" s="535"/>
      <c r="AE1471" s="109"/>
    </row>
    <row r="1472" spans="1:64" ht="24" customHeight="1" x14ac:dyDescent="0.2">
      <c r="A1472" s="36" t="s">
        <v>1172</v>
      </c>
      <c r="B1472" s="636" t="s">
        <v>1484</v>
      </c>
      <c r="C1472" s="636"/>
      <c r="D1472" s="636"/>
      <c r="E1472" s="636"/>
      <c r="F1472" s="636"/>
      <c r="G1472" s="636"/>
      <c r="H1472" s="636"/>
      <c r="I1472" s="636"/>
      <c r="J1472" s="636"/>
      <c r="K1472" s="636"/>
      <c r="L1472" s="636"/>
      <c r="M1472" s="636"/>
      <c r="N1472" s="636"/>
      <c r="O1472" s="636"/>
      <c r="P1472" s="636"/>
      <c r="Q1472" s="636"/>
      <c r="R1472" s="636"/>
      <c r="S1472" s="636"/>
      <c r="T1472" s="636"/>
      <c r="U1472" s="636"/>
      <c r="V1472" s="636"/>
      <c r="W1472" s="636"/>
      <c r="X1472" s="636"/>
      <c r="Y1472" s="636"/>
      <c r="Z1472" s="636"/>
      <c r="AA1472" s="636"/>
      <c r="AB1472" s="636"/>
      <c r="AC1472" s="636"/>
      <c r="AD1472" s="636"/>
      <c r="AE1472" s="109"/>
      <c r="AG1472" s="74" t="s">
        <v>2032</v>
      </c>
      <c r="AH1472" s="74" t="s">
        <v>2072</v>
      </c>
      <c r="AI1472" s="74" t="s">
        <v>2073</v>
      </c>
      <c r="AJ1472" s="74" t="s">
        <v>2045</v>
      </c>
      <c r="AK1472" s="74" t="s">
        <v>2074</v>
      </c>
      <c r="AL1472" s="74" t="s">
        <v>2075</v>
      </c>
    </row>
    <row r="1473" spans="1:64" ht="15" customHeight="1" x14ac:dyDescent="0.2">
      <c r="A1473" s="36"/>
      <c r="B1473" s="58"/>
      <c r="C1473" s="674" t="s">
        <v>1109</v>
      </c>
      <c r="D1473" s="674"/>
      <c r="E1473" s="674"/>
      <c r="F1473" s="674"/>
      <c r="G1473" s="674"/>
      <c r="H1473" s="674"/>
      <c r="I1473" s="674"/>
      <c r="J1473" s="674"/>
      <c r="K1473" s="674"/>
      <c r="L1473" s="674"/>
      <c r="M1473" s="674"/>
      <c r="N1473" s="674"/>
      <c r="O1473" s="674"/>
      <c r="P1473" s="674"/>
      <c r="Q1473" s="674"/>
      <c r="R1473" s="674"/>
      <c r="S1473" s="674"/>
      <c r="T1473" s="674"/>
      <c r="U1473" s="674"/>
      <c r="V1473" s="674"/>
      <c r="W1473" s="674"/>
      <c r="X1473" s="674"/>
      <c r="Y1473" s="674"/>
      <c r="Z1473" s="674"/>
      <c r="AA1473" s="674"/>
      <c r="AB1473" s="674"/>
      <c r="AC1473" s="674"/>
      <c r="AD1473" s="674"/>
      <c r="AE1473" s="109"/>
      <c r="AG1473" s="74">
        <f>COUNTBLANK(M1479:AD1503)</f>
        <v>450</v>
      </c>
      <c r="AH1473" s="74">
        <v>450</v>
      </c>
      <c r="AI1473" s="74">
        <v>150</v>
      </c>
      <c r="AJ1473" s="74">
        <f>COUNTBLANK(M1479:AD1479)</f>
        <v>18</v>
      </c>
      <c r="AK1473" s="74">
        <v>18</v>
      </c>
      <c r="AL1473" s="74">
        <v>6</v>
      </c>
    </row>
    <row r="1474" spans="1:64" ht="24" customHeight="1" x14ac:dyDescent="0.2">
      <c r="A1474" s="36"/>
      <c r="B1474" s="58"/>
      <c r="C1474" s="620" t="s">
        <v>1718</v>
      </c>
      <c r="D1474" s="620"/>
      <c r="E1474" s="620"/>
      <c r="F1474" s="620"/>
      <c r="G1474" s="620"/>
      <c r="H1474" s="620"/>
      <c r="I1474" s="620"/>
      <c r="J1474" s="620"/>
      <c r="K1474" s="620"/>
      <c r="L1474" s="620"/>
      <c r="M1474" s="620"/>
      <c r="N1474" s="620"/>
      <c r="O1474" s="620"/>
      <c r="P1474" s="620"/>
      <c r="Q1474" s="620"/>
      <c r="R1474" s="620"/>
      <c r="S1474" s="620"/>
      <c r="T1474" s="620"/>
      <c r="U1474" s="620"/>
      <c r="V1474" s="620"/>
      <c r="W1474" s="620"/>
      <c r="X1474" s="620"/>
      <c r="Y1474" s="620"/>
      <c r="Z1474" s="620"/>
      <c r="AA1474" s="620"/>
      <c r="AB1474" s="620"/>
      <c r="AC1474" s="620"/>
      <c r="AD1474" s="620"/>
      <c r="AE1474" s="109"/>
    </row>
    <row r="1475" spans="1:64" ht="15" customHeight="1" x14ac:dyDescent="0.2">
      <c r="A1475" s="36"/>
      <c r="B1475" s="58"/>
      <c r="AE1475" s="109"/>
    </row>
    <row r="1476" spans="1:64" ht="15" customHeight="1" x14ac:dyDescent="0.2">
      <c r="A1476" s="36"/>
      <c r="B1476" s="58"/>
      <c r="C1476" s="491" t="s">
        <v>220</v>
      </c>
      <c r="D1476" s="491"/>
      <c r="E1476" s="491"/>
      <c r="F1476" s="491"/>
      <c r="G1476" s="491"/>
      <c r="H1476" s="491"/>
      <c r="I1476" s="491"/>
      <c r="J1476" s="491"/>
      <c r="K1476" s="491"/>
      <c r="L1476" s="491"/>
      <c r="M1476" s="609" t="s">
        <v>1296</v>
      </c>
      <c r="N1476" s="609"/>
      <c r="O1476" s="609"/>
      <c r="P1476" s="609"/>
      <c r="Q1476" s="609"/>
      <c r="R1476" s="609"/>
      <c r="S1476" s="609"/>
      <c r="T1476" s="609"/>
      <c r="U1476" s="609"/>
      <c r="V1476" s="609"/>
      <c r="W1476" s="609"/>
      <c r="X1476" s="609"/>
      <c r="Y1476" s="609"/>
      <c r="Z1476" s="609"/>
      <c r="AA1476" s="609"/>
      <c r="AB1476" s="609"/>
      <c r="AC1476" s="609"/>
      <c r="AD1476" s="609"/>
      <c r="AE1476" s="109"/>
    </row>
    <row r="1477" spans="1:64" ht="24" customHeight="1" x14ac:dyDescent="0.2">
      <c r="A1477" s="36"/>
      <c r="B1477" s="58"/>
      <c r="C1477" s="491"/>
      <c r="D1477" s="491"/>
      <c r="E1477" s="491"/>
      <c r="F1477" s="491"/>
      <c r="G1477" s="491"/>
      <c r="H1477" s="491"/>
      <c r="I1477" s="491"/>
      <c r="J1477" s="491"/>
      <c r="K1477" s="491"/>
      <c r="L1477" s="491"/>
      <c r="M1477" s="514" t="s">
        <v>80</v>
      </c>
      <c r="N1477" s="515"/>
      <c r="O1477" s="520" t="s">
        <v>81</v>
      </c>
      <c r="P1477" s="521"/>
      <c r="Q1477" s="520" t="s">
        <v>82</v>
      </c>
      <c r="R1477" s="521"/>
      <c r="S1477" s="532" t="s">
        <v>372</v>
      </c>
      <c r="T1477" s="533"/>
      <c r="U1477" s="533"/>
      <c r="V1477" s="534"/>
      <c r="W1477" s="532" t="s">
        <v>373</v>
      </c>
      <c r="X1477" s="533"/>
      <c r="Y1477" s="533"/>
      <c r="Z1477" s="534"/>
      <c r="AA1477" s="532" t="s">
        <v>374</v>
      </c>
      <c r="AB1477" s="533"/>
      <c r="AC1477" s="533"/>
      <c r="AD1477" s="534"/>
      <c r="AE1477" s="109"/>
      <c r="AY1477" s="561" t="s">
        <v>81</v>
      </c>
      <c r="AZ1477" s="561"/>
      <c r="BA1477" s="561"/>
      <c r="BB1477" s="561"/>
      <c r="BC1477" s="561" t="s">
        <v>82</v>
      </c>
      <c r="BD1477" s="561"/>
      <c r="BE1477" s="561"/>
      <c r="BF1477" s="561"/>
      <c r="BG1477" s="561" t="s">
        <v>2148</v>
      </c>
      <c r="BH1477" s="561"/>
      <c r="BI1477" s="561" t="s">
        <v>2149</v>
      </c>
      <c r="BJ1477" s="561"/>
    </row>
    <row r="1478" spans="1:64" ht="43.5" customHeight="1" x14ac:dyDescent="0.2">
      <c r="A1478" s="36"/>
      <c r="B1478" s="58"/>
      <c r="C1478" s="491"/>
      <c r="D1478" s="491"/>
      <c r="E1478" s="491"/>
      <c r="F1478" s="491"/>
      <c r="G1478" s="491"/>
      <c r="H1478" s="491"/>
      <c r="I1478" s="491"/>
      <c r="J1478" s="491"/>
      <c r="K1478" s="491"/>
      <c r="L1478" s="491"/>
      <c r="M1478" s="518"/>
      <c r="N1478" s="519"/>
      <c r="O1478" s="524"/>
      <c r="P1478" s="525"/>
      <c r="Q1478" s="524"/>
      <c r="R1478" s="525"/>
      <c r="S1478" s="838" t="s">
        <v>108</v>
      </c>
      <c r="T1478" s="839"/>
      <c r="U1478" s="14" t="s">
        <v>81</v>
      </c>
      <c r="V1478" s="14" t="s">
        <v>82</v>
      </c>
      <c r="W1478" s="838" t="s">
        <v>108</v>
      </c>
      <c r="X1478" s="839"/>
      <c r="Y1478" s="14" t="s">
        <v>81</v>
      </c>
      <c r="Z1478" s="14" t="s">
        <v>82</v>
      </c>
      <c r="AA1478" s="838" t="s">
        <v>108</v>
      </c>
      <c r="AB1478" s="839"/>
      <c r="AC1478" s="14" t="s">
        <v>81</v>
      </c>
      <c r="AD1478" s="14" t="s">
        <v>82</v>
      </c>
      <c r="AE1478" s="109"/>
      <c r="AG1478" s="230" t="s">
        <v>2032</v>
      </c>
      <c r="AH1478" s="229" t="s">
        <v>2035</v>
      </c>
      <c r="AI1478" s="229" t="s">
        <v>80</v>
      </c>
      <c r="AJ1478" s="229" t="s">
        <v>2029</v>
      </c>
      <c r="AK1478" s="229" t="s">
        <v>2078</v>
      </c>
      <c r="AL1478" s="229" t="s">
        <v>2077</v>
      </c>
      <c r="AM1478" s="229" t="s">
        <v>80</v>
      </c>
      <c r="AN1478" s="229" t="s">
        <v>2029</v>
      </c>
      <c r="AO1478" s="229" t="s">
        <v>2078</v>
      </c>
      <c r="AP1478" s="229" t="s">
        <v>2077</v>
      </c>
      <c r="AQ1478" s="229" t="s">
        <v>80</v>
      </c>
      <c r="AR1478" s="229" t="s">
        <v>2029</v>
      </c>
      <c r="AS1478" s="229" t="s">
        <v>2078</v>
      </c>
      <c r="AT1478" s="229" t="s">
        <v>2077</v>
      </c>
      <c r="AU1478" s="229" t="s">
        <v>80</v>
      </c>
      <c r="AV1478" s="229" t="s">
        <v>2029</v>
      </c>
      <c r="AW1478" s="229" t="s">
        <v>2078</v>
      </c>
      <c r="AX1478" s="229" t="s">
        <v>2077</v>
      </c>
      <c r="AY1478" s="229" t="s">
        <v>80</v>
      </c>
      <c r="AZ1478" s="229" t="s">
        <v>2029</v>
      </c>
      <c r="BA1478" s="229" t="s">
        <v>2078</v>
      </c>
      <c r="BB1478" s="229" t="s">
        <v>2077</v>
      </c>
      <c r="BC1478" s="229" t="s">
        <v>80</v>
      </c>
      <c r="BD1478" s="229" t="s">
        <v>2029</v>
      </c>
      <c r="BE1478" s="229" t="s">
        <v>2078</v>
      </c>
      <c r="BF1478" s="229" t="s">
        <v>2077</v>
      </c>
      <c r="BG1478" s="90" t="s">
        <v>2048</v>
      </c>
      <c r="BH1478" s="90" t="s">
        <v>2049</v>
      </c>
      <c r="BI1478" s="90" t="s">
        <v>2048</v>
      </c>
      <c r="BJ1478" s="90" t="s">
        <v>2049</v>
      </c>
      <c r="BK1478" s="227" t="s">
        <v>2150</v>
      </c>
      <c r="BL1478" s="227" t="s">
        <v>2151</v>
      </c>
    </row>
    <row r="1479" spans="1:64" ht="15" customHeight="1" x14ac:dyDescent="0.2">
      <c r="A1479" s="36"/>
      <c r="B1479" s="58"/>
      <c r="C1479" s="87" t="s">
        <v>28</v>
      </c>
      <c r="D1479" s="616" t="str">
        <f>IF(D40="","",D40)</f>
        <v/>
      </c>
      <c r="E1479" s="616"/>
      <c r="F1479" s="616"/>
      <c r="G1479" s="616"/>
      <c r="H1479" s="616"/>
      <c r="I1479" s="616"/>
      <c r="J1479" s="616"/>
      <c r="K1479" s="616"/>
      <c r="L1479" s="616"/>
      <c r="M1479" s="617" t="str">
        <f>IF(M1369="","",M1369)</f>
        <v/>
      </c>
      <c r="N1479" s="617"/>
      <c r="O1479" s="617" t="str">
        <f>IF(S1369="","",S1369)</f>
        <v/>
      </c>
      <c r="P1479" s="617"/>
      <c r="Q1479" s="617" t="str">
        <f>IF(Y1369="","",Y1369)</f>
        <v/>
      </c>
      <c r="R1479" s="617"/>
      <c r="S1479" s="493"/>
      <c r="T1479" s="493"/>
      <c r="U1479" s="207"/>
      <c r="V1479" s="207"/>
      <c r="W1479" s="493"/>
      <c r="X1479" s="493"/>
      <c r="Y1479" s="207"/>
      <c r="Z1479" s="207"/>
      <c r="AA1479" s="493"/>
      <c r="AB1479" s="493"/>
      <c r="AC1479" s="207"/>
      <c r="AD1479" s="207"/>
      <c r="AE1479" s="109"/>
      <c r="AG1479" s="90">
        <f>COUNTBLANK(M1479:AD1479)</f>
        <v>18</v>
      </c>
      <c r="AH1479" s="90">
        <f>IF($AG$1473=$AH$1473,0,IF(AND(D1479&lt;&gt;"",AG1479=$AL$1473),0,IF(AND(D1479="",AG1479=$AK$1473),0,1)))</f>
        <v>0</v>
      </c>
      <c r="AI1479" s="130">
        <f>IF(M1479="",0,M1479)</f>
        <v>0</v>
      </c>
      <c r="AJ1479" s="130">
        <f>COUNTIF(O1479:R1479,"NS")</f>
        <v>0</v>
      </c>
      <c r="AK1479" s="130">
        <f>SUM(O1479:R1479)</f>
        <v>0</v>
      </c>
      <c r="AL1479" s="130">
        <f>IF($AG$1473=$AH$1473,0,
IF(OR(
AND(AI1479=0,AJ1479&gt;0),
AND(AI1479="NS",AK1479&gt;0),
AND(AI1479="NS",AK1479=0,AJ1479=0)),1,
IF(OR(
AND(AI1479&gt;0,AJ1479=2),
AND(AI1479="NS",AJ1479=2),
AND(AI1479="NS",AK1479=0,AJ1479&gt;0),AI1479=AK1479),0,1)))</f>
        <v>0</v>
      </c>
      <c r="AM1479" s="130">
        <f>S1479</f>
        <v>0</v>
      </c>
      <c r="AN1479" s="130">
        <f>COUNTIF(U1479:V1479,"NS")</f>
        <v>0</v>
      </c>
      <c r="AO1479" s="130">
        <f>SUM(U1479:V1479)</f>
        <v>0</v>
      </c>
      <c r="AP1479" s="130">
        <f>IF($AG$1473=$AH$1473,0,
IF(OR(
AND(AM1479=0,AN1479&gt;0),
AND(AM1479="NS",AO1479&gt;0),
AND(AM1479="NS",AO1479=0,AN1479=0)),1,
IF(OR(
AND(AM1479&gt;0,AN1479=2),
AND(AM1479="NS",AN1479=2),
AND(AM1479="NS",AO1479=0,AN1479&gt;0),AM1479=AO1479),0,1)))</f>
        <v>0</v>
      </c>
      <c r="AQ1479" s="130">
        <f>W1479</f>
        <v>0</v>
      </c>
      <c r="AR1479" s="130">
        <f>COUNTIF(Y1479:Z1479,"NS")</f>
        <v>0</v>
      </c>
      <c r="AS1479" s="130">
        <f>SUM(Y1479:Z1479)</f>
        <v>0</v>
      </c>
      <c r="AT1479" s="130">
        <f>IF($AG$1473=$AH$1473,0,
IF(OR(
AND(AQ1479=0,AR1479&gt;0),
AND(AQ1479="NS",AS1479&gt;0),
AND(AQ1479="NS",AS1479=0,AR1479=0)),1,
IF(OR(
AND(AQ1479&gt;0,AR1479=2),
AND(AQ1479="NS",AR1479=2),
AND(AQ1479="NS",AS1479=0,AR1479&gt;0),AQ1479=AS1479),0,1)))</f>
        <v>0</v>
      </c>
      <c r="AU1479" s="130">
        <f>AA1479</f>
        <v>0</v>
      </c>
      <c r="AV1479" s="130">
        <f>COUNTIF(AC1479:AD1479,"NS")</f>
        <v>0</v>
      </c>
      <c r="AW1479" s="130">
        <f>SUM(AC1479:AD1479)</f>
        <v>0</v>
      </c>
      <c r="AX1479" s="130">
        <f>IF($AG$1473=$AH$1473,0,
IF(OR(
AND(AU1479=0,AV1479&gt;0),
AND(AU1479="NS",AW1479&gt;0),
AND(AU1479="NS",AW1479=0,AV1479=0)),1,
IF(OR(
AND(AU1479&gt;0,AV1479=2),
AND(AU1479="NS",AV1479=2),
AND(AU1479="NS",AW1479=0,AV1479&gt;0),AU1479=AW1479),0,1)))</f>
        <v>0</v>
      </c>
      <c r="AY1479" s="90">
        <f>IF(O1479="",0,O1479)</f>
        <v>0</v>
      </c>
      <c r="AZ1479" s="90">
        <f>SUM(COUNTIF(U1479,"NS"),COUNTIF(Y1479,"NS"),COUNTIF(AC1479,"NS"))</f>
        <v>0</v>
      </c>
      <c r="BA1479" s="90">
        <f>SUM(U1479,Y1479,AC1479)</f>
        <v>0</v>
      </c>
      <c r="BB1479" s="130">
        <f>IF($AG$1473=$AH$1473,0,
IF(OR(
AND(AY1479=0,AZ1479&gt;0),
AND(AY1479="NS",BA1479&gt;0),
AND(AY1479="NS",BA1479=0,AZ1479=0)),1,
IF(OR(
AND(AZ1479&gt;=2,BA1479&lt;AY1479),
AND(AY1479="NS",BA1479=0,AZ1479&gt;0),
AY1479=BA1479),0,1)))</f>
        <v>0</v>
      </c>
      <c r="BC1479" s="90">
        <f>IF(Q1479="",0,Q1479)</f>
        <v>0</v>
      </c>
      <c r="BD1479" s="90">
        <f>SUM(COUNTIF(V1479,"NS"),COUNTIF(Z1479,"NS"),COUNTIF(AD1479,"NS"))</f>
        <v>0</v>
      </c>
      <c r="BE1479" s="90">
        <f>SUM(V1479,Z1479,AD1479)</f>
        <v>0</v>
      </c>
      <c r="BF1479" s="130">
        <f>IF($AG$1473=$AH$1473,0,
IF(OR(
AND(BC1479=0,BD1479&gt;0),
AND(BC1479="NS",BE1479&gt;0),
AND(BC1479="NS",BE1479=0,BD1479=0)),1,
IF(OR(
AND(BD1479&gt;=2,BE1479&lt;BC1479),
AND(BC1479="NS",BE1479=0,BD1479&gt;0),
BC1479=BE1479),0,1)))</f>
        <v>0</v>
      </c>
      <c r="BG1479" s="90">
        <f>S1369</f>
        <v>0</v>
      </c>
      <c r="BH1479" s="90">
        <f>Y1369</f>
        <v>0</v>
      </c>
      <c r="BI1479" s="90">
        <f>AY1479</f>
        <v>0</v>
      </c>
      <c r="BJ1479" s="90">
        <f>BC1479</f>
        <v>0</v>
      </c>
      <c r="BK1479" s="90">
        <f>IF(OR(BI1479=BG1479,AND(BG1479&gt;0,BI1479="NS")),0,1)</f>
        <v>0</v>
      </c>
      <c r="BL1479" s="90">
        <f>IF(OR(BJ1479=BH1479,AND(BH1479&gt;0,BJ1479="NS")),0,1)</f>
        <v>0</v>
      </c>
    </row>
    <row r="1480" spans="1:64" ht="15" customHeight="1" x14ac:dyDescent="0.2">
      <c r="A1480" s="36"/>
      <c r="B1480" s="58"/>
      <c r="C1480" s="85" t="s">
        <v>29</v>
      </c>
      <c r="D1480" s="616" t="str">
        <f t="shared" ref="D1480:D1503" si="386">IF(D41="","",D41)</f>
        <v/>
      </c>
      <c r="E1480" s="616"/>
      <c r="F1480" s="616"/>
      <c r="G1480" s="616"/>
      <c r="H1480" s="616"/>
      <c r="I1480" s="616"/>
      <c r="J1480" s="616"/>
      <c r="K1480" s="616"/>
      <c r="L1480" s="616"/>
      <c r="M1480" s="617" t="str">
        <f t="shared" ref="M1480:M1503" si="387">IF(M1370="","",M1370)</f>
        <v/>
      </c>
      <c r="N1480" s="617"/>
      <c r="O1480" s="617" t="str">
        <f t="shared" ref="O1480:O1503" si="388">IF(S1370="","",S1370)</f>
        <v/>
      </c>
      <c r="P1480" s="617"/>
      <c r="Q1480" s="617" t="str">
        <f t="shared" ref="Q1480:Q1503" si="389">IF(Y1370="","",Y1370)</f>
        <v/>
      </c>
      <c r="R1480" s="617"/>
      <c r="S1480" s="493"/>
      <c r="T1480" s="493"/>
      <c r="U1480" s="207"/>
      <c r="V1480" s="207"/>
      <c r="W1480" s="493"/>
      <c r="X1480" s="493"/>
      <c r="Y1480" s="207"/>
      <c r="Z1480" s="207"/>
      <c r="AA1480" s="493"/>
      <c r="AB1480" s="493"/>
      <c r="AC1480" s="207"/>
      <c r="AD1480" s="207"/>
      <c r="AE1480" s="109"/>
      <c r="AG1480" s="90">
        <f t="shared" ref="AG1480:AG1503" si="390">COUNTBLANK(M1480:AD1480)</f>
        <v>18</v>
      </c>
      <c r="AH1480" s="90">
        <f t="shared" ref="AH1480:AH1503" si="391">IF($AG$1473=$AH$1473,0,IF(AND(D1480&lt;&gt;"",AG1480=$AL$1473),0,IF(AND(D1480="",AG1480=$AK$1473),0,1)))</f>
        <v>0</v>
      </c>
      <c r="AI1480" s="130">
        <f t="shared" ref="AI1480:AI1503" si="392">IF(M1480="",0,M1480)</f>
        <v>0</v>
      </c>
      <c r="AJ1480" s="130">
        <f t="shared" ref="AJ1480:AJ1503" si="393">COUNTIF(O1480:R1480,"NS")</f>
        <v>0</v>
      </c>
      <c r="AK1480" s="130">
        <f t="shared" ref="AK1480:AK1503" si="394">SUM(O1480:R1480)</f>
        <v>0</v>
      </c>
      <c r="AL1480" s="130">
        <f t="shared" ref="AL1480:AL1503" si="395">IF($AG$1473=$AH$1473,0,
IF(OR(
AND(AI1480=0,AJ1480&gt;0),
AND(AI1480="NS",AK1480&gt;0),
AND(AI1480="NS",AK1480=0,AJ1480=0)),1,
IF(OR(
AND(AI1480&gt;0,AJ1480=2),
AND(AI1480="NS",AJ1480=2),
AND(AI1480="NS",AK1480=0,AJ1480&gt;0),AI1480=AK1480),0,1)))</f>
        <v>0</v>
      </c>
      <c r="AM1480" s="130">
        <f t="shared" ref="AM1480:AM1503" si="396">S1480</f>
        <v>0</v>
      </c>
      <c r="AN1480" s="130">
        <f t="shared" ref="AN1480:AN1503" si="397">COUNTIF(U1480:V1480,"NS")</f>
        <v>0</v>
      </c>
      <c r="AO1480" s="130">
        <f t="shared" ref="AO1480:AO1503" si="398">SUM(U1480:V1480)</f>
        <v>0</v>
      </c>
      <c r="AP1480" s="130">
        <f t="shared" ref="AP1480:AP1503" si="399">IF($AG$1473=$AH$1473,0,
IF(OR(
AND(AM1480=0,AN1480&gt;0),
AND(AM1480="NS",AO1480&gt;0),
AND(AM1480="NS",AO1480=0,AN1480=0)),1,
IF(OR(
AND(AM1480&gt;0,AN1480=2),
AND(AM1480="NS",AN1480=2),
AND(AM1480="NS",AO1480=0,AN1480&gt;0),AM1480=AO1480),0,1)))</f>
        <v>0</v>
      </c>
      <c r="AQ1480" s="130">
        <f t="shared" ref="AQ1480:AQ1503" si="400">W1480</f>
        <v>0</v>
      </c>
      <c r="AR1480" s="130">
        <f t="shared" ref="AR1480:AR1503" si="401">COUNTIF(Y1480:Z1480,"NS")</f>
        <v>0</v>
      </c>
      <c r="AS1480" s="130">
        <f t="shared" ref="AS1480:AS1503" si="402">SUM(Y1480:Z1480)</f>
        <v>0</v>
      </c>
      <c r="AT1480" s="130">
        <f t="shared" ref="AT1480:AT1503" si="403">IF($AG$1473=$AH$1473,0,
IF(OR(
AND(AQ1480=0,AR1480&gt;0),
AND(AQ1480="NS",AS1480&gt;0),
AND(AQ1480="NS",AS1480=0,AR1480=0)),1,
IF(OR(
AND(AQ1480&gt;0,AR1480=2),
AND(AQ1480="NS",AR1480=2),
AND(AQ1480="NS",AS1480=0,AR1480&gt;0),AQ1480=AS1480),0,1)))</f>
        <v>0</v>
      </c>
      <c r="AU1480" s="130">
        <f t="shared" ref="AU1480:AU1503" si="404">AA1480</f>
        <v>0</v>
      </c>
      <c r="AV1480" s="130">
        <f t="shared" ref="AV1480:AV1503" si="405">COUNTIF(AC1480:AD1480,"NS")</f>
        <v>0</v>
      </c>
      <c r="AW1480" s="130">
        <f t="shared" ref="AW1480:AW1503" si="406">SUM(AC1480:AD1480)</f>
        <v>0</v>
      </c>
      <c r="AX1480" s="130">
        <f t="shared" ref="AX1480:AX1503" si="407">IF($AG$1473=$AH$1473,0,
IF(OR(
AND(AU1480=0,AV1480&gt;0),
AND(AU1480="NS",AW1480&gt;0),
AND(AU1480="NS",AW1480=0,AV1480=0)),1,
IF(OR(
AND(AU1480&gt;0,AV1480=2),
AND(AU1480="NS",AV1480=2),
AND(AU1480="NS",AW1480=0,AV1480&gt;0),AU1480=AW1480),0,1)))</f>
        <v>0</v>
      </c>
      <c r="AY1480" s="90">
        <f t="shared" ref="AY1480:AY1504" si="408">IF(O1480="",0,O1480)</f>
        <v>0</v>
      </c>
      <c r="AZ1480" s="90">
        <f t="shared" ref="AZ1480:AZ1503" si="409">SUM(COUNTIF(U1480,"NS"),COUNTIF(Y1480,"NS"),COUNTIF(AC1480,"NS"))</f>
        <v>0</v>
      </c>
      <c r="BA1480" s="90">
        <f t="shared" ref="BA1480:BA1503" si="410">SUM(U1480,Y1480,AC1480)</f>
        <v>0</v>
      </c>
      <c r="BB1480" s="130">
        <f t="shared" ref="BB1480:BB1503" si="411">IF($AG$1473=$AH$1473,0,
IF(OR(
AND(AY1480=0,AZ1480&gt;0),
AND(AY1480="NS",BA1480&gt;0),
AND(AY1480="NS",BA1480=0,AZ1480=0)),1,
IF(OR(
AND(AZ1480&gt;=2,BA1480&lt;AY1480),
AND(AY1480="NS",BA1480=0,AZ1480&gt;0),
AY1480=BA1480),0,1)))</f>
        <v>0</v>
      </c>
      <c r="BC1480" s="90">
        <f t="shared" ref="BC1480:BC1503" si="412">IF(Q1480="",0,Q1480)</f>
        <v>0</v>
      </c>
      <c r="BD1480" s="90">
        <f t="shared" ref="BD1480:BD1503" si="413">SUM(COUNTIF(V1480,"NS"),COUNTIF(Z1480,"NS"),COUNTIF(AD1480,"NS"))</f>
        <v>0</v>
      </c>
      <c r="BE1480" s="90">
        <f t="shared" ref="BE1480:BE1503" si="414">SUM(V1480,Z1480,AD1480)</f>
        <v>0</v>
      </c>
      <c r="BF1480" s="130">
        <f t="shared" ref="BF1480:BF1503" si="415">IF($AG$1473=$AH$1473,0,
IF(OR(
AND(BC1480=0,BD1480&gt;0),
AND(BC1480="NS",BE1480&gt;0),
AND(BC1480="NS",BE1480=0,BD1480=0)),1,
IF(OR(
AND(BD1480&gt;=2,BE1480&lt;BC1480),
AND(BC1480="NS",BE1480=0,BD1480&gt;0),
BC1480=BE1480),0,1)))</f>
        <v>0</v>
      </c>
      <c r="BG1480" s="90">
        <f t="shared" ref="BG1480:BG1503" si="416">S1370</f>
        <v>0</v>
      </c>
      <c r="BH1480" s="90">
        <f t="shared" ref="BH1480:BH1503" si="417">Y1370</f>
        <v>0</v>
      </c>
      <c r="BI1480" s="90">
        <f t="shared" ref="BI1480:BI1503" si="418">AY1480</f>
        <v>0</v>
      </c>
      <c r="BJ1480" s="90">
        <f t="shared" ref="BJ1480:BJ1503" si="419">BC1480</f>
        <v>0</v>
      </c>
      <c r="BK1480" s="90">
        <f t="shared" ref="BK1480:BK1503" si="420">IF(OR(BI1480=BG1480,AND(BG1480&gt;0,BI1480="NS")),0,1)</f>
        <v>0</v>
      </c>
      <c r="BL1480" s="90">
        <f t="shared" ref="BL1480:BL1503" si="421">IF(OR(BJ1480=BH1480,AND(BH1480&gt;0,BJ1480="NS")),0,1)</f>
        <v>0</v>
      </c>
    </row>
    <row r="1481" spans="1:64" ht="15" customHeight="1" x14ac:dyDescent="0.2">
      <c r="A1481" s="36"/>
      <c r="B1481" s="58"/>
      <c r="C1481" s="85" t="s">
        <v>30</v>
      </c>
      <c r="D1481" s="616" t="str">
        <f t="shared" si="386"/>
        <v/>
      </c>
      <c r="E1481" s="616"/>
      <c r="F1481" s="616"/>
      <c r="G1481" s="616"/>
      <c r="H1481" s="616"/>
      <c r="I1481" s="616"/>
      <c r="J1481" s="616"/>
      <c r="K1481" s="616"/>
      <c r="L1481" s="616"/>
      <c r="M1481" s="617" t="str">
        <f t="shared" si="387"/>
        <v/>
      </c>
      <c r="N1481" s="617"/>
      <c r="O1481" s="617" t="str">
        <f t="shared" si="388"/>
        <v/>
      </c>
      <c r="P1481" s="617"/>
      <c r="Q1481" s="617" t="str">
        <f t="shared" si="389"/>
        <v/>
      </c>
      <c r="R1481" s="617"/>
      <c r="S1481" s="493"/>
      <c r="T1481" s="493"/>
      <c r="U1481" s="207"/>
      <c r="V1481" s="207"/>
      <c r="W1481" s="493"/>
      <c r="X1481" s="493"/>
      <c r="Y1481" s="207"/>
      <c r="Z1481" s="207"/>
      <c r="AA1481" s="493"/>
      <c r="AB1481" s="493"/>
      <c r="AC1481" s="207"/>
      <c r="AD1481" s="207"/>
      <c r="AE1481" s="109"/>
      <c r="AG1481" s="90">
        <f t="shared" si="390"/>
        <v>18</v>
      </c>
      <c r="AH1481" s="90">
        <f t="shared" si="391"/>
        <v>0</v>
      </c>
      <c r="AI1481" s="130">
        <f t="shared" si="392"/>
        <v>0</v>
      </c>
      <c r="AJ1481" s="130">
        <f t="shared" si="393"/>
        <v>0</v>
      </c>
      <c r="AK1481" s="130">
        <f t="shared" si="394"/>
        <v>0</v>
      </c>
      <c r="AL1481" s="130">
        <f t="shared" si="395"/>
        <v>0</v>
      </c>
      <c r="AM1481" s="130">
        <f t="shared" si="396"/>
        <v>0</v>
      </c>
      <c r="AN1481" s="130">
        <f t="shared" si="397"/>
        <v>0</v>
      </c>
      <c r="AO1481" s="130">
        <f t="shared" si="398"/>
        <v>0</v>
      </c>
      <c r="AP1481" s="130">
        <f t="shared" si="399"/>
        <v>0</v>
      </c>
      <c r="AQ1481" s="130">
        <f t="shared" si="400"/>
        <v>0</v>
      </c>
      <c r="AR1481" s="130">
        <f t="shared" si="401"/>
        <v>0</v>
      </c>
      <c r="AS1481" s="130">
        <f t="shared" si="402"/>
        <v>0</v>
      </c>
      <c r="AT1481" s="130">
        <f t="shared" si="403"/>
        <v>0</v>
      </c>
      <c r="AU1481" s="130">
        <f t="shared" si="404"/>
        <v>0</v>
      </c>
      <c r="AV1481" s="130">
        <f t="shared" si="405"/>
        <v>0</v>
      </c>
      <c r="AW1481" s="130">
        <f t="shared" si="406"/>
        <v>0</v>
      </c>
      <c r="AX1481" s="130">
        <f t="shared" si="407"/>
        <v>0</v>
      </c>
      <c r="AY1481" s="90">
        <f t="shared" si="408"/>
        <v>0</v>
      </c>
      <c r="AZ1481" s="90">
        <f t="shared" si="409"/>
        <v>0</v>
      </c>
      <c r="BA1481" s="90">
        <f t="shared" si="410"/>
        <v>0</v>
      </c>
      <c r="BB1481" s="130">
        <f t="shared" si="411"/>
        <v>0</v>
      </c>
      <c r="BC1481" s="90">
        <f t="shared" si="412"/>
        <v>0</v>
      </c>
      <c r="BD1481" s="90">
        <f t="shared" si="413"/>
        <v>0</v>
      </c>
      <c r="BE1481" s="90">
        <f t="shared" si="414"/>
        <v>0</v>
      </c>
      <c r="BF1481" s="130">
        <f t="shared" si="415"/>
        <v>0</v>
      </c>
      <c r="BG1481" s="90">
        <f t="shared" si="416"/>
        <v>0</v>
      </c>
      <c r="BH1481" s="90">
        <f t="shared" si="417"/>
        <v>0</v>
      </c>
      <c r="BI1481" s="90">
        <f t="shared" si="418"/>
        <v>0</v>
      </c>
      <c r="BJ1481" s="90">
        <f t="shared" si="419"/>
        <v>0</v>
      </c>
      <c r="BK1481" s="90">
        <f t="shared" si="420"/>
        <v>0</v>
      </c>
      <c r="BL1481" s="90">
        <f t="shared" si="421"/>
        <v>0</v>
      </c>
    </row>
    <row r="1482" spans="1:64" ht="15" customHeight="1" x14ac:dyDescent="0.2">
      <c r="A1482" s="36"/>
      <c r="B1482" s="58"/>
      <c r="C1482" s="85" t="s">
        <v>31</v>
      </c>
      <c r="D1482" s="616" t="str">
        <f t="shared" si="386"/>
        <v/>
      </c>
      <c r="E1482" s="616"/>
      <c r="F1482" s="616"/>
      <c r="G1482" s="616"/>
      <c r="H1482" s="616"/>
      <c r="I1482" s="616"/>
      <c r="J1482" s="616"/>
      <c r="K1482" s="616"/>
      <c r="L1482" s="616"/>
      <c r="M1482" s="617" t="str">
        <f t="shared" si="387"/>
        <v/>
      </c>
      <c r="N1482" s="617"/>
      <c r="O1482" s="617" t="str">
        <f t="shared" si="388"/>
        <v/>
      </c>
      <c r="P1482" s="617"/>
      <c r="Q1482" s="617" t="str">
        <f t="shared" si="389"/>
        <v/>
      </c>
      <c r="R1482" s="617"/>
      <c r="S1482" s="493"/>
      <c r="T1482" s="493"/>
      <c r="U1482" s="207"/>
      <c r="V1482" s="207"/>
      <c r="W1482" s="493"/>
      <c r="X1482" s="493"/>
      <c r="Y1482" s="207"/>
      <c r="Z1482" s="207"/>
      <c r="AA1482" s="493"/>
      <c r="AB1482" s="493"/>
      <c r="AC1482" s="207"/>
      <c r="AD1482" s="207"/>
      <c r="AE1482" s="109"/>
      <c r="AG1482" s="90">
        <f t="shared" si="390"/>
        <v>18</v>
      </c>
      <c r="AH1482" s="90">
        <f t="shared" si="391"/>
        <v>0</v>
      </c>
      <c r="AI1482" s="130">
        <f t="shared" si="392"/>
        <v>0</v>
      </c>
      <c r="AJ1482" s="130">
        <f t="shared" si="393"/>
        <v>0</v>
      </c>
      <c r="AK1482" s="130">
        <f t="shared" si="394"/>
        <v>0</v>
      </c>
      <c r="AL1482" s="130">
        <f t="shared" si="395"/>
        <v>0</v>
      </c>
      <c r="AM1482" s="130">
        <f t="shared" si="396"/>
        <v>0</v>
      </c>
      <c r="AN1482" s="130">
        <f t="shared" si="397"/>
        <v>0</v>
      </c>
      <c r="AO1482" s="130">
        <f t="shared" si="398"/>
        <v>0</v>
      </c>
      <c r="AP1482" s="130">
        <f t="shared" si="399"/>
        <v>0</v>
      </c>
      <c r="AQ1482" s="130">
        <f t="shared" si="400"/>
        <v>0</v>
      </c>
      <c r="AR1482" s="130">
        <f t="shared" si="401"/>
        <v>0</v>
      </c>
      <c r="AS1482" s="130">
        <f t="shared" si="402"/>
        <v>0</v>
      </c>
      <c r="AT1482" s="130">
        <f t="shared" si="403"/>
        <v>0</v>
      </c>
      <c r="AU1482" s="130">
        <f t="shared" si="404"/>
        <v>0</v>
      </c>
      <c r="AV1482" s="130">
        <f t="shared" si="405"/>
        <v>0</v>
      </c>
      <c r="AW1482" s="130">
        <f t="shared" si="406"/>
        <v>0</v>
      </c>
      <c r="AX1482" s="130">
        <f t="shared" si="407"/>
        <v>0</v>
      </c>
      <c r="AY1482" s="90">
        <f t="shared" si="408"/>
        <v>0</v>
      </c>
      <c r="AZ1482" s="90">
        <f t="shared" si="409"/>
        <v>0</v>
      </c>
      <c r="BA1482" s="90">
        <f t="shared" si="410"/>
        <v>0</v>
      </c>
      <c r="BB1482" s="130">
        <f t="shared" si="411"/>
        <v>0</v>
      </c>
      <c r="BC1482" s="90">
        <f t="shared" si="412"/>
        <v>0</v>
      </c>
      <c r="BD1482" s="90">
        <f t="shared" si="413"/>
        <v>0</v>
      </c>
      <c r="BE1482" s="90">
        <f t="shared" si="414"/>
        <v>0</v>
      </c>
      <c r="BF1482" s="130">
        <f t="shared" si="415"/>
        <v>0</v>
      </c>
      <c r="BG1482" s="90">
        <f t="shared" si="416"/>
        <v>0</v>
      </c>
      <c r="BH1482" s="90">
        <f t="shared" si="417"/>
        <v>0</v>
      </c>
      <c r="BI1482" s="90">
        <f t="shared" si="418"/>
        <v>0</v>
      </c>
      <c r="BJ1482" s="90">
        <f t="shared" si="419"/>
        <v>0</v>
      </c>
      <c r="BK1482" s="90">
        <f t="shared" si="420"/>
        <v>0</v>
      </c>
      <c r="BL1482" s="90">
        <f t="shared" si="421"/>
        <v>0</v>
      </c>
    </row>
    <row r="1483" spans="1:64" ht="15" customHeight="1" x14ac:dyDescent="0.2">
      <c r="A1483" s="36"/>
      <c r="B1483" s="58"/>
      <c r="C1483" s="85" t="s">
        <v>32</v>
      </c>
      <c r="D1483" s="616" t="str">
        <f t="shared" si="386"/>
        <v/>
      </c>
      <c r="E1483" s="616"/>
      <c r="F1483" s="616"/>
      <c r="G1483" s="616"/>
      <c r="H1483" s="616"/>
      <c r="I1483" s="616"/>
      <c r="J1483" s="616"/>
      <c r="K1483" s="616"/>
      <c r="L1483" s="616"/>
      <c r="M1483" s="617" t="str">
        <f t="shared" si="387"/>
        <v/>
      </c>
      <c r="N1483" s="617"/>
      <c r="O1483" s="617" t="str">
        <f t="shared" si="388"/>
        <v/>
      </c>
      <c r="P1483" s="617"/>
      <c r="Q1483" s="617" t="str">
        <f t="shared" si="389"/>
        <v/>
      </c>
      <c r="R1483" s="617"/>
      <c r="S1483" s="493"/>
      <c r="T1483" s="493"/>
      <c r="U1483" s="207"/>
      <c r="V1483" s="207"/>
      <c r="W1483" s="493"/>
      <c r="X1483" s="493"/>
      <c r="Y1483" s="207"/>
      <c r="Z1483" s="207"/>
      <c r="AA1483" s="493"/>
      <c r="AB1483" s="493"/>
      <c r="AC1483" s="207"/>
      <c r="AD1483" s="207"/>
      <c r="AE1483" s="109"/>
      <c r="AG1483" s="90">
        <f t="shared" si="390"/>
        <v>18</v>
      </c>
      <c r="AH1483" s="90">
        <f t="shared" si="391"/>
        <v>0</v>
      </c>
      <c r="AI1483" s="130">
        <f t="shared" si="392"/>
        <v>0</v>
      </c>
      <c r="AJ1483" s="130">
        <f t="shared" si="393"/>
        <v>0</v>
      </c>
      <c r="AK1483" s="130">
        <f t="shared" si="394"/>
        <v>0</v>
      </c>
      <c r="AL1483" s="130">
        <f t="shared" si="395"/>
        <v>0</v>
      </c>
      <c r="AM1483" s="130">
        <f t="shared" si="396"/>
        <v>0</v>
      </c>
      <c r="AN1483" s="130">
        <f t="shared" si="397"/>
        <v>0</v>
      </c>
      <c r="AO1483" s="130">
        <f t="shared" si="398"/>
        <v>0</v>
      </c>
      <c r="AP1483" s="130">
        <f t="shared" si="399"/>
        <v>0</v>
      </c>
      <c r="AQ1483" s="130">
        <f t="shared" si="400"/>
        <v>0</v>
      </c>
      <c r="AR1483" s="130">
        <f t="shared" si="401"/>
        <v>0</v>
      </c>
      <c r="AS1483" s="130">
        <f t="shared" si="402"/>
        <v>0</v>
      </c>
      <c r="AT1483" s="130">
        <f t="shared" si="403"/>
        <v>0</v>
      </c>
      <c r="AU1483" s="130">
        <f t="shared" si="404"/>
        <v>0</v>
      </c>
      <c r="AV1483" s="130">
        <f t="shared" si="405"/>
        <v>0</v>
      </c>
      <c r="AW1483" s="130">
        <f t="shared" si="406"/>
        <v>0</v>
      </c>
      <c r="AX1483" s="130">
        <f t="shared" si="407"/>
        <v>0</v>
      </c>
      <c r="AY1483" s="90">
        <f t="shared" si="408"/>
        <v>0</v>
      </c>
      <c r="AZ1483" s="90">
        <f t="shared" si="409"/>
        <v>0</v>
      </c>
      <c r="BA1483" s="90">
        <f t="shared" si="410"/>
        <v>0</v>
      </c>
      <c r="BB1483" s="130">
        <f t="shared" si="411"/>
        <v>0</v>
      </c>
      <c r="BC1483" s="90">
        <f t="shared" si="412"/>
        <v>0</v>
      </c>
      <c r="BD1483" s="90">
        <f t="shared" si="413"/>
        <v>0</v>
      </c>
      <c r="BE1483" s="90">
        <f t="shared" si="414"/>
        <v>0</v>
      </c>
      <c r="BF1483" s="130">
        <f t="shared" si="415"/>
        <v>0</v>
      </c>
      <c r="BG1483" s="90">
        <f t="shared" si="416"/>
        <v>0</v>
      </c>
      <c r="BH1483" s="90">
        <f t="shared" si="417"/>
        <v>0</v>
      </c>
      <c r="BI1483" s="90">
        <f t="shared" si="418"/>
        <v>0</v>
      </c>
      <c r="BJ1483" s="90">
        <f t="shared" si="419"/>
        <v>0</v>
      </c>
      <c r="BK1483" s="90">
        <f t="shared" si="420"/>
        <v>0</v>
      </c>
      <c r="BL1483" s="90">
        <f t="shared" si="421"/>
        <v>0</v>
      </c>
    </row>
    <row r="1484" spans="1:64" ht="15" customHeight="1" x14ac:dyDescent="0.2">
      <c r="A1484" s="36"/>
      <c r="B1484" s="58"/>
      <c r="C1484" s="85" t="s">
        <v>33</v>
      </c>
      <c r="D1484" s="616" t="str">
        <f t="shared" si="386"/>
        <v/>
      </c>
      <c r="E1484" s="616"/>
      <c r="F1484" s="616"/>
      <c r="G1484" s="616"/>
      <c r="H1484" s="616"/>
      <c r="I1484" s="616"/>
      <c r="J1484" s="616"/>
      <c r="K1484" s="616"/>
      <c r="L1484" s="616"/>
      <c r="M1484" s="617" t="str">
        <f t="shared" si="387"/>
        <v/>
      </c>
      <c r="N1484" s="617"/>
      <c r="O1484" s="617" t="str">
        <f t="shared" si="388"/>
        <v/>
      </c>
      <c r="P1484" s="617"/>
      <c r="Q1484" s="617" t="str">
        <f t="shared" si="389"/>
        <v/>
      </c>
      <c r="R1484" s="617"/>
      <c r="S1484" s="493"/>
      <c r="T1484" s="493"/>
      <c r="U1484" s="207"/>
      <c r="V1484" s="207"/>
      <c r="W1484" s="493"/>
      <c r="X1484" s="493"/>
      <c r="Y1484" s="207"/>
      <c r="Z1484" s="207"/>
      <c r="AA1484" s="493"/>
      <c r="AB1484" s="493"/>
      <c r="AC1484" s="207"/>
      <c r="AD1484" s="207"/>
      <c r="AE1484" s="109"/>
      <c r="AG1484" s="90">
        <f t="shared" si="390"/>
        <v>18</v>
      </c>
      <c r="AH1484" s="90">
        <f t="shared" si="391"/>
        <v>0</v>
      </c>
      <c r="AI1484" s="130">
        <f t="shared" si="392"/>
        <v>0</v>
      </c>
      <c r="AJ1484" s="130">
        <f t="shared" si="393"/>
        <v>0</v>
      </c>
      <c r="AK1484" s="130">
        <f t="shared" si="394"/>
        <v>0</v>
      </c>
      <c r="AL1484" s="130">
        <f t="shared" si="395"/>
        <v>0</v>
      </c>
      <c r="AM1484" s="130">
        <f t="shared" si="396"/>
        <v>0</v>
      </c>
      <c r="AN1484" s="130">
        <f t="shared" si="397"/>
        <v>0</v>
      </c>
      <c r="AO1484" s="130">
        <f t="shared" si="398"/>
        <v>0</v>
      </c>
      <c r="AP1484" s="130">
        <f t="shared" si="399"/>
        <v>0</v>
      </c>
      <c r="AQ1484" s="130">
        <f t="shared" si="400"/>
        <v>0</v>
      </c>
      <c r="AR1484" s="130">
        <f t="shared" si="401"/>
        <v>0</v>
      </c>
      <c r="AS1484" s="130">
        <f t="shared" si="402"/>
        <v>0</v>
      </c>
      <c r="AT1484" s="130">
        <f t="shared" si="403"/>
        <v>0</v>
      </c>
      <c r="AU1484" s="130">
        <f t="shared" si="404"/>
        <v>0</v>
      </c>
      <c r="AV1484" s="130">
        <f t="shared" si="405"/>
        <v>0</v>
      </c>
      <c r="AW1484" s="130">
        <f t="shared" si="406"/>
        <v>0</v>
      </c>
      <c r="AX1484" s="130">
        <f t="shared" si="407"/>
        <v>0</v>
      </c>
      <c r="AY1484" s="90">
        <f t="shared" si="408"/>
        <v>0</v>
      </c>
      <c r="AZ1484" s="90">
        <f t="shared" si="409"/>
        <v>0</v>
      </c>
      <c r="BA1484" s="90">
        <f t="shared" si="410"/>
        <v>0</v>
      </c>
      <c r="BB1484" s="130">
        <f t="shared" si="411"/>
        <v>0</v>
      </c>
      <c r="BC1484" s="90">
        <f t="shared" si="412"/>
        <v>0</v>
      </c>
      <c r="BD1484" s="90">
        <f t="shared" si="413"/>
        <v>0</v>
      </c>
      <c r="BE1484" s="90">
        <f t="shared" si="414"/>
        <v>0</v>
      </c>
      <c r="BF1484" s="130">
        <f t="shared" si="415"/>
        <v>0</v>
      </c>
      <c r="BG1484" s="90">
        <f t="shared" si="416"/>
        <v>0</v>
      </c>
      <c r="BH1484" s="90">
        <f t="shared" si="417"/>
        <v>0</v>
      </c>
      <c r="BI1484" s="90">
        <f t="shared" si="418"/>
        <v>0</v>
      </c>
      <c r="BJ1484" s="90">
        <f t="shared" si="419"/>
        <v>0</v>
      </c>
      <c r="BK1484" s="90">
        <f t="shared" si="420"/>
        <v>0</v>
      </c>
      <c r="BL1484" s="90">
        <f t="shared" si="421"/>
        <v>0</v>
      </c>
    </row>
    <row r="1485" spans="1:64" ht="15" customHeight="1" x14ac:dyDescent="0.2">
      <c r="A1485" s="36"/>
      <c r="B1485" s="58"/>
      <c r="C1485" s="85" t="s">
        <v>34</v>
      </c>
      <c r="D1485" s="616" t="str">
        <f t="shared" si="386"/>
        <v/>
      </c>
      <c r="E1485" s="616"/>
      <c r="F1485" s="616"/>
      <c r="G1485" s="616"/>
      <c r="H1485" s="616"/>
      <c r="I1485" s="616"/>
      <c r="J1485" s="616"/>
      <c r="K1485" s="616"/>
      <c r="L1485" s="616"/>
      <c r="M1485" s="617" t="str">
        <f t="shared" si="387"/>
        <v/>
      </c>
      <c r="N1485" s="617"/>
      <c r="O1485" s="617" t="str">
        <f t="shared" si="388"/>
        <v/>
      </c>
      <c r="P1485" s="617"/>
      <c r="Q1485" s="617" t="str">
        <f t="shared" si="389"/>
        <v/>
      </c>
      <c r="R1485" s="617"/>
      <c r="S1485" s="493"/>
      <c r="T1485" s="493"/>
      <c r="U1485" s="207"/>
      <c r="V1485" s="207"/>
      <c r="W1485" s="493"/>
      <c r="X1485" s="493"/>
      <c r="Y1485" s="207"/>
      <c r="Z1485" s="207"/>
      <c r="AA1485" s="493"/>
      <c r="AB1485" s="493"/>
      <c r="AC1485" s="207"/>
      <c r="AD1485" s="207"/>
      <c r="AE1485" s="109"/>
      <c r="AG1485" s="90">
        <f t="shared" si="390"/>
        <v>18</v>
      </c>
      <c r="AH1485" s="90">
        <f t="shared" si="391"/>
        <v>0</v>
      </c>
      <c r="AI1485" s="130">
        <f t="shared" si="392"/>
        <v>0</v>
      </c>
      <c r="AJ1485" s="130">
        <f t="shared" si="393"/>
        <v>0</v>
      </c>
      <c r="AK1485" s="130">
        <f t="shared" si="394"/>
        <v>0</v>
      </c>
      <c r="AL1485" s="130">
        <f t="shared" si="395"/>
        <v>0</v>
      </c>
      <c r="AM1485" s="130">
        <f t="shared" si="396"/>
        <v>0</v>
      </c>
      <c r="AN1485" s="130">
        <f t="shared" si="397"/>
        <v>0</v>
      </c>
      <c r="AO1485" s="130">
        <f t="shared" si="398"/>
        <v>0</v>
      </c>
      <c r="AP1485" s="130">
        <f t="shared" si="399"/>
        <v>0</v>
      </c>
      <c r="AQ1485" s="130">
        <f t="shared" si="400"/>
        <v>0</v>
      </c>
      <c r="AR1485" s="130">
        <f t="shared" si="401"/>
        <v>0</v>
      </c>
      <c r="AS1485" s="130">
        <f t="shared" si="402"/>
        <v>0</v>
      </c>
      <c r="AT1485" s="130">
        <f t="shared" si="403"/>
        <v>0</v>
      </c>
      <c r="AU1485" s="130">
        <f t="shared" si="404"/>
        <v>0</v>
      </c>
      <c r="AV1485" s="130">
        <f t="shared" si="405"/>
        <v>0</v>
      </c>
      <c r="AW1485" s="130">
        <f t="shared" si="406"/>
        <v>0</v>
      </c>
      <c r="AX1485" s="130">
        <f t="shared" si="407"/>
        <v>0</v>
      </c>
      <c r="AY1485" s="90">
        <f t="shared" si="408"/>
        <v>0</v>
      </c>
      <c r="AZ1485" s="90">
        <f t="shared" si="409"/>
        <v>0</v>
      </c>
      <c r="BA1485" s="90">
        <f t="shared" si="410"/>
        <v>0</v>
      </c>
      <c r="BB1485" s="130">
        <f t="shared" si="411"/>
        <v>0</v>
      </c>
      <c r="BC1485" s="90">
        <f t="shared" si="412"/>
        <v>0</v>
      </c>
      <c r="BD1485" s="90">
        <f t="shared" si="413"/>
        <v>0</v>
      </c>
      <c r="BE1485" s="90">
        <f t="shared" si="414"/>
        <v>0</v>
      </c>
      <c r="BF1485" s="130">
        <f t="shared" si="415"/>
        <v>0</v>
      </c>
      <c r="BG1485" s="90">
        <f t="shared" si="416"/>
        <v>0</v>
      </c>
      <c r="BH1485" s="90">
        <f t="shared" si="417"/>
        <v>0</v>
      </c>
      <c r="BI1485" s="90">
        <f t="shared" si="418"/>
        <v>0</v>
      </c>
      <c r="BJ1485" s="90">
        <f t="shared" si="419"/>
        <v>0</v>
      </c>
      <c r="BK1485" s="90">
        <f t="shared" si="420"/>
        <v>0</v>
      </c>
      <c r="BL1485" s="90">
        <f t="shared" si="421"/>
        <v>0</v>
      </c>
    </row>
    <row r="1486" spans="1:64" ht="15" customHeight="1" x14ac:dyDescent="0.2">
      <c r="A1486" s="36"/>
      <c r="B1486" s="58"/>
      <c r="C1486" s="85" t="s">
        <v>35</v>
      </c>
      <c r="D1486" s="616" t="str">
        <f t="shared" si="386"/>
        <v/>
      </c>
      <c r="E1486" s="616"/>
      <c r="F1486" s="616"/>
      <c r="G1486" s="616"/>
      <c r="H1486" s="616"/>
      <c r="I1486" s="616"/>
      <c r="J1486" s="616"/>
      <c r="K1486" s="616"/>
      <c r="L1486" s="616"/>
      <c r="M1486" s="617" t="str">
        <f t="shared" si="387"/>
        <v/>
      </c>
      <c r="N1486" s="617"/>
      <c r="O1486" s="617" t="str">
        <f t="shared" si="388"/>
        <v/>
      </c>
      <c r="P1486" s="617"/>
      <c r="Q1486" s="617" t="str">
        <f t="shared" si="389"/>
        <v/>
      </c>
      <c r="R1486" s="617"/>
      <c r="S1486" s="493"/>
      <c r="T1486" s="493"/>
      <c r="U1486" s="207"/>
      <c r="V1486" s="207"/>
      <c r="W1486" s="493"/>
      <c r="X1486" s="493"/>
      <c r="Y1486" s="207"/>
      <c r="Z1486" s="207"/>
      <c r="AA1486" s="493"/>
      <c r="AB1486" s="493"/>
      <c r="AC1486" s="207"/>
      <c r="AD1486" s="207"/>
      <c r="AE1486" s="109"/>
      <c r="AG1486" s="90">
        <f t="shared" si="390"/>
        <v>18</v>
      </c>
      <c r="AH1486" s="90">
        <f t="shared" si="391"/>
        <v>0</v>
      </c>
      <c r="AI1486" s="130">
        <f t="shared" si="392"/>
        <v>0</v>
      </c>
      <c r="AJ1486" s="130">
        <f t="shared" si="393"/>
        <v>0</v>
      </c>
      <c r="AK1486" s="130">
        <f t="shared" si="394"/>
        <v>0</v>
      </c>
      <c r="AL1486" s="130">
        <f t="shared" si="395"/>
        <v>0</v>
      </c>
      <c r="AM1486" s="130">
        <f t="shared" si="396"/>
        <v>0</v>
      </c>
      <c r="AN1486" s="130">
        <f t="shared" si="397"/>
        <v>0</v>
      </c>
      <c r="AO1486" s="130">
        <f t="shared" si="398"/>
        <v>0</v>
      </c>
      <c r="AP1486" s="130">
        <f t="shared" si="399"/>
        <v>0</v>
      </c>
      <c r="AQ1486" s="130">
        <f t="shared" si="400"/>
        <v>0</v>
      </c>
      <c r="AR1486" s="130">
        <f t="shared" si="401"/>
        <v>0</v>
      </c>
      <c r="AS1486" s="130">
        <f t="shared" si="402"/>
        <v>0</v>
      </c>
      <c r="AT1486" s="130">
        <f t="shared" si="403"/>
        <v>0</v>
      </c>
      <c r="AU1486" s="130">
        <f t="shared" si="404"/>
        <v>0</v>
      </c>
      <c r="AV1486" s="130">
        <f t="shared" si="405"/>
        <v>0</v>
      </c>
      <c r="AW1486" s="130">
        <f t="shared" si="406"/>
        <v>0</v>
      </c>
      <c r="AX1486" s="130">
        <f t="shared" si="407"/>
        <v>0</v>
      </c>
      <c r="AY1486" s="90">
        <f t="shared" si="408"/>
        <v>0</v>
      </c>
      <c r="AZ1486" s="90">
        <f t="shared" si="409"/>
        <v>0</v>
      </c>
      <c r="BA1486" s="90">
        <f t="shared" si="410"/>
        <v>0</v>
      </c>
      <c r="BB1486" s="130">
        <f t="shared" si="411"/>
        <v>0</v>
      </c>
      <c r="BC1486" s="90">
        <f t="shared" si="412"/>
        <v>0</v>
      </c>
      <c r="BD1486" s="90">
        <f t="shared" si="413"/>
        <v>0</v>
      </c>
      <c r="BE1486" s="90">
        <f t="shared" si="414"/>
        <v>0</v>
      </c>
      <c r="BF1486" s="130">
        <f t="shared" si="415"/>
        <v>0</v>
      </c>
      <c r="BG1486" s="90">
        <f t="shared" si="416"/>
        <v>0</v>
      </c>
      <c r="BH1486" s="90">
        <f t="shared" si="417"/>
        <v>0</v>
      </c>
      <c r="BI1486" s="90">
        <f t="shared" si="418"/>
        <v>0</v>
      </c>
      <c r="BJ1486" s="90">
        <f t="shared" si="419"/>
        <v>0</v>
      </c>
      <c r="BK1486" s="90">
        <f t="shared" si="420"/>
        <v>0</v>
      </c>
      <c r="BL1486" s="90">
        <f t="shared" si="421"/>
        <v>0</v>
      </c>
    </row>
    <row r="1487" spans="1:64" ht="15" customHeight="1" x14ac:dyDescent="0.2">
      <c r="A1487" s="36"/>
      <c r="B1487" s="58"/>
      <c r="C1487" s="85" t="s">
        <v>36</v>
      </c>
      <c r="D1487" s="616" t="str">
        <f t="shared" si="386"/>
        <v/>
      </c>
      <c r="E1487" s="616"/>
      <c r="F1487" s="616"/>
      <c r="G1487" s="616"/>
      <c r="H1487" s="616"/>
      <c r="I1487" s="616"/>
      <c r="J1487" s="616"/>
      <c r="K1487" s="616"/>
      <c r="L1487" s="616"/>
      <c r="M1487" s="617" t="str">
        <f t="shared" si="387"/>
        <v/>
      </c>
      <c r="N1487" s="617"/>
      <c r="O1487" s="617" t="str">
        <f t="shared" si="388"/>
        <v/>
      </c>
      <c r="P1487" s="617"/>
      <c r="Q1487" s="617" t="str">
        <f t="shared" si="389"/>
        <v/>
      </c>
      <c r="R1487" s="617"/>
      <c r="S1487" s="493"/>
      <c r="T1487" s="493"/>
      <c r="U1487" s="207"/>
      <c r="V1487" s="207"/>
      <c r="W1487" s="493"/>
      <c r="X1487" s="493"/>
      <c r="Y1487" s="207"/>
      <c r="Z1487" s="207"/>
      <c r="AA1487" s="493"/>
      <c r="AB1487" s="493"/>
      <c r="AC1487" s="207"/>
      <c r="AD1487" s="207"/>
      <c r="AE1487" s="109"/>
      <c r="AG1487" s="90">
        <f t="shared" si="390"/>
        <v>18</v>
      </c>
      <c r="AH1487" s="90">
        <f t="shared" si="391"/>
        <v>0</v>
      </c>
      <c r="AI1487" s="130">
        <f t="shared" si="392"/>
        <v>0</v>
      </c>
      <c r="AJ1487" s="130">
        <f t="shared" si="393"/>
        <v>0</v>
      </c>
      <c r="AK1487" s="130">
        <f t="shared" si="394"/>
        <v>0</v>
      </c>
      <c r="AL1487" s="130">
        <f t="shared" si="395"/>
        <v>0</v>
      </c>
      <c r="AM1487" s="130">
        <f t="shared" si="396"/>
        <v>0</v>
      </c>
      <c r="AN1487" s="130">
        <f t="shared" si="397"/>
        <v>0</v>
      </c>
      <c r="AO1487" s="130">
        <f t="shared" si="398"/>
        <v>0</v>
      </c>
      <c r="AP1487" s="130">
        <f t="shared" si="399"/>
        <v>0</v>
      </c>
      <c r="AQ1487" s="130">
        <f t="shared" si="400"/>
        <v>0</v>
      </c>
      <c r="AR1487" s="130">
        <f t="shared" si="401"/>
        <v>0</v>
      </c>
      <c r="AS1487" s="130">
        <f t="shared" si="402"/>
        <v>0</v>
      </c>
      <c r="AT1487" s="130">
        <f t="shared" si="403"/>
        <v>0</v>
      </c>
      <c r="AU1487" s="130">
        <f t="shared" si="404"/>
        <v>0</v>
      </c>
      <c r="AV1487" s="130">
        <f t="shared" si="405"/>
        <v>0</v>
      </c>
      <c r="AW1487" s="130">
        <f t="shared" si="406"/>
        <v>0</v>
      </c>
      <c r="AX1487" s="130">
        <f t="shared" si="407"/>
        <v>0</v>
      </c>
      <c r="AY1487" s="90">
        <f t="shared" si="408"/>
        <v>0</v>
      </c>
      <c r="AZ1487" s="90">
        <f t="shared" si="409"/>
        <v>0</v>
      </c>
      <c r="BA1487" s="90">
        <f t="shared" si="410"/>
        <v>0</v>
      </c>
      <c r="BB1487" s="130">
        <f t="shared" si="411"/>
        <v>0</v>
      </c>
      <c r="BC1487" s="90">
        <f t="shared" si="412"/>
        <v>0</v>
      </c>
      <c r="BD1487" s="90">
        <f t="shared" si="413"/>
        <v>0</v>
      </c>
      <c r="BE1487" s="90">
        <f t="shared" si="414"/>
        <v>0</v>
      </c>
      <c r="BF1487" s="130">
        <f t="shared" si="415"/>
        <v>0</v>
      </c>
      <c r="BG1487" s="90">
        <f t="shared" si="416"/>
        <v>0</v>
      </c>
      <c r="BH1487" s="90">
        <f t="shared" si="417"/>
        <v>0</v>
      </c>
      <c r="BI1487" s="90">
        <f t="shared" si="418"/>
        <v>0</v>
      </c>
      <c r="BJ1487" s="90">
        <f t="shared" si="419"/>
        <v>0</v>
      </c>
      <c r="BK1487" s="90">
        <f t="shared" si="420"/>
        <v>0</v>
      </c>
      <c r="BL1487" s="90">
        <f t="shared" si="421"/>
        <v>0</v>
      </c>
    </row>
    <row r="1488" spans="1:64" ht="15" customHeight="1" x14ac:dyDescent="0.2">
      <c r="A1488" s="36"/>
      <c r="B1488" s="58"/>
      <c r="C1488" s="85" t="s">
        <v>37</v>
      </c>
      <c r="D1488" s="616" t="str">
        <f t="shared" si="386"/>
        <v/>
      </c>
      <c r="E1488" s="616"/>
      <c r="F1488" s="616"/>
      <c r="G1488" s="616"/>
      <c r="H1488" s="616"/>
      <c r="I1488" s="616"/>
      <c r="J1488" s="616"/>
      <c r="K1488" s="616"/>
      <c r="L1488" s="616"/>
      <c r="M1488" s="617" t="str">
        <f t="shared" si="387"/>
        <v/>
      </c>
      <c r="N1488" s="617"/>
      <c r="O1488" s="617" t="str">
        <f t="shared" si="388"/>
        <v/>
      </c>
      <c r="P1488" s="617"/>
      <c r="Q1488" s="617" t="str">
        <f t="shared" si="389"/>
        <v/>
      </c>
      <c r="R1488" s="617"/>
      <c r="S1488" s="493"/>
      <c r="T1488" s="493"/>
      <c r="U1488" s="207"/>
      <c r="V1488" s="207"/>
      <c r="W1488" s="493"/>
      <c r="X1488" s="493"/>
      <c r="Y1488" s="207"/>
      <c r="Z1488" s="207"/>
      <c r="AA1488" s="493"/>
      <c r="AB1488" s="493"/>
      <c r="AC1488" s="207"/>
      <c r="AD1488" s="207"/>
      <c r="AE1488" s="109"/>
      <c r="AG1488" s="90">
        <f t="shared" si="390"/>
        <v>18</v>
      </c>
      <c r="AH1488" s="90">
        <f t="shared" si="391"/>
        <v>0</v>
      </c>
      <c r="AI1488" s="130">
        <f t="shared" si="392"/>
        <v>0</v>
      </c>
      <c r="AJ1488" s="130">
        <f t="shared" si="393"/>
        <v>0</v>
      </c>
      <c r="AK1488" s="130">
        <f t="shared" si="394"/>
        <v>0</v>
      </c>
      <c r="AL1488" s="130">
        <f t="shared" si="395"/>
        <v>0</v>
      </c>
      <c r="AM1488" s="130">
        <f t="shared" si="396"/>
        <v>0</v>
      </c>
      <c r="AN1488" s="130">
        <f t="shared" si="397"/>
        <v>0</v>
      </c>
      <c r="AO1488" s="130">
        <f t="shared" si="398"/>
        <v>0</v>
      </c>
      <c r="AP1488" s="130">
        <f t="shared" si="399"/>
        <v>0</v>
      </c>
      <c r="AQ1488" s="130">
        <f t="shared" si="400"/>
        <v>0</v>
      </c>
      <c r="AR1488" s="130">
        <f t="shared" si="401"/>
        <v>0</v>
      </c>
      <c r="AS1488" s="130">
        <f t="shared" si="402"/>
        <v>0</v>
      </c>
      <c r="AT1488" s="130">
        <f t="shared" si="403"/>
        <v>0</v>
      </c>
      <c r="AU1488" s="130">
        <f t="shared" si="404"/>
        <v>0</v>
      </c>
      <c r="AV1488" s="130">
        <f t="shared" si="405"/>
        <v>0</v>
      </c>
      <c r="AW1488" s="130">
        <f t="shared" si="406"/>
        <v>0</v>
      </c>
      <c r="AX1488" s="130">
        <f t="shared" si="407"/>
        <v>0</v>
      </c>
      <c r="AY1488" s="90">
        <f t="shared" si="408"/>
        <v>0</v>
      </c>
      <c r="AZ1488" s="90">
        <f t="shared" si="409"/>
        <v>0</v>
      </c>
      <c r="BA1488" s="90">
        <f t="shared" si="410"/>
        <v>0</v>
      </c>
      <c r="BB1488" s="130">
        <f t="shared" si="411"/>
        <v>0</v>
      </c>
      <c r="BC1488" s="90">
        <f t="shared" si="412"/>
        <v>0</v>
      </c>
      <c r="BD1488" s="90">
        <f t="shared" si="413"/>
        <v>0</v>
      </c>
      <c r="BE1488" s="90">
        <f t="shared" si="414"/>
        <v>0</v>
      </c>
      <c r="BF1488" s="130">
        <f t="shared" si="415"/>
        <v>0</v>
      </c>
      <c r="BG1488" s="90">
        <f t="shared" si="416"/>
        <v>0</v>
      </c>
      <c r="BH1488" s="90">
        <f t="shared" si="417"/>
        <v>0</v>
      </c>
      <c r="BI1488" s="90">
        <f t="shared" si="418"/>
        <v>0</v>
      </c>
      <c r="BJ1488" s="90">
        <f t="shared" si="419"/>
        <v>0</v>
      </c>
      <c r="BK1488" s="90">
        <f t="shared" si="420"/>
        <v>0</v>
      </c>
      <c r="BL1488" s="90">
        <f t="shared" si="421"/>
        <v>0</v>
      </c>
    </row>
    <row r="1489" spans="1:64" ht="15" customHeight="1" x14ac:dyDescent="0.2">
      <c r="A1489" s="36"/>
      <c r="B1489" s="58"/>
      <c r="C1489" s="85" t="s">
        <v>40</v>
      </c>
      <c r="D1489" s="616" t="str">
        <f t="shared" si="386"/>
        <v/>
      </c>
      <c r="E1489" s="616"/>
      <c r="F1489" s="616"/>
      <c r="G1489" s="616"/>
      <c r="H1489" s="616"/>
      <c r="I1489" s="616"/>
      <c r="J1489" s="616"/>
      <c r="K1489" s="616"/>
      <c r="L1489" s="616"/>
      <c r="M1489" s="617" t="str">
        <f t="shared" si="387"/>
        <v/>
      </c>
      <c r="N1489" s="617"/>
      <c r="O1489" s="617" t="str">
        <f t="shared" si="388"/>
        <v/>
      </c>
      <c r="P1489" s="617"/>
      <c r="Q1489" s="617" t="str">
        <f t="shared" si="389"/>
        <v/>
      </c>
      <c r="R1489" s="617"/>
      <c r="S1489" s="493"/>
      <c r="T1489" s="493"/>
      <c r="U1489" s="207"/>
      <c r="V1489" s="207"/>
      <c r="W1489" s="493"/>
      <c r="X1489" s="493"/>
      <c r="Y1489" s="207"/>
      <c r="Z1489" s="207"/>
      <c r="AA1489" s="493"/>
      <c r="AB1489" s="493"/>
      <c r="AC1489" s="207"/>
      <c r="AD1489" s="207"/>
      <c r="AE1489" s="109"/>
      <c r="AG1489" s="90">
        <f t="shared" si="390"/>
        <v>18</v>
      </c>
      <c r="AH1489" s="90">
        <f t="shared" si="391"/>
        <v>0</v>
      </c>
      <c r="AI1489" s="130">
        <f t="shared" si="392"/>
        <v>0</v>
      </c>
      <c r="AJ1489" s="130">
        <f t="shared" si="393"/>
        <v>0</v>
      </c>
      <c r="AK1489" s="130">
        <f t="shared" si="394"/>
        <v>0</v>
      </c>
      <c r="AL1489" s="130">
        <f t="shared" si="395"/>
        <v>0</v>
      </c>
      <c r="AM1489" s="130">
        <f t="shared" si="396"/>
        <v>0</v>
      </c>
      <c r="AN1489" s="130">
        <f t="shared" si="397"/>
        <v>0</v>
      </c>
      <c r="AO1489" s="130">
        <f t="shared" si="398"/>
        <v>0</v>
      </c>
      <c r="AP1489" s="130">
        <f t="shared" si="399"/>
        <v>0</v>
      </c>
      <c r="AQ1489" s="130">
        <f t="shared" si="400"/>
        <v>0</v>
      </c>
      <c r="AR1489" s="130">
        <f t="shared" si="401"/>
        <v>0</v>
      </c>
      <c r="AS1489" s="130">
        <f t="shared" si="402"/>
        <v>0</v>
      </c>
      <c r="AT1489" s="130">
        <f t="shared" si="403"/>
        <v>0</v>
      </c>
      <c r="AU1489" s="130">
        <f t="shared" si="404"/>
        <v>0</v>
      </c>
      <c r="AV1489" s="130">
        <f t="shared" si="405"/>
        <v>0</v>
      </c>
      <c r="AW1489" s="130">
        <f t="shared" si="406"/>
        <v>0</v>
      </c>
      <c r="AX1489" s="130">
        <f t="shared" si="407"/>
        <v>0</v>
      </c>
      <c r="AY1489" s="90">
        <f t="shared" si="408"/>
        <v>0</v>
      </c>
      <c r="AZ1489" s="90">
        <f t="shared" si="409"/>
        <v>0</v>
      </c>
      <c r="BA1489" s="90">
        <f t="shared" si="410"/>
        <v>0</v>
      </c>
      <c r="BB1489" s="130">
        <f t="shared" si="411"/>
        <v>0</v>
      </c>
      <c r="BC1489" s="90">
        <f t="shared" si="412"/>
        <v>0</v>
      </c>
      <c r="BD1489" s="90">
        <f t="shared" si="413"/>
        <v>0</v>
      </c>
      <c r="BE1489" s="90">
        <f t="shared" si="414"/>
        <v>0</v>
      </c>
      <c r="BF1489" s="130">
        <f t="shared" si="415"/>
        <v>0</v>
      </c>
      <c r="BG1489" s="90">
        <f t="shared" si="416"/>
        <v>0</v>
      </c>
      <c r="BH1489" s="90">
        <f t="shared" si="417"/>
        <v>0</v>
      </c>
      <c r="BI1489" s="90">
        <f t="shared" si="418"/>
        <v>0</v>
      </c>
      <c r="BJ1489" s="90">
        <f t="shared" si="419"/>
        <v>0</v>
      </c>
      <c r="BK1489" s="90">
        <f t="shared" si="420"/>
        <v>0</v>
      </c>
      <c r="BL1489" s="90">
        <f t="shared" si="421"/>
        <v>0</v>
      </c>
    </row>
    <row r="1490" spans="1:64" ht="15" customHeight="1" x14ac:dyDescent="0.2">
      <c r="A1490" s="36"/>
      <c r="B1490" s="58"/>
      <c r="C1490" s="85" t="s">
        <v>38</v>
      </c>
      <c r="D1490" s="616" t="str">
        <f t="shared" si="386"/>
        <v/>
      </c>
      <c r="E1490" s="616"/>
      <c r="F1490" s="616"/>
      <c r="G1490" s="616"/>
      <c r="H1490" s="616"/>
      <c r="I1490" s="616"/>
      <c r="J1490" s="616"/>
      <c r="K1490" s="616"/>
      <c r="L1490" s="616"/>
      <c r="M1490" s="617" t="str">
        <f t="shared" si="387"/>
        <v/>
      </c>
      <c r="N1490" s="617"/>
      <c r="O1490" s="617" t="str">
        <f t="shared" si="388"/>
        <v/>
      </c>
      <c r="P1490" s="617"/>
      <c r="Q1490" s="617" t="str">
        <f t="shared" si="389"/>
        <v/>
      </c>
      <c r="R1490" s="617"/>
      <c r="S1490" s="493"/>
      <c r="T1490" s="493"/>
      <c r="U1490" s="207"/>
      <c r="V1490" s="207"/>
      <c r="W1490" s="493"/>
      <c r="X1490" s="493"/>
      <c r="Y1490" s="207"/>
      <c r="Z1490" s="207"/>
      <c r="AA1490" s="493"/>
      <c r="AB1490" s="493"/>
      <c r="AC1490" s="207"/>
      <c r="AD1490" s="207"/>
      <c r="AE1490" s="109"/>
      <c r="AG1490" s="90">
        <f t="shared" si="390"/>
        <v>18</v>
      </c>
      <c r="AH1490" s="90">
        <f t="shared" si="391"/>
        <v>0</v>
      </c>
      <c r="AI1490" s="130">
        <f t="shared" si="392"/>
        <v>0</v>
      </c>
      <c r="AJ1490" s="130">
        <f t="shared" si="393"/>
        <v>0</v>
      </c>
      <c r="AK1490" s="130">
        <f t="shared" si="394"/>
        <v>0</v>
      </c>
      <c r="AL1490" s="130">
        <f t="shared" si="395"/>
        <v>0</v>
      </c>
      <c r="AM1490" s="130">
        <f t="shared" si="396"/>
        <v>0</v>
      </c>
      <c r="AN1490" s="130">
        <f t="shared" si="397"/>
        <v>0</v>
      </c>
      <c r="AO1490" s="130">
        <f t="shared" si="398"/>
        <v>0</v>
      </c>
      <c r="AP1490" s="130">
        <f t="shared" si="399"/>
        <v>0</v>
      </c>
      <c r="AQ1490" s="130">
        <f t="shared" si="400"/>
        <v>0</v>
      </c>
      <c r="AR1490" s="130">
        <f t="shared" si="401"/>
        <v>0</v>
      </c>
      <c r="AS1490" s="130">
        <f t="shared" si="402"/>
        <v>0</v>
      </c>
      <c r="AT1490" s="130">
        <f t="shared" si="403"/>
        <v>0</v>
      </c>
      <c r="AU1490" s="130">
        <f t="shared" si="404"/>
        <v>0</v>
      </c>
      <c r="AV1490" s="130">
        <f t="shared" si="405"/>
        <v>0</v>
      </c>
      <c r="AW1490" s="130">
        <f t="shared" si="406"/>
        <v>0</v>
      </c>
      <c r="AX1490" s="130">
        <f t="shared" si="407"/>
        <v>0</v>
      </c>
      <c r="AY1490" s="90">
        <f t="shared" si="408"/>
        <v>0</v>
      </c>
      <c r="AZ1490" s="90">
        <f t="shared" si="409"/>
        <v>0</v>
      </c>
      <c r="BA1490" s="90">
        <f t="shared" si="410"/>
        <v>0</v>
      </c>
      <c r="BB1490" s="130">
        <f t="shared" si="411"/>
        <v>0</v>
      </c>
      <c r="BC1490" s="90">
        <f t="shared" si="412"/>
        <v>0</v>
      </c>
      <c r="BD1490" s="90">
        <f t="shared" si="413"/>
        <v>0</v>
      </c>
      <c r="BE1490" s="90">
        <f t="shared" si="414"/>
        <v>0</v>
      </c>
      <c r="BF1490" s="130">
        <f t="shared" si="415"/>
        <v>0</v>
      </c>
      <c r="BG1490" s="90">
        <f t="shared" si="416"/>
        <v>0</v>
      </c>
      <c r="BH1490" s="90">
        <f t="shared" si="417"/>
        <v>0</v>
      </c>
      <c r="BI1490" s="90">
        <f t="shared" si="418"/>
        <v>0</v>
      </c>
      <c r="BJ1490" s="90">
        <f t="shared" si="419"/>
        <v>0</v>
      </c>
      <c r="BK1490" s="90">
        <f t="shared" si="420"/>
        <v>0</v>
      </c>
      <c r="BL1490" s="90">
        <f t="shared" si="421"/>
        <v>0</v>
      </c>
    </row>
    <row r="1491" spans="1:64" ht="15" customHeight="1" x14ac:dyDescent="0.2">
      <c r="A1491" s="36"/>
      <c r="B1491" s="58"/>
      <c r="C1491" s="85" t="s">
        <v>39</v>
      </c>
      <c r="D1491" s="616" t="str">
        <f t="shared" si="386"/>
        <v/>
      </c>
      <c r="E1491" s="616"/>
      <c r="F1491" s="616"/>
      <c r="G1491" s="616"/>
      <c r="H1491" s="616"/>
      <c r="I1491" s="616"/>
      <c r="J1491" s="616"/>
      <c r="K1491" s="616"/>
      <c r="L1491" s="616"/>
      <c r="M1491" s="617" t="str">
        <f t="shared" si="387"/>
        <v/>
      </c>
      <c r="N1491" s="617"/>
      <c r="O1491" s="617" t="str">
        <f t="shared" si="388"/>
        <v/>
      </c>
      <c r="P1491" s="617"/>
      <c r="Q1491" s="617" t="str">
        <f t="shared" si="389"/>
        <v/>
      </c>
      <c r="R1491" s="617"/>
      <c r="S1491" s="493"/>
      <c r="T1491" s="493"/>
      <c r="U1491" s="207"/>
      <c r="V1491" s="207"/>
      <c r="W1491" s="493"/>
      <c r="X1491" s="493"/>
      <c r="Y1491" s="207"/>
      <c r="Z1491" s="207"/>
      <c r="AA1491" s="493"/>
      <c r="AB1491" s="493"/>
      <c r="AC1491" s="207"/>
      <c r="AD1491" s="207"/>
      <c r="AE1491" s="109"/>
      <c r="AG1491" s="90">
        <f t="shared" si="390"/>
        <v>18</v>
      </c>
      <c r="AH1491" s="90">
        <f t="shared" si="391"/>
        <v>0</v>
      </c>
      <c r="AI1491" s="130">
        <f t="shared" si="392"/>
        <v>0</v>
      </c>
      <c r="AJ1491" s="130">
        <f t="shared" si="393"/>
        <v>0</v>
      </c>
      <c r="AK1491" s="130">
        <f t="shared" si="394"/>
        <v>0</v>
      </c>
      <c r="AL1491" s="130">
        <f t="shared" si="395"/>
        <v>0</v>
      </c>
      <c r="AM1491" s="130">
        <f t="shared" si="396"/>
        <v>0</v>
      </c>
      <c r="AN1491" s="130">
        <f t="shared" si="397"/>
        <v>0</v>
      </c>
      <c r="AO1491" s="130">
        <f t="shared" si="398"/>
        <v>0</v>
      </c>
      <c r="AP1491" s="130">
        <f t="shared" si="399"/>
        <v>0</v>
      </c>
      <c r="AQ1491" s="130">
        <f t="shared" si="400"/>
        <v>0</v>
      </c>
      <c r="AR1491" s="130">
        <f t="shared" si="401"/>
        <v>0</v>
      </c>
      <c r="AS1491" s="130">
        <f t="shared" si="402"/>
        <v>0</v>
      </c>
      <c r="AT1491" s="130">
        <f t="shared" si="403"/>
        <v>0</v>
      </c>
      <c r="AU1491" s="130">
        <f t="shared" si="404"/>
        <v>0</v>
      </c>
      <c r="AV1491" s="130">
        <f t="shared" si="405"/>
        <v>0</v>
      </c>
      <c r="AW1491" s="130">
        <f t="shared" si="406"/>
        <v>0</v>
      </c>
      <c r="AX1491" s="130">
        <f t="shared" si="407"/>
        <v>0</v>
      </c>
      <c r="AY1491" s="90">
        <f t="shared" si="408"/>
        <v>0</v>
      </c>
      <c r="AZ1491" s="90">
        <f t="shared" si="409"/>
        <v>0</v>
      </c>
      <c r="BA1491" s="90">
        <f t="shared" si="410"/>
        <v>0</v>
      </c>
      <c r="BB1491" s="130">
        <f t="shared" si="411"/>
        <v>0</v>
      </c>
      <c r="BC1491" s="90">
        <f t="shared" si="412"/>
        <v>0</v>
      </c>
      <c r="BD1491" s="90">
        <f t="shared" si="413"/>
        <v>0</v>
      </c>
      <c r="BE1491" s="90">
        <f t="shared" si="414"/>
        <v>0</v>
      </c>
      <c r="BF1491" s="130">
        <f t="shared" si="415"/>
        <v>0</v>
      </c>
      <c r="BG1491" s="90">
        <f t="shared" si="416"/>
        <v>0</v>
      </c>
      <c r="BH1491" s="90">
        <f t="shared" si="417"/>
        <v>0</v>
      </c>
      <c r="BI1491" s="90">
        <f t="shared" si="418"/>
        <v>0</v>
      </c>
      <c r="BJ1491" s="90">
        <f t="shared" si="419"/>
        <v>0</v>
      </c>
      <c r="BK1491" s="90">
        <f t="shared" si="420"/>
        <v>0</v>
      </c>
      <c r="BL1491" s="90">
        <f t="shared" si="421"/>
        <v>0</v>
      </c>
    </row>
    <row r="1492" spans="1:64" ht="15" customHeight="1" x14ac:dyDescent="0.2">
      <c r="A1492" s="36"/>
      <c r="B1492" s="58"/>
      <c r="C1492" s="85" t="s">
        <v>41</v>
      </c>
      <c r="D1492" s="616" t="str">
        <f t="shared" si="386"/>
        <v/>
      </c>
      <c r="E1492" s="616"/>
      <c r="F1492" s="616"/>
      <c r="G1492" s="616"/>
      <c r="H1492" s="616"/>
      <c r="I1492" s="616"/>
      <c r="J1492" s="616"/>
      <c r="K1492" s="616"/>
      <c r="L1492" s="616"/>
      <c r="M1492" s="617" t="str">
        <f t="shared" si="387"/>
        <v/>
      </c>
      <c r="N1492" s="617"/>
      <c r="O1492" s="617" t="str">
        <f t="shared" si="388"/>
        <v/>
      </c>
      <c r="P1492" s="617"/>
      <c r="Q1492" s="617" t="str">
        <f t="shared" si="389"/>
        <v/>
      </c>
      <c r="R1492" s="617"/>
      <c r="S1492" s="493"/>
      <c r="T1492" s="493"/>
      <c r="U1492" s="207"/>
      <c r="V1492" s="207"/>
      <c r="W1492" s="493"/>
      <c r="X1492" s="493"/>
      <c r="Y1492" s="207"/>
      <c r="Z1492" s="207"/>
      <c r="AA1492" s="493"/>
      <c r="AB1492" s="493"/>
      <c r="AC1492" s="207"/>
      <c r="AD1492" s="207"/>
      <c r="AE1492" s="109"/>
      <c r="AG1492" s="90">
        <f t="shared" si="390"/>
        <v>18</v>
      </c>
      <c r="AH1492" s="90">
        <f t="shared" si="391"/>
        <v>0</v>
      </c>
      <c r="AI1492" s="130">
        <f t="shared" si="392"/>
        <v>0</v>
      </c>
      <c r="AJ1492" s="130">
        <f t="shared" si="393"/>
        <v>0</v>
      </c>
      <c r="AK1492" s="130">
        <f t="shared" si="394"/>
        <v>0</v>
      </c>
      <c r="AL1492" s="130">
        <f t="shared" si="395"/>
        <v>0</v>
      </c>
      <c r="AM1492" s="130">
        <f t="shared" si="396"/>
        <v>0</v>
      </c>
      <c r="AN1492" s="130">
        <f t="shared" si="397"/>
        <v>0</v>
      </c>
      <c r="AO1492" s="130">
        <f t="shared" si="398"/>
        <v>0</v>
      </c>
      <c r="AP1492" s="130">
        <f t="shared" si="399"/>
        <v>0</v>
      </c>
      <c r="AQ1492" s="130">
        <f t="shared" si="400"/>
        <v>0</v>
      </c>
      <c r="AR1492" s="130">
        <f t="shared" si="401"/>
        <v>0</v>
      </c>
      <c r="AS1492" s="130">
        <f t="shared" si="402"/>
        <v>0</v>
      </c>
      <c r="AT1492" s="130">
        <f t="shared" si="403"/>
        <v>0</v>
      </c>
      <c r="AU1492" s="130">
        <f t="shared" si="404"/>
        <v>0</v>
      </c>
      <c r="AV1492" s="130">
        <f t="shared" si="405"/>
        <v>0</v>
      </c>
      <c r="AW1492" s="130">
        <f t="shared" si="406"/>
        <v>0</v>
      </c>
      <c r="AX1492" s="130">
        <f t="shared" si="407"/>
        <v>0</v>
      </c>
      <c r="AY1492" s="90">
        <f t="shared" si="408"/>
        <v>0</v>
      </c>
      <c r="AZ1492" s="90">
        <f t="shared" si="409"/>
        <v>0</v>
      </c>
      <c r="BA1492" s="90">
        <f t="shared" si="410"/>
        <v>0</v>
      </c>
      <c r="BB1492" s="130">
        <f t="shared" si="411"/>
        <v>0</v>
      </c>
      <c r="BC1492" s="90">
        <f t="shared" si="412"/>
        <v>0</v>
      </c>
      <c r="BD1492" s="90">
        <f t="shared" si="413"/>
        <v>0</v>
      </c>
      <c r="BE1492" s="90">
        <f t="shared" si="414"/>
        <v>0</v>
      </c>
      <c r="BF1492" s="130">
        <f t="shared" si="415"/>
        <v>0</v>
      </c>
      <c r="BG1492" s="90">
        <f t="shared" si="416"/>
        <v>0</v>
      </c>
      <c r="BH1492" s="90">
        <f t="shared" si="417"/>
        <v>0</v>
      </c>
      <c r="BI1492" s="90">
        <f t="shared" si="418"/>
        <v>0</v>
      </c>
      <c r="BJ1492" s="90">
        <f t="shared" si="419"/>
        <v>0</v>
      </c>
      <c r="BK1492" s="90">
        <f t="shared" si="420"/>
        <v>0</v>
      </c>
      <c r="BL1492" s="90">
        <f t="shared" si="421"/>
        <v>0</v>
      </c>
    </row>
    <row r="1493" spans="1:64" ht="15" customHeight="1" x14ac:dyDescent="0.2">
      <c r="A1493" s="36"/>
      <c r="B1493" s="58"/>
      <c r="C1493" s="85" t="s">
        <v>42</v>
      </c>
      <c r="D1493" s="616" t="str">
        <f t="shared" si="386"/>
        <v/>
      </c>
      <c r="E1493" s="616"/>
      <c r="F1493" s="616"/>
      <c r="G1493" s="616"/>
      <c r="H1493" s="616"/>
      <c r="I1493" s="616"/>
      <c r="J1493" s="616"/>
      <c r="K1493" s="616"/>
      <c r="L1493" s="616"/>
      <c r="M1493" s="617" t="str">
        <f t="shared" si="387"/>
        <v/>
      </c>
      <c r="N1493" s="617"/>
      <c r="O1493" s="617" t="str">
        <f t="shared" si="388"/>
        <v/>
      </c>
      <c r="P1493" s="617"/>
      <c r="Q1493" s="617" t="str">
        <f t="shared" si="389"/>
        <v/>
      </c>
      <c r="R1493" s="617"/>
      <c r="S1493" s="493"/>
      <c r="T1493" s="493"/>
      <c r="U1493" s="207"/>
      <c r="V1493" s="207"/>
      <c r="W1493" s="493"/>
      <c r="X1493" s="493"/>
      <c r="Y1493" s="207"/>
      <c r="Z1493" s="207"/>
      <c r="AA1493" s="493"/>
      <c r="AB1493" s="493"/>
      <c r="AC1493" s="207"/>
      <c r="AD1493" s="207"/>
      <c r="AE1493" s="109"/>
      <c r="AG1493" s="90">
        <f t="shared" si="390"/>
        <v>18</v>
      </c>
      <c r="AH1493" s="90">
        <f t="shared" si="391"/>
        <v>0</v>
      </c>
      <c r="AI1493" s="130">
        <f t="shared" si="392"/>
        <v>0</v>
      </c>
      <c r="AJ1493" s="130">
        <f t="shared" si="393"/>
        <v>0</v>
      </c>
      <c r="AK1493" s="130">
        <f t="shared" si="394"/>
        <v>0</v>
      </c>
      <c r="AL1493" s="130">
        <f t="shared" si="395"/>
        <v>0</v>
      </c>
      <c r="AM1493" s="130">
        <f t="shared" si="396"/>
        <v>0</v>
      </c>
      <c r="AN1493" s="130">
        <f t="shared" si="397"/>
        <v>0</v>
      </c>
      <c r="AO1493" s="130">
        <f t="shared" si="398"/>
        <v>0</v>
      </c>
      <c r="AP1493" s="130">
        <f t="shared" si="399"/>
        <v>0</v>
      </c>
      <c r="AQ1493" s="130">
        <f t="shared" si="400"/>
        <v>0</v>
      </c>
      <c r="AR1493" s="130">
        <f t="shared" si="401"/>
        <v>0</v>
      </c>
      <c r="AS1493" s="130">
        <f t="shared" si="402"/>
        <v>0</v>
      </c>
      <c r="AT1493" s="130">
        <f t="shared" si="403"/>
        <v>0</v>
      </c>
      <c r="AU1493" s="130">
        <f t="shared" si="404"/>
        <v>0</v>
      </c>
      <c r="AV1493" s="130">
        <f t="shared" si="405"/>
        <v>0</v>
      </c>
      <c r="AW1493" s="130">
        <f t="shared" si="406"/>
        <v>0</v>
      </c>
      <c r="AX1493" s="130">
        <f t="shared" si="407"/>
        <v>0</v>
      </c>
      <c r="AY1493" s="90">
        <f t="shared" si="408"/>
        <v>0</v>
      </c>
      <c r="AZ1493" s="90">
        <f t="shared" si="409"/>
        <v>0</v>
      </c>
      <c r="BA1493" s="90">
        <f t="shared" si="410"/>
        <v>0</v>
      </c>
      <c r="BB1493" s="130">
        <f t="shared" si="411"/>
        <v>0</v>
      </c>
      <c r="BC1493" s="90">
        <f t="shared" si="412"/>
        <v>0</v>
      </c>
      <c r="BD1493" s="90">
        <f t="shared" si="413"/>
        <v>0</v>
      </c>
      <c r="BE1493" s="90">
        <f t="shared" si="414"/>
        <v>0</v>
      </c>
      <c r="BF1493" s="130">
        <f t="shared" si="415"/>
        <v>0</v>
      </c>
      <c r="BG1493" s="90">
        <f t="shared" si="416"/>
        <v>0</v>
      </c>
      <c r="BH1493" s="90">
        <f t="shared" si="417"/>
        <v>0</v>
      </c>
      <c r="BI1493" s="90">
        <f t="shared" si="418"/>
        <v>0</v>
      </c>
      <c r="BJ1493" s="90">
        <f t="shared" si="419"/>
        <v>0</v>
      </c>
      <c r="BK1493" s="90">
        <f t="shared" si="420"/>
        <v>0</v>
      </c>
      <c r="BL1493" s="90">
        <f t="shared" si="421"/>
        <v>0</v>
      </c>
    </row>
    <row r="1494" spans="1:64" ht="15" customHeight="1" x14ac:dyDescent="0.2">
      <c r="A1494" s="36"/>
      <c r="B1494" s="58"/>
      <c r="C1494" s="85" t="s">
        <v>43</v>
      </c>
      <c r="D1494" s="616" t="str">
        <f t="shared" si="386"/>
        <v/>
      </c>
      <c r="E1494" s="616"/>
      <c r="F1494" s="616"/>
      <c r="G1494" s="616"/>
      <c r="H1494" s="616"/>
      <c r="I1494" s="616"/>
      <c r="J1494" s="616"/>
      <c r="K1494" s="616"/>
      <c r="L1494" s="616"/>
      <c r="M1494" s="617" t="str">
        <f t="shared" si="387"/>
        <v/>
      </c>
      <c r="N1494" s="617"/>
      <c r="O1494" s="617" t="str">
        <f t="shared" si="388"/>
        <v/>
      </c>
      <c r="P1494" s="617"/>
      <c r="Q1494" s="617" t="str">
        <f t="shared" si="389"/>
        <v/>
      </c>
      <c r="R1494" s="617"/>
      <c r="S1494" s="493"/>
      <c r="T1494" s="493"/>
      <c r="U1494" s="207"/>
      <c r="V1494" s="207"/>
      <c r="W1494" s="493"/>
      <c r="X1494" s="493"/>
      <c r="Y1494" s="207"/>
      <c r="Z1494" s="207"/>
      <c r="AA1494" s="493"/>
      <c r="AB1494" s="493"/>
      <c r="AC1494" s="207"/>
      <c r="AD1494" s="207"/>
      <c r="AE1494" s="109"/>
      <c r="AG1494" s="90">
        <f t="shared" si="390"/>
        <v>18</v>
      </c>
      <c r="AH1494" s="90">
        <f t="shared" si="391"/>
        <v>0</v>
      </c>
      <c r="AI1494" s="130">
        <f t="shared" si="392"/>
        <v>0</v>
      </c>
      <c r="AJ1494" s="130">
        <f t="shared" si="393"/>
        <v>0</v>
      </c>
      <c r="AK1494" s="130">
        <f t="shared" si="394"/>
        <v>0</v>
      </c>
      <c r="AL1494" s="130">
        <f t="shared" si="395"/>
        <v>0</v>
      </c>
      <c r="AM1494" s="130">
        <f t="shared" si="396"/>
        <v>0</v>
      </c>
      <c r="AN1494" s="130">
        <f t="shared" si="397"/>
        <v>0</v>
      </c>
      <c r="AO1494" s="130">
        <f t="shared" si="398"/>
        <v>0</v>
      </c>
      <c r="AP1494" s="130">
        <f t="shared" si="399"/>
        <v>0</v>
      </c>
      <c r="AQ1494" s="130">
        <f t="shared" si="400"/>
        <v>0</v>
      </c>
      <c r="AR1494" s="130">
        <f t="shared" si="401"/>
        <v>0</v>
      </c>
      <c r="AS1494" s="130">
        <f t="shared" si="402"/>
        <v>0</v>
      </c>
      <c r="AT1494" s="130">
        <f t="shared" si="403"/>
        <v>0</v>
      </c>
      <c r="AU1494" s="130">
        <f t="shared" si="404"/>
        <v>0</v>
      </c>
      <c r="AV1494" s="130">
        <f t="shared" si="405"/>
        <v>0</v>
      </c>
      <c r="AW1494" s="130">
        <f t="shared" si="406"/>
        <v>0</v>
      </c>
      <c r="AX1494" s="130">
        <f t="shared" si="407"/>
        <v>0</v>
      </c>
      <c r="AY1494" s="90">
        <f t="shared" si="408"/>
        <v>0</v>
      </c>
      <c r="AZ1494" s="90">
        <f t="shared" si="409"/>
        <v>0</v>
      </c>
      <c r="BA1494" s="90">
        <f t="shared" si="410"/>
        <v>0</v>
      </c>
      <c r="BB1494" s="130">
        <f t="shared" si="411"/>
        <v>0</v>
      </c>
      <c r="BC1494" s="90">
        <f t="shared" si="412"/>
        <v>0</v>
      </c>
      <c r="BD1494" s="90">
        <f t="shared" si="413"/>
        <v>0</v>
      </c>
      <c r="BE1494" s="90">
        <f t="shared" si="414"/>
        <v>0</v>
      </c>
      <c r="BF1494" s="130">
        <f t="shared" si="415"/>
        <v>0</v>
      </c>
      <c r="BG1494" s="90">
        <f t="shared" si="416"/>
        <v>0</v>
      </c>
      <c r="BH1494" s="90">
        <f t="shared" si="417"/>
        <v>0</v>
      </c>
      <c r="BI1494" s="90">
        <f t="shared" si="418"/>
        <v>0</v>
      </c>
      <c r="BJ1494" s="90">
        <f t="shared" si="419"/>
        <v>0</v>
      </c>
      <c r="BK1494" s="90">
        <f t="shared" si="420"/>
        <v>0</v>
      </c>
      <c r="BL1494" s="90">
        <f t="shared" si="421"/>
        <v>0</v>
      </c>
    </row>
    <row r="1495" spans="1:64" ht="15" customHeight="1" x14ac:dyDescent="0.2">
      <c r="A1495" s="36"/>
      <c r="B1495" s="58"/>
      <c r="C1495" s="85" t="s">
        <v>44</v>
      </c>
      <c r="D1495" s="616" t="str">
        <f t="shared" si="386"/>
        <v/>
      </c>
      <c r="E1495" s="616"/>
      <c r="F1495" s="616"/>
      <c r="G1495" s="616"/>
      <c r="H1495" s="616"/>
      <c r="I1495" s="616"/>
      <c r="J1495" s="616"/>
      <c r="K1495" s="616"/>
      <c r="L1495" s="616"/>
      <c r="M1495" s="617" t="str">
        <f t="shared" si="387"/>
        <v/>
      </c>
      <c r="N1495" s="617"/>
      <c r="O1495" s="617" t="str">
        <f t="shared" si="388"/>
        <v/>
      </c>
      <c r="P1495" s="617"/>
      <c r="Q1495" s="617" t="str">
        <f t="shared" si="389"/>
        <v/>
      </c>
      <c r="R1495" s="617"/>
      <c r="S1495" s="493"/>
      <c r="T1495" s="493"/>
      <c r="U1495" s="207"/>
      <c r="V1495" s="207"/>
      <c r="W1495" s="493"/>
      <c r="X1495" s="493"/>
      <c r="Y1495" s="207"/>
      <c r="Z1495" s="207"/>
      <c r="AA1495" s="493"/>
      <c r="AB1495" s="493"/>
      <c r="AC1495" s="207"/>
      <c r="AD1495" s="207"/>
      <c r="AE1495" s="109"/>
      <c r="AG1495" s="90">
        <f t="shared" si="390"/>
        <v>18</v>
      </c>
      <c r="AH1495" s="90">
        <f t="shared" si="391"/>
        <v>0</v>
      </c>
      <c r="AI1495" s="130">
        <f t="shared" si="392"/>
        <v>0</v>
      </c>
      <c r="AJ1495" s="130">
        <f t="shared" si="393"/>
        <v>0</v>
      </c>
      <c r="AK1495" s="130">
        <f t="shared" si="394"/>
        <v>0</v>
      </c>
      <c r="AL1495" s="130">
        <f t="shared" si="395"/>
        <v>0</v>
      </c>
      <c r="AM1495" s="130">
        <f t="shared" si="396"/>
        <v>0</v>
      </c>
      <c r="AN1495" s="130">
        <f t="shared" si="397"/>
        <v>0</v>
      </c>
      <c r="AO1495" s="130">
        <f t="shared" si="398"/>
        <v>0</v>
      </c>
      <c r="AP1495" s="130">
        <f t="shared" si="399"/>
        <v>0</v>
      </c>
      <c r="AQ1495" s="130">
        <f t="shared" si="400"/>
        <v>0</v>
      </c>
      <c r="AR1495" s="130">
        <f t="shared" si="401"/>
        <v>0</v>
      </c>
      <c r="AS1495" s="130">
        <f t="shared" si="402"/>
        <v>0</v>
      </c>
      <c r="AT1495" s="130">
        <f t="shared" si="403"/>
        <v>0</v>
      </c>
      <c r="AU1495" s="130">
        <f t="shared" si="404"/>
        <v>0</v>
      </c>
      <c r="AV1495" s="130">
        <f t="shared" si="405"/>
        <v>0</v>
      </c>
      <c r="AW1495" s="130">
        <f t="shared" si="406"/>
        <v>0</v>
      </c>
      <c r="AX1495" s="130">
        <f t="shared" si="407"/>
        <v>0</v>
      </c>
      <c r="AY1495" s="90">
        <f t="shared" si="408"/>
        <v>0</v>
      </c>
      <c r="AZ1495" s="90">
        <f t="shared" si="409"/>
        <v>0</v>
      </c>
      <c r="BA1495" s="90">
        <f t="shared" si="410"/>
        <v>0</v>
      </c>
      <c r="BB1495" s="130">
        <f t="shared" si="411"/>
        <v>0</v>
      </c>
      <c r="BC1495" s="90">
        <f t="shared" si="412"/>
        <v>0</v>
      </c>
      <c r="BD1495" s="90">
        <f t="shared" si="413"/>
        <v>0</v>
      </c>
      <c r="BE1495" s="90">
        <f t="shared" si="414"/>
        <v>0</v>
      </c>
      <c r="BF1495" s="130">
        <f t="shared" si="415"/>
        <v>0</v>
      </c>
      <c r="BG1495" s="90">
        <f t="shared" si="416"/>
        <v>0</v>
      </c>
      <c r="BH1495" s="90">
        <f t="shared" si="417"/>
        <v>0</v>
      </c>
      <c r="BI1495" s="90">
        <f t="shared" si="418"/>
        <v>0</v>
      </c>
      <c r="BJ1495" s="90">
        <f t="shared" si="419"/>
        <v>0</v>
      </c>
      <c r="BK1495" s="90">
        <f t="shared" si="420"/>
        <v>0</v>
      </c>
      <c r="BL1495" s="90">
        <f t="shared" si="421"/>
        <v>0</v>
      </c>
    </row>
    <row r="1496" spans="1:64" ht="15" customHeight="1" x14ac:dyDescent="0.2">
      <c r="A1496" s="36"/>
      <c r="B1496" s="58"/>
      <c r="C1496" s="85" t="s">
        <v>45</v>
      </c>
      <c r="D1496" s="616" t="str">
        <f t="shared" si="386"/>
        <v/>
      </c>
      <c r="E1496" s="616"/>
      <c r="F1496" s="616"/>
      <c r="G1496" s="616"/>
      <c r="H1496" s="616"/>
      <c r="I1496" s="616"/>
      <c r="J1496" s="616"/>
      <c r="K1496" s="616"/>
      <c r="L1496" s="616"/>
      <c r="M1496" s="617" t="str">
        <f t="shared" si="387"/>
        <v/>
      </c>
      <c r="N1496" s="617"/>
      <c r="O1496" s="617" t="str">
        <f t="shared" si="388"/>
        <v/>
      </c>
      <c r="P1496" s="617"/>
      <c r="Q1496" s="617" t="str">
        <f t="shared" si="389"/>
        <v/>
      </c>
      <c r="R1496" s="617"/>
      <c r="S1496" s="493"/>
      <c r="T1496" s="493"/>
      <c r="U1496" s="207"/>
      <c r="V1496" s="207"/>
      <c r="W1496" s="493"/>
      <c r="X1496" s="493"/>
      <c r="Y1496" s="207"/>
      <c r="Z1496" s="207"/>
      <c r="AA1496" s="493"/>
      <c r="AB1496" s="493"/>
      <c r="AC1496" s="207"/>
      <c r="AD1496" s="207"/>
      <c r="AE1496" s="109"/>
      <c r="AG1496" s="90">
        <f t="shared" si="390"/>
        <v>18</v>
      </c>
      <c r="AH1496" s="90">
        <f t="shared" si="391"/>
        <v>0</v>
      </c>
      <c r="AI1496" s="130">
        <f t="shared" si="392"/>
        <v>0</v>
      </c>
      <c r="AJ1496" s="130">
        <f t="shared" si="393"/>
        <v>0</v>
      </c>
      <c r="AK1496" s="130">
        <f t="shared" si="394"/>
        <v>0</v>
      </c>
      <c r="AL1496" s="130">
        <f t="shared" si="395"/>
        <v>0</v>
      </c>
      <c r="AM1496" s="130">
        <f t="shared" si="396"/>
        <v>0</v>
      </c>
      <c r="AN1496" s="130">
        <f t="shared" si="397"/>
        <v>0</v>
      </c>
      <c r="AO1496" s="130">
        <f t="shared" si="398"/>
        <v>0</v>
      </c>
      <c r="AP1496" s="130">
        <f t="shared" si="399"/>
        <v>0</v>
      </c>
      <c r="AQ1496" s="130">
        <f t="shared" si="400"/>
        <v>0</v>
      </c>
      <c r="AR1496" s="130">
        <f t="shared" si="401"/>
        <v>0</v>
      </c>
      <c r="AS1496" s="130">
        <f t="shared" si="402"/>
        <v>0</v>
      </c>
      <c r="AT1496" s="130">
        <f t="shared" si="403"/>
        <v>0</v>
      </c>
      <c r="AU1496" s="130">
        <f t="shared" si="404"/>
        <v>0</v>
      </c>
      <c r="AV1496" s="130">
        <f t="shared" si="405"/>
        <v>0</v>
      </c>
      <c r="AW1496" s="130">
        <f t="shared" si="406"/>
        <v>0</v>
      </c>
      <c r="AX1496" s="130">
        <f t="shared" si="407"/>
        <v>0</v>
      </c>
      <c r="AY1496" s="90">
        <f t="shared" si="408"/>
        <v>0</v>
      </c>
      <c r="AZ1496" s="90">
        <f t="shared" si="409"/>
        <v>0</v>
      </c>
      <c r="BA1496" s="90">
        <f t="shared" si="410"/>
        <v>0</v>
      </c>
      <c r="BB1496" s="130">
        <f t="shared" si="411"/>
        <v>0</v>
      </c>
      <c r="BC1496" s="90">
        <f t="shared" si="412"/>
        <v>0</v>
      </c>
      <c r="BD1496" s="90">
        <f t="shared" si="413"/>
        <v>0</v>
      </c>
      <c r="BE1496" s="90">
        <f t="shared" si="414"/>
        <v>0</v>
      </c>
      <c r="BF1496" s="130">
        <f t="shared" si="415"/>
        <v>0</v>
      </c>
      <c r="BG1496" s="90">
        <f t="shared" si="416"/>
        <v>0</v>
      </c>
      <c r="BH1496" s="90">
        <f t="shared" si="417"/>
        <v>0</v>
      </c>
      <c r="BI1496" s="90">
        <f t="shared" si="418"/>
        <v>0</v>
      </c>
      <c r="BJ1496" s="90">
        <f t="shared" si="419"/>
        <v>0</v>
      </c>
      <c r="BK1496" s="90">
        <f t="shared" si="420"/>
        <v>0</v>
      </c>
      <c r="BL1496" s="90">
        <f t="shared" si="421"/>
        <v>0</v>
      </c>
    </row>
    <row r="1497" spans="1:64" ht="15" customHeight="1" x14ac:dyDescent="0.2">
      <c r="A1497" s="36"/>
      <c r="B1497" s="58"/>
      <c r="C1497" s="85" t="s">
        <v>46</v>
      </c>
      <c r="D1497" s="616" t="str">
        <f t="shared" si="386"/>
        <v/>
      </c>
      <c r="E1497" s="616"/>
      <c r="F1497" s="616"/>
      <c r="G1497" s="616"/>
      <c r="H1497" s="616"/>
      <c r="I1497" s="616"/>
      <c r="J1497" s="616"/>
      <c r="K1497" s="616"/>
      <c r="L1497" s="616"/>
      <c r="M1497" s="617" t="str">
        <f t="shared" si="387"/>
        <v/>
      </c>
      <c r="N1497" s="617"/>
      <c r="O1497" s="617" t="str">
        <f t="shared" si="388"/>
        <v/>
      </c>
      <c r="P1497" s="617"/>
      <c r="Q1497" s="617" t="str">
        <f t="shared" si="389"/>
        <v/>
      </c>
      <c r="R1497" s="617"/>
      <c r="S1497" s="493"/>
      <c r="T1497" s="493"/>
      <c r="U1497" s="207"/>
      <c r="V1497" s="207"/>
      <c r="W1497" s="493"/>
      <c r="X1497" s="493"/>
      <c r="Y1497" s="207"/>
      <c r="Z1497" s="207"/>
      <c r="AA1497" s="493"/>
      <c r="AB1497" s="493"/>
      <c r="AC1497" s="207"/>
      <c r="AD1497" s="207"/>
      <c r="AE1497" s="109"/>
      <c r="AG1497" s="90">
        <f t="shared" si="390"/>
        <v>18</v>
      </c>
      <c r="AH1497" s="90">
        <f t="shared" si="391"/>
        <v>0</v>
      </c>
      <c r="AI1497" s="130">
        <f t="shared" si="392"/>
        <v>0</v>
      </c>
      <c r="AJ1497" s="130">
        <f t="shared" si="393"/>
        <v>0</v>
      </c>
      <c r="AK1497" s="130">
        <f t="shared" si="394"/>
        <v>0</v>
      </c>
      <c r="AL1497" s="130">
        <f t="shared" si="395"/>
        <v>0</v>
      </c>
      <c r="AM1497" s="130">
        <f t="shared" si="396"/>
        <v>0</v>
      </c>
      <c r="AN1497" s="130">
        <f t="shared" si="397"/>
        <v>0</v>
      </c>
      <c r="AO1497" s="130">
        <f t="shared" si="398"/>
        <v>0</v>
      </c>
      <c r="AP1497" s="130">
        <f t="shared" si="399"/>
        <v>0</v>
      </c>
      <c r="AQ1497" s="130">
        <f t="shared" si="400"/>
        <v>0</v>
      </c>
      <c r="AR1497" s="130">
        <f t="shared" si="401"/>
        <v>0</v>
      </c>
      <c r="AS1497" s="130">
        <f t="shared" si="402"/>
        <v>0</v>
      </c>
      <c r="AT1497" s="130">
        <f t="shared" si="403"/>
        <v>0</v>
      </c>
      <c r="AU1497" s="130">
        <f t="shared" si="404"/>
        <v>0</v>
      </c>
      <c r="AV1497" s="130">
        <f t="shared" si="405"/>
        <v>0</v>
      </c>
      <c r="AW1497" s="130">
        <f t="shared" si="406"/>
        <v>0</v>
      </c>
      <c r="AX1497" s="130">
        <f t="shared" si="407"/>
        <v>0</v>
      </c>
      <c r="AY1497" s="90">
        <f t="shared" si="408"/>
        <v>0</v>
      </c>
      <c r="AZ1497" s="90">
        <f t="shared" si="409"/>
        <v>0</v>
      </c>
      <c r="BA1497" s="90">
        <f t="shared" si="410"/>
        <v>0</v>
      </c>
      <c r="BB1497" s="130">
        <f t="shared" si="411"/>
        <v>0</v>
      </c>
      <c r="BC1497" s="90">
        <f t="shared" si="412"/>
        <v>0</v>
      </c>
      <c r="BD1497" s="90">
        <f t="shared" si="413"/>
        <v>0</v>
      </c>
      <c r="BE1497" s="90">
        <f t="shared" si="414"/>
        <v>0</v>
      </c>
      <c r="BF1497" s="130">
        <f t="shared" si="415"/>
        <v>0</v>
      </c>
      <c r="BG1497" s="90">
        <f t="shared" si="416"/>
        <v>0</v>
      </c>
      <c r="BH1497" s="90">
        <f t="shared" si="417"/>
        <v>0</v>
      </c>
      <c r="BI1497" s="90">
        <f t="shared" si="418"/>
        <v>0</v>
      </c>
      <c r="BJ1497" s="90">
        <f t="shared" si="419"/>
        <v>0</v>
      </c>
      <c r="BK1497" s="90">
        <f t="shared" si="420"/>
        <v>0</v>
      </c>
      <c r="BL1497" s="90">
        <f t="shared" si="421"/>
        <v>0</v>
      </c>
    </row>
    <row r="1498" spans="1:64" ht="15" customHeight="1" x14ac:dyDescent="0.2">
      <c r="A1498" s="36"/>
      <c r="B1498" s="58"/>
      <c r="C1498" s="85" t="s">
        <v>47</v>
      </c>
      <c r="D1498" s="616" t="str">
        <f t="shared" si="386"/>
        <v/>
      </c>
      <c r="E1498" s="616"/>
      <c r="F1498" s="616"/>
      <c r="G1498" s="616"/>
      <c r="H1498" s="616"/>
      <c r="I1498" s="616"/>
      <c r="J1498" s="616"/>
      <c r="K1498" s="616"/>
      <c r="L1498" s="616"/>
      <c r="M1498" s="617" t="str">
        <f t="shared" si="387"/>
        <v/>
      </c>
      <c r="N1498" s="617"/>
      <c r="O1498" s="617" t="str">
        <f t="shared" si="388"/>
        <v/>
      </c>
      <c r="P1498" s="617"/>
      <c r="Q1498" s="617" t="str">
        <f t="shared" si="389"/>
        <v/>
      </c>
      <c r="R1498" s="617"/>
      <c r="S1498" s="493"/>
      <c r="T1498" s="493"/>
      <c r="U1498" s="207"/>
      <c r="V1498" s="207"/>
      <c r="W1498" s="493"/>
      <c r="X1498" s="493"/>
      <c r="Y1498" s="207"/>
      <c r="Z1498" s="207"/>
      <c r="AA1498" s="493"/>
      <c r="AB1498" s="493"/>
      <c r="AC1498" s="207"/>
      <c r="AD1498" s="207"/>
      <c r="AE1498" s="109"/>
      <c r="AG1498" s="90">
        <f t="shared" si="390"/>
        <v>18</v>
      </c>
      <c r="AH1498" s="90">
        <f t="shared" si="391"/>
        <v>0</v>
      </c>
      <c r="AI1498" s="130">
        <f t="shared" si="392"/>
        <v>0</v>
      </c>
      <c r="AJ1498" s="130">
        <f t="shared" si="393"/>
        <v>0</v>
      </c>
      <c r="AK1498" s="130">
        <f t="shared" si="394"/>
        <v>0</v>
      </c>
      <c r="AL1498" s="130">
        <f t="shared" si="395"/>
        <v>0</v>
      </c>
      <c r="AM1498" s="130">
        <f t="shared" si="396"/>
        <v>0</v>
      </c>
      <c r="AN1498" s="130">
        <f t="shared" si="397"/>
        <v>0</v>
      </c>
      <c r="AO1498" s="130">
        <f t="shared" si="398"/>
        <v>0</v>
      </c>
      <c r="AP1498" s="130">
        <f t="shared" si="399"/>
        <v>0</v>
      </c>
      <c r="AQ1498" s="130">
        <f t="shared" si="400"/>
        <v>0</v>
      </c>
      <c r="AR1498" s="130">
        <f t="shared" si="401"/>
        <v>0</v>
      </c>
      <c r="AS1498" s="130">
        <f t="shared" si="402"/>
        <v>0</v>
      </c>
      <c r="AT1498" s="130">
        <f t="shared" si="403"/>
        <v>0</v>
      </c>
      <c r="AU1498" s="130">
        <f t="shared" si="404"/>
        <v>0</v>
      </c>
      <c r="AV1498" s="130">
        <f t="shared" si="405"/>
        <v>0</v>
      </c>
      <c r="AW1498" s="130">
        <f t="shared" si="406"/>
        <v>0</v>
      </c>
      <c r="AX1498" s="130">
        <f t="shared" si="407"/>
        <v>0</v>
      </c>
      <c r="AY1498" s="90">
        <f t="shared" si="408"/>
        <v>0</v>
      </c>
      <c r="AZ1498" s="90">
        <f t="shared" si="409"/>
        <v>0</v>
      </c>
      <c r="BA1498" s="90">
        <f t="shared" si="410"/>
        <v>0</v>
      </c>
      <c r="BB1498" s="130">
        <f t="shared" si="411"/>
        <v>0</v>
      </c>
      <c r="BC1498" s="90">
        <f t="shared" si="412"/>
        <v>0</v>
      </c>
      <c r="BD1498" s="90">
        <f t="shared" si="413"/>
        <v>0</v>
      </c>
      <c r="BE1498" s="90">
        <f t="shared" si="414"/>
        <v>0</v>
      </c>
      <c r="BF1498" s="130">
        <f t="shared" si="415"/>
        <v>0</v>
      </c>
      <c r="BG1498" s="90">
        <f t="shared" si="416"/>
        <v>0</v>
      </c>
      <c r="BH1498" s="90">
        <f t="shared" si="417"/>
        <v>0</v>
      </c>
      <c r="BI1498" s="90">
        <f t="shared" si="418"/>
        <v>0</v>
      </c>
      <c r="BJ1498" s="90">
        <f t="shared" si="419"/>
        <v>0</v>
      </c>
      <c r="BK1498" s="90">
        <f t="shared" si="420"/>
        <v>0</v>
      </c>
      <c r="BL1498" s="90">
        <f t="shared" si="421"/>
        <v>0</v>
      </c>
    </row>
    <row r="1499" spans="1:64" ht="15" customHeight="1" x14ac:dyDescent="0.2">
      <c r="A1499" s="36"/>
      <c r="B1499" s="58"/>
      <c r="C1499" s="85" t="s">
        <v>48</v>
      </c>
      <c r="D1499" s="616" t="str">
        <f t="shared" si="386"/>
        <v/>
      </c>
      <c r="E1499" s="616"/>
      <c r="F1499" s="616"/>
      <c r="G1499" s="616"/>
      <c r="H1499" s="616"/>
      <c r="I1499" s="616"/>
      <c r="J1499" s="616"/>
      <c r="K1499" s="616"/>
      <c r="L1499" s="616"/>
      <c r="M1499" s="617" t="str">
        <f t="shared" si="387"/>
        <v/>
      </c>
      <c r="N1499" s="617"/>
      <c r="O1499" s="617" t="str">
        <f t="shared" si="388"/>
        <v/>
      </c>
      <c r="P1499" s="617"/>
      <c r="Q1499" s="617" t="str">
        <f t="shared" si="389"/>
        <v/>
      </c>
      <c r="R1499" s="617"/>
      <c r="S1499" s="493"/>
      <c r="T1499" s="493"/>
      <c r="U1499" s="207"/>
      <c r="V1499" s="207"/>
      <c r="W1499" s="493"/>
      <c r="X1499" s="493"/>
      <c r="Y1499" s="207"/>
      <c r="Z1499" s="207"/>
      <c r="AA1499" s="493"/>
      <c r="AB1499" s="493"/>
      <c r="AC1499" s="207"/>
      <c r="AD1499" s="207"/>
      <c r="AE1499" s="109"/>
      <c r="AG1499" s="90">
        <f t="shared" si="390"/>
        <v>18</v>
      </c>
      <c r="AH1499" s="90">
        <f t="shared" si="391"/>
        <v>0</v>
      </c>
      <c r="AI1499" s="130">
        <f t="shared" si="392"/>
        <v>0</v>
      </c>
      <c r="AJ1499" s="130">
        <f t="shared" si="393"/>
        <v>0</v>
      </c>
      <c r="AK1499" s="130">
        <f t="shared" si="394"/>
        <v>0</v>
      </c>
      <c r="AL1499" s="130">
        <f t="shared" si="395"/>
        <v>0</v>
      </c>
      <c r="AM1499" s="130">
        <f t="shared" si="396"/>
        <v>0</v>
      </c>
      <c r="AN1499" s="130">
        <f t="shared" si="397"/>
        <v>0</v>
      </c>
      <c r="AO1499" s="130">
        <f t="shared" si="398"/>
        <v>0</v>
      </c>
      <c r="AP1499" s="130">
        <f t="shared" si="399"/>
        <v>0</v>
      </c>
      <c r="AQ1499" s="130">
        <f t="shared" si="400"/>
        <v>0</v>
      </c>
      <c r="AR1499" s="130">
        <f t="shared" si="401"/>
        <v>0</v>
      </c>
      <c r="AS1499" s="130">
        <f t="shared" si="402"/>
        <v>0</v>
      </c>
      <c r="AT1499" s="130">
        <f t="shared" si="403"/>
        <v>0</v>
      </c>
      <c r="AU1499" s="130">
        <f t="shared" si="404"/>
        <v>0</v>
      </c>
      <c r="AV1499" s="130">
        <f t="shared" si="405"/>
        <v>0</v>
      </c>
      <c r="AW1499" s="130">
        <f t="shared" si="406"/>
        <v>0</v>
      </c>
      <c r="AX1499" s="130">
        <f t="shared" si="407"/>
        <v>0</v>
      </c>
      <c r="AY1499" s="90">
        <f t="shared" si="408"/>
        <v>0</v>
      </c>
      <c r="AZ1499" s="90">
        <f t="shared" si="409"/>
        <v>0</v>
      </c>
      <c r="BA1499" s="90">
        <f t="shared" si="410"/>
        <v>0</v>
      </c>
      <c r="BB1499" s="130">
        <f t="shared" si="411"/>
        <v>0</v>
      </c>
      <c r="BC1499" s="90">
        <f t="shared" si="412"/>
        <v>0</v>
      </c>
      <c r="BD1499" s="90">
        <f t="shared" si="413"/>
        <v>0</v>
      </c>
      <c r="BE1499" s="90">
        <f t="shared" si="414"/>
        <v>0</v>
      </c>
      <c r="BF1499" s="130">
        <f t="shared" si="415"/>
        <v>0</v>
      </c>
      <c r="BG1499" s="90">
        <f t="shared" si="416"/>
        <v>0</v>
      </c>
      <c r="BH1499" s="90">
        <f t="shared" si="417"/>
        <v>0</v>
      </c>
      <c r="BI1499" s="90">
        <f t="shared" si="418"/>
        <v>0</v>
      </c>
      <c r="BJ1499" s="90">
        <f t="shared" si="419"/>
        <v>0</v>
      </c>
      <c r="BK1499" s="90">
        <f t="shared" si="420"/>
        <v>0</v>
      </c>
      <c r="BL1499" s="90">
        <f t="shared" si="421"/>
        <v>0</v>
      </c>
    </row>
    <row r="1500" spans="1:64" ht="15" customHeight="1" x14ac:dyDescent="0.2">
      <c r="A1500" s="36"/>
      <c r="B1500" s="58"/>
      <c r="C1500" s="85" t="s">
        <v>49</v>
      </c>
      <c r="D1500" s="616" t="str">
        <f t="shared" si="386"/>
        <v/>
      </c>
      <c r="E1500" s="616"/>
      <c r="F1500" s="616"/>
      <c r="G1500" s="616"/>
      <c r="H1500" s="616"/>
      <c r="I1500" s="616"/>
      <c r="J1500" s="616"/>
      <c r="K1500" s="616"/>
      <c r="L1500" s="616"/>
      <c r="M1500" s="617" t="str">
        <f t="shared" si="387"/>
        <v/>
      </c>
      <c r="N1500" s="617"/>
      <c r="O1500" s="617" t="str">
        <f t="shared" si="388"/>
        <v/>
      </c>
      <c r="P1500" s="617"/>
      <c r="Q1500" s="617" t="str">
        <f t="shared" si="389"/>
        <v/>
      </c>
      <c r="R1500" s="617"/>
      <c r="S1500" s="493"/>
      <c r="T1500" s="493"/>
      <c r="U1500" s="207"/>
      <c r="V1500" s="207"/>
      <c r="W1500" s="493"/>
      <c r="X1500" s="493"/>
      <c r="Y1500" s="207"/>
      <c r="Z1500" s="207"/>
      <c r="AA1500" s="493"/>
      <c r="AB1500" s="493"/>
      <c r="AC1500" s="207"/>
      <c r="AD1500" s="207"/>
      <c r="AE1500" s="109"/>
      <c r="AG1500" s="90">
        <f t="shared" si="390"/>
        <v>18</v>
      </c>
      <c r="AH1500" s="90">
        <f t="shared" si="391"/>
        <v>0</v>
      </c>
      <c r="AI1500" s="130">
        <f t="shared" si="392"/>
        <v>0</v>
      </c>
      <c r="AJ1500" s="130">
        <f t="shared" si="393"/>
        <v>0</v>
      </c>
      <c r="AK1500" s="130">
        <f t="shared" si="394"/>
        <v>0</v>
      </c>
      <c r="AL1500" s="130">
        <f t="shared" si="395"/>
        <v>0</v>
      </c>
      <c r="AM1500" s="130">
        <f t="shared" si="396"/>
        <v>0</v>
      </c>
      <c r="AN1500" s="130">
        <f t="shared" si="397"/>
        <v>0</v>
      </c>
      <c r="AO1500" s="130">
        <f t="shared" si="398"/>
        <v>0</v>
      </c>
      <c r="AP1500" s="130">
        <f t="shared" si="399"/>
        <v>0</v>
      </c>
      <c r="AQ1500" s="130">
        <f t="shared" si="400"/>
        <v>0</v>
      </c>
      <c r="AR1500" s="130">
        <f t="shared" si="401"/>
        <v>0</v>
      </c>
      <c r="AS1500" s="130">
        <f t="shared" si="402"/>
        <v>0</v>
      </c>
      <c r="AT1500" s="130">
        <f t="shared" si="403"/>
        <v>0</v>
      </c>
      <c r="AU1500" s="130">
        <f t="shared" si="404"/>
        <v>0</v>
      </c>
      <c r="AV1500" s="130">
        <f t="shared" si="405"/>
        <v>0</v>
      </c>
      <c r="AW1500" s="130">
        <f t="shared" si="406"/>
        <v>0</v>
      </c>
      <c r="AX1500" s="130">
        <f t="shared" si="407"/>
        <v>0</v>
      </c>
      <c r="AY1500" s="90">
        <f t="shared" si="408"/>
        <v>0</v>
      </c>
      <c r="AZ1500" s="90">
        <f t="shared" si="409"/>
        <v>0</v>
      </c>
      <c r="BA1500" s="90">
        <f t="shared" si="410"/>
        <v>0</v>
      </c>
      <c r="BB1500" s="130">
        <f t="shared" si="411"/>
        <v>0</v>
      </c>
      <c r="BC1500" s="90">
        <f t="shared" si="412"/>
        <v>0</v>
      </c>
      <c r="BD1500" s="90">
        <f t="shared" si="413"/>
        <v>0</v>
      </c>
      <c r="BE1500" s="90">
        <f t="shared" si="414"/>
        <v>0</v>
      </c>
      <c r="BF1500" s="130">
        <f t="shared" si="415"/>
        <v>0</v>
      </c>
      <c r="BG1500" s="90">
        <f t="shared" si="416"/>
        <v>0</v>
      </c>
      <c r="BH1500" s="90">
        <f t="shared" si="417"/>
        <v>0</v>
      </c>
      <c r="BI1500" s="90">
        <f t="shared" si="418"/>
        <v>0</v>
      </c>
      <c r="BJ1500" s="90">
        <f t="shared" si="419"/>
        <v>0</v>
      </c>
      <c r="BK1500" s="90">
        <f t="shared" si="420"/>
        <v>0</v>
      </c>
      <c r="BL1500" s="90">
        <f t="shared" si="421"/>
        <v>0</v>
      </c>
    </row>
    <row r="1501" spans="1:64" ht="15" customHeight="1" x14ac:dyDescent="0.2">
      <c r="A1501" s="36"/>
      <c r="B1501" s="58"/>
      <c r="C1501" s="85" t="s">
        <v>50</v>
      </c>
      <c r="D1501" s="616" t="str">
        <f t="shared" si="386"/>
        <v/>
      </c>
      <c r="E1501" s="616"/>
      <c r="F1501" s="616"/>
      <c r="G1501" s="616"/>
      <c r="H1501" s="616"/>
      <c r="I1501" s="616"/>
      <c r="J1501" s="616"/>
      <c r="K1501" s="616"/>
      <c r="L1501" s="616"/>
      <c r="M1501" s="617" t="str">
        <f t="shared" si="387"/>
        <v/>
      </c>
      <c r="N1501" s="617"/>
      <c r="O1501" s="617" t="str">
        <f t="shared" si="388"/>
        <v/>
      </c>
      <c r="P1501" s="617"/>
      <c r="Q1501" s="617" t="str">
        <f t="shared" si="389"/>
        <v/>
      </c>
      <c r="R1501" s="617"/>
      <c r="S1501" s="493"/>
      <c r="T1501" s="493"/>
      <c r="U1501" s="207"/>
      <c r="V1501" s="207"/>
      <c r="W1501" s="493"/>
      <c r="X1501" s="493"/>
      <c r="Y1501" s="207"/>
      <c r="Z1501" s="207"/>
      <c r="AA1501" s="493"/>
      <c r="AB1501" s="493"/>
      <c r="AC1501" s="207"/>
      <c r="AD1501" s="207"/>
      <c r="AE1501" s="109"/>
      <c r="AG1501" s="90">
        <f t="shared" si="390"/>
        <v>18</v>
      </c>
      <c r="AH1501" s="90">
        <f t="shared" si="391"/>
        <v>0</v>
      </c>
      <c r="AI1501" s="130">
        <f t="shared" si="392"/>
        <v>0</v>
      </c>
      <c r="AJ1501" s="130">
        <f t="shared" si="393"/>
        <v>0</v>
      </c>
      <c r="AK1501" s="130">
        <f t="shared" si="394"/>
        <v>0</v>
      </c>
      <c r="AL1501" s="130">
        <f t="shared" si="395"/>
        <v>0</v>
      </c>
      <c r="AM1501" s="130">
        <f t="shared" si="396"/>
        <v>0</v>
      </c>
      <c r="AN1501" s="130">
        <f t="shared" si="397"/>
        <v>0</v>
      </c>
      <c r="AO1501" s="130">
        <f t="shared" si="398"/>
        <v>0</v>
      </c>
      <c r="AP1501" s="130">
        <f t="shared" si="399"/>
        <v>0</v>
      </c>
      <c r="AQ1501" s="130">
        <f t="shared" si="400"/>
        <v>0</v>
      </c>
      <c r="AR1501" s="130">
        <f t="shared" si="401"/>
        <v>0</v>
      </c>
      <c r="AS1501" s="130">
        <f t="shared" si="402"/>
        <v>0</v>
      </c>
      <c r="AT1501" s="130">
        <f t="shared" si="403"/>
        <v>0</v>
      </c>
      <c r="AU1501" s="130">
        <f t="shared" si="404"/>
        <v>0</v>
      </c>
      <c r="AV1501" s="130">
        <f t="shared" si="405"/>
        <v>0</v>
      </c>
      <c r="AW1501" s="130">
        <f t="shared" si="406"/>
        <v>0</v>
      </c>
      <c r="AX1501" s="130">
        <f t="shared" si="407"/>
        <v>0</v>
      </c>
      <c r="AY1501" s="90">
        <f t="shared" si="408"/>
        <v>0</v>
      </c>
      <c r="AZ1501" s="90">
        <f t="shared" si="409"/>
        <v>0</v>
      </c>
      <c r="BA1501" s="90">
        <f t="shared" si="410"/>
        <v>0</v>
      </c>
      <c r="BB1501" s="130">
        <f t="shared" si="411"/>
        <v>0</v>
      </c>
      <c r="BC1501" s="90">
        <f t="shared" si="412"/>
        <v>0</v>
      </c>
      <c r="BD1501" s="90">
        <f t="shared" si="413"/>
        <v>0</v>
      </c>
      <c r="BE1501" s="90">
        <f t="shared" si="414"/>
        <v>0</v>
      </c>
      <c r="BF1501" s="130">
        <f t="shared" si="415"/>
        <v>0</v>
      </c>
      <c r="BG1501" s="90">
        <f t="shared" si="416"/>
        <v>0</v>
      </c>
      <c r="BH1501" s="90">
        <f t="shared" si="417"/>
        <v>0</v>
      </c>
      <c r="BI1501" s="90">
        <f t="shared" si="418"/>
        <v>0</v>
      </c>
      <c r="BJ1501" s="90">
        <f t="shared" si="419"/>
        <v>0</v>
      </c>
      <c r="BK1501" s="90">
        <f t="shared" si="420"/>
        <v>0</v>
      </c>
      <c r="BL1501" s="90">
        <f t="shared" si="421"/>
        <v>0</v>
      </c>
    </row>
    <row r="1502" spans="1:64" ht="15" customHeight="1" x14ac:dyDescent="0.2">
      <c r="A1502" s="36"/>
      <c r="B1502" s="58"/>
      <c r="C1502" s="85" t="s">
        <v>51</v>
      </c>
      <c r="D1502" s="616" t="str">
        <f t="shared" si="386"/>
        <v/>
      </c>
      <c r="E1502" s="616"/>
      <c r="F1502" s="616"/>
      <c r="G1502" s="616"/>
      <c r="H1502" s="616"/>
      <c r="I1502" s="616"/>
      <c r="J1502" s="616"/>
      <c r="K1502" s="616"/>
      <c r="L1502" s="616"/>
      <c r="M1502" s="617" t="str">
        <f t="shared" si="387"/>
        <v/>
      </c>
      <c r="N1502" s="617"/>
      <c r="O1502" s="617" t="str">
        <f t="shared" si="388"/>
        <v/>
      </c>
      <c r="P1502" s="617"/>
      <c r="Q1502" s="617" t="str">
        <f t="shared" si="389"/>
        <v/>
      </c>
      <c r="R1502" s="617"/>
      <c r="S1502" s="493"/>
      <c r="T1502" s="493"/>
      <c r="U1502" s="207"/>
      <c r="V1502" s="207"/>
      <c r="W1502" s="493"/>
      <c r="X1502" s="493"/>
      <c r="Y1502" s="207"/>
      <c r="Z1502" s="207"/>
      <c r="AA1502" s="493"/>
      <c r="AB1502" s="493"/>
      <c r="AC1502" s="207"/>
      <c r="AD1502" s="207"/>
      <c r="AE1502" s="109"/>
      <c r="AG1502" s="90">
        <f t="shared" si="390"/>
        <v>18</v>
      </c>
      <c r="AH1502" s="90">
        <f t="shared" si="391"/>
        <v>0</v>
      </c>
      <c r="AI1502" s="130">
        <f t="shared" si="392"/>
        <v>0</v>
      </c>
      <c r="AJ1502" s="130">
        <f t="shared" si="393"/>
        <v>0</v>
      </c>
      <c r="AK1502" s="130">
        <f t="shared" si="394"/>
        <v>0</v>
      </c>
      <c r="AL1502" s="130">
        <f t="shared" si="395"/>
        <v>0</v>
      </c>
      <c r="AM1502" s="130">
        <f t="shared" si="396"/>
        <v>0</v>
      </c>
      <c r="AN1502" s="130">
        <f t="shared" si="397"/>
        <v>0</v>
      </c>
      <c r="AO1502" s="130">
        <f t="shared" si="398"/>
        <v>0</v>
      </c>
      <c r="AP1502" s="130">
        <f t="shared" si="399"/>
        <v>0</v>
      </c>
      <c r="AQ1502" s="130">
        <f t="shared" si="400"/>
        <v>0</v>
      </c>
      <c r="AR1502" s="130">
        <f t="shared" si="401"/>
        <v>0</v>
      </c>
      <c r="AS1502" s="130">
        <f t="shared" si="402"/>
        <v>0</v>
      </c>
      <c r="AT1502" s="130">
        <f t="shared" si="403"/>
        <v>0</v>
      </c>
      <c r="AU1502" s="130">
        <f t="shared" si="404"/>
        <v>0</v>
      </c>
      <c r="AV1502" s="130">
        <f t="shared" si="405"/>
        <v>0</v>
      </c>
      <c r="AW1502" s="130">
        <f t="shared" si="406"/>
        <v>0</v>
      </c>
      <c r="AX1502" s="130">
        <f t="shared" si="407"/>
        <v>0</v>
      </c>
      <c r="AY1502" s="90">
        <f t="shared" si="408"/>
        <v>0</v>
      </c>
      <c r="AZ1502" s="90">
        <f t="shared" si="409"/>
        <v>0</v>
      </c>
      <c r="BA1502" s="90">
        <f t="shared" si="410"/>
        <v>0</v>
      </c>
      <c r="BB1502" s="130">
        <f t="shared" si="411"/>
        <v>0</v>
      </c>
      <c r="BC1502" s="90">
        <f t="shared" si="412"/>
        <v>0</v>
      </c>
      <c r="BD1502" s="90">
        <f t="shared" si="413"/>
        <v>0</v>
      </c>
      <c r="BE1502" s="90">
        <f t="shared" si="414"/>
        <v>0</v>
      </c>
      <c r="BF1502" s="130">
        <f t="shared" si="415"/>
        <v>0</v>
      </c>
      <c r="BG1502" s="90">
        <f t="shared" si="416"/>
        <v>0</v>
      </c>
      <c r="BH1502" s="90">
        <f t="shared" si="417"/>
        <v>0</v>
      </c>
      <c r="BI1502" s="90">
        <f t="shared" si="418"/>
        <v>0</v>
      </c>
      <c r="BJ1502" s="90">
        <f t="shared" si="419"/>
        <v>0</v>
      </c>
      <c r="BK1502" s="90">
        <f t="shared" si="420"/>
        <v>0</v>
      </c>
      <c r="BL1502" s="90">
        <f t="shared" si="421"/>
        <v>0</v>
      </c>
    </row>
    <row r="1503" spans="1:64" ht="15" customHeight="1" x14ac:dyDescent="0.2">
      <c r="A1503" s="36"/>
      <c r="B1503" s="58"/>
      <c r="C1503" s="85" t="s">
        <v>52</v>
      </c>
      <c r="D1503" s="616" t="str">
        <f t="shared" si="386"/>
        <v/>
      </c>
      <c r="E1503" s="616"/>
      <c r="F1503" s="616"/>
      <c r="G1503" s="616"/>
      <c r="H1503" s="616"/>
      <c r="I1503" s="616"/>
      <c r="J1503" s="616"/>
      <c r="K1503" s="616"/>
      <c r="L1503" s="616"/>
      <c r="M1503" s="617" t="str">
        <f t="shared" si="387"/>
        <v/>
      </c>
      <c r="N1503" s="617"/>
      <c r="O1503" s="617" t="str">
        <f t="shared" si="388"/>
        <v/>
      </c>
      <c r="P1503" s="617"/>
      <c r="Q1503" s="617" t="str">
        <f t="shared" si="389"/>
        <v/>
      </c>
      <c r="R1503" s="617"/>
      <c r="S1503" s="493"/>
      <c r="T1503" s="493"/>
      <c r="U1503" s="207"/>
      <c r="V1503" s="207"/>
      <c r="W1503" s="493"/>
      <c r="X1503" s="493"/>
      <c r="Y1503" s="207"/>
      <c r="Z1503" s="207"/>
      <c r="AA1503" s="493"/>
      <c r="AB1503" s="493"/>
      <c r="AC1503" s="207"/>
      <c r="AD1503" s="207"/>
      <c r="AE1503" s="109"/>
      <c r="AG1503" s="90">
        <f t="shared" si="390"/>
        <v>18</v>
      </c>
      <c r="AH1503" s="90">
        <f t="shared" si="391"/>
        <v>0</v>
      </c>
      <c r="AI1503" s="130">
        <f t="shared" si="392"/>
        <v>0</v>
      </c>
      <c r="AJ1503" s="130">
        <f t="shared" si="393"/>
        <v>0</v>
      </c>
      <c r="AK1503" s="130">
        <f t="shared" si="394"/>
        <v>0</v>
      </c>
      <c r="AL1503" s="130">
        <f t="shared" si="395"/>
        <v>0</v>
      </c>
      <c r="AM1503" s="130">
        <f t="shared" si="396"/>
        <v>0</v>
      </c>
      <c r="AN1503" s="130">
        <f t="shared" si="397"/>
        <v>0</v>
      </c>
      <c r="AO1503" s="130">
        <f t="shared" si="398"/>
        <v>0</v>
      </c>
      <c r="AP1503" s="130">
        <f t="shared" si="399"/>
        <v>0</v>
      </c>
      <c r="AQ1503" s="130">
        <f t="shared" si="400"/>
        <v>0</v>
      </c>
      <c r="AR1503" s="130">
        <f t="shared" si="401"/>
        <v>0</v>
      </c>
      <c r="AS1503" s="130">
        <f t="shared" si="402"/>
        <v>0</v>
      </c>
      <c r="AT1503" s="130">
        <f t="shared" si="403"/>
        <v>0</v>
      </c>
      <c r="AU1503" s="130">
        <f t="shared" si="404"/>
        <v>0</v>
      </c>
      <c r="AV1503" s="130">
        <f t="shared" si="405"/>
        <v>0</v>
      </c>
      <c r="AW1503" s="130">
        <f t="shared" si="406"/>
        <v>0</v>
      </c>
      <c r="AX1503" s="130">
        <f t="shared" si="407"/>
        <v>0</v>
      </c>
      <c r="AY1503" s="90">
        <f t="shared" si="408"/>
        <v>0</v>
      </c>
      <c r="AZ1503" s="90">
        <f t="shared" si="409"/>
        <v>0</v>
      </c>
      <c r="BA1503" s="90">
        <f t="shared" si="410"/>
        <v>0</v>
      </c>
      <c r="BB1503" s="130">
        <f t="shared" si="411"/>
        <v>0</v>
      </c>
      <c r="BC1503" s="90">
        <f t="shared" si="412"/>
        <v>0</v>
      </c>
      <c r="BD1503" s="90">
        <f t="shared" si="413"/>
        <v>0</v>
      </c>
      <c r="BE1503" s="90">
        <f t="shared" si="414"/>
        <v>0</v>
      </c>
      <c r="BF1503" s="130">
        <f t="shared" si="415"/>
        <v>0</v>
      </c>
      <c r="BG1503" s="90">
        <f t="shared" si="416"/>
        <v>0</v>
      </c>
      <c r="BH1503" s="90">
        <f t="shared" si="417"/>
        <v>0</v>
      </c>
      <c r="BI1503" s="90">
        <f t="shared" si="418"/>
        <v>0</v>
      </c>
      <c r="BJ1503" s="90">
        <f t="shared" si="419"/>
        <v>0</v>
      </c>
      <c r="BK1503" s="90">
        <f t="shared" si="420"/>
        <v>0</v>
      </c>
      <c r="BL1503" s="90">
        <f t="shared" si="421"/>
        <v>0</v>
      </c>
    </row>
    <row r="1504" spans="1:64" ht="15" customHeight="1" x14ac:dyDescent="0.2">
      <c r="A1504" s="36"/>
      <c r="B1504" s="58"/>
      <c r="L1504" s="112" t="s">
        <v>84</v>
      </c>
      <c r="M1504" s="729">
        <f>IF(AND(SUM(M1479:N1503)=0,COUNTIF(M1479:N1503,"NS")&gt;0),"NS",SUM(M1479:N1503))</f>
        <v>0</v>
      </c>
      <c r="N1504" s="729"/>
      <c r="O1504" s="729">
        <f>IF(AND(SUM(O1479:P1503)=0,COUNTIF(O1479:P1503,"NS")&gt;0),"NS",SUM(O1479:P1503))</f>
        <v>0</v>
      </c>
      <c r="P1504" s="729"/>
      <c r="Q1504" s="729">
        <f>IF(AND(SUM(Q1479:R1503)=0,COUNTIF(Q1479:R1503,"NS")&gt;0),"NS",SUM(Q1479:R1503))</f>
        <v>0</v>
      </c>
      <c r="R1504" s="729"/>
      <c r="S1504" s="729">
        <f>IF(AND(SUM(S1479:T1503)=0,COUNTIF(S1479:T1503,"NS")&gt;0),"NS",SUM(S1479:T1503))</f>
        <v>0</v>
      </c>
      <c r="T1504" s="729"/>
      <c r="U1504" s="386">
        <f>IF(AND(SUM(U1479:U1503)=0,COUNTIF(U1479:U1503,"NS")&gt;0),"NS",SUM(U1479:U1503))</f>
        <v>0</v>
      </c>
      <c r="V1504" s="386">
        <f>IF(AND(SUM(V1479:V1503)=0,COUNTIF(V1479:V1503,"NS")&gt;0),"NS",SUM(V1479:V1503))</f>
        <v>0</v>
      </c>
      <c r="W1504" s="729">
        <f>IF(AND(SUM(W1479:X1503)=0,COUNTIF(W1479:X1503,"NS")&gt;0),"NS",SUM(W1479:X1503))</f>
        <v>0</v>
      </c>
      <c r="X1504" s="729"/>
      <c r="Y1504" s="386">
        <f>IF(AND(SUM(Y1479:Y1503)=0,COUNTIF(Y1479:Y1503,"NS")&gt;0),"NS",SUM(Y1479:Y1503))</f>
        <v>0</v>
      </c>
      <c r="Z1504" s="386">
        <f>IF(AND(SUM(Z1479:Z1503)=0,COUNTIF(Z1479:Z1503,"NS")&gt;0),"NS",SUM(Z1479:Z1503))</f>
        <v>0</v>
      </c>
      <c r="AA1504" s="729">
        <f>IF(AND(SUM(AA1479:AB1503)=0,COUNTIF(AA1479:AB1503,"NS")&gt;0),"NS",SUM(AA1479:AB1503))</f>
        <v>0</v>
      </c>
      <c r="AB1504" s="729"/>
      <c r="AC1504" s="386">
        <f>IF(AND(SUM(AC1479:AC1503)=0,COUNTIF(AC1479:AC1503,"NS")&gt;0),"NS",SUM(AC1479:AC1503))</f>
        <v>0</v>
      </c>
      <c r="AD1504" s="386">
        <f>IF(AND(SUM(AD1479:AD1503)=0,COUNTIF(AD1479:AD1503,"NS")&gt;0),"NS",SUM(AD1479:AD1503))</f>
        <v>0</v>
      </c>
      <c r="AE1504" s="109"/>
      <c r="AH1504" s="90">
        <f>SUM(AH1479:AH1503)</f>
        <v>0</v>
      </c>
      <c r="AL1504" s="90">
        <f>SUM(AL1479:AL1503)</f>
        <v>0</v>
      </c>
      <c r="AP1504" s="90">
        <f>SUM(AP1479:AP1503)</f>
        <v>0</v>
      </c>
      <c r="AT1504" s="90">
        <f>SUM(AT1479:AT1503)</f>
        <v>0</v>
      </c>
      <c r="AX1504" s="90">
        <f>SUM(AX1479:AX1503)</f>
        <v>0</v>
      </c>
      <c r="AY1504" s="90">
        <f t="shared" si="408"/>
        <v>0</v>
      </c>
      <c r="BB1504" s="90">
        <f>SUM(BB1479:BB1503)</f>
        <v>0</v>
      </c>
      <c r="BF1504" s="90">
        <f>SUM(BF1479:BF1503)</f>
        <v>0</v>
      </c>
      <c r="BK1504" s="90">
        <f t="shared" ref="BK1504" si="422">SUM(BK1479:BK1503)</f>
        <v>0</v>
      </c>
      <c r="BL1504" s="90">
        <f t="shared" ref="BL1504" si="423">SUM(BL1479:BL1503)</f>
        <v>0</v>
      </c>
    </row>
    <row r="1505" spans="1:64" ht="15" customHeight="1" x14ac:dyDescent="0.2">
      <c r="A1505" s="36"/>
      <c r="B1505" s="58"/>
      <c r="C1505" s="58"/>
      <c r="D1505" s="58"/>
      <c r="E1505" s="58"/>
      <c r="F1505" s="58"/>
      <c r="G1505" s="58"/>
      <c r="H1505" s="58"/>
      <c r="I1505" s="58"/>
      <c r="J1505" s="58"/>
      <c r="K1505" s="58"/>
      <c r="L1505" s="58"/>
      <c r="M1505" s="58"/>
      <c r="N1505" s="58"/>
      <c r="O1505" s="58"/>
      <c r="P1505" s="58"/>
      <c r="Q1505" s="58"/>
      <c r="R1505" s="58"/>
      <c r="S1505" s="58"/>
      <c r="T1505" s="58"/>
      <c r="U1505" s="58"/>
      <c r="V1505" s="58"/>
      <c r="W1505" s="58"/>
      <c r="X1505" s="58"/>
      <c r="Y1505" s="58"/>
      <c r="Z1505" s="58"/>
      <c r="AA1505" s="58"/>
      <c r="AB1505" s="58"/>
      <c r="AC1505" s="58"/>
      <c r="AD1505" s="58"/>
      <c r="AE1505" s="109"/>
      <c r="AX1505" s="90">
        <f>SUM(AL1504:AX1504)</f>
        <v>0</v>
      </c>
      <c r="BF1505" s="90">
        <f>SUM(BB1504:BF1504)</f>
        <v>0</v>
      </c>
      <c r="BL1505" s="90">
        <f>SUM(BK1504:BL1504)</f>
        <v>0</v>
      </c>
    </row>
    <row r="1506" spans="1:64" ht="30" customHeight="1" x14ac:dyDescent="0.2">
      <c r="A1506" s="36"/>
      <c r="B1506" s="58"/>
      <c r="C1506" s="619" t="s">
        <v>1084</v>
      </c>
      <c r="D1506" s="619"/>
      <c r="E1506" s="619"/>
      <c r="F1506" s="619"/>
      <c r="G1506" s="619"/>
      <c r="H1506" s="619"/>
      <c r="I1506" s="619"/>
      <c r="J1506" s="619"/>
      <c r="K1506" s="619"/>
      <c r="L1506" s="619"/>
      <c r="M1506" s="619"/>
      <c r="N1506" s="619"/>
      <c r="O1506" s="619"/>
      <c r="P1506" s="619"/>
      <c r="Q1506" s="619"/>
      <c r="R1506" s="619"/>
      <c r="S1506" s="619"/>
      <c r="T1506" s="619"/>
      <c r="U1506" s="619"/>
      <c r="V1506" s="619"/>
      <c r="W1506" s="619"/>
      <c r="X1506" s="619"/>
      <c r="Y1506" s="619"/>
      <c r="Z1506" s="619"/>
      <c r="AA1506" s="619"/>
      <c r="AB1506" s="619"/>
      <c r="AC1506" s="619"/>
      <c r="AD1506" s="619"/>
      <c r="AE1506" s="109"/>
    </row>
    <row r="1507" spans="1:64" ht="60" customHeight="1" x14ac:dyDescent="0.2">
      <c r="A1507" s="36"/>
      <c r="B1507" s="58"/>
      <c r="C1507" s="849"/>
      <c r="D1507" s="849"/>
      <c r="E1507" s="849"/>
      <c r="F1507" s="849"/>
      <c r="G1507" s="849"/>
      <c r="H1507" s="849"/>
      <c r="I1507" s="849"/>
      <c r="J1507" s="849"/>
      <c r="K1507" s="849"/>
      <c r="L1507" s="849"/>
      <c r="M1507" s="849"/>
      <c r="N1507" s="849"/>
      <c r="O1507" s="849"/>
      <c r="P1507" s="849"/>
      <c r="Q1507" s="849"/>
      <c r="R1507" s="849"/>
      <c r="S1507" s="849"/>
      <c r="T1507" s="849"/>
      <c r="U1507" s="849"/>
      <c r="V1507" s="849"/>
      <c r="W1507" s="849"/>
      <c r="X1507" s="849"/>
      <c r="Y1507" s="849"/>
      <c r="Z1507" s="849"/>
      <c r="AA1507" s="849"/>
      <c r="AB1507" s="849"/>
      <c r="AC1507" s="849"/>
      <c r="AD1507" s="849"/>
      <c r="AE1507" s="109"/>
    </row>
    <row r="1508" spans="1:64" ht="15" customHeight="1" x14ac:dyDescent="0.2">
      <c r="A1508" s="36"/>
      <c r="B1508" s="536" t="str">
        <f>IF(AH1504=0,"","Error: Debe completar toda la información requerida.")</f>
        <v/>
      </c>
      <c r="C1508" s="536"/>
      <c r="D1508" s="536"/>
      <c r="E1508" s="536"/>
      <c r="F1508" s="536"/>
      <c r="G1508" s="536"/>
      <c r="H1508" s="536"/>
      <c r="I1508" s="536"/>
      <c r="J1508" s="536"/>
      <c r="K1508" s="536"/>
      <c r="L1508" s="536"/>
      <c r="M1508" s="536"/>
      <c r="N1508" s="536"/>
      <c r="O1508" s="536"/>
      <c r="P1508" s="536"/>
      <c r="Q1508" s="536"/>
      <c r="R1508" s="536"/>
      <c r="S1508" s="536"/>
      <c r="T1508" s="536"/>
      <c r="U1508" s="536"/>
      <c r="V1508" s="536"/>
      <c r="W1508" s="536"/>
      <c r="X1508" s="536"/>
      <c r="Y1508" s="536"/>
      <c r="Z1508" s="536"/>
      <c r="AA1508" s="536"/>
      <c r="AB1508" s="536"/>
      <c r="AC1508" s="536"/>
      <c r="AD1508" s="536"/>
      <c r="AE1508" s="109"/>
    </row>
    <row r="1509" spans="1:64" ht="15" customHeight="1" x14ac:dyDescent="0.2">
      <c r="A1509" s="36"/>
      <c r="B1509" s="535" t="str">
        <f>IF(AND(AX1505=0,BF1505=0),"",IF(AND(AX1505&lt;&gt;0,BF1505=0),"Error: Verificar sumas por fila.",IF(AND(AX1505=0,BF1505&lt;&gt;0),"Error: Verificar sumas por desagregados de hombres y/o mujeres",IF(AND(AX1505&lt;&gt;0,BF1505&lt;&gt;0),"Error: Verificar sumas por fila. A demás, verificar sumas por desagregados de hombres y/o mujeres"))))</f>
        <v/>
      </c>
      <c r="C1509" s="535"/>
      <c r="D1509" s="535"/>
      <c r="E1509" s="535"/>
      <c r="F1509" s="535"/>
      <c r="G1509" s="535"/>
      <c r="H1509" s="535"/>
      <c r="I1509" s="535"/>
      <c r="J1509" s="535"/>
      <c r="K1509" s="535"/>
      <c r="L1509" s="535"/>
      <c r="M1509" s="535"/>
      <c r="N1509" s="535"/>
      <c r="O1509" s="535"/>
      <c r="P1509" s="535"/>
      <c r="Q1509" s="535"/>
      <c r="R1509" s="535"/>
      <c r="S1509" s="535"/>
      <c r="T1509" s="535"/>
      <c r="U1509" s="535"/>
      <c r="V1509" s="535"/>
      <c r="W1509" s="535"/>
      <c r="X1509" s="535"/>
      <c r="Y1509" s="535"/>
      <c r="Z1509" s="535"/>
      <c r="AA1509" s="535"/>
      <c r="AB1509" s="535"/>
      <c r="AC1509" s="535"/>
      <c r="AD1509" s="535"/>
      <c r="AE1509" s="109"/>
    </row>
    <row r="1510" spans="1:64" ht="15" customHeight="1" x14ac:dyDescent="0.2">
      <c r="B1510" s="535" t="str">
        <f>IF(BL1505=0,"","Error: Verificar la consistencia con la pregunta 45")</f>
        <v/>
      </c>
      <c r="C1510" s="535"/>
      <c r="D1510" s="535"/>
      <c r="E1510" s="535"/>
      <c r="F1510" s="535"/>
      <c r="G1510" s="535"/>
      <c r="H1510" s="535"/>
      <c r="I1510" s="535"/>
      <c r="J1510" s="535"/>
      <c r="K1510" s="535"/>
      <c r="L1510" s="535"/>
      <c r="M1510" s="535"/>
      <c r="N1510" s="535"/>
      <c r="O1510" s="535"/>
      <c r="P1510" s="535"/>
      <c r="Q1510" s="535"/>
      <c r="R1510" s="535"/>
      <c r="S1510" s="535"/>
      <c r="T1510" s="535"/>
      <c r="U1510" s="535"/>
      <c r="V1510" s="535"/>
      <c r="W1510" s="535"/>
      <c r="X1510" s="535"/>
      <c r="Y1510" s="535"/>
      <c r="Z1510" s="535"/>
      <c r="AA1510" s="535"/>
      <c r="AB1510" s="535"/>
      <c r="AC1510" s="535"/>
      <c r="AD1510" s="535"/>
      <c r="AE1510" s="109"/>
    </row>
    <row r="1511" spans="1:64" ht="24" customHeight="1" x14ac:dyDescent="0.2">
      <c r="A1511" s="36" t="s">
        <v>1176</v>
      </c>
      <c r="B1511" s="636" t="s">
        <v>1485</v>
      </c>
      <c r="C1511" s="636"/>
      <c r="D1511" s="636"/>
      <c r="E1511" s="636"/>
      <c r="F1511" s="636"/>
      <c r="G1511" s="636"/>
      <c r="H1511" s="636"/>
      <c r="I1511" s="636"/>
      <c r="J1511" s="636"/>
      <c r="K1511" s="636"/>
      <c r="L1511" s="636"/>
      <c r="M1511" s="636"/>
      <c r="N1511" s="636"/>
      <c r="O1511" s="636"/>
      <c r="P1511" s="636"/>
      <c r="Q1511" s="636"/>
      <c r="R1511" s="636"/>
      <c r="S1511" s="636"/>
      <c r="T1511" s="636"/>
      <c r="U1511" s="636"/>
      <c r="V1511" s="636"/>
      <c r="W1511" s="636"/>
      <c r="X1511" s="636"/>
      <c r="Y1511" s="636"/>
      <c r="Z1511" s="636"/>
      <c r="AA1511" s="636"/>
      <c r="AB1511" s="636"/>
      <c r="AC1511" s="636"/>
      <c r="AD1511" s="636"/>
      <c r="AE1511" s="109"/>
      <c r="AG1511" s="74" t="s">
        <v>2032</v>
      </c>
      <c r="AH1511" s="74" t="s">
        <v>2072</v>
      </c>
      <c r="AI1511" s="74" t="s">
        <v>2073</v>
      </c>
      <c r="AJ1511" s="74" t="s">
        <v>2045</v>
      </c>
      <c r="AK1511" s="74" t="s">
        <v>2074</v>
      </c>
      <c r="AL1511" s="74" t="s">
        <v>2075</v>
      </c>
    </row>
    <row r="1512" spans="1:64" ht="15" customHeight="1" x14ac:dyDescent="0.2">
      <c r="A1512" s="36"/>
      <c r="B1512" s="58"/>
      <c r="C1512" s="674" t="s">
        <v>1109</v>
      </c>
      <c r="D1512" s="674"/>
      <c r="E1512" s="674"/>
      <c r="F1512" s="674"/>
      <c r="G1512" s="674"/>
      <c r="H1512" s="674"/>
      <c r="I1512" s="674"/>
      <c r="J1512" s="674"/>
      <c r="K1512" s="674"/>
      <c r="L1512" s="674"/>
      <c r="M1512" s="674"/>
      <c r="N1512" s="674"/>
      <c r="O1512" s="674"/>
      <c r="P1512" s="674"/>
      <c r="Q1512" s="674"/>
      <c r="R1512" s="674"/>
      <c r="S1512" s="674"/>
      <c r="T1512" s="674"/>
      <c r="U1512" s="674"/>
      <c r="V1512" s="674"/>
      <c r="W1512" s="674"/>
      <c r="X1512" s="674"/>
      <c r="Y1512" s="674"/>
      <c r="Z1512" s="674"/>
      <c r="AA1512" s="674"/>
      <c r="AB1512" s="674"/>
      <c r="AC1512" s="674"/>
      <c r="AD1512" s="674"/>
      <c r="AE1512" s="109"/>
      <c r="AG1512" s="74">
        <f>COUNTBLANK(Q1518:AD1542)</f>
        <v>350</v>
      </c>
      <c r="AH1512" s="74">
        <v>350</v>
      </c>
      <c r="AI1512" s="74">
        <v>125</v>
      </c>
      <c r="AJ1512" s="74">
        <f>COUNTBLANK(Q1518:AD1518)</f>
        <v>14</v>
      </c>
      <c r="AK1512" s="74">
        <v>14</v>
      </c>
      <c r="AL1512" s="74">
        <v>5</v>
      </c>
    </row>
    <row r="1513" spans="1:64" ht="24" customHeight="1" x14ac:dyDescent="0.2">
      <c r="A1513" s="36"/>
      <c r="B1513" s="58"/>
      <c r="C1513" s="620" t="s">
        <v>1718</v>
      </c>
      <c r="D1513" s="620"/>
      <c r="E1513" s="620"/>
      <c r="F1513" s="620"/>
      <c r="G1513" s="620"/>
      <c r="H1513" s="620"/>
      <c r="I1513" s="620"/>
      <c r="J1513" s="620"/>
      <c r="K1513" s="620"/>
      <c r="L1513" s="620"/>
      <c r="M1513" s="620"/>
      <c r="N1513" s="620"/>
      <c r="O1513" s="620"/>
      <c r="P1513" s="620"/>
      <c r="Q1513" s="620"/>
      <c r="R1513" s="620"/>
      <c r="S1513" s="620"/>
      <c r="T1513" s="620"/>
      <c r="U1513" s="620"/>
      <c r="V1513" s="620"/>
      <c r="W1513" s="620"/>
      <c r="X1513" s="620"/>
      <c r="Y1513" s="620"/>
      <c r="Z1513" s="620"/>
      <c r="AA1513" s="620"/>
      <c r="AB1513" s="620"/>
      <c r="AC1513" s="620"/>
      <c r="AD1513" s="620"/>
      <c r="AE1513" s="109"/>
    </row>
    <row r="1514" spans="1:64" ht="15" customHeight="1" x14ac:dyDescent="0.2">
      <c r="A1514" s="36"/>
      <c r="B1514" s="58"/>
      <c r="AE1514" s="109"/>
    </row>
    <row r="1515" spans="1:64" ht="24" customHeight="1" x14ac:dyDescent="0.2">
      <c r="A1515" s="36"/>
      <c r="B1515" s="58"/>
      <c r="C1515" s="840" t="s">
        <v>220</v>
      </c>
      <c r="D1515" s="841"/>
      <c r="E1515" s="841"/>
      <c r="F1515" s="841"/>
      <c r="G1515" s="841"/>
      <c r="H1515" s="841"/>
      <c r="I1515" s="841"/>
      <c r="J1515" s="841"/>
      <c r="K1515" s="841"/>
      <c r="L1515" s="841"/>
      <c r="M1515" s="841"/>
      <c r="N1515" s="841"/>
      <c r="O1515" s="841"/>
      <c r="P1515" s="842"/>
      <c r="Q1515" s="582" t="s">
        <v>1297</v>
      </c>
      <c r="R1515" s="582"/>
      <c r="S1515" s="582"/>
      <c r="T1515" s="582"/>
      <c r="U1515" s="582"/>
      <c r="V1515" s="582"/>
      <c r="W1515" s="582"/>
      <c r="X1515" s="582"/>
      <c r="Y1515" s="582"/>
      <c r="Z1515" s="582"/>
      <c r="AA1515" s="582"/>
      <c r="AB1515" s="582"/>
      <c r="AC1515" s="582"/>
      <c r="AD1515" s="515"/>
      <c r="AE1515" s="109"/>
    </row>
    <row r="1516" spans="1:64" ht="15" customHeight="1" x14ac:dyDescent="0.2">
      <c r="A1516" s="36"/>
      <c r="B1516" s="58"/>
      <c r="C1516" s="843"/>
      <c r="D1516" s="844"/>
      <c r="E1516" s="844"/>
      <c r="F1516" s="844"/>
      <c r="G1516" s="844"/>
      <c r="H1516" s="844"/>
      <c r="I1516" s="844"/>
      <c r="J1516" s="844"/>
      <c r="K1516" s="844"/>
      <c r="L1516" s="844"/>
      <c r="M1516" s="844"/>
      <c r="N1516" s="844"/>
      <c r="O1516" s="844"/>
      <c r="P1516" s="845"/>
      <c r="Q1516" s="582" t="s">
        <v>80</v>
      </c>
      <c r="R1516" s="515"/>
      <c r="S1516" s="520" t="s">
        <v>81</v>
      </c>
      <c r="T1516" s="521"/>
      <c r="U1516" s="520" t="s">
        <v>82</v>
      </c>
      <c r="V1516" s="521"/>
      <c r="W1516" s="532" t="s">
        <v>804</v>
      </c>
      <c r="X1516" s="533"/>
      <c r="Y1516" s="533"/>
      <c r="Z1516" s="534"/>
      <c r="AA1516" s="532" t="s">
        <v>829</v>
      </c>
      <c r="AB1516" s="533"/>
      <c r="AC1516" s="533"/>
      <c r="AD1516" s="534"/>
      <c r="AE1516" s="109"/>
      <c r="AU1516" s="561" t="s">
        <v>81</v>
      </c>
      <c r="AV1516" s="561"/>
      <c r="AW1516" s="561"/>
      <c r="AX1516" s="561"/>
      <c r="AY1516" s="561" t="s">
        <v>82</v>
      </c>
      <c r="AZ1516" s="561"/>
      <c r="BA1516" s="561"/>
      <c r="BB1516" s="561"/>
      <c r="BC1516" s="561" t="s">
        <v>2148</v>
      </c>
      <c r="BD1516" s="561"/>
      <c r="BE1516" s="561" t="s">
        <v>2149</v>
      </c>
      <c r="BF1516" s="561"/>
    </row>
    <row r="1517" spans="1:64" ht="43.5" customHeight="1" x14ac:dyDescent="0.2">
      <c r="A1517" s="36"/>
      <c r="B1517" s="58"/>
      <c r="C1517" s="846"/>
      <c r="D1517" s="847"/>
      <c r="E1517" s="847"/>
      <c r="F1517" s="847"/>
      <c r="G1517" s="847"/>
      <c r="H1517" s="847"/>
      <c r="I1517" s="847"/>
      <c r="J1517" s="847"/>
      <c r="K1517" s="847"/>
      <c r="L1517" s="847"/>
      <c r="M1517" s="847"/>
      <c r="N1517" s="847"/>
      <c r="O1517" s="847"/>
      <c r="P1517" s="848"/>
      <c r="Q1517" s="584"/>
      <c r="R1517" s="519"/>
      <c r="S1517" s="524"/>
      <c r="T1517" s="525"/>
      <c r="U1517" s="524"/>
      <c r="V1517" s="525"/>
      <c r="W1517" s="838" t="s">
        <v>108</v>
      </c>
      <c r="X1517" s="839"/>
      <c r="Y1517" s="14" t="s">
        <v>81</v>
      </c>
      <c r="Z1517" s="14" t="s">
        <v>82</v>
      </c>
      <c r="AA1517" s="838" t="s">
        <v>108</v>
      </c>
      <c r="AB1517" s="839"/>
      <c r="AC1517" s="14" t="s">
        <v>81</v>
      </c>
      <c r="AD1517" s="14" t="s">
        <v>82</v>
      </c>
      <c r="AE1517" s="109"/>
      <c r="AG1517" s="230" t="s">
        <v>2032</v>
      </c>
      <c r="AH1517" s="229" t="s">
        <v>2035</v>
      </c>
      <c r="AI1517" s="229" t="s">
        <v>80</v>
      </c>
      <c r="AJ1517" s="229" t="s">
        <v>2029</v>
      </c>
      <c r="AK1517" s="229" t="s">
        <v>2078</v>
      </c>
      <c r="AL1517" s="229" t="s">
        <v>2077</v>
      </c>
      <c r="AM1517" s="229" t="s">
        <v>80</v>
      </c>
      <c r="AN1517" s="229" t="s">
        <v>2029</v>
      </c>
      <c r="AO1517" s="229" t="s">
        <v>2078</v>
      </c>
      <c r="AP1517" s="229" t="s">
        <v>2077</v>
      </c>
      <c r="AQ1517" s="229" t="s">
        <v>80</v>
      </c>
      <c r="AR1517" s="229" t="s">
        <v>2029</v>
      </c>
      <c r="AS1517" s="229" t="s">
        <v>2078</v>
      </c>
      <c r="AT1517" s="229" t="s">
        <v>2077</v>
      </c>
      <c r="AU1517" s="229" t="s">
        <v>80</v>
      </c>
      <c r="AV1517" s="229" t="s">
        <v>2029</v>
      </c>
      <c r="AW1517" s="229" t="s">
        <v>2078</v>
      </c>
      <c r="AX1517" s="229" t="s">
        <v>2077</v>
      </c>
      <c r="AY1517" s="229" t="s">
        <v>80</v>
      </c>
      <c r="AZ1517" s="229" t="s">
        <v>2029</v>
      </c>
      <c r="BA1517" s="229" t="s">
        <v>2078</v>
      </c>
      <c r="BB1517" s="229" t="s">
        <v>2077</v>
      </c>
      <c r="BC1517" s="90" t="s">
        <v>2048</v>
      </c>
      <c r="BD1517" s="90" t="s">
        <v>2049</v>
      </c>
      <c r="BE1517" s="90" t="s">
        <v>2048</v>
      </c>
      <c r="BF1517" s="90" t="s">
        <v>2049</v>
      </c>
      <c r="BG1517" s="227" t="s">
        <v>2150</v>
      </c>
      <c r="BH1517" s="227" t="s">
        <v>2151</v>
      </c>
    </row>
    <row r="1518" spans="1:64" ht="15" customHeight="1" x14ac:dyDescent="0.2">
      <c r="A1518" s="36"/>
      <c r="B1518" s="58"/>
      <c r="C1518" s="87" t="s">
        <v>28</v>
      </c>
      <c r="D1518" s="703" t="str">
        <f>IF(D40="","",D40)</f>
        <v/>
      </c>
      <c r="E1518" s="705"/>
      <c r="F1518" s="705"/>
      <c r="G1518" s="705"/>
      <c r="H1518" s="705"/>
      <c r="I1518" s="705"/>
      <c r="J1518" s="705"/>
      <c r="K1518" s="705"/>
      <c r="L1518" s="705"/>
      <c r="M1518" s="705"/>
      <c r="N1518" s="705"/>
      <c r="O1518" s="705"/>
      <c r="P1518" s="704"/>
      <c r="Q1518" s="703" t="str">
        <f>IF(M1369="","",M1369)</f>
        <v/>
      </c>
      <c r="R1518" s="704"/>
      <c r="S1518" s="602" t="str">
        <f>IF(S1369="","",S1369)</f>
        <v/>
      </c>
      <c r="T1518" s="602"/>
      <c r="U1518" s="602" t="str">
        <f>IF(Y1369="","",Y1369)</f>
        <v/>
      </c>
      <c r="V1518" s="602"/>
      <c r="W1518" s="603"/>
      <c r="X1518" s="603"/>
      <c r="Y1518" s="206"/>
      <c r="Z1518" s="206"/>
      <c r="AA1518" s="603"/>
      <c r="AB1518" s="603"/>
      <c r="AC1518" s="206"/>
      <c r="AD1518" s="206"/>
      <c r="AE1518" s="109"/>
      <c r="AG1518" s="90">
        <f>COUNTBLANK(Q1518:AD1518)</f>
        <v>14</v>
      </c>
      <c r="AH1518" s="90">
        <f>IF($AG$1512=$AH$1512,0,IF(AND(D1518&lt;&gt;"",AG1518=$AL$1512),0,IF(AND(D1518="",AG1518=$AK$1512),0,1)))</f>
        <v>0</v>
      </c>
      <c r="AI1518" s="130">
        <f>IF(Q1518="",0,Q1518)</f>
        <v>0</v>
      </c>
      <c r="AJ1518" s="130">
        <f>COUNTIF(S1518:V1518,"NS")</f>
        <v>0</v>
      </c>
      <c r="AK1518" s="130">
        <f>SUM(S1518:V1518)</f>
        <v>0</v>
      </c>
      <c r="AL1518" s="130">
        <f>IF($AG$1512=$AH$1512,0,
IF(OR(
AND(AI1518=0,AJ1518&gt;0),
AND(AI1518="NS",AK1518&gt;0),
AND(AI1518="NS",AK1518=0,AJ1518=0)),1,
IF(OR(
AND(AI1518&gt;0,AJ1518=2),
AND(AI1518="NS",AJ1518=2),
AND(AI1518="NS",AK1518=0,AJ1518&gt;0),
AI1518=AK1518),0,1)))</f>
        <v>0</v>
      </c>
      <c r="AM1518" s="130">
        <f>W1518</f>
        <v>0</v>
      </c>
      <c r="AN1518" s="130">
        <f>COUNTIF(Y1518:Z1518,"NS")</f>
        <v>0</v>
      </c>
      <c r="AO1518" s="130">
        <f>SUM(Y1518:Z1518)</f>
        <v>0</v>
      </c>
      <c r="AP1518" s="130">
        <f>IF($AG$1512=$AH$1512,0,
IF(OR(
AND(AM1518=0,AN1518&gt;0),
AND(AM1518="NS",AO1518&gt;0),
AND(AM1518="NS",AO1518=0,AN1518=0)),1,
IF(OR(
AND(AM1518&gt;0,AN1518=2),
AND(AM1518="NS",AN1518=2),
AND(AM1518="NS",AO1518=0,AN1518&gt;0),
AM1518=AO1518),0,1)))</f>
        <v>0</v>
      </c>
      <c r="AQ1518" s="130">
        <f>AA1518</f>
        <v>0</v>
      </c>
      <c r="AR1518" s="130">
        <f>COUNTIF(AC1518:AD1518,"NS")</f>
        <v>0</v>
      </c>
      <c r="AS1518" s="130">
        <f>SUM(AC1518:AD1518)</f>
        <v>0</v>
      </c>
      <c r="AT1518" s="130">
        <f>IF($AG$1512=$AH$1512,0,
IF(OR(
AND(AQ1518=0,AR1518&gt;0),
AND(AQ1518="NS",AS1518&gt;0),
AND(AQ1518="NS",AS1518=0,AR1518=0)),1,
IF(OR(
AND(AQ1518&gt;0,AR1518=2),
AND(AQ1518="NS",AR1518=2),
AND(AQ1518="NS",AS1518=0,AR1518&gt;0),
AQ1518=AS1518),0,1)))</f>
        <v>0</v>
      </c>
      <c r="AU1518" s="90">
        <f>IF(S1518="",0,S1518)</f>
        <v>0</v>
      </c>
      <c r="AV1518" s="90">
        <f>SUM(COUNTIF(Y1518,"NS"),COUNTIF(AC1518,"NS"))</f>
        <v>0</v>
      </c>
      <c r="AW1518" s="90">
        <f>SUM(Y1518,AC1518)</f>
        <v>0</v>
      </c>
      <c r="AX1518" s="130">
        <f>IF($AG$1512=$AH$1512,0,
IF(OR(
AND(AU1518=0,AV1518&gt;0),
AND(AU1518="NS",AW1518&gt;0),
AND(AU1518="NS",AW1518=0,AV1518=0)),1,
IF(OR(
AND(AU1518&gt;0,AV1518=2),
AND(AU1518="NS",AV1518=2),
AND(AU1518="NS",AW1518=0,AV1518&gt;0),
AU1518=AW1518),0,1)))</f>
        <v>0</v>
      </c>
      <c r="AY1518" s="90">
        <f>IF(U1518="",0,U1518)</f>
        <v>0</v>
      </c>
      <c r="AZ1518" s="90">
        <f>SUM(COUNTIF(Z1518,"NS"),COUNTIF(AD1518,"NS"))</f>
        <v>0</v>
      </c>
      <c r="BA1518" s="90">
        <f>SUM(Z1518,AD1518)</f>
        <v>0</v>
      </c>
      <c r="BB1518" s="130">
        <f>IF($AG$1512=$AH$1512,0,
IF(OR(
AND(AY1518=0,AZ1518&gt;0),
AND(AY1518="NS",BA1518&gt;0),
AND(AY1518="NS",BA1518=0,AZ1518=0)),1,
IF(OR(
AND(AY1518&gt;0,AZ1518=2),
AND(AY1518="NS",AZ1518=2),
AND(AY1518="NS",BA1518=0,AZ1518&gt;0),
AY1518=BA1518),0,1)))</f>
        <v>0</v>
      </c>
      <c r="BC1518" s="90">
        <f>S1369</f>
        <v>0</v>
      </c>
      <c r="BD1518" s="90">
        <f>Y1369</f>
        <v>0</v>
      </c>
      <c r="BE1518" s="90">
        <f>AU1518</f>
        <v>0</v>
      </c>
      <c r="BF1518" s="90">
        <f>AY1518</f>
        <v>0</v>
      </c>
      <c r="BG1518" s="90">
        <f>IF(OR(BE1518=BC1518,AND(BC1518&gt;0,BE1518="NS")),0,1)</f>
        <v>0</v>
      </c>
      <c r="BH1518" s="90">
        <f>IF(OR(BF1518=BD1518,AND(BD1518&gt;0,BF1518="NS")),0,1)</f>
        <v>0</v>
      </c>
    </row>
    <row r="1519" spans="1:64" ht="15" customHeight="1" x14ac:dyDescent="0.2">
      <c r="A1519" s="36"/>
      <c r="B1519" s="58"/>
      <c r="C1519" s="85" t="s">
        <v>29</v>
      </c>
      <c r="D1519" s="703" t="str">
        <f t="shared" ref="D1519:D1542" si="424">IF(D41="","",D41)</f>
        <v/>
      </c>
      <c r="E1519" s="705"/>
      <c r="F1519" s="705"/>
      <c r="G1519" s="705"/>
      <c r="H1519" s="705"/>
      <c r="I1519" s="705"/>
      <c r="J1519" s="705"/>
      <c r="K1519" s="705"/>
      <c r="L1519" s="705"/>
      <c r="M1519" s="705"/>
      <c r="N1519" s="705"/>
      <c r="O1519" s="705"/>
      <c r="P1519" s="704"/>
      <c r="Q1519" s="703" t="str">
        <f t="shared" ref="Q1519:Q1542" si="425">IF(M1370="","",M1370)</f>
        <v/>
      </c>
      <c r="R1519" s="704"/>
      <c r="S1519" s="602" t="str">
        <f t="shared" ref="S1519:S1542" si="426">IF(S1370="","",S1370)</f>
        <v/>
      </c>
      <c r="T1519" s="602"/>
      <c r="U1519" s="602" t="str">
        <f t="shared" ref="U1519:U1542" si="427">IF(Y1370="","",Y1370)</f>
        <v/>
      </c>
      <c r="V1519" s="602"/>
      <c r="W1519" s="603"/>
      <c r="X1519" s="603"/>
      <c r="Y1519" s="206"/>
      <c r="Z1519" s="206"/>
      <c r="AA1519" s="603"/>
      <c r="AB1519" s="603"/>
      <c r="AC1519" s="206"/>
      <c r="AD1519" s="206"/>
      <c r="AE1519" s="109"/>
      <c r="AG1519" s="90">
        <f t="shared" ref="AG1519:AG1542" si="428">COUNTBLANK(Q1519:AD1519)</f>
        <v>14</v>
      </c>
      <c r="AH1519" s="90">
        <f t="shared" ref="AH1519:AH1542" si="429">IF($AG$1512=$AH$1512,0,IF(AND(D1519&lt;&gt;"",AG1519=$AL$1512),0,IF(AND(D1519="",AG1519=$AK$1512),0,1)))</f>
        <v>0</v>
      </c>
      <c r="AI1519" s="130">
        <f t="shared" ref="AI1519:AI1542" si="430">IF(Q1519="",0,Q1519)</f>
        <v>0</v>
      </c>
      <c r="AJ1519" s="130">
        <f t="shared" ref="AJ1519:AJ1542" si="431">COUNTIF(S1519:V1519,"NS")</f>
        <v>0</v>
      </c>
      <c r="AK1519" s="130">
        <f t="shared" ref="AK1519:AK1542" si="432">SUM(S1519:V1519)</f>
        <v>0</v>
      </c>
      <c r="AL1519" s="130">
        <f t="shared" ref="AL1519:AL1542" si="433">IF($AG$1512=$AH$1512,0,
IF(OR(
AND(AI1519=0,AJ1519&gt;0),
AND(AI1519="NS",AK1519&gt;0),
AND(AI1519="NS",AK1519=0,AJ1519=0)),1,
IF(OR(
AND(AI1519&gt;0,AJ1519=2),
AND(AI1519="NS",AJ1519=2),
AND(AI1519="NS",AK1519=0,AJ1519&gt;0),
AI1519=AK1519),0,1)))</f>
        <v>0</v>
      </c>
      <c r="AM1519" s="130">
        <f t="shared" ref="AM1519:AM1542" si="434">W1519</f>
        <v>0</v>
      </c>
      <c r="AN1519" s="130">
        <f t="shared" ref="AN1519:AN1542" si="435">COUNTIF(Y1519:Z1519,"NS")</f>
        <v>0</v>
      </c>
      <c r="AO1519" s="130">
        <f t="shared" ref="AO1519:AO1542" si="436">SUM(Y1519:Z1519)</f>
        <v>0</v>
      </c>
      <c r="AP1519" s="130">
        <f t="shared" ref="AP1519:AP1542" si="437">IF($AG$1512=$AH$1512,0,
IF(OR(
AND(AM1519=0,AN1519&gt;0),
AND(AM1519="NS",AO1519&gt;0),
AND(AM1519="NS",AO1519=0,AN1519=0)),1,
IF(OR(
AND(AM1519&gt;0,AN1519=2),
AND(AM1519="NS",AN1519=2),
AND(AM1519="NS",AO1519=0,AN1519&gt;0),
AM1519=AO1519),0,1)))</f>
        <v>0</v>
      </c>
      <c r="AQ1519" s="130">
        <f t="shared" ref="AQ1519:AQ1542" si="438">AA1519</f>
        <v>0</v>
      </c>
      <c r="AR1519" s="130">
        <f t="shared" ref="AR1519:AR1542" si="439">COUNTIF(AC1519:AD1519,"NS")</f>
        <v>0</v>
      </c>
      <c r="AS1519" s="130">
        <f t="shared" ref="AS1519:AS1542" si="440">SUM(AC1519:AD1519)</f>
        <v>0</v>
      </c>
      <c r="AT1519" s="130">
        <f t="shared" ref="AT1519:AT1542" si="441">IF($AG$1512=$AH$1512,0,
IF(OR(
AND(AQ1519=0,AR1519&gt;0),
AND(AQ1519="NS",AS1519&gt;0),
AND(AQ1519="NS",AS1519=0,AR1519=0)),1,
IF(OR(
AND(AQ1519&gt;0,AR1519=2),
AND(AQ1519="NS",AR1519=2),
AND(AQ1519="NS",AS1519=0,AR1519&gt;0),
AQ1519=AS1519),0,1)))</f>
        <v>0</v>
      </c>
      <c r="AU1519" s="90">
        <f t="shared" ref="AU1519:AU1542" si="442">IF(S1519="",0,S1519)</f>
        <v>0</v>
      </c>
      <c r="AV1519" s="90">
        <f t="shared" ref="AV1519:AV1542" si="443">SUM(COUNTIF(Y1519,"NS"),COUNTIF(AC1519,"NS"))</f>
        <v>0</v>
      </c>
      <c r="AW1519" s="90">
        <f t="shared" ref="AW1519:AW1542" si="444">SUM(Y1519,AC1519)</f>
        <v>0</v>
      </c>
      <c r="AX1519" s="130">
        <f t="shared" ref="AX1519:AX1542" si="445">IF($AG$1512=$AH$1512,0,
IF(OR(
AND(AU1519=0,AV1519&gt;0),
AND(AU1519="NS",AW1519&gt;0),
AND(AU1519="NS",AW1519=0,AV1519=0)),1,
IF(OR(
AND(AU1519&gt;0,AV1519=2),
AND(AU1519="NS",AV1519=2),
AND(AU1519="NS",AW1519=0,AV1519&gt;0),
AU1519=AW1519),0,1)))</f>
        <v>0</v>
      </c>
      <c r="AY1519" s="90">
        <f t="shared" ref="AY1519:AY1542" si="446">IF(U1519="",0,U1519)</f>
        <v>0</v>
      </c>
      <c r="AZ1519" s="90">
        <f t="shared" ref="AZ1519:AZ1542" si="447">SUM(COUNTIF(Z1519,"NS"),COUNTIF(AD1519,"NS"))</f>
        <v>0</v>
      </c>
      <c r="BA1519" s="90">
        <f t="shared" ref="BA1519:BA1542" si="448">SUM(Z1519,AD1519)</f>
        <v>0</v>
      </c>
      <c r="BB1519" s="130">
        <f t="shared" ref="BB1519:BB1542" si="449">IF($AG$1512=$AH$1512,0,
IF(OR(
AND(AY1519=0,AZ1519&gt;0),
AND(AY1519="NS",BA1519&gt;0),
AND(AY1519="NS",BA1519=0,AZ1519=0)),1,
IF(OR(
AND(AY1519&gt;0,AZ1519=2),
AND(AY1519="NS",AZ1519=2),
AND(AY1519="NS",BA1519=0,AZ1519&gt;0),
AY1519=BA1519),0,1)))</f>
        <v>0</v>
      </c>
      <c r="BC1519" s="90">
        <f t="shared" ref="BC1519:BC1542" si="450">S1370</f>
        <v>0</v>
      </c>
      <c r="BD1519" s="90">
        <f t="shared" ref="BD1519:BD1542" si="451">Y1370</f>
        <v>0</v>
      </c>
      <c r="BE1519" s="90">
        <f t="shared" ref="BE1519:BE1542" si="452">AU1519</f>
        <v>0</v>
      </c>
      <c r="BF1519" s="90">
        <f t="shared" ref="BF1519:BF1542" si="453">AY1519</f>
        <v>0</v>
      </c>
      <c r="BG1519" s="90">
        <f t="shared" ref="BG1519:BG1542" si="454">IF(OR(BE1519=BC1519,AND(BC1519&gt;0,BE1519="NS")),0,1)</f>
        <v>0</v>
      </c>
      <c r="BH1519" s="90">
        <f t="shared" ref="BH1519:BH1542" si="455">IF(OR(BF1519=BD1519,AND(BD1519&gt;0,BF1519="NS")),0,1)</f>
        <v>0</v>
      </c>
    </row>
    <row r="1520" spans="1:64" ht="15" customHeight="1" x14ac:dyDescent="0.2">
      <c r="A1520" s="36"/>
      <c r="B1520" s="58"/>
      <c r="C1520" s="85" t="s">
        <v>30</v>
      </c>
      <c r="D1520" s="703" t="str">
        <f t="shared" si="424"/>
        <v/>
      </c>
      <c r="E1520" s="705"/>
      <c r="F1520" s="705"/>
      <c r="G1520" s="705"/>
      <c r="H1520" s="705"/>
      <c r="I1520" s="705"/>
      <c r="J1520" s="705"/>
      <c r="K1520" s="705"/>
      <c r="L1520" s="705"/>
      <c r="M1520" s="705"/>
      <c r="N1520" s="705"/>
      <c r="O1520" s="705"/>
      <c r="P1520" s="704"/>
      <c r="Q1520" s="703" t="str">
        <f t="shared" si="425"/>
        <v/>
      </c>
      <c r="R1520" s="704"/>
      <c r="S1520" s="602" t="str">
        <f t="shared" si="426"/>
        <v/>
      </c>
      <c r="T1520" s="602"/>
      <c r="U1520" s="602" t="str">
        <f t="shared" si="427"/>
        <v/>
      </c>
      <c r="V1520" s="602"/>
      <c r="W1520" s="603"/>
      <c r="X1520" s="603"/>
      <c r="Y1520" s="206"/>
      <c r="Z1520" s="206"/>
      <c r="AA1520" s="603"/>
      <c r="AB1520" s="603"/>
      <c r="AC1520" s="206"/>
      <c r="AD1520" s="206"/>
      <c r="AE1520" s="109"/>
      <c r="AG1520" s="90">
        <f t="shared" si="428"/>
        <v>14</v>
      </c>
      <c r="AH1520" s="90">
        <f t="shared" si="429"/>
        <v>0</v>
      </c>
      <c r="AI1520" s="130">
        <f t="shared" si="430"/>
        <v>0</v>
      </c>
      <c r="AJ1520" s="130">
        <f t="shared" si="431"/>
        <v>0</v>
      </c>
      <c r="AK1520" s="130">
        <f t="shared" si="432"/>
        <v>0</v>
      </c>
      <c r="AL1520" s="130">
        <f t="shared" si="433"/>
        <v>0</v>
      </c>
      <c r="AM1520" s="130">
        <f t="shared" si="434"/>
        <v>0</v>
      </c>
      <c r="AN1520" s="130">
        <f t="shared" si="435"/>
        <v>0</v>
      </c>
      <c r="AO1520" s="130">
        <f t="shared" si="436"/>
        <v>0</v>
      </c>
      <c r="AP1520" s="130">
        <f t="shared" si="437"/>
        <v>0</v>
      </c>
      <c r="AQ1520" s="130">
        <f t="shared" si="438"/>
        <v>0</v>
      </c>
      <c r="AR1520" s="130">
        <f t="shared" si="439"/>
        <v>0</v>
      </c>
      <c r="AS1520" s="130">
        <f t="shared" si="440"/>
        <v>0</v>
      </c>
      <c r="AT1520" s="130">
        <f t="shared" si="441"/>
        <v>0</v>
      </c>
      <c r="AU1520" s="90">
        <f t="shared" si="442"/>
        <v>0</v>
      </c>
      <c r="AV1520" s="90">
        <f t="shared" si="443"/>
        <v>0</v>
      </c>
      <c r="AW1520" s="90">
        <f t="shared" si="444"/>
        <v>0</v>
      </c>
      <c r="AX1520" s="130">
        <f t="shared" si="445"/>
        <v>0</v>
      </c>
      <c r="AY1520" s="90">
        <f t="shared" si="446"/>
        <v>0</v>
      </c>
      <c r="AZ1520" s="90">
        <f t="shared" si="447"/>
        <v>0</v>
      </c>
      <c r="BA1520" s="90">
        <f t="shared" si="448"/>
        <v>0</v>
      </c>
      <c r="BB1520" s="130">
        <f t="shared" si="449"/>
        <v>0</v>
      </c>
      <c r="BC1520" s="90">
        <f t="shared" si="450"/>
        <v>0</v>
      </c>
      <c r="BD1520" s="90">
        <f t="shared" si="451"/>
        <v>0</v>
      </c>
      <c r="BE1520" s="90">
        <f t="shared" si="452"/>
        <v>0</v>
      </c>
      <c r="BF1520" s="90">
        <f t="shared" si="453"/>
        <v>0</v>
      </c>
      <c r="BG1520" s="90">
        <f t="shared" si="454"/>
        <v>0</v>
      </c>
      <c r="BH1520" s="90">
        <f t="shared" si="455"/>
        <v>0</v>
      </c>
    </row>
    <row r="1521" spans="1:60" ht="15" customHeight="1" x14ac:dyDescent="0.2">
      <c r="A1521" s="36"/>
      <c r="B1521" s="58"/>
      <c r="C1521" s="85" t="s">
        <v>31</v>
      </c>
      <c r="D1521" s="703" t="str">
        <f t="shared" si="424"/>
        <v/>
      </c>
      <c r="E1521" s="705"/>
      <c r="F1521" s="705"/>
      <c r="G1521" s="705"/>
      <c r="H1521" s="705"/>
      <c r="I1521" s="705"/>
      <c r="J1521" s="705"/>
      <c r="K1521" s="705"/>
      <c r="L1521" s="705"/>
      <c r="M1521" s="705"/>
      <c r="N1521" s="705"/>
      <c r="O1521" s="705"/>
      <c r="P1521" s="704"/>
      <c r="Q1521" s="703" t="str">
        <f t="shared" si="425"/>
        <v/>
      </c>
      <c r="R1521" s="704"/>
      <c r="S1521" s="602" t="str">
        <f t="shared" si="426"/>
        <v/>
      </c>
      <c r="T1521" s="602"/>
      <c r="U1521" s="602" t="str">
        <f t="shared" si="427"/>
        <v/>
      </c>
      <c r="V1521" s="602"/>
      <c r="W1521" s="603"/>
      <c r="X1521" s="603"/>
      <c r="Y1521" s="206"/>
      <c r="Z1521" s="206"/>
      <c r="AA1521" s="603"/>
      <c r="AB1521" s="603"/>
      <c r="AC1521" s="206"/>
      <c r="AD1521" s="206"/>
      <c r="AE1521" s="109"/>
      <c r="AG1521" s="90">
        <f t="shared" si="428"/>
        <v>14</v>
      </c>
      <c r="AH1521" s="90">
        <f t="shared" si="429"/>
        <v>0</v>
      </c>
      <c r="AI1521" s="130">
        <f t="shared" si="430"/>
        <v>0</v>
      </c>
      <c r="AJ1521" s="130">
        <f t="shared" si="431"/>
        <v>0</v>
      </c>
      <c r="AK1521" s="130">
        <f t="shared" si="432"/>
        <v>0</v>
      </c>
      <c r="AL1521" s="130">
        <f t="shared" si="433"/>
        <v>0</v>
      </c>
      <c r="AM1521" s="130">
        <f t="shared" si="434"/>
        <v>0</v>
      </c>
      <c r="AN1521" s="130">
        <f t="shared" si="435"/>
        <v>0</v>
      </c>
      <c r="AO1521" s="130">
        <f t="shared" si="436"/>
        <v>0</v>
      </c>
      <c r="AP1521" s="130">
        <f t="shared" si="437"/>
        <v>0</v>
      </c>
      <c r="AQ1521" s="130">
        <f t="shared" si="438"/>
        <v>0</v>
      </c>
      <c r="AR1521" s="130">
        <f t="shared" si="439"/>
        <v>0</v>
      </c>
      <c r="AS1521" s="130">
        <f t="shared" si="440"/>
        <v>0</v>
      </c>
      <c r="AT1521" s="130">
        <f t="shared" si="441"/>
        <v>0</v>
      </c>
      <c r="AU1521" s="90">
        <f t="shared" si="442"/>
        <v>0</v>
      </c>
      <c r="AV1521" s="90">
        <f t="shared" si="443"/>
        <v>0</v>
      </c>
      <c r="AW1521" s="90">
        <f t="shared" si="444"/>
        <v>0</v>
      </c>
      <c r="AX1521" s="130">
        <f t="shared" si="445"/>
        <v>0</v>
      </c>
      <c r="AY1521" s="90">
        <f t="shared" si="446"/>
        <v>0</v>
      </c>
      <c r="AZ1521" s="90">
        <f t="shared" si="447"/>
        <v>0</v>
      </c>
      <c r="BA1521" s="90">
        <f t="shared" si="448"/>
        <v>0</v>
      </c>
      <c r="BB1521" s="130">
        <f t="shared" si="449"/>
        <v>0</v>
      </c>
      <c r="BC1521" s="90">
        <f t="shared" si="450"/>
        <v>0</v>
      </c>
      <c r="BD1521" s="90">
        <f t="shared" si="451"/>
        <v>0</v>
      </c>
      <c r="BE1521" s="90">
        <f t="shared" si="452"/>
        <v>0</v>
      </c>
      <c r="BF1521" s="90">
        <f t="shared" si="453"/>
        <v>0</v>
      </c>
      <c r="BG1521" s="90">
        <f t="shared" si="454"/>
        <v>0</v>
      </c>
      <c r="BH1521" s="90">
        <f t="shared" si="455"/>
        <v>0</v>
      </c>
    </row>
    <row r="1522" spans="1:60" ht="15" customHeight="1" x14ac:dyDescent="0.2">
      <c r="A1522" s="36"/>
      <c r="B1522" s="58"/>
      <c r="C1522" s="85" t="s">
        <v>32</v>
      </c>
      <c r="D1522" s="703" t="str">
        <f t="shared" si="424"/>
        <v/>
      </c>
      <c r="E1522" s="705"/>
      <c r="F1522" s="705"/>
      <c r="G1522" s="705"/>
      <c r="H1522" s="705"/>
      <c r="I1522" s="705"/>
      <c r="J1522" s="705"/>
      <c r="K1522" s="705"/>
      <c r="L1522" s="705"/>
      <c r="M1522" s="705"/>
      <c r="N1522" s="705"/>
      <c r="O1522" s="705"/>
      <c r="P1522" s="704"/>
      <c r="Q1522" s="703" t="str">
        <f t="shared" si="425"/>
        <v/>
      </c>
      <c r="R1522" s="704"/>
      <c r="S1522" s="602" t="str">
        <f t="shared" si="426"/>
        <v/>
      </c>
      <c r="T1522" s="602"/>
      <c r="U1522" s="602" t="str">
        <f t="shared" si="427"/>
        <v/>
      </c>
      <c r="V1522" s="602"/>
      <c r="W1522" s="603"/>
      <c r="X1522" s="603"/>
      <c r="Y1522" s="206"/>
      <c r="Z1522" s="206"/>
      <c r="AA1522" s="603"/>
      <c r="AB1522" s="603"/>
      <c r="AC1522" s="206"/>
      <c r="AD1522" s="206"/>
      <c r="AE1522" s="109"/>
      <c r="AG1522" s="90">
        <f t="shared" si="428"/>
        <v>14</v>
      </c>
      <c r="AH1522" s="90">
        <f t="shared" si="429"/>
        <v>0</v>
      </c>
      <c r="AI1522" s="130">
        <f t="shared" si="430"/>
        <v>0</v>
      </c>
      <c r="AJ1522" s="130">
        <f t="shared" si="431"/>
        <v>0</v>
      </c>
      <c r="AK1522" s="130">
        <f t="shared" si="432"/>
        <v>0</v>
      </c>
      <c r="AL1522" s="130">
        <f t="shared" si="433"/>
        <v>0</v>
      </c>
      <c r="AM1522" s="130">
        <f t="shared" si="434"/>
        <v>0</v>
      </c>
      <c r="AN1522" s="130">
        <f t="shared" si="435"/>
        <v>0</v>
      </c>
      <c r="AO1522" s="130">
        <f t="shared" si="436"/>
        <v>0</v>
      </c>
      <c r="AP1522" s="130">
        <f t="shared" si="437"/>
        <v>0</v>
      </c>
      <c r="AQ1522" s="130">
        <f t="shared" si="438"/>
        <v>0</v>
      </c>
      <c r="AR1522" s="130">
        <f t="shared" si="439"/>
        <v>0</v>
      </c>
      <c r="AS1522" s="130">
        <f t="shared" si="440"/>
        <v>0</v>
      </c>
      <c r="AT1522" s="130">
        <f t="shared" si="441"/>
        <v>0</v>
      </c>
      <c r="AU1522" s="90">
        <f t="shared" si="442"/>
        <v>0</v>
      </c>
      <c r="AV1522" s="90">
        <f t="shared" si="443"/>
        <v>0</v>
      </c>
      <c r="AW1522" s="90">
        <f t="shared" si="444"/>
        <v>0</v>
      </c>
      <c r="AX1522" s="130">
        <f t="shared" si="445"/>
        <v>0</v>
      </c>
      <c r="AY1522" s="90">
        <f t="shared" si="446"/>
        <v>0</v>
      </c>
      <c r="AZ1522" s="90">
        <f t="shared" si="447"/>
        <v>0</v>
      </c>
      <c r="BA1522" s="90">
        <f t="shared" si="448"/>
        <v>0</v>
      </c>
      <c r="BB1522" s="130">
        <f t="shared" si="449"/>
        <v>0</v>
      </c>
      <c r="BC1522" s="90">
        <f t="shared" si="450"/>
        <v>0</v>
      </c>
      <c r="BD1522" s="90">
        <f t="shared" si="451"/>
        <v>0</v>
      </c>
      <c r="BE1522" s="90">
        <f t="shared" si="452"/>
        <v>0</v>
      </c>
      <c r="BF1522" s="90">
        <f t="shared" si="453"/>
        <v>0</v>
      </c>
      <c r="BG1522" s="90">
        <f t="shared" si="454"/>
        <v>0</v>
      </c>
      <c r="BH1522" s="90">
        <f t="shared" si="455"/>
        <v>0</v>
      </c>
    </row>
    <row r="1523" spans="1:60" ht="15" customHeight="1" x14ac:dyDescent="0.2">
      <c r="A1523" s="36"/>
      <c r="B1523" s="58"/>
      <c r="C1523" s="85" t="s">
        <v>33</v>
      </c>
      <c r="D1523" s="703" t="str">
        <f t="shared" si="424"/>
        <v/>
      </c>
      <c r="E1523" s="705"/>
      <c r="F1523" s="705"/>
      <c r="G1523" s="705"/>
      <c r="H1523" s="705"/>
      <c r="I1523" s="705"/>
      <c r="J1523" s="705"/>
      <c r="K1523" s="705"/>
      <c r="L1523" s="705"/>
      <c r="M1523" s="705"/>
      <c r="N1523" s="705"/>
      <c r="O1523" s="705"/>
      <c r="P1523" s="704"/>
      <c r="Q1523" s="703" t="str">
        <f t="shared" si="425"/>
        <v/>
      </c>
      <c r="R1523" s="704"/>
      <c r="S1523" s="602" t="str">
        <f t="shared" si="426"/>
        <v/>
      </c>
      <c r="T1523" s="602"/>
      <c r="U1523" s="602" t="str">
        <f t="shared" si="427"/>
        <v/>
      </c>
      <c r="V1523" s="602"/>
      <c r="W1523" s="603"/>
      <c r="X1523" s="603"/>
      <c r="Y1523" s="206"/>
      <c r="Z1523" s="206"/>
      <c r="AA1523" s="603"/>
      <c r="AB1523" s="603"/>
      <c r="AC1523" s="206"/>
      <c r="AD1523" s="206"/>
      <c r="AE1523" s="109"/>
      <c r="AG1523" s="90">
        <f t="shared" si="428"/>
        <v>14</v>
      </c>
      <c r="AH1523" s="90">
        <f t="shared" si="429"/>
        <v>0</v>
      </c>
      <c r="AI1523" s="130">
        <f t="shared" si="430"/>
        <v>0</v>
      </c>
      <c r="AJ1523" s="130">
        <f t="shared" si="431"/>
        <v>0</v>
      </c>
      <c r="AK1523" s="130">
        <f t="shared" si="432"/>
        <v>0</v>
      </c>
      <c r="AL1523" s="130">
        <f t="shared" si="433"/>
        <v>0</v>
      </c>
      <c r="AM1523" s="130">
        <f t="shared" si="434"/>
        <v>0</v>
      </c>
      <c r="AN1523" s="130">
        <f t="shared" si="435"/>
        <v>0</v>
      </c>
      <c r="AO1523" s="130">
        <f t="shared" si="436"/>
        <v>0</v>
      </c>
      <c r="AP1523" s="130">
        <f t="shared" si="437"/>
        <v>0</v>
      </c>
      <c r="AQ1523" s="130">
        <f t="shared" si="438"/>
        <v>0</v>
      </c>
      <c r="AR1523" s="130">
        <f t="shared" si="439"/>
        <v>0</v>
      </c>
      <c r="AS1523" s="130">
        <f t="shared" si="440"/>
        <v>0</v>
      </c>
      <c r="AT1523" s="130">
        <f t="shared" si="441"/>
        <v>0</v>
      </c>
      <c r="AU1523" s="90">
        <f t="shared" si="442"/>
        <v>0</v>
      </c>
      <c r="AV1523" s="90">
        <f t="shared" si="443"/>
        <v>0</v>
      </c>
      <c r="AW1523" s="90">
        <f t="shared" si="444"/>
        <v>0</v>
      </c>
      <c r="AX1523" s="130">
        <f t="shared" si="445"/>
        <v>0</v>
      </c>
      <c r="AY1523" s="90">
        <f t="shared" si="446"/>
        <v>0</v>
      </c>
      <c r="AZ1523" s="90">
        <f t="shared" si="447"/>
        <v>0</v>
      </c>
      <c r="BA1523" s="90">
        <f t="shared" si="448"/>
        <v>0</v>
      </c>
      <c r="BB1523" s="130">
        <f t="shared" si="449"/>
        <v>0</v>
      </c>
      <c r="BC1523" s="90">
        <f t="shared" si="450"/>
        <v>0</v>
      </c>
      <c r="BD1523" s="90">
        <f t="shared" si="451"/>
        <v>0</v>
      </c>
      <c r="BE1523" s="90">
        <f t="shared" si="452"/>
        <v>0</v>
      </c>
      <c r="BF1523" s="90">
        <f t="shared" si="453"/>
        <v>0</v>
      </c>
      <c r="BG1523" s="90">
        <f t="shared" si="454"/>
        <v>0</v>
      </c>
      <c r="BH1523" s="90">
        <f t="shared" si="455"/>
        <v>0</v>
      </c>
    </row>
    <row r="1524" spans="1:60" ht="15" customHeight="1" x14ac:dyDescent="0.2">
      <c r="A1524" s="36"/>
      <c r="B1524" s="58"/>
      <c r="C1524" s="85" t="s">
        <v>34</v>
      </c>
      <c r="D1524" s="703" t="str">
        <f t="shared" si="424"/>
        <v/>
      </c>
      <c r="E1524" s="705"/>
      <c r="F1524" s="705"/>
      <c r="G1524" s="705"/>
      <c r="H1524" s="705"/>
      <c r="I1524" s="705"/>
      <c r="J1524" s="705"/>
      <c r="K1524" s="705"/>
      <c r="L1524" s="705"/>
      <c r="M1524" s="705"/>
      <c r="N1524" s="705"/>
      <c r="O1524" s="705"/>
      <c r="P1524" s="704"/>
      <c r="Q1524" s="703" t="str">
        <f t="shared" si="425"/>
        <v/>
      </c>
      <c r="R1524" s="704"/>
      <c r="S1524" s="602" t="str">
        <f t="shared" si="426"/>
        <v/>
      </c>
      <c r="T1524" s="602"/>
      <c r="U1524" s="602" t="str">
        <f t="shared" si="427"/>
        <v/>
      </c>
      <c r="V1524" s="602"/>
      <c r="W1524" s="603"/>
      <c r="X1524" s="603"/>
      <c r="Y1524" s="206"/>
      <c r="Z1524" s="206"/>
      <c r="AA1524" s="603"/>
      <c r="AB1524" s="603"/>
      <c r="AC1524" s="206"/>
      <c r="AD1524" s="206"/>
      <c r="AE1524" s="109"/>
      <c r="AG1524" s="90">
        <f t="shared" si="428"/>
        <v>14</v>
      </c>
      <c r="AH1524" s="90">
        <f t="shared" si="429"/>
        <v>0</v>
      </c>
      <c r="AI1524" s="130">
        <f t="shared" si="430"/>
        <v>0</v>
      </c>
      <c r="AJ1524" s="130">
        <f t="shared" si="431"/>
        <v>0</v>
      </c>
      <c r="AK1524" s="130">
        <f t="shared" si="432"/>
        <v>0</v>
      </c>
      <c r="AL1524" s="130">
        <f t="shared" si="433"/>
        <v>0</v>
      </c>
      <c r="AM1524" s="130">
        <f t="shared" si="434"/>
        <v>0</v>
      </c>
      <c r="AN1524" s="130">
        <f t="shared" si="435"/>
        <v>0</v>
      </c>
      <c r="AO1524" s="130">
        <f t="shared" si="436"/>
        <v>0</v>
      </c>
      <c r="AP1524" s="130">
        <f t="shared" si="437"/>
        <v>0</v>
      </c>
      <c r="AQ1524" s="130">
        <f t="shared" si="438"/>
        <v>0</v>
      </c>
      <c r="AR1524" s="130">
        <f t="shared" si="439"/>
        <v>0</v>
      </c>
      <c r="AS1524" s="130">
        <f t="shared" si="440"/>
        <v>0</v>
      </c>
      <c r="AT1524" s="130">
        <f t="shared" si="441"/>
        <v>0</v>
      </c>
      <c r="AU1524" s="90">
        <f t="shared" si="442"/>
        <v>0</v>
      </c>
      <c r="AV1524" s="90">
        <f t="shared" si="443"/>
        <v>0</v>
      </c>
      <c r="AW1524" s="90">
        <f t="shared" si="444"/>
        <v>0</v>
      </c>
      <c r="AX1524" s="130">
        <f t="shared" si="445"/>
        <v>0</v>
      </c>
      <c r="AY1524" s="90">
        <f t="shared" si="446"/>
        <v>0</v>
      </c>
      <c r="AZ1524" s="90">
        <f t="shared" si="447"/>
        <v>0</v>
      </c>
      <c r="BA1524" s="90">
        <f t="shared" si="448"/>
        <v>0</v>
      </c>
      <c r="BB1524" s="130">
        <f t="shared" si="449"/>
        <v>0</v>
      </c>
      <c r="BC1524" s="90">
        <f t="shared" si="450"/>
        <v>0</v>
      </c>
      <c r="BD1524" s="90">
        <f t="shared" si="451"/>
        <v>0</v>
      </c>
      <c r="BE1524" s="90">
        <f t="shared" si="452"/>
        <v>0</v>
      </c>
      <c r="BF1524" s="90">
        <f t="shared" si="453"/>
        <v>0</v>
      </c>
      <c r="BG1524" s="90">
        <f t="shared" si="454"/>
        <v>0</v>
      </c>
      <c r="BH1524" s="90">
        <f t="shared" si="455"/>
        <v>0</v>
      </c>
    </row>
    <row r="1525" spans="1:60" ht="15" customHeight="1" x14ac:dyDescent="0.2">
      <c r="A1525" s="36"/>
      <c r="B1525" s="58"/>
      <c r="C1525" s="85" t="s">
        <v>35</v>
      </c>
      <c r="D1525" s="703" t="str">
        <f t="shared" si="424"/>
        <v/>
      </c>
      <c r="E1525" s="705"/>
      <c r="F1525" s="705"/>
      <c r="G1525" s="705"/>
      <c r="H1525" s="705"/>
      <c r="I1525" s="705"/>
      <c r="J1525" s="705"/>
      <c r="K1525" s="705"/>
      <c r="L1525" s="705"/>
      <c r="M1525" s="705"/>
      <c r="N1525" s="705"/>
      <c r="O1525" s="705"/>
      <c r="P1525" s="704"/>
      <c r="Q1525" s="703" t="str">
        <f t="shared" si="425"/>
        <v/>
      </c>
      <c r="R1525" s="704"/>
      <c r="S1525" s="602" t="str">
        <f t="shared" si="426"/>
        <v/>
      </c>
      <c r="T1525" s="602"/>
      <c r="U1525" s="602" t="str">
        <f t="shared" si="427"/>
        <v/>
      </c>
      <c r="V1525" s="602"/>
      <c r="W1525" s="603"/>
      <c r="X1525" s="603"/>
      <c r="Y1525" s="206"/>
      <c r="Z1525" s="206"/>
      <c r="AA1525" s="603"/>
      <c r="AB1525" s="603"/>
      <c r="AC1525" s="206"/>
      <c r="AD1525" s="206"/>
      <c r="AE1525" s="109"/>
      <c r="AG1525" s="90">
        <f t="shared" si="428"/>
        <v>14</v>
      </c>
      <c r="AH1525" s="90">
        <f t="shared" si="429"/>
        <v>0</v>
      </c>
      <c r="AI1525" s="130">
        <f t="shared" si="430"/>
        <v>0</v>
      </c>
      <c r="AJ1525" s="130">
        <f t="shared" si="431"/>
        <v>0</v>
      </c>
      <c r="AK1525" s="130">
        <f t="shared" si="432"/>
        <v>0</v>
      </c>
      <c r="AL1525" s="130">
        <f t="shared" si="433"/>
        <v>0</v>
      </c>
      <c r="AM1525" s="130">
        <f t="shared" si="434"/>
        <v>0</v>
      </c>
      <c r="AN1525" s="130">
        <f t="shared" si="435"/>
        <v>0</v>
      </c>
      <c r="AO1525" s="130">
        <f t="shared" si="436"/>
        <v>0</v>
      </c>
      <c r="AP1525" s="130">
        <f t="shared" si="437"/>
        <v>0</v>
      </c>
      <c r="AQ1525" s="130">
        <f t="shared" si="438"/>
        <v>0</v>
      </c>
      <c r="AR1525" s="130">
        <f t="shared" si="439"/>
        <v>0</v>
      </c>
      <c r="AS1525" s="130">
        <f t="shared" si="440"/>
        <v>0</v>
      </c>
      <c r="AT1525" s="130">
        <f t="shared" si="441"/>
        <v>0</v>
      </c>
      <c r="AU1525" s="90">
        <f t="shared" si="442"/>
        <v>0</v>
      </c>
      <c r="AV1525" s="90">
        <f t="shared" si="443"/>
        <v>0</v>
      </c>
      <c r="AW1525" s="90">
        <f t="shared" si="444"/>
        <v>0</v>
      </c>
      <c r="AX1525" s="130">
        <f t="shared" si="445"/>
        <v>0</v>
      </c>
      <c r="AY1525" s="90">
        <f t="shared" si="446"/>
        <v>0</v>
      </c>
      <c r="AZ1525" s="90">
        <f t="shared" si="447"/>
        <v>0</v>
      </c>
      <c r="BA1525" s="90">
        <f t="shared" si="448"/>
        <v>0</v>
      </c>
      <c r="BB1525" s="130">
        <f t="shared" si="449"/>
        <v>0</v>
      </c>
      <c r="BC1525" s="90">
        <f t="shared" si="450"/>
        <v>0</v>
      </c>
      <c r="BD1525" s="90">
        <f t="shared" si="451"/>
        <v>0</v>
      </c>
      <c r="BE1525" s="90">
        <f t="shared" si="452"/>
        <v>0</v>
      </c>
      <c r="BF1525" s="90">
        <f t="shared" si="453"/>
        <v>0</v>
      </c>
      <c r="BG1525" s="90">
        <f t="shared" si="454"/>
        <v>0</v>
      </c>
      <c r="BH1525" s="90">
        <f t="shared" si="455"/>
        <v>0</v>
      </c>
    </row>
    <row r="1526" spans="1:60" ht="15" customHeight="1" x14ac:dyDescent="0.2">
      <c r="A1526" s="36"/>
      <c r="B1526" s="58"/>
      <c r="C1526" s="85" t="s">
        <v>36</v>
      </c>
      <c r="D1526" s="703" t="str">
        <f t="shared" si="424"/>
        <v/>
      </c>
      <c r="E1526" s="705"/>
      <c r="F1526" s="705"/>
      <c r="G1526" s="705"/>
      <c r="H1526" s="705"/>
      <c r="I1526" s="705"/>
      <c r="J1526" s="705"/>
      <c r="K1526" s="705"/>
      <c r="L1526" s="705"/>
      <c r="M1526" s="705"/>
      <c r="N1526" s="705"/>
      <c r="O1526" s="705"/>
      <c r="P1526" s="704"/>
      <c r="Q1526" s="703" t="str">
        <f t="shared" si="425"/>
        <v/>
      </c>
      <c r="R1526" s="704"/>
      <c r="S1526" s="602" t="str">
        <f t="shared" si="426"/>
        <v/>
      </c>
      <c r="T1526" s="602"/>
      <c r="U1526" s="602" t="str">
        <f t="shared" si="427"/>
        <v/>
      </c>
      <c r="V1526" s="602"/>
      <c r="W1526" s="603"/>
      <c r="X1526" s="603"/>
      <c r="Y1526" s="206"/>
      <c r="Z1526" s="206"/>
      <c r="AA1526" s="603"/>
      <c r="AB1526" s="603"/>
      <c r="AC1526" s="206"/>
      <c r="AD1526" s="206"/>
      <c r="AE1526" s="109"/>
      <c r="AG1526" s="90">
        <f t="shared" si="428"/>
        <v>14</v>
      </c>
      <c r="AH1526" s="90">
        <f t="shared" si="429"/>
        <v>0</v>
      </c>
      <c r="AI1526" s="130">
        <f t="shared" si="430"/>
        <v>0</v>
      </c>
      <c r="AJ1526" s="130">
        <f t="shared" si="431"/>
        <v>0</v>
      </c>
      <c r="AK1526" s="130">
        <f t="shared" si="432"/>
        <v>0</v>
      </c>
      <c r="AL1526" s="130">
        <f t="shared" si="433"/>
        <v>0</v>
      </c>
      <c r="AM1526" s="130">
        <f t="shared" si="434"/>
        <v>0</v>
      </c>
      <c r="AN1526" s="130">
        <f t="shared" si="435"/>
        <v>0</v>
      </c>
      <c r="AO1526" s="130">
        <f t="shared" si="436"/>
        <v>0</v>
      </c>
      <c r="AP1526" s="130">
        <f t="shared" si="437"/>
        <v>0</v>
      </c>
      <c r="AQ1526" s="130">
        <f t="shared" si="438"/>
        <v>0</v>
      </c>
      <c r="AR1526" s="130">
        <f t="shared" si="439"/>
        <v>0</v>
      </c>
      <c r="AS1526" s="130">
        <f t="shared" si="440"/>
        <v>0</v>
      </c>
      <c r="AT1526" s="130">
        <f t="shared" si="441"/>
        <v>0</v>
      </c>
      <c r="AU1526" s="90">
        <f t="shared" si="442"/>
        <v>0</v>
      </c>
      <c r="AV1526" s="90">
        <f t="shared" si="443"/>
        <v>0</v>
      </c>
      <c r="AW1526" s="90">
        <f t="shared" si="444"/>
        <v>0</v>
      </c>
      <c r="AX1526" s="130">
        <f t="shared" si="445"/>
        <v>0</v>
      </c>
      <c r="AY1526" s="90">
        <f t="shared" si="446"/>
        <v>0</v>
      </c>
      <c r="AZ1526" s="90">
        <f t="shared" si="447"/>
        <v>0</v>
      </c>
      <c r="BA1526" s="90">
        <f t="shared" si="448"/>
        <v>0</v>
      </c>
      <c r="BB1526" s="130">
        <f t="shared" si="449"/>
        <v>0</v>
      </c>
      <c r="BC1526" s="90">
        <f t="shared" si="450"/>
        <v>0</v>
      </c>
      <c r="BD1526" s="90">
        <f t="shared" si="451"/>
        <v>0</v>
      </c>
      <c r="BE1526" s="90">
        <f t="shared" si="452"/>
        <v>0</v>
      </c>
      <c r="BF1526" s="90">
        <f t="shared" si="453"/>
        <v>0</v>
      </c>
      <c r="BG1526" s="90">
        <f t="shared" si="454"/>
        <v>0</v>
      </c>
      <c r="BH1526" s="90">
        <f t="shared" si="455"/>
        <v>0</v>
      </c>
    </row>
    <row r="1527" spans="1:60" ht="15" customHeight="1" x14ac:dyDescent="0.2">
      <c r="A1527" s="36"/>
      <c r="B1527" s="58"/>
      <c r="C1527" s="85" t="s">
        <v>37</v>
      </c>
      <c r="D1527" s="703" t="str">
        <f t="shared" si="424"/>
        <v/>
      </c>
      <c r="E1527" s="705"/>
      <c r="F1527" s="705"/>
      <c r="G1527" s="705"/>
      <c r="H1527" s="705"/>
      <c r="I1527" s="705"/>
      <c r="J1527" s="705"/>
      <c r="K1527" s="705"/>
      <c r="L1527" s="705"/>
      <c r="M1527" s="705"/>
      <c r="N1527" s="705"/>
      <c r="O1527" s="705"/>
      <c r="P1527" s="704"/>
      <c r="Q1527" s="703" t="str">
        <f t="shared" si="425"/>
        <v/>
      </c>
      <c r="R1527" s="704"/>
      <c r="S1527" s="602" t="str">
        <f t="shared" si="426"/>
        <v/>
      </c>
      <c r="T1527" s="602"/>
      <c r="U1527" s="602" t="str">
        <f t="shared" si="427"/>
        <v/>
      </c>
      <c r="V1527" s="602"/>
      <c r="W1527" s="603"/>
      <c r="X1527" s="603"/>
      <c r="Y1527" s="206"/>
      <c r="Z1527" s="206"/>
      <c r="AA1527" s="603"/>
      <c r="AB1527" s="603"/>
      <c r="AC1527" s="206"/>
      <c r="AD1527" s="206"/>
      <c r="AE1527" s="109"/>
      <c r="AG1527" s="90">
        <f t="shared" si="428"/>
        <v>14</v>
      </c>
      <c r="AH1527" s="90">
        <f t="shared" si="429"/>
        <v>0</v>
      </c>
      <c r="AI1527" s="130">
        <f t="shared" si="430"/>
        <v>0</v>
      </c>
      <c r="AJ1527" s="130">
        <f t="shared" si="431"/>
        <v>0</v>
      </c>
      <c r="AK1527" s="130">
        <f t="shared" si="432"/>
        <v>0</v>
      </c>
      <c r="AL1527" s="130">
        <f t="shared" si="433"/>
        <v>0</v>
      </c>
      <c r="AM1527" s="130">
        <f t="shared" si="434"/>
        <v>0</v>
      </c>
      <c r="AN1527" s="130">
        <f t="shared" si="435"/>
        <v>0</v>
      </c>
      <c r="AO1527" s="130">
        <f t="shared" si="436"/>
        <v>0</v>
      </c>
      <c r="AP1527" s="130">
        <f t="shared" si="437"/>
        <v>0</v>
      </c>
      <c r="AQ1527" s="130">
        <f t="shared" si="438"/>
        <v>0</v>
      </c>
      <c r="AR1527" s="130">
        <f t="shared" si="439"/>
        <v>0</v>
      </c>
      <c r="AS1527" s="130">
        <f t="shared" si="440"/>
        <v>0</v>
      </c>
      <c r="AT1527" s="130">
        <f t="shared" si="441"/>
        <v>0</v>
      </c>
      <c r="AU1527" s="90">
        <f t="shared" si="442"/>
        <v>0</v>
      </c>
      <c r="AV1527" s="90">
        <f t="shared" si="443"/>
        <v>0</v>
      </c>
      <c r="AW1527" s="90">
        <f t="shared" si="444"/>
        <v>0</v>
      </c>
      <c r="AX1527" s="130">
        <f t="shared" si="445"/>
        <v>0</v>
      </c>
      <c r="AY1527" s="90">
        <f t="shared" si="446"/>
        <v>0</v>
      </c>
      <c r="AZ1527" s="90">
        <f t="shared" si="447"/>
        <v>0</v>
      </c>
      <c r="BA1527" s="90">
        <f t="shared" si="448"/>
        <v>0</v>
      </c>
      <c r="BB1527" s="130">
        <f t="shared" si="449"/>
        <v>0</v>
      </c>
      <c r="BC1527" s="90">
        <f t="shared" si="450"/>
        <v>0</v>
      </c>
      <c r="BD1527" s="90">
        <f t="shared" si="451"/>
        <v>0</v>
      </c>
      <c r="BE1527" s="90">
        <f t="shared" si="452"/>
        <v>0</v>
      </c>
      <c r="BF1527" s="90">
        <f t="shared" si="453"/>
        <v>0</v>
      </c>
      <c r="BG1527" s="90">
        <f t="shared" si="454"/>
        <v>0</v>
      </c>
      <c r="BH1527" s="90">
        <f t="shared" si="455"/>
        <v>0</v>
      </c>
    </row>
    <row r="1528" spans="1:60" ht="15" customHeight="1" x14ac:dyDescent="0.2">
      <c r="A1528" s="36"/>
      <c r="B1528" s="58"/>
      <c r="C1528" s="85" t="s">
        <v>40</v>
      </c>
      <c r="D1528" s="703" t="str">
        <f t="shared" si="424"/>
        <v/>
      </c>
      <c r="E1528" s="705"/>
      <c r="F1528" s="705"/>
      <c r="G1528" s="705"/>
      <c r="H1528" s="705"/>
      <c r="I1528" s="705"/>
      <c r="J1528" s="705"/>
      <c r="K1528" s="705"/>
      <c r="L1528" s="705"/>
      <c r="M1528" s="705"/>
      <c r="N1528" s="705"/>
      <c r="O1528" s="705"/>
      <c r="P1528" s="704"/>
      <c r="Q1528" s="703" t="str">
        <f t="shared" si="425"/>
        <v/>
      </c>
      <c r="R1528" s="704"/>
      <c r="S1528" s="602" t="str">
        <f t="shared" si="426"/>
        <v/>
      </c>
      <c r="T1528" s="602"/>
      <c r="U1528" s="602" t="str">
        <f t="shared" si="427"/>
        <v/>
      </c>
      <c r="V1528" s="602"/>
      <c r="W1528" s="603"/>
      <c r="X1528" s="603"/>
      <c r="Y1528" s="206"/>
      <c r="Z1528" s="206"/>
      <c r="AA1528" s="603"/>
      <c r="AB1528" s="603"/>
      <c r="AC1528" s="206"/>
      <c r="AD1528" s="206"/>
      <c r="AE1528" s="109"/>
      <c r="AG1528" s="90">
        <f t="shared" si="428"/>
        <v>14</v>
      </c>
      <c r="AH1528" s="90">
        <f t="shared" si="429"/>
        <v>0</v>
      </c>
      <c r="AI1528" s="130">
        <f t="shared" si="430"/>
        <v>0</v>
      </c>
      <c r="AJ1528" s="130">
        <f t="shared" si="431"/>
        <v>0</v>
      </c>
      <c r="AK1528" s="130">
        <f t="shared" si="432"/>
        <v>0</v>
      </c>
      <c r="AL1528" s="130">
        <f t="shared" si="433"/>
        <v>0</v>
      </c>
      <c r="AM1528" s="130">
        <f t="shared" si="434"/>
        <v>0</v>
      </c>
      <c r="AN1528" s="130">
        <f t="shared" si="435"/>
        <v>0</v>
      </c>
      <c r="AO1528" s="130">
        <f t="shared" si="436"/>
        <v>0</v>
      </c>
      <c r="AP1528" s="130">
        <f t="shared" si="437"/>
        <v>0</v>
      </c>
      <c r="AQ1528" s="130">
        <f t="shared" si="438"/>
        <v>0</v>
      </c>
      <c r="AR1528" s="130">
        <f t="shared" si="439"/>
        <v>0</v>
      </c>
      <c r="AS1528" s="130">
        <f t="shared" si="440"/>
        <v>0</v>
      </c>
      <c r="AT1528" s="130">
        <f t="shared" si="441"/>
        <v>0</v>
      </c>
      <c r="AU1528" s="90">
        <f t="shared" si="442"/>
        <v>0</v>
      </c>
      <c r="AV1528" s="90">
        <f t="shared" si="443"/>
        <v>0</v>
      </c>
      <c r="AW1528" s="90">
        <f t="shared" si="444"/>
        <v>0</v>
      </c>
      <c r="AX1528" s="130">
        <f t="shared" si="445"/>
        <v>0</v>
      </c>
      <c r="AY1528" s="90">
        <f t="shared" si="446"/>
        <v>0</v>
      </c>
      <c r="AZ1528" s="90">
        <f t="shared" si="447"/>
        <v>0</v>
      </c>
      <c r="BA1528" s="90">
        <f t="shared" si="448"/>
        <v>0</v>
      </c>
      <c r="BB1528" s="130">
        <f t="shared" si="449"/>
        <v>0</v>
      </c>
      <c r="BC1528" s="90">
        <f t="shared" si="450"/>
        <v>0</v>
      </c>
      <c r="BD1528" s="90">
        <f t="shared" si="451"/>
        <v>0</v>
      </c>
      <c r="BE1528" s="90">
        <f t="shared" si="452"/>
        <v>0</v>
      </c>
      <c r="BF1528" s="90">
        <f t="shared" si="453"/>
        <v>0</v>
      </c>
      <c r="BG1528" s="90">
        <f t="shared" si="454"/>
        <v>0</v>
      </c>
      <c r="BH1528" s="90">
        <f t="shared" si="455"/>
        <v>0</v>
      </c>
    </row>
    <row r="1529" spans="1:60" ht="15" customHeight="1" x14ac:dyDescent="0.2">
      <c r="A1529" s="36"/>
      <c r="B1529" s="58"/>
      <c r="C1529" s="85" t="s">
        <v>38</v>
      </c>
      <c r="D1529" s="703" t="str">
        <f t="shared" si="424"/>
        <v/>
      </c>
      <c r="E1529" s="705"/>
      <c r="F1529" s="705"/>
      <c r="G1529" s="705"/>
      <c r="H1529" s="705"/>
      <c r="I1529" s="705"/>
      <c r="J1529" s="705"/>
      <c r="K1529" s="705"/>
      <c r="L1529" s="705"/>
      <c r="M1529" s="705"/>
      <c r="N1529" s="705"/>
      <c r="O1529" s="705"/>
      <c r="P1529" s="704"/>
      <c r="Q1529" s="703" t="str">
        <f t="shared" si="425"/>
        <v/>
      </c>
      <c r="R1529" s="704"/>
      <c r="S1529" s="602" t="str">
        <f t="shared" si="426"/>
        <v/>
      </c>
      <c r="T1529" s="602"/>
      <c r="U1529" s="602" t="str">
        <f t="shared" si="427"/>
        <v/>
      </c>
      <c r="V1529" s="602"/>
      <c r="W1529" s="603"/>
      <c r="X1529" s="603"/>
      <c r="Y1529" s="206"/>
      <c r="Z1529" s="206"/>
      <c r="AA1529" s="603"/>
      <c r="AB1529" s="603"/>
      <c r="AC1529" s="206"/>
      <c r="AD1529" s="206"/>
      <c r="AE1529" s="109"/>
      <c r="AG1529" s="90">
        <f t="shared" si="428"/>
        <v>14</v>
      </c>
      <c r="AH1529" s="90">
        <f t="shared" si="429"/>
        <v>0</v>
      </c>
      <c r="AI1529" s="130">
        <f t="shared" si="430"/>
        <v>0</v>
      </c>
      <c r="AJ1529" s="130">
        <f t="shared" si="431"/>
        <v>0</v>
      </c>
      <c r="AK1529" s="130">
        <f t="shared" si="432"/>
        <v>0</v>
      </c>
      <c r="AL1529" s="130">
        <f t="shared" si="433"/>
        <v>0</v>
      </c>
      <c r="AM1529" s="130">
        <f t="shared" si="434"/>
        <v>0</v>
      </c>
      <c r="AN1529" s="130">
        <f t="shared" si="435"/>
        <v>0</v>
      </c>
      <c r="AO1529" s="130">
        <f t="shared" si="436"/>
        <v>0</v>
      </c>
      <c r="AP1529" s="130">
        <f t="shared" si="437"/>
        <v>0</v>
      </c>
      <c r="AQ1529" s="130">
        <f t="shared" si="438"/>
        <v>0</v>
      </c>
      <c r="AR1529" s="130">
        <f t="shared" si="439"/>
        <v>0</v>
      </c>
      <c r="AS1529" s="130">
        <f t="shared" si="440"/>
        <v>0</v>
      </c>
      <c r="AT1529" s="130">
        <f t="shared" si="441"/>
        <v>0</v>
      </c>
      <c r="AU1529" s="90">
        <f t="shared" si="442"/>
        <v>0</v>
      </c>
      <c r="AV1529" s="90">
        <f t="shared" si="443"/>
        <v>0</v>
      </c>
      <c r="AW1529" s="90">
        <f t="shared" si="444"/>
        <v>0</v>
      </c>
      <c r="AX1529" s="130">
        <f t="shared" si="445"/>
        <v>0</v>
      </c>
      <c r="AY1529" s="90">
        <f t="shared" si="446"/>
        <v>0</v>
      </c>
      <c r="AZ1529" s="90">
        <f t="shared" si="447"/>
        <v>0</v>
      </c>
      <c r="BA1529" s="90">
        <f t="shared" si="448"/>
        <v>0</v>
      </c>
      <c r="BB1529" s="130">
        <f t="shared" si="449"/>
        <v>0</v>
      </c>
      <c r="BC1529" s="90">
        <f t="shared" si="450"/>
        <v>0</v>
      </c>
      <c r="BD1529" s="90">
        <f t="shared" si="451"/>
        <v>0</v>
      </c>
      <c r="BE1529" s="90">
        <f t="shared" si="452"/>
        <v>0</v>
      </c>
      <c r="BF1529" s="90">
        <f t="shared" si="453"/>
        <v>0</v>
      </c>
      <c r="BG1529" s="90">
        <f t="shared" si="454"/>
        <v>0</v>
      </c>
      <c r="BH1529" s="90">
        <f t="shared" si="455"/>
        <v>0</v>
      </c>
    </row>
    <row r="1530" spans="1:60" ht="15" customHeight="1" x14ac:dyDescent="0.2">
      <c r="A1530" s="36"/>
      <c r="B1530" s="58"/>
      <c r="C1530" s="85" t="s">
        <v>39</v>
      </c>
      <c r="D1530" s="703" t="str">
        <f t="shared" si="424"/>
        <v/>
      </c>
      <c r="E1530" s="705"/>
      <c r="F1530" s="705"/>
      <c r="G1530" s="705"/>
      <c r="H1530" s="705"/>
      <c r="I1530" s="705"/>
      <c r="J1530" s="705"/>
      <c r="K1530" s="705"/>
      <c r="L1530" s="705"/>
      <c r="M1530" s="705"/>
      <c r="N1530" s="705"/>
      <c r="O1530" s="705"/>
      <c r="P1530" s="704"/>
      <c r="Q1530" s="703" t="str">
        <f t="shared" si="425"/>
        <v/>
      </c>
      <c r="R1530" s="704"/>
      <c r="S1530" s="602" t="str">
        <f t="shared" si="426"/>
        <v/>
      </c>
      <c r="T1530" s="602"/>
      <c r="U1530" s="602" t="str">
        <f t="shared" si="427"/>
        <v/>
      </c>
      <c r="V1530" s="602"/>
      <c r="W1530" s="603"/>
      <c r="X1530" s="603"/>
      <c r="Y1530" s="206"/>
      <c r="Z1530" s="206"/>
      <c r="AA1530" s="603"/>
      <c r="AB1530" s="603"/>
      <c r="AC1530" s="206"/>
      <c r="AD1530" s="206"/>
      <c r="AE1530" s="109"/>
      <c r="AG1530" s="90">
        <f t="shared" si="428"/>
        <v>14</v>
      </c>
      <c r="AH1530" s="90">
        <f t="shared" si="429"/>
        <v>0</v>
      </c>
      <c r="AI1530" s="130">
        <f t="shared" si="430"/>
        <v>0</v>
      </c>
      <c r="AJ1530" s="130">
        <f t="shared" si="431"/>
        <v>0</v>
      </c>
      <c r="AK1530" s="130">
        <f t="shared" si="432"/>
        <v>0</v>
      </c>
      <c r="AL1530" s="130">
        <f t="shared" si="433"/>
        <v>0</v>
      </c>
      <c r="AM1530" s="130">
        <f t="shared" si="434"/>
        <v>0</v>
      </c>
      <c r="AN1530" s="130">
        <f t="shared" si="435"/>
        <v>0</v>
      </c>
      <c r="AO1530" s="130">
        <f t="shared" si="436"/>
        <v>0</v>
      </c>
      <c r="AP1530" s="130">
        <f t="shared" si="437"/>
        <v>0</v>
      </c>
      <c r="AQ1530" s="130">
        <f t="shared" si="438"/>
        <v>0</v>
      </c>
      <c r="AR1530" s="130">
        <f t="shared" si="439"/>
        <v>0</v>
      </c>
      <c r="AS1530" s="130">
        <f t="shared" si="440"/>
        <v>0</v>
      </c>
      <c r="AT1530" s="130">
        <f t="shared" si="441"/>
        <v>0</v>
      </c>
      <c r="AU1530" s="90">
        <f t="shared" si="442"/>
        <v>0</v>
      </c>
      <c r="AV1530" s="90">
        <f t="shared" si="443"/>
        <v>0</v>
      </c>
      <c r="AW1530" s="90">
        <f t="shared" si="444"/>
        <v>0</v>
      </c>
      <c r="AX1530" s="130">
        <f t="shared" si="445"/>
        <v>0</v>
      </c>
      <c r="AY1530" s="90">
        <f t="shared" si="446"/>
        <v>0</v>
      </c>
      <c r="AZ1530" s="90">
        <f t="shared" si="447"/>
        <v>0</v>
      </c>
      <c r="BA1530" s="90">
        <f t="shared" si="448"/>
        <v>0</v>
      </c>
      <c r="BB1530" s="130">
        <f t="shared" si="449"/>
        <v>0</v>
      </c>
      <c r="BC1530" s="90">
        <f t="shared" si="450"/>
        <v>0</v>
      </c>
      <c r="BD1530" s="90">
        <f t="shared" si="451"/>
        <v>0</v>
      </c>
      <c r="BE1530" s="90">
        <f t="shared" si="452"/>
        <v>0</v>
      </c>
      <c r="BF1530" s="90">
        <f t="shared" si="453"/>
        <v>0</v>
      </c>
      <c r="BG1530" s="90">
        <f t="shared" si="454"/>
        <v>0</v>
      </c>
      <c r="BH1530" s="90">
        <f t="shared" si="455"/>
        <v>0</v>
      </c>
    </row>
    <row r="1531" spans="1:60" ht="15" customHeight="1" x14ac:dyDescent="0.2">
      <c r="A1531" s="36"/>
      <c r="B1531" s="58"/>
      <c r="C1531" s="85" t="s">
        <v>41</v>
      </c>
      <c r="D1531" s="703" t="str">
        <f t="shared" si="424"/>
        <v/>
      </c>
      <c r="E1531" s="705"/>
      <c r="F1531" s="705"/>
      <c r="G1531" s="705"/>
      <c r="H1531" s="705"/>
      <c r="I1531" s="705"/>
      <c r="J1531" s="705"/>
      <c r="K1531" s="705"/>
      <c r="L1531" s="705"/>
      <c r="M1531" s="705"/>
      <c r="N1531" s="705"/>
      <c r="O1531" s="705"/>
      <c r="P1531" s="704"/>
      <c r="Q1531" s="703" t="str">
        <f t="shared" si="425"/>
        <v/>
      </c>
      <c r="R1531" s="704"/>
      <c r="S1531" s="602" t="str">
        <f t="shared" si="426"/>
        <v/>
      </c>
      <c r="T1531" s="602"/>
      <c r="U1531" s="602" t="str">
        <f t="shared" si="427"/>
        <v/>
      </c>
      <c r="V1531" s="602"/>
      <c r="W1531" s="603"/>
      <c r="X1531" s="603"/>
      <c r="Y1531" s="206"/>
      <c r="Z1531" s="206"/>
      <c r="AA1531" s="603"/>
      <c r="AB1531" s="603"/>
      <c r="AC1531" s="206"/>
      <c r="AD1531" s="206"/>
      <c r="AE1531" s="109"/>
      <c r="AG1531" s="90">
        <f t="shared" si="428"/>
        <v>14</v>
      </c>
      <c r="AH1531" s="90">
        <f t="shared" si="429"/>
        <v>0</v>
      </c>
      <c r="AI1531" s="130">
        <f t="shared" si="430"/>
        <v>0</v>
      </c>
      <c r="AJ1531" s="130">
        <f t="shared" si="431"/>
        <v>0</v>
      </c>
      <c r="AK1531" s="130">
        <f t="shared" si="432"/>
        <v>0</v>
      </c>
      <c r="AL1531" s="130">
        <f t="shared" si="433"/>
        <v>0</v>
      </c>
      <c r="AM1531" s="130">
        <f t="shared" si="434"/>
        <v>0</v>
      </c>
      <c r="AN1531" s="130">
        <f t="shared" si="435"/>
        <v>0</v>
      </c>
      <c r="AO1531" s="130">
        <f t="shared" si="436"/>
        <v>0</v>
      </c>
      <c r="AP1531" s="130">
        <f t="shared" si="437"/>
        <v>0</v>
      </c>
      <c r="AQ1531" s="130">
        <f t="shared" si="438"/>
        <v>0</v>
      </c>
      <c r="AR1531" s="130">
        <f t="shared" si="439"/>
        <v>0</v>
      </c>
      <c r="AS1531" s="130">
        <f t="shared" si="440"/>
        <v>0</v>
      </c>
      <c r="AT1531" s="130">
        <f t="shared" si="441"/>
        <v>0</v>
      </c>
      <c r="AU1531" s="90">
        <f t="shared" si="442"/>
        <v>0</v>
      </c>
      <c r="AV1531" s="90">
        <f t="shared" si="443"/>
        <v>0</v>
      </c>
      <c r="AW1531" s="90">
        <f t="shared" si="444"/>
        <v>0</v>
      </c>
      <c r="AX1531" s="130">
        <f t="shared" si="445"/>
        <v>0</v>
      </c>
      <c r="AY1531" s="90">
        <f t="shared" si="446"/>
        <v>0</v>
      </c>
      <c r="AZ1531" s="90">
        <f t="shared" si="447"/>
        <v>0</v>
      </c>
      <c r="BA1531" s="90">
        <f t="shared" si="448"/>
        <v>0</v>
      </c>
      <c r="BB1531" s="130">
        <f t="shared" si="449"/>
        <v>0</v>
      </c>
      <c r="BC1531" s="90">
        <f t="shared" si="450"/>
        <v>0</v>
      </c>
      <c r="BD1531" s="90">
        <f t="shared" si="451"/>
        <v>0</v>
      </c>
      <c r="BE1531" s="90">
        <f t="shared" si="452"/>
        <v>0</v>
      </c>
      <c r="BF1531" s="90">
        <f t="shared" si="453"/>
        <v>0</v>
      </c>
      <c r="BG1531" s="90">
        <f t="shared" si="454"/>
        <v>0</v>
      </c>
      <c r="BH1531" s="90">
        <f t="shared" si="455"/>
        <v>0</v>
      </c>
    </row>
    <row r="1532" spans="1:60" ht="15" customHeight="1" x14ac:dyDescent="0.2">
      <c r="A1532" s="36"/>
      <c r="B1532" s="58"/>
      <c r="C1532" s="85" t="s">
        <v>42</v>
      </c>
      <c r="D1532" s="703" t="str">
        <f t="shared" si="424"/>
        <v/>
      </c>
      <c r="E1532" s="705"/>
      <c r="F1532" s="705"/>
      <c r="G1532" s="705"/>
      <c r="H1532" s="705"/>
      <c r="I1532" s="705"/>
      <c r="J1532" s="705"/>
      <c r="K1532" s="705"/>
      <c r="L1532" s="705"/>
      <c r="M1532" s="705"/>
      <c r="N1532" s="705"/>
      <c r="O1532" s="705"/>
      <c r="P1532" s="704"/>
      <c r="Q1532" s="703" t="str">
        <f t="shared" si="425"/>
        <v/>
      </c>
      <c r="R1532" s="704"/>
      <c r="S1532" s="602" t="str">
        <f t="shared" si="426"/>
        <v/>
      </c>
      <c r="T1532" s="602"/>
      <c r="U1532" s="602" t="str">
        <f t="shared" si="427"/>
        <v/>
      </c>
      <c r="V1532" s="602"/>
      <c r="W1532" s="603"/>
      <c r="X1532" s="603"/>
      <c r="Y1532" s="206"/>
      <c r="Z1532" s="206"/>
      <c r="AA1532" s="603"/>
      <c r="AB1532" s="603"/>
      <c r="AC1532" s="206"/>
      <c r="AD1532" s="206"/>
      <c r="AE1532" s="109"/>
      <c r="AG1532" s="90">
        <f t="shared" si="428"/>
        <v>14</v>
      </c>
      <c r="AH1532" s="90">
        <f t="shared" si="429"/>
        <v>0</v>
      </c>
      <c r="AI1532" s="130">
        <f t="shared" si="430"/>
        <v>0</v>
      </c>
      <c r="AJ1532" s="130">
        <f t="shared" si="431"/>
        <v>0</v>
      </c>
      <c r="AK1532" s="130">
        <f t="shared" si="432"/>
        <v>0</v>
      </c>
      <c r="AL1532" s="130">
        <f t="shared" si="433"/>
        <v>0</v>
      </c>
      <c r="AM1532" s="130">
        <f t="shared" si="434"/>
        <v>0</v>
      </c>
      <c r="AN1532" s="130">
        <f t="shared" si="435"/>
        <v>0</v>
      </c>
      <c r="AO1532" s="130">
        <f t="shared" si="436"/>
        <v>0</v>
      </c>
      <c r="AP1532" s="130">
        <f t="shared" si="437"/>
        <v>0</v>
      </c>
      <c r="AQ1532" s="130">
        <f t="shared" si="438"/>
        <v>0</v>
      </c>
      <c r="AR1532" s="130">
        <f t="shared" si="439"/>
        <v>0</v>
      </c>
      <c r="AS1532" s="130">
        <f t="shared" si="440"/>
        <v>0</v>
      </c>
      <c r="AT1532" s="130">
        <f t="shared" si="441"/>
        <v>0</v>
      </c>
      <c r="AU1532" s="90">
        <f t="shared" si="442"/>
        <v>0</v>
      </c>
      <c r="AV1532" s="90">
        <f t="shared" si="443"/>
        <v>0</v>
      </c>
      <c r="AW1532" s="90">
        <f t="shared" si="444"/>
        <v>0</v>
      </c>
      <c r="AX1532" s="130">
        <f t="shared" si="445"/>
        <v>0</v>
      </c>
      <c r="AY1532" s="90">
        <f t="shared" si="446"/>
        <v>0</v>
      </c>
      <c r="AZ1532" s="90">
        <f t="shared" si="447"/>
        <v>0</v>
      </c>
      <c r="BA1532" s="90">
        <f t="shared" si="448"/>
        <v>0</v>
      </c>
      <c r="BB1532" s="130">
        <f t="shared" si="449"/>
        <v>0</v>
      </c>
      <c r="BC1532" s="90">
        <f t="shared" si="450"/>
        <v>0</v>
      </c>
      <c r="BD1532" s="90">
        <f t="shared" si="451"/>
        <v>0</v>
      </c>
      <c r="BE1532" s="90">
        <f t="shared" si="452"/>
        <v>0</v>
      </c>
      <c r="BF1532" s="90">
        <f t="shared" si="453"/>
        <v>0</v>
      </c>
      <c r="BG1532" s="90">
        <f t="shared" si="454"/>
        <v>0</v>
      </c>
      <c r="BH1532" s="90">
        <f t="shared" si="455"/>
        <v>0</v>
      </c>
    </row>
    <row r="1533" spans="1:60" ht="15" customHeight="1" x14ac:dyDescent="0.2">
      <c r="A1533" s="36"/>
      <c r="B1533" s="58"/>
      <c r="C1533" s="85" t="s">
        <v>43</v>
      </c>
      <c r="D1533" s="703" t="str">
        <f t="shared" si="424"/>
        <v/>
      </c>
      <c r="E1533" s="705"/>
      <c r="F1533" s="705"/>
      <c r="G1533" s="705"/>
      <c r="H1533" s="705"/>
      <c r="I1533" s="705"/>
      <c r="J1533" s="705"/>
      <c r="K1533" s="705"/>
      <c r="L1533" s="705"/>
      <c r="M1533" s="705"/>
      <c r="N1533" s="705"/>
      <c r="O1533" s="705"/>
      <c r="P1533" s="704"/>
      <c r="Q1533" s="703" t="str">
        <f t="shared" si="425"/>
        <v/>
      </c>
      <c r="R1533" s="704"/>
      <c r="S1533" s="602" t="str">
        <f t="shared" si="426"/>
        <v/>
      </c>
      <c r="T1533" s="602"/>
      <c r="U1533" s="602" t="str">
        <f t="shared" si="427"/>
        <v/>
      </c>
      <c r="V1533" s="602"/>
      <c r="W1533" s="603"/>
      <c r="X1533" s="603"/>
      <c r="Y1533" s="206"/>
      <c r="Z1533" s="206"/>
      <c r="AA1533" s="603"/>
      <c r="AB1533" s="603"/>
      <c r="AC1533" s="206"/>
      <c r="AD1533" s="206"/>
      <c r="AE1533" s="109"/>
      <c r="AG1533" s="90">
        <f t="shared" si="428"/>
        <v>14</v>
      </c>
      <c r="AH1533" s="90">
        <f t="shared" si="429"/>
        <v>0</v>
      </c>
      <c r="AI1533" s="130">
        <f t="shared" si="430"/>
        <v>0</v>
      </c>
      <c r="AJ1533" s="130">
        <f t="shared" si="431"/>
        <v>0</v>
      </c>
      <c r="AK1533" s="130">
        <f t="shared" si="432"/>
        <v>0</v>
      </c>
      <c r="AL1533" s="130">
        <f t="shared" si="433"/>
        <v>0</v>
      </c>
      <c r="AM1533" s="130">
        <f t="shared" si="434"/>
        <v>0</v>
      </c>
      <c r="AN1533" s="130">
        <f t="shared" si="435"/>
        <v>0</v>
      </c>
      <c r="AO1533" s="130">
        <f t="shared" si="436"/>
        <v>0</v>
      </c>
      <c r="AP1533" s="130">
        <f t="shared" si="437"/>
        <v>0</v>
      </c>
      <c r="AQ1533" s="130">
        <f t="shared" si="438"/>
        <v>0</v>
      </c>
      <c r="AR1533" s="130">
        <f t="shared" si="439"/>
        <v>0</v>
      </c>
      <c r="AS1533" s="130">
        <f t="shared" si="440"/>
        <v>0</v>
      </c>
      <c r="AT1533" s="130">
        <f t="shared" si="441"/>
        <v>0</v>
      </c>
      <c r="AU1533" s="90">
        <f t="shared" si="442"/>
        <v>0</v>
      </c>
      <c r="AV1533" s="90">
        <f t="shared" si="443"/>
        <v>0</v>
      </c>
      <c r="AW1533" s="90">
        <f t="shared" si="444"/>
        <v>0</v>
      </c>
      <c r="AX1533" s="130">
        <f t="shared" si="445"/>
        <v>0</v>
      </c>
      <c r="AY1533" s="90">
        <f t="shared" si="446"/>
        <v>0</v>
      </c>
      <c r="AZ1533" s="90">
        <f t="shared" si="447"/>
        <v>0</v>
      </c>
      <c r="BA1533" s="90">
        <f t="shared" si="448"/>
        <v>0</v>
      </c>
      <c r="BB1533" s="130">
        <f t="shared" si="449"/>
        <v>0</v>
      </c>
      <c r="BC1533" s="90">
        <f t="shared" si="450"/>
        <v>0</v>
      </c>
      <c r="BD1533" s="90">
        <f t="shared" si="451"/>
        <v>0</v>
      </c>
      <c r="BE1533" s="90">
        <f t="shared" si="452"/>
        <v>0</v>
      </c>
      <c r="BF1533" s="90">
        <f t="shared" si="453"/>
        <v>0</v>
      </c>
      <c r="BG1533" s="90">
        <f t="shared" si="454"/>
        <v>0</v>
      </c>
      <c r="BH1533" s="90">
        <f t="shared" si="455"/>
        <v>0</v>
      </c>
    </row>
    <row r="1534" spans="1:60" ht="15" customHeight="1" x14ac:dyDescent="0.2">
      <c r="A1534" s="36"/>
      <c r="B1534" s="58"/>
      <c r="C1534" s="85" t="s">
        <v>44</v>
      </c>
      <c r="D1534" s="703" t="str">
        <f t="shared" si="424"/>
        <v/>
      </c>
      <c r="E1534" s="705"/>
      <c r="F1534" s="705"/>
      <c r="G1534" s="705"/>
      <c r="H1534" s="705"/>
      <c r="I1534" s="705"/>
      <c r="J1534" s="705"/>
      <c r="K1534" s="705"/>
      <c r="L1534" s="705"/>
      <c r="M1534" s="705"/>
      <c r="N1534" s="705"/>
      <c r="O1534" s="705"/>
      <c r="P1534" s="704"/>
      <c r="Q1534" s="703" t="str">
        <f t="shared" si="425"/>
        <v/>
      </c>
      <c r="R1534" s="704"/>
      <c r="S1534" s="602" t="str">
        <f t="shared" si="426"/>
        <v/>
      </c>
      <c r="T1534" s="602"/>
      <c r="U1534" s="602" t="str">
        <f t="shared" si="427"/>
        <v/>
      </c>
      <c r="V1534" s="602"/>
      <c r="W1534" s="603"/>
      <c r="X1534" s="603"/>
      <c r="Y1534" s="206"/>
      <c r="Z1534" s="206"/>
      <c r="AA1534" s="603"/>
      <c r="AB1534" s="603"/>
      <c r="AC1534" s="206"/>
      <c r="AD1534" s="206"/>
      <c r="AE1534" s="109"/>
      <c r="AG1534" s="90">
        <f t="shared" si="428"/>
        <v>14</v>
      </c>
      <c r="AH1534" s="90">
        <f t="shared" si="429"/>
        <v>0</v>
      </c>
      <c r="AI1534" s="130">
        <f t="shared" si="430"/>
        <v>0</v>
      </c>
      <c r="AJ1534" s="130">
        <f t="shared" si="431"/>
        <v>0</v>
      </c>
      <c r="AK1534" s="130">
        <f t="shared" si="432"/>
        <v>0</v>
      </c>
      <c r="AL1534" s="130">
        <f t="shared" si="433"/>
        <v>0</v>
      </c>
      <c r="AM1534" s="130">
        <f t="shared" si="434"/>
        <v>0</v>
      </c>
      <c r="AN1534" s="130">
        <f t="shared" si="435"/>
        <v>0</v>
      </c>
      <c r="AO1534" s="130">
        <f t="shared" si="436"/>
        <v>0</v>
      </c>
      <c r="AP1534" s="130">
        <f t="shared" si="437"/>
        <v>0</v>
      </c>
      <c r="AQ1534" s="130">
        <f t="shared" si="438"/>
        <v>0</v>
      </c>
      <c r="AR1534" s="130">
        <f t="shared" si="439"/>
        <v>0</v>
      </c>
      <c r="AS1534" s="130">
        <f t="shared" si="440"/>
        <v>0</v>
      </c>
      <c r="AT1534" s="130">
        <f t="shared" si="441"/>
        <v>0</v>
      </c>
      <c r="AU1534" s="90">
        <f t="shared" si="442"/>
        <v>0</v>
      </c>
      <c r="AV1534" s="90">
        <f t="shared" si="443"/>
        <v>0</v>
      </c>
      <c r="AW1534" s="90">
        <f t="shared" si="444"/>
        <v>0</v>
      </c>
      <c r="AX1534" s="130">
        <f t="shared" si="445"/>
        <v>0</v>
      </c>
      <c r="AY1534" s="90">
        <f t="shared" si="446"/>
        <v>0</v>
      </c>
      <c r="AZ1534" s="90">
        <f t="shared" si="447"/>
        <v>0</v>
      </c>
      <c r="BA1534" s="90">
        <f t="shared" si="448"/>
        <v>0</v>
      </c>
      <c r="BB1534" s="130">
        <f t="shared" si="449"/>
        <v>0</v>
      </c>
      <c r="BC1534" s="90">
        <f t="shared" si="450"/>
        <v>0</v>
      </c>
      <c r="BD1534" s="90">
        <f t="shared" si="451"/>
        <v>0</v>
      </c>
      <c r="BE1534" s="90">
        <f t="shared" si="452"/>
        <v>0</v>
      </c>
      <c r="BF1534" s="90">
        <f t="shared" si="453"/>
        <v>0</v>
      </c>
      <c r="BG1534" s="90">
        <f t="shared" si="454"/>
        <v>0</v>
      </c>
      <c r="BH1534" s="90">
        <f t="shared" si="455"/>
        <v>0</v>
      </c>
    </row>
    <row r="1535" spans="1:60" ht="15" customHeight="1" x14ac:dyDescent="0.2">
      <c r="A1535" s="36"/>
      <c r="B1535" s="58"/>
      <c r="C1535" s="85" t="s">
        <v>45</v>
      </c>
      <c r="D1535" s="703" t="str">
        <f t="shared" si="424"/>
        <v/>
      </c>
      <c r="E1535" s="705"/>
      <c r="F1535" s="705"/>
      <c r="G1535" s="705"/>
      <c r="H1535" s="705"/>
      <c r="I1535" s="705"/>
      <c r="J1535" s="705"/>
      <c r="K1535" s="705"/>
      <c r="L1535" s="705"/>
      <c r="M1535" s="705"/>
      <c r="N1535" s="705"/>
      <c r="O1535" s="705"/>
      <c r="P1535" s="704"/>
      <c r="Q1535" s="703" t="str">
        <f t="shared" si="425"/>
        <v/>
      </c>
      <c r="R1535" s="704"/>
      <c r="S1535" s="602" t="str">
        <f t="shared" si="426"/>
        <v/>
      </c>
      <c r="T1535" s="602"/>
      <c r="U1535" s="602" t="str">
        <f t="shared" si="427"/>
        <v/>
      </c>
      <c r="V1535" s="602"/>
      <c r="W1535" s="603"/>
      <c r="X1535" s="603"/>
      <c r="Y1535" s="206"/>
      <c r="Z1535" s="206"/>
      <c r="AA1535" s="603"/>
      <c r="AB1535" s="603"/>
      <c r="AC1535" s="206"/>
      <c r="AD1535" s="206"/>
      <c r="AE1535" s="109"/>
      <c r="AG1535" s="90">
        <f t="shared" si="428"/>
        <v>14</v>
      </c>
      <c r="AH1535" s="90">
        <f t="shared" si="429"/>
        <v>0</v>
      </c>
      <c r="AI1535" s="130">
        <f t="shared" si="430"/>
        <v>0</v>
      </c>
      <c r="AJ1535" s="130">
        <f t="shared" si="431"/>
        <v>0</v>
      </c>
      <c r="AK1535" s="130">
        <f t="shared" si="432"/>
        <v>0</v>
      </c>
      <c r="AL1535" s="130">
        <f t="shared" si="433"/>
        <v>0</v>
      </c>
      <c r="AM1535" s="130">
        <f t="shared" si="434"/>
        <v>0</v>
      </c>
      <c r="AN1535" s="130">
        <f t="shared" si="435"/>
        <v>0</v>
      </c>
      <c r="AO1535" s="130">
        <f t="shared" si="436"/>
        <v>0</v>
      </c>
      <c r="AP1535" s="130">
        <f t="shared" si="437"/>
        <v>0</v>
      </c>
      <c r="AQ1535" s="130">
        <f t="shared" si="438"/>
        <v>0</v>
      </c>
      <c r="AR1535" s="130">
        <f t="shared" si="439"/>
        <v>0</v>
      </c>
      <c r="AS1535" s="130">
        <f t="shared" si="440"/>
        <v>0</v>
      </c>
      <c r="AT1535" s="130">
        <f t="shared" si="441"/>
        <v>0</v>
      </c>
      <c r="AU1535" s="90">
        <f t="shared" si="442"/>
        <v>0</v>
      </c>
      <c r="AV1535" s="90">
        <f t="shared" si="443"/>
        <v>0</v>
      </c>
      <c r="AW1535" s="90">
        <f t="shared" si="444"/>
        <v>0</v>
      </c>
      <c r="AX1535" s="130">
        <f t="shared" si="445"/>
        <v>0</v>
      </c>
      <c r="AY1535" s="90">
        <f t="shared" si="446"/>
        <v>0</v>
      </c>
      <c r="AZ1535" s="90">
        <f t="shared" si="447"/>
        <v>0</v>
      </c>
      <c r="BA1535" s="90">
        <f t="shared" si="448"/>
        <v>0</v>
      </c>
      <c r="BB1535" s="130">
        <f t="shared" si="449"/>
        <v>0</v>
      </c>
      <c r="BC1535" s="90">
        <f t="shared" si="450"/>
        <v>0</v>
      </c>
      <c r="BD1535" s="90">
        <f t="shared" si="451"/>
        <v>0</v>
      </c>
      <c r="BE1535" s="90">
        <f t="shared" si="452"/>
        <v>0</v>
      </c>
      <c r="BF1535" s="90">
        <f t="shared" si="453"/>
        <v>0</v>
      </c>
      <c r="BG1535" s="90">
        <f t="shared" si="454"/>
        <v>0</v>
      </c>
      <c r="BH1535" s="90">
        <f t="shared" si="455"/>
        <v>0</v>
      </c>
    </row>
    <row r="1536" spans="1:60" ht="15" customHeight="1" x14ac:dyDescent="0.2">
      <c r="A1536" s="36"/>
      <c r="B1536" s="58"/>
      <c r="C1536" s="85" t="s">
        <v>46</v>
      </c>
      <c r="D1536" s="703" t="str">
        <f t="shared" si="424"/>
        <v/>
      </c>
      <c r="E1536" s="705"/>
      <c r="F1536" s="705"/>
      <c r="G1536" s="705"/>
      <c r="H1536" s="705"/>
      <c r="I1536" s="705"/>
      <c r="J1536" s="705"/>
      <c r="K1536" s="705"/>
      <c r="L1536" s="705"/>
      <c r="M1536" s="705"/>
      <c r="N1536" s="705"/>
      <c r="O1536" s="705"/>
      <c r="P1536" s="704"/>
      <c r="Q1536" s="703" t="str">
        <f t="shared" si="425"/>
        <v/>
      </c>
      <c r="R1536" s="704"/>
      <c r="S1536" s="602" t="str">
        <f t="shared" si="426"/>
        <v/>
      </c>
      <c r="T1536" s="602"/>
      <c r="U1536" s="602" t="str">
        <f t="shared" si="427"/>
        <v/>
      </c>
      <c r="V1536" s="602"/>
      <c r="W1536" s="603"/>
      <c r="X1536" s="603"/>
      <c r="Y1536" s="206"/>
      <c r="Z1536" s="206"/>
      <c r="AA1536" s="603"/>
      <c r="AB1536" s="603"/>
      <c r="AC1536" s="206"/>
      <c r="AD1536" s="206"/>
      <c r="AG1536" s="90">
        <f t="shared" si="428"/>
        <v>14</v>
      </c>
      <c r="AH1536" s="90">
        <f t="shared" si="429"/>
        <v>0</v>
      </c>
      <c r="AI1536" s="130">
        <f t="shared" si="430"/>
        <v>0</v>
      </c>
      <c r="AJ1536" s="130">
        <f t="shared" si="431"/>
        <v>0</v>
      </c>
      <c r="AK1536" s="130">
        <f t="shared" si="432"/>
        <v>0</v>
      </c>
      <c r="AL1536" s="130">
        <f t="shared" si="433"/>
        <v>0</v>
      </c>
      <c r="AM1536" s="130">
        <f t="shared" si="434"/>
        <v>0</v>
      </c>
      <c r="AN1536" s="130">
        <f t="shared" si="435"/>
        <v>0</v>
      </c>
      <c r="AO1536" s="130">
        <f t="shared" si="436"/>
        <v>0</v>
      </c>
      <c r="AP1536" s="130">
        <f t="shared" si="437"/>
        <v>0</v>
      </c>
      <c r="AQ1536" s="130">
        <f t="shared" si="438"/>
        <v>0</v>
      </c>
      <c r="AR1536" s="130">
        <f t="shared" si="439"/>
        <v>0</v>
      </c>
      <c r="AS1536" s="130">
        <f t="shared" si="440"/>
        <v>0</v>
      </c>
      <c r="AT1536" s="130">
        <f t="shared" si="441"/>
        <v>0</v>
      </c>
      <c r="AU1536" s="90">
        <f t="shared" si="442"/>
        <v>0</v>
      </c>
      <c r="AV1536" s="90">
        <f t="shared" si="443"/>
        <v>0</v>
      </c>
      <c r="AW1536" s="90">
        <f t="shared" si="444"/>
        <v>0</v>
      </c>
      <c r="AX1536" s="130">
        <f t="shared" si="445"/>
        <v>0</v>
      </c>
      <c r="AY1536" s="90">
        <f t="shared" si="446"/>
        <v>0</v>
      </c>
      <c r="AZ1536" s="90">
        <f t="shared" si="447"/>
        <v>0</v>
      </c>
      <c r="BA1536" s="90">
        <f t="shared" si="448"/>
        <v>0</v>
      </c>
      <c r="BB1536" s="130">
        <f t="shared" si="449"/>
        <v>0</v>
      </c>
      <c r="BC1536" s="90">
        <f t="shared" si="450"/>
        <v>0</v>
      </c>
      <c r="BD1536" s="90">
        <f t="shared" si="451"/>
        <v>0</v>
      </c>
      <c r="BE1536" s="90">
        <f t="shared" si="452"/>
        <v>0</v>
      </c>
      <c r="BF1536" s="90">
        <f t="shared" si="453"/>
        <v>0</v>
      </c>
      <c r="BG1536" s="90">
        <f t="shared" si="454"/>
        <v>0</v>
      </c>
      <c r="BH1536" s="90">
        <f t="shared" si="455"/>
        <v>0</v>
      </c>
    </row>
    <row r="1537" spans="1:60" ht="15" customHeight="1" x14ac:dyDescent="0.2">
      <c r="A1537" s="36"/>
      <c r="B1537" s="58"/>
      <c r="C1537" s="85" t="s">
        <v>47</v>
      </c>
      <c r="D1537" s="703" t="str">
        <f t="shared" si="424"/>
        <v/>
      </c>
      <c r="E1537" s="705"/>
      <c r="F1537" s="705"/>
      <c r="G1537" s="705"/>
      <c r="H1537" s="705"/>
      <c r="I1537" s="705"/>
      <c r="J1537" s="705"/>
      <c r="K1537" s="705"/>
      <c r="L1537" s="705"/>
      <c r="M1537" s="705"/>
      <c r="N1537" s="705"/>
      <c r="O1537" s="705"/>
      <c r="P1537" s="704"/>
      <c r="Q1537" s="703" t="str">
        <f t="shared" si="425"/>
        <v/>
      </c>
      <c r="R1537" s="704"/>
      <c r="S1537" s="602" t="str">
        <f t="shared" si="426"/>
        <v/>
      </c>
      <c r="T1537" s="602"/>
      <c r="U1537" s="602" t="str">
        <f t="shared" si="427"/>
        <v/>
      </c>
      <c r="V1537" s="602"/>
      <c r="W1537" s="603"/>
      <c r="X1537" s="603"/>
      <c r="Y1537" s="206"/>
      <c r="Z1537" s="206"/>
      <c r="AA1537" s="603"/>
      <c r="AB1537" s="603"/>
      <c r="AC1537" s="206"/>
      <c r="AD1537" s="206"/>
      <c r="AG1537" s="90">
        <f t="shared" si="428"/>
        <v>14</v>
      </c>
      <c r="AH1537" s="90">
        <f t="shared" si="429"/>
        <v>0</v>
      </c>
      <c r="AI1537" s="130">
        <f t="shared" si="430"/>
        <v>0</v>
      </c>
      <c r="AJ1537" s="130">
        <f t="shared" si="431"/>
        <v>0</v>
      </c>
      <c r="AK1537" s="130">
        <f t="shared" si="432"/>
        <v>0</v>
      </c>
      <c r="AL1537" s="130">
        <f t="shared" si="433"/>
        <v>0</v>
      </c>
      <c r="AM1537" s="130">
        <f t="shared" si="434"/>
        <v>0</v>
      </c>
      <c r="AN1537" s="130">
        <f t="shared" si="435"/>
        <v>0</v>
      </c>
      <c r="AO1537" s="130">
        <f t="shared" si="436"/>
        <v>0</v>
      </c>
      <c r="AP1537" s="130">
        <f t="shared" si="437"/>
        <v>0</v>
      </c>
      <c r="AQ1537" s="130">
        <f t="shared" si="438"/>
        <v>0</v>
      </c>
      <c r="AR1537" s="130">
        <f t="shared" si="439"/>
        <v>0</v>
      </c>
      <c r="AS1537" s="130">
        <f t="shared" si="440"/>
        <v>0</v>
      </c>
      <c r="AT1537" s="130">
        <f t="shared" si="441"/>
        <v>0</v>
      </c>
      <c r="AU1537" s="90">
        <f t="shared" si="442"/>
        <v>0</v>
      </c>
      <c r="AV1537" s="90">
        <f t="shared" si="443"/>
        <v>0</v>
      </c>
      <c r="AW1537" s="90">
        <f t="shared" si="444"/>
        <v>0</v>
      </c>
      <c r="AX1537" s="130">
        <f t="shared" si="445"/>
        <v>0</v>
      </c>
      <c r="AY1537" s="90">
        <f t="shared" si="446"/>
        <v>0</v>
      </c>
      <c r="AZ1537" s="90">
        <f t="shared" si="447"/>
        <v>0</v>
      </c>
      <c r="BA1537" s="90">
        <f t="shared" si="448"/>
        <v>0</v>
      </c>
      <c r="BB1537" s="130">
        <f t="shared" si="449"/>
        <v>0</v>
      </c>
      <c r="BC1537" s="90">
        <f t="shared" si="450"/>
        <v>0</v>
      </c>
      <c r="BD1537" s="90">
        <f t="shared" si="451"/>
        <v>0</v>
      </c>
      <c r="BE1537" s="90">
        <f t="shared" si="452"/>
        <v>0</v>
      </c>
      <c r="BF1537" s="90">
        <f t="shared" si="453"/>
        <v>0</v>
      </c>
      <c r="BG1537" s="90">
        <f t="shared" si="454"/>
        <v>0</v>
      </c>
      <c r="BH1537" s="90">
        <f t="shared" si="455"/>
        <v>0</v>
      </c>
    </row>
    <row r="1538" spans="1:60" ht="15" customHeight="1" x14ac:dyDescent="0.2">
      <c r="A1538" s="36"/>
      <c r="B1538" s="58"/>
      <c r="C1538" s="85" t="s">
        <v>48</v>
      </c>
      <c r="D1538" s="703" t="str">
        <f t="shared" si="424"/>
        <v/>
      </c>
      <c r="E1538" s="705"/>
      <c r="F1538" s="705"/>
      <c r="G1538" s="705"/>
      <c r="H1538" s="705"/>
      <c r="I1538" s="705"/>
      <c r="J1538" s="705"/>
      <c r="K1538" s="705"/>
      <c r="L1538" s="705"/>
      <c r="M1538" s="705"/>
      <c r="N1538" s="705"/>
      <c r="O1538" s="705"/>
      <c r="P1538" s="704"/>
      <c r="Q1538" s="703" t="str">
        <f t="shared" si="425"/>
        <v/>
      </c>
      <c r="R1538" s="704"/>
      <c r="S1538" s="602" t="str">
        <f t="shared" si="426"/>
        <v/>
      </c>
      <c r="T1538" s="602"/>
      <c r="U1538" s="602" t="str">
        <f t="shared" si="427"/>
        <v/>
      </c>
      <c r="V1538" s="602"/>
      <c r="W1538" s="603"/>
      <c r="X1538" s="603"/>
      <c r="Y1538" s="206"/>
      <c r="Z1538" s="206"/>
      <c r="AA1538" s="603"/>
      <c r="AB1538" s="603"/>
      <c r="AC1538" s="206"/>
      <c r="AD1538" s="206"/>
      <c r="AG1538" s="90">
        <f t="shared" si="428"/>
        <v>14</v>
      </c>
      <c r="AH1538" s="90">
        <f t="shared" si="429"/>
        <v>0</v>
      </c>
      <c r="AI1538" s="130">
        <f t="shared" si="430"/>
        <v>0</v>
      </c>
      <c r="AJ1538" s="130">
        <f t="shared" si="431"/>
        <v>0</v>
      </c>
      <c r="AK1538" s="130">
        <f t="shared" si="432"/>
        <v>0</v>
      </c>
      <c r="AL1538" s="130">
        <f t="shared" si="433"/>
        <v>0</v>
      </c>
      <c r="AM1538" s="130">
        <f t="shared" si="434"/>
        <v>0</v>
      </c>
      <c r="AN1538" s="130">
        <f t="shared" si="435"/>
        <v>0</v>
      </c>
      <c r="AO1538" s="130">
        <f t="shared" si="436"/>
        <v>0</v>
      </c>
      <c r="AP1538" s="130">
        <f t="shared" si="437"/>
        <v>0</v>
      </c>
      <c r="AQ1538" s="130">
        <f t="shared" si="438"/>
        <v>0</v>
      </c>
      <c r="AR1538" s="130">
        <f t="shared" si="439"/>
        <v>0</v>
      </c>
      <c r="AS1538" s="130">
        <f t="shared" si="440"/>
        <v>0</v>
      </c>
      <c r="AT1538" s="130">
        <f t="shared" si="441"/>
        <v>0</v>
      </c>
      <c r="AU1538" s="90">
        <f t="shared" si="442"/>
        <v>0</v>
      </c>
      <c r="AV1538" s="90">
        <f t="shared" si="443"/>
        <v>0</v>
      </c>
      <c r="AW1538" s="90">
        <f t="shared" si="444"/>
        <v>0</v>
      </c>
      <c r="AX1538" s="130">
        <f t="shared" si="445"/>
        <v>0</v>
      </c>
      <c r="AY1538" s="90">
        <f t="shared" si="446"/>
        <v>0</v>
      </c>
      <c r="AZ1538" s="90">
        <f t="shared" si="447"/>
        <v>0</v>
      </c>
      <c r="BA1538" s="90">
        <f t="shared" si="448"/>
        <v>0</v>
      </c>
      <c r="BB1538" s="130">
        <f t="shared" si="449"/>
        <v>0</v>
      </c>
      <c r="BC1538" s="90">
        <f t="shared" si="450"/>
        <v>0</v>
      </c>
      <c r="BD1538" s="90">
        <f t="shared" si="451"/>
        <v>0</v>
      </c>
      <c r="BE1538" s="90">
        <f t="shared" si="452"/>
        <v>0</v>
      </c>
      <c r="BF1538" s="90">
        <f t="shared" si="453"/>
        <v>0</v>
      </c>
      <c r="BG1538" s="90">
        <f t="shared" si="454"/>
        <v>0</v>
      </c>
      <c r="BH1538" s="90">
        <f t="shared" si="455"/>
        <v>0</v>
      </c>
    </row>
    <row r="1539" spans="1:60" ht="15" customHeight="1" x14ac:dyDescent="0.2">
      <c r="A1539" s="36"/>
      <c r="B1539" s="58"/>
      <c r="C1539" s="85" t="s">
        <v>49</v>
      </c>
      <c r="D1539" s="703" t="str">
        <f t="shared" si="424"/>
        <v/>
      </c>
      <c r="E1539" s="705"/>
      <c r="F1539" s="705"/>
      <c r="G1539" s="705"/>
      <c r="H1539" s="705"/>
      <c r="I1539" s="705"/>
      <c r="J1539" s="705"/>
      <c r="K1539" s="705"/>
      <c r="L1539" s="705"/>
      <c r="M1539" s="705"/>
      <c r="N1539" s="705"/>
      <c r="O1539" s="705"/>
      <c r="P1539" s="704"/>
      <c r="Q1539" s="703" t="str">
        <f t="shared" si="425"/>
        <v/>
      </c>
      <c r="R1539" s="704"/>
      <c r="S1539" s="602" t="str">
        <f t="shared" si="426"/>
        <v/>
      </c>
      <c r="T1539" s="602"/>
      <c r="U1539" s="602" t="str">
        <f t="shared" si="427"/>
        <v/>
      </c>
      <c r="V1539" s="602"/>
      <c r="W1539" s="603"/>
      <c r="X1539" s="603"/>
      <c r="Y1539" s="206"/>
      <c r="Z1539" s="206"/>
      <c r="AA1539" s="603"/>
      <c r="AB1539" s="603"/>
      <c r="AC1539" s="206"/>
      <c r="AD1539" s="206"/>
      <c r="AG1539" s="90">
        <f t="shared" si="428"/>
        <v>14</v>
      </c>
      <c r="AH1539" s="90">
        <f t="shared" si="429"/>
        <v>0</v>
      </c>
      <c r="AI1539" s="130">
        <f t="shared" si="430"/>
        <v>0</v>
      </c>
      <c r="AJ1539" s="130">
        <f t="shared" si="431"/>
        <v>0</v>
      </c>
      <c r="AK1539" s="130">
        <f t="shared" si="432"/>
        <v>0</v>
      </c>
      <c r="AL1539" s="130">
        <f t="shared" si="433"/>
        <v>0</v>
      </c>
      <c r="AM1539" s="130">
        <f t="shared" si="434"/>
        <v>0</v>
      </c>
      <c r="AN1539" s="130">
        <f t="shared" si="435"/>
        <v>0</v>
      </c>
      <c r="AO1539" s="130">
        <f t="shared" si="436"/>
        <v>0</v>
      </c>
      <c r="AP1539" s="130">
        <f t="shared" si="437"/>
        <v>0</v>
      </c>
      <c r="AQ1539" s="130">
        <f t="shared" si="438"/>
        <v>0</v>
      </c>
      <c r="AR1539" s="130">
        <f t="shared" si="439"/>
        <v>0</v>
      </c>
      <c r="AS1539" s="130">
        <f t="shared" si="440"/>
        <v>0</v>
      </c>
      <c r="AT1539" s="130">
        <f t="shared" si="441"/>
        <v>0</v>
      </c>
      <c r="AU1539" s="90">
        <f t="shared" si="442"/>
        <v>0</v>
      </c>
      <c r="AV1539" s="90">
        <f t="shared" si="443"/>
        <v>0</v>
      </c>
      <c r="AW1539" s="90">
        <f t="shared" si="444"/>
        <v>0</v>
      </c>
      <c r="AX1539" s="130">
        <f t="shared" si="445"/>
        <v>0</v>
      </c>
      <c r="AY1539" s="90">
        <f t="shared" si="446"/>
        <v>0</v>
      </c>
      <c r="AZ1539" s="90">
        <f t="shared" si="447"/>
        <v>0</v>
      </c>
      <c r="BA1539" s="90">
        <f t="shared" si="448"/>
        <v>0</v>
      </c>
      <c r="BB1539" s="130">
        <f t="shared" si="449"/>
        <v>0</v>
      </c>
      <c r="BC1539" s="90">
        <f t="shared" si="450"/>
        <v>0</v>
      </c>
      <c r="BD1539" s="90">
        <f t="shared" si="451"/>
        <v>0</v>
      </c>
      <c r="BE1539" s="90">
        <f t="shared" si="452"/>
        <v>0</v>
      </c>
      <c r="BF1539" s="90">
        <f t="shared" si="453"/>
        <v>0</v>
      </c>
      <c r="BG1539" s="90">
        <f t="shared" si="454"/>
        <v>0</v>
      </c>
      <c r="BH1539" s="90">
        <f t="shared" si="455"/>
        <v>0</v>
      </c>
    </row>
    <row r="1540" spans="1:60" ht="15" customHeight="1" x14ac:dyDescent="0.2">
      <c r="A1540" s="36"/>
      <c r="B1540" s="58"/>
      <c r="C1540" s="85" t="s">
        <v>50</v>
      </c>
      <c r="D1540" s="703" t="str">
        <f t="shared" si="424"/>
        <v/>
      </c>
      <c r="E1540" s="705"/>
      <c r="F1540" s="705"/>
      <c r="G1540" s="705"/>
      <c r="H1540" s="705"/>
      <c r="I1540" s="705"/>
      <c r="J1540" s="705"/>
      <c r="K1540" s="705"/>
      <c r="L1540" s="705"/>
      <c r="M1540" s="705"/>
      <c r="N1540" s="705"/>
      <c r="O1540" s="705"/>
      <c r="P1540" s="704"/>
      <c r="Q1540" s="703" t="str">
        <f t="shared" si="425"/>
        <v/>
      </c>
      <c r="R1540" s="704"/>
      <c r="S1540" s="602" t="str">
        <f t="shared" si="426"/>
        <v/>
      </c>
      <c r="T1540" s="602"/>
      <c r="U1540" s="602" t="str">
        <f t="shared" si="427"/>
        <v/>
      </c>
      <c r="V1540" s="602"/>
      <c r="W1540" s="603"/>
      <c r="X1540" s="603"/>
      <c r="Y1540" s="206"/>
      <c r="Z1540" s="206"/>
      <c r="AA1540" s="603"/>
      <c r="AB1540" s="603"/>
      <c r="AC1540" s="206"/>
      <c r="AD1540" s="206"/>
      <c r="AG1540" s="90">
        <f t="shared" si="428"/>
        <v>14</v>
      </c>
      <c r="AH1540" s="90">
        <f t="shared" si="429"/>
        <v>0</v>
      </c>
      <c r="AI1540" s="130">
        <f t="shared" si="430"/>
        <v>0</v>
      </c>
      <c r="AJ1540" s="130">
        <f t="shared" si="431"/>
        <v>0</v>
      </c>
      <c r="AK1540" s="130">
        <f t="shared" si="432"/>
        <v>0</v>
      </c>
      <c r="AL1540" s="130">
        <f t="shared" si="433"/>
        <v>0</v>
      </c>
      <c r="AM1540" s="130">
        <f t="shared" si="434"/>
        <v>0</v>
      </c>
      <c r="AN1540" s="130">
        <f t="shared" si="435"/>
        <v>0</v>
      </c>
      <c r="AO1540" s="130">
        <f t="shared" si="436"/>
        <v>0</v>
      </c>
      <c r="AP1540" s="130">
        <f t="shared" si="437"/>
        <v>0</v>
      </c>
      <c r="AQ1540" s="130">
        <f t="shared" si="438"/>
        <v>0</v>
      </c>
      <c r="AR1540" s="130">
        <f t="shared" si="439"/>
        <v>0</v>
      </c>
      <c r="AS1540" s="130">
        <f t="shared" si="440"/>
        <v>0</v>
      </c>
      <c r="AT1540" s="130">
        <f t="shared" si="441"/>
        <v>0</v>
      </c>
      <c r="AU1540" s="90">
        <f t="shared" si="442"/>
        <v>0</v>
      </c>
      <c r="AV1540" s="90">
        <f t="shared" si="443"/>
        <v>0</v>
      </c>
      <c r="AW1540" s="90">
        <f t="shared" si="444"/>
        <v>0</v>
      </c>
      <c r="AX1540" s="130">
        <f t="shared" si="445"/>
        <v>0</v>
      </c>
      <c r="AY1540" s="90">
        <f t="shared" si="446"/>
        <v>0</v>
      </c>
      <c r="AZ1540" s="90">
        <f t="shared" si="447"/>
        <v>0</v>
      </c>
      <c r="BA1540" s="90">
        <f t="shared" si="448"/>
        <v>0</v>
      </c>
      <c r="BB1540" s="130">
        <f t="shared" si="449"/>
        <v>0</v>
      </c>
      <c r="BC1540" s="90">
        <f t="shared" si="450"/>
        <v>0</v>
      </c>
      <c r="BD1540" s="90">
        <f t="shared" si="451"/>
        <v>0</v>
      </c>
      <c r="BE1540" s="90">
        <f t="shared" si="452"/>
        <v>0</v>
      </c>
      <c r="BF1540" s="90">
        <f t="shared" si="453"/>
        <v>0</v>
      </c>
      <c r="BG1540" s="90">
        <f t="shared" si="454"/>
        <v>0</v>
      </c>
      <c r="BH1540" s="90">
        <f t="shared" si="455"/>
        <v>0</v>
      </c>
    </row>
    <row r="1541" spans="1:60" ht="15" customHeight="1" x14ac:dyDescent="0.2">
      <c r="A1541" s="36"/>
      <c r="B1541" s="58"/>
      <c r="C1541" s="85" t="s">
        <v>51</v>
      </c>
      <c r="D1541" s="703" t="str">
        <f t="shared" si="424"/>
        <v/>
      </c>
      <c r="E1541" s="705"/>
      <c r="F1541" s="705"/>
      <c r="G1541" s="705"/>
      <c r="H1541" s="705"/>
      <c r="I1541" s="705"/>
      <c r="J1541" s="705"/>
      <c r="K1541" s="705"/>
      <c r="L1541" s="705"/>
      <c r="M1541" s="705"/>
      <c r="N1541" s="705"/>
      <c r="O1541" s="705"/>
      <c r="P1541" s="704"/>
      <c r="Q1541" s="703" t="str">
        <f t="shared" si="425"/>
        <v/>
      </c>
      <c r="R1541" s="704"/>
      <c r="S1541" s="602" t="str">
        <f t="shared" si="426"/>
        <v/>
      </c>
      <c r="T1541" s="602"/>
      <c r="U1541" s="602" t="str">
        <f t="shared" si="427"/>
        <v/>
      </c>
      <c r="V1541" s="602"/>
      <c r="W1541" s="603"/>
      <c r="X1541" s="603"/>
      <c r="Y1541" s="206"/>
      <c r="Z1541" s="206"/>
      <c r="AA1541" s="603"/>
      <c r="AB1541" s="603"/>
      <c r="AC1541" s="206"/>
      <c r="AD1541" s="206"/>
      <c r="AG1541" s="90">
        <f t="shared" si="428"/>
        <v>14</v>
      </c>
      <c r="AH1541" s="90">
        <f t="shared" si="429"/>
        <v>0</v>
      </c>
      <c r="AI1541" s="130">
        <f t="shared" si="430"/>
        <v>0</v>
      </c>
      <c r="AJ1541" s="130">
        <f t="shared" si="431"/>
        <v>0</v>
      </c>
      <c r="AK1541" s="130">
        <f t="shared" si="432"/>
        <v>0</v>
      </c>
      <c r="AL1541" s="130">
        <f t="shared" si="433"/>
        <v>0</v>
      </c>
      <c r="AM1541" s="130">
        <f t="shared" si="434"/>
        <v>0</v>
      </c>
      <c r="AN1541" s="130">
        <f t="shared" si="435"/>
        <v>0</v>
      </c>
      <c r="AO1541" s="130">
        <f t="shared" si="436"/>
        <v>0</v>
      </c>
      <c r="AP1541" s="130">
        <f t="shared" si="437"/>
        <v>0</v>
      </c>
      <c r="AQ1541" s="130">
        <f t="shared" si="438"/>
        <v>0</v>
      </c>
      <c r="AR1541" s="130">
        <f t="shared" si="439"/>
        <v>0</v>
      </c>
      <c r="AS1541" s="130">
        <f t="shared" si="440"/>
        <v>0</v>
      </c>
      <c r="AT1541" s="130">
        <f t="shared" si="441"/>
        <v>0</v>
      </c>
      <c r="AU1541" s="90">
        <f t="shared" si="442"/>
        <v>0</v>
      </c>
      <c r="AV1541" s="90">
        <f t="shared" si="443"/>
        <v>0</v>
      </c>
      <c r="AW1541" s="90">
        <f t="shared" si="444"/>
        <v>0</v>
      </c>
      <c r="AX1541" s="130">
        <f t="shared" si="445"/>
        <v>0</v>
      </c>
      <c r="AY1541" s="90">
        <f t="shared" si="446"/>
        <v>0</v>
      </c>
      <c r="AZ1541" s="90">
        <f t="shared" si="447"/>
        <v>0</v>
      </c>
      <c r="BA1541" s="90">
        <f t="shared" si="448"/>
        <v>0</v>
      </c>
      <c r="BB1541" s="130">
        <f t="shared" si="449"/>
        <v>0</v>
      </c>
      <c r="BC1541" s="90">
        <f t="shared" si="450"/>
        <v>0</v>
      </c>
      <c r="BD1541" s="90">
        <f t="shared" si="451"/>
        <v>0</v>
      </c>
      <c r="BE1541" s="90">
        <f t="shared" si="452"/>
        <v>0</v>
      </c>
      <c r="BF1541" s="90">
        <f t="shared" si="453"/>
        <v>0</v>
      </c>
      <c r="BG1541" s="90">
        <f t="shared" si="454"/>
        <v>0</v>
      </c>
      <c r="BH1541" s="90">
        <f t="shared" si="455"/>
        <v>0</v>
      </c>
    </row>
    <row r="1542" spans="1:60" ht="15" customHeight="1" x14ac:dyDescent="0.2">
      <c r="A1542" s="36"/>
      <c r="B1542" s="58"/>
      <c r="C1542" s="85" t="s">
        <v>52</v>
      </c>
      <c r="D1542" s="703" t="str">
        <f t="shared" si="424"/>
        <v/>
      </c>
      <c r="E1542" s="705"/>
      <c r="F1542" s="705"/>
      <c r="G1542" s="705"/>
      <c r="H1542" s="705"/>
      <c r="I1542" s="705"/>
      <c r="J1542" s="705"/>
      <c r="K1542" s="705"/>
      <c r="L1542" s="705"/>
      <c r="M1542" s="705"/>
      <c r="N1542" s="705"/>
      <c r="O1542" s="705"/>
      <c r="P1542" s="704"/>
      <c r="Q1542" s="703" t="str">
        <f t="shared" si="425"/>
        <v/>
      </c>
      <c r="R1542" s="704"/>
      <c r="S1542" s="602" t="str">
        <f t="shared" si="426"/>
        <v/>
      </c>
      <c r="T1542" s="602"/>
      <c r="U1542" s="602" t="str">
        <f t="shared" si="427"/>
        <v/>
      </c>
      <c r="V1542" s="602"/>
      <c r="W1542" s="603"/>
      <c r="X1542" s="603"/>
      <c r="Y1542" s="206"/>
      <c r="Z1542" s="206"/>
      <c r="AA1542" s="603"/>
      <c r="AB1542" s="603"/>
      <c r="AC1542" s="206"/>
      <c r="AD1542" s="206"/>
      <c r="AG1542" s="90">
        <f t="shared" si="428"/>
        <v>14</v>
      </c>
      <c r="AH1542" s="90">
        <f t="shared" si="429"/>
        <v>0</v>
      </c>
      <c r="AI1542" s="130">
        <f t="shared" si="430"/>
        <v>0</v>
      </c>
      <c r="AJ1542" s="130">
        <f t="shared" si="431"/>
        <v>0</v>
      </c>
      <c r="AK1542" s="130">
        <f t="shared" si="432"/>
        <v>0</v>
      </c>
      <c r="AL1542" s="130">
        <f t="shared" si="433"/>
        <v>0</v>
      </c>
      <c r="AM1542" s="130">
        <f t="shared" si="434"/>
        <v>0</v>
      </c>
      <c r="AN1542" s="130">
        <f t="shared" si="435"/>
        <v>0</v>
      </c>
      <c r="AO1542" s="130">
        <f t="shared" si="436"/>
        <v>0</v>
      </c>
      <c r="AP1542" s="130">
        <f t="shared" si="437"/>
        <v>0</v>
      </c>
      <c r="AQ1542" s="130">
        <f t="shared" si="438"/>
        <v>0</v>
      </c>
      <c r="AR1542" s="130">
        <f t="shared" si="439"/>
        <v>0</v>
      </c>
      <c r="AS1542" s="130">
        <f t="shared" si="440"/>
        <v>0</v>
      </c>
      <c r="AT1542" s="130">
        <f t="shared" si="441"/>
        <v>0</v>
      </c>
      <c r="AU1542" s="90">
        <f t="shared" si="442"/>
        <v>0</v>
      </c>
      <c r="AV1542" s="90">
        <f t="shared" si="443"/>
        <v>0</v>
      </c>
      <c r="AW1542" s="90">
        <f t="shared" si="444"/>
        <v>0</v>
      </c>
      <c r="AX1542" s="130">
        <f t="shared" si="445"/>
        <v>0</v>
      </c>
      <c r="AY1542" s="90">
        <f t="shared" si="446"/>
        <v>0</v>
      </c>
      <c r="AZ1542" s="90">
        <f t="shared" si="447"/>
        <v>0</v>
      </c>
      <c r="BA1542" s="90">
        <f t="shared" si="448"/>
        <v>0</v>
      </c>
      <c r="BB1542" s="130">
        <f t="shared" si="449"/>
        <v>0</v>
      </c>
      <c r="BC1542" s="90">
        <f t="shared" si="450"/>
        <v>0</v>
      </c>
      <c r="BD1542" s="90">
        <f t="shared" si="451"/>
        <v>0</v>
      </c>
      <c r="BE1542" s="90">
        <f t="shared" si="452"/>
        <v>0</v>
      </c>
      <c r="BF1542" s="90">
        <f t="shared" si="453"/>
        <v>0</v>
      </c>
      <c r="BG1542" s="90">
        <f t="shared" si="454"/>
        <v>0</v>
      </c>
      <c r="BH1542" s="90">
        <f t="shared" si="455"/>
        <v>0</v>
      </c>
    </row>
    <row r="1543" spans="1:60" ht="15" customHeight="1" x14ac:dyDescent="0.2">
      <c r="A1543" s="36"/>
      <c r="B1543" s="58"/>
      <c r="L1543" s="112"/>
      <c r="M1543" s="147"/>
      <c r="N1543" s="147"/>
      <c r="O1543" s="147"/>
      <c r="P1543" s="148" t="s">
        <v>84</v>
      </c>
      <c r="Q1543" s="604">
        <f>IF(AND(SUM(Q1518:R1542)=0,COUNTIF(Q1518:R1542,"NS")&gt;0),"NS",SUM(Q1518:R1542))</f>
        <v>0</v>
      </c>
      <c r="R1543" s="605"/>
      <c r="S1543" s="604">
        <f>IF(AND(SUM(S1518:T1542)=0,COUNTIF(S1518:T1542,"NS")&gt;0),"NS",SUM(S1518:T1542))</f>
        <v>0</v>
      </c>
      <c r="T1543" s="605"/>
      <c r="U1543" s="604">
        <f>IF(AND(SUM(U1518:V1542)=0,COUNTIF(U1518:V1542,"NS")&gt;0),"NS",SUM(U1518:V1542))</f>
        <v>0</v>
      </c>
      <c r="V1543" s="605"/>
      <c r="W1543" s="604">
        <f>IF(AND(SUM(W1518:X1542)=0,COUNTIF(W1518:X1542,"NS")&gt;0),"NS",SUM(W1518:X1542))</f>
        <v>0</v>
      </c>
      <c r="X1543" s="605"/>
      <c r="Y1543" s="386">
        <f>IF(AND(SUM(Y1518:Y1542)=0,COUNTIF(Y1518:Y1542,"NS")&gt;0),"NS",SUM(Y1518:Y1542))</f>
        <v>0</v>
      </c>
      <c r="Z1543" s="386">
        <f>IF(AND(SUM(Z1518:Z1542)=0,COUNTIF(Z1518:Z1542,"NS")&gt;0),"NS",SUM(Z1518:Z1542))</f>
        <v>0</v>
      </c>
      <c r="AA1543" s="604">
        <f>IF(AND(SUM(AA1518:AB1542)=0,COUNTIF(AA1518:AB1542,"NS")&gt;0),"NS",SUM(AA1518:AB1542))</f>
        <v>0</v>
      </c>
      <c r="AB1543" s="605"/>
      <c r="AC1543" s="386">
        <f>IF(AND(SUM(AC1518:AC1542)=0,COUNTIF(AC1518:AC1542,"NS")&gt;0),"NS",SUM(AC1518:AC1542))</f>
        <v>0</v>
      </c>
      <c r="AD1543" s="386">
        <f>IF(AND(SUM(AD1518:AD1542)=0,COUNTIF(AD1518:AD1542,"NS")&gt;0),"NS",SUM(AD1518:AD1542))</f>
        <v>0</v>
      </c>
      <c r="AH1543" s="90">
        <f>SUM(AH1518:AH1542)</f>
        <v>0</v>
      </c>
      <c r="AL1543" s="90">
        <f>SUM(AL1518:AL1542)</f>
        <v>0</v>
      </c>
      <c r="AP1543" s="90">
        <f>SUM(AP1518:AP1542)</f>
        <v>0</v>
      </c>
      <c r="AT1543" s="90">
        <f>SUM(AT1518:AT1542)</f>
        <v>0</v>
      </c>
      <c r="AX1543" s="90">
        <f>SUM(AX1518:AX1542)</f>
        <v>0</v>
      </c>
      <c r="BB1543" s="90">
        <f>SUM(BB1518:BB1542)</f>
        <v>0</v>
      </c>
      <c r="BG1543" s="90">
        <f t="shared" ref="BG1543:BH1543" si="456">SUM(BG1518:BG1542)</f>
        <v>0</v>
      </c>
      <c r="BH1543" s="90">
        <f t="shared" si="456"/>
        <v>0</v>
      </c>
    </row>
    <row r="1544" spans="1:60" ht="15" customHeight="1" x14ac:dyDescent="0.2">
      <c r="A1544" s="36"/>
      <c r="B1544" s="536" t="str">
        <f>IF(AH1543=0,"","Error: Debe completar toda la información requerida.")</f>
        <v/>
      </c>
      <c r="C1544" s="536"/>
      <c r="D1544" s="536"/>
      <c r="E1544" s="536"/>
      <c r="F1544" s="536"/>
      <c r="G1544" s="536"/>
      <c r="H1544" s="536"/>
      <c r="I1544" s="536"/>
      <c r="J1544" s="536"/>
      <c r="K1544" s="536"/>
      <c r="L1544" s="536"/>
      <c r="M1544" s="536"/>
      <c r="N1544" s="536"/>
      <c r="O1544" s="536"/>
      <c r="P1544" s="536"/>
      <c r="Q1544" s="536"/>
      <c r="R1544" s="536"/>
      <c r="S1544" s="536"/>
      <c r="T1544" s="536"/>
      <c r="U1544" s="536"/>
      <c r="V1544" s="536"/>
      <c r="W1544" s="536"/>
      <c r="X1544" s="536"/>
      <c r="Y1544" s="536"/>
      <c r="Z1544" s="536"/>
      <c r="AA1544" s="536"/>
      <c r="AB1544" s="536"/>
      <c r="AC1544" s="536"/>
      <c r="AD1544" s="536"/>
      <c r="AT1544" s="90">
        <f>SUM(AL1543:AT1543)</f>
        <v>0</v>
      </c>
      <c r="BB1544" s="90">
        <f>SUM(AX1543:BB1543)</f>
        <v>0</v>
      </c>
      <c r="BH1544" s="90">
        <f>SUM(BG1543:BH1543)</f>
        <v>0</v>
      </c>
    </row>
    <row r="1545" spans="1:60" ht="15" customHeight="1" x14ac:dyDescent="0.2">
      <c r="A1545" s="36"/>
      <c r="B1545" s="535" t="str">
        <f>IF(AND(AT1544=0,BB1544=0),"",IF(AND(AT1544&lt;&gt;0,BB1544=0),"Error: Verificar sumas por fila.",IF(AND(AT1544=0,BB1544&lt;&gt;0),"Error: Verificar sumas por desagregados de hombres y/o mujeres",IF(AND(AT1544&lt;&gt;0,BB1544&lt;&gt;0),"Error: Verificar sumas por fila. A demás, verificar sumas por desagregados de hombres y/o mujeres"))))</f>
        <v/>
      </c>
      <c r="C1545" s="535"/>
      <c r="D1545" s="535"/>
      <c r="E1545" s="535"/>
      <c r="F1545" s="535"/>
      <c r="G1545" s="535"/>
      <c r="H1545" s="535"/>
      <c r="I1545" s="535"/>
      <c r="J1545" s="535"/>
      <c r="K1545" s="535"/>
      <c r="L1545" s="535"/>
      <c r="M1545" s="535"/>
      <c r="N1545" s="535"/>
      <c r="O1545" s="535"/>
      <c r="P1545" s="535"/>
      <c r="Q1545" s="535"/>
      <c r="R1545" s="535"/>
      <c r="S1545" s="535"/>
      <c r="T1545" s="535"/>
      <c r="U1545" s="535"/>
      <c r="V1545" s="535"/>
      <c r="W1545" s="535"/>
      <c r="X1545" s="535"/>
      <c r="Y1545" s="535"/>
      <c r="Z1545" s="535"/>
      <c r="AA1545" s="535"/>
      <c r="AB1545" s="535"/>
      <c r="AC1545" s="535"/>
      <c r="AD1545" s="535"/>
    </row>
    <row r="1546" spans="1:60" ht="15" customHeight="1" x14ac:dyDescent="0.2">
      <c r="A1546" s="36"/>
      <c r="B1546" s="535" t="str">
        <f>IF(BH1544=0,"","Error: Verificar la consistencia con la pregunta 45")</f>
        <v/>
      </c>
      <c r="C1546" s="535"/>
      <c r="D1546" s="535"/>
      <c r="E1546" s="535"/>
      <c r="F1546" s="535"/>
      <c r="G1546" s="535"/>
      <c r="H1546" s="535"/>
      <c r="I1546" s="535"/>
      <c r="J1546" s="535"/>
      <c r="K1546" s="535"/>
      <c r="L1546" s="535"/>
      <c r="M1546" s="535"/>
      <c r="N1546" s="535"/>
      <c r="O1546" s="535"/>
      <c r="P1546" s="535"/>
      <c r="Q1546" s="535"/>
      <c r="R1546" s="535"/>
      <c r="S1546" s="535"/>
      <c r="T1546" s="535"/>
      <c r="U1546" s="535"/>
      <c r="V1546" s="535"/>
      <c r="W1546" s="535"/>
      <c r="X1546" s="535"/>
      <c r="Y1546" s="535"/>
      <c r="Z1546" s="535"/>
      <c r="AA1546" s="535"/>
      <c r="AB1546" s="535"/>
      <c r="AC1546" s="535"/>
      <c r="AD1546" s="535"/>
    </row>
    <row r="1547" spans="1:60" ht="24" customHeight="1" x14ac:dyDescent="0.2">
      <c r="A1547" s="36" t="s">
        <v>1177</v>
      </c>
      <c r="B1547" s="636" t="s">
        <v>1486</v>
      </c>
      <c r="C1547" s="636"/>
      <c r="D1547" s="636"/>
      <c r="E1547" s="636"/>
      <c r="F1547" s="636"/>
      <c r="G1547" s="636"/>
      <c r="H1547" s="636"/>
      <c r="I1547" s="636"/>
      <c r="J1547" s="636"/>
      <c r="K1547" s="636"/>
      <c r="L1547" s="636"/>
      <c r="M1547" s="636"/>
      <c r="N1547" s="636"/>
      <c r="O1547" s="636"/>
      <c r="P1547" s="636"/>
      <c r="Q1547" s="636"/>
      <c r="R1547" s="636"/>
      <c r="S1547" s="636"/>
      <c r="T1547" s="636"/>
      <c r="U1547" s="636"/>
      <c r="V1547" s="636"/>
      <c r="W1547" s="636"/>
      <c r="X1547" s="636"/>
      <c r="Y1547" s="636"/>
      <c r="Z1547" s="636"/>
      <c r="AA1547" s="636"/>
      <c r="AB1547" s="636"/>
      <c r="AC1547" s="636"/>
      <c r="AD1547" s="636"/>
      <c r="AG1547" s="74" t="s">
        <v>2032</v>
      </c>
      <c r="AH1547" s="74" t="s">
        <v>2072</v>
      </c>
      <c r="AI1547" s="74" t="s">
        <v>2073</v>
      </c>
      <c r="AJ1547" s="74" t="s">
        <v>2045</v>
      </c>
      <c r="AK1547" s="74" t="s">
        <v>2074</v>
      </c>
      <c r="AL1547" s="74" t="s">
        <v>2075</v>
      </c>
    </row>
    <row r="1548" spans="1:60" ht="15" customHeight="1" x14ac:dyDescent="0.2">
      <c r="C1548" s="674" t="s">
        <v>1977</v>
      </c>
      <c r="D1548" s="674"/>
      <c r="E1548" s="674"/>
      <c r="F1548" s="674"/>
      <c r="G1548" s="674"/>
      <c r="H1548" s="674"/>
      <c r="I1548" s="674"/>
      <c r="J1548" s="674"/>
      <c r="K1548" s="674"/>
      <c r="L1548" s="674"/>
      <c r="M1548" s="674"/>
      <c r="N1548" s="674"/>
      <c r="O1548" s="674"/>
      <c r="P1548" s="674"/>
      <c r="Q1548" s="674"/>
      <c r="R1548" s="674"/>
      <c r="S1548" s="674"/>
      <c r="T1548" s="674"/>
      <c r="U1548" s="674"/>
      <c r="V1548" s="674"/>
      <c r="W1548" s="674"/>
      <c r="X1548" s="674"/>
      <c r="Y1548" s="674"/>
      <c r="Z1548" s="674"/>
      <c r="AA1548" s="674"/>
      <c r="AB1548" s="674"/>
      <c r="AC1548" s="674"/>
      <c r="AD1548" s="674"/>
      <c r="AG1548" s="74">
        <f>COUNTBLANK(M1552:AD1561)</f>
        <v>180</v>
      </c>
      <c r="AH1548" s="74">
        <v>180</v>
      </c>
      <c r="AI1548" s="74">
        <v>150</v>
      </c>
      <c r="AJ1548" s="74">
        <f>COUNTBLANK(M1552:AD1552)</f>
        <v>18</v>
      </c>
      <c r="AK1548" s="74">
        <v>18</v>
      </c>
      <c r="AL1548" s="74">
        <v>15</v>
      </c>
    </row>
    <row r="1549" spans="1:60" ht="15" customHeight="1" x14ac:dyDescent="0.2">
      <c r="B1549" s="536" t="str">
        <f>IF(AI1549=0,"","Error: Debe completar toda la información requerida.")</f>
        <v/>
      </c>
      <c r="C1549" s="536"/>
      <c r="D1549" s="536"/>
      <c r="E1549" s="536"/>
      <c r="F1549" s="536"/>
      <c r="G1549" s="536"/>
      <c r="H1549" s="536"/>
      <c r="I1549" s="536"/>
      <c r="J1549" s="536"/>
      <c r="K1549" s="536"/>
      <c r="L1549" s="536"/>
      <c r="M1549" s="536"/>
      <c r="N1549" s="536"/>
      <c r="O1549" s="536"/>
      <c r="P1549" s="536"/>
      <c r="Q1549" s="536"/>
      <c r="R1549" s="536"/>
      <c r="S1549" s="536"/>
      <c r="T1549" s="536"/>
      <c r="U1549" s="536"/>
      <c r="V1549" s="536"/>
      <c r="W1549" s="536"/>
      <c r="X1549" s="536"/>
      <c r="Y1549" s="536"/>
      <c r="Z1549" s="536"/>
      <c r="AA1549" s="536"/>
      <c r="AB1549" s="536"/>
      <c r="AC1549" s="536"/>
      <c r="AD1549" s="536"/>
      <c r="AE1549" s="109"/>
      <c r="AG1549" s="90" t="s">
        <v>2076</v>
      </c>
      <c r="AI1549" s="90">
        <f>IF(OR(AG1548=AH1548,AG1548=AI1548),0,1)</f>
        <v>0</v>
      </c>
    </row>
    <row r="1550" spans="1:60" ht="15" customHeight="1" x14ac:dyDescent="0.2">
      <c r="C1550" s="491" t="s">
        <v>142</v>
      </c>
      <c r="D1550" s="491"/>
      <c r="E1550" s="491"/>
      <c r="F1550" s="491"/>
      <c r="G1550" s="491"/>
      <c r="H1550" s="491"/>
      <c r="I1550" s="491"/>
      <c r="J1550" s="491"/>
      <c r="K1550" s="491"/>
      <c r="L1550" s="491"/>
      <c r="M1550" s="492" t="s">
        <v>1216</v>
      </c>
      <c r="N1550" s="492"/>
      <c r="O1550" s="492"/>
      <c r="P1550" s="492"/>
      <c r="Q1550" s="492"/>
      <c r="R1550" s="492"/>
      <c r="S1550" s="492"/>
      <c r="T1550" s="492"/>
      <c r="U1550" s="492"/>
      <c r="V1550" s="492"/>
      <c r="W1550" s="492"/>
      <c r="X1550" s="492"/>
      <c r="Y1550" s="492"/>
      <c r="Z1550" s="492"/>
      <c r="AA1550" s="492"/>
      <c r="AB1550" s="492"/>
      <c r="AC1550" s="492"/>
      <c r="AD1550" s="492"/>
      <c r="AE1550" s="109"/>
      <c r="AG1550" s="575" t="s">
        <v>80</v>
      </c>
      <c r="AH1550" s="575" t="s">
        <v>2029</v>
      </c>
      <c r="AI1550" s="575" t="s">
        <v>2078</v>
      </c>
      <c r="AJ1550" s="576" t="s">
        <v>2077</v>
      </c>
      <c r="AK1550" s="576" t="s">
        <v>2154</v>
      </c>
      <c r="AL1550" s="576" t="s">
        <v>2155</v>
      </c>
      <c r="AM1550" s="561" t="s">
        <v>2148</v>
      </c>
      <c r="AN1550" s="561"/>
      <c r="AO1550" s="561" t="s">
        <v>2152</v>
      </c>
      <c r="AP1550" s="561"/>
      <c r="AQ1550" s="90" t="s">
        <v>2048</v>
      </c>
      <c r="AR1550" s="90" t="s">
        <v>2049</v>
      </c>
    </row>
    <row r="1551" spans="1:60" ht="15" customHeight="1" x14ac:dyDescent="0.2">
      <c r="C1551" s="491"/>
      <c r="D1551" s="491"/>
      <c r="E1551" s="491"/>
      <c r="F1551" s="491"/>
      <c r="G1551" s="491"/>
      <c r="H1551" s="491"/>
      <c r="I1551" s="491"/>
      <c r="J1551" s="491"/>
      <c r="K1551" s="491"/>
      <c r="L1551" s="491"/>
      <c r="M1551" s="610" t="s">
        <v>80</v>
      </c>
      <c r="N1551" s="611"/>
      <c r="O1551" s="611"/>
      <c r="P1551" s="611"/>
      <c r="Q1551" s="611"/>
      <c r="R1551" s="611"/>
      <c r="S1551" s="612" t="s">
        <v>81</v>
      </c>
      <c r="T1551" s="613"/>
      <c r="U1551" s="613"/>
      <c r="V1551" s="613"/>
      <c r="W1551" s="613"/>
      <c r="X1551" s="613"/>
      <c r="Y1551" s="612" t="s">
        <v>82</v>
      </c>
      <c r="Z1551" s="613"/>
      <c r="AA1551" s="613"/>
      <c r="AB1551" s="613"/>
      <c r="AC1551" s="613"/>
      <c r="AD1551" s="613"/>
      <c r="AE1551" s="109"/>
      <c r="AG1551" s="575"/>
      <c r="AH1551" s="575"/>
      <c r="AI1551" s="575"/>
      <c r="AJ1551" s="576"/>
      <c r="AK1551" s="576"/>
      <c r="AL1551" s="576"/>
      <c r="AM1551" s="90" t="s">
        <v>2048</v>
      </c>
      <c r="AN1551" s="90" t="s">
        <v>2049</v>
      </c>
      <c r="AO1551" s="90" t="s">
        <v>2048</v>
      </c>
      <c r="AP1551" s="90" t="s">
        <v>2049</v>
      </c>
      <c r="AQ1551" s="227" t="s">
        <v>2150</v>
      </c>
      <c r="AR1551" s="227" t="s">
        <v>2151</v>
      </c>
      <c r="AT1551" s="90" t="s">
        <v>2050</v>
      </c>
      <c r="AU1551" s="90" t="s">
        <v>2318</v>
      </c>
      <c r="AV1551" s="90" t="s">
        <v>2029</v>
      </c>
      <c r="AW1551" s="90" t="s">
        <v>2077</v>
      </c>
    </row>
    <row r="1552" spans="1:60" ht="15" customHeight="1" x14ac:dyDescent="0.2">
      <c r="C1552" s="87" t="s">
        <v>28</v>
      </c>
      <c r="D1552" s="748" t="s">
        <v>143</v>
      </c>
      <c r="E1552" s="749"/>
      <c r="F1552" s="749"/>
      <c r="G1552" s="749"/>
      <c r="H1552" s="749"/>
      <c r="I1552" s="749"/>
      <c r="J1552" s="749"/>
      <c r="K1552" s="749"/>
      <c r="L1552" s="750"/>
      <c r="M1552" s="615"/>
      <c r="N1552" s="615"/>
      <c r="O1552" s="615"/>
      <c r="P1552" s="615"/>
      <c r="Q1552" s="615"/>
      <c r="R1552" s="615"/>
      <c r="S1552" s="615"/>
      <c r="T1552" s="615"/>
      <c r="U1552" s="615"/>
      <c r="V1552" s="615"/>
      <c r="W1552" s="615"/>
      <c r="X1552" s="615"/>
      <c r="Y1552" s="615"/>
      <c r="Z1552" s="615"/>
      <c r="AA1552" s="615"/>
      <c r="AB1552" s="615"/>
      <c r="AC1552" s="615"/>
      <c r="AD1552" s="615"/>
      <c r="AE1552" s="109"/>
      <c r="AG1552" s="94">
        <f t="shared" ref="AG1552:AG1561" si="457">M1552</f>
        <v>0</v>
      </c>
      <c r="AH1552" s="130">
        <f t="shared" ref="AH1552:AH1561" si="458">COUNTIF(S1552:AD1552,"NS")</f>
        <v>0</v>
      </c>
      <c r="AI1552" s="130">
        <f t="shared" ref="AI1552:AI1561" si="459">SUM(S1552:AD1552)</f>
        <v>0</v>
      </c>
      <c r="AJ1552" s="130">
        <f>IF($AG$1548=$AH$1548,0,
IF(OR(
AND(AG1552=0,AH1552&gt;0),
AND(AG1552="NS",AI1552&gt;0),
AND(AG1552="NS",AI1552=0,AH1552=0)),1,
IF(OR(
AND(AG1552&gt;0,AH1552=2),
AND(AG1552="NS",AH1552=2),
AND(AG1552="NS",AI1552=0,AH1552&gt;0),
AG1552=AI1552),0,1)))</f>
        <v>0</v>
      </c>
      <c r="AK1552" s="130">
        <f>COUNTIF(S1552:X1561,"NS")</f>
        <v>0</v>
      </c>
      <c r="AL1552" s="130">
        <f>COUNTIF(Y1552:AD1561,"NS")</f>
        <v>0</v>
      </c>
      <c r="AM1552" s="90">
        <f>S1394</f>
        <v>0</v>
      </c>
      <c r="AN1552" s="90">
        <f>Y1394</f>
        <v>0</v>
      </c>
      <c r="AO1552" s="90">
        <f>S1562</f>
        <v>0</v>
      </c>
      <c r="AP1552" s="90">
        <f>Y1562</f>
        <v>0</v>
      </c>
      <c r="AQ1552" s="90">
        <f>IF($AG$1548=$AH$1548,0,IF(OR(AO1552=AM1552,AND(AM1552&gt;0,AO1552="NS")),0,1))</f>
        <v>0</v>
      </c>
      <c r="AR1552" s="90">
        <f>IF($AG$1548=$AH$1548,0,IF(OR(AP1552=AN1552,AND(AN1552&gt;0,AP1552="NS")),0,1))</f>
        <v>0</v>
      </c>
      <c r="AS1552" s="90" t="s">
        <v>2104</v>
      </c>
      <c r="AT1552" s="90">
        <f>M1561</f>
        <v>0</v>
      </c>
      <c r="AU1552" s="90">
        <f>COUNTIF(M1552:R1560,"&gt;0")</f>
        <v>0</v>
      </c>
      <c r="AV1552" s="90">
        <f>COUNTIF(M1552:R1560,"NS")</f>
        <v>0</v>
      </c>
      <c r="AW1552" s="90">
        <f>IF($AG$1548=$AH$1548,0,
IF(AND(AT1552&lt;&gt;0,AU1552=0,AV1552=0),1,
IF(AND(AT1552&lt;&gt;0,AND(AU1552&lt;=1,AV1552=0)),1,
IF(AND(AT1552&lt;&gt;0,AND(AU1552=0,AV1552&lt;=1)),1,0))))</f>
        <v>0</v>
      </c>
    </row>
    <row r="1553" spans="1:49" ht="15" customHeight="1" x14ac:dyDescent="0.2">
      <c r="C1553" s="85" t="s">
        <v>29</v>
      </c>
      <c r="D1553" s="748" t="s">
        <v>144</v>
      </c>
      <c r="E1553" s="749"/>
      <c r="F1553" s="749"/>
      <c r="G1553" s="749"/>
      <c r="H1553" s="749"/>
      <c r="I1553" s="749"/>
      <c r="J1553" s="749"/>
      <c r="K1553" s="749"/>
      <c r="L1553" s="750"/>
      <c r="M1553" s="615"/>
      <c r="N1553" s="615"/>
      <c r="O1553" s="615"/>
      <c r="P1553" s="615"/>
      <c r="Q1553" s="615"/>
      <c r="R1553" s="615"/>
      <c r="S1553" s="615"/>
      <c r="T1553" s="615"/>
      <c r="U1553" s="615"/>
      <c r="V1553" s="615"/>
      <c r="W1553" s="615"/>
      <c r="X1553" s="615"/>
      <c r="Y1553" s="615"/>
      <c r="Z1553" s="615"/>
      <c r="AA1553" s="615"/>
      <c r="AB1553" s="615"/>
      <c r="AC1553" s="615"/>
      <c r="AD1553" s="615"/>
      <c r="AE1553" s="109"/>
      <c r="AG1553" s="94">
        <f t="shared" si="457"/>
        <v>0</v>
      </c>
      <c r="AH1553" s="130">
        <f t="shared" si="458"/>
        <v>0</v>
      </c>
      <c r="AI1553" s="130">
        <f t="shared" si="459"/>
        <v>0</v>
      </c>
      <c r="AJ1553" s="130">
        <f t="shared" ref="AJ1553:AJ1561" si="460">IF($AG$1548=$AH$1548,0,
IF(OR(
AND(AG1553=0,AH1553&gt;0),
AND(AG1553="NS",AI1553&gt;0),
AND(AG1553="NS",AI1553=0,AH1553=0)),1,
IF(OR(
AND(AG1553&gt;0,AH1553=2),
AND(AG1553="NS",AH1553=2),
AND(AG1553="NS",AI1553=0,AH1553&gt;0),
AG1553=AI1553),0,1)))</f>
        <v>0</v>
      </c>
      <c r="AK1553" s="130"/>
      <c r="AL1553" s="130"/>
      <c r="AR1553" s="90">
        <f>SUM(AQ1552:AR1552)</f>
        <v>0</v>
      </c>
      <c r="AS1553" s="90" t="s">
        <v>2048</v>
      </c>
      <c r="AT1553" s="90">
        <f>S1561</f>
        <v>0</v>
      </c>
      <c r="AU1553" s="90">
        <f>COUNTIF(S1552:X1560,"&gt;0")</f>
        <v>0</v>
      </c>
      <c r="AV1553" s="90">
        <f>COUNTIF(S1552:X1560,"NS")</f>
        <v>0</v>
      </c>
      <c r="AW1553" s="90">
        <f t="shared" ref="AW1553:AW1554" si="461">IF($AG$1548=$AH$1548,0,
IF(AND(AT1553&lt;&gt;0,AU1553=0,AV1553=0),1,
IF(AND(AT1553&lt;&gt;0,AND(AU1553&lt;=1,AV1553=0)),1,
IF(AND(AT1553&lt;&gt;0,AND(AU1553=0,AV1553&lt;=1)),1,0))))</f>
        <v>0</v>
      </c>
    </row>
    <row r="1554" spans="1:49" ht="15" customHeight="1" x14ac:dyDescent="0.2">
      <c r="C1554" s="85" t="s">
        <v>30</v>
      </c>
      <c r="D1554" s="748" t="s">
        <v>145</v>
      </c>
      <c r="E1554" s="749"/>
      <c r="F1554" s="749"/>
      <c r="G1554" s="749"/>
      <c r="H1554" s="749"/>
      <c r="I1554" s="749"/>
      <c r="J1554" s="749"/>
      <c r="K1554" s="749"/>
      <c r="L1554" s="750"/>
      <c r="M1554" s="615"/>
      <c r="N1554" s="615"/>
      <c r="O1554" s="615"/>
      <c r="P1554" s="615"/>
      <c r="Q1554" s="615"/>
      <c r="R1554" s="615"/>
      <c r="S1554" s="615"/>
      <c r="T1554" s="615"/>
      <c r="U1554" s="615"/>
      <c r="V1554" s="615"/>
      <c r="W1554" s="615"/>
      <c r="X1554" s="615"/>
      <c r="Y1554" s="615"/>
      <c r="Z1554" s="615"/>
      <c r="AA1554" s="615"/>
      <c r="AB1554" s="615"/>
      <c r="AC1554" s="615"/>
      <c r="AD1554" s="615"/>
      <c r="AE1554" s="109"/>
      <c r="AG1554" s="94">
        <f t="shared" si="457"/>
        <v>0</v>
      </c>
      <c r="AH1554" s="130">
        <f t="shared" si="458"/>
        <v>0</v>
      </c>
      <c r="AI1554" s="130">
        <f t="shared" si="459"/>
        <v>0</v>
      </c>
      <c r="AJ1554" s="130">
        <f t="shared" si="460"/>
        <v>0</v>
      </c>
      <c r="AS1554" s="90" t="s">
        <v>2049</v>
      </c>
      <c r="AT1554" s="90">
        <f>Y1561</f>
        <v>0</v>
      </c>
      <c r="AU1554" s="90">
        <f>COUNTIF(Y1552:AD1560,"&gt;0")</f>
        <v>0</v>
      </c>
      <c r="AV1554" s="90">
        <f>COUNTIF(Y1552:AD1560,"NS")</f>
        <v>0</v>
      </c>
      <c r="AW1554" s="90">
        <f t="shared" si="461"/>
        <v>0</v>
      </c>
    </row>
    <row r="1555" spans="1:49" ht="15" customHeight="1" x14ac:dyDescent="0.2">
      <c r="C1555" s="85" t="s">
        <v>31</v>
      </c>
      <c r="D1555" s="748" t="s">
        <v>146</v>
      </c>
      <c r="E1555" s="749"/>
      <c r="F1555" s="749"/>
      <c r="G1555" s="749"/>
      <c r="H1555" s="749"/>
      <c r="I1555" s="749"/>
      <c r="J1555" s="749"/>
      <c r="K1555" s="749"/>
      <c r="L1555" s="750"/>
      <c r="M1555" s="615"/>
      <c r="N1555" s="615"/>
      <c r="O1555" s="615"/>
      <c r="P1555" s="615"/>
      <c r="Q1555" s="615"/>
      <c r="R1555" s="615"/>
      <c r="S1555" s="615"/>
      <c r="T1555" s="615"/>
      <c r="U1555" s="615"/>
      <c r="V1555" s="615"/>
      <c r="W1555" s="615"/>
      <c r="X1555" s="615"/>
      <c r="Y1555" s="615"/>
      <c r="Z1555" s="615"/>
      <c r="AA1555" s="615"/>
      <c r="AB1555" s="615"/>
      <c r="AC1555" s="615"/>
      <c r="AD1555" s="615"/>
      <c r="AE1555" s="109"/>
      <c r="AG1555" s="94">
        <f t="shared" si="457"/>
        <v>0</v>
      </c>
      <c r="AH1555" s="130">
        <f t="shared" si="458"/>
        <v>0</v>
      </c>
      <c r="AI1555" s="130">
        <f t="shared" si="459"/>
        <v>0</v>
      </c>
      <c r="AJ1555" s="130">
        <f t="shared" si="460"/>
        <v>0</v>
      </c>
      <c r="AW1555" s="90">
        <f>SUM(AW1552:AW1554)</f>
        <v>0</v>
      </c>
    </row>
    <row r="1556" spans="1:49" ht="15" customHeight="1" x14ac:dyDescent="0.2">
      <c r="C1556" s="85" t="s">
        <v>32</v>
      </c>
      <c r="D1556" s="748" t="s">
        <v>147</v>
      </c>
      <c r="E1556" s="749"/>
      <c r="F1556" s="749"/>
      <c r="G1556" s="749"/>
      <c r="H1556" s="749"/>
      <c r="I1556" s="749"/>
      <c r="J1556" s="749"/>
      <c r="K1556" s="749"/>
      <c r="L1556" s="750"/>
      <c r="M1556" s="615"/>
      <c r="N1556" s="615"/>
      <c r="O1556" s="615"/>
      <c r="P1556" s="615"/>
      <c r="Q1556" s="615"/>
      <c r="R1556" s="615"/>
      <c r="S1556" s="615"/>
      <c r="T1556" s="615"/>
      <c r="U1556" s="615"/>
      <c r="V1556" s="615"/>
      <c r="W1556" s="615"/>
      <c r="X1556" s="615"/>
      <c r="Y1556" s="615"/>
      <c r="Z1556" s="615"/>
      <c r="AA1556" s="615"/>
      <c r="AB1556" s="615"/>
      <c r="AC1556" s="615"/>
      <c r="AD1556" s="615"/>
      <c r="AE1556" s="109"/>
      <c r="AG1556" s="94">
        <f t="shared" si="457"/>
        <v>0</v>
      </c>
      <c r="AH1556" s="130">
        <f t="shared" si="458"/>
        <v>0</v>
      </c>
      <c r="AI1556" s="130">
        <f t="shared" si="459"/>
        <v>0</v>
      </c>
      <c r="AJ1556" s="130">
        <f t="shared" si="460"/>
        <v>0</v>
      </c>
    </row>
    <row r="1557" spans="1:49" ht="15" customHeight="1" x14ac:dyDescent="0.2">
      <c r="C1557" s="85" t="s">
        <v>33</v>
      </c>
      <c r="D1557" s="748" t="s">
        <v>148</v>
      </c>
      <c r="E1557" s="749"/>
      <c r="F1557" s="749"/>
      <c r="G1557" s="749"/>
      <c r="H1557" s="749"/>
      <c r="I1557" s="749"/>
      <c r="J1557" s="749"/>
      <c r="K1557" s="749"/>
      <c r="L1557" s="750"/>
      <c r="M1557" s="615"/>
      <c r="N1557" s="615"/>
      <c r="O1557" s="615"/>
      <c r="P1557" s="615"/>
      <c r="Q1557" s="615"/>
      <c r="R1557" s="615"/>
      <c r="S1557" s="615"/>
      <c r="T1557" s="615"/>
      <c r="U1557" s="615"/>
      <c r="V1557" s="615"/>
      <c r="W1557" s="615"/>
      <c r="X1557" s="615"/>
      <c r="Y1557" s="615"/>
      <c r="Z1557" s="615"/>
      <c r="AA1557" s="615"/>
      <c r="AB1557" s="615"/>
      <c r="AC1557" s="615"/>
      <c r="AD1557" s="615"/>
      <c r="AE1557" s="109"/>
      <c r="AG1557" s="94">
        <f t="shared" si="457"/>
        <v>0</v>
      </c>
      <c r="AH1557" s="130">
        <f t="shared" si="458"/>
        <v>0</v>
      </c>
      <c r="AI1557" s="130">
        <f t="shared" si="459"/>
        <v>0</v>
      </c>
      <c r="AJ1557" s="130">
        <f t="shared" si="460"/>
        <v>0</v>
      </c>
    </row>
    <row r="1558" spans="1:49" ht="15" customHeight="1" x14ac:dyDescent="0.2">
      <c r="C1558" s="85" t="s">
        <v>34</v>
      </c>
      <c r="D1558" s="748" t="s">
        <v>691</v>
      </c>
      <c r="E1558" s="749"/>
      <c r="F1558" s="749"/>
      <c r="G1558" s="749"/>
      <c r="H1558" s="749"/>
      <c r="I1558" s="749"/>
      <c r="J1558" s="749"/>
      <c r="K1558" s="749"/>
      <c r="L1558" s="750"/>
      <c r="M1558" s="615"/>
      <c r="N1558" s="615"/>
      <c r="O1558" s="615"/>
      <c r="P1558" s="615"/>
      <c r="Q1558" s="615"/>
      <c r="R1558" s="615"/>
      <c r="S1558" s="615"/>
      <c r="T1558" s="615"/>
      <c r="U1558" s="615"/>
      <c r="V1558" s="615"/>
      <c r="W1558" s="615"/>
      <c r="X1558" s="615"/>
      <c r="Y1558" s="615"/>
      <c r="Z1558" s="615"/>
      <c r="AA1558" s="615"/>
      <c r="AB1558" s="615"/>
      <c r="AC1558" s="615"/>
      <c r="AD1558" s="615"/>
      <c r="AE1558" s="109"/>
      <c r="AG1558" s="94">
        <f t="shared" si="457"/>
        <v>0</v>
      </c>
      <c r="AH1558" s="130">
        <f t="shared" si="458"/>
        <v>0</v>
      </c>
      <c r="AI1558" s="130">
        <f t="shared" si="459"/>
        <v>0</v>
      </c>
      <c r="AJ1558" s="130">
        <f t="shared" si="460"/>
        <v>0</v>
      </c>
    </row>
    <row r="1559" spans="1:49" ht="15" customHeight="1" x14ac:dyDescent="0.2">
      <c r="C1559" s="85" t="s">
        <v>35</v>
      </c>
      <c r="D1559" s="748" t="s">
        <v>150</v>
      </c>
      <c r="E1559" s="749"/>
      <c r="F1559" s="749"/>
      <c r="G1559" s="749"/>
      <c r="H1559" s="749"/>
      <c r="I1559" s="749"/>
      <c r="J1559" s="749"/>
      <c r="K1559" s="749"/>
      <c r="L1559" s="750"/>
      <c r="M1559" s="615"/>
      <c r="N1559" s="615"/>
      <c r="O1559" s="615"/>
      <c r="P1559" s="615"/>
      <c r="Q1559" s="615"/>
      <c r="R1559" s="615"/>
      <c r="S1559" s="615"/>
      <c r="T1559" s="615"/>
      <c r="U1559" s="615"/>
      <c r="V1559" s="615"/>
      <c r="W1559" s="615"/>
      <c r="X1559" s="615"/>
      <c r="Y1559" s="615"/>
      <c r="Z1559" s="615"/>
      <c r="AA1559" s="615"/>
      <c r="AB1559" s="615"/>
      <c r="AC1559" s="615"/>
      <c r="AD1559" s="615"/>
      <c r="AE1559" s="109"/>
      <c r="AG1559" s="94">
        <f t="shared" si="457"/>
        <v>0</v>
      </c>
      <c r="AH1559" s="130">
        <f t="shared" si="458"/>
        <v>0</v>
      </c>
      <c r="AI1559" s="130">
        <f t="shared" si="459"/>
        <v>0</v>
      </c>
      <c r="AJ1559" s="130">
        <f t="shared" si="460"/>
        <v>0</v>
      </c>
    </row>
    <row r="1560" spans="1:49" ht="15" customHeight="1" x14ac:dyDescent="0.2">
      <c r="C1560" s="85" t="s">
        <v>36</v>
      </c>
      <c r="D1560" s="748" t="s">
        <v>151</v>
      </c>
      <c r="E1560" s="749"/>
      <c r="F1560" s="749"/>
      <c r="G1560" s="749"/>
      <c r="H1560" s="749"/>
      <c r="I1560" s="749"/>
      <c r="J1560" s="749"/>
      <c r="K1560" s="749"/>
      <c r="L1560" s="750"/>
      <c r="M1560" s="615"/>
      <c r="N1560" s="615"/>
      <c r="O1560" s="615"/>
      <c r="P1560" s="615"/>
      <c r="Q1560" s="615"/>
      <c r="R1560" s="615"/>
      <c r="S1560" s="615"/>
      <c r="T1560" s="615"/>
      <c r="U1560" s="615"/>
      <c r="V1560" s="615"/>
      <c r="W1560" s="615"/>
      <c r="X1560" s="615"/>
      <c r="Y1560" s="615"/>
      <c r="Z1560" s="615"/>
      <c r="AA1560" s="615"/>
      <c r="AB1560" s="615"/>
      <c r="AC1560" s="615"/>
      <c r="AD1560" s="615"/>
      <c r="AE1560" s="109"/>
      <c r="AG1560" s="94">
        <f t="shared" si="457"/>
        <v>0</v>
      </c>
      <c r="AH1560" s="130">
        <f t="shared" si="458"/>
        <v>0</v>
      </c>
      <c r="AI1560" s="130">
        <f t="shared" si="459"/>
        <v>0</v>
      </c>
      <c r="AJ1560" s="130">
        <f t="shared" si="460"/>
        <v>0</v>
      </c>
    </row>
    <row r="1561" spans="1:49" ht="15" customHeight="1" x14ac:dyDescent="0.2">
      <c r="C1561" s="85" t="s">
        <v>37</v>
      </c>
      <c r="D1561" s="748" t="s">
        <v>692</v>
      </c>
      <c r="E1561" s="749"/>
      <c r="F1561" s="749"/>
      <c r="G1561" s="749"/>
      <c r="H1561" s="749"/>
      <c r="I1561" s="749"/>
      <c r="J1561" s="749"/>
      <c r="K1561" s="749"/>
      <c r="L1561" s="750"/>
      <c r="M1561" s="615"/>
      <c r="N1561" s="615"/>
      <c r="O1561" s="615"/>
      <c r="P1561" s="615"/>
      <c r="Q1561" s="615"/>
      <c r="R1561" s="615"/>
      <c r="S1561" s="615"/>
      <c r="T1561" s="615"/>
      <c r="U1561" s="615"/>
      <c r="V1561" s="615"/>
      <c r="W1561" s="615"/>
      <c r="X1561" s="615"/>
      <c r="Y1561" s="615"/>
      <c r="Z1561" s="615"/>
      <c r="AA1561" s="615"/>
      <c r="AB1561" s="615"/>
      <c r="AC1561" s="615"/>
      <c r="AD1561" s="615"/>
      <c r="AE1561" s="109"/>
      <c r="AG1561" s="94">
        <f t="shared" si="457"/>
        <v>0</v>
      </c>
      <c r="AH1561" s="130">
        <f t="shared" si="458"/>
        <v>0</v>
      </c>
      <c r="AI1561" s="130">
        <f t="shared" si="459"/>
        <v>0</v>
      </c>
      <c r="AJ1561" s="130">
        <f t="shared" si="460"/>
        <v>0</v>
      </c>
    </row>
    <row r="1562" spans="1:49" ht="15" customHeight="1" x14ac:dyDescent="0.2">
      <c r="L1562" s="112" t="s">
        <v>84</v>
      </c>
      <c r="M1562" s="693">
        <f>IF(AND(SUM(M1552:R1561)=0,COUNTIF(M1552:R1561,"NS")&gt;0),"NS",SUM(M1552:R1561))</f>
        <v>0</v>
      </c>
      <c r="N1562" s="693"/>
      <c r="O1562" s="693"/>
      <c r="P1562" s="693"/>
      <c r="Q1562" s="693"/>
      <c r="R1562" s="693"/>
      <c r="S1562" s="693">
        <f t="shared" ref="S1562" si="462">IF(AND(SUM(S1552:X1561)=0,COUNTIF(S1552:X1561,"NS")&gt;0),"NS",SUM(S1552:X1561))</f>
        <v>0</v>
      </c>
      <c r="T1562" s="693"/>
      <c r="U1562" s="693"/>
      <c r="V1562" s="693"/>
      <c r="W1562" s="693"/>
      <c r="X1562" s="693"/>
      <c r="Y1562" s="693">
        <f t="shared" ref="Y1562" si="463">IF(AND(SUM(Y1552:AD1561)=0,COUNTIF(Y1552:AD1561,"NS")&gt;0),"NS",SUM(Y1552:AD1561))</f>
        <v>0</v>
      </c>
      <c r="Z1562" s="693"/>
      <c r="AA1562" s="693"/>
      <c r="AB1562" s="693"/>
      <c r="AC1562" s="693"/>
      <c r="AD1562" s="693"/>
      <c r="AJ1562" s="90">
        <f>SUM(AJ1552:AJ1561)</f>
        <v>0</v>
      </c>
    </row>
    <row r="1563" spans="1:49" ht="15" customHeight="1" x14ac:dyDescent="0.2">
      <c r="B1563" s="511" t="str">
        <f>IF(AJ1562&lt;&gt;0,"Error: Verificar sumas por fila.","")</f>
        <v/>
      </c>
      <c r="C1563" s="511"/>
      <c r="D1563" s="511"/>
      <c r="E1563" s="511"/>
      <c r="F1563" s="511"/>
      <c r="G1563" s="511"/>
      <c r="H1563" s="511"/>
      <c r="I1563" s="511"/>
      <c r="J1563" s="511"/>
      <c r="K1563" s="511"/>
      <c r="L1563" s="511"/>
      <c r="M1563" s="511"/>
      <c r="N1563" s="511"/>
      <c r="O1563" s="511"/>
      <c r="P1563" s="511"/>
      <c r="Q1563" s="511"/>
      <c r="R1563" s="511"/>
      <c r="S1563" s="511"/>
      <c r="T1563" s="511"/>
      <c r="U1563" s="511"/>
      <c r="V1563" s="511"/>
      <c r="W1563" s="511"/>
      <c r="X1563" s="511"/>
      <c r="Y1563" s="511"/>
      <c r="Z1563" s="511"/>
      <c r="AA1563" s="511"/>
      <c r="AB1563" s="511"/>
      <c r="AC1563" s="511"/>
      <c r="AD1563" s="511"/>
    </row>
    <row r="1564" spans="1:49" ht="15" customHeight="1" x14ac:dyDescent="0.2">
      <c r="B1564" s="535" t="str">
        <f>IF(AR1553=0,"","Error: Verificar la consistencia con la pregunta 45")</f>
        <v/>
      </c>
      <c r="C1564" s="535"/>
      <c r="D1564" s="535"/>
      <c r="E1564" s="535"/>
      <c r="F1564" s="535"/>
      <c r="G1564" s="535"/>
      <c r="H1564" s="535"/>
      <c r="I1564" s="535"/>
      <c r="J1564" s="535"/>
      <c r="K1564" s="535"/>
      <c r="L1564" s="535"/>
      <c r="M1564" s="535"/>
      <c r="N1564" s="535"/>
      <c r="O1564" s="535"/>
      <c r="P1564" s="535"/>
      <c r="Q1564" s="535"/>
      <c r="R1564" s="535"/>
      <c r="S1564" s="535"/>
      <c r="T1564" s="535"/>
      <c r="U1564" s="535"/>
      <c r="V1564" s="535"/>
      <c r="W1564" s="535"/>
      <c r="X1564" s="535"/>
      <c r="Y1564" s="535"/>
      <c r="Z1564" s="535"/>
      <c r="AA1564" s="535"/>
      <c r="AB1564" s="535"/>
      <c r="AC1564" s="535"/>
      <c r="AD1564" s="535"/>
    </row>
    <row r="1565" spans="1:49" ht="15" customHeight="1" x14ac:dyDescent="0.2">
      <c r="B1565" s="535" t="str">
        <f>IF(AW1555=0,"","Error: Está haciendo mal uso del criterio de No Identificado.")</f>
        <v/>
      </c>
      <c r="C1565" s="535"/>
      <c r="D1565" s="535"/>
      <c r="E1565" s="535"/>
      <c r="F1565" s="535"/>
      <c r="G1565" s="535"/>
      <c r="H1565" s="535"/>
      <c r="I1565" s="535"/>
      <c r="J1565" s="535"/>
      <c r="K1565" s="535"/>
      <c r="L1565" s="535"/>
      <c r="M1565" s="535"/>
      <c r="N1565" s="535"/>
      <c r="O1565" s="535"/>
      <c r="P1565" s="535"/>
      <c r="Q1565" s="535"/>
      <c r="R1565" s="535"/>
      <c r="S1565" s="535"/>
      <c r="T1565" s="535"/>
      <c r="U1565" s="535"/>
      <c r="V1565" s="535"/>
      <c r="W1565" s="535"/>
      <c r="X1565" s="535"/>
      <c r="Y1565" s="535"/>
      <c r="Z1565" s="535"/>
      <c r="AA1565" s="535"/>
      <c r="AB1565" s="535"/>
      <c r="AC1565" s="535"/>
      <c r="AD1565" s="535"/>
    </row>
    <row r="1566" spans="1:49" ht="24" customHeight="1" x14ac:dyDescent="0.2">
      <c r="A1566" s="36" t="s">
        <v>360</v>
      </c>
      <c r="B1566" s="636" t="s">
        <v>1487</v>
      </c>
      <c r="C1566" s="636"/>
      <c r="D1566" s="636"/>
      <c r="E1566" s="636"/>
      <c r="F1566" s="636"/>
      <c r="G1566" s="636"/>
      <c r="H1566" s="636"/>
      <c r="I1566" s="636"/>
      <c r="J1566" s="636"/>
      <c r="K1566" s="636"/>
      <c r="L1566" s="636"/>
      <c r="M1566" s="636"/>
      <c r="N1566" s="636"/>
      <c r="O1566" s="636"/>
      <c r="P1566" s="636"/>
      <c r="Q1566" s="636"/>
      <c r="R1566" s="636"/>
      <c r="S1566" s="636"/>
      <c r="T1566" s="636"/>
      <c r="U1566" s="636"/>
      <c r="V1566" s="636"/>
      <c r="W1566" s="636"/>
      <c r="X1566" s="636"/>
      <c r="Y1566" s="636"/>
      <c r="Z1566" s="636"/>
      <c r="AA1566" s="636"/>
      <c r="AB1566" s="636"/>
      <c r="AC1566" s="636"/>
      <c r="AD1566" s="636"/>
      <c r="AG1566" s="74" t="s">
        <v>2032</v>
      </c>
      <c r="AH1566" s="74" t="s">
        <v>2072</v>
      </c>
      <c r="AI1566" s="74" t="s">
        <v>2073</v>
      </c>
      <c r="AJ1566" s="74" t="s">
        <v>2045</v>
      </c>
      <c r="AK1566" s="74" t="s">
        <v>2074</v>
      </c>
      <c r="AL1566" s="74" t="s">
        <v>2075</v>
      </c>
    </row>
    <row r="1567" spans="1:49" ht="24" customHeight="1" x14ac:dyDescent="0.2">
      <c r="C1567" s="674" t="s">
        <v>2025</v>
      </c>
      <c r="D1567" s="674"/>
      <c r="E1567" s="674"/>
      <c r="F1567" s="674"/>
      <c r="G1567" s="674"/>
      <c r="H1567" s="674"/>
      <c r="I1567" s="674"/>
      <c r="J1567" s="674"/>
      <c r="K1567" s="674"/>
      <c r="L1567" s="674"/>
      <c r="M1567" s="674"/>
      <c r="N1567" s="674"/>
      <c r="O1567" s="674"/>
      <c r="P1567" s="674"/>
      <c r="Q1567" s="674"/>
      <c r="R1567" s="674"/>
      <c r="S1567" s="674"/>
      <c r="T1567" s="674"/>
      <c r="U1567" s="674"/>
      <c r="V1567" s="674"/>
      <c r="W1567" s="674"/>
      <c r="X1567" s="674"/>
      <c r="Y1567" s="674"/>
      <c r="Z1567" s="674"/>
      <c r="AA1567" s="674"/>
      <c r="AB1567" s="674"/>
      <c r="AC1567" s="674"/>
      <c r="AD1567" s="674"/>
      <c r="AG1567" s="74">
        <f>COUNTBLANK(M1571:AD1579)</f>
        <v>162</v>
      </c>
      <c r="AH1567" s="74">
        <v>162</v>
      </c>
      <c r="AI1567" s="74">
        <v>135</v>
      </c>
      <c r="AJ1567" s="74">
        <f>COUNTBLANK(M1571:AD1571)</f>
        <v>18</v>
      </c>
      <c r="AK1567" s="74">
        <v>18</v>
      </c>
      <c r="AL1567" s="74">
        <v>15</v>
      </c>
    </row>
    <row r="1568" spans="1:49" ht="15" customHeight="1" x14ac:dyDescent="0.2">
      <c r="A1568" s="109"/>
      <c r="B1568" s="109"/>
      <c r="AE1568" s="109"/>
      <c r="AG1568" s="90" t="s">
        <v>2076</v>
      </c>
      <c r="AI1568" s="90">
        <f>IF(OR(AG1567=AH1567,AG1567=AI1567),0,1)</f>
        <v>0</v>
      </c>
    </row>
    <row r="1569" spans="1:49" ht="15" customHeight="1" x14ac:dyDescent="0.2">
      <c r="A1569" s="109"/>
      <c r="B1569" s="109"/>
      <c r="C1569" s="491" t="s">
        <v>1119</v>
      </c>
      <c r="D1569" s="491"/>
      <c r="E1569" s="491"/>
      <c r="F1569" s="491"/>
      <c r="G1569" s="491"/>
      <c r="H1569" s="491"/>
      <c r="I1569" s="491"/>
      <c r="J1569" s="491"/>
      <c r="K1569" s="491"/>
      <c r="L1569" s="491"/>
      <c r="M1569" s="609" t="s">
        <v>1216</v>
      </c>
      <c r="N1569" s="609"/>
      <c r="O1569" s="609"/>
      <c r="P1569" s="609"/>
      <c r="Q1569" s="609"/>
      <c r="R1569" s="609"/>
      <c r="S1569" s="609"/>
      <c r="T1569" s="609"/>
      <c r="U1569" s="609"/>
      <c r="V1569" s="609"/>
      <c r="W1569" s="609"/>
      <c r="X1569" s="609"/>
      <c r="Y1569" s="609"/>
      <c r="Z1569" s="609"/>
      <c r="AA1569" s="609"/>
      <c r="AB1569" s="609"/>
      <c r="AC1569" s="609"/>
      <c r="AD1569" s="609"/>
      <c r="AE1569" s="109"/>
      <c r="AG1569" s="575" t="s">
        <v>80</v>
      </c>
      <c r="AH1569" s="575" t="s">
        <v>2029</v>
      </c>
      <c r="AI1569" s="575" t="s">
        <v>2078</v>
      </c>
      <c r="AJ1569" s="576" t="s">
        <v>2077</v>
      </c>
      <c r="AK1569" s="576" t="s">
        <v>2154</v>
      </c>
      <c r="AL1569" s="576" t="s">
        <v>2155</v>
      </c>
      <c r="AM1569" s="561" t="s">
        <v>2148</v>
      </c>
      <c r="AN1569" s="561"/>
      <c r="AO1569" s="561" t="s">
        <v>2153</v>
      </c>
      <c r="AP1569" s="561"/>
    </row>
    <row r="1570" spans="1:49" ht="15" customHeight="1" x14ac:dyDescent="0.2">
      <c r="A1570" s="109"/>
      <c r="B1570" s="109"/>
      <c r="C1570" s="491"/>
      <c r="D1570" s="491"/>
      <c r="E1570" s="491"/>
      <c r="F1570" s="491"/>
      <c r="G1570" s="491"/>
      <c r="H1570" s="491"/>
      <c r="I1570" s="491"/>
      <c r="J1570" s="491"/>
      <c r="K1570" s="491"/>
      <c r="L1570" s="491"/>
      <c r="M1570" s="610" t="s">
        <v>80</v>
      </c>
      <c r="N1570" s="611"/>
      <c r="O1570" s="611"/>
      <c r="P1570" s="611"/>
      <c r="Q1570" s="611"/>
      <c r="R1570" s="611"/>
      <c r="S1570" s="612" t="s">
        <v>81</v>
      </c>
      <c r="T1570" s="613"/>
      <c r="U1570" s="613"/>
      <c r="V1570" s="613"/>
      <c r="W1570" s="613"/>
      <c r="X1570" s="613"/>
      <c r="Y1570" s="612" t="s">
        <v>82</v>
      </c>
      <c r="Z1570" s="613"/>
      <c r="AA1570" s="613"/>
      <c r="AB1570" s="613"/>
      <c r="AC1570" s="613"/>
      <c r="AD1570" s="613"/>
      <c r="AE1570" s="109"/>
      <c r="AG1570" s="575"/>
      <c r="AH1570" s="575"/>
      <c r="AI1570" s="575"/>
      <c r="AJ1570" s="576"/>
      <c r="AK1570" s="576"/>
      <c r="AL1570" s="576"/>
      <c r="AM1570" s="90" t="s">
        <v>2048</v>
      </c>
      <c r="AN1570" s="90" t="s">
        <v>2049</v>
      </c>
      <c r="AO1570" s="90" t="s">
        <v>2048</v>
      </c>
      <c r="AP1570" s="90" t="s">
        <v>2049</v>
      </c>
      <c r="AQ1570" s="227" t="s">
        <v>2150</v>
      </c>
      <c r="AR1570" s="227" t="s">
        <v>2151</v>
      </c>
      <c r="AT1570" s="90" t="s">
        <v>2050</v>
      </c>
      <c r="AU1570" s="90" t="s">
        <v>2318</v>
      </c>
      <c r="AV1570" s="90" t="s">
        <v>2029</v>
      </c>
      <c r="AW1570" s="90" t="s">
        <v>2077</v>
      </c>
    </row>
    <row r="1571" spans="1:49" ht="15" customHeight="1" x14ac:dyDescent="0.2">
      <c r="A1571" s="109"/>
      <c r="B1571" s="109"/>
      <c r="C1571" s="87" t="s">
        <v>28</v>
      </c>
      <c r="D1571" s="748" t="s">
        <v>694</v>
      </c>
      <c r="E1571" s="749"/>
      <c r="F1571" s="749"/>
      <c r="G1571" s="749"/>
      <c r="H1571" s="749"/>
      <c r="I1571" s="749"/>
      <c r="J1571" s="749"/>
      <c r="K1571" s="749"/>
      <c r="L1571" s="750"/>
      <c r="M1571" s="615"/>
      <c r="N1571" s="615"/>
      <c r="O1571" s="615"/>
      <c r="P1571" s="615"/>
      <c r="Q1571" s="615"/>
      <c r="R1571" s="615"/>
      <c r="S1571" s="615"/>
      <c r="T1571" s="615"/>
      <c r="U1571" s="615"/>
      <c r="V1571" s="615"/>
      <c r="W1571" s="615"/>
      <c r="X1571" s="615"/>
      <c r="Y1571" s="615"/>
      <c r="Z1571" s="615"/>
      <c r="AA1571" s="615"/>
      <c r="AB1571" s="615"/>
      <c r="AC1571" s="615"/>
      <c r="AD1571" s="615"/>
      <c r="AE1571" s="109"/>
      <c r="AG1571" s="94">
        <f t="shared" ref="AG1571:AG1579" si="464">M1571</f>
        <v>0</v>
      </c>
      <c r="AH1571" s="130">
        <f t="shared" ref="AH1571:AH1579" si="465">COUNTIF(S1571:AD1571,"NS")</f>
        <v>0</v>
      </c>
      <c r="AI1571" s="130">
        <f t="shared" ref="AI1571:AI1579" si="466">SUM(S1571:AD1571)</f>
        <v>0</v>
      </c>
      <c r="AJ1571" s="130">
        <f>IF($AG$1567=$AH$1567,0,
IF(OR(
AND(AG1571=0,AH1571&gt;0),
AND(AG1571="NS",AI1571&gt;0),
AND(AG1571="NS",AI1571=0,AH1571=0)),1,
IF(OR(
AND(AG1571&gt;0,AH1571=2),
AND(AG1571="NS",AH1571=2),
AND(AG1571="NS",AI1571=0,AH1571&gt;0),
AG1571=AI1571),0,1)))</f>
        <v>0</v>
      </c>
      <c r="AK1571" s="130">
        <f>COUNTIF(S1571:X1580,"NS")</f>
        <v>0</v>
      </c>
      <c r="AL1571" s="130">
        <f>COUNTIF(Y1571:AD1580,"NS")</f>
        <v>0</v>
      </c>
      <c r="AM1571" s="90">
        <f>S1394</f>
        <v>0</v>
      </c>
      <c r="AN1571" s="90">
        <f>Y1394</f>
        <v>0</v>
      </c>
      <c r="AO1571" s="90">
        <f>S1580</f>
        <v>0</v>
      </c>
      <c r="AP1571" s="90">
        <f>Y1580</f>
        <v>0</v>
      </c>
      <c r="AQ1571" s="90">
        <f>IF($AG$1567=$AH$1567,0,IF(OR(AO1571=AM1571,AND(AM1571&gt;0,AO1571="NS")),0,1))</f>
        <v>0</v>
      </c>
      <c r="AR1571" s="90">
        <f>IF($AG$1567=$AH$1567,0,IF(OR(AP1571=AN1571,AND(AN1571&gt;0,AP1571="NS")),0,1))</f>
        <v>0</v>
      </c>
      <c r="AT1571" s="90">
        <f>M1580</f>
        <v>0</v>
      </c>
      <c r="AU1571" s="90">
        <f>COUNTIF(M1571:R1578,"&gt;0")</f>
        <v>0</v>
      </c>
      <c r="AV1571" s="90">
        <f>COUNTIF(M1571:R1578,"NS")</f>
        <v>0</v>
      </c>
      <c r="AW1571" s="90">
        <f>IF($AG$1567=$AH$1567,0,
IF(AND(AT1571&lt;&gt;0,AU1571=0,AV1571=0),1,
IF(AND(AT1571&lt;&gt;0,AND(AU1571&lt;=1,AV1571=0)),1,
IF(AND(AT1571&lt;&gt;0,AND(AU1571=0,AV1571&lt;=1)),1,0))))</f>
        <v>0</v>
      </c>
    </row>
    <row r="1572" spans="1:49" ht="15" customHeight="1" x14ac:dyDescent="0.2">
      <c r="A1572" s="109"/>
      <c r="B1572" s="109"/>
      <c r="C1572" s="85" t="s">
        <v>29</v>
      </c>
      <c r="D1572" s="748" t="s">
        <v>172</v>
      </c>
      <c r="E1572" s="749"/>
      <c r="F1572" s="749"/>
      <c r="G1572" s="749"/>
      <c r="H1572" s="749"/>
      <c r="I1572" s="749"/>
      <c r="J1572" s="749"/>
      <c r="K1572" s="749"/>
      <c r="L1572" s="750"/>
      <c r="M1572" s="615"/>
      <c r="N1572" s="615"/>
      <c r="O1572" s="615"/>
      <c r="P1572" s="615"/>
      <c r="Q1572" s="615"/>
      <c r="R1572" s="615"/>
      <c r="S1572" s="615"/>
      <c r="T1572" s="615"/>
      <c r="U1572" s="615"/>
      <c r="V1572" s="615"/>
      <c r="W1572" s="615"/>
      <c r="X1572" s="615"/>
      <c r="Y1572" s="615"/>
      <c r="Z1572" s="615"/>
      <c r="AA1572" s="615"/>
      <c r="AB1572" s="615"/>
      <c r="AC1572" s="615"/>
      <c r="AD1572" s="615"/>
      <c r="AE1572" s="109"/>
      <c r="AG1572" s="94">
        <f t="shared" si="464"/>
        <v>0</v>
      </c>
      <c r="AH1572" s="130">
        <f t="shared" si="465"/>
        <v>0</v>
      </c>
      <c r="AI1572" s="130">
        <f t="shared" si="466"/>
        <v>0</v>
      </c>
      <c r="AJ1572" s="130">
        <f t="shared" ref="AJ1572:AJ1579" si="467">IF($AG$1567=$AH$1567,0,
IF(OR(
AND(AG1572=0,AH1572&gt;0),
AND(AG1572="NS",AI1572&gt;0),
AND(AG1572="NS",AI1572=0,AH1572=0)),1,
IF(OR(
AND(AG1572&gt;0,AH1572=2),
AND(AG1572="NS",AH1572=2),
AND(AG1572="NS",AI1572=0,AH1572&gt;0),
AG1572=AI1572),0,1)))</f>
        <v>0</v>
      </c>
      <c r="AK1572" s="130"/>
      <c r="AL1572" s="130"/>
      <c r="AR1572" s="90">
        <f>SUM(AQ1571:AR1571)</f>
        <v>0</v>
      </c>
      <c r="AT1572" s="90">
        <f>S1580</f>
        <v>0</v>
      </c>
      <c r="AU1572" s="90">
        <f>COUNTIF(S1571:X1578,"&gt;0")</f>
        <v>0</v>
      </c>
      <c r="AV1572" s="90">
        <f>COUNTIF(S1571:X1578,"NS")</f>
        <v>0</v>
      </c>
      <c r="AW1572" s="90">
        <f t="shared" ref="AW1572:AW1573" si="468">IF($AG$1567=$AH$1567,0,
IF(AND(AT1572&lt;&gt;0,AU1572=0,AV1572=0),1,
IF(AND(AT1572&lt;&gt;0,AND(AU1572&lt;=1,AV1572=0)),1,
IF(AND(AT1572&lt;&gt;0,AND(AU1572=0,AV1572&lt;=1)),1,0))))</f>
        <v>0</v>
      </c>
    </row>
    <row r="1573" spans="1:49" ht="15" customHeight="1" x14ac:dyDescent="0.2">
      <c r="A1573" s="109"/>
      <c r="B1573" s="109"/>
      <c r="C1573" s="85" t="s">
        <v>30</v>
      </c>
      <c r="D1573" s="748" t="s">
        <v>173</v>
      </c>
      <c r="E1573" s="749"/>
      <c r="F1573" s="749"/>
      <c r="G1573" s="749"/>
      <c r="H1573" s="749"/>
      <c r="I1573" s="749"/>
      <c r="J1573" s="749"/>
      <c r="K1573" s="749"/>
      <c r="L1573" s="750"/>
      <c r="M1573" s="615"/>
      <c r="N1573" s="615"/>
      <c r="O1573" s="615"/>
      <c r="P1573" s="615"/>
      <c r="Q1573" s="615"/>
      <c r="R1573" s="615"/>
      <c r="S1573" s="615"/>
      <c r="T1573" s="615"/>
      <c r="U1573" s="615"/>
      <c r="V1573" s="615"/>
      <c r="W1573" s="615"/>
      <c r="X1573" s="615"/>
      <c r="Y1573" s="615"/>
      <c r="Z1573" s="615"/>
      <c r="AA1573" s="615"/>
      <c r="AB1573" s="615"/>
      <c r="AC1573" s="615"/>
      <c r="AD1573" s="615"/>
      <c r="AE1573" s="109"/>
      <c r="AG1573" s="94">
        <f t="shared" si="464"/>
        <v>0</v>
      </c>
      <c r="AH1573" s="130">
        <f t="shared" si="465"/>
        <v>0</v>
      </c>
      <c r="AI1573" s="130">
        <f t="shared" si="466"/>
        <v>0</v>
      </c>
      <c r="AJ1573" s="130">
        <f t="shared" si="467"/>
        <v>0</v>
      </c>
      <c r="AT1573" s="90">
        <f>Y1580</f>
        <v>0</v>
      </c>
      <c r="AU1573" s="90">
        <f>COUNTIF(Y1571:AD1578,"&gt;0")</f>
        <v>0</v>
      </c>
      <c r="AV1573" s="90">
        <f>COUNTIF(Y1571:AD1578,"NS")</f>
        <v>0</v>
      </c>
      <c r="AW1573" s="90">
        <f t="shared" si="468"/>
        <v>0</v>
      </c>
    </row>
    <row r="1574" spans="1:49" ht="15" customHeight="1" x14ac:dyDescent="0.2">
      <c r="A1574" s="109"/>
      <c r="B1574" s="109"/>
      <c r="C1574" s="85" t="s">
        <v>31</v>
      </c>
      <c r="D1574" s="748" t="s">
        <v>174</v>
      </c>
      <c r="E1574" s="749"/>
      <c r="F1574" s="749"/>
      <c r="G1574" s="749"/>
      <c r="H1574" s="749"/>
      <c r="I1574" s="749"/>
      <c r="J1574" s="749"/>
      <c r="K1574" s="749"/>
      <c r="L1574" s="750"/>
      <c r="M1574" s="615"/>
      <c r="N1574" s="615"/>
      <c r="O1574" s="615"/>
      <c r="P1574" s="615"/>
      <c r="Q1574" s="615"/>
      <c r="R1574" s="615"/>
      <c r="S1574" s="615"/>
      <c r="T1574" s="615"/>
      <c r="U1574" s="615"/>
      <c r="V1574" s="615"/>
      <c r="W1574" s="615"/>
      <c r="X1574" s="615"/>
      <c r="Y1574" s="615"/>
      <c r="Z1574" s="615"/>
      <c r="AA1574" s="615"/>
      <c r="AB1574" s="615"/>
      <c r="AC1574" s="615"/>
      <c r="AD1574" s="615"/>
      <c r="AE1574" s="109"/>
      <c r="AG1574" s="94">
        <f t="shared" si="464"/>
        <v>0</v>
      </c>
      <c r="AH1574" s="130">
        <f t="shared" si="465"/>
        <v>0</v>
      </c>
      <c r="AI1574" s="130">
        <f t="shared" si="466"/>
        <v>0</v>
      </c>
      <c r="AJ1574" s="130">
        <f t="shared" si="467"/>
        <v>0</v>
      </c>
      <c r="AW1574" s="90">
        <f>SUM(AW1571:AW1573)</f>
        <v>0</v>
      </c>
    </row>
    <row r="1575" spans="1:49" ht="15" customHeight="1" x14ac:dyDescent="0.2">
      <c r="A1575" s="109"/>
      <c r="B1575" s="109"/>
      <c r="C1575" s="85" t="s">
        <v>32</v>
      </c>
      <c r="D1575" s="748" t="s">
        <v>1091</v>
      </c>
      <c r="E1575" s="749"/>
      <c r="F1575" s="749"/>
      <c r="G1575" s="749"/>
      <c r="H1575" s="749"/>
      <c r="I1575" s="749"/>
      <c r="J1575" s="749"/>
      <c r="K1575" s="749"/>
      <c r="L1575" s="750"/>
      <c r="M1575" s="615"/>
      <c r="N1575" s="615"/>
      <c r="O1575" s="615"/>
      <c r="P1575" s="615"/>
      <c r="Q1575" s="615"/>
      <c r="R1575" s="615"/>
      <c r="S1575" s="615"/>
      <c r="T1575" s="615"/>
      <c r="U1575" s="615"/>
      <c r="V1575" s="615"/>
      <c r="W1575" s="615"/>
      <c r="X1575" s="615"/>
      <c r="Y1575" s="615"/>
      <c r="Z1575" s="615"/>
      <c r="AA1575" s="615"/>
      <c r="AB1575" s="615"/>
      <c r="AC1575" s="615"/>
      <c r="AD1575" s="615"/>
      <c r="AE1575" s="109"/>
      <c r="AG1575" s="94">
        <f t="shared" si="464"/>
        <v>0</v>
      </c>
      <c r="AH1575" s="130">
        <f t="shared" si="465"/>
        <v>0</v>
      </c>
      <c r="AI1575" s="130">
        <f t="shared" si="466"/>
        <v>0</v>
      </c>
      <c r="AJ1575" s="130">
        <f t="shared" si="467"/>
        <v>0</v>
      </c>
    </row>
    <row r="1576" spans="1:49" ht="15" customHeight="1" x14ac:dyDescent="0.2">
      <c r="A1576" s="109"/>
      <c r="B1576" s="109"/>
      <c r="C1576" s="85" t="s">
        <v>33</v>
      </c>
      <c r="D1576" s="748" t="s">
        <v>175</v>
      </c>
      <c r="E1576" s="749"/>
      <c r="F1576" s="749"/>
      <c r="G1576" s="749"/>
      <c r="H1576" s="749"/>
      <c r="I1576" s="749"/>
      <c r="J1576" s="749"/>
      <c r="K1576" s="749"/>
      <c r="L1576" s="750"/>
      <c r="M1576" s="615"/>
      <c r="N1576" s="615"/>
      <c r="O1576" s="615"/>
      <c r="P1576" s="615"/>
      <c r="Q1576" s="615"/>
      <c r="R1576" s="615"/>
      <c r="S1576" s="615"/>
      <c r="T1576" s="615"/>
      <c r="U1576" s="615"/>
      <c r="V1576" s="615"/>
      <c r="W1576" s="615"/>
      <c r="X1576" s="615"/>
      <c r="Y1576" s="615"/>
      <c r="Z1576" s="615"/>
      <c r="AA1576" s="615"/>
      <c r="AB1576" s="615"/>
      <c r="AC1576" s="615"/>
      <c r="AD1576" s="615"/>
      <c r="AE1576" s="109"/>
      <c r="AG1576" s="94">
        <f t="shared" si="464"/>
        <v>0</v>
      </c>
      <c r="AH1576" s="130">
        <f t="shared" si="465"/>
        <v>0</v>
      </c>
      <c r="AI1576" s="130">
        <f t="shared" si="466"/>
        <v>0</v>
      </c>
      <c r="AJ1576" s="130">
        <f t="shared" si="467"/>
        <v>0</v>
      </c>
    </row>
    <row r="1577" spans="1:49" ht="15" customHeight="1" x14ac:dyDescent="0.2">
      <c r="A1577" s="109"/>
      <c r="B1577" s="109"/>
      <c r="C1577" s="85" t="s">
        <v>34</v>
      </c>
      <c r="D1577" s="748" t="s">
        <v>199</v>
      </c>
      <c r="E1577" s="749"/>
      <c r="F1577" s="749"/>
      <c r="G1577" s="749"/>
      <c r="H1577" s="749"/>
      <c r="I1577" s="749"/>
      <c r="J1577" s="749"/>
      <c r="K1577" s="749"/>
      <c r="L1577" s="750"/>
      <c r="M1577" s="615"/>
      <c r="N1577" s="615"/>
      <c r="O1577" s="615"/>
      <c r="P1577" s="615"/>
      <c r="Q1577" s="615"/>
      <c r="R1577" s="615"/>
      <c r="S1577" s="615"/>
      <c r="T1577" s="615"/>
      <c r="U1577" s="615"/>
      <c r="V1577" s="615"/>
      <c r="W1577" s="615"/>
      <c r="X1577" s="615"/>
      <c r="Y1577" s="615"/>
      <c r="Z1577" s="615"/>
      <c r="AA1577" s="615"/>
      <c r="AB1577" s="615"/>
      <c r="AC1577" s="615"/>
      <c r="AD1577" s="615"/>
      <c r="AE1577" s="109"/>
      <c r="AG1577" s="94">
        <f t="shared" si="464"/>
        <v>0</v>
      </c>
      <c r="AH1577" s="130">
        <f t="shared" si="465"/>
        <v>0</v>
      </c>
      <c r="AI1577" s="130">
        <f t="shared" si="466"/>
        <v>0</v>
      </c>
      <c r="AJ1577" s="130">
        <f t="shared" si="467"/>
        <v>0</v>
      </c>
    </row>
    <row r="1578" spans="1:49" ht="15" customHeight="1" x14ac:dyDescent="0.2">
      <c r="A1578" s="109"/>
      <c r="B1578" s="109"/>
      <c r="C1578" s="85" t="s">
        <v>35</v>
      </c>
      <c r="D1578" s="748" t="s">
        <v>177</v>
      </c>
      <c r="E1578" s="749"/>
      <c r="F1578" s="749"/>
      <c r="G1578" s="749"/>
      <c r="H1578" s="749"/>
      <c r="I1578" s="749"/>
      <c r="J1578" s="749"/>
      <c r="K1578" s="749"/>
      <c r="L1578" s="750"/>
      <c r="M1578" s="615"/>
      <c r="N1578" s="615"/>
      <c r="O1578" s="615"/>
      <c r="P1578" s="615"/>
      <c r="Q1578" s="615"/>
      <c r="R1578" s="615"/>
      <c r="S1578" s="615"/>
      <c r="T1578" s="615"/>
      <c r="U1578" s="615"/>
      <c r="V1578" s="615"/>
      <c r="W1578" s="615"/>
      <c r="X1578" s="615"/>
      <c r="Y1578" s="615"/>
      <c r="Z1578" s="615"/>
      <c r="AA1578" s="615"/>
      <c r="AB1578" s="615"/>
      <c r="AC1578" s="615"/>
      <c r="AD1578" s="615"/>
      <c r="AE1578" s="109"/>
      <c r="AG1578" s="94">
        <f t="shared" si="464"/>
        <v>0</v>
      </c>
      <c r="AH1578" s="130">
        <f t="shared" si="465"/>
        <v>0</v>
      </c>
      <c r="AI1578" s="130">
        <f t="shared" si="466"/>
        <v>0</v>
      </c>
      <c r="AJ1578" s="130">
        <f t="shared" si="467"/>
        <v>0</v>
      </c>
    </row>
    <row r="1579" spans="1:49" ht="15" customHeight="1" x14ac:dyDescent="0.2">
      <c r="A1579" s="109"/>
      <c r="B1579" s="109"/>
      <c r="C1579" s="85" t="s">
        <v>36</v>
      </c>
      <c r="D1579" s="748" t="s">
        <v>692</v>
      </c>
      <c r="E1579" s="749"/>
      <c r="F1579" s="749"/>
      <c r="G1579" s="749"/>
      <c r="H1579" s="749"/>
      <c r="I1579" s="749"/>
      <c r="J1579" s="749"/>
      <c r="K1579" s="749"/>
      <c r="L1579" s="750"/>
      <c r="M1579" s="615"/>
      <c r="N1579" s="615"/>
      <c r="O1579" s="615"/>
      <c r="P1579" s="615"/>
      <c r="Q1579" s="615"/>
      <c r="R1579" s="615"/>
      <c r="S1579" s="615"/>
      <c r="T1579" s="615"/>
      <c r="U1579" s="615"/>
      <c r="V1579" s="615"/>
      <c r="W1579" s="615"/>
      <c r="X1579" s="615"/>
      <c r="Y1579" s="615"/>
      <c r="Z1579" s="615"/>
      <c r="AA1579" s="615"/>
      <c r="AB1579" s="615"/>
      <c r="AC1579" s="615"/>
      <c r="AD1579" s="615"/>
      <c r="AE1579" s="109"/>
      <c r="AG1579" s="94">
        <f t="shared" si="464"/>
        <v>0</v>
      </c>
      <c r="AH1579" s="130">
        <f t="shared" si="465"/>
        <v>0</v>
      </c>
      <c r="AI1579" s="130">
        <f t="shared" si="466"/>
        <v>0</v>
      </c>
      <c r="AJ1579" s="130">
        <f t="shared" si="467"/>
        <v>0</v>
      </c>
    </row>
    <row r="1580" spans="1:49" ht="15" customHeight="1" x14ac:dyDescent="0.2">
      <c r="A1580" s="109"/>
      <c r="B1580" s="109"/>
      <c r="L1580" s="112" t="s">
        <v>84</v>
      </c>
      <c r="M1580" s="693">
        <f>IF(AND(SUM(M1571:R1579)=0,COUNTIF(M1571:R1579,"NS")&gt;0),"NS",SUM(M1571:R1579))</f>
        <v>0</v>
      </c>
      <c r="N1580" s="693"/>
      <c r="O1580" s="693"/>
      <c r="P1580" s="693"/>
      <c r="Q1580" s="693"/>
      <c r="R1580" s="693"/>
      <c r="S1580" s="693">
        <f t="shared" ref="S1580" si="469">IF(AND(SUM(S1571:X1579)=0,COUNTIF(S1571:X1579,"NS")&gt;0),"NS",SUM(S1571:X1579))</f>
        <v>0</v>
      </c>
      <c r="T1580" s="693"/>
      <c r="U1580" s="693"/>
      <c r="V1580" s="693"/>
      <c r="W1580" s="693"/>
      <c r="X1580" s="693"/>
      <c r="Y1580" s="693">
        <f t="shared" ref="Y1580" si="470">IF(AND(SUM(Y1571:AD1579)=0,COUNTIF(Y1571:AD1579,"NS")&gt;0),"NS",SUM(Y1571:AD1579))</f>
        <v>0</v>
      </c>
      <c r="Z1580" s="693"/>
      <c r="AA1580" s="693"/>
      <c r="AB1580" s="693"/>
      <c r="AC1580" s="693"/>
      <c r="AD1580" s="693"/>
      <c r="AE1580" s="109"/>
      <c r="AG1580" s="94"/>
      <c r="AH1580" s="130"/>
      <c r="AI1580" s="130"/>
      <c r="AJ1580" s="130">
        <f>SUM(AJ1571:AJ1579)</f>
        <v>0</v>
      </c>
    </row>
    <row r="1581" spans="1:49" ht="15" customHeight="1" x14ac:dyDescent="0.2">
      <c r="A1581" s="109"/>
      <c r="B1581" s="536" t="str">
        <f>IF(AI1568=0,"","Error: Debe completar toda la información requerida.")</f>
        <v/>
      </c>
      <c r="C1581" s="536"/>
      <c r="D1581" s="536"/>
      <c r="E1581" s="536"/>
      <c r="F1581" s="536"/>
      <c r="G1581" s="536"/>
      <c r="H1581" s="536"/>
      <c r="I1581" s="536"/>
      <c r="J1581" s="536"/>
      <c r="K1581" s="536"/>
      <c r="L1581" s="536"/>
      <c r="M1581" s="536"/>
      <c r="N1581" s="536"/>
      <c r="O1581" s="536"/>
      <c r="P1581" s="536"/>
      <c r="Q1581" s="536"/>
      <c r="R1581" s="536"/>
      <c r="S1581" s="536"/>
      <c r="T1581" s="536"/>
      <c r="U1581" s="536"/>
      <c r="V1581" s="536"/>
      <c r="W1581" s="536"/>
      <c r="X1581" s="536"/>
      <c r="Y1581" s="536"/>
      <c r="Z1581" s="536"/>
      <c r="AA1581" s="536"/>
      <c r="AB1581" s="536"/>
      <c r="AC1581" s="536"/>
      <c r="AD1581" s="536"/>
      <c r="AE1581" s="109"/>
    </row>
    <row r="1582" spans="1:49" ht="15" customHeight="1" x14ac:dyDescent="0.2">
      <c r="A1582" s="109"/>
      <c r="B1582" s="511" t="str">
        <f>IF(AJ1580&lt;&gt;0,"Error: Verificar sumas por fila.","")</f>
        <v/>
      </c>
      <c r="C1582" s="511"/>
      <c r="D1582" s="511"/>
      <c r="E1582" s="511"/>
      <c r="F1582" s="511"/>
      <c r="G1582" s="511"/>
      <c r="H1582" s="511"/>
      <c r="I1582" s="511"/>
      <c r="J1582" s="511"/>
      <c r="K1582" s="511"/>
      <c r="L1582" s="511"/>
      <c r="M1582" s="511"/>
      <c r="N1582" s="511"/>
      <c r="O1582" s="511"/>
      <c r="P1582" s="511"/>
      <c r="Q1582" s="511"/>
      <c r="R1582" s="511"/>
      <c r="S1582" s="511"/>
      <c r="T1582" s="511"/>
      <c r="U1582" s="511"/>
      <c r="V1582" s="511"/>
      <c r="W1582" s="511"/>
      <c r="X1582" s="511"/>
      <c r="Y1582" s="511"/>
      <c r="Z1582" s="511"/>
      <c r="AA1582" s="511"/>
      <c r="AB1582" s="511"/>
      <c r="AC1582" s="511"/>
      <c r="AD1582" s="511"/>
      <c r="AE1582" s="109"/>
    </row>
    <row r="1583" spans="1:49" ht="15" customHeight="1" x14ac:dyDescent="0.2">
      <c r="A1583" s="109"/>
      <c r="B1583" s="535" t="str">
        <f>IF(AND(AR1572=0,AW1574=0),"",IF(AND(AR1572&lt;&gt;0,AW1574=0),"Error: Verificar la consistencia con la pregunta 45",IF(AND(AR1572=0,AW1574&lt;&gt;0),"Error: Está haciendo mal uso del criterio de No Identificado.","Error: Verificar la consistencia con la pregunta 45. A demás, se está haciendo mal uso del criterio de No Identificado.")))</f>
        <v/>
      </c>
      <c r="C1583" s="535"/>
      <c r="D1583" s="535"/>
      <c r="E1583" s="535"/>
      <c r="F1583" s="535"/>
      <c r="G1583" s="535"/>
      <c r="H1583" s="535"/>
      <c r="I1583" s="535"/>
      <c r="J1583" s="535"/>
      <c r="K1583" s="535"/>
      <c r="L1583" s="535"/>
      <c r="M1583" s="535"/>
      <c r="N1583" s="535"/>
      <c r="O1583" s="535"/>
      <c r="P1583" s="535"/>
      <c r="Q1583" s="535"/>
      <c r="R1583" s="535"/>
      <c r="S1583" s="535"/>
      <c r="T1583" s="535"/>
      <c r="U1583" s="535"/>
      <c r="V1583" s="535"/>
      <c r="W1583" s="535"/>
      <c r="X1583" s="535"/>
      <c r="Y1583" s="535"/>
      <c r="Z1583" s="535"/>
      <c r="AA1583" s="535"/>
      <c r="AB1583" s="535"/>
      <c r="AC1583" s="535"/>
      <c r="AD1583" s="535"/>
      <c r="AE1583" s="109"/>
    </row>
    <row r="1584" spans="1:49" ht="24" customHeight="1" x14ac:dyDescent="0.2">
      <c r="A1584" s="36" t="s">
        <v>363</v>
      </c>
      <c r="B1584" s="636" t="s">
        <v>1559</v>
      </c>
      <c r="C1584" s="636"/>
      <c r="D1584" s="636"/>
      <c r="E1584" s="636"/>
      <c r="F1584" s="636"/>
      <c r="G1584" s="636"/>
      <c r="H1584" s="636"/>
      <c r="I1584" s="636"/>
      <c r="J1584" s="636"/>
      <c r="K1584" s="636"/>
      <c r="L1584" s="636"/>
      <c r="M1584" s="636"/>
      <c r="N1584" s="636"/>
      <c r="O1584" s="636"/>
      <c r="P1584" s="636"/>
      <c r="Q1584" s="636"/>
      <c r="R1584" s="636"/>
      <c r="S1584" s="636"/>
      <c r="T1584" s="636"/>
      <c r="U1584" s="636"/>
      <c r="V1584" s="636"/>
      <c r="W1584" s="636"/>
      <c r="X1584" s="636"/>
      <c r="Y1584" s="636"/>
      <c r="Z1584" s="636"/>
      <c r="AA1584" s="636"/>
      <c r="AB1584" s="636"/>
      <c r="AC1584" s="636"/>
      <c r="AD1584" s="636"/>
      <c r="AE1584" s="109"/>
      <c r="AG1584" s="74" t="s">
        <v>2032</v>
      </c>
      <c r="AH1584" s="74" t="s">
        <v>2072</v>
      </c>
      <c r="AI1584" s="74" t="s">
        <v>2073</v>
      </c>
      <c r="AJ1584" s="74" t="s">
        <v>2045</v>
      </c>
      <c r="AK1584" s="74" t="s">
        <v>2074</v>
      </c>
      <c r="AL1584" s="74" t="s">
        <v>2075</v>
      </c>
    </row>
    <row r="1585" spans="3:49" ht="15" customHeight="1" x14ac:dyDescent="0.2">
      <c r="AE1585" s="109"/>
      <c r="AG1585" s="74">
        <f>COUNTBLANK(M1588:AD1607)</f>
        <v>360</v>
      </c>
      <c r="AH1585" s="74">
        <v>360</v>
      </c>
      <c r="AI1585" s="74">
        <v>300</v>
      </c>
      <c r="AJ1585" s="74">
        <f>COUNTBLANK(M1588:AD1588)</f>
        <v>18</v>
      </c>
      <c r="AK1585" s="74">
        <v>18</v>
      </c>
      <c r="AL1585" s="74">
        <v>15</v>
      </c>
    </row>
    <row r="1586" spans="3:49" ht="15" customHeight="1" x14ac:dyDescent="0.2">
      <c r="C1586" s="491" t="s">
        <v>696</v>
      </c>
      <c r="D1586" s="491"/>
      <c r="E1586" s="491"/>
      <c r="F1586" s="491"/>
      <c r="G1586" s="491"/>
      <c r="H1586" s="491"/>
      <c r="I1586" s="491"/>
      <c r="J1586" s="491"/>
      <c r="K1586" s="491"/>
      <c r="L1586" s="491"/>
      <c r="M1586" s="492" t="s">
        <v>1216</v>
      </c>
      <c r="N1586" s="492"/>
      <c r="O1586" s="492"/>
      <c r="P1586" s="492"/>
      <c r="Q1586" s="492"/>
      <c r="R1586" s="492"/>
      <c r="S1586" s="492"/>
      <c r="T1586" s="492"/>
      <c r="U1586" s="492"/>
      <c r="V1586" s="492"/>
      <c r="W1586" s="492"/>
      <c r="X1586" s="492"/>
      <c r="Y1586" s="492"/>
      <c r="Z1586" s="492"/>
      <c r="AA1586" s="492"/>
      <c r="AB1586" s="492"/>
      <c r="AC1586" s="492"/>
      <c r="AD1586" s="492"/>
      <c r="AE1586" s="109"/>
      <c r="AG1586" s="90" t="s">
        <v>2076</v>
      </c>
      <c r="AI1586" s="90">
        <f>IF(OR(AG1585=AH1585,AG1585=AI1585),0,1)</f>
        <v>0</v>
      </c>
      <c r="AJ1586" s="95"/>
      <c r="AK1586" s="576" t="s">
        <v>2209</v>
      </c>
      <c r="AL1586" s="576" t="s">
        <v>2210</v>
      </c>
      <c r="AM1586" s="561" t="s">
        <v>2148</v>
      </c>
      <c r="AN1586" s="561"/>
      <c r="AO1586" s="561" t="s">
        <v>2208</v>
      </c>
      <c r="AP1586" s="561"/>
    </row>
    <row r="1587" spans="3:49" ht="15" customHeight="1" x14ac:dyDescent="0.2">
      <c r="C1587" s="491"/>
      <c r="D1587" s="491"/>
      <c r="E1587" s="491"/>
      <c r="F1587" s="491"/>
      <c r="G1587" s="491"/>
      <c r="H1587" s="491"/>
      <c r="I1587" s="491"/>
      <c r="J1587" s="491"/>
      <c r="K1587" s="491"/>
      <c r="L1587" s="491"/>
      <c r="M1587" s="610" t="s">
        <v>80</v>
      </c>
      <c r="N1587" s="611"/>
      <c r="O1587" s="611"/>
      <c r="P1587" s="611"/>
      <c r="Q1587" s="611"/>
      <c r="R1587" s="611"/>
      <c r="S1587" s="612" t="s">
        <v>81</v>
      </c>
      <c r="T1587" s="613"/>
      <c r="U1587" s="613"/>
      <c r="V1587" s="613"/>
      <c r="W1587" s="613"/>
      <c r="X1587" s="613"/>
      <c r="Y1587" s="612" t="s">
        <v>82</v>
      </c>
      <c r="Z1587" s="613"/>
      <c r="AA1587" s="613"/>
      <c r="AB1587" s="613"/>
      <c r="AC1587" s="613"/>
      <c r="AD1587" s="613"/>
      <c r="AE1587" s="109"/>
      <c r="AG1587" s="95" t="s">
        <v>80</v>
      </c>
      <c r="AH1587" s="95" t="s">
        <v>2029</v>
      </c>
      <c r="AI1587" s="95" t="s">
        <v>2078</v>
      </c>
      <c r="AJ1587" s="96" t="s">
        <v>2077</v>
      </c>
      <c r="AK1587" s="576"/>
      <c r="AL1587" s="576"/>
      <c r="AM1587" s="90" t="s">
        <v>2048</v>
      </c>
      <c r="AN1587" s="90" t="s">
        <v>2049</v>
      </c>
      <c r="AO1587" s="90" t="s">
        <v>2048</v>
      </c>
      <c r="AP1587" s="90" t="s">
        <v>2049</v>
      </c>
      <c r="AQ1587" s="227" t="s">
        <v>2150</v>
      </c>
      <c r="AR1587" s="227" t="s">
        <v>2151</v>
      </c>
      <c r="AT1587" s="90" t="s">
        <v>2050</v>
      </c>
      <c r="AU1587" s="90" t="s">
        <v>2318</v>
      </c>
      <c r="AV1587" s="90" t="s">
        <v>2029</v>
      </c>
      <c r="AW1587" s="90" t="s">
        <v>2077</v>
      </c>
    </row>
    <row r="1588" spans="3:49" ht="15" customHeight="1" x14ac:dyDescent="0.2">
      <c r="C1588" s="87" t="s">
        <v>28</v>
      </c>
      <c r="D1588" s="748" t="s">
        <v>697</v>
      </c>
      <c r="E1588" s="749"/>
      <c r="F1588" s="749"/>
      <c r="G1588" s="749"/>
      <c r="H1588" s="749"/>
      <c r="I1588" s="749"/>
      <c r="J1588" s="749"/>
      <c r="K1588" s="749"/>
      <c r="L1588" s="750"/>
      <c r="M1588" s="615"/>
      <c r="N1588" s="615"/>
      <c r="O1588" s="615"/>
      <c r="P1588" s="615"/>
      <c r="Q1588" s="615"/>
      <c r="R1588" s="615"/>
      <c r="S1588" s="615"/>
      <c r="T1588" s="615"/>
      <c r="U1588" s="615"/>
      <c r="V1588" s="615"/>
      <c r="W1588" s="615"/>
      <c r="X1588" s="615"/>
      <c r="Y1588" s="615"/>
      <c r="Z1588" s="615"/>
      <c r="AA1588" s="615"/>
      <c r="AB1588" s="615"/>
      <c r="AC1588" s="615"/>
      <c r="AD1588" s="615"/>
      <c r="AE1588" s="109"/>
      <c r="AG1588" s="94">
        <f t="shared" ref="AG1588:AG1607" si="471">M1588</f>
        <v>0</v>
      </c>
      <c r="AH1588" s="130">
        <f t="shared" ref="AH1588:AH1607" si="472">COUNTIF(S1588:AD1588,"NS")</f>
        <v>0</v>
      </c>
      <c r="AI1588" s="130">
        <f t="shared" ref="AI1588:AI1607" si="473">SUM(S1588:AD1588)</f>
        <v>0</v>
      </c>
      <c r="AJ1588" s="130">
        <f>IF($AG$1585=$AH$1585,0,
IF(OR(
AND(AG1588=0,AH1588&gt;0),
AND(AG1588="NS",AI1588&gt;0),
AND(AG1588="NS",AI1588=0,AH1588=0)),1,
IF(OR(
AND(AG1588&gt;0,AH1588=2),
AND(AG1588="NS",AH1588=2),
AND(AG1588="NS",AI1588=0,AH1588&gt;0),
AG1588=AI1588),0,1)))</f>
        <v>0</v>
      </c>
      <c r="AK1588" s="130">
        <f>COUNTIF(S1588:X1597,"NS")</f>
        <v>0</v>
      </c>
      <c r="AL1588" s="130">
        <f>COUNTIF(Y1588:AD1597,"NS")</f>
        <v>0</v>
      </c>
      <c r="AM1588" s="90">
        <f>S1394</f>
        <v>0</v>
      </c>
      <c r="AN1588" s="90">
        <f>Y1394</f>
        <v>0</v>
      </c>
      <c r="AO1588" s="90">
        <f>S1608</f>
        <v>0</v>
      </c>
      <c r="AP1588" s="90">
        <f>Y1608</f>
        <v>0</v>
      </c>
      <c r="AQ1588" s="90">
        <f>IF($AG$1585=$AH$1585,0,IF(OR(AO1588=AM1588,AND(AM1588&gt;0,AO1588="NS")),0,1))</f>
        <v>0</v>
      </c>
      <c r="AR1588" s="90">
        <f>IF($AG$1585=$AH$1585,0,IF(OR(AP1588=AN1588,AND(AN1588&gt;0,AP1588="NS")),0,1))</f>
        <v>0</v>
      </c>
      <c r="AT1588" s="90">
        <f>M1607</f>
        <v>0</v>
      </c>
      <c r="AU1588" s="90">
        <f>COUNTIF(M1588:R1606,"&gt;0")</f>
        <v>0</v>
      </c>
      <c r="AV1588" s="90">
        <f>COUNTIF(M1588:S1606,"NS")</f>
        <v>0</v>
      </c>
      <c r="AW1588" s="90">
        <f>IF($AG$1585=$AH$1585,0,
IF(AND(AT1588&lt;&gt;0,AU1588=0,AV1588=0),1,
IF(AND(AT1588&lt;&gt;0,AND(AU1588&lt;=1,AV1588=0)),1,
IF(AND(AT1588&lt;&gt;0,AND(AU1588=0,AV1588&lt;=1)),1,0))))</f>
        <v>0</v>
      </c>
    </row>
    <row r="1589" spans="3:49" ht="15" customHeight="1" x14ac:dyDescent="0.2">
      <c r="C1589" s="85" t="s">
        <v>29</v>
      </c>
      <c r="D1589" s="748" t="s">
        <v>698</v>
      </c>
      <c r="E1589" s="749"/>
      <c r="F1589" s="749"/>
      <c r="G1589" s="749"/>
      <c r="H1589" s="749"/>
      <c r="I1589" s="749"/>
      <c r="J1589" s="749"/>
      <c r="K1589" s="749"/>
      <c r="L1589" s="750"/>
      <c r="M1589" s="615"/>
      <c r="N1589" s="615"/>
      <c r="O1589" s="615"/>
      <c r="P1589" s="615"/>
      <c r="Q1589" s="615"/>
      <c r="R1589" s="615"/>
      <c r="S1589" s="615"/>
      <c r="T1589" s="615"/>
      <c r="U1589" s="615"/>
      <c r="V1589" s="615"/>
      <c r="W1589" s="615"/>
      <c r="X1589" s="615"/>
      <c r="Y1589" s="615"/>
      <c r="Z1589" s="615"/>
      <c r="AA1589" s="615"/>
      <c r="AB1589" s="615"/>
      <c r="AC1589" s="615"/>
      <c r="AD1589" s="615"/>
      <c r="AE1589" s="109"/>
      <c r="AG1589" s="94">
        <f t="shared" si="471"/>
        <v>0</v>
      </c>
      <c r="AH1589" s="130">
        <f t="shared" si="472"/>
        <v>0</v>
      </c>
      <c r="AI1589" s="130">
        <f t="shared" si="473"/>
        <v>0</v>
      </c>
      <c r="AJ1589" s="130">
        <f t="shared" ref="AJ1589:AJ1607" si="474">IF($AG$1585=$AH$1585,0,
IF(OR(
AND(AG1589=0,AH1589&gt;0),
AND(AG1589="NS",AI1589&gt;0),
AND(AG1589="NS",AI1589=0,AH1589=0)),1,
IF(OR(
AND(AG1589&gt;0,AH1589=2),
AND(AG1589="NS",AH1589=2),
AND(AG1589="NS",AI1589=0,AH1589&gt;0),
AG1589=AI1589),0,1)))</f>
        <v>0</v>
      </c>
      <c r="AK1589" s="130"/>
      <c r="AL1589" s="130"/>
      <c r="AR1589" s="90">
        <f>SUM(AQ1588:AR1588)</f>
        <v>0</v>
      </c>
      <c r="AT1589" s="90">
        <f>S1607</f>
        <v>0</v>
      </c>
      <c r="AU1589" s="90">
        <f>COUNTIF(S1588:X1606,"&gt;0")</f>
        <v>0</v>
      </c>
      <c r="AV1589" s="90">
        <f>COUNTIF(S1588:X1606,"NS")</f>
        <v>0</v>
      </c>
      <c r="AW1589" s="90">
        <f t="shared" ref="AW1589:AW1590" si="475">IF($AG$1567=$AH$1567,0,
IF(AND(AT1589&lt;&gt;0,AU1589=0,AV1589=0),1,
IF(AND(AT1589&lt;&gt;0,AND(AU1589&lt;=1,AV1589=0)),1,
IF(AND(AT1589&lt;&gt;0,AND(AU1589=0,AV1589&lt;=1)),1,0))))</f>
        <v>0</v>
      </c>
    </row>
    <row r="1590" spans="3:49" ht="15" customHeight="1" x14ac:dyDescent="0.2">
      <c r="C1590" s="85" t="s">
        <v>30</v>
      </c>
      <c r="D1590" s="748" t="s">
        <v>699</v>
      </c>
      <c r="E1590" s="749"/>
      <c r="F1590" s="749"/>
      <c r="G1590" s="749"/>
      <c r="H1590" s="749"/>
      <c r="I1590" s="749"/>
      <c r="J1590" s="749"/>
      <c r="K1590" s="749"/>
      <c r="L1590" s="750"/>
      <c r="M1590" s="615"/>
      <c r="N1590" s="615"/>
      <c r="O1590" s="615"/>
      <c r="P1590" s="615"/>
      <c r="Q1590" s="615"/>
      <c r="R1590" s="615"/>
      <c r="S1590" s="615"/>
      <c r="T1590" s="615"/>
      <c r="U1590" s="615"/>
      <c r="V1590" s="615"/>
      <c r="W1590" s="615"/>
      <c r="X1590" s="615"/>
      <c r="Y1590" s="615"/>
      <c r="Z1590" s="615"/>
      <c r="AA1590" s="615"/>
      <c r="AB1590" s="615"/>
      <c r="AC1590" s="615"/>
      <c r="AD1590" s="615"/>
      <c r="AE1590" s="109"/>
      <c r="AG1590" s="94">
        <f t="shared" si="471"/>
        <v>0</v>
      </c>
      <c r="AH1590" s="130">
        <f t="shared" si="472"/>
        <v>0</v>
      </c>
      <c r="AI1590" s="130">
        <f t="shared" si="473"/>
        <v>0</v>
      </c>
      <c r="AJ1590" s="130">
        <f t="shared" si="474"/>
        <v>0</v>
      </c>
      <c r="AT1590" s="90">
        <f>Y1607</f>
        <v>0</v>
      </c>
      <c r="AU1590" s="90">
        <f>COUNTIF(Y1588:AD1606,"&gt;0")</f>
        <v>0</v>
      </c>
      <c r="AV1590" s="90">
        <f>COUNTIF(Y1588:AD1606,"NS")</f>
        <v>0</v>
      </c>
      <c r="AW1590" s="90">
        <f t="shared" si="475"/>
        <v>0</v>
      </c>
    </row>
    <row r="1591" spans="3:49" ht="15" customHeight="1" x14ac:dyDescent="0.2">
      <c r="C1591" s="85" t="s">
        <v>31</v>
      </c>
      <c r="D1591" s="748" t="s">
        <v>700</v>
      </c>
      <c r="E1591" s="749"/>
      <c r="F1591" s="749"/>
      <c r="G1591" s="749"/>
      <c r="H1591" s="749"/>
      <c r="I1591" s="749"/>
      <c r="J1591" s="749"/>
      <c r="K1591" s="749"/>
      <c r="L1591" s="750"/>
      <c r="M1591" s="615"/>
      <c r="N1591" s="615"/>
      <c r="O1591" s="615"/>
      <c r="P1591" s="615"/>
      <c r="Q1591" s="615"/>
      <c r="R1591" s="615"/>
      <c r="S1591" s="615"/>
      <c r="T1591" s="615"/>
      <c r="U1591" s="615"/>
      <c r="V1591" s="615"/>
      <c r="W1591" s="615"/>
      <c r="X1591" s="615"/>
      <c r="Y1591" s="615"/>
      <c r="Z1591" s="615"/>
      <c r="AA1591" s="615"/>
      <c r="AB1591" s="615"/>
      <c r="AC1591" s="615"/>
      <c r="AD1591" s="615"/>
      <c r="AE1591" s="109"/>
      <c r="AG1591" s="94">
        <f t="shared" si="471"/>
        <v>0</v>
      </c>
      <c r="AH1591" s="130">
        <f t="shared" si="472"/>
        <v>0</v>
      </c>
      <c r="AI1591" s="130">
        <f t="shared" si="473"/>
        <v>0</v>
      </c>
      <c r="AJ1591" s="130">
        <f t="shared" si="474"/>
        <v>0</v>
      </c>
      <c r="AW1591" s="90">
        <f>SUM(AW1588:AW1590)</f>
        <v>0</v>
      </c>
    </row>
    <row r="1592" spans="3:49" ht="15" customHeight="1" x14ac:dyDescent="0.2">
      <c r="C1592" s="85" t="s">
        <v>32</v>
      </c>
      <c r="D1592" s="748" t="s">
        <v>701</v>
      </c>
      <c r="E1592" s="749"/>
      <c r="F1592" s="749"/>
      <c r="G1592" s="749"/>
      <c r="H1592" s="749"/>
      <c r="I1592" s="749"/>
      <c r="J1592" s="749"/>
      <c r="K1592" s="749"/>
      <c r="L1592" s="750"/>
      <c r="M1592" s="615"/>
      <c r="N1592" s="615"/>
      <c r="O1592" s="615"/>
      <c r="P1592" s="615"/>
      <c r="Q1592" s="615"/>
      <c r="R1592" s="615"/>
      <c r="S1592" s="615"/>
      <c r="T1592" s="615"/>
      <c r="U1592" s="615"/>
      <c r="V1592" s="615"/>
      <c r="W1592" s="615"/>
      <c r="X1592" s="615"/>
      <c r="Y1592" s="615"/>
      <c r="Z1592" s="615"/>
      <c r="AA1592" s="615"/>
      <c r="AB1592" s="615"/>
      <c r="AC1592" s="615"/>
      <c r="AD1592" s="615"/>
      <c r="AE1592" s="109"/>
      <c r="AG1592" s="94">
        <f t="shared" si="471"/>
        <v>0</v>
      </c>
      <c r="AH1592" s="130">
        <f t="shared" si="472"/>
        <v>0</v>
      </c>
      <c r="AI1592" s="130">
        <f t="shared" si="473"/>
        <v>0</v>
      </c>
      <c r="AJ1592" s="130">
        <f t="shared" si="474"/>
        <v>0</v>
      </c>
    </row>
    <row r="1593" spans="3:49" ht="15" customHeight="1" x14ac:dyDescent="0.2">
      <c r="C1593" s="85" t="s">
        <v>33</v>
      </c>
      <c r="D1593" s="748" t="s">
        <v>702</v>
      </c>
      <c r="E1593" s="749"/>
      <c r="F1593" s="749"/>
      <c r="G1593" s="749"/>
      <c r="H1593" s="749"/>
      <c r="I1593" s="749"/>
      <c r="J1593" s="749"/>
      <c r="K1593" s="749"/>
      <c r="L1593" s="750"/>
      <c r="M1593" s="615"/>
      <c r="N1593" s="615"/>
      <c r="O1593" s="615"/>
      <c r="P1593" s="615"/>
      <c r="Q1593" s="615"/>
      <c r="R1593" s="615"/>
      <c r="S1593" s="615"/>
      <c r="T1593" s="615"/>
      <c r="U1593" s="615"/>
      <c r="V1593" s="615"/>
      <c r="W1593" s="615"/>
      <c r="X1593" s="615"/>
      <c r="Y1593" s="615"/>
      <c r="Z1593" s="615"/>
      <c r="AA1593" s="615"/>
      <c r="AB1593" s="615"/>
      <c r="AC1593" s="615"/>
      <c r="AD1593" s="615"/>
      <c r="AE1593" s="109"/>
      <c r="AG1593" s="94">
        <f t="shared" si="471"/>
        <v>0</v>
      </c>
      <c r="AH1593" s="130">
        <f t="shared" si="472"/>
        <v>0</v>
      </c>
      <c r="AI1593" s="130">
        <f t="shared" si="473"/>
        <v>0</v>
      </c>
      <c r="AJ1593" s="130">
        <f t="shared" si="474"/>
        <v>0</v>
      </c>
    </row>
    <row r="1594" spans="3:49" ht="15" customHeight="1" x14ac:dyDescent="0.2">
      <c r="C1594" s="85" t="s">
        <v>34</v>
      </c>
      <c r="D1594" s="748" t="s">
        <v>703</v>
      </c>
      <c r="E1594" s="749"/>
      <c r="F1594" s="749"/>
      <c r="G1594" s="749"/>
      <c r="H1594" s="749"/>
      <c r="I1594" s="749"/>
      <c r="J1594" s="749"/>
      <c r="K1594" s="749"/>
      <c r="L1594" s="750"/>
      <c r="M1594" s="615"/>
      <c r="N1594" s="615"/>
      <c r="O1594" s="615"/>
      <c r="P1594" s="615"/>
      <c r="Q1594" s="615"/>
      <c r="R1594" s="615"/>
      <c r="S1594" s="615"/>
      <c r="T1594" s="615"/>
      <c r="U1594" s="615"/>
      <c r="V1594" s="615"/>
      <c r="W1594" s="615"/>
      <c r="X1594" s="615"/>
      <c r="Y1594" s="615"/>
      <c r="Z1594" s="615"/>
      <c r="AA1594" s="615"/>
      <c r="AB1594" s="615"/>
      <c r="AC1594" s="615"/>
      <c r="AD1594" s="615"/>
      <c r="AE1594" s="109"/>
      <c r="AG1594" s="94">
        <f t="shared" si="471"/>
        <v>0</v>
      </c>
      <c r="AH1594" s="130">
        <f t="shared" si="472"/>
        <v>0</v>
      </c>
      <c r="AI1594" s="130">
        <f t="shared" si="473"/>
        <v>0</v>
      </c>
      <c r="AJ1594" s="130">
        <f t="shared" si="474"/>
        <v>0</v>
      </c>
    </row>
    <row r="1595" spans="3:49" ht="15" customHeight="1" x14ac:dyDescent="0.2">
      <c r="C1595" s="85" t="s">
        <v>35</v>
      </c>
      <c r="D1595" s="748" t="s">
        <v>704</v>
      </c>
      <c r="E1595" s="749"/>
      <c r="F1595" s="749"/>
      <c r="G1595" s="749"/>
      <c r="H1595" s="749"/>
      <c r="I1595" s="749"/>
      <c r="J1595" s="749"/>
      <c r="K1595" s="749"/>
      <c r="L1595" s="750"/>
      <c r="M1595" s="615"/>
      <c r="N1595" s="615"/>
      <c r="O1595" s="615"/>
      <c r="P1595" s="615"/>
      <c r="Q1595" s="615"/>
      <c r="R1595" s="615"/>
      <c r="S1595" s="615"/>
      <c r="T1595" s="615"/>
      <c r="U1595" s="615"/>
      <c r="V1595" s="615"/>
      <c r="W1595" s="615"/>
      <c r="X1595" s="615"/>
      <c r="Y1595" s="615"/>
      <c r="Z1595" s="615"/>
      <c r="AA1595" s="615"/>
      <c r="AB1595" s="615"/>
      <c r="AC1595" s="615"/>
      <c r="AD1595" s="615"/>
      <c r="AE1595" s="109"/>
      <c r="AG1595" s="94">
        <f t="shared" si="471"/>
        <v>0</v>
      </c>
      <c r="AH1595" s="130">
        <f t="shared" si="472"/>
        <v>0</v>
      </c>
      <c r="AI1595" s="130">
        <f t="shared" si="473"/>
        <v>0</v>
      </c>
      <c r="AJ1595" s="130">
        <f t="shared" si="474"/>
        <v>0</v>
      </c>
    </row>
    <row r="1596" spans="3:49" ht="15" customHeight="1" x14ac:dyDescent="0.2">
      <c r="C1596" s="85" t="s">
        <v>36</v>
      </c>
      <c r="D1596" s="748" t="s">
        <v>705</v>
      </c>
      <c r="E1596" s="749"/>
      <c r="F1596" s="749"/>
      <c r="G1596" s="749"/>
      <c r="H1596" s="749"/>
      <c r="I1596" s="749"/>
      <c r="J1596" s="749"/>
      <c r="K1596" s="749"/>
      <c r="L1596" s="750"/>
      <c r="M1596" s="615"/>
      <c r="N1596" s="615"/>
      <c r="O1596" s="615"/>
      <c r="P1596" s="615"/>
      <c r="Q1596" s="615"/>
      <c r="R1596" s="615"/>
      <c r="S1596" s="615"/>
      <c r="T1596" s="615"/>
      <c r="U1596" s="615"/>
      <c r="V1596" s="615"/>
      <c r="W1596" s="615"/>
      <c r="X1596" s="615"/>
      <c r="Y1596" s="615"/>
      <c r="Z1596" s="615"/>
      <c r="AA1596" s="615"/>
      <c r="AB1596" s="615"/>
      <c r="AC1596" s="615"/>
      <c r="AD1596" s="615"/>
      <c r="AE1596" s="109"/>
      <c r="AG1596" s="94">
        <f t="shared" si="471"/>
        <v>0</v>
      </c>
      <c r="AH1596" s="130">
        <f t="shared" si="472"/>
        <v>0</v>
      </c>
      <c r="AI1596" s="130">
        <f t="shared" si="473"/>
        <v>0</v>
      </c>
      <c r="AJ1596" s="130">
        <f t="shared" si="474"/>
        <v>0</v>
      </c>
    </row>
    <row r="1597" spans="3:49" ht="15" customHeight="1" x14ac:dyDescent="0.2">
      <c r="C1597" s="85" t="s">
        <v>37</v>
      </c>
      <c r="D1597" s="748" t="s">
        <v>706</v>
      </c>
      <c r="E1597" s="749"/>
      <c r="F1597" s="749"/>
      <c r="G1597" s="749"/>
      <c r="H1597" s="749"/>
      <c r="I1597" s="749"/>
      <c r="J1597" s="749"/>
      <c r="K1597" s="749"/>
      <c r="L1597" s="750"/>
      <c r="M1597" s="615"/>
      <c r="N1597" s="615"/>
      <c r="O1597" s="615"/>
      <c r="P1597" s="615"/>
      <c r="Q1597" s="615"/>
      <c r="R1597" s="615"/>
      <c r="S1597" s="615"/>
      <c r="T1597" s="615"/>
      <c r="U1597" s="615"/>
      <c r="V1597" s="615"/>
      <c r="W1597" s="615"/>
      <c r="X1597" s="615"/>
      <c r="Y1597" s="615"/>
      <c r="Z1597" s="615"/>
      <c r="AA1597" s="615"/>
      <c r="AB1597" s="615"/>
      <c r="AC1597" s="615"/>
      <c r="AD1597" s="615"/>
      <c r="AE1597" s="109"/>
      <c r="AG1597" s="94">
        <f t="shared" si="471"/>
        <v>0</v>
      </c>
      <c r="AH1597" s="130">
        <f t="shared" si="472"/>
        <v>0</v>
      </c>
      <c r="AI1597" s="130">
        <f t="shared" si="473"/>
        <v>0</v>
      </c>
      <c r="AJ1597" s="130">
        <f t="shared" si="474"/>
        <v>0</v>
      </c>
    </row>
    <row r="1598" spans="3:49" ht="15" customHeight="1" x14ac:dyDescent="0.2">
      <c r="C1598" s="85" t="s">
        <v>40</v>
      </c>
      <c r="D1598" s="748" t="s">
        <v>707</v>
      </c>
      <c r="E1598" s="749"/>
      <c r="F1598" s="749"/>
      <c r="G1598" s="749"/>
      <c r="H1598" s="749"/>
      <c r="I1598" s="749"/>
      <c r="J1598" s="749"/>
      <c r="K1598" s="749"/>
      <c r="L1598" s="750"/>
      <c r="M1598" s="615"/>
      <c r="N1598" s="615"/>
      <c r="O1598" s="615"/>
      <c r="P1598" s="615"/>
      <c r="Q1598" s="615"/>
      <c r="R1598" s="615"/>
      <c r="S1598" s="615"/>
      <c r="T1598" s="615"/>
      <c r="U1598" s="615"/>
      <c r="V1598" s="615"/>
      <c r="W1598" s="615"/>
      <c r="X1598" s="615"/>
      <c r="Y1598" s="615"/>
      <c r="Z1598" s="615"/>
      <c r="AA1598" s="615"/>
      <c r="AB1598" s="615"/>
      <c r="AC1598" s="615"/>
      <c r="AD1598" s="615"/>
      <c r="AE1598" s="109"/>
      <c r="AG1598" s="94">
        <f t="shared" si="471"/>
        <v>0</v>
      </c>
      <c r="AH1598" s="130">
        <f t="shared" si="472"/>
        <v>0</v>
      </c>
      <c r="AI1598" s="130">
        <f t="shared" si="473"/>
        <v>0</v>
      </c>
      <c r="AJ1598" s="130">
        <f t="shared" si="474"/>
        <v>0</v>
      </c>
    </row>
    <row r="1599" spans="3:49" ht="15" customHeight="1" x14ac:dyDescent="0.2">
      <c r="C1599" s="85" t="s">
        <v>38</v>
      </c>
      <c r="D1599" s="748" t="s">
        <v>708</v>
      </c>
      <c r="E1599" s="749"/>
      <c r="F1599" s="749"/>
      <c r="G1599" s="749"/>
      <c r="H1599" s="749"/>
      <c r="I1599" s="749"/>
      <c r="J1599" s="749"/>
      <c r="K1599" s="749"/>
      <c r="L1599" s="750"/>
      <c r="M1599" s="615"/>
      <c r="N1599" s="615"/>
      <c r="O1599" s="615"/>
      <c r="P1599" s="615"/>
      <c r="Q1599" s="615"/>
      <c r="R1599" s="615"/>
      <c r="S1599" s="615"/>
      <c r="T1599" s="615"/>
      <c r="U1599" s="615"/>
      <c r="V1599" s="615"/>
      <c r="W1599" s="615"/>
      <c r="X1599" s="615"/>
      <c r="Y1599" s="615"/>
      <c r="Z1599" s="615"/>
      <c r="AA1599" s="615"/>
      <c r="AB1599" s="615"/>
      <c r="AC1599" s="615"/>
      <c r="AD1599" s="615"/>
      <c r="AE1599" s="109"/>
      <c r="AG1599" s="94">
        <f t="shared" si="471"/>
        <v>0</v>
      </c>
      <c r="AH1599" s="130">
        <f t="shared" si="472"/>
        <v>0</v>
      </c>
      <c r="AI1599" s="130">
        <f t="shared" si="473"/>
        <v>0</v>
      </c>
      <c r="AJ1599" s="130">
        <f t="shared" si="474"/>
        <v>0</v>
      </c>
    </row>
    <row r="1600" spans="3:49" ht="15" customHeight="1" x14ac:dyDescent="0.2">
      <c r="C1600" s="85" t="s">
        <v>39</v>
      </c>
      <c r="D1600" s="748" t="s">
        <v>709</v>
      </c>
      <c r="E1600" s="749"/>
      <c r="F1600" s="749"/>
      <c r="G1600" s="749"/>
      <c r="H1600" s="749"/>
      <c r="I1600" s="749"/>
      <c r="J1600" s="749"/>
      <c r="K1600" s="749"/>
      <c r="L1600" s="750"/>
      <c r="M1600" s="615"/>
      <c r="N1600" s="615"/>
      <c r="O1600" s="615"/>
      <c r="P1600" s="615"/>
      <c r="Q1600" s="615"/>
      <c r="R1600" s="615"/>
      <c r="S1600" s="615"/>
      <c r="T1600" s="615"/>
      <c r="U1600" s="615"/>
      <c r="V1600" s="615"/>
      <c r="W1600" s="615"/>
      <c r="X1600" s="615"/>
      <c r="Y1600" s="615"/>
      <c r="Z1600" s="615"/>
      <c r="AA1600" s="615"/>
      <c r="AB1600" s="615"/>
      <c r="AC1600" s="615"/>
      <c r="AD1600" s="615"/>
      <c r="AE1600" s="109"/>
      <c r="AG1600" s="94">
        <f t="shared" si="471"/>
        <v>0</v>
      </c>
      <c r="AH1600" s="130">
        <f t="shared" si="472"/>
        <v>0</v>
      </c>
      <c r="AI1600" s="130">
        <f t="shared" si="473"/>
        <v>0</v>
      </c>
      <c r="AJ1600" s="130">
        <f t="shared" si="474"/>
        <v>0</v>
      </c>
    </row>
    <row r="1601" spans="1:42" ht="24" customHeight="1" x14ac:dyDescent="0.2">
      <c r="C1601" s="85" t="s">
        <v>41</v>
      </c>
      <c r="D1601" s="748" t="s">
        <v>715</v>
      </c>
      <c r="E1601" s="749"/>
      <c r="F1601" s="749"/>
      <c r="G1601" s="749"/>
      <c r="H1601" s="749"/>
      <c r="I1601" s="749"/>
      <c r="J1601" s="749"/>
      <c r="K1601" s="749"/>
      <c r="L1601" s="750"/>
      <c r="M1601" s="615"/>
      <c r="N1601" s="615"/>
      <c r="O1601" s="615"/>
      <c r="P1601" s="615"/>
      <c r="Q1601" s="615"/>
      <c r="R1601" s="615"/>
      <c r="S1601" s="615"/>
      <c r="T1601" s="615"/>
      <c r="U1601" s="615"/>
      <c r="V1601" s="615"/>
      <c r="W1601" s="615"/>
      <c r="X1601" s="615"/>
      <c r="Y1601" s="615"/>
      <c r="Z1601" s="615"/>
      <c r="AA1601" s="615"/>
      <c r="AB1601" s="615"/>
      <c r="AC1601" s="615"/>
      <c r="AD1601" s="615"/>
      <c r="AE1601" s="109"/>
      <c r="AG1601" s="94">
        <f t="shared" si="471"/>
        <v>0</v>
      </c>
      <c r="AH1601" s="130">
        <f t="shared" si="472"/>
        <v>0</v>
      </c>
      <c r="AI1601" s="130">
        <f t="shared" si="473"/>
        <v>0</v>
      </c>
      <c r="AJ1601" s="130">
        <f t="shared" si="474"/>
        <v>0</v>
      </c>
    </row>
    <row r="1602" spans="1:42" ht="15" customHeight="1" x14ac:dyDescent="0.2">
      <c r="C1602" s="85" t="s">
        <v>42</v>
      </c>
      <c r="D1602" s="748" t="s">
        <v>710</v>
      </c>
      <c r="E1602" s="749"/>
      <c r="F1602" s="749"/>
      <c r="G1602" s="749"/>
      <c r="H1602" s="749"/>
      <c r="I1602" s="749"/>
      <c r="J1602" s="749"/>
      <c r="K1602" s="749"/>
      <c r="L1602" s="750"/>
      <c r="M1602" s="615"/>
      <c r="N1602" s="615"/>
      <c r="O1602" s="615"/>
      <c r="P1602" s="615"/>
      <c r="Q1602" s="615"/>
      <c r="R1602" s="615"/>
      <c r="S1602" s="615"/>
      <c r="T1602" s="615"/>
      <c r="U1602" s="615"/>
      <c r="V1602" s="615"/>
      <c r="W1602" s="615"/>
      <c r="X1602" s="615"/>
      <c r="Y1602" s="615"/>
      <c r="Z1602" s="615"/>
      <c r="AA1602" s="615"/>
      <c r="AB1602" s="615"/>
      <c r="AC1602" s="615"/>
      <c r="AD1602" s="615"/>
      <c r="AE1602" s="109"/>
      <c r="AG1602" s="94">
        <f t="shared" si="471"/>
        <v>0</v>
      </c>
      <c r="AH1602" s="130">
        <f t="shared" si="472"/>
        <v>0</v>
      </c>
      <c r="AI1602" s="130">
        <f t="shared" si="473"/>
        <v>0</v>
      </c>
      <c r="AJ1602" s="130">
        <f t="shared" si="474"/>
        <v>0</v>
      </c>
    </row>
    <row r="1603" spans="1:42" ht="15" customHeight="1" x14ac:dyDescent="0.2">
      <c r="C1603" s="85" t="s">
        <v>43</v>
      </c>
      <c r="D1603" s="748" t="s">
        <v>711</v>
      </c>
      <c r="E1603" s="749"/>
      <c r="F1603" s="749"/>
      <c r="G1603" s="749"/>
      <c r="H1603" s="749"/>
      <c r="I1603" s="749"/>
      <c r="J1603" s="749"/>
      <c r="K1603" s="749"/>
      <c r="L1603" s="750"/>
      <c r="M1603" s="615"/>
      <c r="N1603" s="615"/>
      <c r="O1603" s="615"/>
      <c r="P1603" s="615"/>
      <c r="Q1603" s="615"/>
      <c r="R1603" s="615"/>
      <c r="S1603" s="615"/>
      <c r="T1603" s="615"/>
      <c r="U1603" s="615"/>
      <c r="V1603" s="615"/>
      <c r="W1603" s="615"/>
      <c r="X1603" s="615"/>
      <c r="Y1603" s="615"/>
      <c r="Z1603" s="615"/>
      <c r="AA1603" s="615"/>
      <c r="AB1603" s="615"/>
      <c r="AC1603" s="615"/>
      <c r="AD1603" s="615"/>
      <c r="AE1603" s="109"/>
      <c r="AG1603" s="94">
        <f t="shared" si="471"/>
        <v>0</v>
      </c>
      <c r="AH1603" s="130">
        <f t="shared" si="472"/>
        <v>0</v>
      </c>
      <c r="AI1603" s="130">
        <f t="shared" si="473"/>
        <v>0</v>
      </c>
      <c r="AJ1603" s="130">
        <f t="shared" si="474"/>
        <v>0</v>
      </c>
    </row>
    <row r="1604" spans="1:42" ht="15" customHeight="1" x14ac:dyDescent="0.2">
      <c r="C1604" s="85" t="s">
        <v>44</v>
      </c>
      <c r="D1604" s="748" t="s">
        <v>712</v>
      </c>
      <c r="E1604" s="749"/>
      <c r="F1604" s="749"/>
      <c r="G1604" s="749"/>
      <c r="H1604" s="749"/>
      <c r="I1604" s="749"/>
      <c r="J1604" s="749"/>
      <c r="K1604" s="749"/>
      <c r="L1604" s="750"/>
      <c r="M1604" s="615"/>
      <c r="N1604" s="615"/>
      <c r="O1604" s="615"/>
      <c r="P1604" s="615"/>
      <c r="Q1604" s="615"/>
      <c r="R1604" s="615"/>
      <c r="S1604" s="615"/>
      <c r="T1604" s="615"/>
      <c r="U1604" s="615"/>
      <c r="V1604" s="615"/>
      <c r="W1604" s="615"/>
      <c r="X1604" s="615"/>
      <c r="Y1604" s="615"/>
      <c r="Z1604" s="615"/>
      <c r="AA1604" s="615"/>
      <c r="AB1604" s="615"/>
      <c r="AC1604" s="615"/>
      <c r="AD1604" s="615"/>
      <c r="AE1604" s="109"/>
      <c r="AG1604" s="94">
        <f t="shared" si="471"/>
        <v>0</v>
      </c>
      <c r="AH1604" s="130">
        <f t="shared" si="472"/>
        <v>0</v>
      </c>
      <c r="AI1604" s="130">
        <f t="shared" si="473"/>
        <v>0</v>
      </c>
      <c r="AJ1604" s="130">
        <f t="shared" si="474"/>
        <v>0</v>
      </c>
    </row>
    <row r="1605" spans="1:42" ht="15" customHeight="1" x14ac:dyDescent="0.2">
      <c r="C1605" s="85" t="s">
        <v>45</v>
      </c>
      <c r="D1605" s="748" t="s">
        <v>713</v>
      </c>
      <c r="E1605" s="749"/>
      <c r="F1605" s="749"/>
      <c r="G1605" s="749"/>
      <c r="H1605" s="749"/>
      <c r="I1605" s="749"/>
      <c r="J1605" s="749"/>
      <c r="K1605" s="749"/>
      <c r="L1605" s="750"/>
      <c r="M1605" s="615"/>
      <c r="N1605" s="615"/>
      <c r="O1605" s="615"/>
      <c r="P1605" s="615"/>
      <c r="Q1605" s="615"/>
      <c r="R1605" s="615"/>
      <c r="S1605" s="615"/>
      <c r="T1605" s="615"/>
      <c r="U1605" s="615"/>
      <c r="V1605" s="615"/>
      <c r="W1605" s="615"/>
      <c r="X1605" s="615"/>
      <c r="Y1605" s="615"/>
      <c r="Z1605" s="615"/>
      <c r="AA1605" s="615"/>
      <c r="AB1605" s="615"/>
      <c r="AC1605" s="615"/>
      <c r="AD1605" s="615"/>
      <c r="AE1605" s="109"/>
      <c r="AG1605" s="94">
        <f t="shared" si="471"/>
        <v>0</v>
      </c>
      <c r="AH1605" s="130">
        <f t="shared" si="472"/>
        <v>0</v>
      </c>
      <c r="AI1605" s="130">
        <f t="shared" si="473"/>
        <v>0</v>
      </c>
      <c r="AJ1605" s="130">
        <f t="shared" si="474"/>
        <v>0</v>
      </c>
    </row>
    <row r="1606" spans="1:42" ht="15" customHeight="1" x14ac:dyDescent="0.2">
      <c r="C1606" s="85" t="s">
        <v>46</v>
      </c>
      <c r="D1606" s="748" t="s">
        <v>714</v>
      </c>
      <c r="E1606" s="749"/>
      <c r="F1606" s="749"/>
      <c r="G1606" s="749"/>
      <c r="H1606" s="749"/>
      <c r="I1606" s="749"/>
      <c r="J1606" s="749"/>
      <c r="K1606" s="749"/>
      <c r="L1606" s="750"/>
      <c r="M1606" s="615"/>
      <c r="N1606" s="615"/>
      <c r="O1606" s="615"/>
      <c r="P1606" s="615"/>
      <c r="Q1606" s="615"/>
      <c r="R1606" s="615"/>
      <c r="S1606" s="615"/>
      <c r="T1606" s="615"/>
      <c r="U1606" s="615"/>
      <c r="V1606" s="615"/>
      <c r="W1606" s="615"/>
      <c r="X1606" s="615"/>
      <c r="Y1606" s="615"/>
      <c r="Z1606" s="615"/>
      <c r="AA1606" s="615"/>
      <c r="AB1606" s="615"/>
      <c r="AC1606" s="615"/>
      <c r="AD1606" s="615"/>
      <c r="AE1606" s="109"/>
      <c r="AG1606" s="94">
        <f t="shared" si="471"/>
        <v>0</v>
      </c>
      <c r="AH1606" s="130">
        <f t="shared" si="472"/>
        <v>0</v>
      </c>
      <c r="AI1606" s="130">
        <f t="shared" si="473"/>
        <v>0</v>
      </c>
      <c r="AJ1606" s="130">
        <f t="shared" si="474"/>
        <v>0</v>
      </c>
    </row>
    <row r="1607" spans="1:42" ht="15" customHeight="1" x14ac:dyDescent="0.2">
      <c r="C1607" s="85" t="s">
        <v>47</v>
      </c>
      <c r="D1607" s="748" t="s">
        <v>692</v>
      </c>
      <c r="E1607" s="749"/>
      <c r="F1607" s="749"/>
      <c r="G1607" s="749"/>
      <c r="H1607" s="749"/>
      <c r="I1607" s="749"/>
      <c r="J1607" s="749"/>
      <c r="K1607" s="749"/>
      <c r="L1607" s="750"/>
      <c r="M1607" s="615"/>
      <c r="N1607" s="615"/>
      <c r="O1607" s="615"/>
      <c r="P1607" s="615"/>
      <c r="Q1607" s="615"/>
      <c r="R1607" s="615"/>
      <c r="S1607" s="615"/>
      <c r="T1607" s="615"/>
      <c r="U1607" s="615"/>
      <c r="V1607" s="615"/>
      <c r="W1607" s="615"/>
      <c r="X1607" s="615"/>
      <c r="Y1607" s="615"/>
      <c r="Z1607" s="615"/>
      <c r="AA1607" s="615"/>
      <c r="AB1607" s="615"/>
      <c r="AC1607" s="615"/>
      <c r="AD1607" s="615"/>
      <c r="AE1607" s="109"/>
      <c r="AG1607" s="94">
        <f t="shared" si="471"/>
        <v>0</v>
      </c>
      <c r="AH1607" s="130">
        <f t="shared" si="472"/>
        <v>0</v>
      </c>
      <c r="AI1607" s="130">
        <f t="shared" si="473"/>
        <v>0</v>
      </c>
      <c r="AJ1607" s="130">
        <f t="shared" si="474"/>
        <v>0</v>
      </c>
    </row>
    <row r="1608" spans="1:42" ht="15" customHeight="1" x14ac:dyDescent="0.2">
      <c r="L1608" s="112" t="s">
        <v>84</v>
      </c>
      <c r="M1608" s="693">
        <f>IF(AND(SUM(M1588:R1607)=0,COUNTIF(M1588:R1607,"NS")&gt;0),"NS",SUM(M1588:R1607))</f>
        <v>0</v>
      </c>
      <c r="N1608" s="693"/>
      <c r="O1608" s="693"/>
      <c r="P1608" s="693"/>
      <c r="Q1608" s="693"/>
      <c r="R1608" s="693"/>
      <c r="S1608" s="693">
        <f t="shared" ref="S1608" si="476">IF(AND(SUM(S1588:X1607)=0,COUNTIF(S1588:X1607,"NS")&gt;0),"NS",SUM(S1588:X1607))</f>
        <v>0</v>
      </c>
      <c r="T1608" s="693"/>
      <c r="U1608" s="693"/>
      <c r="V1608" s="693"/>
      <c r="W1608" s="693"/>
      <c r="X1608" s="693"/>
      <c r="Y1608" s="693">
        <f t="shared" ref="Y1608" si="477">IF(AND(SUM(Y1588:AD1607)=0,COUNTIF(Y1588:AD1607,"NS")&gt;0),"NS",SUM(Y1588:AD1607))</f>
        <v>0</v>
      </c>
      <c r="Z1608" s="693"/>
      <c r="AA1608" s="693"/>
      <c r="AB1608" s="693"/>
      <c r="AC1608" s="693"/>
      <c r="AD1608" s="693"/>
      <c r="AE1608" s="109"/>
      <c r="AJ1608" s="90">
        <f>SUM(AJ1588:AJ1607)</f>
        <v>0</v>
      </c>
    </row>
    <row r="1609" spans="1:42" ht="15" customHeight="1" x14ac:dyDescent="0.2">
      <c r="AE1609" s="109"/>
    </row>
    <row r="1610" spans="1:42" ht="24" customHeight="1" x14ac:dyDescent="0.2">
      <c r="C1610" s="606" t="s">
        <v>1010</v>
      </c>
      <c r="D1610" s="607"/>
      <c r="E1610" s="607"/>
      <c r="F1610" s="607"/>
      <c r="G1610" s="607"/>
      <c r="H1610" s="607"/>
      <c r="I1610" s="607"/>
      <c r="J1610" s="607"/>
      <c r="K1610" s="607"/>
      <c r="L1610" s="607"/>
      <c r="M1610" s="607"/>
      <c r="N1610" s="607"/>
      <c r="O1610" s="607"/>
      <c r="P1610" s="607"/>
      <c r="Q1610" s="607"/>
      <c r="R1610" s="607"/>
      <c r="S1610" s="607"/>
      <c r="T1610" s="607"/>
      <c r="U1610" s="607"/>
      <c r="V1610" s="607"/>
      <c r="W1610" s="607"/>
      <c r="X1610" s="607"/>
      <c r="Y1610" s="607"/>
      <c r="Z1610" s="607"/>
      <c r="AA1610" s="607"/>
      <c r="AB1610" s="607"/>
      <c r="AC1610" s="607"/>
      <c r="AD1610" s="607"/>
      <c r="AE1610" s="109"/>
    </row>
    <row r="1611" spans="1:42" ht="15" customHeight="1" x14ac:dyDescent="0.2">
      <c r="B1611" s="536" t="str">
        <f>IF(AI1586=0,"","Error: Debe completar toda la información requerida.")</f>
        <v/>
      </c>
      <c r="C1611" s="536"/>
      <c r="D1611" s="536"/>
      <c r="E1611" s="536"/>
      <c r="F1611" s="536"/>
      <c r="G1611" s="536"/>
      <c r="H1611" s="536"/>
      <c r="I1611" s="536"/>
      <c r="J1611" s="536"/>
      <c r="K1611" s="536"/>
      <c r="L1611" s="536"/>
      <c r="M1611" s="536"/>
      <c r="N1611" s="536"/>
      <c r="O1611" s="536"/>
      <c r="P1611" s="536"/>
      <c r="Q1611" s="536"/>
      <c r="R1611" s="536"/>
      <c r="S1611" s="536"/>
      <c r="T1611" s="536"/>
      <c r="U1611" s="536"/>
      <c r="V1611" s="536"/>
      <c r="W1611" s="536"/>
      <c r="X1611" s="536"/>
      <c r="Y1611" s="536"/>
      <c r="Z1611" s="536"/>
      <c r="AA1611" s="536"/>
      <c r="AB1611" s="536"/>
      <c r="AC1611" s="536"/>
      <c r="AD1611" s="536"/>
      <c r="AE1611" s="109"/>
    </row>
    <row r="1612" spans="1:42" ht="15" customHeight="1" x14ac:dyDescent="0.2">
      <c r="B1612" s="511" t="str">
        <f>IF(AJ1608&lt;&gt;0,"Error: Verificar sumas por fila.","")</f>
        <v/>
      </c>
      <c r="C1612" s="511"/>
      <c r="D1612" s="511"/>
      <c r="E1612" s="511"/>
      <c r="F1612" s="511"/>
      <c r="G1612" s="511"/>
      <c r="H1612" s="511"/>
      <c r="I1612" s="511"/>
      <c r="J1612" s="511"/>
      <c r="K1612" s="511"/>
      <c r="L1612" s="511"/>
      <c r="M1612" s="511"/>
      <c r="N1612" s="511"/>
      <c r="O1612" s="511"/>
      <c r="P1612" s="511"/>
      <c r="Q1612" s="511"/>
      <c r="R1612" s="511"/>
      <c r="S1612" s="511"/>
      <c r="T1612" s="511"/>
      <c r="U1612" s="511"/>
      <c r="V1612" s="511"/>
      <c r="W1612" s="511"/>
      <c r="X1612" s="511"/>
      <c r="Y1612" s="511"/>
      <c r="Z1612" s="511"/>
      <c r="AA1612" s="511"/>
      <c r="AB1612" s="511"/>
      <c r="AC1612" s="511"/>
      <c r="AD1612" s="511"/>
      <c r="AE1612" s="109"/>
    </row>
    <row r="1613" spans="1:42" ht="15" customHeight="1" x14ac:dyDescent="0.2">
      <c r="B1613" s="535" t="str">
        <f>IF(AND(AR1589=0,AW1591=0),"",IF(AND(AR1589&lt;&gt;0,AW1591=0),"Error: Verificar la consistencia con la pregunta 45",IF(AND(AR1589=0,AW1591&lt;&gt;0),"Error: Está haciendo mal uso del criterio de No Identificado.","Error: Verificar la consistencia con la pregunta 45. A demás, se está haciendo mal uso del criterio de No Identificado.")))</f>
        <v/>
      </c>
      <c r="C1613" s="535"/>
      <c r="D1613" s="535"/>
      <c r="E1613" s="535"/>
      <c r="F1613" s="535"/>
      <c r="G1613" s="535"/>
      <c r="H1613" s="535"/>
      <c r="I1613" s="535"/>
      <c r="J1613" s="535"/>
      <c r="K1613" s="535"/>
      <c r="L1613" s="535"/>
      <c r="M1613" s="535"/>
      <c r="N1613" s="535"/>
      <c r="O1613" s="535"/>
      <c r="P1613" s="535"/>
      <c r="Q1613" s="535"/>
      <c r="R1613" s="535"/>
      <c r="S1613" s="535"/>
      <c r="T1613" s="535"/>
      <c r="U1613" s="535"/>
      <c r="V1613" s="535"/>
      <c r="W1613" s="535"/>
      <c r="X1613" s="535"/>
      <c r="Y1613" s="535"/>
      <c r="Z1613" s="535"/>
      <c r="AA1613" s="535"/>
      <c r="AB1613" s="535"/>
      <c r="AC1613" s="535"/>
      <c r="AD1613" s="535"/>
      <c r="AE1613" s="109"/>
    </row>
    <row r="1614" spans="1:42" ht="24" customHeight="1" x14ac:dyDescent="0.2">
      <c r="A1614" s="36" t="s">
        <v>367</v>
      </c>
      <c r="B1614" s="636" t="s">
        <v>1488</v>
      </c>
      <c r="C1614" s="636"/>
      <c r="D1614" s="636"/>
      <c r="E1614" s="636"/>
      <c r="F1614" s="636"/>
      <c r="G1614" s="636"/>
      <c r="H1614" s="636"/>
      <c r="I1614" s="636"/>
      <c r="J1614" s="636"/>
      <c r="K1614" s="636"/>
      <c r="L1614" s="636"/>
      <c r="M1614" s="636"/>
      <c r="N1614" s="636"/>
      <c r="O1614" s="636"/>
      <c r="P1614" s="636"/>
      <c r="Q1614" s="636"/>
      <c r="R1614" s="636"/>
      <c r="S1614" s="636"/>
      <c r="T1614" s="636"/>
      <c r="U1614" s="636"/>
      <c r="V1614" s="636"/>
      <c r="W1614" s="636"/>
      <c r="X1614" s="636"/>
      <c r="Y1614" s="636"/>
      <c r="Z1614" s="636"/>
      <c r="AA1614" s="636"/>
      <c r="AB1614" s="636"/>
      <c r="AC1614" s="636"/>
      <c r="AD1614" s="636"/>
      <c r="AE1614" s="109"/>
      <c r="AG1614" s="74" t="s">
        <v>2032</v>
      </c>
      <c r="AH1614" s="74" t="s">
        <v>2072</v>
      </c>
      <c r="AI1614" s="74" t="s">
        <v>2073</v>
      </c>
      <c r="AJ1614" s="74" t="s">
        <v>2045</v>
      </c>
      <c r="AK1614" s="74" t="s">
        <v>2074</v>
      </c>
      <c r="AL1614" s="74" t="s">
        <v>2075</v>
      </c>
    </row>
    <row r="1615" spans="1:42" ht="15" customHeight="1" x14ac:dyDescent="0.2">
      <c r="AE1615" s="109"/>
      <c r="AG1615" s="74">
        <f>COUNTBLANK(M1618:AD1620)</f>
        <v>54</v>
      </c>
      <c r="AH1615" s="74">
        <v>54</v>
      </c>
      <c r="AI1615" s="74">
        <v>45</v>
      </c>
      <c r="AJ1615" s="74">
        <f>COUNTBLANK(M1618:AD1618)</f>
        <v>18</v>
      </c>
      <c r="AK1615" s="74">
        <v>18</v>
      </c>
      <c r="AL1615" s="74">
        <v>15</v>
      </c>
    </row>
    <row r="1616" spans="1:42" ht="15" customHeight="1" x14ac:dyDescent="0.2">
      <c r="C1616" s="491" t="s">
        <v>717</v>
      </c>
      <c r="D1616" s="491"/>
      <c r="E1616" s="491"/>
      <c r="F1616" s="491"/>
      <c r="G1616" s="491"/>
      <c r="H1616" s="491"/>
      <c r="I1616" s="491"/>
      <c r="J1616" s="491"/>
      <c r="K1616" s="491"/>
      <c r="L1616" s="491"/>
      <c r="M1616" s="609" t="s">
        <v>1216</v>
      </c>
      <c r="N1616" s="609"/>
      <c r="O1616" s="609"/>
      <c r="P1616" s="609"/>
      <c r="Q1616" s="609"/>
      <c r="R1616" s="609"/>
      <c r="S1616" s="609"/>
      <c r="T1616" s="609"/>
      <c r="U1616" s="609"/>
      <c r="V1616" s="609"/>
      <c r="W1616" s="609"/>
      <c r="X1616" s="609"/>
      <c r="Y1616" s="609"/>
      <c r="Z1616" s="609"/>
      <c r="AA1616" s="609"/>
      <c r="AB1616" s="609"/>
      <c r="AC1616" s="609"/>
      <c r="AD1616" s="609"/>
      <c r="AE1616" s="109"/>
      <c r="AG1616" s="90" t="s">
        <v>2076</v>
      </c>
      <c r="AI1616" s="90">
        <f>IF(OR(AG1615=AH1615,AG1615=AI1615),0,1)</f>
        <v>0</v>
      </c>
      <c r="AK1616" s="576" t="s">
        <v>2154</v>
      </c>
      <c r="AL1616" s="576" t="s">
        <v>2155</v>
      </c>
      <c r="AM1616" s="561" t="s">
        <v>2148</v>
      </c>
      <c r="AN1616" s="561"/>
      <c r="AO1616" s="561" t="s">
        <v>2153</v>
      </c>
      <c r="AP1616" s="561"/>
    </row>
    <row r="1617" spans="1:49" ht="15" customHeight="1" x14ac:dyDescent="0.2">
      <c r="C1617" s="491"/>
      <c r="D1617" s="491"/>
      <c r="E1617" s="491"/>
      <c r="F1617" s="491"/>
      <c r="G1617" s="491"/>
      <c r="H1617" s="491"/>
      <c r="I1617" s="491"/>
      <c r="J1617" s="491"/>
      <c r="K1617" s="491"/>
      <c r="L1617" s="491"/>
      <c r="M1617" s="610" t="s">
        <v>80</v>
      </c>
      <c r="N1617" s="611"/>
      <c r="O1617" s="611"/>
      <c r="P1617" s="611"/>
      <c r="Q1617" s="611"/>
      <c r="R1617" s="611"/>
      <c r="S1617" s="612" t="s">
        <v>81</v>
      </c>
      <c r="T1617" s="613"/>
      <c r="U1617" s="613"/>
      <c r="V1617" s="613"/>
      <c r="W1617" s="613"/>
      <c r="X1617" s="613"/>
      <c r="Y1617" s="612" t="s">
        <v>82</v>
      </c>
      <c r="Z1617" s="613"/>
      <c r="AA1617" s="613"/>
      <c r="AB1617" s="613"/>
      <c r="AC1617" s="613"/>
      <c r="AD1617" s="613"/>
      <c r="AE1617" s="109"/>
      <c r="AG1617" s="95" t="s">
        <v>80</v>
      </c>
      <c r="AH1617" s="95" t="s">
        <v>2029</v>
      </c>
      <c r="AI1617" s="95" t="s">
        <v>2078</v>
      </c>
      <c r="AJ1617" s="96" t="s">
        <v>2077</v>
      </c>
      <c r="AK1617" s="576"/>
      <c r="AL1617" s="576"/>
      <c r="AM1617" s="90" t="s">
        <v>2048</v>
      </c>
      <c r="AN1617" s="90" t="s">
        <v>2049</v>
      </c>
      <c r="AO1617" s="90" t="s">
        <v>2048</v>
      </c>
      <c r="AP1617" s="90" t="s">
        <v>2049</v>
      </c>
      <c r="AQ1617" s="227" t="s">
        <v>2150</v>
      </c>
      <c r="AR1617" s="227" t="s">
        <v>2151</v>
      </c>
      <c r="AT1617" s="90" t="s">
        <v>2050</v>
      </c>
      <c r="AU1617" s="90" t="s">
        <v>2318</v>
      </c>
      <c r="AV1617" s="90" t="s">
        <v>2029</v>
      </c>
      <c r="AW1617" s="90" t="s">
        <v>2077</v>
      </c>
    </row>
    <row r="1618" spans="1:49" ht="15" customHeight="1" x14ac:dyDescent="0.2">
      <c r="C1618" s="87" t="s">
        <v>28</v>
      </c>
      <c r="D1618" s="748" t="s">
        <v>718</v>
      </c>
      <c r="E1618" s="749"/>
      <c r="F1618" s="749"/>
      <c r="G1618" s="749"/>
      <c r="H1618" s="749"/>
      <c r="I1618" s="749"/>
      <c r="J1618" s="749"/>
      <c r="K1618" s="749"/>
      <c r="L1618" s="750"/>
      <c r="M1618" s="615"/>
      <c r="N1618" s="615"/>
      <c r="O1618" s="615"/>
      <c r="P1618" s="615"/>
      <c r="Q1618" s="615"/>
      <c r="R1618" s="615"/>
      <c r="S1618" s="615"/>
      <c r="T1618" s="615"/>
      <c r="U1618" s="615"/>
      <c r="V1618" s="615"/>
      <c r="W1618" s="615"/>
      <c r="X1618" s="615"/>
      <c r="Y1618" s="615"/>
      <c r="Z1618" s="615"/>
      <c r="AA1618" s="615"/>
      <c r="AB1618" s="615"/>
      <c r="AC1618" s="615"/>
      <c r="AD1618" s="615"/>
      <c r="AE1618" s="109"/>
      <c r="AG1618" s="94">
        <f>M1618</f>
        <v>0</v>
      </c>
      <c r="AH1618" s="130">
        <f>COUNTIF(S1618:AD1618,"NS")</f>
        <v>0</v>
      </c>
      <c r="AI1618" s="130">
        <f>SUM(S1618:AD1618)</f>
        <v>0</v>
      </c>
      <c r="AJ1618" s="130">
        <f>IF($AG$1615=$AH$1615,0,
IF(OR(
AND(AG1618=0,AH1618&gt;0),
AND(AG1618="NS",AI1618&gt;0),
AND(AG1618="NS",AI1618=0,AH1618=0)),1,
IF(OR(
AND(AG1618&gt;0,AH1618=2),
AND(AG1618="NS",AH1618=2),
AND(AG1618="NS",AI1618=0,AH1618&gt;0),
AG1618=AI1618),0,1)))</f>
        <v>0</v>
      </c>
      <c r="AK1618" s="130">
        <f>COUNTIF(S1618:X1620,"NS")</f>
        <v>0</v>
      </c>
      <c r="AL1618" s="130">
        <f>COUNTIF(Y1618:AD1620,"NS")</f>
        <v>0</v>
      </c>
      <c r="AM1618" s="90">
        <f>S1394</f>
        <v>0</v>
      </c>
      <c r="AN1618" s="90">
        <f>Y1394</f>
        <v>0</v>
      </c>
      <c r="AO1618" s="90">
        <f>S1621</f>
        <v>0</v>
      </c>
      <c r="AP1618" s="90">
        <f>Y1621</f>
        <v>0</v>
      </c>
      <c r="AQ1618" s="90">
        <f>IF($AG$1615=$AH$1615,0,IF(OR(AO1618=AM1618,AND(AM1618&gt;0,AO1618="NS")),0,1))</f>
        <v>0</v>
      </c>
      <c r="AR1618" s="90">
        <f>IF($AG$1615=$AH$1615,0,IF(OR(AP1618=AN1618,AND(AN1618&gt;0,AP1618="NS")),0,1))</f>
        <v>0</v>
      </c>
      <c r="AT1618" s="90">
        <f>M1620</f>
        <v>0</v>
      </c>
      <c r="AU1618" s="90">
        <f>COUNTIF(M1618:R1619,"&gt;0")</f>
        <v>0</v>
      </c>
      <c r="AV1618" s="90">
        <f>COUNTIF(M1618:R1619,"NS")</f>
        <v>0</v>
      </c>
      <c r="AW1618" s="90">
        <f>IF($AG$1615=$AH$1615,0,
IF(AND(AT1618&lt;&gt;0,AU1618=0,AV1618=0),1,
IF(AND(AT1618&lt;&gt;0,AND(AU1618&lt;=1,AV1618=0)),1,
IF(AND(AT1618&lt;&gt;0,AND(AU1618=0,AV1618&lt;=1)),1,0))))</f>
        <v>0</v>
      </c>
    </row>
    <row r="1619" spans="1:49" ht="15" customHeight="1" x14ac:dyDescent="0.2">
      <c r="C1619" s="85" t="s">
        <v>29</v>
      </c>
      <c r="D1619" s="748" t="s">
        <v>719</v>
      </c>
      <c r="E1619" s="749"/>
      <c r="F1619" s="749"/>
      <c r="G1619" s="749"/>
      <c r="H1619" s="749"/>
      <c r="I1619" s="749"/>
      <c r="J1619" s="749"/>
      <c r="K1619" s="749"/>
      <c r="L1619" s="750"/>
      <c r="M1619" s="615"/>
      <c r="N1619" s="615"/>
      <c r="O1619" s="615"/>
      <c r="P1619" s="615"/>
      <c r="Q1619" s="615"/>
      <c r="R1619" s="615"/>
      <c r="S1619" s="615"/>
      <c r="T1619" s="615"/>
      <c r="U1619" s="615"/>
      <c r="V1619" s="615"/>
      <c r="W1619" s="615"/>
      <c r="X1619" s="615"/>
      <c r="Y1619" s="615"/>
      <c r="Z1619" s="615"/>
      <c r="AA1619" s="615"/>
      <c r="AB1619" s="615"/>
      <c r="AC1619" s="615"/>
      <c r="AD1619" s="615"/>
      <c r="AE1619" s="109"/>
      <c r="AG1619" s="94">
        <f>M1619</f>
        <v>0</v>
      </c>
      <c r="AH1619" s="130">
        <f>COUNTIF(S1619:AD1619,"NS")</f>
        <v>0</v>
      </c>
      <c r="AI1619" s="130">
        <f>SUM(S1619:AD1619)</f>
        <v>0</v>
      </c>
      <c r="AJ1619" s="130">
        <f t="shared" ref="AJ1619:AJ1620" si="478">IF($AG$1615=$AH$1615,0,
IF(OR(
AND(AG1619=0,AH1619&gt;0),
AND(AG1619="NS",AI1619&gt;0),
AND(AG1619="NS",AI1619=0,AH1619=0)),1,
IF(OR(
AND(AG1619&gt;0,AH1619=2),
AND(AG1619="NS",AH1619=2),
AND(AG1619="NS",AI1619=0,AH1619&gt;0),
AG1619=AI1619),0,1)))</f>
        <v>0</v>
      </c>
      <c r="AK1619" s="130"/>
      <c r="AL1619" s="130"/>
      <c r="AR1619" s="90">
        <f>SUM(AQ1618:AR1618)</f>
        <v>0</v>
      </c>
      <c r="AT1619" s="90">
        <f>S1620</f>
        <v>0</v>
      </c>
      <c r="AU1619" s="90">
        <f>COUNTIF(S1618:X1619,"&gt;0")</f>
        <v>0</v>
      </c>
      <c r="AV1619" s="90">
        <f>COUNTIF(S1618:X1619,"NS")</f>
        <v>0</v>
      </c>
      <c r="AW1619" s="90">
        <f t="shared" ref="AW1619:AW1620" si="479">IF($AG$1615=$AH$1615,0,
IF(AND(AT1619&lt;&gt;0,AU1619=0,AV1619=0),1,
IF(AND(AT1619&lt;&gt;0,AND(AU1619&lt;=1,AV1619=0)),1,
IF(AND(AT1619&lt;&gt;0,AND(AU1619=0,AV1619&lt;=1)),1,0))))</f>
        <v>0</v>
      </c>
    </row>
    <row r="1620" spans="1:49" ht="15" customHeight="1" x14ac:dyDescent="0.2">
      <c r="C1620" s="85" t="s">
        <v>30</v>
      </c>
      <c r="D1620" s="748" t="s">
        <v>692</v>
      </c>
      <c r="E1620" s="749"/>
      <c r="F1620" s="749"/>
      <c r="G1620" s="749"/>
      <c r="H1620" s="749"/>
      <c r="I1620" s="749"/>
      <c r="J1620" s="749"/>
      <c r="K1620" s="749"/>
      <c r="L1620" s="750"/>
      <c r="M1620" s="615"/>
      <c r="N1620" s="615"/>
      <c r="O1620" s="615"/>
      <c r="P1620" s="615"/>
      <c r="Q1620" s="615"/>
      <c r="R1620" s="615"/>
      <c r="S1620" s="615"/>
      <c r="T1620" s="615"/>
      <c r="U1620" s="615"/>
      <c r="V1620" s="615"/>
      <c r="W1620" s="615"/>
      <c r="X1620" s="615"/>
      <c r="Y1620" s="615"/>
      <c r="Z1620" s="615"/>
      <c r="AA1620" s="615"/>
      <c r="AB1620" s="615"/>
      <c r="AC1620" s="615"/>
      <c r="AD1620" s="615"/>
      <c r="AE1620" s="109"/>
      <c r="AG1620" s="94">
        <f>M1620</f>
        <v>0</v>
      </c>
      <c r="AH1620" s="130">
        <f>COUNTIF(S1620:AD1620,"NS")</f>
        <v>0</v>
      </c>
      <c r="AI1620" s="130">
        <f>SUM(S1620:AD1620)</f>
        <v>0</v>
      </c>
      <c r="AJ1620" s="130">
        <f t="shared" si="478"/>
        <v>0</v>
      </c>
      <c r="AT1620" s="90">
        <f>Y1620</f>
        <v>0</v>
      </c>
      <c r="AU1620" s="90">
        <f>COUNTIF(Y1618:AD1619,"&gt;0")</f>
        <v>0</v>
      </c>
      <c r="AV1620" s="90">
        <f>COUNTIF(Y1618:AD1619,"NS")</f>
        <v>0</v>
      </c>
      <c r="AW1620" s="90">
        <f t="shared" si="479"/>
        <v>0</v>
      </c>
    </row>
    <row r="1621" spans="1:49" ht="15" customHeight="1" x14ac:dyDescent="0.2">
      <c r="L1621" s="112" t="s">
        <v>84</v>
      </c>
      <c r="M1621" s="693">
        <f>IF(AND(SUM(M1618:R1620)=0,COUNTIF(M1618:R1620,"NS")&gt;0),"NS",SUM(M1618:R1620))</f>
        <v>0</v>
      </c>
      <c r="N1621" s="693"/>
      <c r="O1621" s="693"/>
      <c r="P1621" s="693"/>
      <c r="Q1621" s="693"/>
      <c r="R1621" s="693"/>
      <c r="S1621" s="693">
        <f t="shared" ref="S1621" si="480">IF(AND(SUM(S1618:X1620)=0,COUNTIF(S1618:X1620,"NS")&gt;0),"NS",SUM(S1618:X1620))</f>
        <v>0</v>
      </c>
      <c r="T1621" s="693"/>
      <c r="U1621" s="693"/>
      <c r="V1621" s="693"/>
      <c r="W1621" s="693"/>
      <c r="X1621" s="693"/>
      <c r="Y1621" s="693">
        <f t="shared" ref="Y1621" si="481">IF(AND(SUM(Y1618:AD1620)=0,COUNTIF(Y1618:AD1620,"NS")&gt;0),"NS",SUM(Y1618:AD1620))</f>
        <v>0</v>
      </c>
      <c r="Z1621" s="693"/>
      <c r="AA1621" s="693"/>
      <c r="AB1621" s="693"/>
      <c r="AC1621" s="693"/>
      <c r="AD1621" s="693"/>
      <c r="AE1621" s="109"/>
      <c r="AJ1621" s="90">
        <f>SUM(AJ1618:AJ1620)</f>
        <v>0</v>
      </c>
      <c r="AW1621" s="90">
        <f>SUM(AW1618:AW1620)</f>
        <v>0</v>
      </c>
    </row>
    <row r="1622" spans="1:49" ht="15" customHeight="1" x14ac:dyDescent="0.2">
      <c r="B1622" s="536" t="str">
        <f>IF(AI1616=0,"","Error: Debe completar toda la información requerida.")</f>
        <v/>
      </c>
      <c r="C1622" s="536"/>
      <c r="D1622" s="536"/>
      <c r="E1622" s="536"/>
      <c r="F1622" s="536"/>
      <c r="G1622" s="536"/>
      <c r="H1622" s="536"/>
      <c r="I1622" s="536"/>
      <c r="J1622" s="536"/>
      <c r="K1622" s="536"/>
      <c r="L1622" s="536"/>
      <c r="M1622" s="536"/>
      <c r="N1622" s="536"/>
      <c r="O1622" s="536"/>
      <c r="P1622" s="536"/>
      <c r="Q1622" s="536"/>
      <c r="R1622" s="536"/>
      <c r="S1622" s="536"/>
      <c r="T1622" s="536"/>
      <c r="U1622" s="536"/>
      <c r="V1622" s="536"/>
      <c r="W1622" s="536"/>
      <c r="X1622" s="536"/>
      <c r="Y1622" s="536"/>
      <c r="Z1622" s="536"/>
      <c r="AA1622" s="536"/>
      <c r="AB1622" s="536"/>
      <c r="AC1622" s="536"/>
      <c r="AD1622" s="536"/>
      <c r="AE1622" s="109"/>
    </row>
    <row r="1623" spans="1:49" ht="15" customHeight="1" x14ac:dyDescent="0.2">
      <c r="B1623" s="511" t="str">
        <f>IF(AJ1621&lt;&gt;0,"Error: Verificar sumas por fila.","")</f>
        <v/>
      </c>
      <c r="C1623" s="511"/>
      <c r="D1623" s="511"/>
      <c r="E1623" s="511"/>
      <c r="F1623" s="511"/>
      <c r="G1623" s="511"/>
      <c r="H1623" s="511"/>
      <c r="I1623" s="511"/>
      <c r="J1623" s="511"/>
      <c r="K1623" s="511"/>
      <c r="L1623" s="511"/>
      <c r="M1623" s="511"/>
      <c r="N1623" s="511"/>
      <c r="O1623" s="511"/>
      <c r="P1623" s="511"/>
      <c r="Q1623" s="511"/>
      <c r="R1623" s="511"/>
      <c r="S1623" s="511"/>
      <c r="T1623" s="511"/>
      <c r="U1623" s="511"/>
      <c r="V1623" s="511"/>
      <c r="W1623" s="511"/>
      <c r="X1623" s="511"/>
      <c r="Y1623" s="511"/>
      <c r="Z1623" s="511"/>
      <c r="AA1623" s="511"/>
      <c r="AB1623" s="511"/>
      <c r="AC1623" s="511"/>
      <c r="AD1623" s="511"/>
      <c r="AE1623" s="109"/>
    </row>
    <row r="1624" spans="1:49" ht="15" customHeight="1" x14ac:dyDescent="0.2">
      <c r="B1624" s="535" t="str">
        <f>IF(AND(AR1619=0,AW1621=0),"",IF(AND(AR1619&lt;&gt;0,AW1621=0),"Error: Verificar la consistencia con la pregunta 45",IF(AND(AR1619=0,AW1621&lt;&gt;0),"Error: Está haciendo mal uso del criterio de No Identificado.","Error: Verificar la consistencia con la pregunta 45. A demás, se está haciendo mal uso del criterio de No Identificado.")))</f>
        <v/>
      </c>
      <c r="C1624" s="535"/>
      <c r="D1624" s="535"/>
      <c r="E1624" s="535"/>
      <c r="F1624" s="535"/>
      <c r="G1624" s="535"/>
      <c r="H1624" s="535"/>
      <c r="I1624" s="535"/>
      <c r="J1624" s="535"/>
      <c r="K1624" s="535"/>
      <c r="L1624" s="535"/>
      <c r="M1624" s="535"/>
      <c r="N1624" s="535"/>
      <c r="O1624" s="535"/>
      <c r="P1624" s="535"/>
      <c r="Q1624" s="535"/>
      <c r="R1624" s="535"/>
      <c r="S1624" s="535"/>
      <c r="T1624" s="535"/>
      <c r="U1624" s="535"/>
      <c r="V1624" s="535"/>
      <c r="W1624" s="535"/>
      <c r="X1624" s="535"/>
      <c r="Y1624" s="535"/>
      <c r="Z1624" s="535"/>
      <c r="AA1624" s="535"/>
      <c r="AB1624" s="535"/>
      <c r="AC1624" s="535"/>
      <c r="AD1624" s="535"/>
      <c r="AE1624" s="109"/>
    </row>
    <row r="1625" spans="1:49" ht="24" customHeight="1" x14ac:dyDescent="0.2">
      <c r="A1625" s="36" t="s">
        <v>368</v>
      </c>
      <c r="B1625" s="636" t="s">
        <v>1489</v>
      </c>
      <c r="C1625" s="636"/>
      <c r="D1625" s="636"/>
      <c r="E1625" s="636"/>
      <c r="F1625" s="636"/>
      <c r="G1625" s="636"/>
      <c r="H1625" s="636"/>
      <c r="I1625" s="636"/>
      <c r="J1625" s="636"/>
      <c r="K1625" s="636"/>
      <c r="L1625" s="636"/>
      <c r="M1625" s="636"/>
      <c r="N1625" s="636"/>
      <c r="O1625" s="636"/>
      <c r="P1625" s="636"/>
      <c r="Q1625" s="636"/>
      <c r="R1625" s="636"/>
      <c r="S1625" s="636"/>
      <c r="T1625" s="636"/>
      <c r="U1625" s="636"/>
      <c r="V1625" s="636"/>
      <c r="W1625" s="636"/>
      <c r="X1625" s="636"/>
      <c r="Y1625" s="636"/>
      <c r="Z1625" s="636"/>
      <c r="AA1625" s="636"/>
      <c r="AB1625" s="636"/>
      <c r="AC1625" s="636"/>
      <c r="AD1625" s="636"/>
      <c r="AE1625" s="109"/>
      <c r="AG1625" s="74" t="s">
        <v>2032</v>
      </c>
      <c r="AH1625" s="74" t="s">
        <v>2072</v>
      </c>
      <c r="AI1625" s="74" t="s">
        <v>2073</v>
      </c>
      <c r="AJ1625" s="74" t="s">
        <v>2045</v>
      </c>
      <c r="AK1625" s="74" t="s">
        <v>2074</v>
      </c>
      <c r="AL1625" s="74" t="s">
        <v>2075</v>
      </c>
    </row>
    <row r="1626" spans="1:49" ht="15" customHeight="1" x14ac:dyDescent="0.2">
      <c r="AE1626" s="109"/>
      <c r="AG1626" s="74">
        <f>COUNTBLANK(M1629:AD1631)</f>
        <v>54</v>
      </c>
      <c r="AH1626" s="74">
        <v>54</v>
      </c>
      <c r="AI1626" s="74">
        <v>45</v>
      </c>
      <c r="AJ1626" s="74">
        <f>COUNTBLANK(M1629:AD1629)</f>
        <v>18</v>
      </c>
      <c r="AK1626" s="74">
        <v>18</v>
      </c>
      <c r="AL1626" s="74">
        <v>15</v>
      </c>
    </row>
    <row r="1627" spans="1:49" ht="15" customHeight="1" x14ac:dyDescent="0.2">
      <c r="C1627" s="491" t="s">
        <v>721</v>
      </c>
      <c r="D1627" s="491"/>
      <c r="E1627" s="491"/>
      <c r="F1627" s="491"/>
      <c r="G1627" s="491"/>
      <c r="H1627" s="491"/>
      <c r="I1627" s="491"/>
      <c r="J1627" s="491"/>
      <c r="K1627" s="491"/>
      <c r="L1627" s="491"/>
      <c r="M1627" s="609" t="s">
        <v>1216</v>
      </c>
      <c r="N1627" s="609"/>
      <c r="O1627" s="609"/>
      <c r="P1627" s="609"/>
      <c r="Q1627" s="609"/>
      <c r="R1627" s="609"/>
      <c r="S1627" s="609"/>
      <c r="T1627" s="609"/>
      <c r="U1627" s="609"/>
      <c r="V1627" s="609"/>
      <c r="W1627" s="609"/>
      <c r="X1627" s="609"/>
      <c r="Y1627" s="609"/>
      <c r="Z1627" s="609"/>
      <c r="AA1627" s="609"/>
      <c r="AB1627" s="609"/>
      <c r="AC1627" s="609"/>
      <c r="AD1627" s="609"/>
      <c r="AE1627" s="109"/>
      <c r="AG1627" s="90" t="s">
        <v>2076</v>
      </c>
      <c r="AI1627" s="90">
        <f>IF(OR(AG1626=AH1626,AG1626=AI1626),0,1)</f>
        <v>0</v>
      </c>
      <c r="AK1627" s="576" t="s">
        <v>2154</v>
      </c>
      <c r="AL1627" s="576" t="s">
        <v>2155</v>
      </c>
      <c r="AM1627" s="561" t="s">
        <v>2148</v>
      </c>
      <c r="AN1627" s="561"/>
      <c r="AO1627" s="561" t="s">
        <v>2166</v>
      </c>
      <c r="AP1627" s="561"/>
    </row>
    <row r="1628" spans="1:49" ht="15" customHeight="1" x14ac:dyDescent="0.2">
      <c r="C1628" s="491"/>
      <c r="D1628" s="491"/>
      <c r="E1628" s="491"/>
      <c r="F1628" s="491"/>
      <c r="G1628" s="491"/>
      <c r="H1628" s="491"/>
      <c r="I1628" s="491"/>
      <c r="J1628" s="491"/>
      <c r="K1628" s="491"/>
      <c r="L1628" s="491"/>
      <c r="M1628" s="610" t="s">
        <v>80</v>
      </c>
      <c r="N1628" s="611"/>
      <c r="O1628" s="611"/>
      <c r="P1628" s="611"/>
      <c r="Q1628" s="611"/>
      <c r="R1628" s="611"/>
      <c r="S1628" s="612" t="s">
        <v>81</v>
      </c>
      <c r="T1628" s="613"/>
      <c r="U1628" s="613"/>
      <c r="V1628" s="613"/>
      <c r="W1628" s="613"/>
      <c r="X1628" s="613"/>
      <c r="Y1628" s="612" t="s">
        <v>82</v>
      </c>
      <c r="Z1628" s="613"/>
      <c r="AA1628" s="613"/>
      <c r="AB1628" s="613"/>
      <c r="AC1628" s="613"/>
      <c r="AD1628" s="613"/>
      <c r="AE1628" s="109"/>
      <c r="AG1628" s="95" t="s">
        <v>80</v>
      </c>
      <c r="AH1628" s="95" t="s">
        <v>2029</v>
      </c>
      <c r="AI1628" s="95" t="s">
        <v>2078</v>
      </c>
      <c r="AJ1628" s="96" t="s">
        <v>2077</v>
      </c>
      <c r="AK1628" s="576"/>
      <c r="AL1628" s="576"/>
      <c r="AM1628" s="90" t="s">
        <v>2048</v>
      </c>
      <c r="AN1628" s="90" t="s">
        <v>2049</v>
      </c>
      <c r="AO1628" s="90" t="s">
        <v>2048</v>
      </c>
      <c r="AP1628" s="90" t="s">
        <v>2049</v>
      </c>
      <c r="AQ1628" s="227" t="s">
        <v>2150</v>
      </c>
      <c r="AR1628" s="227" t="s">
        <v>2151</v>
      </c>
      <c r="AT1628" s="90" t="s">
        <v>2050</v>
      </c>
      <c r="AU1628" s="90" t="s">
        <v>2318</v>
      </c>
      <c r="AV1628" s="90" t="s">
        <v>2029</v>
      </c>
      <c r="AW1628" s="90" t="s">
        <v>2077</v>
      </c>
    </row>
    <row r="1629" spans="1:49" ht="15" customHeight="1" x14ac:dyDescent="0.2">
      <c r="C1629" s="87" t="s">
        <v>28</v>
      </c>
      <c r="D1629" s="748" t="s">
        <v>1298</v>
      </c>
      <c r="E1629" s="749"/>
      <c r="F1629" s="749"/>
      <c r="G1629" s="749"/>
      <c r="H1629" s="749"/>
      <c r="I1629" s="749"/>
      <c r="J1629" s="749"/>
      <c r="K1629" s="749"/>
      <c r="L1629" s="750"/>
      <c r="M1629" s="615"/>
      <c r="N1629" s="615"/>
      <c r="O1629" s="615"/>
      <c r="P1629" s="615"/>
      <c r="Q1629" s="615"/>
      <c r="R1629" s="615"/>
      <c r="S1629" s="615"/>
      <c r="T1629" s="615"/>
      <c r="U1629" s="615"/>
      <c r="V1629" s="615"/>
      <c r="W1629" s="615"/>
      <c r="X1629" s="615"/>
      <c r="Y1629" s="615"/>
      <c r="Z1629" s="615"/>
      <c r="AA1629" s="615"/>
      <c r="AB1629" s="615"/>
      <c r="AC1629" s="615"/>
      <c r="AD1629" s="615"/>
      <c r="AE1629" s="109"/>
      <c r="AG1629" s="94">
        <f>M1629</f>
        <v>0</v>
      </c>
      <c r="AH1629" s="130">
        <f>COUNTIF(S1629:AD1629,"NS")</f>
        <v>0</v>
      </c>
      <c r="AI1629" s="130">
        <f>SUM(S1629:AD1629)</f>
        <v>0</v>
      </c>
      <c r="AJ1629" s="130">
        <f>IF($AG$1626=$AH$1626,0,
IF(OR(
AND(AG1629=0,AH1629&gt;0),
AND(AG1629="NS",AI1629&gt;0),
AND(AG1629="NS",AI1629=0,AH1629=0)),1,
IF(OR(
AND(AG1629&gt;0,AH1629=2),
AND(AG1629="NS",AH1629=2),
AND(AG1629="NS",AI1629=0,AH1629&gt;0),
AG1629=AI1629),0,1)))</f>
        <v>0</v>
      </c>
      <c r="AK1629" s="130">
        <f>COUNTIF(S1629:X1631,"NS")</f>
        <v>0</v>
      </c>
      <c r="AL1629" s="130">
        <f>COUNTIF(Y1629:AD1631,"NS")</f>
        <v>0</v>
      </c>
      <c r="AM1629" s="90">
        <f>S1394</f>
        <v>0</v>
      </c>
      <c r="AN1629" s="90">
        <f>Y1394</f>
        <v>0</v>
      </c>
      <c r="AO1629" s="90">
        <f>S1632</f>
        <v>0</v>
      </c>
      <c r="AP1629" s="90">
        <f>Y1632</f>
        <v>0</v>
      </c>
      <c r="AQ1629" s="90">
        <f>IF($AG$1626=$AH$1626,0,IF(OR(AO1629=AM1629,AND(AM1629&gt;0,AO1629="NS")),0,1))</f>
        <v>0</v>
      </c>
      <c r="AR1629" s="90">
        <f>IF($AG$1626=$AH$1626,0,IF(OR(AP1629=AN1629,AND(AN1629&gt;0,AP1629="NS")),0,1))</f>
        <v>0</v>
      </c>
      <c r="AT1629" s="90">
        <f>M1631</f>
        <v>0</v>
      </c>
      <c r="AU1629" s="90">
        <f>COUNTIF(M1629:R1630,"&gt;0")</f>
        <v>0</v>
      </c>
      <c r="AV1629" s="90">
        <f>COUNTIF(M1629:R1630,"NS")</f>
        <v>0</v>
      </c>
      <c r="AW1629" s="90">
        <f>IF($AG$1626=$AH$1626,0,
IF(AND(AT1629&lt;&gt;0,AU1629=0,AV1629=0),1,
IF(AND(AT1629&lt;&gt;0,AND(AU1629&lt;=1,AV1629=0)),1,
IF(AND(AT1629&lt;&gt;0,AND(AU1629=0,AV1629&lt;=1)),1,0))))</f>
        <v>0</v>
      </c>
    </row>
    <row r="1630" spans="1:49" ht="15" customHeight="1" x14ac:dyDescent="0.2">
      <c r="C1630" s="85" t="s">
        <v>29</v>
      </c>
      <c r="D1630" s="748" t="s">
        <v>1299</v>
      </c>
      <c r="E1630" s="749"/>
      <c r="F1630" s="749"/>
      <c r="G1630" s="749"/>
      <c r="H1630" s="749"/>
      <c r="I1630" s="749"/>
      <c r="J1630" s="749"/>
      <c r="K1630" s="749"/>
      <c r="L1630" s="750"/>
      <c r="M1630" s="615"/>
      <c r="N1630" s="615"/>
      <c r="O1630" s="615"/>
      <c r="P1630" s="615"/>
      <c r="Q1630" s="615"/>
      <c r="R1630" s="615"/>
      <c r="S1630" s="615"/>
      <c r="T1630" s="615"/>
      <c r="U1630" s="615"/>
      <c r="V1630" s="615"/>
      <c r="W1630" s="615"/>
      <c r="X1630" s="615"/>
      <c r="Y1630" s="615"/>
      <c r="Z1630" s="615"/>
      <c r="AA1630" s="615"/>
      <c r="AB1630" s="615"/>
      <c r="AC1630" s="615"/>
      <c r="AD1630" s="615"/>
      <c r="AE1630" s="109"/>
      <c r="AG1630" s="94">
        <f>M1630</f>
        <v>0</v>
      </c>
      <c r="AH1630" s="130">
        <f>COUNTIF(S1630:AD1630,"NS")</f>
        <v>0</v>
      </c>
      <c r="AI1630" s="130">
        <f>SUM(S1630:AD1630)</f>
        <v>0</v>
      </c>
      <c r="AJ1630" s="130">
        <f t="shared" ref="AJ1630:AJ1631" si="482">IF($AG$1626=$AH$1626,0,
IF(OR(
AND(AG1630=0,AH1630&gt;0),
AND(AG1630="NS",AI1630&gt;0),
AND(AG1630="NS",AI1630=0,AH1630=0)),1,
IF(OR(
AND(AG1630&gt;0,AH1630=2),
AND(AG1630="NS",AH1630=2),
AND(AG1630="NS",AI1630=0,AH1630&gt;0),
AG1630=AI1630),0,1)))</f>
        <v>0</v>
      </c>
      <c r="AK1630" s="130"/>
      <c r="AL1630" s="130"/>
      <c r="AR1630" s="90">
        <f>SUM(AQ1629:AR1629)</f>
        <v>0</v>
      </c>
      <c r="AT1630" s="90">
        <f>S1631</f>
        <v>0</v>
      </c>
      <c r="AU1630" s="90">
        <f>COUNTIF(S1629:X1630,"&gt;0")</f>
        <v>0</v>
      </c>
      <c r="AV1630" s="90">
        <f>COUNTIF(S1629:X1630,"NS")</f>
        <v>0</v>
      </c>
      <c r="AW1630" s="90">
        <f t="shared" ref="AW1630:AW1631" si="483">IF($AG$1626=$AH$1626,0,
IF(AND(AT1630&lt;&gt;0,AU1630=0,AV1630=0),1,
IF(AND(AT1630&lt;&gt;0,AND(AU1630&lt;=1,AV1630=0)),1,
IF(AND(AT1630&lt;&gt;0,AND(AU1630=0,AV1630&lt;=1)),1,0))))</f>
        <v>0</v>
      </c>
    </row>
    <row r="1631" spans="1:49" ht="15" customHeight="1" x14ac:dyDescent="0.2">
      <c r="C1631" s="85" t="s">
        <v>30</v>
      </c>
      <c r="D1631" s="748" t="s">
        <v>692</v>
      </c>
      <c r="E1631" s="749"/>
      <c r="F1631" s="749"/>
      <c r="G1631" s="749"/>
      <c r="H1631" s="749"/>
      <c r="I1631" s="749"/>
      <c r="J1631" s="749"/>
      <c r="K1631" s="749"/>
      <c r="L1631" s="750"/>
      <c r="M1631" s="615"/>
      <c r="N1631" s="615"/>
      <c r="O1631" s="615"/>
      <c r="P1631" s="615"/>
      <c r="Q1631" s="615"/>
      <c r="R1631" s="615"/>
      <c r="S1631" s="615"/>
      <c r="T1631" s="615"/>
      <c r="U1631" s="615"/>
      <c r="V1631" s="615"/>
      <c r="W1631" s="615"/>
      <c r="X1631" s="615"/>
      <c r="Y1631" s="615"/>
      <c r="Z1631" s="615"/>
      <c r="AA1631" s="615"/>
      <c r="AB1631" s="615"/>
      <c r="AC1631" s="615"/>
      <c r="AD1631" s="615"/>
      <c r="AE1631" s="109"/>
      <c r="AG1631" s="94">
        <f>M1631</f>
        <v>0</v>
      </c>
      <c r="AH1631" s="130">
        <f>COUNTIF(S1631:AD1631,"NS")</f>
        <v>0</v>
      </c>
      <c r="AI1631" s="130">
        <f>SUM(S1631:AD1631)</f>
        <v>0</v>
      </c>
      <c r="AJ1631" s="130">
        <f t="shared" si="482"/>
        <v>0</v>
      </c>
      <c r="AT1631" s="90">
        <f>Y1631</f>
        <v>0</v>
      </c>
      <c r="AU1631" s="90">
        <f>COUNTIF(Y1629:AD1630,"&gt;0")</f>
        <v>0</v>
      </c>
      <c r="AV1631" s="90">
        <f>COUNTIF(Y1629:AD1630,"NS")</f>
        <v>0</v>
      </c>
      <c r="AW1631" s="90">
        <f t="shared" si="483"/>
        <v>0</v>
      </c>
    </row>
    <row r="1632" spans="1:49" ht="15" customHeight="1" x14ac:dyDescent="0.2">
      <c r="L1632" s="112" t="s">
        <v>84</v>
      </c>
      <c r="M1632" s="693">
        <f>IF(AND(SUM(M1629:R1631)=0,COUNTIF(M1629:R1631,"NS")&gt;0),"NS",SUM(M1629:R1631))</f>
        <v>0</v>
      </c>
      <c r="N1632" s="693"/>
      <c r="O1632" s="693"/>
      <c r="P1632" s="693"/>
      <c r="Q1632" s="693"/>
      <c r="R1632" s="693"/>
      <c r="S1632" s="693">
        <f t="shared" ref="S1632" si="484">IF(AND(SUM(S1629:X1631)=0,COUNTIF(S1629:X1631,"NS")&gt;0),"NS",SUM(S1629:X1631))</f>
        <v>0</v>
      </c>
      <c r="T1632" s="693"/>
      <c r="U1632" s="693"/>
      <c r="V1632" s="693"/>
      <c r="W1632" s="693"/>
      <c r="X1632" s="693"/>
      <c r="Y1632" s="693">
        <f t="shared" ref="Y1632" si="485">IF(AND(SUM(Y1629:AD1631)=0,COUNTIF(Y1629:AD1631,"NS")&gt;0),"NS",SUM(Y1629:AD1631))</f>
        <v>0</v>
      </c>
      <c r="Z1632" s="693"/>
      <c r="AA1632" s="693"/>
      <c r="AB1632" s="693"/>
      <c r="AC1632" s="693"/>
      <c r="AD1632" s="693"/>
      <c r="AE1632" s="109"/>
      <c r="AJ1632" s="90">
        <f>SUM(AJ1629:AJ1631)</f>
        <v>0</v>
      </c>
      <c r="AW1632" s="90">
        <f>SUM(AW1629:AW1631)</f>
        <v>0</v>
      </c>
    </row>
    <row r="1633" spans="1:50" ht="15" customHeight="1" x14ac:dyDescent="0.2">
      <c r="B1633" s="536" t="str">
        <f>IF(AI1627=0,"","Error: Debe completar toda la información requerida.")</f>
        <v/>
      </c>
      <c r="C1633" s="536"/>
      <c r="D1633" s="536"/>
      <c r="E1633" s="536"/>
      <c r="F1633" s="536"/>
      <c r="G1633" s="536"/>
      <c r="H1633" s="536"/>
      <c r="I1633" s="536"/>
      <c r="J1633" s="536"/>
      <c r="K1633" s="536"/>
      <c r="L1633" s="536"/>
      <c r="M1633" s="536"/>
      <c r="N1633" s="536"/>
      <c r="O1633" s="536"/>
      <c r="P1633" s="536"/>
      <c r="Q1633" s="536"/>
      <c r="R1633" s="536"/>
      <c r="S1633" s="536"/>
      <c r="T1633" s="536"/>
      <c r="U1633" s="536"/>
      <c r="V1633" s="536"/>
      <c r="W1633" s="536"/>
      <c r="X1633" s="536"/>
      <c r="Y1633" s="536"/>
      <c r="Z1633" s="536"/>
      <c r="AA1633" s="536"/>
      <c r="AB1633" s="536"/>
      <c r="AC1633" s="536"/>
      <c r="AD1633" s="536"/>
      <c r="AE1633" s="109"/>
    </row>
    <row r="1634" spans="1:50" ht="15" customHeight="1" x14ac:dyDescent="0.2">
      <c r="B1634" s="511" t="str">
        <f>IF(AJ1632&lt;&gt;0,"Error: Verificar sumas por fila.","")</f>
        <v/>
      </c>
      <c r="C1634" s="511"/>
      <c r="D1634" s="511"/>
      <c r="E1634" s="511"/>
      <c r="F1634" s="511"/>
      <c r="G1634" s="511"/>
      <c r="H1634" s="511"/>
      <c r="I1634" s="511"/>
      <c r="J1634" s="511"/>
      <c r="K1634" s="511"/>
      <c r="L1634" s="511"/>
      <c r="M1634" s="511"/>
      <c r="N1634" s="511"/>
      <c r="O1634" s="511"/>
      <c r="P1634" s="511"/>
      <c r="Q1634" s="511"/>
      <c r="R1634" s="511"/>
      <c r="S1634" s="511"/>
      <c r="T1634" s="511"/>
      <c r="U1634" s="511"/>
      <c r="V1634" s="511"/>
      <c r="W1634" s="511"/>
      <c r="X1634" s="511"/>
      <c r="Y1634" s="511"/>
      <c r="Z1634" s="511"/>
      <c r="AA1634" s="511"/>
      <c r="AB1634" s="511"/>
      <c r="AC1634" s="511"/>
      <c r="AD1634" s="511"/>
      <c r="AE1634" s="109"/>
    </row>
    <row r="1635" spans="1:50" ht="15" customHeight="1" x14ac:dyDescent="0.2">
      <c r="B1635" s="535" t="str">
        <f>IF(AND(AR1630=0,AW1632=0),"",IF(AND(AR1630&lt;&gt;0,AW1632=0),"Error: Verificar la consistencia con la pregunta 45",IF(AND(AR1630=0,AW1632&lt;&gt;0),"Error: Está haciendo mal uso del criterio de No Identificado.","Error: Verificar la consistencia con la pregunta 45. A demás, se está haciendo mal uso del criterio de No Identificado.")))</f>
        <v/>
      </c>
      <c r="C1635" s="535"/>
      <c r="D1635" s="535"/>
      <c r="E1635" s="535"/>
      <c r="F1635" s="535"/>
      <c r="G1635" s="535"/>
      <c r="H1635" s="535"/>
      <c r="I1635" s="535"/>
      <c r="J1635" s="535"/>
      <c r="K1635" s="535"/>
      <c r="L1635" s="535"/>
      <c r="M1635" s="535"/>
      <c r="N1635" s="535"/>
      <c r="O1635" s="535"/>
      <c r="P1635" s="535"/>
      <c r="Q1635" s="535"/>
      <c r="R1635" s="535"/>
      <c r="S1635" s="535"/>
      <c r="T1635" s="535"/>
      <c r="U1635" s="535"/>
      <c r="V1635" s="535"/>
      <c r="W1635" s="535"/>
      <c r="X1635" s="535"/>
      <c r="Y1635" s="535"/>
      <c r="Z1635" s="535"/>
      <c r="AA1635" s="535"/>
      <c r="AB1635" s="535"/>
      <c r="AC1635" s="535"/>
      <c r="AD1635" s="535"/>
      <c r="AE1635" s="109"/>
    </row>
    <row r="1636" spans="1:50" ht="24" customHeight="1" x14ac:dyDescent="0.2">
      <c r="A1636" s="36" t="s">
        <v>369</v>
      </c>
      <c r="B1636" s="636" t="s">
        <v>1490</v>
      </c>
      <c r="C1636" s="636"/>
      <c r="D1636" s="636"/>
      <c r="E1636" s="636"/>
      <c r="F1636" s="636"/>
      <c r="G1636" s="636"/>
      <c r="H1636" s="636"/>
      <c r="I1636" s="636"/>
      <c r="J1636" s="636"/>
      <c r="K1636" s="636"/>
      <c r="L1636" s="636"/>
      <c r="M1636" s="636"/>
      <c r="N1636" s="636"/>
      <c r="O1636" s="636"/>
      <c r="P1636" s="636"/>
      <c r="Q1636" s="636"/>
      <c r="R1636" s="636"/>
      <c r="S1636" s="636"/>
      <c r="T1636" s="636"/>
      <c r="U1636" s="636"/>
      <c r="V1636" s="636"/>
      <c r="W1636" s="636"/>
      <c r="X1636" s="636"/>
      <c r="Y1636" s="636"/>
      <c r="Z1636" s="636"/>
      <c r="AA1636" s="636"/>
      <c r="AB1636" s="636"/>
      <c r="AC1636" s="636"/>
      <c r="AD1636" s="636"/>
      <c r="AE1636" s="109"/>
      <c r="AG1636" s="74" t="s">
        <v>2032</v>
      </c>
      <c r="AH1636" s="74" t="s">
        <v>2072</v>
      </c>
      <c r="AI1636" s="74" t="s">
        <v>2073</v>
      </c>
      <c r="AJ1636" s="74" t="s">
        <v>2045</v>
      </c>
      <c r="AK1636" s="74" t="s">
        <v>2074</v>
      </c>
      <c r="AL1636" s="74" t="s">
        <v>2075</v>
      </c>
    </row>
    <row r="1637" spans="1:50" ht="24" customHeight="1" x14ac:dyDescent="0.2">
      <c r="C1637" s="619" t="s">
        <v>1390</v>
      </c>
      <c r="D1637" s="619"/>
      <c r="E1637" s="619"/>
      <c r="F1637" s="619"/>
      <c r="G1637" s="619"/>
      <c r="H1637" s="619"/>
      <c r="I1637" s="619"/>
      <c r="J1637" s="619"/>
      <c r="K1637" s="619"/>
      <c r="L1637" s="619"/>
      <c r="M1637" s="619"/>
      <c r="N1637" s="619"/>
      <c r="O1637" s="619"/>
      <c r="P1637" s="619"/>
      <c r="Q1637" s="619"/>
      <c r="R1637" s="619"/>
      <c r="S1637" s="619"/>
      <c r="T1637" s="619"/>
      <c r="U1637" s="619"/>
      <c r="V1637" s="619"/>
      <c r="W1637" s="619"/>
      <c r="X1637" s="619"/>
      <c r="Y1637" s="619"/>
      <c r="Z1637" s="619"/>
      <c r="AA1637" s="619"/>
      <c r="AB1637" s="619"/>
      <c r="AC1637" s="619"/>
      <c r="AD1637" s="619"/>
      <c r="AE1637" s="109"/>
      <c r="AG1637" s="74">
        <f>COUNTBLANK(M1643:AD1657)</f>
        <v>270</v>
      </c>
      <c r="AH1637" s="74">
        <v>270</v>
      </c>
      <c r="AI1637" s="74">
        <v>225</v>
      </c>
      <c r="AJ1637" s="74">
        <f>COUNTBLANK(M1643:AD1643)</f>
        <v>18</v>
      </c>
      <c r="AK1637" s="74">
        <v>18</v>
      </c>
      <c r="AL1637" s="74">
        <v>15</v>
      </c>
    </row>
    <row r="1638" spans="1:50" ht="36" customHeight="1" x14ac:dyDescent="0.2">
      <c r="C1638" s="765" t="s">
        <v>1995</v>
      </c>
      <c r="D1638" s="765"/>
      <c r="E1638" s="765"/>
      <c r="F1638" s="765"/>
      <c r="G1638" s="765"/>
      <c r="H1638" s="765"/>
      <c r="I1638" s="765"/>
      <c r="J1638" s="765"/>
      <c r="K1638" s="765"/>
      <c r="L1638" s="765"/>
      <c r="M1638" s="765"/>
      <c r="N1638" s="765"/>
      <c r="O1638" s="765"/>
      <c r="P1638" s="765"/>
      <c r="Q1638" s="765"/>
      <c r="R1638" s="765"/>
      <c r="S1638" s="765"/>
      <c r="T1638" s="765"/>
      <c r="U1638" s="765"/>
      <c r="V1638" s="765"/>
      <c r="W1638" s="765"/>
      <c r="X1638" s="765"/>
      <c r="Y1638" s="765"/>
      <c r="Z1638" s="765"/>
      <c r="AA1638" s="765"/>
      <c r="AB1638" s="765"/>
      <c r="AC1638" s="765"/>
      <c r="AD1638" s="765"/>
      <c r="AE1638" s="109"/>
      <c r="AG1638" s="90" t="s">
        <v>2076</v>
      </c>
      <c r="AI1638" s="90">
        <f>IF(OR(AG1637=AH1637,AG1637=AI1637),0,1)</f>
        <v>0</v>
      </c>
    </row>
    <row r="1639" spans="1:50" ht="24" customHeight="1" x14ac:dyDescent="0.2">
      <c r="C1639" s="620" t="s">
        <v>1300</v>
      </c>
      <c r="D1639" s="620"/>
      <c r="E1639" s="620"/>
      <c r="F1639" s="620"/>
      <c r="G1639" s="620"/>
      <c r="H1639" s="620"/>
      <c r="I1639" s="620"/>
      <c r="J1639" s="620"/>
      <c r="K1639" s="620"/>
      <c r="L1639" s="620"/>
      <c r="M1639" s="620"/>
      <c r="N1639" s="620"/>
      <c r="O1639" s="620"/>
      <c r="P1639" s="620"/>
      <c r="Q1639" s="620"/>
      <c r="R1639" s="620"/>
      <c r="S1639" s="620"/>
      <c r="T1639" s="620"/>
      <c r="U1639" s="620"/>
      <c r="V1639" s="620"/>
      <c r="W1639" s="620"/>
      <c r="X1639" s="620"/>
      <c r="Y1639" s="620"/>
      <c r="Z1639" s="620"/>
      <c r="AA1639" s="620"/>
      <c r="AB1639" s="620"/>
      <c r="AC1639" s="620"/>
      <c r="AD1639" s="620"/>
      <c r="AE1639" s="109"/>
    </row>
    <row r="1640" spans="1:50" ht="15" customHeight="1" x14ac:dyDescent="0.2">
      <c r="AE1640" s="109"/>
    </row>
    <row r="1641" spans="1:50" ht="15" customHeight="1" x14ac:dyDescent="0.2">
      <c r="C1641" s="491" t="s">
        <v>1391</v>
      </c>
      <c r="D1641" s="491"/>
      <c r="E1641" s="491"/>
      <c r="F1641" s="491"/>
      <c r="G1641" s="491"/>
      <c r="H1641" s="491"/>
      <c r="I1641" s="491"/>
      <c r="J1641" s="491"/>
      <c r="K1641" s="491"/>
      <c r="L1641" s="491"/>
      <c r="M1641" s="609" t="s">
        <v>1216</v>
      </c>
      <c r="N1641" s="609"/>
      <c r="O1641" s="609"/>
      <c r="P1641" s="609"/>
      <c r="Q1641" s="609"/>
      <c r="R1641" s="609"/>
      <c r="S1641" s="609"/>
      <c r="T1641" s="609"/>
      <c r="U1641" s="609"/>
      <c r="V1641" s="609"/>
      <c r="W1641" s="609"/>
      <c r="X1641" s="609"/>
      <c r="Y1641" s="609"/>
      <c r="Z1641" s="609"/>
      <c r="AA1641" s="609"/>
      <c r="AB1641" s="609"/>
      <c r="AC1641" s="609"/>
      <c r="AD1641" s="609"/>
      <c r="AE1641" s="109"/>
      <c r="AK1641" s="576" t="s">
        <v>2154</v>
      </c>
      <c r="AL1641" s="576" t="s">
        <v>2155</v>
      </c>
      <c r="AM1641" s="561" t="s">
        <v>2148</v>
      </c>
      <c r="AN1641" s="561"/>
      <c r="AO1641" s="561" t="s">
        <v>2156</v>
      </c>
      <c r="AP1641" s="561"/>
    </row>
    <row r="1642" spans="1:50" ht="15" customHeight="1" x14ac:dyDescent="0.2">
      <c r="C1642" s="491"/>
      <c r="D1642" s="491"/>
      <c r="E1642" s="491"/>
      <c r="F1642" s="491"/>
      <c r="G1642" s="491"/>
      <c r="H1642" s="491"/>
      <c r="I1642" s="491"/>
      <c r="J1642" s="491"/>
      <c r="K1642" s="491"/>
      <c r="L1642" s="491"/>
      <c r="M1642" s="610" t="s">
        <v>80</v>
      </c>
      <c r="N1642" s="611"/>
      <c r="O1642" s="611"/>
      <c r="P1642" s="611"/>
      <c r="Q1642" s="611"/>
      <c r="R1642" s="611"/>
      <c r="S1642" s="612" t="s">
        <v>81</v>
      </c>
      <c r="T1642" s="613"/>
      <c r="U1642" s="613"/>
      <c r="V1642" s="613"/>
      <c r="W1642" s="613"/>
      <c r="X1642" s="613"/>
      <c r="Y1642" s="612" t="s">
        <v>82</v>
      </c>
      <c r="Z1642" s="613"/>
      <c r="AA1642" s="613"/>
      <c r="AB1642" s="613"/>
      <c r="AC1642" s="613"/>
      <c r="AD1642" s="613"/>
      <c r="AE1642" s="109"/>
      <c r="AG1642" s="95" t="s">
        <v>80</v>
      </c>
      <c r="AH1642" s="95" t="s">
        <v>2029</v>
      </c>
      <c r="AI1642" s="95" t="s">
        <v>2078</v>
      </c>
      <c r="AJ1642" s="96" t="s">
        <v>2077</v>
      </c>
      <c r="AK1642" s="576"/>
      <c r="AL1642" s="576"/>
      <c r="AM1642" s="90" t="s">
        <v>2048</v>
      </c>
      <c r="AN1642" s="90" t="s">
        <v>2049</v>
      </c>
      <c r="AO1642" s="90" t="s">
        <v>2048</v>
      </c>
      <c r="AP1642" s="90" t="s">
        <v>2049</v>
      </c>
      <c r="AQ1642" s="227" t="s">
        <v>2150</v>
      </c>
      <c r="AR1642" s="227" t="s">
        <v>2151</v>
      </c>
      <c r="AS1642" s="90" t="s">
        <v>2058</v>
      </c>
      <c r="AU1642" s="90" t="s">
        <v>2050</v>
      </c>
      <c r="AV1642" s="90" t="s">
        <v>2318</v>
      </c>
      <c r="AW1642" s="90" t="s">
        <v>2029</v>
      </c>
      <c r="AX1642" s="90" t="s">
        <v>2077</v>
      </c>
    </row>
    <row r="1643" spans="1:50" ht="15" customHeight="1" x14ac:dyDescent="0.2">
      <c r="C1643" s="85" t="s">
        <v>28</v>
      </c>
      <c r="D1643" s="748" t="s">
        <v>723</v>
      </c>
      <c r="E1643" s="749"/>
      <c r="F1643" s="749"/>
      <c r="G1643" s="749"/>
      <c r="H1643" s="749"/>
      <c r="I1643" s="749"/>
      <c r="J1643" s="749"/>
      <c r="K1643" s="749"/>
      <c r="L1643" s="750"/>
      <c r="M1643" s="615"/>
      <c r="N1643" s="615"/>
      <c r="O1643" s="615"/>
      <c r="P1643" s="615"/>
      <c r="Q1643" s="615"/>
      <c r="R1643" s="615"/>
      <c r="S1643" s="615"/>
      <c r="T1643" s="615"/>
      <c r="U1643" s="615"/>
      <c r="V1643" s="615"/>
      <c r="W1643" s="615"/>
      <c r="X1643" s="615"/>
      <c r="Y1643" s="615"/>
      <c r="Z1643" s="615"/>
      <c r="AA1643" s="615"/>
      <c r="AB1643" s="615"/>
      <c r="AC1643" s="615"/>
      <c r="AD1643" s="615"/>
      <c r="AE1643" s="109"/>
      <c r="AG1643" s="94">
        <f t="shared" ref="AG1643:AG1657" si="486">M1643</f>
        <v>0</v>
      </c>
      <c r="AH1643" s="130">
        <f t="shared" ref="AH1643:AH1657" si="487">COUNTIF(S1643:AD1643,"NS")</f>
        <v>0</v>
      </c>
      <c r="AI1643" s="130">
        <f t="shared" ref="AI1643:AI1657" si="488">SUM(S1643:AD1643)</f>
        <v>0</v>
      </c>
      <c r="AJ1643" s="130">
        <f>IF($AG$1637=$AH$1637,0,
IF(OR(
AND(AG1643=0,AH1643&gt;0),
AND(AG1643="NS",AI1643&gt;0),
AND(AG1643="NS",AI1643=0,AH1643=0)),1,
IF(OR(
AND(AG1643&gt;0,AH1643=2),
AND(AG1643="NS",AH1643=2),
AND(AG1643="NS",AI1643=0,AH1643&gt;0),
AG1643=AI1643),0,1)))</f>
        <v>0</v>
      </c>
      <c r="AK1643" s="130">
        <f>COUNTIF(S1643:X1657,"NS")</f>
        <v>0</v>
      </c>
      <c r="AL1643" s="130">
        <f>COUNTIF(Y1643:AD1657,"NS")</f>
        <v>0</v>
      </c>
      <c r="AM1643" s="90">
        <f>S1394</f>
        <v>0</v>
      </c>
      <c r="AN1643" s="90">
        <f>Y1394</f>
        <v>0</v>
      </c>
      <c r="AO1643" s="90">
        <f>S1658</f>
        <v>0</v>
      </c>
      <c r="AP1643" s="90">
        <f>Y1658</f>
        <v>0</v>
      </c>
      <c r="AQ1643" s="90">
        <f>IF($AG$1637=$AH$1637,0,IF(OR(AO1643=AM1643,AND(AM1643&gt;0,AO1643="NS")),0,1))</f>
        <v>0</v>
      </c>
      <c r="AR1643" s="90">
        <f>IF($AG$1637=$AH$1637,0,IF(OR(AP1643=AN1643,AND(AN1643&gt;0,AP1643="NS")),0,1))</f>
        <v>0</v>
      </c>
      <c r="AS1643" s="90">
        <f>IF(M1655="NA",0,1)</f>
        <v>1</v>
      </c>
      <c r="AT1643" s="90">
        <f>IF($AG$1637=$AH$1637,0,IF(AS1643=0,0,IF(AND(AS1643=1,F1660=""),1,0)))</f>
        <v>0</v>
      </c>
      <c r="AU1643" s="90">
        <f>M1657</f>
        <v>0</v>
      </c>
      <c r="AV1643" s="90">
        <f>COUNTIF(M1643:R1656,"&gt;0")</f>
        <v>0</v>
      </c>
      <c r="AW1643" s="90">
        <f>COUNTIF(M1643:R1656,"NS")</f>
        <v>0</v>
      </c>
      <c r="AX1643" s="90">
        <f>IF($AG$1637=$AH$1637,0,
IF(AND(AU1643&lt;&gt;0,AV1643=0,AW1643=0),1,
IF(AND(AU1643&lt;&gt;0,AND(AV1643&lt;=1,AW1643=0)),1,
IF(AND(AU1643&lt;&gt;0,AND(AV1643=0,AW1643&lt;=1)),1,0))))</f>
        <v>0</v>
      </c>
    </row>
    <row r="1644" spans="1:50" ht="15" customHeight="1" x14ac:dyDescent="0.2">
      <c r="A1644" s="109"/>
      <c r="B1644" s="109"/>
      <c r="C1644" s="85" t="s">
        <v>29</v>
      </c>
      <c r="D1644" s="748" t="s">
        <v>724</v>
      </c>
      <c r="E1644" s="749"/>
      <c r="F1644" s="749"/>
      <c r="G1644" s="749"/>
      <c r="H1644" s="749"/>
      <c r="I1644" s="749"/>
      <c r="J1644" s="749"/>
      <c r="K1644" s="749"/>
      <c r="L1644" s="750"/>
      <c r="M1644" s="615"/>
      <c r="N1644" s="615"/>
      <c r="O1644" s="615"/>
      <c r="P1644" s="615"/>
      <c r="Q1644" s="615"/>
      <c r="R1644" s="615"/>
      <c r="S1644" s="615"/>
      <c r="T1644" s="615"/>
      <c r="U1644" s="615"/>
      <c r="V1644" s="615"/>
      <c r="W1644" s="615"/>
      <c r="X1644" s="615"/>
      <c r="Y1644" s="615"/>
      <c r="Z1644" s="615"/>
      <c r="AA1644" s="615"/>
      <c r="AB1644" s="615"/>
      <c r="AC1644" s="615"/>
      <c r="AD1644" s="615"/>
      <c r="AE1644" s="109"/>
      <c r="AG1644" s="94">
        <f t="shared" si="486"/>
        <v>0</v>
      </c>
      <c r="AH1644" s="130">
        <f t="shared" si="487"/>
        <v>0</v>
      </c>
      <c r="AI1644" s="130">
        <f t="shared" si="488"/>
        <v>0</v>
      </c>
      <c r="AJ1644" s="130">
        <f t="shared" ref="AJ1644:AJ1657" si="489">IF($AG$1637=$AH$1637,0,
IF(OR(
AND(AG1644=0,AH1644&gt;0),
AND(AG1644="NS",AI1644&gt;0),
AND(AG1644="NS",AI1644=0,AH1644=0)),1,
IF(OR(
AND(AG1644&gt;0,AH1644=2),
AND(AG1644="NS",AH1644=2),
AND(AG1644="NS",AI1644=0,AH1644&gt;0),
AG1644=AI1644),0,1)))</f>
        <v>0</v>
      </c>
      <c r="AK1644" s="130"/>
      <c r="AL1644" s="130"/>
      <c r="AR1644" s="90">
        <f>SUM(AQ1643:AR1643)</f>
        <v>0</v>
      </c>
      <c r="AU1644" s="90">
        <f>S1657</f>
        <v>0</v>
      </c>
      <c r="AV1644" s="90">
        <f>COUNTIF(S1643:X1656,"&gt;0")</f>
        <v>0</v>
      </c>
      <c r="AW1644" s="90">
        <f>COUNTIF(S1643:X1656,"NS")</f>
        <v>0</v>
      </c>
      <c r="AX1644" s="90">
        <f t="shared" ref="AX1644:AX1645" si="490">IF($AG$1637=$AH$1637,0,
IF(AND(AU1644&lt;&gt;0,AV1644=0,AW1644=0),1,
IF(AND(AU1644&lt;&gt;0,AND(AV1644&lt;=1,AW1644=0)),1,
IF(AND(AU1644&lt;&gt;0,AND(AV1644=0,AW1644&lt;=1)),1,0))))</f>
        <v>0</v>
      </c>
    </row>
    <row r="1645" spans="1:50" ht="15" customHeight="1" x14ac:dyDescent="0.2">
      <c r="A1645" s="109"/>
      <c r="B1645" s="109"/>
      <c r="C1645" s="85" t="s">
        <v>30</v>
      </c>
      <c r="D1645" s="748" t="s">
        <v>725</v>
      </c>
      <c r="E1645" s="749"/>
      <c r="F1645" s="749"/>
      <c r="G1645" s="749"/>
      <c r="H1645" s="749"/>
      <c r="I1645" s="749"/>
      <c r="J1645" s="749"/>
      <c r="K1645" s="749"/>
      <c r="L1645" s="750"/>
      <c r="M1645" s="615"/>
      <c r="N1645" s="615"/>
      <c r="O1645" s="615"/>
      <c r="P1645" s="615"/>
      <c r="Q1645" s="615"/>
      <c r="R1645" s="615"/>
      <c r="S1645" s="615"/>
      <c r="T1645" s="615"/>
      <c r="U1645" s="615"/>
      <c r="V1645" s="615"/>
      <c r="W1645" s="615"/>
      <c r="X1645" s="615"/>
      <c r="Y1645" s="615"/>
      <c r="Z1645" s="615"/>
      <c r="AA1645" s="615"/>
      <c r="AB1645" s="615"/>
      <c r="AC1645" s="615"/>
      <c r="AD1645" s="615"/>
      <c r="AE1645" s="109"/>
      <c r="AG1645" s="94">
        <f t="shared" si="486"/>
        <v>0</v>
      </c>
      <c r="AH1645" s="130">
        <f t="shared" si="487"/>
        <v>0</v>
      </c>
      <c r="AI1645" s="130">
        <f t="shared" si="488"/>
        <v>0</v>
      </c>
      <c r="AJ1645" s="130">
        <f t="shared" si="489"/>
        <v>0</v>
      </c>
      <c r="AU1645" s="90">
        <f>Y1657</f>
        <v>0</v>
      </c>
      <c r="AV1645" s="90">
        <f>COUNTIF(Y1643:AD1656,"&gt;0")</f>
        <v>0</v>
      </c>
      <c r="AW1645" s="90">
        <f>COUNTIF(Y1643:AD1656,"NS")</f>
        <v>0</v>
      </c>
      <c r="AX1645" s="90">
        <f t="shared" si="490"/>
        <v>0</v>
      </c>
    </row>
    <row r="1646" spans="1:50" ht="15" customHeight="1" x14ac:dyDescent="0.2">
      <c r="A1646" s="109"/>
      <c r="B1646" s="109"/>
      <c r="C1646" s="85" t="s">
        <v>31</v>
      </c>
      <c r="D1646" s="748" t="s">
        <v>726</v>
      </c>
      <c r="E1646" s="749"/>
      <c r="F1646" s="749"/>
      <c r="G1646" s="749"/>
      <c r="H1646" s="749"/>
      <c r="I1646" s="749"/>
      <c r="J1646" s="749"/>
      <c r="K1646" s="749"/>
      <c r="L1646" s="750"/>
      <c r="M1646" s="615"/>
      <c r="N1646" s="615"/>
      <c r="O1646" s="615"/>
      <c r="P1646" s="615"/>
      <c r="Q1646" s="615"/>
      <c r="R1646" s="615"/>
      <c r="S1646" s="615"/>
      <c r="T1646" s="615"/>
      <c r="U1646" s="615"/>
      <c r="V1646" s="615"/>
      <c r="W1646" s="615"/>
      <c r="X1646" s="615"/>
      <c r="Y1646" s="615"/>
      <c r="Z1646" s="615"/>
      <c r="AA1646" s="615"/>
      <c r="AB1646" s="615"/>
      <c r="AC1646" s="615"/>
      <c r="AD1646" s="615"/>
      <c r="AE1646" s="109"/>
      <c r="AG1646" s="94">
        <f t="shared" si="486"/>
        <v>0</v>
      </c>
      <c r="AH1646" s="130">
        <f t="shared" si="487"/>
        <v>0</v>
      </c>
      <c r="AI1646" s="130">
        <f t="shared" si="488"/>
        <v>0</v>
      </c>
      <c r="AJ1646" s="130">
        <f t="shared" si="489"/>
        <v>0</v>
      </c>
      <c r="AX1646" s="90">
        <f>SUM(AX1643:AX1645)</f>
        <v>0</v>
      </c>
    </row>
    <row r="1647" spans="1:50" ht="15" customHeight="1" x14ac:dyDescent="0.2">
      <c r="A1647" s="109"/>
      <c r="B1647" s="109"/>
      <c r="C1647" s="85" t="s">
        <v>32</v>
      </c>
      <c r="D1647" s="748" t="s">
        <v>727</v>
      </c>
      <c r="E1647" s="749"/>
      <c r="F1647" s="749"/>
      <c r="G1647" s="749"/>
      <c r="H1647" s="749"/>
      <c r="I1647" s="749"/>
      <c r="J1647" s="749"/>
      <c r="K1647" s="749"/>
      <c r="L1647" s="750"/>
      <c r="M1647" s="615"/>
      <c r="N1647" s="615"/>
      <c r="O1647" s="615"/>
      <c r="P1647" s="615"/>
      <c r="Q1647" s="615"/>
      <c r="R1647" s="615"/>
      <c r="S1647" s="615"/>
      <c r="T1647" s="615"/>
      <c r="U1647" s="615"/>
      <c r="V1647" s="615"/>
      <c r="W1647" s="615"/>
      <c r="X1647" s="615"/>
      <c r="Y1647" s="615"/>
      <c r="Z1647" s="615"/>
      <c r="AA1647" s="615"/>
      <c r="AB1647" s="615"/>
      <c r="AC1647" s="615"/>
      <c r="AD1647" s="615"/>
      <c r="AE1647" s="109"/>
      <c r="AG1647" s="94">
        <f t="shared" si="486"/>
        <v>0</v>
      </c>
      <c r="AH1647" s="130">
        <f t="shared" si="487"/>
        <v>0</v>
      </c>
      <c r="AI1647" s="130">
        <f t="shared" si="488"/>
        <v>0</v>
      </c>
      <c r="AJ1647" s="130">
        <f t="shared" si="489"/>
        <v>0</v>
      </c>
    </row>
    <row r="1648" spans="1:50" ht="15" customHeight="1" x14ac:dyDescent="0.2">
      <c r="A1648" s="109"/>
      <c r="B1648" s="109"/>
      <c r="C1648" s="85" t="s">
        <v>33</v>
      </c>
      <c r="D1648" s="748" t="s">
        <v>728</v>
      </c>
      <c r="E1648" s="749"/>
      <c r="F1648" s="749"/>
      <c r="G1648" s="749"/>
      <c r="H1648" s="749"/>
      <c r="I1648" s="749"/>
      <c r="J1648" s="749"/>
      <c r="K1648" s="749"/>
      <c r="L1648" s="750"/>
      <c r="M1648" s="615"/>
      <c r="N1648" s="615"/>
      <c r="O1648" s="615"/>
      <c r="P1648" s="615"/>
      <c r="Q1648" s="615"/>
      <c r="R1648" s="615"/>
      <c r="S1648" s="615"/>
      <c r="T1648" s="615"/>
      <c r="U1648" s="615"/>
      <c r="V1648" s="615"/>
      <c r="W1648" s="615"/>
      <c r="X1648" s="615"/>
      <c r="Y1648" s="615"/>
      <c r="Z1648" s="615"/>
      <c r="AA1648" s="615"/>
      <c r="AB1648" s="615"/>
      <c r="AC1648" s="615"/>
      <c r="AD1648" s="615"/>
      <c r="AE1648" s="109"/>
      <c r="AG1648" s="94">
        <f t="shared" si="486"/>
        <v>0</v>
      </c>
      <c r="AH1648" s="130">
        <f t="shared" si="487"/>
        <v>0</v>
      </c>
      <c r="AI1648" s="130">
        <f t="shared" si="488"/>
        <v>0</v>
      </c>
      <c r="AJ1648" s="130">
        <f t="shared" si="489"/>
        <v>0</v>
      </c>
    </row>
    <row r="1649" spans="1:38" ht="15" customHeight="1" x14ac:dyDescent="0.2">
      <c r="A1649" s="109"/>
      <c r="B1649" s="109"/>
      <c r="C1649" s="85" t="s">
        <v>34</v>
      </c>
      <c r="D1649" s="748" t="s">
        <v>729</v>
      </c>
      <c r="E1649" s="749"/>
      <c r="F1649" s="749"/>
      <c r="G1649" s="749"/>
      <c r="H1649" s="749"/>
      <c r="I1649" s="749"/>
      <c r="J1649" s="749"/>
      <c r="K1649" s="749"/>
      <c r="L1649" s="750"/>
      <c r="M1649" s="615"/>
      <c r="N1649" s="615"/>
      <c r="O1649" s="615"/>
      <c r="P1649" s="615"/>
      <c r="Q1649" s="615"/>
      <c r="R1649" s="615"/>
      <c r="S1649" s="615"/>
      <c r="T1649" s="615"/>
      <c r="U1649" s="615"/>
      <c r="V1649" s="615"/>
      <c r="W1649" s="615"/>
      <c r="X1649" s="615"/>
      <c r="Y1649" s="615"/>
      <c r="Z1649" s="615"/>
      <c r="AA1649" s="615"/>
      <c r="AB1649" s="615"/>
      <c r="AC1649" s="615"/>
      <c r="AD1649" s="615"/>
      <c r="AE1649" s="109"/>
      <c r="AG1649" s="94">
        <f t="shared" si="486"/>
        <v>0</v>
      </c>
      <c r="AH1649" s="130">
        <f t="shared" si="487"/>
        <v>0</v>
      </c>
      <c r="AI1649" s="130">
        <f t="shared" si="488"/>
        <v>0</v>
      </c>
      <c r="AJ1649" s="130">
        <f t="shared" si="489"/>
        <v>0</v>
      </c>
    </row>
    <row r="1650" spans="1:38" ht="15" customHeight="1" x14ac:dyDescent="0.2">
      <c r="A1650" s="109"/>
      <c r="B1650" s="109"/>
      <c r="C1650" s="85" t="s">
        <v>35</v>
      </c>
      <c r="D1650" s="748" t="s">
        <v>730</v>
      </c>
      <c r="E1650" s="749"/>
      <c r="F1650" s="749"/>
      <c r="G1650" s="749"/>
      <c r="H1650" s="749"/>
      <c r="I1650" s="749"/>
      <c r="J1650" s="749"/>
      <c r="K1650" s="749"/>
      <c r="L1650" s="750"/>
      <c r="M1650" s="615"/>
      <c r="N1650" s="615"/>
      <c r="O1650" s="615"/>
      <c r="P1650" s="615"/>
      <c r="Q1650" s="615"/>
      <c r="R1650" s="615"/>
      <c r="S1650" s="615"/>
      <c r="T1650" s="615"/>
      <c r="U1650" s="615"/>
      <c r="V1650" s="615"/>
      <c r="W1650" s="615"/>
      <c r="X1650" s="615"/>
      <c r="Y1650" s="615"/>
      <c r="Z1650" s="615"/>
      <c r="AA1650" s="615"/>
      <c r="AB1650" s="615"/>
      <c r="AC1650" s="615"/>
      <c r="AD1650" s="615"/>
      <c r="AE1650" s="109"/>
      <c r="AG1650" s="94">
        <f t="shared" si="486"/>
        <v>0</v>
      </c>
      <c r="AH1650" s="130">
        <f t="shared" si="487"/>
        <v>0</v>
      </c>
      <c r="AI1650" s="130">
        <f t="shared" si="488"/>
        <v>0</v>
      </c>
      <c r="AJ1650" s="130">
        <f t="shared" si="489"/>
        <v>0</v>
      </c>
    </row>
    <row r="1651" spans="1:38" ht="15" customHeight="1" x14ac:dyDescent="0.2">
      <c r="A1651" s="109"/>
      <c r="B1651" s="109"/>
      <c r="C1651" s="85" t="s">
        <v>36</v>
      </c>
      <c r="D1651" s="748" t="s">
        <v>731</v>
      </c>
      <c r="E1651" s="749"/>
      <c r="F1651" s="749"/>
      <c r="G1651" s="749"/>
      <c r="H1651" s="749"/>
      <c r="I1651" s="749"/>
      <c r="J1651" s="749"/>
      <c r="K1651" s="749"/>
      <c r="L1651" s="750"/>
      <c r="M1651" s="615"/>
      <c r="N1651" s="615"/>
      <c r="O1651" s="615"/>
      <c r="P1651" s="615"/>
      <c r="Q1651" s="615"/>
      <c r="R1651" s="615"/>
      <c r="S1651" s="615"/>
      <c r="T1651" s="615"/>
      <c r="U1651" s="615"/>
      <c r="V1651" s="615"/>
      <c r="W1651" s="615"/>
      <c r="X1651" s="615"/>
      <c r="Y1651" s="615"/>
      <c r="Z1651" s="615"/>
      <c r="AA1651" s="615"/>
      <c r="AB1651" s="615"/>
      <c r="AC1651" s="615"/>
      <c r="AD1651" s="615"/>
      <c r="AE1651" s="109"/>
      <c r="AG1651" s="94">
        <f t="shared" si="486"/>
        <v>0</v>
      </c>
      <c r="AH1651" s="130">
        <f t="shared" si="487"/>
        <v>0</v>
      </c>
      <c r="AI1651" s="130">
        <f t="shared" si="488"/>
        <v>0</v>
      </c>
      <c r="AJ1651" s="130">
        <f t="shared" si="489"/>
        <v>0</v>
      </c>
    </row>
    <row r="1652" spans="1:38" ht="15" customHeight="1" x14ac:dyDescent="0.2">
      <c r="A1652" s="109"/>
      <c r="B1652" s="109"/>
      <c r="C1652" s="85" t="s">
        <v>37</v>
      </c>
      <c r="D1652" s="748" t="s">
        <v>732</v>
      </c>
      <c r="E1652" s="749"/>
      <c r="F1652" s="749"/>
      <c r="G1652" s="749"/>
      <c r="H1652" s="749"/>
      <c r="I1652" s="749"/>
      <c r="J1652" s="749"/>
      <c r="K1652" s="749"/>
      <c r="L1652" s="750"/>
      <c r="M1652" s="615"/>
      <c r="N1652" s="615"/>
      <c r="O1652" s="615"/>
      <c r="P1652" s="615"/>
      <c r="Q1652" s="615"/>
      <c r="R1652" s="615"/>
      <c r="S1652" s="615"/>
      <c r="T1652" s="615"/>
      <c r="U1652" s="615"/>
      <c r="V1652" s="615"/>
      <c r="W1652" s="615"/>
      <c r="X1652" s="615"/>
      <c r="Y1652" s="615"/>
      <c r="Z1652" s="615"/>
      <c r="AA1652" s="615"/>
      <c r="AB1652" s="615"/>
      <c r="AC1652" s="615"/>
      <c r="AD1652" s="615"/>
      <c r="AE1652" s="109"/>
      <c r="AG1652" s="94">
        <f t="shared" si="486"/>
        <v>0</v>
      </c>
      <c r="AH1652" s="130">
        <f t="shared" si="487"/>
        <v>0</v>
      </c>
      <c r="AI1652" s="130">
        <f t="shared" si="488"/>
        <v>0</v>
      </c>
      <c r="AJ1652" s="130">
        <f t="shared" si="489"/>
        <v>0</v>
      </c>
    </row>
    <row r="1653" spans="1:38" ht="15" customHeight="1" x14ac:dyDescent="0.2">
      <c r="A1653" s="109"/>
      <c r="B1653" s="109"/>
      <c r="C1653" s="85" t="s">
        <v>40</v>
      </c>
      <c r="D1653" s="748" t="s">
        <v>733</v>
      </c>
      <c r="E1653" s="749"/>
      <c r="F1653" s="749"/>
      <c r="G1653" s="749"/>
      <c r="H1653" s="749"/>
      <c r="I1653" s="749"/>
      <c r="J1653" s="749"/>
      <c r="K1653" s="749"/>
      <c r="L1653" s="750"/>
      <c r="M1653" s="615"/>
      <c r="N1653" s="615"/>
      <c r="O1653" s="615"/>
      <c r="P1653" s="615"/>
      <c r="Q1653" s="615"/>
      <c r="R1653" s="615"/>
      <c r="S1653" s="615"/>
      <c r="T1653" s="615"/>
      <c r="U1653" s="615"/>
      <c r="V1653" s="615"/>
      <c r="W1653" s="615"/>
      <c r="X1653" s="615"/>
      <c r="Y1653" s="615"/>
      <c r="Z1653" s="615"/>
      <c r="AA1653" s="615"/>
      <c r="AB1653" s="615"/>
      <c r="AC1653" s="615"/>
      <c r="AD1653" s="615"/>
      <c r="AE1653" s="109"/>
      <c r="AG1653" s="94">
        <f t="shared" si="486"/>
        <v>0</v>
      </c>
      <c r="AH1653" s="130">
        <f t="shared" si="487"/>
        <v>0</v>
      </c>
      <c r="AI1653" s="130">
        <f t="shared" si="488"/>
        <v>0</v>
      </c>
      <c r="AJ1653" s="130">
        <f t="shared" si="489"/>
        <v>0</v>
      </c>
    </row>
    <row r="1654" spans="1:38" ht="15" customHeight="1" x14ac:dyDescent="0.2">
      <c r="A1654" s="109"/>
      <c r="B1654" s="109"/>
      <c r="C1654" s="85" t="s">
        <v>38</v>
      </c>
      <c r="D1654" s="748" t="s">
        <v>734</v>
      </c>
      <c r="E1654" s="749"/>
      <c r="F1654" s="749"/>
      <c r="G1654" s="749"/>
      <c r="H1654" s="749"/>
      <c r="I1654" s="749"/>
      <c r="J1654" s="749"/>
      <c r="K1654" s="749"/>
      <c r="L1654" s="750"/>
      <c r="M1654" s="615"/>
      <c r="N1654" s="615"/>
      <c r="O1654" s="615"/>
      <c r="P1654" s="615"/>
      <c r="Q1654" s="615"/>
      <c r="R1654" s="615"/>
      <c r="S1654" s="615"/>
      <c r="T1654" s="615"/>
      <c r="U1654" s="615"/>
      <c r="V1654" s="615"/>
      <c r="W1654" s="615"/>
      <c r="X1654" s="615"/>
      <c r="Y1654" s="615"/>
      <c r="Z1654" s="615"/>
      <c r="AA1654" s="615"/>
      <c r="AB1654" s="615"/>
      <c r="AC1654" s="615"/>
      <c r="AD1654" s="615"/>
      <c r="AE1654" s="109"/>
      <c r="AG1654" s="94">
        <f t="shared" si="486"/>
        <v>0</v>
      </c>
      <c r="AH1654" s="130">
        <f t="shared" si="487"/>
        <v>0</v>
      </c>
      <c r="AI1654" s="130">
        <f t="shared" si="488"/>
        <v>0</v>
      </c>
      <c r="AJ1654" s="130">
        <f t="shared" si="489"/>
        <v>0</v>
      </c>
    </row>
    <row r="1655" spans="1:38" ht="15" customHeight="1" x14ac:dyDescent="0.2">
      <c r="A1655" s="109"/>
      <c r="B1655" s="109"/>
      <c r="C1655" s="111" t="s">
        <v>39</v>
      </c>
      <c r="D1655" s="748" t="s">
        <v>883</v>
      </c>
      <c r="E1655" s="749"/>
      <c r="F1655" s="749"/>
      <c r="G1655" s="749"/>
      <c r="H1655" s="749"/>
      <c r="I1655" s="749"/>
      <c r="J1655" s="749"/>
      <c r="K1655" s="749"/>
      <c r="L1655" s="750"/>
      <c r="M1655" s="486"/>
      <c r="N1655" s="486"/>
      <c r="O1655" s="486"/>
      <c r="P1655" s="486"/>
      <c r="Q1655" s="486"/>
      <c r="R1655" s="486"/>
      <c r="S1655" s="486"/>
      <c r="T1655" s="486"/>
      <c r="U1655" s="486"/>
      <c r="V1655" s="486"/>
      <c r="W1655" s="486"/>
      <c r="X1655" s="486"/>
      <c r="Y1655" s="486"/>
      <c r="Z1655" s="486"/>
      <c r="AA1655" s="486"/>
      <c r="AB1655" s="486"/>
      <c r="AC1655" s="486"/>
      <c r="AD1655" s="486"/>
      <c r="AE1655" s="109"/>
      <c r="AG1655" s="94">
        <f t="shared" si="486"/>
        <v>0</v>
      </c>
      <c r="AH1655" s="130">
        <f t="shared" si="487"/>
        <v>0</v>
      </c>
      <c r="AI1655" s="130">
        <f t="shared" si="488"/>
        <v>0</v>
      </c>
      <c r="AJ1655" s="130">
        <f>IF($AG$1637=$AH$1637,0,
IF(OR(
AND(AG1655=0,AH1655&gt;0),
AND(AG1655="NS",AI1655&gt;0),
AND(AG1655="NS",AI1655=0,AH1655=0)),1,
IF(OR(
AND(AG1655&gt;0,AH1655=2),
AND(AG1655="NS",AH1655=2),
AND(AG1655="NS",AI1655=0,AH1655&gt;0),
AG1655=AI1655),0,
IF(M1655="NA",0,1))))</f>
        <v>0</v>
      </c>
    </row>
    <row r="1656" spans="1:38" ht="15" customHeight="1" x14ac:dyDescent="0.2">
      <c r="A1656" s="109"/>
      <c r="B1656" s="109"/>
      <c r="C1656" s="85" t="s">
        <v>41</v>
      </c>
      <c r="D1656" s="748" t="s">
        <v>722</v>
      </c>
      <c r="E1656" s="749"/>
      <c r="F1656" s="749"/>
      <c r="G1656" s="749"/>
      <c r="H1656" s="749"/>
      <c r="I1656" s="749"/>
      <c r="J1656" s="749"/>
      <c r="K1656" s="749"/>
      <c r="L1656" s="750"/>
      <c r="M1656" s="615"/>
      <c r="N1656" s="615"/>
      <c r="O1656" s="615"/>
      <c r="P1656" s="615"/>
      <c r="Q1656" s="615"/>
      <c r="R1656" s="615"/>
      <c r="S1656" s="615"/>
      <c r="T1656" s="615"/>
      <c r="U1656" s="615"/>
      <c r="V1656" s="615"/>
      <c r="W1656" s="615"/>
      <c r="X1656" s="615"/>
      <c r="Y1656" s="615"/>
      <c r="Z1656" s="615"/>
      <c r="AA1656" s="615"/>
      <c r="AB1656" s="615"/>
      <c r="AC1656" s="615"/>
      <c r="AD1656" s="615"/>
      <c r="AE1656" s="109"/>
      <c r="AG1656" s="94">
        <f t="shared" si="486"/>
        <v>0</v>
      </c>
      <c r="AH1656" s="130">
        <f t="shared" si="487"/>
        <v>0</v>
      </c>
      <c r="AI1656" s="130">
        <f t="shared" si="488"/>
        <v>0</v>
      </c>
      <c r="AJ1656" s="130">
        <f t="shared" si="489"/>
        <v>0</v>
      </c>
    </row>
    <row r="1657" spans="1:38" ht="15" customHeight="1" x14ac:dyDescent="0.2">
      <c r="A1657" s="109"/>
      <c r="B1657" s="109"/>
      <c r="C1657" s="85" t="s">
        <v>42</v>
      </c>
      <c r="D1657" s="748" t="s">
        <v>692</v>
      </c>
      <c r="E1657" s="749"/>
      <c r="F1657" s="749"/>
      <c r="G1657" s="749"/>
      <c r="H1657" s="749"/>
      <c r="I1657" s="749"/>
      <c r="J1657" s="749"/>
      <c r="K1657" s="749"/>
      <c r="L1657" s="750"/>
      <c r="M1657" s="615"/>
      <c r="N1657" s="615"/>
      <c r="O1657" s="615"/>
      <c r="P1657" s="615"/>
      <c r="Q1657" s="615"/>
      <c r="R1657" s="615"/>
      <c r="S1657" s="615"/>
      <c r="T1657" s="615"/>
      <c r="U1657" s="615"/>
      <c r="V1657" s="615"/>
      <c r="W1657" s="615"/>
      <c r="X1657" s="615"/>
      <c r="Y1657" s="615"/>
      <c r="Z1657" s="615"/>
      <c r="AA1657" s="615"/>
      <c r="AB1657" s="615"/>
      <c r="AC1657" s="615"/>
      <c r="AD1657" s="615"/>
      <c r="AE1657" s="109"/>
      <c r="AG1657" s="94">
        <f t="shared" si="486"/>
        <v>0</v>
      </c>
      <c r="AH1657" s="130">
        <f t="shared" si="487"/>
        <v>0</v>
      </c>
      <c r="AI1657" s="130">
        <f t="shared" si="488"/>
        <v>0</v>
      </c>
      <c r="AJ1657" s="130">
        <f t="shared" si="489"/>
        <v>0</v>
      </c>
    </row>
    <row r="1658" spans="1:38" ht="15" customHeight="1" x14ac:dyDescent="0.2">
      <c r="A1658" s="109"/>
      <c r="B1658" s="109"/>
      <c r="L1658" s="112" t="s">
        <v>84</v>
      </c>
      <c r="M1658" s="693">
        <f>IF(AND(SUM(M1643:R1657)=0,COUNTIF(M1643:R1657,"NS")&gt;0),"NS",SUM(M1643:R1657))</f>
        <v>0</v>
      </c>
      <c r="N1658" s="693"/>
      <c r="O1658" s="693"/>
      <c r="P1658" s="693"/>
      <c r="Q1658" s="693"/>
      <c r="R1658" s="693"/>
      <c r="S1658" s="693">
        <f t="shared" ref="S1658" si="491">IF(AND(SUM(S1643:X1657)=0,COUNTIF(S1643:X1657,"NS")&gt;0),"NS",SUM(S1643:X1657))</f>
        <v>0</v>
      </c>
      <c r="T1658" s="693"/>
      <c r="U1658" s="693"/>
      <c r="V1658" s="693"/>
      <c r="W1658" s="693"/>
      <c r="X1658" s="693"/>
      <c r="Y1658" s="693">
        <f t="shared" ref="Y1658" si="492">IF(AND(SUM(Y1643:AD1657)=0,COUNTIF(Y1643:AD1657,"NS")&gt;0),"NS",SUM(Y1643:AD1657))</f>
        <v>0</v>
      </c>
      <c r="Z1658" s="693"/>
      <c r="AA1658" s="693"/>
      <c r="AB1658" s="693"/>
      <c r="AC1658" s="693"/>
      <c r="AD1658" s="693"/>
      <c r="AE1658" s="109"/>
      <c r="AJ1658" s="90">
        <f>SUM(AJ1643:AJ1657)</f>
        <v>0</v>
      </c>
    </row>
    <row r="1659" spans="1:38" ht="15" customHeight="1" x14ac:dyDescent="0.2">
      <c r="A1659" s="109"/>
      <c r="B1659" s="511" t="str">
        <f>IF(AX1646=0,"","Error: Se está haciendo mal uso del criterio de No Identificado.")</f>
        <v/>
      </c>
      <c r="C1659" s="511"/>
      <c r="D1659" s="511"/>
      <c r="E1659" s="511"/>
      <c r="F1659" s="511"/>
      <c r="G1659" s="511"/>
      <c r="H1659" s="511"/>
      <c r="I1659" s="511"/>
      <c r="J1659" s="511"/>
      <c r="K1659" s="511"/>
      <c r="L1659" s="511"/>
      <c r="M1659" s="511"/>
      <c r="N1659" s="511"/>
      <c r="O1659" s="511"/>
      <c r="P1659" s="511"/>
      <c r="Q1659" s="511"/>
      <c r="R1659" s="511"/>
      <c r="S1659" s="511"/>
      <c r="T1659" s="511"/>
      <c r="U1659" s="511"/>
      <c r="V1659" s="511"/>
      <c r="W1659" s="511"/>
      <c r="X1659" s="511"/>
      <c r="Y1659" s="511"/>
      <c r="Z1659" s="511"/>
      <c r="AA1659" s="511"/>
      <c r="AB1659" s="511"/>
      <c r="AC1659" s="511"/>
      <c r="AD1659" s="511"/>
      <c r="AE1659" s="109"/>
    </row>
    <row r="1660" spans="1:38" ht="45" customHeight="1" x14ac:dyDescent="0.2">
      <c r="C1660" s="600" t="s">
        <v>1245</v>
      </c>
      <c r="D1660" s="601"/>
      <c r="E1660" s="601"/>
      <c r="F1660" s="603"/>
      <c r="G1660" s="603"/>
      <c r="H1660" s="603"/>
      <c r="I1660" s="603"/>
      <c r="J1660" s="603"/>
      <c r="K1660" s="603"/>
      <c r="L1660" s="603"/>
      <c r="M1660" s="603"/>
      <c r="N1660" s="603"/>
      <c r="O1660" s="603"/>
      <c r="P1660" s="603"/>
      <c r="Q1660" s="603"/>
      <c r="R1660" s="603"/>
      <c r="S1660" s="603"/>
      <c r="T1660" s="603"/>
      <c r="U1660" s="603"/>
      <c r="V1660" s="603"/>
      <c r="W1660" s="603"/>
      <c r="X1660" s="603"/>
      <c r="Y1660" s="603"/>
      <c r="Z1660" s="603"/>
      <c r="AA1660" s="603"/>
      <c r="AB1660" s="603"/>
      <c r="AC1660" s="603"/>
      <c r="AD1660" s="603"/>
      <c r="AE1660" s="109"/>
    </row>
    <row r="1661" spans="1:38" ht="15" customHeight="1" x14ac:dyDescent="0.2">
      <c r="B1661" s="536" t="str">
        <f>IF(AI1638=0,"","Error: Debe completar toda la información requerida.")</f>
        <v/>
      </c>
      <c r="C1661" s="536"/>
      <c r="D1661" s="536"/>
      <c r="E1661" s="536"/>
      <c r="F1661" s="536"/>
      <c r="G1661" s="536"/>
      <c r="H1661" s="536"/>
      <c r="I1661" s="536"/>
      <c r="J1661" s="536"/>
      <c r="K1661" s="536"/>
      <c r="L1661" s="536"/>
      <c r="M1661" s="536"/>
      <c r="N1661" s="536"/>
      <c r="O1661" s="536"/>
      <c r="P1661" s="536"/>
      <c r="Q1661" s="536"/>
      <c r="R1661" s="536"/>
      <c r="S1661" s="536"/>
      <c r="T1661" s="536"/>
      <c r="U1661" s="536"/>
      <c r="V1661" s="536"/>
      <c r="W1661" s="536"/>
      <c r="X1661" s="536"/>
      <c r="Y1661" s="536"/>
      <c r="Z1661" s="536"/>
      <c r="AA1661" s="536"/>
      <c r="AB1661" s="536"/>
      <c r="AC1661" s="536"/>
      <c r="AD1661" s="536"/>
      <c r="AE1661" s="109"/>
    </row>
    <row r="1662" spans="1:38" ht="15" customHeight="1" x14ac:dyDescent="0.2">
      <c r="B1662" s="511" t="str">
        <f>IF(AND(AJ1658=0,AT1643=0),"",IF(AND(AJ1658&lt;&gt;0,AT1643=0),"Error: Verificar sumas por fila.",IF(AND(AJ1658=0,AT1643&lt;&gt;0),"Error: Debe especificar la otra familia lingüística.",IF(AND(AJ1658&lt;&gt;0,AT1643&lt;&gt;0),"Error: Verificar sumas por fila. A demás, debe especificar la otra familia lingüística."))))</f>
        <v/>
      </c>
      <c r="C1662" s="511"/>
      <c r="D1662" s="511"/>
      <c r="E1662" s="511"/>
      <c r="F1662" s="511"/>
      <c r="G1662" s="511"/>
      <c r="H1662" s="511"/>
      <c r="I1662" s="511"/>
      <c r="J1662" s="511"/>
      <c r="K1662" s="511"/>
      <c r="L1662" s="511"/>
      <c r="M1662" s="511"/>
      <c r="N1662" s="511"/>
      <c r="O1662" s="511"/>
      <c r="P1662" s="511"/>
      <c r="Q1662" s="511"/>
      <c r="R1662" s="511"/>
      <c r="S1662" s="511"/>
      <c r="T1662" s="511"/>
      <c r="U1662" s="511"/>
      <c r="V1662" s="511"/>
      <c r="W1662" s="511"/>
      <c r="X1662" s="511"/>
      <c r="Y1662" s="511"/>
      <c r="Z1662" s="511"/>
      <c r="AA1662" s="511"/>
      <c r="AB1662" s="511"/>
      <c r="AC1662" s="511"/>
      <c r="AD1662" s="511"/>
      <c r="AE1662" s="109"/>
    </row>
    <row r="1663" spans="1:38" ht="15" customHeight="1" x14ac:dyDescent="0.2">
      <c r="B1663" s="535" t="str">
        <f>IF(AR1644=0,"","Error: Verificar la consistencia con la pregunta 45")</f>
        <v/>
      </c>
      <c r="C1663" s="535"/>
      <c r="D1663" s="535"/>
      <c r="E1663" s="535"/>
      <c r="F1663" s="535"/>
      <c r="G1663" s="535"/>
      <c r="H1663" s="535"/>
      <c r="I1663" s="535"/>
      <c r="J1663" s="535"/>
      <c r="K1663" s="535"/>
      <c r="L1663" s="535"/>
      <c r="M1663" s="535"/>
      <c r="N1663" s="535"/>
      <c r="O1663" s="535"/>
      <c r="P1663" s="535"/>
      <c r="Q1663" s="535"/>
      <c r="R1663" s="535"/>
      <c r="S1663" s="535"/>
      <c r="T1663" s="535"/>
      <c r="U1663" s="535"/>
      <c r="V1663" s="535"/>
      <c r="W1663" s="535"/>
      <c r="X1663" s="535"/>
      <c r="Y1663" s="535"/>
      <c r="Z1663" s="535"/>
      <c r="AA1663" s="535"/>
      <c r="AB1663" s="535"/>
      <c r="AC1663" s="535"/>
      <c r="AD1663" s="535"/>
      <c r="AE1663" s="109"/>
    </row>
    <row r="1664" spans="1:38" ht="24" customHeight="1" x14ac:dyDescent="0.2">
      <c r="A1664" s="36" t="s">
        <v>370</v>
      </c>
      <c r="B1664" s="636" t="s">
        <v>1491</v>
      </c>
      <c r="C1664" s="636"/>
      <c r="D1664" s="636"/>
      <c r="E1664" s="636"/>
      <c r="F1664" s="636"/>
      <c r="G1664" s="636"/>
      <c r="H1664" s="636"/>
      <c r="I1664" s="636"/>
      <c r="J1664" s="636"/>
      <c r="K1664" s="636"/>
      <c r="L1664" s="636"/>
      <c r="M1664" s="636"/>
      <c r="N1664" s="636"/>
      <c r="O1664" s="636"/>
      <c r="P1664" s="636"/>
      <c r="Q1664" s="636"/>
      <c r="R1664" s="636"/>
      <c r="S1664" s="636"/>
      <c r="T1664" s="636"/>
      <c r="U1664" s="636"/>
      <c r="V1664" s="636"/>
      <c r="W1664" s="636"/>
      <c r="X1664" s="636"/>
      <c r="Y1664" s="636"/>
      <c r="Z1664" s="636"/>
      <c r="AA1664" s="636"/>
      <c r="AB1664" s="636"/>
      <c r="AC1664" s="636"/>
      <c r="AD1664" s="636"/>
      <c r="AE1664" s="109"/>
      <c r="AG1664" s="74" t="s">
        <v>2032</v>
      </c>
      <c r="AH1664" s="74" t="s">
        <v>2072</v>
      </c>
      <c r="AI1664" s="74" t="s">
        <v>2073</v>
      </c>
      <c r="AJ1664" s="74" t="s">
        <v>2045</v>
      </c>
      <c r="AK1664" s="74" t="s">
        <v>2074</v>
      </c>
      <c r="AL1664" s="74" t="s">
        <v>2075</v>
      </c>
    </row>
    <row r="1665" spans="3:50" ht="24" customHeight="1" x14ac:dyDescent="0.2">
      <c r="C1665" s="619" t="s">
        <v>1393</v>
      </c>
      <c r="D1665" s="619"/>
      <c r="E1665" s="619"/>
      <c r="F1665" s="619"/>
      <c r="G1665" s="619"/>
      <c r="H1665" s="619"/>
      <c r="I1665" s="619"/>
      <c r="J1665" s="619"/>
      <c r="K1665" s="619"/>
      <c r="L1665" s="619"/>
      <c r="M1665" s="619"/>
      <c r="N1665" s="619"/>
      <c r="O1665" s="619"/>
      <c r="P1665" s="619"/>
      <c r="Q1665" s="619"/>
      <c r="R1665" s="619"/>
      <c r="S1665" s="619"/>
      <c r="T1665" s="619"/>
      <c r="U1665" s="619"/>
      <c r="V1665" s="619"/>
      <c r="W1665" s="619"/>
      <c r="X1665" s="619"/>
      <c r="Y1665" s="619"/>
      <c r="Z1665" s="619"/>
      <c r="AA1665" s="619"/>
      <c r="AB1665" s="619"/>
      <c r="AC1665" s="619"/>
      <c r="AD1665" s="619"/>
      <c r="AE1665" s="109"/>
      <c r="AG1665" s="74">
        <f>COUNTBLANK(M1671:AD1680)</f>
        <v>180</v>
      </c>
      <c r="AH1665" s="74">
        <v>180</v>
      </c>
      <c r="AI1665" s="74">
        <v>150</v>
      </c>
      <c r="AJ1665" s="74">
        <f>COUNTBLANK(M1670:AD1670)</f>
        <v>18</v>
      </c>
      <c r="AK1665" s="74">
        <v>18</v>
      </c>
      <c r="AL1665" s="74">
        <v>15</v>
      </c>
    </row>
    <row r="1666" spans="3:50" ht="36" customHeight="1" x14ac:dyDescent="0.2">
      <c r="C1666" s="619" t="s">
        <v>1392</v>
      </c>
      <c r="D1666" s="619"/>
      <c r="E1666" s="619"/>
      <c r="F1666" s="619"/>
      <c r="G1666" s="619"/>
      <c r="H1666" s="619"/>
      <c r="I1666" s="619"/>
      <c r="J1666" s="619"/>
      <c r="K1666" s="619"/>
      <c r="L1666" s="619"/>
      <c r="M1666" s="619"/>
      <c r="N1666" s="619"/>
      <c r="O1666" s="619"/>
      <c r="P1666" s="619"/>
      <c r="Q1666" s="619"/>
      <c r="R1666" s="619"/>
      <c r="S1666" s="619"/>
      <c r="T1666" s="619"/>
      <c r="U1666" s="619"/>
      <c r="V1666" s="619"/>
      <c r="W1666" s="619"/>
      <c r="X1666" s="619"/>
      <c r="Y1666" s="619"/>
      <c r="Z1666" s="619"/>
      <c r="AA1666" s="619"/>
      <c r="AB1666" s="619"/>
      <c r="AC1666" s="619"/>
      <c r="AD1666" s="619"/>
      <c r="AE1666" s="109"/>
      <c r="AG1666" s="90" t="s">
        <v>2076</v>
      </c>
      <c r="AI1666" s="90">
        <f>IF(OR(AG1665=AH1665,AG1665=AI1665),0,1)</f>
        <v>0</v>
      </c>
    </row>
    <row r="1667" spans="3:50" ht="15" customHeight="1" x14ac:dyDescent="0.2">
      <c r="C1667" s="119"/>
      <c r="D1667" s="119"/>
      <c r="E1667" s="119"/>
      <c r="F1667" s="119"/>
      <c r="G1667" s="119"/>
      <c r="H1667" s="119"/>
      <c r="I1667" s="119"/>
      <c r="J1667" s="119"/>
      <c r="K1667" s="119"/>
      <c r="L1667" s="119"/>
      <c r="M1667" s="119"/>
      <c r="N1667" s="119"/>
      <c r="O1667" s="119"/>
      <c r="P1667" s="119"/>
      <c r="Q1667" s="119"/>
      <c r="R1667" s="119"/>
      <c r="S1667" s="119"/>
      <c r="T1667" s="119"/>
      <c r="U1667" s="119"/>
      <c r="V1667" s="119"/>
      <c r="W1667" s="119"/>
      <c r="X1667" s="119"/>
      <c r="Y1667" s="119"/>
      <c r="Z1667" s="119"/>
      <c r="AA1667" s="119"/>
      <c r="AB1667" s="119"/>
      <c r="AC1667" s="119"/>
      <c r="AD1667" s="119"/>
      <c r="AE1667" s="109"/>
    </row>
    <row r="1668" spans="3:50" ht="15" customHeight="1" x14ac:dyDescent="0.2">
      <c r="C1668" s="608" t="s">
        <v>1217</v>
      </c>
      <c r="D1668" s="491"/>
      <c r="E1668" s="491"/>
      <c r="F1668" s="491"/>
      <c r="G1668" s="491"/>
      <c r="H1668" s="491"/>
      <c r="I1668" s="491"/>
      <c r="J1668" s="491"/>
      <c r="K1668" s="491"/>
      <c r="L1668" s="491"/>
      <c r="M1668" s="609" t="s">
        <v>1216</v>
      </c>
      <c r="N1668" s="609"/>
      <c r="O1668" s="609"/>
      <c r="P1668" s="609"/>
      <c r="Q1668" s="609"/>
      <c r="R1668" s="609"/>
      <c r="S1668" s="609"/>
      <c r="T1668" s="609"/>
      <c r="U1668" s="609"/>
      <c r="V1668" s="609"/>
      <c r="W1668" s="609"/>
      <c r="X1668" s="609"/>
      <c r="Y1668" s="609"/>
      <c r="Z1668" s="609"/>
      <c r="AA1668" s="609"/>
      <c r="AB1668" s="609"/>
      <c r="AC1668" s="609"/>
      <c r="AD1668" s="609"/>
      <c r="AE1668" s="109"/>
      <c r="AK1668" s="576" t="s">
        <v>2154</v>
      </c>
      <c r="AL1668" s="576" t="s">
        <v>2155</v>
      </c>
      <c r="AM1668" s="561" t="s">
        <v>2148</v>
      </c>
      <c r="AN1668" s="561"/>
      <c r="AO1668" s="561" t="s">
        <v>2153</v>
      </c>
      <c r="AP1668" s="561"/>
      <c r="AU1668" s="90" t="s">
        <v>2050</v>
      </c>
      <c r="AV1668" s="90" t="s">
        <v>2318</v>
      </c>
      <c r="AW1668" s="90" t="s">
        <v>2029</v>
      </c>
      <c r="AX1668" s="90" t="s">
        <v>2077</v>
      </c>
    </row>
    <row r="1669" spans="3:50" ht="15" customHeight="1" x14ac:dyDescent="0.2">
      <c r="C1669" s="491"/>
      <c r="D1669" s="491"/>
      <c r="E1669" s="491"/>
      <c r="F1669" s="491"/>
      <c r="G1669" s="491"/>
      <c r="H1669" s="491"/>
      <c r="I1669" s="491"/>
      <c r="J1669" s="491"/>
      <c r="K1669" s="491"/>
      <c r="L1669" s="491"/>
      <c r="M1669" s="610" t="s">
        <v>80</v>
      </c>
      <c r="N1669" s="611"/>
      <c r="O1669" s="611"/>
      <c r="P1669" s="611"/>
      <c r="Q1669" s="611"/>
      <c r="R1669" s="611"/>
      <c r="S1669" s="612" t="s">
        <v>81</v>
      </c>
      <c r="T1669" s="613"/>
      <c r="U1669" s="613"/>
      <c r="V1669" s="613"/>
      <c r="W1669" s="613"/>
      <c r="X1669" s="613"/>
      <c r="Y1669" s="612" t="s">
        <v>82</v>
      </c>
      <c r="Z1669" s="613"/>
      <c r="AA1669" s="613"/>
      <c r="AB1669" s="613"/>
      <c r="AC1669" s="613"/>
      <c r="AD1669" s="613"/>
      <c r="AE1669" s="109"/>
      <c r="AG1669" s="95" t="s">
        <v>80</v>
      </c>
      <c r="AH1669" s="95" t="s">
        <v>2029</v>
      </c>
      <c r="AI1669" s="95" t="s">
        <v>2078</v>
      </c>
      <c r="AJ1669" s="96" t="s">
        <v>2077</v>
      </c>
      <c r="AK1669" s="576"/>
      <c r="AL1669" s="576"/>
      <c r="AM1669" s="90" t="s">
        <v>2048</v>
      </c>
      <c r="AN1669" s="90" t="s">
        <v>2049</v>
      </c>
      <c r="AO1669" s="90" t="s">
        <v>2048</v>
      </c>
      <c r="AP1669" s="90" t="s">
        <v>2049</v>
      </c>
      <c r="AQ1669" s="227" t="s">
        <v>2150</v>
      </c>
      <c r="AR1669" s="227" t="s">
        <v>2151</v>
      </c>
      <c r="AU1669" s="90">
        <f>M1680</f>
        <v>0</v>
      </c>
      <c r="AV1669" s="90">
        <f>COUNTIF(M1670:R1679,"&gt;0")</f>
        <v>0</v>
      </c>
      <c r="AW1669" s="90">
        <f>COUNTIF(M1670:R1679,"NS")</f>
        <v>0</v>
      </c>
      <c r="AX1669" s="90">
        <f>IF($AG$1665=$AH$1665,0,
IF(AND(AU1669&lt;&gt;0,AV1669=0,AW1669=0),1,
IF(AND(AU1669&lt;&gt;0,AND(AV1669&lt;=1,AW1669=0)),1,
IF(AND(AU1669&lt;&gt;0,AND(AV1669=0,AW1669&lt;=1)),1,0))))</f>
        <v>0</v>
      </c>
    </row>
    <row r="1670" spans="3:50" ht="15" customHeight="1" x14ac:dyDescent="0.2">
      <c r="C1670" s="87" t="s">
        <v>28</v>
      </c>
      <c r="D1670" s="614" t="s">
        <v>735</v>
      </c>
      <c r="E1670" s="614"/>
      <c r="F1670" s="614"/>
      <c r="G1670" s="614"/>
      <c r="H1670" s="614"/>
      <c r="I1670" s="614"/>
      <c r="J1670" s="614"/>
      <c r="K1670" s="614"/>
      <c r="L1670" s="614"/>
      <c r="M1670" s="615"/>
      <c r="N1670" s="615"/>
      <c r="O1670" s="615"/>
      <c r="P1670" s="615"/>
      <c r="Q1670" s="615"/>
      <c r="R1670" s="615"/>
      <c r="S1670" s="615"/>
      <c r="T1670" s="615"/>
      <c r="U1670" s="615"/>
      <c r="V1670" s="615"/>
      <c r="W1670" s="615"/>
      <c r="X1670" s="615"/>
      <c r="Y1670" s="615"/>
      <c r="Z1670" s="615"/>
      <c r="AA1670" s="615"/>
      <c r="AB1670" s="615"/>
      <c r="AC1670" s="615"/>
      <c r="AD1670" s="615"/>
      <c r="AE1670" s="109"/>
      <c r="AG1670" s="94">
        <f t="shared" ref="AG1670:AG1680" si="493">M1670</f>
        <v>0</v>
      </c>
      <c r="AH1670" s="130">
        <f t="shared" ref="AH1670:AH1680" si="494">COUNTIF(S1670:AD1670,"NS")</f>
        <v>0</v>
      </c>
      <c r="AI1670" s="130">
        <f t="shared" ref="AI1670:AI1680" si="495">SUM(S1670:AD1670)</f>
        <v>0</v>
      </c>
      <c r="AJ1670" s="130">
        <f>IF($AG$1665=$AH$1665,0,
IF(OR(
AND(AG1670=0,AH1670&gt;0),
AND(AG1670="NS",AI1670&gt;0),
AND(AG1670="NS",AI1670=0,AH1670=0)),1,
IF(OR(
AND(AG1670&gt;0,AH1670=2),
AND(AG1670="NS",AH1670=2),
AND(AG1670="NS",AI1670=0,AH1670&gt;0),
AG1670=AI1670),0,1)))</f>
        <v>0</v>
      </c>
      <c r="AK1670" s="130">
        <f>COUNTIF(S1670:X1680,"NS")</f>
        <v>0</v>
      </c>
      <c r="AL1670" s="130">
        <f>COUNTIF(Y1670:AD1680,"NS")</f>
        <v>0</v>
      </c>
      <c r="AM1670" s="90">
        <f>S1394</f>
        <v>0</v>
      </c>
      <c r="AN1670" s="90">
        <f>Y1394</f>
        <v>0</v>
      </c>
      <c r="AO1670" s="90">
        <f>S1681</f>
        <v>0</v>
      </c>
      <c r="AP1670" s="90">
        <f>Y1681</f>
        <v>0</v>
      </c>
      <c r="AQ1670" s="90">
        <f>IF($AG$1665=$AH$1665,0,IF(OR(AO1670=AM1670,AND(AM1670&gt;0,AO1670="NS")),0,1))</f>
        <v>0</v>
      </c>
      <c r="AR1670" s="90">
        <f>IF($AG$1665=$AH$1665,0,IF(OR(AP1670=AN1670,AND(AN1670&gt;0,AP1670="NS")),0,1))</f>
        <v>0</v>
      </c>
      <c r="AU1670" s="90">
        <f>S1680</f>
        <v>0</v>
      </c>
      <c r="AV1670" s="90">
        <f>COUNTIF(S1670:X1679,"&gt;0")</f>
        <v>0</v>
      </c>
      <c r="AW1670" s="90">
        <f>COUNTIF(S1670:X1679,"NS")</f>
        <v>0</v>
      </c>
      <c r="AX1670" s="90">
        <f t="shared" ref="AX1670:AX1671" si="496">IF($AG$1665=$AH$1665,0,
IF(AND(AU1670&lt;&gt;0,AV1670=0,AW1670=0),1,
IF(AND(AU1670&lt;&gt;0,AND(AV1670&lt;=1,AW1670=0)),1,
IF(AND(AU1670&lt;&gt;0,AND(AV1670=0,AW1670&lt;=1)),1,0))))</f>
        <v>0</v>
      </c>
    </row>
    <row r="1671" spans="3:50" ht="15" customHeight="1" x14ac:dyDescent="0.2">
      <c r="C1671" s="85" t="s">
        <v>29</v>
      </c>
      <c r="D1671" s="614" t="s">
        <v>736</v>
      </c>
      <c r="E1671" s="614"/>
      <c r="F1671" s="614"/>
      <c r="G1671" s="614"/>
      <c r="H1671" s="614"/>
      <c r="I1671" s="614"/>
      <c r="J1671" s="614"/>
      <c r="K1671" s="614"/>
      <c r="L1671" s="614"/>
      <c r="M1671" s="615"/>
      <c r="N1671" s="615"/>
      <c r="O1671" s="615"/>
      <c r="P1671" s="615"/>
      <c r="Q1671" s="615"/>
      <c r="R1671" s="615"/>
      <c r="S1671" s="615"/>
      <c r="T1671" s="615"/>
      <c r="U1671" s="615"/>
      <c r="V1671" s="615"/>
      <c r="W1671" s="615"/>
      <c r="X1671" s="615"/>
      <c r="Y1671" s="615"/>
      <c r="Z1671" s="615"/>
      <c r="AA1671" s="615"/>
      <c r="AB1671" s="615"/>
      <c r="AC1671" s="615"/>
      <c r="AD1671" s="615"/>
      <c r="AE1671" s="109"/>
      <c r="AG1671" s="94">
        <f t="shared" si="493"/>
        <v>0</v>
      </c>
      <c r="AH1671" s="130">
        <f t="shared" si="494"/>
        <v>0</v>
      </c>
      <c r="AI1671" s="130">
        <f t="shared" si="495"/>
        <v>0</v>
      </c>
      <c r="AJ1671" s="130">
        <f t="shared" ref="AJ1671:AJ1680" si="497">IF($AG$1665=$AH$1665,0,
IF(OR(
AND(AG1671=0,AH1671&gt;0),
AND(AG1671="NS",AI1671&gt;0),
AND(AG1671="NS",AI1671=0,AH1671=0)),1,
IF(OR(
AND(AG1671&gt;0,AH1671=2),
AND(AG1671="NS",AH1671=2),
AND(AG1671="NS",AI1671=0,AH1671&gt;0),
AG1671=AI1671),0,1)))</f>
        <v>0</v>
      </c>
      <c r="AK1671" s="130"/>
      <c r="AL1671" s="130"/>
      <c r="AR1671" s="90">
        <f>SUM(AQ1670:AR1670)</f>
        <v>0</v>
      </c>
      <c r="AU1671" s="90">
        <f>Y1680</f>
        <v>0</v>
      </c>
      <c r="AV1671" s="90">
        <f>COUNTIF(Y1670:AD1679,"&gt;0")</f>
        <v>0</v>
      </c>
      <c r="AW1671" s="90">
        <f>COUNTIF(Y1670:AD1679,"NS")</f>
        <v>0</v>
      </c>
      <c r="AX1671" s="90">
        <f t="shared" si="496"/>
        <v>0</v>
      </c>
    </row>
    <row r="1672" spans="3:50" ht="24" customHeight="1" x14ac:dyDescent="0.2">
      <c r="C1672" s="85" t="s">
        <v>30</v>
      </c>
      <c r="D1672" s="614" t="s">
        <v>737</v>
      </c>
      <c r="E1672" s="614"/>
      <c r="F1672" s="614"/>
      <c r="G1672" s="614"/>
      <c r="H1672" s="614"/>
      <c r="I1672" s="614"/>
      <c r="J1672" s="614"/>
      <c r="K1672" s="614"/>
      <c r="L1672" s="614"/>
      <c r="M1672" s="615"/>
      <c r="N1672" s="615"/>
      <c r="O1672" s="615"/>
      <c r="P1672" s="615"/>
      <c r="Q1672" s="615"/>
      <c r="R1672" s="615"/>
      <c r="S1672" s="615"/>
      <c r="T1672" s="615"/>
      <c r="U1672" s="615"/>
      <c r="V1672" s="615"/>
      <c r="W1672" s="615"/>
      <c r="X1672" s="615"/>
      <c r="Y1672" s="615"/>
      <c r="Z1672" s="615"/>
      <c r="AA1672" s="615"/>
      <c r="AB1672" s="615"/>
      <c r="AC1672" s="615"/>
      <c r="AD1672" s="615"/>
      <c r="AE1672" s="109"/>
      <c r="AG1672" s="94">
        <f t="shared" si="493"/>
        <v>0</v>
      </c>
      <c r="AH1672" s="130">
        <f t="shared" si="494"/>
        <v>0</v>
      </c>
      <c r="AI1672" s="130">
        <f t="shared" si="495"/>
        <v>0</v>
      </c>
      <c r="AJ1672" s="130">
        <f t="shared" si="497"/>
        <v>0</v>
      </c>
      <c r="AX1672" s="90">
        <f>SUM(AX1669:AX1671)</f>
        <v>0</v>
      </c>
    </row>
    <row r="1673" spans="3:50" ht="24" customHeight="1" x14ac:dyDescent="0.2">
      <c r="C1673" s="85" t="s">
        <v>31</v>
      </c>
      <c r="D1673" s="614" t="s">
        <v>738</v>
      </c>
      <c r="E1673" s="614"/>
      <c r="F1673" s="614"/>
      <c r="G1673" s="614"/>
      <c r="H1673" s="614"/>
      <c r="I1673" s="614"/>
      <c r="J1673" s="614"/>
      <c r="K1673" s="614"/>
      <c r="L1673" s="614"/>
      <c r="M1673" s="615"/>
      <c r="N1673" s="615"/>
      <c r="O1673" s="615"/>
      <c r="P1673" s="615"/>
      <c r="Q1673" s="615"/>
      <c r="R1673" s="615"/>
      <c r="S1673" s="615"/>
      <c r="T1673" s="615"/>
      <c r="U1673" s="615"/>
      <c r="V1673" s="615"/>
      <c r="W1673" s="615"/>
      <c r="X1673" s="615"/>
      <c r="Y1673" s="615"/>
      <c r="Z1673" s="615"/>
      <c r="AA1673" s="615"/>
      <c r="AB1673" s="615"/>
      <c r="AC1673" s="615"/>
      <c r="AD1673" s="615"/>
      <c r="AE1673" s="109"/>
      <c r="AG1673" s="94">
        <f t="shared" si="493"/>
        <v>0</v>
      </c>
      <c r="AH1673" s="130">
        <f t="shared" si="494"/>
        <v>0</v>
      </c>
      <c r="AI1673" s="130">
        <f t="shared" si="495"/>
        <v>0</v>
      </c>
      <c r="AJ1673" s="130">
        <f t="shared" si="497"/>
        <v>0</v>
      </c>
    </row>
    <row r="1674" spans="3:50" ht="24" customHeight="1" x14ac:dyDescent="0.2">
      <c r="C1674" s="85" t="s">
        <v>32</v>
      </c>
      <c r="D1674" s="614" t="s">
        <v>739</v>
      </c>
      <c r="E1674" s="614"/>
      <c r="F1674" s="614"/>
      <c r="G1674" s="614"/>
      <c r="H1674" s="614"/>
      <c r="I1674" s="614"/>
      <c r="J1674" s="614"/>
      <c r="K1674" s="614"/>
      <c r="L1674" s="614"/>
      <c r="M1674" s="615"/>
      <c r="N1674" s="615"/>
      <c r="O1674" s="615"/>
      <c r="P1674" s="615"/>
      <c r="Q1674" s="615"/>
      <c r="R1674" s="615"/>
      <c r="S1674" s="615"/>
      <c r="T1674" s="615"/>
      <c r="U1674" s="615"/>
      <c r="V1674" s="615"/>
      <c r="W1674" s="615"/>
      <c r="X1674" s="615"/>
      <c r="Y1674" s="615"/>
      <c r="Z1674" s="615"/>
      <c r="AA1674" s="615"/>
      <c r="AB1674" s="615"/>
      <c r="AC1674" s="615"/>
      <c r="AD1674" s="615"/>
      <c r="AE1674" s="109"/>
      <c r="AG1674" s="94">
        <f t="shared" si="493"/>
        <v>0</v>
      </c>
      <c r="AH1674" s="130">
        <f t="shared" si="494"/>
        <v>0</v>
      </c>
      <c r="AI1674" s="130">
        <f t="shared" si="495"/>
        <v>0</v>
      </c>
      <c r="AJ1674" s="130">
        <f t="shared" si="497"/>
        <v>0</v>
      </c>
    </row>
    <row r="1675" spans="3:50" ht="24" customHeight="1" x14ac:dyDescent="0.2">
      <c r="C1675" s="85" t="s">
        <v>33</v>
      </c>
      <c r="D1675" s="614" t="s">
        <v>740</v>
      </c>
      <c r="E1675" s="614"/>
      <c r="F1675" s="614"/>
      <c r="G1675" s="614"/>
      <c r="H1675" s="614"/>
      <c r="I1675" s="614"/>
      <c r="J1675" s="614"/>
      <c r="K1675" s="614"/>
      <c r="L1675" s="614"/>
      <c r="M1675" s="615"/>
      <c r="N1675" s="615"/>
      <c r="O1675" s="615"/>
      <c r="P1675" s="615"/>
      <c r="Q1675" s="615"/>
      <c r="R1675" s="615"/>
      <c r="S1675" s="615"/>
      <c r="T1675" s="615"/>
      <c r="U1675" s="615"/>
      <c r="V1675" s="615"/>
      <c r="W1675" s="615"/>
      <c r="X1675" s="615"/>
      <c r="Y1675" s="615"/>
      <c r="Z1675" s="615"/>
      <c r="AA1675" s="615"/>
      <c r="AB1675" s="615"/>
      <c r="AC1675" s="615"/>
      <c r="AD1675" s="615"/>
      <c r="AE1675" s="109"/>
      <c r="AG1675" s="94">
        <f t="shared" si="493"/>
        <v>0</v>
      </c>
      <c r="AH1675" s="130">
        <f t="shared" si="494"/>
        <v>0</v>
      </c>
      <c r="AI1675" s="130">
        <f t="shared" si="495"/>
        <v>0</v>
      </c>
      <c r="AJ1675" s="130">
        <f t="shared" si="497"/>
        <v>0</v>
      </c>
    </row>
    <row r="1676" spans="3:50" ht="15" customHeight="1" x14ac:dyDescent="0.2">
      <c r="C1676" s="85" t="s">
        <v>34</v>
      </c>
      <c r="D1676" s="614" t="s">
        <v>741</v>
      </c>
      <c r="E1676" s="614"/>
      <c r="F1676" s="614"/>
      <c r="G1676" s="614"/>
      <c r="H1676" s="614"/>
      <c r="I1676" s="614"/>
      <c r="J1676" s="614"/>
      <c r="K1676" s="614"/>
      <c r="L1676" s="614"/>
      <c r="M1676" s="615"/>
      <c r="N1676" s="615"/>
      <c r="O1676" s="615"/>
      <c r="P1676" s="615"/>
      <c r="Q1676" s="615"/>
      <c r="R1676" s="615"/>
      <c r="S1676" s="615"/>
      <c r="T1676" s="615"/>
      <c r="U1676" s="615"/>
      <c r="V1676" s="615"/>
      <c r="W1676" s="615"/>
      <c r="X1676" s="615"/>
      <c r="Y1676" s="615"/>
      <c r="Z1676" s="615"/>
      <c r="AA1676" s="615"/>
      <c r="AB1676" s="615"/>
      <c r="AC1676" s="615"/>
      <c r="AD1676" s="615"/>
      <c r="AE1676" s="109"/>
      <c r="AG1676" s="94">
        <f t="shared" si="493"/>
        <v>0</v>
      </c>
      <c r="AH1676" s="130">
        <f t="shared" si="494"/>
        <v>0</v>
      </c>
      <c r="AI1676" s="130">
        <f t="shared" si="495"/>
        <v>0</v>
      </c>
      <c r="AJ1676" s="130">
        <f t="shared" si="497"/>
        <v>0</v>
      </c>
    </row>
    <row r="1677" spans="3:50" ht="24" customHeight="1" x14ac:dyDescent="0.2">
      <c r="C1677" s="85" t="s">
        <v>35</v>
      </c>
      <c r="D1677" s="614" t="s">
        <v>742</v>
      </c>
      <c r="E1677" s="614"/>
      <c r="F1677" s="614"/>
      <c r="G1677" s="614"/>
      <c r="H1677" s="614"/>
      <c r="I1677" s="614"/>
      <c r="J1677" s="614"/>
      <c r="K1677" s="614"/>
      <c r="L1677" s="614"/>
      <c r="M1677" s="615"/>
      <c r="N1677" s="615"/>
      <c r="O1677" s="615"/>
      <c r="P1677" s="615"/>
      <c r="Q1677" s="615"/>
      <c r="R1677" s="615"/>
      <c r="S1677" s="615"/>
      <c r="T1677" s="615"/>
      <c r="U1677" s="615"/>
      <c r="V1677" s="615"/>
      <c r="W1677" s="615"/>
      <c r="X1677" s="615"/>
      <c r="Y1677" s="615"/>
      <c r="Z1677" s="615"/>
      <c r="AA1677" s="615"/>
      <c r="AB1677" s="615"/>
      <c r="AC1677" s="615"/>
      <c r="AD1677" s="615"/>
      <c r="AE1677" s="109"/>
      <c r="AG1677" s="94">
        <f t="shared" si="493"/>
        <v>0</v>
      </c>
      <c r="AH1677" s="130">
        <f t="shared" si="494"/>
        <v>0</v>
      </c>
      <c r="AI1677" s="130">
        <f t="shared" si="495"/>
        <v>0</v>
      </c>
      <c r="AJ1677" s="130">
        <f t="shared" si="497"/>
        <v>0</v>
      </c>
    </row>
    <row r="1678" spans="3:50" ht="24" customHeight="1" x14ac:dyDescent="0.2">
      <c r="C1678" s="85" t="s">
        <v>36</v>
      </c>
      <c r="D1678" s="614" t="s">
        <v>743</v>
      </c>
      <c r="E1678" s="614"/>
      <c r="F1678" s="614"/>
      <c r="G1678" s="614"/>
      <c r="H1678" s="614"/>
      <c r="I1678" s="614"/>
      <c r="J1678" s="614"/>
      <c r="K1678" s="614"/>
      <c r="L1678" s="614"/>
      <c r="M1678" s="615"/>
      <c r="N1678" s="615"/>
      <c r="O1678" s="615"/>
      <c r="P1678" s="615"/>
      <c r="Q1678" s="615"/>
      <c r="R1678" s="615"/>
      <c r="S1678" s="615"/>
      <c r="T1678" s="615"/>
      <c r="U1678" s="615"/>
      <c r="V1678" s="615"/>
      <c r="W1678" s="615"/>
      <c r="X1678" s="615"/>
      <c r="Y1678" s="615"/>
      <c r="Z1678" s="615"/>
      <c r="AA1678" s="615"/>
      <c r="AB1678" s="615"/>
      <c r="AC1678" s="615"/>
      <c r="AD1678" s="615"/>
      <c r="AE1678" s="109"/>
      <c r="AG1678" s="94">
        <f t="shared" si="493"/>
        <v>0</v>
      </c>
      <c r="AH1678" s="130">
        <f t="shared" si="494"/>
        <v>0</v>
      </c>
      <c r="AI1678" s="130">
        <f t="shared" si="495"/>
        <v>0</v>
      </c>
      <c r="AJ1678" s="130">
        <f t="shared" si="497"/>
        <v>0</v>
      </c>
    </row>
    <row r="1679" spans="3:50" ht="15" customHeight="1" x14ac:dyDescent="0.2">
      <c r="C1679" s="85" t="s">
        <v>37</v>
      </c>
      <c r="D1679" s="614" t="s">
        <v>744</v>
      </c>
      <c r="E1679" s="614"/>
      <c r="F1679" s="614"/>
      <c r="G1679" s="614"/>
      <c r="H1679" s="614"/>
      <c r="I1679" s="614"/>
      <c r="J1679" s="614"/>
      <c r="K1679" s="614"/>
      <c r="L1679" s="614"/>
      <c r="M1679" s="615"/>
      <c r="N1679" s="615"/>
      <c r="O1679" s="615"/>
      <c r="P1679" s="615"/>
      <c r="Q1679" s="615"/>
      <c r="R1679" s="615"/>
      <c r="S1679" s="615"/>
      <c r="T1679" s="615"/>
      <c r="U1679" s="615"/>
      <c r="V1679" s="615"/>
      <c r="W1679" s="615"/>
      <c r="X1679" s="615"/>
      <c r="Y1679" s="615"/>
      <c r="Z1679" s="615"/>
      <c r="AA1679" s="615"/>
      <c r="AB1679" s="615"/>
      <c r="AC1679" s="615"/>
      <c r="AD1679" s="615"/>
      <c r="AE1679" s="109"/>
      <c r="AG1679" s="94">
        <f t="shared" si="493"/>
        <v>0</v>
      </c>
      <c r="AH1679" s="130">
        <f t="shared" si="494"/>
        <v>0</v>
      </c>
      <c r="AI1679" s="130">
        <f t="shared" si="495"/>
        <v>0</v>
      </c>
      <c r="AJ1679" s="130">
        <f t="shared" si="497"/>
        <v>0</v>
      </c>
    </row>
    <row r="1680" spans="3:50" ht="15" customHeight="1" x14ac:dyDescent="0.2">
      <c r="C1680" s="85" t="s">
        <v>40</v>
      </c>
      <c r="D1680" s="614" t="s">
        <v>692</v>
      </c>
      <c r="E1680" s="614"/>
      <c r="F1680" s="614"/>
      <c r="G1680" s="614"/>
      <c r="H1680" s="614"/>
      <c r="I1680" s="614"/>
      <c r="J1680" s="614"/>
      <c r="K1680" s="614"/>
      <c r="L1680" s="614"/>
      <c r="M1680" s="615"/>
      <c r="N1680" s="615"/>
      <c r="O1680" s="615"/>
      <c r="P1680" s="615"/>
      <c r="Q1680" s="615"/>
      <c r="R1680" s="615"/>
      <c r="S1680" s="615"/>
      <c r="T1680" s="615"/>
      <c r="U1680" s="615"/>
      <c r="V1680" s="615"/>
      <c r="W1680" s="615"/>
      <c r="X1680" s="615"/>
      <c r="Y1680" s="615"/>
      <c r="Z1680" s="615"/>
      <c r="AA1680" s="615"/>
      <c r="AB1680" s="615"/>
      <c r="AC1680" s="615"/>
      <c r="AD1680" s="615"/>
      <c r="AE1680" s="109"/>
      <c r="AG1680" s="94">
        <f t="shared" si="493"/>
        <v>0</v>
      </c>
      <c r="AH1680" s="130">
        <f t="shared" si="494"/>
        <v>0</v>
      </c>
      <c r="AI1680" s="130">
        <f t="shared" si="495"/>
        <v>0</v>
      </c>
      <c r="AJ1680" s="130">
        <f t="shared" si="497"/>
        <v>0</v>
      </c>
    </row>
    <row r="1681" spans="1:50" ht="15" customHeight="1" x14ac:dyDescent="0.2">
      <c r="L1681" s="112" t="s">
        <v>84</v>
      </c>
      <c r="M1681" s="693">
        <f>IF(AND(SUM(M1670:R1680)=0,COUNTIF(M1670:R1680,"NS")&gt;0),"NS",SUM(M1670:R1680))</f>
        <v>0</v>
      </c>
      <c r="N1681" s="693"/>
      <c r="O1681" s="693"/>
      <c r="P1681" s="693"/>
      <c r="Q1681" s="693"/>
      <c r="R1681" s="693"/>
      <c r="S1681" s="693">
        <f t="shared" ref="S1681" si="498">IF(AND(SUM(S1670:X1680)=0,COUNTIF(S1670:X1680,"NS")&gt;0),"NS",SUM(S1670:X1680))</f>
        <v>0</v>
      </c>
      <c r="T1681" s="693"/>
      <c r="U1681" s="693"/>
      <c r="V1681" s="693"/>
      <c r="W1681" s="693"/>
      <c r="X1681" s="693"/>
      <c r="Y1681" s="693">
        <f t="shared" ref="Y1681" si="499">IF(AND(SUM(Y1670:AD1680)=0,COUNTIF(Y1670:AD1680,"NS")&gt;0),"NS",SUM(Y1670:AD1680))</f>
        <v>0</v>
      </c>
      <c r="Z1681" s="693"/>
      <c r="AA1681" s="693"/>
      <c r="AB1681" s="693"/>
      <c r="AC1681" s="693"/>
      <c r="AD1681" s="693"/>
      <c r="AE1681" s="109"/>
      <c r="AJ1681" s="90">
        <f>SUM(AJ1670:AJ1680)</f>
        <v>0</v>
      </c>
    </row>
    <row r="1682" spans="1:50" ht="15" customHeight="1" x14ac:dyDescent="0.2">
      <c r="B1682" s="536" t="str">
        <f>IF(AI1666=0,"","Error: Debe completar toda la información requerida.")</f>
        <v/>
      </c>
      <c r="C1682" s="536"/>
      <c r="D1682" s="536"/>
      <c r="E1682" s="536"/>
      <c r="F1682" s="536"/>
      <c r="G1682" s="536"/>
      <c r="H1682" s="536"/>
      <c r="I1682" s="536"/>
      <c r="J1682" s="536"/>
      <c r="K1682" s="536"/>
      <c r="L1682" s="536"/>
      <c r="M1682" s="536"/>
      <c r="N1682" s="536"/>
      <c r="O1682" s="536"/>
      <c r="P1682" s="536"/>
      <c r="Q1682" s="536"/>
      <c r="R1682" s="536"/>
      <c r="S1682" s="536"/>
      <c r="T1682" s="536"/>
      <c r="U1682" s="536"/>
      <c r="V1682" s="536"/>
      <c r="W1682" s="536"/>
      <c r="X1682" s="536"/>
      <c r="Y1682" s="536"/>
      <c r="Z1682" s="536"/>
      <c r="AA1682" s="536"/>
      <c r="AB1682" s="536"/>
      <c r="AC1682" s="536"/>
      <c r="AD1682" s="536"/>
      <c r="AE1682" s="109"/>
    </row>
    <row r="1683" spans="1:50" ht="15" customHeight="1" x14ac:dyDescent="0.2">
      <c r="B1683" s="511" t="str">
        <f>IF(AJ1681&lt;&gt;0,"Error: Verificar sumas por fila.","")</f>
        <v/>
      </c>
      <c r="C1683" s="511"/>
      <c r="D1683" s="511"/>
      <c r="E1683" s="511"/>
      <c r="F1683" s="511"/>
      <c r="G1683" s="511"/>
      <c r="H1683" s="511"/>
      <c r="I1683" s="511"/>
      <c r="J1683" s="511"/>
      <c r="K1683" s="511"/>
      <c r="L1683" s="511"/>
      <c r="M1683" s="511"/>
      <c r="N1683" s="511"/>
      <c r="O1683" s="511"/>
      <c r="P1683" s="511"/>
      <c r="Q1683" s="511"/>
      <c r="R1683" s="511"/>
      <c r="S1683" s="511"/>
      <c r="T1683" s="511"/>
      <c r="U1683" s="511"/>
      <c r="V1683" s="511"/>
      <c r="W1683" s="511"/>
      <c r="X1683" s="511"/>
      <c r="Y1683" s="511"/>
      <c r="Z1683" s="511"/>
      <c r="AA1683" s="511"/>
      <c r="AB1683" s="511"/>
      <c r="AC1683" s="511"/>
      <c r="AD1683" s="511"/>
      <c r="AE1683" s="109"/>
    </row>
    <row r="1684" spans="1:50" ht="15" customHeight="1" x14ac:dyDescent="0.2">
      <c r="B1684" s="535" t="str">
        <f>IF(AND(AR1671=0,AX1672=0),"",IF(AND(AR1671&lt;&gt;0,AX1672=0),"Error: Verificar la consistencia con la pregunta 45",IF(AND(AR1671=0,AX1672&lt;&gt;0),"Error: Está haciendo mal uso del criterio de No Identificado.","Error: Verificar la consistencia con la pregunta 45. A demás, se está haciendo mal uso del criterio de No Identificado.")))</f>
        <v/>
      </c>
      <c r="C1684" s="535"/>
      <c r="D1684" s="535"/>
      <c r="E1684" s="535"/>
      <c r="F1684" s="535"/>
      <c r="G1684" s="535"/>
      <c r="H1684" s="535"/>
      <c r="I1684" s="535"/>
      <c r="J1684" s="535"/>
      <c r="K1684" s="535"/>
      <c r="L1684" s="535"/>
      <c r="M1684" s="535"/>
      <c r="N1684" s="535"/>
      <c r="O1684" s="535"/>
      <c r="P1684" s="535"/>
      <c r="Q1684" s="535"/>
      <c r="R1684" s="535"/>
      <c r="S1684" s="535"/>
      <c r="T1684" s="535"/>
      <c r="U1684" s="535"/>
      <c r="V1684" s="535"/>
      <c r="W1684" s="535"/>
      <c r="X1684" s="535"/>
      <c r="Y1684" s="535"/>
      <c r="Z1684" s="535"/>
      <c r="AA1684" s="535"/>
      <c r="AB1684" s="535"/>
      <c r="AC1684" s="535"/>
      <c r="AD1684" s="535"/>
      <c r="AE1684" s="109"/>
    </row>
    <row r="1685" spans="1:50" ht="24" customHeight="1" x14ac:dyDescent="0.2">
      <c r="A1685" s="36" t="s">
        <v>375</v>
      </c>
      <c r="B1685" s="636" t="s">
        <v>1492</v>
      </c>
      <c r="C1685" s="636"/>
      <c r="D1685" s="636"/>
      <c r="E1685" s="636"/>
      <c r="F1685" s="636"/>
      <c r="G1685" s="636"/>
      <c r="H1685" s="636"/>
      <c r="I1685" s="636"/>
      <c r="J1685" s="636"/>
      <c r="K1685" s="636"/>
      <c r="L1685" s="636"/>
      <c r="M1685" s="636"/>
      <c r="N1685" s="636"/>
      <c r="O1685" s="636"/>
      <c r="P1685" s="636"/>
      <c r="Q1685" s="636"/>
      <c r="R1685" s="636"/>
      <c r="S1685" s="636"/>
      <c r="T1685" s="636"/>
      <c r="U1685" s="636"/>
      <c r="V1685" s="636"/>
      <c r="W1685" s="636"/>
      <c r="X1685" s="636"/>
      <c r="Y1685" s="636"/>
      <c r="Z1685" s="636"/>
      <c r="AA1685" s="636"/>
      <c r="AB1685" s="636"/>
      <c r="AC1685" s="636"/>
      <c r="AD1685" s="636"/>
      <c r="AE1685" s="109"/>
      <c r="AG1685" s="74" t="s">
        <v>2032</v>
      </c>
      <c r="AH1685" s="74" t="s">
        <v>2072</v>
      </c>
      <c r="AI1685" s="74" t="s">
        <v>2073</v>
      </c>
      <c r="AJ1685" s="74" t="s">
        <v>2045</v>
      </c>
      <c r="AK1685" s="74" t="s">
        <v>2074</v>
      </c>
      <c r="AL1685" s="74" t="s">
        <v>2075</v>
      </c>
    </row>
    <row r="1686" spans="1:50" ht="15" customHeight="1" x14ac:dyDescent="0.2">
      <c r="AE1686" s="109"/>
      <c r="AG1686" s="74">
        <f>COUNTBLANK(M1689:AD1700)</f>
        <v>216</v>
      </c>
      <c r="AH1686" s="74">
        <v>216</v>
      </c>
      <c r="AI1686" s="74">
        <v>180</v>
      </c>
      <c r="AJ1686" s="74">
        <f>COUNTBLANK(M1689:AD1689)</f>
        <v>18</v>
      </c>
      <c r="AK1686" s="74">
        <v>18</v>
      </c>
      <c r="AL1686" s="74">
        <v>15</v>
      </c>
    </row>
    <row r="1687" spans="1:50" ht="15" customHeight="1" x14ac:dyDescent="0.2">
      <c r="C1687" s="608" t="s">
        <v>746</v>
      </c>
      <c r="D1687" s="491"/>
      <c r="E1687" s="491"/>
      <c r="F1687" s="491"/>
      <c r="G1687" s="491"/>
      <c r="H1687" s="491"/>
      <c r="I1687" s="491"/>
      <c r="J1687" s="491"/>
      <c r="K1687" s="491"/>
      <c r="L1687" s="491"/>
      <c r="M1687" s="609" t="s">
        <v>1216</v>
      </c>
      <c r="N1687" s="609"/>
      <c r="O1687" s="609"/>
      <c r="P1687" s="609"/>
      <c r="Q1687" s="609"/>
      <c r="R1687" s="609"/>
      <c r="S1687" s="609"/>
      <c r="T1687" s="609"/>
      <c r="U1687" s="609"/>
      <c r="V1687" s="609"/>
      <c r="W1687" s="609"/>
      <c r="X1687" s="609"/>
      <c r="Y1687" s="609"/>
      <c r="Z1687" s="609"/>
      <c r="AA1687" s="609"/>
      <c r="AB1687" s="609"/>
      <c r="AC1687" s="609"/>
      <c r="AD1687" s="609"/>
      <c r="AE1687" s="109"/>
      <c r="AG1687" s="90" t="s">
        <v>2076</v>
      </c>
      <c r="AI1687" s="90">
        <f>IF(OR(AG1686=AH1686,AG1686=AI1686),0,1)</f>
        <v>0</v>
      </c>
      <c r="AK1687" s="576" t="s">
        <v>2154</v>
      </c>
      <c r="AL1687" s="576" t="s">
        <v>2155</v>
      </c>
      <c r="AM1687" s="561" t="s">
        <v>2148</v>
      </c>
      <c r="AN1687" s="561"/>
      <c r="AO1687" s="561" t="s">
        <v>2153</v>
      </c>
      <c r="AP1687" s="561"/>
    </row>
    <row r="1688" spans="1:50" ht="15" customHeight="1" x14ac:dyDescent="0.2">
      <c r="C1688" s="491"/>
      <c r="D1688" s="491"/>
      <c r="E1688" s="491"/>
      <c r="F1688" s="491"/>
      <c r="G1688" s="491"/>
      <c r="H1688" s="491"/>
      <c r="I1688" s="491"/>
      <c r="J1688" s="491"/>
      <c r="K1688" s="491"/>
      <c r="L1688" s="491"/>
      <c r="M1688" s="610" t="s">
        <v>80</v>
      </c>
      <c r="N1688" s="611"/>
      <c r="O1688" s="611"/>
      <c r="P1688" s="611"/>
      <c r="Q1688" s="611"/>
      <c r="R1688" s="611"/>
      <c r="S1688" s="612" t="s">
        <v>81</v>
      </c>
      <c r="T1688" s="613"/>
      <c r="U1688" s="613"/>
      <c r="V1688" s="613"/>
      <c r="W1688" s="613"/>
      <c r="X1688" s="613"/>
      <c r="Y1688" s="612" t="s">
        <v>82</v>
      </c>
      <c r="Z1688" s="613"/>
      <c r="AA1688" s="613"/>
      <c r="AB1688" s="613"/>
      <c r="AC1688" s="613"/>
      <c r="AD1688" s="613"/>
      <c r="AE1688" s="109"/>
      <c r="AG1688" s="95" t="s">
        <v>80</v>
      </c>
      <c r="AH1688" s="95" t="s">
        <v>2029</v>
      </c>
      <c r="AI1688" s="95" t="s">
        <v>2078</v>
      </c>
      <c r="AJ1688" s="96" t="s">
        <v>2077</v>
      </c>
      <c r="AK1688" s="576"/>
      <c r="AL1688" s="576"/>
      <c r="AM1688" s="90" t="s">
        <v>2048</v>
      </c>
      <c r="AN1688" s="90" t="s">
        <v>2049</v>
      </c>
      <c r="AO1688" s="90" t="s">
        <v>2048</v>
      </c>
      <c r="AP1688" s="90" t="s">
        <v>2049</v>
      </c>
      <c r="AQ1688" s="227" t="s">
        <v>2150</v>
      </c>
      <c r="AR1688" s="227" t="s">
        <v>2151</v>
      </c>
      <c r="AU1688" s="90" t="s">
        <v>2050</v>
      </c>
      <c r="AV1688" s="90" t="s">
        <v>2318</v>
      </c>
      <c r="AW1688" s="90" t="s">
        <v>2029</v>
      </c>
      <c r="AX1688" s="90" t="s">
        <v>2077</v>
      </c>
    </row>
    <row r="1689" spans="1:50" ht="15" customHeight="1" x14ac:dyDescent="0.2">
      <c r="C1689" s="87" t="s">
        <v>28</v>
      </c>
      <c r="D1689" s="614" t="s">
        <v>747</v>
      </c>
      <c r="E1689" s="614"/>
      <c r="F1689" s="614"/>
      <c r="G1689" s="614"/>
      <c r="H1689" s="614"/>
      <c r="I1689" s="614"/>
      <c r="J1689" s="614"/>
      <c r="K1689" s="614"/>
      <c r="L1689" s="614"/>
      <c r="M1689" s="615"/>
      <c r="N1689" s="615"/>
      <c r="O1689" s="615"/>
      <c r="P1689" s="615"/>
      <c r="Q1689" s="615"/>
      <c r="R1689" s="615"/>
      <c r="S1689" s="615"/>
      <c r="T1689" s="615"/>
      <c r="U1689" s="615"/>
      <c r="V1689" s="615"/>
      <c r="W1689" s="615"/>
      <c r="X1689" s="615"/>
      <c r="Y1689" s="615"/>
      <c r="Z1689" s="615"/>
      <c r="AA1689" s="615"/>
      <c r="AB1689" s="615"/>
      <c r="AC1689" s="615"/>
      <c r="AD1689" s="615"/>
      <c r="AE1689" s="109"/>
      <c r="AG1689" s="94">
        <f t="shared" ref="AG1689:AG1700" si="500">M1689</f>
        <v>0</v>
      </c>
      <c r="AH1689" s="130">
        <f t="shared" ref="AH1689:AH1700" si="501">COUNTIF(S1689:AD1689,"NS")</f>
        <v>0</v>
      </c>
      <c r="AI1689" s="130">
        <f t="shared" ref="AI1689:AI1700" si="502">SUM(S1689:AD1689)</f>
        <v>0</v>
      </c>
      <c r="AJ1689" s="130">
        <f>IF($AG$1686=$AH$1686,0,
IF(OR(
AND(AG1689=0,AH1689&gt;0),
AND(AG1689="NS",AI1689&gt;0),
AND(AG1689="NS",AI1689=0,AH1689=0)),1,
IF(OR(
AND(AG1689&gt;0,AH1689=2),
AND(AG1689="NS",AH1689=2),
AND(AG1689="NS",AI1689=0,AH1689&gt;0),
AG1689=AI1689),0,1)))</f>
        <v>0</v>
      </c>
      <c r="AK1689" s="130">
        <f>COUNTIF(S1689:X1700,"NS")</f>
        <v>0</v>
      </c>
      <c r="AL1689" s="130">
        <f>COUNTIF(Y1689:AD1700,"NS")</f>
        <v>0</v>
      </c>
      <c r="AM1689" s="90">
        <f>S1394</f>
        <v>0</v>
      </c>
      <c r="AN1689" s="90">
        <f>Y1394</f>
        <v>0</v>
      </c>
      <c r="AO1689" s="90">
        <f>S1701</f>
        <v>0</v>
      </c>
      <c r="AP1689" s="90">
        <f>Y1701</f>
        <v>0</v>
      </c>
      <c r="AQ1689" s="90">
        <f>IF($AG$1686=$AH$1686,0,IF(OR(AO1689=AM1689,AND(AM1689&gt;0,AO1689="NS")),0,1))</f>
        <v>0</v>
      </c>
      <c r="AR1689" s="90">
        <f>IF($AG$1686=$AH$1686,0,IF(OR(AP1689=AN1689,AND(AN1689&gt;0,AP1689="NS")),0,1))</f>
        <v>0</v>
      </c>
      <c r="AU1689" s="90">
        <f>M1700</f>
        <v>0</v>
      </c>
      <c r="AV1689" s="90">
        <f>COUNTIF(M1689:R1699,"&gt;0")</f>
        <v>0</v>
      </c>
      <c r="AW1689" s="90">
        <f>COUNTIF(M1689:R1699,"NS")</f>
        <v>0</v>
      </c>
      <c r="AX1689" s="90">
        <f>IF($AG$1686=$AH$1686,0,
IF(AND(AU1689&lt;&gt;0,AV1689=0,AW1689=0),1,
IF(AND(AU1689&lt;&gt;0,AND(AV1689&lt;=1,AW1689=0)),1,
IF(AND(AU1689&lt;&gt;0,AND(AV1689=0,AW1689&lt;=1)),1,0))))</f>
        <v>0</v>
      </c>
    </row>
    <row r="1690" spans="1:50" ht="15" customHeight="1" x14ac:dyDescent="0.2">
      <c r="A1690" s="109"/>
      <c r="B1690" s="109"/>
      <c r="C1690" s="85" t="s">
        <v>29</v>
      </c>
      <c r="D1690" s="614" t="s">
        <v>748</v>
      </c>
      <c r="E1690" s="614"/>
      <c r="F1690" s="614"/>
      <c r="G1690" s="614"/>
      <c r="H1690" s="614"/>
      <c r="I1690" s="614"/>
      <c r="J1690" s="614"/>
      <c r="K1690" s="614"/>
      <c r="L1690" s="614"/>
      <c r="M1690" s="615"/>
      <c r="N1690" s="615"/>
      <c r="O1690" s="615"/>
      <c r="P1690" s="615"/>
      <c r="Q1690" s="615"/>
      <c r="R1690" s="615"/>
      <c r="S1690" s="615"/>
      <c r="T1690" s="615"/>
      <c r="U1690" s="615"/>
      <c r="V1690" s="615"/>
      <c r="W1690" s="615"/>
      <c r="X1690" s="615"/>
      <c r="Y1690" s="615"/>
      <c r="Z1690" s="615"/>
      <c r="AA1690" s="615"/>
      <c r="AB1690" s="615"/>
      <c r="AC1690" s="615"/>
      <c r="AD1690" s="615"/>
      <c r="AE1690" s="109"/>
      <c r="AG1690" s="94">
        <f t="shared" si="500"/>
        <v>0</v>
      </c>
      <c r="AH1690" s="130">
        <f t="shared" si="501"/>
        <v>0</v>
      </c>
      <c r="AI1690" s="130">
        <f t="shared" si="502"/>
        <v>0</v>
      </c>
      <c r="AJ1690" s="130">
        <f t="shared" ref="AJ1690:AJ1700" si="503">IF($AG$1686=$AH$1686,0,
IF(OR(
AND(AG1690=0,AH1690&gt;0),
AND(AG1690="NS",AI1690&gt;0),
AND(AG1690="NS",AI1690=0,AH1690=0)),1,
IF(OR(
AND(AG1690&gt;0,AH1690=2),
AND(AG1690="NS",AH1690=2),
AND(AG1690="NS",AI1690=0,AH1690&gt;0),
AG1690=AI1690),0,1)))</f>
        <v>0</v>
      </c>
      <c r="AK1690" s="130"/>
      <c r="AL1690" s="130"/>
      <c r="AR1690" s="90">
        <f>SUM(AQ1689:AR1689)</f>
        <v>0</v>
      </c>
      <c r="AU1690" s="90">
        <f>S1700</f>
        <v>0</v>
      </c>
      <c r="AV1690" s="90">
        <f>COUNTIF(S1689:X1699,"&gt;0")</f>
        <v>0</v>
      </c>
      <c r="AW1690" s="90">
        <f>COUNTIF(S1689:X1699,"NS")</f>
        <v>0</v>
      </c>
      <c r="AX1690" s="90">
        <f t="shared" ref="AX1690:AX1691" si="504">IF($AG$1686=$AH$1686,0,
IF(AND(AU1690&lt;&gt;0,AV1690=0,AW1690=0),1,
IF(AND(AU1690&lt;&gt;0,AND(AV1690&lt;=1,AW1690=0)),1,
IF(AND(AU1690&lt;&gt;0,AND(AV1690=0,AW1690&lt;=1)),1,0))))</f>
        <v>0</v>
      </c>
    </row>
    <row r="1691" spans="1:50" ht="15" customHeight="1" x14ac:dyDescent="0.2">
      <c r="A1691" s="109"/>
      <c r="B1691" s="109"/>
      <c r="C1691" s="85" t="s">
        <v>30</v>
      </c>
      <c r="D1691" s="614" t="s">
        <v>749</v>
      </c>
      <c r="E1691" s="614"/>
      <c r="F1691" s="614"/>
      <c r="G1691" s="614"/>
      <c r="H1691" s="614"/>
      <c r="I1691" s="614"/>
      <c r="J1691" s="614"/>
      <c r="K1691" s="614"/>
      <c r="L1691" s="614"/>
      <c r="M1691" s="615"/>
      <c r="N1691" s="615"/>
      <c r="O1691" s="615"/>
      <c r="P1691" s="615"/>
      <c r="Q1691" s="615"/>
      <c r="R1691" s="615"/>
      <c r="S1691" s="615"/>
      <c r="T1691" s="615"/>
      <c r="U1691" s="615"/>
      <c r="V1691" s="615"/>
      <c r="W1691" s="615"/>
      <c r="X1691" s="615"/>
      <c r="Y1691" s="615"/>
      <c r="Z1691" s="615"/>
      <c r="AA1691" s="615"/>
      <c r="AB1691" s="615"/>
      <c r="AC1691" s="615"/>
      <c r="AD1691" s="615"/>
      <c r="AE1691" s="109"/>
      <c r="AG1691" s="94">
        <f t="shared" si="500"/>
        <v>0</v>
      </c>
      <c r="AH1691" s="130">
        <f t="shared" si="501"/>
        <v>0</v>
      </c>
      <c r="AI1691" s="130">
        <f t="shared" si="502"/>
        <v>0</v>
      </c>
      <c r="AJ1691" s="130">
        <f t="shared" si="503"/>
        <v>0</v>
      </c>
      <c r="AU1691" s="90">
        <f>Y1700</f>
        <v>0</v>
      </c>
      <c r="AV1691" s="90">
        <f>COUNTIF(Y1689:AD1699,"&gt;0")</f>
        <v>0</v>
      </c>
      <c r="AW1691" s="90">
        <f>COUNTIF(Y1689:AD1699,"NS")</f>
        <v>0</v>
      </c>
      <c r="AX1691" s="90">
        <f t="shared" si="504"/>
        <v>0</v>
      </c>
    </row>
    <row r="1692" spans="1:50" ht="15" customHeight="1" x14ac:dyDescent="0.2">
      <c r="A1692" s="109"/>
      <c r="B1692" s="109"/>
      <c r="C1692" s="85" t="s">
        <v>31</v>
      </c>
      <c r="D1692" s="614" t="s">
        <v>750</v>
      </c>
      <c r="E1692" s="614"/>
      <c r="F1692" s="614"/>
      <c r="G1692" s="614"/>
      <c r="H1692" s="614"/>
      <c r="I1692" s="614"/>
      <c r="J1692" s="614"/>
      <c r="K1692" s="614"/>
      <c r="L1692" s="614"/>
      <c r="M1692" s="615"/>
      <c r="N1692" s="615"/>
      <c r="O1692" s="615"/>
      <c r="P1692" s="615"/>
      <c r="Q1692" s="615"/>
      <c r="R1692" s="615"/>
      <c r="S1692" s="615"/>
      <c r="T1692" s="615"/>
      <c r="U1692" s="615"/>
      <c r="V1692" s="615"/>
      <c r="W1692" s="615"/>
      <c r="X1692" s="615"/>
      <c r="Y1692" s="615"/>
      <c r="Z1692" s="615"/>
      <c r="AA1692" s="615"/>
      <c r="AB1692" s="615"/>
      <c r="AC1692" s="615"/>
      <c r="AD1692" s="615"/>
      <c r="AE1692" s="109"/>
      <c r="AG1692" s="94">
        <f t="shared" si="500"/>
        <v>0</v>
      </c>
      <c r="AH1692" s="130">
        <f t="shared" si="501"/>
        <v>0</v>
      </c>
      <c r="AI1692" s="130">
        <f t="shared" si="502"/>
        <v>0</v>
      </c>
      <c r="AJ1692" s="130">
        <f t="shared" si="503"/>
        <v>0</v>
      </c>
      <c r="AX1692" s="90">
        <f>SUM(AX1689:AX1691)</f>
        <v>0</v>
      </c>
    </row>
    <row r="1693" spans="1:50" ht="15" customHeight="1" x14ac:dyDescent="0.2">
      <c r="A1693" s="109"/>
      <c r="B1693" s="109"/>
      <c r="C1693" s="85" t="s">
        <v>32</v>
      </c>
      <c r="D1693" s="614" t="s">
        <v>751</v>
      </c>
      <c r="E1693" s="614"/>
      <c r="F1693" s="614"/>
      <c r="G1693" s="614"/>
      <c r="H1693" s="614"/>
      <c r="I1693" s="614"/>
      <c r="J1693" s="614"/>
      <c r="K1693" s="614"/>
      <c r="L1693" s="614"/>
      <c r="M1693" s="615"/>
      <c r="N1693" s="615"/>
      <c r="O1693" s="615"/>
      <c r="P1693" s="615"/>
      <c r="Q1693" s="615"/>
      <c r="R1693" s="615"/>
      <c r="S1693" s="615"/>
      <c r="T1693" s="615"/>
      <c r="U1693" s="615"/>
      <c r="V1693" s="615"/>
      <c r="W1693" s="615"/>
      <c r="X1693" s="615"/>
      <c r="Y1693" s="615"/>
      <c r="Z1693" s="615"/>
      <c r="AA1693" s="615"/>
      <c r="AB1693" s="615"/>
      <c r="AC1693" s="615"/>
      <c r="AD1693" s="615"/>
      <c r="AE1693" s="109"/>
      <c r="AG1693" s="94">
        <f t="shared" si="500"/>
        <v>0</v>
      </c>
      <c r="AH1693" s="130">
        <f t="shared" si="501"/>
        <v>0</v>
      </c>
      <c r="AI1693" s="130">
        <f t="shared" si="502"/>
        <v>0</v>
      </c>
      <c r="AJ1693" s="130">
        <f t="shared" si="503"/>
        <v>0</v>
      </c>
    </row>
    <row r="1694" spans="1:50" ht="15" customHeight="1" x14ac:dyDescent="0.2">
      <c r="A1694" s="109"/>
      <c r="B1694" s="109"/>
      <c r="C1694" s="85" t="s">
        <v>33</v>
      </c>
      <c r="D1694" s="614" t="s">
        <v>752</v>
      </c>
      <c r="E1694" s="614"/>
      <c r="F1694" s="614"/>
      <c r="G1694" s="614"/>
      <c r="H1694" s="614"/>
      <c r="I1694" s="614"/>
      <c r="J1694" s="614"/>
      <c r="K1694" s="614"/>
      <c r="L1694" s="614"/>
      <c r="M1694" s="615"/>
      <c r="N1694" s="615"/>
      <c r="O1694" s="615"/>
      <c r="P1694" s="615"/>
      <c r="Q1694" s="615"/>
      <c r="R1694" s="615"/>
      <c r="S1694" s="615"/>
      <c r="T1694" s="615"/>
      <c r="U1694" s="615"/>
      <c r="V1694" s="615"/>
      <c r="W1694" s="615"/>
      <c r="X1694" s="615"/>
      <c r="Y1694" s="615"/>
      <c r="Z1694" s="615"/>
      <c r="AA1694" s="615"/>
      <c r="AB1694" s="615"/>
      <c r="AC1694" s="615"/>
      <c r="AD1694" s="615"/>
      <c r="AE1694" s="109"/>
      <c r="AG1694" s="94">
        <f t="shared" si="500"/>
        <v>0</v>
      </c>
      <c r="AH1694" s="130">
        <f t="shared" si="501"/>
        <v>0</v>
      </c>
      <c r="AI1694" s="130">
        <f t="shared" si="502"/>
        <v>0</v>
      </c>
      <c r="AJ1694" s="130">
        <f t="shared" si="503"/>
        <v>0</v>
      </c>
    </row>
    <row r="1695" spans="1:50" ht="15" customHeight="1" x14ac:dyDescent="0.2">
      <c r="A1695" s="109"/>
      <c r="B1695" s="109"/>
      <c r="C1695" s="85" t="s">
        <v>34</v>
      </c>
      <c r="D1695" s="614" t="s">
        <v>753</v>
      </c>
      <c r="E1695" s="614"/>
      <c r="F1695" s="614"/>
      <c r="G1695" s="614"/>
      <c r="H1695" s="614"/>
      <c r="I1695" s="614"/>
      <c r="J1695" s="614"/>
      <c r="K1695" s="614"/>
      <c r="L1695" s="614"/>
      <c r="M1695" s="615"/>
      <c r="N1695" s="615"/>
      <c r="O1695" s="615"/>
      <c r="P1695" s="615"/>
      <c r="Q1695" s="615"/>
      <c r="R1695" s="615"/>
      <c r="S1695" s="615"/>
      <c r="T1695" s="615"/>
      <c r="U1695" s="615"/>
      <c r="V1695" s="615"/>
      <c r="W1695" s="615"/>
      <c r="X1695" s="615"/>
      <c r="Y1695" s="615"/>
      <c r="Z1695" s="615"/>
      <c r="AA1695" s="615"/>
      <c r="AB1695" s="615"/>
      <c r="AC1695" s="615"/>
      <c r="AD1695" s="615"/>
      <c r="AE1695" s="109"/>
      <c r="AG1695" s="94">
        <f t="shared" si="500"/>
        <v>0</v>
      </c>
      <c r="AH1695" s="130">
        <f t="shared" si="501"/>
        <v>0</v>
      </c>
      <c r="AI1695" s="130">
        <f t="shared" si="502"/>
        <v>0</v>
      </c>
      <c r="AJ1695" s="130">
        <f t="shared" si="503"/>
        <v>0</v>
      </c>
    </row>
    <row r="1696" spans="1:50" ht="15" customHeight="1" x14ac:dyDescent="0.2">
      <c r="A1696" s="109"/>
      <c r="B1696" s="109"/>
      <c r="C1696" s="85" t="s">
        <v>35</v>
      </c>
      <c r="D1696" s="614" t="s">
        <v>754</v>
      </c>
      <c r="E1696" s="614"/>
      <c r="F1696" s="614"/>
      <c r="G1696" s="614"/>
      <c r="H1696" s="614"/>
      <c r="I1696" s="614"/>
      <c r="J1696" s="614"/>
      <c r="K1696" s="614"/>
      <c r="L1696" s="614"/>
      <c r="M1696" s="615"/>
      <c r="N1696" s="615"/>
      <c r="O1696" s="615"/>
      <c r="P1696" s="615"/>
      <c r="Q1696" s="615"/>
      <c r="R1696" s="615"/>
      <c r="S1696" s="615"/>
      <c r="T1696" s="615"/>
      <c r="U1696" s="615"/>
      <c r="V1696" s="615"/>
      <c r="W1696" s="615"/>
      <c r="X1696" s="615"/>
      <c r="Y1696" s="615"/>
      <c r="Z1696" s="615"/>
      <c r="AA1696" s="615"/>
      <c r="AB1696" s="615"/>
      <c r="AC1696" s="615"/>
      <c r="AD1696" s="615"/>
      <c r="AE1696" s="109"/>
      <c r="AG1696" s="94">
        <f t="shared" si="500"/>
        <v>0</v>
      </c>
      <c r="AH1696" s="130">
        <f t="shared" si="501"/>
        <v>0</v>
      </c>
      <c r="AI1696" s="130">
        <f t="shared" si="502"/>
        <v>0</v>
      </c>
      <c r="AJ1696" s="130">
        <f t="shared" si="503"/>
        <v>0</v>
      </c>
    </row>
    <row r="1697" spans="1:50" ht="15" customHeight="1" x14ac:dyDescent="0.2">
      <c r="A1697" s="109"/>
      <c r="B1697" s="109"/>
      <c r="C1697" s="85" t="s">
        <v>36</v>
      </c>
      <c r="D1697" s="614" t="s">
        <v>755</v>
      </c>
      <c r="E1697" s="614"/>
      <c r="F1697" s="614"/>
      <c r="G1697" s="614"/>
      <c r="H1697" s="614"/>
      <c r="I1697" s="614"/>
      <c r="J1697" s="614"/>
      <c r="K1697" s="614"/>
      <c r="L1697" s="614"/>
      <c r="M1697" s="615"/>
      <c r="N1697" s="615"/>
      <c r="O1697" s="615"/>
      <c r="P1697" s="615"/>
      <c r="Q1697" s="615"/>
      <c r="R1697" s="615"/>
      <c r="S1697" s="615"/>
      <c r="T1697" s="615"/>
      <c r="U1697" s="615"/>
      <c r="V1697" s="615"/>
      <c r="W1697" s="615"/>
      <c r="X1697" s="615"/>
      <c r="Y1697" s="615"/>
      <c r="Z1697" s="615"/>
      <c r="AA1697" s="615"/>
      <c r="AB1697" s="615"/>
      <c r="AC1697" s="615"/>
      <c r="AD1697" s="615"/>
      <c r="AE1697" s="109"/>
      <c r="AG1697" s="94">
        <f t="shared" si="500"/>
        <v>0</v>
      </c>
      <c r="AH1697" s="130">
        <f t="shared" si="501"/>
        <v>0</v>
      </c>
      <c r="AI1697" s="130">
        <f t="shared" si="502"/>
        <v>0</v>
      </c>
      <c r="AJ1697" s="130">
        <f t="shared" si="503"/>
        <v>0</v>
      </c>
    </row>
    <row r="1698" spans="1:50" ht="15" customHeight="1" x14ac:dyDescent="0.2">
      <c r="A1698" s="109"/>
      <c r="B1698" s="109"/>
      <c r="C1698" s="85" t="s">
        <v>37</v>
      </c>
      <c r="D1698" s="614" t="s">
        <v>756</v>
      </c>
      <c r="E1698" s="614"/>
      <c r="F1698" s="614"/>
      <c r="G1698" s="614"/>
      <c r="H1698" s="614"/>
      <c r="I1698" s="614"/>
      <c r="J1698" s="614"/>
      <c r="K1698" s="614"/>
      <c r="L1698" s="614"/>
      <c r="M1698" s="615"/>
      <c r="N1698" s="615"/>
      <c r="O1698" s="615"/>
      <c r="P1698" s="615"/>
      <c r="Q1698" s="615"/>
      <c r="R1698" s="615"/>
      <c r="S1698" s="615"/>
      <c r="T1698" s="615"/>
      <c r="U1698" s="615"/>
      <c r="V1698" s="615"/>
      <c r="W1698" s="615"/>
      <c r="X1698" s="615"/>
      <c r="Y1698" s="615"/>
      <c r="Z1698" s="615"/>
      <c r="AA1698" s="615"/>
      <c r="AB1698" s="615"/>
      <c r="AC1698" s="615"/>
      <c r="AD1698" s="615"/>
      <c r="AE1698" s="109"/>
      <c r="AG1698" s="94">
        <f t="shared" si="500"/>
        <v>0</v>
      </c>
      <c r="AH1698" s="130">
        <f t="shared" si="501"/>
        <v>0</v>
      </c>
      <c r="AI1698" s="130">
        <f t="shared" si="502"/>
        <v>0</v>
      </c>
      <c r="AJ1698" s="130">
        <f t="shared" si="503"/>
        <v>0</v>
      </c>
    </row>
    <row r="1699" spans="1:50" ht="15" customHeight="1" x14ac:dyDescent="0.2">
      <c r="A1699" s="109"/>
      <c r="B1699" s="109"/>
      <c r="C1699" s="85" t="s">
        <v>40</v>
      </c>
      <c r="D1699" s="748" t="s">
        <v>757</v>
      </c>
      <c r="E1699" s="749"/>
      <c r="F1699" s="749"/>
      <c r="G1699" s="749"/>
      <c r="H1699" s="749"/>
      <c r="I1699" s="749"/>
      <c r="J1699" s="749"/>
      <c r="K1699" s="749"/>
      <c r="L1699" s="750"/>
      <c r="M1699" s="615"/>
      <c r="N1699" s="615"/>
      <c r="O1699" s="615"/>
      <c r="P1699" s="615"/>
      <c r="Q1699" s="615"/>
      <c r="R1699" s="615"/>
      <c r="S1699" s="615"/>
      <c r="T1699" s="615"/>
      <c r="U1699" s="615"/>
      <c r="V1699" s="615"/>
      <c r="W1699" s="615"/>
      <c r="X1699" s="615"/>
      <c r="Y1699" s="615"/>
      <c r="Z1699" s="615"/>
      <c r="AA1699" s="615"/>
      <c r="AB1699" s="615"/>
      <c r="AC1699" s="615"/>
      <c r="AD1699" s="615"/>
      <c r="AE1699" s="109"/>
      <c r="AG1699" s="94">
        <f t="shared" si="500"/>
        <v>0</v>
      </c>
      <c r="AH1699" s="130">
        <f t="shared" si="501"/>
        <v>0</v>
      </c>
      <c r="AI1699" s="130">
        <f t="shared" si="502"/>
        <v>0</v>
      </c>
      <c r="AJ1699" s="130">
        <f t="shared" si="503"/>
        <v>0</v>
      </c>
    </row>
    <row r="1700" spans="1:50" ht="15" customHeight="1" x14ac:dyDescent="0.2">
      <c r="A1700" s="109"/>
      <c r="B1700" s="109"/>
      <c r="C1700" s="85" t="s">
        <v>38</v>
      </c>
      <c r="D1700" s="614" t="s">
        <v>692</v>
      </c>
      <c r="E1700" s="614"/>
      <c r="F1700" s="614"/>
      <c r="G1700" s="614"/>
      <c r="H1700" s="614"/>
      <c r="I1700" s="614"/>
      <c r="J1700" s="614"/>
      <c r="K1700" s="614"/>
      <c r="L1700" s="614"/>
      <c r="M1700" s="615"/>
      <c r="N1700" s="615"/>
      <c r="O1700" s="615"/>
      <c r="P1700" s="615"/>
      <c r="Q1700" s="615"/>
      <c r="R1700" s="615"/>
      <c r="S1700" s="615"/>
      <c r="T1700" s="615"/>
      <c r="U1700" s="615"/>
      <c r="V1700" s="615"/>
      <c r="W1700" s="615"/>
      <c r="X1700" s="615"/>
      <c r="Y1700" s="615"/>
      <c r="Z1700" s="615"/>
      <c r="AA1700" s="615"/>
      <c r="AB1700" s="615"/>
      <c r="AC1700" s="615"/>
      <c r="AD1700" s="615"/>
      <c r="AE1700" s="109"/>
      <c r="AG1700" s="94">
        <f t="shared" si="500"/>
        <v>0</v>
      </c>
      <c r="AH1700" s="130">
        <f t="shared" si="501"/>
        <v>0</v>
      </c>
      <c r="AI1700" s="130">
        <f t="shared" si="502"/>
        <v>0</v>
      </c>
      <c r="AJ1700" s="130">
        <f t="shared" si="503"/>
        <v>0</v>
      </c>
    </row>
    <row r="1701" spans="1:50" ht="15" customHeight="1" x14ac:dyDescent="0.2">
      <c r="A1701" s="109"/>
      <c r="B1701" s="109"/>
      <c r="L1701" s="112" t="s">
        <v>84</v>
      </c>
      <c r="M1701" s="693">
        <f>IF(AND(SUM(M1689:R1700)=0,COUNTIF(M1689:R1700,"NS")&gt;0),"NS",SUM(M1689:R1700))</f>
        <v>0</v>
      </c>
      <c r="N1701" s="693"/>
      <c r="O1701" s="693"/>
      <c r="P1701" s="693"/>
      <c r="Q1701" s="693"/>
      <c r="R1701" s="693"/>
      <c r="S1701" s="693">
        <f t="shared" ref="S1701" si="505">IF(AND(SUM(S1689:X1700)=0,COUNTIF(S1689:X1700,"NS")&gt;0),"NS",SUM(S1689:X1700))</f>
        <v>0</v>
      </c>
      <c r="T1701" s="693"/>
      <c r="U1701" s="693"/>
      <c r="V1701" s="693"/>
      <c r="W1701" s="693"/>
      <c r="X1701" s="693"/>
      <c r="Y1701" s="693">
        <f t="shared" ref="Y1701" si="506">IF(AND(SUM(Y1689:AD1700)=0,COUNTIF(Y1689:AD1700,"NS")&gt;0),"NS",SUM(Y1689:AD1700))</f>
        <v>0</v>
      </c>
      <c r="Z1701" s="693"/>
      <c r="AA1701" s="693"/>
      <c r="AB1701" s="693"/>
      <c r="AC1701" s="693"/>
      <c r="AD1701" s="693"/>
      <c r="AE1701" s="109"/>
      <c r="AJ1701" s="90">
        <f>SUM(AJ1689:AJ1700)</f>
        <v>0</v>
      </c>
    </row>
    <row r="1702" spans="1:50" ht="15" customHeight="1" x14ac:dyDescent="0.2">
      <c r="A1702" s="109"/>
      <c r="B1702" s="109"/>
      <c r="AE1702" s="109"/>
    </row>
    <row r="1703" spans="1:50" ht="24" customHeight="1" x14ac:dyDescent="0.2">
      <c r="A1703" s="109"/>
      <c r="B1703" s="109"/>
      <c r="C1703" s="606" t="s">
        <v>1010</v>
      </c>
      <c r="D1703" s="607"/>
      <c r="E1703" s="607"/>
      <c r="F1703" s="607"/>
      <c r="G1703" s="607"/>
      <c r="H1703" s="607"/>
      <c r="I1703" s="607"/>
      <c r="J1703" s="607"/>
      <c r="K1703" s="607"/>
      <c r="L1703" s="607"/>
      <c r="M1703" s="607"/>
      <c r="N1703" s="607"/>
      <c r="O1703" s="607"/>
      <c r="P1703" s="607"/>
      <c r="Q1703" s="607"/>
      <c r="R1703" s="607"/>
      <c r="S1703" s="607"/>
      <c r="T1703" s="607"/>
      <c r="U1703" s="607"/>
      <c r="V1703" s="607"/>
      <c r="W1703" s="607"/>
      <c r="X1703" s="607"/>
      <c r="Y1703" s="607"/>
      <c r="Z1703" s="607"/>
      <c r="AA1703" s="607"/>
      <c r="AB1703" s="607"/>
      <c r="AC1703" s="607"/>
      <c r="AD1703" s="607"/>
      <c r="AE1703" s="109"/>
    </row>
    <row r="1704" spans="1:50" ht="15" customHeight="1" x14ac:dyDescent="0.2">
      <c r="A1704" s="109"/>
      <c r="B1704" s="536" t="str">
        <f>IF(AI1687=0,"","Error: Debe completar toda la información requerida.")</f>
        <v/>
      </c>
      <c r="C1704" s="536"/>
      <c r="D1704" s="536"/>
      <c r="E1704" s="536"/>
      <c r="F1704" s="536"/>
      <c r="G1704" s="536"/>
      <c r="H1704" s="536"/>
      <c r="I1704" s="536"/>
      <c r="J1704" s="536"/>
      <c r="K1704" s="536"/>
      <c r="L1704" s="536"/>
      <c r="M1704" s="536"/>
      <c r="N1704" s="536"/>
      <c r="O1704" s="536"/>
      <c r="P1704" s="536"/>
      <c r="Q1704" s="536"/>
      <c r="R1704" s="536"/>
      <c r="S1704" s="536"/>
      <c r="T1704" s="536"/>
      <c r="U1704" s="536"/>
      <c r="V1704" s="536"/>
      <c r="W1704" s="536"/>
      <c r="X1704" s="536"/>
      <c r="Y1704" s="536"/>
      <c r="Z1704" s="536"/>
      <c r="AA1704" s="536"/>
      <c r="AB1704" s="536"/>
      <c r="AC1704" s="536"/>
      <c r="AD1704" s="536"/>
      <c r="AE1704" s="109"/>
    </row>
    <row r="1705" spans="1:50" ht="15" customHeight="1" x14ac:dyDescent="0.2">
      <c r="A1705" s="109"/>
      <c r="B1705" s="511" t="str">
        <f>IF(AJ1701&lt;&gt;0,"Error: Verificar sumas por fila.","")</f>
        <v/>
      </c>
      <c r="C1705" s="511"/>
      <c r="D1705" s="511"/>
      <c r="E1705" s="511"/>
      <c r="F1705" s="511"/>
      <c r="G1705" s="511"/>
      <c r="H1705" s="511"/>
      <c r="I1705" s="511"/>
      <c r="J1705" s="511"/>
      <c r="K1705" s="511"/>
      <c r="L1705" s="511"/>
      <c r="M1705" s="511"/>
      <c r="N1705" s="511"/>
      <c r="O1705" s="511"/>
      <c r="P1705" s="511"/>
      <c r="Q1705" s="511"/>
      <c r="R1705" s="511"/>
      <c r="S1705" s="511"/>
      <c r="T1705" s="511"/>
      <c r="U1705" s="511"/>
      <c r="V1705" s="511"/>
      <c r="W1705" s="511"/>
      <c r="X1705" s="511"/>
      <c r="Y1705" s="511"/>
      <c r="Z1705" s="511"/>
      <c r="AA1705" s="511"/>
      <c r="AB1705" s="511"/>
      <c r="AC1705" s="511"/>
      <c r="AD1705" s="511"/>
      <c r="AE1705" s="109"/>
    </row>
    <row r="1706" spans="1:50" ht="15" customHeight="1" x14ac:dyDescent="0.2">
      <c r="B1706" s="535" t="str">
        <f>IF(AND(AR1690=0,AX1692=0),"",IF(AND(AR1690&lt;&gt;0,AX1692=0),"Error: Verificar la consistencia con la pregunta 45",IF(AND(AR1690=0,AX1692&lt;&gt;0),"Error: Está haciendo mal uso del criterio de No Identificado.","Error: Verificar la consistencia con la pregunta 45. A demás, se está haciendo mal uso del criterio de No Identificado.")))</f>
        <v/>
      </c>
      <c r="C1706" s="535"/>
      <c r="D1706" s="535"/>
      <c r="E1706" s="535"/>
      <c r="F1706" s="535"/>
      <c r="G1706" s="535"/>
      <c r="H1706" s="535"/>
      <c r="I1706" s="535"/>
      <c r="J1706" s="535"/>
      <c r="K1706" s="535"/>
      <c r="L1706" s="535"/>
      <c r="M1706" s="535"/>
      <c r="N1706" s="535"/>
      <c r="O1706" s="535"/>
      <c r="P1706" s="535"/>
      <c r="Q1706" s="535"/>
      <c r="R1706" s="535"/>
      <c r="S1706" s="535"/>
      <c r="T1706" s="535"/>
      <c r="U1706" s="535"/>
      <c r="V1706" s="535"/>
      <c r="W1706" s="535"/>
      <c r="X1706" s="535"/>
      <c r="Y1706" s="535"/>
      <c r="Z1706" s="535"/>
      <c r="AA1706" s="535"/>
      <c r="AB1706" s="535"/>
      <c r="AC1706" s="535"/>
      <c r="AD1706" s="535"/>
      <c r="AE1706" s="109"/>
    </row>
    <row r="1707" spans="1:50" ht="24" customHeight="1" x14ac:dyDescent="0.2">
      <c r="A1707" s="36" t="s">
        <v>687</v>
      </c>
      <c r="B1707" s="636" t="s">
        <v>1493</v>
      </c>
      <c r="C1707" s="636"/>
      <c r="D1707" s="636"/>
      <c r="E1707" s="636"/>
      <c r="F1707" s="636"/>
      <c r="G1707" s="636"/>
      <c r="H1707" s="636"/>
      <c r="I1707" s="636"/>
      <c r="J1707" s="636"/>
      <c r="K1707" s="636"/>
      <c r="L1707" s="636"/>
      <c r="M1707" s="636"/>
      <c r="N1707" s="636"/>
      <c r="O1707" s="636"/>
      <c r="P1707" s="636"/>
      <c r="Q1707" s="636"/>
      <c r="R1707" s="636"/>
      <c r="S1707" s="636"/>
      <c r="T1707" s="636"/>
      <c r="U1707" s="636"/>
      <c r="V1707" s="636"/>
      <c r="W1707" s="636"/>
      <c r="X1707" s="636"/>
      <c r="Y1707" s="636"/>
      <c r="Z1707" s="636"/>
      <c r="AA1707" s="636"/>
      <c r="AB1707" s="636"/>
      <c r="AC1707" s="636"/>
      <c r="AD1707" s="636"/>
      <c r="AE1707" s="109"/>
      <c r="AG1707" s="74" t="s">
        <v>2032</v>
      </c>
      <c r="AH1707" s="74" t="s">
        <v>2072</v>
      </c>
      <c r="AI1707" s="74" t="s">
        <v>2073</v>
      </c>
      <c r="AJ1707" s="74" t="s">
        <v>2045</v>
      </c>
      <c r="AK1707" s="74" t="s">
        <v>2074</v>
      </c>
      <c r="AL1707" s="74" t="s">
        <v>2075</v>
      </c>
    </row>
    <row r="1708" spans="1:50" ht="15" customHeight="1" x14ac:dyDescent="0.2">
      <c r="AE1708" s="109"/>
      <c r="AG1708" s="74">
        <f>COUNTBLANK(M1711:AD1736)</f>
        <v>468</v>
      </c>
      <c r="AH1708" s="74">
        <v>468</v>
      </c>
      <c r="AI1708" s="74">
        <v>390</v>
      </c>
      <c r="AJ1708" s="74">
        <f>COUNTBLANK(M1711:AD1711)</f>
        <v>18</v>
      </c>
      <c r="AK1708" s="74">
        <v>18</v>
      </c>
      <c r="AL1708" s="74">
        <v>15</v>
      </c>
    </row>
    <row r="1709" spans="1:50" ht="15" customHeight="1" x14ac:dyDescent="0.2">
      <c r="C1709" s="608" t="s">
        <v>1301</v>
      </c>
      <c r="D1709" s="491"/>
      <c r="E1709" s="491"/>
      <c r="F1709" s="491"/>
      <c r="G1709" s="491"/>
      <c r="H1709" s="491"/>
      <c r="I1709" s="491"/>
      <c r="J1709" s="491"/>
      <c r="K1709" s="491"/>
      <c r="L1709" s="491"/>
      <c r="M1709" s="609" t="s">
        <v>1216</v>
      </c>
      <c r="N1709" s="609"/>
      <c r="O1709" s="609"/>
      <c r="P1709" s="609"/>
      <c r="Q1709" s="609"/>
      <c r="R1709" s="609"/>
      <c r="S1709" s="609"/>
      <c r="T1709" s="609"/>
      <c r="U1709" s="609"/>
      <c r="V1709" s="609"/>
      <c r="W1709" s="609"/>
      <c r="X1709" s="609"/>
      <c r="Y1709" s="609"/>
      <c r="Z1709" s="609"/>
      <c r="AA1709" s="609"/>
      <c r="AB1709" s="609"/>
      <c r="AC1709" s="609"/>
      <c r="AD1709" s="609"/>
      <c r="AE1709" s="109"/>
      <c r="AG1709" s="90" t="s">
        <v>2076</v>
      </c>
      <c r="AI1709" s="90">
        <f>IF(OR(AG1708=AH1708,AG1708=AI1708),0,1)</f>
        <v>0</v>
      </c>
      <c r="AK1709" s="576" t="s">
        <v>2154</v>
      </c>
      <c r="AL1709" s="576" t="s">
        <v>2155</v>
      </c>
      <c r="AM1709" s="561" t="s">
        <v>2148</v>
      </c>
      <c r="AN1709" s="561"/>
      <c r="AO1709" s="561" t="s">
        <v>2153</v>
      </c>
      <c r="AP1709" s="561"/>
    </row>
    <row r="1710" spans="1:50" ht="15" customHeight="1" x14ac:dyDescent="0.2">
      <c r="C1710" s="491"/>
      <c r="D1710" s="491"/>
      <c r="E1710" s="491"/>
      <c r="F1710" s="491"/>
      <c r="G1710" s="491"/>
      <c r="H1710" s="491"/>
      <c r="I1710" s="491"/>
      <c r="J1710" s="491"/>
      <c r="K1710" s="491"/>
      <c r="L1710" s="491"/>
      <c r="M1710" s="610" t="s">
        <v>80</v>
      </c>
      <c r="N1710" s="611"/>
      <c r="O1710" s="611"/>
      <c r="P1710" s="611"/>
      <c r="Q1710" s="611"/>
      <c r="R1710" s="611"/>
      <c r="S1710" s="612" t="s">
        <v>81</v>
      </c>
      <c r="T1710" s="613"/>
      <c r="U1710" s="613"/>
      <c r="V1710" s="613"/>
      <c r="W1710" s="613"/>
      <c r="X1710" s="613"/>
      <c r="Y1710" s="612" t="s">
        <v>82</v>
      </c>
      <c r="Z1710" s="613"/>
      <c r="AA1710" s="613"/>
      <c r="AB1710" s="613"/>
      <c r="AC1710" s="613"/>
      <c r="AD1710" s="613"/>
      <c r="AE1710" s="109"/>
      <c r="AG1710" s="95" t="s">
        <v>80</v>
      </c>
      <c r="AH1710" s="95" t="s">
        <v>2029</v>
      </c>
      <c r="AI1710" s="95" t="s">
        <v>2078</v>
      </c>
      <c r="AJ1710" s="96" t="s">
        <v>2077</v>
      </c>
      <c r="AK1710" s="576"/>
      <c r="AL1710" s="576"/>
      <c r="AM1710" s="90" t="s">
        <v>2048</v>
      </c>
      <c r="AN1710" s="90" t="s">
        <v>2049</v>
      </c>
      <c r="AO1710" s="90" t="s">
        <v>2048</v>
      </c>
      <c r="AP1710" s="90" t="s">
        <v>2049</v>
      </c>
      <c r="AQ1710" s="227" t="s">
        <v>2150</v>
      </c>
      <c r="AR1710" s="227" t="s">
        <v>2151</v>
      </c>
      <c r="AU1710" s="90" t="s">
        <v>2050</v>
      </c>
      <c r="AV1710" s="90" t="s">
        <v>2318</v>
      </c>
      <c r="AW1710" s="90" t="s">
        <v>2029</v>
      </c>
      <c r="AX1710" s="90" t="s">
        <v>2077</v>
      </c>
    </row>
    <row r="1711" spans="1:50" ht="15" customHeight="1" x14ac:dyDescent="0.2">
      <c r="C1711" s="87" t="s">
        <v>28</v>
      </c>
      <c r="D1711" s="614" t="s">
        <v>759</v>
      </c>
      <c r="E1711" s="614"/>
      <c r="F1711" s="614"/>
      <c r="G1711" s="614"/>
      <c r="H1711" s="614"/>
      <c r="I1711" s="614"/>
      <c r="J1711" s="614"/>
      <c r="K1711" s="614"/>
      <c r="L1711" s="614"/>
      <c r="M1711" s="615"/>
      <c r="N1711" s="615"/>
      <c r="O1711" s="615"/>
      <c r="P1711" s="615"/>
      <c r="Q1711" s="615"/>
      <c r="R1711" s="615"/>
      <c r="S1711" s="615"/>
      <c r="T1711" s="615"/>
      <c r="U1711" s="615"/>
      <c r="V1711" s="615"/>
      <c r="W1711" s="615"/>
      <c r="X1711" s="615"/>
      <c r="Y1711" s="615"/>
      <c r="Z1711" s="615"/>
      <c r="AA1711" s="615"/>
      <c r="AB1711" s="615"/>
      <c r="AC1711" s="615"/>
      <c r="AD1711" s="615"/>
      <c r="AE1711" s="109"/>
      <c r="AG1711" s="94">
        <f t="shared" ref="AG1711:AG1736" si="507">M1711</f>
        <v>0</v>
      </c>
      <c r="AH1711" s="130">
        <f t="shared" ref="AH1711:AH1736" si="508">COUNTIF(S1711:AD1711,"NS")</f>
        <v>0</v>
      </c>
      <c r="AI1711" s="130">
        <f t="shared" ref="AI1711:AI1736" si="509">SUM(S1711:AD1711)</f>
        <v>0</v>
      </c>
      <c r="AJ1711" s="130">
        <f>IF($AG$1708=$AH$1708,0,
IF(OR(
AND(AG1711=0,AH1711&gt;0),
AND(AG1711="NS",AI1711&gt;0),
AND(AG1711="NS",AI1711=0,AH1711=0)),1,
IF(OR(
AND(AG1711&gt;0,AH1711=2),
AND(AG1711="NS",AH1711=2),
AND(AG1711="NS",AI1711=0,AH1711&gt;0),
AG1711=AI1711),0,1)))</f>
        <v>0</v>
      </c>
      <c r="AK1711" s="130">
        <f>COUNTIF(S1711:X1736,"NS")</f>
        <v>0</v>
      </c>
      <c r="AL1711" s="130">
        <f>COUNTIF(Y1711:AD1736,"NS")</f>
        <v>0</v>
      </c>
      <c r="AM1711" s="90">
        <f>S1394</f>
        <v>0</v>
      </c>
      <c r="AN1711" s="90">
        <f>Y1394</f>
        <v>0</v>
      </c>
      <c r="AO1711" s="90">
        <f>S1737</f>
        <v>0</v>
      </c>
      <c r="AP1711" s="90">
        <f>Y1737</f>
        <v>0</v>
      </c>
      <c r="AQ1711" s="90">
        <f>IF($AG$1708=$AH$1708,0,IF(OR(AO1711=AM1711,AND(AM1711&gt;0,AO1711="NS")),0,1))</f>
        <v>0</v>
      </c>
      <c r="AR1711" s="90">
        <f>IF($AG$1708=$AH$1708,0,IF(OR(AP1711=AN1711,AND(AN1711&gt;0,AP1711="NS")),0,1))</f>
        <v>0</v>
      </c>
      <c r="AU1711" s="90">
        <f>M1736</f>
        <v>0</v>
      </c>
      <c r="AV1711" s="90">
        <f>COUNTIF(M1711:R1735,"&gt;0")</f>
        <v>0</v>
      </c>
      <c r="AW1711" s="90">
        <f>COUNTIF(M1711:R1735,"NS")</f>
        <v>0</v>
      </c>
      <c r="AX1711" s="90">
        <f>IF($AG$1708=$AH$1708,0,
IF(AND(AU1711&lt;&gt;0,AV1711=0,AW1711=0),1,
IF(AND(AU1711&lt;&gt;0,AND(AV1711&lt;=1,AW1711=0)),1,
IF(AND(AU1711&lt;&gt;0,AND(AV1711=0,AW1711&lt;=1)),1,0))))</f>
        <v>0</v>
      </c>
    </row>
    <row r="1712" spans="1:50" ht="15" customHeight="1" x14ac:dyDescent="0.2">
      <c r="C1712" s="85" t="s">
        <v>29</v>
      </c>
      <c r="D1712" s="614" t="s">
        <v>760</v>
      </c>
      <c r="E1712" s="614"/>
      <c r="F1712" s="614"/>
      <c r="G1712" s="614"/>
      <c r="H1712" s="614"/>
      <c r="I1712" s="614"/>
      <c r="J1712" s="614"/>
      <c r="K1712" s="614"/>
      <c r="L1712" s="614"/>
      <c r="M1712" s="615"/>
      <c r="N1712" s="615"/>
      <c r="O1712" s="615"/>
      <c r="P1712" s="615"/>
      <c r="Q1712" s="615"/>
      <c r="R1712" s="615"/>
      <c r="S1712" s="615"/>
      <c r="T1712" s="615"/>
      <c r="U1712" s="615"/>
      <c r="V1712" s="615"/>
      <c r="W1712" s="615"/>
      <c r="X1712" s="615"/>
      <c r="Y1712" s="615"/>
      <c r="Z1712" s="615"/>
      <c r="AA1712" s="615"/>
      <c r="AB1712" s="615"/>
      <c r="AC1712" s="615"/>
      <c r="AD1712" s="615"/>
      <c r="AE1712" s="109"/>
      <c r="AG1712" s="94">
        <f t="shared" si="507"/>
        <v>0</v>
      </c>
      <c r="AH1712" s="130">
        <f t="shared" si="508"/>
        <v>0</v>
      </c>
      <c r="AI1712" s="130">
        <f t="shared" si="509"/>
        <v>0</v>
      </c>
      <c r="AJ1712" s="130">
        <f t="shared" ref="AJ1712:AJ1736" si="510">IF($AG$1708=$AH$1708,0,
IF(OR(
AND(AG1712=0,AH1712&gt;0),
AND(AG1712="NS",AI1712&gt;0),
AND(AG1712="NS",AI1712=0,AH1712=0)),1,
IF(OR(
AND(AG1712&gt;0,AH1712=2),
AND(AG1712="NS",AH1712=2),
AND(AG1712="NS",AI1712=0,AH1712&gt;0),
AG1712=AI1712),0,1)))</f>
        <v>0</v>
      </c>
      <c r="AK1712" s="130"/>
      <c r="AL1712" s="130"/>
      <c r="AR1712" s="90">
        <f>SUM(AQ1711:AR1711)</f>
        <v>0</v>
      </c>
      <c r="AU1712" s="90">
        <f>S1736</f>
        <v>0</v>
      </c>
      <c r="AV1712" s="90">
        <f>COUNTIF(S1711:X1735,"&gt;0")</f>
        <v>0</v>
      </c>
      <c r="AW1712" s="90">
        <f>COUNTIF(S1711:X1735,"NS")</f>
        <v>0</v>
      </c>
      <c r="AX1712" s="90">
        <f t="shared" ref="AX1712:AX1713" si="511">IF($AG$1708=$AH$1708,0,
IF(AND(AU1712&lt;&gt;0,AV1712=0,AW1712=0),1,
IF(AND(AU1712&lt;&gt;0,AND(AV1712&lt;=1,AW1712=0)),1,
IF(AND(AU1712&lt;&gt;0,AND(AV1712=0,AW1712&lt;=1)),1,0))))</f>
        <v>0</v>
      </c>
    </row>
    <row r="1713" spans="1:50" ht="15" customHeight="1" x14ac:dyDescent="0.2">
      <c r="C1713" s="85" t="s">
        <v>30</v>
      </c>
      <c r="D1713" s="614" t="s">
        <v>761</v>
      </c>
      <c r="E1713" s="614"/>
      <c r="F1713" s="614"/>
      <c r="G1713" s="614"/>
      <c r="H1713" s="614"/>
      <c r="I1713" s="614"/>
      <c r="J1713" s="614"/>
      <c r="K1713" s="614"/>
      <c r="L1713" s="614"/>
      <c r="M1713" s="615"/>
      <c r="N1713" s="615"/>
      <c r="O1713" s="615"/>
      <c r="P1713" s="615"/>
      <c r="Q1713" s="615"/>
      <c r="R1713" s="615"/>
      <c r="S1713" s="615"/>
      <c r="T1713" s="615"/>
      <c r="U1713" s="615"/>
      <c r="V1713" s="615"/>
      <c r="W1713" s="615"/>
      <c r="X1713" s="615"/>
      <c r="Y1713" s="615"/>
      <c r="Z1713" s="615"/>
      <c r="AA1713" s="615"/>
      <c r="AB1713" s="615"/>
      <c r="AC1713" s="615"/>
      <c r="AD1713" s="615"/>
      <c r="AE1713" s="109"/>
      <c r="AG1713" s="94">
        <f t="shared" si="507"/>
        <v>0</v>
      </c>
      <c r="AH1713" s="130">
        <f t="shared" si="508"/>
        <v>0</v>
      </c>
      <c r="AI1713" s="130">
        <f t="shared" si="509"/>
        <v>0</v>
      </c>
      <c r="AJ1713" s="130">
        <f t="shared" si="510"/>
        <v>0</v>
      </c>
      <c r="AU1713" s="90">
        <f>Y1736</f>
        <v>0</v>
      </c>
      <c r="AV1713" s="90">
        <f>COUNTIF(Y1711:AD1735,"&gt;0")</f>
        <v>0</v>
      </c>
      <c r="AW1713" s="90">
        <f>COUNTIF(Y1711:AD1735,"NS")</f>
        <v>0</v>
      </c>
      <c r="AX1713" s="90">
        <f t="shared" si="511"/>
        <v>0</v>
      </c>
    </row>
    <row r="1714" spans="1:50" ht="15" customHeight="1" x14ac:dyDescent="0.2">
      <c r="C1714" s="85" t="s">
        <v>31</v>
      </c>
      <c r="D1714" s="614" t="s">
        <v>762</v>
      </c>
      <c r="E1714" s="614"/>
      <c r="F1714" s="614"/>
      <c r="G1714" s="614"/>
      <c r="H1714" s="614"/>
      <c r="I1714" s="614"/>
      <c r="J1714" s="614"/>
      <c r="K1714" s="614"/>
      <c r="L1714" s="614"/>
      <c r="M1714" s="615"/>
      <c r="N1714" s="615"/>
      <c r="O1714" s="615"/>
      <c r="P1714" s="615"/>
      <c r="Q1714" s="615"/>
      <c r="R1714" s="615"/>
      <c r="S1714" s="615"/>
      <c r="T1714" s="615"/>
      <c r="U1714" s="615"/>
      <c r="V1714" s="615"/>
      <c r="W1714" s="615"/>
      <c r="X1714" s="615"/>
      <c r="Y1714" s="615"/>
      <c r="Z1714" s="615"/>
      <c r="AA1714" s="615"/>
      <c r="AB1714" s="615"/>
      <c r="AC1714" s="615"/>
      <c r="AD1714" s="615"/>
      <c r="AE1714" s="109"/>
      <c r="AG1714" s="94">
        <f t="shared" si="507"/>
        <v>0</v>
      </c>
      <c r="AH1714" s="130">
        <f t="shared" si="508"/>
        <v>0</v>
      </c>
      <c r="AI1714" s="130">
        <f t="shared" si="509"/>
        <v>0</v>
      </c>
      <c r="AJ1714" s="130">
        <f t="shared" si="510"/>
        <v>0</v>
      </c>
      <c r="AX1714" s="90">
        <f>SUM(AX1711:AX1713)</f>
        <v>0</v>
      </c>
    </row>
    <row r="1715" spans="1:50" ht="15" customHeight="1" x14ac:dyDescent="0.2">
      <c r="C1715" s="85" t="s">
        <v>32</v>
      </c>
      <c r="D1715" s="614" t="s">
        <v>763</v>
      </c>
      <c r="E1715" s="614"/>
      <c r="F1715" s="614"/>
      <c r="G1715" s="614"/>
      <c r="H1715" s="614"/>
      <c r="I1715" s="614"/>
      <c r="J1715" s="614"/>
      <c r="K1715" s="614"/>
      <c r="L1715" s="614"/>
      <c r="M1715" s="615"/>
      <c r="N1715" s="615"/>
      <c r="O1715" s="615"/>
      <c r="P1715" s="615"/>
      <c r="Q1715" s="615"/>
      <c r="R1715" s="615"/>
      <c r="S1715" s="615"/>
      <c r="T1715" s="615"/>
      <c r="U1715" s="615"/>
      <c r="V1715" s="615"/>
      <c r="W1715" s="615"/>
      <c r="X1715" s="615"/>
      <c r="Y1715" s="615"/>
      <c r="Z1715" s="615"/>
      <c r="AA1715" s="615"/>
      <c r="AB1715" s="615"/>
      <c r="AC1715" s="615"/>
      <c r="AD1715" s="615"/>
      <c r="AE1715" s="109"/>
      <c r="AG1715" s="94">
        <f t="shared" si="507"/>
        <v>0</v>
      </c>
      <c r="AH1715" s="130">
        <f t="shared" si="508"/>
        <v>0</v>
      </c>
      <c r="AI1715" s="130">
        <f t="shared" si="509"/>
        <v>0</v>
      </c>
      <c r="AJ1715" s="130">
        <f t="shared" si="510"/>
        <v>0</v>
      </c>
    </row>
    <row r="1716" spans="1:50" ht="15" customHeight="1" x14ac:dyDescent="0.2">
      <c r="C1716" s="85" t="s">
        <v>33</v>
      </c>
      <c r="D1716" s="614" t="s">
        <v>731</v>
      </c>
      <c r="E1716" s="614"/>
      <c r="F1716" s="614"/>
      <c r="G1716" s="614"/>
      <c r="H1716" s="614"/>
      <c r="I1716" s="614"/>
      <c r="J1716" s="614"/>
      <c r="K1716" s="614"/>
      <c r="L1716" s="614"/>
      <c r="M1716" s="615"/>
      <c r="N1716" s="615"/>
      <c r="O1716" s="615"/>
      <c r="P1716" s="615"/>
      <c r="Q1716" s="615"/>
      <c r="R1716" s="615"/>
      <c r="S1716" s="615"/>
      <c r="T1716" s="615"/>
      <c r="U1716" s="615"/>
      <c r="V1716" s="615"/>
      <c r="W1716" s="615"/>
      <c r="X1716" s="615"/>
      <c r="Y1716" s="615"/>
      <c r="Z1716" s="615"/>
      <c r="AA1716" s="615"/>
      <c r="AB1716" s="615"/>
      <c r="AC1716" s="615"/>
      <c r="AD1716" s="615"/>
      <c r="AE1716" s="109"/>
      <c r="AG1716" s="94">
        <f t="shared" si="507"/>
        <v>0</v>
      </c>
      <c r="AH1716" s="130">
        <f t="shared" si="508"/>
        <v>0</v>
      </c>
      <c r="AI1716" s="130">
        <f t="shared" si="509"/>
        <v>0</v>
      </c>
      <c r="AJ1716" s="130">
        <f t="shared" si="510"/>
        <v>0</v>
      </c>
    </row>
    <row r="1717" spans="1:50" ht="15" customHeight="1" x14ac:dyDescent="0.2">
      <c r="C1717" s="85" t="s">
        <v>34</v>
      </c>
      <c r="D1717" s="614" t="s">
        <v>764</v>
      </c>
      <c r="E1717" s="614"/>
      <c r="F1717" s="614"/>
      <c r="G1717" s="614"/>
      <c r="H1717" s="614"/>
      <c r="I1717" s="614"/>
      <c r="J1717" s="614"/>
      <c r="K1717" s="614"/>
      <c r="L1717" s="614"/>
      <c r="M1717" s="615"/>
      <c r="N1717" s="615"/>
      <c r="O1717" s="615"/>
      <c r="P1717" s="615"/>
      <c r="Q1717" s="615"/>
      <c r="R1717" s="615"/>
      <c r="S1717" s="615"/>
      <c r="T1717" s="615"/>
      <c r="U1717" s="615"/>
      <c r="V1717" s="615"/>
      <c r="W1717" s="615"/>
      <c r="X1717" s="615"/>
      <c r="Y1717" s="615"/>
      <c r="Z1717" s="615"/>
      <c r="AA1717" s="615"/>
      <c r="AB1717" s="615"/>
      <c r="AC1717" s="615"/>
      <c r="AD1717" s="615"/>
      <c r="AE1717" s="109"/>
      <c r="AG1717" s="94">
        <f t="shared" si="507"/>
        <v>0</v>
      </c>
      <c r="AH1717" s="130">
        <f t="shared" si="508"/>
        <v>0</v>
      </c>
      <c r="AI1717" s="130">
        <f t="shared" si="509"/>
        <v>0</v>
      </c>
      <c r="AJ1717" s="130">
        <f t="shared" si="510"/>
        <v>0</v>
      </c>
    </row>
    <row r="1718" spans="1:50" ht="15" customHeight="1" x14ac:dyDescent="0.2">
      <c r="C1718" s="85" t="s">
        <v>35</v>
      </c>
      <c r="D1718" s="614" t="s">
        <v>765</v>
      </c>
      <c r="E1718" s="614"/>
      <c r="F1718" s="614"/>
      <c r="G1718" s="614"/>
      <c r="H1718" s="614"/>
      <c r="I1718" s="614"/>
      <c r="J1718" s="614"/>
      <c r="K1718" s="614"/>
      <c r="L1718" s="614"/>
      <c r="M1718" s="615"/>
      <c r="N1718" s="615"/>
      <c r="O1718" s="615"/>
      <c r="P1718" s="615"/>
      <c r="Q1718" s="615"/>
      <c r="R1718" s="615"/>
      <c r="S1718" s="615"/>
      <c r="T1718" s="615"/>
      <c r="U1718" s="615"/>
      <c r="V1718" s="615"/>
      <c r="W1718" s="615"/>
      <c r="X1718" s="615"/>
      <c r="Y1718" s="615"/>
      <c r="Z1718" s="615"/>
      <c r="AA1718" s="615"/>
      <c r="AB1718" s="615"/>
      <c r="AC1718" s="615"/>
      <c r="AD1718" s="615"/>
      <c r="AE1718" s="109"/>
      <c r="AG1718" s="94">
        <f t="shared" si="507"/>
        <v>0</v>
      </c>
      <c r="AH1718" s="130">
        <f t="shared" si="508"/>
        <v>0</v>
      </c>
      <c r="AI1718" s="130">
        <f t="shared" si="509"/>
        <v>0</v>
      </c>
      <c r="AJ1718" s="130">
        <f t="shared" si="510"/>
        <v>0</v>
      </c>
    </row>
    <row r="1719" spans="1:50" ht="15" customHeight="1" x14ac:dyDescent="0.2">
      <c r="C1719" s="85" t="s">
        <v>36</v>
      </c>
      <c r="D1719" s="614" t="s">
        <v>766</v>
      </c>
      <c r="E1719" s="614"/>
      <c r="F1719" s="614"/>
      <c r="G1719" s="614"/>
      <c r="H1719" s="614"/>
      <c r="I1719" s="614"/>
      <c r="J1719" s="614"/>
      <c r="K1719" s="614"/>
      <c r="L1719" s="614"/>
      <c r="M1719" s="615"/>
      <c r="N1719" s="615"/>
      <c r="O1719" s="615"/>
      <c r="P1719" s="615"/>
      <c r="Q1719" s="615"/>
      <c r="R1719" s="615"/>
      <c r="S1719" s="615"/>
      <c r="T1719" s="615"/>
      <c r="U1719" s="615"/>
      <c r="V1719" s="615"/>
      <c r="W1719" s="615"/>
      <c r="X1719" s="615"/>
      <c r="Y1719" s="615"/>
      <c r="Z1719" s="615"/>
      <c r="AA1719" s="615"/>
      <c r="AB1719" s="615"/>
      <c r="AC1719" s="615"/>
      <c r="AD1719" s="615"/>
      <c r="AE1719" s="109"/>
      <c r="AG1719" s="94">
        <f t="shared" si="507"/>
        <v>0</v>
      </c>
      <c r="AH1719" s="130">
        <f t="shared" si="508"/>
        <v>0</v>
      </c>
      <c r="AI1719" s="130">
        <f t="shared" si="509"/>
        <v>0</v>
      </c>
      <c r="AJ1719" s="130">
        <f t="shared" si="510"/>
        <v>0</v>
      </c>
    </row>
    <row r="1720" spans="1:50" ht="15" customHeight="1" x14ac:dyDescent="0.2">
      <c r="C1720" s="85" t="s">
        <v>37</v>
      </c>
      <c r="D1720" s="614" t="s">
        <v>767</v>
      </c>
      <c r="E1720" s="614"/>
      <c r="F1720" s="614"/>
      <c r="G1720" s="614"/>
      <c r="H1720" s="614"/>
      <c r="I1720" s="614"/>
      <c r="J1720" s="614"/>
      <c r="K1720" s="614"/>
      <c r="L1720" s="614"/>
      <c r="M1720" s="615"/>
      <c r="N1720" s="615"/>
      <c r="O1720" s="615"/>
      <c r="P1720" s="615"/>
      <c r="Q1720" s="615"/>
      <c r="R1720" s="615"/>
      <c r="S1720" s="615"/>
      <c r="T1720" s="615"/>
      <c r="U1720" s="615"/>
      <c r="V1720" s="615"/>
      <c r="W1720" s="615"/>
      <c r="X1720" s="615"/>
      <c r="Y1720" s="615"/>
      <c r="Z1720" s="615"/>
      <c r="AA1720" s="615"/>
      <c r="AB1720" s="615"/>
      <c r="AC1720" s="615"/>
      <c r="AD1720" s="615"/>
      <c r="AE1720" s="109"/>
      <c r="AG1720" s="94">
        <f t="shared" si="507"/>
        <v>0</v>
      </c>
      <c r="AH1720" s="130">
        <f t="shared" si="508"/>
        <v>0</v>
      </c>
      <c r="AI1720" s="130">
        <f t="shared" si="509"/>
        <v>0</v>
      </c>
      <c r="AJ1720" s="130">
        <f t="shared" si="510"/>
        <v>0</v>
      </c>
    </row>
    <row r="1721" spans="1:50" ht="15" customHeight="1" x14ac:dyDescent="0.2">
      <c r="A1721" s="109"/>
      <c r="B1721" s="109"/>
      <c r="C1721" s="85" t="s">
        <v>40</v>
      </c>
      <c r="D1721" s="614" t="s">
        <v>768</v>
      </c>
      <c r="E1721" s="614"/>
      <c r="F1721" s="614"/>
      <c r="G1721" s="614"/>
      <c r="H1721" s="614"/>
      <c r="I1721" s="614"/>
      <c r="J1721" s="614"/>
      <c r="K1721" s="614"/>
      <c r="L1721" s="614"/>
      <c r="M1721" s="615"/>
      <c r="N1721" s="615"/>
      <c r="O1721" s="615"/>
      <c r="P1721" s="615"/>
      <c r="Q1721" s="615"/>
      <c r="R1721" s="615"/>
      <c r="S1721" s="615"/>
      <c r="T1721" s="615"/>
      <c r="U1721" s="615"/>
      <c r="V1721" s="615"/>
      <c r="W1721" s="615"/>
      <c r="X1721" s="615"/>
      <c r="Y1721" s="615"/>
      <c r="Z1721" s="615"/>
      <c r="AA1721" s="615"/>
      <c r="AB1721" s="615"/>
      <c r="AC1721" s="615"/>
      <c r="AD1721" s="615"/>
      <c r="AE1721" s="109"/>
      <c r="AG1721" s="94">
        <f t="shared" si="507"/>
        <v>0</v>
      </c>
      <c r="AH1721" s="130">
        <f t="shared" si="508"/>
        <v>0</v>
      </c>
      <c r="AI1721" s="130">
        <f t="shared" si="509"/>
        <v>0</v>
      </c>
      <c r="AJ1721" s="130">
        <f t="shared" si="510"/>
        <v>0</v>
      </c>
    </row>
    <row r="1722" spans="1:50" ht="15" customHeight="1" x14ac:dyDescent="0.2">
      <c r="A1722" s="109"/>
      <c r="B1722" s="109"/>
      <c r="C1722" s="85" t="s">
        <v>38</v>
      </c>
      <c r="D1722" s="614" t="s">
        <v>769</v>
      </c>
      <c r="E1722" s="614"/>
      <c r="F1722" s="614"/>
      <c r="G1722" s="614"/>
      <c r="H1722" s="614"/>
      <c r="I1722" s="614"/>
      <c r="J1722" s="614"/>
      <c r="K1722" s="614"/>
      <c r="L1722" s="614"/>
      <c r="M1722" s="615"/>
      <c r="N1722" s="615"/>
      <c r="O1722" s="615"/>
      <c r="P1722" s="615"/>
      <c r="Q1722" s="615"/>
      <c r="R1722" s="615"/>
      <c r="S1722" s="615"/>
      <c r="T1722" s="615"/>
      <c r="U1722" s="615"/>
      <c r="V1722" s="615"/>
      <c r="W1722" s="615"/>
      <c r="X1722" s="615"/>
      <c r="Y1722" s="615"/>
      <c r="Z1722" s="615"/>
      <c r="AA1722" s="615"/>
      <c r="AB1722" s="615"/>
      <c r="AC1722" s="615"/>
      <c r="AD1722" s="615"/>
      <c r="AE1722" s="109"/>
      <c r="AG1722" s="94">
        <f t="shared" si="507"/>
        <v>0</v>
      </c>
      <c r="AH1722" s="130">
        <f t="shared" si="508"/>
        <v>0</v>
      </c>
      <c r="AI1722" s="130">
        <f t="shared" si="509"/>
        <v>0</v>
      </c>
      <c r="AJ1722" s="130">
        <f t="shared" si="510"/>
        <v>0</v>
      </c>
    </row>
    <row r="1723" spans="1:50" ht="15" customHeight="1" x14ac:dyDescent="0.2">
      <c r="A1723" s="109"/>
      <c r="B1723" s="109"/>
      <c r="C1723" s="85" t="s">
        <v>39</v>
      </c>
      <c r="D1723" s="614" t="s">
        <v>770</v>
      </c>
      <c r="E1723" s="614"/>
      <c r="F1723" s="614"/>
      <c r="G1723" s="614"/>
      <c r="H1723" s="614"/>
      <c r="I1723" s="614"/>
      <c r="J1723" s="614"/>
      <c r="K1723" s="614"/>
      <c r="L1723" s="614"/>
      <c r="M1723" s="615"/>
      <c r="N1723" s="615"/>
      <c r="O1723" s="615"/>
      <c r="P1723" s="615"/>
      <c r="Q1723" s="615"/>
      <c r="R1723" s="615"/>
      <c r="S1723" s="615"/>
      <c r="T1723" s="615"/>
      <c r="U1723" s="615"/>
      <c r="V1723" s="615"/>
      <c r="W1723" s="615"/>
      <c r="X1723" s="615"/>
      <c r="Y1723" s="615"/>
      <c r="Z1723" s="615"/>
      <c r="AA1723" s="615"/>
      <c r="AB1723" s="615"/>
      <c r="AC1723" s="615"/>
      <c r="AD1723" s="615"/>
      <c r="AE1723" s="109"/>
      <c r="AG1723" s="94">
        <f t="shared" si="507"/>
        <v>0</v>
      </c>
      <c r="AH1723" s="130">
        <f t="shared" si="508"/>
        <v>0</v>
      </c>
      <c r="AI1723" s="130">
        <f t="shared" si="509"/>
        <v>0</v>
      </c>
      <c r="AJ1723" s="130">
        <f t="shared" si="510"/>
        <v>0</v>
      </c>
    </row>
    <row r="1724" spans="1:50" ht="15" customHeight="1" x14ac:dyDescent="0.2">
      <c r="A1724" s="109"/>
      <c r="B1724" s="109"/>
      <c r="C1724" s="85" t="s">
        <v>41</v>
      </c>
      <c r="D1724" s="614" t="s">
        <v>771</v>
      </c>
      <c r="E1724" s="614"/>
      <c r="F1724" s="614"/>
      <c r="G1724" s="614"/>
      <c r="H1724" s="614"/>
      <c r="I1724" s="614"/>
      <c r="J1724" s="614"/>
      <c r="K1724" s="614"/>
      <c r="L1724" s="614"/>
      <c r="M1724" s="615"/>
      <c r="N1724" s="615"/>
      <c r="O1724" s="615"/>
      <c r="P1724" s="615"/>
      <c r="Q1724" s="615"/>
      <c r="R1724" s="615"/>
      <c r="S1724" s="615"/>
      <c r="T1724" s="615"/>
      <c r="U1724" s="615"/>
      <c r="V1724" s="615"/>
      <c r="W1724" s="615"/>
      <c r="X1724" s="615"/>
      <c r="Y1724" s="615"/>
      <c r="Z1724" s="615"/>
      <c r="AA1724" s="615"/>
      <c r="AB1724" s="615"/>
      <c r="AC1724" s="615"/>
      <c r="AD1724" s="615"/>
      <c r="AE1724" s="109"/>
      <c r="AG1724" s="94">
        <f t="shared" si="507"/>
        <v>0</v>
      </c>
      <c r="AH1724" s="130">
        <f t="shared" si="508"/>
        <v>0</v>
      </c>
      <c r="AI1724" s="130">
        <f t="shared" si="509"/>
        <v>0</v>
      </c>
      <c r="AJ1724" s="130">
        <f t="shared" si="510"/>
        <v>0</v>
      </c>
    </row>
    <row r="1725" spans="1:50" ht="15" customHeight="1" x14ac:dyDescent="0.2">
      <c r="A1725" s="109"/>
      <c r="B1725" s="109"/>
      <c r="C1725" s="85" t="s">
        <v>42</v>
      </c>
      <c r="D1725" s="614" t="s">
        <v>772</v>
      </c>
      <c r="E1725" s="614"/>
      <c r="F1725" s="614"/>
      <c r="G1725" s="614"/>
      <c r="H1725" s="614"/>
      <c r="I1725" s="614"/>
      <c r="J1725" s="614"/>
      <c r="K1725" s="614"/>
      <c r="L1725" s="614"/>
      <c r="M1725" s="615"/>
      <c r="N1725" s="615"/>
      <c r="O1725" s="615"/>
      <c r="P1725" s="615"/>
      <c r="Q1725" s="615"/>
      <c r="R1725" s="615"/>
      <c r="S1725" s="615"/>
      <c r="T1725" s="615"/>
      <c r="U1725" s="615"/>
      <c r="V1725" s="615"/>
      <c r="W1725" s="615"/>
      <c r="X1725" s="615"/>
      <c r="Y1725" s="615"/>
      <c r="Z1725" s="615"/>
      <c r="AA1725" s="615"/>
      <c r="AB1725" s="615"/>
      <c r="AC1725" s="615"/>
      <c r="AD1725" s="615"/>
      <c r="AE1725" s="109"/>
      <c r="AG1725" s="94">
        <f t="shared" si="507"/>
        <v>0</v>
      </c>
      <c r="AH1725" s="130">
        <f t="shared" si="508"/>
        <v>0</v>
      </c>
      <c r="AI1725" s="130">
        <f t="shared" si="509"/>
        <v>0</v>
      </c>
      <c r="AJ1725" s="130">
        <f t="shared" si="510"/>
        <v>0</v>
      </c>
    </row>
    <row r="1726" spans="1:50" ht="15" customHeight="1" x14ac:dyDescent="0.2">
      <c r="A1726" s="109"/>
      <c r="B1726" s="109"/>
      <c r="C1726" s="85" t="s">
        <v>43</v>
      </c>
      <c r="D1726" s="614" t="s">
        <v>773</v>
      </c>
      <c r="E1726" s="614"/>
      <c r="F1726" s="614"/>
      <c r="G1726" s="614"/>
      <c r="H1726" s="614"/>
      <c r="I1726" s="614"/>
      <c r="J1726" s="614"/>
      <c r="K1726" s="614"/>
      <c r="L1726" s="614"/>
      <c r="M1726" s="615"/>
      <c r="N1726" s="615"/>
      <c r="O1726" s="615"/>
      <c r="P1726" s="615"/>
      <c r="Q1726" s="615"/>
      <c r="R1726" s="615"/>
      <c r="S1726" s="615"/>
      <c r="T1726" s="615"/>
      <c r="U1726" s="615"/>
      <c r="V1726" s="615"/>
      <c r="W1726" s="615"/>
      <c r="X1726" s="615"/>
      <c r="Y1726" s="615"/>
      <c r="Z1726" s="615"/>
      <c r="AA1726" s="615"/>
      <c r="AB1726" s="615"/>
      <c r="AC1726" s="615"/>
      <c r="AD1726" s="615"/>
      <c r="AE1726" s="109"/>
      <c r="AG1726" s="94">
        <f t="shared" si="507"/>
        <v>0</v>
      </c>
      <c r="AH1726" s="130">
        <f t="shared" si="508"/>
        <v>0</v>
      </c>
      <c r="AI1726" s="130">
        <f t="shared" si="509"/>
        <v>0</v>
      </c>
      <c r="AJ1726" s="130">
        <f t="shared" si="510"/>
        <v>0</v>
      </c>
    </row>
    <row r="1727" spans="1:50" ht="15" customHeight="1" x14ac:dyDescent="0.2">
      <c r="A1727" s="109"/>
      <c r="B1727" s="109"/>
      <c r="C1727" s="85" t="s">
        <v>44</v>
      </c>
      <c r="D1727" s="614" t="s">
        <v>774</v>
      </c>
      <c r="E1727" s="614"/>
      <c r="F1727" s="614"/>
      <c r="G1727" s="614"/>
      <c r="H1727" s="614"/>
      <c r="I1727" s="614"/>
      <c r="J1727" s="614"/>
      <c r="K1727" s="614"/>
      <c r="L1727" s="614"/>
      <c r="M1727" s="615"/>
      <c r="N1727" s="615"/>
      <c r="O1727" s="615"/>
      <c r="P1727" s="615"/>
      <c r="Q1727" s="615"/>
      <c r="R1727" s="615"/>
      <c r="S1727" s="615"/>
      <c r="T1727" s="615"/>
      <c r="U1727" s="615"/>
      <c r="V1727" s="615"/>
      <c r="W1727" s="615"/>
      <c r="X1727" s="615"/>
      <c r="Y1727" s="615"/>
      <c r="Z1727" s="615"/>
      <c r="AA1727" s="615"/>
      <c r="AB1727" s="615"/>
      <c r="AC1727" s="615"/>
      <c r="AD1727" s="615"/>
      <c r="AE1727" s="109"/>
      <c r="AG1727" s="94">
        <f t="shared" si="507"/>
        <v>0</v>
      </c>
      <c r="AH1727" s="130">
        <f t="shared" si="508"/>
        <v>0</v>
      </c>
      <c r="AI1727" s="130">
        <f t="shared" si="509"/>
        <v>0</v>
      </c>
      <c r="AJ1727" s="130">
        <f t="shared" si="510"/>
        <v>0</v>
      </c>
    </row>
    <row r="1728" spans="1:50" ht="15" customHeight="1" x14ac:dyDescent="0.2">
      <c r="A1728" s="109"/>
      <c r="B1728" s="109"/>
      <c r="C1728" s="85" t="s">
        <v>45</v>
      </c>
      <c r="D1728" s="614" t="s">
        <v>775</v>
      </c>
      <c r="E1728" s="614"/>
      <c r="F1728" s="614"/>
      <c r="G1728" s="614"/>
      <c r="H1728" s="614"/>
      <c r="I1728" s="614"/>
      <c r="J1728" s="614"/>
      <c r="K1728" s="614"/>
      <c r="L1728" s="614"/>
      <c r="M1728" s="615"/>
      <c r="N1728" s="615"/>
      <c r="O1728" s="615"/>
      <c r="P1728" s="615"/>
      <c r="Q1728" s="615"/>
      <c r="R1728" s="615"/>
      <c r="S1728" s="615"/>
      <c r="T1728" s="615"/>
      <c r="U1728" s="615"/>
      <c r="V1728" s="615"/>
      <c r="W1728" s="615"/>
      <c r="X1728" s="615"/>
      <c r="Y1728" s="615"/>
      <c r="Z1728" s="615"/>
      <c r="AA1728" s="615"/>
      <c r="AB1728" s="615"/>
      <c r="AC1728" s="615"/>
      <c r="AD1728" s="615"/>
      <c r="AE1728" s="109"/>
      <c r="AG1728" s="94">
        <f t="shared" si="507"/>
        <v>0</v>
      </c>
      <c r="AH1728" s="130">
        <f t="shared" si="508"/>
        <v>0</v>
      </c>
      <c r="AI1728" s="130">
        <f t="shared" si="509"/>
        <v>0</v>
      </c>
      <c r="AJ1728" s="130">
        <f t="shared" si="510"/>
        <v>0</v>
      </c>
    </row>
    <row r="1729" spans="1:38" ht="15" customHeight="1" x14ac:dyDescent="0.2">
      <c r="A1729" s="109"/>
      <c r="B1729" s="109"/>
      <c r="C1729" s="85" t="s">
        <v>46</v>
      </c>
      <c r="D1729" s="614" t="s">
        <v>776</v>
      </c>
      <c r="E1729" s="614"/>
      <c r="F1729" s="614"/>
      <c r="G1729" s="614"/>
      <c r="H1729" s="614"/>
      <c r="I1729" s="614"/>
      <c r="J1729" s="614"/>
      <c r="K1729" s="614"/>
      <c r="L1729" s="614"/>
      <c r="M1729" s="615"/>
      <c r="N1729" s="615"/>
      <c r="O1729" s="615"/>
      <c r="P1729" s="615"/>
      <c r="Q1729" s="615"/>
      <c r="R1729" s="615"/>
      <c r="S1729" s="615"/>
      <c r="T1729" s="615"/>
      <c r="U1729" s="615"/>
      <c r="V1729" s="615"/>
      <c r="W1729" s="615"/>
      <c r="X1729" s="615"/>
      <c r="Y1729" s="615"/>
      <c r="Z1729" s="615"/>
      <c r="AA1729" s="615"/>
      <c r="AB1729" s="615"/>
      <c r="AC1729" s="615"/>
      <c r="AD1729" s="615"/>
      <c r="AE1729" s="109"/>
      <c r="AG1729" s="94">
        <f t="shared" si="507"/>
        <v>0</v>
      </c>
      <c r="AH1729" s="130">
        <f t="shared" si="508"/>
        <v>0</v>
      </c>
      <c r="AI1729" s="130">
        <f t="shared" si="509"/>
        <v>0</v>
      </c>
      <c r="AJ1729" s="130">
        <f t="shared" si="510"/>
        <v>0</v>
      </c>
    </row>
    <row r="1730" spans="1:38" ht="15" customHeight="1" x14ac:dyDescent="0.2">
      <c r="A1730" s="109"/>
      <c r="B1730" s="109"/>
      <c r="C1730" s="85" t="s">
        <v>47</v>
      </c>
      <c r="D1730" s="614" t="s">
        <v>777</v>
      </c>
      <c r="E1730" s="614"/>
      <c r="F1730" s="614"/>
      <c r="G1730" s="614"/>
      <c r="H1730" s="614"/>
      <c r="I1730" s="614"/>
      <c r="J1730" s="614"/>
      <c r="K1730" s="614"/>
      <c r="L1730" s="614"/>
      <c r="M1730" s="615"/>
      <c r="N1730" s="615"/>
      <c r="O1730" s="615"/>
      <c r="P1730" s="615"/>
      <c r="Q1730" s="615"/>
      <c r="R1730" s="615"/>
      <c r="S1730" s="615"/>
      <c r="T1730" s="615"/>
      <c r="U1730" s="615"/>
      <c r="V1730" s="615"/>
      <c r="W1730" s="615"/>
      <c r="X1730" s="615"/>
      <c r="Y1730" s="615"/>
      <c r="Z1730" s="615"/>
      <c r="AA1730" s="615"/>
      <c r="AB1730" s="615"/>
      <c r="AC1730" s="615"/>
      <c r="AD1730" s="615"/>
      <c r="AE1730" s="109"/>
      <c r="AG1730" s="94">
        <f t="shared" si="507"/>
        <v>0</v>
      </c>
      <c r="AH1730" s="130">
        <f t="shared" si="508"/>
        <v>0</v>
      </c>
      <c r="AI1730" s="130">
        <f t="shared" si="509"/>
        <v>0</v>
      </c>
      <c r="AJ1730" s="130">
        <f t="shared" si="510"/>
        <v>0</v>
      </c>
    </row>
    <row r="1731" spans="1:38" ht="15" customHeight="1" x14ac:dyDescent="0.2">
      <c r="A1731" s="109"/>
      <c r="B1731" s="109"/>
      <c r="C1731" s="85" t="s">
        <v>48</v>
      </c>
      <c r="D1731" s="614" t="s">
        <v>778</v>
      </c>
      <c r="E1731" s="614"/>
      <c r="F1731" s="614"/>
      <c r="G1731" s="614"/>
      <c r="H1731" s="614"/>
      <c r="I1731" s="614"/>
      <c r="J1731" s="614"/>
      <c r="K1731" s="614"/>
      <c r="L1731" s="614"/>
      <c r="M1731" s="615"/>
      <c r="N1731" s="615"/>
      <c r="O1731" s="615"/>
      <c r="P1731" s="615"/>
      <c r="Q1731" s="615"/>
      <c r="R1731" s="615"/>
      <c r="S1731" s="615"/>
      <c r="T1731" s="615"/>
      <c r="U1731" s="615"/>
      <c r="V1731" s="615"/>
      <c r="W1731" s="615"/>
      <c r="X1731" s="615"/>
      <c r="Y1731" s="615"/>
      <c r="Z1731" s="615"/>
      <c r="AA1731" s="615"/>
      <c r="AB1731" s="615"/>
      <c r="AC1731" s="615"/>
      <c r="AD1731" s="615"/>
      <c r="AE1731" s="109"/>
      <c r="AG1731" s="94">
        <f t="shared" si="507"/>
        <v>0</v>
      </c>
      <c r="AH1731" s="130">
        <f t="shared" si="508"/>
        <v>0</v>
      </c>
      <c r="AI1731" s="130">
        <f t="shared" si="509"/>
        <v>0</v>
      </c>
      <c r="AJ1731" s="130">
        <f t="shared" si="510"/>
        <v>0</v>
      </c>
    </row>
    <row r="1732" spans="1:38" ht="15" customHeight="1" x14ac:dyDescent="0.2">
      <c r="A1732" s="109"/>
      <c r="B1732" s="109"/>
      <c r="C1732" s="85" t="s">
        <v>49</v>
      </c>
      <c r="D1732" s="614" t="s">
        <v>779</v>
      </c>
      <c r="E1732" s="614"/>
      <c r="F1732" s="614"/>
      <c r="G1732" s="614"/>
      <c r="H1732" s="614"/>
      <c r="I1732" s="614"/>
      <c r="J1732" s="614"/>
      <c r="K1732" s="614"/>
      <c r="L1732" s="614"/>
      <c r="M1732" s="615"/>
      <c r="N1732" s="615"/>
      <c r="O1732" s="615"/>
      <c r="P1732" s="615"/>
      <c r="Q1732" s="615"/>
      <c r="R1732" s="615"/>
      <c r="S1732" s="615"/>
      <c r="T1732" s="615"/>
      <c r="U1732" s="615"/>
      <c r="V1732" s="615"/>
      <c r="W1732" s="615"/>
      <c r="X1732" s="615"/>
      <c r="Y1732" s="615"/>
      <c r="Z1732" s="615"/>
      <c r="AA1732" s="615"/>
      <c r="AB1732" s="615"/>
      <c r="AC1732" s="615"/>
      <c r="AD1732" s="615"/>
      <c r="AE1732" s="109"/>
      <c r="AG1732" s="94">
        <f t="shared" si="507"/>
        <v>0</v>
      </c>
      <c r="AH1732" s="130">
        <f t="shared" si="508"/>
        <v>0</v>
      </c>
      <c r="AI1732" s="130">
        <f t="shared" si="509"/>
        <v>0</v>
      </c>
      <c r="AJ1732" s="130">
        <f t="shared" si="510"/>
        <v>0</v>
      </c>
    </row>
    <row r="1733" spans="1:38" ht="15" customHeight="1" x14ac:dyDescent="0.2">
      <c r="A1733" s="109"/>
      <c r="B1733" s="109"/>
      <c r="C1733" s="85" t="s">
        <v>50</v>
      </c>
      <c r="D1733" s="614" t="s">
        <v>780</v>
      </c>
      <c r="E1733" s="614"/>
      <c r="F1733" s="614"/>
      <c r="G1733" s="614"/>
      <c r="H1733" s="614"/>
      <c r="I1733" s="614"/>
      <c r="J1733" s="614"/>
      <c r="K1733" s="614"/>
      <c r="L1733" s="614"/>
      <c r="M1733" s="615"/>
      <c r="N1733" s="615"/>
      <c r="O1733" s="615"/>
      <c r="P1733" s="615"/>
      <c r="Q1733" s="615"/>
      <c r="R1733" s="615"/>
      <c r="S1733" s="615"/>
      <c r="T1733" s="615"/>
      <c r="U1733" s="615"/>
      <c r="V1733" s="615"/>
      <c r="W1733" s="615"/>
      <c r="X1733" s="615"/>
      <c r="Y1733" s="615"/>
      <c r="Z1733" s="615"/>
      <c r="AA1733" s="615"/>
      <c r="AB1733" s="615"/>
      <c r="AC1733" s="615"/>
      <c r="AD1733" s="615"/>
      <c r="AE1733" s="109"/>
      <c r="AG1733" s="94">
        <f t="shared" si="507"/>
        <v>0</v>
      </c>
      <c r="AH1733" s="130">
        <f t="shared" si="508"/>
        <v>0</v>
      </c>
      <c r="AI1733" s="130">
        <f t="shared" si="509"/>
        <v>0</v>
      </c>
      <c r="AJ1733" s="130">
        <f t="shared" si="510"/>
        <v>0</v>
      </c>
    </row>
    <row r="1734" spans="1:38" ht="15" customHeight="1" x14ac:dyDescent="0.2">
      <c r="A1734" s="109"/>
      <c r="B1734" s="109"/>
      <c r="C1734" s="85" t="s">
        <v>51</v>
      </c>
      <c r="D1734" s="614" t="s">
        <v>72</v>
      </c>
      <c r="E1734" s="614"/>
      <c r="F1734" s="614"/>
      <c r="G1734" s="614"/>
      <c r="H1734" s="614"/>
      <c r="I1734" s="614"/>
      <c r="J1734" s="614"/>
      <c r="K1734" s="614"/>
      <c r="L1734" s="614"/>
      <c r="M1734" s="615"/>
      <c r="N1734" s="615"/>
      <c r="O1734" s="615"/>
      <c r="P1734" s="615"/>
      <c r="Q1734" s="615"/>
      <c r="R1734" s="615"/>
      <c r="S1734" s="615"/>
      <c r="T1734" s="615"/>
      <c r="U1734" s="615"/>
      <c r="V1734" s="615"/>
      <c r="W1734" s="615"/>
      <c r="X1734" s="615"/>
      <c r="Y1734" s="615"/>
      <c r="Z1734" s="615"/>
      <c r="AA1734" s="615"/>
      <c r="AB1734" s="615"/>
      <c r="AC1734" s="615"/>
      <c r="AD1734" s="615"/>
      <c r="AE1734" s="109"/>
      <c r="AG1734" s="94">
        <f t="shared" si="507"/>
        <v>0</v>
      </c>
      <c r="AH1734" s="130">
        <f t="shared" si="508"/>
        <v>0</v>
      </c>
      <c r="AI1734" s="130">
        <f t="shared" si="509"/>
        <v>0</v>
      </c>
      <c r="AJ1734" s="130">
        <f t="shared" si="510"/>
        <v>0</v>
      </c>
    </row>
    <row r="1735" spans="1:38" ht="15" customHeight="1" x14ac:dyDescent="0.2">
      <c r="A1735" s="109"/>
      <c r="B1735" s="109"/>
      <c r="C1735" s="85" t="s">
        <v>52</v>
      </c>
      <c r="D1735" s="614" t="s">
        <v>694</v>
      </c>
      <c r="E1735" s="614"/>
      <c r="F1735" s="614"/>
      <c r="G1735" s="614"/>
      <c r="H1735" s="614"/>
      <c r="I1735" s="614"/>
      <c r="J1735" s="614"/>
      <c r="K1735" s="614"/>
      <c r="L1735" s="614"/>
      <c r="M1735" s="615"/>
      <c r="N1735" s="615"/>
      <c r="O1735" s="615"/>
      <c r="P1735" s="615"/>
      <c r="Q1735" s="615"/>
      <c r="R1735" s="615"/>
      <c r="S1735" s="615"/>
      <c r="T1735" s="615"/>
      <c r="U1735" s="615"/>
      <c r="V1735" s="615"/>
      <c r="W1735" s="615"/>
      <c r="X1735" s="615"/>
      <c r="Y1735" s="615"/>
      <c r="Z1735" s="615"/>
      <c r="AA1735" s="615"/>
      <c r="AB1735" s="615"/>
      <c r="AC1735" s="615"/>
      <c r="AD1735" s="615"/>
      <c r="AE1735" s="109"/>
      <c r="AG1735" s="94">
        <f t="shared" si="507"/>
        <v>0</v>
      </c>
      <c r="AH1735" s="130">
        <f t="shared" si="508"/>
        <v>0</v>
      </c>
      <c r="AI1735" s="130">
        <f t="shared" si="509"/>
        <v>0</v>
      </c>
      <c r="AJ1735" s="130">
        <f t="shared" si="510"/>
        <v>0</v>
      </c>
    </row>
    <row r="1736" spans="1:38" ht="15" customHeight="1" x14ac:dyDescent="0.2">
      <c r="A1736" s="109"/>
      <c r="B1736" s="109"/>
      <c r="C1736" s="85" t="s">
        <v>781</v>
      </c>
      <c r="D1736" s="614" t="s">
        <v>692</v>
      </c>
      <c r="E1736" s="614"/>
      <c r="F1736" s="614"/>
      <c r="G1736" s="614"/>
      <c r="H1736" s="614"/>
      <c r="I1736" s="614"/>
      <c r="J1736" s="614"/>
      <c r="K1736" s="614"/>
      <c r="L1736" s="614"/>
      <c r="M1736" s="615"/>
      <c r="N1736" s="615"/>
      <c r="O1736" s="615"/>
      <c r="P1736" s="615"/>
      <c r="Q1736" s="615"/>
      <c r="R1736" s="615"/>
      <c r="S1736" s="615"/>
      <c r="T1736" s="615"/>
      <c r="U1736" s="615"/>
      <c r="V1736" s="615"/>
      <c r="W1736" s="615"/>
      <c r="X1736" s="615"/>
      <c r="Y1736" s="615"/>
      <c r="Z1736" s="615"/>
      <c r="AA1736" s="615"/>
      <c r="AB1736" s="615"/>
      <c r="AC1736" s="615"/>
      <c r="AD1736" s="615"/>
      <c r="AE1736" s="109"/>
      <c r="AG1736" s="94">
        <f t="shared" si="507"/>
        <v>0</v>
      </c>
      <c r="AH1736" s="130">
        <f t="shared" si="508"/>
        <v>0</v>
      </c>
      <c r="AI1736" s="130">
        <f t="shared" si="509"/>
        <v>0</v>
      </c>
      <c r="AJ1736" s="130">
        <f t="shared" si="510"/>
        <v>0</v>
      </c>
    </row>
    <row r="1737" spans="1:38" ht="15" customHeight="1" x14ac:dyDescent="0.2">
      <c r="B1737" s="273"/>
      <c r="C1737" s="273"/>
      <c r="D1737" s="273"/>
      <c r="E1737" s="273"/>
      <c r="F1737" s="273"/>
      <c r="G1737" s="273"/>
      <c r="H1737" s="273"/>
      <c r="I1737" s="273"/>
      <c r="J1737" s="273"/>
      <c r="K1737" s="273"/>
      <c r="L1737" s="274" t="s">
        <v>84</v>
      </c>
      <c r="M1737" s="693">
        <f>IF(AND(SUM(M1711:R1736)=0,COUNTIF(M1711:R1736,"NS")&gt;0),"NS",SUM(M1711:R1736))</f>
        <v>0</v>
      </c>
      <c r="N1737" s="693"/>
      <c r="O1737" s="693"/>
      <c r="P1737" s="693"/>
      <c r="Q1737" s="693"/>
      <c r="R1737" s="693"/>
      <c r="S1737" s="693">
        <f t="shared" ref="S1737" si="512">IF(AND(SUM(S1711:X1736)=0,COUNTIF(S1711:X1736,"NS")&gt;0),"NS",SUM(S1711:X1736))</f>
        <v>0</v>
      </c>
      <c r="T1737" s="693"/>
      <c r="U1737" s="693"/>
      <c r="V1737" s="693"/>
      <c r="W1737" s="693"/>
      <c r="X1737" s="693"/>
      <c r="Y1737" s="693">
        <f t="shared" ref="Y1737" si="513">IF(AND(SUM(Y1711:AD1736)=0,COUNTIF(Y1711:AD1736,"NS")&gt;0),"NS",SUM(Y1711:AD1736))</f>
        <v>0</v>
      </c>
      <c r="Z1737" s="693"/>
      <c r="AA1737" s="693"/>
      <c r="AB1737" s="693"/>
      <c r="AC1737" s="693"/>
      <c r="AD1737" s="693"/>
      <c r="AE1737" s="109"/>
      <c r="AJ1737" s="90">
        <f>SUM(AJ1711:AJ1736)</f>
        <v>0</v>
      </c>
    </row>
    <row r="1738" spans="1:38" ht="15" customHeight="1" x14ac:dyDescent="0.2">
      <c r="B1738" s="536" t="str">
        <f>IF(AI1709=0,"","Error: Debe completar toda la información requerida.")</f>
        <v/>
      </c>
      <c r="C1738" s="536"/>
      <c r="D1738" s="536"/>
      <c r="E1738" s="536"/>
      <c r="F1738" s="536"/>
      <c r="G1738" s="536"/>
      <c r="H1738" s="536"/>
      <c r="I1738" s="536"/>
      <c r="J1738" s="536"/>
      <c r="K1738" s="536"/>
      <c r="L1738" s="536"/>
      <c r="M1738" s="536"/>
      <c r="N1738" s="536"/>
      <c r="O1738" s="536"/>
      <c r="P1738" s="536"/>
      <c r="Q1738" s="536"/>
      <c r="R1738" s="536"/>
      <c r="S1738" s="536"/>
      <c r="T1738" s="536"/>
      <c r="U1738" s="536"/>
      <c r="V1738" s="536"/>
      <c r="W1738" s="536"/>
      <c r="X1738" s="536"/>
      <c r="Y1738" s="536"/>
      <c r="Z1738" s="536"/>
      <c r="AA1738" s="536"/>
      <c r="AB1738" s="536"/>
      <c r="AC1738" s="536"/>
      <c r="AD1738" s="536"/>
      <c r="AE1738" s="109"/>
    </row>
    <row r="1739" spans="1:38" ht="15" customHeight="1" x14ac:dyDescent="0.2">
      <c r="B1739" s="511" t="str">
        <f>IF(AJ1737&lt;&gt;0,"Error: Verificar sumas por fila.","")</f>
        <v/>
      </c>
      <c r="C1739" s="511"/>
      <c r="D1739" s="511"/>
      <c r="E1739" s="511"/>
      <c r="F1739" s="511"/>
      <c r="G1739" s="511"/>
      <c r="H1739" s="511"/>
      <c r="I1739" s="511"/>
      <c r="J1739" s="511"/>
      <c r="K1739" s="511"/>
      <c r="L1739" s="511"/>
      <c r="M1739" s="511"/>
      <c r="N1739" s="511"/>
      <c r="O1739" s="511"/>
      <c r="P1739" s="511"/>
      <c r="Q1739" s="511"/>
      <c r="R1739" s="511"/>
      <c r="S1739" s="511"/>
      <c r="T1739" s="511"/>
      <c r="U1739" s="511"/>
      <c r="V1739" s="511"/>
      <c r="W1739" s="511"/>
      <c r="X1739" s="511"/>
      <c r="Y1739" s="511"/>
      <c r="Z1739" s="511"/>
      <c r="AA1739" s="511"/>
      <c r="AB1739" s="511"/>
      <c r="AC1739" s="511"/>
      <c r="AD1739" s="511"/>
      <c r="AE1739" s="109"/>
    </row>
    <row r="1740" spans="1:38" ht="15" customHeight="1" x14ac:dyDescent="0.2">
      <c r="B1740" s="535" t="str">
        <f>IF(AND(AR1712=0,AX1714=0),"",IF(AND(AR1712&lt;&gt;0,AX1714=0),"Error: Verificar la consistencia con la pregunta 45",IF(AND(AR1712=0,AX1714&lt;&gt;0),"Error: Está haciendo mal uso del criterio de No Identificado.","Error: Verificar la consistencia con la pregunta 45. A demás, se está haciendo mal uso del criterio de No Identificado.")))</f>
        <v/>
      </c>
      <c r="C1740" s="535"/>
      <c r="D1740" s="535"/>
      <c r="E1740" s="535"/>
      <c r="F1740" s="535"/>
      <c r="G1740" s="535"/>
      <c r="H1740" s="535"/>
      <c r="I1740" s="535"/>
      <c r="J1740" s="535"/>
      <c r="K1740" s="535"/>
      <c r="L1740" s="535"/>
      <c r="M1740" s="535"/>
      <c r="N1740" s="535"/>
      <c r="O1740" s="535"/>
      <c r="P1740" s="535"/>
      <c r="Q1740" s="535"/>
      <c r="R1740" s="535"/>
      <c r="S1740" s="535"/>
      <c r="T1740" s="535"/>
      <c r="U1740" s="535"/>
      <c r="V1740" s="535"/>
      <c r="W1740" s="535"/>
      <c r="X1740" s="535"/>
      <c r="Y1740" s="535"/>
      <c r="Z1740" s="535"/>
      <c r="AA1740" s="535"/>
      <c r="AB1740" s="535"/>
      <c r="AC1740" s="535"/>
      <c r="AD1740" s="535"/>
      <c r="AE1740" s="109"/>
    </row>
    <row r="1741" spans="1:38" ht="36" customHeight="1" x14ac:dyDescent="0.2">
      <c r="A1741" s="36" t="s">
        <v>688</v>
      </c>
      <c r="B1741" s="636" t="s">
        <v>1744</v>
      </c>
      <c r="C1741" s="636"/>
      <c r="D1741" s="636"/>
      <c r="E1741" s="636"/>
      <c r="F1741" s="636"/>
      <c r="G1741" s="636"/>
      <c r="H1741" s="636"/>
      <c r="I1741" s="636"/>
      <c r="J1741" s="636"/>
      <c r="K1741" s="636"/>
      <c r="L1741" s="636"/>
      <c r="M1741" s="636"/>
      <c r="N1741" s="636"/>
      <c r="O1741" s="636"/>
      <c r="P1741" s="636"/>
      <c r="Q1741" s="636"/>
      <c r="R1741" s="636"/>
      <c r="S1741" s="636"/>
      <c r="T1741" s="636"/>
      <c r="U1741" s="636"/>
      <c r="V1741" s="636"/>
      <c r="W1741" s="636"/>
      <c r="X1741" s="636"/>
      <c r="Y1741" s="636"/>
      <c r="Z1741" s="636"/>
      <c r="AA1741" s="636"/>
      <c r="AB1741" s="636"/>
      <c r="AC1741" s="636"/>
      <c r="AD1741" s="636"/>
      <c r="AE1741" s="109"/>
      <c r="AG1741" s="74" t="s">
        <v>2032</v>
      </c>
      <c r="AH1741" s="74" t="s">
        <v>2072</v>
      </c>
      <c r="AI1741" s="74" t="s">
        <v>2073</v>
      </c>
      <c r="AJ1741" s="74" t="s">
        <v>2045</v>
      </c>
      <c r="AK1741" s="74" t="s">
        <v>2074</v>
      </c>
      <c r="AL1741" s="74" t="s">
        <v>2075</v>
      </c>
    </row>
    <row r="1742" spans="1:38" ht="24" customHeight="1" x14ac:dyDescent="0.2">
      <c r="C1742" s="606" t="s">
        <v>1750</v>
      </c>
      <c r="D1742" s="606"/>
      <c r="E1742" s="606"/>
      <c r="F1742" s="606"/>
      <c r="G1742" s="606"/>
      <c r="H1742" s="606"/>
      <c r="I1742" s="606"/>
      <c r="J1742" s="606"/>
      <c r="K1742" s="606"/>
      <c r="L1742" s="606"/>
      <c r="M1742" s="606"/>
      <c r="N1742" s="606"/>
      <c r="O1742" s="606"/>
      <c r="P1742" s="606"/>
      <c r="Q1742" s="606"/>
      <c r="R1742" s="606"/>
      <c r="S1742" s="606"/>
      <c r="T1742" s="606"/>
      <c r="U1742" s="606"/>
      <c r="V1742" s="606"/>
      <c r="W1742" s="606"/>
      <c r="X1742" s="606"/>
      <c r="Y1742" s="606"/>
      <c r="Z1742" s="606"/>
      <c r="AA1742" s="606"/>
      <c r="AB1742" s="606"/>
      <c r="AC1742" s="606"/>
      <c r="AD1742" s="606"/>
      <c r="AE1742" s="109"/>
      <c r="AG1742" s="74">
        <f>COUNTBLANK(M1747:AD1750)</f>
        <v>72</v>
      </c>
      <c r="AH1742" s="74">
        <v>72</v>
      </c>
      <c r="AI1742" s="74">
        <v>60</v>
      </c>
      <c r="AJ1742" s="74">
        <f>COUNTBLANK(M1747:AD1747)</f>
        <v>18</v>
      </c>
      <c r="AK1742" s="74">
        <v>18</v>
      </c>
      <c r="AL1742" s="74">
        <v>15</v>
      </c>
    </row>
    <row r="1743" spans="1:38" ht="24" customHeight="1" x14ac:dyDescent="0.2">
      <c r="C1743" s="606" t="s">
        <v>1695</v>
      </c>
      <c r="D1743" s="606"/>
      <c r="E1743" s="606"/>
      <c r="F1743" s="606"/>
      <c r="G1743" s="606"/>
      <c r="H1743" s="606"/>
      <c r="I1743" s="606"/>
      <c r="J1743" s="606"/>
      <c r="K1743" s="606"/>
      <c r="L1743" s="606"/>
      <c r="M1743" s="606"/>
      <c r="N1743" s="606"/>
      <c r="O1743" s="606"/>
      <c r="P1743" s="606"/>
      <c r="Q1743" s="606"/>
      <c r="R1743" s="606"/>
      <c r="S1743" s="606"/>
      <c r="T1743" s="606"/>
      <c r="U1743" s="606"/>
      <c r="V1743" s="606"/>
      <c r="W1743" s="606"/>
      <c r="X1743" s="606"/>
      <c r="Y1743" s="606"/>
      <c r="Z1743" s="606"/>
      <c r="AA1743" s="606"/>
      <c r="AB1743" s="606"/>
      <c r="AC1743" s="606"/>
      <c r="AD1743" s="606"/>
      <c r="AE1743" s="109"/>
      <c r="AG1743" s="90" t="s">
        <v>2076</v>
      </c>
      <c r="AI1743" s="90">
        <f>IF(OR(AG1742=AH1742,AG1742=AI1742),0,1)</f>
        <v>0</v>
      </c>
    </row>
    <row r="1744" spans="1:38" ht="15" customHeight="1" x14ac:dyDescent="0.2">
      <c r="AE1744" s="109"/>
    </row>
    <row r="1745" spans="1:53" ht="24" customHeight="1" x14ac:dyDescent="0.2">
      <c r="C1745" s="609" t="s">
        <v>1694</v>
      </c>
      <c r="D1745" s="492"/>
      <c r="E1745" s="492"/>
      <c r="F1745" s="492"/>
      <c r="G1745" s="492"/>
      <c r="H1745" s="492"/>
      <c r="I1745" s="492"/>
      <c r="J1745" s="492"/>
      <c r="K1745" s="492"/>
      <c r="L1745" s="492"/>
      <c r="M1745" s="609" t="s">
        <v>1218</v>
      </c>
      <c r="N1745" s="609"/>
      <c r="O1745" s="609"/>
      <c r="P1745" s="609"/>
      <c r="Q1745" s="609"/>
      <c r="R1745" s="609"/>
      <c r="S1745" s="609"/>
      <c r="T1745" s="609"/>
      <c r="U1745" s="609"/>
      <c r="V1745" s="609"/>
      <c r="W1745" s="609"/>
      <c r="X1745" s="609"/>
      <c r="Y1745" s="609"/>
      <c r="Z1745" s="609"/>
      <c r="AA1745" s="609"/>
      <c r="AB1745" s="609"/>
      <c r="AC1745" s="609"/>
      <c r="AD1745" s="609"/>
      <c r="AE1745" s="109"/>
      <c r="AK1745" s="561" t="s">
        <v>2157</v>
      </c>
      <c r="AL1745" s="561"/>
      <c r="AM1745" s="561"/>
    </row>
    <row r="1746" spans="1:53" ht="15" customHeight="1" x14ac:dyDescent="0.2">
      <c r="C1746" s="492"/>
      <c r="D1746" s="492"/>
      <c r="E1746" s="492"/>
      <c r="F1746" s="492"/>
      <c r="G1746" s="492"/>
      <c r="H1746" s="492"/>
      <c r="I1746" s="492"/>
      <c r="J1746" s="492"/>
      <c r="K1746" s="492"/>
      <c r="L1746" s="492"/>
      <c r="M1746" s="981" t="s">
        <v>80</v>
      </c>
      <c r="N1746" s="982"/>
      <c r="O1746" s="982"/>
      <c r="P1746" s="982"/>
      <c r="Q1746" s="982"/>
      <c r="R1746" s="982"/>
      <c r="S1746" s="983" t="s">
        <v>81</v>
      </c>
      <c r="T1746" s="984"/>
      <c r="U1746" s="984"/>
      <c r="V1746" s="984"/>
      <c r="W1746" s="984"/>
      <c r="X1746" s="984"/>
      <c r="Y1746" s="983" t="s">
        <v>82</v>
      </c>
      <c r="Z1746" s="984"/>
      <c r="AA1746" s="984"/>
      <c r="AB1746" s="984"/>
      <c r="AC1746" s="984"/>
      <c r="AD1746" s="984"/>
      <c r="AE1746" s="109"/>
      <c r="AG1746" s="95" t="s">
        <v>80</v>
      </c>
      <c r="AH1746" s="95" t="s">
        <v>2029</v>
      </c>
      <c r="AI1746" s="95" t="s">
        <v>2078</v>
      </c>
      <c r="AJ1746" s="96" t="s">
        <v>2077</v>
      </c>
      <c r="AK1746" s="90" t="s">
        <v>2158</v>
      </c>
      <c r="AL1746" s="90" t="s">
        <v>2158</v>
      </c>
      <c r="AM1746" s="90" t="s">
        <v>2159</v>
      </c>
      <c r="AN1746" s="90" t="s">
        <v>2160</v>
      </c>
      <c r="AO1746" s="90" t="s">
        <v>2161</v>
      </c>
      <c r="AP1746" s="90" t="s">
        <v>2161</v>
      </c>
      <c r="AQ1746" s="90" t="s">
        <v>2162</v>
      </c>
      <c r="AR1746" s="90" t="s">
        <v>2163</v>
      </c>
      <c r="AS1746" s="90" t="s">
        <v>2164</v>
      </c>
      <c r="AT1746" s="90" t="s">
        <v>2165</v>
      </c>
      <c r="AV1746" s="90" t="s">
        <v>2050</v>
      </c>
      <c r="AW1746" s="90" t="s">
        <v>2318</v>
      </c>
      <c r="AX1746" s="90" t="s">
        <v>2029</v>
      </c>
      <c r="AY1746" s="90" t="s">
        <v>2077</v>
      </c>
    </row>
    <row r="1747" spans="1:53" ht="15" customHeight="1" x14ac:dyDescent="0.2">
      <c r="C1747" s="143" t="s">
        <v>28</v>
      </c>
      <c r="D1747" s="614" t="s">
        <v>1008</v>
      </c>
      <c r="E1747" s="614"/>
      <c r="F1747" s="614"/>
      <c r="G1747" s="614"/>
      <c r="H1747" s="614"/>
      <c r="I1747" s="614"/>
      <c r="J1747" s="614"/>
      <c r="K1747" s="614"/>
      <c r="L1747" s="614"/>
      <c r="M1747" s="486"/>
      <c r="N1747" s="486"/>
      <c r="O1747" s="486"/>
      <c r="P1747" s="486"/>
      <c r="Q1747" s="486"/>
      <c r="R1747" s="486"/>
      <c r="S1747" s="486"/>
      <c r="T1747" s="486"/>
      <c r="U1747" s="486"/>
      <c r="V1747" s="486"/>
      <c r="W1747" s="486"/>
      <c r="X1747" s="486"/>
      <c r="Y1747" s="486"/>
      <c r="Z1747" s="486"/>
      <c r="AA1747" s="486"/>
      <c r="AB1747" s="486"/>
      <c r="AC1747" s="486"/>
      <c r="AD1747" s="486"/>
      <c r="AE1747" s="109"/>
      <c r="AG1747" s="94">
        <f>M1747</f>
        <v>0</v>
      </c>
      <c r="AH1747" s="130">
        <f>COUNTIF(S1747:AD1747,"NS")</f>
        <v>0</v>
      </c>
      <c r="AI1747" s="130">
        <f>SUM(S1747:AD1747)</f>
        <v>0</v>
      </c>
      <c r="AJ1747" s="130">
        <f>IF($AG$1742=$AH$1742,0,
IF(OR(
AND(AG1747=0,AH1747&gt;0),
AND(AG1747="NS",AI1747&gt;0),
AND(AG1747="NS",AI1747=0,AH1747=0)),1,
IF(OR(
AND(AG1747&gt;0,AH1747=2),
AND(AG1747="NS",AH1747=2),
AND(AG1747="NS",AI1747=0,AH1747&gt;0),
AG1747=AI1747),0,1)))</f>
        <v>0</v>
      </c>
      <c r="AK1747" s="90">
        <f>Y1504</f>
        <v>0</v>
      </c>
      <c r="AL1747" s="90">
        <f>AC1504</f>
        <v>0</v>
      </c>
      <c r="AM1747" s="90">
        <f>IF(AND(SUM(AK1747:AL1747)=0,COUNTIF(AK1747:AL1747,"NS")&gt;0),"NS",SUM(AK1747:AL1747))</f>
        <v>0</v>
      </c>
      <c r="AN1747" s="90">
        <f>S1751</f>
        <v>0</v>
      </c>
      <c r="AO1747" s="90">
        <f>Z1504</f>
        <v>0</v>
      </c>
      <c r="AP1747" s="90">
        <f>AD1504</f>
        <v>0</v>
      </c>
      <c r="AQ1747" s="90">
        <f>IF(AND(SUM(AO1747:AP1747)=0,COUNTIF(AO1747:AP1747,"NS")&gt;0),"NS",SUM(AO1747:AP1747))</f>
        <v>0</v>
      </c>
      <c r="AR1747" s="90">
        <f>Y1751</f>
        <v>0</v>
      </c>
      <c r="AS1747" s="2">
        <f>IF($AG$1742=$AH$1742,0,IF(OR(AN1747&lt;=AM1747,AND(AM1747&gt;0,AN1747="NS")),0,1))</f>
        <v>0</v>
      </c>
      <c r="AT1747" s="2">
        <f>IF($AG$1742=$AH$1742,0,IF(OR(AR1747&lt;=AQ1747,AND(AQ1747&gt;0,AR1747="NS")),0,1))</f>
        <v>0</v>
      </c>
      <c r="AV1747" s="90">
        <f>M1750</f>
        <v>0</v>
      </c>
      <c r="AW1747" s="90">
        <f>COUNTIF(M1747:R1749,"&gt;0")</f>
        <v>0</v>
      </c>
      <c r="AX1747" s="90">
        <f>COUNTIF(M1747:R1749,"NS")</f>
        <v>0</v>
      </c>
      <c r="AY1747" s="90">
        <f>IF($AG$1742=$AH$1742,0,
IF(AND(AV1747&lt;&gt;0,AW1747=0,AX1747=0),1,
IF(AND(AV1747&lt;&gt;0,AND(AW1747&lt;=1,AX1747=0)),1,
IF(AND(AV1747&lt;&gt;0,AND(AW1747=0,AX1747&lt;=1)),1,0))))</f>
        <v>0</v>
      </c>
    </row>
    <row r="1748" spans="1:53" ht="15" customHeight="1" x14ac:dyDescent="0.2">
      <c r="C1748" s="111" t="s">
        <v>29</v>
      </c>
      <c r="D1748" s="614" t="s">
        <v>1009</v>
      </c>
      <c r="E1748" s="614"/>
      <c r="F1748" s="614"/>
      <c r="G1748" s="614"/>
      <c r="H1748" s="614"/>
      <c r="I1748" s="614"/>
      <c r="J1748" s="614"/>
      <c r="K1748" s="614"/>
      <c r="L1748" s="614"/>
      <c r="M1748" s="486"/>
      <c r="N1748" s="486"/>
      <c r="O1748" s="486"/>
      <c r="P1748" s="486"/>
      <c r="Q1748" s="486"/>
      <c r="R1748" s="486"/>
      <c r="S1748" s="486"/>
      <c r="T1748" s="486"/>
      <c r="U1748" s="486"/>
      <c r="V1748" s="486"/>
      <c r="W1748" s="486"/>
      <c r="X1748" s="486"/>
      <c r="Y1748" s="486"/>
      <c r="Z1748" s="486"/>
      <c r="AA1748" s="486"/>
      <c r="AB1748" s="486"/>
      <c r="AC1748" s="486"/>
      <c r="AD1748" s="486"/>
      <c r="AE1748" s="109"/>
      <c r="AG1748" s="94">
        <f>M1748</f>
        <v>0</v>
      </c>
      <c r="AH1748" s="130">
        <f>COUNTIF(S1748:AD1748,"NS")</f>
        <v>0</v>
      </c>
      <c r="AI1748" s="130">
        <f>SUM(S1748:AD1748)</f>
        <v>0</v>
      </c>
      <c r="AJ1748" s="130">
        <f t="shared" ref="AJ1748:AJ1750" si="514">IF($AG$1742=$AH$1742,0,
IF(OR(
AND(AG1748=0,AH1748&gt;0),
AND(AG1748="NS",AI1748&gt;0),
AND(AG1748="NS",AI1748=0,AH1748=0)),1,
IF(OR(
AND(AG1748&gt;0,AH1748=2),
AND(AG1748="NS",AH1748=2),
AND(AG1748="NS",AI1748=0,AH1748&gt;0),
AG1748=AI1748),0,1)))</f>
        <v>0</v>
      </c>
      <c r="AT1748" s="90">
        <f>SUM(AS1747:AT1747)</f>
        <v>0</v>
      </c>
      <c r="AV1748" s="90">
        <f>S1750</f>
        <v>0</v>
      </c>
      <c r="AW1748" s="90">
        <f>COUNTIF(S1747:X1749,"&gt;0")</f>
        <v>0</v>
      </c>
      <c r="AX1748" s="90">
        <f>COUNTIF(S1747:X1749,"NS")</f>
        <v>0</v>
      </c>
      <c r="AY1748" s="90">
        <f t="shared" ref="AY1748:AY1749" si="515">IF($AG$1742=$AH$1742,0,
IF(AND(AV1748&lt;&gt;0,AW1748=0,AX1748=0),1,
IF(AND(AV1748&lt;&gt;0,AND(AW1748&lt;=1,AX1748=0)),1,
IF(AND(AV1748&lt;&gt;0,AND(AW1748=0,AX1748&lt;=1)),1,0))))</f>
        <v>0</v>
      </c>
    </row>
    <row r="1749" spans="1:53" ht="15" customHeight="1" x14ac:dyDescent="0.2">
      <c r="C1749" s="111" t="s">
        <v>30</v>
      </c>
      <c r="D1749" s="614" t="s">
        <v>1677</v>
      </c>
      <c r="E1749" s="614"/>
      <c r="F1749" s="614"/>
      <c r="G1749" s="614"/>
      <c r="H1749" s="614"/>
      <c r="I1749" s="614"/>
      <c r="J1749" s="614"/>
      <c r="K1749" s="614"/>
      <c r="L1749" s="614"/>
      <c r="M1749" s="486"/>
      <c r="N1749" s="486"/>
      <c r="O1749" s="486"/>
      <c r="P1749" s="486"/>
      <c r="Q1749" s="486"/>
      <c r="R1749" s="486"/>
      <c r="S1749" s="486"/>
      <c r="T1749" s="486"/>
      <c r="U1749" s="486"/>
      <c r="V1749" s="486"/>
      <c r="W1749" s="486"/>
      <c r="X1749" s="486"/>
      <c r="Y1749" s="486"/>
      <c r="Z1749" s="486"/>
      <c r="AA1749" s="486"/>
      <c r="AB1749" s="486"/>
      <c r="AC1749" s="486"/>
      <c r="AD1749" s="486"/>
      <c r="AE1749" s="109"/>
      <c r="AG1749" s="94">
        <f>M1749</f>
        <v>0</v>
      </c>
      <c r="AH1749" s="130">
        <f>COUNTIF(S1749:AD1749,"NS")</f>
        <v>0</v>
      </c>
      <c r="AI1749" s="130">
        <f>SUM(S1749:AD1749)</f>
        <v>0</v>
      </c>
      <c r="AJ1749" s="130">
        <f t="shared" si="514"/>
        <v>0</v>
      </c>
      <c r="AV1749" s="90">
        <f>Y1750</f>
        <v>0</v>
      </c>
      <c r="AW1749" s="90">
        <f>COUNTIF(Y1747:AD1749,"&gt;0")</f>
        <v>0</v>
      </c>
      <c r="AX1749" s="90">
        <f>COUNTIF(Y1747:AD1749,"NS")</f>
        <v>0</v>
      </c>
      <c r="AY1749" s="90">
        <f t="shared" si="515"/>
        <v>0</v>
      </c>
    </row>
    <row r="1750" spans="1:53" ht="15" customHeight="1" x14ac:dyDescent="0.2">
      <c r="C1750" s="111" t="s">
        <v>31</v>
      </c>
      <c r="D1750" s="614" t="s">
        <v>692</v>
      </c>
      <c r="E1750" s="614"/>
      <c r="F1750" s="614"/>
      <c r="G1750" s="614"/>
      <c r="H1750" s="614"/>
      <c r="I1750" s="614"/>
      <c r="J1750" s="614"/>
      <c r="K1750" s="614"/>
      <c r="L1750" s="614"/>
      <c r="M1750" s="486"/>
      <c r="N1750" s="486"/>
      <c r="O1750" s="486"/>
      <c r="P1750" s="486"/>
      <c r="Q1750" s="486"/>
      <c r="R1750" s="486"/>
      <c r="S1750" s="486"/>
      <c r="T1750" s="486"/>
      <c r="U1750" s="486"/>
      <c r="V1750" s="486"/>
      <c r="W1750" s="486"/>
      <c r="X1750" s="486"/>
      <c r="Y1750" s="486"/>
      <c r="Z1750" s="486"/>
      <c r="AA1750" s="486"/>
      <c r="AB1750" s="486"/>
      <c r="AC1750" s="486"/>
      <c r="AD1750" s="486"/>
      <c r="AE1750" s="109"/>
      <c r="AG1750" s="94">
        <f>M1750</f>
        <v>0</v>
      </c>
      <c r="AH1750" s="130">
        <f>COUNTIF(S1750:AD1750,"NS")</f>
        <v>0</v>
      </c>
      <c r="AI1750" s="130">
        <f>SUM(S1750:AD1750)</f>
        <v>0</v>
      </c>
      <c r="AJ1750" s="130">
        <f t="shared" si="514"/>
        <v>0</v>
      </c>
      <c r="AY1750" s="90">
        <f>SUM(AY1747:AY1749)</f>
        <v>0</v>
      </c>
    </row>
    <row r="1751" spans="1:53" ht="15" customHeight="1" x14ac:dyDescent="0.2">
      <c r="L1751" s="112" t="s">
        <v>84</v>
      </c>
      <c r="M1751" s="985">
        <f>IF(AND(SUM(M1747:R1750)=0,COUNTIF(M1747:R1750,"NS")&gt;0),"NS",SUM(M1747:R1750))</f>
        <v>0</v>
      </c>
      <c r="N1751" s="985"/>
      <c r="O1751" s="985"/>
      <c r="P1751" s="985"/>
      <c r="Q1751" s="985"/>
      <c r="R1751" s="985"/>
      <c r="S1751" s="985">
        <f t="shared" ref="S1751" si="516">IF(AND(SUM(S1747:X1750)=0,COUNTIF(S1747:X1750,"NS")&gt;0),"NS",SUM(S1747:X1750))</f>
        <v>0</v>
      </c>
      <c r="T1751" s="985"/>
      <c r="U1751" s="985"/>
      <c r="V1751" s="985"/>
      <c r="W1751" s="985"/>
      <c r="X1751" s="985"/>
      <c r="Y1751" s="985">
        <f t="shared" ref="Y1751" si="517">IF(AND(SUM(Y1747:AD1750)=0,COUNTIF(Y1747:AD1750,"NS")&gt;0),"NS",SUM(Y1747:AD1750))</f>
        <v>0</v>
      </c>
      <c r="Z1751" s="985"/>
      <c r="AA1751" s="985"/>
      <c r="AB1751" s="985"/>
      <c r="AC1751" s="985"/>
      <c r="AD1751" s="985"/>
      <c r="AE1751" s="109"/>
      <c r="AJ1751" s="90">
        <f>SUM(AJ1747:AJ1750)</f>
        <v>0</v>
      </c>
    </row>
    <row r="1752" spans="1:53" ht="15" customHeight="1" x14ac:dyDescent="0.2">
      <c r="B1752" s="536" t="str">
        <f>IF(AI1743=0,"","Error: Debe completar toda la información requerida.")</f>
        <v/>
      </c>
      <c r="C1752" s="536"/>
      <c r="D1752" s="536"/>
      <c r="E1752" s="536"/>
      <c r="F1752" s="536"/>
      <c r="G1752" s="536"/>
      <c r="H1752" s="536"/>
      <c r="I1752" s="536"/>
      <c r="J1752" s="536"/>
      <c r="K1752" s="536"/>
      <c r="L1752" s="536"/>
      <c r="M1752" s="536"/>
      <c r="N1752" s="536"/>
      <c r="O1752" s="536"/>
      <c r="P1752" s="536"/>
      <c r="Q1752" s="536"/>
      <c r="R1752" s="536"/>
      <c r="S1752" s="536"/>
      <c r="T1752" s="536"/>
      <c r="U1752" s="536"/>
      <c r="V1752" s="536"/>
      <c r="W1752" s="536"/>
      <c r="X1752" s="536"/>
      <c r="Y1752" s="536"/>
      <c r="Z1752" s="536"/>
      <c r="AA1752" s="536"/>
      <c r="AB1752" s="536"/>
      <c r="AC1752" s="536"/>
      <c r="AD1752" s="536"/>
      <c r="AE1752" s="109"/>
    </row>
    <row r="1753" spans="1:53" ht="15" customHeight="1" x14ac:dyDescent="0.2">
      <c r="B1753" s="511" t="str">
        <f>IF(AJ1751&lt;&gt;0,"Error: Verificar sumas por fila.","")</f>
        <v/>
      </c>
      <c r="C1753" s="511"/>
      <c r="D1753" s="511"/>
      <c r="E1753" s="511"/>
      <c r="F1753" s="511"/>
      <c r="G1753" s="511"/>
      <c r="H1753" s="511"/>
      <c r="I1753" s="511"/>
      <c r="J1753" s="511"/>
      <c r="K1753" s="511"/>
      <c r="L1753" s="511"/>
      <c r="M1753" s="511"/>
      <c r="N1753" s="511"/>
      <c r="O1753" s="511"/>
      <c r="P1753" s="511"/>
      <c r="Q1753" s="511"/>
      <c r="R1753" s="511"/>
      <c r="S1753" s="511"/>
      <c r="T1753" s="511"/>
      <c r="U1753" s="511"/>
      <c r="V1753" s="511"/>
      <c r="W1753" s="511"/>
      <c r="X1753" s="511"/>
      <c r="Y1753" s="511"/>
      <c r="Z1753" s="511"/>
      <c r="AA1753" s="511"/>
      <c r="AB1753" s="511"/>
      <c r="AC1753" s="511"/>
      <c r="AD1753" s="511"/>
      <c r="AE1753" s="109"/>
    </row>
    <row r="1754" spans="1:53" ht="15" customHeight="1" x14ac:dyDescent="0.2">
      <c r="B1754" s="535" t="str">
        <f>IF(AND(AT1748=0,AY1750=0),"",IF(AND(AT1748&lt;&gt;0,AY1750=0),"Error: Verificar la consistencia con la pregunta 48",IF(AND(AT1748=0,AY1750&lt;&gt;0),"Error: Está haciendo mal uso del criterio de No Identificado.","Error: Verificar la consistencia con la pregunta 48. A demás, se está haciendo mal uso del criterio de No Identificado.")))</f>
        <v/>
      </c>
      <c r="C1754" s="535"/>
      <c r="D1754" s="535"/>
      <c r="E1754" s="535"/>
      <c r="F1754" s="535"/>
      <c r="G1754" s="535"/>
      <c r="H1754" s="535"/>
      <c r="I1754" s="535"/>
      <c r="J1754" s="535"/>
      <c r="K1754" s="535"/>
      <c r="L1754" s="535"/>
      <c r="M1754" s="535"/>
      <c r="N1754" s="535"/>
      <c r="O1754" s="535"/>
      <c r="P1754" s="535"/>
      <c r="Q1754" s="535"/>
      <c r="R1754" s="535"/>
      <c r="S1754" s="535"/>
      <c r="T1754" s="535"/>
      <c r="U1754" s="535"/>
      <c r="V1754" s="535"/>
      <c r="W1754" s="535"/>
      <c r="X1754" s="535"/>
      <c r="Y1754" s="535"/>
      <c r="Z1754" s="535"/>
      <c r="AA1754" s="535"/>
      <c r="AB1754" s="535"/>
      <c r="AC1754" s="535"/>
      <c r="AD1754" s="535"/>
      <c r="AE1754" s="109"/>
    </row>
    <row r="1755" spans="1:53" ht="24" customHeight="1" x14ac:dyDescent="0.2">
      <c r="A1755" s="36" t="s">
        <v>689</v>
      </c>
      <c r="B1755" s="636" t="s">
        <v>1494</v>
      </c>
      <c r="C1755" s="636"/>
      <c r="D1755" s="636"/>
      <c r="E1755" s="636"/>
      <c r="F1755" s="636"/>
      <c r="G1755" s="636"/>
      <c r="H1755" s="636"/>
      <c r="I1755" s="636"/>
      <c r="J1755" s="636"/>
      <c r="K1755" s="636"/>
      <c r="L1755" s="636"/>
      <c r="M1755" s="636"/>
      <c r="N1755" s="636"/>
      <c r="O1755" s="636"/>
      <c r="P1755" s="636"/>
      <c r="Q1755" s="636"/>
      <c r="R1755" s="636"/>
      <c r="S1755" s="636"/>
      <c r="T1755" s="636"/>
      <c r="U1755" s="636"/>
      <c r="V1755" s="636"/>
      <c r="W1755" s="636"/>
      <c r="X1755" s="636"/>
      <c r="Y1755" s="636"/>
      <c r="Z1755" s="636"/>
      <c r="AA1755" s="636"/>
      <c r="AB1755" s="636"/>
      <c r="AC1755" s="636"/>
      <c r="AD1755" s="636"/>
      <c r="AE1755" s="109"/>
      <c r="AG1755" s="74" t="s">
        <v>2032</v>
      </c>
      <c r="AH1755" s="74" t="s">
        <v>2072</v>
      </c>
      <c r="AI1755" s="74" t="s">
        <v>2073</v>
      </c>
      <c r="AJ1755" s="74" t="s">
        <v>2045</v>
      </c>
      <c r="AK1755" s="74" t="s">
        <v>2074</v>
      </c>
      <c r="AL1755" s="74" t="s">
        <v>2075</v>
      </c>
    </row>
    <row r="1756" spans="1:53" ht="24" customHeight="1" x14ac:dyDescent="0.2">
      <c r="C1756" s="674" t="s">
        <v>1693</v>
      </c>
      <c r="D1756" s="674"/>
      <c r="E1756" s="674"/>
      <c r="F1756" s="674"/>
      <c r="G1756" s="674"/>
      <c r="H1756" s="674"/>
      <c r="I1756" s="674"/>
      <c r="J1756" s="674"/>
      <c r="K1756" s="674"/>
      <c r="L1756" s="674"/>
      <c r="M1756" s="674"/>
      <c r="N1756" s="674"/>
      <c r="O1756" s="674"/>
      <c r="P1756" s="674"/>
      <c r="Q1756" s="674"/>
      <c r="R1756" s="674"/>
      <c r="S1756" s="674"/>
      <c r="T1756" s="674"/>
      <c r="U1756" s="674"/>
      <c r="V1756" s="674"/>
      <c r="W1756" s="674"/>
      <c r="X1756" s="674"/>
      <c r="Y1756" s="674"/>
      <c r="Z1756" s="674"/>
      <c r="AA1756" s="674"/>
      <c r="AB1756" s="674"/>
      <c r="AC1756" s="674"/>
      <c r="AD1756" s="674"/>
      <c r="AE1756" s="109"/>
      <c r="AG1756" s="74">
        <f>COUNTBLANK(M1760:AD1765)</f>
        <v>108</v>
      </c>
      <c r="AH1756" s="74">
        <v>108</v>
      </c>
      <c r="AI1756" s="74">
        <v>90</v>
      </c>
      <c r="AJ1756" s="74">
        <f>COUNTBLANK(M1760:AD1760)</f>
        <v>18</v>
      </c>
      <c r="AK1756" s="74">
        <v>18</v>
      </c>
      <c r="AL1756" s="74">
        <v>15</v>
      </c>
    </row>
    <row r="1757" spans="1:53" ht="15" customHeight="1" x14ac:dyDescent="0.2">
      <c r="AE1757" s="109"/>
      <c r="AG1757" s="90" t="s">
        <v>2076</v>
      </c>
      <c r="AI1757" s="90">
        <f>IF(OR(AG1756=AH1756,AG1756=AI1756),0,1)</f>
        <v>0</v>
      </c>
    </row>
    <row r="1758" spans="1:53" ht="15" customHeight="1" x14ac:dyDescent="0.2">
      <c r="C1758" s="583"/>
      <c r="D1758" s="583"/>
      <c r="E1758" s="583"/>
      <c r="F1758" s="583"/>
      <c r="G1758" s="583"/>
      <c r="H1758" s="583"/>
      <c r="I1758" s="583"/>
      <c r="J1758" s="583"/>
      <c r="K1758" s="583"/>
      <c r="L1758" s="583"/>
      <c r="M1758" s="609" t="s">
        <v>1216</v>
      </c>
      <c r="N1758" s="609"/>
      <c r="O1758" s="609"/>
      <c r="P1758" s="609"/>
      <c r="Q1758" s="609"/>
      <c r="R1758" s="609"/>
      <c r="S1758" s="609"/>
      <c r="T1758" s="609"/>
      <c r="U1758" s="609"/>
      <c r="V1758" s="609"/>
      <c r="W1758" s="609"/>
      <c r="X1758" s="609"/>
      <c r="Y1758" s="609"/>
      <c r="Z1758" s="609"/>
      <c r="AA1758" s="609"/>
      <c r="AB1758" s="609"/>
      <c r="AC1758" s="609"/>
      <c r="AD1758" s="609"/>
      <c r="AE1758" s="109"/>
      <c r="AK1758" s="576" t="s">
        <v>2182</v>
      </c>
      <c r="AL1758" s="576" t="s">
        <v>2183</v>
      </c>
      <c r="AM1758" s="561" t="s">
        <v>2148</v>
      </c>
      <c r="AN1758" s="561"/>
      <c r="AO1758" s="561" t="s">
        <v>2184</v>
      </c>
      <c r="AP1758" s="561"/>
    </row>
    <row r="1759" spans="1:53" ht="15" customHeight="1" x14ac:dyDescent="0.2">
      <c r="C1759" s="583"/>
      <c r="D1759" s="583"/>
      <c r="E1759" s="583"/>
      <c r="F1759" s="583"/>
      <c r="G1759" s="583"/>
      <c r="H1759" s="583"/>
      <c r="I1759" s="583"/>
      <c r="J1759" s="583"/>
      <c r="K1759" s="583"/>
      <c r="L1759" s="583"/>
      <c r="M1759" s="608" t="s">
        <v>80</v>
      </c>
      <c r="N1759" s="491"/>
      <c r="O1759" s="491"/>
      <c r="P1759" s="491"/>
      <c r="Q1759" s="491"/>
      <c r="R1759" s="491"/>
      <c r="S1759" s="869" t="s">
        <v>81</v>
      </c>
      <c r="T1759" s="508"/>
      <c r="U1759" s="508"/>
      <c r="V1759" s="508"/>
      <c r="W1759" s="508"/>
      <c r="X1759" s="508"/>
      <c r="Y1759" s="869" t="s">
        <v>82</v>
      </c>
      <c r="Z1759" s="508"/>
      <c r="AA1759" s="508"/>
      <c r="AB1759" s="508"/>
      <c r="AC1759" s="508"/>
      <c r="AD1759" s="508"/>
      <c r="AE1759" s="109"/>
      <c r="AG1759" s="95" t="s">
        <v>80</v>
      </c>
      <c r="AH1759" s="95" t="s">
        <v>2029</v>
      </c>
      <c r="AI1759" s="95" t="s">
        <v>2078</v>
      </c>
      <c r="AJ1759" s="96" t="s">
        <v>2077</v>
      </c>
      <c r="AK1759" s="576"/>
      <c r="AL1759" s="576"/>
      <c r="AM1759" s="90" t="s">
        <v>2048</v>
      </c>
      <c r="AN1759" s="90" t="s">
        <v>2049</v>
      </c>
      <c r="AO1759" s="90" t="s">
        <v>2048</v>
      </c>
      <c r="AP1759" s="90" t="s">
        <v>2049</v>
      </c>
      <c r="AQ1759" s="227" t="s">
        <v>2150</v>
      </c>
      <c r="AR1759" s="227" t="s">
        <v>2151</v>
      </c>
      <c r="AV1759" s="312" t="s">
        <v>2197</v>
      </c>
      <c r="AW1759" s="312" t="s">
        <v>2198</v>
      </c>
      <c r="AX1759" s="312" t="s">
        <v>2199</v>
      </c>
      <c r="AY1759" s="312"/>
      <c r="AZ1759" s="312" t="s">
        <v>2200</v>
      </c>
      <c r="BA1759" s="312" t="s">
        <v>2201</v>
      </c>
    </row>
    <row r="1760" spans="1:53" ht="15" customHeight="1" x14ac:dyDescent="0.2">
      <c r="C1760" s="88" t="s">
        <v>28</v>
      </c>
      <c r="D1760" s="782" t="s">
        <v>1314</v>
      </c>
      <c r="E1760" s="782"/>
      <c r="F1760" s="782"/>
      <c r="G1760" s="782"/>
      <c r="H1760" s="782"/>
      <c r="I1760" s="782"/>
      <c r="J1760" s="782"/>
      <c r="K1760" s="782"/>
      <c r="L1760" s="782"/>
      <c r="M1760" s="603"/>
      <c r="N1760" s="603"/>
      <c r="O1760" s="603"/>
      <c r="P1760" s="603"/>
      <c r="Q1760" s="603"/>
      <c r="R1760" s="603"/>
      <c r="S1760" s="603"/>
      <c r="T1760" s="603"/>
      <c r="U1760" s="603"/>
      <c r="V1760" s="603"/>
      <c r="W1760" s="603"/>
      <c r="X1760" s="603"/>
      <c r="Y1760" s="603"/>
      <c r="Z1760" s="603"/>
      <c r="AA1760" s="603"/>
      <c r="AB1760" s="603"/>
      <c r="AC1760" s="603"/>
      <c r="AD1760" s="603"/>
      <c r="AE1760" s="109"/>
      <c r="AG1760" s="94">
        <f t="shared" ref="AG1760:AG1765" si="518">M1760</f>
        <v>0</v>
      </c>
      <c r="AH1760" s="130">
        <f t="shared" ref="AH1760:AH1765" si="519">COUNTIF(S1760:AD1760,"NS")</f>
        <v>0</v>
      </c>
      <c r="AI1760" s="130">
        <f t="shared" ref="AI1760:AI1765" si="520">SUM(S1760:AD1760)</f>
        <v>0</v>
      </c>
      <c r="AJ1760" s="130">
        <f>IF($AG$1756=$AH$1756,0,
IF(OR(
AND(AG1760=0,AH1760&gt;0),
AND(AG1760="NS",AI1760&gt;0),
AND(AG1760="NS",AI1760=0,AH1760=0)),1,
IF(OR(
AND(AG1760&gt;0,AH1760=2),
AND(AG1760="NS",AH1760=2),
AND(AG1760="NS",AI1760=0,AH1760&gt;0),
AG1760=AI1760),0,1)))</f>
        <v>0</v>
      </c>
      <c r="AK1760" s="130">
        <f>COUNTIF(S1760:X1765,"NS")</f>
        <v>0</v>
      </c>
      <c r="AL1760" s="130">
        <f>COUNTIF(Y1760:AD1765,"NS")</f>
        <v>0</v>
      </c>
      <c r="AM1760" s="90">
        <f>S1394</f>
        <v>0</v>
      </c>
      <c r="AN1760" s="90">
        <f>Y1394</f>
        <v>0</v>
      </c>
      <c r="AO1760" s="90">
        <f>S1766</f>
        <v>0</v>
      </c>
      <c r="AP1760" s="90">
        <f>Y1766</f>
        <v>0</v>
      </c>
      <c r="AQ1760" s="90">
        <f>IF($AG$1756=$AH$1756,0,IF(OR(AO1760=AM1760,AND(AM1760&gt;0,AO1760="NS")),0,IF(AND(AO1760&lt;AM1760,AK1760&gt;=2),0,1)))</f>
        <v>0</v>
      </c>
      <c r="AR1760" s="90">
        <f>IF($AG$1756=$AH$1756,0,IF(OR(AP1760=AN1760,AND(AN1760&gt;0,AP1760="NS")),0,IF(AND(AP1760&lt;AN1760,AL1760&gt;=2),0,1)))</f>
        <v>0</v>
      </c>
      <c r="AV1760" s="312">
        <v>1</v>
      </c>
      <c r="AW1760" s="312">
        <f>S1760</f>
        <v>0</v>
      </c>
      <c r="AX1760" s="312">
        <f>Y1760</f>
        <v>0</v>
      </c>
      <c r="AY1760" s="312"/>
      <c r="AZ1760" s="312">
        <f>IF(AW1760="NS","NS",AW1760*AV1760)</f>
        <v>0</v>
      </c>
      <c r="BA1760" s="312">
        <f>IF(AX1760="NS","NS",AX1760*AV1760)</f>
        <v>0</v>
      </c>
    </row>
    <row r="1761" spans="1:74" ht="15" customHeight="1" x14ac:dyDescent="0.2">
      <c r="C1761" s="87" t="s">
        <v>29</v>
      </c>
      <c r="D1761" s="986" t="s">
        <v>1310</v>
      </c>
      <c r="E1761" s="986"/>
      <c r="F1761" s="986"/>
      <c r="G1761" s="986"/>
      <c r="H1761" s="986"/>
      <c r="I1761" s="986"/>
      <c r="J1761" s="986"/>
      <c r="K1761" s="986"/>
      <c r="L1761" s="986"/>
      <c r="M1761" s="603"/>
      <c r="N1761" s="603"/>
      <c r="O1761" s="603"/>
      <c r="P1761" s="603"/>
      <c r="Q1761" s="603"/>
      <c r="R1761" s="603"/>
      <c r="S1761" s="603"/>
      <c r="T1761" s="603"/>
      <c r="U1761" s="603"/>
      <c r="V1761" s="603"/>
      <c r="W1761" s="603"/>
      <c r="X1761" s="603"/>
      <c r="Y1761" s="603"/>
      <c r="Z1761" s="603"/>
      <c r="AA1761" s="603"/>
      <c r="AB1761" s="603"/>
      <c r="AC1761" s="603"/>
      <c r="AD1761" s="603"/>
      <c r="AE1761" s="109"/>
      <c r="AG1761" s="94">
        <f t="shared" si="518"/>
        <v>0</v>
      </c>
      <c r="AH1761" s="130">
        <f t="shared" si="519"/>
        <v>0</v>
      </c>
      <c r="AI1761" s="130">
        <f t="shared" si="520"/>
        <v>0</v>
      </c>
      <c r="AJ1761" s="130">
        <f t="shared" ref="AJ1761:AJ1765" si="521">IF($AG$1756=$AH$1756,0,
IF(OR(
AND(AG1761=0,AH1761&gt;0),
AND(AG1761="NS",AI1761&gt;0),
AND(AG1761="NS",AI1761=0,AH1761=0)),1,
IF(OR(
AND(AG1761&gt;0,AH1761=2),
AND(AG1761="NS",AH1761=2),
AND(AG1761="NS",AI1761=0,AH1761&gt;0),
AG1761=AI1761),0,1)))</f>
        <v>0</v>
      </c>
      <c r="AK1761" s="130"/>
      <c r="AL1761" s="130"/>
      <c r="AR1761" s="90">
        <f>SUM(AQ1760:AR1760)</f>
        <v>0</v>
      </c>
      <c r="AV1761" s="312">
        <v>2</v>
      </c>
      <c r="AW1761" s="312">
        <f t="shared" ref="AW1761:AW1765" si="522">S1761</f>
        <v>0</v>
      </c>
      <c r="AX1761" s="312">
        <f t="shared" ref="AX1761:AX1765" si="523">Y1761</f>
        <v>0</v>
      </c>
      <c r="AY1761" s="312"/>
      <c r="AZ1761" s="312">
        <f t="shared" ref="AZ1761:AZ1765" si="524">IF(AW1761="NS","NS",AW1761*AV1761)</f>
        <v>0</v>
      </c>
      <c r="BA1761" s="312">
        <f t="shared" ref="BA1761:BA1765" si="525">IF(AX1761="NS","NS",AX1761*AV1761)</f>
        <v>0</v>
      </c>
    </row>
    <row r="1762" spans="1:74" ht="15" customHeight="1" x14ac:dyDescent="0.2">
      <c r="C1762" s="85" t="s">
        <v>30</v>
      </c>
      <c r="D1762" s="782" t="s">
        <v>1311</v>
      </c>
      <c r="E1762" s="782"/>
      <c r="F1762" s="782"/>
      <c r="G1762" s="782"/>
      <c r="H1762" s="782"/>
      <c r="I1762" s="782"/>
      <c r="J1762" s="782"/>
      <c r="K1762" s="782"/>
      <c r="L1762" s="782"/>
      <c r="M1762" s="603"/>
      <c r="N1762" s="603"/>
      <c r="O1762" s="603"/>
      <c r="P1762" s="603"/>
      <c r="Q1762" s="603"/>
      <c r="R1762" s="603"/>
      <c r="S1762" s="603"/>
      <c r="T1762" s="603"/>
      <c r="U1762" s="603"/>
      <c r="V1762" s="603"/>
      <c r="W1762" s="603"/>
      <c r="X1762" s="603"/>
      <c r="Y1762" s="603"/>
      <c r="Z1762" s="603"/>
      <c r="AA1762" s="603"/>
      <c r="AB1762" s="603"/>
      <c r="AC1762" s="603"/>
      <c r="AD1762" s="603"/>
      <c r="AE1762" s="109"/>
      <c r="AG1762" s="94">
        <f t="shared" si="518"/>
        <v>0</v>
      </c>
      <c r="AH1762" s="130">
        <f t="shared" si="519"/>
        <v>0</v>
      </c>
      <c r="AI1762" s="130">
        <f t="shared" si="520"/>
        <v>0</v>
      </c>
      <c r="AJ1762" s="130">
        <f t="shared" si="521"/>
        <v>0</v>
      </c>
      <c r="AV1762" s="312">
        <v>3</v>
      </c>
      <c r="AW1762" s="312">
        <f t="shared" si="522"/>
        <v>0</v>
      </c>
      <c r="AX1762" s="312">
        <f t="shared" si="523"/>
        <v>0</v>
      </c>
      <c r="AY1762" s="312"/>
      <c r="AZ1762" s="312">
        <f t="shared" si="524"/>
        <v>0</v>
      </c>
      <c r="BA1762" s="312">
        <f t="shared" si="525"/>
        <v>0</v>
      </c>
    </row>
    <row r="1763" spans="1:74" ht="15" customHeight="1" x14ac:dyDescent="0.2">
      <c r="C1763" s="85" t="s">
        <v>31</v>
      </c>
      <c r="D1763" s="782" t="s">
        <v>1312</v>
      </c>
      <c r="E1763" s="782"/>
      <c r="F1763" s="782"/>
      <c r="G1763" s="782"/>
      <c r="H1763" s="782"/>
      <c r="I1763" s="782"/>
      <c r="J1763" s="782"/>
      <c r="K1763" s="782"/>
      <c r="L1763" s="782"/>
      <c r="M1763" s="603"/>
      <c r="N1763" s="603"/>
      <c r="O1763" s="603"/>
      <c r="P1763" s="603"/>
      <c r="Q1763" s="603"/>
      <c r="R1763" s="603"/>
      <c r="S1763" s="603"/>
      <c r="T1763" s="603"/>
      <c r="U1763" s="603"/>
      <c r="V1763" s="603"/>
      <c r="W1763" s="603"/>
      <c r="X1763" s="603"/>
      <c r="Y1763" s="603"/>
      <c r="Z1763" s="603"/>
      <c r="AA1763" s="603"/>
      <c r="AB1763" s="603"/>
      <c r="AC1763" s="603"/>
      <c r="AD1763" s="603"/>
      <c r="AE1763" s="109"/>
      <c r="AG1763" s="94">
        <f t="shared" si="518"/>
        <v>0</v>
      </c>
      <c r="AH1763" s="130">
        <f t="shared" si="519"/>
        <v>0</v>
      </c>
      <c r="AI1763" s="130">
        <f t="shared" si="520"/>
        <v>0</v>
      </c>
      <c r="AJ1763" s="130">
        <f t="shared" si="521"/>
        <v>0</v>
      </c>
      <c r="AV1763" s="312">
        <v>4</v>
      </c>
      <c r="AW1763" s="312">
        <f t="shared" si="522"/>
        <v>0</v>
      </c>
      <c r="AX1763" s="312">
        <f t="shared" si="523"/>
        <v>0</v>
      </c>
      <c r="AY1763" s="312"/>
      <c r="AZ1763" s="312">
        <f t="shared" si="524"/>
        <v>0</v>
      </c>
      <c r="BA1763" s="312">
        <f t="shared" si="525"/>
        <v>0</v>
      </c>
    </row>
    <row r="1764" spans="1:74" ht="15" customHeight="1" x14ac:dyDescent="0.2">
      <c r="C1764" s="85" t="s">
        <v>32</v>
      </c>
      <c r="D1764" s="782" t="s">
        <v>1313</v>
      </c>
      <c r="E1764" s="782"/>
      <c r="F1764" s="782"/>
      <c r="G1764" s="782"/>
      <c r="H1764" s="782"/>
      <c r="I1764" s="782"/>
      <c r="J1764" s="782"/>
      <c r="K1764" s="782"/>
      <c r="L1764" s="782"/>
      <c r="M1764" s="603"/>
      <c r="N1764" s="603"/>
      <c r="O1764" s="603"/>
      <c r="P1764" s="603"/>
      <c r="Q1764" s="603"/>
      <c r="R1764" s="603"/>
      <c r="S1764" s="603"/>
      <c r="T1764" s="603"/>
      <c r="U1764" s="603"/>
      <c r="V1764" s="603"/>
      <c r="W1764" s="603"/>
      <c r="X1764" s="603"/>
      <c r="Y1764" s="603"/>
      <c r="Z1764" s="603"/>
      <c r="AA1764" s="603"/>
      <c r="AB1764" s="603"/>
      <c r="AC1764" s="603"/>
      <c r="AD1764" s="603"/>
      <c r="AE1764" s="109"/>
      <c r="AG1764" s="94">
        <f t="shared" si="518"/>
        <v>0</v>
      </c>
      <c r="AH1764" s="130">
        <f t="shared" si="519"/>
        <v>0</v>
      </c>
      <c r="AI1764" s="130">
        <f t="shared" si="520"/>
        <v>0</v>
      </c>
      <c r="AJ1764" s="130">
        <f t="shared" si="521"/>
        <v>0</v>
      </c>
      <c r="AV1764" s="312">
        <v>5</v>
      </c>
      <c r="AW1764" s="312">
        <f t="shared" si="522"/>
        <v>0</v>
      </c>
      <c r="AX1764" s="312">
        <f t="shared" si="523"/>
        <v>0</v>
      </c>
      <c r="AY1764" s="312"/>
      <c r="AZ1764" s="312">
        <f t="shared" si="524"/>
        <v>0</v>
      </c>
      <c r="BA1764" s="312">
        <f t="shared" si="525"/>
        <v>0</v>
      </c>
    </row>
    <row r="1765" spans="1:74" ht="24" customHeight="1" x14ac:dyDescent="0.2">
      <c r="C1765" s="85" t="s">
        <v>33</v>
      </c>
      <c r="D1765" s="782" t="s">
        <v>1835</v>
      </c>
      <c r="E1765" s="782"/>
      <c r="F1765" s="782"/>
      <c r="G1765" s="782"/>
      <c r="H1765" s="782"/>
      <c r="I1765" s="782"/>
      <c r="J1765" s="782"/>
      <c r="K1765" s="782"/>
      <c r="L1765" s="782"/>
      <c r="M1765" s="603"/>
      <c r="N1765" s="603"/>
      <c r="O1765" s="603"/>
      <c r="P1765" s="603"/>
      <c r="Q1765" s="603"/>
      <c r="R1765" s="603"/>
      <c r="S1765" s="603"/>
      <c r="T1765" s="603"/>
      <c r="U1765" s="603"/>
      <c r="V1765" s="603"/>
      <c r="W1765" s="603"/>
      <c r="X1765" s="603"/>
      <c r="Y1765" s="603"/>
      <c r="Z1765" s="603"/>
      <c r="AA1765" s="603"/>
      <c r="AB1765" s="603"/>
      <c r="AC1765" s="603"/>
      <c r="AD1765" s="603"/>
      <c r="AE1765" s="109"/>
      <c r="AG1765" s="94">
        <f t="shared" si="518"/>
        <v>0</v>
      </c>
      <c r="AH1765" s="130">
        <f t="shared" si="519"/>
        <v>0</v>
      </c>
      <c r="AI1765" s="130">
        <f t="shared" si="520"/>
        <v>0</v>
      </c>
      <c r="AJ1765" s="130">
        <f t="shared" si="521"/>
        <v>0</v>
      </c>
      <c r="AV1765" s="312">
        <v>6</v>
      </c>
      <c r="AW1765" s="312">
        <f t="shared" si="522"/>
        <v>0</v>
      </c>
      <c r="AX1765" s="312">
        <f t="shared" si="523"/>
        <v>0</v>
      </c>
      <c r="AY1765" s="312"/>
      <c r="AZ1765" s="312">
        <f t="shared" si="524"/>
        <v>0</v>
      </c>
      <c r="BA1765" s="312">
        <f t="shared" si="525"/>
        <v>0</v>
      </c>
    </row>
    <row r="1766" spans="1:74" ht="15" customHeight="1" x14ac:dyDescent="0.2">
      <c r="L1766" s="112" t="s">
        <v>84</v>
      </c>
      <c r="M1766" s="729">
        <f>IF(AND(SUM(M1760:R1765)=0,COUNTIF(M1760:R1765,"NS")&gt;0),"NS",SUM(M1760:R1765))</f>
        <v>0</v>
      </c>
      <c r="N1766" s="729"/>
      <c r="O1766" s="729"/>
      <c r="P1766" s="729"/>
      <c r="Q1766" s="729"/>
      <c r="R1766" s="729"/>
      <c r="S1766" s="729">
        <f t="shared" ref="S1766" si="526">IF(AND(SUM(S1760:X1765)=0,COUNTIF(S1760:X1765,"NS")&gt;0),"NS",SUM(S1760:X1765))</f>
        <v>0</v>
      </c>
      <c r="T1766" s="729"/>
      <c r="U1766" s="729"/>
      <c r="V1766" s="729"/>
      <c r="W1766" s="729"/>
      <c r="X1766" s="729"/>
      <c r="Y1766" s="729">
        <f t="shared" ref="Y1766" si="527">IF(AND(SUM(Y1760:AD1765)=0,COUNTIF(Y1760:AD1765,"NS")&gt;0),"NS",SUM(Y1760:AD1765))</f>
        <v>0</v>
      </c>
      <c r="Z1766" s="729"/>
      <c r="AA1766" s="729"/>
      <c r="AB1766" s="729"/>
      <c r="AC1766" s="729"/>
      <c r="AD1766" s="729"/>
      <c r="AE1766" s="109"/>
      <c r="AJ1766" s="90">
        <f>SUM(AJ1760:AJ1765)</f>
        <v>0</v>
      </c>
      <c r="AV1766" s="112" t="s">
        <v>84</v>
      </c>
      <c r="AW1766" s="312">
        <f t="shared" ref="AW1766:AX1766" si="528">SUM(AW1760:AW1765)</f>
        <v>0</v>
      </c>
      <c r="AX1766" s="312">
        <f t="shared" si="528"/>
        <v>0</v>
      </c>
      <c r="AY1766" s="312"/>
      <c r="AZ1766" s="312">
        <f t="shared" ref="AZ1766:BA1766" si="529">SUM(AZ1760:AZ1765)</f>
        <v>0</v>
      </c>
      <c r="BA1766" s="312">
        <f t="shared" si="529"/>
        <v>0</v>
      </c>
    </row>
    <row r="1767" spans="1:74" ht="15" customHeight="1" x14ac:dyDescent="0.2">
      <c r="B1767" s="536" t="str">
        <f>IF(AI1757=0,"","Error: Debe completar toda la información requerida.")</f>
        <v/>
      </c>
      <c r="C1767" s="536"/>
      <c r="D1767" s="536"/>
      <c r="E1767" s="536"/>
      <c r="F1767" s="536"/>
      <c r="G1767" s="536"/>
      <c r="H1767" s="536"/>
      <c r="I1767" s="536"/>
      <c r="J1767" s="536"/>
      <c r="K1767" s="536"/>
      <c r="L1767" s="536"/>
      <c r="M1767" s="536"/>
      <c r="N1767" s="536"/>
      <c r="O1767" s="536"/>
      <c r="P1767" s="536"/>
      <c r="Q1767" s="536"/>
      <c r="R1767" s="536"/>
      <c r="S1767" s="536"/>
      <c r="T1767" s="536"/>
      <c r="U1767" s="536"/>
      <c r="V1767" s="536"/>
      <c r="W1767" s="536"/>
      <c r="X1767" s="536"/>
      <c r="Y1767" s="536"/>
      <c r="Z1767" s="536"/>
      <c r="AA1767" s="536"/>
      <c r="AB1767" s="536"/>
      <c r="AC1767" s="536"/>
      <c r="AD1767" s="536"/>
      <c r="AE1767" s="109"/>
    </row>
    <row r="1768" spans="1:74" ht="15" customHeight="1" x14ac:dyDescent="0.2">
      <c r="B1768" s="511" t="str">
        <f>IF(AJ1766&lt;&gt;0,"Error: Verificar sumas por fila.","")</f>
        <v/>
      </c>
      <c r="C1768" s="511"/>
      <c r="D1768" s="511"/>
      <c r="E1768" s="511"/>
      <c r="F1768" s="511"/>
      <c r="G1768" s="511"/>
      <c r="H1768" s="511"/>
      <c r="I1768" s="511"/>
      <c r="J1768" s="511"/>
      <c r="K1768" s="511"/>
      <c r="L1768" s="511"/>
      <c r="M1768" s="511"/>
      <c r="N1768" s="511"/>
      <c r="O1768" s="511"/>
      <c r="P1768" s="511"/>
      <c r="Q1768" s="511"/>
      <c r="R1768" s="511"/>
      <c r="S1768" s="511"/>
      <c r="T1768" s="511"/>
      <c r="U1768" s="511"/>
      <c r="V1768" s="511"/>
      <c r="W1768" s="511"/>
      <c r="X1768" s="511"/>
      <c r="Y1768" s="511"/>
      <c r="Z1768" s="511"/>
      <c r="AA1768" s="511"/>
      <c r="AB1768" s="511"/>
      <c r="AC1768" s="511"/>
      <c r="AD1768" s="511"/>
      <c r="AE1768" s="109"/>
    </row>
    <row r="1769" spans="1:74" ht="15" customHeight="1" thickBot="1" x14ac:dyDescent="0.25">
      <c r="B1769" s="535" t="str">
        <f>IF(AR1761=0,"","Error: Verificar la consistencia con la pregunta 45")</f>
        <v/>
      </c>
      <c r="C1769" s="535"/>
      <c r="D1769" s="535"/>
      <c r="E1769" s="535"/>
      <c r="F1769" s="535"/>
      <c r="G1769" s="535"/>
      <c r="H1769" s="535"/>
      <c r="I1769" s="535"/>
      <c r="J1769" s="535"/>
      <c r="K1769" s="535"/>
      <c r="L1769" s="535"/>
      <c r="M1769" s="535"/>
      <c r="N1769" s="535"/>
      <c r="O1769" s="535"/>
      <c r="P1769" s="535"/>
      <c r="Q1769" s="535"/>
      <c r="R1769" s="535"/>
      <c r="S1769" s="535"/>
      <c r="T1769" s="535"/>
      <c r="U1769" s="535"/>
      <c r="V1769" s="535"/>
      <c r="W1769" s="535"/>
      <c r="X1769" s="535"/>
      <c r="Y1769" s="535"/>
      <c r="Z1769" s="535"/>
      <c r="AA1769" s="535"/>
      <c r="AB1769" s="535"/>
      <c r="AC1769" s="535"/>
      <c r="AD1769" s="535"/>
      <c r="AE1769" s="109"/>
    </row>
    <row r="1770" spans="1:74" ht="15" customHeight="1" thickBot="1" x14ac:dyDescent="0.25">
      <c r="B1770" s="792" t="s">
        <v>1180</v>
      </c>
      <c r="C1770" s="793"/>
      <c r="D1770" s="793"/>
      <c r="E1770" s="793"/>
      <c r="F1770" s="793"/>
      <c r="G1770" s="793"/>
      <c r="H1770" s="793"/>
      <c r="I1770" s="793"/>
      <c r="J1770" s="793"/>
      <c r="K1770" s="793"/>
      <c r="L1770" s="793"/>
      <c r="M1770" s="793"/>
      <c r="N1770" s="793"/>
      <c r="O1770" s="793"/>
      <c r="P1770" s="793"/>
      <c r="Q1770" s="793"/>
      <c r="R1770" s="793"/>
      <c r="S1770" s="793"/>
      <c r="T1770" s="793"/>
      <c r="U1770" s="793"/>
      <c r="V1770" s="793"/>
      <c r="W1770" s="793"/>
      <c r="X1770" s="793"/>
      <c r="Y1770" s="793"/>
      <c r="Z1770" s="793"/>
      <c r="AA1770" s="793"/>
      <c r="AB1770" s="793"/>
      <c r="AC1770" s="793"/>
      <c r="AD1770" s="794"/>
      <c r="AE1770" s="109"/>
    </row>
    <row r="1771" spans="1:74" ht="15" customHeight="1" x14ac:dyDescent="0.2">
      <c r="AE1771" s="109"/>
    </row>
    <row r="1772" spans="1:74" ht="24" customHeight="1" x14ac:dyDescent="0.2">
      <c r="A1772" s="36" t="s">
        <v>690</v>
      </c>
      <c r="B1772" s="636" t="s">
        <v>1320</v>
      </c>
      <c r="C1772" s="636"/>
      <c r="D1772" s="636"/>
      <c r="E1772" s="636"/>
      <c r="F1772" s="636"/>
      <c r="G1772" s="636"/>
      <c r="H1772" s="636"/>
      <c r="I1772" s="636"/>
      <c r="J1772" s="636"/>
      <c r="K1772" s="636"/>
      <c r="L1772" s="636"/>
      <c r="M1772" s="636"/>
      <c r="N1772" s="636"/>
      <c r="O1772" s="636"/>
      <c r="P1772" s="636"/>
      <c r="Q1772" s="636"/>
      <c r="R1772" s="636"/>
      <c r="S1772" s="636"/>
      <c r="T1772" s="636"/>
      <c r="U1772" s="636"/>
      <c r="V1772" s="636"/>
      <c r="W1772" s="636"/>
      <c r="X1772" s="636"/>
      <c r="Y1772" s="636"/>
      <c r="Z1772" s="636"/>
      <c r="AA1772" s="636"/>
      <c r="AB1772" s="636"/>
      <c r="AC1772" s="636"/>
      <c r="AD1772" s="636"/>
      <c r="AE1772" s="109"/>
      <c r="AG1772" s="74" t="s">
        <v>2032</v>
      </c>
      <c r="AH1772" s="74" t="s">
        <v>2072</v>
      </c>
      <c r="AI1772" s="74" t="s">
        <v>2073</v>
      </c>
      <c r="AJ1772" s="74" t="s">
        <v>2045</v>
      </c>
      <c r="AK1772" s="74" t="s">
        <v>2074</v>
      </c>
      <c r="AL1772" s="74" t="s">
        <v>2075</v>
      </c>
    </row>
    <row r="1773" spans="1:74" ht="36" customHeight="1" x14ac:dyDescent="0.2">
      <c r="C1773" s="606" t="s">
        <v>1771</v>
      </c>
      <c r="D1773" s="606"/>
      <c r="E1773" s="606"/>
      <c r="F1773" s="606"/>
      <c r="G1773" s="606"/>
      <c r="H1773" s="606"/>
      <c r="I1773" s="606"/>
      <c r="J1773" s="606"/>
      <c r="K1773" s="606"/>
      <c r="L1773" s="606"/>
      <c r="M1773" s="606"/>
      <c r="N1773" s="606"/>
      <c r="O1773" s="606"/>
      <c r="P1773" s="606"/>
      <c r="Q1773" s="606"/>
      <c r="R1773" s="606"/>
      <c r="S1773" s="606"/>
      <c r="T1773" s="606"/>
      <c r="U1773" s="606"/>
      <c r="V1773" s="606"/>
      <c r="W1773" s="606"/>
      <c r="X1773" s="606"/>
      <c r="Y1773" s="606"/>
      <c r="Z1773" s="606"/>
      <c r="AA1773" s="606"/>
      <c r="AB1773" s="606"/>
      <c r="AC1773" s="606"/>
      <c r="AD1773" s="606"/>
      <c r="AE1773" s="109"/>
      <c r="AG1773" s="74">
        <f>COUNTBLANK(M1779:AD1780)</f>
        <v>36</v>
      </c>
      <c r="AH1773" s="74">
        <v>36</v>
      </c>
      <c r="AI1773" s="74">
        <v>12</v>
      </c>
      <c r="AJ1773" s="74">
        <f>COUNTBLANK(M1779:AD1779)</f>
        <v>18</v>
      </c>
      <c r="AK1773" s="74">
        <v>18</v>
      </c>
      <c r="AL1773" s="74">
        <v>6</v>
      </c>
    </row>
    <row r="1774" spans="1:74" ht="24" customHeight="1" x14ac:dyDescent="0.2">
      <c r="C1774" s="606" t="s">
        <v>1719</v>
      </c>
      <c r="D1774" s="606"/>
      <c r="E1774" s="606"/>
      <c r="F1774" s="606"/>
      <c r="G1774" s="606"/>
      <c r="H1774" s="606"/>
      <c r="I1774" s="606"/>
      <c r="J1774" s="606"/>
      <c r="K1774" s="606"/>
      <c r="L1774" s="606"/>
      <c r="M1774" s="606"/>
      <c r="N1774" s="606"/>
      <c r="O1774" s="606"/>
      <c r="P1774" s="606"/>
      <c r="Q1774" s="606"/>
      <c r="R1774" s="606"/>
      <c r="S1774" s="606"/>
      <c r="T1774" s="606"/>
      <c r="U1774" s="606"/>
      <c r="V1774" s="606"/>
      <c r="W1774" s="606"/>
      <c r="X1774" s="606"/>
      <c r="Y1774" s="606"/>
      <c r="Z1774" s="606"/>
      <c r="AA1774" s="606"/>
      <c r="AB1774" s="606"/>
      <c r="AC1774" s="606"/>
      <c r="AD1774" s="606"/>
      <c r="AE1774" s="109"/>
      <c r="AG1774" s="90" t="s">
        <v>2076</v>
      </c>
      <c r="AI1774" s="90">
        <f>IF(OR(AG1773=AH1773,AG1773=AI1773),0,1)</f>
        <v>0</v>
      </c>
    </row>
    <row r="1775" spans="1:74" ht="15" customHeight="1" x14ac:dyDescent="0.2">
      <c r="AE1775" s="109"/>
    </row>
    <row r="1776" spans="1:74" ht="24" customHeight="1" x14ac:dyDescent="0.2">
      <c r="C1776" s="685" t="s">
        <v>371</v>
      </c>
      <c r="D1776" s="686"/>
      <c r="E1776" s="686"/>
      <c r="F1776" s="686"/>
      <c r="G1776" s="686"/>
      <c r="H1776" s="686"/>
      <c r="I1776" s="686"/>
      <c r="J1776" s="686"/>
      <c r="K1776" s="686"/>
      <c r="L1776" s="687"/>
      <c r="M1776" s="643" t="s">
        <v>1302</v>
      </c>
      <c r="N1776" s="644"/>
      <c r="O1776" s="644"/>
      <c r="P1776" s="644"/>
      <c r="Q1776" s="644"/>
      <c r="R1776" s="644"/>
      <c r="S1776" s="644"/>
      <c r="T1776" s="644"/>
      <c r="U1776" s="644"/>
      <c r="V1776" s="644"/>
      <c r="W1776" s="644"/>
      <c r="X1776" s="644"/>
      <c r="Y1776" s="644"/>
      <c r="Z1776" s="644"/>
      <c r="AA1776" s="644"/>
      <c r="AB1776" s="644"/>
      <c r="AC1776" s="644"/>
      <c r="AD1776" s="645"/>
      <c r="AE1776" s="109"/>
      <c r="BE1776" s="561" t="s">
        <v>372</v>
      </c>
      <c r="BF1776" s="561"/>
      <c r="BG1776" s="561"/>
      <c r="BH1776" s="561"/>
      <c r="BI1776" s="561"/>
      <c r="BJ1776" s="561"/>
      <c r="BK1776" s="561" t="s">
        <v>373</v>
      </c>
      <c r="BL1776" s="561"/>
      <c r="BM1776" s="561"/>
      <c r="BN1776" s="561"/>
      <c r="BO1776" s="561"/>
      <c r="BP1776" s="561"/>
      <c r="BQ1776" s="561" t="s">
        <v>374</v>
      </c>
      <c r="BR1776" s="561"/>
      <c r="BS1776" s="561"/>
      <c r="BT1776" s="561"/>
      <c r="BU1776" s="561"/>
      <c r="BV1776" s="561"/>
    </row>
    <row r="1777" spans="1:74" ht="15" customHeight="1" x14ac:dyDescent="0.2">
      <c r="C1777" s="718"/>
      <c r="D1777" s="719"/>
      <c r="E1777" s="719"/>
      <c r="F1777" s="719"/>
      <c r="G1777" s="719"/>
      <c r="H1777" s="719"/>
      <c r="I1777" s="719"/>
      <c r="J1777" s="719"/>
      <c r="K1777" s="719"/>
      <c r="L1777" s="720"/>
      <c r="M1777" s="514" t="s">
        <v>80</v>
      </c>
      <c r="N1777" s="515"/>
      <c r="O1777" s="520" t="s">
        <v>81</v>
      </c>
      <c r="P1777" s="521"/>
      <c r="Q1777" s="520" t="s">
        <v>82</v>
      </c>
      <c r="R1777" s="521"/>
      <c r="S1777" s="532" t="s">
        <v>372</v>
      </c>
      <c r="T1777" s="533"/>
      <c r="U1777" s="533"/>
      <c r="V1777" s="534"/>
      <c r="W1777" s="532" t="s">
        <v>373</v>
      </c>
      <c r="X1777" s="533"/>
      <c r="Y1777" s="533"/>
      <c r="Z1777" s="534"/>
      <c r="AA1777" s="532" t="s">
        <v>374</v>
      </c>
      <c r="AB1777" s="533"/>
      <c r="AC1777" s="533"/>
      <c r="AD1777" s="534"/>
      <c r="AE1777" s="109"/>
      <c r="AW1777" s="561" t="s">
        <v>81</v>
      </c>
      <c r="AX1777" s="561"/>
      <c r="AY1777" s="561"/>
      <c r="AZ1777" s="561"/>
      <c r="BA1777" s="561" t="s">
        <v>82</v>
      </c>
      <c r="BB1777" s="561"/>
      <c r="BC1777" s="561"/>
      <c r="BD1777" s="561"/>
      <c r="BE1777" s="561" t="s">
        <v>2157</v>
      </c>
      <c r="BF1777" s="561"/>
      <c r="BG1777" s="561" t="s">
        <v>2167</v>
      </c>
      <c r="BH1777" s="561"/>
      <c r="BK1777" s="561" t="s">
        <v>2157</v>
      </c>
      <c r="BL1777" s="561"/>
      <c r="BM1777" s="561" t="s">
        <v>2167</v>
      </c>
      <c r="BN1777" s="561"/>
      <c r="BQ1777" s="561" t="s">
        <v>2157</v>
      </c>
      <c r="BR1777" s="561"/>
      <c r="BS1777" s="561" t="s">
        <v>2167</v>
      </c>
      <c r="BT1777" s="561"/>
    </row>
    <row r="1778" spans="1:74" ht="43.5" customHeight="1" x14ac:dyDescent="0.2">
      <c r="C1778" s="688"/>
      <c r="D1778" s="689"/>
      <c r="E1778" s="689"/>
      <c r="F1778" s="689"/>
      <c r="G1778" s="689"/>
      <c r="H1778" s="689"/>
      <c r="I1778" s="689"/>
      <c r="J1778" s="689"/>
      <c r="K1778" s="689"/>
      <c r="L1778" s="690"/>
      <c r="M1778" s="518"/>
      <c r="N1778" s="519"/>
      <c r="O1778" s="524"/>
      <c r="P1778" s="525"/>
      <c r="Q1778" s="524"/>
      <c r="R1778" s="525"/>
      <c r="S1778" s="838" t="s">
        <v>108</v>
      </c>
      <c r="T1778" s="839"/>
      <c r="U1778" s="14" t="s">
        <v>81</v>
      </c>
      <c r="V1778" s="14" t="s">
        <v>82</v>
      </c>
      <c r="W1778" s="838" t="s">
        <v>108</v>
      </c>
      <c r="X1778" s="839"/>
      <c r="Y1778" s="14" t="s">
        <v>81</v>
      </c>
      <c r="Z1778" s="14" t="s">
        <v>82</v>
      </c>
      <c r="AA1778" s="838" t="s">
        <v>108</v>
      </c>
      <c r="AB1778" s="839"/>
      <c r="AC1778" s="14" t="s">
        <v>81</v>
      </c>
      <c r="AD1778" s="14" t="s">
        <v>82</v>
      </c>
      <c r="AE1778" s="109"/>
      <c r="AG1778" s="229" t="s">
        <v>80</v>
      </c>
      <c r="AH1778" s="229" t="s">
        <v>2029</v>
      </c>
      <c r="AI1778" s="229" t="s">
        <v>2078</v>
      </c>
      <c r="AJ1778" s="229" t="s">
        <v>2077</v>
      </c>
      <c r="AK1778" s="229" t="s">
        <v>80</v>
      </c>
      <c r="AL1778" s="229" t="s">
        <v>2029</v>
      </c>
      <c r="AM1778" s="229" t="s">
        <v>2078</v>
      </c>
      <c r="AN1778" s="229" t="s">
        <v>2077</v>
      </c>
      <c r="AO1778" s="229" t="s">
        <v>80</v>
      </c>
      <c r="AP1778" s="229" t="s">
        <v>2029</v>
      </c>
      <c r="AQ1778" s="229" t="s">
        <v>2078</v>
      </c>
      <c r="AR1778" s="229" t="s">
        <v>2077</v>
      </c>
      <c r="AS1778" s="229" t="s">
        <v>80</v>
      </c>
      <c r="AT1778" s="229" t="s">
        <v>2029</v>
      </c>
      <c r="AU1778" s="229" t="s">
        <v>2078</v>
      </c>
      <c r="AV1778" s="229" t="s">
        <v>2077</v>
      </c>
      <c r="AW1778" s="229" t="s">
        <v>80</v>
      </c>
      <c r="AX1778" s="229" t="s">
        <v>2029</v>
      </c>
      <c r="AY1778" s="229" t="s">
        <v>2078</v>
      </c>
      <c r="AZ1778" s="229" t="s">
        <v>2077</v>
      </c>
      <c r="BA1778" s="229" t="s">
        <v>80</v>
      </c>
      <c r="BB1778" s="229" t="s">
        <v>2029</v>
      </c>
      <c r="BC1778" s="229" t="s">
        <v>2078</v>
      </c>
      <c r="BD1778" s="229" t="s">
        <v>2077</v>
      </c>
      <c r="BE1778" s="272" t="s">
        <v>2048</v>
      </c>
      <c r="BF1778" s="272" t="s">
        <v>2049</v>
      </c>
      <c r="BG1778" s="272" t="s">
        <v>2048</v>
      </c>
      <c r="BH1778" s="272" t="s">
        <v>2049</v>
      </c>
      <c r="BI1778" s="275" t="s">
        <v>2150</v>
      </c>
      <c r="BJ1778" s="275" t="s">
        <v>2151</v>
      </c>
      <c r="BK1778" s="272" t="s">
        <v>2048</v>
      </c>
      <c r="BL1778" s="272" t="s">
        <v>2049</v>
      </c>
      <c r="BM1778" s="272" t="s">
        <v>2048</v>
      </c>
      <c r="BN1778" s="272" t="s">
        <v>2049</v>
      </c>
      <c r="BO1778" s="275" t="s">
        <v>2150</v>
      </c>
      <c r="BP1778" s="275" t="s">
        <v>2151</v>
      </c>
      <c r="BQ1778" s="272" t="s">
        <v>2048</v>
      </c>
      <c r="BR1778" s="272" t="s">
        <v>2049</v>
      </c>
      <c r="BS1778" s="272" t="s">
        <v>2048</v>
      </c>
      <c r="BT1778" s="272" t="s">
        <v>2049</v>
      </c>
      <c r="BU1778" s="275" t="s">
        <v>2150</v>
      </c>
      <c r="BV1778" s="275" t="s">
        <v>2151</v>
      </c>
    </row>
    <row r="1779" spans="1:74" ht="15" customHeight="1" x14ac:dyDescent="0.2">
      <c r="C1779" s="87" t="s">
        <v>28</v>
      </c>
      <c r="D1779" s="904" t="s">
        <v>1008</v>
      </c>
      <c r="E1779" s="905"/>
      <c r="F1779" s="905"/>
      <c r="G1779" s="905"/>
      <c r="H1779" s="905"/>
      <c r="I1779" s="905"/>
      <c r="J1779" s="905"/>
      <c r="K1779" s="905"/>
      <c r="L1779" s="906"/>
      <c r="M1779" s="763"/>
      <c r="N1779" s="764"/>
      <c r="O1779" s="763"/>
      <c r="P1779" s="764"/>
      <c r="Q1779" s="763"/>
      <c r="R1779" s="764"/>
      <c r="S1779" s="763"/>
      <c r="T1779" s="764"/>
      <c r="U1779" s="67"/>
      <c r="V1779" s="67"/>
      <c r="W1779" s="615"/>
      <c r="X1779" s="615"/>
      <c r="Y1779" s="67"/>
      <c r="Z1779" s="67"/>
      <c r="AA1779" s="615"/>
      <c r="AB1779" s="615"/>
      <c r="AC1779" s="67"/>
      <c r="AD1779" s="67"/>
      <c r="AE1779" s="109"/>
      <c r="AG1779" s="130">
        <f>M1779</f>
        <v>0</v>
      </c>
      <c r="AH1779" s="130">
        <f>SUM(COUNTIF(S1779,"NS"),COUNTIF(W1779,"ns"),COUNTIF(AA1779,"ns"))</f>
        <v>0</v>
      </c>
      <c r="AI1779" s="130">
        <f>SUM(S1779,W1779,AA1779)</f>
        <v>0</v>
      </c>
      <c r="AJ1779" s="130">
        <f>IF($AG$1773=$AH$1773,0,
IF(OR(
AND(AG1779=0,AH1779&gt;0),
AND(AG1779="NS",AI1779&gt;0),
AND(AG1779="NS",AI1779=0,AH1779=0)),1,
IF(OR(
AND(AH1779&gt;=2,AI1779&lt;AG1779),
AND(AG1779="NS",AI1779=0,AH1779&gt;0),
AG1779=AI1779),0,1)))</f>
        <v>0</v>
      </c>
      <c r="AK1779" s="130">
        <f>S1779</f>
        <v>0</v>
      </c>
      <c r="AL1779" s="130">
        <f>COUNTIF(U1779:V1779,"NS")</f>
        <v>0</v>
      </c>
      <c r="AM1779" s="130">
        <f>SUM(U1779:V1779)</f>
        <v>0</v>
      </c>
      <c r="AN1779" s="130">
        <f>IF($AG$1773=$AH$1773,0,
IF(OR(
AND(AK1779=0,AL1779&gt;0),
AND(AK1779="NS",AM1779&gt;0),
AND(AK1779="NS",AM1779=0,AL1779=0)),1,
IF(OR(
AND(AK1779&gt;0,AL1779=2),
AND(AK1779="NS",AL1779=2),
AND(AK1779="NS",AM1779=0,AL1779&gt;0),
AK1779=AM1779),0,1)))</f>
        <v>0</v>
      </c>
      <c r="AO1779" s="130">
        <f>W1779</f>
        <v>0</v>
      </c>
      <c r="AP1779" s="130">
        <f>COUNTIF(Y1779:Z1779,"NS")</f>
        <v>0</v>
      </c>
      <c r="AQ1779" s="130">
        <f>SUM(Y1779:Z1779)</f>
        <v>0</v>
      </c>
      <c r="AR1779" s="130">
        <f>IF($AG$1773=$AH$1773,0,
IF(OR(
AND(AO1779=0,AP1779&gt;0),
AND(AO1779="NS",AQ1779&gt;0),
AND(AO1779="NS",AQ1779=0,AP1779=0)),1,
IF(OR(
AND(AO1779&gt;0,AP1779=2),
AND(AO1779="NS",AP1779=2),
AND(AO1779="NS",AQ1779=0,AP1779&gt;0),
AO1779=AQ1779),0,1)))</f>
        <v>0</v>
      </c>
      <c r="AS1779" s="130">
        <f>AA1779</f>
        <v>0</v>
      </c>
      <c r="AT1779" s="130">
        <f>COUNTIF(AC1779:AD1779,"NS")</f>
        <v>0</v>
      </c>
      <c r="AU1779" s="130">
        <f>SUM(AC1779:AD1779)</f>
        <v>0</v>
      </c>
      <c r="AV1779" s="130">
        <f>IF($AG$1773=$AH$1773,0,
IF(OR(
AND(AS1779=0,AT1779&gt;0),
AND(AS1779="NS",AU1779&gt;0),
AND(AS1779="NS",AU1779=0,AT1779=0)),1,
IF(OR(
AND(AS1779&gt;0,AT1779=2),
AND(AS1779="NS",AT1779=2),
AND(AS1779="NS",AU1779=0,AT1779&gt;0),
AS1779=AU1779),0,1)))</f>
        <v>0</v>
      </c>
      <c r="AW1779" s="90">
        <f>O1779</f>
        <v>0</v>
      </c>
      <c r="AX1779" s="90">
        <f>SUM(COUNTIF(U1779,"NS"),COUNTIF(Y1779,"NS"),COUNTIF(AC1779,"NS"))</f>
        <v>0</v>
      </c>
      <c r="AY1779" s="90">
        <f>SUM(U1779,Y1779,AC1779)</f>
        <v>0</v>
      </c>
      <c r="AZ1779" s="130">
        <f>IF($AG$1773=$AH$1773,0,
IF(OR(
AND(AW1779=0,AX1779&gt;0),
AND(AW1779="NS",AY1779&gt;0),
AND(AW1779="NS",AY1779=0,AX1779=0)),1,
IF(OR(
AND(AX1779&gt;=2,AY1779&lt;AW1779),
AND(AW1779="NS",AY1779=0,AX1779&gt;0),
AW1779=AY1779),0,1)))</f>
        <v>0</v>
      </c>
      <c r="BA1779" s="90">
        <f>Q1779</f>
        <v>0</v>
      </c>
      <c r="BB1779" s="90">
        <f>SUM(COUNTIF(V1779,"NS"),COUNTIF(Z1779,"NS"),COUNTIF(AD1779,"NS"))</f>
        <v>0</v>
      </c>
      <c r="BC1779" s="90">
        <f>SUM(V1779,Z1779,AD1779)</f>
        <v>0</v>
      </c>
      <c r="BD1779" s="130">
        <f>IF($AG$1773=$AH$1773,0,
IF(OR(
AND(BA1779=0,BB1779&gt;0),
AND(BA1779="NS",BC1779&gt;0),
AND(BA1779="NS",BC1779=0,BB1779=0)),1,
IF(OR(
AND(BB1779&gt;=2,BC1779&lt;BA1779),
AND(BA1779="NS",BC1779=0,BB1779&gt;0),
BA1779=BC1779),0,1)))</f>
        <v>0</v>
      </c>
      <c r="BE1779" s="90">
        <f>U1504</f>
        <v>0</v>
      </c>
      <c r="BF1779" s="90">
        <f>V1504</f>
        <v>0</v>
      </c>
      <c r="BG1779" s="90">
        <f>U1781</f>
        <v>0</v>
      </c>
      <c r="BH1779" s="90">
        <f>V1781</f>
        <v>0</v>
      </c>
      <c r="BI1779" s="186">
        <f>IF($AG$1773=$AH$1773,0,
IF(AND(BE1779=0,BG1779&lt;&gt;0),1,
IF(
AND(BE1779="NS",OR(BG1779="NS",BG1779&gt;0)),0,
IF(AND(BE1779&gt;0,OR(BG1779="NS",BG1779&gt;=BE1779)),0,IF(AND(BE1779=0,BG1779=0),0,1)))))</f>
        <v>0</v>
      </c>
      <c r="BJ1779" s="186">
        <f>IF($AG$1773=$AH$1773,0,
IF(AND(BF1779=0,BH1779&lt;&gt;0),1,
IF(
AND(BF1779="NS",OR(BH1779="NS",BH1779&gt;0)),0,
IF(AND(BF1779&gt;0,OR(BH1779="NS",BH1779&gt;=BF1779)),0,IF(AND(BF1779=0,BH1779=0),0,1)))))</f>
        <v>0</v>
      </c>
      <c r="BK1779" s="90">
        <f>Y1504</f>
        <v>0</v>
      </c>
      <c r="BL1779" s="90">
        <f>Z1504</f>
        <v>0</v>
      </c>
      <c r="BM1779" s="90">
        <f>Y1781</f>
        <v>0</v>
      </c>
      <c r="BN1779" s="90">
        <f>Z1781</f>
        <v>0</v>
      </c>
      <c r="BO1779" s="186">
        <f>IF($AG$1773=$AH$1773,0,
IF(AND(BK1779=0,BM1779&lt;&gt;0),1,
IF(
AND(BK1779="NS",OR(BM1779="NS",BM1779&gt;0)),0,
IF(AND(BK1779&gt;0,OR(BM1779="NS",BM1779&gt;=BK1779)),0,IF(AND(BK1779=0,BM1779=0),0,1)))))</f>
        <v>0</v>
      </c>
      <c r="BP1779" s="186">
        <f>IF($AG$1773=$AH$1773,0,
IF(AND(BL1779=0,BN1779&lt;&gt;0),1,
IF(
AND(BL1779="NS",OR(BN1779="NS",BN1779&gt;0)),0,
IF(AND(BL1779&gt;0,OR(BN1779="NS",BN1779&gt;=BL1779)),0,IF(AND(BL1779=0,BN1779=0),0,1)))))</f>
        <v>0</v>
      </c>
      <c r="BQ1779" s="90">
        <f>AC1504</f>
        <v>0</v>
      </c>
      <c r="BR1779" s="90">
        <f>AD1504</f>
        <v>0</v>
      </c>
      <c r="BS1779" s="90">
        <f>AC1781</f>
        <v>0</v>
      </c>
      <c r="BT1779" s="90">
        <f>AD1781</f>
        <v>0</v>
      </c>
      <c r="BU1779" s="186">
        <f>IF($AG$1773=$AH$1773,0,
IF(AND(BQ1779=0,BS1779&lt;&gt;0),1,
IF(
AND(BQ1779="NS",OR(BS1779="NS",BS1779&gt;0)),0,
IF(AND(BQ1779&gt;0,OR(BS1779="NS",BS1779&gt;=BQ1779)),0,IF(AND(BQ1779=0,BS1779=0),0,1)))))</f>
        <v>0</v>
      </c>
      <c r="BV1779" s="186">
        <f>IF($AG$1773=$AH$1773,0,
IF(AND(BR1779=0,BT1779&lt;&gt;0),1,
IF(
AND(BR1779="NS",OR(BT1779="NS",BT1779&gt;0)),0,
IF(AND(BR1779&gt;0,OR(BT1779="NS",BT1779&gt;=BR1779)),0,IF(AND(BR1779=0,BT1779=0),0,1)))))</f>
        <v>0</v>
      </c>
    </row>
    <row r="1780" spans="1:74" ht="15" customHeight="1" x14ac:dyDescent="0.2">
      <c r="C1780" s="85" t="s">
        <v>29</v>
      </c>
      <c r="D1780" s="650" t="s">
        <v>1009</v>
      </c>
      <c r="E1780" s="650"/>
      <c r="F1780" s="650"/>
      <c r="G1780" s="650"/>
      <c r="H1780" s="650"/>
      <c r="I1780" s="650"/>
      <c r="J1780" s="650"/>
      <c r="K1780" s="650"/>
      <c r="L1780" s="650"/>
      <c r="M1780" s="763"/>
      <c r="N1780" s="764"/>
      <c r="O1780" s="763"/>
      <c r="P1780" s="764"/>
      <c r="Q1780" s="763"/>
      <c r="R1780" s="764"/>
      <c r="S1780" s="763"/>
      <c r="T1780" s="764"/>
      <c r="U1780" s="67"/>
      <c r="V1780" s="67"/>
      <c r="W1780" s="615"/>
      <c r="X1780" s="615"/>
      <c r="Y1780" s="67"/>
      <c r="Z1780" s="67"/>
      <c r="AA1780" s="615"/>
      <c r="AB1780" s="615"/>
      <c r="AC1780" s="67"/>
      <c r="AD1780" s="67"/>
      <c r="AE1780" s="109"/>
      <c r="AG1780" s="130">
        <f>M1780</f>
        <v>0</v>
      </c>
      <c r="AH1780" s="130">
        <f>SUM(COUNTIF(S1780,"NS"),COUNTIF(W1780,"ns"),COUNTIF(AA1780,"ns"))</f>
        <v>0</v>
      </c>
      <c r="AI1780" s="130">
        <f>SUM(S1780,W1780,AA1780)</f>
        <v>0</v>
      </c>
      <c r="AJ1780" s="130">
        <f>IF($AG$1773=$AH$1773,0,
IF(OR(
AND(AG1780=0,AH1780&gt;0),
AND(AG1780="NS",AI1780&gt;0),
AND(AG1780="NS",AI1780=0,AH1780=0)),1,
IF(OR(
AND(AH1780&gt;=2,AI1780&lt;AG1780),
AND(AG1780="NS",AI1780=0,AH1780&gt;0),
AG1780=AI1780),0,1)))</f>
        <v>0</v>
      </c>
      <c r="AK1780" s="130">
        <f>S1780</f>
        <v>0</v>
      </c>
      <c r="AL1780" s="130">
        <f>COUNTIF(U1780:V1780,"NS")</f>
        <v>0</v>
      </c>
      <c r="AM1780" s="130">
        <f>SUM(U1780:V1780)</f>
        <v>0</v>
      </c>
      <c r="AN1780" s="130">
        <f>IF($AG$1773=$AH$1773,0,
IF(OR(
AND(AK1780=0,AL1780&gt;0),
AND(AK1780="NS",AM1780&gt;0),
AND(AK1780="NS",AM1780=0,AL1780=0)),1,
IF(OR(
AND(AK1780&gt;0,AL1780=2),
AND(AK1780="NS",AL1780=2),
AND(AK1780="NS",AM1780=0,AL1780&gt;0),
AK1780=AM1780),0,1)))</f>
        <v>0</v>
      </c>
      <c r="AO1780" s="130">
        <f>W1780</f>
        <v>0</v>
      </c>
      <c r="AP1780" s="130">
        <f>COUNTIF(Y1780:Z1780,"NS")</f>
        <v>0</v>
      </c>
      <c r="AQ1780" s="130">
        <f>SUM(Y1780:Z1780)</f>
        <v>0</v>
      </c>
      <c r="AR1780" s="130">
        <f>IF($AG$1773=$AH$1773,0,
IF(OR(
AND(AO1780=0,AP1780&gt;0),
AND(AO1780="NS",AQ1780&gt;0),
AND(AO1780="NS",AQ1780=0,AP1780=0)),1,
IF(OR(
AND(AO1780&gt;0,AP1780=2),
AND(AO1780="NS",AP1780=2),
AND(AO1780="NS",AQ1780=0,AP1780&gt;0),
AO1780=AQ1780),0,1)))</f>
        <v>0</v>
      </c>
      <c r="AS1780" s="130">
        <f>AA1780</f>
        <v>0</v>
      </c>
      <c r="AT1780" s="130">
        <f>COUNTIF(AC1780:AD1780,"NS")</f>
        <v>0</v>
      </c>
      <c r="AU1780" s="130">
        <f>SUM(AC1780:AD1780)</f>
        <v>0</v>
      </c>
      <c r="AV1780" s="130">
        <f>IF($AG$1773=$AH$1773,0,
IF(OR(
AND(AS1780=0,AT1780&gt;0),
AND(AS1780="NS",AU1780&gt;0),
AND(AS1780="NS",AU1780=0,AT1780=0)),1,
IF(OR(
AND(AS1780&gt;0,AT1780=2),
AND(AS1780="NS",AT1780=2),
AND(AS1780="NS",AU1780=0,AT1780&gt;0),
AS1780=AU1780),0,1)))</f>
        <v>0</v>
      </c>
      <c r="AW1780" s="90">
        <f>O1780</f>
        <v>0</v>
      </c>
      <c r="AX1780" s="90">
        <f>SUM(COUNTIF(U1780,"NS"),COUNTIF(Y1780,"NS"),COUNTIF(AC1780,"NS"))</f>
        <v>0</v>
      </c>
      <c r="AY1780" s="90">
        <f>SUM(U1780,Y1780,AC1780)</f>
        <v>0</v>
      </c>
      <c r="AZ1780" s="130">
        <f>IF($AG$1773=$AH$1773,0,
IF(OR(
AND(AW1780=0,AX1780&gt;0),
AND(AW1780="NS",AY1780&gt;0),
AND(AW1780="NS",AY1780=0,AX1780=0)),1,
IF(OR(
AND(AX1780&gt;=2,AY1780&lt;AW1780),
AND(AW1780="NS",AY1780=0,AX1780&gt;0),
AW1780=AY1780),0,1)))</f>
        <v>0</v>
      </c>
      <c r="BA1780" s="90">
        <f>Q1780</f>
        <v>0</v>
      </c>
      <c r="BB1780" s="90">
        <f>SUM(COUNTIF(V1780,"NS"),COUNTIF(Z1780,"NS"),COUNTIF(AD1780,"NS"))</f>
        <v>0</v>
      </c>
      <c r="BC1780" s="90">
        <f>SUM(V1780,Z1780,AD1780)</f>
        <v>0</v>
      </c>
      <c r="BD1780" s="130">
        <f>IF($AG$1773=$AH$1773,0,
IF(OR(
AND(BA1780=0,BB1780&gt;0),
AND(BA1780="NS",BC1780&gt;0),
AND(BA1780="NS",BC1780=0,BB1780=0)),1,
IF(OR(
AND(BB1780&gt;=2,BC1780&lt;BA1780),
AND(BA1780="NS",BC1780=0,BB1780&gt;0),
BA1780=BC1780),0,1)))</f>
        <v>0</v>
      </c>
    </row>
    <row r="1781" spans="1:74" ht="15" customHeight="1" x14ac:dyDescent="0.2">
      <c r="C1781" s="74"/>
      <c r="D1781" s="74"/>
      <c r="E1781" s="74"/>
      <c r="F1781" s="74"/>
      <c r="G1781" s="74"/>
      <c r="H1781" s="74"/>
      <c r="I1781" s="149"/>
      <c r="J1781" s="99"/>
      <c r="K1781" s="89"/>
      <c r="L1781" s="99" t="s">
        <v>84</v>
      </c>
      <c r="M1781" s="693">
        <f>IF(AND(SUM(M1779:N1780)=0,COUNTIF(M1779:N1780,"NS")&gt;0),"NS",SUM(M1779:N1780))</f>
        <v>0</v>
      </c>
      <c r="N1781" s="693"/>
      <c r="O1781" s="693">
        <f t="shared" ref="O1781" si="530">IF(AND(SUM(O1779:P1780)=0,COUNTIF(O1779:P1780,"NS")&gt;0),"NS",SUM(O1779:P1780))</f>
        <v>0</v>
      </c>
      <c r="P1781" s="693"/>
      <c r="Q1781" s="693">
        <f t="shared" ref="Q1781" si="531">IF(AND(SUM(Q1779:R1780)=0,COUNTIF(Q1779:R1780,"NS")&gt;0),"NS",SUM(Q1779:R1780))</f>
        <v>0</v>
      </c>
      <c r="R1781" s="693"/>
      <c r="S1781" s="693">
        <f t="shared" ref="S1781" si="532">IF(AND(SUM(S1779:T1780)=0,COUNTIF(S1779:T1780,"NS")&gt;0),"NS",SUM(S1779:T1780))</f>
        <v>0</v>
      </c>
      <c r="T1781" s="693"/>
      <c r="U1781" s="387">
        <f>IF(AND(SUM(U1779:U1780)=0,COUNTIF(U1779:U1780,"NS")&gt;0),"NS",SUM(U1779:U1780))</f>
        <v>0</v>
      </c>
      <c r="V1781" s="387">
        <f>IF(AND(SUM(V1779:V1780)=0,COUNTIF(V1779:V1780,"NS")&gt;0),"NS",SUM(V1779:V1780))</f>
        <v>0</v>
      </c>
      <c r="W1781" s="693">
        <f>IF(AND(SUM(W1779:X1780)=0,COUNTIF(W1779:X1780,"NS")&gt;0),"NS",SUM(W1779:X1780))</f>
        <v>0</v>
      </c>
      <c r="X1781" s="693"/>
      <c r="Y1781" s="387">
        <f t="shared" ref="Y1781:Z1781" si="533">IF(AND(SUM(Y1779:Y1780)=0,COUNTIF(Y1779:Y1780,"NS")&gt;0),"NS",SUM(Y1779:Y1780))</f>
        <v>0</v>
      </c>
      <c r="Z1781" s="387">
        <f t="shared" si="533"/>
        <v>0</v>
      </c>
      <c r="AA1781" s="693">
        <f>IF(AND(SUM(AA1779:AB1780)=0,COUNTIF(AA1779:AB1780,"NS")&gt;0),"NS",SUM(AA1779:AB1780))</f>
        <v>0</v>
      </c>
      <c r="AB1781" s="693"/>
      <c r="AC1781" s="387">
        <f t="shared" ref="AC1781:AD1781" si="534">IF(AND(SUM(AC1779:AC1780)=0,COUNTIF(AC1779:AC1780,"NS")&gt;0),"NS",SUM(AC1779:AC1780))</f>
        <v>0</v>
      </c>
      <c r="AD1781" s="387">
        <f t="shared" si="534"/>
        <v>0</v>
      </c>
      <c r="AE1781" s="109"/>
      <c r="AJ1781" s="90">
        <f>SUM(AJ1779:AJ1780)</f>
        <v>0</v>
      </c>
      <c r="AN1781" s="90">
        <f>SUM(AN1779:AN1780)</f>
        <v>0</v>
      </c>
      <c r="AR1781" s="90">
        <f>SUM(AR1779:AR1780)</f>
        <v>0</v>
      </c>
      <c r="AV1781" s="90">
        <f>SUM(AV1779:AV1780)</f>
        <v>0</v>
      </c>
      <c r="AZ1781" s="90">
        <f>SUM(AZ1779:AZ1780)</f>
        <v>0</v>
      </c>
      <c r="BD1781" s="90">
        <f>SUM(BD1779:BD1780)</f>
        <v>0</v>
      </c>
    </row>
    <row r="1782" spans="1:74" ht="15" customHeight="1" x14ac:dyDescent="0.2">
      <c r="B1782" s="535" t="str">
        <f>IF(AP1785=0,"","Error: Verificar la consistencia con la P60.")</f>
        <v/>
      </c>
      <c r="C1782" s="535"/>
      <c r="D1782" s="535"/>
      <c r="E1782" s="535"/>
      <c r="F1782" s="535"/>
      <c r="G1782" s="535"/>
      <c r="H1782" s="535"/>
      <c r="I1782" s="535"/>
      <c r="J1782" s="535"/>
      <c r="K1782" s="535"/>
      <c r="L1782" s="535"/>
      <c r="M1782" s="535"/>
      <c r="N1782" s="535"/>
      <c r="O1782" s="535"/>
      <c r="P1782" s="535"/>
      <c r="Q1782" s="535"/>
      <c r="R1782" s="535"/>
      <c r="S1782" s="535"/>
      <c r="T1782" s="535"/>
      <c r="U1782" s="535"/>
      <c r="V1782" s="535"/>
      <c r="W1782" s="535"/>
      <c r="X1782" s="535"/>
      <c r="Y1782" s="535"/>
      <c r="Z1782" s="535"/>
      <c r="AA1782" s="535"/>
      <c r="AB1782" s="535"/>
      <c r="AC1782" s="535"/>
      <c r="AD1782" s="535"/>
      <c r="AE1782" s="109"/>
      <c r="AG1782" s="562" t="s">
        <v>2149</v>
      </c>
      <c r="AH1782" s="563"/>
      <c r="AI1782" s="564"/>
      <c r="AJ1782" s="283" t="s">
        <v>2167</v>
      </c>
      <c r="AK1782" s="283" t="s">
        <v>2077</v>
      </c>
      <c r="AV1782" s="90">
        <f>SUM(AJ1781:AV1781)</f>
        <v>0</v>
      </c>
      <c r="BD1782" s="90">
        <f>SUM(BD1781,AZ1781)</f>
        <v>0</v>
      </c>
      <c r="BE1782" s="90">
        <f>SUM(BI1779:BJ1779,BO1779:BP1779,BU1779:BV1779)</f>
        <v>0</v>
      </c>
    </row>
    <row r="1783" spans="1:74" ht="24" customHeight="1" x14ac:dyDescent="0.2">
      <c r="C1783" s="619" t="s">
        <v>1084</v>
      </c>
      <c r="D1783" s="619"/>
      <c r="E1783" s="619"/>
      <c r="F1783" s="619"/>
      <c r="G1783" s="619"/>
      <c r="H1783" s="619"/>
      <c r="I1783" s="619"/>
      <c r="J1783" s="619"/>
      <c r="K1783" s="619"/>
      <c r="L1783" s="619"/>
      <c r="M1783" s="619"/>
      <c r="N1783" s="619"/>
      <c r="O1783" s="619"/>
      <c r="P1783" s="619"/>
      <c r="Q1783" s="619"/>
      <c r="R1783" s="619"/>
      <c r="S1783" s="619"/>
      <c r="T1783" s="619"/>
      <c r="U1783" s="619"/>
      <c r="V1783" s="619"/>
      <c r="W1783" s="619"/>
      <c r="X1783" s="619"/>
      <c r="Y1783" s="619"/>
      <c r="Z1783" s="619"/>
      <c r="AA1783" s="619"/>
      <c r="AB1783" s="619"/>
      <c r="AC1783" s="619"/>
      <c r="AD1783" s="619"/>
      <c r="AE1783" s="109"/>
      <c r="AG1783" s="276" t="s">
        <v>2168</v>
      </c>
      <c r="AH1783" s="277" t="s">
        <v>2048</v>
      </c>
      <c r="AI1783" s="278">
        <f>IF(AND(SUM(U1468,AC1468)=0,SUM(COUNTIF(U1468,"NS"),COUNTIF(AC1468,"NS")&gt;0)),"NS",SUM(U1468,AC1468))</f>
        <v>0</v>
      </c>
      <c r="AJ1783" s="284">
        <f>O1779</f>
        <v>0</v>
      </c>
      <c r="AK1783" s="287">
        <f>IF($AG$1773=$AH$1773,0,
IF(AND(AI1783=0,AJ1783&lt;&gt;0),1,
IF(
AND(AI1783="NS",OR(AJ1783="NS",AJ1783&gt;0)),0,
IF(AND(AI1783&gt;0,OR(AJ1783="NS",AJ1783&gt;=AI1783)),0,IF(AND(AI1783=0,AJ1783=0),0,1)))))</f>
        <v>0</v>
      </c>
      <c r="AL1783" s="161"/>
      <c r="AM1783" s="161"/>
      <c r="AN1783" s="561" t="s">
        <v>2238</v>
      </c>
      <c r="AO1783" s="561"/>
      <c r="AQ1783" s="161"/>
      <c r="AR1783" s="161"/>
      <c r="AS1783" s="161"/>
      <c r="AT1783" s="161"/>
    </row>
    <row r="1784" spans="1:74" ht="60" customHeight="1" x14ac:dyDescent="0.2">
      <c r="C1784" s="992"/>
      <c r="D1784" s="992"/>
      <c r="E1784" s="992"/>
      <c r="F1784" s="992"/>
      <c r="G1784" s="992"/>
      <c r="H1784" s="992"/>
      <c r="I1784" s="992"/>
      <c r="J1784" s="992"/>
      <c r="K1784" s="992"/>
      <c r="L1784" s="992"/>
      <c r="M1784" s="992"/>
      <c r="N1784" s="992"/>
      <c r="O1784" s="992"/>
      <c r="P1784" s="992"/>
      <c r="Q1784" s="992"/>
      <c r="R1784" s="992"/>
      <c r="S1784" s="992"/>
      <c r="T1784" s="992"/>
      <c r="U1784" s="992"/>
      <c r="V1784" s="992"/>
      <c r="W1784" s="992"/>
      <c r="X1784" s="992"/>
      <c r="Y1784" s="992"/>
      <c r="Z1784" s="992"/>
      <c r="AA1784" s="992"/>
      <c r="AB1784" s="992"/>
      <c r="AC1784" s="992"/>
      <c r="AD1784" s="992"/>
      <c r="AE1784" s="109"/>
      <c r="AG1784" s="279"/>
      <c r="AH1784" s="129" t="s">
        <v>2049</v>
      </c>
      <c r="AI1784" s="280">
        <f>IF(AND(SUM(V1468,AD1468)=0,SUM(COUNTIF(V1468,"NS"),COUNTIF(AD1468,"NS")&gt;0)),"NS",SUM(V1468,AD1468))</f>
        <v>0</v>
      </c>
      <c r="AJ1784" s="285">
        <f>Q1779</f>
        <v>0</v>
      </c>
      <c r="AK1784" s="287">
        <f t="shared" ref="AK1784:AK1786" si="535">IF($AG$1773=$AH$1773,0,
IF(AND(AI1784=0,AJ1784&lt;&gt;0),1,
IF(
AND(AI1784="NS",OR(AJ1784="NS",AJ1784&gt;0)),0,
IF(AND(AI1784&gt;0,OR(AJ1784="NS",AJ1784&gt;=AI1784)),0,IF(AND(AI1784=0,AJ1784=0),0,1)))))</f>
        <v>0</v>
      </c>
      <c r="AL1784" s="270"/>
      <c r="AN1784" s="320" t="s">
        <v>2048</v>
      </c>
      <c r="AO1784" s="320" t="s">
        <v>2049</v>
      </c>
      <c r="AP1784" s="320"/>
      <c r="AQ1784" s="270"/>
      <c r="AR1784" s="270"/>
      <c r="AS1784" s="270"/>
      <c r="AT1784" s="270"/>
    </row>
    <row r="1785" spans="1:74" ht="15" customHeight="1" x14ac:dyDescent="0.2">
      <c r="B1785" s="536" t="str">
        <f>IF(AI1774=0,"","Error: Debe completar toda la información requerida.")</f>
        <v/>
      </c>
      <c r="C1785" s="536"/>
      <c r="D1785" s="536"/>
      <c r="E1785" s="536"/>
      <c r="F1785" s="536"/>
      <c r="G1785" s="536"/>
      <c r="H1785" s="536"/>
      <c r="I1785" s="536"/>
      <c r="J1785" s="536"/>
      <c r="K1785" s="536"/>
      <c r="L1785" s="536"/>
      <c r="M1785" s="536"/>
      <c r="N1785" s="536"/>
      <c r="O1785" s="536"/>
      <c r="P1785" s="536"/>
      <c r="Q1785" s="536"/>
      <c r="R1785" s="536"/>
      <c r="S1785" s="536"/>
      <c r="T1785" s="536"/>
      <c r="U1785" s="536"/>
      <c r="V1785" s="536"/>
      <c r="W1785" s="536"/>
      <c r="X1785" s="536"/>
      <c r="Y1785" s="536"/>
      <c r="Z1785" s="536"/>
      <c r="AA1785" s="536"/>
      <c r="AB1785" s="536"/>
      <c r="AC1785" s="536"/>
      <c r="AD1785" s="536"/>
      <c r="AE1785" s="109"/>
      <c r="AG1785" s="565" t="s">
        <v>2169</v>
      </c>
      <c r="AH1785" s="288" t="s">
        <v>2048</v>
      </c>
      <c r="AI1785" s="271">
        <f>IF(AND(SUM(Y1468,AC1468)=0,SUM(COUNTIF(Y1468,"NS"),COUNTIF(AC1468,"NS")&gt;0)),"NS",SUM(Y1468,AC1468))</f>
        <v>0</v>
      </c>
      <c r="AJ1785" s="283">
        <f>O1780</f>
        <v>0</v>
      </c>
      <c r="AK1785" s="287">
        <f t="shared" si="535"/>
        <v>0</v>
      </c>
      <c r="AN1785" s="320">
        <f>IF($AG$1773=$AH$1773,0,IF(AND(AW1765=0,O1781=AZ1766),0,IF(AND(AW1765&gt;0,O1781&gt;=AZ1766),0,1)))</f>
        <v>0</v>
      </c>
      <c r="AO1785" s="320">
        <f>IF($AG$1773=$AH$1773,0,IF(AND(AX1765=0,Q1781=BA1766),0,IF(AND(AX1765&gt;0,Q1781&gt;=BA1766),0,1)))</f>
        <v>0</v>
      </c>
      <c r="AP1785" s="320">
        <f>SUM(AN1785:AO1785)</f>
        <v>0</v>
      </c>
    </row>
    <row r="1786" spans="1:74" ht="15" customHeight="1" x14ac:dyDescent="0.2">
      <c r="B1786" s="535" t="str">
        <f>IF(AND(AV1782=0,BD1782=0),"",IF(AND(AV1782&lt;&gt;0,BD1782=0),"Error: Verificar sumas por fila.",IF(AND(AV1782=0,BD1782&lt;&gt;0),"Error: Verificar sumas por desagregados de hombres y/o mujeres",IF(AND(AV1782&lt;&gt;0,BD1782&lt;&gt;0),"Error: Verificar sumas por fila. A demás, verificar sumas por desagregados de hombres y/o mujeres"))))</f>
        <v/>
      </c>
      <c r="C1786" s="535"/>
      <c r="D1786" s="535"/>
      <c r="E1786" s="535"/>
      <c r="F1786" s="535"/>
      <c r="G1786" s="535"/>
      <c r="H1786" s="535"/>
      <c r="I1786" s="535"/>
      <c r="J1786" s="535"/>
      <c r="K1786" s="535"/>
      <c r="L1786" s="535"/>
      <c r="M1786" s="535"/>
      <c r="N1786" s="535"/>
      <c r="O1786" s="535"/>
      <c r="P1786" s="535"/>
      <c r="Q1786" s="535"/>
      <c r="R1786" s="535"/>
      <c r="S1786" s="535"/>
      <c r="T1786" s="535"/>
      <c r="U1786" s="535"/>
      <c r="V1786" s="535"/>
      <c r="W1786" s="535"/>
      <c r="X1786" s="535"/>
      <c r="Y1786" s="535"/>
      <c r="Z1786" s="535"/>
      <c r="AA1786" s="535"/>
      <c r="AB1786" s="535"/>
      <c r="AC1786" s="535"/>
      <c r="AD1786" s="535"/>
      <c r="AE1786" s="109"/>
      <c r="AG1786" s="566"/>
      <c r="AH1786" s="281" t="s">
        <v>2049</v>
      </c>
      <c r="AI1786" s="282">
        <f>IF(AND(SUM(Z1468,AD1468)=0,SUM(COUNTIF(Z1468,"NS"),COUNTIF(AD1468,"NS")&gt;0)),"NS",SUM(Z1468,AD1468))</f>
        <v>0</v>
      </c>
      <c r="AJ1786" s="286">
        <f>Q1780</f>
        <v>0</v>
      </c>
      <c r="AK1786" s="287">
        <f t="shared" si="535"/>
        <v>0</v>
      </c>
      <c r="AL1786" s="90">
        <f>SUM(AK1783:AK1786)</f>
        <v>0</v>
      </c>
    </row>
    <row r="1787" spans="1:74" ht="15" customHeight="1" x14ac:dyDescent="0.2">
      <c r="B1787" s="535" t="str">
        <f>IF(AND(BE1782=0,AL1786=0),"",IF(AND(AL1786=0,BE1782&lt;&gt;0),"Error: Verificar la consistencia con la pregunta 48",IF(AND(AL1786&lt;&gt;0,BE1782=0),"Error: Verificar la consistencia con la pregunta 47",IF(AND(AL1786&lt;&gt;0,BE1782&lt;&gt;0),"Error: Verificar la consistencia con las preguntas 47 y 48"))))</f>
        <v/>
      </c>
      <c r="C1787" s="535"/>
      <c r="D1787" s="535"/>
      <c r="E1787" s="535"/>
      <c r="F1787" s="535"/>
      <c r="G1787" s="535"/>
      <c r="H1787" s="535"/>
      <c r="I1787" s="535"/>
      <c r="J1787" s="535"/>
      <c r="K1787" s="535"/>
      <c r="L1787" s="535"/>
      <c r="M1787" s="535"/>
      <c r="N1787" s="535"/>
      <c r="O1787" s="535"/>
      <c r="P1787" s="535"/>
      <c r="Q1787" s="535"/>
      <c r="R1787" s="535"/>
      <c r="S1787" s="535"/>
      <c r="T1787" s="535"/>
      <c r="U1787" s="535"/>
      <c r="V1787" s="535"/>
      <c r="W1787" s="535"/>
      <c r="X1787" s="535"/>
      <c r="Y1787" s="535"/>
      <c r="Z1787" s="535"/>
      <c r="AA1787" s="535"/>
      <c r="AB1787" s="535"/>
      <c r="AC1787" s="535"/>
      <c r="AD1787" s="535"/>
      <c r="AE1787" s="109"/>
    </row>
    <row r="1788" spans="1:74" ht="24" customHeight="1" x14ac:dyDescent="0.2">
      <c r="A1788" s="36" t="s">
        <v>693</v>
      </c>
      <c r="B1788" s="636" t="s">
        <v>1303</v>
      </c>
      <c r="C1788" s="636"/>
      <c r="D1788" s="636"/>
      <c r="E1788" s="636"/>
      <c r="F1788" s="636"/>
      <c r="G1788" s="636"/>
      <c r="H1788" s="636"/>
      <c r="I1788" s="636"/>
      <c r="J1788" s="636"/>
      <c r="K1788" s="636"/>
      <c r="L1788" s="636"/>
      <c r="M1788" s="636"/>
      <c r="N1788" s="636"/>
      <c r="O1788" s="636"/>
      <c r="P1788" s="636"/>
      <c r="Q1788" s="636"/>
      <c r="R1788" s="636"/>
      <c r="S1788" s="636"/>
      <c r="T1788" s="636"/>
      <c r="U1788" s="636"/>
      <c r="V1788" s="636"/>
      <c r="W1788" s="636"/>
      <c r="X1788" s="636"/>
      <c r="Y1788" s="636"/>
      <c r="Z1788" s="636"/>
      <c r="AA1788" s="636"/>
      <c r="AB1788" s="636"/>
      <c r="AC1788" s="636"/>
      <c r="AD1788" s="636"/>
      <c r="AE1788" s="109"/>
      <c r="AG1788" s="90" t="s">
        <v>2032</v>
      </c>
      <c r="AH1788" s="90" t="s">
        <v>2072</v>
      </c>
      <c r="AI1788" s="90" t="s">
        <v>2073</v>
      </c>
      <c r="AJ1788" s="90" t="s">
        <v>2045</v>
      </c>
      <c r="AK1788" s="90" t="s">
        <v>2074</v>
      </c>
      <c r="AL1788" s="90" t="s">
        <v>2075</v>
      </c>
      <c r="AM1788" s="90" t="s">
        <v>2102</v>
      </c>
    </row>
    <row r="1789" spans="1:74" ht="36" customHeight="1" x14ac:dyDescent="0.2">
      <c r="C1789" s="683" t="s">
        <v>1696</v>
      </c>
      <c r="D1789" s="683"/>
      <c r="E1789" s="683"/>
      <c r="F1789" s="683"/>
      <c r="G1789" s="683"/>
      <c r="H1789" s="683"/>
      <c r="I1789" s="683"/>
      <c r="J1789" s="683"/>
      <c r="K1789" s="683"/>
      <c r="L1789" s="683"/>
      <c r="M1789" s="683"/>
      <c r="N1789" s="683"/>
      <c r="O1789" s="683"/>
      <c r="P1789" s="683"/>
      <c r="Q1789" s="683"/>
      <c r="R1789" s="683"/>
      <c r="S1789" s="683"/>
      <c r="T1789" s="683"/>
      <c r="U1789" s="683"/>
      <c r="V1789" s="683"/>
      <c r="W1789" s="683"/>
      <c r="X1789" s="683"/>
      <c r="Y1789" s="683"/>
      <c r="Z1789" s="683"/>
      <c r="AA1789" s="683"/>
      <c r="AB1789" s="683"/>
      <c r="AC1789" s="683"/>
      <c r="AD1789" s="683"/>
      <c r="AE1789" s="109"/>
      <c r="AG1789" s="90">
        <f>COUNTBLANK(S1799:AD1947)</f>
        <v>1788</v>
      </c>
      <c r="AH1789" s="90">
        <v>1788</v>
      </c>
      <c r="AI1789" s="90">
        <v>0</v>
      </c>
      <c r="AJ1789" s="90">
        <f>COUNTBLANK(S1799:AD1799)</f>
        <v>12</v>
      </c>
      <c r="AK1789" s="90">
        <v>12</v>
      </c>
      <c r="AL1789" s="90">
        <v>0</v>
      </c>
      <c r="AM1789" s="90">
        <v>11</v>
      </c>
    </row>
    <row r="1790" spans="1:74" ht="24" customHeight="1" x14ac:dyDescent="0.2">
      <c r="C1790" s="683" t="s">
        <v>1304</v>
      </c>
      <c r="D1790" s="683"/>
      <c r="E1790" s="683"/>
      <c r="F1790" s="683"/>
      <c r="G1790" s="683"/>
      <c r="H1790" s="683"/>
      <c r="I1790" s="683"/>
      <c r="J1790" s="683"/>
      <c r="K1790" s="683"/>
      <c r="L1790" s="683"/>
      <c r="M1790" s="683"/>
      <c r="N1790" s="683"/>
      <c r="O1790" s="683"/>
      <c r="P1790" s="683"/>
      <c r="Q1790" s="683"/>
      <c r="R1790" s="683"/>
      <c r="S1790" s="683"/>
      <c r="T1790" s="683"/>
      <c r="U1790" s="683"/>
      <c r="V1790" s="683"/>
      <c r="W1790" s="683"/>
      <c r="X1790" s="683"/>
      <c r="Y1790" s="683"/>
      <c r="Z1790" s="683"/>
      <c r="AA1790" s="683"/>
      <c r="AB1790" s="683"/>
      <c r="AC1790" s="683"/>
      <c r="AD1790" s="683"/>
      <c r="AE1790" s="109"/>
    </row>
    <row r="1791" spans="1:74" ht="24" customHeight="1" x14ac:dyDescent="0.2">
      <c r="C1791" s="683" t="s">
        <v>1992</v>
      </c>
      <c r="D1791" s="683"/>
      <c r="E1791" s="683"/>
      <c r="F1791" s="683"/>
      <c r="G1791" s="683"/>
      <c r="H1791" s="683"/>
      <c r="I1791" s="683"/>
      <c r="J1791" s="683"/>
      <c r="K1791" s="683"/>
      <c r="L1791" s="683"/>
      <c r="M1791" s="683"/>
      <c r="N1791" s="683"/>
      <c r="O1791" s="683"/>
      <c r="P1791" s="683"/>
      <c r="Q1791" s="683"/>
      <c r="R1791" s="683"/>
      <c r="S1791" s="683"/>
      <c r="T1791" s="683"/>
      <c r="U1791" s="683"/>
      <c r="V1791" s="683"/>
      <c r="W1791" s="683"/>
      <c r="X1791" s="683"/>
      <c r="Y1791" s="683"/>
      <c r="Z1791" s="683"/>
      <c r="AA1791" s="683"/>
      <c r="AB1791" s="683"/>
      <c r="AC1791" s="683"/>
      <c r="AD1791" s="683"/>
      <c r="AE1791" s="109"/>
    </row>
    <row r="1792" spans="1:74" ht="24" customHeight="1" x14ac:dyDescent="0.2">
      <c r="C1792" s="683" t="s">
        <v>1730</v>
      </c>
      <c r="D1792" s="683"/>
      <c r="E1792" s="683"/>
      <c r="F1792" s="683"/>
      <c r="G1792" s="683"/>
      <c r="H1792" s="683"/>
      <c r="I1792" s="683"/>
      <c r="J1792" s="683"/>
      <c r="K1792" s="683"/>
      <c r="L1792" s="683"/>
      <c r="M1792" s="683"/>
      <c r="N1792" s="683"/>
      <c r="O1792" s="683"/>
      <c r="P1792" s="683"/>
      <c r="Q1792" s="683"/>
      <c r="R1792" s="683"/>
      <c r="S1792" s="683"/>
      <c r="T1792" s="683"/>
      <c r="U1792" s="683"/>
      <c r="V1792" s="683"/>
      <c r="W1792" s="683"/>
      <c r="X1792" s="683"/>
      <c r="Y1792" s="683"/>
      <c r="Z1792" s="683"/>
      <c r="AA1792" s="683"/>
      <c r="AB1792" s="683"/>
      <c r="AC1792" s="683"/>
      <c r="AD1792" s="683"/>
      <c r="AE1792" s="109"/>
    </row>
    <row r="1793" spans="1:123" ht="24" customHeight="1" x14ac:dyDescent="0.2">
      <c r="C1793" s="1113" t="s">
        <v>1968</v>
      </c>
      <c r="D1793" s="1113"/>
      <c r="E1793" s="1113"/>
      <c r="F1793" s="1113"/>
      <c r="G1793" s="1113"/>
      <c r="H1793" s="1113"/>
      <c r="I1793" s="1113"/>
      <c r="J1793" s="1113"/>
      <c r="K1793" s="1113"/>
      <c r="L1793" s="1113"/>
      <c r="M1793" s="1113"/>
      <c r="N1793" s="1113"/>
      <c r="O1793" s="1113"/>
      <c r="P1793" s="1113"/>
      <c r="Q1793" s="1113"/>
      <c r="R1793" s="1113"/>
      <c r="S1793" s="1113"/>
      <c r="T1793" s="1113"/>
      <c r="U1793" s="1113"/>
      <c r="V1793" s="1113"/>
      <c r="W1793" s="1113"/>
      <c r="X1793" s="1113"/>
      <c r="Y1793" s="1113"/>
      <c r="Z1793" s="1113"/>
      <c r="AA1793" s="1113"/>
      <c r="AB1793" s="1113"/>
      <c r="AC1793" s="1113"/>
      <c r="AD1793" s="1113"/>
      <c r="AE1793" s="109"/>
    </row>
    <row r="1794" spans="1:123" ht="24" customHeight="1" x14ac:dyDescent="0.2">
      <c r="C1794" s="683" t="s">
        <v>1985</v>
      </c>
      <c r="D1794" s="683"/>
      <c r="E1794" s="683"/>
      <c r="F1794" s="683"/>
      <c r="G1794" s="683"/>
      <c r="H1794" s="683"/>
      <c r="I1794" s="683"/>
      <c r="J1794" s="683"/>
      <c r="K1794" s="683"/>
      <c r="L1794" s="683"/>
      <c r="M1794" s="683"/>
      <c r="N1794" s="683"/>
      <c r="O1794" s="683"/>
      <c r="P1794" s="683"/>
      <c r="Q1794" s="683"/>
      <c r="R1794" s="683"/>
      <c r="S1794" s="683"/>
      <c r="T1794" s="683"/>
      <c r="U1794" s="683"/>
      <c r="V1794" s="683"/>
      <c r="W1794" s="683"/>
      <c r="X1794" s="683"/>
      <c r="Y1794" s="683"/>
      <c r="Z1794" s="683"/>
      <c r="AA1794" s="683"/>
      <c r="AB1794" s="683"/>
      <c r="AC1794" s="683"/>
      <c r="AD1794" s="683"/>
      <c r="AE1794" s="109"/>
    </row>
    <row r="1795" spans="1:123" ht="15" customHeight="1" x14ac:dyDescent="0.2">
      <c r="AE1795" s="109"/>
    </row>
    <row r="1796" spans="1:123" ht="36" customHeight="1" x14ac:dyDescent="0.2">
      <c r="C1796" s="609" t="s">
        <v>376</v>
      </c>
      <c r="D1796" s="609"/>
      <c r="E1796" s="609"/>
      <c r="F1796" s="609"/>
      <c r="G1796" s="609" t="s">
        <v>377</v>
      </c>
      <c r="H1796" s="609"/>
      <c r="I1796" s="492" t="s">
        <v>378</v>
      </c>
      <c r="J1796" s="492"/>
      <c r="K1796" s="492"/>
      <c r="L1796" s="492"/>
      <c r="M1796" s="492"/>
      <c r="N1796" s="492"/>
      <c r="O1796" s="492"/>
      <c r="P1796" s="492"/>
      <c r="Q1796" s="492"/>
      <c r="R1796" s="492"/>
      <c r="S1796" s="979" t="s">
        <v>1219</v>
      </c>
      <c r="T1796" s="979"/>
      <c r="U1796" s="979"/>
      <c r="V1796" s="979"/>
      <c r="W1796" s="979"/>
      <c r="X1796" s="979"/>
      <c r="Y1796" s="979"/>
      <c r="Z1796" s="979"/>
      <c r="AA1796" s="979"/>
      <c r="AB1796" s="979"/>
      <c r="AC1796" s="979"/>
      <c r="AD1796" s="979"/>
      <c r="AE1796" s="109"/>
    </row>
    <row r="1797" spans="1:123" ht="15" customHeight="1" x14ac:dyDescent="0.2">
      <c r="C1797" s="609"/>
      <c r="D1797" s="609"/>
      <c r="E1797" s="609"/>
      <c r="F1797" s="609"/>
      <c r="G1797" s="609"/>
      <c r="H1797" s="609"/>
      <c r="I1797" s="492"/>
      <c r="J1797" s="492"/>
      <c r="K1797" s="492"/>
      <c r="L1797" s="492"/>
      <c r="M1797" s="492"/>
      <c r="N1797" s="492"/>
      <c r="O1797" s="492"/>
      <c r="P1797" s="492"/>
      <c r="Q1797" s="492"/>
      <c r="R1797" s="492"/>
      <c r="S1797" s="531" t="s">
        <v>80</v>
      </c>
      <c r="T1797" s="520" t="s">
        <v>81</v>
      </c>
      <c r="U1797" s="520" t="s">
        <v>82</v>
      </c>
      <c r="V1797" s="532" t="s">
        <v>372</v>
      </c>
      <c r="W1797" s="533"/>
      <c r="X1797" s="534"/>
      <c r="Y1797" s="532" t="s">
        <v>373</v>
      </c>
      <c r="Z1797" s="533"/>
      <c r="AA1797" s="534"/>
      <c r="AB1797" s="532" t="s">
        <v>374</v>
      </c>
      <c r="AC1797" s="533"/>
      <c r="AD1797" s="534"/>
      <c r="AE1797" s="109"/>
      <c r="AI1797" s="561" t="s">
        <v>80</v>
      </c>
      <c r="AJ1797" s="561"/>
      <c r="AK1797" s="561"/>
      <c r="AL1797" s="561"/>
      <c r="AM1797" s="561"/>
      <c r="AN1797" s="561" t="s">
        <v>81</v>
      </c>
      <c r="AO1797" s="561"/>
      <c r="AP1797" s="561"/>
      <c r="AQ1797" s="561"/>
      <c r="AR1797" s="561"/>
      <c r="AS1797" s="561" t="s">
        <v>82</v>
      </c>
      <c r="AT1797" s="561"/>
      <c r="AU1797" s="561"/>
      <c r="AV1797" s="561"/>
      <c r="AW1797" s="561"/>
      <c r="AX1797" s="561" t="s">
        <v>372</v>
      </c>
      <c r="AY1797" s="561"/>
      <c r="AZ1797" s="561"/>
      <c r="BA1797" s="561"/>
      <c r="BB1797" s="561"/>
      <c r="BC1797" s="561" t="s">
        <v>373</v>
      </c>
      <c r="BD1797" s="561"/>
      <c r="BE1797" s="561"/>
      <c r="BF1797" s="561"/>
      <c r="BG1797" s="561"/>
      <c r="BH1797" s="561" t="s">
        <v>374</v>
      </c>
      <c r="BI1797" s="561"/>
      <c r="BJ1797" s="561"/>
      <c r="BK1797" s="561"/>
      <c r="BL1797" s="561"/>
      <c r="CE1797" s="527"/>
      <c r="CF1797" s="528"/>
      <c r="CG1797" s="528"/>
      <c r="CH1797" s="529"/>
      <c r="CI1797" s="529"/>
      <c r="CJ1797" s="529"/>
      <c r="CK1797" s="529"/>
      <c r="CL1797" s="529"/>
      <c r="CM1797" s="529"/>
      <c r="CN1797" s="530"/>
      <c r="CO1797" s="513"/>
      <c r="CP1797" s="531" t="s">
        <v>80</v>
      </c>
      <c r="CQ1797" s="520" t="s">
        <v>81</v>
      </c>
      <c r="CR1797" s="520" t="s">
        <v>82</v>
      </c>
      <c r="CS1797" s="532" t="s">
        <v>372</v>
      </c>
      <c r="CT1797" s="533"/>
      <c r="CU1797" s="534"/>
      <c r="CV1797" s="532" t="s">
        <v>373</v>
      </c>
      <c r="CW1797" s="533"/>
      <c r="CX1797" s="534"/>
      <c r="CY1797" s="532" t="s">
        <v>374</v>
      </c>
      <c r="CZ1797" s="533"/>
      <c r="DA1797" s="534"/>
    </row>
    <row r="1798" spans="1:123" ht="43.5" customHeight="1" x14ac:dyDescent="0.2">
      <c r="C1798" s="609"/>
      <c r="D1798" s="609"/>
      <c r="E1798" s="609"/>
      <c r="F1798" s="609"/>
      <c r="G1798" s="609"/>
      <c r="H1798" s="609"/>
      <c r="I1798" s="492"/>
      <c r="J1798" s="492"/>
      <c r="K1798" s="492"/>
      <c r="L1798" s="492"/>
      <c r="M1798" s="492"/>
      <c r="N1798" s="492"/>
      <c r="O1798" s="492"/>
      <c r="P1798" s="492"/>
      <c r="Q1798" s="492"/>
      <c r="R1798" s="492"/>
      <c r="S1798" s="531"/>
      <c r="T1798" s="524"/>
      <c r="U1798" s="524"/>
      <c r="V1798" s="150" t="s">
        <v>108</v>
      </c>
      <c r="W1798" s="14" t="s">
        <v>81</v>
      </c>
      <c r="X1798" s="14" t="s">
        <v>82</v>
      </c>
      <c r="Y1798" s="150" t="s">
        <v>108</v>
      </c>
      <c r="Z1798" s="14" t="s">
        <v>81</v>
      </c>
      <c r="AA1798" s="14" t="s">
        <v>82</v>
      </c>
      <c r="AB1798" s="150" t="s">
        <v>108</v>
      </c>
      <c r="AC1798" s="14" t="s">
        <v>81</v>
      </c>
      <c r="AD1798" s="14" t="s">
        <v>82</v>
      </c>
      <c r="AE1798" s="109"/>
      <c r="AG1798" s="230" t="s">
        <v>2032</v>
      </c>
      <c r="AH1798" s="229" t="s">
        <v>2035</v>
      </c>
      <c r="AI1798" s="229" t="s">
        <v>80</v>
      </c>
      <c r="AJ1798" s="229" t="s">
        <v>2029</v>
      </c>
      <c r="AK1798" s="229" t="s">
        <v>2078</v>
      </c>
      <c r="AL1798" s="229" t="s">
        <v>2058</v>
      </c>
      <c r="AM1798" s="229" t="s">
        <v>2077</v>
      </c>
      <c r="AN1798" s="229" t="s">
        <v>2100</v>
      </c>
      <c r="AO1798" s="229" t="s">
        <v>2029</v>
      </c>
      <c r="AP1798" s="229" t="s">
        <v>2078</v>
      </c>
      <c r="AQ1798" s="229" t="s">
        <v>2058</v>
      </c>
      <c r="AR1798" s="229" t="s">
        <v>2077</v>
      </c>
      <c r="AS1798" s="229" t="s">
        <v>2101</v>
      </c>
      <c r="AT1798" s="229" t="s">
        <v>2029</v>
      </c>
      <c r="AU1798" s="229" t="s">
        <v>2078</v>
      </c>
      <c r="AV1798" s="229" t="s">
        <v>2058</v>
      </c>
      <c r="AW1798" s="229" t="s">
        <v>2077</v>
      </c>
      <c r="AX1798" s="229" t="s">
        <v>80</v>
      </c>
      <c r="AY1798" s="229" t="s">
        <v>2029</v>
      </c>
      <c r="AZ1798" s="229" t="s">
        <v>2078</v>
      </c>
      <c r="BA1798" s="229" t="s">
        <v>2058</v>
      </c>
      <c r="BB1798" s="229" t="s">
        <v>2077</v>
      </c>
      <c r="BC1798" s="229" t="s">
        <v>80</v>
      </c>
      <c r="BD1798" s="229" t="s">
        <v>2029</v>
      </c>
      <c r="BE1798" s="229" t="s">
        <v>2078</v>
      </c>
      <c r="BF1798" s="229" t="s">
        <v>2058</v>
      </c>
      <c r="BG1798" s="229" t="s">
        <v>2077</v>
      </c>
      <c r="BH1798" s="229" t="s">
        <v>80</v>
      </c>
      <c r="BI1798" s="229" t="s">
        <v>2029</v>
      </c>
      <c r="BJ1798" s="229" t="s">
        <v>2078</v>
      </c>
      <c r="BK1798" s="229" t="s">
        <v>2058</v>
      </c>
      <c r="BL1798" s="229" t="s">
        <v>2077</v>
      </c>
      <c r="BM1798" s="229" t="s">
        <v>2103</v>
      </c>
      <c r="CE1798" s="527"/>
      <c r="CF1798" s="528"/>
      <c r="CG1798" s="528"/>
      <c r="CH1798" s="294"/>
      <c r="CI1798" s="295"/>
      <c r="CJ1798" s="295"/>
      <c r="CK1798" s="294"/>
      <c r="CL1798" s="295"/>
      <c r="CM1798" s="295"/>
      <c r="CN1798" s="530"/>
      <c r="CO1798" s="513"/>
      <c r="CP1798" s="531"/>
      <c r="CQ1798" s="524"/>
      <c r="CR1798" s="524"/>
      <c r="CS1798" s="292" t="s">
        <v>108</v>
      </c>
      <c r="CT1798" s="293" t="s">
        <v>81</v>
      </c>
      <c r="CU1798" s="293" t="s">
        <v>82</v>
      </c>
      <c r="CV1798" s="292" t="s">
        <v>108</v>
      </c>
      <c r="CW1798" s="293" t="s">
        <v>81</v>
      </c>
      <c r="CX1798" s="293" t="s">
        <v>82</v>
      </c>
      <c r="CY1798" s="292" t="s">
        <v>108</v>
      </c>
      <c r="CZ1798" s="293" t="s">
        <v>81</v>
      </c>
      <c r="DA1798" s="293" t="s">
        <v>82</v>
      </c>
    </row>
    <row r="1799" spans="1:123" s="186" customFormat="1" ht="15" customHeight="1" x14ac:dyDescent="0.25">
      <c r="A1799" s="240"/>
      <c r="C1799" s="988" t="s">
        <v>390</v>
      </c>
      <c r="D1799" s="803" t="s">
        <v>389</v>
      </c>
      <c r="E1799" s="804"/>
      <c r="F1799" s="805"/>
      <c r="G1799" s="653" t="s">
        <v>379</v>
      </c>
      <c r="H1799" s="653"/>
      <c r="I1799" s="987" t="s">
        <v>384</v>
      </c>
      <c r="J1799" s="987"/>
      <c r="K1799" s="987"/>
      <c r="L1799" s="987"/>
      <c r="M1799" s="987"/>
      <c r="N1799" s="987"/>
      <c r="O1799" s="987"/>
      <c r="P1799" s="987"/>
      <c r="Q1799" s="987"/>
      <c r="R1799" s="987"/>
      <c r="S1799" s="236"/>
      <c r="T1799" s="236"/>
      <c r="U1799" s="236"/>
      <c r="V1799" s="236"/>
      <c r="W1799" s="236"/>
      <c r="X1799" s="236"/>
      <c r="Y1799" s="236"/>
      <c r="Z1799" s="236"/>
      <c r="AA1799" s="236"/>
      <c r="AB1799" s="236"/>
      <c r="AC1799" s="236"/>
      <c r="AD1799" s="236"/>
      <c r="AE1799" s="235"/>
      <c r="AF1799" s="237"/>
      <c r="AG1799" s="178">
        <f>COUNTBLANK(S1799:AD1799)</f>
        <v>12</v>
      </c>
      <c r="AH1799" s="186">
        <f>IF(OR($AG$1789=$AH$1789,S1799="NA"),0,IF(
AND(S1799&lt;&gt;"NA",AG1799=$AL$1789),0,IF(
AND(S1799="NA",AG1799=$AM$1789),0,1)))</f>
        <v>0</v>
      </c>
      <c r="AI1799" s="178">
        <f>S1799</f>
        <v>0</v>
      </c>
      <c r="AJ1799" s="178">
        <f>COUNTIF(T1799:U1799,"NS")</f>
        <v>0</v>
      </c>
      <c r="AK1799" s="178">
        <f>SUM(T1799:U1799)</f>
        <v>0</v>
      </c>
      <c r="AL1799" s="178">
        <f>COUNTIF(T1799:U1799,"NA")</f>
        <v>0</v>
      </c>
      <c r="AM1799" s="178">
        <f>IF($AG$1789=$AH$1789,0,
IF(OR(
AND(AI1799=0,AJ1799&gt;0),
AND(AI1799="NS",AK1799&gt;0),
AND(AI1799="NS",AK1799=0,AJ1799=0)),1,
IF(OR(
AND(AI1799&gt;0,AJ1799=2),
AND(AI1799="NS",AJ1799=2),
AND(AI1799="NS",AK1799=0,AJ1799&gt;0),
AI1799=AK1799,
AND(AI1799="NA",AJ1799=0,AK1799=0,AL1799&gt;0)),0,
IF(
AND(S1799="NA",AG1799=$AM$1789),0,1))))</f>
        <v>0</v>
      </c>
      <c r="AN1799" s="178">
        <f>T1799</f>
        <v>0</v>
      </c>
      <c r="AO1799" s="178">
        <f>SUM(COUNTIF(W1799,"NS"),COUNTIF(Z1799,"ns"),COUNTIF(AC1799,"ns"))</f>
        <v>0</v>
      </c>
      <c r="AP1799" s="178">
        <f>SUM(W1799,Z1799,AC1799)</f>
        <v>0</v>
      </c>
      <c r="AQ1799" s="178">
        <f>SUM(COUNTIF(W1799,"NA"),COUNTIF(Z1799,"NA"),COUNTIF(AC1799,"NA"))</f>
        <v>0</v>
      </c>
      <c r="AR1799" s="178">
        <f>IF($AG$1789=$AH$1789,0,
IF(OR(
AND(AN1799=0,AO1799&gt;0),
AND(AN1799="NS",AP1799&gt;0),
AND(AN1799="NS",AP1799=0,AO1799=0)),1,
IF(OR(
AND(AO1799&gt;=2,AP1799&lt;AN1799),
AND(AN1799="NS",AP1799=0,AO1799&gt;0),
AN1799=AP1799,
AND(AN1799="NA",AO1799=0,AP1799=0,AQ1799&gt;0)),0,1)))</f>
        <v>0</v>
      </c>
      <c r="AS1799" s="178">
        <f>U1799</f>
        <v>0</v>
      </c>
      <c r="AT1799" s="178">
        <f>SUM(COUNTIF(X1799,"NS"),COUNTIF(AA1799,"ns"),COUNTIF(AD1799,"ns"))</f>
        <v>0</v>
      </c>
      <c r="AU1799" s="178">
        <f>SUM(X1799,AA1799,AD1799)</f>
        <v>0</v>
      </c>
      <c r="AV1799" s="178">
        <f>SUM(COUNTIF(X1799,"NA"),COUNTIF(AA1799,"NA"),COUNTIF(AD1799,"NA"))</f>
        <v>0</v>
      </c>
      <c r="AW1799" s="178">
        <f>IF($AG$1789=$AH$1789,0,
IF(OR(
AND(AS1799=0,AT1799&gt;0),
AND(AS1799="NS",AU1799&gt;0),
AND(AS1799="NS",AU1799=0,AT1799=0)),1,
IF(OR(
AND(AT1799&gt;=2,AU1799&lt;AS1799),
AND(AS1799="NS",AU1799=0,AT1799&gt;0),
AS1799=AU1799,
AND(AS1799="NA",AT1799=0,AU1799=0,AV1799&gt;0)),0,1)))</f>
        <v>0</v>
      </c>
      <c r="AX1799" s="178">
        <f>V1799</f>
        <v>0</v>
      </c>
      <c r="AY1799" s="178">
        <f>COUNTIF(W1799:X1799,"NS")</f>
        <v>0</v>
      </c>
      <c r="AZ1799" s="178">
        <f>SUM(W1799:X1799)</f>
        <v>0</v>
      </c>
      <c r="BA1799" s="178">
        <f>COUNTIF(W1799:X1799,"NA")</f>
        <v>0</v>
      </c>
      <c r="BB1799" s="178">
        <f>IF($AG$1789=$AH$1789,0,
IF(OR(
AND(AX1799=0,AY1799&gt;0),
AND(AX1799="NS",AZ1799&gt;0),
AND(AX1799="NS",AZ1799=0,AY1799=0)),1,
IF(OR(
AND(AX1799&gt;0,AY1799=2),
AND(AX1799="NS",AY1799=2),
AND(AX1799="NS",AZ1799=0,AY1799&gt;0),
AX1799=AZ1799,
AND(AX1799="NA",AY1799=0,AZ1799=0,BA1799&gt;0)),0,1)))</f>
        <v>0</v>
      </c>
      <c r="BC1799" s="178">
        <f>Y1799</f>
        <v>0</v>
      </c>
      <c r="BD1799" s="178">
        <f>COUNTIF(Z1799:AA1799,"NS")</f>
        <v>0</v>
      </c>
      <c r="BE1799" s="178">
        <f>SUM(Z1799:AA1799)</f>
        <v>0</v>
      </c>
      <c r="BF1799" s="178">
        <f>COUNTIF(Z1799:AA1799,"NA")</f>
        <v>0</v>
      </c>
      <c r="BG1799" s="178">
        <f>IF($AG$1789=$AH$1789,0,
IF(OR(
AND(BC1799=0,BD1799&gt;0),
AND(BC1799="NS",BE1799&gt;0),
AND(BC1799="NS",BE1799=0,BD1799=0)),1,
IF(OR(
AND(BC1799&gt;0,BD1799=2),
AND(BC1799="NS",BD1799=2),
AND(BC1799="NS",BE1799=0,BD1799&gt;0),
BC1799=BE1799,
AND(BC1799="NA",BD1799=0,BE1799=0,BF1799&gt;0)),0,1)))</f>
        <v>0</v>
      </c>
      <c r="BH1799" s="178">
        <f>AB1799</f>
        <v>0</v>
      </c>
      <c r="BI1799" s="178">
        <f>COUNTIF(AC1799:AD1799,"NS")</f>
        <v>0</v>
      </c>
      <c r="BJ1799" s="178">
        <f>SUM(AC1799:AD1799)</f>
        <v>0</v>
      </c>
      <c r="BK1799" s="178">
        <f>COUNTIF(AC1799:AD1799,"NA")</f>
        <v>0</v>
      </c>
      <c r="BL1799" s="178">
        <f>IF($AG$1789=$AH$1789,0,
IF(OR(
AND(BH1799=0,BI1799&gt;0),
AND(BH1799="NS",BJ1799&gt;0),
AND(BH1799="NS",BJ1799=0,BI1799=0)),1,
IF(OR(
AND(BH1799&gt;0,BI1799=2),
AND(BH1799="NS",BI1799=2),
AND(BH1799="NS",BJ1799=0,BI1799&gt;0),
BH1799=BJ1799,
AND(BH1799="NA",BI1799=0,BJ1799=0,BK1799&gt;0)),0,1)))</f>
        <v>0</v>
      </c>
      <c r="BM1799" s="186">
        <f>IF($AG$1789=$AH$1789,0,IF(AND(S1799="NA",AG1799&lt;$AM$1789),1,0))</f>
        <v>0</v>
      </c>
      <c r="CN1799" s="296"/>
      <c r="CO1799" s="297" t="s">
        <v>2171</v>
      </c>
      <c r="CP1799" s="297">
        <f>IF(AND(SUM(S1799:S1803)=0,COUNTIF(S1799:S1803,"NS")&gt;0),"NS",SUM(S1799:S1803))</f>
        <v>0</v>
      </c>
      <c r="CQ1799" s="297">
        <f>IF(AND(SUM(T1799:T1803)=0,COUNTIF(T1799:T1803,"NS")&gt;0),"NS",SUM(T1799:T1803))</f>
        <v>0</v>
      </c>
      <c r="CR1799" s="297">
        <f t="shared" ref="CR1799:DA1799" si="536">IF(AND(SUM(U1799:U1803)=0,COUNTIF(U1799:U1803,"NS")&gt;0),"NS",SUM(U1799:U1803))</f>
        <v>0</v>
      </c>
      <c r="CS1799" s="297">
        <f t="shared" si="536"/>
        <v>0</v>
      </c>
      <c r="CT1799" s="297">
        <f t="shared" si="536"/>
        <v>0</v>
      </c>
      <c r="CU1799" s="297">
        <f t="shared" si="536"/>
        <v>0</v>
      </c>
      <c r="CV1799" s="297">
        <f t="shared" si="536"/>
        <v>0</v>
      </c>
      <c r="CW1799" s="297">
        <f t="shared" si="536"/>
        <v>0</v>
      </c>
      <c r="CX1799" s="297">
        <f t="shared" si="536"/>
        <v>0</v>
      </c>
      <c r="CY1799" s="297">
        <f t="shared" si="536"/>
        <v>0</v>
      </c>
      <c r="CZ1799" s="297">
        <f t="shared" si="536"/>
        <v>0</v>
      </c>
      <c r="DA1799" s="297">
        <f t="shared" si="536"/>
        <v>0</v>
      </c>
      <c r="DS1799" s="237"/>
    </row>
    <row r="1800" spans="1:123" s="186" customFormat="1" ht="15" customHeight="1" x14ac:dyDescent="0.25">
      <c r="A1800" s="240"/>
      <c r="C1800" s="989"/>
      <c r="D1800" s="806"/>
      <c r="E1800" s="807"/>
      <c r="F1800" s="808"/>
      <c r="G1800" s="653" t="s">
        <v>380</v>
      </c>
      <c r="H1800" s="653"/>
      <c r="I1800" s="987" t="s">
        <v>385</v>
      </c>
      <c r="J1800" s="987"/>
      <c r="K1800" s="987"/>
      <c r="L1800" s="987"/>
      <c r="M1800" s="987"/>
      <c r="N1800" s="987"/>
      <c r="O1800" s="987"/>
      <c r="P1800" s="987"/>
      <c r="Q1800" s="987"/>
      <c r="R1800" s="987"/>
      <c r="S1800" s="236"/>
      <c r="T1800" s="236"/>
      <c r="U1800" s="236"/>
      <c r="V1800" s="236"/>
      <c r="W1800" s="236"/>
      <c r="X1800" s="236"/>
      <c r="Y1800" s="236"/>
      <c r="Z1800" s="236"/>
      <c r="AA1800" s="236"/>
      <c r="AB1800" s="236"/>
      <c r="AC1800" s="236"/>
      <c r="AD1800" s="236"/>
      <c r="AE1800" s="235"/>
      <c r="AF1800" s="237"/>
      <c r="AG1800" s="178">
        <f t="shared" ref="AG1800:AG1863" si="537">COUNTBLANK(S1800:AD1800)</f>
        <v>12</v>
      </c>
      <c r="AH1800" s="186">
        <f t="shared" ref="AH1800:AH1863" si="538">IF(OR($AG$1789=$AH$1789,S1800="NA"),0,IF(
AND(S1800&lt;&gt;"NA",AG1800=$AL$1789),0,IF(
AND(S1800="NA",AG1800=$AM$1789),0,1)))</f>
        <v>0</v>
      </c>
      <c r="AI1800" s="178">
        <f t="shared" ref="AI1800:AI1863" si="539">S1800</f>
        <v>0</v>
      </c>
      <c r="AJ1800" s="178">
        <f t="shared" ref="AJ1800:AJ1863" si="540">COUNTIF(T1800:U1800,"NS")</f>
        <v>0</v>
      </c>
      <c r="AK1800" s="178">
        <f t="shared" ref="AK1800:AK1863" si="541">SUM(T1800:U1800)</f>
        <v>0</v>
      </c>
      <c r="AL1800" s="178">
        <f t="shared" ref="AL1800:AL1863" si="542">COUNTIF(T1800:U1800,"NA")</f>
        <v>0</v>
      </c>
      <c r="AM1800" s="178">
        <f t="shared" ref="AM1800:AM1863" si="543">IF($AG$1789=$AH$1789,0,
IF(OR(
AND(AI1800=0,AJ1800&gt;0),
AND(AI1800="NS",AK1800&gt;0),
AND(AI1800="NS",AK1800=0,AJ1800=0)),1,
IF(OR(
AND(AI1800&gt;0,AJ1800=2),
AND(AI1800="NS",AJ1800=2),
AND(AI1800="NS",AK1800=0,AJ1800&gt;0),
AI1800=AK1800,
AND(AI1800="NA",AJ1800=0,AK1800=0,AL1800&gt;0)),0,
IF(
AND(S1800="NA",AG1800=$AM$1789),0,1))))</f>
        <v>0</v>
      </c>
      <c r="AN1800" s="178">
        <f t="shared" ref="AN1800:AN1863" si="544">T1800</f>
        <v>0</v>
      </c>
      <c r="AO1800" s="178">
        <f t="shared" ref="AO1800:AO1863" si="545">SUM(COUNTIF(W1800,"NS"),COUNTIF(Z1800,"ns"),COUNTIF(AC1800,"ns"))</f>
        <v>0</v>
      </c>
      <c r="AP1800" s="178">
        <f t="shared" ref="AP1800:AP1863" si="546">SUM(W1800,Z1800,AC1800)</f>
        <v>0</v>
      </c>
      <c r="AQ1800" s="178">
        <f t="shared" ref="AQ1800:AQ1863" si="547">SUM(COUNTIF(W1800,"NA"),COUNTIF(Z1800,"NA"),COUNTIF(AC1800,"NA"))</f>
        <v>0</v>
      </c>
      <c r="AR1800" s="178">
        <f t="shared" ref="AR1800:AR1863" si="548">IF($AG$1789=$AH$1789,0,
IF(OR(
AND(AN1800=0,AO1800&gt;0),
AND(AN1800="NS",AP1800&gt;0),
AND(AN1800="NS",AP1800=0,AO1800=0)),1,
IF(OR(
AND(AO1800&gt;=2,AP1800&lt;AN1800),
AND(AN1800="NS",AP1800=0,AO1800&gt;0),
AN1800=AP1800,
AND(AN1800="NA",AO1800=0,AP1800=0,AQ1800&gt;0)),0,1)))</f>
        <v>0</v>
      </c>
      <c r="AS1800" s="178">
        <f t="shared" ref="AS1800:AS1863" si="549">U1800</f>
        <v>0</v>
      </c>
      <c r="AT1800" s="178">
        <f t="shared" ref="AT1800:AT1863" si="550">SUM(COUNTIF(X1800,"NS"),COUNTIF(AA1800,"ns"),COUNTIF(AD1800,"ns"))</f>
        <v>0</v>
      </c>
      <c r="AU1800" s="178">
        <f t="shared" ref="AU1800:AU1863" si="551">SUM(X1800,AA1800,AD1800)</f>
        <v>0</v>
      </c>
      <c r="AV1800" s="178">
        <f t="shared" ref="AV1800:AV1863" si="552">SUM(COUNTIF(X1800,"NA"),COUNTIF(AA1800,"NA"),COUNTIF(AD1800,"NA"))</f>
        <v>0</v>
      </c>
      <c r="AW1800" s="178">
        <f t="shared" ref="AW1800:AW1863" si="553">IF($AG$1789=$AH$1789,0,
IF(OR(
AND(AS1800=0,AT1800&gt;0),
AND(AS1800="NS",AU1800&gt;0),
AND(AS1800="NS",AU1800=0,AT1800=0)),1,
IF(OR(
AND(AT1800&gt;=2,AU1800&lt;AS1800),
AND(AS1800="NS",AU1800=0,AT1800&gt;0),
AS1800=AU1800,
AND(AS1800="NA",AT1800=0,AU1800=0,AV1800&gt;0)),0,1)))</f>
        <v>0</v>
      </c>
      <c r="AX1800" s="178">
        <f t="shared" ref="AX1800:AX1863" si="554">V1800</f>
        <v>0</v>
      </c>
      <c r="AY1800" s="178">
        <f t="shared" ref="AY1800:AY1863" si="555">COUNTIF(W1800:X1800,"NS")</f>
        <v>0</v>
      </c>
      <c r="AZ1800" s="178">
        <f t="shared" ref="AZ1800:AZ1863" si="556">SUM(W1800:X1800)</f>
        <v>0</v>
      </c>
      <c r="BA1800" s="178">
        <f t="shared" ref="BA1800:BA1863" si="557">COUNTIF(W1800:X1800,"NA")</f>
        <v>0</v>
      </c>
      <c r="BB1800" s="178">
        <f t="shared" ref="BB1800:BB1863" si="558">IF($AG$1789=$AH$1789,0,
IF(OR(
AND(AX1800=0,AY1800&gt;0),
AND(AX1800="NS",AZ1800&gt;0),
AND(AX1800="NS",AZ1800=0,AY1800=0)),1,
IF(OR(
AND(AX1800&gt;0,AY1800=2),
AND(AX1800="NS",AY1800=2),
AND(AX1800="NS",AZ1800=0,AY1800&gt;0),
AX1800=AZ1800,
AND(AX1800="NA",AY1800=0,AZ1800=0,BA1800&gt;0)),0,1)))</f>
        <v>0</v>
      </c>
      <c r="BC1800" s="178">
        <f t="shared" ref="BC1800:BC1863" si="559">Y1800</f>
        <v>0</v>
      </c>
      <c r="BD1800" s="178">
        <f t="shared" ref="BD1800:BD1863" si="560">COUNTIF(Z1800:AA1800,"NS")</f>
        <v>0</v>
      </c>
      <c r="BE1800" s="178">
        <f t="shared" ref="BE1800:BE1863" si="561">SUM(Z1800:AA1800)</f>
        <v>0</v>
      </c>
      <c r="BF1800" s="178">
        <f t="shared" ref="BF1800:BF1863" si="562">COUNTIF(Z1800:AA1800,"NA")</f>
        <v>0</v>
      </c>
      <c r="BG1800" s="178">
        <f t="shared" ref="BG1800:BG1863" si="563">IF($AG$1789=$AH$1789,0,
IF(OR(
AND(BC1800=0,BD1800&gt;0),
AND(BC1800="NS",BE1800&gt;0),
AND(BC1800="NS",BE1800=0,BD1800=0)),1,
IF(OR(
AND(BC1800&gt;0,BD1800=2),
AND(BC1800="NS",BD1800=2),
AND(BC1800="NS",BE1800=0,BD1800&gt;0),
BC1800=BE1800,
AND(BC1800="NA",BD1800=0,BE1800=0,BF1800&gt;0)),0,1)))</f>
        <v>0</v>
      </c>
      <c r="BH1800" s="178">
        <f t="shared" ref="BH1800:BH1863" si="564">AB1800</f>
        <v>0</v>
      </c>
      <c r="BI1800" s="178">
        <f t="shared" ref="BI1800:BI1863" si="565">COUNTIF(AC1800:AD1800,"NS")</f>
        <v>0</v>
      </c>
      <c r="BJ1800" s="178">
        <f t="shared" ref="BJ1800:BJ1863" si="566">SUM(AC1800:AD1800)</f>
        <v>0</v>
      </c>
      <c r="BK1800" s="178">
        <f t="shared" ref="BK1800:BK1863" si="567">COUNTIF(AC1800:AD1800,"NA")</f>
        <v>0</v>
      </c>
      <c r="BL1800" s="178">
        <f t="shared" ref="BL1800:BL1863" si="568">IF($AG$1789=$AH$1789,0,
IF(OR(
AND(BH1800=0,BI1800&gt;0),
AND(BH1800="NS",BJ1800&gt;0),
AND(BH1800="NS",BJ1800=0,BI1800=0)),1,
IF(OR(
AND(BH1800&gt;0,BI1800=2),
AND(BH1800="NS",BI1800=2),
AND(BH1800="NS",BJ1800=0,BI1800&gt;0),
BH1800=BJ1800,
AND(BH1800="NA",BI1800=0,BJ1800=0,BK1800&gt;0)),0,1)))</f>
        <v>0</v>
      </c>
      <c r="BM1800" s="186">
        <f t="shared" ref="BM1800:BM1863" si="569">IF($AG$1789=$AH$1789,0,IF(AND(S1800="NA",AG1800&lt;$AM$1789),1,0))</f>
        <v>0</v>
      </c>
      <c r="CN1800" s="237"/>
      <c r="CO1800" s="297" t="s">
        <v>2078</v>
      </c>
      <c r="CP1800" s="297">
        <f>SUM(S1799:S1802)</f>
        <v>0</v>
      </c>
      <c r="CQ1800" s="297">
        <f t="shared" ref="CQ1800:DA1800" si="570">SUM(T1799:T1802)</f>
        <v>0</v>
      </c>
      <c r="CR1800" s="297">
        <f t="shared" si="570"/>
        <v>0</v>
      </c>
      <c r="CS1800" s="297">
        <f t="shared" si="570"/>
        <v>0</v>
      </c>
      <c r="CT1800" s="297">
        <f t="shared" si="570"/>
        <v>0</v>
      </c>
      <c r="CU1800" s="297">
        <f t="shared" si="570"/>
        <v>0</v>
      </c>
      <c r="CV1800" s="297">
        <f t="shared" si="570"/>
        <v>0</v>
      </c>
      <c r="CW1800" s="297">
        <f t="shared" si="570"/>
        <v>0</v>
      </c>
      <c r="CX1800" s="297">
        <f t="shared" si="570"/>
        <v>0</v>
      </c>
      <c r="CY1800" s="297">
        <f t="shared" si="570"/>
        <v>0</v>
      </c>
      <c r="CZ1800" s="297">
        <f t="shared" si="570"/>
        <v>0</v>
      </c>
      <c r="DA1800" s="297">
        <f t="shared" si="570"/>
        <v>0</v>
      </c>
      <c r="DS1800" s="237"/>
    </row>
    <row r="1801" spans="1:123" s="186" customFormat="1" ht="15" customHeight="1" x14ac:dyDescent="0.25">
      <c r="A1801" s="240"/>
      <c r="C1801" s="989"/>
      <c r="D1801" s="806"/>
      <c r="E1801" s="807"/>
      <c r="F1801" s="808"/>
      <c r="G1801" s="653" t="s">
        <v>381</v>
      </c>
      <c r="H1801" s="653"/>
      <c r="I1801" s="987" t="s">
        <v>386</v>
      </c>
      <c r="J1801" s="987"/>
      <c r="K1801" s="987"/>
      <c r="L1801" s="987"/>
      <c r="M1801" s="987"/>
      <c r="N1801" s="987"/>
      <c r="O1801" s="987"/>
      <c r="P1801" s="987"/>
      <c r="Q1801" s="987"/>
      <c r="R1801" s="987"/>
      <c r="S1801" s="236"/>
      <c r="T1801" s="236"/>
      <c r="U1801" s="236"/>
      <c r="V1801" s="236"/>
      <c r="W1801" s="236"/>
      <c r="X1801" s="236"/>
      <c r="Y1801" s="236"/>
      <c r="Z1801" s="236"/>
      <c r="AA1801" s="236"/>
      <c r="AB1801" s="236"/>
      <c r="AC1801" s="236"/>
      <c r="AD1801" s="236"/>
      <c r="AE1801" s="235"/>
      <c r="AF1801" s="237"/>
      <c r="AG1801" s="178">
        <f t="shared" si="537"/>
        <v>12</v>
      </c>
      <c r="AH1801" s="186">
        <f t="shared" si="538"/>
        <v>0</v>
      </c>
      <c r="AI1801" s="178">
        <f t="shared" si="539"/>
        <v>0</v>
      </c>
      <c r="AJ1801" s="178">
        <f t="shared" si="540"/>
        <v>0</v>
      </c>
      <c r="AK1801" s="178">
        <f t="shared" si="541"/>
        <v>0</v>
      </c>
      <c r="AL1801" s="178">
        <f t="shared" si="542"/>
        <v>0</v>
      </c>
      <c r="AM1801" s="178">
        <f t="shared" si="543"/>
        <v>0</v>
      </c>
      <c r="AN1801" s="178">
        <f t="shared" si="544"/>
        <v>0</v>
      </c>
      <c r="AO1801" s="178">
        <f t="shared" si="545"/>
        <v>0</v>
      </c>
      <c r="AP1801" s="178">
        <f t="shared" si="546"/>
        <v>0</v>
      </c>
      <c r="AQ1801" s="178">
        <f t="shared" si="547"/>
        <v>0</v>
      </c>
      <c r="AR1801" s="178">
        <f t="shared" si="548"/>
        <v>0</v>
      </c>
      <c r="AS1801" s="178">
        <f t="shared" si="549"/>
        <v>0</v>
      </c>
      <c r="AT1801" s="178">
        <f t="shared" si="550"/>
        <v>0</v>
      </c>
      <c r="AU1801" s="178">
        <f t="shared" si="551"/>
        <v>0</v>
      </c>
      <c r="AV1801" s="178">
        <f t="shared" si="552"/>
        <v>0</v>
      </c>
      <c r="AW1801" s="178">
        <f t="shared" si="553"/>
        <v>0</v>
      </c>
      <c r="AX1801" s="178">
        <f t="shared" si="554"/>
        <v>0</v>
      </c>
      <c r="AY1801" s="178">
        <f t="shared" si="555"/>
        <v>0</v>
      </c>
      <c r="AZ1801" s="178">
        <f t="shared" si="556"/>
        <v>0</v>
      </c>
      <c r="BA1801" s="178">
        <f t="shared" si="557"/>
        <v>0</v>
      </c>
      <c r="BB1801" s="178">
        <f t="shared" si="558"/>
        <v>0</v>
      </c>
      <c r="BC1801" s="178">
        <f t="shared" si="559"/>
        <v>0</v>
      </c>
      <c r="BD1801" s="178">
        <f t="shared" si="560"/>
        <v>0</v>
      </c>
      <c r="BE1801" s="178">
        <f t="shared" si="561"/>
        <v>0</v>
      </c>
      <c r="BF1801" s="178">
        <f t="shared" si="562"/>
        <v>0</v>
      </c>
      <c r="BG1801" s="178">
        <f t="shared" si="563"/>
        <v>0</v>
      </c>
      <c r="BH1801" s="178">
        <f t="shared" si="564"/>
        <v>0</v>
      </c>
      <c r="BI1801" s="178">
        <f t="shared" si="565"/>
        <v>0</v>
      </c>
      <c r="BJ1801" s="178">
        <f t="shared" si="566"/>
        <v>0</v>
      </c>
      <c r="BK1801" s="178">
        <f t="shared" si="567"/>
        <v>0</v>
      </c>
      <c r="BL1801" s="178">
        <f t="shared" si="568"/>
        <v>0</v>
      </c>
      <c r="BM1801" s="186">
        <f t="shared" si="569"/>
        <v>0</v>
      </c>
      <c r="CN1801" s="237"/>
      <c r="CO1801" s="297" t="s">
        <v>2029</v>
      </c>
      <c r="CP1801" s="297">
        <f>COUNTIF(S1799:S1802,"NS")</f>
        <v>0</v>
      </c>
      <c r="CQ1801" s="297">
        <f t="shared" ref="CQ1801:DA1801" si="571">COUNTIF(T1799:T1802,"NS")</f>
        <v>0</v>
      </c>
      <c r="CR1801" s="297">
        <f t="shared" si="571"/>
        <v>0</v>
      </c>
      <c r="CS1801" s="297">
        <f t="shared" si="571"/>
        <v>0</v>
      </c>
      <c r="CT1801" s="297">
        <f t="shared" si="571"/>
        <v>0</v>
      </c>
      <c r="CU1801" s="297">
        <f t="shared" si="571"/>
        <v>0</v>
      </c>
      <c r="CV1801" s="297">
        <f t="shared" si="571"/>
        <v>0</v>
      </c>
      <c r="CW1801" s="297">
        <f t="shared" si="571"/>
        <v>0</v>
      </c>
      <c r="CX1801" s="297">
        <f t="shared" si="571"/>
        <v>0</v>
      </c>
      <c r="CY1801" s="297">
        <f t="shared" si="571"/>
        <v>0</v>
      </c>
      <c r="CZ1801" s="297">
        <f t="shared" si="571"/>
        <v>0</v>
      </c>
      <c r="DA1801" s="297">
        <f t="shared" si="571"/>
        <v>0</v>
      </c>
      <c r="DS1801" s="237"/>
    </row>
    <row r="1802" spans="1:123" s="186" customFormat="1" ht="15" customHeight="1" x14ac:dyDescent="0.25">
      <c r="A1802" s="240"/>
      <c r="C1802" s="989"/>
      <c r="D1802" s="806"/>
      <c r="E1802" s="807"/>
      <c r="F1802" s="808"/>
      <c r="G1802" s="653" t="s">
        <v>382</v>
      </c>
      <c r="H1802" s="653"/>
      <c r="I1802" s="987" t="s">
        <v>387</v>
      </c>
      <c r="J1802" s="987"/>
      <c r="K1802" s="987"/>
      <c r="L1802" s="987"/>
      <c r="M1802" s="987"/>
      <c r="N1802" s="987"/>
      <c r="O1802" s="987"/>
      <c r="P1802" s="987"/>
      <c r="Q1802" s="987"/>
      <c r="R1802" s="987"/>
      <c r="S1802" s="236"/>
      <c r="T1802" s="236"/>
      <c r="U1802" s="236"/>
      <c r="V1802" s="236"/>
      <c r="W1802" s="236"/>
      <c r="X1802" s="236"/>
      <c r="Y1802" s="236"/>
      <c r="Z1802" s="236"/>
      <c r="AA1802" s="236"/>
      <c r="AB1802" s="236"/>
      <c r="AC1802" s="236"/>
      <c r="AD1802" s="236"/>
      <c r="AE1802" s="235"/>
      <c r="AF1802" s="237"/>
      <c r="AG1802" s="178">
        <f t="shared" si="537"/>
        <v>12</v>
      </c>
      <c r="AH1802" s="186">
        <f t="shared" si="538"/>
        <v>0</v>
      </c>
      <c r="AI1802" s="178">
        <f t="shared" si="539"/>
        <v>0</v>
      </c>
      <c r="AJ1802" s="178">
        <f t="shared" si="540"/>
        <v>0</v>
      </c>
      <c r="AK1802" s="178">
        <f t="shared" si="541"/>
        <v>0</v>
      </c>
      <c r="AL1802" s="178">
        <f t="shared" si="542"/>
        <v>0</v>
      </c>
      <c r="AM1802" s="178">
        <f t="shared" si="543"/>
        <v>0</v>
      </c>
      <c r="AN1802" s="178">
        <f t="shared" si="544"/>
        <v>0</v>
      </c>
      <c r="AO1802" s="178">
        <f t="shared" si="545"/>
        <v>0</v>
      </c>
      <c r="AP1802" s="178">
        <f t="shared" si="546"/>
        <v>0</v>
      </c>
      <c r="AQ1802" s="178">
        <f t="shared" si="547"/>
        <v>0</v>
      </c>
      <c r="AR1802" s="178">
        <f t="shared" si="548"/>
        <v>0</v>
      </c>
      <c r="AS1802" s="178">
        <f t="shared" si="549"/>
        <v>0</v>
      </c>
      <c r="AT1802" s="178">
        <f t="shared" si="550"/>
        <v>0</v>
      </c>
      <c r="AU1802" s="178">
        <f t="shared" si="551"/>
        <v>0</v>
      </c>
      <c r="AV1802" s="178">
        <f t="shared" si="552"/>
        <v>0</v>
      </c>
      <c r="AW1802" s="178">
        <f t="shared" si="553"/>
        <v>0</v>
      </c>
      <c r="AX1802" s="178">
        <f t="shared" si="554"/>
        <v>0</v>
      </c>
      <c r="AY1802" s="178">
        <f t="shared" si="555"/>
        <v>0</v>
      </c>
      <c r="AZ1802" s="178">
        <f t="shared" si="556"/>
        <v>0</v>
      </c>
      <c r="BA1802" s="178">
        <f t="shared" si="557"/>
        <v>0</v>
      </c>
      <c r="BB1802" s="178">
        <f t="shared" si="558"/>
        <v>0</v>
      </c>
      <c r="BC1802" s="178">
        <f t="shared" si="559"/>
        <v>0</v>
      </c>
      <c r="BD1802" s="178">
        <f t="shared" si="560"/>
        <v>0</v>
      </c>
      <c r="BE1802" s="178">
        <f t="shared" si="561"/>
        <v>0</v>
      </c>
      <c r="BF1802" s="178">
        <f t="shared" si="562"/>
        <v>0</v>
      </c>
      <c r="BG1802" s="178">
        <f t="shared" si="563"/>
        <v>0</v>
      </c>
      <c r="BH1802" s="178">
        <f t="shared" si="564"/>
        <v>0</v>
      </c>
      <c r="BI1802" s="178">
        <f t="shared" si="565"/>
        <v>0</v>
      </c>
      <c r="BJ1802" s="178">
        <f t="shared" si="566"/>
        <v>0</v>
      </c>
      <c r="BK1802" s="178">
        <f t="shared" si="567"/>
        <v>0</v>
      </c>
      <c r="BL1802" s="178">
        <f t="shared" si="568"/>
        <v>0</v>
      </c>
      <c r="BM1802" s="186">
        <f t="shared" si="569"/>
        <v>0</v>
      </c>
      <c r="CN1802" s="237"/>
      <c r="CO1802" s="298">
        <v>0.25</v>
      </c>
      <c r="CP1802" s="299">
        <f>IF(CP1799="ns",0,CP1799*0.25)</f>
        <v>0</v>
      </c>
      <c r="CQ1802" s="299">
        <f t="shared" ref="CQ1802:DA1802" si="572">IF(CQ1799="ns",0,CQ1799*0.25)</f>
        <v>0</v>
      </c>
      <c r="CR1802" s="299">
        <f t="shared" si="572"/>
        <v>0</v>
      </c>
      <c r="CS1802" s="299">
        <f t="shared" si="572"/>
        <v>0</v>
      </c>
      <c r="CT1802" s="299">
        <f t="shared" si="572"/>
        <v>0</v>
      </c>
      <c r="CU1802" s="299">
        <f t="shared" si="572"/>
        <v>0</v>
      </c>
      <c r="CV1802" s="299">
        <f t="shared" si="572"/>
        <v>0</v>
      </c>
      <c r="CW1802" s="299">
        <f t="shared" si="572"/>
        <v>0</v>
      </c>
      <c r="CX1802" s="299">
        <f t="shared" si="572"/>
        <v>0</v>
      </c>
      <c r="CY1802" s="299">
        <f t="shared" si="572"/>
        <v>0</v>
      </c>
      <c r="CZ1802" s="299">
        <f t="shared" si="572"/>
        <v>0</v>
      </c>
      <c r="DA1802" s="299">
        <f t="shared" si="572"/>
        <v>0</v>
      </c>
      <c r="DS1802" s="237"/>
    </row>
    <row r="1803" spans="1:123" s="186" customFormat="1" ht="24" customHeight="1" x14ac:dyDescent="0.25">
      <c r="A1803" s="240"/>
      <c r="C1803" s="990"/>
      <c r="D1803" s="809"/>
      <c r="E1803" s="810"/>
      <c r="F1803" s="811"/>
      <c r="G1803" s="991" t="s">
        <v>383</v>
      </c>
      <c r="H1803" s="991"/>
      <c r="I1803" s="987" t="s">
        <v>388</v>
      </c>
      <c r="J1803" s="987"/>
      <c r="K1803" s="987"/>
      <c r="L1803" s="987"/>
      <c r="M1803" s="987"/>
      <c r="N1803" s="987"/>
      <c r="O1803" s="987"/>
      <c r="P1803" s="987"/>
      <c r="Q1803" s="987"/>
      <c r="R1803" s="987"/>
      <c r="S1803" s="236"/>
      <c r="T1803" s="236"/>
      <c r="U1803" s="236"/>
      <c r="V1803" s="236"/>
      <c r="W1803" s="236"/>
      <c r="X1803" s="236"/>
      <c r="Y1803" s="236"/>
      <c r="Z1803" s="236"/>
      <c r="AA1803" s="236"/>
      <c r="AB1803" s="236"/>
      <c r="AC1803" s="236"/>
      <c r="AD1803" s="236"/>
      <c r="AE1803" s="235"/>
      <c r="AF1803" s="237"/>
      <c r="AG1803" s="178">
        <f t="shared" si="537"/>
        <v>12</v>
      </c>
      <c r="AH1803" s="186">
        <f t="shared" si="538"/>
        <v>0</v>
      </c>
      <c r="AI1803" s="178">
        <f t="shared" si="539"/>
        <v>0</v>
      </c>
      <c r="AJ1803" s="178">
        <f t="shared" si="540"/>
        <v>0</v>
      </c>
      <c r="AK1803" s="178">
        <f t="shared" si="541"/>
        <v>0</v>
      </c>
      <c r="AL1803" s="178">
        <f t="shared" si="542"/>
        <v>0</v>
      </c>
      <c r="AM1803" s="178">
        <f t="shared" si="543"/>
        <v>0</v>
      </c>
      <c r="AN1803" s="178">
        <f t="shared" si="544"/>
        <v>0</v>
      </c>
      <c r="AO1803" s="178">
        <f t="shared" si="545"/>
        <v>0</v>
      </c>
      <c r="AP1803" s="178">
        <f t="shared" si="546"/>
        <v>0</v>
      </c>
      <c r="AQ1803" s="178">
        <f t="shared" si="547"/>
        <v>0</v>
      </c>
      <c r="AR1803" s="178">
        <f t="shared" si="548"/>
        <v>0</v>
      </c>
      <c r="AS1803" s="178">
        <f t="shared" si="549"/>
        <v>0</v>
      </c>
      <c r="AT1803" s="178">
        <f t="shared" si="550"/>
        <v>0</v>
      </c>
      <c r="AU1803" s="178">
        <f t="shared" si="551"/>
        <v>0</v>
      </c>
      <c r="AV1803" s="178">
        <f t="shared" si="552"/>
        <v>0</v>
      </c>
      <c r="AW1803" s="178">
        <f t="shared" si="553"/>
        <v>0</v>
      </c>
      <c r="AX1803" s="178">
        <f t="shared" si="554"/>
        <v>0</v>
      </c>
      <c r="AY1803" s="178">
        <f t="shared" si="555"/>
        <v>0</v>
      </c>
      <c r="AZ1803" s="178">
        <f t="shared" si="556"/>
        <v>0</v>
      </c>
      <c r="BA1803" s="178">
        <f t="shared" si="557"/>
        <v>0</v>
      </c>
      <c r="BB1803" s="178">
        <f t="shared" si="558"/>
        <v>0</v>
      </c>
      <c r="BC1803" s="178">
        <f t="shared" si="559"/>
        <v>0</v>
      </c>
      <c r="BD1803" s="178">
        <f t="shared" si="560"/>
        <v>0</v>
      </c>
      <c r="BE1803" s="178">
        <f t="shared" si="561"/>
        <v>0</v>
      </c>
      <c r="BF1803" s="178">
        <f t="shared" si="562"/>
        <v>0</v>
      </c>
      <c r="BG1803" s="178">
        <f t="shared" si="563"/>
        <v>0</v>
      </c>
      <c r="BH1803" s="178">
        <f t="shared" si="564"/>
        <v>0</v>
      </c>
      <c r="BI1803" s="178">
        <f t="shared" si="565"/>
        <v>0</v>
      </c>
      <c r="BJ1803" s="178">
        <f t="shared" si="566"/>
        <v>0</v>
      </c>
      <c r="BK1803" s="178">
        <f t="shared" si="567"/>
        <v>0</v>
      </c>
      <c r="BL1803" s="178">
        <f t="shared" si="568"/>
        <v>0</v>
      </c>
      <c r="BM1803" s="186">
        <f t="shared" si="569"/>
        <v>0</v>
      </c>
      <c r="CN1803" s="237"/>
      <c r="CO1803" s="297" t="s">
        <v>72</v>
      </c>
      <c r="CP1803" s="297">
        <f>S1803</f>
        <v>0</v>
      </c>
      <c r="CQ1803" s="297">
        <f t="shared" ref="CQ1803:DA1803" si="573">T1803</f>
        <v>0</v>
      </c>
      <c r="CR1803" s="297">
        <f t="shared" si="573"/>
        <v>0</v>
      </c>
      <c r="CS1803" s="297">
        <f t="shared" si="573"/>
        <v>0</v>
      </c>
      <c r="CT1803" s="297">
        <f t="shared" si="573"/>
        <v>0</v>
      </c>
      <c r="CU1803" s="297">
        <f t="shared" si="573"/>
        <v>0</v>
      </c>
      <c r="CV1803" s="297">
        <f t="shared" si="573"/>
        <v>0</v>
      </c>
      <c r="CW1803" s="297">
        <f t="shared" si="573"/>
        <v>0</v>
      </c>
      <c r="CX1803" s="297">
        <f t="shared" si="573"/>
        <v>0</v>
      </c>
      <c r="CY1803" s="297">
        <f t="shared" si="573"/>
        <v>0</v>
      </c>
      <c r="CZ1803" s="297">
        <f t="shared" si="573"/>
        <v>0</v>
      </c>
      <c r="DA1803" s="297">
        <f t="shared" si="573"/>
        <v>0</v>
      </c>
      <c r="DS1803" s="237"/>
    </row>
    <row r="1804" spans="1:123" s="186" customFormat="1" ht="15" customHeight="1" x14ac:dyDescent="0.25">
      <c r="A1804" s="240"/>
      <c r="C1804" s="988" t="s">
        <v>415</v>
      </c>
      <c r="D1804" s="994" t="s">
        <v>416</v>
      </c>
      <c r="E1804" s="995"/>
      <c r="F1804" s="995"/>
      <c r="G1804" s="800" t="s">
        <v>391</v>
      </c>
      <c r="H1804" s="800"/>
      <c r="I1804" s="656" t="s">
        <v>397</v>
      </c>
      <c r="J1804" s="987"/>
      <c r="K1804" s="987"/>
      <c r="L1804" s="987"/>
      <c r="M1804" s="987"/>
      <c r="N1804" s="987"/>
      <c r="O1804" s="987"/>
      <c r="P1804" s="987"/>
      <c r="Q1804" s="987"/>
      <c r="R1804" s="987"/>
      <c r="S1804" s="236"/>
      <c r="T1804" s="236"/>
      <c r="U1804" s="236"/>
      <c r="V1804" s="236"/>
      <c r="W1804" s="236"/>
      <c r="X1804" s="236"/>
      <c r="Y1804" s="236"/>
      <c r="Z1804" s="236"/>
      <c r="AA1804" s="236"/>
      <c r="AB1804" s="236"/>
      <c r="AC1804" s="236"/>
      <c r="AD1804" s="236"/>
      <c r="AE1804" s="235"/>
      <c r="AF1804" s="237"/>
      <c r="AG1804" s="178">
        <f t="shared" si="537"/>
        <v>12</v>
      </c>
      <c r="AH1804" s="186">
        <f t="shared" si="538"/>
        <v>0</v>
      </c>
      <c r="AI1804" s="178">
        <f t="shared" si="539"/>
        <v>0</v>
      </c>
      <c r="AJ1804" s="178">
        <f t="shared" si="540"/>
        <v>0</v>
      </c>
      <c r="AK1804" s="178">
        <f t="shared" si="541"/>
        <v>0</v>
      </c>
      <c r="AL1804" s="178">
        <f t="shared" si="542"/>
        <v>0</v>
      </c>
      <c r="AM1804" s="178">
        <f t="shared" si="543"/>
        <v>0</v>
      </c>
      <c r="AN1804" s="178">
        <f t="shared" si="544"/>
        <v>0</v>
      </c>
      <c r="AO1804" s="178">
        <f t="shared" si="545"/>
        <v>0</v>
      </c>
      <c r="AP1804" s="178">
        <f t="shared" si="546"/>
        <v>0</v>
      </c>
      <c r="AQ1804" s="178">
        <f t="shared" si="547"/>
        <v>0</v>
      </c>
      <c r="AR1804" s="178">
        <f t="shared" si="548"/>
        <v>0</v>
      </c>
      <c r="AS1804" s="178">
        <f t="shared" si="549"/>
        <v>0</v>
      </c>
      <c r="AT1804" s="178">
        <f t="shared" si="550"/>
        <v>0</v>
      </c>
      <c r="AU1804" s="178">
        <f t="shared" si="551"/>
        <v>0</v>
      </c>
      <c r="AV1804" s="178">
        <f t="shared" si="552"/>
        <v>0</v>
      </c>
      <c r="AW1804" s="178">
        <f t="shared" si="553"/>
        <v>0</v>
      </c>
      <c r="AX1804" s="178">
        <f t="shared" si="554"/>
        <v>0</v>
      </c>
      <c r="AY1804" s="178">
        <f t="shared" si="555"/>
        <v>0</v>
      </c>
      <c r="AZ1804" s="178">
        <f t="shared" si="556"/>
        <v>0</v>
      </c>
      <c r="BA1804" s="178">
        <f t="shared" si="557"/>
        <v>0</v>
      </c>
      <c r="BB1804" s="178">
        <f t="shared" si="558"/>
        <v>0</v>
      </c>
      <c r="BC1804" s="178">
        <f t="shared" si="559"/>
        <v>0</v>
      </c>
      <c r="BD1804" s="178">
        <f t="shared" si="560"/>
        <v>0</v>
      </c>
      <c r="BE1804" s="178">
        <f t="shared" si="561"/>
        <v>0</v>
      </c>
      <c r="BF1804" s="178">
        <f t="shared" si="562"/>
        <v>0</v>
      </c>
      <c r="BG1804" s="178">
        <f t="shared" si="563"/>
        <v>0</v>
      </c>
      <c r="BH1804" s="178">
        <f t="shared" si="564"/>
        <v>0</v>
      </c>
      <c r="BI1804" s="178">
        <f t="shared" si="565"/>
        <v>0</v>
      </c>
      <c r="BJ1804" s="178">
        <f t="shared" si="566"/>
        <v>0</v>
      </c>
      <c r="BK1804" s="178">
        <f t="shared" si="567"/>
        <v>0</v>
      </c>
      <c r="BL1804" s="178">
        <f t="shared" si="568"/>
        <v>0</v>
      </c>
      <c r="BM1804" s="186">
        <f t="shared" si="569"/>
        <v>0</v>
      </c>
      <c r="CN1804" s="237"/>
      <c r="CO1804" s="297" t="s">
        <v>2077</v>
      </c>
      <c r="CP1804" s="297">
        <f>IF(OR(CP1803=0,CP1803="NA",AND(CP1803="NS",CP1801&gt;0),AND(CP1803="NS",CP1800&gt;0),CP1803&lt;=CP1802),0,1)</f>
        <v>0</v>
      </c>
      <c r="CQ1804" s="297">
        <f t="shared" ref="CQ1804:DA1804" si="574">IF(OR(CQ1803=0,CQ1803="NA",AND(CQ1803="NS",CQ1801&gt;0),AND(CQ1803="NS",CQ1800&gt;0),CQ1803&lt;=CQ1802),0,1)</f>
        <v>0</v>
      </c>
      <c r="CR1804" s="297">
        <f t="shared" si="574"/>
        <v>0</v>
      </c>
      <c r="CS1804" s="297">
        <f t="shared" si="574"/>
        <v>0</v>
      </c>
      <c r="CT1804" s="297">
        <f t="shared" si="574"/>
        <v>0</v>
      </c>
      <c r="CU1804" s="297">
        <f t="shared" si="574"/>
        <v>0</v>
      </c>
      <c r="CV1804" s="297">
        <f t="shared" si="574"/>
        <v>0</v>
      </c>
      <c r="CW1804" s="297">
        <f t="shared" si="574"/>
        <v>0</v>
      </c>
      <c r="CX1804" s="297">
        <f t="shared" si="574"/>
        <v>0</v>
      </c>
      <c r="CY1804" s="297">
        <f t="shared" si="574"/>
        <v>0</v>
      </c>
      <c r="CZ1804" s="297">
        <f t="shared" si="574"/>
        <v>0</v>
      </c>
      <c r="DA1804" s="297">
        <f t="shared" si="574"/>
        <v>0</v>
      </c>
      <c r="DB1804" s="186">
        <f>SUM(CP1804:DA1804)</f>
        <v>0</v>
      </c>
      <c r="DS1804" s="237"/>
    </row>
    <row r="1805" spans="1:123" s="186" customFormat="1" ht="15" customHeight="1" x14ac:dyDescent="0.2">
      <c r="A1805" s="235"/>
      <c r="B1805" s="235"/>
      <c r="C1805" s="989"/>
      <c r="D1805" s="997"/>
      <c r="E1805" s="998"/>
      <c r="F1805" s="998"/>
      <c r="G1805" s="800" t="s">
        <v>392</v>
      </c>
      <c r="H1805" s="800"/>
      <c r="I1805" s="656" t="s">
        <v>398</v>
      </c>
      <c r="J1805" s="987"/>
      <c r="K1805" s="987"/>
      <c r="L1805" s="987"/>
      <c r="M1805" s="987"/>
      <c r="N1805" s="987"/>
      <c r="O1805" s="987"/>
      <c r="P1805" s="987"/>
      <c r="Q1805" s="987"/>
      <c r="R1805" s="987"/>
      <c r="S1805" s="236"/>
      <c r="T1805" s="236"/>
      <c r="U1805" s="236"/>
      <c r="V1805" s="236"/>
      <c r="W1805" s="236"/>
      <c r="X1805" s="236"/>
      <c r="Y1805" s="236"/>
      <c r="Z1805" s="236"/>
      <c r="AA1805" s="236"/>
      <c r="AB1805" s="236"/>
      <c r="AC1805" s="236"/>
      <c r="AD1805" s="236"/>
      <c r="AE1805" s="235"/>
      <c r="AF1805" s="237"/>
      <c r="AG1805" s="178">
        <f t="shared" si="537"/>
        <v>12</v>
      </c>
      <c r="AH1805" s="186">
        <f t="shared" si="538"/>
        <v>0</v>
      </c>
      <c r="AI1805" s="178">
        <f t="shared" si="539"/>
        <v>0</v>
      </c>
      <c r="AJ1805" s="178">
        <f t="shared" si="540"/>
        <v>0</v>
      </c>
      <c r="AK1805" s="178">
        <f t="shared" si="541"/>
        <v>0</v>
      </c>
      <c r="AL1805" s="178">
        <f t="shared" si="542"/>
        <v>0</v>
      </c>
      <c r="AM1805" s="178">
        <f t="shared" si="543"/>
        <v>0</v>
      </c>
      <c r="AN1805" s="178">
        <f t="shared" si="544"/>
        <v>0</v>
      </c>
      <c r="AO1805" s="178">
        <f t="shared" si="545"/>
        <v>0</v>
      </c>
      <c r="AP1805" s="178">
        <f t="shared" si="546"/>
        <v>0</v>
      </c>
      <c r="AQ1805" s="178">
        <f t="shared" si="547"/>
        <v>0</v>
      </c>
      <c r="AR1805" s="178">
        <f t="shared" si="548"/>
        <v>0</v>
      </c>
      <c r="AS1805" s="178">
        <f t="shared" si="549"/>
        <v>0</v>
      </c>
      <c r="AT1805" s="178">
        <f t="shared" si="550"/>
        <v>0</v>
      </c>
      <c r="AU1805" s="178">
        <f t="shared" si="551"/>
        <v>0</v>
      </c>
      <c r="AV1805" s="178">
        <f t="shared" si="552"/>
        <v>0</v>
      </c>
      <c r="AW1805" s="178">
        <f t="shared" si="553"/>
        <v>0</v>
      </c>
      <c r="AX1805" s="178">
        <f t="shared" si="554"/>
        <v>0</v>
      </c>
      <c r="AY1805" s="178">
        <f t="shared" si="555"/>
        <v>0</v>
      </c>
      <c r="AZ1805" s="178">
        <f t="shared" si="556"/>
        <v>0</v>
      </c>
      <c r="BA1805" s="178">
        <f t="shared" si="557"/>
        <v>0</v>
      </c>
      <c r="BB1805" s="178">
        <f t="shared" si="558"/>
        <v>0</v>
      </c>
      <c r="BC1805" s="178">
        <f t="shared" si="559"/>
        <v>0</v>
      </c>
      <c r="BD1805" s="178">
        <f t="shared" si="560"/>
        <v>0</v>
      </c>
      <c r="BE1805" s="178">
        <f t="shared" si="561"/>
        <v>0</v>
      </c>
      <c r="BF1805" s="178">
        <f t="shared" si="562"/>
        <v>0</v>
      </c>
      <c r="BG1805" s="178">
        <f t="shared" si="563"/>
        <v>0</v>
      </c>
      <c r="BH1805" s="178">
        <f t="shared" si="564"/>
        <v>0</v>
      </c>
      <c r="BI1805" s="178">
        <f t="shared" si="565"/>
        <v>0</v>
      </c>
      <c r="BJ1805" s="178">
        <f t="shared" si="566"/>
        <v>0</v>
      </c>
      <c r="BK1805" s="178">
        <f t="shared" si="567"/>
        <v>0</v>
      </c>
      <c r="BL1805" s="178">
        <f t="shared" si="568"/>
        <v>0</v>
      </c>
      <c r="BM1805" s="186">
        <f t="shared" si="569"/>
        <v>0</v>
      </c>
      <c r="CN1805" s="237"/>
      <c r="DS1805" s="237"/>
    </row>
    <row r="1806" spans="1:123" s="186" customFormat="1" ht="15" customHeight="1" x14ac:dyDescent="0.2">
      <c r="A1806" s="235"/>
      <c r="B1806" s="235"/>
      <c r="C1806" s="989"/>
      <c r="D1806" s="997"/>
      <c r="E1806" s="998"/>
      <c r="F1806" s="998"/>
      <c r="G1806" s="800" t="s">
        <v>393</v>
      </c>
      <c r="H1806" s="800"/>
      <c r="I1806" s="656" t="s">
        <v>399</v>
      </c>
      <c r="J1806" s="987"/>
      <c r="K1806" s="987"/>
      <c r="L1806" s="987"/>
      <c r="M1806" s="987"/>
      <c r="N1806" s="987"/>
      <c r="O1806" s="987"/>
      <c r="P1806" s="987"/>
      <c r="Q1806" s="987"/>
      <c r="R1806" s="987"/>
      <c r="S1806" s="236"/>
      <c r="T1806" s="236"/>
      <c r="U1806" s="236"/>
      <c r="V1806" s="236"/>
      <c r="W1806" s="236"/>
      <c r="X1806" s="236"/>
      <c r="Y1806" s="236"/>
      <c r="Z1806" s="236"/>
      <c r="AA1806" s="236"/>
      <c r="AB1806" s="236"/>
      <c r="AC1806" s="236"/>
      <c r="AD1806" s="236"/>
      <c r="AE1806" s="235"/>
      <c r="AF1806" s="237"/>
      <c r="AG1806" s="178">
        <f t="shared" si="537"/>
        <v>12</v>
      </c>
      <c r="AH1806" s="186">
        <f t="shared" si="538"/>
        <v>0</v>
      </c>
      <c r="AI1806" s="178">
        <f t="shared" si="539"/>
        <v>0</v>
      </c>
      <c r="AJ1806" s="178">
        <f t="shared" si="540"/>
        <v>0</v>
      </c>
      <c r="AK1806" s="178">
        <f t="shared" si="541"/>
        <v>0</v>
      </c>
      <c r="AL1806" s="178">
        <f t="shared" si="542"/>
        <v>0</v>
      </c>
      <c r="AM1806" s="178">
        <f t="shared" si="543"/>
        <v>0</v>
      </c>
      <c r="AN1806" s="178">
        <f t="shared" si="544"/>
        <v>0</v>
      </c>
      <c r="AO1806" s="178">
        <f t="shared" si="545"/>
        <v>0</v>
      </c>
      <c r="AP1806" s="178">
        <f t="shared" si="546"/>
        <v>0</v>
      </c>
      <c r="AQ1806" s="178">
        <f t="shared" si="547"/>
        <v>0</v>
      </c>
      <c r="AR1806" s="178">
        <f t="shared" si="548"/>
        <v>0</v>
      </c>
      <c r="AS1806" s="178">
        <f t="shared" si="549"/>
        <v>0</v>
      </c>
      <c r="AT1806" s="178">
        <f t="shared" si="550"/>
        <v>0</v>
      </c>
      <c r="AU1806" s="178">
        <f t="shared" si="551"/>
        <v>0</v>
      </c>
      <c r="AV1806" s="178">
        <f t="shared" si="552"/>
        <v>0</v>
      </c>
      <c r="AW1806" s="178">
        <f t="shared" si="553"/>
        <v>0</v>
      </c>
      <c r="AX1806" s="178">
        <f t="shared" si="554"/>
        <v>0</v>
      </c>
      <c r="AY1806" s="178">
        <f t="shared" si="555"/>
        <v>0</v>
      </c>
      <c r="AZ1806" s="178">
        <f t="shared" si="556"/>
        <v>0</v>
      </c>
      <c r="BA1806" s="178">
        <f t="shared" si="557"/>
        <v>0</v>
      </c>
      <c r="BB1806" s="178">
        <f t="shared" si="558"/>
        <v>0</v>
      </c>
      <c r="BC1806" s="178">
        <f t="shared" si="559"/>
        <v>0</v>
      </c>
      <c r="BD1806" s="178">
        <f t="shared" si="560"/>
        <v>0</v>
      </c>
      <c r="BE1806" s="178">
        <f t="shared" si="561"/>
        <v>0</v>
      </c>
      <c r="BF1806" s="178">
        <f t="shared" si="562"/>
        <v>0</v>
      </c>
      <c r="BG1806" s="178">
        <f t="shared" si="563"/>
        <v>0</v>
      </c>
      <c r="BH1806" s="178">
        <f t="shared" si="564"/>
        <v>0</v>
      </c>
      <c r="BI1806" s="178">
        <f t="shared" si="565"/>
        <v>0</v>
      </c>
      <c r="BJ1806" s="178">
        <f t="shared" si="566"/>
        <v>0</v>
      </c>
      <c r="BK1806" s="178">
        <f t="shared" si="567"/>
        <v>0</v>
      </c>
      <c r="BL1806" s="178">
        <f t="shared" si="568"/>
        <v>0</v>
      </c>
      <c r="BM1806" s="186">
        <f t="shared" si="569"/>
        <v>0</v>
      </c>
      <c r="CN1806" s="237"/>
      <c r="DS1806" s="237"/>
    </row>
    <row r="1807" spans="1:123" s="186" customFormat="1" ht="15" customHeight="1" x14ac:dyDescent="0.2">
      <c r="A1807" s="235"/>
      <c r="B1807" s="235"/>
      <c r="C1807" s="989"/>
      <c r="D1807" s="997"/>
      <c r="E1807" s="998"/>
      <c r="F1807" s="998"/>
      <c r="G1807" s="800" t="s">
        <v>394</v>
      </c>
      <c r="H1807" s="800"/>
      <c r="I1807" s="656" t="s">
        <v>400</v>
      </c>
      <c r="J1807" s="987"/>
      <c r="K1807" s="987"/>
      <c r="L1807" s="987"/>
      <c r="M1807" s="987"/>
      <c r="N1807" s="987"/>
      <c r="O1807" s="987"/>
      <c r="P1807" s="987"/>
      <c r="Q1807" s="987"/>
      <c r="R1807" s="987"/>
      <c r="S1807" s="236"/>
      <c r="T1807" s="236"/>
      <c r="U1807" s="236"/>
      <c r="V1807" s="236"/>
      <c r="W1807" s="236"/>
      <c r="X1807" s="236"/>
      <c r="Y1807" s="236"/>
      <c r="Z1807" s="236"/>
      <c r="AA1807" s="236"/>
      <c r="AB1807" s="236"/>
      <c r="AC1807" s="236"/>
      <c r="AD1807" s="236"/>
      <c r="AE1807" s="235"/>
      <c r="AF1807" s="237"/>
      <c r="AG1807" s="178">
        <f t="shared" si="537"/>
        <v>12</v>
      </c>
      <c r="AH1807" s="186">
        <f t="shared" si="538"/>
        <v>0</v>
      </c>
      <c r="AI1807" s="178">
        <f t="shared" si="539"/>
        <v>0</v>
      </c>
      <c r="AJ1807" s="178">
        <f t="shared" si="540"/>
        <v>0</v>
      </c>
      <c r="AK1807" s="178">
        <f t="shared" si="541"/>
        <v>0</v>
      </c>
      <c r="AL1807" s="178">
        <f t="shared" si="542"/>
        <v>0</v>
      </c>
      <c r="AM1807" s="178">
        <f t="shared" si="543"/>
        <v>0</v>
      </c>
      <c r="AN1807" s="178">
        <f t="shared" si="544"/>
        <v>0</v>
      </c>
      <c r="AO1807" s="178">
        <f t="shared" si="545"/>
        <v>0</v>
      </c>
      <c r="AP1807" s="178">
        <f t="shared" si="546"/>
        <v>0</v>
      </c>
      <c r="AQ1807" s="178">
        <f t="shared" si="547"/>
        <v>0</v>
      </c>
      <c r="AR1807" s="178">
        <f t="shared" si="548"/>
        <v>0</v>
      </c>
      <c r="AS1807" s="178">
        <f t="shared" si="549"/>
        <v>0</v>
      </c>
      <c r="AT1807" s="178">
        <f t="shared" si="550"/>
        <v>0</v>
      </c>
      <c r="AU1807" s="178">
        <f t="shared" si="551"/>
        <v>0</v>
      </c>
      <c r="AV1807" s="178">
        <f t="shared" si="552"/>
        <v>0</v>
      </c>
      <c r="AW1807" s="178">
        <f t="shared" si="553"/>
        <v>0</v>
      </c>
      <c r="AX1807" s="178">
        <f t="shared" si="554"/>
        <v>0</v>
      </c>
      <c r="AY1807" s="178">
        <f t="shared" si="555"/>
        <v>0</v>
      </c>
      <c r="AZ1807" s="178">
        <f t="shared" si="556"/>
        <v>0</v>
      </c>
      <c r="BA1807" s="178">
        <f t="shared" si="557"/>
        <v>0</v>
      </c>
      <c r="BB1807" s="178">
        <f t="shared" si="558"/>
        <v>0</v>
      </c>
      <c r="BC1807" s="178">
        <f t="shared" si="559"/>
        <v>0</v>
      </c>
      <c r="BD1807" s="178">
        <f t="shared" si="560"/>
        <v>0</v>
      </c>
      <c r="BE1807" s="178">
        <f t="shared" si="561"/>
        <v>0</v>
      </c>
      <c r="BF1807" s="178">
        <f t="shared" si="562"/>
        <v>0</v>
      </c>
      <c r="BG1807" s="178">
        <f t="shared" si="563"/>
        <v>0</v>
      </c>
      <c r="BH1807" s="178">
        <f t="shared" si="564"/>
        <v>0</v>
      </c>
      <c r="BI1807" s="178">
        <f t="shared" si="565"/>
        <v>0</v>
      </c>
      <c r="BJ1807" s="178">
        <f t="shared" si="566"/>
        <v>0</v>
      </c>
      <c r="BK1807" s="178">
        <f t="shared" si="567"/>
        <v>0</v>
      </c>
      <c r="BL1807" s="178">
        <f t="shared" si="568"/>
        <v>0</v>
      </c>
      <c r="BM1807" s="186">
        <f t="shared" si="569"/>
        <v>0</v>
      </c>
      <c r="CN1807" s="237"/>
      <c r="DS1807" s="237"/>
    </row>
    <row r="1808" spans="1:123" s="186" customFormat="1" ht="15" customHeight="1" x14ac:dyDescent="0.2">
      <c r="A1808" s="235"/>
      <c r="B1808" s="235"/>
      <c r="C1808" s="989"/>
      <c r="D1808" s="997"/>
      <c r="E1808" s="998"/>
      <c r="F1808" s="998"/>
      <c r="G1808" s="800" t="s">
        <v>395</v>
      </c>
      <c r="H1808" s="800"/>
      <c r="I1808" s="656" t="s">
        <v>401</v>
      </c>
      <c r="J1808" s="987"/>
      <c r="K1808" s="987"/>
      <c r="L1808" s="987"/>
      <c r="M1808" s="987"/>
      <c r="N1808" s="987"/>
      <c r="O1808" s="987"/>
      <c r="P1808" s="987"/>
      <c r="Q1808" s="987"/>
      <c r="R1808" s="987"/>
      <c r="S1808" s="236"/>
      <c r="T1808" s="236"/>
      <c r="U1808" s="236"/>
      <c r="V1808" s="236"/>
      <c r="W1808" s="236"/>
      <c r="X1808" s="236"/>
      <c r="Y1808" s="236"/>
      <c r="Z1808" s="236"/>
      <c r="AA1808" s="236"/>
      <c r="AB1808" s="236"/>
      <c r="AC1808" s="236"/>
      <c r="AD1808" s="236"/>
      <c r="AE1808" s="235"/>
      <c r="AF1808" s="237"/>
      <c r="AG1808" s="178">
        <f t="shared" si="537"/>
        <v>12</v>
      </c>
      <c r="AH1808" s="186">
        <f t="shared" si="538"/>
        <v>0</v>
      </c>
      <c r="AI1808" s="178">
        <f t="shared" si="539"/>
        <v>0</v>
      </c>
      <c r="AJ1808" s="178">
        <f t="shared" si="540"/>
        <v>0</v>
      </c>
      <c r="AK1808" s="178">
        <f t="shared" si="541"/>
        <v>0</v>
      </c>
      <c r="AL1808" s="178">
        <f t="shared" si="542"/>
        <v>0</v>
      </c>
      <c r="AM1808" s="178">
        <f t="shared" si="543"/>
        <v>0</v>
      </c>
      <c r="AN1808" s="178">
        <f t="shared" si="544"/>
        <v>0</v>
      </c>
      <c r="AO1808" s="178">
        <f t="shared" si="545"/>
        <v>0</v>
      </c>
      <c r="AP1808" s="178">
        <f t="shared" si="546"/>
        <v>0</v>
      </c>
      <c r="AQ1808" s="178">
        <f t="shared" si="547"/>
        <v>0</v>
      </c>
      <c r="AR1808" s="178">
        <f t="shared" si="548"/>
        <v>0</v>
      </c>
      <c r="AS1808" s="178">
        <f t="shared" si="549"/>
        <v>0</v>
      </c>
      <c r="AT1808" s="178">
        <f t="shared" si="550"/>
        <v>0</v>
      </c>
      <c r="AU1808" s="178">
        <f t="shared" si="551"/>
        <v>0</v>
      </c>
      <c r="AV1808" s="178">
        <f t="shared" si="552"/>
        <v>0</v>
      </c>
      <c r="AW1808" s="178">
        <f t="shared" si="553"/>
        <v>0</v>
      </c>
      <c r="AX1808" s="178">
        <f t="shared" si="554"/>
        <v>0</v>
      </c>
      <c r="AY1808" s="178">
        <f t="shared" si="555"/>
        <v>0</v>
      </c>
      <c r="AZ1808" s="178">
        <f t="shared" si="556"/>
        <v>0</v>
      </c>
      <c r="BA1808" s="178">
        <f t="shared" si="557"/>
        <v>0</v>
      </c>
      <c r="BB1808" s="178">
        <f t="shared" si="558"/>
        <v>0</v>
      </c>
      <c r="BC1808" s="178">
        <f t="shared" si="559"/>
        <v>0</v>
      </c>
      <c r="BD1808" s="178">
        <f t="shared" si="560"/>
        <v>0</v>
      </c>
      <c r="BE1808" s="178">
        <f t="shared" si="561"/>
        <v>0</v>
      </c>
      <c r="BF1808" s="178">
        <f t="shared" si="562"/>
        <v>0</v>
      </c>
      <c r="BG1808" s="178">
        <f t="shared" si="563"/>
        <v>0</v>
      </c>
      <c r="BH1808" s="178">
        <f t="shared" si="564"/>
        <v>0</v>
      </c>
      <c r="BI1808" s="178">
        <f t="shared" si="565"/>
        <v>0</v>
      </c>
      <c r="BJ1808" s="178">
        <f t="shared" si="566"/>
        <v>0</v>
      </c>
      <c r="BK1808" s="178">
        <f t="shared" si="567"/>
        <v>0</v>
      </c>
      <c r="BL1808" s="178">
        <f t="shared" si="568"/>
        <v>0</v>
      </c>
      <c r="BM1808" s="186">
        <f t="shared" si="569"/>
        <v>0</v>
      </c>
      <c r="BO1808" s="300" t="s">
        <v>2104</v>
      </c>
      <c r="BP1808" s="300" t="s">
        <v>2048</v>
      </c>
      <c r="BQ1808" s="300" t="s">
        <v>2049</v>
      </c>
      <c r="BR1808" s="300" t="s">
        <v>84</v>
      </c>
      <c r="BS1808" s="300" t="s">
        <v>2048</v>
      </c>
      <c r="BT1808" s="300" t="s">
        <v>2049</v>
      </c>
      <c r="BU1808" s="300" t="s">
        <v>84</v>
      </c>
      <c r="BV1808" s="300" t="s">
        <v>2048</v>
      </c>
      <c r="BW1808" s="300" t="s">
        <v>2049</v>
      </c>
      <c r="BX1808" s="300" t="s">
        <v>84</v>
      </c>
      <c r="BY1808" s="300" t="s">
        <v>2048</v>
      </c>
      <c r="BZ1808" s="300" t="s">
        <v>2049</v>
      </c>
      <c r="CN1808" s="237"/>
      <c r="DS1808" s="237"/>
    </row>
    <row r="1809" spans="1:123" s="186" customFormat="1" ht="15" customHeight="1" x14ac:dyDescent="0.25">
      <c r="A1809" s="235"/>
      <c r="B1809" s="235"/>
      <c r="C1809" s="989"/>
      <c r="D1809" s="997"/>
      <c r="E1809" s="998"/>
      <c r="F1809" s="998"/>
      <c r="G1809" s="800" t="s">
        <v>396</v>
      </c>
      <c r="H1809" s="800"/>
      <c r="I1809" s="1005" t="s">
        <v>402</v>
      </c>
      <c r="J1809" s="1006"/>
      <c r="K1809" s="1006"/>
      <c r="L1809" s="1006"/>
      <c r="M1809" s="1006"/>
      <c r="N1809" s="1006"/>
      <c r="O1809" s="1006"/>
      <c r="P1809" s="1006"/>
      <c r="Q1809" s="1006"/>
      <c r="R1809" s="1006"/>
      <c r="S1809" s="236"/>
      <c r="T1809" s="236"/>
      <c r="U1809" s="236"/>
      <c r="V1809" s="236"/>
      <c r="W1809" s="236"/>
      <c r="X1809" s="236"/>
      <c r="Y1809" s="236"/>
      <c r="Z1809" s="236"/>
      <c r="AA1809" s="236"/>
      <c r="AB1809" s="236"/>
      <c r="AC1809" s="236"/>
      <c r="AD1809" s="236"/>
      <c r="AE1809" s="235"/>
      <c r="AF1809" s="237"/>
      <c r="AG1809" s="178">
        <f t="shared" si="537"/>
        <v>12</v>
      </c>
      <c r="AH1809" s="186">
        <f t="shared" si="538"/>
        <v>0</v>
      </c>
      <c r="AI1809" s="178">
        <f t="shared" si="539"/>
        <v>0</v>
      </c>
      <c r="AJ1809" s="178">
        <f t="shared" si="540"/>
        <v>0</v>
      </c>
      <c r="AK1809" s="178">
        <f t="shared" si="541"/>
        <v>0</v>
      </c>
      <c r="AL1809" s="178">
        <f t="shared" si="542"/>
        <v>0</v>
      </c>
      <c r="AM1809" s="178">
        <f t="shared" si="543"/>
        <v>0</v>
      </c>
      <c r="AN1809" s="178">
        <f t="shared" si="544"/>
        <v>0</v>
      </c>
      <c r="AO1809" s="178">
        <f t="shared" si="545"/>
        <v>0</v>
      </c>
      <c r="AP1809" s="178">
        <f t="shared" si="546"/>
        <v>0</v>
      </c>
      <c r="AQ1809" s="178">
        <f t="shared" si="547"/>
        <v>0</v>
      </c>
      <c r="AR1809" s="178">
        <f t="shared" si="548"/>
        <v>0</v>
      </c>
      <c r="AS1809" s="178">
        <f t="shared" si="549"/>
        <v>0</v>
      </c>
      <c r="AT1809" s="178">
        <f t="shared" si="550"/>
        <v>0</v>
      </c>
      <c r="AU1809" s="178">
        <f t="shared" si="551"/>
        <v>0</v>
      </c>
      <c r="AV1809" s="178">
        <f t="shared" si="552"/>
        <v>0</v>
      </c>
      <c r="AW1809" s="178">
        <f t="shared" si="553"/>
        <v>0</v>
      </c>
      <c r="AX1809" s="178">
        <f t="shared" si="554"/>
        <v>0</v>
      </c>
      <c r="AY1809" s="178">
        <f t="shared" si="555"/>
        <v>0</v>
      </c>
      <c r="AZ1809" s="178">
        <f t="shared" si="556"/>
        <v>0</v>
      </c>
      <c r="BA1809" s="178">
        <f t="shared" si="557"/>
        <v>0</v>
      </c>
      <c r="BB1809" s="178">
        <f t="shared" si="558"/>
        <v>0</v>
      </c>
      <c r="BC1809" s="178">
        <f t="shared" si="559"/>
        <v>0</v>
      </c>
      <c r="BD1809" s="178">
        <f t="shared" si="560"/>
        <v>0</v>
      </c>
      <c r="BE1809" s="178">
        <f t="shared" si="561"/>
        <v>0</v>
      </c>
      <c r="BF1809" s="178">
        <f t="shared" si="562"/>
        <v>0</v>
      </c>
      <c r="BG1809" s="178">
        <f t="shared" si="563"/>
        <v>0</v>
      </c>
      <c r="BH1809" s="178">
        <f t="shared" si="564"/>
        <v>0</v>
      </c>
      <c r="BI1809" s="178">
        <f t="shared" si="565"/>
        <v>0</v>
      </c>
      <c r="BJ1809" s="178">
        <f t="shared" si="566"/>
        <v>0</v>
      </c>
      <c r="BK1809" s="178">
        <f t="shared" si="567"/>
        <v>0</v>
      </c>
      <c r="BL1809" s="178">
        <f t="shared" si="568"/>
        <v>0</v>
      </c>
      <c r="BM1809" s="186">
        <f t="shared" si="569"/>
        <v>0</v>
      </c>
      <c r="BN1809" s="186" t="s">
        <v>2077</v>
      </c>
      <c r="BO1809" s="178">
        <f>IF($AG$1789=$AH$1789,0,IF(
OR(
AND(BO1813=0,BO1812&gt;0),
AND(BO1813="NS",BO1811&gt;0),
AND(BO1813="NS",BO1811=0,BO1812=0)),1,
IF(OR(
AND(BO1812&gt;=2,BO1811&lt;BO1813),
AND(BO1813="NS",BO1811=0,BO1812&gt;0),
BO1813=BO1811,
AND(BO1813="NA",BO1812=0,BO1811=0,BO1810&gt;0)),0,1)))</f>
        <v>0</v>
      </c>
      <c r="BP1809" s="178">
        <f t="shared" ref="BP1809:BZ1809" si="575">IF($AG$1789=$AH$1789,0,IF(
OR(
AND(BP1813=0,BP1812&gt;0),
AND(BP1813="NS",BP1811&gt;0),
AND(BP1813="NS",BP1811=0,BP1812=0)),1,
IF(OR(
AND(BP1812&gt;=2,BP1811&lt;BP1813),
AND(BP1813="NS",BP1811=0,BP1812&gt;0),
BP1813=BP1811,
AND(BP1813="NA",BP1812=0,BP1811=0,BP1810&gt;0)),0,1)))</f>
        <v>0</v>
      </c>
      <c r="BQ1809" s="178">
        <f t="shared" si="575"/>
        <v>0</v>
      </c>
      <c r="BR1809" s="178">
        <f>IF($AG$1789=$AH$1789,0,IF(
OR(
AND(BR1813=0,BR1812&gt;0),
AND(BR1813="NS",BR1811&gt;0),
AND(BR1813="NS",BR1811=0,BR1812=0)),1,
IF(OR(
AND(BR1812&gt;=2,BR1811&lt;BR1813),
AND(BR1813="NS",BR1811=0,BR1812&gt;0),
BR1813=BR1811,
AND(BR1813="NA",BR1812=0,BR1811=0,BR1810&gt;0)),0,1)))</f>
        <v>0</v>
      </c>
      <c r="BS1809" s="178">
        <f t="shared" si="575"/>
        <v>0</v>
      </c>
      <c r="BT1809" s="178">
        <f t="shared" si="575"/>
        <v>0</v>
      </c>
      <c r="BU1809" s="178">
        <f t="shared" si="575"/>
        <v>0</v>
      </c>
      <c r="BV1809" s="178">
        <f t="shared" si="575"/>
        <v>0</v>
      </c>
      <c r="BW1809" s="178">
        <f t="shared" si="575"/>
        <v>0</v>
      </c>
      <c r="BX1809" s="178">
        <f t="shared" si="575"/>
        <v>0</v>
      </c>
      <c r="BY1809" s="178">
        <f t="shared" si="575"/>
        <v>0</v>
      </c>
      <c r="BZ1809" s="178">
        <f t="shared" si="575"/>
        <v>0</v>
      </c>
      <c r="CA1809" s="186">
        <f>SUM(BO1809:BZ1809)</f>
        <v>0</v>
      </c>
      <c r="CN1809" s="237"/>
      <c r="CO1809" s="297" t="s">
        <v>2171</v>
      </c>
      <c r="CP1809" s="297">
        <f>IF(AND(SUM(S1804:S1809,S1815)=0,SUM(COUNTIF(S1804:S1809,"NS"),COUNTIF(S1815,"NS")&gt;0)),"NS",SUM(S1804:S1809,S1815))</f>
        <v>0</v>
      </c>
      <c r="CQ1809" s="297">
        <f t="shared" ref="CQ1809:DA1809" si="576">IF(AND(SUM(T1804:T1809,T1815)=0,SUM(COUNTIF(T1804:T1809,"NS"),COUNTIF(T1815,"NS")&gt;0)),"NS",SUM(T1804:T1809,T1815))</f>
        <v>0</v>
      </c>
      <c r="CR1809" s="297">
        <f t="shared" si="576"/>
        <v>0</v>
      </c>
      <c r="CS1809" s="297">
        <f>IF(AND(SUM(V1804:V1809,V1815)=0,SUM(COUNTIF(V1804:V1809,"NS"),COUNTIF(V1815,"NS")&gt;0)),"NS",SUM(V1804:V1809,V1815))</f>
        <v>0</v>
      </c>
      <c r="CT1809" s="297">
        <f t="shared" si="576"/>
        <v>0</v>
      </c>
      <c r="CU1809" s="297">
        <f t="shared" si="576"/>
        <v>0</v>
      </c>
      <c r="CV1809" s="297">
        <f t="shared" si="576"/>
        <v>0</v>
      </c>
      <c r="CW1809" s="297">
        <f t="shared" si="576"/>
        <v>0</v>
      </c>
      <c r="CX1809" s="297">
        <f t="shared" si="576"/>
        <v>0</v>
      </c>
      <c r="CY1809" s="297">
        <f t="shared" si="576"/>
        <v>0</v>
      </c>
      <c r="CZ1809" s="297">
        <f t="shared" si="576"/>
        <v>0</v>
      </c>
      <c r="DA1809" s="297">
        <f t="shared" si="576"/>
        <v>0</v>
      </c>
      <c r="DS1809" s="237"/>
    </row>
    <row r="1810" spans="1:123" s="186" customFormat="1" ht="15" customHeight="1" x14ac:dyDescent="0.25">
      <c r="A1810" s="235"/>
      <c r="B1810" s="235"/>
      <c r="C1810" s="989"/>
      <c r="D1810" s="997"/>
      <c r="E1810" s="998"/>
      <c r="F1810" s="998"/>
      <c r="G1810" s="993" t="s">
        <v>408</v>
      </c>
      <c r="H1810" s="993"/>
      <c r="I1810" s="301"/>
      <c r="J1810" s="655" t="s">
        <v>403</v>
      </c>
      <c r="K1810" s="655"/>
      <c r="L1810" s="655"/>
      <c r="M1810" s="655"/>
      <c r="N1810" s="655"/>
      <c r="O1810" s="655"/>
      <c r="P1810" s="655"/>
      <c r="Q1810" s="655"/>
      <c r="R1810" s="656"/>
      <c r="S1810" s="236"/>
      <c r="T1810" s="236"/>
      <c r="U1810" s="236"/>
      <c r="V1810" s="236"/>
      <c r="W1810" s="236"/>
      <c r="X1810" s="236"/>
      <c r="Y1810" s="236"/>
      <c r="Z1810" s="236"/>
      <c r="AA1810" s="236"/>
      <c r="AB1810" s="236"/>
      <c r="AC1810" s="236"/>
      <c r="AD1810" s="236"/>
      <c r="AE1810" s="235"/>
      <c r="AF1810" s="237"/>
      <c r="AG1810" s="178">
        <f t="shared" si="537"/>
        <v>12</v>
      </c>
      <c r="AH1810" s="186">
        <f t="shared" si="538"/>
        <v>0</v>
      </c>
      <c r="AI1810" s="178">
        <f t="shared" si="539"/>
        <v>0</v>
      </c>
      <c r="AJ1810" s="178">
        <f t="shared" si="540"/>
        <v>0</v>
      </c>
      <c r="AK1810" s="178">
        <f t="shared" si="541"/>
        <v>0</v>
      </c>
      <c r="AL1810" s="178">
        <f t="shared" si="542"/>
        <v>0</v>
      </c>
      <c r="AM1810" s="178">
        <f t="shared" si="543"/>
        <v>0</v>
      </c>
      <c r="AN1810" s="178">
        <f t="shared" si="544"/>
        <v>0</v>
      </c>
      <c r="AO1810" s="178">
        <f t="shared" si="545"/>
        <v>0</v>
      </c>
      <c r="AP1810" s="178">
        <f t="shared" si="546"/>
        <v>0</v>
      </c>
      <c r="AQ1810" s="178">
        <f t="shared" si="547"/>
        <v>0</v>
      </c>
      <c r="AR1810" s="178">
        <f t="shared" si="548"/>
        <v>0</v>
      </c>
      <c r="AS1810" s="178">
        <f t="shared" si="549"/>
        <v>0</v>
      </c>
      <c r="AT1810" s="178">
        <f t="shared" si="550"/>
        <v>0</v>
      </c>
      <c r="AU1810" s="178">
        <f t="shared" si="551"/>
        <v>0</v>
      </c>
      <c r="AV1810" s="178">
        <f t="shared" si="552"/>
        <v>0</v>
      </c>
      <c r="AW1810" s="178">
        <f t="shared" si="553"/>
        <v>0</v>
      </c>
      <c r="AX1810" s="178">
        <f t="shared" si="554"/>
        <v>0</v>
      </c>
      <c r="AY1810" s="178">
        <f t="shared" si="555"/>
        <v>0</v>
      </c>
      <c r="AZ1810" s="178">
        <f t="shared" si="556"/>
        <v>0</v>
      </c>
      <c r="BA1810" s="178">
        <f t="shared" si="557"/>
        <v>0</v>
      </c>
      <c r="BB1810" s="178">
        <f t="shared" si="558"/>
        <v>0</v>
      </c>
      <c r="BC1810" s="178">
        <f t="shared" si="559"/>
        <v>0</v>
      </c>
      <c r="BD1810" s="178">
        <f t="shared" si="560"/>
        <v>0</v>
      </c>
      <c r="BE1810" s="178">
        <f t="shared" si="561"/>
        <v>0</v>
      </c>
      <c r="BF1810" s="178">
        <f t="shared" si="562"/>
        <v>0</v>
      </c>
      <c r="BG1810" s="178">
        <f t="shared" si="563"/>
        <v>0</v>
      </c>
      <c r="BH1810" s="178">
        <f t="shared" si="564"/>
        <v>0</v>
      </c>
      <c r="BI1810" s="178">
        <f t="shared" si="565"/>
        <v>0</v>
      </c>
      <c r="BJ1810" s="178">
        <f t="shared" si="566"/>
        <v>0</v>
      </c>
      <c r="BK1810" s="178">
        <f t="shared" si="567"/>
        <v>0</v>
      </c>
      <c r="BL1810" s="178">
        <f t="shared" si="568"/>
        <v>0</v>
      </c>
      <c r="BM1810" s="186">
        <f t="shared" si="569"/>
        <v>0</v>
      </c>
      <c r="BN1810" s="186" t="s">
        <v>2058</v>
      </c>
      <c r="BO1810" s="186">
        <f>COUNTIF(S1810:S1814,"NA")</f>
        <v>0</v>
      </c>
      <c r="BP1810" s="186">
        <f t="shared" ref="BP1810:BZ1810" si="577">COUNTIF(T1810:T1814,"NA")</f>
        <v>0</v>
      </c>
      <c r="BQ1810" s="186">
        <f t="shared" si="577"/>
        <v>0</v>
      </c>
      <c r="BR1810" s="186">
        <f t="shared" si="577"/>
        <v>0</v>
      </c>
      <c r="BS1810" s="186">
        <f t="shared" si="577"/>
        <v>0</v>
      </c>
      <c r="BT1810" s="186">
        <f t="shared" si="577"/>
        <v>0</v>
      </c>
      <c r="BU1810" s="186">
        <f t="shared" si="577"/>
        <v>0</v>
      </c>
      <c r="BV1810" s="186">
        <f t="shared" si="577"/>
        <v>0</v>
      </c>
      <c r="BW1810" s="186">
        <f t="shared" si="577"/>
        <v>0</v>
      </c>
      <c r="BX1810" s="186">
        <f t="shared" si="577"/>
        <v>0</v>
      </c>
      <c r="BY1810" s="186">
        <f t="shared" si="577"/>
        <v>0</v>
      </c>
      <c r="BZ1810" s="186">
        <f t="shared" si="577"/>
        <v>0</v>
      </c>
      <c r="CN1810" s="237"/>
      <c r="CO1810" s="297" t="s">
        <v>2078</v>
      </c>
      <c r="CP1810" s="297">
        <f>SUM(S1804:S1809)</f>
        <v>0</v>
      </c>
      <c r="CQ1810" s="297">
        <f t="shared" ref="CQ1810:DA1810" si="578">SUM(T1804:T1809)</f>
        <v>0</v>
      </c>
      <c r="CR1810" s="297">
        <f t="shared" si="578"/>
        <v>0</v>
      </c>
      <c r="CS1810" s="297">
        <f t="shared" si="578"/>
        <v>0</v>
      </c>
      <c r="CT1810" s="297">
        <f t="shared" si="578"/>
        <v>0</v>
      </c>
      <c r="CU1810" s="297">
        <f t="shared" si="578"/>
        <v>0</v>
      </c>
      <c r="CV1810" s="297">
        <f t="shared" si="578"/>
        <v>0</v>
      </c>
      <c r="CW1810" s="297">
        <f t="shared" si="578"/>
        <v>0</v>
      </c>
      <c r="CX1810" s="297">
        <f t="shared" si="578"/>
        <v>0</v>
      </c>
      <c r="CY1810" s="297">
        <f t="shared" si="578"/>
        <v>0</v>
      </c>
      <c r="CZ1810" s="297">
        <f t="shared" si="578"/>
        <v>0</v>
      </c>
      <c r="DA1810" s="297">
        <f t="shared" si="578"/>
        <v>0</v>
      </c>
      <c r="DS1810" s="237"/>
    </row>
    <row r="1811" spans="1:123" s="186" customFormat="1" ht="15" customHeight="1" x14ac:dyDescent="0.25">
      <c r="A1811" s="235"/>
      <c r="B1811" s="235"/>
      <c r="C1811" s="989"/>
      <c r="D1811" s="997"/>
      <c r="E1811" s="998"/>
      <c r="F1811" s="998"/>
      <c r="G1811" s="993" t="s">
        <v>409</v>
      </c>
      <c r="H1811" s="993"/>
      <c r="I1811" s="301"/>
      <c r="J1811" s="655" t="s">
        <v>404</v>
      </c>
      <c r="K1811" s="655"/>
      <c r="L1811" s="655"/>
      <c r="M1811" s="655"/>
      <c r="N1811" s="655"/>
      <c r="O1811" s="655"/>
      <c r="P1811" s="655"/>
      <c r="Q1811" s="655"/>
      <c r="R1811" s="656"/>
      <c r="S1811" s="236"/>
      <c r="T1811" s="236"/>
      <c r="U1811" s="236"/>
      <c r="V1811" s="236"/>
      <c r="W1811" s="236"/>
      <c r="X1811" s="236"/>
      <c r="Y1811" s="236"/>
      <c r="Z1811" s="236"/>
      <c r="AA1811" s="236"/>
      <c r="AB1811" s="236"/>
      <c r="AC1811" s="236"/>
      <c r="AD1811" s="236"/>
      <c r="AE1811" s="235"/>
      <c r="AF1811" s="237"/>
      <c r="AG1811" s="178">
        <f t="shared" si="537"/>
        <v>12</v>
      </c>
      <c r="AH1811" s="186">
        <f t="shared" si="538"/>
        <v>0</v>
      </c>
      <c r="AI1811" s="178">
        <f t="shared" si="539"/>
        <v>0</v>
      </c>
      <c r="AJ1811" s="178">
        <f t="shared" si="540"/>
        <v>0</v>
      </c>
      <c r="AK1811" s="178">
        <f t="shared" si="541"/>
        <v>0</v>
      </c>
      <c r="AL1811" s="178">
        <f t="shared" si="542"/>
        <v>0</v>
      </c>
      <c r="AM1811" s="178">
        <f t="shared" si="543"/>
        <v>0</v>
      </c>
      <c r="AN1811" s="178">
        <f t="shared" si="544"/>
        <v>0</v>
      </c>
      <c r="AO1811" s="178">
        <f t="shared" si="545"/>
        <v>0</v>
      </c>
      <c r="AP1811" s="178">
        <f t="shared" si="546"/>
        <v>0</v>
      </c>
      <c r="AQ1811" s="178">
        <f t="shared" si="547"/>
        <v>0</v>
      </c>
      <c r="AR1811" s="178">
        <f t="shared" si="548"/>
        <v>0</v>
      </c>
      <c r="AS1811" s="178">
        <f t="shared" si="549"/>
        <v>0</v>
      </c>
      <c r="AT1811" s="178">
        <f t="shared" si="550"/>
        <v>0</v>
      </c>
      <c r="AU1811" s="178">
        <f t="shared" si="551"/>
        <v>0</v>
      </c>
      <c r="AV1811" s="178">
        <f t="shared" si="552"/>
        <v>0</v>
      </c>
      <c r="AW1811" s="178">
        <f t="shared" si="553"/>
        <v>0</v>
      </c>
      <c r="AX1811" s="178">
        <f t="shared" si="554"/>
        <v>0</v>
      </c>
      <c r="AY1811" s="178">
        <f t="shared" si="555"/>
        <v>0</v>
      </c>
      <c r="AZ1811" s="178">
        <f t="shared" si="556"/>
        <v>0</v>
      </c>
      <c r="BA1811" s="178">
        <f t="shared" si="557"/>
        <v>0</v>
      </c>
      <c r="BB1811" s="178">
        <f t="shared" si="558"/>
        <v>0</v>
      </c>
      <c r="BC1811" s="178">
        <f t="shared" si="559"/>
        <v>0</v>
      </c>
      <c r="BD1811" s="178">
        <f t="shared" si="560"/>
        <v>0</v>
      </c>
      <c r="BE1811" s="178">
        <f t="shared" si="561"/>
        <v>0</v>
      </c>
      <c r="BF1811" s="178">
        <f t="shared" si="562"/>
        <v>0</v>
      </c>
      <c r="BG1811" s="178">
        <f t="shared" si="563"/>
        <v>0</v>
      </c>
      <c r="BH1811" s="178">
        <f t="shared" si="564"/>
        <v>0</v>
      </c>
      <c r="BI1811" s="178">
        <f t="shared" si="565"/>
        <v>0</v>
      </c>
      <c r="BJ1811" s="178">
        <f t="shared" si="566"/>
        <v>0</v>
      </c>
      <c r="BK1811" s="178">
        <f t="shared" si="567"/>
        <v>0</v>
      </c>
      <c r="BL1811" s="178">
        <f t="shared" si="568"/>
        <v>0</v>
      </c>
      <c r="BM1811" s="186">
        <f t="shared" si="569"/>
        <v>0</v>
      </c>
      <c r="BN1811" s="186" t="s">
        <v>2078</v>
      </c>
      <c r="BO1811" s="186">
        <f>SUM(S1810:S1814)</f>
        <v>0</v>
      </c>
      <c r="BP1811" s="186">
        <f t="shared" ref="BP1811:BZ1811" si="579">SUM(T1810:T1814)</f>
        <v>0</v>
      </c>
      <c r="BQ1811" s="186">
        <f t="shared" si="579"/>
        <v>0</v>
      </c>
      <c r="BR1811" s="186">
        <f t="shared" si="579"/>
        <v>0</v>
      </c>
      <c r="BS1811" s="186">
        <f t="shared" si="579"/>
        <v>0</v>
      </c>
      <c r="BT1811" s="186">
        <f t="shared" si="579"/>
        <v>0</v>
      </c>
      <c r="BU1811" s="186">
        <f t="shared" si="579"/>
        <v>0</v>
      </c>
      <c r="BV1811" s="186">
        <f t="shared" si="579"/>
        <v>0</v>
      </c>
      <c r="BW1811" s="186">
        <f t="shared" si="579"/>
        <v>0</v>
      </c>
      <c r="BX1811" s="186">
        <f t="shared" si="579"/>
        <v>0</v>
      </c>
      <c r="BY1811" s="186">
        <f t="shared" si="579"/>
        <v>0</v>
      </c>
      <c r="BZ1811" s="186">
        <f t="shared" si="579"/>
        <v>0</v>
      </c>
      <c r="CN1811" s="237"/>
      <c r="CO1811" s="297" t="s">
        <v>2029</v>
      </c>
      <c r="CP1811" s="297">
        <f>SUM(COUNTIF(S1804:S1809,"NS"))</f>
        <v>0</v>
      </c>
      <c r="CQ1811" s="297">
        <f t="shared" ref="CQ1811:DA1811" si="580">SUM(COUNTIF(T1804:T1809,"NS"))</f>
        <v>0</v>
      </c>
      <c r="CR1811" s="297">
        <f t="shared" si="580"/>
        <v>0</v>
      </c>
      <c r="CS1811" s="297">
        <f t="shared" si="580"/>
        <v>0</v>
      </c>
      <c r="CT1811" s="297">
        <f t="shared" si="580"/>
        <v>0</v>
      </c>
      <c r="CU1811" s="297">
        <f t="shared" si="580"/>
        <v>0</v>
      </c>
      <c r="CV1811" s="297">
        <f t="shared" si="580"/>
        <v>0</v>
      </c>
      <c r="CW1811" s="297">
        <f t="shared" si="580"/>
        <v>0</v>
      </c>
      <c r="CX1811" s="297">
        <f t="shared" si="580"/>
        <v>0</v>
      </c>
      <c r="CY1811" s="297">
        <f t="shared" si="580"/>
        <v>0</v>
      </c>
      <c r="CZ1811" s="297">
        <f t="shared" si="580"/>
        <v>0</v>
      </c>
      <c r="DA1811" s="297">
        <f t="shared" si="580"/>
        <v>0</v>
      </c>
      <c r="DS1811" s="237"/>
    </row>
    <row r="1812" spans="1:123" s="186" customFormat="1" ht="15" customHeight="1" x14ac:dyDescent="0.25">
      <c r="A1812" s="235"/>
      <c r="B1812" s="235"/>
      <c r="C1812" s="989"/>
      <c r="D1812" s="997"/>
      <c r="E1812" s="998"/>
      <c r="F1812" s="998"/>
      <c r="G1812" s="993" t="s">
        <v>410</v>
      </c>
      <c r="H1812" s="993"/>
      <c r="I1812" s="301"/>
      <c r="J1812" s="655" t="s">
        <v>405</v>
      </c>
      <c r="K1812" s="655"/>
      <c r="L1812" s="655"/>
      <c r="M1812" s="655"/>
      <c r="N1812" s="655"/>
      <c r="O1812" s="655"/>
      <c r="P1812" s="655"/>
      <c r="Q1812" s="655"/>
      <c r="R1812" s="656"/>
      <c r="S1812" s="236"/>
      <c r="T1812" s="236"/>
      <c r="U1812" s="236"/>
      <c r="V1812" s="236"/>
      <c r="W1812" s="236"/>
      <c r="X1812" s="236"/>
      <c r="Y1812" s="236"/>
      <c r="Z1812" s="236"/>
      <c r="AA1812" s="236"/>
      <c r="AB1812" s="236"/>
      <c r="AC1812" s="236"/>
      <c r="AD1812" s="236"/>
      <c r="AE1812" s="235"/>
      <c r="AF1812" s="237"/>
      <c r="AG1812" s="178">
        <f t="shared" si="537"/>
        <v>12</v>
      </c>
      <c r="AH1812" s="186">
        <f t="shared" si="538"/>
        <v>0</v>
      </c>
      <c r="AI1812" s="178">
        <f t="shared" si="539"/>
        <v>0</v>
      </c>
      <c r="AJ1812" s="178">
        <f t="shared" si="540"/>
        <v>0</v>
      </c>
      <c r="AK1812" s="178">
        <f t="shared" si="541"/>
        <v>0</v>
      </c>
      <c r="AL1812" s="178">
        <f t="shared" si="542"/>
        <v>0</v>
      </c>
      <c r="AM1812" s="178">
        <f t="shared" si="543"/>
        <v>0</v>
      </c>
      <c r="AN1812" s="178">
        <f t="shared" si="544"/>
        <v>0</v>
      </c>
      <c r="AO1812" s="178">
        <f t="shared" si="545"/>
        <v>0</v>
      </c>
      <c r="AP1812" s="178">
        <f t="shared" si="546"/>
        <v>0</v>
      </c>
      <c r="AQ1812" s="178">
        <f t="shared" si="547"/>
        <v>0</v>
      </c>
      <c r="AR1812" s="178">
        <f t="shared" si="548"/>
        <v>0</v>
      </c>
      <c r="AS1812" s="178">
        <f t="shared" si="549"/>
        <v>0</v>
      </c>
      <c r="AT1812" s="178">
        <f t="shared" si="550"/>
        <v>0</v>
      </c>
      <c r="AU1812" s="178">
        <f t="shared" si="551"/>
        <v>0</v>
      </c>
      <c r="AV1812" s="178">
        <f t="shared" si="552"/>
        <v>0</v>
      </c>
      <c r="AW1812" s="178">
        <f t="shared" si="553"/>
        <v>0</v>
      </c>
      <c r="AX1812" s="178">
        <f t="shared" si="554"/>
        <v>0</v>
      </c>
      <c r="AY1812" s="178">
        <f t="shared" si="555"/>
        <v>0</v>
      </c>
      <c r="AZ1812" s="178">
        <f t="shared" si="556"/>
        <v>0</v>
      </c>
      <c r="BA1812" s="178">
        <f t="shared" si="557"/>
        <v>0</v>
      </c>
      <c r="BB1812" s="178">
        <f t="shared" si="558"/>
        <v>0</v>
      </c>
      <c r="BC1812" s="178">
        <f t="shared" si="559"/>
        <v>0</v>
      </c>
      <c r="BD1812" s="178">
        <f t="shared" si="560"/>
        <v>0</v>
      </c>
      <c r="BE1812" s="178">
        <f t="shared" si="561"/>
        <v>0</v>
      </c>
      <c r="BF1812" s="178">
        <f t="shared" si="562"/>
        <v>0</v>
      </c>
      <c r="BG1812" s="178">
        <f t="shared" si="563"/>
        <v>0</v>
      </c>
      <c r="BH1812" s="178">
        <f t="shared" si="564"/>
        <v>0</v>
      </c>
      <c r="BI1812" s="178">
        <f t="shared" si="565"/>
        <v>0</v>
      </c>
      <c r="BJ1812" s="178">
        <f t="shared" si="566"/>
        <v>0</v>
      </c>
      <c r="BK1812" s="178">
        <f t="shared" si="567"/>
        <v>0</v>
      </c>
      <c r="BL1812" s="178">
        <f t="shared" si="568"/>
        <v>0</v>
      </c>
      <c r="BM1812" s="186">
        <f t="shared" si="569"/>
        <v>0</v>
      </c>
      <c r="BN1812" s="186" t="s">
        <v>2029</v>
      </c>
      <c r="BO1812" s="186">
        <f>COUNTIF(S1810:S1814,"NS")</f>
        <v>0</v>
      </c>
      <c r="BP1812" s="186">
        <f t="shared" ref="BP1812:BZ1812" si="581">COUNTIF(T1810:T1814,"NS")</f>
        <v>0</v>
      </c>
      <c r="BQ1812" s="186">
        <f t="shared" si="581"/>
        <v>0</v>
      </c>
      <c r="BR1812" s="186">
        <f t="shared" si="581"/>
        <v>0</v>
      </c>
      <c r="BS1812" s="186">
        <f t="shared" si="581"/>
        <v>0</v>
      </c>
      <c r="BT1812" s="186">
        <f t="shared" si="581"/>
        <v>0</v>
      </c>
      <c r="BU1812" s="186">
        <f t="shared" si="581"/>
        <v>0</v>
      </c>
      <c r="BV1812" s="186">
        <f t="shared" si="581"/>
        <v>0</v>
      </c>
      <c r="BW1812" s="186">
        <f t="shared" si="581"/>
        <v>0</v>
      </c>
      <c r="BX1812" s="186">
        <f t="shared" si="581"/>
        <v>0</v>
      </c>
      <c r="BY1812" s="186">
        <f t="shared" si="581"/>
        <v>0</v>
      </c>
      <c r="BZ1812" s="186">
        <f t="shared" si="581"/>
        <v>0</v>
      </c>
      <c r="CN1812" s="237"/>
      <c r="CO1812" s="298">
        <v>0.25</v>
      </c>
      <c r="CP1812" s="299">
        <f>IF(CP1809="ns",0,CP1809*0.25)</f>
        <v>0</v>
      </c>
      <c r="CQ1812" s="299">
        <f t="shared" ref="CQ1812:DA1812" si="582">IF(CQ1809="ns",0,CQ1809*0.25)</f>
        <v>0</v>
      </c>
      <c r="CR1812" s="299">
        <f t="shared" si="582"/>
        <v>0</v>
      </c>
      <c r="CS1812" s="299">
        <f t="shared" si="582"/>
        <v>0</v>
      </c>
      <c r="CT1812" s="299">
        <f t="shared" si="582"/>
        <v>0</v>
      </c>
      <c r="CU1812" s="299">
        <f t="shared" si="582"/>
        <v>0</v>
      </c>
      <c r="CV1812" s="299">
        <f t="shared" si="582"/>
        <v>0</v>
      </c>
      <c r="CW1812" s="299">
        <f t="shared" si="582"/>
        <v>0</v>
      </c>
      <c r="CX1812" s="299">
        <f t="shared" si="582"/>
        <v>0</v>
      </c>
      <c r="CY1812" s="299">
        <f t="shared" si="582"/>
        <v>0</v>
      </c>
      <c r="CZ1812" s="299">
        <f t="shared" si="582"/>
        <v>0</v>
      </c>
      <c r="DA1812" s="299">
        <f t="shared" si="582"/>
        <v>0</v>
      </c>
      <c r="DS1812" s="237"/>
    </row>
    <row r="1813" spans="1:123" s="186" customFormat="1" ht="15" customHeight="1" x14ac:dyDescent="0.25">
      <c r="A1813" s="235"/>
      <c r="B1813" s="235"/>
      <c r="C1813" s="989"/>
      <c r="D1813" s="997"/>
      <c r="E1813" s="998"/>
      <c r="F1813" s="998"/>
      <c r="G1813" s="993" t="s">
        <v>411</v>
      </c>
      <c r="H1813" s="993"/>
      <c r="I1813" s="301"/>
      <c r="J1813" s="655" t="s">
        <v>406</v>
      </c>
      <c r="K1813" s="655"/>
      <c r="L1813" s="655"/>
      <c r="M1813" s="655"/>
      <c r="N1813" s="655"/>
      <c r="O1813" s="655"/>
      <c r="P1813" s="655"/>
      <c r="Q1813" s="655"/>
      <c r="R1813" s="656"/>
      <c r="S1813" s="236"/>
      <c r="T1813" s="236"/>
      <c r="U1813" s="236"/>
      <c r="V1813" s="236"/>
      <c r="W1813" s="236"/>
      <c r="X1813" s="236"/>
      <c r="Y1813" s="236"/>
      <c r="Z1813" s="236"/>
      <c r="AA1813" s="236"/>
      <c r="AB1813" s="236"/>
      <c r="AC1813" s="236"/>
      <c r="AD1813" s="236"/>
      <c r="AE1813" s="235"/>
      <c r="AF1813" s="237"/>
      <c r="AG1813" s="178">
        <f t="shared" si="537"/>
        <v>12</v>
      </c>
      <c r="AH1813" s="186">
        <f t="shared" si="538"/>
        <v>0</v>
      </c>
      <c r="AI1813" s="178">
        <f t="shared" si="539"/>
        <v>0</v>
      </c>
      <c r="AJ1813" s="178">
        <f t="shared" si="540"/>
        <v>0</v>
      </c>
      <c r="AK1813" s="178">
        <f t="shared" si="541"/>
        <v>0</v>
      </c>
      <c r="AL1813" s="178">
        <f t="shared" si="542"/>
        <v>0</v>
      </c>
      <c r="AM1813" s="178">
        <f t="shared" si="543"/>
        <v>0</v>
      </c>
      <c r="AN1813" s="178">
        <f t="shared" si="544"/>
        <v>0</v>
      </c>
      <c r="AO1813" s="178">
        <f t="shared" si="545"/>
        <v>0</v>
      </c>
      <c r="AP1813" s="178">
        <f t="shared" si="546"/>
        <v>0</v>
      </c>
      <c r="AQ1813" s="178">
        <f t="shared" si="547"/>
        <v>0</v>
      </c>
      <c r="AR1813" s="178">
        <f t="shared" si="548"/>
        <v>0</v>
      </c>
      <c r="AS1813" s="178">
        <f t="shared" si="549"/>
        <v>0</v>
      </c>
      <c r="AT1813" s="178">
        <f t="shared" si="550"/>
        <v>0</v>
      </c>
      <c r="AU1813" s="178">
        <f t="shared" si="551"/>
        <v>0</v>
      </c>
      <c r="AV1813" s="178">
        <f t="shared" si="552"/>
        <v>0</v>
      </c>
      <c r="AW1813" s="178">
        <f t="shared" si="553"/>
        <v>0</v>
      </c>
      <c r="AX1813" s="178">
        <f t="shared" si="554"/>
        <v>0</v>
      </c>
      <c r="AY1813" s="178">
        <f t="shared" si="555"/>
        <v>0</v>
      </c>
      <c r="AZ1813" s="178">
        <f t="shared" si="556"/>
        <v>0</v>
      </c>
      <c r="BA1813" s="178">
        <f t="shared" si="557"/>
        <v>0</v>
      </c>
      <c r="BB1813" s="178">
        <f t="shared" si="558"/>
        <v>0</v>
      </c>
      <c r="BC1813" s="178">
        <f t="shared" si="559"/>
        <v>0</v>
      </c>
      <c r="BD1813" s="178">
        <f t="shared" si="560"/>
        <v>0</v>
      </c>
      <c r="BE1813" s="178">
        <f t="shared" si="561"/>
        <v>0</v>
      </c>
      <c r="BF1813" s="178">
        <f t="shared" si="562"/>
        <v>0</v>
      </c>
      <c r="BG1813" s="178">
        <f t="shared" si="563"/>
        <v>0</v>
      </c>
      <c r="BH1813" s="178">
        <f t="shared" si="564"/>
        <v>0</v>
      </c>
      <c r="BI1813" s="178">
        <f t="shared" si="565"/>
        <v>0</v>
      </c>
      <c r="BJ1813" s="178">
        <f t="shared" si="566"/>
        <v>0</v>
      </c>
      <c r="BK1813" s="178">
        <f t="shared" si="567"/>
        <v>0</v>
      </c>
      <c r="BL1813" s="178">
        <f t="shared" si="568"/>
        <v>0</v>
      </c>
      <c r="BM1813" s="186">
        <f t="shared" si="569"/>
        <v>0</v>
      </c>
      <c r="BN1813" s="186" t="s">
        <v>2104</v>
      </c>
      <c r="BO1813" s="186">
        <f>S1809</f>
        <v>0</v>
      </c>
      <c r="BP1813" s="186">
        <f t="shared" ref="BP1813:BZ1813" si="583">T1809</f>
        <v>0</v>
      </c>
      <c r="BQ1813" s="186">
        <f t="shared" si="583"/>
        <v>0</v>
      </c>
      <c r="BR1813" s="186">
        <f t="shared" si="583"/>
        <v>0</v>
      </c>
      <c r="BS1813" s="186">
        <f t="shared" si="583"/>
        <v>0</v>
      </c>
      <c r="BT1813" s="186">
        <f t="shared" si="583"/>
        <v>0</v>
      </c>
      <c r="BU1813" s="186">
        <f t="shared" si="583"/>
        <v>0</v>
      </c>
      <c r="BV1813" s="186">
        <f t="shared" si="583"/>
        <v>0</v>
      </c>
      <c r="BW1813" s="186">
        <f t="shared" si="583"/>
        <v>0</v>
      </c>
      <c r="BX1813" s="186">
        <f t="shared" si="583"/>
        <v>0</v>
      </c>
      <c r="BY1813" s="186">
        <f t="shared" si="583"/>
        <v>0</v>
      </c>
      <c r="BZ1813" s="186">
        <f t="shared" si="583"/>
        <v>0</v>
      </c>
      <c r="CN1813" s="237"/>
      <c r="CO1813" s="297" t="s">
        <v>72</v>
      </c>
      <c r="CP1813" s="297">
        <f>S1815</f>
        <v>0</v>
      </c>
      <c r="CQ1813" s="297">
        <f t="shared" ref="CQ1813:DA1813" si="584">T1815</f>
        <v>0</v>
      </c>
      <c r="CR1813" s="297">
        <f t="shared" si="584"/>
        <v>0</v>
      </c>
      <c r="CS1813" s="297">
        <f t="shared" si="584"/>
        <v>0</v>
      </c>
      <c r="CT1813" s="297">
        <f t="shared" si="584"/>
        <v>0</v>
      </c>
      <c r="CU1813" s="297">
        <f t="shared" si="584"/>
        <v>0</v>
      </c>
      <c r="CV1813" s="297">
        <f t="shared" si="584"/>
        <v>0</v>
      </c>
      <c r="CW1813" s="297">
        <f t="shared" si="584"/>
        <v>0</v>
      </c>
      <c r="CX1813" s="297">
        <f t="shared" si="584"/>
        <v>0</v>
      </c>
      <c r="CY1813" s="297">
        <f t="shared" si="584"/>
        <v>0</v>
      </c>
      <c r="CZ1813" s="297">
        <f t="shared" si="584"/>
        <v>0</v>
      </c>
      <c r="DA1813" s="297">
        <f t="shared" si="584"/>
        <v>0</v>
      </c>
      <c r="DS1813" s="237"/>
    </row>
    <row r="1814" spans="1:123" s="186" customFormat="1" ht="15" customHeight="1" x14ac:dyDescent="0.25">
      <c r="A1814" s="235"/>
      <c r="B1814" s="235"/>
      <c r="C1814" s="989"/>
      <c r="D1814" s="997"/>
      <c r="E1814" s="998"/>
      <c r="F1814" s="998"/>
      <c r="G1814" s="993" t="s">
        <v>412</v>
      </c>
      <c r="H1814" s="993"/>
      <c r="I1814" s="301"/>
      <c r="J1814" s="655" t="s">
        <v>407</v>
      </c>
      <c r="K1814" s="655"/>
      <c r="L1814" s="655"/>
      <c r="M1814" s="655"/>
      <c r="N1814" s="655"/>
      <c r="O1814" s="655"/>
      <c r="P1814" s="655"/>
      <c r="Q1814" s="655"/>
      <c r="R1814" s="656"/>
      <c r="S1814" s="236"/>
      <c r="T1814" s="236"/>
      <c r="U1814" s="236"/>
      <c r="V1814" s="236"/>
      <c r="W1814" s="236"/>
      <c r="X1814" s="236"/>
      <c r="Y1814" s="236"/>
      <c r="Z1814" s="236"/>
      <c r="AA1814" s="236"/>
      <c r="AB1814" s="236"/>
      <c r="AC1814" s="236"/>
      <c r="AD1814" s="236"/>
      <c r="AE1814" s="235"/>
      <c r="AF1814" s="237"/>
      <c r="AG1814" s="178">
        <f t="shared" si="537"/>
        <v>12</v>
      </c>
      <c r="AH1814" s="186">
        <f t="shared" si="538"/>
        <v>0</v>
      </c>
      <c r="AI1814" s="178">
        <f t="shared" si="539"/>
        <v>0</v>
      </c>
      <c r="AJ1814" s="178">
        <f t="shared" si="540"/>
        <v>0</v>
      </c>
      <c r="AK1814" s="178">
        <f t="shared" si="541"/>
        <v>0</v>
      </c>
      <c r="AL1814" s="178">
        <f t="shared" si="542"/>
        <v>0</v>
      </c>
      <c r="AM1814" s="178">
        <f t="shared" si="543"/>
        <v>0</v>
      </c>
      <c r="AN1814" s="178">
        <f t="shared" si="544"/>
        <v>0</v>
      </c>
      <c r="AO1814" s="178">
        <f t="shared" si="545"/>
        <v>0</v>
      </c>
      <c r="AP1814" s="178">
        <f t="shared" si="546"/>
        <v>0</v>
      </c>
      <c r="AQ1814" s="178">
        <f t="shared" si="547"/>
        <v>0</v>
      </c>
      <c r="AR1814" s="178">
        <f t="shared" si="548"/>
        <v>0</v>
      </c>
      <c r="AS1814" s="178">
        <f t="shared" si="549"/>
        <v>0</v>
      </c>
      <c r="AT1814" s="178">
        <f t="shared" si="550"/>
        <v>0</v>
      </c>
      <c r="AU1814" s="178">
        <f t="shared" si="551"/>
        <v>0</v>
      </c>
      <c r="AV1814" s="178">
        <f t="shared" si="552"/>
        <v>0</v>
      </c>
      <c r="AW1814" s="178">
        <f t="shared" si="553"/>
        <v>0</v>
      </c>
      <c r="AX1814" s="178">
        <f t="shared" si="554"/>
        <v>0</v>
      </c>
      <c r="AY1814" s="178">
        <f t="shared" si="555"/>
        <v>0</v>
      </c>
      <c r="AZ1814" s="178">
        <f t="shared" si="556"/>
        <v>0</v>
      </c>
      <c r="BA1814" s="178">
        <f t="shared" si="557"/>
        <v>0</v>
      </c>
      <c r="BB1814" s="178">
        <f t="shared" si="558"/>
        <v>0</v>
      </c>
      <c r="BC1814" s="178">
        <f t="shared" si="559"/>
        <v>0</v>
      </c>
      <c r="BD1814" s="178">
        <f t="shared" si="560"/>
        <v>0</v>
      </c>
      <c r="BE1814" s="178">
        <f t="shared" si="561"/>
        <v>0</v>
      </c>
      <c r="BF1814" s="178">
        <f t="shared" si="562"/>
        <v>0</v>
      </c>
      <c r="BG1814" s="178">
        <f t="shared" si="563"/>
        <v>0</v>
      </c>
      <c r="BH1814" s="178">
        <f t="shared" si="564"/>
        <v>0</v>
      </c>
      <c r="BI1814" s="178">
        <f t="shared" si="565"/>
        <v>0</v>
      </c>
      <c r="BJ1814" s="178">
        <f t="shared" si="566"/>
        <v>0</v>
      </c>
      <c r="BK1814" s="178">
        <f t="shared" si="567"/>
        <v>0</v>
      </c>
      <c r="BL1814" s="178">
        <f t="shared" si="568"/>
        <v>0</v>
      </c>
      <c r="BM1814" s="186">
        <f t="shared" si="569"/>
        <v>0</v>
      </c>
      <c r="CN1814" s="237"/>
      <c r="CO1814" s="297" t="s">
        <v>2077</v>
      </c>
      <c r="CP1814" s="297">
        <f>IF(OR(CP1813=0,CP1813="NA",AND(CP1813="NS",CP1811&gt;0),AND(CP1813="NS",CP1810&gt;0),CP1813&lt;=CP1812),0,1)</f>
        <v>0</v>
      </c>
      <c r="CQ1814" s="297">
        <f t="shared" ref="CQ1814" si="585">IF(OR(CQ1813=0,CQ1813="NA",AND(CQ1813="NS",CQ1811&gt;0),AND(CQ1813="NS",CQ1810&gt;0),CQ1813&lt;=CQ1812),0,1)</f>
        <v>0</v>
      </c>
      <c r="CR1814" s="297">
        <f t="shared" ref="CR1814" si="586">IF(OR(CR1813=0,CR1813="NA",AND(CR1813="NS",CR1811&gt;0),AND(CR1813="NS",CR1810&gt;0),CR1813&lt;=CR1812),0,1)</f>
        <v>0</v>
      </c>
      <c r="CS1814" s="297">
        <f t="shared" ref="CS1814" si="587">IF(OR(CS1813=0,CS1813="NA",AND(CS1813="NS",CS1811&gt;0),AND(CS1813="NS",CS1810&gt;0),CS1813&lt;=CS1812),0,1)</f>
        <v>0</v>
      </c>
      <c r="CT1814" s="297">
        <f t="shared" ref="CT1814" si="588">IF(OR(CT1813=0,CT1813="NA",AND(CT1813="NS",CT1811&gt;0),AND(CT1813="NS",CT1810&gt;0),CT1813&lt;=CT1812),0,1)</f>
        <v>0</v>
      </c>
      <c r="CU1814" s="297">
        <f t="shared" ref="CU1814" si="589">IF(OR(CU1813=0,CU1813="NA",AND(CU1813="NS",CU1811&gt;0),AND(CU1813="NS",CU1810&gt;0),CU1813&lt;=CU1812),0,1)</f>
        <v>0</v>
      </c>
      <c r="CV1814" s="297">
        <f t="shared" ref="CV1814" si="590">IF(OR(CV1813=0,CV1813="NA",AND(CV1813="NS",CV1811&gt;0),AND(CV1813="NS",CV1810&gt;0),CV1813&lt;=CV1812),0,1)</f>
        <v>0</v>
      </c>
      <c r="CW1814" s="297">
        <f t="shared" ref="CW1814" si="591">IF(OR(CW1813=0,CW1813="NA",AND(CW1813="NS",CW1811&gt;0),AND(CW1813="NS",CW1810&gt;0),CW1813&lt;=CW1812),0,1)</f>
        <v>0</v>
      </c>
      <c r="CX1814" s="297">
        <f t="shared" ref="CX1814" si="592">IF(OR(CX1813=0,CX1813="NA",AND(CX1813="NS",CX1811&gt;0),AND(CX1813="NS",CX1810&gt;0),CX1813&lt;=CX1812),0,1)</f>
        <v>0</v>
      </c>
      <c r="CY1814" s="297">
        <f t="shared" ref="CY1814" si="593">IF(OR(CY1813=0,CY1813="NA",AND(CY1813="NS",CY1811&gt;0),AND(CY1813="NS",CY1810&gt;0),CY1813&lt;=CY1812),0,1)</f>
        <v>0</v>
      </c>
      <c r="CZ1814" s="297">
        <f t="shared" ref="CZ1814" si="594">IF(OR(CZ1813=0,CZ1813="NA",AND(CZ1813="NS",CZ1811&gt;0),AND(CZ1813="NS",CZ1810&gt;0),CZ1813&lt;=CZ1812),0,1)</f>
        <v>0</v>
      </c>
      <c r="DA1814" s="297">
        <f t="shared" ref="DA1814" si="595">IF(OR(DA1813=0,DA1813="NA",AND(DA1813="NS",DA1811&gt;0),AND(DA1813="NS",DA1810&gt;0),DA1813&lt;=DA1812),0,1)</f>
        <v>0</v>
      </c>
      <c r="DB1814" s="186">
        <f>SUM(CP1814:DA1814)</f>
        <v>0</v>
      </c>
      <c r="DS1814" s="237"/>
    </row>
    <row r="1815" spans="1:123" s="186" customFormat="1" ht="15" customHeight="1" x14ac:dyDescent="0.2">
      <c r="A1815" s="235"/>
      <c r="B1815" s="235"/>
      <c r="C1815" s="990"/>
      <c r="D1815" s="1000"/>
      <c r="E1815" s="1001"/>
      <c r="F1815" s="1001"/>
      <c r="G1815" s="653" t="s">
        <v>413</v>
      </c>
      <c r="H1815" s="653"/>
      <c r="I1815" s="987" t="s">
        <v>414</v>
      </c>
      <c r="J1815" s="987"/>
      <c r="K1815" s="987"/>
      <c r="L1815" s="987"/>
      <c r="M1815" s="987"/>
      <c r="N1815" s="987"/>
      <c r="O1815" s="987"/>
      <c r="P1815" s="987"/>
      <c r="Q1815" s="987"/>
      <c r="R1815" s="987"/>
      <c r="S1815" s="236"/>
      <c r="T1815" s="236"/>
      <c r="U1815" s="236"/>
      <c r="V1815" s="236"/>
      <c r="W1815" s="236"/>
      <c r="X1815" s="236"/>
      <c r="Y1815" s="206"/>
      <c r="Z1815" s="206"/>
      <c r="AA1815" s="236"/>
      <c r="AB1815" s="236"/>
      <c r="AC1815" s="236"/>
      <c r="AD1815" s="236"/>
      <c r="AE1815" s="235"/>
      <c r="AF1815" s="237"/>
      <c r="AG1815" s="178">
        <f t="shared" si="537"/>
        <v>12</v>
      </c>
      <c r="AH1815" s="186">
        <f t="shared" si="538"/>
        <v>0</v>
      </c>
      <c r="AI1815" s="178">
        <f t="shared" si="539"/>
        <v>0</v>
      </c>
      <c r="AJ1815" s="178">
        <f t="shared" si="540"/>
        <v>0</v>
      </c>
      <c r="AK1815" s="178">
        <f t="shared" si="541"/>
        <v>0</v>
      </c>
      <c r="AL1815" s="178">
        <f t="shared" si="542"/>
        <v>0</v>
      </c>
      <c r="AM1815" s="178">
        <f t="shared" si="543"/>
        <v>0</v>
      </c>
      <c r="AN1815" s="178">
        <f t="shared" si="544"/>
        <v>0</v>
      </c>
      <c r="AO1815" s="178">
        <f t="shared" si="545"/>
        <v>0</v>
      </c>
      <c r="AP1815" s="178">
        <f t="shared" si="546"/>
        <v>0</v>
      </c>
      <c r="AQ1815" s="178">
        <f t="shared" si="547"/>
        <v>0</v>
      </c>
      <c r="AR1815" s="178">
        <f t="shared" si="548"/>
        <v>0</v>
      </c>
      <c r="AS1815" s="178">
        <f t="shared" si="549"/>
        <v>0</v>
      </c>
      <c r="AT1815" s="178">
        <f t="shared" si="550"/>
        <v>0</v>
      </c>
      <c r="AU1815" s="178">
        <f t="shared" si="551"/>
        <v>0</v>
      </c>
      <c r="AV1815" s="178">
        <f t="shared" si="552"/>
        <v>0</v>
      </c>
      <c r="AW1815" s="178">
        <f t="shared" si="553"/>
        <v>0</v>
      </c>
      <c r="AX1815" s="178">
        <f t="shared" si="554"/>
        <v>0</v>
      </c>
      <c r="AY1815" s="178">
        <f t="shared" si="555"/>
        <v>0</v>
      </c>
      <c r="AZ1815" s="178">
        <f t="shared" si="556"/>
        <v>0</v>
      </c>
      <c r="BA1815" s="178">
        <f t="shared" si="557"/>
        <v>0</v>
      </c>
      <c r="BB1815" s="178">
        <f t="shared" si="558"/>
        <v>0</v>
      </c>
      <c r="BC1815" s="178">
        <f t="shared" si="559"/>
        <v>0</v>
      </c>
      <c r="BD1815" s="178">
        <f t="shared" si="560"/>
        <v>0</v>
      </c>
      <c r="BE1815" s="178">
        <f t="shared" si="561"/>
        <v>0</v>
      </c>
      <c r="BF1815" s="178">
        <f t="shared" si="562"/>
        <v>0</v>
      </c>
      <c r="BG1815" s="178">
        <f t="shared" si="563"/>
        <v>0</v>
      </c>
      <c r="BH1815" s="178">
        <f t="shared" si="564"/>
        <v>0</v>
      </c>
      <c r="BI1815" s="178">
        <f t="shared" si="565"/>
        <v>0</v>
      </c>
      <c r="BJ1815" s="178">
        <f t="shared" si="566"/>
        <v>0</v>
      </c>
      <c r="BK1815" s="178">
        <f t="shared" si="567"/>
        <v>0</v>
      </c>
      <c r="BL1815" s="178">
        <f t="shared" si="568"/>
        <v>0</v>
      </c>
      <c r="BM1815" s="186">
        <f t="shared" si="569"/>
        <v>0</v>
      </c>
      <c r="CN1815" s="237"/>
      <c r="DS1815" s="237"/>
    </row>
    <row r="1816" spans="1:123" s="186" customFormat="1" ht="15" customHeight="1" x14ac:dyDescent="0.25">
      <c r="A1816" s="235"/>
      <c r="B1816" s="235"/>
      <c r="C1816" s="988" t="s">
        <v>439</v>
      </c>
      <c r="D1816" s="994" t="s">
        <v>440</v>
      </c>
      <c r="E1816" s="995"/>
      <c r="F1816" s="996"/>
      <c r="G1816" s="653" t="s">
        <v>417</v>
      </c>
      <c r="H1816" s="653"/>
      <c r="I1816" s="987" t="s">
        <v>421</v>
      </c>
      <c r="J1816" s="987"/>
      <c r="K1816" s="987"/>
      <c r="L1816" s="987"/>
      <c r="M1816" s="987"/>
      <c r="N1816" s="987"/>
      <c r="O1816" s="987"/>
      <c r="P1816" s="987"/>
      <c r="Q1816" s="987"/>
      <c r="R1816" s="987"/>
      <c r="S1816" s="236"/>
      <c r="T1816" s="236"/>
      <c r="U1816" s="236"/>
      <c r="V1816" s="236"/>
      <c r="W1816" s="236"/>
      <c r="X1816" s="236"/>
      <c r="Y1816" s="236"/>
      <c r="Z1816" s="236"/>
      <c r="AA1816" s="236"/>
      <c r="AB1816" s="236"/>
      <c r="AC1816" s="236"/>
      <c r="AD1816" s="236"/>
      <c r="AE1816" s="235"/>
      <c r="AF1816" s="237"/>
      <c r="AG1816" s="178">
        <f t="shared" si="537"/>
        <v>12</v>
      </c>
      <c r="AH1816" s="186">
        <f t="shared" si="538"/>
        <v>0</v>
      </c>
      <c r="AI1816" s="178">
        <f t="shared" si="539"/>
        <v>0</v>
      </c>
      <c r="AJ1816" s="178">
        <f t="shared" si="540"/>
        <v>0</v>
      </c>
      <c r="AK1816" s="178">
        <f t="shared" si="541"/>
        <v>0</v>
      </c>
      <c r="AL1816" s="178">
        <f t="shared" si="542"/>
        <v>0</v>
      </c>
      <c r="AM1816" s="178">
        <f t="shared" si="543"/>
        <v>0</v>
      </c>
      <c r="AN1816" s="178">
        <f t="shared" si="544"/>
        <v>0</v>
      </c>
      <c r="AO1816" s="178">
        <f t="shared" si="545"/>
        <v>0</v>
      </c>
      <c r="AP1816" s="178">
        <f t="shared" si="546"/>
        <v>0</v>
      </c>
      <c r="AQ1816" s="178">
        <f t="shared" si="547"/>
        <v>0</v>
      </c>
      <c r="AR1816" s="178">
        <f t="shared" si="548"/>
        <v>0</v>
      </c>
      <c r="AS1816" s="178">
        <f t="shared" si="549"/>
        <v>0</v>
      </c>
      <c r="AT1816" s="178">
        <f t="shared" si="550"/>
        <v>0</v>
      </c>
      <c r="AU1816" s="178">
        <f t="shared" si="551"/>
        <v>0</v>
      </c>
      <c r="AV1816" s="178">
        <f t="shared" si="552"/>
        <v>0</v>
      </c>
      <c r="AW1816" s="178">
        <f t="shared" si="553"/>
        <v>0</v>
      </c>
      <c r="AX1816" s="178">
        <f t="shared" si="554"/>
        <v>0</v>
      </c>
      <c r="AY1816" s="178">
        <f t="shared" si="555"/>
        <v>0</v>
      </c>
      <c r="AZ1816" s="178">
        <f t="shared" si="556"/>
        <v>0</v>
      </c>
      <c r="BA1816" s="178">
        <f t="shared" si="557"/>
        <v>0</v>
      </c>
      <c r="BB1816" s="178">
        <f t="shared" si="558"/>
        <v>0</v>
      </c>
      <c r="BC1816" s="178">
        <f t="shared" si="559"/>
        <v>0</v>
      </c>
      <c r="BD1816" s="178">
        <f t="shared" si="560"/>
        <v>0</v>
      </c>
      <c r="BE1816" s="178">
        <f t="shared" si="561"/>
        <v>0</v>
      </c>
      <c r="BF1816" s="178">
        <f t="shared" si="562"/>
        <v>0</v>
      </c>
      <c r="BG1816" s="178">
        <f t="shared" si="563"/>
        <v>0</v>
      </c>
      <c r="BH1816" s="178">
        <f t="shared" si="564"/>
        <v>0</v>
      </c>
      <c r="BI1816" s="178">
        <f t="shared" si="565"/>
        <v>0</v>
      </c>
      <c r="BJ1816" s="178">
        <f t="shared" si="566"/>
        <v>0</v>
      </c>
      <c r="BK1816" s="178">
        <f t="shared" si="567"/>
        <v>0</v>
      </c>
      <c r="BL1816" s="178">
        <f t="shared" si="568"/>
        <v>0</v>
      </c>
      <c r="BM1816" s="186">
        <f t="shared" si="569"/>
        <v>0</v>
      </c>
      <c r="CN1816" s="237"/>
      <c r="CO1816" s="297" t="s">
        <v>2171</v>
      </c>
      <c r="CP1816" s="297">
        <f>IF(AND(SUM(S1816:S1819,S1824:S1826)=0,SUM(COUNTIF(S1816:S1819,"NS"),COUNTIF(S1824:S1826,"NS")&gt;0)),"NS",SUM(S1816:S1819,S1824:S1826))</f>
        <v>0</v>
      </c>
      <c r="CQ1816" s="297">
        <f t="shared" ref="CQ1816:DA1816" si="596">IF(AND(SUM(T1816:T1819,T1824:T1826)=0,SUM(COUNTIF(T1816:T1819,"NS"),COUNTIF(T1824:T1826,"NS")&gt;0)),"NS",SUM(T1816:T1819,T1824:T1826))</f>
        <v>0</v>
      </c>
      <c r="CR1816" s="297">
        <f t="shared" si="596"/>
        <v>0</v>
      </c>
      <c r="CS1816" s="297">
        <f t="shared" si="596"/>
        <v>0</v>
      </c>
      <c r="CT1816" s="297">
        <f t="shared" si="596"/>
        <v>0</v>
      </c>
      <c r="CU1816" s="297">
        <f t="shared" si="596"/>
        <v>0</v>
      </c>
      <c r="CV1816" s="297">
        <f t="shared" si="596"/>
        <v>0</v>
      </c>
      <c r="CW1816" s="297">
        <f t="shared" si="596"/>
        <v>0</v>
      </c>
      <c r="CX1816" s="297">
        <f t="shared" si="596"/>
        <v>0</v>
      </c>
      <c r="CY1816" s="297">
        <f t="shared" si="596"/>
        <v>0</v>
      </c>
      <c r="CZ1816" s="297">
        <f t="shared" si="596"/>
        <v>0</v>
      </c>
      <c r="DA1816" s="297">
        <f t="shared" si="596"/>
        <v>0</v>
      </c>
      <c r="DS1816" s="237"/>
    </row>
    <row r="1817" spans="1:123" s="186" customFormat="1" ht="15" customHeight="1" x14ac:dyDescent="0.25">
      <c r="A1817" s="235"/>
      <c r="B1817" s="235"/>
      <c r="C1817" s="989"/>
      <c r="D1817" s="997"/>
      <c r="E1817" s="998"/>
      <c r="F1817" s="999"/>
      <c r="G1817" s="653" t="s">
        <v>418</v>
      </c>
      <c r="H1817" s="653"/>
      <c r="I1817" s="987" t="s">
        <v>422</v>
      </c>
      <c r="J1817" s="987"/>
      <c r="K1817" s="987"/>
      <c r="L1817" s="987"/>
      <c r="M1817" s="987"/>
      <c r="N1817" s="987"/>
      <c r="O1817" s="987"/>
      <c r="P1817" s="987"/>
      <c r="Q1817" s="987"/>
      <c r="R1817" s="987"/>
      <c r="S1817" s="236"/>
      <c r="T1817" s="236"/>
      <c r="U1817" s="236"/>
      <c r="V1817" s="236"/>
      <c r="W1817" s="236"/>
      <c r="X1817" s="236"/>
      <c r="Y1817" s="236"/>
      <c r="Z1817" s="236"/>
      <c r="AA1817" s="236"/>
      <c r="AB1817" s="236"/>
      <c r="AC1817" s="236"/>
      <c r="AD1817" s="236"/>
      <c r="AE1817" s="235"/>
      <c r="AF1817" s="237"/>
      <c r="AG1817" s="178">
        <f t="shared" si="537"/>
        <v>12</v>
      </c>
      <c r="AH1817" s="186">
        <f t="shared" si="538"/>
        <v>0</v>
      </c>
      <c r="AI1817" s="178">
        <f t="shared" si="539"/>
        <v>0</v>
      </c>
      <c r="AJ1817" s="178">
        <f t="shared" si="540"/>
        <v>0</v>
      </c>
      <c r="AK1817" s="178">
        <f t="shared" si="541"/>
        <v>0</v>
      </c>
      <c r="AL1817" s="178">
        <f t="shared" si="542"/>
        <v>0</v>
      </c>
      <c r="AM1817" s="178">
        <f t="shared" si="543"/>
        <v>0</v>
      </c>
      <c r="AN1817" s="178">
        <f t="shared" si="544"/>
        <v>0</v>
      </c>
      <c r="AO1817" s="178">
        <f t="shared" si="545"/>
        <v>0</v>
      </c>
      <c r="AP1817" s="178">
        <f t="shared" si="546"/>
        <v>0</v>
      </c>
      <c r="AQ1817" s="178">
        <f t="shared" si="547"/>
        <v>0</v>
      </c>
      <c r="AR1817" s="178">
        <f t="shared" si="548"/>
        <v>0</v>
      </c>
      <c r="AS1817" s="178">
        <f t="shared" si="549"/>
        <v>0</v>
      </c>
      <c r="AT1817" s="178">
        <f t="shared" si="550"/>
        <v>0</v>
      </c>
      <c r="AU1817" s="178">
        <f t="shared" si="551"/>
        <v>0</v>
      </c>
      <c r="AV1817" s="178">
        <f t="shared" si="552"/>
        <v>0</v>
      </c>
      <c r="AW1817" s="178">
        <f t="shared" si="553"/>
        <v>0</v>
      </c>
      <c r="AX1817" s="178">
        <f t="shared" si="554"/>
        <v>0</v>
      </c>
      <c r="AY1817" s="178">
        <f t="shared" si="555"/>
        <v>0</v>
      </c>
      <c r="AZ1817" s="178">
        <f t="shared" si="556"/>
        <v>0</v>
      </c>
      <c r="BA1817" s="178">
        <f t="shared" si="557"/>
        <v>0</v>
      </c>
      <c r="BB1817" s="178">
        <f t="shared" si="558"/>
        <v>0</v>
      </c>
      <c r="BC1817" s="178">
        <f t="shared" si="559"/>
        <v>0</v>
      </c>
      <c r="BD1817" s="178">
        <f t="shared" si="560"/>
        <v>0</v>
      </c>
      <c r="BE1817" s="178">
        <f t="shared" si="561"/>
        <v>0</v>
      </c>
      <c r="BF1817" s="178">
        <f t="shared" si="562"/>
        <v>0</v>
      </c>
      <c r="BG1817" s="178">
        <f t="shared" si="563"/>
        <v>0</v>
      </c>
      <c r="BH1817" s="178">
        <f t="shared" si="564"/>
        <v>0</v>
      </c>
      <c r="BI1817" s="178">
        <f t="shared" si="565"/>
        <v>0</v>
      </c>
      <c r="BJ1817" s="178">
        <f t="shared" si="566"/>
        <v>0</v>
      </c>
      <c r="BK1817" s="178">
        <f t="shared" si="567"/>
        <v>0</v>
      </c>
      <c r="BL1817" s="178">
        <f t="shared" si="568"/>
        <v>0</v>
      </c>
      <c r="BM1817" s="186">
        <f t="shared" si="569"/>
        <v>0</v>
      </c>
      <c r="CN1817" s="237"/>
      <c r="CO1817" s="297" t="s">
        <v>2078</v>
      </c>
      <c r="CP1817" s="297">
        <f>SUM(S1816:S1819,S1824:S1825)</f>
        <v>0</v>
      </c>
      <c r="CQ1817" s="297">
        <f t="shared" ref="CQ1817:DA1817" si="597">SUM(T1816:T1819,T1824:T1826)</f>
        <v>0</v>
      </c>
      <c r="CR1817" s="297">
        <f t="shared" si="597"/>
        <v>0</v>
      </c>
      <c r="CS1817" s="297">
        <f t="shared" si="597"/>
        <v>0</v>
      </c>
      <c r="CT1817" s="297">
        <f t="shared" si="597"/>
        <v>0</v>
      </c>
      <c r="CU1817" s="297">
        <f t="shared" si="597"/>
        <v>0</v>
      </c>
      <c r="CV1817" s="297">
        <f t="shared" si="597"/>
        <v>0</v>
      </c>
      <c r="CW1817" s="297">
        <f t="shared" si="597"/>
        <v>0</v>
      </c>
      <c r="CX1817" s="297">
        <f t="shared" si="597"/>
        <v>0</v>
      </c>
      <c r="CY1817" s="297">
        <f t="shared" si="597"/>
        <v>0</v>
      </c>
      <c r="CZ1817" s="297">
        <f t="shared" si="597"/>
        <v>0</v>
      </c>
      <c r="DA1817" s="297">
        <f t="shared" si="597"/>
        <v>0</v>
      </c>
      <c r="DS1817" s="237"/>
    </row>
    <row r="1818" spans="1:123" s="186" customFormat="1" ht="15" customHeight="1" x14ac:dyDescent="0.25">
      <c r="A1818" s="235"/>
      <c r="B1818" s="235"/>
      <c r="C1818" s="989"/>
      <c r="D1818" s="997"/>
      <c r="E1818" s="998"/>
      <c r="F1818" s="999"/>
      <c r="G1818" s="653" t="s">
        <v>419</v>
      </c>
      <c r="H1818" s="653"/>
      <c r="I1818" s="987" t="s">
        <v>423</v>
      </c>
      <c r="J1818" s="987"/>
      <c r="K1818" s="987"/>
      <c r="L1818" s="987"/>
      <c r="M1818" s="987"/>
      <c r="N1818" s="987"/>
      <c r="O1818" s="987"/>
      <c r="P1818" s="987"/>
      <c r="Q1818" s="987"/>
      <c r="R1818" s="987"/>
      <c r="S1818" s="236"/>
      <c r="T1818" s="236"/>
      <c r="U1818" s="236"/>
      <c r="V1818" s="236"/>
      <c r="W1818" s="236"/>
      <c r="X1818" s="236"/>
      <c r="Y1818" s="236"/>
      <c r="Z1818" s="236"/>
      <c r="AA1818" s="236"/>
      <c r="AB1818" s="236"/>
      <c r="AC1818" s="236"/>
      <c r="AD1818" s="236"/>
      <c r="AE1818" s="235"/>
      <c r="AF1818" s="237"/>
      <c r="AG1818" s="178">
        <f t="shared" si="537"/>
        <v>12</v>
      </c>
      <c r="AH1818" s="186">
        <f t="shared" si="538"/>
        <v>0</v>
      </c>
      <c r="AI1818" s="178">
        <f t="shared" si="539"/>
        <v>0</v>
      </c>
      <c r="AJ1818" s="178">
        <f t="shared" si="540"/>
        <v>0</v>
      </c>
      <c r="AK1818" s="178">
        <f t="shared" si="541"/>
        <v>0</v>
      </c>
      <c r="AL1818" s="178">
        <f t="shared" si="542"/>
        <v>0</v>
      </c>
      <c r="AM1818" s="178">
        <f t="shared" si="543"/>
        <v>0</v>
      </c>
      <c r="AN1818" s="178">
        <f t="shared" si="544"/>
        <v>0</v>
      </c>
      <c r="AO1818" s="178">
        <f t="shared" si="545"/>
        <v>0</v>
      </c>
      <c r="AP1818" s="178">
        <f t="shared" si="546"/>
        <v>0</v>
      </c>
      <c r="AQ1818" s="178">
        <f t="shared" si="547"/>
        <v>0</v>
      </c>
      <c r="AR1818" s="178">
        <f t="shared" si="548"/>
        <v>0</v>
      </c>
      <c r="AS1818" s="178">
        <f t="shared" si="549"/>
        <v>0</v>
      </c>
      <c r="AT1818" s="178">
        <f t="shared" si="550"/>
        <v>0</v>
      </c>
      <c r="AU1818" s="178">
        <f t="shared" si="551"/>
        <v>0</v>
      </c>
      <c r="AV1818" s="178">
        <f t="shared" si="552"/>
        <v>0</v>
      </c>
      <c r="AW1818" s="178">
        <f t="shared" si="553"/>
        <v>0</v>
      </c>
      <c r="AX1818" s="178">
        <f t="shared" si="554"/>
        <v>0</v>
      </c>
      <c r="AY1818" s="178">
        <f t="shared" si="555"/>
        <v>0</v>
      </c>
      <c r="AZ1818" s="178">
        <f t="shared" si="556"/>
        <v>0</v>
      </c>
      <c r="BA1818" s="178">
        <f t="shared" si="557"/>
        <v>0</v>
      </c>
      <c r="BB1818" s="178">
        <f t="shared" si="558"/>
        <v>0</v>
      </c>
      <c r="BC1818" s="178">
        <f t="shared" si="559"/>
        <v>0</v>
      </c>
      <c r="BD1818" s="178">
        <f t="shared" si="560"/>
        <v>0</v>
      </c>
      <c r="BE1818" s="178">
        <f t="shared" si="561"/>
        <v>0</v>
      </c>
      <c r="BF1818" s="178">
        <f t="shared" si="562"/>
        <v>0</v>
      </c>
      <c r="BG1818" s="178">
        <f t="shared" si="563"/>
        <v>0</v>
      </c>
      <c r="BH1818" s="178">
        <f t="shared" si="564"/>
        <v>0</v>
      </c>
      <c r="BI1818" s="178">
        <f t="shared" si="565"/>
        <v>0</v>
      </c>
      <c r="BJ1818" s="178">
        <f t="shared" si="566"/>
        <v>0</v>
      </c>
      <c r="BK1818" s="178">
        <f t="shared" si="567"/>
        <v>0</v>
      </c>
      <c r="BL1818" s="178">
        <f t="shared" si="568"/>
        <v>0</v>
      </c>
      <c r="BM1818" s="186">
        <f t="shared" si="569"/>
        <v>0</v>
      </c>
      <c r="CN1818" s="237"/>
      <c r="CO1818" s="297" t="s">
        <v>2029</v>
      </c>
      <c r="CP1818" s="297">
        <f>SUM(COUNTIF(S1816:S1819,"NS"),COUNTIF(S1824:S1825,"NS"))</f>
        <v>0</v>
      </c>
      <c r="CQ1818" s="297">
        <f t="shared" ref="CQ1818" si="598">SUM(COUNTIF(T1811:T1816,"NS"),COUNTIF(T1822,"NS"))</f>
        <v>0</v>
      </c>
      <c r="CR1818" s="297">
        <f t="shared" ref="CR1818" si="599">SUM(COUNTIF(U1811:U1816,"NS"),COUNTIF(U1822,"NS"))</f>
        <v>0</v>
      </c>
      <c r="CS1818" s="297">
        <f t="shared" ref="CS1818" si="600">SUM(COUNTIF(V1811:V1816,"NS"),COUNTIF(V1822,"NS"))</f>
        <v>0</v>
      </c>
      <c r="CT1818" s="297">
        <f t="shared" ref="CT1818" si="601">SUM(COUNTIF(W1811:W1816,"NS"),COUNTIF(W1822,"NS"))</f>
        <v>0</v>
      </c>
      <c r="CU1818" s="297">
        <f t="shared" ref="CU1818" si="602">SUM(COUNTIF(X1811:X1816,"NS"),COUNTIF(X1822,"NS"))</f>
        <v>0</v>
      </c>
      <c r="CV1818" s="297">
        <f t="shared" ref="CV1818" si="603">SUM(COUNTIF(Y1811:Y1816,"NS"),COUNTIF(Y1822,"NS"))</f>
        <v>0</v>
      </c>
      <c r="CW1818" s="297">
        <f t="shared" ref="CW1818" si="604">SUM(COUNTIF(Z1811:Z1816,"NS"),COUNTIF(Z1822,"NS"))</f>
        <v>0</v>
      </c>
      <c r="CX1818" s="297">
        <f t="shared" ref="CX1818" si="605">SUM(COUNTIF(AA1811:AA1816,"NS"),COUNTIF(AA1822,"NS"))</f>
        <v>0</v>
      </c>
      <c r="CY1818" s="297">
        <f t="shared" ref="CY1818" si="606">SUM(COUNTIF(AB1811:AB1816,"NS"),COUNTIF(AB1822,"NS"))</f>
        <v>0</v>
      </c>
      <c r="CZ1818" s="297">
        <f t="shared" ref="CZ1818" si="607">SUM(COUNTIF(AC1811:AC1816,"NS"),COUNTIF(AC1822,"NS"))</f>
        <v>0</v>
      </c>
      <c r="DA1818" s="297">
        <f t="shared" ref="DA1818" si="608">SUM(COUNTIF(AD1811:AD1816,"NS"),COUNTIF(AD1822,"NS"))</f>
        <v>0</v>
      </c>
      <c r="DS1818" s="237"/>
    </row>
    <row r="1819" spans="1:123" s="186" customFormat="1" ht="15" customHeight="1" x14ac:dyDescent="0.25">
      <c r="A1819" s="235"/>
      <c r="B1819" s="235"/>
      <c r="C1819" s="989"/>
      <c r="D1819" s="997"/>
      <c r="E1819" s="998"/>
      <c r="F1819" s="999"/>
      <c r="G1819" s="653" t="s">
        <v>420</v>
      </c>
      <c r="H1819" s="653"/>
      <c r="I1819" s="987" t="s">
        <v>424</v>
      </c>
      <c r="J1819" s="987"/>
      <c r="K1819" s="987"/>
      <c r="L1819" s="987"/>
      <c r="M1819" s="987"/>
      <c r="N1819" s="987"/>
      <c r="O1819" s="987"/>
      <c r="P1819" s="987"/>
      <c r="Q1819" s="987"/>
      <c r="R1819" s="987"/>
      <c r="S1819" s="236"/>
      <c r="T1819" s="236"/>
      <c r="U1819" s="236"/>
      <c r="V1819" s="236"/>
      <c r="W1819" s="236"/>
      <c r="X1819" s="236"/>
      <c r="Y1819" s="236"/>
      <c r="Z1819" s="236"/>
      <c r="AA1819" s="236"/>
      <c r="AB1819" s="236"/>
      <c r="AC1819" s="236"/>
      <c r="AD1819" s="236"/>
      <c r="AE1819" s="235"/>
      <c r="AF1819" s="237"/>
      <c r="AG1819" s="178">
        <f t="shared" si="537"/>
        <v>12</v>
      </c>
      <c r="AH1819" s="186">
        <f t="shared" si="538"/>
        <v>0</v>
      </c>
      <c r="AI1819" s="178">
        <f t="shared" si="539"/>
        <v>0</v>
      </c>
      <c r="AJ1819" s="178">
        <f t="shared" si="540"/>
        <v>0</v>
      </c>
      <c r="AK1819" s="178">
        <f t="shared" si="541"/>
        <v>0</v>
      </c>
      <c r="AL1819" s="178">
        <f t="shared" si="542"/>
        <v>0</v>
      </c>
      <c r="AM1819" s="178">
        <f t="shared" si="543"/>
        <v>0</v>
      </c>
      <c r="AN1819" s="178">
        <f t="shared" si="544"/>
        <v>0</v>
      </c>
      <c r="AO1819" s="178">
        <f t="shared" si="545"/>
        <v>0</v>
      </c>
      <c r="AP1819" s="178">
        <f t="shared" si="546"/>
        <v>0</v>
      </c>
      <c r="AQ1819" s="178">
        <f t="shared" si="547"/>
        <v>0</v>
      </c>
      <c r="AR1819" s="178">
        <f t="shared" si="548"/>
        <v>0</v>
      </c>
      <c r="AS1819" s="178">
        <f t="shared" si="549"/>
        <v>0</v>
      </c>
      <c r="AT1819" s="178">
        <f t="shared" si="550"/>
        <v>0</v>
      </c>
      <c r="AU1819" s="178">
        <f t="shared" si="551"/>
        <v>0</v>
      </c>
      <c r="AV1819" s="178">
        <f t="shared" si="552"/>
        <v>0</v>
      </c>
      <c r="AW1819" s="178">
        <f t="shared" si="553"/>
        <v>0</v>
      </c>
      <c r="AX1819" s="178">
        <f t="shared" si="554"/>
        <v>0</v>
      </c>
      <c r="AY1819" s="178">
        <f t="shared" si="555"/>
        <v>0</v>
      </c>
      <c r="AZ1819" s="178">
        <f t="shared" si="556"/>
        <v>0</v>
      </c>
      <c r="BA1819" s="178">
        <f t="shared" si="557"/>
        <v>0</v>
      </c>
      <c r="BB1819" s="178">
        <f t="shared" si="558"/>
        <v>0</v>
      </c>
      <c r="BC1819" s="178">
        <f t="shared" si="559"/>
        <v>0</v>
      </c>
      <c r="BD1819" s="178">
        <f t="shared" si="560"/>
        <v>0</v>
      </c>
      <c r="BE1819" s="178">
        <f t="shared" si="561"/>
        <v>0</v>
      </c>
      <c r="BF1819" s="178">
        <f t="shared" si="562"/>
        <v>0</v>
      </c>
      <c r="BG1819" s="178">
        <f t="shared" si="563"/>
        <v>0</v>
      </c>
      <c r="BH1819" s="178">
        <f t="shared" si="564"/>
        <v>0</v>
      </c>
      <c r="BI1819" s="178">
        <f t="shared" si="565"/>
        <v>0</v>
      </c>
      <c r="BJ1819" s="178">
        <f t="shared" si="566"/>
        <v>0</v>
      </c>
      <c r="BK1819" s="178">
        <f t="shared" si="567"/>
        <v>0</v>
      </c>
      <c r="BL1819" s="178">
        <f t="shared" si="568"/>
        <v>0</v>
      </c>
      <c r="BM1819" s="186">
        <f t="shared" si="569"/>
        <v>0</v>
      </c>
      <c r="BO1819" s="300" t="s">
        <v>2104</v>
      </c>
      <c r="BP1819" s="300" t="s">
        <v>2048</v>
      </c>
      <c r="BQ1819" s="300" t="s">
        <v>2049</v>
      </c>
      <c r="BR1819" s="300" t="s">
        <v>84</v>
      </c>
      <c r="BS1819" s="300" t="s">
        <v>2048</v>
      </c>
      <c r="BT1819" s="300" t="s">
        <v>2049</v>
      </c>
      <c r="BU1819" s="300" t="s">
        <v>84</v>
      </c>
      <c r="BV1819" s="300" t="s">
        <v>2048</v>
      </c>
      <c r="BW1819" s="300" t="s">
        <v>2049</v>
      </c>
      <c r="BX1819" s="300" t="s">
        <v>84</v>
      </c>
      <c r="BY1819" s="300" t="s">
        <v>2048</v>
      </c>
      <c r="BZ1819" s="300" t="s">
        <v>2049</v>
      </c>
      <c r="CN1819" s="237"/>
      <c r="CO1819" s="298">
        <v>0.25</v>
      </c>
      <c r="CP1819" s="299">
        <f>IF(CP1816="ns",0,CP1816*0.25)</f>
        <v>0</v>
      </c>
      <c r="CQ1819" s="299">
        <f t="shared" ref="CQ1819:DA1819" si="609">IF(CQ1816="ns",0,CQ1816*0.25)</f>
        <v>0</v>
      </c>
      <c r="CR1819" s="299">
        <f t="shared" si="609"/>
        <v>0</v>
      </c>
      <c r="CS1819" s="299">
        <f t="shared" si="609"/>
        <v>0</v>
      </c>
      <c r="CT1819" s="299">
        <f t="shared" si="609"/>
        <v>0</v>
      </c>
      <c r="CU1819" s="299">
        <f t="shared" si="609"/>
        <v>0</v>
      </c>
      <c r="CV1819" s="299">
        <f t="shared" si="609"/>
        <v>0</v>
      </c>
      <c r="CW1819" s="299">
        <f t="shared" si="609"/>
        <v>0</v>
      </c>
      <c r="CX1819" s="299">
        <f t="shared" si="609"/>
        <v>0</v>
      </c>
      <c r="CY1819" s="299">
        <f t="shared" si="609"/>
        <v>0</v>
      </c>
      <c r="CZ1819" s="299">
        <f t="shared" si="609"/>
        <v>0</v>
      </c>
      <c r="DA1819" s="299">
        <f t="shared" si="609"/>
        <v>0</v>
      </c>
      <c r="DS1819" s="237"/>
    </row>
    <row r="1820" spans="1:123" s="186" customFormat="1" ht="15" customHeight="1" x14ac:dyDescent="0.25">
      <c r="A1820" s="235"/>
      <c r="B1820" s="235"/>
      <c r="C1820" s="989"/>
      <c r="D1820" s="997"/>
      <c r="E1820" s="998"/>
      <c r="F1820" s="999"/>
      <c r="G1820" s="1003" t="s">
        <v>429</v>
      </c>
      <c r="H1820" s="1003"/>
      <c r="I1820" s="238"/>
      <c r="J1820" s="712" t="s">
        <v>425</v>
      </c>
      <c r="K1820" s="712"/>
      <c r="L1820" s="712"/>
      <c r="M1820" s="712"/>
      <c r="N1820" s="712"/>
      <c r="O1820" s="712"/>
      <c r="P1820" s="712"/>
      <c r="Q1820" s="712"/>
      <c r="R1820" s="713"/>
      <c r="S1820" s="236"/>
      <c r="T1820" s="236"/>
      <c r="U1820" s="236"/>
      <c r="V1820" s="236"/>
      <c r="W1820" s="236"/>
      <c r="X1820" s="236"/>
      <c r="Y1820" s="236"/>
      <c r="Z1820" s="236"/>
      <c r="AA1820" s="236"/>
      <c r="AB1820" s="236"/>
      <c r="AC1820" s="236"/>
      <c r="AD1820" s="236"/>
      <c r="AE1820" s="235"/>
      <c r="AF1820" s="237"/>
      <c r="AG1820" s="178">
        <f t="shared" si="537"/>
        <v>12</v>
      </c>
      <c r="AH1820" s="186">
        <f t="shared" si="538"/>
        <v>0</v>
      </c>
      <c r="AI1820" s="178">
        <f t="shared" si="539"/>
        <v>0</v>
      </c>
      <c r="AJ1820" s="178">
        <f t="shared" si="540"/>
        <v>0</v>
      </c>
      <c r="AK1820" s="178">
        <f t="shared" si="541"/>
        <v>0</v>
      </c>
      <c r="AL1820" s="178">
        <f t="shared" si="542"/>
        <v>0</v>
      </c>
      <c r="AM1820" s="178">
        <f t="shared" si="543"/>
        <v>0</v>
      </c>
      <c r="AN1820" s="178">
        <f t="shared" si="544"/>
        <v>0</v>
      </c>
      <c r="AO1820" s="178">
        <f t="shared" si="545"/>
        <v>0</v>
      </c>
      <c r="AP1820" s="178">
        <f t="shared" si="546"/>
        <v>0</v>
      </c>
      <c r="AQ1820" s="178">
        <f t="shared" si="547"/>
        <v>0</v>
      </c>
      <c r="AR1820" s="178">
        <f t="shared" si="548"/>
        <v>0</v>
      </c>
      <c r="AS1820" s="178">
        <f t="shared" si="549"/>
        <v>0</v>
      </c>
      <c r="AT1820" s="178">
        <f t="shared" si="550"/>
        <v>0</v>
      </c>
      <c r="AU1820" s="178">
        <f t="shared" si="551"/>
        <v>0</v>
      </c>
      <c r="AV1820" s="178">
        <f t="shared" si="552"/>
        <v>0</v>
      </c>
      <c r="AW1820" s="178">
        <f t="shared" si="553"/>
        <v>0</v>
      </c>
      <c r="AX1820" s="178">
        <f t="shared" si="554"/>
        <v>0</v>
      </c>
      <c r="AY1820" s="178">
        <f t="shared" si="555"/>
        <v>0</v>
      </c>
      <c r="AZ1820" s="178">
        <f t="shared" si="556"/>
        <v>0</v>
      </c>
      <c r="BA1820" s="178">
        <f t="shared" si="557"/>
        <v>0</v>
      </c>
      <c r="BB1820" s="178">
        <f t="shared" si="558"/>
        <v>0</v>
      </c>
      <c r="BC1820" s="178">
        <f t="shared" si="559"/>
        <v>0</v>
      </c>
      <c r="BD1820" s="178">
        <f t="shared" si="560"/>
        <v>0</v>
      </c>
      <c r="BE1820" s="178">
        <f t="shared" si="561"/>
        <v>0</v>
      </c>
      <c r="BF1820" s="178">
        <f t="shared" si="562"/>
        <v>0</v>
      </c>
      <c r="BG1820" s="178">
        <f t="shared" si="563"/>
        <v>0</v>
      </c>
      <c r="BH1820" s="178">
        <f t="shared" si="564"/>
        <v>0</v>
      </c>
      <c r="BI1820" s="178">
        <f t="shared" si="565"/>
        <v>0</v>
      </c>
      <c r="BJ1820" s="178">
        <f t="shared" si="566"/>
        <v>0</v>
      </c>
      <c r="BK1820" s="178">
        <f t="shared" si="567"/>
        <v>0</v>
      </c>
      <c r="BL1820" s="178">
        <f t="shared" si="568"/>
        <v>0</v>
      </c>
      <c r="BM1820" s="186">
        <f t="shared" si="569"/>
        <v>0</v>
      </c>
      <c r="BN1820" s="186" t="s">
        <v>2077</v>
      </c>
      <c r="BO1820" s="178">
        <f>IF($AG$1789=$AH$1789,0,IF(
OR(
AND(BO1824=0,BO1823&gt;0),
AND(BO1824="NS",BO1822&gt;0),
AND(BO1824="NS",BO1822=0,BO1823=0)),1,
IF(OR(
AND(BO1823&gt;=2,BO1822&lt;BO1824),
AND(BO1824="NS",BO1822=0,BO1823&gt;0),
BO1824=BO1822,
AND(BO1824="NA",BO1823=0,BO1822=0,BO1821&gt;0)),0,1)))</f>
        <v>0</v>
      </c>
      <c r="BP1820" s="178">
        <f t="shared" ref="BP1820" si="610">IF($AG$1789=$AH$1789,0,IF(
OR(
AND(BP1824=0,BP1823&gt;0),
AND(BP1824="NS",BP1822&gt;0),
AND(BP1824="NS",BP1822=0,BP1823=0)),1,
IF(OR(
AND(BP1823&gt;=2,BP1822&lt;BP1824),
AND(BP1824="NS",BP1822=0,BP1823&gt;0),
BP1824=BP1822,
AND(BP1824="NA",BP1823=0,BP1822=0,BP1821&gt;0)),0,1)))</f>
        <v>0</v>
      </c>
      <c r="BQ1820" s="178">
        <f t="shared" ref="BQ1820" si="611">IF($AG$1789=$AH$1789,0,IF(
OR(
AND(BQ1824=0,BQ1823&gt;0),
AND(BQ1824="NS",BQ1822&gt;0),
AND(BQ1824="NS",BQ1822=0,BQ1823=0)),1,
IF(OR(
AND(BQ1823&gt;=2,BQ1822&lt;BQ1824),
AND(BQ1824="NS",BQ1822=0,BQ1823&gt;0),
BQ1824=BQ1822,
AND(BQ1824="NA",BQ1823=0,BQ1822=0,BQ1821&gt;0)),0,1)))</f>
        <v>0</v>
      </c>
      <c r="BR1820" s="178">
        <f>IF($AG$1789=$AH$1789,0,IF(
OR(
AND(BR1824=0,BR1823&gt;0),
AND(BR1824="NS",BR1822&gt;0),
AND(BR1824="NS",BR1822=0,BR1823=0)),1,
IF(OR(
AND(BR1823&gt;=2,BR1822&lt;BR1824),
AND(BR1824="NS",BR1822=0,BR1823&gt;0),
BR1824=BR1822,
AND(BR1824="NA",BR1823=0,BR1822=0,BR1821&gt;0)),0,1)))</f>
        <v>0</v>
      </c>
      <c r="BS1820" s="178">
        <f t="shared" ref="BS1820" si="612">IF($AG$1789=$AH$1789,0,IF(
OR(
AND(BS1824=0,BS1823&gt;0),
AND(BS1824="NS",BS1822&gt;0),
AND(BS1824="NS",BS1822=0,BS1823=0)),1,
IF(OR(
AND(BS1823&gt;=2,BS1822&lt;BS1824),
AND(BS1824="NS",BS1822=0,BS1823&gt;0),
BS1824=BS1822,
AND(BS1824="NA",BS1823=0,BS1822=0,BS1821&gt;0)),0,1)))</f>
        <v>0</v>
      </c>
      <c r="BT1820" s="178">
        <f t="shared" ref="BT1820" si="613">IF($AG$1789=$AH$1789,0,IF(
OR(
AND(BT1824=0,BT1823&gt;0),
AND(BT1824="NS",BT1822&gt;0),
AND(BT1824="NS",BT1822=0,BT1823=0)),1,
IF(OR(
AND(BT1823&gt;=2,BT1822&lt;BT1824),
AND(BT1824="NS",BT1822=0,BT1823&gt;0),
BT1824=BT1822,
AND(BT1824="NA",BT1823=0,BT1822=0,BT1821&gt;0)),0,1)))</f>
        <v>0</v>
      </c>
      <c r="BU1820" s="178">
        <f t="shared" ref="BU1820" si="614">IF($AG$1789=$AH$1789,0,IF(
OR(
AND(BU1824=0,BU1823&gt;0),
AND(BU1824="NS",BU1822&gt;0),
AND(BU1824="NS",BU1822=0,BU1823=0)),1,
IF(OR(
AND(BU1823&gt;=2,BU1822&lt;BU1824),
AND(BU1824="NS",BU1822=0,BU1823&gt;0),
BU1824=BU1822,
AND(BU1824="NA",BU1823=0,BU1822=0,BU1821&gt;0)),0,1)))</f>
        <v>0</v>
      </c>
      <c r="BV1820" s="178">
        <f t="shared" ref="BV1820" si="615">IF($AG$1789=$AH$1789,0,IF(
OR(
AND(BV1824=0,BV1823&gt;0),
AND(BV1824="NS",BV1822&gt;0),
AND(BV1824="NS",BV1822=0,BV1823=0)),1,
IF(OR(
AND(BV1823&gt;=2,BV1822&lt;BV1824),
AND(BV1824="NS",BV1822=0,BV1823&gt;0),
BV1824=BV1822,
AND(BV1824="NA",BV1823=0,BV1822=0,BV1821&gt;0)),0,1)))</f>
        <v>0</v>
      </c>
      <c r="BW1820" s="178">
        <f t="shared" ref="BW1820" si="616">IF($AG$1789=$AH$1789,0,IF(
OR(
AND(BW1824=0,BW1823&gt;0),
AND(BW1824="NS",BW1822&gt;0),
AND(BW1824="NS",BW1822=0,BW1823=0)),1,
IF(OR(
AND(BW1823&gt;=2,BW1822&lt;BW1824),
AND(BW1824="NS",BW1822=0,BW1823&gt;0),
BW1824=BW1822,
AND(BW1824="NA",BW1823=0,BW1822=0,BW1821&gt;0)),0,1)))</f>
        <v>0</v>
      </c>
      <c r="BX1820" s="178">
        <f t="shared" ref="BX1820" si="617">IF($AG$1789=$AH$1789,0,IF(
OR(
AND(BX1824=0,BX1823&gt;0),
AND(BX1824="NS",BX1822&gt;0),
AND(BX1824="NS",BX1822=0,BX1823=0)),1,
IF(OR(
AND(BX1823&gt;=2,BX1822&lt;BX1824),
AND(BX1824="NS",BX1822=0,BX1823&gt;0),
BX1824=BX1822,
AND(BX1824="NA",BX1823=0,BX1822=0,BX1821&gt;0)),0,1)))</f>
        <v>0</v>
      </c>
      <c r="BY1820" s="178">
        <f t="shared" ref="BY1820" si="618">IF($AG$1789=$AH$1789,0,IF(
OR(
AND(BY1824=0,BY1823&gt;0),
AND(BY1824="NS",BY1822&gt;0),
AND(BY1824="NS",BY1822=0,BY1823=0)),1,
IF(OR(
AND(BY1823&gt;=2,BY1822&lt;BY1824),
AND(BY1824="NS",BY1822=0,BY1823&gt;0),
BY1824=BY1822,
AND(BY1824="NA",BY1823=0,BY1822=0,BY1821&gt;0)),0,1)))</f>
        <v>0</v>
      </c>
      <c r="BZ1820" s="178">
        <f t="shared" ref="BZ1820" si="619">IF($AG$1789=$AH$1789,0,IF(
OR(
AND(BZ1824=0,BZ1823&gt;0),
AND(BZ1824="NS",BZ1822&gt;0),
AND(BZ1824="NS",BZ1822=0,BZ1823=0)),1,
IF(OR(
AND(BZ1823&gt;=2,BZ1822&lt;BZ1824),
AND(BZ1824="NS",BZ1822=0,BZ1823&gt;0),
BZ1824=BZ1822,
AND(BZ1824="NA",BZ1823=0,BZ1822=0,BZ1821&gt;0)),0,1)))</f>
        <v>0</v>
      </c>
      <c r="CA1820" s="186">
        <f>SUM(BO1820:BZ1820)</f>
        <v>0</v>
      </c>
      <c r="CN1820" s="237"/>
      <c r="CO1820" s="297" t="s">
        <v>72</v>
      </c>
      <c r="CP1820" s="297">
        <f>S1826</f>
        <v>0</v>
      </c>
      <c r="CQ1820" s="297">
        <f t="shared" ref="CQ1820:DA1820" si="620">T1826</f>
        <v>0</v>
      </c>
      <c r="CR1820" s="297">
        <f t="shared" si="620"/>
        <v>0</v>
      </c>
      <c r="CS1820" s="297">
        <f t="shared" si="620"/>
        <v>0</v>
      </c>
      <c r="CT1820" s="297">
        <f t="shared" si="620"/>
        <v>0</v>
      </c>
      <c r="CU1820" s="297">
        <f t="shared" si="620"/>
        <v>0</v>
      </c>
      <c r="CV1820" s="297">
        <f t="shared" si="620"/>
        <v>0</v>
      </c>
      <c r="CW1820" s="297">
        <f t="shared" si="620"/>
        <v>0</v>
      </c>
      <c r="CX1820" s="297">
        <f t="shared" si="620"/>
        <v>0</v>
      </c>
      <c r="CY1820" s="297">
        <f t="shared" si="620"/>
        <v>0</v>
      </c>
      <c r="CZ1820" s="297">
        <f t="shared" si="620"/>
        <v>0</v>
      </c>
      <c r="DA1820" s="297">
        <f t="shared" si="620"/>
        <v>0</v>
      </c>
      <c r="DS1820" s="237"/>
    </row>
    <row r="1821" spans="1:123" s="186" customFormat="1" ht="36" customHeight="1" x14ac:dyDescent="0.25">
      <c r="A1821" s="235"/>
      <c r="B1821" s="235"/>
      <c r="C1821" s="989"/>
      <c r="D1821" s="997"/>
      <c r="E1821" s="998"/>
      <c r="F1821" s="999"/>
      <c r="G1821" s="1003" t="s">
        <v>430</v>
      </c>
      <c r="H1821" s="1003"/>
      <c r="I1821" s="238"/>
      <c r="J1821" s="712" t="s">
        <v>426</v>
      </c>
      <c r="K1821" s="712"/>
      <c r="L1821" s="712"/>
      <c r="M1821" s="712"/>
      <c r="N1821" s="712"/>
      <c r="O1821" s="712"/>
      <c r="P1821" s="712"/>
      <c r="Q1821" s="712"/>
      <c r="R1821" s="713"/>
      <c r="S1821" s="236"/>
      <c r="T1821" s="236"/>
      <c r="U1821" s="236"/>
      <c r="V1821" s="236"/>
      <c r="W1821" s="236"/>
      <c r="X1821" s="236"/>
      <c r="Y1821" s="236"/>
      <c r="Z1821" s="236"/>
      <c r="AA1821" s="236"/>
      <c r="AB1821" s="236"/>
      <c r="AC1821" s="236"/>
      <c r="AD1821" s="236"/>
      <c r="AE1821" s="235"/>
      <c r="AF1821" s="237"/>
      <c r="AG1821" s="178">
        <f t="shared" si="537"/>
        <v>12</v>
      </c>
      <c r="AH1821" s="186">
        <f t="shared" si="538"/>
        <v>0</v>
      </c>
      <c r="AI1821" s="178">
        <f t="shared" si="539"/>
        <v>0</v>
      </c>
      <c r="AJ1821" s="178">
        <f t="shared" si="540"/>
        <v>0</v>
      </c>
      <c r="AK1821" s="178">
        <f t="shared" si="541"/>
        <v>0</v>
      </c>
      <c r="AL1821" s="178">
        <f t="shared" si="542"/>
        <v>0</v>
      </c>
      <c r="AM1821" s="178">
        <f t="shared" si="543"/>
        <v>0</v>
      </c>
      <c r="AN1821" s="178">
        <f t="shared" si="544"/>
        <v>0</v>
      </c>
      <c r="AO1821" s="178">
        <f t="shared" si="545"/>
        <v>0</v>
      </c>
      <c r="AP1821" s="178">
        <f t="shared" si="546"/>
        <v>0</v>
      </c>
      <c r="AQ1821" s="178">
        <f t="shared" si="547"/>
        <v>0</v>
      </c>
      <c r="AR1821" s="178">
        <f t="shared" si="548"/>
        <v>0</v>
      </c>
      <c r="AS1821" s="178">
        <f t="shared" si="549"/>
        <v>0</v>
      </c>
      <c r="AT1821" s="178">
        <f t="shared" si="550"/>
        <v>0</v>
      </c>
      <c r="AU1821" s="178">
        <f t="shared" si="551"/>
        <v>0</v>
      </c>
      <c r="AV1821" s="178">
        <f t="shared" si="552"/>
        <v>0</v>
      </c>
      <c r="AW1821" s="178">
        <f t="shared" si="553"/>
        <v>0</v>
      </c>
      <c r="AX1821" s="178">
        <f t="shared" si="554"/>
        <v>0</v>
      </c>
      <c r="AY1821" s="178">
        <f t="shared" si="555"/>
        <v>0</v>
      </c>
      <c r="AZ1821" s="178">
        <f t="shared" si="556"/>
        <v>0</v>
      </c>
      <c r="BA1821" s="178">
        <f t="shared" si="557"/>
        <v>0</v>
      </c>
      <c r="BB1821" s="178">
        <f t="shared" si="558"/>
        <v>0</v>
      </c>
      <c r="BC1821" s="178">
        <f t="shared" si="559"/>
        <v>0</v>
      </c>
      <c r="BD1821" s="178">
        <f t="shared" si="560"/>
        <v>0</v>
      </c>
      <c r="BE1821" s="178">
        <f t="shared" si="561"/>
        <v>0</v>
      </c>
      <c r="BF1821" s="178">
        <f t="shared" si="562"/>
        <v>0</v>
      </c>
      <c r="BG1821" s="178">
        <f t="shared" si="563"/>
        <v>0</v>
      </c>
      <c r="BH1821" s="178">
        <f t="shared" si="564"/>
        <v>0</v>
      </c>
      <c r="BI1821" s="178">
        <f t="shared" si="565"/>
        <v>0</v>
      </c>
      <c r="BJ1821" s="178">
        <f t="shared" si="566"/>
        <v>0</v>
      </c>
      <c r="BK1821" s="178">
        <f t="shared" si="567"/>
        <v>0</v>
      </c>
      <c r="BL1821" s="178">
        <f t="shared" si="568"/>
        <v>0</v>
      </c>
      <c r="BM1821" s="186">
        <f t="shared" si="569"/>
        <v>0</v>
      </c>
      <c r="BN1821" s="186" t="s">
        <v>2058</v>
      </c>
      <c r="BO1821" s="186">
        <f>COUNTIF(S1820:S1823,"NA")</f>
        <v>0</v>
      </c>
      <c r="BP1821" s="186">
        <f t="shared" ref="BP1821:BZ1821" si="621">COUNTIF(T1820:T1823,"NA")</f>
        <v>0</v>
      </c>
      <c r="BQ1821" s="186">
        <f t="shared" si="621"/>
        <v>0</v>
      </c>
      <c r="BR1821" s="186">
        <f t="shared" si="621"/>
        <v>0</v>
      </c>
      <c r="BS1821" s="186">
        <f t="shared" si="621"/>
        <v>0</v>
      </c>
      <c r="BT1821" s="186">
        <f t="shared" si="621"/>
        <v>0</v>
      </c>
      <c r="BU1821" s="186">
        <f t="shared" si="621"/>
        <v>0</v>
      </c>
      <c r="BV1821" s="186">
        <f t="shared" si="621"/>
        <v>0</v>
      </c>
      <c r="BW1821" s="186">
        <f t="shared" si="621"/>
        <v>0</v>
      </c>
      <c r="BX1821" s="186">
        <f t="shared" si="621"/>
        <v>0</v>
      </c>
      <c r="BY1821" s="186">
        <f t="shared" si="621"/>
        <v>0</v>
      </c>
      <c r="BZ1821" s="186">
        <f t="shared" si="621"/>
        <v>0</v>
      </c>
      <c r="CN1821" s="237"/>
      <c r="CO1821" s="297" t="s">
        <v>2077</v>
      </c>
      <c r="CP1821" s="297">
        <f>IF(OR(CP1820=0,CP1820="NA",AND(CP1820="NS",CP1818&gt;0),AND(CP1820="NS",CP1817&gt;0),CP1820&lt;=CP1819),0,1)</f>
        <v>0</v>
      </c>
      <c r="CQ1821" s="297">
        <f t="shared" ref="CQ1821" si="622">IF(OR(CQ1820=0,CQ1820="NA",AND(CQ1820="NS",CQ1818&gt;0),AND(CQ1820="NS",CQ1817&gt;0),CQ1820&lt;=CQ1819),0,1)</f>
        <v>0</v>
      </c>
      <c r="CR1821" s="297">
        <f t="shared" ref="CR1821" si="623">IF(OR(CR1820=0,CR1820="NA",AND(CR1820="NS",CR1818&gt;0),AND(CR1820="NS",CR1817&gt;0),CR1820&lt;=CR1819),0,1)</f>
        <v>0</v>
      </c>
      <c r="CS1821" s="297">
        <f t="shared" ref="CS1821" si="624">IF(OR(CS1820=0,CS1820="NA",AND(CS1820="NS",CS1818&gt;0),AND(CS1820="NS",CS1817&gt;0),CS1820&lt;=CS1819),0,1)</f>
        <v>0</v>
      </c>
      <c r="CT1821" s="297">
        <f t="shared" ref="CT1821" si="625">IF(OR(CT1820=0,CT1820="NA",AND(CT1820="NS",CT1818&gt;0),AND(CT1820="NS",CT1817&gt;0),CT1820&lt;=CT1819),0,1)</f>
        <v>0</v>
      </c>
      <c r="CU1821" s="297">
        <f t="shared" ref="CU1821" si="626">IF(OR(CU1820=0,CU1820="NA",AND(CU1820="NS",CU1818&gt;0),AND(CU1820="NS",CU1817&gt;0),CU1820&lt;=CU1819),0,1)</f>
        <v>0</v>
      </c>
      <c r="CV1821" s="297">
        <f t="shared" ref="CV1821" si="627">IF(OR(CV1820=0,CV1820="NA",AND(CV1820="NS",CV1818&gt;0),AND(CV1820="NS",CV1817&gt;0),CV1820&lt;=CV1819),0,1)</f>
        <v>0</v>
      </c>
      <c r="CW1821" s="297">
        <f t="shared" ref="CW1821" si="628">IF(OR(CW1820=0,CW1820="NA",AND(CW1820="NS",CW1818&gt;0),AND(CW1820="NS",CW1817&gt;0),CW1820&lt;=CW1819),0,1)</f>
        <v>0</v>
      </c>
      <c r="CX1821" s="297">
        <f t="shared" ref="CX1821" si="629">IF(OR(CX1820=0,CX1820="NA",AND(CX1820="NS",CX1818&gt;0),AND(CX1820="NS",CX1817&gt;0),CX1820&lt;=CX1819),0,1)</f>
        <v>0</v>
      </c>
      <c r="CY1821" s="297">
        <f t="shared" ref="CY1821" si="630">IF(OR(CY1820=0,CY1820="NA",AND(CY1820="NS",CY1818&gt;0),AND(CY1820="NS",CY1817&gt;0),CY1820&lt;=CY1819),0,1)</f>
        <v>0</v>
      </c>
      <c r="CZ1821" s="297">
        <f t="shared" ref="CZ1821" si="631">IF(OR(CZ1820=0,CZ1820="NA",AND(CZ1820="NS",CZ1818&gt;0),AND(CZ1820="NS",CZ1817&gt;0),CZ1820&lt;=CZ1819),0,1)</f>
        <v>0</v>
      </c>
      <c r="DA1821" s="297">
        <f t="shared" ref="DA1821" si="632">IF(OR(DA1820=0,DA1820="NA",AND(DA1820="NS",DA1818&gt;0),AND(DA1820="NS",DA1817&gt;0),DA1820&lt;=DA1819),0,1)</f>
        <v>0</v>
      </c>
      <c r="DB1821" s="186">
        <f>SUM(CP1821:DA1821)</f>
        <v>0</v>
      </c>
      <c r="DS1821" s="237"/>
    </row>
    <row r="1822" spans="1:123" s="186" customFormat="1" ht="24" customHeight="1" x14ac:dyDescent="0.2">
      <c r="A1822" s="235"/>
      <c r="B1822" s="235"/>
      <c r="C1822" s="989"/>
      <c r="D1822" s="997"/>
      <c r="E1822" s="998"/>
      <c r="F1822" s="999"/>
      <c r="G1822" s="1003" t="s">
        <v>431</v>
      </c>
      <c r="H1822" s="1003"/>
      <c r="I1822" s="302"/>
      <c r="J1822" s="1004" t="s">
        <v>427</v>
      </c>
      <c r="K1822" s="1004"/>
      <c r="L1822" s="1004"/>
      <c r="M1822" s="1004"/>
      <c r="N1822" s="1004"/>
      <c r="O1822" s="1004"/>
      <c r="P1822" s="1004"/>
      <c r="Q1822" s="1004"/>
      <c r="R1822" s="1004"/>
      <c r="S1822" s="236"/>
      <c r="T1822" s="236"/>
      <c r="U1822" s="236"/>
      <c r="V1822" s="236"/>
      <c r="W1822" s="236"/>
      <c r="X1822" s="236"/>
      <c r="Y1822" s="236"/>
      <c r="Z1822" s="236"/>
      <c r="AA1822" s="236"/>
      <c r="AB1822" s="236"/>
      <c r="AC1822" s="236"/>
      <c r="AD1822" s="236"/>
      <c r="AE1822" s="235"/>
      <c r="AF1822" s="237"/>
      <c r="AG1822" s="178">
        <f t="shared" si="537"/>
        <v>12</v>
      </c>
      <c r="AH1822" s="186">
        <f t="shared" si="538"/>
        <v>0</v>
      </c>
      <c r="AI1822" s="178">
        <f t="shared" si="539"/>
        <v>0</v>
      </c>
      <c r="AJ1822" s="178">
        <f t="shared" si="540"/>
        <v>0</v>
      </c>
      <c r="AK1822" s="178">
        <f t="shared" si="541"/>
        <v>0</v>
      </c>
      <c r="AL1822" s="178">
        <f t="shared" si="542"/>
        <v>0</v>
      </c>
      <c r="AM1822" s="178">
        <f t="shared" si="543"/>
        <v>0</v>
      </c>
      <c r="AN1822" s="178">
        <f t="shared" si="544"/>
        <v>0</v>
      </c>
      <c r="AO1822" s="178">
        <f t="shared" si="545"/>
        <v>0</v>
      </c>
      <c r="AP1822" s="178">
        <f t="shared" si="546"/>
        <v>0</v>
      </c>
      <c r="AQ1822" s="178">
        <f t="shared" si="547"/>
        <v>0</v>
      </c>
      <c r="AR1822" s="178">
        <f t="shared" si="548"/>
        <v>0</v>
      </c>
      <c r="AS1822" s="178">
        <f t="shared" si="549"/>
        <v>0</v>
      </c>
      <c r="AT1822" s="178">
        <f t="shared" si="550"/>
        <v>0</v>
      </c>
      <c r="AU1822" s="178">
        <f t="shared" si="551"/>
        <v>0</v>
      </c>
      <c r="AV1822" s="178">
        <f t="shared" si="552"/>
        <v>0</v>
      </c>
      <c r="AW1822" s="178">
        <f t="shared" si="553"/>
        <v>0</v>
      </c>
      <c r="AX1822" s="178">
        <f t="shared" si="554"/>
        <v>0</v>
      </c>
      <c r="AY1822" s="178">
        <f t="shared" si="555"/>
        <v>0</v>
      </c>
      <c r="AZ1822" s="178">
        <f t="shared" si="556"/>
        <v>0</v>
      </c>
      <c r="BA1822" s="178">
        <f t="shared" si="557"/>
        <v>0</v>
      </c>
      <c r="BB1822" s="178">
        <f t="shared" si="558"/>
        <v>0</v>
      </c>
      <c r="BC1822" s="178">
        <f t="shared" si="559"/>
        <v>0</v>
      </c>
      <c r="BD1822" s="178">
        <f t="shared" si="560"/>
        <v>0</v>
      </c>
      <c r="BE1822" s="178">
        <f t="shared" si="561"/>
        <v>0</v>
      </c>
      <c r="BF1822" s="178">
        <f t="shared" si="562"/>
        <v>0</v>
      </c>
      <c r="BG1822" s="178">
        <f t="shared" si="563"/>
        <v>0</v>
      </c>
      <c r="BH1822" s="178">
        <f t="shared" si="564"/>
        <v>0</v>
      </c>
      <c r="BI1822" s="178">
        <f t="shared" si="565"/>
        <v>0</v>
      </c>
      <c r="BJ1822" s="178">
        <f t="shared" si="566"/>
        <v>0</v>
      </c>
      <c r="BK1822" s="178">
        <f t="shared" si="567"/>
        <v>0</v>
      </c>
      <c r="BL1822" s="178">
        <f t="shared" si="568"/>
        <v>0</v>
      </c>
      <c r="BM1822" s="186">
        <f t="shared" si="569"/>
        <v>0</v>
      </c>
      <c r="BN1822" s="186" t="s">
        <v>2078</v>
      </c>
      <c r="BO1822" s="186">
        <f>SUM(S1820:S1823)</f>
        <v>0</v>
      </c>
      <c r="BP1822" s="186">
        <f t="shared" ref="BP1822:BZ1822" si="633">SUM(T1820:T1823)</f>
        <v>0</v>
      </c>
      <c r="BQ1822" s="186">
        <f t="shared" si="633"/>
        <v>0</v>
      </c>
      <c r="BR1822" s="186">
        <f>SUM(V1820:V1823)</f>
        <v>0</v>
      </c>
      <c r="BS1822" s="186">
        <f t="shared" si="633"/>
        <v>0</v>
      </c>
      <c r="BT1822" s="186">
        <f t="shared" si="633"/>
        <v>0</v>
      </c>
      <c r="BU1822" s="186">
        <f t="shared" si="633"/>
        <v>0</v>
      </c>
      <c r="BV1822" s="186">
        <f t="shared" si="633"/>
        <v>0</v>
      </c>
      <c r="BW1822" s="186">
        <f t="shared" si="633"/>
        <v>0</v>
      </c>
      <c r="BX1822" s="186">
        <f t="shared" si="633"/>
        <v>0</v>
      </c>
      <c r="BY1822" s="186">
        <f t="shared" si="633"/>
        <v>0</v>
      </c>
      <c r="BZ1822" s="186">
        <f t="shared" si="633"/>
        <v>0</v>
      </c>
      <c r="CN1822" s="237"/>
      <c r="DS1822" s="237"/>
    </row>
    <row r="1823" spans="1:123" s="186" customFormat="1" ht="15" customHeight="1" x14ac:dyDescent="0.2">
      <c r="A1823" s="235"/>
      <c r="B1823" s="235"/>
      <c r="C1823" s="989"/>
      <c r="D1823" s="997"/>
      <c r="E1823" s="998"/>
      <c r="F1823" s="999"/>
      <c r="G1823" s="1003" t="s">
        <v>432</v>
      </c>
      <c r="H1823" s="1003"/>
      <c r="I1823" s="238"/>
      <c r="J1823" s="712" t="s">
        <v>428</v>
      </c>
      <c r="K1823" s="712"/>
      <c r="L1823" s="712"/>
      <c r="M1823" s="712"/>
      <c r="N1823" s="712"/>
      <c r="O1823" s="712"/>
      <c r="P1823" s="712"/>
      <c r="Q1823" s="712"/>
      <c r="R1823" s="713"/>
      <c r="S1823" s="236"/>
      <c r="T1823" s="236"/>
      <c r="U1823" s="236"/>
      <c r="V1823" s="236"/>
      <c r="W1823" s="236"/>
      <c r="X1823" s="236"/>
      <c r="Y1823" s="236"/>
      <c r="Z1823" s="236"/>
      <c r="AA1823" s="236"/>
      <c r="AB1823" s="236"/>
      <c r="AC1823" s="236"/>
      <c r="AD1823" s="236"/>
      <c r="AE1823" s="235"/>
      <c r="AF1823" s="237"/>
      <c r="AG1823" s="178">
        <f t="shared" si="537"/>
        <v>12</v>
      </c>
      <c r="AH1823" s="186">
        <f t="shared" si="538"/>
        <v>0</v>
      </c>
      <c r="AI1823" s="178">
        <f t="shared" si="539"/>
        <v>0</v>
      </c>
      <c r="AJ1823" s="178">
        <f t="shared" si="540"/>
        <v>0</v>
      </c>
      <c r="AK1823" s="178">
        <f t="shared" si="541"/>
        <v>0</v>
      </c>
      <c r="AL1823" s="178">
        <f t="shared" si="542"/>
        <v>0</v>
      </c>
      <c r="AM1823" s="178">
        <f t="shared" si="543"/>
        <v>0</v>
      </c>
      <c r="AN1823" s="178">
        <f t="shared" si="544"/>
        <v>0</v>
      </c>
      <c r="AO1823" s="178">
        <f t="shared" si="545"/>
        <v>0</v>
      </c>
      <c r="AP1823" s="178">
        <f t="shared" si="546"/>
        <v>0</v>
      </c>
      <c r="AQ1823" s="178">
        <f t="shared" si="547"/>
        <v>0</v>
      </c>
      <c r="AR1823" s="178">
        <f t="shared" si="548"/>
        <v>0</v>
      </c>
      <c r="AS1823" s="178">
        <f t="shared" si="549"/>
        <v>0</v>
      </c>
      <c r="AT1823" s="178">
        <f t="shared" si="550"/>
        <v>0</v>
      </c>
      <c r="AU1823" s="178">
        <f t="shared" si="551"/>
        <v>0</v>
      </c>
      <c r="AV1823" s="178">
        <f t="shared" si="552"/>
        <v>0</v>
      </c>
      <c r="AW1823" s="178">
        <f t="shared" si="553"/>
        <v>0</v>
      </c>
      <c r="AX1823" s="178">
        <f t="shared" si="554"/>
        <v>0</v>
      </c>
      <c r="AY1823" s="178">
        <f t="shared" si="555"/>
        <v>0</v>
      </c>
      <c r="AZ1823" s="178">
        <f t="shared" si="556"/>
        <v>0</v>
      </c>
      <c r="BA1823" s="178">
        <f t="shared" si="557"/>
        <v>0</v>
      </c>
      <c r="BB1823" s="178">
        <f t="shared" si="558"/>
        <v>0</v>
      </c>
      <c r="BC1823" s="178">
        <f t="shared" si="559"/>
        <v>0</v>
      </c>
      <c r="BD1823" s="178">
        <f t="shared" si="560"/>
        <v>0</v>
      </c>
      <c r="BE1823" s="178">
        <f t="shared" si="561"/>
        <v>0</v>
      </c>
      <c r="BF1823" s="178">
        <f t="shared" si="562"/>
        <v>0</v>
      </c>
      <c r="BG1823" s="178">
        <f t="shared" si="563"/>
        <v>0</v>
      </c>
      <c r="BH1823" s="178">
        <f t="shared" si="564"/>
        <v>0</v>
      </c>
      <c r="BI1823" s="178">
        <f t="shared" si="565"/>
        <v>0</v>
      </c>
      <c r="BJ1823" s="178">
        <f t="shared" si="566"/>
        <v>0</v>
      </c>
      <c r="BK1823" s="178">
        <f t="shared" si="567"/>
        <v>0</v>
      </c>
      <c r="BL1823" s="178">
        <f t="shared" si="568"/>
        <v>0</v>
      </c>
      <c r="BM1823" s="186">
        <f t="shared" si="569"/>
        <v>0</v>
      </c>
      <c r="BN1823" s="186" t="s">
        <v>2029</v>
      </c>
      <c r="BO1823" s="186">
        <f>COUNTIF(S1820:S1823,"NS")</f>
        <v>0</v>
      </c>
      <c r="BP1823" s="186">
        <f t="shared" ref="BP1823:BZ1823" si="634">COUNTIF(T1820:T1823,"NS")</f>
        <v>0</v>
      </c>
      <c r="BQ1823" s="186">
        <f t="shared" si="634"/>
        <v>0</v>
      </c>
      <c r="BR1823" s="186">
        <f t="shared" si="634"/>
        <v>0</v>
      </c>
      <c r="BS1823" s="186">
        <f t="shared" si="634"/>
        <v>0</v>
      </c>
      <c r="BT1823" s="186">
        <f t="shared" si="634"/>
        <v>0</v>
      </c>
      <c r="BU1823" s="186">
        <f t="shared" si="634"/>
        <v>0</v>
      </c>
      <c r="BV1823" s="186">
        <f t="shared" si="634"/>
        <v>0</v>
      </c>
      <c r="BW1823" s="186">
        <f t="shared" si="634"/>
        <v>0</v>
      </c>
      <c r="BX1823" s="186">
        <f t="shared" si="634"/>
        <v>0</v>
      </c>
      <c r="BY1823" s="186">
        <f t="shared" si="634"/>
        <v>0</v>
      </c>
      <c r="BZ1823" s="186">
        <f t="shared" si="634"/>
        <v>0</v>
      </c>
      <c r="CN1823" s="237"/>
      <c r="DS1823" s="237"/>
    </row>
    <row r="1824" spans="1:123" s="186" customFormat="1" ht="15" customHeight="1" x14ac:dyDescent="0.2">
      <c r="A1824" s="235"/>
      <c r="B1824" s="235"/>
      <c r="C1824" s="989"/>
      <c r="D1824" s="997"/>
      <c r="E1824" s="998"/>
      <c r="F1824" s="999"/>
      <c r="G1824" s="653" t="s">
        <v>433</v>
      </c>
      <c r="H1824" s="653"/>
      <c r="I1824" s="987" t="s">
        <v>436</v>
      </c>
      <c r="J1824" s="987"/>
      <c r="K1824" s="987"/>
      <c r="L1824" s="987"/>
      <c r="M1824" s="987"/>
      <c r="N1824" s="987"/>
      <c r="O1824" s="987"/>
      <c r="P1824" s="987"/>
      <c r="Q1824" s="987"/>
      <c r="R1824" s="987"/>
      <c r="S1824" s="236"/>
      <c r="T1824" s="236"/>
      <c r="U1824" s="236"/>
      <c r="V1824" s="236"/>
      <c r="W1824" s="236"/>
      <c r="X1824" s="236"/>
      <c r="Y1824" s="236"/>
      <c r="Z1824" s="236"/>
      <c r="AA1824" s="236"/>
      <c r="AB1824" s="236"/>
      <c r="AC1824" s="236"/>
      <c r="AD1824" s="236"/>
      <c r="AE1824" s="235"/>
      <c r="AF1824" s="237"/>
      <c r="AG1824" s="178">
        <f t="shared" si="537"/>
        <v>12</v>
      </c>
      <c r="AH1824" s="186">
        <f t="shared" si="538"/>
        <v>0</v>
      </c>
      <c r="AI1824" s="178">
        <f t="shared" si="539"/>
        <v>0</v>
      </c>
      <c r="AJ1824" s="178">
        <f t="shared" si="540"/>
        <v>0</v>
      </c>
      <c r="AK1824" s="178">
        <f t="shared" si="541"/>
        <v>0</v>
      </c>
      <c r="AL1824" s="178">
        <f t="shared" si="542"/>
        <v>0</v>
      </c>
      <c r="AM1824" s="178">
        <f t="shared" si="543"/>
        <v>0</v>
      </c>
      <c r="AN1824" s="178">
        <f t="shared" si="544"/>
        <v>0</v>
      </c>
      <c r="AO1824" s="178">
        <f t="shared" si="545"/>
        <v>0</v>
      </c>
      <c r="AP1824" s="178">
        <f t="shared" si="546"/>
        <v>0</v>
      </c>
      <c r="AQ1824" s="178">
        <f t="shared" si="547"/>
        <v>0</v>
      </c>
      <c r="AR1824" s="178">
        <f t="shared" si="548"/>
        <v>0</v>
      </c>
      <c r="AS1824" s="178">
        <f t="shared" si="549"/>
        <v>0</v>
      </c>
      <c r="AT1824" s="178">
        <f t="shared" si="550"/>
        <v>0</v>
      </c>
      <c r="AU1824" s="178">
        <f t="shared" si="551"/>
        <v>0</v>
      </c>
      <c r="AV1824" s="178">
        <f t="shared" si="552"/>
        <v>0</v>
      </c>
      <c r="AW1824" s="178">
        <f t="shared" si="553"/>
        <v>0</v>
      </c>
      <c r="AX1824" s="178">
        <f t="shared" si="554"/>
        <v>0</v>
      </c>
      <c r="AY1824" s="178">
        <f t="shared" si="555"/>
        <v>0</v>
      </c>
      <c r="AZ1824" s="178">
        <f t="shared" si="556"/>
        <v>0</v>
      </c>
      <c r="BA1824" s="178">
        <f t="shared" si="557"/>
        <v>0</v>
      </c>
      <c r="BB1824" s="178">
        <f t="shared" si="558"/>
        <v>0</v>
      </c>
      <c r="BC1824" s="178">
        <f t="shared" si="559"/>
        <v>0</v>
      </c>
      <c r="BD1824" s="178">
        <f t="shared" si="560"/>
        <v>0</v>
      </c>
      <c r="BE1824" s="178">
        <f t="shared" si="561"/>
        <v>0</v>
      </c>
      <c r="BF1824" s="178">
        <f t="shared" si="562"/>
        <v>0</v>
      </c>
      <c r="BG1824" s="178">
        <f t="shared" si="563"/>
        <v>0</v>
      </c>
      <c r="BH1824" s="178">
        <f t="shared" si="564"/>
        <v>0</v>
      </c>
      <c r="BI1824" s="178">
        <f t="shared" si="565"/>
        <v>0</v>
      </c>
      <c r="BJ1824" s="178">
        <f t="shared" si="566"/>
        <v>0</v>
      </c>
      <c r="BK1824" s="178">
        <f t="shared" si="567"/>
        <v>0</v>
      </c>
      <c r="BL1824" s="178">
        <f t="shared" si="568"/>
        <v>0</v>
      </c>
      <c r="BM1824" s="186">
        <f t="shared" si="569"/>
        <v>0</v>
      </c>
      <c r="BN1824" s="186" t="s">
        <v>2104</v>
      </c>
      <c r="BO1824" s="186">
        <f>S1819</f>
        <v>0</v>
      </c>
      <c r="BP1824" s="186">
        <f t="shared" ref="BP1824:BZ1824" si="635">T1819</f>
        <v>0</v>
      </c>
      <c r="BQ1824" s="186">
        <f t="shared" si="635"/>
        <v>0</v>
      </c>
      <c r="BR1824" s="186">
        <f t="shared" si="635"/>
        <v>0</v>
      </c>
      <c r="BS1824" s="186">
        <f t="shared" si="635"/>
        <v>0</v>
      </c>
      <c r="BT1824" s="186">
        <f t="shared" si="635"/>
        <v>0</v>
      </c>
      <c r="BU1824" s="186">
        <f t="shared" si="635"/>
        <v>0</v>
      </c>
      <c r="BV1824" s="186">
        <f t="shared" si="635"/>
        <v>0</v>
      </c>
      <c r="BW1824" s="186">
        <f t="shared" si="635"/>
        <v>0</v>
      </c>
      <c r="BX1824" s="186">
        <f t="shared" si="635"/>
        <v>0</v>
      </c>
      <c r="BY1824" s="186">
        <f t="shared" si="635"/>
        <v>0</v>
      </c>
      <c r="BZ1824" s="186">
        <f t="shared" si="635"/>
        <v>0</v>
      </c>
      <c r="CN1824" s="237"/>
      <c r="DS1824" s="237"/>
    </row>
    <row r="1825" spans="1:123" s="186" customFormat="1" ht="15" customHeight="1" x14ac:dyDescent="0.2">
      <c r="A1825" s="235"/>
      <c r="B1825" s="235"/>
      <c r="C1825" s="989"/>
      <c r="D1825" s="997"/>
      <c r="E1825" s="998"/>
      <c r="F1825" s="999"/>
      <c r="G1825" s="653" t="s">
        <v>434</v>
      </c>
      <c r="H1825" s="653"/>
      <c r="I1825" s="987" t="s">
        <v>437</v>
      </c>
      <c r="J1825" s="987"/>
      <c r="K1825" s="987"/>
      <c r="L1825" s="987"/>
      <c r="M1825" s="987"/>
      <c r="N1825" s="987"/>
      <c r="O1825" s="987"/>
      <c r="P1825" s="987"/>
      <c r="Q1825" s="987"/>
      <c r="R1825" s="987"/>
      <c r="S1825" s="236"/>
      <c r="T1825" s="236"/>
      <c r="U1825" s="236"/>
      <c r="V1825" s="236"/>
      <c r="W1825" s="236"/>
      <c r="X1825" s="236"/>
      <c r="Y1825" s="236"/>
      <c r="Z1825" s="236"/>
      <c r="AA1825" s="236"/>
      <c r="AB1825" s="236"/>
      <c r="AC1825" s="236"/>
      <c r="AD1825" s="236"/>
      <c r="AE1825" s="235"/>
      <c r="AF1825" s="237"/>
      <c r="AG1825" s="178">
        <f t="shared" si="537"/>
        <v>12</v>
      </c>
      <c r="AH1825" s="186">
        <f t="shared" si="538"/>
        <v>0</v>
      </c>
      <c r="AI1825" s="178">
        <f t="shared" si="539"/>
        <v>0</v>
      </c>
      <c r="AJ1825" s="178">
        <f t="shared" si="540"/>
        <v>0</v>
      </c>
      <c r="AK1825" s="178">
        <f t="shared" si="541"/>
        <v>0</v>
      </c>
      <c r="AL1825" s="178">
        <f t="shared" si="542"/>
        <v>0</v>
      </c>
      <c r="AM1825" s="178">
        <f t="shared" si="543"/>
        <v>0</v>
      </c>
      <c r="AN1825" s="178">
        <f t="shared" si="544"/>
        <v>0</v>
      </c>
      <c r="AO1825" s="178">
        <f t="shared" si="545"/>
        <v>0</v>
      </c>
      <c r="AP1825" s="178">
        <f t="shared" si="546"/>
        <v>0</v>
      </c>
      <c r="AQ1825" s="178">
        <f t="shared" si="547"/>
        <v>0</v>
      </c>
      <c r="AR1825" s="178">
        <f t="shared" si="548"/>
        <v>0</v>
      </c>
      <c r="AS1825" s="178">
        <f t="shared" si="549"/>
        <v>0</v>
      </c>
      <c r="AT1825" s="178">
        <f t="shared" si="550"/>
        <v>0</v>
      </c>
      <c r="AU1825" s="178">
        <f t="shared" si="551"/>
        <v>0</v>
      </c>
      <c r="AV1825" s="178">
        <f t="shared" si="552"/>
        <v>0</v>
      </c>
      <c r="AW1825" s="178">
        <f t="shared" si="553"/>
        <v>0</v>
      </c>
      <c r="AX1825" s="178">
        <f t="shared" si="554"/>
        <v>0</v>
      </c>
      <c r="AY1825" s="178">
        <f t="shared" si="555"/>
        <v>0</v>
      </c>
      <c r="AZ1825" s="178">
        <f t="shared" si="556"/>
        <v>0</v>
      </c>
      <c r="BA1825" s="178">
        <f t="shared" si="557"/>
        <v>0</v>
      </c>
      <c r="BB1825" s="178">
        <f t="shared" si="558"/>
        <v>0</v>
      </c>
      <c r="BC1825" s="178">
        <f t="shared" si="559"/>
        <v>0</v>
      </c>
      <c r="BD1825" s="178">
        <f t="shared" si="560"/>
        <v>0</v>
      </c>
      <c r="BE1825" s="178">
        <f t="shared" si="561"/>
        <v>0</v>
      </c>
      <c r="BF1825" s="178">
        <f t="shared" si="562"/>
        <v>0</v>
      </c>
      <c r="BG1825" s="178">
        <f t="shared" si="563"/>
        <v>0</v>
      </c>
      <c r="BH1825" s="178">
        <f t="shared" si="564"/>
        <v>0</v>
      </c>
      <c r="BI1825" s="178">
        <f t="shared" si="565"/>
        <v>0</v>
      </c>
      <c r="BJ1825" s="178">
        <f t="shared" si="566"/>
        <v>0</v>
      </c>
      <c r="BK1825" s="178">
        <f t="shared" si="567"/>
        <v>0</v>
      </c>
      <c r="BL1825" s="178">
        <f t="shared" si="568"/>
        <v>0</v>
      </c>
      <c r="BM1825" s="186">
        <f t="shared" si="569"/>
        <v>0</v>
      </c>
      <c r="CN1825" s="237"/>
      <c r="DS1825" s="237"/>
    </row>
    <row r="1826" spans="1:123" s="186" customFormat="1" ht="24" customHeight="1" x14ac:dyDescent="0.2">
      <c r="A1826" s="235"/>
      <c r="B1826" s="235"/>
      <c r="C1826" s="990"/>
      <c r="D1826" s="1000"/>
      <c r="E1826" s="1001"/>
      <c r="F1826" s="1002"/>
      <c r="G1826" s="653" t="s">
        <v>435</v>
      </c>
      <c r="H1826" s="653"/>
      <c r="I1826" s="987" t="s">
        <v>438</v>
      </c>
      <c r="J1826" s="987"/>
      <c r="K1826" s="987"/>
      <c r="L1826" s="987"/>
      <c r="M1826" s="987"/>
      <c r="N1826" s="987"/>
      <c r="O1826" s="987"/>
      <c r="P1826" s="987"/>
      <c r="Q1826" s="987"/>
      <c r="R1826" s="987"/>
      <c r="S1826" s="236"/>
      <c r="T1826" s="236"/>
      <c r="U1826" s="236"/>
      <c r="V1826" s="236"/>
      <c r="W1826" s="236"/>
      <c r="X1826" s="236"/>
      <c r="Y1826" s="236"/>
      <c r="Z1826" s="236"/>
      <c r="AA1826" s="236"/>
      <c r="AB1826" s="236"/>
      <c r="AC1826" s="236"/>
      <c r="AD1826" s="236"/>
      <c r="AE1826" s="235"/>
      <c r="AF1826" s="237"/>
      <c r="AG1826" s="178">
        <f t="shared" si="537"/>
        <v>12</v>
      </c>
      <c r="AH1826" s="186">
        <f t="shared" si="538"/>
        <v>0</v>
      </c>
      <c r="AI1826" s="178">
        <f t="shared" si="539"/>
        <v>0</v>
      </c>
      <c r="AJ1826" s="178">
        <f t="shared" si="540"/>
        <v>0</v>
      </c>
      <c r="AK1826" s="178">
        <f t="shared" si="541"/>
        <v>0</v>
      </c>
      <c r="AL1826" s="178">
        <f t="shared" si="542"/>
        <v>0</v>
      </c>
      <c r="AM1826" s="178">
        <f t="shared" si="543"/>
        <v>0</v>
      </c>
      <c r="AN1826" s="178">
        <f t="shared" si="544"/>
        <v>0</v>
      </c>
      <c r="AO1826" s="178">
        <f t="shared" si="545"/>
        <v>0</v>
      </c>
      <c r="AP1826" s="178">
        <f t="shared" si="546"/>
        <v>0</v>
      </c>
      <c r="AQ1826" s="178">
        <f t="shared" si="547"/>
        <v>0</v>
      </c>
      <c r="AR1826" s="178">
        <f t="shared" si="548"/>
        <v>0</v>
      </c>
      <c r="AS1826" s="178">
        <f t="shared" si="549"/>
        <v>0</v>
      </c>
      <c r="AT1826" s="178">
        <f t="shared" si="550"/>
        <v>0</v>
      </c>
      <c r="AU1826" s="178">
        <f t="shared" si="551"/>
        <v>0</v>
      </c>
      <c r="AV1826" s="178">
        <f t="shared" si="552"/>
        <v>0</v>
      </c>
      <c r="AW1826" s="178">
        <f t="shared" si="553"/>
        <v>0</v>
      </c>
      <c r="AX1826" s="178">
        <f t="shared" si="554"/>
        <v>0</v>
      </c>
      <c r="AY1826" s="178">
        <f t="shared" si="555"/>
        <v>0</v>
      </c>
      <c r="AZ1826" s="178">
        <f t="shared" si="556"/>
        <v>0</v>
      </c>
      <c r="BA1826" s="178">
        <f t="shared" si="557"/>
        <v>0</v>
      </c>
      <c r="BB1826" s="178">
        <f t="shared" si="558"/>
        <v>0</v>
      </c>
      <c r="BC1826" s="178">
        <f t="shared" si="559"/>
        <v>0</v>
      </c>
      <c r="BD1826" s="178">
        <f t="shared" si="560"/>
        <v>0</v>
      </c>
      <c r="BE1826" s="178">
        <f t="shared" si="561"/>
        <v>0</v>
      </c>
      <c r="BF1826" s="178">
        <f t="shared" si="562"/>
        <v>0</v>
      </c>
      <c r="BG1826" s="178">
        <f t="shared" si="563"/>
        <v>0</v>
      </c>
      <c r="BH1826" s="178">
        <f t="shared" si="564"/>
        <v>0</v>
      </c>
      <c r="BI1826" s="178">
        <f t="shared" si="565"/>
        <v>0</v>
      </c>
      <c r="BJ1826" s="178">
        <f t="shared" si="566"/>
        <v>0</v>
      </c>
      <c r="BK1826" s="178">
        <f t="shared" si="567"/>
        <v>0</v>
      </c>
      <c r="BL1826" s="178">
        <f t="shared" si="568"/>
        <v>0</v>
      </c>
      <c r="BM1826" s="186">
        <f t="shared" si="569"/>
        <v>0</v>
      </c>
      <c r="BO1826" s="300" t="s">
        <v>2104</v>
      </c>
      <c r="BP1826" s="300" t="s">
        <v>2048</v>
      </c>
      <c r="BQ1826" s="300" t="s">
        <v>2049</v>
      </c>
      <c r="BR1826" s="300" t="s">
        <v>84</v>
      </c>
      <c r="BS1826" s="300" t="s">
        <v>2048</v>
      </c>
      <c r="BT1826" s="300" t="s">
        <v>2049</v>
      </c>
      <c r="BU1826" s="300" t="s">
        <v>84</v>
      </c>
      <c r="BV1826" s="300" t="s">
        <v>2048</v>
      </c>
      <c r="BW1826" s="300" t="s">
        <v>2049</v>
      </c>
      <c r="BX1826" s="300" t="s">
        <v>84</v>
      </c>
      <c r="BY1826" s="300" t="s">
        <v>2048</v>
      </c>
      <c r="BZ1826" s="300" t="s">
        <v>2049</v>
      </c>
      <c r="CN1826" s="237"/>
      <c r="DS1826" s="237"/>
    </row>
    <row r="1827" spans="1:123" s="186" customFormat="1" ht="15" customHeight="1" x14ac:dyDescent="0.25">
      <c r="A1827" s="235"/>
      <c r="B1827" s="235"/>
      <c r="C1827" s="1007" t="s">
        <v>503</v>
      </c>
      <c r="D1827" s="994" t="s">
        <v>504</v>
      </c>
      <c r="E1827" s="995"/>
      <c r="F1827" s="996"/>
      <c r="G1827" s="653" t="s">
        <v>441</v>
      </c>
      <c r="H1827" s="653"/>
      <c r="I1827" s="987" t="s">
        <v>442</v>
      </c>
      <c r="J1827" s="987"/>
      <c r="K1827" s="987"/>
      <c r="L1827" s="987"/>
      <c r="M1827" s="987"/>
      <c r="N1827" s="987"/>
      <c r="O1827" s="987"/>
      <c r="P1827" s="987"/>
      <c r="Q1827" s="987"/>
      <c r="R1827" s="987"/>
      <c r="S1827" s="236"/>
      <c r="T1827" s="236"/>
      <c r="U1827" s="236"/>
      <c r="V1827" s="236"/>
      <c r="W1827" s="236"/>
      <c r="X1827" s="236"/>
      <c r="Y1827" s="236"/>
      <c r="Z1827" s="236"/>
      <c r="AA1827" s="236"/>
      <c r="AB1827" s="236"/>
      <c r="AC1827" s="236"/>
      <c r="AD1827" s="236"/>
      <c r="AE1827" s="235"/>
      <c r="AF1827" s="237"/>
      <c r="AG1827" s="178">
        <f t="shared" si="537"/>
        <v>12</v>
      </c>
      <c r="AH1827" s="186">
        <f t="shared" si="538"/>
        <v>0</v>
      </c>
      <c r="AI1827" s="178">
        <f t="shared" si="539"/>
        <v>0</v>
      </c>
      <c r="AJ1827" s="178">
        <f t="shared" si="540"/>
        <v>0</v>
      </c>
      <c r="AK1827" s="178">
        <f t="shared" si="541"/>
        <v>0</v>
      </c>
      <c r="AL1827" s="178">
        <f t="shared" si="542"/>
        <v>0</v>
      </c>
      <c r="AM1827" s="178">
        <f t="shared" si="543"/>
        <v>0</v>
      </c>
      <c r="AN1827" s="178">
        <f t="shared" si="544"/>
        <v>0</v>
      </c>
      <c r="AO1827" s="178">
        <f t="shared" si="545"/>
        <v>0</v>
      </c>
      <c r="AP1827" s="178">
        <f t="shared" si="546"/>
        <v>0</v>
      </c>
      <c r="AQ1827" s="178">
        <f t="shared" si="547"/>
        <v>0</v>
      </c>
      <c r="AR1827" s="178">
        <f t="shared" si="548"/>
        <v>0</v>
      </c>
      <c r="AS1827" s="178">
        <f t="shared" si="549"/>
        <v>0</v>
      </c>
      <c r="AT1827" s="178">
        <f t="shared" si="550"/>
        <v>0</v>
      </c>
      <c r="AU1827" s="178">
        <f t="shared" si="551"/>
        <v>0</v>
      </c>
      <c r="AV1827" s="178">
        <f t="shared" si="552"/>
        <v>0</v>
      </c>
      <c r="AW1827" s="178">
        <f t="shared" si="553"/>
        <v>0</v>
      </c>
      <c r="AX1827" s="178">
        <f t="shared" si="554"/>
        <v>0</v>
      </c>
      <c r="AY1827" s="178">
        <f t="shared" si="555"/>
        <v>0</v>
      </c>
      <c r="AZ1827" s="178">
        <f t="shared" si="556"/>
        <v>0</v>
      </c>
      <c r="BA1827" s="178">
        <f t="shared" si="557"/>
        <v>0</v>
      </c>
      <c r="BB1827" s="178">
        <f t="shared" si="558"/>
        <v>0</v>
      </c>
      <c r="BC1827" s="178">
        <f t="shared" si="559"/>
        <v>0</v>
      </c>
      <c r="BD1827" s="178">
        <f t="shared" si="560"/>
        <v>0</v>
      </c>
      <c r="BE1827" s="178">
        <f t="shared" si="561"/>
        <v>0</v>
      </c>
      <c r="BF1827" s="178">
        <f t="shared" si="562"/>
        <v>0</v>
      </c>
      <c r="BG1827" s="178">
        <f t="shared" si="563"/>
        <v>0</v>
      </c>
      <c r="BH1827" s="178">
        <f t="shared" si="564"/>
        <v>0</v>
      </c>
      <c r="BI1827" s="178">
        <f t="shared" si="565"/>
        <v>0</v>
      </c>
      <c r="BJ1827" s="178">
        <f t="shared" si="566"/>
        <v>0</v>
      </c>
      <c r="BK1827" s="178">
        <f t="shared" si="567"/>
        <v>0</v>
      </c>
      <c r="BL1827" s="178">
        <f t="shared" si="568"/>
        <v>0</v>
      </c>
      <c r="BM1827" s="186">
        <f t="shared" si="569"/>
        <v>0</v>
      </c>
      <c r="BN1827" s="186" t="s">
        <v>2077</v>
      </c>
      <c r="BO1827" s="178">
        <f>IF($AG$1789=$AH$1789,0,IF(
OR(
AND(BO1831=0,BO1830&gt;0),
AND(BO1831="NS",BO1829&gt;0),
AND(BO1831="NS",BO1829=0,BO1830=0)),1,
IF(OR(
AND(BO1830&gt;=2,BO1829&lt;BO1831),
AND(BO1831="NS",BO1829=0,BO1830&gt;0),
BO1831=BO1829,
AND(BO1831="NA",BO1830=0,BO1829=0,BO1828&gt;0)),0,1)))</f>
        <v>0</v>
      </c>
      <c r="BP1827" s="178">
        <f t="shared" ref="BP1827:BZ1827" si="636">IF($AG$1789=$AH$1789,0,IF(
OR(
AND(BP1831=0,BP1830&gt;0),
AND(BP1831="NS",BP1829&gt;0),
AND(BP1831="NS",BP1829=0,BP1830=0)),1,
IF(OR(
AND(BP1830&gt;=2,BP1829&lt;BP1831),
AND(BP1831="NS",BP1829=0,BP1830&gt;0),
BP1831=BP1829,
AND(BP1831="NA",BP1830=0,BP1829=0,BP1828&gt;0)),0,1)))</f>
        <v>0</v>
      </c>
      <c r="BQ1827" s="178">
        <f t="shared" si="636"/>
        <v>0</v>
      </c>
      <c r="BR1827" s="178">
        <f t="shared" si="636"/>
        <v>0</v>
      </c>
      <c r="BS1827" s="178">
        <f t="shared" si="636"/>
        <v>0</v>
      </c>
      <c r="BT1827" s="178">
        <f t="shared" si="636"/>
        <v>0</v>
      </c>
      <c r="BU1827" s="178">
        <f t="shared" si="636"/>
        <v>0</v>
      </c>
      <c r="BV1827" s="178">
        <f t="shared" si="636"/>
        <v>0</v>
      </c>
      <c r="BW1827" s="178">
        <f t="shared" si="636"/>
        <v>0</v>
      </c>
      <c r="BX1827" s="178">
        <f t="shared" si="636"/>
        <v>0</v>
      </c>
      <c r="BY1827" s="178">
        <f t="shared" si="636"/>
        <v>0</v>
      </c>
      <c r="BZ1827" s="178">
        <f t="shared" si="636"/>
        <v>0</v>
      </c>
      <c r="CA1827" s="186">
        <f>SUM(BO1827:BZ1827)</f>
        <v>0</v>
      </c>
      <c r="CN1827" s="237"/>
      <c r="CO1827" s="297" t="s">
        <v>2171</v>
      </c>
      <c r="CP1827" s="297">
        <f>IF(AND(SUM(S1827,S1845,S1850:S1852,S1855:S1856)=0,SUM(COUNTIF(S1827,"NS"),COUNTIF(S1845,"NS"),COUNTIF(S1850:S1852,"NS"),COUNTIF(S1855:S1856,"NS")&gt;0)),"NS",SUM(S1827,S1845,S1850:S1852,S1855:S1856))</f>
        <v>0</v>
      </c>
      <c r="CQ1827" s="297">
        <f t="shared" ref="CQ1827:DA1827" si="637">IF(AND(SUM(T1827,T1845,T1850:T1852,T1855:T1856)=0,SUM(COUNTIF(T1827,"NS"),COUNTIF(T1845,"NS"),COUNTIF(T1850:T1852,"NS"),COUNTIF(T1855:T1856,"NS")&gt;0)),"NS",SUM(T1827,T1845,T1850:T1852,T1855:T1856))</f>
        <v>0</v>
      </c>
      <c r="CR1827" s="297">
        <f t="shared" si="637"/>
        <v>0</v>
      </c>
      <c r="CS1827" s="297">
        <f t="shared" si="637"/>
        <v>0</v>
      </c>
      <c r="CT1827" s="297">
        <f t="shared" si="637"/>
        <v>0</v>
      </c>
      <c r="CU1827" s="297">
        <f t="shared" si="637"/>
        <v>0</v>
      </c>
      <c r="CV1827" s="297">
        <f t="shared" si="637"/>
        <v>0</v>
      </c>
      <c r="CW1827" s="297">
        <f t="shared" si="637"/>
        <v>0</v>
      </c>
      <c r="CX1827" s="297">
        <f t="shared" si="637"/>
        <v>0</v>
      </c>
      <c r="CY1827" s="297">
        <f t="shared" si="637"/>
        <v>0</v>
      </c>
      <c r="CZ1827" s="297">
        <f t="shared" si="637"/>
        <v>0</v>
      </c>
      <c r="DA1827" s="297">
        <f t="shared" si="637"/>
        <v>0</v>
      </c>
      <c r="DS1827" s="237"/>
    </row>
    <row r="1828" spans="1:123" s="186" customFormat="1" ht="15" customHeight="1" x14ac:dyDescent="0.25">
      <c r="A1828" s="235"/>
      <c r="B1828" s="235"/>
      <c r="C1828" s="1008"/>
      <c r="D1828" s="997"/>
      <c r="E1828" s="998"/>
      <c r="F1828" s="999"/>
      <c r="G1828" s="1003" t="s">
        <v>460</v>
      </c>
      <c r="H1828" s="1003"/>
      <c r="I1828" s="238"/>
      <c r="J1828" s="712" t="s">
        <v>443</v>
      </c>
      <c r="K1828" s="712"/>
      <c r="L1828" s="712"/>
      <c r="M1828" s="712"/>
      <c r="N1828" s="712"/>
      <c r="O1828" s="712"/>
      <c r="P1828" s="712"/>
      <c r="Q1828" s="712"/>
      <c r="R1828" s="713"/>
      <c r="S1828" s="236"/>
      <c r="T1828" s="236"/>
      <c r="U1828" s="236"/>
      <c r="V1828" s="236"/>
      <c r="W1828" s="236"/>
      <c r="X1828" s="236"/>
      <c r="Y1828" s="236"/>
      <c r="Z1828" s="236"/>
      <c r="AA1828" s="236"/>
      <c r="AB1828" s="236"/>
      <c r="AC1828" s="236"/>
      <c r="AD1828" s="236"/>
      <c r="AE1828" s="235"/>
      <c r="AF1828" s="237"/>
      <c r="AG1828" s="178">
        <f t="shared" si="537"/>
        <v>12</v>
      </c>
      <c r="AH1828" s="186">
        <f t="shared" si="538"/>
        <v>0</v>
      </c>
      <c r="AI1828" s="178">
        <f t="shared" si="539"/>
        <v>0</v>
      </c>
      <c r="AJ1828" s="178">
        <f t="shared" si="540"/>
        <v>0</v>
      </c>
      <c r="AK1828" s="178">
        <f t="shared" si="541"/>
        <v>0</v>
      </c>
      <c r="AL1828" s="178">
        <f t="shared" si="542"/>
        <v>0</v>
      </c>
      <c r="AM1828" s="178">
        <f t="shared" si="543"/>
        <v>0</v>
      </c>
      <c r="AN1828" s="178">
        <f t="shared" si="544"/>
        <v>0</v>
      </c>
      <c r="AO1828" s="178">
        <f t="shared" si="545"/>
        <v>0</v>
      </c>
      <c r="AP1828" s="178">
        <f t="shared" si="546"/>
        <v>0</v>
      </c>
      <c r="AQ1828" s="178">
        <f t="shared" si="547"/>
        <v>0</v>
      </c>
      <c r="AR1828" s="178">
        <f t="shared" si="548"/>
        <v>0</v>
      </c>
      <c r="AS1828" s="178">
        <f t="shared" si="549"/>
        <v>0</v>
      </c>
      <c r="AT1828" s="178">
        <f t="shared" si="550"/>
        <v>0</v>
      </c>
      <c r="AU1828" s="178">
        <f t="shared" si="551"/>
        <v>0</v>
      </c>
      <c r="AV1828" s="178">
        <f t="shared" si="552"/>
        <v>0</v>
      </c>
      <c r="AW1828" s="178">
        <f t="shared" si="553"/>
        <v>0</v>
      </c>
      <c r="AX1828" s="178">
        <f t="shared" si="554"/>
        <v>0</v>
      </c>
      <c r="AY1828" s="178">
        <f t="shared" si="555"/>
        <v>0</v>
      </c>
      <c r="AZ1828" s="178">
        <f t="shared" si="556"/>
        <v>0</v>
      </c>
      <c r="BA1828" s="178">
        <f t="shared" si="557"/>
        <v>0</v>
      </c>
      <c r="BB1828" s="178">
        <f t="shared" si="558"/>
        <v>0</v>
      </c>
      <c r="BC1828" s="178">
        <f t="shared" si="559"/>
        <v>0</v>
      </c>
      <c r="BD1828" s="178">
        <f t="shared" si="560"/>
        <v>0</v>
      </c>
      <c r="BE1828" s="178">
        <f t="shared" si="561"/>
        <v>0</v>
      </c>
      <c r="BF1828" s="178">
        <f t="shared" si="562"/>
        <v>0</v>
      </c>
      <c r="BG1828" s="178">
        <f t="shared" si="563"/>
        <v>0</v>
      </c>
      <c r="BH1828" s="178">
        <f t="shared" si="564"/>
        <v>0</v>
      </c>
      <c r="BI1828" s="178">
        <f t="shared" si="565"/>
        <v>0</v>
      </c>
      <c r="BJ1828" s="178">
        <f t="shared" si="566"/>
        <v>0</v>
      </c>
      <c r="BK1828" s="178">
        <f t="shared" si="567"/>
        <v>0</v>
      </c>
      <c r="BL1828" s="178">
        <f t="shared" si="568"/>
        <v>0</v>
      </c>
      <c r="BM1828" s="186">
        <f t="shared" si="569"/>
        <v>0</v>
      </c>
      <c r="BN1828" s="186" t="s">
        <v>2058</v>
      </c>
      <c r="BO1828" s="186">
        <f>COUNTIF(S1828:S1844,"NA")</f>
        <v>0</v>
      </c>
      <c r="BP1828" s="186">
        <f t="shared" ref="BP1828:BZ1828" si="638">COUNTIF(T1828:T1844,"NA")</f>
        <v>0</v>
      </c>
      <c r="BQ1828" s="186">
        <f t="shared" si="638"/>
        <v>0</v>
      </c>
      <c r="BR1828" s="186">
        <f t="shared" si="638"/>
        <v>0</v>
      </c>
      <c r="BS1828" s="186">
        <f t="shared" si="638"/>
        <v>0</v>
      </c>
      <c r="BT1828" s="186">
        <f t="shared" si="638"/>
        <v>0</v>
      </c>
      <c r="BU1828" s="186">
        <f t="shared" si="638"/>
        <v>0</v>
      </c>
      <c r="BV1828" s="186">
        <f t="shared" si="638"/>
        <v>0</v>
      </c>
      <c r="BW1828" s="186">
        <f t="shared" si="638"/>
        <v>0</v>
      </c>
      <c r="BX1828" s="186">
        <f t="shared" si="638"/>
        <v>0</v>
      </c>
      <c r="BY1828" s="186">
        <f t="shared" si="638"/>
        <v>0</v>
      </c>
      <c r="BZ1828" s="186">
        <f t="shared" si="638"/>
        <v>0</v>
      </c>
      <c r="CN1828" s="237"/>
      <c r="CO1828" s="297" t="s">
        <v>2078</v>
      </c>
      <c r="CP1828" s="297">
        <f>SUM(S1827,S1845,S1850:S1852,S1855:S1856)</f>
        <v>0</v>
      </c>
      <c r="CQ1828" s="297">
        <f t="shared" ref="CQ1828:DA1828" si="639">SUM(T1827,T1845,T1850:T1852,T1855:T1856)</f>
        <v>0</v>
      </c>
      <c r="CR1828" s="297">
        <f t="shared" si="639"/>
        <v>0</v>
      </c>
      <c r="CS1828" s="297">
        <f t="shared" si="639"/>
        <v>0</v>
      </c>
      <c r="CT1828" s="297">
        <f t="shared" si="639"/>
        <v>0</v>
      </c>
      <c r="CU1828" s="297">
        <f t="shared" si="639"/>
        <v>0</v>
      </c>
      <c r="CV1828" s="297">
        <f t="shared" si="639"/>
        <v>0</v>
      </c>
      <c r="CW1828" s="297">
        <f t="shared" si="639"/>
        <v>0</v>
      </c>
      <c r="CX1828" s="297">
        <f t="shared" si="639"/>
        <v>0</v>
      </c>
      <c r="CY1828" s="297">
        <f t="shared" si="639"/>
        <v>0</v>
      </c>
      <c r="CZ1828" s="297">
        <f t="shared" si="639"/>
        <v>0</v>
      </c>
      <c r="DA1828" s="297">
        <f t="shared" si="639"/>
        <v>0</v>
      </c>
      <c r="DS1828" s="237"/>
    </row>
    <row r="1829" spans="1:123" s="186" customFormat="1" ht="15" customHeight="1" x14ac:dyDescent="0.25">
      <c r="A1829" s="235"/>
      <c r="B1829" s="235"/>
      <c r="C1829" s="1008"/>
      <c r="D1829" s="997"/>
      <c r="E1829" s="998"/>
      <c r="F1829" s="999"/>
      <c r="G1829" s="993" t="s">
        <v>461</v>
      </c>
      <c r="H1829" s="993"/>
      <c r="I1829" s="238"/>
      <c r="J1829" s="712" t="s">
        <v>444</v>
      </c>
      <c r="K1829" s="712"/>
      <c r="L1829" s="712"/>
      <c r="M1829" s="712"/>
      <c r="N1829" s="712"/>
      <c r="O1829" s="712"/>
      <c r="P1829" s="712"/>
      <c r="Q1829" s="712"/>
      <c r="R1829" s="713"/>
      <c r="S1829" s="236"/>
      <c r="T1829" s="236"/>
      <c r="U1829" s="236"/>
      <c r="V1829" s="236"/>
      <c r="W1829" s="236"/>
      <c r="X1829" s="236"/>
      <c r="Y1829" s="236"/>
      <c r="Z1829" s="236"/>
      <c r="AA1829" s="236"/>
      <c r="AB1829" s="236"/>
      <c r="AC1829" s="236"/>
      <c r="AD1829" s="236"/>
      <c r="AE1829" s="235"/>
      <c r="AF1829" s="237"/>
      <c r="AG1829" s="178">
        <f t="shared" si="537"/>
        <v>12</v>
      </c>
      <c r="AH1829" s="186">
        <f t="shared" si="538"/>
        <v>0</v>
      </c>
      <c r="AI1829" s="178">
        <f t="shared" si="539"/>
        <v>0</v>
      </c>
      <c r="AJ1829" s="178">
        <f t="shared" si="540"/>
        <v>0</v>
      </c>
      <c r="AK1829" s="178">
        <f t="shared" si="541"/>
        <v>0</v>
      </c>
      <c r="AL1829" s="178">
        <f t="shared" si="542"/>
        <v>0</v>
      </c>
      <c r="AM1829" s="178">
        <f t="shared" si="543"/>
        <v>0</v>
      </c>
      <c r="AN1829" s="178">
        <f t="shared" si="544"/>
        <v>0</v>
      </c>
      <c r="AO1829" s="178">
        <f t="shared" si="545"/>
        <v>0</v>
      </c>
      <c r="AP1829" s="178">
        <f t="shared" si="546"/>
        <v>0</v>
      </c>
      <c r="AQ1829" s="178">
        <f t="shared" si="547"/>
        <v>0</v>
      </c>
      <c r="AR1829" s="178">
        <f t="shared" si="548"/>
        <v>0</v>
      </c>
      <c r="AS1829" s="178">
        <f t="shared" si="549"/>
        <v>0</v>
      </c>
      <c r="AT1829" s="178">
        <f t="shared" si="550"/>
        <v>0</v>
      </c>
      <c r="AU1829" s="178">
        <f t="shared" si="551"/>
        <v>0</v>
      </c>
      <c r="AV1829" s="178">
        <f t="shared" si="552"/>
        <v>0</v>
      </c>
      <c r="AW1829" s="178">
        <f t="shared" si="553"/>
        <v>0</v>
      </c>
      <c r="AX1829" s="178">
        <f t="shared" si="554"/>
        <v>0</v>
      </c>
      <c r="AY1829" s="178">
        <f t="shared" si="555"/>
        <v>0</v>
      </c>
      <c r="AZ1829" s="178">
        <f t="shared" si="556"/>
        <v>0</v>
      </c>
      <c r="BA1829" s="178">
        <f t="shared" si="557"/>
        <v>0</v>
      </c>
      <c r="BB1829" s="178">
        <f t="shared" si="558"/>
        <v>0</v>
      </c>
      <c r="BC1829" s="178">
        <f t="shared" si="559"/>
        <v>0</v>
      </c>
      <c r="BD1829" s="178">
        <f t="shared" si="560"/>
        <v>0</v>
      </c>
      <c r="BE1829" s="178">
        <f t="shared" si="561"/>
        <v>0</v>
      </c>
      <c r="BF1829" s="178">
        <f t="shared" si="562"/>
        <v>0</v>
      </c>
      <c r="BG1829" s="178">
        <f t="shared" si="563"/>
        <v>0</v>
      </c>
      <c r="BH1829" s="178">
        <f t="shared" si="564"/>
        <v>0</v>
      </c>
      <c r="BI1829" s="178">
        <f t="shared" si="565"/>
        <v>0</v>
      </c>
      <c r="BJ1829" s="178">
        <f t="shared" si="566"/>
        <v>0</v>
      </c>
      <c r="BK1829" s="178">
        <f t="shared" si="567"/>
        <v>0</v>
      </c>
      <c r="BL1829" s="178">
        <f t="shared" si="568"/>
        <v>0</v>
      </c>
      <c r="BM1829" s="186">
        <f t="shared" si="569"/>
        <v>0</v>
      </c>
      <c r="BN1829" s="186" t="s">
        <v>2078</v>
      </c>
      <c r="BO1829" s="186">
        <f>SUM(S1828:S1844)</f>
        <v>0</v>
      </c>
      <c r="BP1829" s="186">
        <f t="shared" ref="BP1829:BZ1829" si="640">SUM(T1828:T1844)</f>
        <v>0</v>
      </c>
      <c r="BQ1829" s="186">
        <f t="shared" si="640"/>
        <v>0</v>
      </c>
      <c r="BR1829" s="186">
        <f t="shared" si="640"/>
        <v>0</v>
      </c>
      <c r="BS1829" s="186">
        <f t="shared" si="640"/>
        <v>0</v>
      </c>
      <c r="BT1829" s="186">
        <f t="shared" si="640"/>
        <v>0</v>
      </c>
      <c r="BU1829" s="186">
        <f t="shared" si="640"/>
        <v>0</v>
      </c>
      <c r="BV1829" s="186">
        <f t="shared" si="640"/>
        <v>0</v>
      </c>
      <c r="BW1829" s="186">
        <f t="shared" si="640"/>
        <v>0</v>
      </c>
      <c r="BX1829" s="186">
        <f t="shared" si="640"/>
        <v>0</v>
      </c>
      <c r="BY1829" s="186">
        <f t="shared" si="640"/>
        <v>0</v>
      </c>
      <c r="BZ1829" s="186">
        <f t="shared" si="640"/>
        <v>0</v>
      </c>
      <c r="CN1829" s="237"/>
      <c r="CO1829" s="297" t="s">
        <v>2029</v>
      </c>
      <c r="CP1829" s="297">
        <f>SUM(COUNTIF(S1827,"NS"),COUNTIF(S1845,"NS"),COUNTIF(S1850:S1852,"NS"),COUNTIF(S1855:S1856,"NS"))</f>
        <v>0</v>
      </c>
      <c r="CQ1829" s="297">
        <f t="shared" ref="CQ1829:DA1829" si="641">SUM(COUNTIF(T1827,"NS"),COUNTIF(T1845,"NS"),COUNTIF(T1850:T1852,"NS"),COUNTIF(T1855:T1856,"NS"))</f>
        <v>0</v>
      </c>
      <c r="CR1829" s="297">
        <f t="shared" si="641"/>
        <v>0</v>
      </c>
      <c r="CS1829" s="297">
        <f t="shared" si="641"/>
        <v>0</v>
      </c>
      <c r="CT1829" s="297">
        <f t="shared" si="641"/>
        <v>0</v>
      </c>
      <c r="CU1829" s="297">
        <f t="shared" si="641"/>
        <v>0</v>
      </c>
      <c r="CV1829" s="297">
        <f t="shared" si="641"/>
        <v>0</v>
      </c>
      <c r="CW1829" s="297">
        <f t="shared" si="641"/>
        <v>0</v>
      </c>
      <c r="CX1829" s="297">
        <f t="shared" si="641"/>
        <v>0</v>
      </c>
      <c r="CY1829" s="297">
        <f t="shared" si="641"/>
        <v>0</v>
      </c>
      <c r="CZ1829" s="297">
        <f t="shared" si="641"/>
        <v>0</v>
      </c>
      <c r="DA1829" s="297">
        <f t="shared" si="641"/>
        <v>0</v>
      </c>
      <c r="DS1829" s="237"/>
    </row>
    <row r="1830" spans="1:123" s="186" customFormat="1" ht="15" customHeight="1" x14ac:dyDescent="0.25">
      <c r="A1830" s="235"/>
      <c r="B1830" s="235"/>
      <c r="C1830" s="1008"/>
      <c r="D1830" s="997"/>
      <c r="E1830" s="998"/>
      <c r="F1830" s="999"/>
      <c r="G1830" s="993" t="s">
        <v>462</v>
      </c>
      <c r="H1830" s="993"/>
      <c r="I1830" s="238"/>
      <c r="J1830" s="712" t="s">
        <v>445</v>
      </c>
      <c r="K1830" s="712"/>
      <c r="L1830" s="712"/>
      <c r="M1830" s="712"/>
      <c r="N1830" s="712"/>
      <c r="O1830" s="712"/>
      <c r="P1830" s="712"/>
      <c r="Q1830" s="712"/>
      <c r="R1830" s="713"/>
      <c r="S1830" s="236"/>
      <c r="T1830" s="236"/>
      <c r="U1830" s="236"/>
      <c r="V1830" s="236"/>
      <c r="W1830" s="236"/>
      <c r="X1830" s="236"/>
      <c r="Y1830" s="236"/>
      <c r="Z1830" s="236"/>
      <c r="AA1830" s="236"/>
      <c r="AB1830" s="236"/>
      <c r="AC1830" s="236"/>
      <c r="AD1830" s="236"/>
      <c r="AE1830" s="235"/>
      <c r="AF1830" s="237"/>
      <c r="AG1830" s="178">
        <f t="shared" si="537"/>
        <v>12</v>
      </c>
      <c r="AH1830" s="186">
        <f t="shared" si="538"/>
        <v>0</v>
      </c>
      <c r="AI1830" s="178">
        <f t="shared" si="539"/>
        <v>0</v>
      </c>
      <c r="AJ1830" s="178">
        <f t="shared" si="540"/>
        <v>0</v>
      </c>
      <c r="AK1830" s="178">
        <f t="shared" si="541"/>
        <v>0</v>
      </c>
      <c r="AL1830" s="178">
        <f t="shared" si="542"/>
        <v>0</v>
      </c>
      <c r="AM1830" s="178">
        <f t="shared" si="543"/>
        <v>0</v>
      </c>
      <c r="AN1830" s="178">
        <f t="shared" si="544"/>
        <v>0</v>
      </c>
      <c r="AO1830" s="178">
        <f t="shared" si="545"/>
        <v>0</v>
      </c>
      <c r="AP1830" s="178">
        <f t="shared" si="546"/>
        <v>0</v>
      </c>
      <c r="AQ1830" s="178">
        <f t="shared" si="547"/>
        <v>0</v>
      </c>
      <c r="AR1830" s="178">
        <f t="shared" si="548"/>
        <v>0</v>
      </c>
      <c r="AS1830" s="178">
        <f t="shared" si="549"/>
        <v>0</v>
      </c>
      <c r="AT1830" s="178">
        <f t="shared" si="550"/>
        <v>0</v>
      </c>
      <c r="AU1830" s="178">
        <f t="shared" si="551"/>
        <v>0</v>
      </c>
      <c r="AV1830" s="178">
        <f t="shared" si="552"/>
        <v>0</v>
      </c>
      <c r="AW1830" s="178">
        <f t="shared" si="553"/>
        <v>0</v>
      </c>
      <c r="AX1830" s="178">
        <f t="shared" si="554"/>
        <v>0</v>
      </c>
      <c r="AY1830" s="178">
        <f t="shared" si="555"/>
        <v>0</v>
      </c>
      <c r="AZ1830" s="178">
        <f t="shared" si="556"/>
        <v>0</v>
      </c>
      <c r="BA1830" s="178">
        <f t="shared" si="557"/>
        <v>0</v>
      </c>
      <c r="BB1830" s="178">
        <f t="shared" si="558"/>
        <v>0</v>
      </c>
      <c r="BC1830" s="178">
        <f t="shared" si="559"/>
        <v>0</v>
      </c>
      <c r="BD1830" s="178">
        <f t="shared" si="560"/>
        <v>0</v>
      </c>
      <c r="BE1830" s="178">
        <f t="shared" si="561"/>
        <v>0</v>
      </c>
      <c r="BF1830" s="178">
        <f t="shared" si="562"/>
        <v>0</v>
      </c>
      <c r="BG1830" s="178">
        <f t="shared" si="563"/>
        <v>0</v>
      </c>
      <c r="BH1830" s="178">
        <f t="shared" si="564"/>
        <v>0</v>
      </c>
      <c r="BI1830" s="178">
        <f t="shared" si="565"/>
        <v>0</v>
      </c>
      <c r="BJ1830" s="178">
        <f t="shared" si="566"/>
        <v>0</v>
      </c>
      <c r="BK1830" s="178">
        <f t="shared" si="567"/>
        <v>0</v>
      </c>
      <c r="BL1830" s="178">
        <f t="shared" si="568"/>
        <v>0</v>
      </c>
      <c r="BM1830" s="186">
        <f t="shared" si="569"/>
        <v>0</v>
      </c>
      <c r="BN1830" s="186" t="s">
        <v>2029</v>
      </c>
      <c r="BO1830" s="186">
        <f>COUNTIF(S1828:S1844,"NS")</f>
        <v>0</v>
      </c>
      <c r="BP1830" s="186">
        <f t="shared" ref="BP1830:BZ1830" si="642">COUNTIF(T1828:T1844,"NS")</f>
        <v>0</v>
      </c>
      <c r="BQ1830" s="186">
        <f t="shared" si="642"/>
        <v>0</v>
      </c>
      <c r="BR1830" s="186">
        <f t="shared" si="642"/>
        <v>0</v>
      </c>
      <c r="BS1830" s="186">
        <f t="shared" si="642"/>
        <v>0</v>
      </c>
      <c r="BT1830" s="186">
        <f t="shared" si="642"/>
        <v>0</v>
      </c>
      <c r="BU1830" s="186">
        <f t="shared" si="642"/>
        <v>0</v>
      </c>
      <c r="BV1830" s="186">
        <f t="shared" si="642"/>
        <v>0</v>
      </c>
      <c r="BW1830" s="186">
        <f t="shared" si="642"/>
        <v>0</v>
      </c>
      <c r="BX1830" s="186">
        <f t="shared" si="642"/>
        <v>0</v>
      </c>
      <c r="BY1830" s="186">
        <f t="shared" si="642"/>
        <v>0</v>
      </c>
      <c r="BZ1830" s="186">
        <f t="shared" si="642"/>
        <v>0</v>
      </c>
      <c r="CN1830" s="237"/>
      <c r="CO1830" s="298">
        <v>0.25</v>
      </c>
      <c r="CP1830" s="299">
        <f>IF(CP1827="ns",0,CP1827*0.25)</f>
        <v>0</v>
      </c>
      <c r="CQ1830" s="299">
        <f t="shared" ref="CQ1830:DA1830" si="643">IF(CQ1827="ns",0,CQ1827*0.25)</f>
        <v>0</v>
      </c>
      <c r="CR1830" s="299">
        <f t="shared" si="643"/>
        <v>0</v>
      </c>
      <c r="CS1830" s="299">
        <f t="shared" si="643"/>
        <v>0</v>
      </c>
      <c r="CT1830" s="299">
        <f t="shared" si="643"/>
        <v>0</v>
      </c>
      <c r="CU1830" s="299">
        <f t="shared" si="643"/>
        <v>0</v>
      </c>
      <c r="CV1830" s="299">
        <f t="shared" si="643"/>
        <v>0</v>
      </c>
      <c r="CW1830" s="299">
        <f t="shared" si="643"/>
        <v>0</v>
      </c>
      <c r="CX1830" s="299">
        <f t="shared" si="643"/>
        <v>0</v>
      </c>
      <c r="CY1830" s="299">
        <f t="shared" si="643"/>
        <v>0</v>
      </c>
      <c r="CZ1830" s="299">
        <f t="shared" si="643"/>
        <v>0</v>
      </c>
      <c r="DA1830" s="299">
        <f t="shared" si="643"/>
        <v>0</v>
      </c>
      <c r="DS1830" s="237"/>
    </row>
    <row r="1831" spans="1:123" s="186" customFormat="1" ht="15" customHeight="1" x14ac:dyDescent="0.25">
      <c r="A1831" s="235"/>
      <c r="B1831" s="235"/>
      <c r="C1831" s="1008"/>
      <c r="D1831" s="997"/>
      <c r="E1831" s="998"/>
      <c r="F1831" s="999"/>
      <c r="G1831" s="993" t="s">
        <v>463</v>
      </c>
      <c r="H1831" s="993"/>
      <c r="I1831" s="238"/>
      <c r="J1831" s="712" t="s">
        <v>446</v>
      </c>
      <c r="K1831" s="712"/>
      <c r="L1831" s="712"/>
      <c r="M1831" s="712"/>
      <c r="N1831" s="712"/>
      <c r="O1831" s="712"/>
      <c r="P1831" s="712"/>
      <c r="Q1831" s="712"/>
      <c r="R1831" s="713"/>
      <c r="S1831" s="236"/>
      <c r="T1831" s="236"/>
      <c r="U1831" s="236"/>
      <c r="V1831" s="236"/>
      <c r="W1831" s="236"/>
      <c r="X1831" s="236"/>
      <c r="Y1831" s="236"/>
      <c r="Z1831" s="236"/>
      <c r="AA1831" s="236"/>
      <c r="AB1831" s="236"/>
      <c r="AC1831" s="236"/>
      <c r="AD1831" s="236"/>
      <c r="AE1831" s="235"/>
      <c r="AF1831" s="237"/>
      <c r="AG1831" s="178">
        <f t="shared" si="537"/>
        <v>12</v>
      </c>
      <c r="AH1831" s="186">
        <f t="shared" si="538"/>
        <v>0</v>
      </c>
      <c r="AI1831" s="178">
        <f t="shared" si="539"/>
        <v>0</v>
      </c>
      <c r="AJ1831" s="178">
        <f t="shared" si="540"/>
        <v>0</v>
      </c>
      <c r="AK1831" s="178">
        <f t="shared" si="541"/>
        <v>0</v>
      </c>
      <c r="AL1831" s="178">
        <f t="shared" si="542"/>
        <v>0</v>
      </c>
      <c r="AM1831" s="178">
        <f t="shared" si="543"/>
        <v>0</v>
      </c>
      <c r="AN1831" s="178">
        <f t="shared" si="544"/>
        <v>0</v>
      </c>
      <c r="AO1831" s="178">
        <f t="shared" si="545"/>
        <v>0</v>
      </c>
      <c r="AP1831" s="178">
        <f t="shared" si="546"/>
        <v>0</v>
      </c>
      <c r="AQ1831" s="178">
        <f t="shared" si="547"/>
        <v>0</v>
      </c>
      <c r="AR1831" s="178">
        <f t="shared" si="548"/>
        <v>0</v>
      </c>
      <c r="AS1831" s="178">
        <f t="shared" si="549"/>
        <v>0</v>
      </c>
      <c r="AT1831" s="178">
        <f t="shared" si="550"/>
        <v>0</v>
      </c>
      <c r="AU1831" s="178">
        <f t="shared" si="551"/>
        <v>0</v>
      </c>
      <c r="AV1831" s="178">
        <f t="shared" si="552"/>
        <v>0</v>
      </c>
      <c r="AW1831" s="178">
        <f t="shared" si="553"/>
        <v>0</v>
      </c>
      <c r="AX1831" s="178">
        <f t="shared" si="554"/>
        <v>0</v>
      </c>
      <c r="AY1831" s="178">
        <f t="shared" si="555"/>
        <v>0</v>
      </c>
      <c r="AZ1831" s="178">
        <f t="shared" si="556"/>
        <v>0</v>
      </c>
      <c r="BA1831" s="178">
        <f t="shared" si="557"/>
        <v>0</v>
      </c>
      <c r="BB1831" s="178">
        <f t="shared" si="558"/>
        <v>0</v>
      </c>
      <c r="BC1831" s="178">
        <f t="shared" si="559"/>
        <v>0</v>
      </c>
      <c r="BD1831" s="178">
        <f t="shared" si="560"/>
        <v>0</v>
      </c>
      <c r="BE1831" s="178">
        <f t="shared" si="561"/>
        <v>0</v>
      </c>
      <c r="BF1831" s="178">
        <f t="shared" si="562"/>
        <v>0</v>
      </c>
      <c r="BG1831" s="178">
        <f t="shared" si="563"/>
        <v>0</v>
      </c>
      <c r="BH1831" s="178">
        <f t="shared" si="564"/>
        <v>0</v>
      </c>
      <c r="BI1831" s="178">
        <f t="shared" si="565"/>
        <v>0</v>
      </c>
      <c r="BJ1831" s="178">
        <f t="shared" si="566"/>
        <v>0</v>
      </c>
      <c r="BK1831" s="178">
        <f t="shared" si="567"/>
        <v>0</v>
      </c>
      <c r="BL1831" s="178">
        <f t="shared" si="568"/>
        <v>0</v>
      </c>
      <c r="BM1831" s="186">
        <f t="shared" si="569"/>
        <v>0</v>
      </c>
      <c r="BN1831" s="186" t="s">
        <v>2104</v>
      </c>
      <c r="BO1831" s="186">
        <f>S1827</f>
        <v>0</v>
      </c>
      <c r="BP1831" s="186">
        <f t="shared" ref="BP1831:BZ1831" si="644">T1827</f>
        <v>0</v>
      </c>
      <c r="BQ1831" s="186">
        <f t="shared" si="644"/>
        <v>0</v>
      </c>
      <c r="BR1831" s="186">
        <f t="shared" si="644"/>
        <v>0</v>
      </c>
      <c r="BS1831" s="186">
        <f t="shared" si="644"/>
        <v>0</v>
      </c>
      <c r="BT1831" s="186">
        <f t="shared" si="644"/>
        <v>0</v>
      </c>
      <c r="BU1831" s="186">
        <f t="shared" si="644"/>
        <v>0</v>
      </c>
      <c r="BV1831" s="186">
        <f t="shared" si="644"/>
        <v>0</v>
      </c>
      <c r="BW1831" s="186">
        <f t="shared" si="644"/>
        <v>0</v>
      </c>
      <c r="BX1831" s="186">
        <f t="shared" si="644"/>
        <v>0</v>
      </c>
      <c r="BY1831" s="186">
        <f t="shared" si="644"/>
        <v>0</v>
      </c>
      <c r="BZ1831" s="186">
        <f t="shared" si="644"/>
        <v>0</v>
      </c>
      <c r="CN1831" s="237"/>
      <c r="CO1831" s="297" t="s">
        <v>72</v>
      </c>
      <c r="CP1831" s="297">
        <f>S1857</f>
        <v>0</v>
      </c>
      <c r="CQ1831" s="297">
        <f>T1857</f>
        <v>0</v>
      </c>
      <c r="CR1831" s="297">
        <f t="shared" ref="CR1831:DA1831" si="645">U1857</f>
        <v>0</v>
      </c>
      <c r="CS1831" s="297">
        <f t="shared" si="645"/>
        <v>0</v>
      </c>
      <c r="CT1831" s="297">
        <f t="shared" si="645"/>
        <v>0</v>
      </c>
      <c r="CU1831" s="297">
        <f t="shared" si="645"/>
        <v>0</v>
      </c>
      <c r="CV1831" s="297">
        <f t="shared" si="645"/>
        <v>0</v>
      </c>
      <c r="CW1831" s="297">
        <f t="shared" si="645"/>
        <v>0</v>
      </c>
      <c r="CX1831" s="297">
        <f t="shared" si="645"/>
        <v>0</v>
      </c>
      <c r="CY1831" s="297">
        <f t="shared" si="645"/>
        <v>0</v>
      </c>
      <c r="CZ1831" s="297">
        <f t="shared" si="645"/>
        <v>0</v>
      </c>
      <c r="DA1831" s="297">
        <f t="shared" si="645"/>
        <v>0</v>
      </c>
      <c r="DS1831" s="237"/>
    </row>
    <row r="1832" spans="1:123" s="186" customFormat="1" ht="15" customHeight="1" x14ac:dyDescent="0.25">
      <c r="A1832" s="235"/>
      <c r="B1832" s="235"/>
      <c r="C1832" s="1008"/>
      <c r="D1832" s="997"/>
      <c r="E1832" s="998"/>
      <c r="F1832" s="999"/>
      <c r="G1832" s="993" t="s">
        <v>464</v>
      </c>
      <c r="H1832" s="993"/>
      <c r="I1832" s="238"/>
      <c r="J1832" s="712" t="s">
        <v>447</v>
      </c>
      <c r="K1832" s="712"/>
      <c r="L1832" s="712"/>
      <c r="M1832" s="712"/>
      <c r="N1832" s="712"/>
      <c r="O1832" s="712"/>
      <c r="P1832" s="712"/>
      <c r="Q1832" s="712"/>
      <c r="R1832" s="713"/>
      <c r="S1832" s="236"/>
      <c r="T1832" s="236"/>
      <c r="U1832" s="236"/>
      <c r="V1832" s="236"/>
      <c r="W1832" s="236"/>
      <c r="X1832" s="236"/>
      <c r="Y1832" s="236"/>
      <c r="Z1832" s="236"/>
      <c r="AA1832" s="236"/>
      <c r="AB1832" s="236"/>
      <c r="AC1832" s="236"/>
      <c r="AD1832" s="236"/>
      <c r="AE1832" s="235"/>
      <c r="AF1832" s="237"/>
      <c r="AG1832" s="178">
        <f t="shared" si="537"/>
        <v>12</v>
      </c>
      <c r="AH1832" s="186">
        <f t="shared" si="538"/>
        <v>0</v>
      </c>
      <c r="AI1832" s="178">
        <f t="shared" si="539"/>
        <v>0</v>
      </c>
      <c r="AJ1832" s="178">
        <f t="shared" si="540"/>
        <v>0</v>
      </c>
      <c r="AK1832" s="178">
        <f t="shared" si="541"/>
        <v>0</v>
      </c>
      <c r="AL1832" s="178">
        <f t="shared" si="542"/>
        <v>0</v>
      </c>
      <c r="AM1832" s="178">
        <f t="shared" si="543"/>
        <v>0</v>
      </c>
      <c r="AN1832" s="178">
        <f t="shared" si="544"/>
        <v>0</v>
      </c>
      <c r="AO1832" s="178">
        <f t="shared" si="545"/>
        <v>0</v>
      </c>
      <c r="AP1832" s="178">
        <f t="shared" si="546"/>
        <v>0</v>
      </c>
      <c r="AQ1832" s="178">
        <f t="shared" si="547"/>
        <v>0</v>
      </c>
      <c r="AR1832" s="178">
        <f t="shared" si="548"/>
        <v>0</v>
      </c>
      <c r="AS1832" s="178">
        <f t="shared" si="549"/>
        <v>0</v>
      </c>
      <c r="AT1832" s="178">
        <f t="shared" si="550"/>
        <v>0</v>
      </c>
      <c r="AU1832" s="178">
        <f t="shared" si="551"/>
        <v>0</v>
      </c>
      <c r="AV1832" s="178">
        <f t="shared" si="552"/>
        <v>0</v>
      </c>
      <c r="AW1832" s="178">
        <f t="shared" si="553"/>
        <v>0</v>
      </c>
      <c r="AX1832" s="178">
        <f t="shared" si="554"/>
        <v>0</v>
      </c>
      <c r="AY1832" s="178">
        <f t="shared" si="555"/>
        <v>0</v>
      </c>
      <c r="AZ1832" s="178">
        <f t="shared" si="556"/>
        <v>0</v>
      </c>
      <c r="BA1832" s="178">
        <f t="shared" si="557"/>
        <v>0</v>
      </c>
      <c r="BB1832" s="178">
        <f t="shared" si="558"/>
        <v>0</v>
      </c>
      <c r="BC1832" s="178">
        <f t="shared" si="559"/>
        <v>0</v>
      </c>
      <c r="BD1832" s="178">
        <f t="shared" si="560"/>
        <v>0</v>
      </c>
      <c r="BE1832" s="178">
        <f t="shared" si="561"/>
        <v>0</v>
      </c>
      <c r="BF1832" s="178">
        <f t="shared" si="562"/>
        <v>0</v>
      </c>
      <c r="BG1832" s="178">
        <f t="shared" si="563"/>
        <v>0</v>
      </c>
      <c r="BH1832" s="178">
        <f t="shared" si="564"/>
        <v>0</v>
      </c>
      <c r="BI1832" s="178">
        <f t="shared" si="565"/>
        <v>0</v>
      </c>
      <c r="BJ1832" s="178">
        <f t="shared" si="566"/>
        <v>0</v>
      </c>
      <c r="BK1832" s="178">
        <f t="shared" si="567"/>
        <v>0</v>
      </c>
      <c r="BL1832" s="178">
        <f t="shared" si="568"/>
        <v>0</v>
      </c>
      <c r="BM1832" s="186">
        <f t="shared" si="569"/>
        <v>0</v>
      </c>
      <c r="CN1832" s="237"/>
      <c r="CO1832" s="297" t="s">
        <v>2077</v>
      </c>
      <c r="CP1832" s="297">
        <f>IF(OR(CP1831=0,CP1831="NA",AND(CP1831="NS",CP1829&gt;0),AND(CP1831="NS",CP1828&gt;0),CP1831&lt;=CP1830),0,1)</f>
        <v>0</v>
      </c>
      <c r="CQ1832" s="297">
        <f t="shared" ref="CQ1832" si="646">IF(OR(CQ1831=0,CQ1831="NA",AND(CQ1831="NS",CQ1829&gt;0),AND(CQ1831="NS",CQ1828&gt;0),CQ1831&lt;=CQ1830),0,1)</f>
        <v>0</v>
      </c>
      <c r="CR1832" s="297">
        <f t="shared" ref="CR1832" si="647">IF(OR(CR1831=0,CR1831="NA",AND(CR1831="NS",CR1829&gt;0),AND(CR1831="NS",CR1828&gt;0),CR1831&lt;=CR1830),0,1)</f>
        <v>0</v>
      </c>
      <c r="CS1832" s="297">
        <f t="shared" ref="CS1832" si="648">IF(OR(CS1831=0,CS1831="NA",AND(CS1831="NS",CS1829&gt;0),AND(CS1831="NS",CS1828&gt;0),CS1831&lt;=CS1830),0,1)</f>
        <v>0</v>
      </c>
      <c r="CT1832" s="297">
        <f t="shared" ref="CT1832" si="649">IF(OR(CT1831=0,CT1831="NA",AND(CT1831="NS",CT1829&gt;0),AND(CT1831="NS",CT1828&gt;0),CT1831&lt;=CT1830),0,1)</f>
        <v>0</v>
      </c>
      <c r="CU1832" s="297">
        <f t="shared" ref="CU1832" si="650">IF(OR(CU1831=0,CU1831="NA",AND(CU1831="NS",CU1829&gt;0),AND(CU1831="NS",CU1828&gt;0),CU1831&lt;=CU1830),0,1)</f>
        <v>0</v>
      </c>
      <c r="CV1832" s="297">
        <f t="shared" ref="CV1832" si="651">IF(OR(CV1831=0,CV1831="NA",AND(CV1831="NS",CV1829&gt;0),AND(CV1831="NS",CV1828&gt;0),CV1831&lt;=CV1830),0,1)</f>
        <v>0</v>
      </c>
      <c r="CW1832" s="297">
        <f t="shared" ref="CW1832" si="652">IF(OR(CW1831=0,CW1831="NA",AND(CW1831="NS",CW1829&gt;0),AND(CW1831="NS",CW1828&gt;0),CW1831&lt;=CW1830),0,1)</f>
        <v>0</v>
      </c>
      <c r="CX1832" s="297">
        <f t="shared" ref="CX1832" si="653">IF(OR(CX1831=0,CX1831="NA",AND(CX1831="NS",CX1829&gt;0),AND(CX1831="NS",CX1828&gt;0),CX1831&lt;=CX1830),0,1)</f>
        <v>0</v>
      </c>
      <c r="CY1832" s="297">
        <f t="shared" ref="CY1832" si="654">IF(OR(CY1831=0,CY1831="NA",AND(CY1831="NS",CY1829&gt;0),AND(CY1831="NS",CY1828&gt;0),CY1831&lt;=CY1830),0,1)</f>
        <v>0</v>
      </c>
      <c r="CZ1832" s="297">
        <f t="shared" ref="CZ1832" si="655">IF(OR(CZ1831=0,CZ1831="NA",AND(CZ1831="NS",CZ1829&gt;0),AND(CZ1831="NS",CZ1828&gt;0),CZ1831&lt;=CZ1830),0,1)</f>
        <v>0</v>
      </c>
      <c r="DA1832" s="297">
        <f t="shared" ref="DA1832" si="656">IF(OR(DA1831=0,DA1831="NA",AND(DA1831="NS",DA1829&gt;0),AND(DA1831="NS",DA1828&gt;0),DA1831&lt;=DA1830),0,1)</f>
        <v>0</v>
      </c>
      <c r="DB1832" s="186">
        <f>SUM(CP1832:DA1832)</f>
        <v>0</v>
      </c>
      <c r="DS1832" s="237"/>
    </row>
    <row r="1833" spans="1:123" s="186" customFormat="1" ht="15" customHeight="1" x14ac:dyDescent="0.2">
      <c r="A1833" s="235"/>
      <c r="B1833" s="235"/>
      <c r="C1833" s="1008"/>
      <c r="D1833" s="997"/>
      <c r="E1833" s="998"/>
      <c r="F1833" s="999"/>
      <c r="G1833" s="993" t="s">
        <v>465</v>
      </c>
      <c r="H1833" s="993"/>
      <c r="I1833" s="238"/>
      <c r="J1833" s="712" t="s">
        <v>448</v>
      </c>
      <c r="K1833" s="712"/>
      <c r="L1833" s="712"/>
      <c r="M1833" s="712"/>
      <c r="N1833" s="712"/>
      <c r="O1833" s="712"/>
      <c r="P1833" s="712"/>
      <c r="Q1833" s="712"/>
      <c r="R1833" s="713"/>
      <c r="S1833" s="236"/>
      <c r="T1833" s="236"/>
      <c r="U1833" s="236"/>
      <c r="V1833" s="236"/>
      <c r="W1833" s="236"/>
      <c r="X1833" s="236"/>
      <c r="Y1833" s="236"/>
      <c r="Z1833" s="236"/>
      <c r="AA1833" s="236"/>
      <c r="AB1833" s="236"/>
      <c r="AC1833" s="236"/>
      <c r="AD1833" s="236"/>
      <c r="AE1833" s="235"/>
      <c r="AF1833" s="237"/>
      <c r="AG1833" s="178">
        <f t="shared" si="537"/>
        <v>12</v>
      </c>
      <c r="AH1833" s="186">
        <f t="shared" si="538"/>
        <v>0</v>
      </c>
      <c r="AI1833" s="178">
        <f t="shared" si="539"/>
        <v>0</v>
      </c>
      <c r="AJ1833" s="178">
        <f t="shared" si="540"/>
        <v>0</v>
      </c>
      <c r="AK1833" s="178">
        <f t="shared" si="541"/>
        <v>0</v>
      </c>
      <c r="AL1833" s="178">
        <f t="shared" si="542"/>
        <v>0</v>
      </c>
      <c r="AM1833" s="178">
        <f t="shared" si="543"/>
        <v>0</v>
      </c>
      <c r="AN1833" s="178">
        <f t="shared" si="544"/>
        <v>0</v>
      </c>
      <c r="AO1833" s="178">
        <f t="shared" si="545"/>
        <v>0</v>
      </c>
      <c r="AP1833" s="178">
        <f t="shared" si="546"/>
        <v>0</v>
      </c>
      <c r="AQ1833" s="178">
        <f t="shared" si="547"/>
        <v>0</v>
      </c>
      <c r="AR1833" s="178">
        <f t="shared" si="548"/>
        <v>0</v>
      </c>
      <c r="AS1833" s="178">
        <f t="shared" si="549"/>
        <v>0</v>
      </c>
      <c r="AT1833" s="178">
        <f t="shared" si="550"/>
        <v>0</v>
      </c>
      <c r="AU1833" s="178">
        <f t="shared" si="551"/>
        <v>0</v>
      </c>
      <c r="AV1833" s="178">
        <f t="shared" si="552"/>
        <v>0</v>
      </c>
      <c r="AW1833" s="178">
        <f t="shared" si="553"/>
        <v>0</v>
      </c>
      <c r="AX1833" s="178">
        <f t="shared" si="554"/>
        <v>0</v>
      </c>
      <c r="AY1833" s="178">
        <f t="shared" si="555"/>
        <v>0</v>
      </c>
      <c r="AZ1833" s="178">
        <f t="shared" si="556"/>
        <v>0</v>
      </c>
      <c r="BA1833" s="178">
        <f t="shared" si="557"/>
        <v>0</v>
      </c>
      <c r="BB1833" s="178">
        <f t="shared" si="558"/>
        <v>0</v>
      </c>
      <c r="BC1833" s="178">
        <f t="shared" si="559"/>
        <v>0</v>
      </c>
      <c r="BD1833" s="178">
        <f t="shared" si="560"/>
        <v>0</v>
      </c>
      <c r="BE1833" s="178">
        <f t="shared" si="561"/>
        <v>0</v>
      </c>
      <c r="BF1833" s="178">
        <f t="shared" si="562"/>
        <v>0</v>
      </c>
      <c r="BG1833" s="178">
        <f t="shared" si="563"/>
        <v>0</v>
      </c>
      <c r="BH1833" s="178">
        <f t="shared" si="564"/>
        <v>0</v>
      </c>
      <c r="BI1833" s="178">
        <f t="shared" si="565"/>
        <v>0</v>
      </c>
      <c r="BJ1833" s="178">
        <f t="shared" si="566"/>
        <v>0</v>
      </c>
      <c r="BK1833" s="178">
        <f t="shared" si="567"/>
        <v>0</v>
      </c>
      <c r="BL1833" s="178">
        <f t="shared" si="568"/>
        <v>0</v>
      </c>
      <c r="BM1833" s="186">
        <f t="shared" si="569"/>
        <v>0</v>
      </c>
      <c r="CN1833" s="237"/>
      <c r="DS1833" s="237"/>
    </row>
    <row r="1834" spans="1:123" s="186" customFormat="1" ht="15" customHeight="1" x14ac:dyDescent="0.2">
      <c r="A1834" s="235"/>
      <c r="B1834" s="235"/>
      <c r="C1834" s="1008"/>
      <c r="D1834" s="997"/>
      <c r="E1834" s="998"/>
      <c r="F1834" s="999"/>
      <c r="G1834" s="993" t="s">
        <v>466</v>
      </c>
      <c r="H1834" s="993"/>
      <c r="I1834" s="238"/>
      <c r="J1834" s="712" t="s">
        <v>449</v>
      </c>
      <c r="K1834" s="712"/>
      <c r="L1834" s="712"/>
      <c r="M1834" s="712"/>
      <c r="N1834" s="712"/>
      <c r="O1834" s="712"/>
      <c r="P1834" s="712"/>
      <c r="Q1834" s="712"/>
      <c r="R1834" s="713"/>
      <c r="S1834" s="236"/>
      <c r="T1834" s="236"/>
      <c r="U1834" s="236"/>
      <c r="V1834" s="236"/>
      <c r="W1834" s="236"/>
      <c r="X1834" s="236"/>
      <c r="Y1834" s="236"/>
      <c r="Z1834" s="236"/>
      <c r="AA1834" s="236"/>
      <c r="AB1834" s="236"/>
      <c r="AC1834" s="236"/>
      <c r="AD1834" s="236"/>
      <c r="AE1834" s="235"/>
      <c r="AF1834" s="237"/>
      <c r="AG1834" s="178">
        <f t="shared" si="537"/>
        <v>12</v>
      </c>
      <c r="AH1834" s="186">
        <f t="shared" si="538"/>
        <v>0</v>
      </c>
      <c r="AI1834" s="178">
        <f t="shared" si="539"/>
        <v>0</v>
      </c>
      <c r="AJ1834" s="178">
        <f t="shared" si="540"/>
        <v>0</v>
      </c>
      <c r="AK1834" s="178">
        <f t="shared" si="541"/>
        <v>0</v>
      </c>
      <c r="AL1834" s="178">
        <f t="shared" si="542"/>
        <v>0</v>
      </c>
      <c r="AM1834" s="178">
        <f t="shared" si="543"/>
        <v>0</v>
      </c>
      <c r="AN1834" s="178">
        <f t="shared" si="544"/>
        <v>0</v>
      </c>
      <c r="AO1834" s="178">
        <f t="shared" si="545"/>
        <v>0</v>
      </c>
      <c r="AP1834" s="178">
        <f t="shared" si="546"/>
        <v>0</v>
      </c>
      <c r="AQ1834" s="178">
        <f t="shared" si="547"/>
        <v>0</v>
      </c>
      <c r="AR1834" s="178">
        <f t="shared" si="548"/>
        <v>0</v>
      </c>
      <c r="AS1834" s="178">
        <f t="shared" si="549"/>
        <v>0</v>
      </c>
      <c r="AT1834" s="178">
        <f t="shared" si="550"/>
        <v>0</v>
      </c>
      <c r="AU1834" s="178">
        <f t="shared" si="551"/>
        <v>0</v>
      </c>
      <c r="AV1834" s="178">
        <f t="shared" si="552"/>
        <v>0</v>
      </c>
      <c r="AW1834" s="178">
        <f t="shared" si="553"/>
        <v>0</v>
      </c>
      <c r="AX1834" s="178">
        <f t="shared" si="554"/>
        <v>0</v>
      </c>
      <c r="AY1834" s="178">
        <f t="shared" si="555"/>
        <v>0</v>
      </c>
      <c r="AZ1834" s="178">
        <f t="shared" si="556"/>
        <v>0</v>
      </c>
      <c r="BA1834" s="178">
        <f t="shared" si="557"/>
        <v>0</v>
      </c>
      <c r="BB1834" s="178">
        <f t="shared" si="558"/>
        <v>0</v>
      </c>
      <c r="BC1834" s="178">
        <f t="shared" si="559"/>
        <v>0</v>
      </c>
      <c r="BD1834" s="178">
        <f t="shared" si="560"/>
        <v>0</v>
      </c>
      <c r="BE1834" s="178">
        <f t="shared" si="561"/>
        <v>0</v>
      </c>
      <c r="BF1834" s="178">
        <f t="shared" si="562"/>
        <v>0</v>
      </c>
      <c r="BG1834" s="178">
        <f t="shared" si="563"/>
        <v>0</v>
      </c>
      <c r="BH1834" s="178">
        <f t="shared" si="564"/>
        <v>0</v>
      </c>
      <c r="BI1834" s="178">
        <f t="shared" si="565"/>
        <v>0</v>
      </c>
      <c r="BJ1834" s="178">
        <f t="shared" si="566"/>
        <v>0</v>
      </c>
      <c r="BK1834" s="178">
        <f t="shared" si="567"/>
        <v>0</v>
      </c>
      <c r="BL1834" s="178">
        <f t="shared" si="568"/>
        <v>0</v>
      </c>
      <c r="BM1834" s="186">
        <f t="shared" si="569"/>
        <v>0</v>
      </c>
      <c r="CN1834" s="237"/>
      <c r="DS1834" s="237"/>
    </row>
    <row r="1835" spans="1:123" s="186" customFormat="1" ht="15" customHeight="1" x14ac:dyDescent="0.2">
      <c r="A1835" s="235"/>
      <c r="B1835" s="235"/>
      <c r="C1835" s="1008"/>
      <c r="D1835" s="997"/>
      <c r="E1835" s="998"/>
      <c r="F1835" s="999"/>
      <c r="G1835" s="993" t="s">
        <v>467</v>
      </c>
      <c r="H1835" s="993"/>
      <c r="I1835" s="238"/>
      <c r="J1835" s="712" t="s">
        <v>450</v>
      </c>
      <c r="K1835" s="712"/>
      <c r="L1835" s="712"/>
      <c r="M1835" s="712"/>
      <c r="N1835" s="712"/>
      <c r="O1835" s="712"/>
      <c r="P1835" s="712"/>
      <c r="Q1835" s="712"/>
      <c r="R1835" s="713"/>
      <c r="S1835" s="236"/>
      <c r="T1835" s="236"/>
      <c r="U1835" s="236"/>
      <c r="V1835" s="236"/>
      <c r="W1835" s="236"/>
      <c r="X1835" s="236"/>
      <c r="Y1835" s="236"/>
      <c r="Z1835" s="236"/>
      <c r="AA1835" s="236"/>
      <c r="AB1835" s="236"/>
      <c r="AC1835" s="236"/>
      <c r="AD1835" s="236"/>
      <c r="AE1835" s="235"/>
      <c r="AF1835" s="237"/>
      <c r="AG1835" s="178">
        <f t="shared" si="537"/>
        <v>12</v>
      </c>
      <c r="AH1835" s="186">
        <f t="shared" si="538"/>
        <v>0</v>
      </c>
      <c r="AI1835" s="178">
        <f t="shared" si="539"/>
        <v>0</v>
      </c>
      <c r="AJ1835" s="178">
        <f t="shared" si="540"/>
        <v>0</v>
      </c>
      <c r="AK1835" s="178">
        <f t="shared" si="541"/>
        <v>0</v>
      </c>
      <c r="AL1835" s="178">
        <f t="shared" si="542"/>
        <v>0</v>
      </c>
      <c r="AM1835" s="178">
        <f t="shared" si="543"/>
        <v>0</v>
      </c>
      <c r="AN1835" s="178">
        <f t="shared" si="544"/>
        <v>0</v>
      </c>
      <c r="AO1835" s="178">
        <f t="shared" si="545"/>
        <v>0</v>
      </c>
      <c r="AP1835" s="178">
        <f t="shared" si="546"/>
        <v>0</v>
      </c>
      <c r="AQ1835" s="178">
        <f t="shared" si="547"/>
        <v>0</v>
      </c>
      <c r="AR1835" s="178">
        <f t="shared" si="548"/>
        <v>0</v>
      </c>
      <c r="AS1835" s="178">
        <f t="shared" si="549"/>
        <v>0</v>
      </c>
      <c r="AT1835" s="178">
        <f t="shared" si="550"/>
        <v>0</v>
      </c>
      <c r="AU1835" s="178">
        <f t="shared" si="551"/>
        <v>0</v>
      </c>
      <c r="AV1835" s="178">
        <f t="shared" si="552"/>
        <v>0</v>
      </c>
      <c r="AW1835" s="178">
        <f t="shared" si="553"/>
        <v>0</v>
      </c>
      <c r="AX1835" s="178">
        <f t="shared" si="554"/>
        <v>0</v>
      </c>
      <c r="AY1835" s="178">
        <f t="shared" si="555"/>
        <v>0</v>
      </c>
      <c r="AZ1835" s="178">
        <f t="shared" si="556"/>
        <v>0</v>
      </c>
      <c r="BA1835" s="178">
        <f t="shared" si="557"/>
        <v>0</v>
      </c>
      <c r="BB1835" s="178">
        <f t="shared" si="558"/>
        <v>0</v>
      </c>
      <c r="BC1835" s="178">
        <f t="shared" si="559"/>
        <v>0</v>
      </c>
      <c r="BD1835" s="178">
        <f t="shared" si="560"/>
        <v>0</v>
      </c>
      <c r="BE1835" s="178">
        <f t="shared" si="561"/>
        <v>0</v>
      </c>
      <c r="BF1835" s="178">
        <f t="shared" si="562"/>
        <v>0</v>
      </c>
      <c r="BG1835" s="178">
        <f t="shared" si="563"/>
        <v>0</v>
      </c>
      <c r="BH1835" s="178">
        <f t="shared" si="564"/>
        <v>0</v>
      </c>
      <c r="BI1835" s="178">
        <f t="shared" si="565"/>
        <v>0</v>
      </c>
      <c r="BJ1835" s="178">
        <f t="shared" si="566"/>
        <v>0</v>
      </c>
      <c r="BK1835" s="178">
        <f t="shared" si="567"/>
        <v>0</v>
      </c>
      <c r="BL1835" s="178">
        <f t="shared" si="568"/>
        <v>0</v>
      </c>
      <c r="BM1835" s="186">
        <f t="shared" si="569"/>
        <v>0</v>
      </c>
      <c r="CN1835" s="237"/>
      <c r="DS1835" s="237"/>
    </row>
    <row r="1836" spans="1:123" s="186" customFormat="1" ht="15" customHeight="1" x14ac:dyDescent="0.2">
      <c r="A1836" s="235"/>
      <c r="B1836" s="235"/>
      <c r="C1836" s="1008"/>
      <c r="D1836" s="997"/>
      <c r="E1836" s="998"/>
      <c r="F1836" s="999"/>
      <c r="G1836" s="993" t="s">
        <v>468</v>
      </c>
      <c r="H1836" s="993"/>
      <c r="I1836" s="238"/>
      <c r="J1836" s="712" t="s">
        <v>451</v>
      </c>
      <c r="K1836" s="712"/>
      <c r="L1836" s="712"/>
      <c r="M1836" s="712"/>
      <c r="N1836" s="712"/>
      <c r="O1836" s="712"/>
      <c r="P1836" s="712"/>
      <c r="Q1836" s="712"/>
      <c r="R1836" s="713"/>
      <c r="S1836" s="236"/>
      <c r="T1836" s="236"/>
      <c r="U1836" s="236"/>
      <c r="V1836" s="236"/>
      <c r="W1836" s="236"/>
      <c r="X1836" s="236"/>
      <c r="Y1836" s="236"/>
      <c r="Z1836" s="236"/>
      <c r="AA1836" s="236"/>
      <c r="AB1836" s="236"/>
      <c r="AC1836" s="236"/>
      <c r="AD1836" s="236"/>
      <c r="AE1836" s="235"/>
      <c r="AF1836" s="237"/>
      <c r="AG1836" s="178">
        <f t="shared" si="537"/>
        <v>12</v>
      </c>
      <c r="AH1836" s="186">
        <f t="shared" si="538"/>
        <v>0</v>
      </c>
      <c r="AI1836" s="178">
        <f t="shared" si="539"/>
        <v>0</v>
      </c>
      <c r="AJ1836" s="178">
        <f t="shared" si="540"/>
        <v>0</v>
      </c>
      <c r="AK1836" s="178">
        <f t="shared" si="541"/>
        <v>0</v>
      </c>
      <c r="AL1836" s="178">
        <f t="shared" si="542"/>
        <v>0</v>
      </c>
      <c r="AM1836" s="178">
        <f t="shared" si="543"/>
        <v>0</v>
      </c>
      <c r="AN1836" s="178">
        <f t="shared" si="544"/>
        <v>0</v>
      </c>
      <c r="AO1836" s="178">
        <f t="shared" si="545"/>
        <v>0</v>
      </c>
      <c r="AP1836" s="178">
        <f t="shared" si="546"/>
        <v>0</v>
      </c>
      <c r="AQ1836" s="178">
        <f t="shared" si="547"/>
        <v>0</v>
      </c>
      <c r="AR1836" s="178">
        <f t="shared" si="548"/>
        <v>0</v>
      </c>
      <c r="AS1836" s="178">
        <f t="shared" si="549"/>
        <v>0</v>
      </c>
      <c r="AT1836" s="178">
        <f t="shared" si="550"/>
        <v>0</v>
      </c>
      <c r="AU1836" s="178">
        <f t="shared" si="551"/>
        <v>0</v>
      </c>
      <c r="AV1836" s="178">
        <f t="shared" si="552"/>
        <v>0</v>
      </c>
      <c r="AW1836" s="178">
        <f t="shared" si="553"/>
        <v>0</v>
      </c>
      <c r="AX1836" s="178">
        <f t="shared" si="554"/>
        <v>0</v>
      </c>
      <c r="AY1836" s="178">
        <f t="shared" si="555"/>
        <v>0</v>
      </c>
      <c r="AZ1836" s="178">
        <f t="shared" si="556"/>
        <v>0</v>
      </c>
      <c r="BA1836" s="178">
        <f t="shared" si="557"/>
        <v>0</v>
      </c>
      <c r="BB1836" s="178">
        <f t="shared" si="558"/>
        <v>0</v>
      </c>
      <c r="BC1836" s="178">
        <f t="shared" si="559"/>
        <v>0</v>
      </c>
      <c r="BD1836" s="178">
        <f t="shared" si="560"/>
        <v>0</v>
      </c>
      <c r="BE1836" s="178">
        <f t="shared" si="561"/>
        <v>0</v>
      </c>
      <c r="BF1836" s="178">
        <f t="shared" si="562"/>
        <v>0</v>
      </c>
      <c r="BG1836" s="178">
        <f t="shared" si="563"/>
        <v>0</v>
      </c>
      <c r="BH1836" s="178">
        <f t="shared" si="564"/>
        <v>0</v>
      </c>
      <c r="BI1836" s="178">
        <f t="shared" si="565"/>
        <v>0</v>
      </c>
      <c r="BJ1836" s="178">
        <f t="shared" si="566"/>
        <v>0</v>
      </c>
      <c r="BK1836" s="178">
        <f t="shared" si="567"/>
        <v>0</v>
      </c>
      <c r="BL1836" s="178">
        <f t="shared" si="568"/>
        <v>0</v>
      </c>
      <c r="BM1836" s="186">
        <f t="shared" si="569"/>
        <v>0</v>
      </c>
      <c r="CN1836" s="237"/>
      <c r="DS1836" s="237"/>
    </row>
    <row r="1837" spans="1:123" s="186" customFormat="1" ht="15" customHeight="1" x14ac:dyDescent="0.2">
      <c r="A1837" s="235"/>
      <c r="B1837" s="235"/>
      <c r="C1837" s="1008"/>
      <c r="D1837" s="997"/>
      <c r="E1837" s="998"/>
      <c r="F1837" s="999"/>
      <c r="G1837" s="993" t="s">
        <v>469</v>
      </c>
      <c r="H1837" s="993"/>
      <c r="I1837" s="238"/>
      <c r="J1837" s="712" t="s">
        <v>452</v>
      </c>
      <c r="K1837" s="712"/>
      <c r="L1837" s="712"/>
      <c r="M1837" s="712"/>
      <c r="N1837" s="712"/>
      <c r="O1837" s="712"/>
      <c r="P1837" s="712"/>
      <c r="Q1837" s="712"/>
      <c r="R1837" s="713"/>
      <c r="S1837" s="236"/>
      <c r="T1837" s="236"/>
      <c r="U1837" s="236"/>
      <c r="V1837" s="236"/>
      <c r="W1837" s="236"/>
      <c r="X1837" s="236"/>
      <c r="Y1837" s="236"/>
      <c r="Z1837" s="236"/>
      <c r="AA1837" s="236"/>
      <c r="AB1837" s="236"/>
      <c r="AC1837" s="236"/>
      <c r="AD1837" s="236"/>
      <c r="AE1837" s="235"/>
      <c r="AF1837" s="237"/>
      <c r="AG1837" s="178">
        <f t="shared" si="537"/>
        <v>12</v>
      </c>
      <c r="AH1837" s="186">
        <f t="shared" si="538"/>
        <v>0</v>
      </c>
      <c r="AI1837" s="178">
        <f t="shared" si="539"/>
        <v>0</v>
      </c>
      <c r="AJ1837" s="178">
        <f t="shared" si="540"/>
        <v>0</v>
      </c>
      <c r="AK1837" s="178">
        <f t="shared" si="541"/>
        <v>0</v>
      </c>
      <c r="AL1837" s="178">
        <f t="shared" si="542"/>
        <v>0</v>
      </c>
      <c r="AM1837" s="178">
        <f t="shared" si="543"/>
        <v>0</v>
      </c>
      <c r="AN1837" s="178">
        <f t="shared" si="544"/>
        <v>0</v>
      </c>
      <c r="AO1837" s="178">
        <f t="shared" si="545"/>
        <v>0</v>
      </c>
      <c r="AP1837" s="178">
        <f t="shared" si="546"/>
        <v>0</v>
      </c>
      <c r="AQ1837" s="178">
        <f t="shared" si="547"/>
        <v>0</v>
      </c>
      <c r="AR1837" s="178">
        <f t="shared" si="548"/>
        <v>0</v>
      </c>
      <c r="AS1837" s="178">
        <f t="shared" si="549"/>
        <v>0</v>
      </c>
      <c r="AT1837" s="178">
        <f t="shared" si="550"/>
        <v>0</v>
      </c>
      <c r="AU1837" s="178">
        <f t="shared" si="551"/>
        <v>0</v>
      </c>
      <c r="AV1837" s="178">
        <f t="shared" si="552"/>
        <v>0</v>
      </c>
      <c r="AW1837" s="178">
        <f t="shared" si="553"/>
        <v>0</v>
      </c>
      <c r="AX1837" s="178">
        <f t="shared" si="554"/>
        <v>0</v>
      </c>
      <c r="AY1837" s="178">
        <f t="shared" si="555"/>
        <v>0</v>
      </c>
      <c r="AZ1837" s="178">
        <f t="shared" si="556"/>
        <v>0</v>
      </c>
      <c r="BA1837" s="178">
        <f t="shared" si="557"/>
        <v>0</v>
      </c>
      <c r="BB1837" s="178">
        <f t="shared" si="558"/>
        <v>0</v>
      </c>
      <c r="BC1837" s="178">
        <f t="shared" si="559"/>
        <v>0</v>
      </c>
      <c r="BD1837" s="178">
        <f t="shared" si="560"/>
        <v>0</v>
      </c>
      <c r="BE1837" s="178">
        <f t="shared" si="561"/>
        <v>0</v>
      </c>
      <c r="BF1837" s="178">
        <f t="shared" si="562"/>
        <v>0</v>
      </c>
      <c r="BG1837" s="178">
        <f t="shared" si="563"/>
        <v>0</v>
      </c>
      <c r="BH1837" s="178">
        <f t="shared" si="564"/>
        <v>0</v>
      </c>
      <c r="BI1837" s="178">
        <f t="shared" si="565"/>
        <v>0</v>
      </c>
      <c r="BJ1837" s="178">
        <f t="shared" si="566"/>
        <v>0</v>
      </c>
      <c r="BK1837" s="178">
        <f t="shared" si="567"/>
        <v>0</v>
      </c>
      <c r="BL1837" s="178">
        <f t="shared" si="568"/>
        <v>0</v>
      </c>
      <c r="BM1837" s="186">
        <f t="shared" si="569"/>
        <v>0</v>
      </c>
      <c r="CN1837" s="237"/>
      <c r="DS1837" s="237"/>
    </row>
    <row r="1838" spans="1:123" s="186" customFormat="1" ht="15" customHeight="1" x14ac:dyDescent="0.2">
      <c r="A1838" s="235"/>
      <c r="B1838" s="235"/>
      <c r="C1838" s="1008"/>
      <c r="D1838" s="997"/>
      <c r="E1838" s="998"/>
      <c r="F1838" s="999"/>
      <c r="G1838" s="993" t="s">
        <v>470</v>
      </c>
      <c r="H1838" s="993"/>
      <c r="I1838" s="238"/>
      <c r="J1838" s="712" t="s">
        <v>453</v>
      </c>
      <c r="K1838" s="712"/>
      <c r="L1838" s="712"/>
      <c r="M1838" s="712"/>
      <c r="N1838" s="712"/>
      <c r="O1838" s="712"/>
      <c r="P1838" s="712"/>
      <c r="Q1838" s="712"/>
      <c r="R1838" s="713"/>
      <c r="S1838" s="236"/>
      <c r="T1838" s="236"/>
      <c r="U1838" s="236"/>
      <c r="V1838" s="236"/>
      <c r="W1838" s="236"/>
      <c r="X1838" s="236"/>
      <c r="Y1838" s="236"/>
      <c r="Z1838" s="236"/>
      <c r="AA1838" s="236"/>
      <c r="AB1838" s="236"/>
      <c r="AC1838" s="236"/>
      <c r="AD1838" s="236"/>
      <c r="AE1838" s="235"/>
      <c r="AF1838" s="237"/>
      <c r="AG1838" s="178">
        <f t="shared" si="537"/>
        <v>12</v>
      </c>
      <c r="AH1838" s="186">
        <f t="shared" si="538"/>
        <v>0</v>
      </c>
      <c r="AI1838" s="178">
        <f t="shared" si="539"/>
        <v>0</v>
      </c>
      <c r="AJ1838" s="178">
        <f t="shared" si="540"/>
        <v>0</v>
      </c>
      <c r="AK1838" s="178">
        <f t="shared" si="541"/>
        <v>0</v>
      </c>
      <c r="AL1838" s="178">
        <f t="shared" si="542"/>
        <v>0</v>
      </c>
      <c r="AM1838" s="178">
        <f t="shared" si="543"/>
        <v>0</v>
      </c>
      <c r="AN1838" s="178">
        <f t="shared" si="544"/>
        <v>0</v>
      </c>
      <c r="AO1838" s="178">
        <f t="shared" si="545"/>
        <v>0</v>
      </c>
      <c r="AP1838" s="178">
        <f t="shared" si="546"/>
        <v>0</v>
      </c>
      <c r="AQ1838" s="178">
        <f t="shared" si="547"/>
        <v>0</v>
      </c>
      <c r="AR1838" s="178">
        <f t="shared" si="548"/>
        <v>0</v>
      </c>
      <c r="AS1838" s="178">
        <f t="shared" si="549"/>
        <v>0</v>
      </c>
      <c r="AT1838" s="178">
        <f t="shared" si="550"/>
        <v>0</v>
      </c>
      <c r="AU1838" s="178">
        <f t="shared" si="551"/>
        <v>0</v>
      </c>
      <c r="AV1838" s="178">
        <f t="shared" si="552"/>
        <v>0</v>
      </c>
      <c r="AW1838" s="178">
        <f t="shared" si="553"/>
        <v>0</v>
      </c>
      <c r="AX1838" s="178">
        <f t="shared" si="554"/>
        <v>0</v>
      </c>
      <c r="AY1838" s="178">
        <f t="shared" si="555"/>
        <v>0</v>
      </c>
      <c r="AZ1838" s="178">
        <f t="shared" si="556"/>
        <v>0</v>
      </c>
      <c r="BA1838" s="178">
        <f t="shared" si="557"/>
        <v>0</v>
      </c>
      <c r="BB1838" s="178">
        <f t="shared" si="558"/>
        <v>0</v>
      </c>
      <c r="BC1838" s="178">
        <f t="shared" si="559"/>
        <v>0</v>
      </c>
      <c r="BD1838" s="178">
        <f t="shared" si="560"/>
        <v>0</v>
      </c>
      <c r="BE1838" s="178">
        <f t="shared" si="561"/>
        <v>0</v>
      </c>
      <c r="BF1838" s="178">
        <f t="shared" si="562"/>
        <v>0</v>
      </c>
      <c r="BG1838" s="178">
        <f t="shared" si="563"/>
        <v>0</v>
      </c>
      <c r="BH1838" s="178">
        <f t="shared" si="564"/>
        <v>0</v>
      </c>
      <c r="BI1838" s="178">
        <f t="shared" si="565"/>
        <v>0</v>
      </c>
      <c r="BJ1838" s="178">
        <f t="shared" si="566"/>
        <v>0</v>
      </c>
      <c r="BK1838" s="178">
        <f t="shared" si="567"/>
        <v>0</v>
      </c>
      <c r="BL1838" s="178">
        <f t="shared" si="568"/>
        <v>0</v>
      </c>
      <c r="BM1838" s="186">
        <f t="shared" si="569"/>
        <v>0</v>
      </c>
      <c r="CN1838" s="237"/>
      <c r="DS1838" s="237"/>
    </row>
    <row r="1839" spans="1:123" s="186" customFormat="1" ht="15" customHeight="1" x14ac:dyDescent="0.2">
      <c r="A1839" s="235"/>
      <c r="B1839" s="235"/>
      <c r="C1839" s="1008"/>
      <c r="D1839" s="997"/>
      <c r="E1839" s="998"/>
      <c r="F1839" s="999"/>
      <c r="G1839" s="993" t="s">
        <v>471</v>
      </c>
      <c r="H1839" s="993"/>
      <c r="I1839" s="238"/>
      <c r="J1839" s="712" t="s">
        <v>454</v>
      </c>
      <c r="K1839" s="712"/>
      <c r="L1839" s="712"/>
      <c r="M1839" s="712"/>
      <c r="N1839" s="712"/>
      <c r="O1839" s="712"/>
      <c r="P1839" s="712"/>
      <c r="Q1839" s="712"/>
      <c r="R1839" s="713"/>
      <c r="S1839" s="236"/>
      <c r="T1839" s="236"/>
      <c r="U1839" s="236"/>
      <c r="V1839" s="236"/>
      <c r="W1839" s="236"/>
      <c r="X1839" s="236"/>
      <c r="Y1839" s="236"/>
      <c r="Z1839" s="236"/>
      <c r="AA1839" s="236"/>
      <c r="AB1839" s="236"/>
      <c r="AC1839" s="236"/>
      <c r="AD1839" s="236"/>
      <c r="AE1839" s="235"/>
      <c r="AF1839" s="237"/>
      <c r="AG1839" s="178">
        <f t="shared" si="537"/>
        <v>12</v>
      </c>
      <c r="AH1839" s="186">
        <f t="shared" si="538"/>
        <v>0</v>
      </c>
      <c r="AI1839" s="178">
        <f t="shared" si="539"/>
        <v>0</v>
      </c>
      <c r="AJ1839" s="178">
        <f t="shared" si="540"/>
        <v>0</v>
      </c>
      <c r="AK1839" s="178">
        <f t="shared" si="541"/>
        <v>0</v>
      </c>
      <c r="AL1839" s="178">
        <f t="shared" si="542"/>
        <v>0</v>
      </c>
      <c r="AM1839" s="178">
        <f t="shared" si="543"/>
        <v>0</v>
      </c>
      <c r="AN1839" s="178">
        <f t="shared" si="544"/>
        <v>0</v>
      </c>
      <c r="AO1839" s="178">
        <f t="shared" si="545"/>
        <v>0</v>
      </c>
      <c r="AP1839" s="178">
        <f t="shared" si="546"/>
        <v>0</v>
      </c>
      <c r="AQ1839" s="178">
        <f t="shared" si="547"/>
        <v>0</v>
      </c>
      <c r="AR1839" s="178">
        <f t="shared" si="548"/>
        <v>0</v>
      </c>
      <c r="AS1839" s="178">
        <f t="shared" si="549"/>
        <v>0</v>
      </c>
      <c r="AT1839" s="178">
        <f t="shared" si="550"/>
        <v>0</v>
      </c>
      <c r="AU1839" s="178">
        <f t="shared" si="551"/>
        <v>0</v>
      </c>
      <c r="AV1839" s="178">
        <f t="shared" si="552"/>
        <v>0</v>
      </c>
      <c r="AW1839" s="178">
        <f t="shared" si="553"/>
        <v>0</v>
      </c>
      <c r="AX1839" s="178">
        <f t="shared" si="554"/>
        <v>0</v>
      </c>
      <c r="AY1839" s="178">
        <f t="shared" si="555"/>
        <v>0</v>
      </c>
      <c r="AZ1839" s="178">
        <f t="shared" si="556"/>
        <v>0</v>
      </c>
      <c r="BA1839" s="178">
        <f t="shared" si="557"/>
        <v>0</v>
      </c>
      <c r="BB1839" s="178">
        <f t="shared" si="558"/>
        <v>0</v>
      </c>
      <c r="BC1839" s="178">
        <f t="shared" si="559"/>
        <v>0</v>
      </c>
      <c r="BD1839" s="178">
        <f t="shared" si="560"/>
        <v>0</v>
      </c>
      <c r="BE1839" s="178">
        <f t="shared" si="561"/>
        <v>0</v>
      </c>
      <c r="BF1839" s="178">
        <f t="shared" si="562"/>
        <v>0</v>
      </c>
      <c r="BG1839" s="178">
        <f t="shared" si="563"/>
        <v>0</v>
      </c>
      <c r="BH1839" s="178">
        <f t="shared" si="564"/>
        <v>0</v>
      </c>
      <c r="BI1839" s="178">
        <f t="shared" si="565"/>
        <v>0</v>
      </c>
      <c r="BJ1839" s="178">
        <f t="shared" si="566"/>
        <v>0</v>
      </c>
      <c r="BK1839" s="178">
        <f t="shared" si="567"/>
        <v>0</v>
      </c>
      <c r="BL1839" s="178">
        <f t="shared" si="568"/>
        <v>0</v>
      </c>
      <c r="BM1839" s="186">
        <f t="shared" si="569"/>
        <v>0</v>
      </c>
      <c r="CN1839" s="237"/>
      <c r="DS1839" s="237"/>
    </row>
    <row r="1840" spans="1:123" s="186" customFormat="1" ht="15" customHeight="1" x14ac:dyDescent="0.2">
      <c r="A1840" s="235"/>
      <c r="B1840" s="235"/>
      <c r="C1840" s="1008"/>
      <c r="D1840" s="997"/>
      <c r="E1840" s="998"/>
      <c r="F1840" s="999"/>
      <c r="G1840" s="993" t="s">
        <v>472</v>
      </c>
      <c r="H1840" s="993"/>
      <c r="I1840" s="238"/>
      <c r="J1840" s="712" t="s">
        <v>455</v>
      </c>
      <c r="K1840" s="712"/>
      <c r="L1840" s="712"/>
      <c r="M1840" s="712"/>
      <c r="N1840" s="712"/>
      <c r="O1840" s="712"/>
      <c r="P1840" s="712"/>
      <c r="Q1840" s="712"/>
      <c r="R1840" s="713"/>
      <c r="S1840" s="236"/>
      <c r="T1840" s="236"/>
      <c r="U1840" s="236"/>
      <c r="V1840" s="236"/>
      <c r="W1840" s="236"/>
      <c r="X1840" s="236"/>
      <c r="Y1840" s="236"/>
      <c r="Z1840" s="236"/>
      <c r="AA1840" s="236"/>
      <c r="AB1840" s="236"/>
      <c r="AC1840" s="236"/>
      <c r="AD1840" s="236"/>
      <c r="AE1840" s="235"/>
      <c r="AF1840" s="237"/>
      <c r="AG1840" s="178">
        <f t="shared" si="537"/>
        <v>12</v>
      </c>
      <c r="AH1840" s="186">
        <f t="shared" si="538"/>
        <v>0</v>
      </c>
      <c r="AI1840" s="178">
        <f t="shared" si="539"/>
        <v>0</v>
      </c>
      <c r="AJ1840" s="178">
        <f t="shared" si="540"/>
        <v>0</v>
      </c>
      <c r="AK1840" s="178">
        <f t="shared" si="541"/>
        <v>0</v>
      </c>
      <c r="AL1840" s="178">
        <f t="shared" si="542"/>
        <v>0</v>
      </c>
      <c r="AM1840" s="178">
        <f t="shared" si="543"/>
        <v>0</v>
      </c>
      <c r="AN1840" s="178">
        <f t="shared" si="544"/>
        <v>0</v>
      </c>
      <c r="AO1840" s="178">
        <f t="shared" si="545"/>
        <v>0</v>
      </c>
      <c r="AP1840" s="178">
        <f t="shared" si="546"/>
        <v>0</v>
      </c>
      <c r="AQ1840" s="178">
        <f t="shared" si="547"/>
        <v>0</v>
      </c>
      <c r="AR1840" s="178">
        <f t="shared" si="548"/>
        <v>0</v>
      </c>
      <c r="AS1840" s="178">
        <f t="shared" si="549"/>
        <v>0</v>
      </c>
      <c r="AT1840" s="178">
        <f t="shared" si="550"/>
        <v>0</v>
      </c>
      <c r="AU1840" s="178">
        <f t="shared" si="551"/>
        <v>0</v>
      </c>
      <c r="AV1840" s="178">
        <f t="shared" si="552"/>
        <v>0</v>
      </c>
      <c r="AW1840" s="178">
        <f t="shared" si="553"/>
        <v>0</v>
      </c>
      <c r="AX1840" s="178">
        <f t="shared" si="554"/>
        <v>0</v>
      </c>
      <c r="AY1840" s="178">
        <f t="shared" si="555"/>
        <v>0</v>
      </c>
      <c r="AZ1840" s="178">
        <f t="shared" si="556"/>
        <v>0</v>
      </c>
      <c r="BA1840" s="178">
        <f t="shared" si="557"/>
        <v>0</v>
      </c>
      <c r="BB1840" s="178">
        <f t="shared" si="558"/>
        <v>0</v>
      </c>
      <c r="BC1840" s="178">
        <f t="shared" si="559"/>
        <v>0</v>
      </c>
      <c r="BD1840" s="178">
        <f t="shared" si="560"/>
        <v>0</v>
      </c>
      <c r="BE1840" s="178">
        <f t="shared" si="561"/>
        <v>0</v>
      </c>
      <c r="BF1840" s="178">
        <f t="shared" si="562"/>
        <v>0</v>
      </c>
      <c r="BG1840" s="178">
        <f t="shared" si="563"/>
        <v>0</v>
      </c>
      <c r="BH1840" s="178">
        <f t="shared" si="564"/>
        <v>0</v>
      </c>
      <c r="BI1840" s="178">
        <f t="shared" si="565"/>
        <v>0</v>
      </c>
      <c r="BJ1840" s="178">
        <f t="shared" si="566"/>
        <v>0</v>
      </c>
      <c r="BK1840" s="178">
        <f t="shared" si="567"/>
        <v>0</v>
      </c>
      <c r="BL1840" s="178">
        <f t="shared" si="568"/>
        <v>0</v>
      </c>
      <c r="BM1840" s="186">
        <f t="shared" si="569"/>
        <v>0</v>
      </c>
      <c r="CN1840" s="237"/>
      <c r="DS1840" s="237"/>
    </row>
    <row r="1841" spans="1:123" s="186" customFormat="1" ht="15" customHeight="1" x14ac:dyDescent="0.2">
      <c r="A1841" s="235"/>
      <c r="B1841" s="235"/>
      <c r="C1841" s="1008"/>
      <c r="D1841" s="997"/>
      <c r="E1841" s="998"/>
      <c r="F1841" s="999"/>
      <c r="G1841" s="993" t="s">
        <v>473</v>
      </c>
      <c r="H1841" s="993"/>
      <c r="I1841" s="238"/>
      <c r="J1841" s="712" t="s">
        <v>456</v>
      </c>
      <c r="K1841" s="712"/>
      <c r="L1841" s="712"/>
      <c r="M1841" s="712"/>
      <c r="N1841" s="712"/>
      <c r="O1841" s="712"/>
      <c r="P1841" s="712"/>
      <c r="Q1841" s="712"/>
      <c r="R1841" s="713"/>
      <c r="S1841" s="236"/>
      <c r="T1841" s="236"/>
      <c r="U1841" s="236"/>
      <c r="V1841" s="236"/>
      <c r="W1841" s="236"/>
      <c r="X1841" s="236"/>
      <c r="Y1841" s="236"/>
      <c r="Z1841" s="236"/>
      <c r="AA1841" s="236"/>
      <c r="AB1841" s="236"/>
      <c r="AC1841" s="236"/>
      <c r="AD1841" s="236"/>
      <c r="AE1841" s="235"/>
      <c r="AF1841" s="237"/>
      <c r="AG1841" s="178">
        <f t="shared" si="537"/>
        <v>12</v>
      </c>
      <c r="AH1841" s="186">
        <f t="shared" si="538"/>
        <v>0</v>
      </c>
      <c r="AI1841" s="178">
        <f t="shared" si="539"/>
        <v>0</v>
      </c>
      <c r="AJ1841" s="178">
        <f t="shared" si="540"/>
        <v>0</v>
      </c>
      <c r="AK1841" s="178">
        <f t="shared" si="541"/>
        <v>0</v>
      </c>
      <c r="AL1841" s="178">
        <f t="shared" si="542"/>
        <v>0</v>
      </c>
      <c r="AM1841" s="178">
        <f t="shared" si="543"/>
        <v>0</v>
      </c>
      <c r="AN1841" s="178">
        <f t="shared" si="544"/>
        <v>0</v>
      </c>
      <c r="AO1841" s="178">
        <f t="shared" si="545"/>
        <v>0</v>
      </c>
      <c r="AP1841" s="178">
        <f t="shared" si="546"/>
        <v>0</v>
      </c>
      <c r="AQ1841" s="178">
        <f t="shared" si="547"/>
        <v>0</v>
      </c>
      <c r="AR1841" s="178">
        <f t="shared" si="548"/>
        <v>0</v>
      </c>
      <c r="AS1841" s="178">
        <f t="shared" si="549"/>
        <v>0</v>
      </c>
      <c r="AT1841" s="178">
        <f t="shared" si="550"/>
        <v>0</v>
      </c>
      <c r="AU1841" s="178">
        <f t="shared" si="551"/>
        <v>0</v>
      </c>
      <c r="AV1841" s="178">
        <f t="shared" si="552"/>
        <v>0</v>
      </c>
      <c r="AW1841" s="178">
        <f t="shared" si="553"/>
        <v>0</v>
      </c>
      <c r="AX1841" s="178">
        <f t="shared" si="554"/>
        <v>0</v>
      </c>
      <c r="AY1841" s="178">
        <f t="shared" si="555"/>
        <v>0</v>
      </c>
      <c r="AZ1841" s="178">
        <f t="shared" si="556"/>
        <v>0</v>
      </c>
      <c r="BA1841" s="178">
        <f t="shared" si="557"/>
        <v>0</v>
      </c>
      <c r="BB1841" s="178">
        <f t="shared" si="558"/>
        <v>0</v>
      </c>
      <c r="BC1841" s="178">
        <f t="shared" si="559"/>
        <v>0</v>
      </c>
      <c r="BD1841" s="178">
        <f t="shared" si="560"/>
        <v>0</v>
      </c>
      <c r="BE1841" s="178">
        <f t="shared" si="561"/>
        <v>0</v>
      </c>
      <c r="BF1841" s="178">
        <f t="shared" si="562"/>
        <v>0</v>
      </c>
      <c r="BG1841" s="178">
        <f t="shared" si="563"/>
        <v>0</v>
      </c>
      <c r="BH1841" s="178">
        <f t="shared" si="564"/>
        <v>0</v>
      </c>
      <c r="BI1841" s="178">
        <f t="shared" si="565"/>
        <v>0</v>
      </c>
      <c r="BJ1841" s="178">
        <f t="shared" si="566"/>
        <v>0</v>
      </c>
      <c r="BK1841" s="178">
        <f t="shared" si="567"/>
        <v>0</v>
      </c>
      <c r="BL1841" s="178">
        <f t="shared" si="568"/>
        <v>0</v>
      </c>
      <c r="BM1841" s="186">
        <f t="shared" si="569"/>
        <v>0</v>
      </c>
      <c r="CN1841" s="237"/>
      <c r="DS1841" s="237"/>
    </row>
    <row r="1842" spans="1:123" s="186" customFormat="1" ht="15" customHeight="1" x14ac:dyDescent="0.2">
      <c r="A1842" s="235"/>
      <c r="B1842" s="235"/>
      <c r="C1842" s="1008"/>
      <c r="D1842" s="997"/>
      <c r="E1842" s="998"/>
      <c r="F1842" s="999"/>
      <c r="G1842" s="993" t="s">
        <v>474</v>
      </c>
      <c r="H1842" s="993"/>
      <c r="I1842" s="238"/>
      <c r="J1842" s="712" t="s">
        <v>457</v>
      </c>
      <c r="K1842" s="712"/>
      <c r="L1842" s="712"/>
      <c r="M1842" s="712"/>
      <c r="N1842" s="712"/>
      <c r="O1842" s="712"/>
      <c r="P1842" s="712"/>
      <c r="Q1842" s="712"/>
      <c r="R1842" s="713"/>
      <c r="S1842" s="236"/>
      <c r="T1842" s="236"/>
      <c r="U1842" s="236"/>
      <c r="V1842" s="236"/>
      <c r="W1842" s="236"/>
      <c r="X1842" s="236"/>
      <c r="Y1842" s="236"/>
      <c r="Z1842" s="236"/>
      <c r="AA1842" s="236"/>
      <c r="AB1842" s="236"/>
      <c r="AC1842" s="236"/>
      <c r="AD1842" s="236"/>
      <c r="AE1842" s="235"/>
      <c r="AF1842" s="237"/>
      <c r="AG1842" s="178">
        <f t="shared" si="537"/>
        <v>12</v>
      </c>
      <c r="AH1842" s="186">
        <f t="shared" si="538"/>
        <v>0</v>
      </c>
      <c r="AI1842" s="178">
        <f t="shared" si="539"/>
        <v>0</v>
      </c>
      <c r="AJ1842" s="178">
        <f t="shared" si="540"/>
        <v>0</v>
      </c>
      <c r="AK1842" s="178">
        <f t="shared" si="541"/>
        <v>0</v>
      </c>
      <c r="AL1842" s="178">
        <f t="shared" si="542"/>
        <v>0</v>
      </c>
      <c r="AM1842" s="178">
        <f t="shared" si="543"/>
        <v>0</v>
      </c>
      <c r="AN1842" s="178">
        <f t="shared" si="544"/>
        <v>0</v>
      </c>
      <c r="AO1842" s="178">
        <f t="shared" si="545"/>
        <v>0</v>
      </c>
      <c r="AP1842" s="178">
        <f t="shared" si="546"/>
        <v>0</v>
      </c>
      <c r="AQ1842" s="178">
        <f t="shared" si="547"/>
        <v>0</v>
      </c>
      <c r="AR1842" s="178">
        <f t="shared" si="548"/>
        <v>0</v>
      </c>
      <c r="AS1842" s="178">
        <f t="shared" si="549"/>
        <v>0</v>
      </c>
      <c r="AT1842" s="178">
        <f t="shared" si="550"/>
        <v>0</v>
      </c>
      <c r="AU1842" s="178">
        <f t="shared" si="551"/>
        <v>0</v>
      </c>
      <c r="AV1842" s="178">
        <f t="shared" si="552"/>
        <v>0</v>
      </c>
      <c r="AW1842" s="178">
        <f t="shared" si="553"/>
        <v>0</v>
      </c>
      <c r="AX1842" s="178">
        <f t="shared" si="554"/>
        <v>0</v>
      </c>
      <c r="AY1842" s="178">
        <f t="shared" si="555"/>
        <v>0</v>
      </c>
      <c r="AZ1842" s="178">
        <f t="shared" si="556"/>
        <v>0</v>
      </c>
      <c r="BA1842" s="178">
        <f t="shared" si="557"/>
        <v>0</v>
      </c>
      <c r="BB1842" s="178">
        <f t="shared" si="558"/>
        <v>0</v>
      </c>
      <c r="BC1842" s="178">
        <f t="shared" si="559"/>
        <v>0</v>
      </c>
      <c r="BD1842" s="178">
        <f t="shared" si="560"/>
        <v>0</v>
      </c>
      <c r="BE1842" s="178">
        <f t="shared" si="561"/>
        <v>0</v>
      </c>
      <c r="BF1842" s="178">
        <f t="shared" si="562"/>
        <v>0</v>
      </c>
      <c r="BG1842" s="178">
        <f t="shared" si="563"/>
        <v>0</v>
      </c>
      <c r="BH1842" s="178">
        <f t="shared" si="564"/>
        <v>0</v>
      </c>
      <c r="BI1842" s="178">
        <f t="shared" si="565"/>
        <v>0</v>
      </c>
      <c r="BJ1842" s="178">
        <f t="shared" si="566"/>
        <v>0</v>
      </c>
      <c r="BK1842" s="178">
        <f t="shared" si="567"/>
        <v>0</v>
      </c>
      <c r="BL1842" s="178">
        <f t="shared" si="568"/>
        <v>0</v>
      </c>
      <c r="BM1842" s="186">
        <f t="shared" si="569"/>
        <v>0</v>
      </c>
      <c r="CN1842" s="237"/>
      <c r="DS1842" s="237"/>
    </row>
    <row r="1843" spans="1:123" s="186" customFormat="1" ht="15" customHeight="1" x14ac:dyDescent="0.2">
      <c r="A1843" s="235"/>
      <c r="B1843" s="235"/>
      <c r="C1843" s="1008"/>
      <c r="D1843" s="997"/>
      <c r="E1843" s="998"/>
      <c r="F1843" s="999"/>
      <c r="G1843" s="993" t="s">
        <v>475</v>
      </c>
      <c r="H1843" s="993"/>
      <c r="I1843" s="238"/>
      <c r="J1843" s="712" t="s">
        <v>458</v>
      </c>
      <c r="K1843" s="712"/>
      <c r="L1843" s="712"/>
      <c r="M1843" s="712"/>
      <c r="N1843" s="712"/>
      <c r="O1843" s="712"/>
      <c r="P1843" s="712"/>
      <c r="Q1843" s="712"/>
      <c r="R1843" s="713"/>
      <c r="S1843" s="236"/>
      <c r="T1843" s="236"/>
      <c r="U1843" s="236"/>
      <c r="V1843" s="236"/>
      <c r="W1843" s="236"/>
      <c r="X1843" s="236"/>
      <c r="Y1843" s="236"/>
      <c r="Z1843" s="236"/>
      <c r="AA1843" s="236"/>
      <c r="AB1843" s="236"/>
      <c r="AC1843" s="236"/>
      <c r="AD1843" s="236"/>
      <c r="AE1843" s="235"/>
      <c r="AF1843" s="237"/>
      <c r="AG1843" s="178">
        <f t="shared" si="537"/>
        <v>12</v>
      </c>
      <c r="AH1843" s="186">
        <f t="shared" si="538"/>
        <v>0</v>
      </c>
      <c r="AI1843" s="178">
        <f t="shared" si="539"/>
        <v>0</v>
      </c>
      <c r="AJ1843" s="178">
        <f t="shared" si="540"/>
        <v>0</v>
      </c>
      <c r="AK1843" s="178">
        <f t="shared" si="541"/>
        <v>0</v>
      </c>
      <c r="AL1843" s="178">
        <f t="shared" si="542"/>
        <v>0</v>
      </c>
      <c r="AM1843" s="178">
        <f t="shared" si="543"/>
        <v>0</v>
      </c>
      <c r="AN1843" s="178">
        <f t="shared" si="544"/>
        <v>0</v>
      </c>
      <c r="AO1843" s="178">
        <f t="shared" si="545"/>
        <v>0</v>
      </c>
      <c r="AP1843" s="178">
        <f t="shared" si="546"/>
        <v>0</v>
      </c>
      <c r="AQ1843" s="178">
        <f t="shared" si="547"/>
        <v>0</v>
      </c>
      <c r="AR1843" s="178">
        <f t="shared" si="548"/>
        <v>0</v>
      </c>
      <c r="AS1843" s="178">
        <f t="shared" si="549"/>
        <v>0</v>
      </c>
      <c r="AT1843" s="178">
        <f t="shared" si="550"/>
        <v>0</v>
      </c>
      <c r="AU1843" s="178">
        <f t="shared" si="551"/>
        <v>0</v>
      </c>
      <c r="AV1843" s="178">
        <f t="shared" si="552"/>
        <v>0</v>
      </c>
      <c r="AW1843" s="178">
        <f t="shared" si="553"/>
        <v>0</v>
      </c>
      <c r="AX1843" s="178">
        <f t="shared" si="554"/>
        <v>0</v>
      </c>
      <c r="AY1843" s="178">
        <f t="shared" si="555"/>
        <v>0</v>
      </c>
      <c r="AZ1843" s="178">
        <f t="shared" si="556"/>
        <v>0</v>
      </c>
      <c r="BA1843" s="178">
        <f t="shared" si="557"/>
        <v>0</v>
      </c>
      <c r="BB1843" s="178">
        <f t="shared" si="558"/>
        <v>0</v>
      </c>
      <c r="BC1843" s="178">
        <f t="shared" si="559"/>
        <v>0</v>
      </c>
      <c r="BD1843" s="178">
        <f t="shared" si="560"/>
        <v>0</v>
      </c>
      <c r="BE1843" s="178">
        <f t="shared" si="561"/>
        <v>0</v>
      </c>
      <c r="BF1843" s="178">
        <f t="shared" si="562"/>
        <v>0</v>
      </c>
      <c r="BG1843" s="178">
        <f t="shared" si="563"/>
        <v>0</v>
      </c>
      <c r="BH1843" s="178">
        <f t="shared" si="564"/>
        <v>0</v>
      </c>
      <c r="BI1843" s="178">
        <f t="shared" si="565"/>
        <v>0</v>
      </c>
      <c r="BJ1843" s="178">
        <f t="shared" si="566"/>
        <v>0</v>
      </c>
      <c r="BK1843" s="178">
        <f t="shared" si="567"/>
        <v>0</v>
      </c>
      <c r="BL1843" s="178">
        <f t="shared" si="568"/>
        <v>0</v>
      </c>
      <c r="BM1843" s="186">
        <f t="shared" si="569"/>
        <v>0</v>
      </c>
      <c r="CN1843" s="237"/>
      <c r="DS1843" s="237"/>
    </row>
    <row r="1844" spans="1:123" s="186" customFormat="1" ht="15" customHeight="1" x14ac:dyDescent="0.2">
      <c r="A1844" s="235"/>
      <c r="B1844" s="235"/>
      <c r="C1844" s="1008"/>
      <c r="D1844" s="997"/>
      <c r="E1844" s="998"/>
      <c r="F1844" s="999"/>
      <c r="G1844" s="993" t="s">
        <v>476</v>
      </c>
      <c r="H1844" s="993"/>
      <c r="I1844" s="238"/>
      <c r="J1844" s="712" t="s">
        <v>459</v>
      </c>
      <c r="K1844" s="712"/>
      <c r="L1844" s="712"/>
      <c r="M1844" s="712"/>
      <c r="N1844" s="712"/>
      <c r="O1844" s="712"/>
      <c r="P1844" s="712"/>
      <c r="Q1844" s="712"/>
      <c r="R1844" s="713"/>
      <c r="S1844" s="236"/>
      <c r="T1844" s="236"/>
      <c r="U1844" s="236"/>
      <c r="V1844" s="236"/>
      <c r="W1844" s="236"/>
      <c r="X1844" s="236"/>
      <c r="Y1844" s="236"/>
      <c r="Z1844" s="236"/>
      <c r="AA1844" s="236"/>
      <c r="AB1844" s="236"/>
      <c r="AC1844" s="236"/>
      <c r="AD1844" s="236"/>
      <c r="AE1844" s="235"/>
      <c r="AF1844" s="237"/>
      <c r="AG1844" s="178">
        <f t="shared" si="537"/>
        <v>12</v>
      </c>
      <c r="AH1844" s="186">
        <f t="shared" si="538"/>
        <v>0</v>
      </c>
      <c r="AI1844" s="178">
        <f t="shared" si="539"/>
        <v>0</v>
      </c>
      <c r="AJ1844" s="178">
        <f t="shared" si="540"/>
        <v>0</v>
      </c>
      <c r="AK1844" s="178">
        <f t="shared" si="541"/>
        <v>0</v>
      </c>
      <c r="AL1844" s="178">
        <f t="shared" si="542"/>
        <v>0</v>
      </c>
      <c r="AM1844" s="178">
        <f t="shared" si="543"/>
        <v>0</v>
      </c>
      <c r="AN1844" s="178">
        <f t="shared" si="544"/>
        <v>0</v>
      </c>
      <c r="AO1844" s="178">
        <f t="shared" si="545"/>
        <v>0</v>
      </c>
      <c r="AP1844" s="178">
        <f t="shared" si="546"/>
        <v>0</v>
      </c>
      <c r="AQ1844" s="178">
        <f t="shared" si="547"/>
        <v>0</v>
      </c>
      <c r="AR1844" s="178">
        <f t="shared" si="548"/>
        <v>0</v>
      </c>
      <c r="AS1844" s="178">
        <f t="shared" si="549"/>
        <v>0</v>
      </c>
      <c r="AT1844" s="178">
        <f t="shared" si="550"/>
        <v>0</v>
      </c>
      <c r="AU1844" s="178">
        <f t="shared" si="551"/>
        <v>0</v>
      </c>
      <c r="AV1844" s="178">
        <f t="shared" si="552"/>
        <v>0</v>
      </c>
      <c r="AW1844" s="178">
        <f t="shared" si="553"/>
        <v>0</v>
      </c>
      <c r="AX1844" s="178">
        <f t="shared" si="554"/>
        <v>0</v>
      </c>
      <c r="AY1844" s="178">
        <f t="shared" si="555"/>
        <v>0</v>
      </c>
      <c r="AZ1844" s="178">
        <f t="shared" si="556"/>
        <v>0</v>
      </c>
      <c r="BA1844" s="178">
        <f t="shared" si="557"/>
        <v>0</v>
      </c>
      <c r="BB1844" s="178">
        <f t="shared" si="558"/>
        <v>0</v>
      </c>
      <c r="BC1844" s="178">
        <f t="shared" si="559"/>
        <v>0</v>
      </c>
      <c r="BD1844" s="178">
        <f t="shared" si="560"/>
        <v>0</v>
      </c>
      <c r="BE1844" s="178">
        <f t="shared" si="561"/>
        <v>0</v>
      </c>
      <c r="BF1844" s="178">
        <f t="shared" si="562"/>
        <v>0</v>
      </c>
      <c r="BG1844" s="178">
        <f t="shared" si="563"/>
        <v>0</v>
      </c>
      <c r="BH1844" s="178">
        <f t="shared" si="564"/>
        <v>0</v>
      </c>
      <c r="BI1844" s="178">
        <f t="shared" si="565"/>
        <v>0</v>
      </c>
      <c r="BJ1844" s="178">
        <f t="shared" si="566"/>
        <v>0</v>
      </c>
      <c r="BK1844" s="178">
        <f t="shared" si="567"/>
        <v>0</v>
      </c>
      <c r="BL1844" s="178">
        <f t="shared" si="568"/>
        <v>0</v>
      </c>
      <c r="BM1844" s="186">
        <f t="shared" si="569"/>
        <v>0</v>
      </c>
      <c r="BO1844" s="300" t="s">
        <v>2104</v>
      </c>
      <c r="BP1844" s="300" t="s">
        <v>2048</v>
      </c>
      <c r="BQ1844" s="300" t="s">
        <v>2049</v>
      </c>
      <c r="BR1844" s="300" t="s">
        <v>84</v>
      </c>
      <c r="BS1844" s="300" t="s">
        <v>2048</v>
      </c>
      <c r="BT1844" s="300" t="s">
        <v>2049</v>
      </c>
      <c r="BU1844" s="300" t="s">
        <v>84</v>
      </c>
      <c r="BV1844" s="300" t="s">
        <v>2048</v>
      </c>
      <c r="BW1844" s="300" t="s">
        <v>2049</v>
      </c>
      <c r="BX1844" s="300" t="s">
        <v>84</v>
      </c>
      <c r="BY1844" s="300" t="s">
        <v>2048</v>
      </c>
      <c r="BZ1844" s="300" t="s">
        <v>2049</v>
      </c>
      <c r="CN1844" s="237"/>
      <c r="DS1844" s="237"/>
    </row>
    <row r="1845" spans="1:123" s="186" customFormat="1" ht="15" customHeight="1" x14ac:dyDescent="0.2">
      <c r="A1845" s="235"/>
      <c r="B1845" s="235"/>
      <c r="C1845" s="1008"/>
      <c r="D1845" s="997"/>
      <c r="E1845" s="998"/>
      <c r="F1845" s="999"/>
      <c r="G1845" s="653" t="s">
        <v>477</v>
      </c>
      <c r="H1845" s="653"/>
      <c r="I1845" s="987" t="s">
        <v>478</v>
      </c>
      <c r="J1845" s="987"/>
      <c r="K1845" s="987"/>
      <c r="L1845" s="987"/>
      <c r="M1845" s="987"/>
      <c r="N1845" s="987"/>
      <c r="O1845" s="987"/>
      <c r="P1845" s="987"/>
      <c r="Q1845" s="987"/>
      <c r="R1845" s="987"/>
      <c r="S1845" s="236"/>
      <c r="T1845" s="236"/>
      <c r="U1845" s="236"/>
      <c r="V1845" s="236"/>
      <c r="W1845" s="236"/>
      <c r="X1845" s="236"/>
      <c r="Y1845" s="236"/>
      <c r="Z1845" s="236"/>
      <c r="AA1845" s="236"/>
      <c r="AB1845" s="236"/>
      <c r="AC1845" s="236"/>
      <c r="AD1845" s="236"/>
      <c r="AE1845" s="235"/>
      <c r="AF1845" s="237"/>
      <c r="AG1845" s="178">
        <f t="shared" si="537"/>
        <v>12</v>
      </c>
      <c r="AH1845" s="186">
        <f t="shared" si="538"/>
        <v>0</v>
      </c>
      <c r="AI1845" s="178">
        <f t="shared" si="539"/>
        <v>0</v>
      </c>
      <c r="AJ1845" s="178">
        <f t="shared" si="540"/>
        <v>0</v>
      </c>
      <c r="AK1845" s="178">
        <f t="shared" si="541"/>
        <v>0</v>
      </c>
      <c r="AL1845" s="178">
        <f t="shared" si="542"/>
        <v>0</v>
      </c>
      <c r="AM1845" s="178">
        <f t="shared" si="543"/>
        <v>0</v>
      </c>
      <c r="AN1845" s="178">
        <f t="shared" si="544"/>
        <v>0</v>
      </c>
      <c r="AO1845" s="178">
        <f t="shared" si="545"/>
        <v>0</v>
      </c>
      <c r="AP1845" s="178">
        <f t="shared" si="546"/>
        <v>0</v>
      </c>
      <c r="AQ1845" s="178">
        <f t="shared" si="547"/>
        <v>0</v>
      </c>
      <c r="AR1845" s="178">
        <f t="shared" si="548"/>
        <v>0</v>
      </c>
      <c r="AS1845" s="178">
        <f t="shared" si="549"/>
        <v>0</v>
      </c>
      <c r="AT1845" s="178">
        <f t="shared" si="550"/>
        <v>0</v>
      </c>
      <c r="AU1845" s="178">
        <f t="shared" si="551"/>
        <v>0</v>
      </c>
      <c r="AV1845" s="178">
        <f t="shared" si="552"/>
        <v>0</v>
      </c>
      <c r="AW1845" s="178">
        <f t="shared" si="553"/>
        <v>0</v>
      </c>
      <c r="AX1845" s="178">
        <f t="shared" si="554"/>
        <v>0</v>
      </c>
      <c r="AY1845" s="178">
        <f t="shared" si="555"/>
        <v>0</v>
      </c>
      <c r="AZ1845" s="178">
        <f t="shared" si="556"/>
        <v>0</v>
      </c>
      <c r="BA1845" s="178">
        <f t="shared" si="557"/>
        <v>0</v>
      </c>
      <c r="BB1845" s="178">
        <f t="shared" si="558"/>
        <v>0</v>
      </c>
      <c r="BC1845" s="178">
        <f t="shared" si="559"/>
        <v>0</v>
      </c>
      <c r="BD1845" s="178">
        <f t="shared" si="560"/>
        <v>0</v>
      </c>
      <c r="BE1845" s="178">
        <f t="shared" si="561"/>
        <v>0</v>
      </c>
      <c r="BF1845" s="178">
        <f t="shared" si="562"/>
        <v>0</v>
      </c>
      <c r="BG1845" s="178">
        <f t="shared" si="563"/>
        <v>0</v>
      </c>
      <c r="BH1845" s="178">
        <f t="shared" si="564"/>
        <v>0</v>
      </c>
      <c r="BI1845" s="178">
        <f t="shared" si="565"/>
        <v>0</v>
      </c>
      <c r="BJ1845" s="178">
        <f t="shared" si="566"/>
        <v>0</v>
      </c>
      <c r="BK1845" s="178">
        <f t="shared" si="567"/>
        <v>0</v>
      </c>
      <c r="BL1845" s="178">
        <f t="shared" si="568"/>
        <v>0</v>
      </c>
      <c r="BM1845" s="186">
        <f t="shared" si="569"/>
        <v>0</v>
      </c>
      <c r="BN1845" s="186" t="s">
        <v>2077</v>
      </c>
      <c r="BO1845" s="178">
        <f>IF($AG$1789=$AH$1789,0,IF(
OR(
AND(BO1849=0,BO1848&gt;0),
AND(BO1849="NS",BO1847&gt;0),
AND(BO1849="NS",BO1847=0,BO1848=0)),1,
IF(OR(
AND(BO1848&gt;=2,BO1847&lt;BO1849),
AND(BO1849="NS",BO1847=0,BO1848&gt;0),
BO1849=BO1847,
AND(BO1849="NA",BO1848=0,BO1847=0,BO1846&gt;0)),0,1)))</f>
        <v>0</v>
      </c>
      <c r="BP1845" s="178">
        <f t="shared" ref="BP1845:BZ1845" si="657">IF($AG$1789=$AH$1789,0,IF(
OR(
AND(BP1849=0,BP1848&gt;0),
AND(BP1849="NS",BP1847&gt;0),
AND(BP1849="NS",BP1847=0,BP1848=0)),1,
IF(OR(
AND(BP1848&gt;=2,BP1847&lt;BP1849),
AND(BP1849="NS",BP1847=0,BP1848&gt;0),
BP1849=BP1847,
AND(BP1849="NA",BP1848=0,BP1847=0,BP1846&gt;0)),0,1)))</f>
        <v>0</v>
      </c>
      <c r="BQ1845" s="178">
        <f t="shared" si="657"/>
        <v>0</v>
      </c>
      <c r="BR1845" s="178">
        <f t="shared" si="657"/>
        <v>0</v>
      </c>
      <c r="BS1845" s="178">
        <f t="shared" si="657"/>
        <v>0</v>
      </c>
      <c r="BT1845" s="178">
        <f t="shared" si="657"/>
        <v>0</v>
      </c>
      <c r="BU1845" s="178">
        <f t="shared" si="657"/>
        <v>0</v>
      </c>
      <c r="BV1845" s="178">
        <f t="shared" si="657"/>
        <v>0</v>
      </c>
      <c r="BW1845" s="178">
        <f t="shared" si="657"/>
        <v>0</v>
      </c>
      <c r="BX1845" s="178">
        <f t="shared" si="657"/>
        <v>0</v>
      </c>
      <c r="BY1845" s="178">
        <f t="shared" si="657"/>
        <v>0</v>
      </c>
      <c r="BZ1845" s="178">
        <f t="shared" si="657"/>
        <v>0</v>
      </c>
      <c r="CA1845" s="186">
        <f>SUM(BO1845:BZ1845)</f>
        <v>0</v>
      </c>
      <c r="CN1845" s="237"/>
      <c r="DS1845" s="237"/>
    </row>
    <row r="1846" spans="1:123" s="186" customFormat="1" ht="15" customHeight="1" x14ac:dyDescent="0.2">
      <c r="A1846" s="235"/>
      <c r="B1846" s="235"/>
      <c r="C1846" s="1008"/>
      <c r="D1846" s="997"/>
      <c r="E1846" s="998"/>
      <c r="F1846" s="999"/>
      <c r="G1846" s="1003" t="s">
        <v>479</v>
      </c>
      <c r="H1846" s="1003"/>
      <c r="I1846" s="238"/>
      <c r="J1846" s="712" t="s">
        <v>483</v>
      </c>
      <c r="K1846" s="712"/>
      <c r="L1846" s="712"/>
      <c r="M1846" s="712"/>
      <c r="N1846" s="712"/>
      <c r="O1846" s="712"/>
      <c r="P1846" s="712"/>
      <c r="Q1846" s="712"/>
      <c r="R1846" s="713"/>
      <c r="S1846" s="236"/>
      <c r="T1846" s="236"/>
      <c r="U1846" s="236"/>
      <c r="V1846" s="236"/>
      <c r="W1846" s="236"/>
      <c r="X1846" s="236"/>
      <c r="Y1846" s="236"/>
      <c r="Z1846" s="236"/>
      <c r="AA1846" s="236"/>
      <c r="AB1846" s="236"/>
      <c r="AC1846" s="236"/>
      <c r="AD1846" s="236"/>
      <c r="AE1846" s="235"/>
      <c r="AF1846" s="237"/>
      <c r="AG1846" s="178">
        <f t="shared" si="537"/>
        <v>12</v>
      </c>
      <c r="AH1846" s="186">
        <f t="shared" si="538"/>
        <v>0</v>
      </c>
      <c r="AI1846" s="178">
        <f t="shared" si="539"/>
        <v>0</v>
      </c>
      <c r="AJ1846" s="178">
        <f t="shared" si="540"/>
        <v>0</v>
      </c>
      <c r="AK1846" s="178">
        <f t="shared" si="541"/>
        <v>0</v>
      </c>
      <c r="AL1846" s="178">
        <f t="shared" si="542"/>
        <v>0</v>
      </c>
      <c r="AM1846" s="178">
        <f t="shared" si="543"/>
        <v>0</v>
      </c>
      <c r="AN1846" s="178">
        <f t="shared" si="544"/>
        <v>0</v>
      </c>
      <c r="AO1846" s="178">
        <f t="shared" si="545"/>
        <v>0</v>
      </c>
      <c r="AP1846" s="178">
        <f t="shared" si="546"/>
        <v>0</v>
      </c>
      <c r="AQ1846" s="178">
        <f t="shared" si="547"/>
        <v>0</v>
      </c>
      <c r="AR1846" s="178">
        <f t="shared" si="548"/>
        <v>0</v>
      </c>
      <c r="AS1846" s="178">
        <f t="shared" si="549"/>
        <v>0</v>
      </c>
      <c r="AT1846" s="178">
        <f t="shared" si="550"/>
        <v>0</v>
      </c>
      <c r="AU1846" s="178">
        <f t="shared" si="551"/>
        <v>0</v>
      </c>
      <c r="AV1846" s="178">
        <f t="shared" si="552"/>
        <v>0</v>
      </c>
      <c r="AW1846" s="178">
        <f t="shared" si="553"/>
        <v>0</v>
      </c>
      <c r="AX1846" s="178">
        <f t="shared" si="554"/>
        <v>0</v>
      </c>
      <c r="AY1846" s="178">
        <f t="shared" si="555"/>
        <v>0</v>
      </c>
      <c r="AZ1846" s="178">
        <f t="shared" si="556"/>
        <v>0</v>
      </c>
      <c r="BA1846" s="178">
        <f t="shared" si="557"/>
        <v>0</v>
      </c>
      <c r="BB1846" s="178">
        <f t="shared" si="558"/>
        <v>0</v>
      </c>
      <c r="BC1846" s="178">
        <f t="shared" si="559"/>
        <v>0</v>
      </c>
      <c r="BD1846" s="178">
        <f t="shared" si="560"/>
        <v>0</v>
      </c>
      <c r="BE1846" s="178">
        <f t="shared" si="561"/>
        <v>0</v>
      </c>
      <c r="BF1846" s="178">
        <f t="shared" si="562"/>
        <v>0</v>
      </c>
      <c r="BG1846" s="178">
        <f t="shared" si="563"/>
        <v>0</v>
      </c>
      <c r="BH1846" s="178">
        <f t="shared" si="564"/>
        <v>0</v>
      </c>
      <c r="BI1846" s="178">
        <f t="shared" si="565"/>
        <v>0</v>
      </c>
      <c r="BJ1846" s="178">
        <f t="shared" si="566"/>
        <v>0</v>
      </c>
      <c r="BK1846" s="178">
        <f t="shared" si="567"/>
        <v>0</v>
      </c>
      <c r="BL1846" s="178">
        <f t="shared" si="568"/>
        <v>0</v>
      </c>
      <c r="BM1846" s="186">
        <f t="shared" si="569"/>
        <v>0</v>
      </c>
      <c r="BN1846" s="186" t="s">
        <v>2058</v>
      </c>
      <c r="BO1846" s="186">
        <f>COUNTIF(S1846:S1849,"NA")</f>
        <v>0</v>
      </c>
      <c r="BP1846" s="186">
        <f t="shared" ref="BP1846:BZ1846" si="658">COUNTIF(T1846:T1849,"NA")</f>
        <v>0</v>
      </c>
      <c r="BQ1846" s="186">
        <f t="shared" si="658"/>
        <v>0</v>
      </c>
      <c r="BR1846" s="186">
        <f t="shared" si="658"/>
        <v>0</v>
      </c>
      <c r="BS1846" s="186">
        <f t="shared" si="658"/>
        <v>0</v>
      </c>
      <c r="BT1846" s="186">
        <f t="shared" si="658"/>
        <v>0</v>
      </c>
      <c r="BU1846" s="186">
        <f t="shared" si="658"/>
        <v>0</v>
      </c>
      <c r="BV1846" s="186">
        <f t="shared" si="658"/>
        <v>0</v>
      </c>
      <c r="BW1846" s="186">
        <f t="shared" si="658"/>
        <v>0</v>
      </c>
      <c r="BX1846" s="186">
        <f t="shared" si="658"/>
        <v>0</v>
      </c>
      <c r="BY1846" s="186">
        <f t="shared" si="658"/>
        <v>0</v>
      </c>
      <c r="BZ1846" s="186">
        <f t="shared" si="658"/>
        <v>0</v>
      </c>
      <c r="CN1846" s="237"/>
      <c r="DS1846" s="237"/>
    </row>
    <row r="1847" spans="1:123" s="186" customFormat="1" ht="24" customHeight="1" x14ac:dyDescent="0.2">
      <c r="A1847" s="235"/>
      <c r="B1847" s="235"/>
      <c r="C1847" s="1008"/>
      <c r="D1847" s="997"/>
      <c r="E1847" s="998"/>
      <c r="F1847" s="999"/>
      <c r="G1847" s="1003" t="s">
        <v>480</v>
      </c>
      <c r="H1847" s="1003"/>
      <c r="I1847" s="238"/>
      <c r="J1847" s="712" t="s">
        <v>484</v>
      </c>
      <c r="K1847" s="712"/>
      <c r="L1847" s="712"/>
      <c r="M1847" s="712"/>
      <c r="N1847" s="712"/>
      <c r="O1847" s="712"/>
      <c r="P1847" s="712"/>
      <c r="Q1847" s="712"/>
      <c r="R1847" s="713"/>
      <c r="S1847" s="236"/>
      <c r="T1847" s="236"/>
      <c r="U1847" s="236"/>
      <c r="V1847" s="236"/>
      <c r="W1847" s="236"/>
      <c r="X1847" s="236"/>
      <c r="Y1847" s="236"/>
      <c r="Z1847" s="236"/>
      <c r="AA1847" s="236"/>
      <c r="AB1847" s="236"/>
      <c r="AC1847" s="236"/>
      <c r="AD1847" s="236"/>
      <c r="AE1847" s="235"/>
      <c r="AF1847" s="237"/>
      <c r="AG1847" s="178">
        <f t="shared" si="537"/>
        <v>12</v>
      </c>
      <c r="AH1847" s="186">
        <f t="shared" si="538"/>
        <v>0</v>
      </c>
      <c r="AI1847" s="178">
        <f t="shared" si="539"/>
        <v>0</v>
      </c>
      <c r="AJ1847" s="178">
        <f t="shared" si="540"/>
        <v>0</v>
      </c>
      <c r="AK1847" s="178">
        <f t="shared" si="541"/>
        <v>0</v>
      </c>
      <c r="AL1847" s="178">
        <f t="shared" si="542"/>
        <v>0</v>
      </c>
      <c r="AM1847" s="178">
        <f t="shared" si="543"/>
        <v>0</v>
      </c>
      <c r="AN1847" s="178">
        <f t="shared" si="544"/>
        <v>0</v>
      </c>
      <c r="AO1847" s="178">
        <f t="shared" si="545"/>
        <v>0</v>
      </c>
      <c r="AP1847" s="178">
        <f t="shared" si="546"/>
        <v>0</v>
      </c>
      <c r="AQ1847" s="178">
        <f t="shared" si="547"/>
        <v>0</v>
      </c>
      <c r="AR1847" s="178">
        <f t="shared" si="548"/>
        <v>0</v>
      </c>
      <c r="AS1847" s="178">
        <f t="shared" si="549"/>
        <v>0</v>
      </c>
      <c r="AT1847" s="178">
        <f t="shared" si="550"/>
        <v>0</v>
      </c>
      <c r="AU1847" s="178">
        <f t="shared" si="551"/>
        <v>0</v>
      </c>
      <c r="AV1847" s="178">
        <f t="shared" si="552"/>
        <v>0</v>
      </c>
      <c r="AW1847" s="178">
        <f t="shared" si="553"/>
        <v>0</v>
      </c>
      <c r="AX1847" s="178">
        <f t="shared" si="554"/>
        <v>0</v>
      </c>
      <c r="AY1847" s="178">
        <f t="shared" si="555"/>
        <v>0</v>
      </c>
      <c r="AZ1847" s="178">
        <f t="shared" si="556"/>
        <v>0</v>
      </c>
      <c r="BA1847" s="178">
        <f t="shared" si="557"/>
        <v>0</v>
      </c>
      <c r="BB1847" s="178">
        <f t="shared" si="558"/>
        <v>0</v>
      </c>
      <c r="BC1847" s="178">
        <f t="shared" si="559"/>
        <v>0</v>
      </c>
      <c r="BD1847" s="178">
        <f t="shared" si="560"/>
        <v>0</v>
      </c>
      <c r="BE1847" s="178">
        <f t="shared" si="561"/>
        <v>0</v>
      </c>
      <c r="BF1847" s="178">
        <f t="shared" si="562"/>
        <v>0</v>
      </c>
      <c r="BG1847" s="178">
        <f t="shared" si="563"/>
        <v>0</v>
      </c>
      <c r="BH1847" s="178">
        <f t="shared" si="564"/>
        <v>0</v>
      </c>
      <c r="BI1847" s="178">
        <f t="shared" si="565"/>
        <v>0</v>
      </c>
      <c r="BJ1847" s="178">
        <f t="shared" si="566"/>
        <v>0</v>
      </c>
      <c r="BK1847" s="178">
        <f t="shared" si="567"/>
        <v>0</v>
      </c>
      <c r="BL1847" s="178">
        <f t="shared" si="568"/>
        <v>0</v>
      </c>
      <c r="BM1847" s="186">
        <f t="shared" si="569"/>
        <v>0</v>
      </c>
      <c r="BN1847" s="186" t="s">
        <v>2078</v>
      </c>
      <c r="BO1847" s="186">
        <f>SUM(S1846:S1849)</f>
        <v>0</v>
      </c>
      <c r="BP1847" s="186">
        <f t="shared" ref="BP1847:BZ1847" si="659">SUM(T1846:T1849)</f>
        <v>0</v>
      </c>
      <c r="BQ1847" s="186">
        <f t="shared" si="659"/>
        <v>0</v>
      </c>
      <c r="BR1847" s="186">
        <f t="shared" si="659"/>
        <v>0</v>
      </c>
      <c r="BS1847" s="186">
        <f t="shared" si="659"/>
        <v>0</v>
      </c>
      <c r="BT1847" s="186">
        <f t="shared" si="659"/>
        <v>0</v>
      </c>
      <c r="BU1847" s="186">
        <f t="shared" si="659"/>
        <v>0</v>
      </c>
      <c r="BV1847" s="186">
        <f t="shared" si="659"/>
        <v>0</v>
      </c>
      <c r="BW1847" s="186">
        <f t="shared" si="659"/>
        <v>0</v>
      </c>
      <c r="BX1847" s="186">
        <f t="shared" si="659"/>
        <v>0</v>
      </c>
      <c r="BY1847" s="186">
        <f t="shared" si="659"/>
        <v>0</v>
      </c>
      <c r="BZ1847" s="186">
        <f t="shared" si="659"/>
        <v>0</v>
      </c>
      <c r="CN1847" s="237"/>
      <c r="DS1847" s="237"/>
    </row>
    <row r="1848" spans="1:123" s="186" customFormat="1" ht="24" customHeight="1" x14ac:dyDescent="0.2">
      <c r="A1848" s="235"/>
      <c r="B1848" s="235"/>
      <c r="C1848" s="1008"/>
      <c r="D1848" s="997"/>
      <c r="E1848" s="998"/>
      <c r="F1848" s="999"/>
      <c r="G1848" s="1003" t="s">
        <v>481</v>
      </c>
      <c r="H1848" s="1003"/>
      <c r="I1848" s="238"/>
      <c r="J1848" s="712" t="s">
        <v>485</v>
      </c>
      <c r="K1848" s="712"/>
      <c r="L1848" s="712"/>
      <c r="M1848" s="712"/>
      <c r="N1848" s="712"/>
      <c r="O1848" s="712"/>
      <c r="P1848" s="712"/>
      <c r="Q1848" s="712"/>
      <c r="R1848" s="713"/>
      <c r="S1848" s="236"/>
      <c r="T1848" s="236"/>
      <c r="U1848" s="236"/>
      <c r="V1848" s="236"/>
      <c r="W1848" s="236"/>
      <c r="X1848" s="236"/>
      <c r="Y1848" s="236"/>
      <c r="Z1848" s="236"/>
      <c r="AA1848" s="236"/>
      <c r="AB1848" s="236"/>
      <c r="AC1848" s="236"/>
      <c r="AD1848" s="236"/>
      <c r="AE1848" s="235"/>
      <c r="AF1848" s="237"/>
      <c r="AG1848" s="178">
        <f t="shared" si="537"/>
        <v>12</v>
      </c>
      <c r="AH1848" s="186">
        <f t="shared" si="538"/>
        <v>0</v>
      </c>
      <c r="AI1848" s="178">
        <f t="shared" si="539"/>
        <v>0</v>
      </c>
      <c r="AJ1848" s="178">
        <f t="shared" si="540"/>
        <v>0</v>
      </c>
      <c r="AK1848" s="178">
        <f t="shared" si="541"/>
        <v>0</v>
      </c>
      <c r="AL1848" s="178">
        <f t="shared" si="542"/>
        <v>0</v>
      </c>
      <c r="AM1848" s="178">
        <f t="shared" si="543"/>
        <v>0</v>
      </c>
      <c r="AN1848" s="178">
        <f t="shared" si="544"/>
        <v>0</v>
      </c>
      <c r="AO1848" s="178">
        <f t="shared" si="545"/>
        <v>0</v>
      </c>
      <c r="AP1848" s="178">
        <f t="shared" si="546"/>
        <v>0</v>
      </c>
      <c r="AQ1848" s="178">
        <f t="shared" si="547"/>
        <v>0</v>
      </c>
      <c r="AR1848" s="178">
        <f t="shared" si="548"/>
        <v>0</v>
      </c>
      <c r="AS1848" s="178">
        <f t="shared" si="549"/>
        <v>0</v>
      </c>
      <c r="AT1848" s="178">
        <f t="shared" si="550"/>
        <v>0</v>
      </c>
      <c r="AU1848" s="178">
        <f t="shared" si="551"/>
        <v>0</v>
      </c>
      <c r="AV1848" s="178">
        <f t="shared" si="552"/>
        <v>0</v>
      </c>
      <c r="AW1848" s="178">
        <f t="shared" si="553"/>
        <v>0</v>
      </c>
      <c r="AX1848" s="178">
        <f t="shared" si="554"/>
        <v>0</v>
      </c>
      <c r="AY1848" s="178">
        <f t="shared" si="555"/>
        <v>0</v>
      </c>
      <c r="AZ1848" s="178">
        <f t="shared" si="556"/>
        <v>0</v>
      </c>
      <c r="BA1848" s="178">
        <f t="shared" si="557"/>
        <v>0</v>
      </c>
      <c r="BB1848" s="178">
        <f t="shared" si="558"/>
        <v>0</v>
      </c>
      <c r="BC1848" s="178">
        <f t="shared" si="559"/>
        <v>0</v>
      </c>
      <c r="BD1848" s="178">
        <f t="shared" si="560"/>
        <v>0</v>
      </c>
      <c r="BE1848" s="178">
        <f t="shared" si="561"/>
        <v>0</v>
      </c>
      <c r="BF1848" s="178">
        <f t="shared" si="562"/>
        <v>0</v>
      </c>
      <c r="BG1848" s="178">
        <f t="shared" si="563"/>
        <v>0</v>
      </c>
      <c r="BH1848" s="178">
        <f t="shared" si="564"/>
        <v>0</v>
      </c>
      <c r="BI1848" s="178">
        <f t="shared" si="565"/>
        <v>0</v>
      </c>
      <c r="BJ1848" s="178">
        <f t="shared" si="566"/>
        <v>0</v>
      </c>
      <c r="BK1848" s="178">
        <f t="shared" si="567"/>
        <v>0</v>
      </c>
      <c r="BL1848" s="178">
        <f t="shared" si="568"/>
        <v>0</v>
      </c>
      <c r="BM1848" s="186">
        <f t="shared" si="569"/>
        <v>0</v>
      </c>
      <c r="BN1848" s="186" t="s">
        <v>2029</v>
      </c>
      <c r="BO1848" s="186">
        <f>COUNTIF(S1846:S1849,"NS")</f>
        <v>0</v>
      </c>
      <c r="BP1848" s="186">
        <f t="shared" ref="BP1848:BZ1848" si="660">COUNTIF(T1846:T1849,"NS")</f>
        <v>0</v>
      </c>
      <c r="BQ1848" s="186">
        <f t="shared" si="660"/>
        <v>0</v>
      </c>
      <c r="BR1848" s="186">
        <f t="shared" si="660"/>
        <v>0</v>
      </c>
      <c r="BS1848" s="186">
        <f t="shared" si="660"/>
        <v>0</v>
      </c>
      <c r="BT1848" s="186">
        <f t="shared" si="660"/>
        <v>0</v>
      </c>
      <c r="BU1848" s="186">
        <f t="shared" si="660"/>
        <v>0</v>
      </c>
      <c r="BV1848" s="186">
        <f t="shared" si="660"/>
        <v>0</v>
      </c>
      <c r="BW1848" s="186">
        <f t="shared" si="660"/>
        <v>0</v>
      </c>
      <c r="BX1848" s="186">
        <f t="shared" si="660"/>
        <v>0</v>
      </c>
      <c r="BY1848" s="186">
        <f t="shared" si="660"/>
        <v>0</v>
      </c>
      <c r="BZ1848" s="186">
        <f t="shared" si="660"/>
        <v>0</v>
      </c>
      <c r="CN1848" s="237"/>
      <c r="DS1848" s="237"/>
    </row>
    <row r="1849" spans="1:123" s="186" customFormat="1" ht="24" customHeight="1" x14ac:dyDescent="0.2">
      <c r="A1849" s="235"/>
      <c r="B1849" s="235"/>
      <c r="C1849" s="1008"/>
      <c r="D1849" s="997"/>
      <c r="E1849" s="998"/>
      <c r="F1849" s="999"/>
      <c r="G1849" s="1003" t="s">
        <v>482</v>
      </c>
      <c r="H1849" s="1003"/>
      <c r="I1849" s="238"/>
      <c r="J1849" s="712" t="s">
        <v>486</v>
      </c>
      <c r="K1849" s="712"/>
      <c r="L1849" s="712"/>
      <c r="M1849" s="712"/>
      <c r="N1849" s="712"/>
      <c r="O1849" s="712"/>
      <c r="P1849" s="712"/>
      <c r="Q1849" s="712"/>
      <c r="R1849" s="713"/>
      <c r="S1849" s="236"/>
      <c r="T1849" s="236"/>
      <c r="U1849" s="236"/>
      <c r="V1849" s="236"/>
      <c r="W1849" s="236"/>
      <c r="X1849" s="236"/>
      <c r="Y1849" s="236"/>
      <c r="Z1849" s="236"/>
      <c r="AA1849" s="236"/>
      <c r="AB1849" s="236"/>
      <c r="AC1849" s="236"/>
      <c r="AD1849" s="236"/>
      <c r="AE1849" s="235"/>
      <c r="AF1849" s="237"/>
      <c r="AG1849" s="178">
        <f t="shared" si="537"/>
        <v>12</v>
      </c>
      <c r="AH1849" s="186">
        <f t="shared" si="538"/>
        <v>0</v>
      </c>
      <c r="AI1849" s="178">
        <f t="shared" si="539"/>
        <v>0</v>
      </c>
      <c r="AJ1849" s="178">
        <f t="shared" si="540"/>
        <v>0</v>
      </c>
      <c r="AK1849" s="178">
        <f t="shared" si="541"/>
        <v>0</v>
      </c>
      <c r="AL1849" s="178">
        <f t="shared" si="542"/>
        <v>0</v>
      </c>
      <c r="AM1849" s="178">
        <f t="shared" si="543"/>
        <v>0</v>
      </c>
      <c r="AN1849" s="178">
        <f t="shared" si="544"/>
        <v>0</v>
      </c>
      <c r="AO1849" s="178">
        <f t="shared" si="545"/>
        <v>0</v>
      </c>
      <c r="AP1849" s="178">
        <f t="shared" si="546"/>
        <v>0</v>
      </c>
      <c r="AQ1849" s="178">
        <f t="shared" si="547"/>
        <v>0</v>
      </c>
      <c r="AR1849" s="178">
        <f t="shared" si="548"/>
        <v>0</v>
      </c>
      <c r="AS1849" s="178">
        <f t="shared" si="549"/>
        <v>0</v>
      </c>
      <c r="AT1849" s="178">
        <f t="shared" si="550"/>
        <v>0</v>
      </c>
      <c r="AU1849" s="178">
        <f t="shared" si="551"/>
        <v>0</v>
      </c>
      <c r="AV1849" s="178">
        <f t="shared" si="552"/>
        <v>0</v>
      </c>
      <c r="AW1849" s="178">
        <f t="shared" si="553"/>
        <v>0</v>
      </c>
      <c r="AX1849" s="178">
        <f t="shared" si="554"/>
        <v>0</v>
      </c>
      <c r="AY1849" s="178">
        <f t="shared" si="555"/>
        <v>0</v>
      </c>
      <c r="AZ1849" s="178">
        <f t="shared" si="556"/>
        <v>0</v>
      </c>
      <c r="BA1849" s="178">
        <f t="shared" si="557"/>
        <v>0</v>
      </c>
      <c r="BB1849" s="178">
        <f t="shared" si="558"/>
        <v>0</v>
      </c>
      <c r="BC1849" s="178">
        <f t="shared" si="559"/>
        <v>0</v>
      </c>
      <c r="BD1849" s="178">
        <f t="shared" si="560"/>
        <v>0</v>
      </c>
      <c r="BE1849" s="178">
        <f t="shared" si="561"/>
        <v>0</v>
      </c>
      <c r="BF1849" s="178">
        <f t="shared" si="562"/>
        <v>0</v>
      </c>
      <c r="BG1849" s="178">
        <f t="shared" si="563"/>
        <v>0</v>
      </c>
      <c r="BH1849" s="178">
        <f t="shared" si="564"/>
        <v>0</v>
      </c>
      <c r="BI1849" s="178">
        <f t="shared" si="565"/>
        <v>0</v>
      </c>
      <c r="BJ1849" s="178">
        <f t="shared" si="566"/>
        <v>0</v>
      </c>
      <c r="BK1849" s="178">
        <f t="shared" si="567"/>
        <v>0</v>
      </c>
      <c r="BL1849" s="178">
        <f t="shared" si="568"/>
        <v>0</v>
      </c>
      <c r="BM1849" s="186">
        <f t="shared" si="569"/>
        <v>0</v>
      </c>
      <c r="BN1849" s="186" t="s">
        <v>2104</v>
      </c>
      <c r="BO1849" s="186">
        <f>S1845</f>
        <v>0</v>
      </c>
      <c r="BP1849" s="186">
        <f t="shared" ref="BP1849:BZ1849" si="661">T1845</f>
        <v>0</v>
      </c>
      <c r="BQ1849" s="186">
        <f t="shared" si="661"/>
        <v>0</v>
      </c>
      <c r="BR1849" s="186">
        <f t="shared" si="661"/>
        <v>0</v>
      </c>
      <c r="BS1849" s="186">
        <f t="shared" si="661"/>
        <v>0</v>
      </c>
      <c r="BT1849" s="186">
        <f t="shared" si="661"/>
        <v>0</v>
      </c>
      <c r="BU1849" s="186">
        <f t="shared" si="661"/>
        <v>0</v>
      </c>
      <c r="BV1849" s="186">
        <f t="shared" si="661"/>
        <v>0</v>
      </c>
      <c r="BW1849" s="186">
        <f t="shared" si="661"/>
        <v>0</v>
      </c>
      <c r="BX1849" s="186">
        <f t="shared" si="661"/>
        <v>0</v>
      </c>
      <c r="BY1849" s="186">
        <f t="shared" si="661"/>
        <v>0</v>
      </c>
      <c r="BZ1849" s="186">
        <f t="shared" si="661"/>
        <v>0</v>
      </c>
      <c r="CN1849" s="237"/>
      <c r="DS1849" s="237"/>
    </row>
    <row r="1850" spans="1:123" s="186" customFormat="1" ht="15" customHeight="1" x14ac:dyDescent="0.2">
      <c r="A1850" s="235"/>
      <c r="B1850" s="235"/>
      <c r="C1850" s="1008"/>
      <c r="D1850" s="997"/>
      <c r="E1850" s="998"/>
      <c r="F1850" s="999"/>
      <c r="G1850" s="653" t="s">
        <v>487</v>
      </c>
      <c r="H1850" s="653"/>
      <c r="I1850" s="987" t="s">
        <v>488</v>
      </c>
      <c r="J1850" s="987"/>
      <c r="K1850" s="987"/>
      <c r="L1850" s="987"/>
      <c r="M1850" s="987"/>
      <c r="N1850" s="987"/>
      <c r="O1850" s="987"/>
      <c r="P1850" s="987"/>
      <c r="Q1850" s="987"/>
      <c r="R1850" s="987"/>
      <c r="S1850" s="236"/>
      <c r="T1850" s="236"/>
      <c r="U1850" s="236"/>
      <c r="V1850" s="236"/>
      <c r="W1850" s="236"/>
      <c r="X1850" s="236"/>
      <c r="Y1850" s="236"/>
      <c r="Z1850" s="236"/>
      <c r="AA1850" s="236"/>
      <c r="AB1850" s="236"/>
      <c r="AC1850" s="236"/>
      <c r="AD1850" s="236"/>
      <c r="AE1850" s="235"/>
      <c r="AF1850" s="237"/>
      <c r="AG1850" s="178">
        <f t="shared" si="537"/>
        <v>12</v>
      </c>
      <c r="AH1850" s="186">
        <f t="shared" si="538"/>
        <v>0</v>
      </c>
      <c r="AI1850" s="178">
        <f t="shared" si="539"/>
        <v>0</v>
      </c>
      <c r="AJ1850" s="178">
        <f t="shared" si="540"/>
        <v>0</v>
      </c>
      <c r="AK1850" s="178">
        <f t="shared" si="541"/>
        <v>0</v>
      </c>
      <c r="AL1850" s="178">
        <f t="shared" si="542"/>
        <v>0</v>
      </c>
      <c r="AM1850" s="178">
        <f t="shared" si="543"/>
        <v>0</v>
      </c>
      <c r="AN1850" s="178">
        <f t="shared" si="544"/>
        <v>0</v>
      </c>
      <c r="AO1850" s="178">
        <f t="shared" si="545"/>
        <v>0</v>
      </c>
      <c r="AP1850" s="178">
        <f t="shared" si="546"/>
        <v>0</v>
      </c>
      <c r="AQ1850" s="178">
        <f t="shared" si="547"/>
        <v>0</v>
      </c>
      <c r="AR1850" s="178">
        <f t="shared" si="548"/>
        <v>0</v>
      </c>
      <c r="AS1850" s="178">
        <f t="shared" si="549"/>
        <v>0</v>
      </c>
      <c r="AT1850" s="178">
        <f t="shared" si="550"/>
        <v>0</v>
      </c>
      <c r="AU1850" s="178">
        <f t="shared" si="551"/>
        <v>0</v>
      </c>
      <c r="AV1850" s="178">
        <f t="shared" si="552"/>
        <v>0</v>
      </c>
      <c r="AW1850" s="178">
        <f t="shared" si="553"/>
        <v>0</v>
      </c>
      <c r="AX1850" s="178">
        <f t="shared" si="554"/>
        <v>0</v>
      </c>
      <c r="AY1850" s="178">
        <f t="shared" si="555"/>
        <v>0</v>
      </c>
      <c r="AZ1850" s="178">
        <f t="shared" si="556"/>
        <v>0</v>
      </c>
      <c r="BA1850" s="178">
        <f t="shared" si="557"/>
        <v>0</v>
      </c>
      <c r="BB1850" s="178">
        <f t="shared" si="558"/>
        <v>0</v>
      </c>
      <c r="BC1850" s="178">
        <f t="shared" si="559"/>
        <v>0</v>
      </c>
      <c r="BD1850" s="178">
        <f t="shared" si="560"/>
        <v>0</v>
      </c>
      <c r="BE1850" s="178">
        <f t="shared" si="561"/>
        <v>0</v>
      </c>
      <c r="BF1850" s="178">
        <f t="shared" si="562"/>
        <v>0</v>
      </c>
      <c r="BG1850" s="178">
        <f t="shared" si="563"/>
        <v>0</v>
      </c>
      <c r="BH1850" s="178">
        <f t="shared" si="564"/>
        <v>0</v>
      </c>
      <c r="BI1850" s="178">
        <f t="shared" si="565"/>
        <v>0</v>
      </c>
      <c r="BJ1850" s="178">
        <f t="shared" si="566"/>
        <v>0</v>
      </c>
      <c r="BK1850" s="178">
        <f t="shared" si="567"/>
        <v>0</v>
      </c>
      <c r="BL1850" s="178">
        <f t="shared" si="568"/>
        <v>0</v>
      </c>
      <c r="BM1850" s="186">
        <f t="shared" si="569"/>
        <v>0</v>
      </c>
      <c r="CN1850" s="237"/>
      <c r="DS1850" s="237"/>
    </row>
    <row r="1851" spans="1:123" s="186" customFormat="1" ht="15" customHeight="1" x14ac:dyDescent="0.2">
      <c r="A1851" s="235"/>
      <c r="B1851" s="235"/>
      <c r="C1851" s="1008"/>
      <c r="D1851" s="997"/>
      <c r="E1851" s="998"/>
      <c r="F1851" s="999"/>
      <c r="G1851" s="653" t="s">
        <v>489</v>
      </c>
      <c r="H1851" s="653"/>
      <c r="I1851" s="987" t="s">
        <v>490</v>
      </c>
      <c r="J1851" s="987"/>
      <c r="K1851" s="987"/>
      <c r="L1851" s="987"/>
      <c r="M1851" s="987"/>
      <c r="N1851" s="987"/>
      <c r="O1851" s="987"/>
      <c r="P1851" s="987"/>
      <c r="Q1851" s="987"/>
      <c r="R1851" s="987"/>
      <c r="S1851" s="236"/>
      <c r="T1851" s="236"/>
      <c r="U1851" s="236"/>
      <c r="V1851" s="236"/>
      <c r="W1851" s="236"/>
      <c r="X1851" s="236"/>
      <c r="Y1851" s="236"/>
      <c r="Z1851" s="236"/>
      <c r="AA1851" s="236"/>
      <c r="AB1851" s="236"/>
      <c r="AC1851" s="236"/>
      <c r="AD1851" s="236"/>
      <c r="AE1851" s="235"/>
      <c r="AF1851" s="237"/>
      <c r="AG1851" s="178">
        <f t="shared" si="537"/>
        <v>12</v>
      </c>
      <c r="AH1851" s="186">
        <f t="shared" si="538"/>
        <v>0</v>
      </c>
      <c r="AI1851" s="178">
        <f t="shared" si="539"/>
        <v>0</v>
      </c>
      <c r="AJ1851" s="178">
        <f t="shared" si="540"/>
        <v>0</v>
      </c>
      <c r="AK1851" s="178">
        <f t="shared" si="541"/>
        <v>0</v>
      </c>
      <c r="AL1851" s="178">
        <f t="shared" si="542"/>
        <v>0</v>
      </c>
      <c r="AM1851" s="178">
        <f t="shared" si="543"/>
        <v>0</v>
      </c>
      <c r="AN1851" s="178">
        <f t="shared" si="544"/>
        <v>0</v>
      </c>
      <c r="AO1851" s="178">
        <f t="shared" si="545"/>
        <v>0</v>
      </c>
      <c r="AP1851" s="178">
        <f t="shared" si="546"/>
        <v>0</v>
      </c>
      <c r="AQ1851" s="178">
        <f t="shared" si="547"/>
        <v>0</v>
      </c>
      <c r="AR1851" s="178">
        <f t="shared" si="548"/>
        <v>0</v>
      </c>
      <c r="AS1851" s="178">
        <f t="shared" si="549"/>
        <v>0</v>
      </c>
      <c r="AT1851" s="178">
        <f t="shared" si="550"/>
        <v>0</v>
      </c>
      <c r="AU1851" s="178">
        <f t="shared" si="551"/>
        <v>0</v>
      </c>
      <c r="AV1851" s="178">
        <f t="shared" si="552"/>
        <v>0</v>
      </c>
      <c r="AW1851" s="178">
        <f t="shared" si="553"/>
        <v>0</v>
      </c>
      <c r="AX1851" s="178">
        <f t="shared" si="554"/>
        <v>0</v>
      </c>
      <c r="AY1851" s="178">
        <f t="shared" si="555"/>
        <v>0</v>
      </c>
      <c r="AZ1851" s="178">
        <f t="shared" si="556"/>
        <v>0</v>
      </c>
      <c r="BA1851" s="178">
        <f t="shared" si="557"/>
        <v>0</v>
      </c>
      <c r="BB1851" s="178">
        <f t="shared" si="558"/>
        <v>0</v>
      </c>
      <c r="BC1851" s="178">
        <f t="shared" si="559"/>
        <v>0</v>
      </c>
      <c r="BD1851" s="178">
        <f t="shared" si="560"/>
        <v>0</v>
      </c>
      <c r="BE1851" s="178">
        <f t="shared" si="561"/>
        <v>0</v>
      </c>
      <c r="BF1851" s="178">
        <f t="shared" si="562"/>
        <v>0</v>
      </c>
      <c r="BG1851" s="178">
        <f t="shared" si="563"/>
        <v>0</v>
      </c>
      <c r="BH1851" s="178">
        <f t="shared" si="564"/>
        <v>0</v>
      </c>
      <c r="BI1851" s="178">
        <f t="shared" si="565"/>
        <v>0</v>
      </c>
      <c r="BJ1851" s="178">
        <f t="shared" si="566"/>
        <v>0</v>
      </c>
      <c r="BK1851" s="178">
        <f t="shared" si="567"/>
        <v>0</v>
      </c>
      <c r="BL1851" s="178">
        <f t="shared" si="568"/>
        <v>0</v>
      </c>
      <c r="BM1851" s="186">
        <f t="shared" si="569"/>
        <v>0</v>
      </c>
      <c r="BO1851" s="300" t="s">
        <v>2104</v>
      </c>
      <c r="BP1851" s="300" t="s">
        <v>2048</v>
      </c>
      <c r="BQ1851" s="300" t="s">
        <v>2049</v>
      </c>
      <c r="BR1851" s="300" t="s">
        <v>84</v>
      </c>
      <c r="BS1851" s="300" t="s">
        <v>2048</v>
      </c>
      <c r="BT1851" s="300" t="s">
        <v>2049</v>
      </c>
      <c r="BU1851" s="300" t="s">
        <v>84</v>
      </c>
      <c r="BV1851" s="300" t="s">
        <v>2048</v>
      </c>
      <c r="BW1851" s="300" t="s">
        <v>2049</v>
      </c>
      <c r="BX1851" s="300" t="s">
        <v>84</v>
      </c>
      <c r="BY1851" s="300" t="s">
        <v>2048</v>
      </c>
      <c r="BZ1851" s="300" t="s">
        <v>2049</v>
      </c>
      <c r="CN1851" s="237"/>
      <c r="DS1851" s="237"/>
    </row>
    <row r="1852" spans="1:123" s="186" customFormat="1" ht="15" customHeight="1" x14ac:dyDescent="0.2">
      <c r="A1852" s="235"/>
      <c r="B1852" s="235"/>
      <c r="C1852" s="1008"/>
      <c r="D1852" s="997"/>
      <c r="E1852" s="998"/>
      <c r="F1852" s="999"/>
      <c r="G1852" s="653" t="s">
        <v>491</v>
      </c>
      <c r="H1852" s="653"/>
      <c r="I1852" s="987" t="s">
        <v>492</v>
      </c>
      <c r="J1852" s="987"/>
      <c r="K1852" s="987"/>
      <c r="L1852" s="987"/>
      <c r="M1852" s="987"/>
      <c r="N1852" s="987"/>
      <c r="O1852" s="987"/>
      <c r="P1852" s="987"/>
      <c r="Q1852" s="987"/>
      <c r="R1852" s="987"/>
      <c r="S1852" s="236"/>
      <c r="T1852" s="236"/>
      <c r="U1852" s="236"/>
      <c r="V1852" s="236"/>
      <c r="W1852" s="236"/>
      <c r="X1852" s="236"/>
      <c r="Y1852" s="236"/>
      <c r="Z1852" s="236"/>
      <c r="AA1852" s="236"/>
      <c r="AB1852" s="236"/>
      <c r="AC1852" s="236"/>
      <c r="AD1852" s="236"/>
      <c r="AE1852" s="235"/>
      <c r="AF1852" s="237"/>
      <c r="AG1852" s="178">
        <f t="shared" si="537"/>
        <v>12</v>
      </c>
      <c r="AH1852" s="186">
        <f t="shared" si="538"/>
        <v>0</v>
      </c>
      <c r="AI1852" s="178">
        <f t="shared" si="539"/>
        <v>0</v>
      </c>
      <c r="AJ1852" s="178">
        <f t="shared" si="540"/>
        <v>0</v>
      </c>
      <c r="AK1852" s="178">
        <f t="shared" si="541"/>
        <v>0</v>
      </c>
      <c r="AL1852" s="178">
        <f t="shared" si="542"/>
        <v>0</v>
      </c>
      <c r="AM1852" s="178">
        <f t="shared" si="543"/>
        <v>0</v>
      </c>
      <c r="AN1852" s="178">
        <f t="shared" si="544"/>
        <v>0</v>
      </c>
      <c r="AO1852" s="178">
        <f t="shared" si="545"/>
        <v>0</v>
      </c>
      <c r="AP1852" s="178">
        <f t="shared" si="546"/>
        <v>0</v>
      </c>
      <c r="AQ1852" s="178">
        <f t="shared" si="547"/>
        <v>0</v>
      </c>
      <c r="AR1852" s="178">
        <f t="shared" si="548"/>
        <v>0</v>
      </c>
      <c r="AS1852" s="178">
        <f t="shared" si="549"/>
        <v>0</v>
      </c>
      <c r="AT1852" s="178">
        <f t="shared" si="550"/>
        <v>0</v>
      </c>
      <c r="AU1852" s="178">
        <f t="shared" si="551"/>
        <v>0</v>
      </c>
      <c r="AV1852" s="178">
        <f t="shared" si="552"/>
        <v>0</v>
      </c>
      <c r="AW1852" s="178">
        <f t="shared" si="553"/>
        <v>0</v>
      </c>
      <c r="AX1852" s="178">
        <f t="shared" si="554"/>
        <v>0</v>
      </c>
      <c r="AY1852" s="178">
        <f t="shared" si="555"/>
        <v>0</v>
      </c>
      <c r="AZ1852" s="178">
        <f t="shared" si="556"/>
        <v>0</v>
      </c>
      <c r="BA1852" s="178">
        <f t="shared" si="557"/>
        <v>0</v>
      </c>
      <c r="BB1852" s="178">
        <f t="shared" si="558"/>
        <v>0</v>
      </c>
      <c r="BC1852" s="178">
        <f t="shared" si="559"/>
        <v>0</v>
      </c>
      <c r="BD1852" s="178">
        <f t="shared" si="560"/>
        <v>0</v>
      </c>
      <c r="BE1852" s="178">
        <f t="shared" si="561"/>
        <v>0</v>
      </c>
      <c r="BF1852" s="178">
        <f t="shared" si="562"/>
        <v>0</v>
      </c>
      <c r="BG1852" s="178">
        <f t="shared" si="563"/>
        <v>0</v>
      </c>
      <c r="BH1852" s="178">
        <f t="shared" si="564"/>
        <v>0</v>
      </c>
      <c r="BI1852" s="178">
        <f t="shared" si="565"/>
        <v>0</v>
      </c>
      <c r="BJ1852" s="178">
        <f t="shared" si="566"/>
        <v>0</v>
      </c>
      <c r="BK1852" s="178">
        <f t="shared" si="567"/>
        <v>0</v>
      </c>
      <c r="BL1852" s="178">
        <f t="shared" si="568"/>
        <v>0</v>
      </c>
      <c r="BM1852" s="186">
        <f t="shared" si="569"/>
        <v>0</v>
      </c>
      <c r="BN1852" s="186" t="s">
        <v>2077</v>
      </c>
      <c r="BO1852" s="178">
        <f>IF($AG$1789=$AH$1789,0,IF(
OR(
AND(BO1856=0,BO1855&gt;0),
AND(BO1856="NS",BO1854&gt;0),
AND(BO1856="NS",BO1854=0,BO1855=0)),1,
IF(OR(
AND(BO1856&gt;0,BO1855=2),
AND(BO1856="NS",BO1855=2),
AND(BO1856="NS",BO1854=0,BO1855&gt;0),
BO1856=BO1854,
AND(BO1856="NA",BO1855=0,BO1854=0,BO1853&gt;0)),0,1)))</f>
        <v>0</v>
      </c>
      <c r="BP1852" s="178">
        <f t="shared" ref="BP1852:BZ1852" si="662">IF($AG$1789=$AH$1789,0,IF(
OR(
AND(BP1856=0,BP1855&gt;0),
AND(BP1856="NS",BP1854&gt;0),
AND(BP1856="NS",BP1854=0,BP1855=0)),1,
IF(OR(
AND(BP1856&gt;0,BP1855=2),
AND(BP1856="NS",BP1855=2),
AND(BP1856="NS",BP1854=0,BP1855&gt;0),
BP1856=BP1854,
AND(BP1856="NA",BP1855=0,BP1854=0,BP1853&gt;0)),0,1)))</f>
        <v>0</v>
      </c>
      <c r="BQ1852" s="178">
        <f t="shared" si="662"/>
        <v>0</v>
      </c>
      <c r="BR1852" s="178">
        <f t="shared" si="662"/>
        <v>0</v>
      </c>
      <c r="BS1852" s="178">
        <f t="shared" si="662"/>
        <v>0</v>
      </c>
      <c r="BT1852" s="178">
        <f t="shared" si="662"/>
        <v>0</v>
      </c>
      <c r="BU1852" s="178">
        <f t="shared" si="662"/>
        <v>0</v>
      </c>
      <c r="BV1852" s="178">
        <f t="shared" si="662"/>
        <v>0</v>
      </c>
      <c r="BW1852" s="178">
        <f t="shared" si="662"/>
        <v>0</v>
      </c>
      <c r="BX1852" s="178">
        <f t="shared" si="662"/>
        <v>0</v>
      </c>
      <c r="BY1852" s="178">
        <f t="shared" si="662"/>
        <v>0</v>
      </c>
      <c r="BZ1852" s="178">
        <f t="shared" si="662"/>
        <v>0</v>
      </c>
      <c r="CA1852" s="186">
        <f>SUM(BO1852:BZ1852)</f>
        <v>0</v>
      </c>
      <c r="CN1852" s="237"/>
      <c r="DS1852" s="237"/>
    </row>
    <row r="1853" spans="1:123" s="186" customFormat="1" ht="36" customHeight="1" x14ac:dyDescent="0.2">
      <c r="A1853" s="235"/>
      <c r="B1853" s="235"/>
      <c r="C1853" s="1008"/>
      <c r="D1853" s="997"/>
      <c r="E1853" s="998"/>
      <c r="F1853" s="999"/>
      <c r="G1853" s="993" t="s">
        <v>493</v>
      </c>
      <c r="H1853" s="993"/>
      <c r="I1853" s="238"/>
      <c r="J1853" s="712" t="s">
        <v>494</v>
      </c>
      <c r="K1853" s="712"/>
      <c r="L1853" s="712"/>
      <c r="M1853" s="712"/>
      <c r="N1853" s="712"/>
      <c r="O1853" s="712"/>
      <c r="P1853" s="712"/>
      <c r="Q1853" s="712"/>
      <c r="R1853" s="713"/>
      <c r="S1853" s="236"/>
      <c r="T1853" s="236"/>
      <c r="U1853" s="236"/>
      <c r="V1853" s="236"/>
      <c r="W1853" s="236"/>
      <c r="X1853" s="236"/>
      <c r="Y1853" s="236"/>
      <c r="Z1853" s="236"/>
      <c r="AA1853" s="236"/>
      <c r="AB1853" s="236"/>
      <c r="AC1853" s="236"/>
      <c r="AD1853" s="236"/>
      <c r="AE1853" s="235"/>
      <c r="AF1853" s="237"/>
      <c r="AG1853" s="178">
        <f t="shared" si="537"/>
        <v>12</v>
      </c>
      <c r="AH1853" s="186">
        <f t="shared" si="538"/>
        <v>0</v>
      </c>
      <c r="AI1853" s="178">
        <f t="shared" si="539"/>
        <v>0</v>
      </c>
      <c r="AJ1853" s="178">
        <f t="shared" si="540"/>
        <v>0</v>
      </c>
      <c r="AK1853" s="178">
        <f t="shared" si="541"/>
        <v>0</v>
      </c>
      <c r="AL1853" s="178">
        <f t="shared" si="542"/>
        <v>0</v>
      </c>
      <c r="AM1853" s="178">
        <f t="shared" si="543"/>
        <v>0</v>
      </c>
      <c r="AN1853" s="178">
        <f t="shared" si="544"/>
        <v>0</v>
      </c>
      <c r="AO1853" s="178">
        <f t="shared" si="545"/>
        <v>0</v>
      </c>
      <c r="AP1853" s="178">
        <f t="shared" si="546"/>
        <v>0</v>
      </c>
      <c r="AQ1853" s="178">
        <f t="shared" si="547"/>
        <v>0</v>
      </c>
      <c r="AR1853" s="178">
        <f t="shared" si="548"/>
        <v>0</v>
      </c>
      <c r="AS1853" s="178">
        <f t="shared" si="549"/>
        <v>0</v>
      </c>
      <c r="AT1853" s="178">
        <f t="shared" si="550"/>
        <v>0</v>
      </c>
      <c r="AU1853" s="178">
        <f t="shared" si="551"/>
        <v>0</v>
      </c>
      <c r="AV1853" s="178">
        <f t="shared" si="552"/>
        <v>0</v>
      </c>
      <c r="AW1853" s="178">
        <f t="shared" si="553"/>
        <v>0</v>
      </c>
      <c r="AX1853" s="178">
        <f t="shared" si="554"/>
        <v>0</v>
      </c>
      <c r="AY1853" s="178">
        <f t="shared" si="555"/>
        <v>0</v>
      </c>
      <c r="AZ1853" s="178">
        <f t="shared" si="556"/>
        <v>0</v>
      </c>
      <c r="BA1853" s="178">
        <f t="shared" si="557"/>
        <v>0</v>
      </c>
      <c r="BB1853" s="178">
        <f t="shared" si="558"/>
        <v>0</v>
      </c>
      <c r="BC1853" s="178">
        <f t="shared" si="559"/>
        <v>0</v>
      </c>
      <c r="BD1853" s="178">
        <f t="shared" si="560"/>
        <v>0</v>
      </c>
      <c r="BE1853" s="178">
        <f t="shared" si="561"/>
        <v>0</v>
      </c>
      <c r="BF1853" s="178">
        <f t="shared" si="562"/>
        <v>0</v>
      </c>
      <c r="BG1853" s="178">
        <f t="shared" si="563"/>
        <v>0</v>
      </c>
      <c r="BH1853" s="178">
        <f t="shared" si="564"/>
        <v>0</v>
      </c>
      <c r="BI1853" s="178">
        <f t="shared" si="565"/>
        <v>0</v>
      </c>
      <c r="BJ1853" s="178">
        <f t="shared" si="566"/>
        <v>0</v>
      </c>
      <c r="BK1853" s="178">
        <f t="shared" si="567"/>
        <v>0</v>
      </c>
      <c r="BL1853" s="178">
        <f t="shared" si="568"/>
        <v>0</v>
      </c>
      <c r="BM1853" s="186">
        <f t="shared" si="569"/>
        <v>0</v>
      </c>
      <c r="BN1853" s="186" t="s">
        <v>2058</v>
      </c>
      <c r="BO1853" s="186">
        <f>COUNTIF(S1853:S1854,"NA")</f>
        <v>0</v>
      </c>
      <c r="BP1853" s="186">
        <f t="shared" ref="BP1853:BZ1853" si="663">COUNTIF(T1853:T1854,"NA")</f>
        <v>0</v>
      </c>
      <c r="BQ1853" s="186">
        <f t="shared" si="663"/>
        <v>0</v>
      </c>
      <c r="BR1853" s="186">
        <f t="shared" si="663"/>
        <v>0</v>
      </c>
      <c r="BS1853" s="186">
        <f t="shared" si="663"/>
        <v>0</v>
      </c>
      <c r="BT1853" s="186">
        <f t="shared" si="663"/>
        <v>0</v>
      </c>
      <c r="BU1853" s="186">
        <f t="shared" si="663"/>
        <v>0</v>
      </c>
      <c r="BV1853" s="186">
        <f t="shared" si="663"/>
        <v>0</v>
      </c>
      <c r="BW1853" s="186">
        <f t="shared" si="663"/>
        <v>0</v>
      </c>
      <c r="BX1853" s="186">
        <f t="shared" si="663"/>
        <v>0</v>
      </c>
      <c r="BY1853" s="186">
        <f t="shared" si="663"/>
        <v>0</v>
      </c>
      <c r="BZ1853" s="186">
        <f t="shared" si="663"/>
        <v>0</v>
      </c>
      <c r="CN1853" s="237"/>
      <c r="DS1853" s="237"/>
    </row>
    <row r="1854" spans="1:123" s="186" customFormat="1" ht="15" customHeight="1" x14ac:dyDescent="0.2">
      <c r="A1854" s="235"/>
      <c r="B1854" s="235"/>
      <c r="C1854" s="1008"/>
      <c r="D1854" s="997"/>
      <c r="E1854" s="998"/>
      <c r="F1854" s="999"/>
      <c r="G1854" s="993" t="s">
        <v>495</v>
      </c>
      <c r="H1854" s="993"/>
      <c r="I1854" s="238"/>
      <c r="J1854" s="712" t="s">
        <v>496</v>
      </c>
      <c r="K1854" s="712"/>
      <c r="L1854" s="712"/>
      <c r="M1854" s="712"/>
      <c r="N1854" s="712"/>
      <c r="O1854" s="712"/>
      <c r="P1854" s="712"/>
      <c r="Q1854" s="712"/>
      <c r="R1854" s="713"/>
      <c r="S1854" s="236"/>
      <c r="T1854" s="236"/>
      <c r="U1854" s="236"/>
      <c r="V1854" s="236"/>
      <c r="W1854" s="236"/>
      <c r="X1854" s="236"/>
      <c r="Y1854" s="236"/>
      <c r="Z1854" s="236"/>
      <c r="AA1854" s="236"/>
      <c r="AB1854" s="236"/>
      <c r="AC1854" s="236"/>
      <c r="AD1854" s="236"/>
      <c r="AE1854" s="235"/>
      <c r="AF1854" s="237"/>
      <c r="AG1854" s="178">
        <f t="shared" si="537"/>
        <v>12</v>
      </c>
      <c r="AH1854" s="186">
        <f t="shared" si="538"/>
        <v>0</v>
      </c>
      <c r="AI1854" s="178">
        <f t="shared" si="539"/>
        <v>0</v>
      </c>
      <c r="AJ1854" s="178">
        <f t="shared" si="540"/>
        <v>0</v>
      </c>
      <c r="AK1854" s="178">
        <f t="shared" si="541"/>
        <v>0</v>
      </c>
      <c r="AL1854" s="178">
        <f t="shared" si="542"/>
        <v>0</v>
      </c>
      <c r="AM1854" s="178">
        <f t="shared" si="543"/>
        <v>0</v>
      </c>
      <c r="AN1854" s="178">
        <f t="shared" si="544"/>
        <v>0</v>
      </c>
      <c r="AO1854" s="178">
        <f t="shared" si="545"/>
        <v>0</v>
      </c>
      <c r="AP1854" s="178">
        <f t="shared" si="546"/>
        <v>0</v>
      </c>
      <c r="AQ1854" s="178">
        <f t="shared" si="547"/>
        <v>0</v>
      </c>
      <c r="AR1854" s="178">
        <f t="shared" si="548"/>
        <v>0</v>
      </c>
      <c r="AS1854" s="178">
        <f t="shared" si="549"/>
        <v>0</v>
      </c>
      <c r="AT1854" s="178">
        <f t="shared" si="550"/>
        <v>0</v>
      </c>
      <c r="AU1854" s="178">
        <f t="shared" si="551"/>
        <v>0</v>
      </c>
      <c r="AV1854" s="178">
        <f t="shared" si="552"/>
        <v>0</v>
      </c>
      <c r="AW1854" s="178">
        <f t="shared" si="553"/>
        <v>0</v>
      </c>
      <c r="AX1854" s="178">
        <f t="shared" si="554"/>
        <v>0</v>
      </c>
      <c r="AY1854" s="178">
        <f t="shared" si="555"/>
        <v>0</v>
      </c>
      <c r="AZ1854" s="178">
        <f t="shared" si="556"/>
        <v>0</v>
      </c>
      <c r="BA1854" s="178">
        <f t="shared" si="557"/>
        <v>0</v>
      </c>
      <c r="BB1854" s="178">
        <f t="shared" si="558"/>
        <v>0</v>
      </c>
      <c r="BC1854" s="178">
        <f t="shared" si="559"/>
        <v>0</v>
      </c>
      <c r="BD1854" s="178">
        <f t="shared" si="560"/>
        <v>0</v>
      </c>
      <c r="BE1854" s="178">
        <f t="shared" si="561"/>
        <v>0</v>
      </c>
      <c r="BF1854" s="178">
        <f t="shared" si="562"/>
        <v>0</v>
      </c>
      <c r="BG1854" s="178">
        <f t="shared" si="563"/>
        <v>0</v>
      </c>
      <c r="BH1854" s="178">
        <f t="shared" si="564"/>
        <v>0</v>
      </c>
      <c r="BI1854" s="178">
        <f t="shared" si="565"/>
        <v>0</v>
      </c>
      <c r="BJ1854" s="178">
        <f t="shared" si="566"/>
        <v>0</v>
      </c>
      <c r="BK1854" s="178">
        <f t="shared" si="567"/>
        <v>0</v>
      </c>
      <c r="BL1854" s="178">
        <f t="shared" si="568"/>
        <v>0</v>
      </c>
      <c r="BM1854" s="186">
        <f t="shared" si="569"/>
        <v>0</v>
      </c>
      <c r="BN1854" s="186" t="s">
        <v>2078</v>
      </c>
      <c r="BO1854" s="186">
        <f>SUM(S1853:S1854)</f>
        <v>0</v>
      </c>
      <c r="BP1854" s="186">
        <f t="shared" ref="BP1854:BZ1854" si="664">SUM(T1853:T1854)</f>
        <v>0</v>
      </c>
      <c r="BQ1854" s="186">
        <f t="shared" si="664"/>
        <v>0</v>
      </c>
      <c r="BR1854" s="186">
        <f t="shared" si="664"/>
        <v>0</v>
      </c>
      <c r="BS1854" s="186">
        <f t="shared" si="664"/>
        <v>0</v>
      </c>
      <c r="BT1854" s="186">
        <f t="shared" si="664"/>
        <v>0</v>
      </c>
      <c r="BU1854" s="186">
        <f t="shared" si="664"/>
        <v>0</v>
      </c>
      <c r="BV1854" s="186">
        <f t="shared" si="664"/>
        <v>0</v>
      </c>
      <c r="BW1854" s="186">
        <f t="shared" si="664"/>
        <v>0</v>
      </c>
      <c r="BX1854" s="186">
        <f t="shared" si="664"/>
        <v>0</v>
      </c>
      <c r="BY1854" s="186">
        <f t="shared" si="664"/>
        <v>0</v>
      </c>
      <c r="BZ1854" s="186">
        <f t="shared" si="664"/>
        <v>0</v>
      </c>
      <c r="CN1854" s="237"/>
      <c r="DS1854" s="237"/>
    </row>
    <row r="1855" spans="1:123" s="186" customFormat="1" ht="15" customHeight="1" x14ac:dyDescent="0.2">
      <c r="A1855" s="235"/>
      <c r="B1855" s="235"/>
      <c r="C1855" s="1008"/>
      <c r="D1855" s="997"/>
      <c r="E1855" s="998"/>
      <c r="F1855" s="999"/>
      <c r="G1855" s="653" t="s">
        <v>497</v>
      </c>
      <c r="H1855" s="653"/>
      <c r="I1855" s="987" t="s">
        <v>498</v>
      </c>
      <c r="J1855" s="987"/>
      <c r="K1855" s="987"/>
      <c r="L1855" s="987"/>
      <c r="M1855" s="987"/>
      <c r="N1855" s="987"/>
      <c r="O1855" s="987"/>
      <c r="P1855" s="987"/>
      <c r="Q1855" s="987"/>
      <c r="R1855" s="987"/>
      <c r="S1855" s="236"/>
      <c r="T1855" s="236"/>
      <c r="U1855" s="236"/>
      <c r="V1855" s="236"/>
      <c r="W1855" s="236"/>
      <c r="X1855" s="236"/>
      <c r="Y1855" s="236"/>
      <c r="Z1855" s="236"/>
      <c r="AA1855" s="236"/>
      <c r="AB1855" s="236"/>
      <c r="AC1855" s="236"/>
      <c r="AD1855" s="236"/>
      <c r="AE1855" s="235"/>
      <c r="AF1855" s="237"/>
      <c r="AG1855" s="178">
        <f t="shared" si="537"/>
        <v>12</v>
      </c>
      <c r="AH1855" s="186">
        <f t="shared" si="538"/>
        <v>0</v>
      </c>
      <c r="AI1855" s="178">
        <f t="shared" si="539"/>
        <v>0</v>
      </c>
      <c r="AJ1855" s="178">
        <f t="shared" si="540"/>
        <v>0</v>
      </c>
      <c r="AK1855" s="178">
        <f t="shared" si="541"/>
        <v>0</v>
      </c>
      <c r="AL1855" s="178">
        <f t="shared" si="542"/>
        <v>0</v>
      </c>
      <c r="AM1855" s="178">
        <f t="shared" si="543"/>
        <v>0</v>
      </c>
      <c r="AN1855" s="178">
        <f t="shared" si="544"/>
        <v>0</v>
      </c>
      <c r="AO1855" s="178">
        <f t="shared" si="545"/>
        <v>0</v>
      </c>
      <c r="AP1855" s="178">
        <f t="shared" si="546"/>
        <v>0</v>
      </c>
      <c r="AQ1855" s="178">
        <f t="shared" si="547"/>
        <v>0</v>
      </c>
      <c r="AR1855" s="178">
        <f t="shared" si="548"/>
        <v>0</v>
      </c>
      <c r="AS1855" s="178">
        <f t="shared" si="549"/>
        <v>0</v>
      </c>
      <c r="AT1855" s="178">
        <f t="shared" si="550"/>
        <v>0</v>
      </c>
      <c r="AU1855" s="178">
        <f t="shared" si="551"/>
        <v>0</v>
      </c>
      <c r="AV1855" s="178">
        <f t="shared" si="552"/>
        <v>0</v>
      </c>
      <c r="AW1855" s="178">
        <f t="shared" si="553"/>
        <v>0</v>
      </c>
      <c r="AX1855" s="178">
        <f t="shared" si="554"/>
        <v>0</v>
      </c>
      <c r="AY1855" s="178">
        <f t="shared" si="555"/>
        <v>0</v>
      </c>
      <c r="AZ1855" s="178">
        <f t="shared" si="556"/>
        <v>0</v>
      </c>
      <c r="BA1855" s="178">
        <f t="shared" si="557"/>
        <v>0</v>
      </c>
      <c r="BB1855" s="178">
        <f t="shared" si="558"/>
        <v>0</v>
      </c>
      <c r="BC1855" s="178">
        <f t="shared" si="559"/>
        <v>0</v>
      </c>
      <c r="BD1855" s="178">
        <f t="shared" si="560"/>
        <v>0</v>
      </c>
      <c r="BE1855" s="178">
        <f t="shared" si="561"/>
        <v>0</v>
      </c>
      <c r="BF1855" s="178">
        <f t="shared" si="562"/>
        <v>0</v>
      </c>
      <c r="BG1855" s="178">
        <f t="shared" si="563"/>
        <v>0</v>
      </c>
      <c r="BH1855" s="178">
        <f t="shared" si="564"/>
        <v>0</v>
      </c>
      <c r="BI1855" s="178">
        <f t="shared" si="565"/>
        <v>0</v>
      </c>
      <c r="BJ1855" s="178">
        <f t="shared" si="566"/>
        <v>0</v>
      </c>
      <c r="BK1855" s="178">
        <f t="shared" si="567"/>
        <v>0</v>
      </c>
      <c r="BL1855" s="178">
        <f t="shared" si="568"/>
        <v>0</v>
      </c>
      <c r="BM1855" s="186">
        <f t="shared" si="569"/>
        <v>0</v>
      </c>
      <c r="BN1855" s="186" t="s">
        <v>2029</v>
      </c>
      <c r="BO1855" s="186">
        <f>COUNTIF(S1853:S1854,"NS")</f>
        <v>0</v>
      </c>
      <c r="BP1855" s="186">
        <f t="shared" ref="BP1855:BZ1855" si="665">COUNTIF(T1853:T1854,"NS")</f>
        <v>0</v>
      </c>
      <c r="BQ1855" s="186">
        <f t="shared" si="665"/>
        <v>0</v>
      </c>
      <c r="BR1855" s="186">
        <f t="shared" si="665"/>
        <v>0</v>
      </c>
      <c r="BS1855" s="186">
        <f t="shared" si="665"/>
        <v>0</v>
      </c>
      <c r="BT1855" s="186">
        <f t="shared" si="665"/>
        <v>0</v>
      </c>
      <c r="BU1855" s="186">
        <f t="shared" si="665"/>
        <v>0</v>
      </c>
      <c r="BV1855" s="186">
        <f t="shared" si="665"/>
        <v>0</v>
      </c>
      <c r="BW1855" s="186">
        <f t="shared" si="665"/>
        <v>0</v>
      </c>
      <c r="BX1855" s="186">
        <f t="shared" si="665"/>
        <v>0</v>
      </c>
      <c r="BY1855" s="186">
        <f t="shared" si="665"/>
        <v>0</v>
      </c>
      <c r="BZ1855" s="186">
        <f t="shared" si="665"/>
        <v>0</v>
      </c>
      <c r="CN1855" s="237"/>
      <c r="DS1855" s="237"/>
    </row>
    <row r="1856" spans="1:123" s="186" customFormat="1" ht="15" customHeight="1" x14ac:dyDescent="0.2">
      <c r="A1856" s="235"/>
      <c r="B1856" s="235"/>
      <c r="C1856" s="1008"/>
      <c r="D1856" s="997"/>
      <c r="E1856" s="998"/>
      <c r="F1856" s="999"/>
      <c r="G1856" s="653" t="s">
        <v>499</v>
      </c>
      <c r="H1856" s="653"/>
      <c r="I1856" s="987" t="s">
        <v>500</v>
      </c>
      <c r="J1856" s="987"/>
      <c r="K1856" s="987"/>
      <c r="L1856" s="987"/>
      <c r="M1856" s="987"/>
      <c r="N1856" s="987"/>
      <c r="O1856" s="987"/>
      <c r="P1856" s="987"/>
      <c r="Q1856" s="987"/>
      <c r="R1856" s="987"/>
      <c r="S1856" s="236"/>
      <c r="T1856" s="236"/>
      <c r="U1856" s="236"/>
      <c r="V1856" s="236"/>
      <c r="W1856" s="236"/>
      <c r="X1856" s="236"/>
      <c r="Y1856" s="236"/>
      <c r="Z1856" s="236"/>
      <c r="AA1856" s="236"/>
      <c r="AB1856" s="236"/>
      <c r="AC1856" s="236"/>
      <c r="AD1856" s="236"/>
      <c r="AE1856" s="235"/>
      <c r="AF1856" s="237"/>
      <c r="AG1856" s="178">
        <f t="shared" si="537"/>
        <v>12</v>
      </c>
      <c r="AH1856" s="186">
        <f t="shared" si="538"/>
        <v>0</v>
      </c>
      <c r="AI1856" s="178">
        <f t="shared" si="539"/>
        <v>0</v>
      </c>
      <c r="AJ1856" s="178">
        <f t="shared" si="540"/>
        <v>0</v>
      </c>
      <c r="AK1856" s="178">
        <f t="shared" si="541"/>
        <v>0</v>
      </c>
      <c r="AL1856" s="178">
        <f t="shared" si="542"/>
        <v>0</v>
      </c>
      <c r="AM1856" s="178">
        <f t="shared" si="543"/>
        <v>0</v>
      </c>
      <c r="AN1856" s="178">
        <f t="shared" si="544"/>
        <v>0</v>
      </c>
      <c r="AO1856" s="178">
        <f t="shared" si="545"/>
        <v>0</v>
      </c>
      <c r="AP1856" s="178">
        <f t="shared" si="546"/>
        <v>0</v>
      </c>
      <c r="AQ1856" s="178">
        <f t="shared" si="547"/>
        <v>0</v>
      </c>
      <c r="AR1856" s="178">
        <f t="shared" si="548"/>
        <v>0</v>
      </c>
      <c r="AS1856" s="178">
        <f t="shared" si="549"/>
        <v>0</v>
      </c>
      <c r="AT1856" s="178">
        <f t="shared" si="550"/>
        <v>0</v>
      </c>
      <c r="AU1856" s="178">
        <f t="shared" si="551"/>
        <v>0</v>
      </c>
      <c r="AV1856" s="178">
        <f t="shared" si="552"/>
        <v>0</v>
      </c>
      <c r="AW1856" s="178">
        <f t="shared" si="553"/>
        <v>0</v>
      </c>
      <c r="AX1856" s="178">
        <f t="shared" si="554"/>
        <v>0</v>
      </c>
      <c r="AY1856" s="178">
        <f t="shared" si="555"/>
        <v>0</v>
      </c>
      <c r="AZ1856" s="178">
        <f t="shared" si="556"/>
        <v>0</v>
      </c>
      <c r="BA1856" s="178">
        <f t="shared" si="557"/>
        <v>0</v>
      </c>
      <c r="BB1856" s="178">
        <f t="shared" si="558"/>
        <v>0</v>
      </c>
      <c r="BC1856" s="178">
        <f t="shared" si="559"/>
        <v>0</v>
      </c>
      <c r="BD1856" s="178">
        <f t="shared" si="560"/>
        <v>0</v>
      </c>
      <c r="BE1856" s="178">
        <f t="shared" si="561"/>
        <v>0</v>
      </c>
      <c r="BF1856" s="178">
        <f t="shared" si="562"/>
        <v>0</v>
      </c>
      <c r="BG1856" s="178">
        <f t="shared" si="563"/>
        <v>0</v>
      </c>
      <c r="BH1856" s="178">
        <f t="shared" si="564"/>
        <v>0</v>
      </c>
      <c r="BI1856" s="178">
        <f t="shared" si="565"/>
        <v>0</v>
      </c>
      <c r="BJ1856" s="178">
        <f t="shared" si="566"/>
        <v>0</v>
      </c>
      <c r="BK1856" s="178">
        <f t="shared" si="567"/>
        <v>0</v>
      </c>
      <c r="BL1856" s="178">
        <f t="shared" si="568"/>
        <v>0</v>
      </c>
      <c r="BM1856" s="186">
        <f t="shared" si="569"/>
        <v>0</v>
      </c>
      <c r="BN1856" s="186" t="s">
        <v>2104</v>
      </c>
      <c r="BO1856" s="186">
        <f>S1852</f>
        <v>0</v>
      </c>
      <c r="BP1856" s="186">
        <f t="shared" ref="BP1856:BZ1856" si="666">T1852</f>
        <v>0</v>
      </c>
      <c r="BQ1856" s="186">
        <f t="shared" si="666"/>
        <v>0</v>
      </c>
      <c r="BR1856" s="186">
        <f t="shared" si="666"/>
        <v>0</v>
      </c>
      <c r="BS1856" s="186">
        <f t="shared" si="666"/>
        <v>0</v>
      </c>
      <c r="BT1856" s="186">
        <f t="shared" si="666"/>
        <v>0</v>
      </c>
      <c r="BU1856" s="186">
        <f t="shared" si="666"/>
        <v>0</v>
      </c>
      <c r="BV1856" s="186">
        <f t="shared" si="666"/>
        <v>0</v>
      </c>
      <c r="BW1856" s="186">
        <f t="shared" si="666"/>
        <v>0</v>
      </c>
      <c r="BX1856" s="186">
        <f t="shared" si="666"/>
        <v>0</v>
      </c>
      <c r="BY1856" s="186">
        <f t="shared" si="666"/>
        <v>0</v>
      </c>
      <c r="BZ1856" s="186">
        <f t="shared" si="666"/>
        <v>0</v>
      </c>
      <c r="CN1856" s="237"/>
      <c r="DS1856" s="237"/>
    </row>
    <row r="1857" spans="1:123" s="186" customFormat="1" ht="15" customHeight="1" x14ac:dyDescent="0.2">
      <c r="A1857" s="235"/>
      <c r="B1857" s="235"/>
      <c r="C1857" s="1009"/>
      <c r="D1857" s="1000"/>
      <c r="E1857" s="1001"/>
      <c r="F1857" s="1002"/>
      <c r="G1857" s="653" t="s">
        <v>501</v>
      </c>
      <c r="H1857" s="653"/>
      <c r="I1857" s="987" t="s">
        <v>502</v>
      </c>
      <c r="J1857" s="987"/>
      <c r="K1857" s="987"/>
      <c r="L1857" s="987"/>
      <c r="M1857" s="987"/>
      <c r="N1857" s="987"/>
      <c r="O1857" s="987"/>
      <c r="P1857" s="987"/>
      <c r="Q1857" s="987"/>
      <c r="R1857" s="987"/>
      <c r="S1857" s="236"/>
      <c r="T1857" s="236"/>
      <c r="U1857" s="236"/>
      <c r="V1857" s="236"/>
      <c r="W1857" s="236"/>
      <c r="X1857" s="236"/>
      <c r="Y1857" s="236"/>
      <c r="Z1857" s="236"/>
      <c r="AA1857" s="236"/>
      <c r="AB1857" s="236"/>
      <c r="AC1857" s="236"/>
      <c r="AD1857" s="236"/>
      <c r="AE1857" s="235"/>
      <c r="AF1857" s="237"/>
      <c r="AG1857" s="178">
        <f t="shared" si="537"/>
        <v>12</v>
      </c>
      <c r="AH1857" s="186">
        <f t="shared" si="538"/>
        <v>0</v>
      </c>
      <c r="AI1857" s="178">
        <f t="shared" si="539"/>
        <v>0</v>
      </c>
      <c r="AJ1857" s="178">
        <f t="shared" si="540"/>
        <v>0</v>
      </c>
      <c r="AK1857" s="178">
        <f t="shared" si="541"/>
        <v>0</v>
      </c>
      <c r="AL1857" s="178">
        <f t="shared" si="542"/>
        <v>0</v>
      </c>
      <c r="AM1857" s="178">
        <f t="shared" si="543"/>
        <v>0</v>
      </c>
      <c r="AN1857" s="178">
        <f t="shared" si="544"/>
        <v>0</v>
      </c>
      <c r="AO1857" s="178">
        <f t="shared" si="545"/>
        <v>0</v>
      </c>
      <c r="AP1857" s="178">
        <f t="shared" si="546"/>
        <v>0</v>
      </c>
      <c r="AQ1857" s="178">
        <f t="shared" si="547"/>
        <v>0</v>
      </c>
      <c r="AR1857" s="178">
        <f t="shared" si="548"/>
        <v>0</v>
      </c>
      <c r="AS1857" s="178">
        <f t="shared" si="549"/>
        <v>0</v>
      </c>
      <c r="AT1857" s="178">
        <f t="shared" si="550"/>
        <v>0</v>
      </c>
      <c r="AU1857" s="178">
        <f t="shared" si="551"/>
        <v>0</v>
      </c>
      <c r="AV1857" s="178">
        <f t="shared" si="552"/>
        <v>0</v>
      </c>
      <c r="AW1857" s="178">
        <f t="shared" si="553"/>
        <v>0</v>
      </c>
      <c r="AX1857" s="178">
        <f t="shared" si="554"/>
        <v>0</v>
      </c>
      <c r="AY1857" s="178">
        <f t="shared" si="555"/>
        <v>0</v>
      </c>
      <c r="AZ1857" s="178">
        <f t="shared" si="556"/>
        <v>0</v>
      </c>
      <c r="BA1857" s="178">
        <f t="shared" si="557"/>
        <v>0</v>
      </c>
      <c r="BB1857" s="178">
        <f t="shared" si="558"/>
        <v>0</v>
      </c>
      <c r="BC1857" s="178">
        <f t="shared" si="559"/>
        <v>0</v>
      </c>
      <c r="BD1857" s="178">
        <f t="shared" si="560"/>
        <v>0</v>
      </c>
      <c r="BE1857" s="178">
        <f t="shared" si="561"/>
        <v>0</v>
      </c>
      <c r="BF1857" s="178">
        <f t="shared" si="562"/>
        <v>0</v>
      </c>
      <c r="BG1857" s="178">
        <f t="shared" si="563"/>
        <v>0</v>
      </c>
      <c r="BH1857" s="178">
        <f t="shared" si="564"/>
        <v>0</v>
      </c>
      <c r="BI1857" s="178">
        <f t="shared" si="565"/>
        <v>0</v>
      </c>
      <c r="BJ1857" s="178">
        <f t="shared" si="566"/>
        <v>0</v>
      </c>
      <c r="BK1857" s="178">
        <f t="shared" si="567"/>
        <v>0</v>
      </c>
      <c r="BL1857" s="178">
        <f t="shared" si="568"/>
        <v>0</v>
      </c>
      <c r="BM1857" s="186">
        <f t="shared" si="569"/>
        <v>0</v>
      </c>
      <c r="CN1857" s="237"/>
      <c r="DS1857" s="237"/>
    </row>
    <row r="1858" spans="1:123" s="186" customFormat="1" ht="15" customHeight="1" x14ac:dyDescent="0.25">
      <c r="A1858" s="235"/>
      <c r="B1858" s="235"/>
      <c r="C1858" s="988" t="s">
        <v>511</v>
      </c>
      <c r="D1858" s="994" t="s">
        <v>512</v>
      </c>
      <c r="E1858" s="995"/>
      <c r="F1858" s="996"/>
      <c r="G1858" s="653" t="s">
        <v>505</v>
      </c>
      <c r="H1858" s="653"/>
      <c r="I1858" s="987" t="s">
        <v>506</v>
      </c>
      <c r="J1858" s="987"/>
      <c r="K1858" s="987"/>
      <c r="L1858" s="987"/>
      <c r="M1858" s="987"/>
      <c r="N1858" s="987"/>
      <c r="O1858" s="987"/>
      <c r="P1858" s="987"/>
      <c r="Q1858" s="987"/>
      <c r="R1858" s="987"/>
      <c r="S1858" s="236"/>
      <c r="T1858" s="236"/>
      <c r="U1858" s="236"/>
      <c r="V1858" s="236"/>
      <c r="W1858" s="236"/>
      <c r="X1858" s="236"/>
      <c r="Y1858" s="236"/>
      <c r="Z1858" s="236"/>
      <c r="AA1858" s="236"/>
      <c r="AB1858" s="236"/>
      <c r="AC1858" s="236"/>
      <c r="AD1858" s="236"/>
      <c r="AE1858" s="235"/>
      <c r="AF1858" s="237"/>
      <c r="AG1858" s="178">
        <f t="shared" si="537"/>
        <v>12</v>
      </c>
      <c r="AH1858" s="186">
        <f t="shared" si="538"/>
        <v>0</v>
      </c>
      <c r="AI1858" s="178">
        <f t="shared" si="539"/>
        <v>0</v>
      </c>
      <c r="AJ1858" s="178">
        <f t="shared" si="540"/>
        <v>0</v>
      </c>
      <c r="AK1858" s="178">
        <f t="shared" si="541"/>
        <v>0</v>
      </c>
      <c r="AL1858" s="178">
        <f t="shared" si="542"/>
        <v>0</v>
      </c>
      <c r="AM1858" s="178">
        <f t="shared" si="543"/>
        <v>0</v>
      </c>
      <c r="AN1858" s="178">
        <f t="shared" si="544"/>
        <v>0</v>
      </c>
      <c r="AO1858" s="178">
        <f t="shared" si="545"/>
        <v>0</v>
      </c>
      <c r="AP1858" s="178">
        <f t="shared" si="546"/>
        <v>0</v>
      </c>
      <c r="AQ1858" s="178">
        <f t="shared" si="547"/>
        <v>0</v>
      </c>
      <c r="AR1858" s="178">
        <f t="shared" si="548"/>
        <v>0</v>
      </c>
      <c r="AS1858" s="178">
        <f t="shared" si="549"/>
        <v>0</v>
      </c>
      <c r="AT1858" s="178">
        <f t="shared" si="550"/>
        <v>0</v>
      </c>
      <c r="AU1858" s="178">
        <f t="shared" si="551"/>
        <v>0</v>
      </c>
      <c r="AV1858" s="178">
        <f t="shared" si="552"/>
        <v>0</v>
      </c>
      <c r="AW1858" s="178">
        <f t="shared" si="553"/>
        <v>0</v>
      </c>
      <c r="AX1858" s="178">
        <f t="shared" si="554"/>
        <v>0</v>
      </c>
      <c r="AY1858" s="178">
        <f t="shared" si="555"/>
        <v>0</v>
      </c>
      <c r="AZ1858" s="178">
        <f t="shared" si="556"/>
        <v>0</v>
      </c>
      <c r="BA1858" s="178">
        <f t="shared" si="557"/>
        <v>0</v>
      </c>
      <c r="BB1858" s="178">
        <f t="shared" si="558"/>
        <v>0</v>
      </c>
      <c r="BC1858" s="178">
        <f t="shared" si="559"/>
        <v>0</v>
      </c>
      <c r="BD1858" s="178">
        <f t="shared" si="560"/>
        <v>0</v>
      </c>
      <c r="BE1858" s="178">
        <f t="shared" si="561"/>
        <v>0</v>
      </c>
      <c r="BF1858" s="178">
        <f t="shared" si="562"/>
        <v>0</v>
      </c>
      <c r="BG1858" s="178">
        <f t="shared" si="563"/>
        <v>0</v>
      </c>
      <c r="BH1858" s="178">
        <f t="shared" si="564"/>
        <v>0</v>
      </c>
      <c r="BI1858" s="178">
        <f t="shared" si="565"/>
        <v>0</v>
      </c>
      <c r="BJ1858" s="178">
        <f t="shared" si="566"/>
        <v>0</v>
      </c>
      <c r="BK1858" s="178">
        <f t="shared" si="567"/>
        <v>0</v>
      </c>
      <c r="BL1858" s="178">
        <f t="shared" si="568"/>
        <v>0</v>
      </c>
      <c r="BM1858" s="186">
        <f t="shared" si="569"/>
        <v>0</v>
      </c>
      <c r="CN1858" s="237"/>
      <c r="CO1858" s="297" t="s">
        <v>2171</v>
      </c>
      <c r="CP1858" s="297">
        <f>IF(AND(SUM(S1858:S1860)=0,COUNTIF(S1858:S1860,"NS")&gt;0),"NS",SUM(S1858:S1860))</f>
        <v>0</v>
      </c>
      <c r="CQ1858" s="297">
        <f t="shared" ref="CQ1858:DA1858" si="667">IF(AND(SUM(T1858:T1860)=0,COUNTIF(T1858:T1860,"NS")&gt;0),"NS",SUM(T1858:T1860))</f>
        <v>0</v>
      </c>
      <c r="CR1858" s="297">
        <f t="shared" si="667"/>
        <v>0</v>
      </c>
      <c r="CS1858" s="297">
        <f t="shared" si="667"/>
        <v>0</v>
      </c>
      <c r="CT1858" s="297">
        <f t="shared" si="667"/>
        <v>0</v>
      </c>
      <c r="CU1858" s="297">
        <f t="shared" si="667"/>
        <v>0</v>
      </c>
      <c r="CV1858" s="297">
        <f t="shared" si="667"/>
        <v>0</v>
      </c>
      <c r="CW1858" s="297">
        <f t="shared" si="667"/>
        <v>0</v>
      </c>
      <c r="CX1858" s="297">
        <f t="shared" si="667"/>
        <v>0</v>
      </c>
      <c r="CY1858" s="297">
        <f t="shared" si="667"/>
        <v>0</v>
      </c>
      <c r="CZ1858" s="297">
        <f t="shared" si="667"/>
        <v>0</v>
      </c>
      <c r="DA1858" s="297">
        <f t="shared" si="667"/>
        <v>0</v>
      </c>
      <c r="DS1858" s="237"/>
    </row>
    <row r="1859" spans="1:123" s="186" customFormat="1" ht="15" customHeight="1" x14ac:dyDescent="0.25">
      <c r="A1859" s="235"/>
      <c r="B1859" s="235"/>
      <c r="C1859" s="989"/>
      <c r="D1859" s="997"/>
      <c r="E1859" s="998"/>
      <c r="F1859" s="999"/>
      <c r="G1859" s="653" t="s">
        <v>507</v>
      </c>
      <c r="H1859" s="653"/>
      <c r="I1859" s="987" t="s">
        <v>508</v>
      </c>
      <c r="J1859" s="987"/>
      <c r="K1859" s="987"/>
      <c r="L1859" s="987"/>
      <c r="M1859" s="987"/>
      <c r="N1859" s="987"/>
      <c r="O1859" s="987"/>
      <c r="P1859" s="987"/>
      <c r="Q1859" s="987"/>
      <c r="R1859" s="987"/>
      <c r="S1859" s="236"/>
      <c r="T1859" s="236"/>
      <c r="U1859" s="236"/>
      <c r="V1859" s="236"/>
      <c r="W1859" s="236"/>
      <c r="X1859" s="236"/>
      <c r="Y1859" s="236"/>
      <c r="Z1859" s="236"/>
      <c r="AA1859" s="236"/>
      <c r="AB1859" s="236"/>
      <c r="AC1859" s="236"/>
      <c r="AD1859" s="236"/>
      <c r="AE1859" s="235"/>
      <c r="AF1859" s="237"/>
      <c r="AG1859" s="178">
        <f t="shared" si="537"/>
        <v>12</v>
      </c>
      <c r="AH1859" s="186">
        <f t="shared" si="538"/>
        <v>0</v>
      </c>
      <c r="AI1859" s="178">
        <f t="shared" si="539"/>
        <v>0</v>
      </c>
      <c r="AJ1859" s="178">
        <f t="shared" si="540"/>
        <v>0</v>
      </c>
      <c r="AK1859" s="178">
        <f t="shared" si="541"/>
        <v>0</v>
      </c>
      <c r="AL1859" s="178">
        <f t="shared" si="542"/>
        <v>0</v>
      </c>
      <c r="AM1859" s="178">
        <f t="shared" si="543"/>
        <v>0</v>
      </c>
      <c r="AN1859" s="178">
        <f t="shared" si="544"/>
        <v>0</v>
      </c>
      <c r="AO1859" s="178">
        <f t="shared" si="545"/>
        <v>0</v>
      </c>
      <c r="AP1859" s="178">
        <f t="shared" si="546"/>
        <v>0</v>
      </c>
      <c r="AQ1859" s="178">
        <f t="shared" si="547"/>
        <v>0</v>
      </c>
      <c r="AR1859" s="178">
        <f t="shared" si="548"/>
        <v>0</v>
      </c>
      <c r="AS1859" s="178">
        <f t="shared" si="549"/>
        <v>0</v>
      </c>
      <c r="AT1859" s="178">
        <f t="shared" si="550"/>
        <v>0</v>
      </c>
      <c r="AU1859" s="178">
        <f t="shared" si="551"/>
        <v>0</v>
      </c>
      <c r="AV1859" s="178">
        <f t="shared" si="552"/>
        <v>0</v>
      </c>
      <c r="AW1859" s="178">
        <f t="shared" si="553"/>
        <v>0</v>
      </c>
      <c r="AX1859" s="178">
        <f t="shared" si="554"/>
        <v>0</v>
      </c>
      <c r="AY1859" s="178">
        <f t="shared" si="555"/>
        <v>0</v>
      </c>
      <c r="AZ1859" s="178">
        <f t="shared" si="556"/>
        <v>0</v>
      </c>
      <c r="BA1859" s="178">
        <f t="shared" si="557"/>
        <v>0</v>
      </c>
      <c r="BB1859" s="178">
        <f t="shared" si="558"/>
        <v>0</v>
      </c>
      <c r="BC1859" s="178">
        <f t="shared" si="559"/>
        <v>0</v>
      </c>
      <c r="BD1859" s="178">
        <f t="shared" si="560"/>
        <v>0</v>
      </c>
      <c r="BE1859" s="178">
        <f t="shared" si="561"/>
        <v>0</v>
      </c>
      <c r="BF1859" s="178">
        <f t="shared" si="562"/>
        <v>0</v>
      </c>
      <c r="BG1859" s="178">
        <f t="shared" si="563"/>
        <v>0</v>
      </c>
      <c r="BH1859" s="178">
        <f t="shared" si="564"/>
        <v>0</v>
      </c>
      <c r="BI1859" s="178">
        <f t="shared" si="565"/>
        <v>0</v>
      </c>
      <c r="BJ1859" s="178">
        <f t="shared" si="566"/>
        <v>0</v>
      </c>
      <c r="BK1859" s="178">
        <f t="shared" si="567"/>
        <v>0</v>
      </c>
      <c r="BL1859" s="178">
        <f t="shared" si="568"/>
        <v>0</v>
      </c>
      <c r="BM1859" s="186">
        <f t="shared" si="569"/>
        <v>0</v>
      </c>
      <c r="CN1859" s="237"/>
      <c r="CO1859" s="297" t="s">
        <v>2078</v>
      </c>
      <c r="CP1859" s="297">
        <f>SUM(S1858:S1859)</f>
        <v>0</v>
      </c>
      <c r="CQ1859" s="297">
        <f t="shared" ref="CQ1859:DA1859" si="668">SUM(T1858:T1859)</f>
        <v>0</v>
      </c>
      <c r="CR1859" s="297">
        <f t="shared" si="668"/>
        <v>0</v>
      </c>
      <c r="CS1859" s="297">
        <f>SUM(V1858:V1859)</f>
        <v>0</v>
      </c>
      <c r="CT1859" s="297">
        <f t="shared" si="668"/>
        <v>0</v>
      </c>
      <c r="CU1859" s="297">
        <f t="shared" si="668"/>
        <v>0</v>
      </c>
      <c r="CV1859" s="297">
        <f t="shared" si="668"/>
        <v>0</v>
      </c>
      <c r="CW1859" s="297">
        <f t="shared" si="668"/>
        <v>0</v>
      </c>
      <c r="CX1859" s="297">
        <f t="shared" si="668"/>
        <v>0</v>
      </c>
      <c r="CY1859" s="297">
        <f t="shared" si="668"/>
        <v>0</v>
      </c>
      <c r="CZ1859" s="297">
        <f t="shared" si="668"/>
        <v>0</v>
      </c>
      <c r="DA1859" s="297">
        <f t="shared" si="668"/>
        <v>0</v>
      </c>
      <c r="DS1859" s="237"/>
    </row>
    <row r="1860" spans="1:123" s="186" customFormat="1" ht="15" customHeight="1" x14ac:dyDescent="0.25">
      <c r="A1860" s="235"/>
      <c r="B1860" s="235"/>
      <c r="C1860" s="990"/>
      <c r="D1860" s="1000"/>
      <c r="E1860" s="1001"/>
      <c r="F1860" s="1002"/>
      <c r="G1860" s="653" t="s">
        <v>509</v>
      </c>
      <c r="H1860" s="653"/>
      <c r="I1860" s="987" t="s">
        <v>510</v>
      </c>
      <c r="J1860" s="987"/>
      <c r="K1860" s="987"/>
      <c r="L1860" s="987"/>
      <c r="M1860" s="987"/>
      <c r="N1860" s="987"/>
      <c r="O1860" s="987"/>
      <c r="P1860" s="987"/>
      <c r="Q1860" s="987"/>
      <c r="R1860" s="987"/>
      <c r="S1860" s="236"/>
      <c r="T1860" s="236"/>
      <c r="U1860" s="236"/>
      <c r="V1860" s="236"/>
      <c r="W1860" s="236"/>
      <c r="X1860" s="236"/>
      <c r="Y1860" s="236"/>
      <c r="Z1860" s="236"/>
      <c r="AA1860" s="236"/>
      <c r="AB1860" s="236"/>
      <c r="AC1860" s="236"/>
      <c r="AD1860" s="236"/>
      <c r="AE1860" s="235"/>
      <c r="AF1860" s="237"/>
      <c r="AG1860" s="178">
        <f t="shared" si="537"/>
        <v>12</v>
      </c>
      <c r="AH1860" s="186">
        <f t="shared" si="538"/>
        <v>0</v>
      </c>
      <c r="AI1860" s="178">
        <f t="shared" si="539"/>
        <v>0</v>
      </c>
      <c r="AJ1860" s="178">
        <f t="shared" si="540"/>
        <v>0</v>
      </c>
      <c r="AK1860" s="178">
        <f t="shared" si="541"/>
        <v>0</v>
      </c>
      <c r="AL1860" s="178">
        <f t="shared" si="542"/>
        <v>0</v>
      </c>
      <c r="AM1860" s="178">
        <f t="shared" si="543"/>
        <v>0</v>
      </c>
      <c r="AN1860" s="178">
        <f t="shared" si="544"/>
        <v>0</v>
      </c>
      <c r="AO1860" s="178">
        <f t="shared" si="545"/>
        <v>0</v>
      </c>
      <c r="AP1860" s="178">
        <f t="shared" si="546"/>
        <v>0</v>
      </c>
      <c r="AQ1860" s="178">
        <f t="shared" si="547"/>
        <v>0</v>
      </c>
      <c r="AR1860" s="178">
        <f t="shared" si="548"/>
        <v>0</v>
      </c>
      <c r="AS1860" s="178">
        <f t="shared" si="549"/>
        <v>0</v>
      </c>
      <c r="AT1860" s="178">
        <f t="shared" si="550"/>
        <v>0</v>
      </c>
      <c r="AU1860" s="178">
        <f t="shared" si="551"/>
        <v>0</v>
      </c>
      <c r="AV1860" s="178">
        <f t="shared" si="552"/>
        <v>0</v>
      </c>
      <c r="AW1860" s="178">
        <f t="shared" si="553"/>
        <v>0</v>
      </c>
      <c r="AX1860" s="178">
        <f t="shared" si="554"/>
        <v>0</v>
      </c>
      <c r="AY1860" s="178">
        <f t="shared" si="555"/>
        <v>0</v>
      </c>
      <c r="AZ1860" s="178">
        <f t="shared" si="556"/>
        <v>0</v>
      </c>
      <c r="BA1860" s="178">
        <f t="shared" si="557"/>
        <v>0</v>
      </c>
      <c r="BB1860" s="178">
        <f t="shared" si="558"/>
        <v>0</v>
      </c>
      <c r="BC1860" s="178">
        <f t="shared" si="559"/>
        <v>0</v>
      </c>
      <c r="BD1860" s="178">
        <f t="shared" si="560"/>
        <v>0</v>
      </c>
      <c r="BE1860" s="178">
        <f t="shared" si="561"/>
        <v>0</v>
      </c>
      <c r="BF1860" s="178">
        <f t="shared" si="562"/>
        <v>0</v>
      </c>
      <c r="BG1860" s="178">
        <f t="shared" si="563"/>
        <v>0</v>
      </c>
      <c r="BH1860" s="178">
        <f t="shared" si="564"/>
        <v>0</v>
      </c>
      <c r="BI1860" s="178">
        <f t="shared" si="565"/>
        <v>0</v>
      </c>
      <c r="BJ1860" s="178">
        <f t="shared" si="566"/>
        <v>0</v>
      </c>
      <c r="BK1860" s="178">
        <f t="shared" si="567"/>
        <v>0</v>
      </c>
      <c r="BL1860" s="178">
        <f t="shared" si="568"/>
        <v>0</v>
      </c>
      <c r="BM1860" s="186">
        <f t="shared" si="569"/>
        <v>0</v>
      </c>
      <c r="BO1860" s="300" t="s">
        <v>2104</v>
      </c>
      <c r="BP1860" s="300" t="s">
        <v>2048</v>
      </c>
      <c r="BQ1860" s="300" t="s">
        <v>2049</v>
      </c>
      <c r="BR1860" s="300" t="s">
        <v>84</v>
      </c>
      <c r="BS1860" s="300" t="s">
        <v>2048</v>
      </c>
      <c r="BT1860" s="300" t="s">
        <v>2049</v>
      </c>
      <c r="BU1860" s="300" t="s">
        <v>84</v>
      </c>
      <c r="BV1860" s="300" t="s">
        <v>2048</v>
      </c>
      <c r="BW1860" s="300" t="s">
        <v>2049</v>
      </c>
      <c r="BX1860" s="300" t="s">
        <v>84</v>
      </c>
      <c r="BY1860" s="300" t="s">
        <v>2048</v>
      </c>
      <c r="BZ1860" s="300" t="s">
        <v>2049</v>
      </c>
      <c r="CN1860" s="237"/>
      <c r="CO1860" s="297" t="s">
        <v>2029</v>
      </c>
      <c r="CP1860" s="297">
        <f>COUNTIF(S1858:S1859,"NS")</f>
        <v>0</v>
      </c>
      <c r="CQ1860" s="297">
        <f t="shared" ref="CQ1860:DA1860" si="669">COUNTIF(T1858:T1859,"NS")</f>
        <v>0</v>
      </c>
      <c r="CR1860" s="297">
        <f>COUNTIF(U1858:U1859,"NS")</f>
        <v>0</v>
      </c>
      <c r="CS1860" s="297">
        <f t="shared" si="669"/>
        <v>0</v>
      </c>
      <c r="CT1860" s="297">
        <f t="shared" si="669"/>
        <v>0</v>
      </c>
      <c r="CU1860" s="297">
        <f t="shared" si="669"/>
        <v>0</v>
      </c>
      <c r="CV1860" s="297">
        <f t="shared" si="669"/>
        <v>0</v>
      </c>
      <c r="CW1860" s="297">
        <f t="shared" si="669"/>
        <v>0</v>
      </c>
      <c r="CX1860" s="297">
        <f t="shared" si="669"/>
        <v>0</v>
      </c>
      <c r="CY1860" s="297">
        <f t="shared" si="669"/>
        <v>0</v>
      </c>
      <c r="CZ1860" s="297">
        <f t="shared" si="669"/>
        <v>0</v>
      </c>
      <c r="DA1860" s="297">
        <f t="shared" si="669"/>
        <v>0</v>
      </c>
      <c r="DS1860" s="237"/>
    </row>
    <row r="1861" spans="1:123" s="186" customFormat="1" ht="15" customHeight="1" x14ac:dyDescent="0.25">
      <c r="A1861" s="235"/>
      <c r="B1861" s="235"/>
      <c r="C1861" s="988" t="s">
        <v>547</v>
      </c>
      <c r="D1861" s="994" t="s">
        <v>548</v>
      </c>
      <c r="E1861" s="995"/>
      <c r="F1861" s="996"/>
      <c r="G1861" s="653" t="s">
        <v>513</v>
      </c>
      <c r="H1861" s="653"/>
      <c r="I1861" s="987" t="s">
        <v>514</v>
      </c>
      <c r="J1861" s="987"/>
      <c r="K1861" s="987"/>
      <c r="L1861" s="987"/>
      <c r="M1861" s="987"/>
      <c r="N1861" s="987"/>
      <c r="O1861" s="987"/>
      <c r="P1861" s="987"/>
      <c r="Q1861" s="987"/>
      <c r="R1861" s="987"/>
      <c r="S1861" s="236"/>
      <c r="T1861" s="236"/>
      <c r="U1861" s="236"/>
      <c r="V1861" s="236"/>
      <c r="W1861" s="236"/>
      <c r="X1861" s="236"/>
      <c r="Y1861" s="236"/>
      <c r="Z1861" s="236"/>
      <c r="AA1861" s="236"/>
      <c r="AB1861" s="236"/>
      <c r="AC1861" s="236"/>
      <c r="AD1861" s="236"/>
      <c r="AE1861" s="235"/>
      <c r="AF1861" s="237"/>
      <c r="AG1861" s="178">
        <f t="shared" si="537"/>
        <v>12</v>
      </c>
      <c r="AH1861" s="186">
        <f t="shared" si="538"/>
        <v>0</v>
      </c>
      <c r="AI1861" s="178">
        <f t="shared" si="539"/>
        <v>0</v>
      </c>
      <c r="AJ1861" s="178">
        <f t="shared" si="540"/>
        <v>0</v>
      </c>
      <c r="AK1861" s="178">
        <f t="shared" si="541"/>
        <v>0</v>
      </c>
      <c r="AL1861" s="178">
        <f t="shared" si="542"/>
        <v>0</v>
      </c>
      <c r="AM1861" s="178">
        <f t="shared" si="543"/>
        <v>0</v>
      </c>
      <c r="AN1861" s="178">
        <f t="shared" si="544"/>
        <v>0</v>
      </c>
      <c r="AO1861" s="178">
        <f t="shared" si="545"/>
        <v>0</v>
      </c>
      <c r="AP1861" s="178">
        <f t="shared" si="546"/>
        <v>0</v>
      </c>
      <c r="AQ1861" s="178">
        <f t="shared" si="547"/>
        <v>0</v>
      </c>
      <c r="AR1861" s="178">
        <f t="shared" si="548"/>
        <v>0</v>
      </c>
      <c r="AS1861" s="178">
        <f t="shared" si="549"/>
        <v>0</v>
      </c>
      <c r="AT1861" s="178">
        <f t="shared" si="550"/>
        <v>0</v>
      </c>
      <c r="AU1861" s="178">
        <f t="shared" si="551"/>
        <v>0</v>
      </c>
      <c r="AV1861" s="178">
        <f t="shared" si="552"/>
        <v>0</v>
      </c>
      <c r="AW1861" s="178">
        <f t="shared" si="553"/>
        <v>0</v>
      </c>
      <c r="AX1861" s="178">
        <f t="shared" si="554"/>
        <v>0</v>
      </c>
      <c r="AY1861" s="178">
        <f t="shared" si="555"/>
        <v>0</v>
      </c>
      <c r="AZ1861" s="178">
        <f t="shared" si="556"/>
        <v>0</v>
      </c>
      <c r="BA1861" s="178">
        <f t="shared" si="557"/>
        <v>0</v>
      </c>
      <c r="BB1861" s="178">
        <f t="shared" si="558"/>
        <v>0</v>
      </c>
      <c r="BC1861" s="178">
        <f t="shared" si="559"/>
        <v>0</v>
      </c>
      <c r="BD1861" s="178">
        <f t="shared" si="560"/>
        <v>0</v>
      </c>
      <c r="BE1861" s="178">
        <f t="shared" si="561"/>
        <v>0</v>
      </c>
      <c r="BF1861" s="178">
        <f t="shared" si="562"/>
        <v>0</v>
      </c>
      <c r="BG1861" s="178">
        <f t="shared" si="563"/>
        <v>0</v>
      </c>
      <c r="BH1861" s="178">
        <f t="shared" si="564"/>
        <v>0</v>
      </c>
      <c r="BI1861" s="178">
        <f t="shared" si="565"/>
        <v>0</v>
      </c>
      <c r="BJ1861" s="178">
        <f t="shared" si="566"/>
        <v>0</v>
      </c>
      <c r="BK1861" s="178">
        <f t="shared" si="567"/>
        <v>0</v>
      </c>
      <c r="BL1861" s="178">
        <f t="shared" si="568"/>
        <v>0</v>
      </c>
      <c r="BM1861" s="186">
        <f t="shared" si="569"/>
        <v>0</v>
      </c>
      <c r="BN1861" s="186" t="s">
        <v>2077</v>
      </c>
      <c r="BO1861" s="178">
        <f>IF($AG$1789=$AH$1789,0,IF(
OR(
AND(BO1865=0,BO1864&gt;0),
AND(BO1865="NS",BO1863&gt;0),
AND(BO1865="NS",BO1863=0,BO1864=0)),1,
IF(OR(
AND(BO1864&gt;=2,BO1863&lt;BO1865),
AND(BO1865="NS",BO1863=0,BO1864&gt;0),
BO1865=BO1863,
AND(BO1865="NA",BO1864=0,BO1863=0,BO1862&gt;0)),0,1)))</f>
        <v>0</v>
      </c>
      <c r="BP1861" s="178">
        <f t="shared" ref="BP1861:BZ1861" si="670">IF($AG$1789=$AH$1789,0,IF(
OR(
AND(BP1865=0,BP1864&gt;0),
AND(BP1865="NS",BP1863&gt;0),
AND(BP1865="NS",BP1863=0,BP1864=0)),1,
IF(OR(
AND(BP1864&gt;=2,BP1863&lt;BP1865),
AND(BP1865="NS",BP1863=0,BP1864&gt;0),
BP1865=BP1863,
AND(BP1865="NA",BP1864=0,BP1863=0,BP1862&gt;0)),0,1)))</f>
        <v>0</v>
      </c>
      <c r="BQ1861" s="178">
        <f t="shared" si="670"/>
        <v>0</v>
      </c>
      <c r="BR1861" s="178">
        <f t="shared" si="670"/>
        <v>0</v>
      </c>
      <c r="BS1861" s="178">
        <f t="shared" si="670"/>
        <v>0</v>
      </c>
      <c r="BT1861" s="178">
        <f t="shared" si="670"/>
        <v>0</v>
      </c>
      <c r="BU1861" s="178">
        <f t="shared" si="670"/>
        <v>0</v>
      </c>
      <c r="BV1861" s="178">
        <f t="shared" si="670"/>
        <v>0</v>
      </c>
      <c r="BW1861" s="178">
        <f t="shared" si="670"/>
        <v>0</v>
      </c>
      <c r="BX1861" s="178">
        <f t="shared" si="670"/>
        <v>0</v>
      </c>
      <c r="BY1861" s="178">
        <f t="shared" si="670"/>
        <v>0</v>
      </c>
      <c r="BZ1861" s="178">
        <f t="shared" si="670"/>
        <v>0</v>
      </c>
      <c r="CA1861" s="186">
        <f>SUM(BO1861:BZ1861)</f>
        <v>0</v>
      </c>
      <c r="CN1861" s="237"/>
      <c r="CO1861" s="298">
        <v>0.25</v>
      </c>
      <c r="CP1861" s="299">
        <f>IF(CP1858="ns",0,CP1858*0.25)</f>
        <v>0</v>
      </c>
      <c r="CQ1861" s="299">
        <f t="shared" ref="CQ1861:DA1861" si="671">IF(CQ1858="ns",0,CQ1858*0.25)</f>
        <v>0</v>
      </c>
      <c r="CR1861" s="299">
        <f t="shared" si="671"/>
        <v>0</v>
      </c>
      <c r="CS1861" s="299">
        <f t="shared" si="671"/>
        <v>0</v>
      </c>
      <c r="CT1861" s="299">
        <f t="shared" si="671"/>
        <v>0</v>
      </c>
      <c r="CU1861" s="299">
        <f t="shared" si="671"/>
        <v>0</v>
      </c>
      <c r="CV1861" s="299">
        <f t="shared" si="671"/>
        <v>0</v>
      </c>
      <c r="CW1861" s="299">
        <f t="shared" si="671"/>
        <v>0</v>
      </c>
      <c r="CX1861" s="299">
        <f t="shared" si="671"/>
        <v>0</v>
      </c>
      <c r="CY1861" s="299">
        <f t="shared" si="671"/>
        <v>0</v>
      </c>
      <c r="CZ1861" s="299">
        <f t="shared" si="671"/>
        <v>0</v>
      </c>
      <c r="DA1861" s="299">
        <f t="shared" si="671"/>
        <v>0</v>
      </c>
      <c r="DS1861" s="237"/>
    </row>
    <row r="1862" spans="1:123" s="186" customFormat="1" ht="15" customHeight="1" x14ac:dyDescent="0.25">
      <c r="A1862" s="235"/>
      <c r="B1862" s="235"/>
      <c r="C1862" s="989"/>
      <c r="D1862" s="997"/>
      <c r="E1862" s="998"/>
      <c r="F1862" s="999"/>
      <c r="G1862" s="1003" t="s">
        <v>521</v>
      </c>
      <c r="H1862" s="1003"/>
      <c r="I1862" s="238"/>
      <c r="J1862" s="712" t="s">
        <v>515</v>
      </c>
      <c r="K1862" s="712"/>
      <c r="L1862" s="712"/>
      <c r="M1862" s="712"/>
      <c r="N1862" s="712"/>
      <c r="O1862" s="712"/>
      <c r="P1862" s="712"/>
      <c r="Q1862" s="712"/>
      <c r="R1862" s="713"/>
      <c r="S1862" s="236"/>
      <c r="T1862" s="236"/>
      <c r="U1862" s="236"/>
      <c r="V1862" s="236"/>
      <c r="W1862" s="236"/>
      <c r="X1862" s="236"/>
      <c r="Y1862" s="236"/>
      <c r="Z1862" s="236"/>
      <c r="AA1862" s="236"/>
      <c r="AB1862" s="236"/>
      <c r="AC1862" s="236"/>
      <c r="AD1862" s="236"/>
      <c r="AE1862" s="235"/>
      <c r="AF1862" s="237"/>
      <c r="AG1862" s="178">
        <f t="shared" si="537"/>
        <v>12</v>
      </c>
      <c r="AH1862" s="186">
        <f t="shared" si="538"/>
        <v>0</v>
      </c>
      <c r="AI1862" s="178">
        <f t="shared" si="539"/>
        <v>0</v>
      </c>
      <c r="AJ1862" s="178">
        <f t="shared" si="540"/>
        <v>0</v>
      </c>
      <c r="AK1862" s="178">
        <f t="shared" si="541"/>
        <v>0</v>
      </c>
      <c r="AL1862" s="178">
        <f t="shared" si="542"/>
        <v>0</v>
      </c>
      <c r="AM1862" s="178">
        <f t="shared" si="543"/>
        <v>0</v>
      </c>
      <c r="AN1862" s="178">
        <f t="shared" si="544"/>
        <v>0</v>
      </c>
      <c r="AO1862" s="178">
        <f t="shared" si="545"/>
        <v>0</v>
      </c>
      <c r="AP1862" s="178">
        <f t="shared" si="546"/>
        <v>0</v>
      </c>
      <c r="AQ1862" s="178">
        <f t="shared" si="547"/>
        <v>0</v>
      </c>
      <c r="AR1862" s="178">
        <f t="shared" si="548"/>
        <v>0</v>
      </c>
      <c r="AS1862" s="178">
        <f t="shared" si="549"/>
        <v>0</v>
      </c>
      <c r="AT1862" s="178">
        <f t="shared" si="550"/>
        <v>0</v>
      </c>
      <c r="AU1862" s="178">
        <f t="shared" si="551"/>
        <v>0</v>
      </c>
      <c r="AV1862" s="178">
        <f t="shared" si="552"/>
        <v>0</v>
      </c>
      <c r="AW1862" s="178">
        <f t="shared" si="553"/>
        <v>0</v>
      </c>
      <c r="AX1862" s="178">
        <f t="shared" si="554"/>
        <v>0</v>
      </c>
      <c r="AY1862" s="178">
        <f t="shared" si="555"/>
        <v>0</v>
      </c>
      <c r="AZ1862" s="178">
        <f t="shared" si="556"/>
        <v>0</v>
      </c>
      <c r="BA1862" s="178">
        <f t="shared" si="557"/>
        <v>0</v>
      </c>
      <c r="BB1862" s="178">
        <f t="shared" si="558"/>
        <v>0</v>
      </c>
      <c r="BC1862" s="178">
        <f t="shared" si="559"/>
        <v>0</v>
      </c>
      <c r="BD1862" s="178">
        <f t="shared" si="560"/>
        <v>0</v>
      </c>
      <c r="BE1862" s="178">
        <f t="shared" si="561"/>
        <v>0</v>
      </c>
      <c r="BF1862" s="178">
        <f t="shared" si="562"/>
        <v>0</v>
      </c>
      <c r="BG1862" s="178">
        <f t="shared" si="563"/>
        <v>0</v>
      </c>
      <c r="BH1862" s="178">
        <f t="shared" si="564"/>
        <v>0</v>
      </c>
      <c r="BI1862" s="178">
        <f t="shared" si="565"/>
        <v>0</v>
      </c>
      <c r="BJ1862" s="178">
        <f t="shared" si="566"/>
        <v>0</v>
      </c>
      <c r="BK1862" s="178">
        <f t="shared" si="567"/>
        <v>0</v>
      </c>
      <c r="BL1862" s="178">
        <f t="shared" si="568"/>
        <v>0</v>
      </c>
      <c r="BM1862" s="186">
        <f t="shared" si="569"/>
        <v>0</v>
      </c>
      <c r="BN1862" s="186" t="s">
        <v>2058</v>
      </c>
      <c r="BO1862" s="186">
        <f>COUNTIF(S1862:S1867,"NA")</f>
        <v>0</v>
      </c>
      <c r="BP1862" s="186">
        <f t="shared" ref="BP1862:BZ1862" si="672">COUNTIF(T1862:T1867,"NA")</f>
        <v>0</v>
      </c>
      <c r="BQ1862" s="186">
        <f t="shared" si="672"/>
        <v>0</v>
      </c>
      <c r="BR1862" s="186">
        <f t="shared" si="672"/>
        <v>0</v>
      </c>
      <c r="BS1862" s="186">
        <f t="shared" si="672"/>
        <v>0</v>
      </c>
      <c r="BT1862" s="186">
        <f t="shared" si="672"/>
        <v>0</v>
      </c>
      <c r="BU1862" s="186">
        <f t="shared" si="672"/>
        <v>0</v>
      </c>
      <c r="BV1862" s="186">
        <f t="shared" si="672"/>
        <v>0</v>
      </c>
      <c r="BW1862" s="186">
        <f t="shared" si="672"/>
        <v>0</v>
      </c>
      <c r="BX1862" s="186">
        <f t="shared" si="672"/>
        <v>0</v>
      </c>
      <c r="BY1862" s="186">
        <f t="shared" si="672"/>
        <v>0</v>
      </c>
      <c r="BZ1862" s="186">
        <f t="shared" si="672"/>
        <v>0</v>
      </c>
      <c r="CN1862" s="237"/>
      <c r="CO1862" s="297" t="s">
        <v>72</v>
      </c>
      <c r="CP1862" s="297">
        <f>S1860</f>
        <v>0</v>
      </c>
      <c r="CQ1862" s="297">
        <f t="shared" ref="CQ1862:DA1862" si="673">T1860</f>
        <v>0</v>
      </c>
      <c r="CR1862" s="297">
        <f t="shared" si="673"/>
        <v>0</v>
      </c>
      <c r="CS1862" s="297">
        <f t="shared" si="673"/>
        <v>0</v>
      </c>
      <c r="CT1862" s="297">
        <f t="shared" si="673"/>
        <v>0</v>
      </c>
      <c r="CU1862" s="297">
        <f t="shared" si="673"/>
        <v>0</v>
      </c>
      <c r="CV1862" s="297">
        <f t="shared" si="673"/>
        <v>0</v>
      </c>
      <c r="CW1862" s="297">
        <f t="shared" si="673"/>
        <v>0</v>
      </c>
      <c r="CX1862" s="297">
        <f t="shared" si="673"/>
        <v>0</v>
      </c>
      <c r="CY1862" s="297">
        <f t="shared" si="673"/>
        <v>0</v>
      </c>
      <c r="CZ1862" s="297">
        <f t="shared" si="673"/>
        <v>0</v>
      </c>
      <c r="DA1862" s="297">
        <f t="shared" si="673"/>
        <v>0</v>
      </c>
      <c r="DS1862" s="237"/>
    </row>
    <row r="1863" spans="1:123" s="186" customFormat="1" ht="15" customHeight="1" x14ac:dyDescent="0.25">
      <c r="A1863" s="235"/>
      <c r="B1863" s="235"/>
      <c r="C1863" s="989"/>
      <c r="D1863" s="997"/>
      <c r="E1863" s="998"/>
      <c r="F1863" s="999"/>
      <c r="G1863" s="1003" t="s">
        <v>522</v>
      </c>
      <c r="H1863" s="1003"/>
      <c r="I1863" s="238"/>
      <c r="J1863" s="712" t="s">
        <v>516</v>
      </c>
      <c r="K1863" s="712"/>
      <c r="L1863" s="712"/>
      <c r="M1863" s="712"/>
      <c r="N1863" s="712"/>
      <c r="O1863" s="712"/>
      <c r="P1863" s="712"/>
      <c r="Q1863" s="712"/>
      <c r="R1863" s="713"/>
      <c r="S1863" s="236"/>
      <c r="T1863" s="236"/>
      <c r="U1863" s="236"/>
      <c r="V1863" s="236"/>
      <c r="W1863" s="236"/>
      <c r="X1863" s="236"/>
      <c r="Y1863" s="236"/>
      <c r="Z1863" s="236"/>
      <c r="AA1863" s="236"/>
      <c r="AB1863" s="236"/>
      <c r="AC1863" s="236"/>
      <c r="AD1863" s="236"/>
      <c r="AE1863" s="235"/>
      <c r="AF1863" s="237"/>
      <c r="AG1863" s="178">
        <f t="shared" si="537"/>
        <v>12</v>
      </c>
      <c r="AH1863" s="186">
        <f t="shared" si="538"/>
        <v>0</v>
      </c>
      <c r="AI1863" s="178">
        <f t="shared" si="539"/>
        <v>0</v>
      </c>
      <c r="AJ1863" s="178">
        <f t="shared" si="540"/>
        <v>0</v>
      </c>
      <c r="AK1863" s="178">
        <f t="shared" si="541"/>
        <v>0</v>
      </c>
      <c r="AL1863" s="178">
        <f t="shared" si="542"/>
        <v>0</v>
      </c>
      <c r="AM1863" s="178">
        <f t="shared" si="543"/>
        <v>0</v>
      </c>
      <c r="AN1863" s="178">
        <f t="shared" si="544"/>
        <v>0</v>
      </c>
      <c r="AO1863" s="178">
        <f t="shared" si="545"/>
        <v>0</v>
      </c>
      <c r="AP1863" s="178">
        <f t="shared" si="546"/>
        <v>0</v>
      </c>
      <c r="AQ1863" s="178">
        <f t="shared" si="547"/>
        <v>0</v>
      </c>
      <c r="AR1863" s="178">
        <f t="shared" si="548"/>
        <v>0</v>
      </c>
      <c r="AS1863" s="178">
        <f t="shared" si="549"/>
        <v>0</v>
      </c>
      <c r="AT1863" s="178">
        <f t="shared" si="550"/>
        <v>0</v>
      </c>
      <c r="AU1863" s="178">
        <f t="shared" si="551"/>
        <v>0</v>
      </c>
      <c r="AV1863" s="178">
        <f t="shared" si="552"/>
        <v>0</v>
      </c>
      <c r="AW1863" s="178">
        <f t="shared" si="553"/>
        <v>0</v>
      </c>
      <c r="AX1863" s="178">
        <f t="shared" si="554"/>
        <v>0</v>
      </c>
      <c r="AY1863" s="178">
        <f t="shared" si="555"/>
        <v>0</v>
      </c>
      <c r="AZ1863" s="178">
        <f t="shared" si="556"/>
        <v>0</v>
      </c>
      <c r="BA1863" s="178">
        <f t="shared" si="557"/>
        <v>0</v>
      </c>
      <c r="BB1863" s="178">
        <f t="shared" si="558"/>
        <v>0</v>
      </c>
      <c r="BC1863" s="178">
        <f t="shared" si="559"/>
        <v>0</v>
      </c>
      <c r="BD1863" s="178">
        <f t="shared" si="560"/>
        <v>0</v>
      </c>
      <c r="BE1863" s="178">
        <f t="shared" si="561"/>
        <v>0</v>
      </c>
      <c r="BF1863" s="178">
        <f t="shared" si="562"/>
        <v>0</v>
      </c>
      <c r="BG1863" s="178">
        <f t="shared" si="563"/>
        <v>0</v>
      </c>
      <c r="BH1863" s="178">
        <f t="shared" si="564"/>
        <v>0</v>
      </c>
      <c r="BI1863" s="178">
        <f t="shared" si="565"/>
        <v>0</v>
      </c>
      <c r="BJ1863" s="178">
        <f t="shared" si="566"/>
        <v>0</v>
      </c>
      <c r="BK1863" s="178">
        <f t="shared" si="567"/>
        <v>0</v>
      </c>
      <c r="BL1863" s="178">
        <f t="shared" si="568"/>
        <v>0</v>
      </c>
      <c r="BM1863" s="186">
        <f t="shared" si="569"/>
        <v>0</v>
      </c>
      <c r="BN1863" s="186" t="s">
        <v>2078</v>
      </c>
      <c r="BO1863" s="186">
        <f>SUM(S1862:S1867)</f>
        <v>0</v>
      </c>
      <c r="BP1863" s="186">
        <f t="shared" ref="BP1863:BZ1863" si="674">SUM(T1862:T1867)</f>
        <v>0</v>
      </c>
      <c r="BQ1863" s="186">
        <f t="shared" si="674"/>
        <v>0</v>
      </c>
      <c r="BR1863" s="186">
        <f t="shared" si="674"/>
        <v>0</v>
      </c>
      <c r="BS1863" s="186">
        <f t="shared" si="674"/>
        <v>0</v>
      </c>
      <c r="BT1863" s="186">
        <f t="shared" si="674"/>
        <v>0</v>
      </c>
      <c r="BU1863" s="186">
        <f t="shared" si="674"/>
        <v>0</v>
      </c>
      <c r="BV1863" s="186">
        <f t="shared" si="674"/>
        <v>0</v>
      </c>
      <c r="BW1863" s="186">
        <f t="shared" si="674"/>
        <v>0</v>
      </c>
      <c r="BX1863" s="186">
        <f t="shared" si="674"/>
        <v>0</v>
      </c>
      <c r="BY1863" s="186">
        <f t="shared" si="674"/>
        <v>0</v>
      </c>
      <c r="BZ1863" s="186">
        <f t="shared" si="674"/>
        <v>0</v>
      </c>
      <c r="CN1863" s="237"/>
      <c r="CO1863" s="297" t="s">
        <v>2077</v>
      </c>
      <c r="CP1863" s="297">
        <f>IF(OR(CP1862=0,CP1862="NA",AND(CP1862="NS",CP1860&gt;0),AND(CP1862="NS",CP1859&gt;0),CP1862&lt;=CP1861),0,1)</f>
        <v>0</v>
      </c>
      <c r="CQ1863" s="297">
        <f t="shared" ref="CQ1863" si="675">IF(OR(CQ1862=0,CQ1862="NA",AND(CQ1862="NS",CQ1860&gt;0),AND(CQ1862="NS",CQ1859&gt;0),CQ1862&lt;=CQ1861),0,1)</f>
        <v>0</v>
      </c>
      <c r="CR1863" s="297">
        <f t="shared" ref="CR1863" si="676">IF(OR(CR1862=0,CR1862="NA",AND(CR1862="NS",CR1860&gt;0),AND(CR1862="NS",CR1859&gt;0),CR1862&lt;=CR1861),0,1)</f>
        <v>0</v>
      </c>
      <c r="CS1863" s="297">
        <f t="shared" ref="CS1863" si="677">IF(OR(CS1862=0,CS1862="NA",AND(CS1862="NS",CS1860&gt;0),AND(CS1862="NS",CS1859&gt;0),CS1862&lt;=CS1861),0,1)</f>
        <v>0</v>
      </c>
      <c r="CT1863" s="297">
        <f t="shared" ref="CT1863" si="678">IF(OR(CT1862=0,CT1862="NA",AND(CT1862="NS",CT1860&gt;0),AND(CT1862="NS",CT1859&gt;0),CT1862&lt;=CT1861),0,1)</f>
        <v>0</v>
      </c>
      <c r="CU1863" s="297">
        <f t="shared" ref="CU1863" si="679">IF(OR(CU1862=0,CU1862="NA",AND(CU1862="NS",CU1860&gt;0),AND(CU1862="NS",CU1859&gt;0),CU1862&lt;=CU1861),0,1)</f>
        <v>0</v>
      </c>
      <c r="CV1863" s="297">
        <f t="shared" ref="CV1863" si="680">IF(OR(CV1862=0,CV1862="NA",AND(CV1862="NS",CV1860&gt;0),AND(CV1862="NS",CV1859&gt;0),CV1862&lt;=CV1861),0,1)</f>
        <v>0</v>
      </c>
      <c r="CW1863" s="297">
        <f t="shared" ref="CW1863" si="681">IF(OR(CW1862=0,CW1862="NA",AND(CW1862="NS",CW1860&gt;0),AND(CW1862="NS",CW1859&gt;0),CW1862&lt;=CW1861),0,1)</f>
        <v>0</v>
      </c>
      <c r="CX1863" s="297">
        <f t="shared" ref="CX1863" si="682">IF(OR(CX1862=0,CX1862="NA",AND(CX1862="NS",CX1860&gt;0),AND(CX1862="NS",CX1859&gt;0),CX1862&lt;=CX1861),0,1)</f>
        <v>0</v>
      </c>
      <c r="CY1863" s="297">
        <f t="shared" ref="CY1863" si="683">IF(OR(CY1862=0,CY1862="NA",AND(CY1862="NS",CY1860&gt;0),AND(CY1862="NS",CY1859&gt;0),CY1862&lt;=CY1861),0,1)</f>
        <v>0</v>
      </c>
      <c r="CZ1863" s="297">
        <f t="shared" ref="CZ1863" si="684">IF(OR(CZ1862=0,CZ1862="NA",AND(CZ1862="NS",CZ1860&gt;0),AND(CZ1862="NS",CZ1859&gt;0),CZ1862&lt;=CZ1861),0,1)</f>
        <v>0</v>
      </c>
      <c r="DA1863" s="297">
        <f t="shared" ref="DA1863" si="685">IF(OR(DA1862=0,DA1862="NA",AND(DA1862="NS",DA1860&gt;0),AND(DA1862="NS",DA1859&gt;0),DA1862&lt;=DA1861),0,1)</f>
        <v>0</v>
      </c>
      <c r="DB1863" s="186">
        <f>SUM(CP1863:DA1863)</f>
        <v>0</v>
      </c>
      <c r="DS1863" s="237"/>
    </row>
    <row r="1864" spans="1:123" s="186" customFormat="1" ht="15" customHeight="1" x14ac:dyDescent="0.2">
      <c r="A1864" s="235"/>
      <c r="B1864" s="235"/>
      <c r="C1864" s="989"/>
      <c r="D1864" s="997"/>
      <c r="E1864" s="998"/>
      <c r="F1864" s="999"/>
      <c r="G1864" s="1003" t="s">
        <v>523</v>
      </c>
      <c r="H1864" s="1003"/>
      <c r="I1864" s="238"/>
      <c r="J1864" s="712" t="s">
        <v>517</v>
      </c>
      <c r="K1864" s="712"/>
      <c r="L1864" s="712"/>
      <c r="M1864" s="712"/>
      <c r="N1864" s="712"/>
      <c r="O1864" s="712"/>
      <c r="P1864" s="712"/>
      <c r="Q1864" s="712"/>
      <c r="R1864" s="713"/>
      <c r="S1864" s="236"/>
      <c r="T1864" s="236"/>
      <c r="U1864" s="236"/>
      <c r="V1864" s="236"/>
      <c r="W1864" s="236"/>
      <c r="X1864" s="236"/>
      <c r="Y1864" s="236"/>
      <c r="Z1864" s="236"/>
      <c r="AA1864" s="236"/>
      <c r="AB1864" s="236"/>
      <c r="AC1864" s="236"/>
      <c r="AD1864" s="236"/>
      <c r="AE1864" s="235"/>
      <c r="AF1864" s="237"/>
      <c r="AG1864" s="178">
        <f t="shared" ref="AG1864:AG1927" si="686">COUNTBLANK(S1864:AD1864)</f>
        <v>12</v>
      </c>
      <c r="AH1864" s="186">
        <f t="shared" ref="AH1864:AH1927" si="687">IF(OR($AG$1789=$AH$1789,S1864="NA"),0,IF(
AND(S1864&lt;&gt;"NA",AG1864=$AL$1789),0,IF(
AND(S1864="NA",AG1864=$AM$1789),0,1)))</f>
        <v>0</v>
      </c>
      <c r="AI1864" s="178">
        <f t="shared" ref="AI1864:AI1927" si="688">S1864</f>
        <v>0</v>
      </c>
      <c r="AJ1864" s="178">
        <f t="shared" ref="AJ1864:AJ1927" si="689">COUNTIF(T1864:U1864,"NS")</f>
        <v>0</v>
      </c>
      <c r="AK1864" s="178">
        <f t="shared" ref="AK1864:AK1927" si="690">SUM(T1864:U1864)</f>
        <v>0</v>
      </c>
      <c r="AL1864" s="178">
        <f t="shared" ref="AL1864:AL1927" si="691">COUNTIF(T1864:U1864,"NA")</f>
        <v>0</v>
      </c>
      <c r="AM1864" s="178">
        <f t="shared" ref="AM1864:AM1927" si="692">IF($AG$1789=$AH$1789,0,
IF(OR(
AND(AI1864=0,AJ1864&gt;0),
AND(AI1864="NS",AK1864&gt;0),
AND(AI1864="NS",AK1864=0,AJ1864=0)),1,
IF(OR(
AND(AI1864&gt;0,AJ1864=2),
AND(AI1864="NS",AJ1864=2),
AND(AI1864="NS",AK1864=0,AJ1864&gt;0),
AI1864=AK1864,
AND(AI1864="NA",AJ1864=0,AK1864=0,AL1864&gt;0)),0,
IF(
AND(S1864="NA",AG1864=$AM$1789),0,1))))</f>
        <v>0</v>
      </c>
      <c r="AN1864" s="178">
        <f t="shared" ref="AN1864:AN1927" si="693">T1864</f>
        <v>0</v>
      </c>
      <c r="AO1864" s="178">
        <f t="shared" ref="AO1864:AO1927" si="694">SUM(COUNTIF(W1864,"NS"),COUNTIF(Z1864,"ns"),COUNTIF(AC1864,"ns"))</f>
        <v>0</v>
      </c>
      <c r="AP1864" s="178">
        <f t="shared" ref="AP1864:AP1927" si="695">SUM(W1864,Z1864,AC1864)</f>
        <v>0</v>
      </c>
      <c r="AQ1864" s="178">
        <f t="shared" ref="AQ1864:AQ1927" si="696">SUM(COUNTIF(W1864,"NA"),COUNTIF(Z1864,"NA"),COUNTIF(AC1864,"NA"))</f>
        <v>0</v>
      </c>
      <c r="AR1864" s="178">
        <f t="shared" ref="AR1864:AR1927" si="697">IF($AG$1789=$AH$1789,0,
IF(OR(
AND(AN1864=0,AO1864&gt;0),
AND(AN1864="NS",AP1864&gt;0),
AND(AN1864="NS",AP1864=0,AO1864=0)),1,
IF(OR(
AND(AO1864&gt;=2,AP1864&lt;AN1864),
AND(AN1864="NS",AP1864=0,AO1864&gt;0),
AN1864=AP1864,
AND(AN1864="NA",AO1864=0,AP1864=0,AQ1864&gt;0)),0,1)))</f>
        <v>0</v>
      </c>
      <c r="AS1864" s="178">
        <f t="shared" ref="AS1864:AS1927" si="698">U1864</f>
        <v>0</v>
      </c>
      <c r="AT1864" s="178">
        <f t="shared" ref="AT1864:AT1927" si="699">SUM(COUNTIF(X1864,"NS"),COUNTIF(AA1864,"ns"),COUNTIF(AD1864,"ns"))</f>
        <v>0</v>
      </c>
      <c r="AU1864" s="178">
        <f t="shared" ref="AU1864:AU1927" si="700">SUM(X1864,AA1864,AD1864)</f>
        <v>0</v>
      </c>
      <c r="AV1864" s="178">
        <f t="shared" ref="AV1864:AV1927" si="701">SUM(COUNTIF(X1864,"NA"),COUNTIF(AA1864,"NA"),COUNTIF(AD1864,"NA"))</f>
        <v>0</v>
      </c>
      <c r="AW1864" s="178">
        <f t="shared" ref="AW1864:AW1927" si="702">IF($AG$1789=$AH$1789,0,
IF(OR(
AND(AS1864=0,AT1864&gt;0),
AND(AS1864="NS",AU1864&gt;0),
AND(AS1864="NS",AU1864=0,AT1864=0)),1,
IF(OR(
AND(AT1864&gt;=2,AU1864&lt;AS1864),
AND(AS1864="NS",AU1864=0,AT1864&gt;0),
AS1864=AU1864,
AND(AS1864="NA",AT1864=0,AU1864=0,AV1864&gt;0)),0,1)))</f>
        <v>0</v>
      </c>
      <c r="AX1864" s="178">
        <f t="shared" ref="AX1864:AX1927" si="703">V1864</f>
        <v>0</v>
      </c>
      <c r="AY1864" s="178">
        <f t="shared" ref="AY1864:AY1927" si="704">COUNTIF(W1864:X1864,"NS")</f>
        <v>0</v>
      </c>
      <c r="AZ1864" s="178">
        <f t="shared" ref="AZ1864:AZ1927" si="705">SUM(W1864:X1864)</f>
        <v>0</v>
      </c>
      <c r="BA1864" s="178">
        <f t="shared" ref="BA1864:BA1927" si="706">COUNTIF(W1864:X1864,"NA")</f>
        <v>0</v>
      </c>
      <c r="BB1864" s="178">
        <f t="shared" ref="BB1864:BB1927" si="707">IF($AG$1789=$AH$1789,0,
IF(OR(
AND(AX1864=0,AY1864&gt;0),
AND(AX1864="NS",AZ1864&gt;0),
AND(AX1864="NS",AZ1864=0,AY1864=0)),1,
IF(OR(
AND(AX1864&gt;0,AY1864=2),
AND(AX1864="NS",AY1864=2),
AND(AX1864="NS",AZ1864=0,AY1864&gt;0),
AX1864=AZ1864,
AND(AX1864="NA",AY1864=0,AZ1864=0,BA1864&gt;0)),0,1)))</f>
        <v>0</v>
      </c>
      <c r="BC1864" s="178">
        <f t="shared" ref="BC1864:BC1927" si="708">Y1864</f>
        <v>0</v>
      </c>
      <c r="BD1864" s="178">
        <f t="shared" ref="BD1864:BD1927" si="709">COUNTIF(Z1864:AA1864,"NS")</f>
        <v>0</v>
      </c>
      <c r="BE1864" s="178">
        <f t="shared" ref="BE1864:BE1927" si="710">SUM(Z1864:AA1864)</f>
        <v>0</v>
      </c>
      <c r="BF1864" s="178">
        <f t="shared" ref="BF1864:BF1927" si="711">COUNTIF(Z1864:AA1864,"NA")</f>
        <v>0</v>
      </c>
      <c r="BG1864" s="178">
        <f t="shared" ref="BG1864:BG1927" si="712">IF($AG$1789=$AH$1789,0,
IF(OR(
AND(BC1864=0,BD1864&gt;0),
AND(BC1864="NS",BE1864&gt;0),
AND(BC1864="NS",BE1864=0,BD1864=0)),1,
IF(OR(
AND(BC1864&gt;0,BD1864=2),
AND(BC1864="NS",BD1864=2),
AND(BC1864="NS",BE1864=0,BD1864&gt;0),
BC1864=BE1864,
AND(BC1864="NA",BD1864=0,BE1864=0,BF1864&gt;0)),0,1)))</f>
        <v>0</v>
      </c>
      <c r="BH1864" s="178">
        <f t="shared" ref="BH1864:BH1927" si="713">AB1864</f>
        <v>0</v>
      </c>
      <c r="BI1864" s="178">
        <f t="shared" ref="BI1864:BI1927" si="714">COUNTIF(AC1864:AD1864,"NS")</f>
        <v>0</v>
      </c>
      <c r="BJ1864" s="178">
        <f t="shared" ref="BJ1864:BJ1927" si="715">SUM(AC1864:AD1864)</f>
        <v>0</v>
      </c>
      <c r="BK1864" s="178">
        <f t="shared" ref="BK1864:BK1927" si="716">COUNTIF(AC1864:AD1864,"NA")</f>
        <v>0</v>
      </c>
      <c r="BL1864" s="178">
        <f t="shared" ref="BL1864:BL1927" si="717">IF($AG$1789=$AH$1789,0,
IF(OR(
AND(BH1864=0,BI1864&gt;0),
AND(BH1864="NS",BJ1864&gt;0),
AND(BH1864="NS",BJ1864=0,BI1864=0)),1,
IF(OR(
AND(BH1864&gt;0,BI1864=2),
AND(BH1864="NS",BI1864=2),
AND(BH1864="NS",BJ1864=0,BI1864&gt;0),
BH1864=BJ1864,
AND(BH1864="NA",BI1864=0,BJ1864=0,BK1864&gt;0)),0,1)))</f>
        <v>0</v>
      </c>
      <c r="BM1864" s="186">
        <f t="shared" ref="BM1864:BM1927" si="718">IF($AG$1789=$AH$1789,0,IF(AND(S1864="NA",AG1864&lt;$AM$1789),1,0))</f>
        <v>0</v>
      </c>
      <c r="BN1864" s="186" t="s">
        <v>2029</v>
      </c>
      <c r="BO1864" s="186">
        <f>COUNTIF(S1862:S1867,"NS")</f>
        <v>0</v>
      </c>
      <c r="BP1864" s="186">
        <f t="shared" ref="BP1864:BZ1864" si="719">COUNTIF(T1862:T1867,"NS")</f>
        <v>0</v>
      </c>
      <c r="BQ1864" s="186">
        <f t="shared" si="719"/>
        <v>0</v>
      </c>
      <c r="BR1864" s="186">
        <f t="shared" si="719"/>
        <v>0</v>
      </c>
      <c r="BS1864" s="186">
        <f t="shared" si="719"/>
        <v>0</v>
      </c>
      <c r="BT1864" s="186">
        <f t="shared" si="719"/>
        <v>0</v>
      </c>
      <c r="BU1864" s="186">
        <f t="shared" si="719"/>
        <v>0</v>
      </c>
      <c r="BV1864" s="186">
        <f t="shared" si="719"/>
        <v>0</v>
      </c>
      <c r="BW1864" s="186">
        <f t="shared" si="719"/>
        <v>0</v>
      </c>
      <c r="BX1864" s="186">
        <f t="shared" si="719"/>
        <v>0</v>
      </c>
      <c r="BY1864" s="186">
        <f t="shared" si="719"/>
        <v>0</v>
      </c>
      <c r="BZ1864" s="186">
        <f t="shared" si="719"/>
        <v>0</v>
      </c>
      <c r="CN1864" s="237"/>
      <c r="DS1864" s="237"/>
    </row>
    <row r="1865" spans="1:123" s="186" customFormat="1" ht="15" customHeight="1" x14ac:dyDescent="0.2">
      <c r="A1865" s="235"/>
      <c r="B1865" s="235"/>
      <c r="C1865" s="989"/>
      <c r="D1865" s="997"/>
      <c r="E1865" s="998"/>
      <c r="F1865" s="999"/>
      <c r="G1865" s="1003" t="s">
        <v>524</v>
      </c>
      <c r="H1865" s="1003"/>
      <c r="I1865" s="238"/>
      <c r="J1865" s="712" t="s">
        <v>518</v>
      </c>
      <c r="K1865" s="712"/>
      <c r="L1865" s="712"/>
      <c r="M1865" s="712"/>
      <c r="N1865" s="712"/>
      <c r="O1865" s="712"/>
      <c r="P1865" s="712"/>
      <c r="Q1865" s="712"/>
      <c r="R1865" s="713"/>
      <c r="S1865" s="236"/>
      <c r="T1865" s="236"/>
      <c r="U1865" s="236"/>
      <c r="V1865" s="236"/>
      <c r="W1865" s="236"/>
      <c r="X1865" s="236"/>
      <c r="Y1865" s="236"/>
      <c r="Z1865" s="236"/>
      <c r="AA1865" s="236"/>
      <c r="AB1865" s="236"/>
      <c r="AC1865" s="236"/>
      <c r="AD1865" s="236"/>
      <c r="AE1865" s="235"/>
      <c r="AF1865" s="237"/>
      <c r="AG1865" s="178">
        <f t="shared" si="686"/>
        <v>12</v>
      </c>
      <c r="AH1865" s="186">
        <f t="shared" si="687"/>
        <v>0</v>
      </c>
      <c r="AI1865" s="178">
        <f t="shared" si="688"/>
        <v>0</v>
      </c>
      <c r="AJ1865" s="178">
        <f t="shared" si="689"/>
        <v>0</v>
      </c>
      <c r="AK1865" s="178">
        <f t="shared" si="690"/>
        <v>0</v>
      </c>
      <c r="AL1865" s="178">
        <f t="shared" si="691"/>
        <v>0</v>
      </c>
      <c r="AM1865" s="178">
        <f t="shared" si="692"/>
        <v>0</v>
      </c>
      <c r="AN1865" s="178">
        <f t="shared" si="693"/>
        <v>0</v>
      </c>
      <c r="AO1865" s="178">
        <f t="shared" si="694"/>
        <v>0</v>
      </c>
      <c r="AP1865" s="178">
        <f t="shared" si="695"/>
        <v>0</v>
      </c>
      <c r="AQ1865" s="178">
        <f t="shared" si="696"/>
        <v>0</v>
      </c>
      <c r="AR1865" s="178">
        <f t="shared" si="697"/>
        <v>0</v>
      </c>
      <c r="AS1865" s="178">
        <f t="shared" si="698"/>
        <v>0</v>
      </c>
      <c r="AT1865" s="178">
        <f t="shared" si="699"/>
        <v>0</v>
      </c>
      <c r="AU1865" s="178">
        <f t="shared" si="700"/>
        <v>0</v>
      </c>
      <c r="AV1865" s="178">
        <f t="shared" si="701"/>
        <v>0</v>
      </c>
      <c r="AW1865" s="178">
        <f t="shared" si="702"/>
        <v>0</v>
      </c>
      <c r="AX1865" s="178">
        <f t="shared" si="703"/>
        <v>0</v>
      </c>
      <c r="AY1865" s="178">
        <f t="shared" si="704"/>
        <v>0</v>
      </c>
      <c r="AZ1865" s="178">
        <f t="shared" si="705"/>
        <v>0</v>
      </c>
      <c r="BA1865" s="178">
        <f t="shared" si="706"/>
        <v>0</v>
      </c>
      <c r="BB1865" s="178">
        <f t="shared" si="707"/>
        <v>0</v>
      </c>
      <c r="BC1865" s="178">
        <f t="shared" si="708"/>
        <v>0</v>
      </c>
      <c r="BD1865" s="178">
        <f t="shared" si="709"/>
        <v>0</v>
      </c>
      <c r="BE1865" s="178">
        <f t="shared" si="710"/>
        <v>0</v>
      </c>
      <c r="BF1865" s="178">
        <f t="shared" si="711"/>
        <v>0</v>
      </c>
      <c r="BG1865" s="178">
        <f t="shared" si="712"/>
        <v>0</v>
      </c>
      <c r="BH1865" s="178">
        <f t="shared" si="713"/>
        <v>0</v>
      </c>
      <c r="BI1865" s="178">
        <f t="shared" si="714"/>
        <v>0</v>
      </c>
      <c r="BJ1865" s="178">
        <f t="shared" si="715"/>
        <v>0</v>
      </c>
      <c r="BK1865" s="178">
        <f t="shared" si="716"/>
        <v>0</v>
      </c>
      <c r="BL1865" s="178">
        <f t="shared" si="717"/>
        <v>0</v>
      </c>
      <c r="BM1865" s="186">
        <f t="shared" si="718"/>
        <v>0</v>
      </c>
      <c r="BN1865" s="186" t="s">
        <v>2104</v>
      </c>
      <c r="BO1865" s="186">
        <f>S1861</f>
        <v>0</v>
      </c>
      <c r="BP1865" s="186">
        <f t="shared" ref="BP1865:BZ1865" si="720">T1861</f>
        <v>0</v>
      </c>
      <c r="BQ1865" s="186">
        <f t="shared" si="720"/>
        <v>0</v>
      </c>
      <c r="BR1865" s="186">
        <f t="shared" si="720"/>
        <v>0</v>
      </c>
      <c r="BS1865" s="186">
        <f t="shared" si="720"/>
        <v>0</v>
      </c>
      <c r="BT1865" s="186">
        <f t="shared" si="720"/>
        <v>0</v>
      </c>
      <c r="BU1865" s="186">
        <f t="shared" si="720"/>
        <v>0</v>
      </c>
      <c r="BV1865" s="186">
        <f t="shared" si="720"/>
        <v>0</v>
      </c>
      <c r="BW1865" s="186">
        <f t="shared" si="720"/>
        <v>0</v>
      </c>
      <c r="BX1865" s="186">
        <f t="shared" si="720"/>
        <v>0</v>
      </c>
      <c r="BY1865" s="186">
        <f t="shared" si="720"/>
        <v>0</v>
      </c>
      <c r="BZ1865" s="186">
        <f t="shared" si="720"/>
        <v>0</v>
      </c>
      <c r="CN1865" s="237"/>
      <c r="DS1865" s="237"/>
    </row>
    <row r="1866" spans="1:123" s="186" customFormat="1" ht="15" customHeight="1" x14ac:dyDescent="0.2">
      <c r="A1866" s="235"/>
      <c r="B1866" s="235"/>
      <c r="C1866" s="989"/>
      <c r="D1866" s="997"/>
      <c r="E1866" s="998"/>
      <c r="F1866" s="999"/>
      <c r="G1866" s="1003" t="s">
        <v>525</v>
      </c>
      <c r="H1866" s="1003"/>
      <c r="I1866" s="238"/>
      <c r="J1866" s="712" t="s">
        <v>519</v>
      </c>
      <c r="K1866" s="712"/>
      <c r="L1866" s="712"/>
      <c r="M1866" s="712"/>
      <c r="N1866" s="712"/>
      <c r="O1866" s="712"/>
      <c r="P1866" s="712"/>
      <c r="Q1866" s="712"/>
      <c r="R1866" s="713"/>
      <c r="S1866" s="236"/>
      <c r="T1866" s="236"/>
      <c r="U1866" s="236"/>
      <c r="V1866" s="236"/>
      <c r="W1866" s="236"/>
      <c r="X1866" s="236"/>
      <c r="Y1866" s="236"/>
      <c r="Z1866" s="236"/>
      <c r="AA1866" s="236"/>
      <c r="AB1866" s="236"/>
      <c r="AC1866" s="236"/>
      <c r="AD1866" s="236"/>
      <c r="AE1866" s="235"/>
      <c r="AF1866" s="237"/>
      <c r="AG1866" s="178">
        <f t="shared" si="686"/>
        <v>12</v>
      </c>
      <c r="AH1866" s="186">
        <f t="shared" si="687"/>
        <v>0</v>
      </c>
      <c r="AI1866" s="178">
        <f t="shared" si="688"/>
        <v>0</v>
      </c>
      <c r="AJ1866" s="178">
        <f t="shared" si="689"/>
        <v>0</v>
      </c>
      <c r="AK1866" s="178">
        <f t="shared" si="690"/>
        <v>0</v>
      </c>
      <c r="AL1866" s="178">
        <f t="shared" si="691"/>
        <v>0</v>
      </c>
      <c r="AM1866" s="178">
        <f t="shared" si="692"/>
        <v>0</v>
      </c>
      <c r="AN1866" s="178">
        <f t="shared" si="693"/>
        <v>0</v>
      </c>
      <c r="AO1866" s="178">
        <f t="shared" si="694"/>
        <v>0</v>
      </c>
      <c r="AP1866" s="178">
        <f t="shared" si="695"/>
        <v>0</v>
      </c>
      <c r="AQ1866" s="178">
        <f t="shared" si="696"/>
        <v>0</v>
      </c>
      <c r="AR1866" s="178">
        <f t="shared" si="697"/>
        <v>0</v>
      </c>
      <c r="AS1866" s="178">
        <f t="shared" si="698"/>
        <v>0</v>
      </c>
      <c r="AT1866" s="178">
        <f t="shared" si="699"/>
        <v>0</v>
      </c>
      <c r="AU1866" s="178">
        <f t="shared" si="700"/>
        <v>0</v>
      </c>
      <c r="AV1866" s="178">
        <f t="shared" si="701"/>
        <v>0</v>
      </c>
      <c r="AW1866" s="178">
        <f t="shared" si="702"/>
        <v>0</v>
      </c>
      <c r="AX1866" s="178">
        <f t="shared" si="703"/>
        <v>0</v>
      </c>
      <c r="AY1866" s="178">
        <f t="shared" si="704"/>
        <v>0</v>
      </c>
      <c r="AZ1866" s="178">
        <f t="shared" si="705"/>
        <v>0</v>
      </c>
      <c r="BA1866" s="178">
        <f t="shared" si="706"/>
        <v>0</v>
      </c>
      <c r="BB1866" s="178">
        <f t="shared" si="707"/>
        <v>0</v>
      </c>
      <c r="BC1866" s="178">
        <f t="shared" si="708"/>
        <v>0</v>
      </c>
      <c r="BD1866" s="178">
        <f t="shared" si="709"/>
        <v>0</v>
      </c>
      <c r="BE1866" s="178">
        <f t="shared" si="710"/>
        <v>0</v>
      </c>
      <c r="BF1866" s="178">
        <f t="shared" si="711"/>
        <v>0</v>
      </c>
      <c r="BG1866" s="178">
        <f t="shared" si="712"/>
        <v>0</v>
      </c>
      <c r="BH1866" s="178">
        <f t="shared" si="713"/>
        <v>0</v>
      </c>
      <c r="BI1866" s="178">
        <f t="shared" si="714"/>
        <v>0</v>
      </c>
      <c r="BJ1866" s="178">
        <f t="shared" si="715"/>
        <v>0</v>
      </c>
      <c r="BK1866" s="178">
        <f t="shared" si="716"/>
        <v>0</v>
      </c>
      <c r="BL1866" s="178">
        <f t="shared" si="717"/>
        <v>0</v>
      </c>
      <c r="BM1866" s="186">
        <f t="shared" si="718"/>
        <v>0</v>
      </c>
      <c r="CN1866" s="237"/>
      <c r="DS1866" s="237"/>
    </row>
    <row r="1867" spans="1:123" s="186" customFormat="1" ht="24" customHeight="1" x14ac:dyDescent="0.2">
      <c r="A1867" s="235"/>
      <c r="B1867" s="235"/>
      <c r="C1867" s="989"/>
      <c r="D1867" s="997"/>
      <c r="E1867" s="998"/>
      <c r="F1867" s="999"/>
      <c r="G1867" s="1003" t="s">
        <v>526</v>
      </c>
      <c r="H1867" s="1003"/>
      <c r="I1867" s="238"/>
      <c r="J1867" s="712" t="s">
        <v>520</v>
      </c>
      <c r="K1867" s="712"/>
      <c r="L1867" s="712"/>
      <c r="M1867" s="712"/>
      <c r="N1867" s="712"/>
      <c r="O1867" s="712"/>
      <c r="P1867" s="712"/>
      <c r="Q1867" s="712"/>
      <c r="R1867" s="713"/>
      <c r="S1867" s="236"/>
      <c r="T1867" s="236"/>
      <c r="U1867" s="236"/>
      <c r="V1867" s="236"/>
      <c r="W1867" s="236"/>
      <c r="X1867" s="236"/>
      <c r="Y1867" s="236"/>
      <c r="Z1867" s="236"/>
      <c r="AA1867" s="236"/>
      <c r="AB1867" s="236"/>
      <c r="AC1867" s="236"/>
      <c r="AD1867" s="236"/>
      <c r="AE1867" s="235"/>
      <c r="AF1867" s="237"/>
      <c r="AG1867" s="178">
        <f t="shared" si="686"/>
        <v>12</v>
      </c>
      <c r="AH1867" s="186">
        <f t="shared" si="687"/>
        <v>0</v>
      </c>
      <c r="AI1867" s="178">
        <f t="shared" si="688"/>
        <v>0</v>
      </c>
      <c r="AJ1867" s="178">
        <f t="shared" si="689"/>
        <v>0</v>
      </c>
      <c r="AK1867" s="178">
        <f t="shared" si="690"/>
        <v>0</v>
      </c>
      <c r="AL1867" s="178">
        <f t="shared" si="691"/>
        <v>0</v>
      </c>
      <c r="AM1867" s="178">
        <f t="shared" si="692"/>
        <v>0</v>
      </c>
      <c r="AN1867" s="178">
        <f t="shared" si="693"/>
        <v>0</v>
      </c>
      <c r="AO1867" s="178">
        <f t="shared" si="694"/>
        <v>0</v>
      </c>
      <c r="AP1867" s="178">
        <f t="shared" si="695"/>
        <v>0</v>
      </c>
      <c r="AQ1867" s="178">
        <f t="shared" si="696"/>
        <v>0</v>
      </c>
      <c r="AR1867" s="178">
        <f t="shared" si="697"/>
        <v>0</v>
      </c>
      <c r="AS1867" s="178">
        <f t="shared" si="698"/>
        <v>0</v>
      </c>
      <c r="AT1867" s="178">
        <f t="shared" si="699"/>
        <v>0</v>
      </c>
      <c r="AU1867" s="178">
        <f t="shared" si="700"/>
        <v>0</v>
      </c>
      <c r="AV1867" s="178">
        <f t="shared" si="701"/>
        <v>0</v>
      </c>
      <c r="AW1867" s="178">
        <f t="shared" si="702"/>
        <v>0</v>
      </c>
      <c r="AX1867" s="178">
        <f t="shared" si="703"/>
        <v>0</v>
      </c>
      <c r="AY1867" s="178">
        <f t="shared" si="704"/>
        <v>0</v>
      </c>
      <c r="AZ1867" s="178">
        <f t="shared" si="705"/>
        <v>0</v>
      </c>
      <c r="BA1867" s="178">
        <f t="shared" si="706"/>
        <v>0</v>
      </c>
      <c r="BB1867" s="178">
        <f t="shared" si="707"/>
        <v>0</v>
      </c>
      <c r="BC1867" s="178">
        <f t="shared" si="708"/>
        <v>0</v>
      </c>
      <c r="BD1867" s="178">
        <f t="shared" si="709"/>
        <v>0</v>
      </c>
      <c r="BE1867" s="178">
        <f t="shared" si="710"/>
        <v>0</v>
      </c>
      <c r="BF1867" s="178">
        <f t="shared" si="711"/>
        <v>0</v>
      </c>
      <c r="BG1867" s="178">
        <f t="shared" si="712"/>
        <v>0</v>
      </c>
      <c r="BH1867" s="178">
        <f t="shared" si="713"/>
        <v>0</v>
      </c>
      <c r="BI1867" s="178">
        <f t="shared" si="714"/>
        <v>0</v>
      </c>
      <c r="BJ1867" s="178">
        <f t="shared" si="715"/>
        <v>0</v>
      </c>
      <c r="BK1867" s="178">
        <f t="shared" si="716"/>
        <v>0</v>
      </c>
      <c r="BL1867" s="178">
        <f t="shared" si="717"/>
        <v>0</v>
      </c>
      <c r="BM1867" s="186">
        <f t="shared" si="718"/>
        <v>0</v>
      </c>
      <c r="BO1867" s="300" t="s">
        <v>2104</v>
      </c>
      <c r="BP1867" s="300" t="s">
        <v>2048</v>
      </c>
      <c r="BQ1867" s="300" t="s">
        <v>2049</v>
      </c>
      <c r="BR1867" s="300" t="s">
        <v>84</v>
      </c>
      <c r="BS1867" s="300" t="s">
        <v>2048</v>
      </c>
      <c r="BT1867" s="300" t="s">
        <v>2049</v>
      </c>
      <c r="BU1867" s="300" t="s">
        <v>84</v>
      </c>
      <c r="BV1867" s="300" t="s">
        <v>2048</v>
      </c>
      <c r="BW1867" s="300" t="s">
        <v>2049</v>
      </c>
      <c r="BX1867" s="300" t="s">
        <v>84</v>
      </c>
      <c r="BY1867" s="300" t="s">
        <v>2048</v>
      </c>
      <c r="BZ1867" s="300" t="s">
        <v>2049</v>
      </c>
      <c r="CN1867" s="237"/>
      <c r="DS1867" s="237"/>
    </row>
    <row r="1868" spans="1:123" s="186" customFormat="1" ht="15" customHeight="1" x14ac:dyDescent="0.25">
      <c r="A1868" s="235"/>
      <c r="B1868" s="235"/>
      <c r="C1868" s="989"/>
      <c r="D1868" s="997"/>
      <c r="E1868" s="998"/>
      <c r="F1868" s="999"/>
      <c r="G1868" s="691" t="s">
        <v>527</v>
      </c>
      <c r="H1868" s="692"/>
      <c r="I1868" s="654" t="s">
        <v>528</v>
      </c>
      <c r="J1868" s="655"/>
      <c r="K1868" s="655"/>
      <c r="L1868" s="655"/>
      <c r="M1868" s="655"/>
      <c r="N1868" s="655"/>
      <c r="O1868" s="655"/>
      <c r="P1868" s="655"/>
      <c r="Q1868" s="655"/>
      <c r="R1868" s="656"/>
      <c r="S1868" s="236"/>
      <c r="T1868" s="236"/>
      <c r="U1868" s="236"/>
      <c r="V1868" s="236"/>
      <c r="W1868" s="236"/>
      <c r="X1868" s="236"/>
      <c r="Y1868" s="236"/>
      <c r="Z1868" s="236"/>
      <c r="AA1868" s="236"/>
      <c r="AB1868" s="236"/>
      <c r="AC1868" s="236"/>
      <c r="AD1868" s="236"/>
      <c r="AE1868" s="235"/>
      <c r="AF1868" s="237"/>
      <c r="AG1868" s="178">
        <f t="shared" si="686"/>
        <v>12</v>
      </c>
      <c r="AH1868" s="186">
        <f t="shared" si="687"/>
        <v>0</v>
      </c>
      <c r="AI1868" s="178">
        <f t="shared" si="688"/>
        <v>0</v>
      </c>
      <c r="AJ1868" s="178">
        <f t="shared" si="689"/>
        <v>0</v>
      </c>
      <c r="AK1868" s="178">
        <f t="shared" si="690"/>
        <v>0</v>
      </c>
      <c r="AL1868" s="178">
        <f t="shared" si="691"/>
        <v>0</v>
      </c>
      <c r="AM1868" s="178">
        <f t="shared" si="692"/>
        <v>0</v>
      </c>
      <c r="AN1868" s="178">
        <f t="shared" si="693"/>
        <v>0</v>
      </c>
      <c r="AO1868" s="178">
        <f t="shared" si="694"/>
        <v>0</v>
      </c>
      <c r="AP1868" s="178">
        <f t="shared" si="695"/>
        <v>0</v>
      </c>
      <c r="AQ1868" s="178">
        <f t="shared" si="696"/>
        <v>0</v>
      </c>
      <c r="AR1868" s="178">
        <f t="shared" si="697"/>
        <v>0</v>
      </c>
      <c r="AS1868" s="178">
        <f t="shared" si="698"/>
        <v>0</v>
      </c>
      <c r="AT1868" s="178">
        <f t="shared" si="699"/>
        <v>0</v>
      </c>
      <c r="AU1868" s="178">
        <f t="shared" si="700"/>
        <v>0</v>
      </c>
      <c r="AV1868" s="178">
        <f t="shared" si="701"/>
        <v>0</v>
      </c>
      <c r="AW1868" s="178">
        <f t="shared" si="702"/>
        <v>0</v>
      </c>
      <c r="AX1868" s="178">
        <f t="shared" si="703"/>
        <v>0</v>
      </c>
      <c r="AY1868" s="178">
        <f t="shared" si="704"/>
        <v>0</v>
      </c>
      <c r="AZ1868" s="178">
        <f t="shared" si="705"/>
        <v>0</v>
      </c>
      <c r="BA1868" s="178">
        <f t="shared" si="706"/>
        <v>0</v>
      </c>
      <c r="BB1868" s="178">
        <f t="shared" si="707"/>
        <v>0</v>
      </c>
      <c r="BC1868" s="178">
        <f t="shared" si="708"/>
        <v>0</v>
      </c>
      <c r="BD1868" s="178">
        <f t="shared" si="709"/>
        <v>0</v>
      </c>
      <c r="BE1868" s="178">
        <f t="shared" si="710"/>
        <v>0</v>
      </c>
      <c r="BF1868" s="178">
        <f t="shared" si="711"/>
        <v>0</v>
      </c>
      <c r="BG1868" s="178">
        <f t="shared" si="712"/>
        <v>0</v>
      </c>
      <c r="BH1868" s="178">
        <f t="shared" si="713"/>
        <v>0</v>
      </c>
      <c r="BI1868" s="178">
        <f t="shared" si="714"/>
        <v>0</v>
      </c>
      <c r="BJ1868" s="178">
        <f t="shared" si="715"/>
        <v>0</v>
      </c>
      <c r="BK1868" s="178">
        <f t="shared" si="716"/>
        <v>0</v>
      </c>
      <c r="BL1868" s="178">
        <f t="shared" si="717"/>
        <v>0</v>
      </c>
      <c r="BM1868" s="186">
        <f t="shared" si="718"/>
        <v>0</v>
      </c>
      <c r="BN1868" s="186" t="s">
        <v>2077</v>
      </c>
      <c r="BO1868" s="178">
        <f>IF($AG$1789=$AH$1789,0,IF(
OR(
AND(BO1872=0,BO1871&gt;0),
AND(BO1872="NS",BO1870&gt;0),
AND(BO1872="NS",BO1870=0,BO1871=0)),1,
IF(OR(
AND(BO1871&gt;=2,BO1870&lt;BO1872),
AND(BO1872="NS",BO1870=0,BO1871&gt;0),
BO1872=BO1870,
AND(BO1872="NA",BO1871=0,BO1870=0,BO1869&gt;0)),0,1)))</f>
        <v>0</v>
      </c>
      <c r="BP1868" s="178">
        <f t="shared" ref="BP1868:BZ1868" si="721">IF($AG$1789=$AH$1789,0,IF(
OR(
AND(BP1872=0,BP1871&gt;0),
AND(BP1872="NS",BP1870&gt;0),
AND(BP1872="NS",BP1870=0,BP1871=0)),1,
IF(OR(
AND(BP1871&gt;=2,BP1870&lt;BP1872),
AND(BP1872="NS",BP1870=0,BP1871&gt;0),
BP1872=BP1870,
AND(BP1872="NA",BP1871=0,BP1870=0,BP1869&gt;0)),0,1)))</f>
        <v>0</v>
      </c>
      <c r="BQ1868" s="178">
        <f t="shared" si="721"/>
        <v>0</v>
      </c>
      <c r="BR1868" s="178">
        <f t="shared" si="721"/>
        <v>0</v>
      </c>
      <c r="BS1868" s="178">
        <f t="shared" si="721"/>
        <v>0</v>
      </c>
      <c r="BT1868" s="178">
        <f t="shared" si="721"/>
        <v>0</v>
      </c>
      <c r="BU1868" s="178">
        <f t="shared" si="721"/>
        <v>0</v>
      </c>
      <c r="BV1868" s="178">
        <f t="shared" si="721"/>
        <v>0</v>
      </c>
      <c r="BW1868" s="178">
        <f t="shared" si="721"/>
        <v>0</v>
      </c>
      <c r="BX1868" s="178">
        <f t="shared" si="721"/>
        <v>0</v>
      </c>
      <c r="BY1868" s="178">
        <f t="shared" si="721"/>
        <v>0</v>
      </c>
      <c r="BZ1868" s="178">
        <f t="shared" si="721"/>
        <v>0</v>
      </c>
      <c r="CA1868" s="186">
        <f>SUM(BO1868:BZ1868)</f>
        <v>0</v>
      </c>
      <c r="CN1868" s="237"/>
      <c r="CO1868" s="297" t="s">
        <v>2171</v>
      </c>
      <c r="CP1868" s="297">
        <f>IF(AND(SUM(S1861,S1868,S1873:S1876)=0,SUM(COUNTIF(S1861,"NS"),COUNTIF(S1868,"NS"),COUNTIF(S1873:S1876,"NS")&gt;0)),"NS",SUM(S1861,S1868,S1873:S1876))</f>
        <v>0</v>
      </c>
      <c r="CQ1868" s="297">
        <f t="shared" ref="CQ1868:DA1868" si="722">IF(AND(SUM(T1861,T1868,T1873:T1876)=0,SUM(COUNTIF(T1861,"NS"),COUNTIF(T1868,"NS"),COUNTIF(T1873:T1876,"NS")&gt;0)),"NS",SUM(T1861,T1868,T1873:T1876))</f>
        <v>0</v>
      </c>
      <c r="CR1868" s="297">
        <f t="shared" si="722"/>
        <v>0</v>
      </c>
      <c r="CS1868" s="297">
        <f t="shared" si="722"/>
        <v>0</v>
      </c>
      <c r="CT1868" s="297">
        <f t="shared" si="722"/>
        <v>0</v>
      </c>
      <c r="CU1868" s="297">
        <f t="shared" si="722"/>
        <v>0</v>
      </c>
      <c r="CV1868" s="297">
        <f t="shared" si="722"/>
        <v>0</v>
      </c>
      <c r="CW1868" s="297">
        <f t="shared" si="722"/>
        <v>0</v>
      </c>
      <c r="CX1868" s="297">
        <f t="shared" si="722"/>
        <v>0</v>
      </c>
      <c r="CY1868" s="297">
        <f t="shared" si="722"/>
        <v>0</v>
      </c>
      <c r="CZ1868" s="297">
        <f t="shared" si="722"/>
        <v>0</v>
      </c>
      <c r="DA1868" s="297">
        <f t="shared" si="722"/>
        <v>0</v>
      </c>
      <c r="DS1868" s="237"/>
    </row>
    <row r="1869" spans="1:123" s="186" customFormat="1" ht="24" customHeight="1" x14ac:dyDescent="0.25">
      <c r="A1869" s="235"/>
      <c r="B1869" s="235"/>
      <c r="C1869" s="989"/>
      <c r="D1869" s="997"/>
      <c r="E1869" s="998"/>
      <c r="F1869" s="999"/>
      <c r="G1869" s="1010" t="s">
        <v>533</v>
      </c>
      <c r="H1869" s="1011"/>
      <c r="I1869" s="238"/>
      <c r="J1869" s="712" t="s">
        <v>529</v>
      </c>
      <c r="K1869" s="712"/>
      <c r="L1869" s="712"/>
      <c r="M1869" s="712"/>
      <c r="N1869" s="712"/>
      <c r="O1869" s="712"/>
      <c r="P1869" s="712"/>
      <c r="Q1869" s="712"/>
      <c r="R1869" s="713"/>
      <c r="S1869" s="236"/>
      <c r="T1869" s="236"/>
      <c r="U1869" s="236"/>
      <c r="V1869" s="236"/>
      <c r="W1869" s="236"/>
      <c r="X1869" s="236"/>
      <c r="Y1869" s="236"/>
      <c r="Z1869" s="236"/>
      <c r="AA1869" s="236"/>
      <c r="AB1869" s="236"/>
      <c r="AC1869" s="236"/>
      <c r="AD1869" s="236"/>
      <c r="AE1869" s="235"/>
      <c r="AF1869" s="237"/>
      <c r="AG1869" s="178">
        <f t="shared" si="686"/>
        <v>12</v>
      </c>
      <c r="AH1869" s="186">
        <f t="shared" si="687"/>
        <v>0</v>
      </c>
      <c r="AI1869" s="178">
        <f t="shared" si="688"/>
        <v>0</v>
      </c>
      <c r="AJ1869" s="178">
        <f t="shared" si="689"/>
        <v>0</v>
      </c>
      <c r="AK1869" s="178">
        <f t="shared" si="690"/>
        <v>0</v>
      </c>
      <c r="AL1869" s="178">
        <f t="shared" si="691"/>
        <v>0</v>
      </c>
      <c r="AM1869" s="178">
        <f t="shared" si="692"/>
        <v>0</v>
      </c>
      <c r="AN1869" s="178">
        <f t="shared" si="693"/>
        <v>0</v>
      </c>
      <c r="AO1869" s="178">
        <f t="shared" si="694"/>
        <v>0</v>
      </c>
      <c r="AP1869" s="178">
        <f t="shared" si="695"/>
        <v>0</v>
      </c>
      <c r="AQ1869" s="178">
        <f t="shared" si="696"/>
        <v>0</v>
      </c>
      <c r="AR1869" s="178">
        <f t="shared" si="697"/>
        <v>0</v>
      </c>
      <c r="AS1869" s="178">
        <f t="shared" si="698"/>
        <v>0</v>
      </c>
      <c r="AT1869" s="178">
        <f t="shared" si="699"/>
        <v>0</v>
      </c>
      <c r="AU1869" s="178">
        <f t="shared" si="700"/>
        <v>0</v>
      </c>
      <c r="AV1869" s="178">
        <f t="shared" si="701"/>
        <v>0</v>
      </c>
      <c r="AW1869" s="178">
        <f t="shared" si="702"/>
        <v>0</v>
      </c>
      <c r="AX1869" s="178">
        <f t="shared" si="703"/>
        <v>0</v>
      </c>
      <c r="AY1869" s="178">
        <f t="shared" si="704"/>
        <v>0</v>
      </c>
      <c r="AZ1869" s="178">
        <f t="shared" si="705"/>
        <v>0</v>
      </c>
      <c r="BA1869" s="178">
        <f t="shared" si="706"/>
        <v>0</v>
      </c>
      <c r="BB1869" s="178">
        <f t="shared" si="707"/>
        <v>0</v>
      </c>
      <c r="BC1869" s="178">
        <f t="shared" si="708"/>
        <v>0</v>
      </c>
      <c r="BD1869" s="178">
        <f t="shared" si="709"/>
        <v>0</v>
      </c>
      <c r="BE1869" s="178">
        <f t="shared" si="710"/>
        <v>0</v>
      </c>
      <c r="BF1869" s="178">
        <f t="shared" si="711"/>
        <v>0</v>
      </c>
      <c r="BG1869" s="178">
        <f t="shared" si="712"/>
        <v>0</v>
      </c>
      <c r="BH1869" s="178">
        <f t="shared" si="713"/>
        <v>0</v>
      </c>
      <c r="BI1869" s="178">
        <f t="shared" si="714"/>
        <v>0</v>
      </c>
      <c r="BJ1869" s="178">
        <f t="shared" si="715"/>
        <v>0</v>
      </c>
      <c r="BK1869" s="178">
        <f t="shared" si="716"/>
        <v>0</v>
      </c>
      <c r="BL1869" s="178">
        <f t="shared" si="717"/>
        <v>0</v>
      </c>
      <c r="BM1869" s="186">
        <f t="shared" si="718"/>
        <v>0</v>
      </c>
      <c r="BN1869" s="186" t="s">
        <v>2058</v>
      </c>
      <c r="BO1869" s="186">
        <f>COUNTIF(S1869:S1872,"NA")</f>
        <v>0</v>
      </c>
      <c r="BP1869" s="186">
        <f t="shared" ref="BP1869:BZ1869" si="723">COUNTIF(T1869:T1872,"NA")</f>
        <v>0</v>
      </c>
      <c r="BQ1869" s="186">
        <f t="shared" si="723"/>
        <v>0</v>
      </c>
      <c r="BR1869" s="186">
        <f t="shared" si="723"/>
        <v>0</v>
      </c>
      <c r="BS1869" s="186">
        <f t="shared" si="723"/>
        <v>0</v>
      </c>
      <c r="BT1869" s="186">
        <f t="shared" si="723"/>
        <v>0</v>
      </c>
      <c r="BU1869" s="186">
        <f t="shared" si="723"/>
        <v>0</v>
      </c>
      <c r="BV1869" s="186">
        <f t="shared" si="723"/>
        <v>0</v>
      </c>
      <c r="BW1869" s="186">
        <f t="shared" si="723"/>
        <v>0</v>
      </c>
      <c r="BX1869" s="186">
        <f t="shared" si="723"/>
        <v>0</v>
      </c>
      <c r="BY1869" s="186">
        <f t="shared" si="723"/>
        <v>0</v>
      </c>
      <c r="BZ1869" s="186">
        <f t="shared" si="723"/>
        <v>0</v>
      </c>
      <c r="CN1869" s="237"/>
      <c r="CO1869" s="297" t="s">
        <v>2078</v>
      </c>
      <c r="CP1869" s="297">
        <f>SUM(S1861,S1868,S1873:S1875)</f>
        <v>0</v>
      </c>
      <c r="CQ1869" s="297">
        <f t="shared" ref="CQ1869" si="724">SUM(T1868,T1886,T1891:T1893,T1896:T1897)</f>
        <v>0</v>
      </c>
      <c r="CR1869" s="297">
        <f t="shared" ref="CR1869" si="725">SUM(U1868,U1886,U1891:U1893,U1896:U1897)</f>
        <v>0</v>
      </c>
      <c r="CS1869" s="297">
        <f t="shared" ref="CS1869" si="726">SUM(V1868,V1886,V1891:V1893,V1896:V1897)</f>
        <v>0</v>
      </c>
      <c r="CT1869" s="297">
        <f t="shared" ref="CT1869" si="727">SUM(W1868,W1886,W1891:W1893,W1896:W1897)</f>
        <v>0</v>
      </c>
      <c r="CU1869" s="297">
        <f t="shared" ref="CU1869" si="728">SUM(X1868,X1886,X1891:X1893,X1896:X1897)</f>
        <v>0</v>
      </c>
      <c r="CV1869" s="297">
        <f t="shared" ref="CV1869" si="729">SUM(Y1868,Y1886,Y1891:Y1893,Y1896:Y1897)</f>
        <v>0</v>
      </c>
      <c r="CW1869" s="297">
        <f t="shared" ref="CW1869" si="730">SUM(Z1868,Z1886,Z1891:Z1893,Z1896:Z1897)</f>
        <v>0</v>
      </c>
      <c r="CX1869" s="297">
        <f t="shared" ref="CX1869" si="731">SUM(AA1868,AA1886,AA1891:AA1893,AA1896:AA1897)</f>
        <v>0</v>
      </c>
      <c r="CY1869" s="297">
        <f t="shared" ref="CY1869" si="732">SUM(AB1868,AB1886,AB1891:AB1893,AB1896:AB1897)</f>
        <v>0</v>
      </c>
      <c r="CZ1869" s="297">
        <f t="shared" ref="CZ1869" si="733">SUM(AC1868,AC1886,AC1891:AC1893,AC1896:AC1897)</f>
        <v>0</v>
      </c>
      <c r="DA1869" s="297">
        <f t="shared" ref="DA1869" si="734">SUM(AD1868,AD1886,AD1891:AD1893,AD1896:AD1897)</f>
        <v>0</v>
      </c>
      <c r="DS1869" s="237"/>
    </row>
    <row r="1870" spans="1:123" s="186" customFormat="1" ht="24" customHeight="1" x14ac:dyDescent="0.25">
      <c r="A1870" s="235"/>
      <c r="B1870" s="235"/>
      <c r="C1870" s="989"/>
      <c r="D1870" s="997"/>
      <c r="E1870" s="998"/>
      <c r="F1870" s="999"/>
      <c r="G1870" s="1010" t="s">
        <v>534</v>
      </c>
      <c r="H1870" s="1011"/>
      <c r="I1870" s="238"/>
      <c r="J1870" s="712" t="s">
        <v>530</v>
      </c>
      <c r="K1870" s="712"/>
      <c r="L1870" s="712"/>
      <c r="M1870" s="712"/>
      <c r="N1870" s="712"/>
      <c r="O1870" s="712"/>
      <c r="P1870" s="712"/>
      <c r="Q1870" s="712"/>
      <c r="R1870" s="713"/>
      <c r="S1870" s="236"/>
      <c r="T1870" s="236"/>
      <c r="U1870" s="236"/>
      <c r="V1870" s="236"/>
      <c r="W1870" s="236"/>
      <c r="X1870" s="236"/>
      <c r="Y1870" s="236"/>
      <c r="Z1870" s="236"/>
      <c r="AA1870" s="236"/>
      <c r="AB1870" s="236"/>
      <c r="AC1870" s="236"/>
      <c r="AD1870" s="236"/>
      <c r="AE1870" s="235"/>
      <c r="AF1870" s="237"/>
      <c r="AG1870" s="178">
        <f t="shared" si="686"/>
        <v>12</v>
      </c>
      <c r="AH1870" s="186">
        <f t="shared" si="687"/>
        <v>0</v>
      </c>
      <c r="AI1870" s="178">
        <f t="shared" si="688"/>
        <v>0</v>
      </c>
      <c r="AJ1870" s="178">
        <f t="shared" si="689"/>
        <v>0</v>
      </c>
      <c r="AK1870" s="178">
        <f t="shared" si="690"/>
        <v>0</v>
      </c>
      <c r="AL1870" s="178">
        <f t="shared" si="691"/>
        <v>0</v>
      </c>
      <c r="AM1870" s="178">
        <f t="shared" si="692"/>
        <v>0</v>
      </c>
      <c r="AN1870" s="178">
        <f t="shared" si="693"/>
        <v>0</v>
      </c>
      <c r="AO1870" s="178">
        <f t="shared" si="694"/>
        <v>0</v>
      </c>
      <c r="AP1870" s="178">
        <f t="shared" si="695"/>
        <v>0</v>
      </c>
      <c r="AQ1870" s="178">
        <f t="shared" si="696"/>
        <v>0</v>
      </c>
      <c r="AR1870" s="178">
        <f t="shared" si="697"/>
        <v>0</v>
      </c>
      <c r="AS1870" s="178">
        <f t="shared" si="698"/>
        <v>0</v>
      </c>
      <c r="AT1870" s="178">
        <f t="shared" si="699"/>
        <v>0</v>
      </c>
      <c r="AU1870" s="178">
        <f t="shared" si="700"/>
        <v>0</v>
      </c>
      <c r="AV1870" s="178">
        <f t="shared" si="701"/>
        <v>0</v>
      </c>
      <c r="AW1870" s="178">
        <f t="shared" si="702"/>
        <v>0</v>
      </c>
      <c r="AX1870" s="178">
        <f t="shared" si="703"/>
        <v>0</v>
      </c>
      <c r="AY1870" s="178">
        <f t="shared" si="704"/>
        <v>0</v>
      </c>
      <c r="AZ1870" s="178">
        <f t="shared" si="705"/>
        <v>0</v>
      </c>
      <c r="BA1870" s="178">
        <f t="shared" si="706"/>
        <v>0</v>
      </c>
      <c r="BB1870" s="178">
        <f t="shared" si="707"/>
        <v>0</v>
      </c>
      <c r="BC1870" s="178">
        <f t="shared" si="708"/>
        <v>0</v>
      </c>
      <c r="BD1870" s="178">
        <f t="shared" si="709"/>
        <v>0</v>
      </c>
      <c r="BE1870" s="178">
        <f t="shared" si="710"/>
        <v>0</v>
      </c>
      <c r="BF1870" s="178">
        <f t="shared" si="711"/>
        <v>0</v>
      </c>
      <c r="BG1870" s="178">
        <f t="shared" si="712"/>
        <v>0</v>
      </c>
      <c r="BH1870" s="178">
        <f t="shared" si="713"/>
        <v>0</v>
      </c>
      <c r="BI1870" s="178">
        <f t="shared" si="714"/>
        <v>0</v>
      </c>
      <c r="BJ1870" s="178">
        <f t="shared" si="715"/>
        <v>0</v>
      </c>
      <c r="BK1870" s="178">
        <f t="shared" si="716"/>
        <v>0</v>
      </c>
      <c r="BL1870" s="178">
        <f t="shared" si="717"/>
        <v>0</v>
      </c>
      <c r="BM1870" s="186">
        <f t="shared" si="718"/>
        <v>0</v>
      </c>
      <c r="BN1870" s="186" t="s">
        <v>2078</v>
      </c>
      <c r="BO1870" s="186">
        <f>SUM(S1869:S1872)</f>
        <v>0</v>
      </c>
      <c r="BP1870" s="186">
        <f t="shared" ref="BP1870:BZ1870" si="735">SUM(T1869:T1872)</f>
        <v>0</v>
      </c>
      <c r="BQ1870" s="186">
        <f t="shared" si="735"/>
        <v>0</v>
      </c>
      <c r="BR1870" s="186">
        <f t="shared" si="735"/>
        <v>0</v>
      </c>
      <c r="BS1870" s="186">
        <f t="shared" si="735"/>
        <v>0</v>
      </c>
      <c r="BT1870" s="186">
        <f t="shared" si="735"/>
        <v>0</v>
      </c>
      <c r="BU1870" s="186">
        <f t="shared" si="735"/>
        <v>0</v>
      </c>
      <c r="BV1870" s="186">
        <f t="shared" si="735"/>
        <v>0</v>
      </c>
      <c r="BW1870" s="186">
        <f t="shared" si="735"/>
        <v>0</v>
      </c>
      <c r="BX1870" s="186">
        <f t="shared" si="735"/>
        <v>0</v>
      </c>
      <c r="BY1870" s="186">
        <f t="shared" si="735"/>
        <v>0</v>
      </c>
      <c r="BZ1870" s="186">
        <f t="shared" si="735"/>
        <v>0</v>
      </c>
      <c r="CN1870" s="237"/>
      <c r="CO1870" s="297" t="s">
        <v>2029</v>
      </c>
      <c r="CP1870" s="297">
        <f>SUM(COUNTIF(S1861,"NS"),COUNTIF(S1868,"NS"),COUNTIF(S1873:S1875,"NS"))</f>
        <v>0</v>
      </c>
      <c r="CQ1870" s="297">
        <f t="shared" ref="CQ1870:DA1870" si="736">SUM(COUNTIF(T1861,"NS"),COUNTIF(T1868,"NS"),COUNTIF(T1873:T1875,"NS"))</f>
        <v>0</v>
      </c>
      <c r="CR1870" s="297">
        <f t="shared" si="736"/>
        <v>0</v>
      </c>
      <c r="CS1870" s="297">
        <f t="shared" si="736"/>
        <v>0</v>
      </c>
      <c r="CT1870" s="297">
        <f t="shared" si="736"/>
        <v>0</v>
      </c>
      <c r="CU1870" s="297">
        <f t="shared" si="736"/>
        <v>0</v>
      </c>
      <c r="CV1870" s="297">
        <f t="shared" si="736"/>
        <v>0</v>
      </c>
      <c r="CW1870" s="297">
        <f t="shared" si="736"/>
        <v>0</v>
      </c>
      <c r="CX1870" s="297">
        <f t="shared" si="736"/>
        <v>0</v>
      </c>
      <c r="CY1870" s="297">
        <f t="shared" si="736"/>
        <v>0</v>
      </c>
      <c r="CZ1870" s="297">
        <f t="shared" si="736"/>
        <v>0</v>
      </c>
      <c r="DA1870" s="297">
        <f t="shared" si="736"/>
        <v>0</v>
      </c>
      <c r="DS1870" s="237"/>
    </row>
    <row r="1871" spans="1:123" s="186" customFormat="1" ht="24" customHeight="1" x14ac:dyDescent="0.25">
      <c r="A1871" s="235"/>
      <c r="B1871" s="235"/>
      <c r="C1871" s="989"/>
      <c r="D1871" s="997"/>
      <c r="E1871" s="998"/>
      <c r="F1871" s="999"/>
      <c r="G1871" s="1010" t="s">
        <v>535</v>
      </c>
      <c r="H1871" s="1011"/>
      <c r="I1871" s="238"/>
      <c r="J1871" s="712" t="s">
        <v>531</v>
      </c>
      <c r="K1871" s="712"/>
      <c r="L1871" s="712"/>
      <c r="M1871" s="712"/>
      <c r="N1871" s="712"/>
      <c r="O1871" s="712"/>
      <c r="P1871" s="712"/>
      <c r="Q1871" s="712"/>
      <c r="R1871" s="713"/>
      <c r="S1871" s="236"/>
      <c r="T1871" s="236"/>
      <c r="U1871" s="236"/>
      <c r="V1871" s="236"/>
      <c r="W1871" s="236"/>
      <c r="X1871" s="236"/>
      <c r="Y1871" s="236"/>
      <c r="Z1871" s="236"/>
      <c r="AA1871" s="236"/>
      <c r="AB1871" s="236"/>
      <c r="AC1871" s="236"/>
      <c r="AD1871" s="236"/>
      <c r="AE1871" s="235"/>
      <c r="AF1871" s="237"/>
      <c r="AG1871" s="178">
        <f t="shared" si="686"/>
        <v>12</v>
      </c>
      <c r="AH1871" s="186">
        <f t="shared" si="687"/>
        <v>0</v>
      </c>
      <c r="AI1871" s="178">
        <f t="shared" si="688"/>
        <v>0</v>
      </c>
      <c r="AJ1871" s="178">
        <f t="shared" si="689"/>
        <v>0</v>
      </c>
      <c r="AK1871" s="178">
        <f t="shared" si="690"/>
        <v>0</v>
      </c>
      <c r="AL1871" s="178">
        <f t="shared" si="691"/>
        <v>0</v>
      </c>
      <c r="AM1871" s="178">
        <f t="shared" si="692"/>
        <v>0</v>
      </c>
      <c r="AN1871" s="178">
        <f t="shared" si="693"/>
        <v>0</v>
      </c>
      <c r="AO1871" s="178">
        <f t="shared" si="694"/>
        <v>0</v>
      </c>
      <c r="AP1871" s="178">
        <f t="shared" si="695"/>
        <v>0</v>
      </c>
      <c r="AQ1871" s="178">
        <f t="shared" si="696"/>
        <v>0</v>
      </c>
      <c r="AR1871" s="178">
        <f t="shared" si="697"/>
        <v>0</v>
      </c>
      <c r="AS1871" s="178">
        <f t="shared" si="698"/>
        <v>0</v>
      </c>
      <c r="AT1871" s="178">
        <f t="shared" si="699"/>
        <v>0</v>
      </c>
      <c r="AU1871" s="178">
        <f t="shared" si="700"/>
        <v>0</v>
      </c>
      <c r="AV1871" s="178">
        <f t="shared" si="701"/>
        <v>0</v>
      </c>
      <c r="AW1871" s="178">
        <f t="shared" si="702"/>
        <v>0</v>
      </c>
      <c r="AX1871" s="178">
        <f t="shared" si="703"/>
        <v>0</v>
      </c>
      <c r="AY1871" s="178">
        <f t="shared" si="704"/>
        <v>0</v>
      </c>
      <c r="AZ1871" s="178">
        <f t="shared" si="705"/>
        <v>0</v>
      </c>
      <c r="BA1871" s="178">
        <f t="shared" si="706"/>
        <v>0</v>
      </c>
      <c r="BB1871" s="178">
        <f t="shared" si="707"/>
        <v>0</v>
      </c>
      <c r="BC1871" s="178">
        <f t="shared" si="708"/>
        <v>0</v>
      </c>
      <c r="BD1871" s="178">
        <f t="shared" si="709"/>
        <v>0</v>
      </c>
      <c r="BE1871" s="178">
        <f t="shared" si="710"/>
        <v>0</v>
      </c>
      <c r="BF1871" s="178">
        <f t="shared" si="711"/>
        <v>0</v>
      </c>
      <c r="BG1871" s="178">
        <f t="shared" si="712"/>
        <v>0</v>
      </c>
      <c r="BH1871" s="178">
        <f t="shared" si="713"/>
        <v>0</v>
      </c>
      <c r="BI1871" s="178">
        <f t="shared" si="714"/>
        <v>0</v>
      </c>
      <c r="BJ1871" s="178">
        <f t="shared" si="715"/>
        <v>0</v>
      </c>
      <c r="BK1871" s="178">
        <f t="shared" si="716"/>
        <v>0</v>
      </c>
      <c r="BL1871" s="178">
        <f t="shared" si="717"/>
        <v>0</v>
      </c>
      <c r="BM1871" s="186">
        <f t="shared" si="718"/>
        <v>0</v>
      </c>
      <c r="BN1871" s="186" t="s">
        <v>2029</v>
      </c>
      <c r="BO1871" s="186">
        <f>COUNTIF(S1869:S1872,"NS")</f>
        <v>0</v>
      </c>
      <c r="BP1871" s="186">
        <f t="shared" ref="BP1871:BZ1871" si="737">COUNTIF(T1869:T1872,"NS")</f>
        <v>0</v>
      </c>
      <c r="BQ1871" s="186">
        <f t="shared" si="737"/>
        <v>0</v>
      </c>
      <c r="BR1871" s="186">
        <f t="shared" si="737"/>
        <v>0</v>
      </c>
      <c r="BS1871" s="186">
        <f t="shared" si="737"/>
        <v>0</v>
      </c>
      <c r="BT1871" s="186">
        <f t="shared" si="737"/>
        <v>0</v>
      </c>
      <c r="BU1871" s="186">
        <f t="shared" si="737"/>
        <v>0</v>
      </c>
      <c r="BV1871" s="186">
        <f t="shared" si="737"/>
        <v>0</v>
      </c>
      <c r="BW1871" s="186">
        <f t="shared" si="737"/>
        <v>0</v>
      </c>
      <c r="BX1871" s="186">
        <f t="shared" si="737"/>
        <v>0</v>
      </c>
      <c r="BY1871" s="186">
        <f t="shared" si="737"/>
        <v>0</v>
      </c>
      <c r="BZ1871" s="186">
        <f t="shared" si="737"/>
        <v>0</v>
      </c>
      <c r="CN1871" s="237"/>
      <c r="CO1871" s="298">
        <v>0.25</v>
      </c>
      <c r="CP1871" s="299">
        <f>IF(CP1868="ns",0,CP1868*0.25)</f>
        <v>0</v>
      </c>
      <c r="CQ1871" s="299">
        <f t="shared" ref="CQ1871:DA1871" si="738">IF(CQ1868="ns",0,CQ1868*0.25)</f>
        <v>0</v>
      </c>
      <c r="CR1871" s="299">
        <f t="shared" si="738"/>
        <v>0</v>
      </c>
      <c r="CS1871" s="299">
        <f t="shared" si="738"/>
        <v>0</v>
      </c>
      <c r="CT1871" s="299">
        <f t="shared" si="738"/>
        <v>0</v>
      </c>
      <c r="CU1871" s="299">
        <f t="shared" si="738"/>
        <v>0</v>
      </c>
      <c r="CV1871" s="299">
        <f t="shared" si="738"/>
        <v>0</v>
      </c>
      <c r="CW1871" s="299">
        <f t="shared" si="738"/>
        <v>0</v>
      </c>
      <c r="CX1871" s="299">
        <f t="shared" si="738"/>
        <v>0</v>
      </c>
      <c r="CY1871" s="299">
        <f t="shared" si="738"/>
        <v>0</v>
      </c>
      <c r="CZ1871" s="299">
        <f t="shared" si="738"/>
        <v>0</v>
      </c>
      <c r="DA1871" s="299">
        <f t="shared" si="738"/>
        <v>0</v>
      </c>
      <c r="DS1871" s="237"/>
    </row>
    <row r="1872" spans="1:123" s="186" customFormat="1" ht="15" customHeight="1" x14ac:dyDescent="0.25">
      <c r="A1872" s="235"/>
      <c r="B1872" s="235"/>
      <c r="C1872" s="989"/>
      <c r="D1872" s="997"/>
      <c r="E1872" s="998"/>
      <c r="F1872" s="999"/>
      <c r="G1872" s="1010" t="s">
        <v>536</v>
      </c>
      <c r="H1872" s="1011"/>
      <c r="I1872" s="238"/>
      <c r="J1872" s="712" t="s">
        <v>532</v>
      </c>
      <c r="K1872" s="712"/>
      <c r="L1872" s="712"/>
      <c r="M1872" s="712"/>
      <c r="N1872" s="712"/>
      <c r="O1872" s="712"/>
      <c r="P1872" s="712"/>
      <c r="Q1872" s="712"/>
      <c r="R1872" s="713"/>
      <c r="S1872" s="236"/>
      <c r="T1872" s="236"/>
      <c r="U1872" s="236"/>
      <c r="V1872" s="236"/>
      <c r="W1872" s="236"/>
      <c r="X1872" s="236"/>
      <c r="Y1872" s="236"/>
      <c r="Z1872" s="236"/>
      <c r="AA1872" s="236"/>
      <c r="AB1872" s="236"/>
      <c r="AC1872" s="236"/>
      <c r="AD1872" s="236"/>
      <c r="AE1872" s="235"/>
      <c r="AF1872" s="237"/>
      <c r="AG1872" s="178">
        <f t="shared" si="686"/>
        <v>12</v>
      </c>
      <c r="AH1872" s="186">
        <f t="shared" si="687"/>
        <v>0</v>
      </c>
      <c r="AI1872" s="178">
        <f t="shared" si="688"/>
        <v>0</v>
      </c>
      <c r="AJ1872" s="178">
        <f t="shared" si="689"/>
        <v>0</v>
      </c>
      <c r="AK1872" s="178">
        <f t="shared" si="690"/>
        <v>0</v>
      </c>
      <c r="AL1872" s="178">
        <f t="shared" si="691"/>
        <v>0</v>
      </c>
      <c r="AM1872" s="178">
        <f t="shared" si="692"/>
        <v>0</v>
      </c>
      <c r="AN1872" s="178">
        <f t="shared" si="693"/>
        <v>0</v>
      </c>
      <c r="AO1872" s="178">
        <f t="shared" si="694"/>
        <v>0</v>
      </c>
      <c r="AP1872" s="178">
        <f t="shared" si="695"/>
        <v>0</v>
      </c>
      <c r="AQ1872" s="178">
        <f t="shared" si="696"/>
        <v>0</v>
      </c>
      <c r="AR1872" s="178">
        <f t="shared" si="697"/>
        <v>0</v>
      </c>
      <c r="AS1872" s="178">
        <f t="shared" si="698"/>
        <v>0</v>
      </c>
      <c r="AT1872" s="178">
        <f t="shared" si="699"/>
        <v>0</v>
      </c>
      <c r="AU1872" s="178">
        <f t="shared" si="700"/>
        <v>0</v>
      </c>
      <c r="AV1872" s="178">
        <f t="shared" si="701"/>
        <v>0</v>
      </c>
      <c r="AW1872" s="178">
        <f t="shared" si="702"/>
        <v>0</v>
      </c>
      <c r="AX1872" s="178">
        <f t="shared" si="703"/>
        <v>0</v>
      </c>
      <c r="AY1872" s="178">
        <f t="shared" si="704"/>
        <v>0</v>
      </c>
      <c r="AZ1872" s="178">
        <f t="shared" si="705"/>
        <v>0</v>
      </c>
      <c r="BA1872" s="178">
        <f t="shared" si="706"/>
        <v>0</v>
      </c>
      <c r="BB1872" s="178">
        <f t="shared" si="707"/>
        <v>0</v>
      </c>
      <c r="BC1872" s="178">
        <f t="shared" si="708"/>
        <v>0</v>
      </c>
      <c r="BD1872" s="178">
        <f t="shared" si="709"/>
        <v>0</v>
      </c>
      <c r="BE1872" s="178">
        <f t="shared" si="710"/>
        <v>0</v>
      </c>
      <c r="BF1872" s="178">
        <f t="shared" si="711"/>
        <v>0</v>
      </c>
      <c r="BG1872" s="178">
        <f t="shared" si="712"/>
        <v>0</v>
      </c>
      <c r="BH1872" s="178">
        <f t="shared" si="713"/>
        <v>0</v>
      </c>
      <c r="BI1872" s="178">
        <f t="shared" si="714"/>
        <v>0</v>
      </c>
      <c r="BJ1872" s="178">
        <f t="shared" si="715"/>
        <v>0</v>
      </c>
      <c r="BK1872" s="178">
        <f t="shared" si="716"/>
        <v>0</v>
      </c>
      <c r="BL1872" s="178">
        <f t="shared" si="717"/>
        <v>0</v>
      </c>
      <c r="BM1872" s="186">
        <f t="shared" si="718"/>
        <v>0</v>
      </c>
      <c r="BN1872" s="186" t="s">
        <v>2104</v>
      </c>
      <c r="BO1872" s="186">
        <f>S1868</f>
        <v>0</v>
      </c>
      <c r="BP1872" s="186">
        <f t="shared" ref="BP1872:BZ1872" si="739">T1868</f>
        <v>0</v>
      </c>
      <c r="BQ1872" s="186">
        <f t="shared" si="739"/>
        <v>0</v>
      </c>
      <c r="BR1872" s="186">
        <f t="shared" si="739"/>
        <v>0</v>
      </c>
      <c r="BS1872" s="186">
        <f t="shared" si="739"/>
        <v>0</v>
      </c>
      <c r="BT1872" s="186">
        <f t="shared" si="739"/>
        <v>0</v>
      </c>
      <c r="BU1872" s="186">
        <f t="shared" si="739"/>
        <v>0</v>
      </c>
      <c r="BV1872" s="186">
        <f t="shared" si="739"/>
        <v>0</v>
      </c>
      <c r="BW1872" s="186">
        <f t="shared" si="739"/>
        <v>0</v>
      </c>
      <c r="BX1872" s="186">
        <f t="shared" si="739"/>
        <v>0</v>
      </c>
      <c r="BY1872" s="186">
        <f t="shared" si="739"/>
        <v>0</v>
      </c>
      <c r="BZ1872" s="186">
        <f t="shared" si="739"/>
        <v>0</v>
      </c>
      <c r="CN1872" s="237"/>
      <c r="CO1872" s="297" t="s">
        <v>72</v>
      </c>
      <c r="CP1872" s="297">
        <f>S1876</f>
        <v>0</v>
      </c>
      <c r="CQ1872" s="297">
        <f t="shared" ref="CQ1872:DA1872" si="740">T1876</f>
        <v>0</v>
      </c>
      <c r="CR1872" s="297">
        <f t="shared" si="740"/>
        <v>0</v>
      </c>
      <c r="CS1872" s="297">
        <f t="shared" si="740"/>
        <v>0</v>
      </c>
      <c r="CT1872" s="297">
        <f t="shared" si="740"/>
        <v>0</v>
      </c>
      <c r="CU1872" s="297">
        <f t="shared" si="740"/>
        <v>0</v>
      </c>
      <c r="CV1872" s="297">
        <f t="shared" si="740"/>
        <v>0</v>
      </c>
      <c r="CW1872" s="297">
        <f t="shared" si="740"/>
        <v>0</v>
      </c>
      <c r="CX1872" s="297">
        <f t="shared" si="740"/>
        <v>0</v>
      </c>
      <c r="CY1872" s="297">
        <f t="shared" si="740"/>
        <v>0</v>
      </c>
      <c r="CZ1872" s="297">
        <f t="shared" si="740"/>
        <v>0</v>
      </c>
      <c r="DA1872" s="297">
        <f t="shared" si="740"/>
        <v>0</v>
      </c>
      <c r="DS1872" s="237"/>
    </row>
    <row r="1873" spans="1:123" s="186" customFormat="1" ht="24" customHeight="1" x14ac:dyDescent="0.25">
      <c r="A1873" s="235"/>
      <c r="B1873" s="235"/>
      <c r="C1873" s="989"/>
      <c r="D1873" s="997"/>
      <c r="E1873" s="998"/>
      <c r="F1873" s="999"/>
      <c r="G1873" s="653" t="s">
        <v>537</v>
      </c>
      <c r="H1873" s="653"/>
      <c r="I1873" s="987" t="s">
        <v>538</v>
      </c>
      <c r="J1873" s="987"/>
      <c r="K1873" s="987"/>
      <c r="L1873" s="987"/>
      <c r="M1873" s="987"/>
      <c r="N1873" s="987"/>
      <c r="O1873" s="987"/>
      <c r="P1873" s="987"/>
      <c r="Q1873" s="987"/>
      <c r="R1873" s="987"/>
      <c r="S1873" s="236"/>
      <c r="T1873" s="236"/>
      <c r="U1873" s="236"/>
      <c r="V1873" s="236"/>
      <c r="W1873" s="236"/>
      <c r="X1873" s="236"/>
      <c r="Y1873" s="236"/>
      <c r="Z1873" s="236"/>
      <c r="AA1873" s="236"/>
      <c r="AB1873" s="236"/>
      <c r="AC1873" s="236"/>
      <c r="AD1873" s="236"/>
      <c r="AE1873" s="235"/>
      <c r="AF1873" s="237"/>
      <c r="AG1873" s="178">
        <f t="shared" si="686"/>
        <v>12</v>
      </c>
      <c r="AH1873" s="186">
        <f t="shared" si="687"/>
        <v>0</v>
      </c>
      <c r="AI1873" s="178">
        <f t="shared" si="688"/>
        <v>0</v>
      </c>
      <c r="AJ1873" s="178">
        <f t="shared" si="689"/>
        <v>0</v>
      </c>
      <c r="AK1873" s="178">
        <f t="shared" si="690"/>
        <v>0</v>
      </c>
      <c r="AL1873" s="178">
        <f t="shared" si="691"/>
        <v>0</v>
      </c>
      <c r="AM1873" s="178">
        <f t="shared" si="692"/>
        <v>0</v>
      </c>
      <c r="AN1873" s="178">
        <f t="shared" si="693"/>
        <v>0</v>
      </c>
      <c r="AO1873" s="178">
        <f t="shared" si="694"/>
        <v>0</v>
      </c>
      <c r="AP1873" s="178">
        <f t="shared" si="695"/>
        <v>0</v>
      </c>
      <c r="AQ1873" s="178">
        <f t="shared" si="696"/>
        <v>0</v>
      </c>
      <c r="AR1873" s="178">
        <f t="shared" si="697"/>
        <v>0</v>
      </c>
      <c r="AS1873" s="178">
        <f t="shared" si="698"/>
        <v>0</v>
      </c>
      <c r="AT1873" s="178">
        <f t="shared" si="699"/>
        <v>0</v>
      </c>
      <c r="AU1873" s="178">
        <f t="shared" si="700"/>
        <v>0</v>
      </c>
      <c r="AV1873" s="178">
        <f t="shared" si="701"/>
        <v>0</v>
      </c>
      <c r="AW1873" s="178">
        <f t="shared" si="702"/>
        <v>0</v>
      </c>
      <c r="AX1873" s="178">
        <f t="shared" si="703"/>
        <v>0</v>
      </c>
      <c r="AY1873" s="178">
        <f t="shared" si="704"/>
        <v>0</v>
      </c>
      <c r="AZ1873" s="178">
        <f t="shared" si="705"/>
        <v>0</v>
      </c>
      <c r="BA1873" s="178">
        <f t="shared" si="706"/>
        <v>0</v>
      </c>
      <c r="BB1873" s="178">
        <f t="shared" si="707"/>
        <v>0</v>
      </c>
      <c r="BC1873" s="178">
        <f t="shared" si="708"/>
        <v>0</v>
      </c>
      <c r="BD1873" s="178">
        <f t="shared" si="709"/>
        <v>0</v>
      </c>
      <c r="BE1873" s="178">
        <f t="shared" si="710"/>
        <v>0</v>
      </c>
      <c r="BF1873" s="178">
        <f t="shared" si="711"/>
        <v>0</v>
      </c>
      <c r="BG1873" s="178">
        <f t="shared" si="712"/>
        <v>0</v>
      </c>
      <c r="BH1873" s="178">
        <f t="shared" si="713"/>
        <v>0</v>
      </c>
      <c r="BI1873" s="178">
        <f t="shared" si="714"/>
        <v>0</v>
      </c>
      <c r="BJ1873" s="178">
        <f t="shared" si="715"/>
        <v>0</v>
      </c>
      <c r="BK1873" s="178">
        <f t="shared" si="716"/>
        <v>0</v>
      </c>
      <c r="BL1873" s="178">
        <f t="shared" si="717"/>
        <v>0</v>
      </c>
      <c r="BM1873" s="186">
        <f t="shared" si="718"/>
        <v>0</v>
      </c>
      <c r="CN1873" s="237"/>
      <c r="CO1873" s="297" t="s">
        <v>2077</v>
      </c>
      <c r="CP1873" s="297">
        <f>IF(OR(CP1872=0,CP1872="NA",AND(CP1872="NS",CP1870&gt;0),AND(CP1872="NS",CP1869&gt;0),CP1872&lt;=CP1871),0,1)</f>
        <v>0</v>
      </c>
      <c r="CQ1873" s="297">
        <f t="shared" ref="CQ1873" si="741">IF(OR(CQ1872=0,CQ1872="NA",AND(CQ1872="NS",CQ1870&gt;0),AND(CQ1872="NS",CQ1869&gt;0),CQ1872&lt;=CQ1871),0,1)</f>
        <v>0</v>
      </c>
      <c r="CR1873" s="297">
        <f t="shared" ref="CR1873" si="742">IF(OR(CR1872=0,CR1872="NA",AND(CR1872="NS",CR1870&gt;0),AND(CR1872="NS",CR1869&gt;0),CR1872&lt;=CR1871),0,1)</f>
        <v>0</v>
      </c>
      <c r="CS1873" s="297">
        <f t="shared" ref="CS1873" si="743">IF(OR(CS1872=0,CS1872="NA",AND(CS1872="NS",CS1870&gt;0),AND(CS1872="NS",CS1869&gt;0),CS1872&lt;=CS1871),0,1)</f>
        <v>0</v>
      </c>
      <c r="CT1873" s="297">
        <f>IF(OR(CT1872=0,CT1872="NA",AND(CT1872="NS",CT1870&gt;0),AND(CT1872="NS",CT1869&gt;0),CT1872&lt;=CT1871),0,1)</f>
        <v>0</v>
      </c>
      <c r="CU1873" s="297">
        <f t="shared" ref="CU1873" si="744">IF(OR(CU1872=0,CU1872="NA",AND(CU1872="NS",CU1870&gt;0),AND(CU1872="NS",CU1869&gt;0),CU1872&lt;=CU1871),0,1)</f>
        <v>0</v>
      </c>
      <c r="CV1873" s="297">
        <f t="shared" ref="CV1873" si="745">IF(OR(CV1872=0,CV1872="NA",AND(CV1872="NS",CV1870&gt;0),AND(CV1872="NS",CV1869&gt;0),CV1872&lt;=CV1871),0,1)</f>
        <v>0</v>
      </c>
      <c r="CW1873" s="297">
        <f t="shared" ref="CW1873" si="746">IF(OR(CW1872=0,CW1872="NA",AND(CW1872="NS",CW1870&gt;0),AND(CW1872="NS",CW1869&gt;0),CW1872&lt;=CW1871),0,1)</f>
        <v>0</v>
      </c>
      <c r="CX1873" s="297">
        <f t="shared" ref="CX1873" si="747">IF(OR(CX1872=0,CX1872="NA",AND(CX1872="NS",CX1870&gt;0),AND(CX1872="NS",CX1869&gt;0),CX1872&lt;=CX1871),0,1)</f>
        <v>0</v>
      </c>
      <c r="CY1873" s="297">
        <f t="shared" ref="CY1873" si="748">IF(OR(CY1872=0,CY1872="NA",AND(CY1872="NS",CY1870&gt;0),AND(CY1872="NS",CY1869&gt;0),CY1872&lt;=CY1871),0,1)</f>
        <v>0</v>
      </c>
      <c r="CZ1873" s="297">
        <f t="shared" ref="CZ1873" si="749">IF(OR(CZ1872=0,CZ1872="NA",AND(CZ1872="NS",CZ1870&gt;0),AND(CZ1872="NS",CZ1869&gt;0),CZ1872&lt;=CZ1871),0,1)</f>
        <v>0</v>
      </c>
      <c r="DA1873" s="297">
        <f t="shared" ref="DA1873" si="750">IF(OR(DA1872=0,DA1872="NA",AND(DA1872="NS",DA1870&gt;0),AND(DA1872="NS",DA1869&gt;0),DA1872&lt;=DA1871),0,1)</f>
        <v>0</v>
      </c>
      <c r="DB1873" s="186">
        <f>SUM(CP1873:DA1873)</f>
        <v>0</v>
      </c>
      <c r="DS1873" s="237"/>
    </row>
    <row r="1874" spans="1:123" s="186" customFormat="1" ht="15" customHeight="1" x14ac:dyDescent="0.2">
      <c r="A1874" s="235"/>
      <c r="B1874" s="235"/>
      <c r="C1874" s="989"/>
      <c r="D1874" s="997"/>
      <c r="E1874" s="998"/>
      <c r="F1874" s="999"/>
      <c r="G1874" s="653" t="s">
        <v>539</v>
      </c>
      <c r="H1874" s="653"/>
      <c r="I1874" s="987" t="s">
        <v>540</v>
      </c>
      <c r="J1874" s="987"/>
      <c r="K1874" s="987"/>
      <c r="L1874" s="987"/>
      <c r="M1874" s="987"/>
      <c r="N1874" s="987"/>
      <c r="O1874" s="987"/>
      <c r="P1874" s="987"/>
      <c r="Q1874" s="987"/>
      <c r="R1874" s="987"/>
      <c r="S1874" s="236"/>
      <c r="T1874" s="236"/>
      <c r="U1874" s="236"/>
      <c r="V1874" s="236"/>
      <c r="W1874" s="236"/>
      <c r="X1874" s="236"/>
      <c r="Y1874" s="236"/>
      <c r="Z1874" s="236"/>
      <c r="AA1874" s="236"/>
      <c r="AB1874" s="236"/>
      <c r="AC1874" s="236"/>
      <c r="AD1874" s="236"/>
      <c r="AE1874" s="235"/>
      <c r="AF1874" s="237"/>
      <c r="AG1874" s="178">
        <f t="shared" si="686"/>
        <v>12</v>
      </c>
      <c r="AH1874" s="186">
        <f t="shared" si="687"/>
        <v>0</v>
      </c>
      <c r="AI1874" s="178">
        <f t="shared" si="688"/>
        <v>0</v>
      </c>
      <c r="AJ1874" s="178">
        <f t="shared" si="689"/>
        <v>0</v>
      </c>
      <c r="AK1874" s="178">
        <f t="shared" si="690"/>
        <v>0</v>
      </c>
      <c r="AL1874" s="178">
        <f t="shared" si="691"/>
        <v>0</v>
      </c>
      <c r="AM1874" s="178">
        <f t="shared" si="692"/>
        <v>0</v>
      </c>
      <c r="AN1874" s="178">
        <f t="shared" si="693"/>
        <v>0</v>
      </c>
      <c r="AO1874" s="178">
        <f t="shared" si="694"/>
        <v>0</v>
      </c>
      <c r="AP1874" s="178">
        <f t="shared" si="695"/>
        <v>0</v>
      </c>
      <c r="AQ1874" s="178">
        <f t="shared" si="696"/>
        <v>0</v>
      </c>
      <c r="AR1874" s="178">
        <f t="shared" si="697"/>
        <v>0</v>
      </c>
      <c r="AS1874" s="178">
        <f t="shared" si="698"/>
        <v>0</v>
      </c>
      <c r="AT1874" s="178">
        <f t="shared" si="699"/>
        <v>0</v>
      </c>
      <c r="AU1874" s="178">
        <f t="shared" si="700"/>
        <v>0</v>
      </c>
      <c r="AV1874" s="178">
        <f t="shared" si="701"/>
        <v>0</v>
      </c>
      <c r="AW1874" s="178">
        <f t="shared" si="702"/>
        <v>0</v>
      </c>
      <c r="AX1874" s="178">
        <f t="shared" si="703"/>
        <v>0</v>
      </c>
      <c r="AY1874" s="178">
        <f t="shared" si="704"/>
        <v>0</v>
      </c>
      <c r="AZ1874" s="178">
        <f t="shared" si="705"/>
        <v>0</v>
      </c>
      <c r="BA1874" s="178">
        <f t="shared" si="706"/>
        <v>0</v>
      </c>
      <c r="BB1874" s="178">
        <f t="shared" si="707"/>
        <v>0</v>
      </c>
      <c r="BC1874" s="178">
        <f t="shared" si="708"/>
        <v>0</v>
      </c>
      <c r="BD1874" s="178">
        <f t="shared" si="709"/>
        <v>0</v>
      </c>
      <c r="BE1874" s="178">
        <f t="shared" si="710"/>
        <v>0</v>
      </c>
      <c r="BF1874" s="178">
        <f t="shared" si="711"/>
        <v>0</v>
      </c>
      <c r="BG1874" s="178">
        <f t="shared" si="712"/>
        <v>0</v>
      </c>
      <c r="BH1874" s="178">
        <f t="shared" si="713"/>
        <v>0</v>
      </c>
      <c r="BI1874" s="178">
        <f t="shared" si="714"/>
        <v>0</v>
      </c>
      <c r="BJ1874" s="178">
        <f t="shared" si="715"/>
        <v>0</v>
      </c>
      <c r="BK1874" s="178">
        <f t="shared" si="716"/>
        <v>0</v>
      </c>
      <c r="BL1874" s="178">
        <f t="shared" si="717"/>
        <v>0</v>
      </c>
      <c r="BM1874" s="186">
        <f t="shared" si="718"/>
        <v>0</v>
      </c>
      <c r="CN1874" s="237"/>
      <c r="DS1874" s="237"/>
    </row>
    <row r="1875" spans="1:123" s="186" customFormat="1" ht="15" customHeight="1" x14ac:dyDescent="0.2">
      <c r="A1875" s="235"/>
      <c r="B1875" s="235"/>
      <c r="C1875" s="989"/>
      <c r="D1875" s="997"/>
      <c r="E1875" s="998"/>
      <c r="F1875" s="999"/>
      <c r="G1875" s="653" t="s">
        <v>541</v>
      </c>
      <c r="H1875" s="653"/>
      <c r="I1875" s="987" t="s">
        <v>542</v>
      </c>
      <c r="J1875" s="987"/>
      <c r="K1875" s="987"/>
      <c r="L1875" s="987"/>
      <c r="M1875" s="987"/>
      <c r="N1875" s="987"/>
      <c r="O1875" s="987"/>
      <c r="P1875" s="987"/>
      <c r="Q1875" s="987"/>
      <c r="R1875" s="987"/>
      <c r="S1875" s="236"/>
      <c r="T1875" s="236"/>
      <c r="U1875" s="236"/>
      <c r="V1875" s="236"/>
      <c r="W1875" s="236"/>
      <c r="X1875" s="236"/>
      <c r="Y1875" s="236"/>
      <c r="Z1875" s="236"/>
      <c r="AA1875" s="236"/>
      <c r="AB1875" s="236"/>
      <c r="AC1875" s="236"/>
      <c r="AD1875" s="236"/>
      <c r="AE1875" s="235"/>
      <c r="AF1875" s="237"/>
      <c r="AG1875" s="178">
        <f t="shared" si="686"/>
        <v>12</v>
      </c>
      <c r="AH1875" s="186">
        <f t="shared" si="687"/>
        <v>0</v>
      </c>
      <c r="AI1875" s="178">
        <f t="shared" si="688"/>
        <v>0</v>
      </c>
      <c r="AJ1875" s="178">
        <f t="shared" si="689"/>
        <v>0</v>
      </c>
      <c r="AK1875" s="178">
        <f t="shared" si="690"/>
        <v>0</v>
      </c>
      <c r="AL1875" s="178">
        <f t="shared" si="691"/>
        <v>0</v>
      </c>
      <c r="AM1875" s="178">
        <f t="shared" si="692"/>
        <v>0</v>
      </c>
      <c r="AN1875" s="178">
        <f t="shared" si="693"/>
        <v>0</v>
      </c>
      <c r="AO1875" s="178">
        <f t="shared" si="694"/>
        <v>0</v>
      </c>
      <c r="AP1875" s="178">
        <f t="shared" si="695"/>
        <v>0</v>
      </c>
      <c r="AQ1875" s="178">
        <f t="shared" si="696"/>
        <v>0</v>
      </c>
      <c r="AR1875" s="178">
        <f t="shared" si="697"/>
        <v>0</v>
      </c>
      <c r="AS1875" s="178">
        <f t="shared" si="698"/>
        <v>0</v>
      </c>
      <c r="AT1875" s="178">
        <f t="shared" si="699"/>
        <v>0</v>
      </c>
      <c r="AU1875" s="178">
        <f t="shared" si="700"/>
        <v>0</v>
      </c>
      <c r="AV1875" s="178">
        <f t="shared" si="701"/>
        <v>0</v>
      </c>
      <c r="AW1875" s="178">
        <f t="shared" si="702"/>
        <v>0</v>
      </c>
      <c r="AX1875" s="178">
        <f t="shared" si="703"/>
        <v>0</v>
      </c>
      <c r="AY1875" s="178">
        <f t="shared" si="704"/>
        <v>0</v>
      </c>
      <c r="AZ1875" s="178">
        <f t="shared" si="705"/>
        <v>0</v>
      </c>
      <c r="BA1875" s="178">
        <f t="shared" si="706"/>
        <v>0</v>
      </c>
      <c r="BB1875" s="178">
        <f t="shared" si="707"/>
        <v>0</v>
      </c>
      <c r="BC1875" s="178">
        <f t="shared" si="708"/>
        <v>0</v>
      </c>
      <c r="BD1875" s="178">
        <f t="shared" si="709"/>
        <v>0</v>
      </c>
      <c r="BE1875" s="178">
        <f t="shared" si="710"/>
        <v>0</v>
      </c>
      <c r="BF1875" s="178">
        <f t="shared" si="711"/>
        <v>0</v>
      </c>
      <c r="BG1875" s="178">
        <f t="shared" si="712"/>
        <v>0</v>
      </c>
      <c r="BH1875" s="178">
        <f t="shared" si="713"/>
        <v>0</v>
      </c>
      <c r="BI1875" s="178">
        <f t="shared" si="714"/>
        <v>0</v>
      </c>
      <c r="BJ1875" s="178">
        <f t="shared" si="715"/>
        <v>0</v>
      </c>
      <c r="BK1875" s="178">
        <f t="shared" si="716"/>
        <v>0</v>
      </c>
      <c r="BL1875" s="178">
        <f t="shared" si="717"/>
        <v>0</v>
      </c>
      <c r="BM1875" s="186">
        <f t="shared" si="718"/>
        <v>0</v>
      </c>
      <c r="CN1875" s="237"/>
      <c r="DS1875" s="237"/>
    </row>
    <row r="1876" spans="1:123" s="186" customFormat="1" ht="15" customHeight="1" x14ac:dyDescent="0.2">
      <c r="A1876" s="235"/>
      <c r="B1876" s="235"/>
      <c r="C1876" s="990"/>
      <c r="D1876" s="1000"/>
      <c r="E1876" s="1001"/>
      <c r="F1876" s="1002"/>
      <c r="G1876" s="653" t="s">
        <v>543</v>
      </c>
      <c r="H1876" s="653"/>
      <c r="I1876" s="987" t="s">
        <v>544</v>
      </c>
      <c r="J1876" s="987"/>
      <c r="K1876" s="987"/>
      <c r="L1876" s="987"/>
      <c r="M1876" s="987"/>
      <c r="N1876" s="987"/>
      <c r="O1876" s="987"/>
      <c r="P1876" s="987"/>
      <c r="Q1876" s="987"/>
      <c r="R1876" s="987"/>
      <c r="S1876" s="236"/>
      <c r="T1876" s="236"/>
      <c r="U1876" s="236"/>
      <c r="V1876" s="236"/>
      <c r="W1876" s="236"/>
      <c r="X1876" s="236"/>
      <c r="Y1876" s="236"/>
      <c r="Z1876" s="236"/>
      <c r="AA1876" s="236"/>
      <c r="AB1876" s="236"/>
      <c r="AC1876" s="236"/>
      <c r="AD1876" s="236"/>
      <c r="AE1876" s="235"/>
      <c r="AF1876" s="237"/>
      <c r="AG1876" s="178">
        <f t="shared" si="686"/>
        <v>12</v>
      </c>
      <c r="AH1876" s="186">
        <f t="shared" si="687"/>
        <v>0</v>
      </c>
      <c r="AI1876" s="178">
        <f t="shared" si="688"/>
        <v>0</v>
      </c>
      <c r="AJ1876" s="178">
        <f t="shared" si="689"/>
        <v>0</v>
      </c>
      <c r="AK1876" s="178">
        <f t="shared" si="690"/>
        <v>0</v>
      </c>
      <c r="AL1876" s="178">
        <f t="shared" si="691"/>
        <v>0</v>
      </c>
      <c r="AM1876" s="178">
        <f t="shared" si="692"/>
        <v>0</v>
      </c>
      <c r="AN1876" s="178">
        <f t="shared" si="693"/>
        <v>0</v>
      </c>
      <c r="AO1876" s="178">
        <f t="shared" si="694"/>
        <v>0</v>
      </c>
      <c r="AP1876" s="178">
        <f t="shared" si="695"/>
        <v>0</v>
      </c>
      <c r="AQ1876" s="178">
        <f t="shared" si="696"/>
        <v>0</v>
      </c>
      <c r="AR1876" s="178">
        <f t="shared" si="697"/>
        <v>0</v>
      </c>
      <c r="AS1876" s="178">
        <f t="shared" si="698"/>
        <v>0</v>
      </c>
      <c r="AT1876" s="178">
        <f t="shared" si="699"/>
        <v>0</v>
      </c>
      <c r="AU1876" s="178">
        <f t="shared" si="700"/>
        <v>0</v>
      </c>
      <c r="AV1876" s="178">
        <f t="shared" si="701"/>
        <v>0</v>
      </c>
      <c r="AW1876" s="178">
        <f t="shared" si="702"/>
        <v>0</v>
      </c>
      <c r="AX1876" s="178">
        <f t="shared" si="703"/>
        <v>0</v>
      </c>
      <c r="AY1876" s="178">
        <f t="shared" si="704"/>
        <v>0</v>
      </c>
      <c r="AZ1876" s="178">
        <f t="shared" si="705"/>
        <v>0</v>
      </c>
      <c r="BA1876" s="178">
        <f t="shared" si="706"/>
        <v>0</v>
      </c>
      <c r="BB1876" s="178">
        <f t="shared" si="707"/>
        <v>0</v>
      </c>
      <c r="BC1876" s="178">
        <f t="shared" si="708"/>
        <v>0</v>
      </c>
      <c r="BD1876" s="178">
        <f t="shared" si="709"/>
        <v>0</v>
      </c>
      <c r="BE1876" s="178">
        <f t="shared" si="710"/>
        <v>0</v>
      </c>
      <c r="BF1876" s="178">
        <f t="shared" si="711"/>
        <v>0</v>
      </c>
      <c r="BG1876" s="178">
        <f t="shared" si="712"/>
        <v>0</v>
      </c>
      <c r="BH1876" s="178">
        <f t="shared" si="713"/>
        <v>0</v>
      </c>
      <c r="BI1876" s="178">
        <f t="shared" si="714"/>
        <v>0</v>
      </c>
      <c r="BJ1876" s="178">
        <f t="shared" si="715"/>
        <v>0</v>
      </c>
      <c r="BK1876" s="178">
        <f t="shared" si="716"/>
        <v>0</v>
      </c>
      <c r="BL1876" s="178">
        <f t="shared" si="717"/>
        <v>0</v>
      </c>
      <c r="BM1876" s="186">
        <f t="shared" si="718"/>
        <v>0</v>
      </c>
      <c r="BO1876" s="300" t="s">
        <v>2104</v>
      </c>
      <c r="BP1876" s="300" t="s">
        <v>2048</v>
      </c>
      <c r="BQ1876" s="300" t="s">
        <v>2049</v>
      </c>
      <c r="BR1876" s="300" t="s">
        <v>84</v>
      </c>
      <c r="BS1876" s="300" t="s">
        <v>2048</v>
      </c>
      <c r="BT1876" s="300" t="s">
        <v>2049</v>
      </c>
      <c r="BU1876" s="300" t="s">
        <v>84</v>
      </c>
      <c r="BV1876" s="300" t="s">
        <v>2048</v>
      </c>
      <c r="BW1876" s="300" t="s">
        <v>2049</v>
      </c>
      <c r="BX1876" s="300" t="s">
        <v>84</v>
      </c>
      <c r="BY1876" s="300" t="s">
        <v>2048</v>
      </c>
      <c r="BZ1876" s="300" t="s">
        <v>2049</v>
      </c>
      <c r="CN1876" s="237"/>
      <c r="DS1876" s="237"/>
    </row>
    <row r="1877" spans="1:123" s="186" customFormat="1" ht="24" customHeight="1" x14ac:dyDescent="0.25">
      <c r="A1877" s="235"/>
      <c r="B1877" s="235"/>
      <c r="C1877" s="988" t="s">
        <v>598</v>
      </c>
      <c r="D1877" s="994" t="s">
        <v>599</v>
      </c>
      <c r="E1877" s="995"/>
      <c r="F1877" s="996"/>
      <c r="G1877" s="653" t="s">
        <v>545</v>
      </c>
      <c r="H1877" s="653"/>
      <c r="I1877" s="987" t="s">
        <v>546</v>
      </c>
      <c r="J1877" s="987"/>
      <c r="K1877" s="987"/>
      <c r="L1877" s="987"/>
      <c r="M1877" s="987"/>
      <c r="N1877" s="987"/>
      <c r="O1877" s="987"/>
      <c r="P1877" s="987"/>
      <c r="Q1877" s="987"/>
      <c r="R1877" s="987"/>
      <c r="S1877" s="236"/>
      <c r="T1877" s="236"/>
      <c r="U1877" s="236"/>
      <c r="V1877" s="236"/>
      <c r="W1877" s="236"/>
      <c r="X1877" s="236"/>
      <c r="Y1877" s="236"/>
      <c r="Z1877" s="236"/>
      <c r="AA1877" s="236"/>
      <c r="AB1877" s="236"/>
      <c r="AC1877" s="236"/>
      <c r="AD1877" s="236"/>
      <c r="AE1877" s="235"/>
      <c r="AF1877" s="237"/>
      <c r="AG1877" s="178">
        <f t="shared" si="686"/>
        <v>12</v>
      </c>
      <c r="AH1877" s="186">
        <f t="shared" si="687"/>
        <v>0</v>
      </c>
      <c r="AI1877" s="178">
        <f t="shared" si="688"/>
        <v>0</v>
      </c>
      <c r="AJ1877" s="178">
        <f t="shared" si="689"/>
        <v>0</v>
      </c>
      <c r="AK1877" s="178">
        <f t="shared" si="690"/>
        <v>0</v>
      </c>
      <c r="AL1877" s="178">
        <f t="shared" si="691"/>
        <v>0</v>
      </c>
      <c r="AM1877" s="178">
        <f t="shared" si="692"/>
        <v>0</v>
      </c>
      <c r="AN1877" s="178">
        <f t="shared" si="693"/>
        <v>0</v>
      </c>
      <c r="AO1877" s="178">
        <f t="shared" si="694"/>
        <v>0</v>
      </c>
      <c r="AP1877" s="178">
        <f t="shared" si="695"/>
        <v>0</v>
      </c>
      <c r="AQ1877" s="178">
        <f t="shared" si="696"/>
        <v>0</v>
      </c>
      <c r="AR1877" s="178">
        <f t="shared" si="697"/>
        <v>0</v>
      </c>
      <c r="AS1877" s="178">
        <f t="shared" si="698"/>
        <v>0</v>
      </c>
      <c r="AT1877" s="178">
        <f t="shared" si="699"/>
        <v>0</v>
      </c>
      <c r="AU1877" s="178">
        <f t="shared" si="700"/>
        <v>0</v>
      </c>
      <c r="AV1877" s="178">
        <f t="shared" si="701"/>
        <v>0</v>
      </c>
      <c r="AW1877" s="178">
        <f t="shared" si="702"/>
        <v>0</v>
      </c>
      <c r="AX1877" s="178">
        <f t="shared" si="703"/>
        <v>0</v>
      </c>
      <c r="AY1877" s="178">
        <f t="shared" si="704"/>
        <v>0</v>
      </c>
      <c r="AZ1877" s="178">
        <f t="shared" si="705"/>
        <v>0</v>
      </c>
      <c r="BA1877" s="178">
        <f t="shared" si="706"/>
        <v>0</v>
      </c>
      <c r="BB1877" s="178">
        <f t="shared" si="707"/>
        <v>0</v>
      </c>
      <c r="BC1877" s="178">
        <f t="shared" si="708"/>
        <v>0</v>
      </c>
      <c r="BD1877" s="178">
        <f t="shared" si="709"/>
        <v>0</v>
      </c>
      <c r="BE1877" s="178">
        <f t="shared" si="710"/>
        <v>0</v>
      </c>
      <c r="BF1877" s="178">
        <f t="shared" si="711"/>
        <v>0</v>
      </c>
      <c r="BG1877" s="178">
        <f t="shared" si="712"/>
        <v>0</v>
      </c>
      <c r="BH1877" s="178">
        <f t="shared" si="713"/>
        <v>0</v>
      </c>
      <c r="BI1877" s="178">
        <f t="shared" si="714"/>
        <v>0</v>
      </c>
      <c r="BJ1877" s="178">
        <f t="shared" si="715"/>
        <v>0</v>
      </c>
      <c r="BK1877" s="178">
        <f t="shared" si="716"/>
        <v>0</v>
      </c>
      <c r="BL1877" s="178">
        <f t="shared" si="717"/>
        <v>0</v>
      </c>
      <c r="BM1877" s="186">
        <f t="shared" si="718"/>
        <v>0</v>
      </c>
      <c r="BN1877" s="186" t="s">
        <v>2077</v>
      </c>
      <c r="BO1877" s="178">
        <f>IF($AG$1789=$AH$1789,0,IF(
OR(
AND(BO1881=0,BO1880&gt;0),
AND(BO1881="NS",BO1879&gt;0),
AND(BO1881="NS",BO1879=0,BO1880=0)),1,
IF(OR(
AND(BO1880&gt;=2,BO1879&lt;BO1881),
AND(BO1881="NS",BO1879=0,BO1880&gt;0),
BO1881=BO1879,
AND(BO1881="NA",BO1880=0,BO1879=0,BO1878&gt;0)),0,1)))</f>
        <v>0</v>
      </c>
      <c r="BP1877" s="178">
        <f t="shared" ref="BP1877:BZ1877" si="751">IF($AG$1789=$AH$1789,0,IF(
OR(
AND(BP1881=0,BP1880&gt;0),
AND(BP1881="NS",BP1879&gt;0),
AND(BP1881="NS",BP1879=0,BP1880=0)),1,
IF(OR(
AND(BP1880&gt;=2,BP1879&lt;BP1881),
AND(BP1881="NS",BP1879=0,BP1880&gt;0),
BP1881=BP1879,
AND(BP1881="NA",BP1880=0,BP1879=0,BP1878&gt;0)),0,1)))</f>
        <v>0</v>
      </c>
      <c r="BQ1877" s="178">
        <f t="shared" si="751"/>
        <v>0</v>
      </c>
      <c r="BR1877" s="178">
        <f t="shared" si="751"/>
        <v>0</v>
      </c>
      <c r="BS1877" s="178">
        <f t="shared" si="751"/>
        <v>0</v>
      </c>
      <c r="BT1877" s="178">
        <f t="shared" si="751"/>
        <v>0</v>
      </c>
      <c r="BU1877" s="178">
        <f t="shared" si="751"/>
        <v>0</v>
      </c>
      <c r="BV1877" s="178">
        <f t="shared" si="751"/>
        <v>0</v>
      </c>
      <c r="BW1877" s="178">
        <f t="shared" si="751"/>
        <v>0</v>
      </c>
      <c r="BX1877" s="178">
        <f t="shared" si="751"/>
        <v>0</v>
      </c>
      <c r="BY1877" s="178">
        <f t="shared" si="751"/>
        <v>0</v>
      </c>
      <c r="BZ1877" s="178">
        <f t="shared" si="751"/>
        <v>0</v>
      </c>
      <c r="CA1877" s="186">
        <f>SUM(BO1877:BZ1877)</f>
        <v>0</v>
      </c>
      <c r="CN1877" s="237"/>
      <c r="CO1877" s="297" t="s">
        <v>2171</v>
      </c>
      <c r="CP1877" s="297">
        <f>IF(AND(SUM(S1877,S1883,S1891:S1894,S1900:S1902)=0,SUM(COUNTIF(S1877,"NS"),COUNTIF(S1883,"NS"),COUNTIF(S1891:S1894,"NS"),COUNTIF(S1900:S1902,"NS")&gt;0)),"NS",SUM(S1877,S1883,S1891:S1894,S1900:S1902))</f>
        <v>0</v>
      </c>
      <c r="CQ1877" s="297">
        <f t="shared" ref="CQ1877:DA1877" si="752">IF(AND(SUM(T1877,T1883,T1891:T1894,T1900:T1902)=0,SUM(COUNTIF(T1877,"NS"),COUNTIF(T1883,"NS"),COUNTIF(T1891:T1894,"NS"),COUNTIF(T1900:T1902,"NS")&gt;0)),"NS",SUM(T1877,T1883,T1891:T1894,T1900:T1902))</f>
        <v>0</v>
      </c>
      <c r="CR1877" s="297">
        <f t="shared" si="752"/>
        <v>0</v>
      </c>
      <c r="CS1877" s="297">
        <f t="shared" si="752"/>
        <v>0</v>
      </c>
      <c r="CT1877" s="297">
        <f t="shared" si="752"/>
        <v>0</v>
      </c>
      <c r="CU1877" s="297">
        <f t="shared" si="752"/>
        <v>0</v>
      </c>
      <c r="CV1877" s="297">
        <f t="shared" si="752"/>
        <v>0</v>
      </c>
      <c r="CW1877" s="297">
        <f t="shared" si="752"/>
        <v>0</v>
      </c>
      <c r="CX1877" s="297">
        <f t="shared" si="752"/>
        <v>0</v>
      </c>
      <c r="CY1877" s="297">
        <f t="shared" si="752"/>
        <v>0</v>
      </c>
      <c r="CZ1877" s="297">
        <f t="shared" si="752"/>
        <v>0</v>
      </c>
      <c r="DA1877" s="297">
        <f t="shared" si="752"/>
        <v>0</v>
      </c>
      <c r="DS1877" s="237"/>
    </row>
    <row r="1878" spans="1:123" s="186" customFormat="1" ht="15" customHeight="1" x14ac:dyDescent="0.25">
      <c r="A1878" s="235"/>
      <c r="B1878" s="235"/>
      <c r="C1878" s="989"/>
      <c r="D1878" s="997"/>
      <c r="E1878" s="998"/>
      <c r="F1878" s="999"/>
      <c r="G1878" s="1003" t="s">
        <v>554</v>
      </c>
      <c r="H1878" s="1003"/>
      <c r="I1878" s="238"/>
      <c r="J1878" s="712" t="s">
        <v>549</v>
      </c>
      <c r="K1878" s="712"/>
      <c r="L1878" s="712"/>
      <c r="M1878" s="712"/>
      <c r="N1878" s="712"/>
      <c r="O1878" s="712"/>
      <c r="P1878" s="712"/>
      <c r="Q1878" s="712"/>
      <c r="R1878" s="713"/>
      <c r="S1878" s="236"/>
      <c r="T1878" s="236"/>
      <c r="U1878" s="236"/>
      <c r="V1878" s="236"/>
      <c r="W1878" s="236"/>
      <c r="X1878" s="236"/>
      <c r="Y1878" s="236"/>
      <c r="Z1878" s="236"/>
      <c r="AA1878" s="236"/>
      <c r="AB1878" s="236"/>
      <c r="AC1878" s="236"/>
      <c r="AD1878" s="236"/>
      <c r="AE1878" s="235"/>
      <c r="AF1878" s="237"/>
      <c r="AG1878" s="178">
        <f t="shared" si="686"/>
        <v>12</v>
      </c>
      <c r="AH1878" s="186">
        <f t="shared" si="687"/>
        <v>0</v>
      </c>
      <c r="AI1878" s="178">
        <f t="shared" si="688"/>
        <v>0</v>
      </c>
      <c r="AJ1878" s="178">
        <f t="shared" si="689"/>
        <v>0</v>
      </c>
      <c r="AK1878" s="178">
        <f t="shared" si="690"/>
        <v>0</v>
      </c>
      <c r="AL1878" s="178">
        <f t="shared" si="691"/>
        <v>0</v>
      </c>
      <c r="AM1878" s="178">
        <f t="shared" si="692"/>
        <v>0</v>
      </c>
      <c r="AN1878" s="178">
        <f t="shared" si="693"/>
        <v>0</v>
      </c>
      <c r="AO1878" s="178">
        <f t="shared" si="694"/>
        <v>0</v>
      </c>
      <c r="AP1878" s="178">
        <f t="shared" si="695"/>
        <v>0</v>
      </c>
      <c r="AQ1878" s="178">
        <f t="shared" si="696"/>
        <v>0</v>
      </c>
      <c r="AR1878" s="178">
        <f t="shared" si="697"/>
        <v>0</v>
      </c>
      <c r="AS1878" s="178">
        <f t="shared" si="698"/>
        <v>0</v>
      </c>
      <c r="AT1878" s="178">
        <f t="shared" si="699"/>
        <v>0</v>
      </c>
      <c r="AU1878" s="178">
        <f t="shared" si="700"/>
        <v>0</v>
      </c>
      <c r="AV1878" s="178">
        <f t="shared" si="701"/>
        <v>0</v>
      </c>
      <c r="AW1878" s="178">
        <f t="shared" si="702"/>
        <v>0</v>
      </c>
      <c r="AX1878" s="178">
        <f t="shared" si="703"/>
        <v>0</v>
      </c>
      <c r="AY1878" s="178">
        <f t="shared" si="704"/>
        <v>0</v>
      </c>
      <c r="AZ1878" s="178">
        <f t="shared" si="705"/>
        <v>0</v>
      </c>
      <c r="BA1878" s="178">
        <f t="shared" si="706"/>
        <v>0</v>
      </c>
      <c r="BB1878" s="178">
        <f t="shared" si="707"/>
        <v>0</v>
      </c>
      <c r="BC1878" s="178">
        <f t="shared" si="708"/>
        <v>0</v>
      </c>
      <c r="BD1878" s="178">
        <f t="shared" si="709"/>
        <v>0</v>
      </c>
      <c r="BE1878" s="178">
        <f t="shared" si="710"/>
        <v>0</v>
      </c>
      <c r="BF1878" s="178">
        <f t="shared" si="711"/>
        <v>0</v>
      </c>
      <c r="BG1878" s="178">
        <f t="shared" si="712"/>
        <v>0</v>
      </c>
      <c r="BH1878" s="178">
        <f t="shared" si="713"/>
        <v>0</v>
      </c>
      <c r="BI1878" s="178">
        <f t="shared" si="714"/>
        <v>0</v>
      </c>
      <c r="BJ1878" s="178">
        <f t="shared" si="715"/>
        <v>0</v>
      </c>
      <c r="BK1878" s="178">
        <f t="shared" si="716"/>
        <v>0</v>
      </c>
      <c r="BL1878" s="178">
        <f t="shared" si="717"/>
        <v>0</v>
      </c>
      <c r="BM1878" s="186">
        <f t="shared" si="718"/>
        <v>0</v>
      </c>
      <c r="BN1878" s="186" t="s">
        <v>2058</v>
      </c>
      <c r="BO1878" s="186">
        <f>COUNTIF(S1878:S1882,"NA")</f>
        <v>0</v>
      </c>
      <c r="BP1878" s="186">
        <f t="shared" ref="BP1878:BZ1878" si="753">COUNTIF(T1878:T1882,"NA")</f>
        <v>0</v>
      </c>
      <c r="BQ1878" s="186">
        <f t="shared" si="753"/>
        <v>0</v>
      </c>
      <c r="BR1878" s="186">
        <f t="shared" si="753"/>
        <v>0</v>
      </c>
      <c r="BS1878" s="186">
        <f t="shared" si="753"/>
        <v>0</v>
      </c>
      <c r="BT1878" s="186">
        <f t="shared" si="753"/>
        <v>0</v>
      </c>
      <c r="BU1878" s="186">
        <f t="shared" si="753"/>
        <v>0</v>
      </c>
      <c r="BV1878" s="186">
        <f t="shared" si="753"/>
        <v>0</v>
      </c>
      <c r="BW1878" s="186">
        <f t="shared" si="753"/>
        <v>0</v>
      </c>
      <c r="BX1878" s="186">
        <f t="shared" si="753"/>
        <v>0</v>
      </c>
      <c r="BY1878" s="186">
        <f t="shared" si="753"/>
        <v>0</v>
      </c>
      <c r="BZ1878" s="186">
        <f t="shared" si="753"/>
        <v>0</v>
      </c>
      <c r="CN1878" s="237"/>
      <c r="CO1878" s="297" t="s">
        <v>2078</v>
      </c>
      <c r="CP1878" s="297">
        <f>SUM(S1877,S1883,S1891:S1894,S1900:S1901)</f>
        <v>0</v>
      </c>
      <c r="CQ1878" s="297">
        <f t="shared" ref="CQ1878:DA1878" si="754">SUM(T1877,T1883,T1891:T1894,T1900:T1901)</f>
        <v>0</v>
      </c>
      <c r="CR1878" s="297">
        <f t="shared" si="754"/>
        <v>0</v>
      </c>
      <c r="CS1878" s="297">
        <f t="shared" si="754"/>
        <v>0</v>
      </c>
      <c r="CT1878" s="297">
        <f t="shared" si="754"/>
        <v>0</v>
      </c>
      <c r="CU1878" s="297">
        <f t="shared" si="754"/>
        <v>0</v>
      </c>
      <c r="CV1878" s="297">
        <f t="shared" si="754"/>
        <v>0</v>
      </c>
      <c r="CW1878" s="297">
        <f t="shared" si="754"/>
        <v>0</v>
      </c>
      <c r="CX1878" s="297">
        <f t="shared" si="754"/>
        <v>0</v>
      </c>
      <c r="CY1878" s="297">
        <f t="shared" si="754"/>
        <v>0</v>
      </c>
      <c r="CZ1878" s="297">
        <f t="shared" si="754"/>
        <v>0</v>
      </c>
      <c r="DA1878" s="297">
        <f t="shared" si="754"/>
        <v>0</v>
      </c>
      <c r="DS1878" s="237"/>
    </row>
    <row r="1879" spans="1:123" s="186" customFormat="1" ht="24" customHeight="1" x14ac:dyDescent="0.25">
      <c r="A1879" s="235"/>
      <c r="B1879" s="235"/>
      <c r="C1879" s="989"/>
      <c r="D1879" s="997"/>
      <c r="E1879" s="998"/>
      <c r="F1879" s="999"/>
      <c r="G1879" s="1003" t="s">
        <v>555</v>
      </c>
      <c r="H1879" s="1003"/>
      <c r="I1879" s="238"/>
      <c r="J1879" s="712" t="s">
        <v>550</v>
      </c>
      <c r="K1879" s="712"/>
      <c r="L1879" s="712"/>
      <c r="M1879" s="712"/>
      <c r="N1879" s="712"/>
      <c r="O1879" s="712"/>
      <c r="P1879" s="712"/>
      <c r="Q1879" s="712"/>
      <c r="R1879" s="713"/>
      <c r="S1879" s="236"/>
      <c r="T1879" s="236"/>
      <c r="U1879" s="236"/>
      <c r="V1879" s="236"/>
      <c r="W1879" s="236"/>
      <c r="X1879" s="236"/>
      <c r="Y1879" s="236"/>
      <c r="Z1879" s="236"/>
      <c r="AA1879" s="236"/>
      <c r="AB1879" s="236"/>
      <c r="AC1879" s="236"/>
      <c r="AD1879" s="236"/>
      <c r="AE1879" s="235"/>
      <c r="AF1879" s="237"/>
      <c r="AG1879" s="178">
        <f t="shared" si="686"/>
        <v>12</v>
      </c>
      <c r="AH1879" s="186">
        <f t="shared" si="687"/>
        <v>0</v>
      </c>
      <c r="AI1879" s="178">
        <f t="shared" si="688"/>
        <v>0</v>
      </c>
      <c r="AJ1879" s="178">
        <f t="shared" si="689"/>
        <v>0</v>
      </c>
      <c r="AK1879" s="178">
        <f t="shared" si="690"/>
        <v>0</v>
      </c>
      <c r="AL1879" s="178">
        <f t="shared" si="691"/>
        <v>0</v>
      </c>
      <c r="AM1879" s="178">
        <f t="shared" si="692"/>
        <v>0</v>
      </c>
      <c r="AN1879" s="178">
        <f t="shared" si="693"/>
        <v>0</v>
      </c>
      <c r="AO1879" s="178">
        <f t="shared" si="694"/>
        <v>0</v>
      </c>
      <c r="AP1879" s="178">
        <f t="shared" si="695"/>
        <v>0</v>
      </c>
      <c r="AQ1879" s="178">
        <f t="shared" si="696"/>
        <v>0</v>
      </c>
      <c r="AR1879" s="178">
        <f t="shared" si="697"/>
        <v>0</v>
      </c>
      <c r="AS1879" s="178">
        <f t="shared" si="698"/>
        <v>0</v>
      </c>
      <c r="AT1879" s="178">
        <f t="shared" si="699"/>
        <v>0</v>
      </c>
      <c r="AU1879" s="178">
        <f t="shared" si="700"/>
        <v>0</v>
      </c>
      <c r="AV1879" s="178">
        <f t="shared" si="701"/>
        <v>0</v>
      </c>
      <c r="AW1879" s="178">
        <f t="shared" si="702"/>
        <v>0</v>
      </c>
      <c r="AX1879" s="178">
        <f t="shared" si="703"/>
        <v>0</v>
      </c>
      <c r="AY1879" s="178">
        <f t="shared" si="704"/>
        <v>0</v>
      </c>
      <c r="AZ1879" s="178">
        <f t="shared" si="705"/>
        <v>0</v>
      </c>
      <c r="BA1879" s="178">
        <f t="shared" si="706"/>
        <v>0</v>
      </c>
      <c r="BB1879" s="178">
        <f t="shared" si="707"/>
        <v>0</v>
      </c>
      <c r="BC1879" s="178">
        <f t="shared" si="708"/>
        <v>0</v>
      </c>
      <c r="BD1879" s="178">
        <f t="shared" si="709"/>
        <v>0</v>
      </c>
      <c r="BE1879" s="178">
        <f t="shared" si="710"/>
        <v>0</v>
      </c>
      <c r="BF1879" s="178">
        <f t="shared" si="711"/>
        <v>0</v>
      </c>
      <c r="BG1879" s="178">
        <f t="shared" si="712"/>
        <v>0</v>
      </c>
      <c r="BH1879" s="178">
        <f t="shared" si="713"/>
        <v>0</v>
      </c>
      <c r="BI1879" s="178">
        <f t="shared" si="714"/>
        <v>0</v>
      </c>
      <c r="BJ1879" s="178">
        <f t="shared" si="715"/>
        <v>0</v>
      </c>
      <c r="BK1879" s="178">
        <f t="shared" si="716"/>
        <v>0</v>
      </c>
      <c r="BL1879" s="178">
        <f t="shared" si="717"/>
        <v>0</v>
      </c>
      <c r="BM1879" s="186">
        <f t="shared" si="718"/>
        <v>0</v>
      </c>
      <c r="BN1879" s="186" t="s">
        <v>2078</v>
      </c>
      <c r="BO1879" s="186">
        <f>SUM(S1878:S1882)</f>
        <v>0</v>
      </c>
      <c r="BP1879" s="186">
        <f t="shared" ref="BP1879:BZ1879" si="755">SUM(T1878:T1882)</f>
        <v>0</v>
      </c>
      <c r="BQ1879" s="186">
        <f t="shared" si="755"/>
        <v>0</v>
      </c>
      <c r="BR1879" s="186">
        <f t="shared" si="755"/>
        <v>0</v>
      </c>
      <c r="BS1879" s="186">
        <f t="shared" si="755"/>
        <v>0</v>
      </c>
      <c r="BT1879" s="186">
        <f t="shared" si="755"/>
        <v>0</v>
      </c>
      <c r="BU1879" s="186">
        <f t="shared" si="755"/>
        <v>0</v>
      </c>
      <c r="BV1879" s="186">
        <f t="shared" si="755"/>
        <v>0</v>
      </c>
      <c r="BW1879" s="186">
        <f t="shared" si="755"/>
        <v>0</v>
      </c>
      <c r="BX1879" s="186">
        <f t="shared" si="755"/>
        <v>0</v>
      </c>
      <c r="BY1879" s="186">
        <f t="shared" si="755"/>
        <v>0</v>
      </c>
      <c r="BZ1879" s="186">
        <f t="shared" si="755"/>
        <v>0</v>
      </c>
      <c r="CN1879" s="237"/>
      <c r="CO1879" s="297" t="s">
        <v>2029</v>
      </c>
      <c r="CP1879" s="297">
        <f>SUM(COUNTIF(S1877,"NS"),COUNTIF(S1883,"NS"),COUNTIF(S1891:S1894,"NS"),COUNTIF(S1900:S1901,"NS"))</f>
        <v>0</v>
      </c>
      <c r="CQ1879" s="297">
        <f t="shared" ref="CQ1879:DA1879" si="756">SUM(COUNTIF(T1877,"NS"),COUNTIF(T1883,"NS"),COUNTIF(T1891:T1894,"NS"),COUNTIF(T1900:T1901,"NS"))</f>
        <v>0</v>
      </c>
      <c r="CR1879" s="297">
        <f t="shared" si="756"/>
        <v>0</v>
      </c>
      <c r="CS1879" s="297">
        <f t="shared" si="756"/>
        <v>0</v>
      </c>
      <c r="CT1879" s="297">
        <f t="shared" si="756"/>
        <v>0</v>
      </c>
      <c r="CU1879" s="297">
        <f t="shared" si="756"/>
        <v>0</v>
      </c>
      <c r="CV1879" s="297">
        <f t="shared" si="756"/>
        <v>0</v>
      </c>
      <c r="CW1879" s="297">
        <f t="shared" si="756"/>
        <v>0</v>
      </c>
      <c r="CX1879" s="297">
        <f t="shared" si="756"/>
        <v>0</v>
      </c>
      <c r="CY1879" s="297">
        <f t="shared" si="756"/>
        <v>0</v>
      </c>
      <c r="CZ1879" s="297">
        <f t="shared" si="756"/>
        <v>0</v>
      </c>
      <c r="DA1879" s="297">
        <f t="shared" si="756"/>
        <v>0</v>
      </c>
      <c r="DS1879" s="237"/>
    </row>
    <row r="1880" spans="1:123" s="186" customFormat="1" ht="15" customHeight="1" x14ac:dyDescent="0.25">
      <c r="A1880" s="235"/>
      <c r="B1880" s="235"/>
      <c r="C1880" s="989"/>
      <c r="D1880" s="997"/>
      <c r="E1880" s="998"/>
      <c r="F1880" s="999"/>
      <c r="G1880" s="1003" t="s">
        <v>556</v>
      </c>
      <c r="H1880" s="1003"/>
      <c r="I1880" s="238"/>
      <c r="J1880" s="712" t="s">
        <v>551</v>
      </c>
      <c r="K1880" s="712"/>
      <c r="L1880" s="712"/>
      <c r="M1880" s="712"/>
      <c r="N1880" s="712"/>
      <c r="O1880" s="712"/>
      <c r="P1880" s="712"/>
      <c r="Q1880" s="712"/>
      <c r="R1880" s="713"/>
      <c r="S1880" s="236"/>
      <c r="T1880" s="236"/>
      <c r="U1880" s="236"/>
      <c r="V1880" s="236"/>
      <c r="W1880" s="236"/>
      <c r="X1880" s="236"/>
      <c r="Y1880" s="236"/>
      <c r="Z1880" s="236"/>
      <c r="AA1880" s="236"/>
      <c r="AB1880" s="236"/>
      <c r="AC1880" s="236"/>
      <c r="AD1880" s="236"/>
      <c r="AE1880" s="235"/>
      <c r="AF1880" s="237"/>
      <c r="AG1880" s="178">
        <f t="shared" si="686"/>
        <v>12</v>
      </c>
      <c r="AH1880" s="186">
        <f t="shared" si="687"/>
        <v>0</v>
      </c>
      <c r="AI1880" s="178">
        <f t="shared" si="688"/>
        <v>0</v>
      </c>
      <c r="AJ1880" s="178">
        <f t="shared" si="689"/>
        <v>0</v>
      </c>
      <c r="AK1880" s="178">
        <f t="shared" si="690"/>
        <v>0</v>
      </c>
      <c r="AL1880" s="178">
        <f t="shared" si="691"/>
        <v>0</v>
      </c>
      <c r="AM1880" s="178">
        <f t="shared" si="692"/>
        <v>0</v>
      </c>
      <c r="AN1880" s="178">
        <f t="shared" si="693"/>
        <v>0</v>
      </c>
      <c r="AO1880" s="178">
        <f t="shared" si="694"/>
        <v>0</v>
      </c>
      <c r="AP1880" s="178">
        <f t="shared" si="695"/>
        <v>0</v>
      </c>
      <c r="AQ1880" s="178">
        <f t="shared" si="696"/>
        <v>0</v>
      </c>
      <c r="AR1880" s="178">
        <f t="shared" si="697"/>
        <v>0</v>
      </c>
      <c r="AS1880" s="178">
        <f t="shared" si="698"/>
        <v>0</v>
      </c>
      <c r="AT1880" s="178">
        <f t="shared" si="699"/>
        <v>0</v>
      </c>
      <c r="AU1880" s="178">
        <f t="shared" si="700"/>
        <v>0</v>
      </c>
      <c r="AV1880" s="178">
        <f t="shared" si="701"/>
        <v>0</v>
      </c>
      <c r="AW1880" s="178">
        <f t="shared" si="702"/>
        <v>0</v>
      </c>
      <c r="AX1880" s="178">
        <f t="shared" si="703"/>
        <v>0</v>
      </c>
      <c r="AY1880" s="178">
        <f t="shared" si="704"/>
        <v>0</v>
      </c>
      <c r="AZ1880" s="178">
        <f t="shared" si="705"/>
        <v>0</v>
      </c>
      <c r="BA1880" s="178">
        <f t="shared" si="706"/>
        <v>0</v>
      </c>
      <c r="BB1880" s="178">
        <f t="shared" si="707"/>
        <v>0</v>
      </c>
      <c r="BC1880" s="178">
        <f t="shared" si="708"/>
        <v>0</v>
      </c>
      <c r="BD1880" s="178">
        <f t="shared" si="709"/>
        <v>0</v>
      </c>
      <c r="BE1880" s="178">
        <f t="shared" si="710"/>
        <v>0</v>
      </c>
      <c r="BF1880" s="178">
        <f t="shared" si="711"/>
        <v>0</v>
      </c>
      <c r="BG1880" s="178">
        <f t="shared" si="712"/>
        <v>0</v>
      </c>
      <c r="BH1880" s="178">
        <f t="shared" si="713"/>
        <v>0</v>
      </c>
      <c r="BI1880" s="178">
        <f t="shared" si="714"/>
        <v>0</v>
      </c>
      <c r="BJ1880" s="178">
        <f t="shared" si="715"/>
        <v>0</v>
      </c>
      <c r="BK1880" s="178">
        <f t="shared" si="716"/>
        <v>0</v>
      </c>
      <c r="BL1880" s="178">
        <f t="shared" si="717"/>
        <v>0</v>
      </c>
      <c r="BM1880" s="186">
        <f t="shared" si="718"/>
        <v>0</v>
      </c>
      <c r="BN1880" s="186" t="s">
        <v>2029</v>
      </c>
      <c r="BO1880" s="186">
        <f>COUNTIF(S1878:S1882,"NS")</f>
        <v>0</v>
      </c>
      <c r="BP1880" s="186">
        <f t="shared" ref="BP1880:BZ1880" si="757">COUNTIF(T1878:T1882,"NS")</f>
        <v>0</v>
      </c>
      <c r="BQ1880" s="186">
        <f t="shared" si="757"/>
        <v>0</v>
      </c>
      <c r="BR1880" s="186">
        <f t="shared" si="757"/>
        <v>0</v>
      </c>
      <c r="BS1880" s="186">
        <f t="shared" si="757"/>
        <v>0</v>
      </c>
      <c r="BT1880" s="186">
        <f t="shared" si="757"/>
        <v>0</v>
      </c>
      <c r="BU1880" s="186">
        <f t="shared" si="757"/>
        <v>0</v>
      </c>
      <c r="BV1880" s="186">
        <f t="shared" si="757"/>
        <v>0</v>
      </c>
      <c r="BW1880" s="186">
        <f t="shared" si="757"/>
        <v>0</v>
      </c>
      <c r="BX1880" s="186">
        <f t="shared" si="757"/>
        <v>0</v>
      </c>
      <c r="BY1880" s="186">
        <f t="shared" si="757"/>
        <v>0</v>
      </c>
      <c r="BZ1880" s="186">
        <f t="shared" si="757"/>
        <v>0</v>
      </c>
      <c r="CN1880" s="237"/>
      <c r="CO1880" s="298">
        <v>0.25</v>
      </c>
      <c r="CP1880" s="299">
        <f>IF(CP1877="ns",0,CP1877*0.25)</f>
        <v>0</v>
      </c>
      <c r="CQ1880" s="299">
        <f t="shared" ref="CQ1880:DA1880" si="758">IF(CQ1877="ns",0,CQ1877*0.25)</f>
        <v>0</v>
      </c>
      <c r="CR1880" s="299">
        <f t="shared" si="758"/>
        <v>0</v>
      </c>
      <c r="CS1880" s="299">
        <f t="shared" si="758"/>
        <v>0</v>
      </c>
      <c r="CT1880" s="299">
        <f t="shared" si="758"/>
        <v>0</v>
      </c>
      <c r="CU1880" s="299">
        <f t="shared" si="758"/>
        <v>0</v>
      </c>
      <c r="CV1880" s="299">
        <f t="shared" si="758"/>
        <v>0</v>
      </c>
      <c r="CW1880" s="299">
        <f t="shared" si="758"/>
        <v>0</v>
      </c>
      <c r="CX1880" s="299">
        <f t="shared" si="758"/>
        <v>0</v>
      </c>
      <c r="CY1880" s="299">
        <f t="shared" si="758"/>
        <v>0</v>
      </c>
      <c r="CZ1880" s="299">
        <f t="shared" si="758"/>
        <v>0</v>
      </c>
      <c r="DA1880" s="299">
        <f t="shared" si="758"/>
        <v>0</v>
      </c>
      <c r="DS1880" s="237"/>
    </row>
    <row r="1881" spans="1:123" s="186" customFormat="1" ht="15" customHeight="1" x14ac:dyDescent="0.25">
      <c r="A1881" s="235"/>
      <c r="B1881" s="235"/>
      <c r="C1881" s="989"/>
      <c r="D1881" s="997"/>
      <c r="E1881" s="998"/>
      <c r="F1881" s="999"/>
      <c r="G1881" s="1003" t="s">
        <v>557</v>
      </c>
      <c r="H1881" s="1003"/>
      <c r="I1881" s="238"/>
      <c r="J1881" s="712" t="s">
        <v>552</v>
      </c>
      <c r="K1881" s="712"/>
      <c r="L1881" s="712"/>
      <c r="M1881" s="712"/>
      <c r="N1881" s="712"/>
      <c r="O1881" s="712"/>
      <c r="P1881" s="712"/>
      <c r="Q1881" s="712"/>
      <c r="R1881" s="713"/>
      <c r="S1881" s="236"/>
      <c r="T1881" s="236"/>
      <c r="U1881" s="236"/>
      <c r="V1881" s="236"/>
      <c r="W1881" s="236"/>
      <c r="X1881" s="236"/>
      <c r="Y1881" s="236"/>
      <c r="Z1881" s="236"/>
      <c r="AA1881" s="236"/>
      <c r="AB1881" s="236"/>
      <c r="AC1881" s="236"/>
      <c r="AD1881" s="236"/>
      <c r="AE1881" s="235"/>
      <c r="AF1881" s="237"/>
      <c r="AG1881" s="178">
        <f t="shared" si="686"/>
        <v>12</v>
      </c>
      <c r="AH1881" s="186">
        <f t="shared" si="687"/>
        <v>0</v>
      </c>
      <c r="AI1881" s="178">
        <f t="shared" si="688"/>
        <v>0</v>
      </c>
      <c r="AJ1881" s="178">
        <f t="shared" si="689"/>
        <v>0</v>
      </c>
      <c r="AK1881" s="178">
        <f t="shared" si="690"/>
        <v>0</v>
      </c>
      <c r="AL1881" s="178">
        <f t="shared" si="691"/>
        <v>0</v>
      </c>
      <c r="AM1881" s="178">
        <f t="shared" si="692"/>
        <v>0</v>
      </c>
      <c r="AN1881" s="178">
        <f t="shared" si="693"/>
        <v>0</v>
      </c>
      <c r="AO1881" s="178">
        <f t="shared" si="694"/>
        <v>0</v>
      </c>
      <c r="AP1881" s="178">
        <f t="shared" si="695"/>
        <v>0</v>
      </c>
      <c r="AQ1881" s="178">
        <f t="shared" si="696"/>
        <v>0</v>
      </c>
      <c r="AR1881" s="178">
        <f t="shared" si="697"/>
        <v>0</v>
      </c>
      <c r="AS1881" s="178">
        <f t="shared" si="698"/>
        <v>0</v>
      </c>
      <c r="AT1881" s="178">
        <f t="shared" si="699"/>
        <v>0</v>
      </c>
      <c r="AU1881" s="178">
        <f t="shared" si="700"/>
        <v>0</v>
      </c>
      <c r="AV1881" s="178">
        <f t="shared" si="701"/>
        <v>0</v>
      </c>
      <c r="AW1881" s="178">
        <f t="shared" si="702"/>
        <v>0</v>
      </c>
      <c r="AX1881" s="178">
        <f t="shared" si="703"/>
        <v>0</v>
      </c>
      <c r="AY1881" s="178">
        <f t="shared" si="704"/>
        <v>0</v>
      </c>
      <c r="AZ1881" s="178">
        <f t="shared" si="705"/>
        <v>0</v>
      </c>
      <c r="BA1881" s="178">
        <f t="shared" si="706"/>
        <v>0</v>
      </c>
      <c r="BB1881" s="178">
        <f t="shared" si="707"/>
        <v>0</v>
      </c>
      <c r="BC1881" s="178">
        <f t="shared" si="708"/>
        <v>0</v>
      </c>
      <c r="BD1881" s="178">
        <f t="shared" si="709"/>
        <v>0</v>
      </c>
      <c r="BE1881" s="178">
        <f t="shared" si="710"/>
        <v>0</v>
      </c>
      <c r="BF1881" s="178">
        <f t="shared" si="711"/>
        <v>0</v>
      </c>
      <c r="BG1881" s="178">
        <f t="shared" si="712"/>
        <v>0</v>
      </c>
      <c r="BH1881" s="178">
        <f t="shared" si="713"/>
        <v>0</v>
      </c>
      <c r="BI1881" s="178">
        <f t="shared" si="714"/>
        <v>0</v>
      </c>
      <c r="BJ1881" s="178">
        <f t="shared" si="715"/>
        <v>0</v>
      </c>
      <c r="BK1881" s="178">
        <f t="shared" si="716"/>
        <v>0</v>
      </c>
      <c r="BL1881" s="178">
        <f t="shared" si="717"/>
        <v>0</v>
      </c>
      <c r="BM1881" s="186">
        <f t="shared" si="718"/>
        <v>0</v>
      </c>
      <c r="BN1881" s="186" t="s">
        <v>2104</v>
      </c>
      <c r="BO1881" s="186">
        <f>S1877</f>
        <v>0</v>
      </c>
      <c r="BP1881" s="186">
        <f t="shared" ref="BP1881:BZ1881" si="759">T1877</f>
        <v>0</v>
      </c>
      <c r="BQ1881" s="186">
        <f t="shared" si="759"/>
        <v>0</v>
      </c>
      <c r="BR1881" s="186">
        <f t="shared" si="759"/>
        <v>0</v>
      </c>
      <c r="BS1881" s="186">
        <f t="shared" si="759"/>
        <v>0</v>
      </c>
      <c r="BT1881" s="186">
        <f t="shared" si="759"/>
        <v>0</v>
      </c>
      <c r="BU1881" s="186">
        <f t="shared" si="759"/>
        <v>0</v>
      </c>
      <c r="BV1881" s="186">
        <f t="shared" si="759"/>
        <v>0</v>
      </c>
      <c r="BW1881" s="186">
        <f t="shared" si="759"/>
        <v>0</v>
      </c>
      <c r="BX1881" s="186">
        <f t="shared" si="759"/>
        <v>0</v>
      </c>
      <c r="BY1881" s="186">
        <f t="shared" si="759"/>
        <v>0</v>
      </c>
      <c r="BZ1881" s="186">
        <f t="shared" si="759"/>
        <v>0</v>
      </c>
      <c r="CN1881" s="237"/>
      <c r="CO1881" s="297" t="s">
        <v>72</v>
      </c>
      <c r="CP1881" s="297">
        <f>S1902</f>
        <v>0</v>
      </c>
      <c r="CQ1881" s="297">
        <f t="shared" ref="CQ1881:DA1881" si="760">T1902</f>
        <v>0</v>
      </c>
      <c r="CR1881" s="297">
        <f t="shared" si="760"/>
        <v>0</v>
      </c>
      <c r="CS1881" s="297">
        <f t="shared" si="760"/>
        <v>0</v>
      </c>
      <c r="CT1881" s="297">
        <f t="shared" si="760"/>
        <v>0</v>
      </c>
      <c r="CU1881" s="297">
        <f t="shared" si="760"/>
        <v>0</v>
      </c>
      <c r="CV1881" s="297">
        <f t="shared" si="760"/>
        <v>0</v>
      </c>
      <c r="CW1881" s="297">
        <f t="shared" si="760"/>
        <v>0</v>
      </c>
      <c r="CX1881" s="297">
        <f t="shared" si="760"/>
        <v>0</v>
      </c>
      <c r="CY1881" s="297">
        <f t="shared" si="760"/>
        <v>0</v>
      </c>
      <c r="CZ1881" s="297">
        <f t="shared" si="760"/>
        <v>0</v>
      </c>
      <c r="DA1881" s="297">
        <f t="shared" si="760"/>
        <v>0</v>
      </c>
      <c r="DS1881" s="237"/>
    </row>
    <row r="1882" spans="1:123" s="186" customFormat="1" ht="24" customHeight="1" x14ac:dyDescent="0.25">
      <c r="A1882" s="235"/>
      <c r="B1882" s="235"/>
      <c r="C1882" s="989"/>
      <c r="D1882" s="997"/>
      <c r="E1882" s="998"/>
      <c r="F1882" s="999"/>
      <c r="G1882" s="1003" t="s">
        <v>558</v>
      </c>
      <c r="H1882" s="1003"/>
      <c r="I1882" s="238"/>
      <c r="J1882" s="712" t="s">
        <v>553</v>
      </c>
      <c r="K1882" s="712"/>
      <c r="L1882" s="712"/>
      <c r="M1882" s="712"/>
      <c r="N1882" s="712"/>
      <c r="O1882" s="712"/>
      <c r="P1882" s="712"/>
      <c r="Q1882" s="712"/>
      <c r="R1882" s="713"/>
      <c r="S1882" s="236"/>
      <c r="T1882" s="236"/>
      <c r="U1882" s="236"/>
      <c r="V1882" s="236"/>
      <c r="W1882" s="236"/>
      <c r="X1882" s="236"/>
      <c r="Y1882" s="236"/>
      <c r="Z1882" s="236"/>
      <c r="AA1882" s="236"/>
      <c r="AB1882" s="236"/>
      <c r="AC1882" s="236"/>
      <c r="AD1882" s="236"/>
      <c r="AE1882" s="235"/>
      <c r="AF1882" s="237"/>
      <c r="AG1882" s="178">
        <f t="shared" si="686"/>
        <v>12</v>
      </c>
      <c r="AH1882" s="186">
        <f t="shared" si="687"/>
        <v>0</v>
      </c>
      <c r="AI1882" s="178">
        <f t="shared" si="688"/>
        <v>0</v>
      </c>
      <c r="AJ1882" s="178">
        <f t="shared" si="689"/>
        <v>0</v>
      </c>
      <c r="AK1882" s="178">
        <f t="shared" si="690"/>
        <v>0</v>
      </c>
      <c r="AL1882" s="178">
        <f t="shared" si="691"/>
        <v>0</v>
      </c>
      <c r="AM1882" s="178">
        <f t="shared" si="692"/>
        <v>0</v>
      </c>
      <c r="AN1882" s="178">
        <f t="shared" si="693"/>
        <v>0</v>
      </c>
      <c r="AO1882" s="178">
        <f t="shared" si="694"/>
        <v>0</v>
      </c>
      <c r="AP1882" s="178">
        <f t="shared" si="695"/>
        <v>0</v>
      </c>
      <c r="AQ1882" s="178">
        <f t="shared" si="696"/>
        <v>0</v>
      </c>
      <c r="AR1882" s="178">
        <f t="shared" si="697"/>
        <v>0</v>
      </c>
      <c r="AS1882" s="178">
        <f t="shared" si="698"/>
        <v>0</v>
      </c>
      <c r="AT1882" s="178">
        <f t="shared" si="699"/>
        <v>0</v>
      </c>
      <c r="AU1882" s="178">
        <f t="shared" si="700"/>
        <v>0</v>
      </c>
      <c r="AV1882" s="178">
        <f t="shared" si="701"/>
        <v>0</v>
      </c>
      <c r="AW1882" s="178">
        <f t="shared" si="702"/>
        <v>0</v>
      </c>
      <c r="AX1882" s="178">
        <f t="shared" si="703"/>
        <v>0</v>
      </c>
      <c r="AY1882" s="178">
        <f t="shared" si="704"/>
        <v>0</v>
      </c>
      <c r="AZ1882" s="178">
        <f t="shared" si="705"/>
        <v>0</v>
      </c>
      <c r="BA1882" s="178">
        <f t="shared" si="706"/>
        <v>0</v>
      </c>
      <c r="BB1882" s="178">
        <f t="shared" si="707"/>
        <v>0</v>
      </c>
      <c r="BC1882" s="178">
        <f t="shared" si="708"/>
        <v>0</v>
      </c>
      <c r="BD1882" s="178">
        <f t="shared" si="709"/>
        <v>0</v>
      </c>
      <c r="BE1882" s="178">
        <f t="shared" si="710"/>
        <v>0</v>
      </c>
      <c r="BF1882" s="178">
        <f t="shared" si="711"/>
        <v>0</v>
      </c>
      <c r="BG1882" s="178">
        <f t="shared" si="712"/>
        <v>0</v>
      </c>
      <c r="BH1882" s="178">
        <f t="shared" si="713"/>
        <v>0</v>
      </c>
      <c r="BI1882" s="178">
        <f t="shared" si="714"/>
        <v>0</v>
      </c>
      <c r="BJ1882" s="178">
        <f t="shared" si="715"/>
        <v>0</v>
      </c>
      <c r="BK1882" s="178">
        <f t="shared" si="716"/>
        <v>0</v>
      </c>
      <c r="BL1882" s="178">
        <f t="shared" si="717"/>
        <v>0</v>
      </c>
      <c r="BM1882" s="186">
        <f t="shared" si="718"/>
        <v>0</v>
      </c>
      <c r="BO1882" s="300" t="s">
        <v>2104</v>
      </c>
      <c r="BP1882" s="300" t="s">
        <v>2048</v>
      </c>
      <c r="BQ1882" s="300" t="s">
        <v>2049</v>
      </c>
      <c r="BR1882" s="300" t="s">
        <v>84</v>
      </c>
      <c r="BS1882" s="300" t="s">
        <v>2048</v>
      </c>
      <c r="BT1882" s="300" t="s">
        <v>2049</v>
      </c>
      <c r="BU1882" s="300" t="s">
        <v>84</v>
      </c>
      <c r="BV1882" s="300" t="s">
        <v>2048</v>
      </c>
      <c r="BW1882" s="300" t="s">
        <v>2049</v>
      </c>
      <c r="BX1882" s="300" t="s">
        <v>84</v>
      </c>
      <c r="BY1882" s="300" t="s">
        <v>2048</v>
      </c>
      <c r="BZ1882" s="300" t="s">
        <v>2049</v>
      </c>
      <c r="CN1882" s="237"/>
      <c r="CO1882" s="297" t="s">
        <v>2077</v>
      </c>
      <c r="CP1882" s="297">
        <f>IF(OR(CP1881=0,CP1881="NA",AND(CP1881="NS",CP1879&gt;0),AND(CP1881="NS",CP1878&gt;0),CP1881&lt;=CP1880),0,1)</f>
        <v>0</v>
      </c>
      <c r="CQ1882" s="297">
        <f t="shared" ref="CQ1882" si="761">IF(OR(CQ1881=0,CQ1881="NA",AND(CQ1881="NS",CQ1879&gt;0),AND(CQ1881="NS",CQ1878&gt;0),CQ1881&lt;=CQ1880),0,1)</f>
        <v>0</v>
      </c>
      <c r="CR1882" s="297">
        <f t="shared" ref="CR1882" si="762">IF(OR(CR1881=0,CR1881="NA",AND(CR1881="NS",CR1879&gt;0),AND(CR1881="NS",CR1878&gt;0),CR1881&lt;=CR1880),0,1)</f>
        <v>0</v>
      </c>
      <c r="CS1882" s="297">
        <f t="shared" ref="CS1882" si="763">IF(OR(CS1881=0,CS1881="NA",AND(CS1881="NS",CS1879&gt;0),AND(CS1881="NS",CS1878&gt;0),CS1881&lt;=CS1880),0,1)</f>
        <v>0</v>
      </c>
      <c r="CT1882" s="297">
        <f t="shared" ref="CT1882" si="764">IF(OR(CT1881=0,CT1881="NA",AND(CT1881="NS",CT1879&gt;0),AND(CT1881="NS",CT1878&gt;0),CT1881&lt;=CT1880),0,1)</f>
        <v>0</v>
      </c>
      <c r="CU1882" s="297">
        <f t="shared" ref="CU1882" si="765">IF(OR(CU1881=0,CU1881="NA",AND(CU1881="NS",CU1879&gt;0),AND(CU1881="NS",CU1878&gt;0),CU1881&lt;=CU1880),0,1)</f>
        <v>0</v>
      </c>
      <c r="CV1882" s="297">
        <f t="shared" ref="CV1882" si="766">IF(OR(CV1881=0,CV1881="NA",AND(CV1881="NS",CV1879&gt;0),AND(CV1881="NS",CV1878&gt;0),CV1881&lt;=CV1880),0,1)</f>
        <v>0</v>
      </c>
      <c r="CW1882" s="297">
        <f t="shared" ref="CW1882" si="767">IF(OR(CW1881=0,CW1881="NA",AND(CW1881="NS",CW1879&gt;0),AND(CW1881="NS",CW1878&gt;0),CW1881&lt;=CW1880),0,1)</f>
        <v>0</v>
      </c>
      <c r="CX1882" s="297">
        <f t="shared" ref="CX1882" si="768">IF(OR(CX1881=0,CX1881="NA",AND(CX1881="NS",CX1879&gt;0),AND(CX1881="NS",CX1878&gt;0),CX1881&lt;=CX1880),0,1)</f>
        <v>0</v>
      </c>
      <c r="CY1882" s="297">
        <f t="shared" ref="CY1882" si="769">IF(OR(CY1881=0,CY1881="NA",AND(CY1881="NS",CY1879&gt;0),AND(CY1881="NS",CY1878&gt;0),CY1881&lt;=CY1880),0,1)</f>
        <v>0</v>
      </c>
      <c r="CZ1882" s="297">
        <f t="shared" ref="CZ1882" si="770">IF(OR(CZ1881=0,CZ1881="NA",AND(CZ1881="NS",CZ1879&gt;0),AND(CZ1881="NS",CZ1878&gt;0),CZ1881&lt;=CZ1880),0,1)</f>
        <v>0</v>
      </c>
      <c r="DA1882" s="297">
        <f t="shared" ref="DA1882" si="771">IF(OR(DA1881=0,DA1881="NA",AND(DA1881="NS",DA1879&gt;0),AND(DA1881="NS",DA1878&gt;0),DA1881&lt;=DA1880),0,1)</f>
        <v>0</v>
      </c>
      <c r="DB1882" s="186">
        <f>SUM(CP1882:DA1882)</f>
        <v>0</v>
      </c>
      <c r="DS1882" s="237"/>
    </row>
    <row r="1883" spans="1:123" s="186" customFormat="1" ht="24" customHeight="1" x14ac:dyDescent="0.2">
      <c r="A1883" s="235"/>
      <c r="B1883" s="235"/>
      <c r="C1883" s="989"/>
      <c r="D1883" s="997"/>
      <c r="E1883" s="998"/>
      <c r="F1883" s="999"/>
      <c r="G1883" s="653" t="s">
        <v>559</v>
      </c>
      <c r="H1883" s="653"/>
      <c r="I1883" s="987" t="s">
        <v>560</v>
      </c>
      <c r="J1883" s="987"/>
      <c r="K1883" s="987"/>
      <c r="L1883" s="987"/>
      <c r="M1883" s="987"/>
      <c r="N1883" s="987"/>
      <c r="O1883" s="987"/>
      <c r="P1883" s="987"/>
      <c r="Q1883" s="987"/>
      <c r="R1883" s="987"/>
      <c r="S1883" s="236"/>
      <c r="T1883" s="236"/>
      <c r="U1883" s="236"/>
      <c r="V1883" s="236"/>
      <c r="W1883" s="236"/>
      <c r="X1883" s="236"/>
      <c r="Y1883" s="236"/>
      <c r="Z1883" s="236"/>
      <c r="AA1883" s="236"/>
      <c r="AB1883" s="236"/>
      <c r="AC1883" s="236"/>
      <c r="AD1883" s="236"/>
      <c r="AE1883" s="235"/>
      <c r="AF1883" s="237"/>
      <c r="AG1883" s="178">
        <f t="shared" si="686"/>
        <v>12</v>
      </c>
      <c r="AH1883" s="186">
        <f t="shared" si="687"/>
        <v>0</v>
      </c>
      <c r="AI1883" s="178">
        <f t="shared" si="688"/>
        <v>0</v>
      </c>
      <c r="AJ1883" s="178">
        <f t="shared" si="689"/>
        <v>0</v>
      </c>
      <c r="AK1883" s="178">
        <f t="shared" si="690"/>
        <v>0</v>
      </c>
      <c r="AL1883" s="178">
        <f t="shared" si="691"/>
        <v>0</v>
      </c>
      <c r="AM1883" s="178">
        <f t="shared" si="692"/>
        <v>0</v>
      </c>
      <c r="AN1883" s="178">
        <f t="shared" si="693"/>
        <v>0</v>
      </c>
      <c r="AO1883" s="178">
        <f t="shared" si="694"/>
        <v>0</v>
      </c>
      <c r="AP1883" s="178">
        <f t="shared" si="695"/>
        <v>0</v>
      </c>
      <c r="AQ1883" s="178">
        <f t="shared" si="696"/>
        <v>0</v>
      </c>
      <c r="AR1883" s="178">
        <f t="shared" si="697"/>
        <v>0</v>
      </c>
      <c r="AS1883" s="178">
        <f t="shared" si="698"/>
        <v>0</v>
      </c>
      <c r="AT1883" s="178">
        <f t="shared" si="699"/>
        <v>0</v>
      </c>
      <c r="AU1883" s="178">
        <f t="shared" si="700"/>
        <v>0</v>
      </c>
      <c r="AV1883" s="178">
        <f t="shared" si="701"/>
        <v>0</v>
      </c>
      <c r="AW1883" s="178">
        <f t="shared" si="702"/>
        <v>0</v>
      </c>
      <c r="AX1883" s="178">
        <f t="shared" si="703"/>
        <v>0</v>
      </c>
      <c r="AY1883" s="178">
        <f t="shared" si="704"/>
        <v>0</v>
      </c>
      <c r="AZ1883" s="178">
        <f t="shared" si="705"/>
        <v>0</v>
      </c>
      <c r="BA1883" s="178">
        <f t="shared" si="706"/>
        <v>0</v>
      </c>
      <c r="BB1883" s="178">
        <f t="shared" si="707"/>
        <v>0</v>
      </c>
      <c r="BC1883" s="178">
        <f t="shared" si="708"/>
        <v>0</v>
      </c>
      <c r="BD1883" s="178">
        <f t="shared" si="709"/>
        <v>0</v>
      </c>
      <c r="BE1883" s="178">
        <f t="shared" si="710"/>
        <v>0</v>
      </c>
      <c r="BF1883" s="178">
        <f t="shared" si="711"/>
        <v>0</v>
      </c>
      <c r="BG1883" s="178">
        <f t="shared" si="712"/>
        <v>0</v>
      </c>
      <c r="BH1883" s="178">
        <f t="shared" si="713"/>
        <v>0</v>
      </c>
      <c r="BI1883" s="178">
        <f t="shared" si="714"/>
        <v>0</v>
      </c>
      <c r="BJ1883" s="178">
        <f t="shared" si="715"/>
        <v>0</v>
      </c>
      <c r="BK1883" s="178">
        <f t="shared" si="716"/>
        <v>0</v>
      </c>
      <c r="BL1883" s="178">
        <f t="shared" si="717"/>
        <v>0</v>
      </c>
      <c r="BM1883" s="186">
        <f t="shared" si="718"/>
        <v>0</v>
      </c>
      <c r="BN1883" s="186" t="s">
        <v>2077</v>
      </c>
      <c r="BO1883" s="178">
        <f>IF($AG$1789=$AH$1789,0,IF(
OR(
AND(BO1887=0,BO1886&gt;0),
AND(BO1887="NS",BO1885&gt;0),
AND(BO1887="NS",BO1885=0,BO1886=0)),1,
IF(OR(
AND(BO1886&gt;=2,BO1885&lt;BO1887),
AND(BO1887="NS",BO1885=0,BO1886&gt;0),
BO1887=BO1885,
AND(BO1887="NA",BO1886=0,BO1885=0,BO1884&gt;0)),0,1)))</f>
        <v>0</v>
      </c>
      <c r="BP1883" s="178">
        <f t="shared" ref="BP1883:BZ1883" si="772">IF($AG$1789=$AH$1789,0,IF(
OR(
AND(BP1887=0,BP1886&gt;0),
AND(BP1887="NS",BP1885&gt;0),
AND(BP1887="NS",BP1885=0,BP1886=0)),1,
IF(OR(
AND(BP1886&gt;=2,BP1885&lt;BP1887),
AND(BP1887="NS",BP1885=0,BP1886&gt;0),
BP1887=BP1885,
AND(BP1887="NA",BP1886=0,BP1885=0,BP1884&gt;0)),0,1)))</f>
        <v>0</v>
      </c>
      <c r="BQ1883" s="178">
        <f t="shared" si="772"/>
        <v>0</v>
      </c>
      <c r="BR1883" s="178">
        <f t="shared" si="772"/>
        <v>0</v>
      </c>
      <c r="BS1883" s="178">
        <f t="shared" si="772"/>
        <v>0</v>
      </c>
      <c r="BT1883" s="178">
        <f t="shared" si="772"/>
        <v>0</v>
      </c>
      <c r="BU1883" s="178">
        <f t="shared" si="772"/>
        <v>0</v>
      </c>
      <c r="BV1883" s="178">
        <f t="shared" si="772"/>
        <v>0</v>
      </c>
      <c r="BW1883" s="178">
        <f t="shared" si="772"/>
        <v>0</v>
      </c>
      <c r="BX1883" s="178">
        <f t="shared" si="772"/>
        <v>0</v>
      </c>
      <c r="BY1883" s="178">
        <f t="shared" si="772"/>
        <v>0</v>
      </c>
      <c r="BZ1883" s="178">
        <f t="shared" si="772"/>
        <v>0</v>
      </c>
      <c r="CA1883" s="186">
        <f>SUM(BO1883:BZ1883)</f>
        <v>0</v>
      </c>
      <c r="CN1883" s="237"/>
      <c r="DS1883" s="237"/>
    </row>
    <row r="1884" spans="1:123" s="186" customFormat="1" ht="15" customHeight="1" x14ac:dyDescent="0.2">
      <c r="A1884" s="235"/>
      <c r="B1884" s="235"/>
      <c r="C1884" s="989"/>
      <c r="D1884" s="997"/>
      <c r="E1884" s="998"/>
      <c r="F1884" s="999"/>
      <c r="G1884" s="1003" t="s">
        <v>568</v>
      </c>
      <c r="H1884" s="1003"/>
      <c r="I1884" s="238"/>
      <c r="J1884" s="712" t="s">
        <v>561</v>
      </c>
      <c r="K1884" s="712"/>
      <c r="L1884" s="712"/>
      <c r="M1884" s="712"/>
      <c r="N1884" s="712"/>
      <c r="O1884" s="712"/>
      <c r="P1884" s="712"/>
      <c r="Q1884" s="712"/>
      <c r="R1884" s="713"/>
      <c r="S1884" s="236"/>
      <c r="T1884" s="236"/>
      <c r="U1884" s="236"/>
      <c r="V1884" s="236"/>
      <c r="W1884" s="236"/>
      <c r="X1884" s="236"/>
      <c r="Y1884" s="236"/>
      <c r="Z1884" s="236"/>
      <c r="AA1884" s="236"/>
      <c r="AB1884" s="236"/>
      <c r="AC1884" s="236"/>
      <c r="AD1884" s="236"/>
      <c r="AE1884" s="235"/>
      <c r="AF1884" s="237"/>
      <c r="AG1884" s="178">
        <f t="shared" si="686"/>
        <v>12</v>
      </c>
      <c r="AH1884" s="186">
        <f t="shared" si="687"/>
        <v>0</v>
      </c>
      <c r="AI1884" s="178">
        <f t="shared" si="688"/>
        <v>0</v>
      </c>
      <c r="AJ1884" s="178">
        <f t="shared" si="689"/>
        <v>0</v>
      </c>
      <c r="AK1884" s="178">
        <f t="shared" si="690"/>
        <v>0</v>
      </c>
      <c r="AL1884" s="178">
        <f t="shared" si="691"/>
        <v>0</v>
      </c>
      <c r="AM1884" s="178">
        <f t="shared" si="692"/>
        <v>0</v>
      </c>
      <c r="AN1884" s="178">
        <f t="shared" si="693"/>
        <v>0</v>
      </c>
      <c r="AO1884" s="178">
        <f t="shared" si="694"/>
        <v>0</v>
      </c>
      <c r="AP1884" s="178">
        <f t="shared" si="695"/>
        <v>0</v>
      </c>
      <c r="AQ1884" s="178">
        <f t="shared" si="696"/>
        <v>0</v>
      </c>
      <c r="AR1884" s="178">
        <f t="shared" si="697"/>
        <v>0</v>
      </c>
      <c r="AS1884" s="178">
        <f t="shared" si="698"/>
        <v>0</v>
      </c>
      <c r="AT1884" s="178">
        <f t="shared" si="699"/>
        <v>0</v>
      </c>
      <c r="AU1884" s="178">
        <f t="shared" si="700"/>
        <v>0</v>
      </c>
      <c r="AV1884" s="178">
        <f t="shared" si="701"/>
        <v>0</v>
      </c>
      <c r="AW1884" s="178">
        <f t="shared" si="702"/>
        <v>0</v>
      </c>
      <c r="AX1884" s="178">
        <f t="shared" si="703"/>
        <v>0</v>
      </c>
      <c r="AY1884" s="178">
        <f t="shared" si="704"/>
        <v>0</v>
      </c>
      <c r="AZ1884" s="178">
        <f t="shared" si="705"/>
        <v>0</v>
      </c>
      <c r="BA1884" s="178">
        <f t="shared" si="706"/>
        <v>0</v>
      </c>
      <c r="BB1884" s="178">
        <f t="shared" si="707"/>
        <v>0</v>
      </c>
      <c r="BC1884" s="178">
        <f t="shared" si="708"/>
        <v>0</v>
      </c>
      <c r="BD1884" s="178">
        <f t="shared" si="709"/>
        <v>0</v>
      </c>
      <c r="BE1884" s="178">
        <f t="shared" si="710"/>
        <v>0</v>
      </c>
      <c r="BF1884" s="178">
        <f t="shared" si="711"/>
        <v>0</v>
      </c>
      <c r="BG1884" s="178">
        <f t="shared" si="712"/>
        <v>0</v>
      </c>
      <c r="BH1884" s="178">
        <f t="shared" si="713"/>
        <v>0</v>
      </c>
      <c r="BI1884" s="178">
        <f t="shared" si="714"/>
        <v>0</v>
      </c>
      <c r="BJ1884" s="178">
        <f t="shared" si="715"/>
        <v>0</v>
      </c>
      <c r="BK1884" s="178">
        <f t="shared" si="716"/>
        <v>0</v>
      </c>
      <c r="BL1884" s="178">
        <f t="shared" si="717"/>
        <v>0</v>
      </c>
      <c r="BM1884" s="186">
        <f t="shared" si="718"/>
        <v>0</v>
      </c>
      <c r="BN1884" s="186" t="s">
        <v>2058</v>
      </c>
      <c r="BO1884" s="186">
        <f>COUNTIF(S1884:S1890,"NA")</f>
        <v>0</v>
      </c>
      <c r="BP1884" s="186">
        <f t="shared" ref="BP1884:BZ1884" si="773">COUNTIF(T1884:T1890,"NA")</f>
        <v>0</v>
      </c>
      <c r="BQ1884" s="186">
        <f t="shared" si="773"/>
        <v>0</v>
      </c>
      <c r="BR1884" s="186">
        <f t="shared" si="773"/>
        <v>0</v>
      </c>
      <c r="BS1884" s="186">
        <f t="shared" si="773"/>
        <v>0</v>
      </c>
      <c r="BT1884" s="186">
        <f t="shared" si="773"/>
        <v>0</v>
      </c>
      <c r="BU1884" s="186">
        <f t="shared" si="773"/>
        <v>0</v>
      </c>
      <c r="BV1884" s="186">
        <f t="shared" si="773"/>
        <v>0</v>
      </c>
      <c r="BW1884" s="186">
        <f t="shared" si="773"/>
        <v>0</v>
      </c>
      <c r="BX1884" s="186">
        <f t="shared" si="773"/>
        <v>0</v>
      </c>
      <c r="BY1884" s="186">
        <f t="shared" si="773"/>
        <v>0</v>
      </c>
      <c r="BZ1884" s="186">
        <f t="shared" si="773"/>
        <v>0</v>
      </c>
      <c r="CN1884" s="237"/>
      <c r="DS1884" s="237"/>
    </row>
    <row r="1885" spans="1:123" s="186" customFormat="1" ht="15" customHeight="1" x14ac:dyDescent="0.2">
      <c r="A1885" s="235"/>
      <c r="B1885" s="235"/>
      <c r="C1885" s="989"/>
      <c r="D1885" s="997"/>
      <c r="E1885" s="998"/>
      <c r="F1885" s="999"/>
      <c r="G1885" s="1003" t="s">
        <v>569</v>
      </c>
      <c r="H1885" s="1003"/>
      <c r="I1885" s="238"/>
      <c r="J1885" s="712" t="s">
        <v>562</v>
      </c>
      <c r="K1885" s="712"/>
      <c r="L1885" s="712"/>
      <c r="M1885" s="712"/>
      <c r="N1885" s="712"/>
      <c r="O1885" s="712"/>
      <c r="P1885" s="712"/>
      <c r="Q1885" s="712"/>
      <c r="R1885" s="713"/>
      <c r="S1885" s="236"/>
      <c r="T1885" s="236"/>
      <c r="U1885" s="236"/>
      <c r="V1885" s="236"/>
      <c r="W1885" s="236"/>
      <c r="X1885" s="236"/>
      <c r="Y1885" s="236"/>
      <c r="Z1885" s="236"/>
      <c r="AA1885" s="236"/>
      <c r="AB1885" s="236"/>
      <c r="AC1885" s="236"/>
      <c r="AD1885" s="236"/>
      <c r="AE1885" s="235"/>
      <c r="AF1885" s="237"/>
      <c r="AG1885" s="178">
        <f t="shared" si="686"/>
        <v>12</v>
      </c>
      <c r="AH1885" s="186">
        <f t="shared" si="687"/>
        <v>0</v>
      </c>
      <c r="AI1885" s="178">
        <f t="shared" si="688"/>
        <v>0</v>
      </c>
      <c r="AJ1885" s="178">
        <f t="shared" si="689"/>
        <v>0</v>
      </c>
      <c r="AK1885" s="178">
        <f t="shared" si="690"/>
        <v>0</v>
      </c>
      <c r="AL1885" s="178">
        <f t="shared" si="691"/>
        <v>0</v>
      </c>
      <c r="AM1885" s="178">
        <f t="shared" si="692"/>
        <v>0</v>
      </c>
      <c r="AN1885" s="178">
        <f t="shared" si="693"/>
        <v>0</v>
      </c>
      <c r="AO1885" s="178">
        <f t="shared" si="694"/>
        <v>0</v>
      </c>
      <c r="AP1885" s="178">
        <f t="shared" si="695"/>
        <v>0</v>
      </c>
      <c r="AQ1885" s="178">
        <f t="shared" si="696"/>
        <v>0</v>
      </c>
      <c r="AR1885" s="178">
        <f t="shared" si="697"/>
        <v>0</v>
      </c>
      <c r="AS1885" s="178">
        <f t="shared" si="698"/>
        <v>0</v>
      </c>
      <c r="AT1885" s="178">
        <f t="shared" si="699"/>
        <v>0</v>
      </c>
      <c r="AU1885" s="178">
        <f t="shared" si="700"/>
        <v>0</v>
      </c>
      <c r="AV1885" s="178">
        <f t="shared" si="701"/>
        <v>0</v>
      </c>
      <c r="AW1885" s="178">
        <f t="shared" si="702"/>
        <v>0</v>
      </c>
      <c r="AX1885" s="178">
        <f t="shared" si="703"/>
        <v>0</v>
      </c>
      <c r="AY1885" s="178">
        <f t="shared" si="704"/>
        <v>0</v>
      </c>
      <c r="AZ1885" s="178">
        <f t="shared" si="705"/>
        <v>0</v>
      </c>
      <c r="BA1885" s="178">
        <f t="shared" si="706"/>
        <v>0</v>
      </c>
      <c r="BB1885" s="178">
        <f t="shared" si="707"/>
        <v>0</v>
      </c>
      <c r="BC1885" s="178">
        <f t="shared" si="708"/>
        <v>0</v>
      </c>
      <c r="BD1885" s="178">
        <f t="shared" si="709"/>
        <v>0</v>
      </c>
      <c r="BE1885" s="178">
        <f t="shared" si="710"/>
        <v>0</v>
      </c>
      <c r="BF1885" s="178">
        <f t="shared" si="711"/>
        <v>0</v>
      </c>
      <c r="BG1885" s="178">
        <f t="shared" si="712"/>
        <v>0</v>
      </c>
      <c r="BH1885" s="178">
        <f t="shared" si="713"/>
        <v>0</v>
      </c>
      <c r="BI1885" s="178">
        <f t="shared" si="714"/>
        <v>0</v>
      </c>
      <c r="BJ1885" s="178">
        <f t="shared" si="715"/>
        <v>0</v>
      </c>
      <c r="BK1885" s="178">
        <f t="shared" si="716"/>
        <v>0</v>
      </c>
      <c r="BL1885" s="178">
        <f t="shared" si="717"/>
        <v>0</v>
      </c>
      <c r="BM1885" s="186">
        <f t="shared" si="718"/>
        <v>0</v>
      </c>
      <c r="BN1885" s="186" t="s">
        <v>2078</v>
      </c>
      <c r="BO1885" s="186">
        <f>SUM(S1884:S1890)</f>
        <v>0</v>
      </c>
      <c r="BP1885" s="186">
        <f t="shared" ref="BP1885:BZ1885" si="774">SUM(T1884:T1890)</f>
        <v>0</v>
      </c>
      <c r="BQ1885" s="186">
        <f t="shared" si="774"/>
        <v>0</v>
      </c>
      <c r="BR1885" s="186">
        <f t="shared" si="774"/>
        <v>0</v>
      </c>
      <c r="BS1885" s="186">
        <f t="shared" si="774"/>
        <v>0</v>
      </c>
      <c r="BT1885" s="186">
        <f t="shared" si="774"/>
        <v>0</v>
      </c>
      <c r="BU1885" s="186">
        <f t="shared" si="774"/>
        <v>0</v>
      </c>
      <c r="BV1885" s="186">
        <f t="shared" si="774"/>
        <v>0</v>
      </c>
      <c r="BW1885" s="186">
        <f t="shared" si="774"/>
        <v>0</v>
      </c>
      <c r="BX1885" s="186">
        <f t="shared" si="774"/>
        <v>0</v>
      </c>
      <c r="BY1885" s="186">
        <f t="shared" si="774"/>
        <v>0</v>
      </c>
      <c r="BZ1885" s="186">
        <f t="shared" si="774"/>
        <v>0</v>
      </c>
      <c r="CN1885" s="237"/>
      <c r="DS1885" s="237"/>
    </row>
    <row r="1886" spans="1:123" s="186" customFormat="1" ht="15" customHeight="1" x14ac:dyDescent="0.2">
      <c r="A1886" s="235"/>
      <c r="B1886" s="235"/>
      <c r="C1886" s="989"/>
      <c r="D1886" s="997"/>
      <c r="E1886" s="998"/>
      <c r="F1886" s="999"/>
      <c r="G1886" s="1003" t="s">
        <v>570</v>
      </c>
      <c r="H1886" s="1003"/>
      <c r="I1886" s="238"/>
      <c r="J1886" s="712" t="s">
        <v>563</v>
      </c>
      <c r="K1886" s="712"/>
      <c r="L1886" s="712"/>
      <c r="M1886" s="712"/>
      <c r="N1886" s="712"/>
      <c r="O1886" s="712"/>
      <c r="P1886" s="712"/>
      <c r="Q1886" s="712"/>
      <c r="R1886" s="713"/>
      <c r="S1886" s="236"/>
      <c r="T1886" s="236"/>
      <c r="U1886" s="236"/>
      <c r="V1886" s="236"/>
      <c r="W1886" s="236"/>
      <c r="X1886" s="236"/>
      <c r="Y1886" s="236"/>
      <c r="Z1886" s="236"/>
      <c r="AA1886" s="236"/>
      <c r="AB1886" s="236"/>
      <c r="AC1886" s="236"/>
      <c r="AD1886" s="236"/>
      <c r="AE1886" s="235"/>
      <c r="AF1886" s="237"/>
      <c r="AG1886" s="178">
        <f t="shared" si="686"/>
        <v>12</v>
      </c>
      <c r="AH1886" s="186">
        <f t="shared" si="687"/>
        <v>0</v>
      </c>
      <c r="AI1886" s="178">
        <f t="shared" si="688"/>
        <v>0</v>
      </c>
      <c r="AJ1886" s="178">
        <f t="shared" si="689"/>
        <v>0</v>
      </c>
      <c r="AK1886" s="178">
        <f t="shared" si="690"/>
        <v>0</v>
      </c>
      <c r="AL1886" s="178">
        <f t="shared" si="691"/>
        <v>0</v>
      </c>
      <c r="AM1886" s="178">
        <f t="shared" si="692"/>
        <v>0</v>
      </c>
      <c r="AN1886" s="178">
        <f t="shared" si="693"/>
        <v>0</v>
      </c>
      <c r="AO1886" s="178">
        <f t="shared" si="694"/>
        <v>0</v>
      </c>
      <c r="AP1886" s="178">
        <f t="shared" si="695"/>
        <v>0</v>
      </c>
      <c r="AQ1886" s="178">
        <f t="shared" si="696"/>
        <v>0</v>
      </c>
      <c r="AR1886" s="178">
        <f t="shared" si="697"/>
        <v>0</v>
      </c>
      <c r="AS1886" s="178">
        <f t="shared" si="698"/>
        <v>0</v>
      </c>
      <c r="AT1886" s="178">
        <f t="shared" si="699"/>
        <v>0</v>
      </c>
      <c r="AU1886" s="178">
        <f t="shared" si="700"/>
        <v>0</v>
      </c>
      <c r="AV1886" s="178">
        <f t="shared" si="701"/>
        <v>0</v>
      </c>
      <c r="AW1886" s="178">
        <f t="shared" si="702"/>
        <v>0</v>
      </c>
      <c r="AX1886" s="178">
        <f t="shared" si="703"/>
        <v>0</v>
      </c>
      <c r="AY1886" s="178">
        <f t="shared" si="704"/>
        <v>0</v>
      </c>
      <c r="AZ1886" s="178">
        <f t="shared" si="705"/>
        <v>0</v>
      </c>
      <c r="BA1886" s="178">
        <f t="shared" si="706"/>
        <v>0</v>
      </c>
      <c r="BB1886" s="178">
        <f t="shared" si="707"/>
        <v>0</v>
      </c>
      <c r="BC1886" s="178">
        <f t="shared" si="708"/>
        <v>0</v>
      </c>
      <c r="BD1886" s="178">
        <f t="shared" si="709"/>
        <v>0</v>
      </c>
      <c r="BE1886" s="178">
        <f t="shared" si="710"/>
        <v>0</v>
      </c>
      <c r="BF1886" s="178">
        <f t="shared" si="711"/>
        <v>0</v>
      </c>
      <c r="BG1886" s="178">
        <f t="shared" si="712"/>
        <v>0</v>
      </c>
      <c r="BH1886" s="178">
        <f t="shared" si="713"/>
        <v>0</v>
      </c>
      <c r="BI1886" s="178">
        <f t="shared" si="714"/>
        <v>0</v>
      </c>
      <c r="BJ1886" s="178">
        <f t="shared" si="715"/>
        <v>0</v>
      </c>
      <c r="BK1886" s="178">
        <f t="shared" si="716"/>
        <v>0</v>
      </c>
      <c r="BL1886" s="178">
        <f t="shared" si="717"/>
        <v>0</v>
      </c>
      <c r="BM1886" s="186">
        <f t="shared" si="718"/>
        <v>0</v>
      </c>
      <c r="BN1886" s="186" t="s">
        <v>2029</v>
      </c>
      <c r="BO1886" s="186">
        <f>COUNTIF(S1884:S1890,"NS")</f>
        <v>0</v>
      </c>
      <c r="BP1886" s="186">
        <f t="shared" ref="BP1886:BZ1886" si="775">COUNTIF(T1884:T1890,"NS")</f>
        <v>0</v>
      </c>
      <c r="BQ1886" s="186">
        <f t="shared" si="775"/>
        <v>0</v>
      </c>
      <c r="BR1886" s="186">
        <f t="shared" si="775"/>
        <v>0</v>
      </c>
      <c r="BS1886" s="186">
        <f t="shared" si="775"/>
        <v>0</v>
      </c>
      <c r="BT1886" s="186">
        <f t="shared" si="775"/>
        <v>0</v>
      </c>
      <c r="BU1886" s="186">
        <f t="shared" si="775"/>
        <v>0</v>
      </c>
      <c r="BV1886" s="186">
        <f t="shared" si="775"/>
        <v>0</v>
      </c>
      <c r="BW1886" s="186">
        <f t="shared" si="775"/>
        <v>0</v>
      </c>
      <c r="BX1886" s="186">
        <f t="shared" si="775"/>
        <v>0</v>
      </c>
      <c r="BY1886" s="186">
        <f t="shared" si="775"/>
        <v>0</v>
      </c>
      <c r="BZ1886" s="186">
        <f t="shared" si="775"/>
        <v>0</v>
      </c>
      <c r="CN1886" s="237"/>
      <c r="DS1886" s="237"/>
    </row>
    <row r="1887" spans="1:123" s="186" customFormat="1" ht="15" customHeight="1" x14ac:dyDescent="0.2">
      <c r="A1887" s="235"/>
      <c r="B1887" s="235"/>
      <c r="C1887" s="989"/>
      <c r="D1887" s="997"/>
      <c r="E1887" s="998"/>
      <c r="F1887" s="999"/>
      <c r="G1887" s="1003" t="s">
        <v>571</v>
      </c>
      <c r="H1887" s="1003"/>
      <c r="I1887" s="238"/>
      <c r="J1887" s="712" t="s">
        <v>564</v>
      </c>
      <c r="K1887" s="712"/>
      <c r="L1887" s="712"/>
      <c r="M1887" s="712"/>
      <c r="N1887" s="712"/>
      <c r="O1887" s="712"/>
      <c r="P1887" s="712"/>
      <c r="Q1887" s="712"/>
      <c r="R1887" s="713"/>
      <c r="S1887" s="236"/>
      <c r="T1887" s="236"/>
      <c r="U1887" s="236"/>
      <c r="V1887" s="236"/>
      <c r="W1887" s="236"/>
      <c r="X1887" s="236"/>
      <c r="Y1887" s="236"/>
      <c r="Z1887" s="236"/>
      <c r="AA1887" s="236"/>
      <c r="AB1887" s="236"/>
      <c r="AC1887" s="236"/>
      <c r="AD1887" s="236"/>
      <c r="AE1887" s="235"/>
      <c r="AF1887" s="237"/>
      <c r="AG1887" s="178">
        <f t="shared" si="686"/>
        <v>12</v>
      </c>
      <c r="AH1887" s="186">
        <f t="shared" si="687"/>
        <v>0</v>
      </c>
      <c r="AI1887" s="178">
        <f t="shared" si="688"/>
        <v>0</v>
      </c>
      <c r="AJ1887" s="178">
        <f t="shared" si="689"/>
        <v>0</v>
      </c>
      <c r="AK1887" s="178">
        <f t="shared" si="690"/>
        <v>0</v>
      </c>
      <c r="AL1887" s="178">
        <f t="shared" si="691"/>
        <v>0</v>
      </c>
      <c r="AM1887" s="178">
        <f t="shared" si="692"/>
        <v>0</v>
      </c>
      <c r="AN1887" s="178">
        <f t="shared" si="693"/>
        <v>0</v>
      </c>
      <c r="AO1887" s="178">
        <f t="shared" si="694"/>
        <v>0</v>
      </c>
      <c r="AP1887" s="178">
        <f t="shared" si="695"/>
        <v>0</v>
      </c>
      <c r="AQ1887" s="178">
        <f t="shared" si="696"/>
        <v>0</v>
      </c>
      <c r="AR1887" s="178">
        <f t="shared" si="697"/>
        <v>0</v>
      </c>
      <c r="AS1887" s="178">
        <f t="shared" si="698"/>
        <v>0</v>
      </c>
      <c r="AT1887" s="178">
        <f t="shared" si="699"/>
        <v>0</v>
      </c>
      <c r="AU1887" s="178">
        <f t="shared" si="700"/>
        <v>0</v>
      </c>
      <c r="AV1887" s="178">
        <f t="shared" si="701"/>
        <v>0</v>
      </c>
      <c r="AW1887" s="178">
        <f t="shared" si="702"/>
        <v>0</v>
      </c>
      <c r="AX1887" s="178">
        <f t="shared" si="703"/>
        <v>0</v>
      </c>
      <c r="AY1887" s="178">
        <f t="shared" si="704"/>
        <v>0</v>
      </c>
      <c r="AZ1887" s="178">
        <f t="shared" si="705"/>
        <v>0</v>
      </c>
      <c r="BA1887" s="178">
        <f t="shared" si="706"/>
        <v>0</v>
      </c>
      <c r="BB1887" s="178">
        <f t="shared" si="707"/>
        <v>0</v>
      </c>
      <c r="BC1887" s="178">
        <f t="shared" si="708"/>
        <v>0</v>
      </c>
      <c r="BD1887" s="178">
        <f t="shared" si="709"/>
        <v>0</v>
      </c>
      <c r="BE1887" s="178">
        <f t="shared" si="710"/>
        <v>0</v>
      </c>
      <c r="BF1887" s="178">
        <f t="shared" si="711"/>
        <v>0</v>
      </c>
      <c r="BG1887" s="178">
        <f t="shared" si="712"/>
        <v>0</v>
      </c>
      <c r="BH1887" s="178">
        <f t="shared" si="713"/>
        <v>0</v>
      </c>
      <c r="BI1887" s="178">
        <f t="shared" si="714"/>
        <v>0</v>
      </c>
      <c r="BJ1887" s="178">
        <f t="shared" si="715"/>
        <v>0</v>
      </c>
      <c r="BK1887" s="178">
        <f t="shared" si="716"/>
        <v>0</v>
      </c>
      <c r="BL1887" s="178">
        <f t="shared" si="717"/>
        <v>0</v>
      </c>
      <c r="BM1887" s="186">
        <f t="shared" si="718"/>
        <v>0</v>
      </c>
      <c r="BN1887" s="186" t="s">
        <v>2104</v>
      </c>
      <c r="BO1887" s="186">
        <f>S1883</f>
        <v>0</v>
      </c>
      <c r="BP1887" s="186">
        <f t="shared" ref="BP1887:BZ1887" si="776">T1883</f>
        <v>0</v>
      </c>
      <c r="BQ1887" s="186">
        <f t="shared" si="776"/>
        <v>0</v>
      </c>
      <c r="BR1887" s="186">
        <f t="shared" si="776"/>
        <v>0</v>
      </c>
      <c r="BS1887" s="186">
        <f t="shared" si="776"/>
        <v>0</v>
      </c>
      <c r="BT1887" s="186">
        <f t="shared" si="776"/>
        <v>0</v>
      </c>
      <c r="BU1887" s="186">
        <f t="shared" si="776"/>
        <v>0</v>
      </c>
      <c r="BV1887" s="186">
        <f t="shared" si="776"/>
        <v>0</v>
      </c>
      <c r="BW1887" s="186">
        <f t="shared" si="776"/>
        <v>0</v>
      </c>
      <c r="BX1887" s="186">
        <f t="shared" si="776"/>
        <v>0</v>
      </c>
      <c r="BY1887" s="186">
        <f t="shared" si="776"/>
        <v>0</v>
      </c>
      <c r="BZ1887" s="186">
        <f t="shared" si="776"/>
        <v>0</v>
      </c>
      <c r="CN1887" s="237"/>
      <c r="DS1887" s="237"/>
    </row>
    <row r="1888" spans="1:123" s="186" customFormat="1" ht="15" customHeight="1" x14ac:dyDescent="0.2">
      <c r="A1888" s="235"/>
      <c r="B1888" s="235"/>
      <c r="C1888" s="989"/>
      <c r="D1888" s="997"/>
      <c r="E1888" s="998"/>
      <c r="F1888" s="999"/>
      <c r="G1888" s="1003" t="s">
        <v>572</v>
      </c>
      <c r="H1888" s="1003"/>
      <c r="I1888" s="238"/>
      <c r="J1888" s="712" t="s">
        <v>565</v>
      </c>
      <c r="K1888" s="712"/>
      <c r="L1888" s="712"/>
      <c r="M1888" s="712"/>
      <c r="N1888" s="712"/>
      <c r="O1888" s="712"/>
      <c r="P1888" s="712"/>
      <c r="Q1888" s="712"/>
      <c r="R1888" s="713"/>
      <c r="S1888" s="236"/>
      <c r="T1888" s="236"/>
      <c r="U1888" s="236"/>
      <c r="V1888" s="236"/>
      <c r="W1888" s="236"/>
      <c r="X1888" s="236"/>
      <c r="Y1888" s="236"/>
      <c r="Z1888" s="236"/>
      <c r="AA1888" s="236"/>
      <c r="AB1888" s="236"/>
      <c r="AC1888" s="236"/>
      <c r="AD1888" s="236"/>
      <c r="AE1888" s="235"/>
      <c r="AF1888" s="237"/>
      <c r="AG1888" s="178">
        <f t="shared" si="686"/>
        <v>12</v>
      </c>
      <c r="AH1888" s="186">
        <f t="shared" si="687"/>
        <v>0</v>
      </c>
      <c r="AI1888" s="178">
        <f t="shared" si="688"/>
        <v>0</v>
      </c>
      <c r="AJ1888" s="178">
        <f t="shared" si="689"/>
        <v>0</v>
      </c>
      <c r="AK1888" s="178">
        <f t="shared" si="690"/>
        <v>0</v>
      </c>
      <c r="AL1888" s="178">
        <f t="shared" si="691"/>
        <v>0</v>
      </c>
      <c r="AM1888" s="178">
        <f t="shared" si="692"/>
        <v>0</v>
      </c>
      <c r="AN1888" s="178">
        <f t="shared" si="693"/>
        <v>0</v>
      </c>
      <c r="AO1888" s="178">
        <f t="shared" si="694"/>
        <v>0</v>
      </c>
      <c r="AP1888" s="178">
        <f t="shared" si="695"/>
        <v>0</v>
      </c>
      <c r="AQ1888" s="178">
        <f t="shared" si="696"/>
        <v>0</v>
      </c>
      <c r="AR1888" s="178">
        <f t="shared" si="697"/>
        <v>0</v>
      </c>
      <c r="AS1888" s="178">
        <f t="shared" si="698"/>
        <v>0</v>
      </c>
      <c r="AT1888" s="178">
        <f t="shared" si="699"/>
        <v>0</v>
      </c>
      <c r="AU1888" s="178">
        <f t="shared" si="700"/>
        <v>0</v>
      </c>
      <c r="AV1888" s="178">
        <f t="shared" si="701"/>
        <v>0</v>
      </c>
      <c r="AW1888" s="178">
        <f t="shared" si="702"/>
        <v>0</v>
      </c>
      <c r="AX1888" s="178">
        <f t="shared" si="703"/>
        <v>0</v>
      </c>
      <c r="AY1888" s="178">
        <f t="shared" si="704"/>
        <v>0</v>
      </c>
      <c r="AZ1888" s="178">
        <f t="shared" si="705"/>
        <v>0</v>
      </c>
      <c r="BA1888" s="178">
        <f t="shared" si="706"/>
        <v>0</v>
      </c>
      <c r="BB1888" s="178">
        <f t="shared" si="707"/>
        <v>0</v>
      </c>
      <c r="BC1888" s="178">
        <f t="shared" si="708"/>
        <v>0</v>
      </c>
      <c r="BD1888" s="178">
        <f t="shared" si="709"/>
        <v>0</v>
      </c>
      <c r="BE1888" s="178">
        <f t="shared" si="710"/>
        <v>0</v>
      </c>
      <c r="BF1888" s="178">
        <f t="shared" si="711"/>
        <v>0</v>
      </c>
      <c r="BG1888" s="178">
        <f t="shared" si="712"/>
        <v>0</v>
      </c>
      <c r="BH1888" s="178">
        <f t="shared" si="713"/>
        <v>0</v>
      </c>
      <c r="BI1888" s="178">
        <f t="shared" si="714"/>
        <v>0</v>
      </c>
      <c r="BJ1888" s="178">
        <f t="shared" si="715"/>
        <v>0</v>
      </c>
      <c r="BK1888" s="178">
        <f t="shared" si="716"/>
        <v>0</v>
      </c>
      <c r="BL1888" s="178">
        <f t="shared" si="717"/>
        <v>0</v>
      </c>
      <c r="BM1888" s="186">
        <f t="shared" si="718"/>
        <v>0</v>
      </c>
      <c r="CN1888" s="237"/>
      <c r="DS1888" s="237"/>
    </row>
    <row r="1889" spans="1:123" s="186" customFormat="1" ht="15" customHeight="1" x14ac:dyDescent="0.2">
      <c r="A1889" s="235"/>
      <c r="B1889" s="235"/>
      <c r="C1889" s="989"/>
      <c r="D1889" s="997"/>
      <c r="E1889" s="998"/>
      <c r="F1889" s="999"/>
      <c r="G1889" s="1003" t="s">
        <v>573</v>
      </c>
      <c r="H1889" s="1003"/>
      <c r="I1889" s="238"/>
      <c r="J1889" s="712" t="s">
        <v>566</v>
      </c>
      <c r="K1889" s="712"/>
      <c r="L1889" s="712"/>
      <c r="M1889" s="712"/>
      <c r="N1889" s="712"/>
      <c r="O1889" s="712"/>
      <c r="P1889" s="712"/>
      <c r="Q1889" s="712"/>
      <c r="R1889" s="713"/>
      <c r="S1889" s="236"/>
      <c r="T1889" s="236"/>
      <c r="U1889" s="236"/>
      <c r="V1889" s="236"/>
      <c r="W1889" s="236"/>
      <c r="X1889" s="236"/>
      <c r="Y1889" s="236"/>
      <c r="Z1889" s="236"/>
      <c r="AA1889" s="236"/>
      <c r="AB1889" s="236"/>
      <c r="AC1889" s="236"/>
      <c r="AD1889" s="236"/>
      <c r="AE1889" s="235"/>
      <c r="AF1889" s="237"/>
      <c r="AG1889" s="178">
        <f t="shared" si="686"/>
        <v>12</v>
      </c>
      <c r="AH1889" s="186">
        <f t="shared" si="687"/>
        <v>0</v>
      </c>
      <c r="AI1889" s="178">
        <f t="shared" si="688"/>
        <v>0</v>
      </c>
      <c r="AJ1889" s="178">
        <f t="shared" si="689"/>
        <v>0</v>
      </c>
      <c r="AK1889" s="178">
        <f t="shared" si="690"/>
        <v>0</v>
      </c>
      <c r="AL1889" s="178">
        <f t="shared" si="691"/>
        <v>0</v>
      </c>
      <c r="AM1889" s="178">
        <f t="shared" si="692"/>
        <v>0</v>
      </c>
      <c r="AN1889" s="178">
        <f t="shared" si="693"/>
        <v>0</v>
      </c>
      <c r="AO1889" s="178">
        <f t="shared" si="694"/>
        <v>0</v>
      </c>
      <c r="AP1889" s="178">
        <f t="shared" si="695"/>
        <v>0</v>
      </c>
      <c r="AQ1889" s="178">
        <f t="shared" si="696"/>
        <v>0</v>
      </c>
      <c r="AR1889" s="178">
        <f t="shared" si="697"/>
        <v>0</v>
      </c>
      <c r="AS1889" s="178">
        <f t="shared" si="698"/>
        <v>0</v>
      </c>
      <c r="AT1889" s="178">
        <f t="shared" si="699"/>
        <v>0</v>
      </c>
      <c r="AU1889" s="178">
        <f t="shared" si="700"/>
        <v>0</v>
      </c>
      <c r="AV1889" s="178">
        <f t="shared" si="701"/>
        <v>0</v>
      </c>
      <c r="AW1889" s="178">
        <f t="shared" si="702"/>
        <v>0</v>
      </c>
      <c r="AX1889" s="178">
        <f t="shared" si="703"/>
        <v>0</v>
      </c>
      <c r="AY1889" s="178">
        <f t="shared" si="704"/>
        <v>0</v>
      </c>
      <c r="AZ1889" s="178">
        <f t="shared" si="705"/>
        <v>0</v>
      </c>
      <c r="BA1889" s="178">
        <f t="shared" si="706"/>
        <v>0</v>
      </c>
      <c r="BB1889" s="178">
        <f t="shared" si="707"/>
        <v>0</v>
      </c>
      <c r="BC1889" s="178">
        <f t="shared" si="708"/>
        <v>0</v>
      </c>
      <c r="BD1889" s="178">
        <f t="shared" si="709"/>
        <v>0</v>
      </c>
      <c r="BE1889" s="178">
        <f t="shared" si="710"/>
        <v>0</v>
      </c>
      <c r="BF1889" s="178">
        <f t="shared" si="711"/>
        <v>0</v>
      </c>
      <c r="BG1889" s="178">
        <f t="shared" si="712"/>
        <v>0</v>
      </c>
      <c r="BH1889" s="178">
        <f t="shared" si="713"/>
        <v>0</v>
      </c>
      <c r="BI1889" s="178">
        <f t="shared" si="714"/>
        <v>0</v>
      </c>
      <c r="BJ1889" s="178">
        <f t="shared" si="715"/>
        <v>0</v>
      </c>
      <c r="BK1889" s="178">
        <f t="shared" si="716"/>
        <v>0</v>
      </c>
      <c r="BL1889" s="178">
        <f t="shared" si="717"/>
        <v>0</v>
      </c>
      <c r="BM1889" s="186">
        <f t="shared" si="718"/>
        <v>0</v>
      </c>
      <c r="CN1889" s="237"/>
      <c r="DS1889" s="237"/>
    </row>
    <row r="1890" spans="1:123" s="186" customFormat="1" ht="24" customHeight="1" x14ac:dyDescent="0.2">
      <c r="A1890" s="235"/>
      <c r="B1890" s="235"/>
      <c r="C1890" s="989"/>
      <c r="D1890" s="997"/>
      <c r="E1890" s="998"/>
      <c r="F1890" s="999"/>
      <c r="G1890" s="1003" t="s">
        <v>574</v>
      </c>
      <c r="H1890" s="1003"/>
      <c r="I1890" s="238"/>
      <c r="J1890" s="712" t="s">
        <v>567</v>
      </c>
      <c r="K1890" s="712"/>
      <c r="L1890" s="712"/>
      <c r="M1890" s="712"/>
      <c r="N1890" s="712"/>
      <c r="O1890" s="712"/>
      <c r="P1890" s="712"/>
      <c r="Q1890" s="712"/>
      <c r="R1890" s="713"/>
      <c r="S1890" s="236"/>
      <c r="T1890" s="236"/>
      <c r="U1890" s="236"/>
      <c r="V1890" s="236"/>
      <c r="W1890" s="236"/>
      <c r="X1890" s="236"/>
      <c r="Y1890" s="236"/>
      <c r="Z1890" s="236"/>
      <c r="AA1890" s="236"/>
      <c r="AB1890" s="236"/>
      <c r="AC1890" s="236"/>
      <c r="AD1890" s="236"/>
      <c r="AE1890" s="235"/>
      <c r="AF1890" s="237"/>
      <c r="AG1890" s="178">
        <f t="shared" si="686"/>
        <v>12</v>
      </c>
      <c r="AH1890" s="186">
        <f t="shared" si="687"/>
        <v>0</v>
      </c>
      <c r="AI1890" s="178">
        <f t="shared" si="688"/>
        <v>0</v>
      </c>
      <c r="AJ1890" s="178">
        <f t="shared" si="689"/>
        <v>0</v>
      </c>
      <c r="AK1890" s="178">
        <f t="shared" si="690"/>
        <v>0</v>
      </c>
      <c r="AL1890" s="178">
        <f t="shared" si="691"/>
        <v>0</v>
      </c>
      <c r="AM1890" s="178">
        <f t="shared" si="692"/>
        <v>0</v>
      </c>
      <c r="AN1890" s="178">
        <f t="shared" si="693"/>
        <v>0</v>
      </c>
      <c r="AO1890" s="178">
        <f t="shared" si="694"/>
        <v>0</v>
      </c>
      <c r="AP1890" s="178">
        <f t="shared" si="695"/>
        <v>0</v>
      </c>
      <c r="AQ1890" s="178">
        <f t="shared" si="696"/>
        <v>0</v>
      </c>
      <c r="AR1890" s="178">
        <f t="shared" si="697"/>
        <v>0</v>
      </c>
      <c r="AS1890" s="178">
        <f t="shared" si="698"/>
        <v>0</v>
      </c>
      <c r="AT1890" s="178">
        <f t="shared" si="699"/>
        <v>0</v>
      </c>
      <c r="AU1890" s="178">
        <f t="shared" si="700"/>
        <v>0</v>
      </c>
      <c r="AV1890" s="178">
        <f t="shared" si="701"/>
        <v>0</v>
      </c>
      <c r="AW1890" s="178">
        <f t="shared" si="702"/>
        <v>0</v>
      </c>
      <c r="AX1890" s="178">
        <f t="shared" si="703"/>
        <v>0</v>
      </c>
      <c r="AY1890" s="178">
        <f t="shared" si="704"/>
        <v>0</v>
      </c>
      <c r="AZ1890" s="178">
        <f t="shared" si="705"/>
        <v>0</v>
      </c>
      <c r="BA1890" s="178">
        <f t="shared" si="706"/>
        <v>0</v>
      </c>
      <c r="BB1890" s="178">
        <f t="shared" si="707"/>
        <v>0</v>
      </c>
      <c r="BC1890" s="178">
        <f t="shared" si="708"/>
        <v>0</v>
      </c>
      <c r="BD1890" s="178">
        <f t="shared" si="709"/>
        <v>0</v>
      </c>
      <c r="BE1890" s="178">
        <f t="shared" si="710"/>
        <v>0</v>
      </c>
      <c r="BF1890" s="178">
        <f t="shared" si="711"/>
        <v>0</v>
      </c>
      <c r="BG1890" s="178">
        <f t="shared" si="712"/>
        <v>0</v>
      </c>
      <c r="BH1890" s="178">
        <f t="shared" si="713"/>
        <v>0</v>
      </c>
      <c r="BI1890" s="178">
        <f t="shared" si="714"/>
        <v>0</v>
      </c>
      <c r="BJ1890" s="178">
        <f t="shared" si="715"/>
        <v>0</v>
      </c>
      <c r="BK1890" s="178">
        <f t="shared" si="716"/>
        <v>0</v>
      </c>
      <c r="BL1890" s="178">
        <f t="shared" si="717"/>
        <v>0</v>
      </c>
      <c r="BM1890" s="186">
        <f t="shared" si="718"/>
        <v>0</v>
      </c>
      <c r="CN1890" s="237"/>
      <c r="DS1890" s="237"/>
    </row>
    <row r="1891" spans="1:123" s="186" customFormat="1" ht="15" customHeight="1" x14ac:dyDescent="0.2">
      <c r="A1891" s="235"/>
      <c r="B1891" s="235"/>
      <c r="C1891" s="989"/>
      <c r="D1891" s="997"/>
      <c r="E1891" s="998"/>
      <c r="F1891" s="999"/>
      <c r="G1891" s="653" t="s">
        <v>575</v>
      </c>
      <c r="H1891" s="653"/>
      <c r="I1891" s="987" t="s">
        <v>307</v>
      </c>
      <c r="J1891" s="987"/>
      <c r="K1891" s="987"/>
      <c r="L1891" s="987"/>
      <c r="M1891" s="987"/>
      <c r="N1891" s="987"/>
      <c r="O1891" s="987"/>
      <c r="P1891" s="987"/>
      <c r="Q1891" s="987"/>
      <c r="R1891" s="987"/>
      <c r="S1891" s="236"/>
      <c r="T1891" s="236"/>
      <c r="U1891" s="236"/>
      <c r="V1891" s="236"/>
      <c r="W1891" s="236"/>
      <c r="X1891" s="236"/>
      <c r="Y1891" s="236"/>
      <c r="Z1891" s="236"/>
      <c r="AA1891" s="236"/>
      <c r="AB1891" s="236"/>
      <c r="AC1891" s="236"/>
      <c r="AD1891" s="236"/>
      <c r="AE1891" s="235"/>
      <c r="AF1891" s="237"/>
      <c r="AG1891" s="178">
        <f t="shared" si="686"/>
        <v>12</v>
      </c>
      <c r="AH1891" s="186">
        <f t="shared" si="687"/>
        <v>0</v>
      </c>
      <c r="AI1891" s="178">
        <f t="shared" si="688"/>
        <v>0</v>
      </c>
      <c r="AJ1891" s="178">
        <f t="shared" si="689"/>
        <v>0</v>
      </c>
      <c r="AK1891" s="178">
        <f t="shared" si="690"/>
        <v>0</v>
      </c>
      <c r="AL1891" s="178">
        <f t="shared" si="691"/>
        <v>0</v>
      </c>
      <c r="AM1891" s="178">
        <f t="shared" si="692"/>
        <v>0</v>
      </c>
      <c r="AN1891" s="178">
        <f t="shared" si="693"/>
        <v>0</v>
      </c>
      <c r="AO1891" s="178">
        <f t="shared" si="694"/>
        <v>0</v>
      </c>
      <c r="AP1891" s="178">
        <f t="shared" si="695"/>
        <v>0</v>
      </c>
      <c r="AQ1891" s="178">
        <f t="shared" si="696"/>
        <v>0</v>
      </c>
      <c r="AR1891" s="178">
        <f t="shared" si="697"/>
        <v>0</v>
      </c>
      <c r="AS1891" s="178">
        <f t="shared" si="698"/>
        <v>0</v>
      </c>
      <c r="AT1891" s="178">
        <f t="shared" si="699"/>
        <v>0</v>
      </c>
      <c r="AU1891" s="178">
        <f t="shared" si="700"/>
        <v>0</v>
      </c>
      <c r="AV1891" s="178">
        <f t="shared" si="701"/>
        <v>0</v>
      </c>
      <c r="AW1891" s="178">
        <f t="shared" si="702"/>
        <v>0</v>
      </c>
      <c r="AX1891" s="178">
        <f t="shared" si="703"/>
        <v>0</v>
      </c>
      <c r="AY1891" s="178">
        <f t="shared" si="704"/>
        <v>0</v>
      </c>
      <c r="AZ1891" s="178">
        <f t="shared" si="705"/>
        <v>0</v>
      </c>
      <c r="BA1891" s="178">
        <f t="shared" si="706"/>
        <v>0</v>
      </c>
      <c r="BB1891" s="178">
        <f t="shared" si="707"/>
        <v>0</v>
      </c>
      <c r="BC1891" s="178">
        <f t="shared" si="708"/>
        <v>0</v>
      </c>
      <c r="BD1891" s="178">
        <f t="shared" si="709"/>
        <v>0</v>
      </c>
      <c r="BE1891" s="178">
        <f t="shared" si="710"/>
        <v>0</v>
      </c>
      <c r="BF1891" s="178">
        <f t="shared" si="711"/>
        <v>0</v>
      </c>
      <c r="BG1891" s="178">
        <f t="shared" si="712"/>
        <v>0</v>
      </c>
      <c r="BH1891" s="178">
        <f t="shared" si="713"/>
        <v>0</v>
      </c>
      <c r="BI1891" s="178">
        <f t="shared" si="714"/>
        <v>0</v>
      </c>
      <c r="BJ1891" s="178">
        <f t="shared" si="715"/>
        <v>0</v>
      </c>
      <c r="BK1891" s="178">
        <f t="shared" si="716"/>
        <v>0</v>
      </c>
      <c r="BL1891" s="178">
        <f t="shared" si="717"/>
        <v>0</v>
      </c>
      <c r="BM1891" s="186">
        <f t="shared" si="718"/>
        <v>0</v>
      </c>
      <c r="CN1891" s="237"/>
      <c r="DS1891" s="237"/>
    </row>
    <row r="1892" spans="1:123" s="186" customFormat="1" ht="15" customHeight="1" x14ac:dyDescent="0.2">
      <c r="A1892" s="235"/>
      <c r="B1892" s="235"/>
      <c r="C1892" s="989"/>
      <c r="D1892" s="997"/>
      <c r="E1892" s="998"/>
      <c r="F1892" s="999"/>
      <c r="G1892" s="653" t="s">
        <v>576</v>
      </c>
      <c r="H1892" s="653"/>
      <c r="I1892" s="987" t="s">
        <v>577</v>
      </c>
      <c r="J1892" s="987"/>
      <c r="K1892" s="987"/>
      <c r="L1892" s="987"/>
      <c r="M1892" s="987"/>
      <c r="N1892" s="987"/>
      <c r="O1892" s="987"/>
      <c r="P1892" s="987"/>
      <c r="Q1892" s="987"/>
      <c r="R1892" s="987"/>
      <c r="S1892" s="236"/>
      <c r="T1892" s="236"/>
      <c r="U1892" s="236"/>
      <c r="V1892" s="236"/>
      <c r="W1892" s="236"/>
      <c r="X1892" s="236"/>
      <c r="Y1892" s="236"/>
      <c r="Z1892" s="236"/>
      <c r="AA1892" s="236"/>
      <c r="AB1892" s="236"/>
      <c r="AC1892" s="236"/>
      <c r="AD1892" s="236"/>
      <c r="AE1892" s="235"/>
      <c r="AF1892" s="237"/>
      <c r="AG1892" s="178">
        <f t="shared" si="686"/>
        <v>12</v>
      </c>
      <c r="AH1892" s="186">
        <f t="shared" si="687"/>
        <v>0</v>
      </c>
      <c r="AI1892" s="178">
        <f t="shared" si="688"/>
        <v>0</v>
      </c>
      <c r="AJ1892" s="178">
        <f t="shared" si="689"/>
        <v>0</v>
      </c>
      <c r="AK1892" s="178">
        <f t="shared" si="690"/>
        <v>0</v>
      </c>
      <c r="AL1892" s="178">
        <f t="shared" si="691"/>
        <v>0</v>
      </c>
      <c r="AM1892" s="178">
        <f t="shared" si="692"/>
        <v>0</v>
      </c>
      <c r="AN1892" s="178">
        <f t="shared" si="693"/>
        <v>0</v>
      </c>
      <c r="AO1892" s="178">
        <f t="shared" si="694"/>
        <v>0</v>
      </c>
      <c r="AP1892" s="178">
        <f t="shared" si="695"/>
        <v>0</v>
      </c>
      <c r="AQ1892" s="178">
        <f t="shared" si="696"/>
        <v>0</v>
      </c>
      <c r="AR1892" s="178">
        <f t="shared" si="697"/>
        <v>0</v>
      </c>
      <c r="AS1892" s="178">
        <f t="shared" si="698"/>
        <v>0</v>
      </c>
      <c r="AT1892" s="178">
        <f t="shared" si="699"/>
        <v>0</v>
      </c>
      <c r="AU1892" s="178">
        <f t="shared" si="700"/>
        <v>0</v>
      </c>
      <c r="AV1892" s="178">
        <f t="shared" si="701"/>
        <v>0</v>
      </c>
      <c r="AW1892" s="178">
        <f t="shared" si="702"/>
        <v>0</v>
      </c>
      <c r="AX1892" s="178">
        <f t="shared" si="703"/>
        <v>0</v>
      </c>
      <c r="AY1892" s="178">
        <f t="shared" si="704"/>
        <v>0</v>
      </c>
      <c r="AZ1892" s="178">
        <f t="shared" si="705"/>
        <v>0</v>
      </c>
      <c r="BA1892" s="178">
        <f t="shared" si="706"/>
        <v>0</v>
      </c>
      <c r="BB1892" s="178">
        <f t="shared" si="707"/>
        <v>0</v>
      </c>
      <c r="BC1892" s="178">
        <f t="shared" si="708"/>
        <v>0</v>
      </c>
      <c r="BD1892" s="178">
        <f t="shared" si="709"/>
        <v>0</v>
      </c>
      <c r="BE1892" s="178">
        <f t="shared" si="710"/>
        <v>0</v>
      </c>
      <c r="BF1892" s="178">
        <f t="shared" si="711"/>
        <v>0</v>
      </c>
      <c r="BG1892" s="178">
        <f t="shared" si="712"/>
        <v>0</v>
      </c>
      <c r="BH1892" s="178">
        <f t="shared" si="713"/>
        <v>0</v>
      </c>
      <c r="BI1892" s="178">
        <f t="shared" si="714"/>
        <v>0</v>
      </c>
      <c r="BJ1892" s="178">
        <f t="shared" si="715"/>
        <v>0</v>
      </c>
      <c r="BK1892" s="178">
        <f t="shared" si="716"/>
        <v>0</v>
      </c>
      <c r="BL1892" s="178">
        <f t="shared" si="717"/>
        <v>0</v>
      </c>
      <c r="BM1892" s="186">
        <f t="shared" si="718"/>
        <v>0</v>
      </c>
      <c r="CN1892" s="237"/>
      <c r="DS1892" s="237"/>
    </row>
    <row r="1893" spans="1:123" s="186" customFormat="1" ht="15" customHeight="1" x14ac:dyDescent="0.2">
      <c r="A1893" s="235"/>
      <c r="B1893" s="235"/>
      <c r="C1893" s="989"/>
      <c r="D1893" s="997"/>
      <c r="E1893" s="998"/>
      <c r="F1893" s="999"/>
      <c r="G1893" s="653" t="s">
        <v>578</v>
      </c>
      <c r="H1893" s="653"/>
      <c r="I1893" s="987" t="s">
        <v>579</v>
      </c>
      <c r="J1893" s="987"/>
      <c r="K1893" s="987"/>
      <c r="L1893" s="987"/>
      <c r="M1893" s="987"/>
      <c r="N1893" s="987"/>
      <c r="O1893" s="987"/>
      <c r="P1893" s="987"/>
      <c r="Q1893" s="987"/>
      <c r="R1893" s="987"/>
      <c r="S1893" s="236"/>
      <c r="T1893" s="236"/>
      <c r="U1893" s="236"/>
      <c r="V1893" s="236"/>
      <c r="W1893" s="236"/>
      <c r="X1893" s="236"/>
      <c r="Y1893" s="236"/>
      <c r="Z1893" s="236"/>
      <c r="AA1893" s="236"/>
      <c r="AB1893" s="236"/>
      <c r="AC1893" s="236"/>
      <c r="AD1893" s="236"/>
      <c r="AE1893" s="235"/>
      <c r="AF1893" s="237"/>
      <c r="AG1893" s="178">
        <f t="shared" si="686"/>
        <v>12</v>
      </c>
      <c r="AH1893" s="186">
        <f t="shared" si="687"/>
        <v>0</v>
      </c>
      <c r="AI1893" s="178">
        <f t="shared" si="688"/>
        <v>0</v>
      </c>
      <c r="AJ1893" s="178">
        <f t="shared" si="689"/>
        <v>0</v>
      </c>
      <c r="AK1893" s="178">
        <f t="shared" si="690"/>
        <v>0</v>
      </c>
      <c r="AL1893" s="178">
        <f t="shared" si="691"/>
        <v>0</v>
      </c>
      <c r="AM1893" s="178">
        <f t="shared" si="692"/>
        <v>0</v>
      </c>
      <c r="AN1893" s="178">
        <f t="shared" si="693"/>
        <v>0</v>
      </c>
      <c r="AO1893" s="178">
        <f t="shared" si="694"/>
        <v>0</v>
      </c>
      <c r="AP1893" s="178">
        <f t="shared" si="695"/>
        <v>0</v>
      </c>
      <c r="AQ1893" s="178">
        <f t="shared" si="696"/>
        <v>0</v>
      </c>
      <c r="AR1893" s="178">
        <f t="shared" si="697"/>
        <v>0</v>
      </c>
      <c r="AS1893" s="178">
        <f t="shared" si="698"/>
        <v>0</v>
      </c>
      <c r="AT1893" s="178">
        <f t="shared" si="699"/>
        <v>0</v>
      </c>
      <c r="AU1893" s="178">
        <f t="shared" si="700"/>
        <v>0</v>
      </c>
      <c r="AV1893" s="178">
        <f t="shared" si="701"/>
        <v>0</v>
      </c>
      <c r="AW1893" s="178">
        <f t="shared" si="702"/>
        <v>0</v>
      </c>
      <c r="AX1893" s="178">
        <f t="shared" si="703"/>
        <v>0</v>
      </c>
      <c r="AY1893" s="178">
        <f t="shared" si="704"/>
        <v>0</v>
      </c>
      <c r="AZ1893" s="178">
        <f t="shared" si="705"/>
        <v>0</v>
      </c>
      <c r="BA1893" s="178">
        <f t="shared" si="706"/>
        <v>0</v>
      </c>
      <c r="BB1893" s="178">
        <f t="shared" si="707"/>
        <v>0</v>
      </c>
      <c r="BC1893" s="178">
        <f t="shared" si="708"/>
        <v>0</v>
      </c>
      <c r="BD1893" s="178">
        <f t="shared" si="709"/>
        <v>0</v>
      </c>
      <c r="BE1893" s="178">
        <f t="shared" si="710"/>
        <v>0</v>
      </c>
      <c r="BF1893" s="178">
        <f t="shared" si="711"/>
        <v>0</v>
      </c>
      <c r="BG1893" s="178">
        <f t="shared" si="712"/>
        <v>0</v>
      </c>
      <c r="BH1893" s="178">
        <f t="shared" si="713"/>
        <v>0</v>
      </c>
      <c r="BI1893" s="178">
        <f t="shared" si="714"/>
        <v>0</v>
      </c>
      <c r="BJ1893" s="178">
        <f t="shared" si="715"/>
        <v>0</v>
      </c>
      <c r="BK1893" s="178">
        <f t="shared" si="716"/>
        <v>0</v>
      </c>
      <c r="BL1893" s="178">
        <f t="shared" si="717"/>
        <v>0</v>
      </c>
      <c r="BM1893" s="186">
        <f t="shared" si="718"/>
        <v>0</v>
      </c>
      <c r="BO1893" s="300" t="s">
        <v>2104</v>
      </c>
      <c r="BP1893" s="300" t="s">
        <v>2048</v>
      </c>
      <c r="BQ1893" s="300" t="s">
        <v>2049</v>
      </c>
      <c r="BR1893" s="300" t="s">
        <v>84</v>
      </c>
      <c r="BS1893" s="300" t="s">
        <v>2048</v>
      </c>
      <c r="BT1893" s="300" t="s">
        <v>2049</v>
      </c>
      <c r="BU1893" s="300" t="s">
        <v>84</v>
      </c>
      <c r="BV1893" s="300" t="s">
        <v>2048</v>
      </c>
      <c r="BW1893" s="300" t="s">
        <v>2049</v>
      </c>
      <c r="BX1893" s="300" t="s">
        <v>84</v>
      </c>
      <c r="BY1893" s="300" t="s">
        <v>2048</v>
      </c>
      <c r="BZ1893" s="300" t="s">
        <v>2049</v>
      </c>
      <c r="CN1893" s="237"/>
      <c r="DS1893" s="237"/>
    </row>
    <row r="1894" spans="1:123" s="186" customFormat="1" ht="24" customHeight="1" x14ac:dyDescent="0.2">
      <c r="A1894" s="235"/>
      <c r="B1894" s="235"/>
      <c r="C1894" s="989"/>
      <c r="D1894" s="997"/>
      <c r="E1894" s="998"/>
      <c r="F1894" s="999"/>
      <c r="G1894" s="653" t="s">
        <v>580</v>
      </c>
      <c r="H1894" s="653"/>
      <c r="I1894" s="987" t="s">
        <v>581</v>
      </c>
      <c r="J1894" s="987"/>
      <c r="K1894" s="987"/>
      <c r="L1894" s="987"/>
      <c r="M1894" s="987"/>
      <c r="N1894" s="987"/>
      <c r="O1894" s="987"/>
      <c r="P1894" s="987"/>
      <c r="Q1894" s="987"/>
      <c r="R1894" s="987"/>
      <c r="S1894" s="236"/>
      <c r="T1894" s="236"/>
      <c r="U1894" s="236"/>
      <c r="V1894" s="236"/>
      <c r="W1894" s="236"/>
      <c r="X1894" s="236"/>
      <c r="Y1894" s="236"/>
      <c r="Z1894" s="236"/>
      <c r="AA1894" s="236"/>
      <c r="AB1894" s="236"/>
      <c r="AC1894" s="236"/>
      <c r="AD1894" s="236"/>
      <c r="AE1894" s="235"/>
      <c r="AF1894" s="237"/>
      <c r="AG1894" s="178">
        <f t="shared" si="686"/>
        <v>12</v>
      </c>
      <c r="AH1894" s="186">
        <f t="shared" si="687"/>
        <v>0</v>
      </c>
      <c r="AI1894" s="178">
        <f t="shared" si="688"/>
        <v>0</v>
      </c>
      <c r="AJ1894" s="178">
        <f t="shared" si="689"/>
        <v>0</v>
      </c>
      <c r="AK1894" s="178">
        <f t="shared" si="690"/>
        <v>0</v>
      </c>
      <c r="AL1894" s="178">
        <f t="shared" si="691"/>
        <v>0</v>
      </c>
      <c r="AM1894" s="178">
        <f t="shared" si="692"/>
        <v>0</v>
      </c>
      <c r="AN1894" s="178">
        <f t="shared" si="693"/>
        <v>0</v>
      </c>
      <c r="AO1894" s="178">
        <f t="shared" si="694"/>
        <v>0</v>
      </c>
      <c r="AP1894" s="178">
        <f t="shared" si="695"/>
        <v>0</v>
      </c>
      <c r="AQ1894" s="178">
        <f t="shared" si="696"/>
        <v>0</v>
      </c>
      <c r="AR1894" s="178">
        <f t="shared" si="697"/>
        <v>0</v>
      </c>
      <c r="AS1894" s="178">
        <f t="shared" si="698"/>
        <v>0</v>
      </c>
      <c r="AT1894" s="178">
        <f t="shared" si="699"/>
        <v>0</v>
      </c>
      <c r="AU1894" s="178">
        <f t="shared" si="700"/>
        <v>0</v>
      </c>
      <c r="AV1894" s="178">
        <f t="shared" si="701"/>
        <v>0</v>
      </c>
      <c r="AW1894" s="178">
        <f t="shared" si="702"/>
        <v>0</v>
      </c>
      <c r="AX1894" s="178">
        <f t="shared" si="703"/>
        <v>0</v>
      </c>
      <c r="AY1894" s="178">
        <f t="shared" si="704"/>
        <v>0</v>
      </c>
      <c r="AZ1894" s="178">
        <f t="shared" si="705"/>
        <v>0</v>
      </c>
      <c r="BA1894" s="178">
        <f t="shared" si="706"/>
        <v>0</v>
      </c>
      <c r="BB1894" s="178">
        <f t="shared" si="707"/>
        <v>0</v>
      </c>
      <c r="BC1894" s="178">
        <f t="shared" si="708"/>
        <v>0</v>
      </c>
      <c r="BD1894" s="178">
        <f t="shared" si="709"/>
        <v>0</v>
      </c>
      <c r="BE1894" s="178">
        <f t="shared" si="710"/>
        <v>0</v>
      </c>
      <c r="BF1894" s="178">
        <f t="shared" si="711"/>
        <v>0</v>
      </c>
      <c r="BG1894" s="178">
        <f t="shared" si="712"/>
        <v>0</v>
      </c>
      <c r="BH1894" s="178">
        <f t="shared" si="713"/>
        <v>0</v>
      </c>
      <c r="BI1894" s="178">
        <f t="shared" si="714"/>
        <v>0</v>
      </c>
      <c r="BJ1894" s="178">
        <f t="shared" si="715"/>
        <v>0</v>
      </c>
      <c r="BK1894" s="178">
        <f t="shared" si="716"/>
        <v>0</v>
      </c>
      <c r="BL1894" s="178">
        <f t="shared" si="717"/>
        <v>0</v>
      </c>
      <c r="BM1894" s="186">
        <f t="shared" si="718"/>
        <v>0</v>
      </c>
      <c r="BN1894" s="186" t="s">
        <v>2077</v>
      </c>
      <c r="BO1894" s="178">
        <f>IF($AG$1789=$AH$1789,0,IF(
OR(
AND(BO1898=0,BO1897&gt;0),
AND(BO1898="NS",BO1896&gt;0),
AND(BO1898="NS",BO1896=0,BO1897=0)),1,
IF(OR(
AND(BO1897&gt;=2,BO1896&lt;BO1898),
AND(BO1898="NS",BO1896=0,BO1897&gt;0),
BO1898=BO1896,
AND(BO1898="NA",BO1897=0,BO1896=0,BO1895&gt;0)),0,1)))</f>
        <v>0</v>
      </c>
      <c r="BP1894" s="178">
        <f t="shared" ref="BP1894:BZ1894" si="777">IF($AG$1789=$AH$1789,0,IF(
OR(
AND(BP1898=0,BP1897&gt;0),
AND(BP1898="NS",BP1896&gt;0),
AND(BP1898="NS",BP1896=0,BP1897=0)),1,
IF(OR(
AND(BP1897&gt;=2,BP1896&lt;BP1898),
AND(BP1898="NS",BP1896=0,BP1897&gt;0),
BP1898=BP1896,
AND(BP1898="NA",BP1897=0,BP1896=0,BP1895&gt;0)),0,1)))</f>
        <v>0</v>
      </c>
      <c r="BQ1894" s="178">
        <f t="shared" si="777"/>
        <v>0</v>
      </c>
      <c r="BR1894" s="178">
        <f t="shared" si="777"/>
        <v>0</v>
      </c>
      <c r="BS1894" s="178">
        <f t="shared" si="777"/>
        <v>0</v>
      </c>
      <c r="BT1894" s="178">
        <f t="shared" si="777"/>
        <v>0</v>
      </c>
      <c r="BU1894" s="178">
        <f t="shared" si="777"/>
        <v>0</v>
      </c>
      <c r="BV1894" s="178">
        <f t="shared" si="777"/>
        <v>0</v>
      </c>
      <c r="BW1894" s="178">
        <f t="shared" si="777"/>
        <v>0</v>
      </c>
      <c r="BX1894" s="178">
        <f t="shared" si="777"/>
        <v>0</v>
      </c>
      <c r="BY1894" s="178">
        <f t="shared" si="777"/>
        <v>0</v>
      </c>
      <c r="BZ1894" s="178">
        <f t="shared" si="777"/>
        <v>0</v>
      </c>
      <c r="CA1894" s="186">
        <f>SUM(BO1894:BZ1894)</f>
        <v>0</v>
      </c>
      <c r="CN1894" s="237"/>
      <c r="DS1894" s="237"/>
    </row>
    <row r="1895" spans="1:123" s="186" customFormat="1" ht="15" customHeight="1" x14ac:dyDescent="0.2">
      <c r="A1895" s="235"/>
      <c r="B1895" s="235"/>
      <c r="C1895" s="989"/>
      <c r="D1895" s="997"/>
      <c r="E1895" s="998"/>
      <c r="F1895" s="999"/>
      <c r="G1895" s="993" t="s">
        <v>587</v>
      </c>
      <c r="H1895" s="993"/>
      <c r="I1895" s="238"/>
      <c r="J1895" s="712" t="s">
        <v>582</v>
      </c>
      <c r="K1895" s="712"/>
      <c r="L1895" s="712"/>
      <c r="M1895" s="712"/>
      <c r="N1895" s="712"/>
      <c r="O1895" s="712"/>
      <c r="P1895" s="712"/>
      <c r="Q1895" s="712"/>
      <c r="R1895" s="713"/>
      <c r="S1895" s="236"/>
      <c r="T1895" s="236"/>
      <c r="U1895" s="236"/>
      <c r="V1895" s="236"/>
      <c r="W1895" s="236"/>
      <c r="X1895" s="236"/>
      <c r="Y1895" s="236"/>
      <c r="Z1895" s="236"/>
      <c r="AA1895" s="236"/>
      <c r="AB1895" s="236"/>
      <c r="AC1895" s="236"/>
      <c r="AD1895" s="236"/>
      <c r="AE1895" s="235"/>
      <c r="AF1895" s="237"/>
      <c r="AG1895" s="178">
        <f t="shared" si="686"/>
        <v>12</v>
      </c>
      <c r="AH1895" s="186">
        <f t="shared" si="687"/>
        <v>0</v>
      </c>
      <c r="AI1895" s="178">
        <f t="shared" si="688"/>
        <v>0</v>
      </c>
      <c r="AJ1895" s="178">
        <f t="shared" si="689"/>
        <v>0</v>
      </c>
      <c r="AK1895" s="178">
        <f t="shared" si="690"/>
        <v>0</v>
      </c>
      <c r="AL1895" s="178">
        <f t="shared" si="691"/>
        <v>0</v>
      </c>
      <c r="AM1895" s="178">
        <f t="shared" si="692"/>
        <v>0</v>
      </c>
      <c r="AN1895" s="178">
        <f t="shared" si="693"/>
        <v>0</v>
      </c>
      <c r="AO1895" s="178">
        <f t="shared" si="694"/>
        <v>0</v>
      </c>
      <c r="AP1895" s="178">
        <f t="shared" si="695"/>
        <v>0</v>
      </c>
      <c r="AQ1895" s="178">
        <f t="shared" si="696"/>
        <v>0</v>
      </c>
      <c r="AR1895" s="178">
        <f t="shared" si="697"/>
        <v>0</v>
      </c>
      <c r="AS1895" s="178">
        <f t="shared" si="698"/>
        <v>0</v>
      </c>
      <c r="AT1895" s="178">
        <f t="shared" si="699"/>
        <v>0</v>
      </c>
      <c r="AU1895" s="178">
        <f t="shared" si="700"/>
        <v>0</v>
      </c>
      <c r="AV1895" s="178">
        <f t="shared" si="701"/>
        <v>0</v>
      </c>
      <c r="AW1895" s="178">
        <f t="shared" si="702"/>
        <v>0</v>
      </c>
      <c r="AX1895" s="178">
        <f t="shared" si="703"/>
        <v>0</v>
      </c>
      <c r="AY1895" s="178">
        <f t="shared" si="704"/>
        <v>0</v>
      </c>
      <c r="AZ1895" s="178">
        <f t="shared" si="705"/>
        <v>0</v>
      </c>
      <c r="BA1895" s="178">
        <f t="shared" si="706"/>
        <v>0</v>
      </c>
      <c r="BB1895" s="178">
        <f t="shared" si="707"/>
        <v>0</v>
      </c>
      <c r="BC1895" s="178">
        <f t="shared" si="708"/>
        <v>0</v>
      </c>
      <c r="BD1895" s="178">
        <f t="shared" si="709"/>
        <v>0</v>
      </c>
      <c r="BE1895" s="178">
        <f t="shared" si="710"/>
        <v>0</v>
      </c>
      <c r="BF1895" s="178">
        <f t="shared" si="711"/>
        <v>0</v>
      </c>
      <c r="BG1895" s="178">
        <f t="shared" si="712"/>
        <v>0</v>
      </c>
      <c r="BH1895" s="178">
        <f t="shared" si="713"/>
        <v>0</v>
      </c>
      <c r="BI1895" s="178">
        <f t="shared" si="714"/>
        <v>0</v>
      </c>
      <c r="BJ1895" s="178">
        <f t="shared" si="715"/>
        <v>0</v>
      </c>
      <c r="BK1895" s="178">
        <f t="shared" si="716"/>
        <v>0</v>
      </c>
      <c r="BL1895" s="178">
        <f t="shared" si="717"/>
        <v>0</v>
      </c>
      <c r="BM1895" s="186">
        <f t="shared" si="718"/>
        <v>0</v>
      </c>
      <c r="BN1895" s="186" t="s">
        <v>2058</v>
      </c>
      <c r="BO1895" s="186">
        <f>COUNTIF(S1895:S1899,"NA")</f>
        <v>0</v>
      </c>
      <c r="BP1895" s="186">
        <f t="shared" ref="BP1895:BZ1895" si="778">COUNTIF(T1895:T1899,"NA")</f>
        <v>0</v>
      </c>
      <c r="BQ1895" s="186">
        <f t="shared" si="778"/>
        <v>0</v>
      </c>
      <c r="BR1895" s="186">
        <f t="shared" si="778"/>
        <v>0</v>
      </c>
      <c r="BS1895" s="186">
        <f t="shared" si="778"/>
        <v>0</v>
      </c>
      <c r="BT1895" s="186">
        <f t="shared" si="778"/>
        <v>0</v>
      </c>
      <c r="BU1895" s="186">
        <f t="shared" si="778"/>
        <v>0</v>
      </c>
      <c r="BV1895" s="186">
        <f t="shared" si="778"/>
        <v>0</v>
      </c>
      <c r="BW1895" s="186">
        <f t="shared" si="778"/>
        <v>0</v>
      </c>
      <c r="BX1895" s="186">
        <f t="shared" si="778"/>
        <v>0</v>
      </c>
      <c r="BY1895" s="186">
        <f t="shared" si="778"/>
        <v>0</v>
      </c>
      <c r="BZ1895" s="186">
        <f t="shared" si="778"/>
        <v>0</v>
      </c>
      <c r="CN1895" s="237"/>
      <c r="DS1895" s="237"/>
    </row>
    <row r="1896" spans="1:123" s="186" customFormat="1" ht="24" customHeight="1" x14ac:dyDescent="0.2">
      <c r="A1896" s="235"/>
      <c r="B1896" s="235"/>
      <c r="C1896" s="989"/>
      <c r="D1896" s="997"/>
      <c r="E1896" s="998"/>
      <c r="F1896" s="999"/>
      <c r="G1896" s="993" t="s">
        <v>588</v>
      </c>
      <c r="H1896" s="993"/>
      <c r="I1896" s="238"/>
      <c r="J1896" s="712" t="s">
        <v>583</v>
      </c>
      <c r="K1896" s="712"/>
      <c r="L1896" s="712"/>
      <c r="M1896" s="712"/>
      <c r="N1896" s="712"/>
      <c r="O1896" s="712"/>
      <c r="P1896" s="712"/>
      <c r="Q1896" s="712"/>
      <c r="R1896" s="713"/>
      <c r="S1896" s="236"/>
      <c r="T1896" s="236"/>
      <c r="U1896" s="236"/>
      <c r="V1896" s="236"/>
      <c r="W1896" s="236"/>
      <c r="X1896" s="236"/>
      <c r="Y1896" s="236"/>
      <c r="Z1896" s="236"/>
      <c r="AA1896" s="236"/>
      <c r="AB1896" s="236"/>
      <c r="AC1896" s="236"/>
      <c r="AD1896" s="236"/>
      <c r="AE1896" s="235"/>
      <c r="AF1896" s="237"/>
      <c r="AG1896" s="178">
        <f t="shared" si="686"/>
        <v>12</v>
      </c>
      <c r="AH1896" s="186">
        <f t="shared" si="687"/>
        <v>0</v>
      </c>
      <c r="AI1896" s="178">
        <f t="shared" si="688"/>
        <v>0</v>
      </c>
      <c r="AJ1896" s="178">
        <f t="shared" si="689"/>
        <v>0</v>
      </c>
      <c r="AK1896" s="178">
        <f t="shared" si="690"/>
        <v>0</v>
      </c>
      <c r="AL1896" s="178">
        <f t="shared" si="691"/>
        <v>0</v>
      </c>
      <c r="AM1896" s="178">
        <f t="shared" si="692"/>
        <v>0</v>
      </c>
      <c r="AN1896" s="178">
        <f t="shared" si="693"/>
        <v>0</v>
      </c>
      <c r="AO1896" s="178">
        <f t="shared" si="694"/>
        <v>0</v>
      </c>
      <c r="AP1896" s="178">
        <f t="shared" si="695"/>
        <v>0</v>
      </c>
      <c r="AQ1896" s="178">
        <f t="shared" si="696"/>
        <v>0</v>
      </c>
      <c r="AR1896" s="178">
        <f t="shared" si="697"/>
        <v>0</v>
      </c>
      <c r="AS1896" s="178">
        <f t="shared" si="698"/>
        <v>0</v>
      </c>
      <c r="AT1896" s="178">
        <f t="shared" si="699"/>
        <v>0</v>
      </c>
      <c r="AU1896" s="178">
        <f t="shared" si="700"/>
        <v>0</v>
      </c>
      <c r="AV1896" s="178">
        <f t="shared" si="701"/>
        <v>0</v>
      </c>
      <c r="AW1896" s="178">
        <f t="shared" si="702"/>
        <v>0</v>
      </c>
      <c r="AX1896" s="178">
        <f t="shared" si="703"/>
        <v>0</v>
      </c>
      <c r="AY1896" s="178">
        <f t="shared" si="704"/>
        <v>0</v>
      </c>
      <c r="AZ1896" s="178">
        <f t="shared" si="705"/>
        <v>0</v>
      </c>
      <c r="BA1896" s="178">
        <f t="shared" si="706"/>
        <v>0</v>
      </c>
      <c r="BB1896" s="178">
        <f t="shared" si="707"/>
        <v>0</v>
      </c>
      <c r="BC1896" s="178">
        <f t="shared" si="708"/>
        <v>0</v>
      </c>
      <c r="BD1896" s="178">
        <f t="shared" si="709"/>
        <v>0</v>
      </c>
      <c r="BE1896" s="178">
        <f t="shared" si="710"/>
        <v>0</v>
      </c>
      <c r="BF1896" s="178">
        <f t="shared" si="711"/>
        <v>0</v>
      </c>
      <c r="BG1896" s="178">
        <f t="shared" si="712"/>
        <v>0</v>
      </c>
      <c r="BH1896" s="178">
        <f t="shared" si="713"/>
        <v>0</v>
      </c>
      <c r="BI1896" s="178">
        <f t="shared" si="714"/>
        <v>0</v>
      </c>
      <c r="BJ1896" s="178">
        <f t="shared" si="715"/>
        <v>0</v>
      </c>
      <c r="BK1896" s="178">
        <f t="shared" si="716"/>
        <v>0</v>
      </c>
      <c r="BL1896" s="178">
        <f t="shared" si="717"/>
        <v>0</v>
      </c>
      <c r="BM1896" s="186">
        <f t="shared" si="718"/>
        <v>0</v>
      </c>
      <c r="BN1896" s="186" t="s">
        <v>2078</v>
      </c>
      <c r="BO1896" s="186">
        <f>SUM(S1895:S1899)</f>
        <v>0</v>
      </c>
      <c r="BP1896" s="186">
        <f t="shared" ref="BP1896:BZ1896" si="779">SUM(T1895:T1899)</f>
        <v>0</v>
      </c>
      <c r="BQ1896" s="186">
        <f t="shared" si="779"/>
        <v>0</v>
      </c>
      <c r="BR1896" s="186">
        <f t="shared" si="779"/>
        <v>0</v>
      </c>
      <c r="BS1896" s="186">
        <f t="shared" si="779"/>
        <v>0</v>
      </c>
      <c r="BT1896" s="186">
        <f t="shared" si="779"/>
        <v>0</v>
      </c>
      <c r="BU1896" s="186">
        <f t="shared" si="779"/>
        <v>0</v>
      </c>
      <c r="BV1896" s="186">
        <f t="shared" si="779"/>
        <v>0</v>
      </c>
      <c r="BW1896" s="186">
        <f t="shared" si="779"/>
        <v>0</v>
      </c>
      <c r="BX1896" s="186">
        <f t="shared" si="779"/>
        <v>0</v>
      </c>
      <c r="BY1896" s="186">
        <f t="shared" si="779"/>
        <v>0</v>
      </c>
      <c r="BZ1896" s="186">
        <f t="shared" si="779"/>
        <v>0</v>
      </c>
      <c r="CN1896" s="237"/>
      <c r="DS1896" s="237"/>
    </row>
    <row r="1897" spans="1:123" s="186" customFormat="1" ht="15" customHeight="1" x14ac:dyDescent="0.2">
      <c r="A1897" s="235"/>
      <c r="B1897" s="235"/>
      <c r="C1897" s="989"/>
      <c r="D1897" s="997"/>
      <c r="E1897" s="998"/>
      <c r="F1897" s="999"/>
      <c r="G1897" s="993" t="s">
        <v>589</v>
      </c>
      <c r="H1897" s="993"/>
      <c r="I1897" s="238"/>
      <c r="J1897" s="712" t="s">
        <v>584</v>
      </c>
      <c r="K1897" s="712"/>
      <c r="L1897" s="712"/>
      <c r="M1897" s="712"/>
      <c r="N1897" s="712"/>
      <c r="O1897" s="712"/>
      <c r="P1897" s="712"/>
      <c r="Q1897" s="712"/>
      <c r="R1897" s="713"/>
      <c r="S1897" s="236"/>
      <c r="T1897" s="236"/>
      <c r="U1897" s="236"/>
      <c r="V1897" s="236"/>
      <c r="W1897" s="236"/>
      <c r="X1897" s="236"/>
      <c r="Y1897" s="236"/>
      <c r="Z1897" s="236"/>
      <c r="AA1897" s="236"/>
      <c r="AB1897" s="236"/>
      <c r="AC1897" s="236"/>
      <c r="AD1897" s="236"/>
      <c r="AE1897" s="235"/>
      <c r="AF1897" s="237"/>
      <c r="AG1897" s="178">
        <f t="shared" si="686"/>
        <v>12</v>
      </c>
      <c r="AH1897" s="186">
        <f t="shared" si="687"/>
        <v>0</v>
      </c>
      <c r="AI1897" s="178">
        <f t="shared" si="688"/>
        <v>0</v>
      </c>
      <c r="AJ1897" s="178">
        <f t="shared" si="689"/>
        <v>0</v>
      </c>
      <c r="AK1897" s="178">
        <f t="shared" si="690"/>
        <v>0</v>
      </c>
      <c r="AL1897" s="178">
        <f t="shared" si="691"/>
        <v>0</v>
      </c>
      <c r="AM1897" s="178">
        <f t="shared" si="692"/>
        <v>0</v>
      </c>
      <c r="AN1897" s="178">
        <f t="shared" si="693"/>
        <v>0</v>
      </c>
      <c r="AO1897" s="178">
        <f t="shared" si="694"/>
        <v>0</v>
      </c>
      <c r="AP1897" s="178">
        <f t="shared" si="695"/>
        <v>0</v>
      </c>
      <c r="AQ1897" s="178">
        <f t="shared" si="696"/>
        <v>0</v>
      </c>
      <c r="AR1897" s="178">
        <f t="shared" si="697"/>
        <v>0</v>
      </c>
      <c r="AS1897" s="178">
        <f t="shared" si="698"/>
        <v>0</v>
      </c>
      <c r="AT1897" s="178">
        <f t="shared" si="699"/>
        <v>0</v>
      </c>
      <c r="AU1897" s="178">
        <f t="shared" si="700"/>
        <v>0</v>
      </c>
      <c r="AV1897" s="178">
        <f t="shared" si="701"/>
        <v>0</v>
      </c>
      <c r="AW1897" s="178">
        <f t="shared" si="702"/>
        <v>0</v>
      </c>
      <c r="AX1897" s="178">
        <f t="shared" si="703"/>
        <v>0</v>
      </c>
      <c r="AY1897" s="178">
        <f t="shared" si="704"/>
        <v>0</v>
      </c>
      <c r="AZ1897" s="178">
        <f t="shared" si="705"/>
        <v>0</v>
      </c>
      <c r="BA1897" s="178">
        <f t="shared" si="706"/>
        <v>0</v>
      </c>
      <c r="BB1897" s="178">
        <f t="shared" si="707"/>
        <v>0</v>
      </c>
      <c r="BC1897" s="178">
        <f t="shared" si="708"/>
        <v>0</v>
      </c>
      <c r="BD1897" s="178">
        <f t="shared" si="709"/>
        <v>0</v>
      </c>
      <c r="BE1897" s="178">
        <f t="shared" si="710"/>
        <v>0</v>
      </c>
      <c r="BF1897" s="178">
        <f t="shared" si="711"/>
        <v>0</v>
      </c>
      <c r="BG1897" s="178">
        <f t="shared" si="712"/>
        <v>0</v>
      </c>
      <c r="BH1897" s="178">
        <f t="shared" si="713"/>
        <v>0</v>
      </c>
      <c r="BI1897" s="178">
        <f t="shared" si="714"/>
        <v>0</v>
      </c>
      <c r="BJ1897" s="178">
        <f t="shared" si="715"/>
        <v>0</v>
      </c>
      <c r="BK1897" s="178">
        <f t="shared" si="716"/>
        <v>0</v>
      </c>
      <c r="BL1897" s="178">
        <f t="shared" si="717"/>
        <v>0</v>
      </c>
      <c r="BM1897" s="186">
        <f t="shared" si="718"/>
        <v>0</v>
      </c>
      <c r="BN1897" s="186" t="s">
        <v>2029</v>
      </c>
      <c r="BO1897" s="186">
        <f>COUNTIF(S1895:S1899,"NS")</f>
        <v>0</v>
      </c>
      <c r="BP1897" s="186">
        <f t="shared" ref="BP1897:BZ1897" si="780">COUNTIF(T1895:T1899,"NS")</f>
        <v>0</v>
      </c>
      <c r="BQ1897" s="186">
        <f t="shared" si="780"/>
        <v>0</v>
      </c>
      <c r="BR1897" s="186">
        <f t="shared" si="780"/>
        <v>0</v>
      </c>
      <c r="BS1897" s="186">
        <f t="shared" si="780"/>
        <v>0</v>
      </c>
      <c r="BT1897" s="186">
        <f t="shared" si="780"/>
        <v>0</v>
      </c>
      <c r="BU1897" s="186">
        <f t="shared" si="780"/>
        <v>0</v>
      </c>
      <c r="BV1897" s="186">
        <f t="shared" si="780"/>
        <v>0</v>
      </c>
      <c r="BW1897" s="186">
        <f t="shared" si="780"/>
        <v>0</v>
      </c>
      <c r="BX1897" s="186">
        <f t="shared" si="780"/>
        <v>0</v>
      </c>
      <c r="BY1897" s="186">
        <f t="shared" si="780"/>
        <v>0</v>
      </c>
      <c r="BZ1897" s="186">
        <f t="shared" si="780"/>
        <v>0</v>
      </c>
      <c r="CN1897" s="237"/>
      <c r="DS1897" s="237"/>
    </row>
    <row r="1898" spans="1:123" s="186" customFormat="1" ht="24" customHeight="1" x14ac:dyDescent="0.2">
      <c r="A1898" s="235"/>
      <c r="B1898" s="235"/>
      <c r="C1898" s="989"/>
      <c r="D1898" s="997"/>
      <c r="E1898" s="998"/>
      <c r="F1898" s="999"/>
      <c r="G1898" s="993" t="s">
        <v>590</v>
      </c>
      <c r="H1898" s="993"/>
      <c r="I1898" s="238"/>
      <c r="J1898" s="712" t="s">
        <v>585</v>
      </c>
      <c r="K1898" s="712"/>
      <c r="L1898" s="712"/>
      <c r="M1898" s="712"/>
      <c r="N1898" s="712"/>
      <c r="O1898" s="712"/>
      <c r="P1898" s="712"/>
      <c r="Q1898" s="712"/>
      <c r="R1898" s="713"/>
      <c r="S1898" s="236"/>
      <c r="T1898" s="236"/>
      <c r="U1898" s="236"/>
      <c r="V1898" s="236"/>
      <c r="W1898" s="236"/>
      <c r="X1898" s="236"/>
      <c r="Y1898" s="236"/>
      <c r="Z1898" s="236"/>
      <c r="AA1898" s="236"/>
      <c r="AB1898" s="236"/>
      <c r="AC1898" s="236"/>
      <c r="AD1898" s="236"/>
      <c r="AE1898" s="235"/>
      <c r="AF1898" s="237"/>
      <c r="AG1898" s="178">
        <f t="shared" si="686"/>
        <v>12</v>
      </c>
      <c r="AH1898" s="186">
        <f t="shared" si="687"/>
        <v>0</v>
      </c>
      <c r="AI1898" s="178">
        <f t="shared" si="688"/>
        <v>0</v>
      </c>
      <c r="AJ1898" s="178">
        <f t="shared" si="689"/>
        <v>0</v>
      </c>
      <c r="AK1898" s="178">
        <f t="shared" si="690"/>
        <v>0</v>
      </c>
      <c r="AL1898" s="178">
        <f t="shared" si="691"/>
        <v>0</v>
      </c>
      <c r="AM1898" s="178">
        <f t="shared" si="692"/>
        <v>0</v>
      </c>
      <c r="AN1898" s="178">
        <f t="shared" si="693"/>
        <v>0</v>
      </c>
      <c r="AO1898" s="178">
        <f t="shared" si="694"/>
        <v>0</v>
      </c>
      <c r="AP1898" s="178">
        <f t="shared" si="695"/>
        <v>0</v>
      </c>
      <c r="AQ1898" s="178">
        <f t="shared" si="696"/>
        <v>0</v>
      </c>
      <c r="AR1898" s="178">
        <f t="shared" si="697"/>
        <v>0</v>
      </c>
      <c r="AS1898" s="178">
        <f t="shared" si="698"/>
        <v>0</v>
      </c>
      <c r="AT1898" s="178">
        <f t="shared" si="699"/>
        <v>0</v>
      </c>
      <c r="AU1898" s="178">
        <f t="shared" si="700"/>
        <v>0</v>
      </c>
      <c r="AV1898" s="178">
        <f t="shared" si="701"/>
        <v>0</v>
      </c>
      <c r="AW1898" s="178">
        <f t="shared" si="702"/>
        <v>0</v>
      </c>
      <c r="AX1898" s="178">
        <f t="shared" si="703"/>
        <v>0</v>
      </c>
      <c r="AY1898" s="178">
        <f t="shared" si="704"/>
        <v>0</v>
      </c>
      <c r="AZ1898" s="178">
        <f t="shared" si="705"/>
        <v>0</v>
      </c>
      <c r="BA1898" s="178">
        <f t="shared" si="706"/>
        <v>0</v>
      </c>
      <c r="BB1898" s="178">
        <f t="shared" si="707"/>
        <v>0</v>
      </c>
      <c r="BC1898" s="178">
        <f t="shared" si="708"/>
        <v>0</v>
      </c>
      <c r="BD1898" s="178">
        <f t="shared" si="709"/>
        <v>0</v>
      </c>
      <c r="BE1898" s="178">
        <f t="shared" si="710"/>
        <v>0</v>
      </c>
      <c r="BF1898" s="178">
        <f t="shared" si="711"/>
        <v>0</v>
      </c>
      <c r="BG1898" s="178">
        <f t="shared" si="712"/>
        <v>0</v>
      </c>
      <c r="BH1898" s="178">
        <f t="shared" si="713"/>
        <v>0</v>
      </c>
      <c r="BI1898" s="178">
        <f t="shared" si="714"/>
        <v>0</v>
      </c>
      <c r="BJ1898" s="178">
        <f t="shared" si="715"/>
        <v>0</v>
      </c>
      <c r="BK1898" s="178">
        <f t="shared" si="716"/>
        <v>0</v>
      </c>
      <c r="BL1898" s="178">
        <f t="shared" si="717"/>
        <v>0</v>
      </c>
      <c r="BM1898" s="186">
        <f t="shared" si="718"/>
        <v>0</v>
      </c>
      <c r="BN1898" s="186" t="s">
        <v>2104</v>
      </c>
      <c r="BO1898" s="186">
        <f>S1894</f>
        <v>0</v>
      </c>
      <c r="BP1898" s="186">
        <f t="shared" ref="BP1898:BZ1898" si="781">T1894</f>
        <v>0</v>
      </c>
      <c r="BQ1898" s="186">
        <f t="shared" si="781"/>
        <v>0</v>
      </c>
      <c r="BR1898" s="186">
        <f t="shared" si="781"/>
        <v>0</v>
      </c>
      <c r="BS1898" s="186">
        <f t="shared" si="781"/>
        <v>0</v>
      </c>
      <c r="BT1898" s="186">
        <f t="shared" si="781"/>
        <v>0</v>
      </c>
      <c r="BU1898" s="186">
        <f t="shared" si="781"/>
        <v>0</v>
      </c>
      <c r="BV1898" s="186">
        <f t="shared" si="781"/>
        <v>0</v>
      </c>
      <c r="BW1898" s="186">
        <f t="shared" si="781"/>
        <v>0</v>
      </c>
      <c r="BX1898" s="186">
        <f t="shared" si="781"/>
        <v>0</v>
      </c>
      <c r="BY1898" s="186">
        <f t="shared" si="781"/>
        <v>0</v>
      </c>
      <c r="BZ1898" s="186">
        <f t="shared" si="781"/>
        <v>0</v>
      </c>
      <c r="CN1898" s="237"/>
      <c r="DS1898" s="237"/>
    </row>
    <row r="1899" spans="1:123" s="186" customFormat="1" ht="24" customHeight="1" x14ac:dyDescent="0.2">
      <c r="A1899" s="235"/>
      <c r="B1899" s="235"/>
      <c r="C1899" s="989"/>
      <c r="D1899" s="997"/>
      <c r="E1899" s="998"/>
      <c r="F1899" s="999"/>
      <c r="G1899" s="993" t="s">
        <v>591</v>
      </c>
      <c r="H1899" s="993"/>
      <c r="I1899" s="238"/>
      <c r="J1899" s="712" t="s">
        <v>586</v>
      </c>
      <c r="K1899" s="712"/>
      <c r="L1899" s="712"/>
      <c r="M1899" s="712"/>
      <c r="N1899" s="712"/>
      <c r="O1899" s="712"/>
      <c r="P1899" s="712"/>
      <c r="Q1899" s="712"/>
      <c r="R1899" s="713"/>
      <c r="S1899" s="236"/>
      <c r="T1899" s="236"/>
      <c r="U1899" s="236"/>
      <c r="V1899" s="236"/>
      <c r="W1899" s="236"/>
      <c r="X1899" s="236"/>
      <c r="Y1899" s="236"/>
      <c r="Z1899" s="236"/>
      <c r="AA1899" s="236"/>
      <c r="AB1899" s="236"/>
      <c r="AC1899" s="236"/>
      <c r="AD1899" s="236"/>
      <c r="AE1899" s="235"/>
      <c r="AF1899" s="237"/>
      <c r="AG1899" s="178">
        <f t="shared" si="686"/>
        <v>12</v>
      </c>
      <c r="AH1899" s="186">
        <f t="shared" si="687"/>
        <v>0</v>
      </c>
      <c r="AI1899" s="178">
        <f t="shared" si="688"/>
        <v>0</v>
      </c>
      <c r="AJ1899" s="178">
        <f t="shared" si="689"/>
        <v>0</v>
      </c>
      <c r="AK1899" s="178">
        <f t="shared" si="690"/>
        <v>0</v>
      </c>
      <c r="AL1899" s="178">
        <f t="shared" si="691"/>
        <v>0</v>
      </c>
      <c r="AM1899" s="178">
        <f t="shared" si="692"/>
        <v>0</v>
      </c>
      <c r="AN1899" s="178">
        <f t="shared" si="693"/>
        <v>0</v>
      </c>
      <c r="AO1899" s="178">
        <f t="shared" si="694"/>
        <v>0</v>
      </c>
      <c r="AP1899" s="178">
        <f t="shared" si="695"/>
        <v>0</v>
      </c>
      <c r="AQ1899" s="178">
        <f t="shared" si="696"/>
        <v>0</v>
      </c>
      <c r="AR1899" s="178">
        <f t="shared" si="697"/>
        <v>0</v>
      </c>
      <c r="AS1899" s="178">
        <f t="shared" si="698"/>
        <v>0</v>
      </c>
      <c r="AT1899" s="178">
        <f t="shared" si="699"/>
        <v>0</v>
      </c>
      <c r="AU1899" s="178">
        <f t="shared" si="700"/>
        <v>0</v>
      </c>
      <c r="AV1899" s="178">
        <f t="shared" si="701"/>
        <v>0</v>
      </c>
      <c r="AW1899" s="178">
        <f t="shared" si="702"/>
        <v>0</v>
      </c>
      <c r="AX1899" s="178">
        <f t="shared" si="703"/>
        <v>0</v>
      </c>
      <c r="AY1899" s="178">
        <f t="shared" si="704"/>
        <v>0</v>
      </c>
      <c r="AZ1899" s="178">
        <f t="shared" si="705"/>
        <v>0</v>
      </c>
      <c r="BA1899" s="178">
        <f t="shared" si="706"/>
        <v>0</v>
      </c>
      <c r="BB1899" s="178">
        <f t="shared" si="707"/>
        <v>0</v>
      </c>
      <c r="BC1899" s="178">
        <f t="shared" si="708"/>
        <v>0</v>
      </c>
      <c r="BD1899" s="178">
        <f t="shared" si="709"/>
        <v>0</v>
      </c>
      <c r="BE1899" s="178">
        <f t="shared" si="710"/>
        <v>0</v>
      </c>
      <c r="BF1899" s="178">
        <f t="shared" si="711"/>
        <v>0</v>
      </c>
      <c r="BG1899" s="178">
        <f t="shared" si="712"/>
        <v>0</v>
      </c>
      <c r="BH1899" s="178">
        <f t="shared" si="713"/>
        <v>0</v>
      </c>
      <c r="BI1899" s="178">
        <f t="shared" si="714"/>
        <v>0</v>
      </c>
      <c r="BJ1899" s="178">
        <f t="shared" si="715"/>
        <v>0</v>
      </c>
      <c r="BK1899" s="178">
        <f t="shared" si="716"/>
        <v>0</v>
      </c>
      <c r="BL1899" s="178">
        <f t="shared" si="717"/>
        <v>0</v>
      </c>
      <c r="BM1899" s="186">
        <f t="shared" si="718"/>
        <v>0</v>
      </c>
      <c r="CN1899" s="237"/>
      <c r="DS1899" s="237"/>
    </row>
    <row r="1900" spans="1:123" s="186" customFormat="1" ht="15" customHeight="1" x14ac:dyDescent="0.2">
      <c r="A1900" s="235"/>
      <c r="B1900" s="235"/>
      <c r="C1900" s="989"/>
      <c r="D1900" s="997"/>
      <c r="E1900" s="998"/>
      <c r="F1900" s="999"/>
      <c r="G1900" s="653" t="s">
        <v>592</v>
      </c>
      <c r="H1900" s="653"/>
      <c r="I1900" s="987" t="s">
        <v>593</v>
      </c>
      <c r="J1900" s="987"/>
      <c r="K1900" s="987"/>
      <c r="L1900" s="987"/>
      <c r="M1900" s="987"/>
      <c r="N1900" s="987"/>
      <c r="O1900" s="987"/>
      <c r="P1900" s="987"/>
      <c r="Q1900" s="987"/>
      <c r="R1900" s="987"/>
      <c r="S1900" s="236"/>
      <c r="T1900" s="236"/>
      <c r="U1900" s="236"/>
      <c r="V1900" s="236"/>
      <c r="W1900" s="236"/>
      <c r="X1900" s="236"/>
      <c r="Y1900" s="236"/>
      <c r="Z1900" s="236"/>
      <c r="AA1900" s="236"/>
      <c r="AB1900" s="236"/>
      <c r="AC1900" s="236"/>
      <c r="AD1900" s="236"/>
      <c r="AE1900" s="235"/>
      <c r="AF1900" s="237"/>
      <c r="AG1900" s="178">
        <f t="shared" si="686"/>
        <v>12</v>
      </c>
      <c r="AH1900" s="186">
        <f t="shared" si="687"/>
        <v>0</v>
      </c>
      <c r="AI1900" s="178">
        <f t="shared" si="688"/>
        <v>0</v>
      </c>
      <c r="AJ1900" s="178">
        <f t="shared" si="689"/>
        <v>0</v>
      </c>
      <c r="AK1900" s="178">
        <f t="shared" si="690"/>
        <v>0</v>
      </c>
      <c r="AL1900" s="178">
        <f t="shared" si="691"/>
        <v>0</v>
      </c>
      <c r="AM1900" s="178">
        <f t="shared" si="692"/>
        <v>0</v>
      </c>
      <c r="AN1900" s="178">
        <f t="shared" si="693"/>
        <v>0</v>
      </c>
      <c r="AO1900" s="178">
        <f t="shared" si="694"/>
        <v>0</v>
      </c>
      <c r="AP1900" s="178">
        <f t="shared" si="695"/>
        <v>0</v>
      </c>
      <c r="AQ1900" s="178">
        <f t="shared" si="696"/>
        <v>0</v>
      </c>
      <c r="AR1900" s="178">
        <f t="shared" si="697"/>
        <v>0</v>
      </c>
      <c r="AS1900" s="178">
        <f t="shared" si="698"/>
        <v>0</v>
      </c>
      <c r="AT1900" s="178">
        <f t="shared" si="699"/>
        <v>0</v>
      </c>
      <c r="AU1900" s="178">
        <f t="shared" si="700"/>
        <v>0</v>
      </c>
      <c r="AV1900" s="178">
        <f t="shared" si="701"/>
        <v>0</v>
      </c>
      <c r="AW1900" s="178">
        <f t="shared" si="702"/>
        <v>0</v>
      </c>
      <c r="AX1900" s="178">
        <f t="shared" si="703"/>
        <v>0</v>
      </c>
      <c r="AY1900" s="178">
        <f t="shared" si="704"/>
        <v>0</v>
      </c>
      <c r="AZ1900" s="178">
        <f t="shared" si="705"/>
        <v>0</v>
      </c>
      <c r="BA1900" s="178">
        <f t="shared" si="706"/>
        <v>0</v>
      </c>
      <c r="BB1900" s="178">
        <f t="shared" si="707"/>
        <v>0</v>
      </c>
      <c r="BC1900" s="178">
        <f t="shared" si="708"/>
        <v>0</v>
      </c>
      <c r="BD1900" s="178">
        <f t="shared" si="709"/>
        <v>0</v>
      </c>
      <c r="BE1900" s="178">
        <f t="shared" si="710"/>
        <v>0</v>
      </c>
      <c r="BF1900" s="178">
        <f t="shared" si="711"/>
        <v>0</v>
      </c>
      <c r="BG1900" s="178">
        <f t="shared" si="712"/>
        <v>0</v>
      </c>
      <c r="BH1900" s="178">
        <f t="shared" si="713"/>
        <v>0</v>
      </c>
      <c r="BI1900" s="178">
        <f t="shared" si="714"/>
        <v>0</v>
      </c>
      <c r="BJ1900" s="178">
        <f t="shared" si="715"/>
        <v>0</v>
      </c>
      <c r="BK1900" s="178">
        <f t="shared" si="716"/>
        <v>0</v>
      </c>
      <c r="BL1900" s="178">
        <f t="shared" si="717"/>
        <v>0</v>
      </c>
      <c r="BM1900" s="186">
        <f t="shared" si="718"/>
        <v>0</v>
      </c>
      <c r="CN1900" s="237"/>
      <c r="DS1900" s="237"/>
    </row>
    <row r="1901" spans="1:123" s="186" customFormat="1" ht="15" customHeight="1" x14ac:dyDescent="0.2">
      <c r="A1901" s="235"/>
      <c r="B1901" s="235"/>
      <c r="C1901" s="989"/>
      <c r="D1901" s="997"/>
      <c r="E1901" s="998"/>
      <c r="F1901" s="999"/>
      <c r="G1901" s="653" t="s">
        <v>594</v>
      </c>
      <c r="H1901" s="653"/>
      <c r="I1901" s="987" t="s">
        <v>595</v>
      </c>
      <c r="J1901" s="987"/>
      <c r="K1901" s="987"/>
      <c r="L1901" s="987"/>
      <c r="M1901" s="987"/>
      <c r="N1901" s="987"/>
      <c r="O1901" s="987"/>
      <c r="P1901" s="987"/>
      <c r="Q1901" s="987"/>
      <c r="R1901" s="987"/>
      <c r="S1901" s="236"/>
      <c r="T1901" s="236"/>
      <c r="U1901" s="236"/>
      <c r="V1901" s="236"/>
      <c r="W1901" s="236"/>
      <c r="X1901" s="236"/>
      <c r="Y1901" s="236"/>
      <c r="Z1901" s="236"/>
      <c r="AA1901" s="236"/>
      <c r="AB1901" s="236"/>
      <c r="AC1901" s="236"/>
      <c r="AD1901" s="236"/>
      <c r="AE1901" s="235"/>
      <c r="AF1901" s="237"/>
      <c r="AG1901" s="178">
        <f t="shared" si="686"/>
        <v>12</v>
      </c>
      <c r="AH1901" s="186">
        <f t="shared" si="687"/>
        <v>0</v>
      </c>
      <c r="AI1901" s="178">
        <f t="shared" si="688"/>
        <v>0</v>
      </c>
      <c r="AJ1901" s="178">
        <f t="shared" si="689"/>
        <v>0</v>
      </c>
      <c r="AK1901" s="178">
        <f t="shared" si="690"/>
        <v>0</v>
      </c>
      <c r="AL1901" s="178">
        <f t="shared" si="691"/>
        <v>0</v>
      </c>
      <c r="AM1901" s="178">
        <f t="shared" si="692"/>
        <v>0</v>
      </c>
      <c r="AN1901" s="178">
        <f t="shared" si="693"/>
        <v>0</v>
      </c>
      <c r="AO1901" s="178">
        <f t="shared" si="694"/>
        <v>0</v>
      </c>
      <c r="AP1901" s="178">
        <f t="shared" si="695"/>
        <v>0</v>
      </c>
      <c r="AQ1901" s="178">
        <f t="shared" si="696"/>
        <v>0</v>
      </c>
      <c r="AR1901" s="178">
        <f t="shared" si="697"/>
        <v>0</v>
      </c>
      <c r="AS1901" s="178">
        <f t="shared" si="698"/>
        <v>0</v>
      </c>
      <c r="AT1901" s="178">
        <f t="shared" si="699"/>
        <v>0</v>
      </c>
      <c r="AU1901" s="178">
        <f t="shared" si="700"/>
        <v>0</v>
      </c>
      <c r="AV1901" s="178">
        <f t="shared" si="701"/>
        <v>0</v>
      </c>
      <c r="AW1901" s="178">
        <f t="shared" si="702"/>
        <v>0</v>
      </c>
      <c r="AX1901" s="178">
        <f t="shared" si="703"/>
        <v>0</v>
      </c>
      <c r="AY1901" s="178">
        <f t="shared" si="704"/>
        <v>0</v>
      </c>
      <c r="AZ1901" s="178">
        <f t="shared" si="705"/>
        <v>0</v>
      </c>
      <c r="BA1901" s="178">
        <f t="shared" si="706"/>
        <v>0</v>
      </c>
      <c r="BB1901" s="178">
        <f t="shared" si="707"/>
        <v>0</v>
      </c>
      <c r="BC1901" s="178">
        <f t="shared" si="708"/>
        <v>0</v>
      </c>
      <c r="BD1901" s="178">
        <f t="shared" si="709"/>
        <v>0</v>
      </c>
      <c r="BE1901" s="178">
        <f t="shared" si="710"/>
        <v>0</v>
      </c>
      <c r="BF1901" s="178">
        <f t="shared" si="711"/>
        <v>0</v>
      </c>
      <c r="BG1901" s="178">
        <f t="shared" si="712"/>
        <v>0</v>
      </c>
      <c r="BH1901" s="178">
        <f t="shared" si="713"/>
        <v>0</v>
      </c>
      <c r="BI1901" s="178">
        <f t="shared" si="714"/>
        <v>0</v>
      </c>
      <c r="BJ1901" s="178">
        <f t="shared" si="715"/>
        <v>0</v>
      </c>
      <c r="BK1901" s="178">
        <f t="shared" si="716"/>
        <v>0</v>
      </c>
      <c r="BL1901" s="178">
        <f t="shared" si="717"/>
        <v>0</v>
      </c>
      <c r="BM1901" s="186">
        <f t="shared" si="718"/>
        <v>0</v>
      </c>
      <c r="CN1901" s="237"/>
      <c r="DS1901" s="237"/>
    </row>
    <row r="1902" spans="1:123" s="186" customFormat="1" ht="24" customHeight="1" x14ac:dyDescent="0.2">
      <c r="A1902" s="235"/>
      <c r="B1902" s="235"/>
      <c r="C1902" s="990"/>
      <c r="D1902" s="1000"/>
      <c r="E1902" s="1001"/>
      <c r="F1902" s="1002"/>
      <c r="G1902" s="653" t="s">
        <v>596</v>
      </c>
      <c r="H1902" s="653"/>
      <c r="I1902" s="987" t="s">
        <v>597</v>
      </c>
      <c r="J1902" s="987"/>
      <c r="K1902" s="987"/>
      <c r="L1902" s="987"/>
      <c r="M1902" s="987"/>
      <c r="N1902" s="987"/>
      <c r="O1902" s="987"/>
      <c r="P1902" s="987"/>
      <c r="Q1902" s="987"/>
      <c r="R1902" s="987"/>
      <c r="S1902" s="236"/>
      <c r="T1902" s="236"/>
      <c r="U1902" s="236"/>
      <c r="V1902" s="236"/>
      <c r="W1902" s="236"/>
      <c r="X1902" s="236"/>
      <c r="Y1902" s="236"/>
      <c r="Z1902" s="236"/>
      <c r="AA1902" s="236"/>
      <c r="AB1902" s="236"/>
      <c r="AC1902" s="236"/>
      <c r="AD1902" s="236"/>
      <c r="AE1902" s="235"/>
      <c r="AF1902" s="237"/>
      <c r="AG1902" s="178">
        <f t="shared" si="686"/>
        <v>12</v>
      </c>
      <c r="AH1902" s="186">
        <f t="shared" si="687"/>
        <v>0</v>
      </c>
      <c r="AI1902" s="178">
        <f t="shared" si="688"/>
        <v>0</v>
      </c>
      <c r="AJ1902" s="178">
        <f t="shared" si="689"/>
        <v>0</v>
      </c>
      <c r="AK1902" s="178">
        <f t="shared" si="690"/>
        <v>0</v>
      </c>
      <c r="AL1902" s="178">
        <f t="shared" si="691"/>
        <v>0</v>
      </c>
      <c r="AM1902" s="178">
        <f t="shared" si="692"/>
        <v>0</v>
      </c>
      <c r="AN1902" s="178">
        <f t="shared" si="693"/>
        <v>0</v>
      </c>
      <c r="AO1902" s="178">
        <f t="shared" si="694"/>
        <v>0</v>
      </c>
      <c r="AP1902" s="178">
        <f t="shared" si="695"/>
        <v>0</v>
      </c>
      <c r="AQ1902" s="178">
        <f t="shared" si="696"/>
        <v>0</v>
      </c>
      <c r="AR1902" s="178">
        <f t="shared" si="697"/>
        <v>0</v>
      </c>
      <c r="AS1902" s="178">
        <f t="shared" si="698"/>
        <v>0</v>
      </c>
      <c r="AT1902" s="178">
        <f t="shared" si="699"/>
        <v>0</v>
      </c>
      <c r="AU1902" s="178">
        <f t="shared" si="700"/>
        <v>0</v>
      </c>
      <c r="AV1902" s="178">
        <f t="shared" si="701"/>
        <v>0</v>
      </c>
      <c r="AW1902" s="178">
        <f t="shared" si="702"/>
        <v>0</v>
      </c>
      <c r="AX1902" s="178">
        <f t="shared" si="703"/>
        <v>0</v>
      </c>
      <c r="AY1902" s="178">
        <f t="shared" si="704"/>
        <v>0</v>
      </c>
      <c r="AZ1902" s="178">
        <f t="shared" si="705"/>
        <v>0</v>
      </c>
      <c r="BA1902" s="178">
        <f t="shared" si="706"/>
        <v>0</v>
      </c>
      <c r="BB1902" s="178">
        <f t="shared" si="707"/>
        <v>0</v>
      </c>
      <c r="BC1902" s="178">
        <f t="shared" si="708"/>
        <v>0</v>
      </c>
      <c r="BD1902" s="178">
        <f t="shared" si="709"/>
        <v>0</v>
      </c>
      <c r="BE1902" s="178">
        <f t="shared" si="710"/>
        <v>0</v>
      </c>
      <c r="BF1902" s="178">
        <f t="shared" si="711"/>
        <v>0</v>
      </c>
      <c r="BG1902" s="178">
        <f t="shared" si="712"/>
        <v>0</v>
      </c>
      <c r="BH1902" s="178">
        <f t="shared" si="713"/>
        <v>0</v>
      </c>
      <c r="BI1902" s="178">
        <f t="shared" si="714"/>
        <v>0</v>
      </c>
      <c r="BJ1902" s="178">
        <f t="shared" si="715"/>
        <v>0</v>
      </c>
      <c r="BK1902" s="178">
        <f t="shared" si="716"/>
        <v>0</v>
      </c>
      <c r="BL1902" s="178">
        <f t="shared" si="717"/>
        <v>0</v>
      </c>
      <c r="BM1902" s="186">
        <f t="shared" si="718"/>
        <v>0</v>
      </c>
      <c r="BO1902" s="300" t="s">
        <v>2104</v>
      </c>
      <c r="BP1902" s="300" t="s">
        <v>2048</v>
      </c>
      <c r="BQ1902" s="300" t="s">
        <v>2049</v>
      </c>
      <c r="BR1902" s="300" t="s">
        <v>84</v>
      </c>
      <c r="BS1902" s="300" t="s">
        <v>2048</v>
      </c>
      <c r="BT1902" s="300" t="s">
        <v>2049</v>
      </c>
      <c r="BU1902" s="300" t="s">
        <v>84</v>
      </c>
      <c r="BV1902" s="300" t="s">
        <v>2048</v>
      </c>
      <c r="BW1902" s="300" t="s">
        <v>2049</v>
      </c>
      <c r="BX1902" s="300" t="s">
        <v>84</v>
      </c>
      <c r="BY1902" s="300" t="s">
        <v>2048</v>
      </c>
      <c r="BZ1902" s="300" t="s">
        <v>2049</v>
      </c>
      <c r="CN1902" s="237"/>
      <c r="DS1902" s="237"/>
    </row>
    <row r="1903" spans="1:123" s="186" customFormat="1" ht="15" customHeight="1" x14ac:dyDescent="0.25">
      <c r="A1903" s="235"/>
      <c r="B1903" s="235"/>
      <c r="C1903" s="1007" t="s">
        <v>623</v>
      </c>
      <c r="D1903" s="994" t="s">
        <v>624</v>
      </c>
      <c r="E1903" s="995"/>
      <c r="F1903" s="996"/>
      <c r="G1903" s="653" t="s">
        <v>600</v>
      </c>
      <c r="H1903" s="653"/>
      <c r="I1903" s="987" t="s">
        <v>601</v>
      </c>
      <c r="J1903" s="987"/>
      <c r="K1903" s="987"/>
      <c r="L1903" s="987"/>
      <c r="M1903" s="987"/>
      <c r="N1903" s="987"/>
      <c r="O1903" s="987"/>
      <c r="P1903" s="987"/>
      <c r="Q1903" s="987"/>
      <c r="R1903" s="987"/>
      <c r="S1903" s="236"/>
      <c r="T1903" s="236"/>
      <c r="U1903" s="236"/>
      <c r="V1903" s="236"/>
      <c r="W1903" s="236"/>
      <c r="X1903" s="236"/>
      <c r="Y1903" s="236"/>
      <c r="Z1903" s="236"/>
      <c r="AA1903" s="236"/>
      <c r="AB1903" s="236"/>
      <c r="AC1903" s="236"/>
      <c r="AD1903" s="236"/>
      <c r="AE1903" s="235"/>
      <c r="AF1903" s="237"/>
      <c r="AG1903" s="178">
        <f t="shared" si="686"/>
        <v>12</v>
      </c>
      <c r="AH1903" s="186">
        <f t="shared" si="687"/>
        <v>0</v>
      </c>
      <c r="AI1903" s="178">
        <f t="shared" si="688"/>
        <v>0</v>
      </c>
      <c r="AJ1903" s="178">
        <f t="shared" si="689"/>
        <v>0</v>
      </c>
      <c r="AK1903" s="178">
        <f t="shared" si="690"/>
        <v>0</v>
      </c>
      <c r="AL1903" s="178">
        <f t="shared" si="691"/>
        <v>0</v>
      </c>
      <c r="AM1903" s="178">
        <f t="shared" si="692"/>
        <v>0</v>
      </c>
      <c r="AN1903" s="178">
        <f t="shared" si="693"/>
        <v>0</v>
      </c>
      <c r="AO1903" s="178">
        <f t="shared" si="694"/>
        <v>0</v>
      </c>
      <c r="AP1903" s="178">
        <f t="shared" si="695"/>
        <v>0</v>
      </c>
      <c r="AQ1903" s="178">
        <f t="shared" si="696"/>
        <v>0</v>
      </c>
      <c r="AR1903" s="178">
        <f t="shared" si="697"/>
        <v>0</v>
      </c>
      <c r="AS1903" s="178">
        <f t="shared" si="698"/>
        <v>0</v>
      </c>
      <c r="AT1903" s="178">
        <f t="shared" si="699"/>
        <v>0</v>
      </c>
      <c r="AU1903" s="178">
        <f t="shared" si="700"/>
        <v>0</v>
      </c>
      <c r="AV1903" s="178">
        <f t="shared" si="701"/>
        <v>0</v>
      </c>
      <c r="AW1903" s="178">
        <f t="shared" si="702"/>
        <v>0</v>
      </c>
      <c r="AX1903" s="178">
        <f t="shared" si="703"/>
        <v>0</v>
      </c>
      <c r="AY1903" s="178">
        <f t="shared" si="704"/>
        <v>0</v>
      </c>
      <c r="AZ1903" s="178">
        <f t="shared" si="705"/>
        <v>0</v>
      </c>
      <c r="BA1903" s="178">
        <f t="shared" si="706"/>
        <v>0</v>
      </c>
      <c r="BB1903" s="178">
        <f t="shared" si="707"/>
        <v>0</v>
      </c>
      <c r="BC1903" s="178">
        <f t="shared" si="708"/>
        <v>0</v>
      </c>
      <c r="BD1903" s="178">
        <f t="shared" si="709"/>
        <v>0</v>
      </c>
      <c r="BE1903" s="178">
        <f t="shared" si="710"/>
        <v>0</v>
      </c>
      <c r="BF1903" s="178">
        <f t="shared" si="711"/>
        <v>0</v>
      </c>
      <c r="BG1903" s="178">
        <f t="shared" si="712"/>
        <v>0</v>
      </c>
      <c r="BH1903" s="178">
        <f t="shared" si="713"/>
        <v>0</v>
      </c>
      <c r="BI1903" s="178">
        <f t="shared" si="714"/>
        <v>0</v>
      </c>
      <c r="BJ1903" s="178">
        <f t="shared" si="715"/>
        <v>0</v>
      </c>
      <c r="BK1903" s="178">
        <f t="shared" si="716"/>
        <v>0</v>
      </c>
      <c r="BL1903" s="178">
        <f t="shared" si="717"/>
        <v>0</v>
      </c>
      <c r="BM1903" s="186">
        <f t="shared" si="718"/>
        <v>0</v>
      </c>
      <c r="BN1903" s="186" t="s">
        <v>2077</v>
      </c>
      <c r="BO1903" s="178">
        <f>IF($AG$1789=$AH$1789,0,IF(
OR(
AND(BO1907=0,BO1906&gt;0),
AND(BO1907="NS",BO1905&gt;0),
AND(BO1907="NS",BO1905=0,BO1906=0)),1,
IF(OR(
AND(BO1906&gt;=2,BO1905&lt;BO1907),
AND(BO1907="NS",BO1905=0,BO1906&gt;0),
BO1907=BO1905,
AND(BO1907="NA",BO1906=0,BO1905=0,BO1904&gt;0)),0,1)))</f>
        <v>0</v>
      </c>
      <c r="BP1903" s="178">
        <f t="shared" ref="BP1903:BZ1903" si="782">IF($AG$1789=$AH$1789,0,IF(
OR(
AND(BP1907=0,BP1906&gt;0),
AND(BP1907="NS",BP1905&gt;0),
AND(BP1907="NS",BP1905=0,BP1906=0)),1,
IF(OR(
AND(BP1906&gt;=2,BP1905&lt;BP1907),
AND(BP1907="NS",BP1905=0,BP1906&gt;0),
BP1907=BP1905,
AND(BP1907="NA",BP1906=0,BP1905=0,BP1904&gt;0)),0,1)))</f>
        <v>0</v>
      </c>
      <c r="BQ1903" s="178">
        <f t="shared" si="782"/>
        <v>0</v>
      </c>
      <c r="BR1903" s="178">
        <f t="shared" si="782"/>
        <v>0</v>
      </c>
      <c r="BS1903" s="178">
        <f t="shared" si="782"/>
        <v>0</v>
      </c>
      <c r="BT1903" s="178">
        <f t="shared" si="782"/>
        <v>0</v>
      </c>
      <c r="BU1903" s="178">
        <f t="shared" si="782"/>
        <v>0</v>
      </c>
      <c r="BV1903" s="178">
        <f t="shared" si="782"/>
        <v>0</v>
      </c>
      <c r="BW1903" s="178">
        <f t="shared" si="782"/>
        <v>0</v>
      </c>
      <c r="BX1903" s="178">
        <f t="shared" si="782"/>
        <v>0</v>
      </c>
      <c r="BY1903" s="178">
        <f t="shared" si="782"/>
        <v>0</v>
      </c>
      <c r="BZ1903" s="178">
        <f t="shared" si="782"/>
        <v>0</v>
      </c>
      <c r="CA1903" s="186">
        <f>SUM(BO1903:BZ1903)</f>
        <v>0</v>
      </c>
      <c r="CN1903" s="237"/>
      <c r="CO1903" s="297" t="s">
        <v>2171</v>
      </c>
      <c r="CP1903" s="297">
        <f>IF(AND(SUM(S1903,S1912,S1915:S1917)=0,SUM(COUNTIF(S1903,"NS"),COUNTIF(S1912,"NS"),COUNTIF(S1915:S1917,"NS")&gt;0)),"NS",SUM(S1903,S1912,S1915:S1917))</f>
        <v>0</v>
      </c>
      <c r="CQ1903" s="297">
        <f t="shared" ref="CQ1903:DA1903" si="783">IF(AND(SUM(T1903,T1912,T1915:T1917)=0,SUM(COUNTIF(T1903,"NS"),COUNTIF(T1912,"NS"),COUNTIF(T1915:T1917,"NS")&gt;0)),"NS",SUM(T1903,T1912,T1915:T1917))</f>
        <v>0</v>
      </c>
      <c r="CR1903" s="297">
        <f t="shared" si="783"/>
        <v>0</v>
      </c>
      <c r="CS1903" s="297">
        <f t="shared" si="783"/>
        <v>0</v>
      </c>
      <c r="CT1903" s="297">
        <f t="shared" si="783"/>
        <v>0</v>
      </c>
      <c r="CU1903" s="297">
        <f t="shared" si="783"/>
        <v>0</v>
      </c>
      <c r="CV1903" s="297">
        <f t="shared" si="783"/>
        <v>0</v>
      </c>
      <c r="CW1903" s="297">
        <f t="shared" si="783"/>
        <v>0</v>
      </c>
      <c r="CX1903" s="297">
        <f t="shared" si="783"/>
        <v>0</v>
      </c>
      <c r="CY1903" s="297">
        <f t="shared" si="783"/>
        <v>0</v>
      </c>
      <c r="CZ1903" s="297">
        <f t="shared" si="783"/>
        <v>0</v>
      </c>
      <c r="DA1903" s="297">
        <f t="shared" si="783"/>
        <v>0</v>
      </c>
      <c r="DS1903" s="237"/>
    </row>
    <row r="1904" spans="1:123" s="186" customFormat="1" ht="15" customHeight="1" x14ac:dyDescent="0.25">
      <c r="A1904" s="235"/>
      <c r="B1904" s="235"/>
      <c r="C1904" s="1008"/>
      <c r="D1904" s="997"/>
      <c r="E1904" s="998"/>
      <c r="F1904" s="999"/>
      <c r="G1904" s="1003" t="s">
        <v>602</v>
      </c>
      <c r="H1904" s="1003"/>
      <c r="I1904" s="238"/>
      <c r="J1904" s="712" t="s">
        <v>305</v>
      </c>
      <c r="K1904" s="712"/>
      <c r="L1904" s="712"/>
      <c r="M1904" s="712"/>
      <c r="N1904" s="712"/>
      <c r="O1904" s="712"/>
      <c r="P1904" s="712"/>
      <c r="Q1904" s="712"/>
      <c r="R1904" s="713"/>
      <c r="S1904" s="236"/>
      <c r="T1904" s="236"/>
      <c r="U1904" s="236"/>
      <c r="V1904" s="236"/>
      <c r="W1904" s="236"/>
      <c r="X1904" s="236"/>
      <c r="Y1904" s="236"/>
      <c r="Z1904" s="236"/>
      <c r="AA1904" s="236"/>
      <c r="AB1904" s="236"/>
      <c r="AC1904" s="236"/>
      <c r="AD1904" s="236"/>
      <c r="AE1904" s="235"/>
      <c r="AF1904" s="237"/>
      <c r="AG1904" s="178">
        <f t="shared" si="686"/>
        <v>12</v>
      </c>
      <c r="AH1904" s="186">
        <f t="shared" si="687"/>
        <v>0</v>
      </c>
      <c r="AI1904" s="178">
        <f t="shared" si="688"/>
        <v>0</v>
      </c>
      <c r="AJ1904" s="178">
        <f t="shared" si="689"/>
        <v>0</v>
      </c>
      <c r="AK1904" s="178">
        <f t="shared" si="690"/>
        <v>0</v>
      </c>
      <c r="AL1904" s="178">
        <f t="shared" si="691"/>
        <v>0</v>
      </c>
      <c r="AM1904" s="178">
        <f t="shared" si="692"/>
        <v>0</v>
      </c>
      <c r="AN1904" s="178">
        <f t="shared" si="693"/>
        <v>0</v>
      </c>
      <c r="AO1904" s="178">
        <f t="shared" si="694"/>
        <v>0</v>
      </c>
      <c r="AP1904" s="178">
        <f t="shared" si="695"/>
        <v>0</v>
      </c>
      <c r="AQ1904" s="178">
        <f t="shared" si="696"/>
        <v>0</v>
      </c>
      <c r="AR1904" s="178">
        <f t="shared" si="697"/>
        <v>0</v>
      </c>
      <c r="AS1904" s="178">
        <f t="shared" si="698"/>
        <v>0</v>
      </c>
      <c r="AT1904" s="178">
        <f t="shared" si="699"/>
        <v>0</v>
      </c>
      <c r="AU1904" s="178">
        <f t="shared" si="700"/>
        <v>0</v>
      </c>
      <c r="AV1904" s="178">
        <f t="shared" si="701"/>
        <v>0</v>
      </c>
      <c r="AW1904" s="178">
        <f t="shared" si="702"/>
        <v>0</v>
      </c>
      <c r="AX1904" s="178">
        <f t="shared" si="703"/>
        <v>0</v>
      </c>
      <c r="AY1904" s="178">
        <f t="shared" si="704"/>
        <v>0</v>
      </c>
      <c r="AZ1904" s="178">
        <f t="shared" si="705"/>
        <v>0</v>
      </c>
      <c r="BA1904" s="178">
        <f t="shared" si="706"/>
        <v>0</v>
      </c>
      <c r="BB1904" s="178">
        <f t="shared" si="707"/>
        <v>0</v>
      </c>
      <c r="BC1904" s="178">
        <f t="shared" si="708"/>
        <v>0</v>
      </c>
      <c r="BD1904" s="178">
        <f t="shared" si="709"/>
        <v>0</v>
      </c>
      <c r="BE1904" s="178">
        <f t="shared" si="710"/>
        <v>0</v>
      </c>
      <c r="BF1904" s="178">
        <f t="shared" si="711"/>
        <v>0</v>
      </c>
      <c r="BG1904" s="178">
        <f t="shared" si="712"/>
        <v>0</v>
      </c>
      <c r="BH1904" s="178">
        <f t="shared" si="713"/>
        <v>0</v>
      </c>
      <c r="BI1904" s="178">
        <f t="shared" si="714"/>
        <v>0</v>
      </c>
      <c r="BJ1904" s="178">
        <f t="shared" si="715"/>
        <v>0</v>
      </c>
      <c r="BK1904" s="178">
        <f t="shared" si="716"/>
        <v>0</v>
      </c>
      <c r="BL1904" s="178">
        <f t="shared" si="717"/>
        <v>0</v>
      </c>
      <c r="BM1904" s="186">
        <f t="shared" si="718"/>
        <v>0</v>
      </c>
      <c r="BN1904" s="186" t="s">
        <v>2058</v>
      </c>
      <c r="BO1904" s="186">
        <f>COUNTIF(S1904:S1911,"NA")</f>
        <v>0</v>
      </c>
      <c r="BP1904" s="186">
        <f t="shared" ref="BP1904:BZ1904" si="784">COUNTIF(T1904:T1911,"NA")</f>
        <v>0</v>
      </c>
      <c r="BQ1904" s="186">
        <f t="shared" si="784"/>
        <v>0</v>
      </c>
      <c r="BR1904" s="186">
        <f t="shared" si="784"/>
        <v>0</v>
      </c>
      <c r="BS1904" s="186">
        <f t="shared" si="784"/>
        <v>0</v>
      </c>
      <c r="BT1904" s="186">
        <f t="shared" si="784"/>
        <v>0</v>
      </c>
      <c r="BU1904" s="186">
        <f t="shared" si="784"/>
        <v>0</v>
      </c>
      <c r="BV1904" s="186">
        <f t="shared" si="784"/>
        <v>0</v>
      </c>
      <c r="BW1904" s="186">
        <f t="shared" si="784"/>
        <v>0</v>
      </c>
      <c r="BX1904" s="186">
        <f t="shared" si="784"/>
        <v>0</v>
      </c>
      <c r="BY1904" s="186">
        <f t="shared" si="784"/>
        <v>0</v>
      </c>
      <c r="BZ1904" s="186">
        <f t="shared" si="784"/>
        <v>0</v>
      </c>
      <c r="CN1904" s="237"/>
      <c r="CO1904" s="297" t="s">
        <v>2078</v>
      </c>
      <c r="CP1904" s="297">
        <f>SUM(S1903,S1912,S1915:S1916)</f>
        <v>0</v>
      </c>
      <c r="CQ1904" s="297">
        <f t="shared" ref="CQ1904:DA1904" si="785">SUM(T1903,T1912,T1915:T1916)</f>
        <v>0</v>
      </c>
      <c r="CR1904" s="297">
        <f t="shared" si="785"/>
        <v>0</v>
      </c>
      <c r="CS1904" s="297">
        <f t="shared" si="785"/>
        <v>0</v>
      </c>
      <c r="CT1904" s="297">
        <f t="shared" si="785"/>
        <v>0</v>
      </c>
      <c r="CU1904" s="297">
        <f t="shared" si="785"/>
        <v>0</v>
      </c>
      <c r="CV1904" s="297">
        <f t="shared" si="785"/>
        <v>0</v>
      </c>
      <c r="CW1904" s="297">
        <f t="shared" si="785"/>
        <v>0</v>
      </c>
      <c r="CX1904" s="297">
        <f t="shared" si="785"/>
        <v>0</v>
      </c>
      <c r="CY1904" s="297">
        <f t="shared" si="785"/>
        <v>0</v>
      </c>
      <c r="CZ1904" s="297">
        <f t="shared" si="785"/>
        <v>0</v>
      </c>
      <c r="DA1904" s="297">
        <f t="shared" si="785"/>
        <v>0</v>
      </c>
      <c r="DS1904" s="237"/>
    </row>
    <row r="1905" spans="1:123" s="186" customFormat="1" ht="15" customHeight="1" x14ac:dyDescent="0.25">
      <c r="A1905" s="235"/>
      <c r="B1905" s="235"/>
      <c r="C1905" s="1008"/>
      <c r="D1905" s="997"/>
      <c r="E1905" s="998"/>
      <c r="F1905" s="999"/>
      <c r="G1905" s="1003" t="s">
        <v>603</v>
      </c>
      <c r="H1905" s="1003"/>
      <c r="I1905" s="238"/>
      <c r="J1905" s="712" t="s">
        <v>301</v>
      </c>
      <c r="K1905" s="712"/>
      <c r="L1905" s="712"/>
      <c r="M1905" s="712"/>
      <c r="N1905" s="712"/>
      <c r="O1905" s="712"/>
      <c r="P1905" s="712"/>
      <c r="Q1905" s="712"/>
      <c r="R1905" s="713"/>
      <c r="S1905" s="236"/>
      <c r="T1905" s="236"/>
      <c r="U1905" s="236"/>
      <c r="V1905" s="236"/>
      <c r="W1905" s="236"/>
      <c r="X1905" s="236"/>
      <c r="Y1905" s="236"/>
      <c r="Z1905" s="236"/>
      <c r="AA1905" s="236"/>
      <c r="AB1905" s="236"/>
      <c r="AC1905" s="236"/>
      <c r="AD1905" s="236"/>
      <c r="AE1905" s="235"/>
      <c r="AF1905" s="237"/>
      <c r="AG1905" s="178">
        <f t="shared" si="686"/>
        <v>12</v>
      </c>
      <c r="AH1905" s="186">
        <f t="shared" si="687"/>
        <v>0</v>
      </c>
      <c r="AI1905" s="178">
        <f t="shared" si="688"/>
        <v>0</v>
      </c>
      <c r="AJ1905" s="178">
        <f t="shared" si="689"/>
        <v>0</v>
      </c>
      <c r="AK1905" s="178">
        <f t="shared" si="690"/>
        <v>0</v>
      </c>
      <c r="AL1905" s="178">
        <f t="shared" si="691"/>
        <v>0</v>
      </c>
      <c r="AM1905" s="178">
        <f t="shared" si="692"/>
        <v>0</v>
      </c>
      <c r="AN1905" s="178">
        <f t="shared" si="693"/>
        <v>0</v>
      </c>
      <c r="AO1905" s="178">
        <f t="shared" si="694"/>
        <v>0</v>
      </c>
      <c r="AP1905" s="178">
        <f t="shared" si="695"/>
        <v>0</v>
      </c>
      <c r="AQ1905" s="178">
        <f t="shared" si="696"/>
        <v>0</v>
      </c>
      <c r="AR1905" s="178">
        <f t="shared" si="697"/>
        <v>0</v>
      </c>
      <c r="AS1905" s="178">
        <f t="shared" si="698"/>
        <v>0</v>
      </c>
      <c r="AT1905" s="178">
        <f t="shared" si="699"/>
        <v>0</v>
      </c>
      <c r="AU1905" s="178">
        <f t="shared" si="700"/>
        <v>0</v>
      </c>
      <c r="AV1905" s="178">
        <f t="shared" si="701"/>
        <v>0</v>
      </c>
      <c r="AW1905" s="178">
        <f t="shared" si="702"/>
        <v>0</v>
      </c>
      <c r="AX1905" s="178">
        <f t="shared" si="703"/>
        <v>0</v>
      </c>
      <c r="AY1905" s="178">
        <f t="shared" si="704"/>
        <v>0</v>
      </c>
      <c r="AZ1905" s="178">
        <f t="shared" si="705"/>
        <v>0</v>
      </c>
      <c r="BA1905" s="178">
        <f t="shared" si="706"/>
        <v>0</v>
      </c>
      <c r="BB1905" s="178">
        <f t="shared" si="707"/>
        <v>0</v>
      </c>
      <c r="BC1905" s="178">
        <f t="shared" si="708"/>
        <v>0</v>
      </c>
      <c r="BD1905" s="178">
        <f t="shared" si="709"/>
        <v>0</v>
      </c>
      <c r="BE1905" s="178">
        <f t="shared" si="710"/>
        <v>0</v>
      </c>
      <c r="BF1905" s="178">
        <f t="shared" si="711"/>
        <v>0</v>
      </c>
      <c r="BG1905" s="178">
        <f t="shared" si="712"/>
        <v>0</v>
      </c>
      <c r="BH1905" s="178">
        <f t="shared" si="713"/>
        <v>0</v>
      </c>
      <c r="BI1905" s="178">
        <f t="shared" si="714"/>
        <v>0</v>
      </c>
      <c r="BJ1905" s="178">
        <f t="shared" si="715"/>
        <v>0</v>
      </c>
      <c r="BK1905" s="178">
        <f t="shared" si="716"/>
        <v>0</v>
      </c>
      <c r="BL1905" s="178">
        <f t="shared" si="717"/>
        <v>0</v>
      </c>
      <c r="BM1905" s="186">
        <f t="shared" si="718"/>
        <v>0</v>
      </c>
      <c r="BN1905" s="186" t="s">
        <v>2078</v>
      </c>
      <c r="BO1905" s="186">
        <f>SUM(S1904:S1911)</f>
        <v>0</v>
      </c>
      <c r="BP1905" s="186">
        <f t="shared" ref="BP1905:BZ1905" si="786">SUM(T1904:T1911)</f>
        <v>0</v>
      </c>
      <c r="BQ1905" s="186">
        <f t="shared" si="786"/>
        <v>0</v>
      </c>
      <c r="BR1905" s="186">
        <f t="shared" si="786"/>
        <v>0</v>
      </c>
      <c r="BS1905" s="186">
        <f t="shared" si="786"/>
        <v>0</v>
      </c>
      <c r="BT1905" s="186">
        <f t="shared" si="786"/>
        <v>0</v>
      </c>
      <c r="BU1905" s="186">
        <f t="shared" si="786"/>
        <v>0</v>
      </c>
      <c r="BV1905" s="186">
        <f t="shared" si="786"/>
        <v>0</v>
      </c>
      <c r="BW1905" s="186">
        <f t="shared" si="786"/>
        <v>0</v>
      </c>
      <c r="BX1905" s="186">
        <f t="shared" si="786"/>
        <v>0</v>
      </c>
      <c r="BY1905" s="186">
        <f t="shared" si="786"/>
        <v>0</v>
      </c>
      <c r="BZ1905" s="186">
        <f t="shared" si="786"/>
        <v>0</v>
      </c>
      <c r="CN1905" s="237"/>
      <c r="CO1905" s="297" t="s">
        <v>2029</v>
      </c>
      <c r="CP1905" s="297">
        <f>SUM(COUNTIF(S1903,"NS"),COUNTIF(S1912,"NS"),COUNTIF(S1915:S1916,"NS"))</f>
        <v>0</v>
      </c>
      <c r="CQ1905" s="297">
        <f t="shared" ref="CQ1905:DA1905" si="787">SUM(COUNTIF(T1903,"NS"),COUNTIF(T1912,"NS"),COUNTIF(T1915:T1916,"NS"))</f>
        <v>0</v>
      </c>
      <c r="CR1905" s="297">
        <f t="shared" si="787"/>
        <v>0</v>
      </c>
      <c r="CS1905" s="297">
        <f t="shared" si="787"/>
        <v>0</v>
      </c>
      <c r="CT1905" s="297">
        <f t="shared" si="787"/>
        <v>0</v>
      </c>
      <c r="CU1905" s="297">
        <f t="shared" si="787"/>
        <v>0</v>
      </c>
      <c r="CV1905" s="297">
        <f t="shared" si="787"/>
        <v>0</v>
      </c>
      <c r="CW1905" s="297">
        <f t="shared" si="787"/>
        <v>0</v>
      </c>
      <c r="CX1905" s="297">
        <f t="shared" si="787"/>
        <v>0</v>
      </c>
      <c r="CY1905" s="297">
        <f t="shared" si="787"/>
        <v>0</v>
      </c>
      <c r="CZ1905" s="297">
        <f t="shared" si="787"/>
        <v>0</v>
      </c>
      <c r="DA1905" s="297">
        <f t="shared" si="787"/>
        <v>0</v>
      </c>
      <c r="DS1905" s="237"/>
    </row>
    <row r="1906" spans="1:123" s="186" customFormat="1" ht="15" customHeight="1" x14ac:dyDescent="0.25">
      <c r="A1906" s="235"/>
      <c r="B1906" s="235"/>
      <c r="C1906" s="1008"/>
      <c r="D1906" s="997"/>
      <c r="E1906" s="998"/>
      <c r="F1906" s="999"/>
      <c r="G1906" s="1003" t="s">
        <v>604</v>
      </c>
      <c r="H1906" s="1003"/>
      <c r="I1906" s="238"/>
      <c r="J1906" s="712" t="s">
        <v>302</v>
      </c>
      <c r="K1906" s="712"/>
      <c r="L1906" s="712"/>
      <c r="M1906" s="712"/>
      <c r="N1906" s="712"/>
      <c r="O1906" s="712"/>
      <c r="P1906" s="712"/>
      <c r="Q1906" s="712"/>
      <c r="R1906" s="713"/>
      <c r="S1906" s="236"/>
      <c r="T1906" s="236"/>
      <c r="U1906" s="236"/>
      <c r="V1906" s="236"/>
      <c r="W1906" s="236"/>
      <c r="X1906" s="236"/>
      <c r="Y1906" s="236"/>
      <c r="Z1906" s="236"/>
      <c r="AA1906" s="236"/>
      <c r="AB1906" s="236"/>
      <c r="AC1906" s="236"/>
      <c r="AD1906" s="236"/>
      <c r="AE1906" s="235"/>
      <c r="AF1906" s="237"/>
      <c r="AG1906" s="178">
        <f t="shared" si="686"/>
        <v>12</v>
      </c>
      <c r="AH1906" s="186">
        <f t="shared" si="687"/>
        <v>0</v>
      </c>
      <c r="AI1906" s="178">
        <f t="shared" si="688"/>
        <v>0</v>
      </c>
      <c r="AJ1906" s="178">
        <f t="shared" si="689"/>
        <v>0</v>
      </c>
      <c r="AK1906" s="178">
        <f t="shared" si="690"/>
        <v>0</v>
      </c>
      <c r="AL1906" s="178">
        <f t="shared" si="691"/>
        <v>0</v>
      </c>
      <c r="AM1906" s="178">
        <f t="shared" si="692"/>
        <v>0</v>
      </c>
      <c r="AN1906" s="178">
        <f t="shared" si="693"/>
        <v>0</v>
      </c>
      <c r="AO1906" s="178">
        <f t="shared" si="694"/>
        <v>0</v>
      </c>
      <c r="AP1906" s="178">
        <f t="shared" si="695"/>
        <v>0</v>
      </c>
      <c r="AQ1906" s="178">
        <f t="shared" si="696"/>
        <v>0</v>
      </c>
      <c r="AR1906" s="178">
        <f t="shared" si="697"/>
        <v>0</v>
      </c>
      <c r="AS1906" s="178">
        <f t="shared" si="698"/>
        <v>0</v>
      </c>
      <c r="AT1906" s="178">
        <f t="shared" si="699"/>
        <v>0</v>
      </c>
      <c r="AU1906" s="178">
        <f t="shared" si="700"/>
        <v>0</v>
      </c>
      <c r="AV1906" s="178">
        <f t="shared" si="701"/>
        <v>0</v>
      </c>
      <c r="AW1906" s="178">
        <f t="shared" si="702"/>
        <v>0</v>
      </c>
      <c r="AX1906" s="178">
        <f t="shared" si="703"/>
        <v>0</v>
      </c>
      <c r="AY1906" s="178">
        <f t="shared" si="704"/>
        <v>0</v>
      </c>
      <c r="AZ1906" s="178">
        <f t="shared" si="705"/>
        <v>0</v>
      </c>
      <c r="BA1906" s="178">
        <f t="shared" si="706"/>
        <v>0</v>
      </c>
      <c r="BB1906" s="178">
        <f t="shared" si="707"/>
        <v>0</v>
      </c>
      <c r="BC1906" s="178">
        <f t="shared" si="708"/>
        <v>0</v>
      </c>
      <c r="BD1906" s="178">
        <f t="shared" si="709"/>
        <v>0</v>
      </c>
      <c r="BE1906" s="178">
        <f t="shared" si="710"/>
        <v>0</v>
      </c>
      <c r="BF1906" s="178">
        <f t="shared" si="711"/>
        <v>0</v>
      </c>
      <c r="BG1906" s="178">
        <f t="shared" si="712"/>
        <v>0</v>
      </c>
      <c r="BH1906" s="178">
        <f t="shared" si="713"/>
        <v>0</v>
      </c>
      <c r="BI1906" s="178">
        <f t="shared" si="714"/>
        <v>0</v>
      </c>
      <c r="BJ1906" s="178">
        <f t="shared" si="715"/>
        <v>0</v>
      </c>
      <c r="BK1906" s="178">
        <f t="shared" si="716"/>
        <v>0</v>
      </c>
      <c r="BL1906" s="178">
        <f t="shared" si="717"/>
        <v>0</v>
      </c>
      <c r="BM1906" s="186">
        <f t="shared" si="718"/>
        <v>0</v>
      </c>
      <c r="BN1906" s="186" t="s">
        <v>2029</v>
      </c>
      <c r="BO1906" s="186">
        <f>COUNTIF(S1904:S1911,"NS")</f>
        <v>0</v>
      </c>
      <c r="BP1906" s="186">
        <f t="shared" ref="BP1906:BZ1906" si="788">COUNTIF(T1904:T1911,"NS")</f>
        <v>0</v>
      </c>
      <c r="BQ1906" s="186">
        <f t="shared" si="788"/>
        <v>0</v>
      </c>
      <c r="BR1906" s="186">
        <f t="shared" si="788"/>
        <v>0</v>
      </c>
      <c r="BS1906" s="186">
        <f t="shared" si="788"/>
        <v>0</v>
      </c>
      <c r="BT1906" s="186">
        <f t="shared" si="788"/>
        <v>0</v>
      </c>
      <c r="BU1906" s="186">
        <f t="shared" si="788"/>
        <v>0</v>
      </c>
      <c r="BV1906" s="186">
        <f t="shared" si="788"/>
        <v>0</v>
      </c>
      <c r="BW1906" s="186">
        <f t="shared" si="788"/>
        <v>0</v>
      </c>
      <c r="BX1906" s="186">
        <f t="shared" si="788"/>
        <v>0</v>
      </c>
      <c r="BY1906" s="186">
        <f t="shared" si="788"/>
        <v>0</v>
      </c>
      <c r="BZ1906" s="186">
        <f t="shared" si="788"/>
        <v>0</v>
      </c>
      <c r="CN1906" s="237"/>
      <c r="CO1906" s="298">
        <v>0.25</v>
      </c>
      <c r="CP1906" s="299">
        <f>IF(CP1903="ns",0,CP1903*0.25)</f>
        <v>0</v>
      </c>
      <c r="CQ1906" s="299">
        <f t="shared" ref="CQ1906:DA1906" si="789">IF(CQ1903="ns",0,CQ1903*0.25)</f>
        <v>0</v>
      </c>
      <c r="CR1906" s="299">
        <f t="shared" si="789"/>
        <v>0</v>
      </c>
      <c r="CS1906" s="299">
        <f t="shared" si="789"/>
        <v>0</v>
      </c>
      <c r="CT1906" s="299">
        <f t="shared" si="789"/>
        <v>0</v>
      </c>
      <c r="CU1906" s="299">
        <f t="shared" si="789"/>
        <v>0</v>
      </c>
      <c r="CV1906" s="299">
        <f t="shared" si="789"/>
        <v>0</v>
      </c>
      <c r="CW1906" s="299">
        <f t="shared" si="789"/>
        <v>0</v>
      </c>
      <c r="CX1906" s="299">
        <f t="shared" si="789"/>
        <v>0</v>
      </c>
      <c r="CY1906" s="299">
        <f t="shared" si="789"/>
        <v>0</v>
      </c>
      <c r="CZ1906" s="299">
        <f t="shared" si="789"/>
        <v>0</v>
      </c>
      <c r="DA1906" s="299">
        <f t="shared" si="789"/>
        <v>0</v>
      </c>
      <c r="DS1906" s="237"/>
    </row>
    <row r="1907" spans="1:123" s="186" customFormat="1" ht="15" customHeight="1" x14ac:dyDescent="0.25">
      <c r="A1907" s="235"/>
      <c r="B1907" s="235"/>
      <c r="C1907" s="1008"/>
      <c r="D1907" s="997"/>
      <c r="E1907" s="998"/>
      <c r="F1907" s="999"/>
      <c r="G1907" s="1003" t="s">
        <v>605</v>
      </c>
      <c r="H1907" s="1003"/>
      <c r="I1907" s="238"/>
      <c r="J1907" s="712" t="s">
        <v>308</v>
      </c>
      <c r="K1907" s="712"/>
      <c r="L1907" s="712"/>
      <c r="M1907" s="712"/>
      <c r="N1907" s="712"/>
      <c r="O1907" s="712"/>
      <c r="P1907" s="712"/>
      <c r="Q1907" s="712"/>
      <c r="R1907" s="713"/>
      <c r="S1907" s="236"/>
      <c r="T1907" s="236"/>
      <c r="U1907" s="236"/>
      <c r="V1907" s="236"/>
      <c r="W1907" s="236"/>
      <c r="X1907" s="236"/>
      <c r="Y1907" s="236"/>
      <c r="Z1907" s="236"/>
      <c r="AA1907" s="236"/>
      <c r="AB1907" s="236"/>
      <c r="AC1907" s="236"/>
      <c r="AD1907" s="236"/>
      <c r="AE1907" s="235"/>
      <c r="AF1907" s="237"/>
      <c r="AG1907" s="178">
        <f t="shared" si="686"/>
        <v>12</v>
      </c>
      <c r="AH1907" s="186">
        <f t="shared" si="687"/>
        <v>0</v>
      </c>
      <c r="AI1907" s="178">
        <f t="shared" si="688"/>
        <v>0</v>
      </c>
      <c r="AJ1907" s="178">
        <f t="shared" si="689"/>
        <v>0</v>
      </c>
      <c r="AK1907" s="178">
        <f t="shared" si="690"/>
        <v>0</v>
      </c>
      <c r="AL1907" s="178">
        <f t="shared" si="691"/>
        <v>0</v>
      </c>
      <c r="AM1907" s="178">
        <f t="shared" si="692"/>
        <v>0</v>
      </c>
      <c r="AN1907" s="178">
        <f t="shared" si="693"/>
        <v>0</v>
      </c>
      <c r="AO1907" s="178">
        <f t="shared" si="694"/>
        <v>0</v>
      </c>
      <c r="AP1907" s="178">
        <f t="shared" si="695"/>
        <v>0</v>
      </c>
      <c r="AQ1907" s="178">
        <f t="shared" si="696"/>
        <v>0</v>
      </c>
      <c r="AR1907" s="178">
        <f t="shared" si="697"/>
        <v>0</v>
      </c>
      <c r="AS1907" s="178">
        <f t="shared" si="698"/>
        <v>0</v>
      </c>
      <c r="AT1907" s="178">
        <f t="shared" si="699"/>
        <v>0</v>
      </c>
      <c r="AU1907" s="178">
        <f t="shared" si="700"/>
        <v>0</v>
      </c>
      <c r="AV1907" s="178">
        <f t="shared" si="701"/>
        <v>0</v>
      </c>
      <c r="AW1907" s="178">
        <f t="shared" si="702"/>
        <v>0</v>
      </c>
      <c r="AX1907" s="178">
        <f t="shared" si="703"/>
        <v>0</v>
      </c>
      <c r="AY1907" s="178">
        <f t="shared" si="704"/>
        <v>0</v>
      </c>
      <c r="AZ1907" s="178">
        <f t="shared" si="705"/>
        <v>0</v>
      </c>
      <c r="BA1907" s="178">
        <f t="shared" si="706"/>
        <v>0</v>
      </c>
      <c r="BB1907" s="178">
        <f t="shared" si="707"/>
        <v>0</v>
      </c>
      <c r="BC1907" s="178">
        <f t="shared" si="708"/>
        <v>0</v>
      </c>
      <c r="BD1907" s="178">
        <f t="shared" si="709"/>
        <v>0</v>
      </c>
      <c r="BE1907" s="178">
        <f t="shared" si="710"/>
        <v>0</v>
      </c>
      <c r="BF1907" s="178">
        <f t="shared" si="711"/>
        <v>0</v>
      </c>
      <c r="BG1907" s="178">
        <f t="shared" si="712"/>
        <v>0</v>
      </c>
      <c r="BH1907" s="178">
        <f t="shared" si="713"/>
        <v>0</v>
      </c>
      <c r="BI1907" s="178">
        <f t="shared" si="714"/>
        <v>0</v>
      </c>
      <c r="BJ1907" s="178">
        <f t="shared" si="715"/>
        <v>0</v>
      </c>
      <c r="BK1907" s="178">
        <f t="shared" si="716"/>
        <v>0</v>
      </c>
      <c r="BL1907" s="178">
        <f t="shared" si="717"/>
        <v>0</v>
      </c>
      <c r="BM1907" s="186">
        <f t="shared" si="718"/>
        <v>0</v>
      </c>
      <c r="BN1907" s="186" t="s">
        <v>2104</v>
      </c>
      <c r="BO1907" s="186">
        <f>S1903</f>
        <v>0</v>
      </c>
      <c r="BP1907" s="186">
        <f t="shared" ref="BP1907:BZ1907" si="790">T1903</f>
        <v>0</v>
      </c>
      <c r="BQ1907" s="186">
        <f t="shared" si="790"/>
        <v>0</v>
      </c>
      <c r="BR1907" s="186">
        <f t="shared" si="790"/>
        <v>0</v>
      </c>
      <c r="BS1907" s="186">
        <f t="shared" si="790"/>
        <v>0</v>
      </c>
      <c r="BT1907" s="186">
        <f t="shared" si="790"/>
        <v>0</v>
      </c>
      <c r="BU1907" s="186">
        <f t="shared" si="790"/>
        <v>0</v>
      </c>
      <c r="BV1907" s="186">
        <f t="shared" si="790"/>
        <v>0</v>
      </c>
      <c r="BW1907" s="186">
        <f t="shared" si="790"/>
        <v>0</v>
      </c>
      <c r="BX1907" s="186">
        <f t="shared" si="790"/>
        <v>0</v>
      </c>
      <c r="BY1907" s="186">
        <f t="shared" si="790"/>
        <v>0</v>
      </c>
      <c r="BZ1907" s="186">
        <f t="shared" si="790"/>
        <v>0</v>
      </c>
      <c r="CN1907" s="237"/>
      <c r="CO1907" s="297" t="s">
        <v>72</v>
      </c>
      <c r="CP1907" s="297">
        <f>S1917</f>
        <v>0</v>
      </c>
      <c r="CQ1907" s="297">
        <f t="shared" ref="CQ1907:DA1907" si="791">T1917</f>
        <v>0</v>
      </c>
      <c r="CR1907" s="297">
        <f t="shared" si="791"/>
        <v>0</v>
      </c>
      <c r="CS1907" s="297">
        <f t="shared" si="791"/>
        <v>0</v>
      </c>
      <c r="CT1907" s="297">
        <f t="shared" si="791"/>
        <v>0</v>
      </c>
      <c r="CU1907" s="297">
        <f t="shared" si="791"/>
        <v>0</v>
      </c>
      <c r="CV1907" s="297">
        <f t="shared" si="791"/>
        <v>0</v>
      </c>
      <c r="CW1907" s="297">
        <f t="shared" si="791"/>
        <v>0</v>
      </c>
      <c r="CX1907" s="297">
        <f t="shared" si="791"/>
        <v>0</v>
      </c>
      <c r="CY1907" s="297">
        <f t="shared" si="791"/>
        <v>0</v>
      </c>
      <c r="CZ1907" s="297">
        <f t="shared" si="791"/>
        <v>0</v>
      </c>
      <c r="DA1907" s="297">
        <f t="shared" si="791"/>
        <v>0</v>
      </c>
      <c r="DS1907" s="237"/>
    </row>
    <row r="1908" spans="1:123" s="186" customFormat="1" ht="15" customHeight="1" x14ac:dyDescent="0.25">
      <c r="A1908" s="235"/>
      <c r="B1908" s="235"/>
      <c r="C1908" s="1008"/>
      <c r="D1908" s="997"/>
      <c r="E1908" s="998"/>
      <c r="F1908" s="999"/>
      <c r="G1908" s="1003" t="s">
        <v>606</v>
      </c>
      <c r="H1908" s="1003"/>
      <c r="I1908" s="238"/>
      <c r="J1908" s="712" t="s">
        <v>306</v>
      </c>
      <c r="K1908" s="712"/>
      <c r="L1908" s="712"/>
      <c r="M1908" s="712"/>
      <c r="N1908" s="712"/>
      <c r="O1908" s="712"/>
      <c r="P1908" s="712"/>
      <c r="Q1908" s="712"/>
      <c r="R1908" s="713"/>
      <c r="S1908" s="236"/>
      <c r="T1908" s="236"/>
      <c r="U1908" s="236"/>
      <c r="V1908" s="236"/>
      <c r="W1908" s="236"/>
      <c r="X1908" s="236"/>
      <c r="Y1908" s="236"/>
      <c r="Z1908" s="236"/>
      <c r="AA1908" s="236"/>
      <c r="AB1908" s="236"/>
      <c r="AC1908" s="236"/>
      <c r="AD1908" s="236"/>
      <c r="AE1908" s="235"/>
      <c r="AF1908" s="237"/>
      <c r="AG1908" s="178">
        <f t="shared" si="686"/>
        <v>12</v>
      </c>
      <c r="AH1908" s="186">
        <f t="shared" si="687"/>
        <v>0</v>
      </c>
      <c r="AI1908" s="178">
        <f t="shared" si="688"/>
        <v>0</v>
      </c>
      <c r="AJ1908" s="178">
        <f t="shared" si="689"/>
        <v>0</v>
      </c>
      <c r="AK1908" s="178">
        <f t="shared" si="690"/>
        <v>0</v>
      </c>
      <c r="AL1908" s="178">
        <f t="shared" si="691"/>
        <v>0</v>
      </c>
      <c r="AM1908" s="178">
        <f t="shared" si="692"/>
        <v>0</v>
      </c>
      <c r="AN1908" s="178">
        <f t="shared" si="693"/>
        <v>0</v>
      </c>
      <c r="AO1908" s="178">
        <f t="shared" si="694"/>
        <v>0</v>
      </c>
      <c r="AP1908" s="178">
        <f t="shared" si="695"/>
        <v>0</v>
      </c>
      <c r="AQ1908" s="178">
        <f t="shared" si="696"/>
        <v>0</v>
      </c>
      <c r="AR1908" s="178">
        <f t="shared" si="697"/>
        <v>0</v>
      </c>
      <c r="AS1908" s="178">
        <f t="shared" si="698"/>
        <v>0</v>
      </c>
      <c r="AT1908" s="178">
        <f t="shared" si="699"/>
        <v>0</v>
      </c>
      <c r="AU1908" s="178">
        <f t="shared" si="700"/>
        <v>0</v>
      </c>
      <c r="AV1908" s="178">
        <f t="shared" si="701"/>
        <v>0</v>
      </c>
      <c r="AW1908" s="178">
        <f t="shared" si="702"/>
        <v>0</v>
      </c>
      <c r="AX1908" s="178">
        <f t="shared" si="703"/>
        <v>0</v>
      </c>
      <c r="AY1908" s="178">
        <f t="shared" si="704"/>
        <v>0</v>
      </c>
      <c r="AZ1908" s="178">
        <f t="shared" si="705"/>
        <v>0</v>
      </c>
      <c r="BA1908" s="178">
        <f t="shared" si="706"/>
        <v>0</v>
      </c>
      <c r="BB1908" s="178">
        <f t="shared" si="707"/>
        <v>0</v>
      </c>
      <c r="BC1908" s="178">
        <f t="shared" si="708"/>
        <v>0</v>
      </c>
      <c r="BD1908" s="178">
        <f t="shared" si="709"/>
        <v>0</v>
      </c>
      <c r="BE1908" s="178">
        <f t="shared" si="710"/>
        <v>0</v>
      </c>
      <c r="BF1908" s="178">
        <f t="shared" si="711"/>
        <v>0</v>
      </c>
      <c r="BG1908" s="178">
        <f t="shared" si="712"/>
        <v>0</v>
      </c>
      <c r="BH1908" s="178">
        <f t="shared" si="713"/>
        <v>0</v>
      </c>
      <c r="BI1908" s="178">
        <f t="shared" si="714"/>
        <v>0</v>
      </c>
      <c r="BJ1908" s="178">
        <f t="shared" si="715"/>
        <v>0</v>
      </c>
      <c r="BK1908" s="178">
        <f t="shared" si="716"/>
        <v>0</v>
      </c>
      <c r="BL1908" s="178">
        <f t="shared" si="717"/>
        <v>0</v>
      </c>
      <c r="BM1908" s="186">
        <f t="shared" si="718"/>
        <v>0</v>
      </c>
      <c r="CN1908" s="237"/>
      <c r="CO1908" s="297" t="s">
        <v>2077</v>
      </c>
      <c r="CP1908" s="297">
        <f>IF(OR(CP1907=0,CP1907="NA",AND(CP1907="NS",CP1905&gt;0),AND(CP1907="NS",CP1904&gt;0),CP1907&lt;=CP1906),0,1)</f>
        <v>0</v>
      </c>
      <c r="CQ1908" s="297">
        <f t="shared" ref="CQ1908" si="792">IF(OR(CQ1907=0,CQ1907="NA",AND(CQ1907="NS",CQ1905&gt;0),AND(CQ1907="NS",CQ1904&gt;0),CQ1907&lt;=CQ1906),0,1)</f>
        <v>0</v>
      </c>
      <c r="CR1908" s="297">
        <f t="shared" ref="CR1908" si="793">IF(OR(CR1907=0,CR1907="NA",AND(CR1907="NS",CR1905&gt;0),AND(CR1907="NS",CR1904&gt;0),CR1907&lt;=CR1906),0,1)</f>
        <v>0</v>
      </c>
      <c r="CS1908" s="297">
        <f t="shared" ref="CS1908" si="794">IF(OR(CS1907=0,CS1907="NA",AND(CS1907="NS",CS1905&gt;0),AND(CS1907="NS",CS1904&gt;0),CS1907&lt;=CS1906),0,1)</f>
        <v>0</v>
      </c>
      <c r="CT1908" s="297">
        <f>IF(OR(CT1907=0,CT1907="NA",AND(CT1907="NS",CT1905&gt;0),AND(CT1907="NS",CT1904&gt;0),CT1907&lt;=CT1906),0,1)</f>
        <v>0</v>
      </c>
      <c r="CU1908" s="297">
        <f t="shared" ref="CU1908" si="795">IF(OR(CU1907=0,CU1907="NA",AND(CU1907="NS",CU1905&gt;0),AND(CU1907="NS",CU1904&gt;0),CU1907&lt;=CU1906),0,1)</f>
        <v>0</v>
      </c>
      <c r="CV1908" s="297">
        <f t="shared" ref="CV1908" si="796">IF(OR(CV1907=0,CV1907="NA",AND(CV1907="NS",CV1905&gt;0),AND(CV1907="NS",CV1904&gt;0),CV1907&lt;=CV1906),0,1)</f>
        <v>0</v>
      </c>
      <c r="CW1908" s="297">
        <f t="shared" ref="CW1908" si="797">IF(OR(CW1907=0,CW1907="NA",AND(CW1907="NS",CW1905&gt;0),AND(CW1907="NS",CW1904&gt;0),CW1907&lt;=CW1906),0,1)</f>
        <v>0</v>
      </c>
      <c r="CX1908" s="297">
        <f t="shared" ref="CX1908" si="798">IF(OR(CX1907=0,CX1907="NA",AND(CX1907="NS",CX1905&gt;0),AND(CX1907="NS",CX1904&gt;0),CX1907&lt;=CX1906),0,1)</f>
        <v>0</v>
      </c>
      <c r="CY1908" s="297">
        <f t="shared" ref="CY1908" si="799">IF(OR(CY1907=0,CY1907="NA",AND(CY1907="NS",CY1905&gt;0),AND(CY1907="NS",CY1904&gt;0),CY1907&lt;=CY1906),0,1)</f>
        <v>0</v>
      </c>
      <c r="CZ1908" s="297">
        <f t="shared" ref="CZ1908" si="800">IF(OR(CZ1907=0,CZ1907="NA",AND(CZ1907="NS",CZ1905&gt;0),AND(CZ1907="NS",CZ1904&gt;0),CZ1907&lt;=CZ1906),0,1)</f>
        <v>0</v>
      </c>
      <c r="DA1908" s="297">
        <f t="shared" ref="DA1908" si="801">IF(OR(DA1907=0,DA1907="NA",AND(DA1907="NS",DA1905&gt;0),AND(DA1907="NS",DA1904&gt;0),DA1907&lt;=DA1906),0,1)</f>
        <v>0</v>
      </c>
      <c r="DB1908" s="186">
        <f>SUM(CP1908:DA1908)</f>
        <v>0</v>
      </c>
      <c r="DS1908" s="237"/>
    </row>
    <row r="1909" spans="1:123" s="186" customFormat="1" ht="15" customHeight="1" x14ac:dyDescent="0.2">
      <c r="A1909" s="235"/>
      <c r="B1909" s="235"/>
      <c r="C1909" s="1008"/>
      <c r="D1909" s="997"/>
      <c r="E1909" s="998"/>
      <c r="F1909" s="999"/>
      <c r="G1909" s="1003" t="s">
        <v>607</v>
      </c>
      <c r="H1909" s="1003"/>
      <c r="I1909" s="238"/>
      <c r="J1909" s="712" t="s">
        <v>304</v>
      </c>
      <c r="K1909" s="712"/>
      <c r="L1909" s="712"/>
      <c r="M1909" s="712"/>
      <c r="N1909" s="712"/>
      <c r="O1909" s="712"/>
      <c r="P1909" s="712"/>
      <c r="Q1909" s="712"/>
      <c r="R1909" s="713"/>
      <c r="S1909" s="236"/>
      <c r="T1909" s="236"/>
      <c r="U1909" s="236"/>
      <c r="V1909" s="236"/>
      <c r="W1909" s="236"/>
      <c r="X1909" s="236"/>
      <c r="Y1909" s="236"/>
      <c r="Z1909" s="236"/>
      <c r="AA1909" s="236"/>
      <c r="AB1909" s="236"/>
      <c r="AC1909" s="236"/>
      <c r="AD1909" s="236"/>
      <c r="AE1909" s="235"/>
      <c r="AF1909" s="237"/>
      <c r="AG1909" s="178">
        <f t="shared" si="686"/>
        <v>12</v>
      </c>
      <c r="AH1909" s="186">
        <f t="shared" si="687"/>
        <v>0</v>
      </c>
      <c r="AI1909" s="178">
        <f t="shared" si="688"/>
        <v>0</v>
      </c>
      <c r="AJ1909" s="178">
        <f t="shared" si="689"/>
        <v>0</v>
      </c>
      <c r="AK1909" s="178">
        <f t="shared" si="690"/>
        <v>0</v>
      </c>
      <c r="AL1909" s="178">
        <f t="shared" si="691"/>
        <v>0</v>
      </c>
      <c r="AM1909" s="178">
        <f t="shared" si="692"/>
        <v>0</v>
      </c>
      <c r="AN1909" s="178">
        <f t="shared" si="693"/>
        <v>0</v>
      </c>
      <c r="AO1909" s="178">
        <f t="shared" si="694"/>
        <v>0</v>
      </c>
      <c r="AP1909" s="178">
        <f t="shared" si="695"/>
        <v>0</v>
      </c>
      <c r="AQ1909" s="178">
        <f t="shared" si="696"/>
        <v>0</v>
      </c>
      <c r="AR1909" s="178">
        <f t="shared" si="697"/>
        <v>0</v>
      </c>
      <c r="AS1909" s="178">
        <f t="shared" si="698"/>
        <v>0</v>
      </c>
      <c r="AT1909" s="178">
        <f t="shared" si="699"/>
        <v>0</v>
      </c>
      <c r="AU1909" s="178">
        <f t="shared" si="700"/>
        <v>0</v>
      </c>
      <c r="AV1909" s="178">
        <f t="shared" si="701"/>
        <v>0</v>
      </c>
      <c r="AW1909" s="178">
        <f t="shared" si="702"/>
        <v>0</v>
      </c>
      <c r="AX1909" s="178">
        <f t="shared" si="703"/>
        <v>0</v>
      </c>
      <c r="AY1909" s="178">
        <f t="shared" si="704"/>
        <v>0</v>
      </c>
      <c r="AZ1909" s="178">
        <f t="shared" si="705"/>
        <v>0</v>
      </c>
      <c r="BA1909" s="178">
        <f t="shared" si="706"/>
        <v>0</v>
      </c>
      <c r="BB1909" s="178">
        <f t="shared" si="707"/>
        <v>0</v>
      </c>
      <c r="BC1909" s="178">
        <f t="shared" si="708"/>
        <v>0</v>
      </c>
      <c r="BD1909" s="178">
        <f t="shared" si="709"/>
        <v>0</v>
      </c>
      <c r="BE1909" s="178">
        <f t="shared" si="710"/>
        <v>0</v>
      </c>
      <c r="BF1909" s="178">
        <f t="shared" si="711"/>
        <v>0</v>
      </c>
      <c r="BG1909" s="178">
        <f t="shared" si="712"/>
        <v>0</v>
      </c>
      <c r="BH1909" s="178">
        <f t="shared" si="713"/>
        <v>0</v>
      </c>
      <c r="BI1909" s="178">
        <f t="shared" si="714"/>
        <v>0</v>
      </c>
      <c r="BJ1909" s="178">
        <f t="shared" si="715"/>
        <v>0</v>
      </c>
      <c r="BK1909" s="178">
        <f t="shared" si="716"/>
        <v>0</v>
      </c>
      <c r="BL1909" s="178">
        <f t="shared" si="717"/>
        <v>0</v>
      </c>
      <c r="BM1909" s="186">
        <f t="shared" si="718"/>
        <v>0</v>
      </c>
      <c r="CN1909" s="237"/>
      <c r="DS1909" s="237"/>
    </row>
    <row r="1910" spans="1:123" s="186" customFormat="1" ht="15" customHeight="1" x14ac:dyDescent="0.2">
      <c r="A1910" s="235"/>
      <c r="B1910" s="235"/>
      <c r="C1910" s="1008"/>
      <c r="D1910" s="997"/>
      <c r="E1910" s="998"/>
      <c r="F1910" s="999"/>
      <c r="G1910" s="1003" t="s">
        <v>608</v>
      </c>
      <c r="H1910" s="1003"/>
      <c r="I1910" s="238"/>
      <c r="J1910" s="712" t="s">
        <v>309</v>
      </c>
      <c r="K1910" s="712"/>
      <c r="L1910" s="712"/>
      <c r="M1910" s="712"/>
      <c r="N1910" s="712"/>
      <c r="O1910" s="712"/>
      <c r="P1910" s="712"/>
      <c r="Q1910" s="712"/>
      <c r="R1910" s="713"/>
      <c r="S1910" s="236"/>
      <c r="T1910" s="236"/>
      <c r="U1910" s="236"/>
      <c r="V1910" s="236"/>
      <c r="W1910" s="236"/>
      <c r="X1910" s="236"/>
      <c r="Y1910" s="236"/>
      <c r="Z1910" s="236"/>
      <c r="AA1910" s="236"/>
      <c r="AB1910" s="236"/>
      <c r="AC1910" s="236"/>
      <c r="AD1910" s="236"/>
      <c r="AE1910" s="235"/>
      <c r="AF1910" s="237"/>
      <c r="AG1910" s="178">
        <f t="shared" si="686"/>
        <v>12</v>
      </c>
      <c r="AH1910" s="186">
        <f t="shared" si="687"/>
        <v>0</v>
      </c>
      <c r="AI1910" s="178">
        <f t="shared" si="688"/>
        <v>0</v>
      </c>
      <c r="AJ1910" s="178">
        <f t="shared" si="689"/>
        <v>0</v>
      </c>
      <c r="AK1910" s="178">
        <f t="shared" si="690"/>
        <v>0</v>
      </c>
      <c r="AL1910" s="178">
        <f t="shared" si="691"/>
        <v>0</v>
      </c>
      <c r="AM1910" s="178">
        <f t="shared" si="692"/>
        <v>0</v>
      </c>
      <c r="AN1910" s="178">
        <f t="shared" si="693"/>
        <v>0</v>
      </c>
      <c r="AO1910" s="178">
        <f t="shared" si="694"/>
        <v>0</v>
      </c>
      <c r="AP1910" s="178">
        <f t="shared" si="695"/>
        <v>0</v>
      </c>
      <c r="AQ1910" s="178">
        <f t="shared" si="696"/>
        <v>0</v>
      </c>
      <c r="AR1910" s="178">
        <f t="shared" si="697"/>
        <v>0</v>
      </c>
      <c r="AS1910" s="178">
        <f t="shared" si="698"/>
        <v>0</v>
      </c>
      <c r="AT1910" s="178">
        <f t="shared" si="699"/>
        <v>0</v>
      </c>
      <c r="AU1910" s="178">
        <f t="shared" si="700"/>
        <v>0</v>
      </c>
      <c r="AV1910" s="178">
        <f t="shared" si="701"/>
        <v>0</v>
      </c>
      <c r="AW1910" s="178">
        <f t="shared" si="702"/>
        <v>0</v>
      </c>
      <c r="AX1910" s="178">
        <f t="shared" si="703"/>
        <v>0</v>
      </c>
      <c r="AY1910" s="178">
        <f t="shared" si="704"/>
        <v>0</v>
      </c>
      <c r="AZ1910" s="178">
        <f t="shared" si="705"/>
        <v>0</v>
      </c>
      <c r="BA1910" s="178">
        <f t="shared" si="706"/>
        <v>0</v>
      </c>
      <c r="BB1910" s="178">
        <f t="shared" si="707"/>
        <v>0</v>
      </c>
      <c r="BC1910" s="178">
        <f t="shared" si="708"/>
        <v>0</v>
      </c>
      <c r="BD1910" s="178">
        <f t="shared" si="709"/>
        <v>0</v>
      </c>
      <c r="BE1910" s="178">
        <f t="shared" si="710"/>
        <v>0</v>
      </c>
      <c r="BF1910" s="178">
        <f t="shared" si="711"/>
        <v>0</v>
      </c>
      <c r="BG1910" s="178">
        <f t="shared" si="712"/>
        <v>0</v>
      </c>
      <c r="BH1910" s="178">
        <f t="shared" si="713"/>
        <v>0</v>
      </c>
      <c r="BI1910" s="178">
        <f t="shared" si="714"/>
        <v>0</v>
      </c>
      <c r="BJ1910" s="178">
        <f t="shared" si="715"/>
        <v>0</v>
      </c>
      <c r="BK1910" s="178">
        <f t="shared" si="716"/>
        <v>0</v>
      </c>
      <c r="BL1910" s="178">
        <f t="shared" si="717"/>
        <v>0</v>
      </c>
      <c r="BM1910" s="186">
        <f t="shared" si="718"/>
        <v>0</v>
      </c>
      <c r="CN1910" s="237"/>
      <c r="DS1910" s="237"/>
    </row>
    <row r="1911" spans="1:123" s="186" customFormat="1" ht="15" customHeight="1" x14ac:dyDescent="0.2">
      <c r="A1911" s="235"/>
      <c r="B1911" s="235"/>
      <c r="C1911" s="1008"/>
      <c r="D1911" s="997"/>
      <c r="E1911" s="998"/>
      <c r="F1911" s="999"/>
      <c r="G1911" s="1003" t="s">
        <v>609</v>
      </c>
      <c r="H1911" s="1003"/>
      <c r="I1911" s="238"/>
      <c r="J1911" s="712" t="s">
        <v>610</v>
      </c>
      <c r="K1911" s="712"/>
      <c r="L1911" s="712"/>
      <c r="M1911" s="712"/>
      <c r="N1911" s="712"/>
      <c r="O1911" s="712"/>
      <c r="P1911" s="712"/>
      <c r="Q1911" s="712"/>
      <c r="R1911" s="713"/>
      <c r="S1911" s="236"/>
      <c r="T1911" s="236"/>
      <c r="U1911" s="236"/>
      <c r="V1911" s="236"/>
      <c r="W1911" s="236"/>
      <c r="X1911" s="236"/>
      <c r="Y1911" s="236"/>
      <c r="Z1911" s="236"/>
      <c r="AA1911" s="236"/>
      <c r="AB1911" s="236"/>
      <c r="AC1911" s="236"/>
      <c r="AD1911" s="236"/>
      <c r="AE1911" s="235"/>
      <c r="AF1911" s="237"/>
      <c r="AG1911" s="178">
        <f t="shared" si="686"/>
        <v>12</v>
      </c>
      <c r="AH1911" s="186">
        <f t="shared" si="687"/>
        <v>0</v>
      </c>
      <c r="AI1911" s="178">
        <f t="shared" si="688"/>
        <v>0</v>
      </c>
      <c r="AJ1911" s="178">
        <f t="shared" si="689"/>
        <v>0</v>
      </c>
      <c r="AK1911" s="178">
        <f t="shared" si="690"/>
        <v>0</v>
      </c>
      <c r="AL1911" s="178">
        <f t="shared" si="691"/>
        <v>0</v>
      </c>
      <c r="AM1911" s="178">
        <f t="shared" si="692"/>
        <v>0</v>
      </c>
      <c r="AN1911" s="178">
        <f t="shared" si="693"/>
        <v>0</v>
      </c>
      <c r="AO1911" s="178">
        <f t="shared" si="694"/>
        <v>0</v>
      </c>
      <c r="AP1911" s="178">
        <f t="shared" si="695"/>
        <v>0</v>
      </c>
      <c r="AQ1911" s="178">
        <f t="shared" si="696"/>
        <v>0</v>
      </c>
      <c r="AR1911" s="178">
        <f t="shared" si="697"/>
        <v>0</v>
      </c>
      <c r="AS1911" s="178">
        <f t="shared" si="698"/>
        <v>0</v>
      </c>
      <c r="AT1911" s="178">
        <f t="shared" si="699"/>
        <v>0</v>
      </c>
      <c r="AU1911" s="178">
        <f t="shared" si="700"/>
        <v>0</v>
      </c>
      <c r="AV1911" s="178">
        <f t="shared" si="701"/>
        <v>0</v>
      </c>
      <c r="AW1911" s="178">
        <f t="shared" si="702"/>
        <v>0</v>
      </c>
      <c r="AX1911" s="178">
        <f t="shared" si="703"/>
        <v>0</v>
      </c>
      <c r="AY1911" s="178">
        <f t="shared" si="704"/>
        <v>0</v>
      </c>
      <c r="AZ1911" s="178">
        <f t="shared" si="705"/>
        <v>0</v>
      </c>
      <c r="BA1911" s="178">
        <f t="shared" si="706"/>
        <v>0</v>
      </c>
      <c r="BB1911" s="178">
        <f t="shared" si="707"/>
        <v>0</v>
      </c>
      <c r="BC1911" s="178">
        <f t="shared" si="708"/>
        <v>0</v>
      </c>
      <c r="BD1911" s="178">
        <f t="shared" si="709"/>
        <v>0</v>
      </c>
      <c r="BE1911" s="178">
        <f t="shared" si="710"/>
        <v>0</v>
      </c>
      <c r="BF1911" s="178">
        <f t="shared" si="711"/>
        <v>0</v>
      </c>
      <c r="BG1911" s="178">
        <f t="shared" si="712"/>
        <v>0</v>
      </c>
      <c r="BH1911" s="178">
        <f t="shared" si="713"/>
        <v>0</v>
      </c>
      <c r="BI1911" s="178">
        <f t="shared" si="714"/>
        <v>0</v>
      </c>
      <c r="BJ1911" s="178">
        <f t="shared" si="715"/>
        <v>0</v>
      </c>
      <c r="BK1911" s="178">
        <f t="shared" si="716"/>
        <v>0</v>
      </c>
      <c r="BL1911" s="178">
        <f t="shared" si="717"/>
        <v>0</v>
      </c>
      <c r="BM1911" s="186">
        <f t="shared" si="718"/>
        <v>0</v>
      </c>
      <c r="BO1911" s="300" t="s">
        <v>2104</v>
      </c>
      <c r="BP1911" s="300" t="s">
        <v>2048</v>
      </c>
      <c r="BQ1911" s="300" t="s">
        <v>2049</v>
      </c>
      <c r="BR1911" s="300" t="s">
        <v>84</v>
      </c>
      <c r="BS1911" s="300" t="s">
        <v>2048</v>
      </c>
      <c r="BT1911" s="300" t="s">
        <v>2049</v>
      </c>
      <c r="BU1911" s="300" t="s">
        <v>84</v>
      </c>
      <c r="BV1911" s="300" t="s">
        <v>2048</v>
      </c>
      <c r="BW1911" s="300" t="s">
        <v>2049</v>
      </c>
      <c r="BX1911" s="300" t="s">
        <v>84</v>
      </c>
      <c r="BY1911" s="300" t="s">
        <v>2048</v>
      </c>
      <c r="BZ1911" s="300" t="s">
        <v>2049</v>
      </c>
      <c r="CN1911" s="237"/>
      <c r="DS1911" s="237"/>
    </row>
    <row r="1912" spans="1:123" s="186" customFormat="1" ht="15" customHeight="1" x14ac:dyDescent="0.2">
      <c r="A1912" s="235"/>
      <c r="B1912" s="235"/>
      <c r="C1912" s="1008"/>
      <c r="D1912" s="997"/>
      <c r="E1912" s="998"/>
      <c r="F1912" s="999"/>
      <c r="G1912" s="653" t="s">
        <v>611</v>
      </c>
      <c r="H1912" s="653"/>
      <c r="I1912" s="654" t="s">
        <v>612</v>
      </c>
      <c r="J1912" s="655"/>
      <c r="K1912" s="655"/>
      <c r="L1912" s="655"/>
      <c r="M1912" s="655"/>
      <c r="N1912" s="655"/>
      <c r="O1912" s="655"/>
      <c r="P1912" s="655"/>
      <c r="Q1912" s="655"/>
      <c r="R1912" s="656"/>
      <c r="S1912" s="236"/>
      <c r="T1912" s="236"/>
      <c r="U1912" s="236"/>
      <c r="V1912" s="236"/>
      <c r="W1912" s="236"/>
      <c r="X1912" s="236"/>
      <c r="Y1912" s="236"/>
      <c r="Z1912" s="236"/>
      <c r="AA1912" s="236"/>
      <c r="AB1912" s="236"/>
      <c r="AC1912" s="236"/>
      <c r="AD1912" s="236"/>
      <c r="AE1912" s="235"/>
      <c r="AF1912" s="237"/>
      <c r="AG1912" s="178">
        <f t="shared" si="686"/>
        <v>12</v>
      </c>
      <c r="AH1912" s="186">
        <f t="shared" si="687"/>
        <v>0</v>
      </c>
      <c r="AI1912" s="178">
        <f t="shared" si="688"/>
        <v>0</v>
      </c>
      <c r="AJ1912" s="178">
        <f t="shared" si="689"/>
        <v>0</v>
      </c>
      <c r="AK1912" s="178">
        <f t="shared" si="690"/>
        <v>0</v>
      </c>
      <c r="AL1912" s="178">
        <f t="shared" si="691"/>
        <v>0</v>
      </c>
      <c r="AM1912" s="178">
        <f t="shared" si="692"/>
        <v>0</v>
      </c>
      <c r="AN1912" s="178">
        <f t="shared" si="693"/>
        <v>0</v>
      </c>
      <c r="AO1912" s="178">
        <f t="shared" si="694"/>
        <v>0</v>
      </c>
      <c r="AP1912" s="178">
        <f t="shared" si="695"/>
        <v>0</v>
      </c>
      <c r="AQ1912" s="178">
        <f t="shared" si="696"/>
        <v>0</v>
      </c>
      <c r="AR1912" s="178">
        <f t="shared" si="697"/>
        <v>0</v>
      </c>
      <c r="AS1912" s="178">
        <f t="shared" si="698"/>
        <v>0</v>
      </c>
      <c r="AT1912" s="178">
        <f t="shared" si="699"/>
        <v>0</v>
      </c>
      <c r="AU1912" s="178">
        <f t="shared" si="700"/>
        <v>0</v>
      </c>
      <c r="AV1912" s="178">
        <f t="shared" si="701"/>
        <v>0</v>
      </c>
      <c r="AW1912" s="178">
        <f t="shared" si="702"/>
        <v>0</v>
      </c>
      <c r="AX1912" s="178">
        <f t="shared" si="703"/>
        <v>0</v>
      </c>
      <c r="AY1912" s="178">
        <f t="shared" si="704"/>
        <v>0</v>
      </c>
      <c r="AZ1912" s="178">
        <f t="shared" si="705"/>
        <v>0</v>
      </c>
      <c r="BA1912" s="178">
        <f t="shared" si="706"/>
        <v>0</v>
      </c>
      <c r="BB1912" s="178">
        <f t="shared" si="707"/>
        <v>0</v>
      </c>
      <c r="BC1912" s="178">
        <f t="shared" si="708"/>
        <v>0</v>
      </c>
      <c r="BD1912" s="178">
        <f t="shared" si="709"/>
        <v>0</v>
      </c>
      <c r="BE1912" s="178">
        <f t="shared" si="710"/>
        <v>0</v>
      </c>
      <c r="BF1912" s="178">
        <f t="shared" si="711"/>
        <v>0</v>
      </c>
      <c r="BG1912" s="178">
        <f t="shared" si="712"/>
        <v>0</v>
      </c>
      <c r="BH1912" s="178">
        <f t="shared" si="713"/>
        <v>0</v>
      </c>
      <c r="BI1912" s="178">
        <f t="shared" si="714"/>
        <v>0</v>
      </c>
      <c r="BJ1912" s="178">
        <f t="shared" si="715"/>
        <v>0</v>
      </c>
      <c r="BK1912" s="178">
        <f t="shared" si="716"/>
        <v>0</v>
      </c>
      <c r="BL1912" s="178">
        <f t="shared" si="717"/>
        <v>0</v>
      </c>
      <c r="BM1912" s="186">
        <f t="shared" si="718"/>
        <v>0</v>
      </c>
      <c r="BN1912" s="186" t="s">
        <v>2077</v>
      </c>
      <c r="BO1912" s="178">
        <f>IF($AG$1789=$AH$1789,0,IF(
OR(
AND(BO1916=0,BO1915&gt;0),
AND(BO1916="NS",BO1914&gt;0),
AND(BO1916="NS",BO1914=0,BO1915=0)),1,
IF(OR(
AND(BO1916&gt;0,BO1915=2),
AND(BO1916="NS",BO1915=2),
AND(BO1916="NS",BO1914=0,BO1915&gt;0),
BO1916=BO1914,
AND(BO1916="NA",BO1915=0,BO1914=0,BO1913&gt;0)),0,1)))</f>
        <v>0</v>
      </c>
      <c r="BP1912" s="178">
        <f t="shared" ref="BP1912:BZ1912" si="802">IF($AG$1789=$AH$1789,0,IF(
OR(
AND(BP1916=0,BP1915&gt;0),
AND(BP1916="NS",BP1914&gt;0),
AND(BP1916="NS",BP1914=0,BP1915=0)),1,
IF(OR(
AND(BP1916&gt;0,BP1915=2),
AND(BP1916="NS",BP1915=2),
AND(BP1916="NS",BP1914=0,BP1915&gt;0),
BP1916=BP1914,
AND(BP1916="NA",BP1915=0,BP1914=0,BP1913&gt;0)),0,1)))</f>
        <v>0</v>
      </c>
      <c r="BQ1912" s="178">
        <f t="shared" si="802"/>
        <v>0</v>
      </c>
      <c r="BR1912" s="178">
        <f t="shared" si="802"/>
        <v>0</v>
      </c>
      <c r="BS1912" s="178">
        <f t="shared" si="802"/>
        <v>0</v>
      </c>
      <c r="BT1912" s="178">
        <f t="shared" si="802"/>
        <v>0</v>
      </c>
      <c r="BU1912" s="178">
        <f t="shared" si="802"/>
        <v>0</v>
      </c>
      <c r="BV1912" s="178">
        <f t="shared" si="802"/>
        <v>0</v>
      </c>
      <c r="BW1912" s="178">
        <f t="shared" si="802"/>
        <v>0</v>
      </c>
      <c r="BX1912" s="178">
        <f t="shared" si="802"/>
        <v>0</v>
      </c>
      <c r="BY1912" s="178">
        <f t="shared" si="802"/>
        <v>0</v>
      </c>
      <c r="BZ1912" s="178">
        <f t="shared" si="802"/>
        <v>0</v>
      </c>
      <c r="CA1912" s="186">
        <f>SUM(BO1912:BZ1912)</f>
        <v>0</v>
      </c>
      <c r="CN1912" s="237"/>
      <c r="DS1912" s="237"/>
    </row>
    <row r="1913" spans="1:123" s="186" customFormat="1" ht="15" customHeight="1" x14ac:dyDescent="0.2">
      <c r="A1913" s="235"/>
      <c r="B1913" s="235"/>
      <c r="C1913" s="1008"/>
      <c r="D1913" s="997"/>
      <c r="E1913" s="998"/>
      <c r="F1913" s="999"/>
      <c r="G1913" s="1010" t="s">
        <v>615</v>
      </c>
      <c r="H1913" s="1011"/>
      <c r="I1913" s="238"/>
      <c r="J1913" s="712" t="s">
        <v>613</v>
      </c>
      <c r="K1913" s="712"/>
      <c r="L1913" s="712"/>
      <c r="M1913" s="712"/>
      <c r="N1913" s="712"/>
      <c r="O1913" s="712"/>
      <c r="P1913" s="712"/>
      <c r="Q1913" s="712"/>
      <c r="R1913" s="713"/>
      <c r="S1913" s="236"/>
      <c r="T1913" s="236"/>
      <c r="U1913" s="236"/>
      <c r="V1913" s="236"/>
      <c r="W1913" s="236"/>
      <c r="X1913" s="236"/>
      <c r="Y1913" s="236"/>
      <c r="Z1913" s="236"/>
      <c r="AA1913" s="236"/>
      <c r="AB1913" s="236"/>
      <c r="AC1913" s="236"/>
      <c r="AD1913" s="236"/>
      <c r="AE1913" s="235"/>
      <c r="AF1913" s="237"/>
      <c r="AG1913" s="178">
        <f t="shared" si="686"/>
        <v>12</v>
      </c>
      <c r="AH1913" s="186">
        <f t="shared" si="687"/>
        <v>0</v>
      </c>
      <c r="AI1913" s="178">
        <f t="shared" si="688"/>
        <v>0</v>
      </c>
      <c r="AJ1913" s="178">
        <f t="shared" si="689"/>
        <v>0</v>
      </c>
      <c r="AK1913" s="178">
        <f t="shared" si="690"/>
        <v>0</v>
      </c>
      <c r="AL1913" s="178">
        <f t="shared" si="691"/>
        <v>0</v>
      </c>
      <c r="AM1913" s="178">
        <f t="shared" si="692"/>
        <v>0</v>
      </c>
      <c r="AN1913" s="178">
        <f t="shared" si="693"/>
        <v>0</v>
      </c>
      <c r="AO1913" s="178">
        <f t="shared" si="694"/>
        <v>0</v>
      </c>
      <c r="AP1913" s="178">
        <f t="shared" si="695"/>
        <v>0</v>
      </c>
      <c r="AQ1913" s="178">
        <f t="shared" si="696"/>
        <v>0</v>
      </c>
      <c r="AR1913" s="178">
        <f t="shared" si="697"/>
        <v>0</v>
      </c>
      <c r="AS1913" s="178">
        <f t="shared" si="698"/>
        <v>0</v>
      </c>
      <c r="AT1913" s="178">
        <f t="shared" si="699"/>
        <v>0</v>
      </c>
      <c r="AU1913" s="178">
        <f t="shared" si="700"/>
        <v>0</v>
      </c>
      <c r="AV1913" s="178">
        <f t="shared" si="701"/>
        <v>0</v>
      </c>
      <c r="AW1913" s="178">
        <f t="shared" si="702"/>
        <v>0</v>
      </c>
      <c r="AX1913" s="178">
        <f t="shared" si="703"/>
        <v>0</v>
      </c>
      <c r="AY1913" s="178">
        <f t="shared" si="704"/>
        <v>0</v>
      </c>
      <c r="AZ1913" s="178">
        <f t="shared" si="705"/>
        <v>0</v>
      </c>
      <c r="BA1913" s="178">
        <f t="shared" si="706"/>
        <v>0</v>
      </c>
      <c r="BB1913" s="178">
        <f t="shared" si="707"/>
        <v>0</v>
      </c>
      <c r="BC1913" s="178">
        <f t="shared" si="708"/>
        <v>0</v>
      </c>
      <c r="BD1913" s="178">
        <f t="shared" si="709"/>
        <v>0</v>
      </c>
      <c r="BE1913" s="178">
        <f t="shared" si="710"/>
        <v>0</v>
      </c>
      <c r="BF1913" s="178">
        <f t="shared" si="711"/>
        <v>0</v>
      </c>
      <c r="BG1913" s="178">
        <f t="shared" si="712"/>
        <v>0</v>
      </c>
      <c r="BH1913" s="178">
        <f t="shared" si="713"/>
        <v>0</v>
      </c>
      <c r="BI1913" s="178">
        <f t="shared" si="714"/>
        <v>0</v>
      </c>
      <c r="BJ1913" s="178">
        <f t="shared" si="715"/>
        <v>0</v>
      </c>
      <c r="BK1913" s="178">
        <f t="shared" si="716"/>
        <v>0</v>
      </c>
      <c r="BL1913" s="178">
        <f t="shared" si="717"/>
        <v>0</v>
      </c>
      <c r="BM1913" s="186">
        <f t="shared" si="718"/>
        <v>0</v>
      </c>
      <c r="BN1913" s="186" t="s">
        <v>2058</v>
      </c>
      <c r="BO1913" s="186">
        <f>COUNTIF(S1913:S1914,"NA")</f>
        <v>0</v>
      </c>
      <c r="BP1913" s="186">
        <f t="shared" ref="BP1913:BZ1913" si="803">COUNTIF(T1913:T1914,"NA")</f>
        <v>0</v>
      </c>
      <c r="BQ1913" s="186">
        <f t="shared" si="803"/>
        <v>0</v>
      </c>
      <c r="BR1913" s="186">
        <f t="shared" si="803"/>
        <v>0</v>
      </c>
      <c r="BS1913" s="186">
        <f t="shared" si="803"/>
        <v>0</v>
      </c>
      <c r="BT1913" s="186">
        <f t="shared" si="803"/>
        <v>0</v>
      </c>
      <c r="BU1913" s="186">
        <f t="shared" si="803"/>
        <v>0</v>
      </c>
      <c r="BV1913" s="186">
        <f t="shared" si="803"/>
        <v>0</v>
      </c>
      <c r="BW1913" s="186">
        <f t="shared" si="803"/>
        <v>0</v>
      </c>
      <c r="BX1913" s="186">
        <f t="shared" si="803"/>
        <v>0</v>
      </c>
      <c r="BY1913" s="186">
        <f t="shared" si="803"/>
        <v>0</v>
      </c>
      <c r="BZ1913" s="186">
        <f t="shared" si="803"/>
        <v>0</v>
      </c>
      <c r="CN1913" s="237"/>
      <c r="DS1913" s="237"/>
    </row>
    <row r="1914" spans="1:123" s="186" customFormat="1" ht="15" customHeight="1" x14ac:dyDescent="0.2">
      <c r="A1914" s="235"/>
      <c r="B1914" s="235"/>
      <c r="C1914" s="1008"/>
      <c r="D1914" s="997"/>
      <c r="E1914" s="998"/>
      <c r="F1914" s="999"/>
      <c r="G1914" s="1010" t="s">
        <v>616</v>
      </c>
      <c r="H1914" s="1011"/>
      <c r="I1914" s="238"/>
      <c r="J1914" s="712" t="s">
        <v>614</v>
      </c>
      <c r="K1914" s="712"/>
      <c r="L1914" s="712"/>
      <c r="M1914" s="712"/>
      <c r="N1914" s="712"/>
      <c r="O1914" s="712"/>
      <c r="P1914" s="712"/>
      <c r="Q1914" s="712"/>
      <c r="R1914" s="713"/>
      <c r="S1914" s="236"/>
      <c r="T1914" s="236"/>
      <c r="U1914" s="236"/>
      <c r="V1914" s="236"/>
      <c r="W1914" s="236"/>
      <c r="X1914" s="236"/>
      <c r="Y1914" s="236"/>
      <c r="Z1914" s="236"/>
      <c r="AA1914" s="236"/>
      <c r="AB1914" s="236"/>
      <c r="AC1914" s="236"/>
      <c r="AD1914" s="236"/>
      <c r="AE1914" s="235"/>
      <c r="AF1914" s="237"/>
      <c r="AG1914" s="178">
        <f t="shared" si="686"/>
        <v>12</v>
      </c>
      <c r="AH1914" s="186">
        <f t="shared" si="687"/>
        <v>0</v>
      </c>
      <c r="AI1914" s="178">
        <f t="shared" si="688"/>
        <v>0</v>
      </c>
      <c r="AJ1914" s="178">
        <f t="shared" si="689"/>
        <v>0</v>
      </c>
      <c r="AK1914" s="178">
        <f t="shared" si="690"/>
        <v>0</v>
      </c>
      <c r="AL1914" s="178">
        <f t="shared" si="691"/>
        <v>0</v>
      </c>
      <c r="AM1914" s="178">
        <f t="shared" si="692"/>
        <v>0</v>
      </c>
      <c r="AN1914" s="178">
        <f t="shared" si="693"/>
        <v>0</v>
      </c>
      <c r="AO1914" s="178">
        <f t="shared" si="694"/>
        <v>0</v>
      </c>
      <c r="AP1914" s="178">
        <f t="shared" si="695"/>
        <v>0</v>
      </c>
      <c r="AQ1914" s="178">
        <f t="shared" si="696"/>
        <v>0</v>
      </c>
      <c r="AR1914" s="178">
        <f t="shared" si="697"/>
        <v>0</v>
      </c>
      <c r="AS1914" s="178">
        <f t="shared" si="698"/>
        <v>0</v>
      </c>
      <c r="AT1914" s="178">
        <f t="shared" si="699"/>
        <v>0</v>
      </c>
      <c r="AU1914" s="178">
        <f t="shared" si="700"/>
        <v>0</v>
      </c>
      <c r="AV1914" s="178">
        <f t="shared" si="701"/>
        <v>0</v>
      </c>
      <c r="AW1914" s="178">
        <f t="shared" si="702"/>
        <v>0</v>
      </c>
      <c r="AX1914" s="178">
        <f t="shared" si="703"/>
        <v>0</v>
      </c>
      <c r="AY1914" s="178">
        <f t="shared" si="704"/>
        <v>0</v>
      </c>
      <c r="AZ1914" s="178">
        <f t="shared" si="705"/>
        <v>0</v>
      </c>
      <c r="BA1914" s="178">
        <f t="shared" si="706"/>
        <v>0</v>
      </c>
      <c r="BB1914" s="178">
        <f t="shared" si="707"/>
        <v>0</v>
      </c>
      <c r="BC1914" s="178">
        <f t="shared" si="708"/>
        <v>0</v>
      </c>
      <c r="BD1914" s="178">
        <f t="shared" si="709"/>
        <v>0</v>
      </c>
      <c r="BE1914" s="178">
        <f t="shared" si="710"/>
        <v>0</v>
      </c>
      <c r="BF1914" s="178">
        <f t="shared" si="711"/>
        <v>0</v>
      </c>
      <c r="BG1914" s="178">
        <f t="shared" si="712"/>
        <v>0</v>
      </c>
      <c r="BH1914" s="178">
        <f t="shared" si="713"/>
        <v>0</v>
      </c>
      <c r="BI1914" s="178">
        <f t="shared" si="714"/>
        <v>0</v>
      </c>
      <c r="BJ1914" s="178">
        <f t="shared" si="715"/>
        <v>0</v>
      </c>
      <c r="BK1914" s="178">
        <f t="shared" si="716"/>
        <v>0</v>
      </c>
      <c r="BL1914" s="178">
        <f t="shared" si="717"/>
        <v>0</v>
      </c>
      <c r="BM1914" s="186">
        <f t="shared" si="718"/>
        <v>0</v>
      </c>
      <c r="BN1914" s="186" t="s">
        <v>2078</v>
      </c>
      <c r="BO1914" s="186">
        <f>SUM(S1913:S1914)</f>
        <v>0</v>
      </c>
      <c r="BP1914" s="186">
        <f t="shared" ref="BP1914:BZ1914" si="804">SUM(T1913:T1914)</f>
        <v>0</v>
      </c>
      <c r="BQ1914" s="186">
        <f t="shared" si="804"/>
        <v>0</v>
      </c>
      <c r="BR1914" s="186">
        <f t="shared" si="804"/>
        <v>0</v>
      </c>
      <c r="BS1914" s="186">
        <f t="shared" si="804"/>
        <v>0</v>
      </c>
      <c r="BT1914" s="186">
        <f t="shared" si="804"/>
        <v>0</v>
      </c>
      <c r="BU1914" s="186">
        <f t="shared" si="804"/>
        <v>0</v>
      </c>
      <c r="BV1914" s="186">
        <f t="shared" si="804"/>
        <v>0</v>
      </c>
      <c r="BW1914" s="186">
        <f t="shared" si="804"/>
        <v>0</v>
      </c>
      <c r="BX1914" s="186">
        <f t="shared" si="804"/>
        <v>0</v>
      </c>
      <c r="BY1914" s="186">
        <f t="shared" si="804"/>
        <v>0</v>
      </c>
      <c r="BZ1914" s="186">
        <f t="shared" si="804"/>
        <v>0</v>
      </c>
      <c r="CN1914" s="237"/>
      <c r="DS1914" s="237"/>
    </row>
    <row r="1915" spans="1:123" s="186" customFormat="1" ht="15" customHeight="1" x14ac:dyDescent="0.2">
      <c r="A1915" s="235"/>
      <c r="B1915" s="235"/>
      <c r="C1915" s="1008"/>
      <c r="D1915" s="997"/>
      <c r="E1915" s="998"/>
      <c r="F1915" s="999"/>
      <c r="G1915" s="653" t="s">
        <v>617</v>
      </c>
      <c r="H1915" s="653"/>
      <c r="I1915" s="987" t="s">
        <v>618</v>
      </c>
      <c r="J1915" s="987"/>
      <c r="K1915" s="987"/>
      <c r="L1915" s="987"/>
      <c r="M1915" s="987"/>
      <c r="N1915" s="987"/>
      <c r="O1915" s="987"/>
      <c r="P1915" s="987"/>
      <c r="Q1915" s="987"/>
      <c r="R1915" s="987"/>
      <c r="S1915" s="236"/>
      <c r="T1915" s="236"/>
      <c r="U1915" s="236"/>
      <c r="V1915" s="236"/>
      <c r="W1915" s="236"/>
      <c r="X1915" s="236"/>
      <c r="Y1915" s="236"/>
      <c r="Z1915" s="236"/>
      <c r="AA1915" s="236"/>
      <c r="AB1915" s="236"/>
      <c r="AC1915" s="236"/>
      <c r="AD1915" s="236"/>
      <c r="AE1915" s="235"/>
      <c r="AF1915" s="237"/>
      <c r="AG1915" s="178">
        <f t="shared" si="686"/>
        <v>12</v>
      </c>
      <c r="AH1915" s="186">
        <f t="shared" si="687"/>
        <v>0</v>
      </c>
      <c r="AI1915" s="178">
        <f t="shared" si="688"/>
        <v>0</v>
      </c>
      <c r="AJ1915" s="178">
        <f t="shared" si="689"/>
        <v>0</v>
      </c>
      <c r="AK1915" s="178">
        <f t="shared" si="690"/>
        <v>0</v>
      </c>
      <c r="AL1915" s="178">
        <f t="shared" si="691"/>
        <v>0</v>
      </c>
      <c r="AM1915" s="178">
        <f t="shared" si="692"/>
        <v>0</v>
      </c>
      <c r="AN1915" s="178">
        <f t="shared" si="693"/>
        <v>0</v>
      </c>
      <c r="AO1915" s="178">
        <f t="shared" si="694"/>
        <v>0</v>
      </c>
      <c r="AP1915" s="178">
        <f t="shared" si="695"/>
        <v>0</v>
      </c>
      <c r="AQ1915" s="178">
        <f t="shared" si="696"/>
        <v>0</v>
      </c>
      <c r="AR1915" s="178">
        <f t="shared" si="697"/>
        <v>0</v>
      </c>
      <c r="AS1915" s="178">
        <f t="shared" si="698"/>
        <v>0</v>
      </c>
      <c r="AT1915" s="178">
        <f t="shared" si="699"/>
        <v>0</v>
      </c>
      <c r="AU1915" s="178">
        <f t="shared" si="700"/>
        <v>0</v>
      </c>
      <c r="AV1915" s="178">
        <f t="shared" si="701"/>
        <v>0</v>
      </c>
      <c r="AW1915" s="178">
        <f t="shared" si="702"/>
        <v>0</v>
      </c>
      <c r="AX1915" s="178">
        <f t="shared" si="703"/>
        <v>0</v>
      </c>
      <c r="AY1915" s="178">
        <f t="shared" si="704"/>
        <v>0</v>
      </c>
      <c r="AZ1915" s="178">
        <f t="shared" si="705"/>
        <v>0</v>
      </c>
      <c r="BA1915" s="178">
        <f t="shared" si="706"/>
        <v>0</v>
      </c>
      <c r="BB1915" s="178">
        <f t="shared" si="707"/>
        <v>0</v>
      </c>
      <c r="BC1915" s="178">
        <f t="shared" si="708"/>
        <v>0</v>
      </c>
      <c r="BD1915" s="178">
        <f t="shared" si="709"/>
        <v>0</v>
      </c>
      <c r="BE1915" s="178">
        <f t="shared" si="710"/>
        <v>0</v>
      </c>
      <c r="BF1915" s="178">
        <f t="shared" si="711"/>
        <v>0</v>
      </c>
      <c r="BG1915" s="178">
        <f t="shared" si="712"/>
        <v>0</v>
      </c>
      <c r="BH1915" s="178">
        <f t="shared" si="713"/>
        <v>0</v>
      </c>
      <c r="BI1915" s="178">
        <f t="shared" si="714"/>
        <v>0</v>
      </c>
      <c r="BJ1915" s="178">
        <f t="shared" si="715"/>
        <v>0</v>
      </c>
      <c r="BK1915" s="178">
        <f t="shared" si="716"/>
        <v>0</v>
      </c>
      <c r="BL1915" s="178">
        <f t="shared" si="717"/>
        <v>0</v>
      </c>
      <c r="BM1915" s="186">
        <f t="shared" si="718"/>
        <v>0</v>
      </c>
      <c r="BN1915" s="186" t="s">
        <v>2029</v>
      </c>
      <c r="BO1915" s="186">
        <f>COUNTIF(S1913:S1914,"NS")</f>
        <v>0</v>
      </c>
      <c r="BP1915" s="186">
        <f t="shared" ref="BP1915:BZ1915" si="805">COUNTIF(T1913:T1914,"NS")</f>
        <v>0</v>
      </c>
      <c r="BQ1915" s="186">
        <f t="shared" si="805"/>
        <v>0</v>
      </c>
      <c r="BR1915" s="186">
        <f t="shared" si="805"/>
        <v>0</v>
      </c>
      <c r="BS1915" s="186">
        <f t="shared" si="805"/>
        <v>0</v>
      </c>
      <c r="BT1915" s="186">
        <f t="shared" si="805"/>
        <v>0</v>
      </c>
      <c r="BU1915" s="186">
        <f t="shared" si="805"/>
        <v>0</v>
      </c>
      <c r="BV1915" s="186">
        <f t="shared" si="805"/>
        <v>0</v>
      </c>
      <c r="BW1915" s="186">
        <f t="shared" si="805"/>
        <v>0</v>
      </c>
      <c r="BX1915" s="186">
        <f t="shared" si="805"/>
        <v>0</v>
      </c>
      <c r="BY1915" s="186">
        <f t="shared" si="805"/>
        <v>0</v>
      </c>
      <c r="BZ1915" s="186">
        <f t="shared" si="805"/>
        <v>0</v>
      </c>
      <c r="CN1915" s="237"/>
      <c r="DS1915" s="237"/>
    </row>
    <row r="1916" spans="1:123" s="186" customFormat="1" ht="15" customHeight="1" x14ac:dyDescent="0.2">
      <c r="A1916" s="235"/>
      <c r="B1916" s="235"/>
      <c r="C1916" s="1008"/>
      <c r="D1916" s="997"/>
      <c r="E1916" s="998"/>
      <c r="F1916" s="999"/>
      <c r="G1916" s="653" t="s">
        <v>619</v>
      </c>
      <c r="H1916" s="653"/>
      <c r="I1916" s="987" t="s">
        <v>620</v>
      </c>
      <c r="J1916" s="987"/>
      <c r="K1916" s="987"/>
      <c r="L1916" s="987"/>
      <c r="M1916" s="987"/>
      <c r="N1916" s="987"/>
      <c r="O1916" s="987"/>
      <c r="P1916" s="987"/>
      <c r="Q1916" s="987"/>
      <c r="R1916" s="987"/>
      <c r="S1916" s="236"/>
      <c r="T1916" s="236"/>
      <c r="U1916" s="236"/>
      <c r="V1916" s="236"/>
      <c r="W1916" s="236"/>
      <c r="X1916" s="236"/>
      <c r="Y1916" s="236"/>
      <c r="Z1916" s="236"/>
      <c r="AA1916" s="236"/>
      <c r="AB1916" s="236"/>
      <c r="AC1916" s="236"/>
      <c r="AD1916" s="236"/>
      <c r="AE1916" s="235"/>
      <c r="AF1916" s="237"/>
      <c r="AG1916" s="178">
        <f t="shared" si="686"/>
        <v>12</v>
      </c>
      <c r="AH1916" s="186">
        <f t="shared" si="687"/>
        <v>0</v>
      </c>
      <c r="AI1916" s="178">
        <f t="shared" si="688"/>
        <v>0</v>
      </c>
      <c r="AJ1916" s="178">
        <f t="shared" si="689"/>
        <v>0</v>
      </c>
      <c r="AK1916" s="178">
        <f t="shared" si="690"/>
        <v>0</v>
      </c>
      <c r="AL1916" s="178">
        <f t="shared" si="691"/>
        <v>0</v>
      </c>
      <c r="AM1916" s="178">
        <f t="shared" si="692"/>
        <v>0</v>
      </c>
      <c r="AN1916" s="178">
        <f t="shared" si="693"/>
        <v>0</v>
      </c>
      <c r="AO1916" s="178">
        <f t="shared" si="694"/>
        <v>0</v>
      </c>
      <c r="AP1916" s="178">
        <f t="shared" si="695"/>
        <v>0</v>
      </c>
      <c r="AQ1916" s="178">
        <f t="shared" si="696"/>
        <v>0</v>
      </c>
      <c r="AR1916" s="178">
        <f t="shared" si="697"/>
        <v>0</v>
      </c>
      <c r="AS1916" s="178">
        <f t="shared" si="698"/>
        <v>0</v>
      </c>
      <c r="AT1916" s="178">
        <f t="shared" si="699"/>
        <v>0</v>
      </c>
      <c r="AU1916" s="178">
        <f t="shared" si="700"/>
        <v>0</v>
      </c>
      <c r="AV1916" s="178">
        <f t="shared" si="701"/>
        <v>0</v>
      </c>
      <c r="AW1916" s="178">
        <f t="shared" si="702"/>
        <v>0</v>
      </c>
      <c r="AX1916" s="178">
        <f t="shared" si="703"/>
        <v>0</v>
      </c>
      <c r="AY1916" s="178">
        <f t="shared" si="704"/>
        <v>0</v>
      </c>
      <c r="AZ1916" s="178">
        <f t="shared" si="705"/>
        <v>0</v>
      </c>
      <c r="BA1916" s="178">
        <f t="shared" si="706"/>
        <v>0</v>
      </c>
      <c r="BB1916" s="178">
        <f t="shared" si="707"/>
        <v>0</v>
      </c>
      <c r="BC1916" s="178">
        <f t="shared" si="708"/>
        <v>0</v>
      </c>
      <c r="BD1916" s="178">
        <f t="shared" si="709"/>
        <v>0</v>
      </c>
      <c r="BE1916" s="178">
        <f t="shared" si="710"/>
        <v>0</v>
      </c>
      <c r="BF1916" s="178">
        <f t="shared" si="711"/>
        <v>0</v>
      </c>
      <c r="BG1916" s="178">
        <f t="shared" si="712"/>
        <v>0</v>
      </c>
      <c r="BH1916" s="178">
        <f t="shared" si="713"/>
        <v>0</v>
      </c>
      <c r="BI1916" s="178">
        <f t="shared" si="714"/>
        <v>0</v>
      </c>
      <c r="BJ1916" s="178">
        <f t="shared" si="715"/>
        <v>0</v>
      </c>
      <c r="BK1916" s="178">
        <f t="shared" si="716"/>
        <v>0</v>
      </c>
      <c r="BL1916" s="178">
        <f t="shared" si="717"/>
        <v>0</v>
      </c>
      <c r="BM1916" s="186">
        <f t="shared" si="718"/>
        <v>0</v>
      </c>
      <c r="BN1916" s="186" t="s">
        <v>2104</v>
      </c>
      <c r="BO1916" s="186">
        <f>S1912</f>
        <v>0</v>
      </c>
      <c r="BP1916" s="186">
        <f t="shared" ref="BP1916:BZ1916" si="806">T1912</f>
        <v>0</v>
      </c>
      <c r="BQ1916" s="186">
        <f t="shared" si="806"/>
        <v>0</v>
      </c>
      <c r="BR1916" s="186">
        <f t="shared" si="806"/>
        <v>0</v>
      </c>
      <c r="BS1916" s="186">
        <f t="shared" si="806"/>
        <v>0</v>
      </c>
      <c r="BT1916" s="186">
        <f t="shared" si="806"/>
        <v>0</v>
      </c>
      <c r="BU1916" s="186">
        <f t="shared" si="806"/>
        <v>0</v>
      </c>
      <c r="BV1916" s="186">
        <f t="shared" si="806"/>
        <v>0</v>
      </c>
      <c r="BW1916" s="186">
        <f t="shared" si="806"/>
        <v>0</v>
      </c>
      <c r="BX1916" s="186">
        <f t="shared" si="806"/>
        <v>0</v>
      </c>
      <c r="BY1916" s="186">
        <f t="shared" si="806"/>
        <v>0</v>
      </c>
      <c r="BZ1916" s="186">
        <f t="shared" si="806"/>
        <v>0</v>
      </c>
      <c r="CN1916" s="237"/>
      <c r="DS1916" s="237"/>
    </row>
    <row r="1917" spans="1:123" s="186" customFormat="1" ht="15" customHeight="1" x14ac:dyDescent="0.2">
      <c r="A1917" s="235"/>
      <c r="B1917" s="235"/>
      <c r="C1917" s="1009"/>
      <c r="D1917" s="1000"/>
      <c r="E1917" s="1001"/>
      <c r="F1917" s="1002"/>
      <c r="G1917" s="653" t="s">
        <v>621</v>
      </c>
      <c r="H1917" s="653"/>
      <c r="I1917" s="987" t="s">
        <v>622</v>
      </c>
      <c r="J1917" s="987"/>
      <c r="K1917" s="987"/>
      <c r="L1917" s="987"/>
      <c r="M1917" s="987"/>
      <c r="N1917" s="987"/>
      <c r="O1917" s="987"/>
      <c r="P1917" s="987"/>
      <c r="Q1917" s="987"/>
      <c r="R1917" s="987"/>
      <c r="S1917" s="236"/>
      <c r="T1917" s="236"/>
      <c r="U1917" s="236"/>
      <c r="V1917" s="236"/>
      <c r="W1917" s="236"/>
      <c r="X1917" s="236"/>
      <c r="Y1917" s="236"/>
      <c r="Z1917" s="236"/>
      <c r="AA1917" s="236"/>
      <c r="AB1917" s="236"/>
      <c r="AC1917" s="236"/>
      <c r="AD1917" s="236"/>
      <c r="AE1917" s="235"/>
      <c r="AF1917" s="237"/>
      <c r="AG1917" s="178">
        <f t="shared" si="686"/>
        <v>12</v>
      </c>
      <c r="AH1917" s="186">
        <f t="shared" si="687"/>
        <v>0</v>
      </c>
      <c r="AI1917" s="178">
        <f t="shared" si="688"/>
        <v>0</v>
      </c>
      <c r="AJ1917" s="178">
        <f t="shared" si="689"/>
        <v>0</v>
      </c>
      <c r="AK1917" s="178">
        <f t="shared" si="690"/>
        <v>0</v>
      </c>
      <c r="AL1917" s="178">
        <f t="shared" si="691"/>
        <v>0</v>
      </c>
      <c r="AM1917" s="178">
        <f t="shared" si="692"/>
        <v>0</v>
      </c>
      <c r="AN1917" s="178">
        <f t="shared" si="693"/>
        <v>0</v>
      </c>
      <c r="AO1917" s="178">
        <f t="shared" si="694"/>
        <v>0</v>
      </c>
      <c r="AP1917" s="178">
        <f t="shared" si="695"/>
        <v>0</v>
      </c>
      <c r="AQ1917" s="178">
        <f t="shared" si="696"/>
        <v>0</v>
      </c>
      <c r="AR1917" s="178">
        <f t="shared" si="697"/>
        <v>0</v>
      </c>
      <c r="AS1917" s="178">
        <f t="shared" si="698"/>
        <v>0</v>
      </c>
      <c r="AT1917" s="178">
        <f t="shared" si="699"/>
        <v>0</v>
      </c>
      <c r="AU1917" s="178">
        <f t="shared" si="700"/>
        <v>0</v>
      </c>
      <c r="AV1917" s="178">
        <f t="shared" si="701"/>
        <v>0</v>
      </c>
      <c r="AW1917" s="178">
        <f t="shared" si="702"/>
        <v>0</v>
      </c>
      <c r="AX1917" s="178">
        <f t="shared" si="703"/>
        <v>0</v>
      </c>
      <c r="AY1917" s="178">
        <f t="shared" si="704"/>
        <v>0</v>
      </c>
      <c r="AZ1917" s="178">
        <f t="shared" si="705"/>
        <v>0</v>
      </c>
      <c r="BA1917" s="178">
        <f t="shared" si="706"/>
        <v>0</v>
      </c>
      <c r="BB1917" s="178">
        <f t="shared" si="707"/>
        <v>0</v>
      </c>
      <c r="BC1917" s="178">
        <f t="shared" si="708"/>
        <v>0</v>
      </c>
      <c r="BD1917" s="178">
        <f t="shared" si="709"/>
        <v>0</v>
      </c>
      <c r="BE1917" s="178">
        <f t="shared" si="710"/>
        <v>0</v>
      </c>
      <c r="BF1917" s="178">
        <f t="shared" si="711"/>
        <v>0</v>
      </c>
      <c r="BG1917" s="178">
        <f t="shared" si="712"/>
        <v>0</v>
      </c>
      <c r="BH1917" s="178">
        <f t="shared" si="713"/>
        <v>0</v>
      </c>
      <c r="BI1917" s="178">
        <f t="shared" si="714"/>
        <v>0</v>
      </c>
      <c r="BJ1917" s="178">
        <f t="shared" si="715"/>
        <v>0</v>
      </c>
      <c r="BK1917" s="178">
        <f t="shared" si="716"/>
        <v>0</v>
      </c>
      <c r="BL1917" s="178">
        <f t="shared" si="717"/>
        <v>0</v>
      </c>
      <c r="BM1917" s="186">
        <f t="shared" si="718"/>
        <v>0</v>
      </c>
      <c r="CN1917" s="237"/>
      <c r="DS1917" s="237"/>
    </row>
    <row r="1918" spans="1:123" s="186" customFormat="1" ht="15" customHeight="1" x14ac:dyDescent="0.25">
      <c r="A1918" s="235"/>
      <c r="B1918" s="235"/>
      <c r="C1918" s="1007" t="s">
        <v>685</v>
      </c>
      <c r="D1918" s="994" t="s">
        <v>686</v>
      </c>
      <c r="E1918" s="995"/>
      <c r="F1918" s="996"/>
      <c r="G1918" s="653" t="s">
        <v>625</v>
      </c>
      <c r="H1918" s="653"/>
      <c r="I1918" s="987" t="s">
        <v>626</v>
      </c>
      <c r="J1918" s="987"/>
      <c r="K1918" s="987"/>
      <c r="L1918" s="987"/>
      <c r="M1918" s="987"/>
      <c r="N1918" s="987"/>
      <c r="O1918" s="987"/>
      <c r="P1918" s="987"/>
      <c r="Q1918" s="987"/>
      <c r="R1918" s="987"/>
      <c r="S1918" s="236"/>
      <c r="T1918" s="236"/>
      <c r="U1918" s="236"/>
      <c r="V1918" s="236"/>
      <c r="W1918" s="236"/>
      <c r="X1918" s="236"/>
      <c r="Y1918" s="236"/>
      <c r="Z1918" s="236"/>
      <c r="AA1918" s="236"/>
      <c r="AB1918" s="236"/>
      <c r="AC1918" s="236"/>
      <c r="AD1918" s="236"/>
      <c r="AE1918" s="235"/>
      <c r="AF1918" s="237"/>
      <c r="AG1918" s="178">
        <f t="shared" si="686"/>
        <v>12</v>
      </c>
      <c r="AH1918" s="186">
        <f t="shared" si="687"/>
        <v>0</v>
      </c>
      <c r="AI1918" s="178">
        <f t="shared" si="688"/>
        <v>0</v>
      </c>
      <c r="AJ1918" s="178">
        <f t="shared" si="689"/>
        <v>0</v>
      </c>
      <c r="AK1918" s="178">
        <f t="shared" si="690"/>
        <v>0</v>
      </c>
      <c r="AL1918" s="178">
        <f t="shared" si="691"/>
        <v>0</v>
      </c>
      <c r="AM1918" s="178">
        <f t="shared" si="692"/>
        <v>0</v>
      </c>
      <c r="AN1918" s="178">
        <f t="shared" si="693"/>
        <v>0</v>
      </c>
      <c r="AO1918" s="178">
        <f t="shared" si="694"/>
        <v>0</v>
      </c>
      <c r="AP1918" s="178">
        <f t="shared" si="695"/>
        <v>0</v>
      </c>
      <c r="AQ1918" s="178">
        <f t="shared" si="696"/>
        <v>0</v>
      </c>
      <c r="AR1918" s="178">
        <f t="shared" si="697"/>
        <v>0</v>
      </c>
      <c r="AS1918" s="178">
        <f t="shared" si="698"/>
        <v>0</v>
      </c>
      <c r="AT1918" s="178">
        <f t="shared" si="699"/>
        <v>0</v>
      </c>
      <c r="AU1918" s="178">
        <f t="shared" si="700"/>
        <v>0</v>
      </c>
      <c r="AV1918" s="178">
        <f t="shared" si="701"/>
        <v>0</v>
      </c>
      <c r="AW1918" s="178">
        <f t="shared" si="702"/>
        <v>0</v>
      </c>
      <c r="AX1918" s="178">
        <f t="shared" si="703"/>
        <v>0</v>
      </c>
      <c r="AY1918" s="178">
        <f t="shared" si="704"/>
        <v>0</v>
      </c>
      <c r="AZ1918" s="178">
        <f t="shared" si="705"/>
        <v>0</v>
      </c>
      <c r="BA1918" s="178">
        <f t="shared" si="706"/>
        <v>0</v>
      </c>
      <c r="BB1918" s="178">
        <f t="shared" si="707"/>
        <v>0</v>
      </c>
      <c r="BC1918" s="178">
        <f t="shared" si="708"/>
        <v>0</v>
      </c>
      <c r="BD1918" s="178">
        <f t="shared" si="709"/>
        <v>0</v>
      </c>
      <c r="BE1918" s="178">
        <f t="shared" si="710"/>
        <v>0</v>
      </c>
      <c r="BF1918" s="178">
        <f t="shared" si="711"/>
        <v>0</v>
      </c>
      <c r="BG1918" s="178">
        <f t="shared" si="712"/>
        <v>0</v>
      </c>
      <c r="BH1918" s="178">
        <f t="shared" si="713"/>
        <v>0</v>
      </c>
      <c r="BI1918" s="178">
        <f t="shared" si="714"/>
        <v>0</v>
      </c>
      <c r="BJ1918" s="178">
        <f t="shared" si="715"/>
        <v>0</v>
      </c>
      <c r="BK1918" s="178">
        <f t="shared" si="716"/>
        <v>0</v>
      </c>
      <c r="BL1918" s="178">
        <f t="shared" si="717"/>
        <v>0</v>
      </c>
      <c r="BM1918" s="186">
        <f t="shared" si="718"/>
        <v>0</v>
      </c>
      <c r="CN1918" s="237"/>
      <c r="CO1918" s="297" t="s">
        <v>2171</v>
      </c>
      <c r="CP1918" s="297">
        <f>IF(AND(SUM(S1918:S1922,S1929:S1930,S1933:S1941,S1946:S1947)=0,SUM(COUNTIF(S1918:S1922,"NS"),COUNTIF(S1929:S1930,"NS"),COUNTIF(S1933:S1941,"NS"),COUNTIF(S1946:S1947,"NS")&gt;0)),"NS",SUM(S1918:S1922,S1929:S1930,S1933:S1941,S1946:S1947))</f>
        <v>0</v>
      </c>
      <c r="CQ1918" s="297">
        <f t="shared" ref="CQ1918:DA1918" si="807">IF(AND(SUM(T1918:T1922,T1929:T1930,T1933:T1941,T1946:T1947)=0,SUM(COUNTIF(T1918:T1922,"NS"),COUNTIF(T1929:T1930,"NS"),COUNTIF(T1933:T1941,"NS"),COUNTIF(T1946:T1947,"NS")&gt;0)),"NS",SUM(T1918:T1922,T1929:T1930,T1933:T1941,T1946:T1947))</f>
        <v>0</v>
      </c>
      <c r="CR1918" s="297">
        <f t="shared" si="807"/>
        <v>0</v>
      </c>
      <c r="CS1918" s="297">
        <f t="shared" si="807"/>
        <v>0</v>
      </c>
      <c r="CT1918" s="297">
        <f t="shared" si="807"/>
        <v>0</v>
      </c>
      <c r="CU1918" s="297">
        <f t="shared" si="807"/>
        <v>0</v>
      </c>
      <c r="CV1918" s="297">
        <f t="shared" si="807"/>
        <v>0</v>
      </c>
      <c r="CW1918" s="297">
        <f t="shared" si="807"/>
        <v>0</v>
      </c>
      <c r="CX1918" s="297">
        <f t="shared" si="807"/>
        <v>0</v>
      </c>
      <c r="CY1918" s="297">
        <f t="shared" si="807"/>
        <v>0</v>
      </c>
      <c r="CZ1918" s="297">
        <f t="shared" si="807"/>
        <v>0</v>
      </c>
      <c r="DA1918" s="297">
        <f t="shared" si="807"/>
        <v>0</v>
      </c>
      <c r="DS1918" s="237"/>
    </row>
    <row r="1919" spans="1:123" s="186" customFormat="1" ht="15" customHeight="1" x14ac:dyDescent="0.25">
      <c r="A1919" s="235"/>
      <c r="B1919" s="235"/>
      <c r="C1919" s="1008"/>
      <c r="D1919" s="997"/>
      <c r="E1919" s="998"/>
      <c r="F1919" s="999"/>
      <c r="G1919" s="653" t="s">
        <v>627</v>
      </c>
      <c r="H1919" s="653"/>
      <c r="I1919" s="987" t="s">
        <v>628</v>
      </c>
      <c r="J1919" s="987"/>
      <c r="K1919" s="987"/>
      <c r="L1919" s="987"/>
      <c r="M1919" s="987"/>
      <c r="N1919" s="987"/>
      <c r="O1919" s="987"/>
      <c r="P1919" s="987"/>
      <c r="Q1919" s="987"/>
      <c r="R1919" s="987"/>
      <c r="S1919" s="236"/>
      <c r="T1919" s="236"/>
      <c r="U1919" s="236"/>
      <c r="V1919" s="236"/>
      <c r="W1919" s="236"/>
      <c r="X1919" s="236"/>
      <c r="Y1919" s="236"/>
      <c r="Z1919" s="236"/>
      <c r="AA1919" s="236"/>
      <c r="AB1919" s="236"/>
      <c r="AC1919" s="236"/>
      <c r="AD1919" s="236"/>
      <c r="AE1919" s="235"/>
      <c r="AF1919" s="237"/>
      <c r="AG1919" s="178">
        <f t="shared" si="686"/>
        <v>12</v>
      </c>
      <c r="AH1919" s="186">
        <f t="shared" si="687"/>
        <v>0</v>
      </c>
      <c r="AI1919" s="178">
        <f t="shared" si="688"/>
        <v>0</v>
      </c>
      <c r="AJ1919" s="178">
        <f t="shared" si="689"/>
        <v>0</v>
      </c>
      <c r="AK1919" s="178">
        <f t="shared" si="690"/>
        <v>0</v>
      </c>
      <c r="AL1919" s="178">
        <f t="shared" si="691"/>
        <v>0</v>
      </c>
      <c r="AM1919" s="178">
        <f t="shared" si="692"/>
        <v>0</v>
      </c>
      <c r="AN1919" s="178">
        <f t="shared" si="693"/>
        <v>0</v>
      </c>
      <c r="AO1919" s="178">
        <f t="shared" si="694"/>
        <v>0</v>
      </c>
      <c r="AP1919" s="178">
        <f t="shared" si="695"/>
        <v>0</v>
      </c>
      <c r="AQ1919" s="178">
        <f t="shared" si="696"/>
        <v>0</v>
      </c>
      <c r="AR1919" s="178">
        <f t="shared" si="697"/>
        <v>0</v>
      </c>
      <c r="AS1919" s="178">
        <f t="shared" si="698"/>
        <v>0</v>
      </c>
      <c r="AT1919" s="178">
        <f t="shared" si="699"/>
        <v>0</v>
      </c>
      <c r="AU1919" s="178">
        <f t="shared" si="700"/>
        <v>0</v>
      </c>
      <c r="AV1919" s="178">
        <f t="shared" si="701"/>
        <v>0</v>
      </c>
      <c r="AW1919" s="178">
        <f t="shared" si="702"/>
        <v>0</v>
      </c>
      <c r="AX1919" s="178">
        <f t="shared" si="703"/>
        <v>0</v>
      </c>
      <c r="AY1919" s="178">
        <f t="shared" si="704"/>
        <v>0</v>
      </c>
      <c r="AZ1919" s="178">
        <f t="shared" si="705"/>
        <v>0</v>
      </c>
      <c r="BA1919" s="178">
        <f t="shared" si="706"/>
        <v>0</v>
      </c>
      <c r="BB1919" s="178">
        <f t="shared" si="707"/>
        <v>0</v>
      </c>
      <c r="BC1919" s="178">
        <f t="shared" si="708"/>
        <v>0</v>
      </c>
      <c r="BD1919" s="178">
        <f t="shared" si="709"/>
        <v>0</v>
      </c>
      <c r="BE1919" s="178">
        <f t="shared" si="710"/>
        <v>0</v>
      </c>
      <c r="BF1919" s="178">
        <f t="shared" si="711"/>
        <v>0</v>
      </c>
      <c r="BG1919" s="178">
        <f t="shared" si="712"/>
        <v>0</v>
      </c>
      <c r="BH1919" s="178">
        <f t="shared" si="713"/>
        <v>0</v>
      </c>
      <c r="BI1919" s="178">
        <f t="shared" si="714"/>
        <v>0</v>
      </c>
      <c r="BJ1919" s="178">
        <f t="shared" si="715"/>
        <v>0</v>
      </c>
      <c r="BK1919" s="178">
        <f t="shared" si="716"/>
        <v>0</v>
      </c>
      <c r="BL1919" s="178">
        <f t="shared" si="717"/>
        <v>0</v>
      </c>
      <c r="BM1919" s="186">
        <f t="shared" si="718"/>
        <v>0</v>
      </c>
      <c r="CN1919" s="237"/>
      <c r="CO1919" s="297" t="s">
        <v>2078</v>
      </c>
      <c r="CP1919" s="297">
        <f>SUM(S1918:S1922,S1929:S1930,S1933:S1941,S1946)</f>
        <v>0</v>
      </c>
      <c r="CQ1919" s="297">
        <f t="shared" ref="CQ1919:DA1919" si="808">SUM(T1918:T1922,T1929:T1930,T1933:T1941,T1946)</f>
        <v>0</v>
      </c>
      <c r="CR1919" s="297">
        <f t="shared" si="808"/>
        <v>0</v>
      </c>
      <c r="CS1919" s="297">
        <f t="shared" si="808"/>
        <v>0</v>
      </c>
      <c r="CT1919" s="297">
        <f t="shared" si="808"/>
        <v>0</v>
      </c>
      <c r="CU1919" s="297">
        <f t="shared" si="808"/>
        <v>0</v>
      </c>
      <c r="CV1919" s="297">
        <f t="shared" si="808"/>
        <v>0</v>
      </c>
      <c r="CW1919" s="297">
        <f t="shared" si="808"/>
        <v>0</v>
      </c>
      <c r="CX1919" s="297">
        <f t="shared" si="808"/>
        <v>0</v>
      </c>
      <c r="CY1919" s="297">
        <f t="shared" si="808"/>
        <v>0</v>
      </c>
      <c r="CZ1919" s="297">
        <f t="shared" si="808"/>
        <v>0</v>
      </c>
      <c r="DA1919" s="297">
        <f t="shared" si="808"/>
        <v>0</v>
      </c>
      <c r="DS1919" s="237"/>
    </row>
    <row r="1920" spans="1:123" s="186" customFormat="1" ht="15" customHeight="1" x14ac:dyDescent="0.25">
      <c r="A1920" s="235"/>
      <c r="B1920" s="235"/>
      <c r="C1920" s="1008"/>
      <c r="D1920" s="997"/>
      <c r="E1920" s="998"/>
      <c r="F1920" s="999"/>
      <c r="G1920" s="653" t="s">
        <v>629</v>
      </c>
      <c r="H1920" s="653"/>
      <c r="I1920" s="987" t="s">
        <v>630</v>
      </c>
      <c r="J1920" s="987"/>
      <c r="K1920" s="987"/>
      <c r="L1920" s="987"/>
      <c r="M1920" s="987"/>
      <c r="N1920" s="987"/>
      <c r="O1920" s="987"/>
      <c r="P1920" s="987"/>
      <c r="Q1920" s="987"/>
      <c r="R1920" s="987"/>
      <c r="S1920" s="236"/>
      <c r="T1920" s="236"/>
      <c r="U1920" s="236"/>
      <c r="V1920" s="236"/>
      <c r="W1920" s="236"/>
      <c r="X1920" s="236"/>
      <c r="Y1920" s="236"/>
      <c r="Z1920" s="236"/>
      <c r="AA1920" s="236"/>
      <c r="AB1920" s="236"/>
      <c r="AC1920" s="236"/>
      <c r="AD1920" s="236"/>
      <c r="AE1920" s="235"/>
      <c r="AF1920" s="237"/>
      <c r="AG1920" s="178">
        <f t="shared" si="686"/>
        <v>12</v>
      </c>
      <c r="AH1920" s="186">
        <f t="shared" si="687"/>
        <v>0</v>
      </c>
      <c r="AI1920" s="178">
        <f t="shared" si="688"/>
        <v>0</v>
      </c>
      <c r="AJ1920" s="178">
        <f t="shared" si="689"/>
        <v>0</v>
      </c>
      <c r="AK1920" s="178">
        <f t="shared" si="690"/>
        <v>0</v>
      </c>
      <c r="AL1920" s="178">
        <f t="shared" si="691"/>
        <v>0</v>
      </c>
      <c r="AM1920" s="178">
        <f t="shared" si="692"/>
        <v>0</v>
      </c>
      <c r="AN1920" s="178">
        <f t="shared" si="693"/>
        <v>0</v>
      </c>
      <c r="AO1920" s="178">
        <f t="shared" si="694"/>
        <v>0</v>
      </c>
      <c r="AP1920" s="178">
        <f t="shared" si="695"/>
        <v>0</v>
      </c>
      <c r="AQ1920" s="178">
        <f t="shared" si="696"/>
        <v>0</v>
      </c>
      <c r="AR1920" s="178">
        <f t="shared" si="697"/>
        <v>0</v>
      </c>
      <c r="AS1920" s="178">
        <f t="shared" si="698"/>
        <v>0</v>
      </c>
      <c r="AT1920" s="178">
        <f t="shared" si="699"/>
        <v>0</v>
      </c>
      <c r="AU1920" s="178">
        <f t="shared" si="700"/>
        <v>0</v>
      </c>
      <c r="AV1920" s="178">
        <f t="shared" si="701"/>
        <v>0</v>
      </c>
      <c r="AW1920" s="178">
        <f t="shared" si="702"/>
        <v>0</v>
      </c>
      <c r="AX1920" s="178">
        <f t="shared" si="703"/>
        <v>0</v>
      </c>
      <c r="AY1920" s="178">
        <f t="shared" si="704"/>
        <v>0</v>
      </c>
      <c r="AZ1920" s="178">
        <f t="shared" si="705"/>
        <v>0</v>
      </c>
      <c r="BA1920" s="178">
        <f t="shared" si="706"/>
        <v>0</v>
      </c>
      <c r="BB1920" s="178">
        <f t="shared" si="707"/>
        <v>0</v>
      </c>
      <c r="BC1920" s="178">
        <f t="shared" si="708"/>
        <v>0</v>
      </c>
      <c r="BD1920" s="178">
        <f t="shared" si="709"/>
        <v>0</v>
      </c>
      <c r="BE1920" s="178">
        <f t="shared" si="710"/>
        <v>0</v>
      </c>
      <c r="BF1920" s="178">
        <f t="shared" si="711"/>
        <v>0</v>
      </c>
      <c r="BG1920" s="178">
        <f t="shared" si="712"/>
        <v>0</v>
      </c>
      <c r="BH1920" s="178">
        <f t="shared" si="713"/>
        <v>0</v>
      </c>
      <c r="BI1920" s="178">
        <f t="shared" si="714"/>
        <v>0</v>
      </c>
      <c r="BJ1920" s="178">
        <f t="shared" si="715"/>
        <v>0</v>
      </c>
      <c r="BK1920" s="178">
        <f t="shared" si="716"/>
        <v>0</v>
      </c>
      <c r="BL1920" s="178">
        <f t="shared" si="717"/>
        <v>0</v>
      </c>
      <c r="BM1920" s="186">
        <f t="shared" si="718"/>
        <v>0</v>
      </c>
      <c r="CN1920" s="237"/>
      <c r="CO1920" s="297" t="s">
        <v>2029</v>
      </c>
      <c r="CP1920" s="297">
        <f>SUM(COUNTIF(S1918:S1922,"NS"),COUNTIF(S1929:S1930,"NS"),COUNTIF(S1933:S1941,"NS"),COUNTIF(S1946,"NS"))</f>
        <v>0</v>
      </c>
      <c r="CQ1920" s="297">
        <f t="shared" ref="CQ1920:DA1920" si="809">SUM(COUNTIF(T1918:T1922,"NS"),COUNTIF(T1929:T1930,"NS"),COUNTIF(T1933:T1941,"NS"),COUNTIF(T1946,"NS"))</f>
        <v>0</v>
      </c>
      <c r="CR1920" s="297">
        <f t="shared" si="809"/>
        <v>0</v>
      </c>
      <c r="CS1920" s="297">
        <f t="shared" si="809"/>
        <v>0</v>
      </c>
      <c r="CT1920" s="297">
        <f t="shared" si="809"/>
        <v>0</v>
      </c>
      <c r="CU1920" s="297">
        <f t="shared" si="809"/>
        <v>0</v>
      </c>
      <c r="CV1920" s="297">
        <f t="shared" si="809"/>
        <v>0</v>
      </c>
      <c r="CW1920" s="297">
        <f t="shared" si="809"/>
        <v>0</v>
      </c>
      <c r="CX1920" s="297">
        <f t="shared" si="809"/>
        <v>0</v>
      </c>
      <c r="CY1920" s="297">
        <f t="shared" si="809"/>
        <v>0</v>
      </c>
      <c r="CZ1920" s="297">
        <f t="shared" si="809"/>
        <v>0</v>
      </c>
      <c r="DA1920" s="297">
        <f t="shared" si="809"/>
        <v>0</v>
      </c>
      <c r="DS1920" s="237"/>
    </row>
    <row r="1921" spans="1:123" s="186" customFormat="1" ht="15" customHeight="1" x14ac:dyDescent="0.25">
      <c r="A1921" s="235"/>
      <c r="B1921" s="235"/>
      <c r="C1921" s="1008"/>
      <c r="D1921" s="997"/>
      <c r="E1921" s="998"/>
      <c r="F1921" s="999"/>
      <c r="G1921" s="653" t="s">
        <v>631</v>
      </c>
      <c r="H1921" s="653"/>
      <c r="I1921" s="987" t="s">
        <v>632</v>
      </c>
      <c r="J1921" s="987"/>
      <c r="K1921" s="987"/>
      <c r="L1921" s="987"/>
      <c r="M1921" s="987"/>
      <c r="N1921" s="987"/>
      <c r="O1921" s="987"/>
      <c r="P1921" s="987"/>
      <c r="Q1921" s="987"/>
      <c r="R1921" s="987"/>
      <c r="S1921" s="236"/>
      <c r="T1921" s="236"/>
      <c r="U1921" s="236"/>
      <c r="V1921" s="236"/>
      <c r="W1921" s="236"/>
      <c r="X1921" s="236"/>
      <c r="Y1921" s="236"/>
      <c r="Z1921" s="236"/>
      <c r="AA1921" s="236"/>
      <c r="AB1921" s="236"/>
      <c r="AC1921" s="236"/>
      <c r="AD1921" s="236"/>
      <c r="AE1921" s="235"/>
      <c r="AF1921" s="237"/>
      <c r="AG1921" s="178">
        <f t="shared" si="686"/>
        <v>12</v>
      </c>
      <c r="AH1921" s="186">
        <f t="shared" si="687"/>
        <v>0</v>
      </c>
      <c r="AI1921" s="178">
        <f t="shared" si="688"/>
        <v>0</v>
      </c>
      <c r="AJ1921" s="178">
        <f t="shared" si="689"/>
        <v>0</v>
      </c>
      <c r="AK1921" s="178">
        <f t="shared" si="690"/>
        <v>0</v>
      </c>
      <c r="AL1921" s="178">
        <f t="shared" si="691"/>
        <v>0</v>
      </c>
      <c r="AM1921" s="178">
        <f t="shared" si="692"/>
        <v>0</v>
      </c>
      <c r="AN1921" s="178">
        <f t="shared" si="693"/>
        <v>0</v>
      </c>
      <c r="AO1921" s="178">
        <f t="shared" si="694"/>
        <v>0</v>
      </c>
      <c r="AP1921" s="178">
        <f t="shared" si="695"/>
        <v>0</v>
      </c>
      <c r="AQ1921" s="178">
        <f t="shared" si="696"/>
        <v>0</v>
      </c>
      <c r="AR1921" s="178">
        <f t="shared" si="697"/>
        <v>0</v>
      </c>
      <c r="AS1921" s="178">
        <f t="shared" si="698"/>
        <v>0</v>
      </c>
      <c r="AT1921" s="178">
        <f t="shared" si="699"/>
        <v>0</v>
      </c>
      <c r="AU1921" s="178">
        <f t="shared" si="700"/>
        <v>0</v>
      </c>
      <c r="AV1921" s="178">
        <f t="shared" si="701"/>
        <v>0</v>
      </c>
      <c r="AW1921" s="178">
        <f t="shared" si="702"/>
        <v>0</v>
      </c>
      <c r="AX1921" s="178">
        <f t="shared" si="703"/>
        <v>0</v>
      </c>
      <c r="AY1921" s="178">
        <f t="shared" si="704"/>
        <v>0</v>
      </c>
      <c r="AZ1921" s="178">
        <f t="shared" si="705"/>
        <v>0</v>
      </c>
      <c r="BA1921" s="178">
        <f t="shared" si="706"/>
        <v>0</v>
      </c>
      <c r="BB1921" s="178">
        <f t="shared" si="707"/>
        <v>0</v>
      </c>
      <c r="BC1921" s="178">
        <f t="shared" si="708"/>
        <v>0</v>
      </c>
      <c r="BD1921" s="178">
        <f t="shared" si="709"/>
        <v>0</v>
      </c>
      <c r="BE1921" s="178">
        <f t="shared" si="710"/>
        <v>0</v>
      </c>
      <c r="BF1921" s="178">
        <f t="shared" si="711"/>
        <v>0</v>
      </c>
      <c r="BG1921" s="178">
        <f t="shared" si="712"/>
        <v>0</v>
      </c>
      <c r="BH1921" s="178">
        <f t="shared" si="713"/>
        <v>0</v>
      </c>
      <c r="BI1921" s="178">
        <f t="shared" si="714"/>
        <v>0</v>
      </c>
      <c r="BJ1921" s="178">
        <f t="shared" si="715"/>
        <v>0</v>
      </c>
      <c r="BK1921" s="178">
        <f t="shared" si="716"/>
        <v>0</v>
      </c>
      <c r="BL1921" s="178">
        <f t="shared" si="717"/>
        <v>0</v>
      </c>
      <c r="BM1921" s="186">
        <f t="shared" si="718"/>
        <v>0</v>
      </c>
      <c r="BO1921" s="300" t="s">
        <v>2104</v>
      </c>
      <c r="BP1921" s="300" t="s">
        <v>2048</v>
      </c>
      <c r="BQ1921" s="300" t="s">
        <v>2049</v>
      </c>
      <c r="BR1921" s="300" t="s">
        <v>84</v>
      </c>
      <c r="BS1921" s="300" t="s">
        <v>2048</v>
      </c>
      <c r="BT1921" s="300" t="s">
        <v>2049</v>
      </c>
      <c r="BU1921" s="300" t="s">
        <v>84</v>
      </c>
      <c r="BV1921" s="300" t="s">
        <v>2048</v>
      </c>
      <c r="BW1921" s="300" t="s">
        <v>2049</v>
      </c>
      <c r="BX1921" s="300" t="s">
        <v>84</v>
      </c>
      <c r="BY1921" s="300" t="s">
        <v>2048</v>
      </c>
      <c r="BZ1921" s="300" t="s">
        <v>2049</v>
      </c>
      <c r="CN1921" s="237"/>
      <c r="CO1921" s="298">
        <v>0.25</v>
      </c>
      <c r="CP1921" s="299">
        <f>IF(CP1918="ns",0,CP1918*0.25)</f>
        <v>0</v>
      </c>
      <c r="CQ1921" s="299">
        <f t="shared" ref="CQ1921:DA1921" si="810">IF(CQ1918="ns",0,CQ1918*0.25)</f>
        <v>0</v>
      </c>
      <c r="CR1921" s="299">
        <f t="shared" si="810"/>
        <v>0</v>
      </c>
      <c r="CS1921" s="299">
        <f t="shared" si="810"/>
        <v>0</v>
      </c>
      <c r="CT1921" s="299">
        <f t="shared" si="810"/>
        <v>0</v>
      </c>
      <c r="CU1921" s="299">
        <f t="shared" si="810"/>
        <v>0</v>
      </c>
      <c r="CV1921" s="299">
        <f t="shared" si="810"/>
        <v>0</v>
      </c>
      <c r="CW1921" s="299">
        <f t="shared" si="810"/>
        <v>0</v>
      </c>
      <c r="CX1921" s="299">
        <f t="shared" si="810"/>
        <v>0</v>
      </c>
      <c r="CY1921" s="299">
        <f t="shared" si="810"/>
        <v>0</v>
      </c>
      <c r="CZ1921" s="299">
        <f t="shared" si="810"/>
        <v>0</v>
      </c>
      <c r="DA1921" s="299">
        <f t="shared" si="810"/>
        <v>0</v>
      </c>
      <c r="DS1921" s="237"/>
    </row>
    <row r="1922" spans="1:123" s="186" customFormat="1" ht="24" customHeight="1" x14ac:dyDescent="0.25">
      <c r="A1922" s="235"/>
      <c r="B1922" s="235"/>
      <c r="C1922" s="1008"/>
      <c r="D1922" s="997"/>
      <c r="E1922" s="998"/>
      <c r="F1922" s="999"/>
      <c r="G1922" s="653" t="s">
        <v>633</v>
      </c>
      <c r="H1922" s="653"/>
      <c r="I1922" s="987" t="s">
        <v>634</v>
      </c>
      <c r="J1922" s="987"/>
      <c r="K1922" s="987"/>
      <c r="L1922" s="987"/>
      <c r="M1922" s="987"/>
      <c r="N1922" s="987"/>
      <c r="O1922" s="987"/>
      <c r="P1922" s="987"/>
      <c r="Q1922" s="987"/>
      <c r="R1922" s="987"/>
      <c r="S1922" s="236"/>
      <c r="T1922" s="236"/>
      <c r="U1922" s="236"/>
      <c r="V1922" s="236"/>
      <c r="W1922" s="236"/>
      <c r="X1922" s="236"/>
      <c r="Y1922" s="236"/>
      <c r="Z1922" s="236"/>
      <c r="AA1922" s="236"/>
      <c r="AB1922" s="236"/>
      <c r="AC1922" s="236"/>
      <c r="AD1922" s="236"/>
      <c r="AE1922" s="235"/>
      <c r="AF1922" s="237"/>
      <c r="AG1922" s="178">
        <f t="shared" si="686"/>
        <v>12</v>
      </c>
      <c r="AH1922" s="186">
        <f t="shared" si="687"/>
        <v>0</v>
      </c>
      <c r="AI1922" s="178">
        <f t="shared" si="688"/>
        <v>0</v>
      </c>
      <c r="AJ1922" s="178">
        <f t="shared" si="689"/>
        <v>0</v>
      </c>
      <c r="AK1922" s="178">
        <f t="shared" si="690"/>
        <v>0</v>
      </c>
      <c r="AL1922" s="178">
        <f t="shared" si="691"/>
        <v>0</v>
      </c>
      <c r="AM1922" s="178">
        <f t="shared" si="692"/>
        <v>0</v>
      </c>
      <c r="AN1922" s="178">
        <f t="shared" si="693"/>
        <v>0</v>
      </c>
      <c r="AO1922" s="178">
        <f t="shared" si="694"/>
        <v>0</v>
      </c>
      <c r="AP1922" s="178">
        <f t="shared" si="695"/>
        <v>0</v>
      </c>
      <c r="AQ1922" s="178">
        <f t="shared" si="696"/>
        <v>0</v>
      </c>
      <c r="AR1922" s="178">
        <f t="shared" si="697"/>
        <v>0</v>
      </c>
      <c r="AS1922" s="178">
        <f t="shared" si="698"/>
        <v>0</v>
      </c>
      <c r="AT1922" s="178">
        <f t="shared" si="699"/>
        <v>0</v>
      </c>
      <c r="AU1922" s="178">
        <f t="shared" si="700"/>
        <v>0</v>
      </c>
      <c r="AV1922" s="178">
        <f t="shared" si="701"/>
        <v>0</v>
      </c>
      <c r="AW1922" s="178">
        <f t="shared" si="702"/>
        <v>0</v>
      </c>
      <c r="AX1922" s="178">
        <f t="shared" si="703"/>
        <v>0</v>
      </c>
      <c r="AY1922" s="178">
        <f t="shared" si="704"/>
        <v>0</v>
      </c>
      <c r="AZ1922" s="178">
        <f t="shared" si="705"/>
        <v>0</v>
      </c>
      <c r="BA1922" s="178">
        <f t="shared" si="706"/>
        <v>0</v>
      </c>
      <c r="BB1922" s="178">
        <f t="shared" si="707"/>
        <v>0</v>
      </c>
      <c r="BC1922" s="178">
        <f t="shared" si="708"/>
        <v>0</v>
      </c>
      <c r="BD1922" s="178">
        <f t="shared" si="709"/>
        <v>0</v>
      </c>
      <c r="BE1922" s="178">
        <f t="shared" si="710"/>
        <v>0</v>
      </c>
      <c r="BF1922" s="178">
        <f t="shared" si="711"/>
        <v>0</v>
      </c>
      <c r="BG1922" s="178">
        <f t="shared" si="712"/>
        <v>0</v>
      </c>
      <c r="BH1922" s="178">
        <f t="shared" si="713"/>
        <v>0</v>
      </c>
      <c r="BI1922" s="178">
        <f t="shared" si="714"/>
        <v>0</v>
      </c>
      <c r="BJ1922" s="178">
        <f t="shared" si="715"/>
        <v>0</v>
      </c>
      <c r="BK1922" s="178">
        <f t="shared" si="716"/>
        <v>0</v>
      </c>
      <c r="BL1922" s="178">
        <f t="shared" si="717"/>
        <v>0</v>
      </c>
      <c r="BM1922" s="186">
        <f t="shared" si="718"/>
        <v>0</v>
      </c>
      <c r="BN1922" s="186" t="s">
        <v>2077</v>
      </c>
      <c r="BO1922" s="178">
        <f>IF($AG$1789=$AH$1789,0,IF(
OR(
AND(BO1926=0,BO1925&gt;0),
AND(BO1926="NS",BO1924&gt;0),
AND(BO1926="NS",BO1924=0,BO1925=0)),1,
IF(OR(
AND(BO1925&gt;=2,BO1924&lt;BO1926),
AND(BO1926="NS",BO1924=0,BO1925&gt;0),
BO1926=BO1924,
AND(BO1926="NA",BO1925=0,BO1924=0,BO1923&gt;0)),0,1)))</f>
        <v>0</v>
      </c>
      <c r="BP1922" s="178">
        <f t="shared" ref="BP1922:BZ1922" si="811">IF($AG$1789=$AH$1789,0,IF(
OR(
AND(BP1926=0,BP1925&gt;0),
AND(BP1926="NS",BP1924&gt;0),
AND(BP1926="NS",BP1924=0,BP1925=0)),1,
IF(OR(
AND(BP1925&gt;=2,BP1924&lt;BP1926),
AND(BP1926="NS",BP1924=0,BP1925&gt;0),
BP1926=BP1924,
AND(BP1926="NA",BP1925=0,BP1924=0,BP1923&gt;0)),0,1)))</f>
        <v>0</v>
      </c>
      <c r="BQ1922" s="178">
        <f t="shared" si="811"/>
        <v>0</v>
      </c>
      <c r="BR1922" s="178">
        <f t="shared" si="811"/>
        <v>0</v>
      </c>
      <c r="BS1922" s="178">
        <f t="shared" si="811"/>
        <v>0</v>
      </c>
      <c r="BT1922" s="178">
        <f t="shared" si="811"/>
        <v>0</v>
      </c>
      <c r="BU1922" s="178">
        <f t="shared" si="811"/>
        <v>0</v>
      </c>
      <c r="BV1922" s="178">
        <f t="shared" si="811"/>
        <v>0</v>
      </c>
      <c r="BW1922" s="178">
        <f t="shared" si="811"/>
        <v>0</v>
      </c>
      <c r="BX1922" s="178">
        <f t="shared" si="811"/>
        <v>0</v>
      </c>
      <c r="BY1922" s="178">
        <f t="shared" si="811"/>
        <v>0</v>
      </c>
      <c r="BZ1922" s="178">
        <f t="shared" si="811"/>
        <v>0</v>
      </c>
      <c r="CA1922" s="186">
        <f>SUM(BO1922:BZ1922)</f>
        <v>0</v>
      </c>
      <c r="CN1922" s="237"/>
      <c r="CO1922" s="297" t="s">
        <v>72</v>
      </c>
      <c r="CP1922" s="297">
        <f>S1947</f>
        <v>0</v>
      </c>
      <c r="CQ1922" s="297">
        <f t="shared" ref="CQ1922:DA1922" si="812">T1947</f>
        <v>0</v>
      </c>
      <c r="CR1922" s="297">
        <f t="shared" si="812"/>
        <v>0</v>
      </c>
      <c r="CS1922" s="297">
        <f t="shared" si="812"/>
        <v>0</v>
      </c>
      <c r="CT1922" s="297">
        <f t="shared" si="812"/>
        <v>0</v>
      </c>
      <c r="CU1922" s="297">
        <f t="shared" si="812"/>
        <v>0</v>
      </c>
      <c r="CV1922" s="297">
        <f t="shared" si="812"/>
        <v>0</v>
      </c>
      <c r="CW1922" s="297">
        <f t="shared" si="812"/>
        <v>0</v>
      </c>
      <c r="CX1922" s="297">
        <f t="shared" si="812"/>
        <v>0</v>
      </c>
      <c r="CY1922" s="297">
        <f t="shared" si="812"/>
        <v>0</v>
      </c>
      <c r="CZ1922" s="297">
        <f t="shared" si="812"/>
        <v>0</v>
      </c>
      <c r="DA1922" s="297">
        <f t="shared" si="812"/>
        <v>0</v>
      </c>
      <c r="DS1922" s="237"/>
    </row>
    <row r="1923" spans="1:123" s="186" customFormat="1" ht="24" customHeight="1" x14ac:dyDescent="0.25">
      <c r="A1923" s="235"/>
      <c r="B1923" s="235"/>
      <c r="C1923" s="1008"/>
      <c r="D1923" s="997"/>
      <c r="E1923" s="998"/>
      <c r="F1923" s="999"/>
      <c r="G1923" s="1003" t="s">
        <v>641</v>
      </c>
      <c r="H1923" s="1003"/>
      <c r="I1923" s="238"/>
      <c r="J1923" s="712" t="s">
        <v>635</v>
      </c>
      <c r="K1923" s="712"/>
      <c r="L1923" s="712"/>
      <c r="M1923" s="712"/>
      <c r="N1923" s="712"/>
      <c r="O1923" s="712"/>
      <c r="P1923" s="712"/>
      <c r="Q1923" s="712"/>
      <c r="R1923" s="713"/>
      <c r="S1923" s="236"/>
      <c r="T1923" s="236"/>
      <c r="U1923" s="236"/>
      <c r="V1923" s="236"/>
      <c r="W1923" s="236"/>
      <c r="X1923" s="236"/>
      <c r="Y1923" s="236"/>
      <c r="Z1923" s="236"/>
      <c r="AA1923" s="236"/>
      <c r="AB1923" s="236"/>
      <c r="AC1923" s="236"/>
      <c r="AD1923" s="236"/>
      <c r="AE1923" s="235"/>
      <c r="AF1923" s="237"/>
      <c r="AG1923" s="178">
        <f t="shared" si="686"/>
        <v>12</v>
      </c>
      <c r="AH1923" s="186">
        <f t="shared" si="687"/>
        <v>0</v>
      </c>
      <c r="AI1923" s="178">
        <f t="shared" si="688"/>
        <v>0</v>
      </c>
      <c r="AJ1923" s="178">
        <f t="shared" si="689"/>
        <v>0</v>
      </c>
      <c r="AK1923" s="178">
        <f t="shared" si="690"/>
        <v>0</v>
      </c>
      <c r="AL1923" s="178">
        <f t="shared" si="691"/>
        <v>0</v>
      </c>
      <c r="AM1923" s="178">
        <f t="shared" si="692"/>
        <v>0</v>
      </c>
      <c r="AN1923" s="178">
        <f t="shared" si="693"/>
        <v>0</v>
      </c>
      <c r="AO1923" s="178">
        <f t="shared" si="694"/>
        <v>0</v>
      </c>
      <c r="AP1923" s="178">
        <f t="shared" si="695"/>
        <v>0</v>
      </c>
      <c r="AQ1923" s="178">
        <f t="shared" si="696"/>
        <v>0</v>
      </c>
      <c r="AR1923" s="178">
        <f t="shared" si="697"/>
        <v>0</v>
      </c>
      <c r="AS1923" s="178">
        <f t="shared" si="698"/>
        <v>0</v>
      </c>
      <c r="AT1923" s="178">
        <f t="shared" si="699"/>
        <v>0</v>
      </c>
      <c r="AU1923" s="178">
        <f t="shared" si="700"/>
        <v>0</v>
      </c>
      <c r="AV1923" s="178">
        <f t="shared" si="701"/>
        <v>0</v>
      </c>
      <c r="AW1923" s="178">
        <f t="shared" si="702"/>
        <v>0</v>
      </c>
      <c r="AX1923" s="178">
        <f t="shared" si="703"/>
        <v>0</v>
      </c>
      <c r="AY1923" s="178">
        <f t="shared" si="704"/>
        <v>0</v>
      </c>
      <c r="AZ1923" s="178">
        <f t="shared" si="705"/>
        <v>0</v>
      </c>
      <c r="BA1923" s="178">
        <f t="shared" si="706"/>
        <v>0</v>
      </c>
      <c r="BB1923" s="178">
        <f t="shared" si="707"/>
        <v>0</v>
      </c>
      <c r="BC1923" s="178">
        <f t="shared" si="708"/>
        <v>0</v>
      </c>
      <c r="BD1923" s="178">
        <f t="shared" si="709"/>
        <v>0</v>
      </c>
      <c r="BE1923" s="178">
        <f t="shared" si="710"/>
        <v>0</v>
      </c>
      <c r="BF1923" s="178">
        <f t="shared" si="711"/>
        <v>0</v>
      </c>
      <c r="BG1923" s="178">
        <f t="shared" si="712"/>
        <v>0</v>
      </c>
      <c r="BH1923" s="178">
        <f t="shared" si="713"/>
        <v>0</v>
      </c>
      <c r="BI1923" s="178">
        <f t="shared" si="714"/>
        <v>0</v>
      </c>
      <c r="BJ1923" s="178">
        <f t="shared" si="715"/>
        <v>0</v>
      </c>
      <c r="BK1923" s="178">
        <f t="shared" si="716"/>
        <v>0</v>
      </c>
      <c r="BL1923" s="178">
        <f t="shared" si="717"/>
        <v>0</v>
      </c>
      <c r="BM1923" s="186">
        <f t="shared" si="718"/>
        <v>0</v>
      </c>
      <c r="BN1923" s="186" t="s">
        <v>2058</v>
      </c>
      <c r="BO1923" s="186">
        <f>COUNTIF(S1923:S1928,"NA")</f>
        <v>0</v>
      </c>
      <c r="BP1923" s="186">
        <f t="shared" ref="BP1923:BZ1923" si="813">COUNTIF(T1923:T1928,"NA")</f>
        <v>0</v>
      </c>
      <c r="BQ1923" s="186">
        <f t="shared" si="813"/>
        <v>0</v>
      </c>
      <c r="BR1923" s="186">
        <f t="shared" si="813"/>
        <v>0</v>
      </c>
      <c r="BS1923" s="186">
        <f t="shared" si="813"/>
        <v>0</v>
      </c>
      <c r="BT1923" s="186">
        <f t="shared" si="813"/>
        <v>0</v>
      </c>
      <c r="BU1923" s="186">
        <f t="shared" si="813"/>
        <v>0</v>
      </c>
      <c r="BV1923" s="186">
        <f t="shared" si="813"/>
        <v>0</v>
      </c>
      <c r="BW1923" s="186">
        <f t="shared" si="813"/>
        <v>0</v>
      </c>
      <c r="BX1923" s="186">
        <f t="shared" si="813"/>
        <v>0</v>
      </c>
      <c r="BY1923" s="186">
        <f t="shared" si="813"/>
        <v>0</v>
      </c>
      <c r="BZ1923" s="186">
        <f t="shared" si="813"/>
        <v>0</v>
      </c>
      <c r="CN1923" s="237"/>
      <c r="CO1923" s="297" t="s">
        <v>2077</v>
      </c>
      <c r="CP1923" s="297">
        <f>IF(OR(CP1922=0,CP1922="NA",AND(CP1922="NS",CP1920&gt;0),AND(CP1922="NS",CP1919&gt;0),CP1922&lt;=CP1921),0,1)</f>
        <v>0</v>
      </c>
      <c r="CQ1923" s="297">
        <f t="shared" ref="CQ1923" si="814">IF(OR(CQ1922=0,CQ1922="NA",AND(CQ1922="NS",CQ1920&gt;0),AND(CQ1922="NS",CQ1919&gt;0),CQ1922&lt;=CQ1921),0,1)</f>
        <v>0</v>
      </c>
      <c r="CR1923" s="297">
        <f t="shared" ref="CR1923" si="815">IF(OR(CR1922=0,CR1922="NA",AND(CR1922="NS",CR1920&gt;0),AND(CR1922="NS",CR1919&gt;0),CR1922&lt;=CR1921),0,1)</f>
        <v>0</v>
      </c>
      <c r="CS1923" s="297">
        <f t="shared" ref="CS1923" si="816">IF(OR(CS1922=0,CS1922="NA",AND(CS1922="NS",CS1920&gt;0),AND(CS1922="NS",CS1919&gt;0),CS1922&lt;=CS1921),0,1)</f>
        <v>0</v>
      </c>
      <c r="CT1923" s="297">
        <f t="shared" ref="CT1923" si="817">IF(OR(CT1922=0,CT1922="NA",AND(CT1922="NS",CT1920&gt;0),AND(CT1922="NS",CT1919&gt;0),CT1922&lt;=CT1921),0,1)</f>
        <v>0</v>
      </c>
      <c r="CU1923" s="297">
        <f t="shared" ref="CU1923" si="818">IF(OR(CU1922=0,CU1922="NA",AND(CU1922="NS",CU1920&gt;0),AND(CU1922="NS",CU1919&gt;0),CU1922&lt;=CU1921),0,1)</f>
        <v>0</v>
      </c>
      <c r="CV1923" s="297">
        <f t="shared" ref="CV1923" si="819">IF(OR(CV1922=0,CV1922="NA",AND(CV1922="NS",CV1920&gt;0),AND(CV1922="NS",CV1919&gt;0),CV1922&lt;=CV1921),0,1)</f>
        <v>0</v>
      </c>
      <c r="CW1923" s="297">
        <f t="shared" ref="CW1923" si="820">IF(OR(CW1922=0,CW1922="NA",AND(CW1922="NS",CW1920&gt;0),AND(CW1922="NS",CW1919&gt;0),CW1922&lt;=CW1921),0,1)</f>
        <v>0</v>
      </c>
      <c r="CX1923" s="297">
        <f t="shared" ref="CX1923" si="821">IF(OR(CX1922=0,CX1922="NA",AND(CX1922="NS",CX1920&gt;0),AND(CX1922="NS",CX1919&gt;0),CX1922&lt;=CX1921),0,1)</f>
        <v>0</v>
      </c>
      <c r="CY1923" s="297">
        <f t="shared" ref="CY1923" si="822">IF(OR(CY1922=0,CY1922="NA",AND(CY1922="NS",CY1920&gt;0),AND(CY1922="NS",CY1919&gt;0),CY1922&lt;=CY1921),0,1)</f>
        <v>0</v>
      </c>
      <c r="CZ1923" s="297">
        <f t="shared" ref="CZ1923" si="823">IF(OR(CZ1922=0,CZ1922="NA",AND(CZ1922="NS",CZ1920&gt;0),AND(CZ1922="NS",CZ1919&gt;0),CZ1922&lt;=CZ1921),0,1)</f>
        <v>0</v>
      </c>
      <c r="DA1923" s="297">
        <f t="shared" ref="DA1923" si="824">IF(OR(DA1922=0,DA1922="NA",AND(DA1922="NS",DA1920&gt;0),AND(DA1922="NS",DA1919&gt;0),DA1922&lt;=DA1921),0,1)</f>
        <v>0</v>
      </c>
      <c r="DB1923" s="186">
        <f>SUM(CP1923:DA1923)</f>
        <v>0</v>
      </c>
      <c r="DS1923" s="237"/>
    </row>
    <row r="1924" spans="1:123" s="186" customFormat="1" ht="36" customHeight="1" x14ac:dyDescent="0.2">
      <c r="A1924" s="235"/>
      <c r="B1924" s="235"/>
      <c r="C1924" s="1008"/>
      <c r="D1924" s="997"/>
      <c r="E1924" s="998"/>
      <c r="F1924" s="999"/>
      <c r="G1924" s="1003" t="s">
        <v>642</v>
      </c>
      <c r="H1924" s="1003"/>
      <c r="I1924" s="238"/>
      <c r="J1924" s="712" t="s">
        <v>636</v>
      </c>
      <c r="K1924" s="712"/>
      <c r="L1924" s="712"/>
      <c r="M1924" s="712"/>
      <c r="N1924" s="712"/>
      <c r="O1924" s="712"/>
      <c r="P1924" s="712"/>
      <c r="Q1924" s="712"/>
      <c r="R1924" s="713"/>
      <c r="S1924" s="236"/>
      <c r="T1924" s="236"/>
      <c r="U1924" s="236"/>
      <c r="V1924" s="236"/>
      <c r="W1924" s="236"/>
      <c r="X1924" s="236"/>
      <c r="Y1924" s="236"/>
      <c r="Z1924" s="236"/>
      <c r="AA1924" s="236"/>
      <c r="AB1924" s="236"/>
      <c r="AC1924" s="236"/>
      <c r="AD1924" s="236"/>
      <c r="AE1924" s="235"/>
      <c r="AF1924" s="237"/>
      <c r="AG1924" s="178">
        <f t="shared" si="686"/>
        <v>12</v>
      </c>
      <c r="AH1924" s="186">
        <f t="shared" si="687"/>
        <v>0</v>
      </c>
      <c r="AI1924" s="178">
        <f t="shared" si="688"/>
        <v>0</v>
      </c>
      <c r="AJ1924" s="178">
        <f t="shared" si="689"/>
        <v>0</v>
      </c>
      <c r="AK1924" s="178">
        <f t="shared" si="690"/>
        <v>0</v>
      </c>
      <c r="AL1924" s="178">
        <f t="shared" si="691"/>
        <v>0</v>
      </c>
      <c r="AM1924" s="178">
        <f t="shared" si="692"/>
        <v>0</v>
      </c>
      <c r="AN1924" s="178">
        <f t="shared" si="693"/>
        <v>0</v>
      </c>
      <c r="AO1924" s="178">
        <f t="shared" si="694"/>
        <v>0</v>
      </c>
      <c r="AP1924" s="178">
        <f t="shared" si="695"/>
        <v>0</v>
      </c>
      <c r="AQ1924" s="178">
        <f t="shared" si="696"/>
        <v>0</v>
      </c>
      <c r="AR1924" s="178">
        <f t="shared" si="697"/>
        <v>0</v>
      </c>
      <c r="AS1924" s="178">
        <f t="shared" si="698"/>
        <v>0</v>
      </c>
      <c r="AT1924" s="178">
        <f t="shared" si="699"/>
        <v>0</v>
      </c>
      <c r="AU1924" s="178">
        <f t="shared" si="700"/>
        <v>0</v>
      </c>
      <c r="AV1924" s="178">
        <f t="shared" si="701"/>
        <v>0</v>
      </c>
      <c r="AW1924" s="178">
        <f t="shared" si="702"/>
        <v>0</v>
      </c>
      <c r="AX1924" s="178">
        <f t="shared" si="703"/>
        <v>0</v>
      </c>
      <c r="AY1924" s="178">
        <f t="shared" si="704"/>
        <v>0</v>
      </c>
      <c r="AZ1924" s="178">
        <f t="shared" si="705"/>
        <v>0</v>
      </c>
      <c r="BA1924" s="178">
        <f t="shared" si="706"/>
        <v>0</v>
      </c>
      <c r="BB1924" s="178">
        <f t="shared" si="707"/>
        <v>0</v>
      </c>
      <c r="BC1924" s="178">
        <f t="shared" si="708"/>
        <v>0</v>
      </c>
      <c r="BD1924" s="178">
        <f t="shared" si="709"/>
        <v>0</v>
      </c>
      <c r="BE1924" s="178">
        <f t="shared" si="710"/>
        <v>0</v>
      </c>
      <c r="BF1924" s="178">
        <f t="shared" si="711"/>
        <v>0</v>
      </c>
      <c r="BG1924" s="178">
        <f t="shared" si="712"/>
        <v>0</v>
      </c>
      <c r="BH1924" s="178">
        <f t="shared" si="713"/>
        <v>0</v>
      </c>
      <c r="BI1924" s="178">
        <f t="shared" si="714"/>
        <v>0</v>
      </c>
      <c r="BJ1924" s="178">
        <f t="shared" si="715"/>
        <v>0</v>
      </c>
      <c r="BK1924" s="178">
        <f t="shared" si="716"/>
        <v>0</v>
      </c>
      <c r="BL1924" s="178">
        <f t="shared" si="717"/>
        <v>0</v>
      </c>
      <c r="BM1924" s="186">
        <f t="shared" si="718"/>
        <v>0</v>
      </c>
      <c r="BN1924" s="186" t="s">
        <v>2078</v>
      </c>
      <c r="BO1924" s="186">
        <f>SUM(S1923:S1928)</f>
        <v>0</v>
      </c>
      <c r="BP1924" s="186">
        <f t="shared" ref="BP1924:BZ1924" si="825">SUM(T1923:T1928)</f>
        <v>0</v>
      </c>
      <c r="BQ1924" s="186">
        <f t="shared" si="825"/>
        <v>0</v>
      </c>
      <c r="BR1924" s="186">
        <f t="shared" si="825"/>
        <v>0</v>
      </c>
      <c r="BS1924" s="186">
        <f t="shared" si="825"/>
        <v>0</v>
      </c>
      <c r="BT1924" s="186">
        <f t="shared" si="825"/>
        <v>0</v>
      </c>
      <c r="BU1924" s="186">
        <f t="shared" si="825"/>
        <v>0</v>
      </c>
      <c r="BV1924" s="186">
        <f t="shared" si="825"/>
        <v>0</v>
      </c>
      <c r="BW1924" s="186">
        <f t="shared" si="825"/>
        <v>0</v>
      </c>
      <c r="BX1924" s="186">
        <f t="shared" si="825"/>
        <v>0</v>
      </c>
      <c r="BY1924" s="186">
        <f t="shared" si="825"/>
        <v>0</v>
      </c>
      <c r="BZ1924" s="186">
        <f t="shared" si="825"/>
        <v>0</v>
      </c>
      <c r="CN1924" s="237"/>
      <c r="DS1924" s="237"/>
    </row>
    <row r="1925" spans="1:123" s="186" customFormat="1" ht="36" customHeight="1" x14ac:dyDescent="0.2">
      <c r="A1925" s="235"/>
      <c r="B1925" s="235"/>
      <c r="C1925" s="1008"/>
      <c r="D1925" s="997"/>
      <c r="E1925" s="998"/>
      <c r="F1925" s="999"/>
      <c r="G1925" s="1003" t="s">
        <v>643</v>
      </c>
      <c r="H1925" s="1003"/>
      <c r="I1925" s="238"/>
      <c r="J1925" s="712" t="s">
        <v>637</v>
      </c>
      <c r="K1925" s="712"/>
      <c r="L1925" s="712"/>
      <c r="M1925" s="712"/>
      <c r="N1925" s="712"/>
      <c r="O1925" s="712"/>
      <c r="P1925" s="712"/>
      <c r="Q1925" s="712"/>
      <c r="R1925" s="713"/>
      <c r="S1925" s="236"/>
      <c r="T1925" s="236"/>
      <c r="U1925" s="236"/>
      <c r="V1925" s="236"/>
      <c r="W1925" s="236"/>
      <c r="X1925" s="236"/>
      <c r="Y1925" s="236"/>
      <c r="Z1925" s="236"/>
      <c r="AA1925" s="236"/>
      <c r="AB1925" s="236"/>
      <c r="AC1925" s="236"/>
      <c r="AD1925" s="236"/>
      <c r="AE1925" s="235"/>
      <c r="AF1925" s="237"/>
      <c r="AG1925" s="178">
        <f t="shared" si="686"/>
        <v>12</v>
      </c>
      <c r="AH1925" s="186">
        <f t="shared" si="687"/>
        <v>0</v>
      </c>
      <c r="AI1925" s="178">
        <f t="shared" si="688"/>
        <v>0</v>
      </c>
      <c r="AJ1925" s="178">
        <f t="shared" si="689"/>
        <v>0</v>
      </c>
      <c r="AK1925" s="178">
        <f t="shared" si="690"/>
        <v>0</v>
      </c>
      <c r="AL1925" s="178">
        <f t="shared" si="691"/>
        <v>0</v>
      </c>
      <c r="AM1925" s="178">
        <f t="shared" si="692"/>
        <v>0</v>
      </c>
      <c r="AN1925" s="178">
        <f t="shared" si="693"/>
        <v>0</v>
      </c>
      <c r="AO1925" s="178">
        <f t="shared" si="694"/>
        <v>0</v>
      </c>
      <c r="AP1925" s="178">
        <f t="shared" si="695"/>
        <v>0</v>
      </c>
      <c r="AQ1925" s="178">
        <f t="shared" si="696"/>
        <v>0</v>
      </c>
      <c r="AR1925" s="178">
        <f t="shared" si="697"/>
        <v>0</v>
      </c>
      <c r="AS1925" s="178">
        <f t="shared" si="698"/>
        <v>0</v>
      </c>
      <c r="AT1925" s="178">
        <f t="shared" si="699"/>
        <v>0</v>
      </c>
      <c r="AU1925" s="178">
        <f t="shared" si="700"/>
        <v>0</v>
      </c>
      <c r="AV1925" s="178">
        <f t="shared" si="701"/>
        <v>0</v>
      </c>
      <c r="AW1925" s="178">
        <f t="shared" si="702"/>
        <v>0</v>
      </c>
      <c r="AX1925" s="178">
        <f t="shared" si="703"/>
        <v>0</v>
      </c>
      <c r="AY1925" s="178">
        <f t="shared" si="704"/>
        <v>0</v>
      </c>
      <c r="AZ1925" s="178">
        <f t="shared" si="705"/>
        <v>0</v>
      </c>
      <c r="BA1925" s="178">
        <f t="shared" si="706"/>
        <v>0</v>
      </c>
      <c r="BB1925" s="178">
        <f t="shared" si="707"/>
        <v>0</v>
      </c>
      <c r="BC1925" s="178">
        <f t="shared" si="708"/>
        <v>0</v>
      </c>
      <c r="BD1925" s="178">
        <f t="shared" si="709"/>
        <v>0</v>
      </c>
      <c r="BE1925" s="178">
        <f t="shared" si="710"/>
        <v>0</v>
      </c>
      <c r="BF1925" s="178">
        <f t="shared" si="711"/>
        <v>0</v>
      </c>
      <c r="BG1925" s="178">
        <f t="shared" si="712"/>
        <v>0</v>
      </c>
      <c r="BH1925" s="178">
        <f t="shared" si="713"/>
        <v>0</v>
      </c>
      <c r="BI1925" s="178">
        <f t="shared" si="714"/>
        <v>0</v>
      </c>
      <c r="BJ1925" s="178">
        <f t="shared" si="715"/>
        <v>0</v>
      </c>
      <c r="BK1925" s="178">
        <f t="shared" si="716"/>
        <v>0</v>
      </c>
      <c r="BL1925" s="178">
        <f t="shared" si="717"/>
        <v>0</v>
      </c>
      <c r="BM1925" s="186">
        <f t="shared" si="718"/>
        <v>0</v>
      </c>
      <c r="BN1925" s="186" t="s">
        <v>2029</v>
      </c>
      <c r="BO1925" s="186">
        <f>COUNTIF(S1923:S1928,"NS")</f>
        <v>0</v>
      </c>
      <c r="BP1925" s="186">
        <f t="shared" ref="BP1925:BZ1925" si="826">COUNTIF(T1923:T1928,"NS")</f>
        <v>0</v>
      </c>
      <c r="BQ1925" s="186">
        <f t="shared" si="826"/>
        <v>0</v>
      </c>
      <c r="BR1925" s="186">
        <f t="shared" si="826"/>
        <v>0</v>
      </c>
      <c r="BS1925" s="186">
        <f t="shared" si="826"/>
        <v>0</v>
      </c>
      <c r="BT1925" s="186">
        <f t="shared" si="826"/>
        <v>0</v>
      </c>
      <c r="BU1925" s="186">
        <f t="shared" si="826"/>
        <v>0</v>
      </c>
      <c r="BV1925" s="186">
        <f t="shared" si="826"/>
        <v>0</v>
      </c>
      <c r="BW1925" s="186">
        <f t="shared" si="826"/>
        <v>0</v>
      </c>
      <c r="BX1925" s="186">
        <f t="shared" si="826"/>
        <v>0</v>
      </c>
      <c r="BY1925" s="186">
        <f t="shared" si="826"/>
        <v>0</v>
      </c>
      <c r="BZ1925" s="186">
        <f t="shared" si="826"/>
        <v>0</v>
      </c>
      <c r="CN1925" s="237"/>
      <c r="DS1925" s="237"/>
    </row>
    <row r="1926" spans="1:123" s="186" customFormat="1" ht="15" customHeight="1" x14ac:dyDescent="0.2">
      <c r="A1926" s="235"/>
      <c r="B1926" s="235"/>
      <c r="C1926" s="1008"/>
      <c r="D1926" s="997"/>
      <c r="E1926" s="998"/>
      <c r="F1926" s="999"/>
      <c r="G1926" s="1003" t="s">
        <v>644</v>
      </c>
      <c r="H1926" s="1003"/>
      <c r="I1926" s="238"/>
      <c r="J1926" s="712" t="s">
        <v>638</v>
      </c>
      <c r="K1926" s="712"/>
      <c r="L1926" s="712"/>
      <c r="M1926" s="712"/>
      <c r="N1926" s="712"/>
      <c r="O1926" s="712"/>
      <c r="P1926" s="712"/>
      <c r="Q1926" s="712"/>
      <c r="R1926" s="713"/>
      <c r="S1926" s="236"/>
      <c r="T1926" s="236"/>
      <c r="U1926" s="236"/>
      <c r="V1926" s="236"/>
      <c r="W1926" s="236"/>
      <c r="X1926" s="236"/>
      <c r="Y1926" s="236"/>
      <c r="Z1926" s="236"/>
      <c r="AA1926" s="236"/>
      <c r="AB1926" s="236"/>
      <c r="AC1926" s="236"/>
      <c r="AD1926" s="236"/>
      <c r="AE1926" s="235"/>
      <c r="AF1926" s="237"/>
      <c r="AG1926" s="178">
        <f t="shared" si="686"/>
        <v>12</v>
      </c>
      <c r="AH1926" s="186">
        <f t="shared" si="687"/>
        <v>0</v>
      </c>
      <c r="AI1926" s="178">
        <f t="shared" si="688"/>
        <v>0</v>
      </c>
      <c r="AJ1926" s="178">
        <f t="shared" si="689"/>
        <v>0</v>
      </c>
      <c r="AK1926" s="178">
        <f t="shared" si="690"/>
        <v>0</v>
      </c>
      <c r="AL1926" s="178">
        <f t="shared" si="691"/>
        <v>0</v>
      </c>
      <c r="AM1926" s="178">
        <f t="shared" si="692"/>
        <v>0</v>
      </c>
      <c r="AN1926" s="178">
        <f t="shared" si="693"/>
        <v>0</v>
      </c>
      <c r="AO1926" s="178">
        <f t="shared" si="694"/>
        <v>0</v>
      </c>
      <c r="AP1926" s="178">
        <f t="shared" si="695"/>
        <v>0</v>
      </c>
      <c r="AQ1926" s="178">
        <f t="shared" si="696"/>
        <v>0</v>
      </c>
      <c r="AR1926" s="178">
        <f t="shared" si="697"/>
        <v>0</v>
      </c>
      <c r="AS1926" s="178">
        <f t="shared" si="698"/>
        <v>0</v>
      </c>
      <c r="AT1926" s="178">
        <f t="shared" si="699"/>
        <v>0</v>
      </c>
      <c r="AU1926" s="178">
        <f t="shared" si="700"/>
        <v>0</v>
      </c>
      <c r="AV1926" s="178">
        <f t="shared" si="701"/>
        <v>0</v>
      </c>
      <c r="AW1926" s="178">
        <f t="shared" si="702"/>
        <v>0</v>
      </c>
      <c r="AX1926" s="178">
        <f t="shared" si="703"/>
        <v>0</v>
      </c>
      <c r="AY1926" s="178">
        <f t="shared" si="704"/>
        <v>0</v>
      </c>
      <c r="AZ1926" s="178">
        <f t="shared" si="705"/>
        <v>0</v>
      </c>
      <c r="BA1926" s="178">
        <f t="shared" si="706"/>
        <v>0</v>
      </c>
      <c r="BB1926" s="178">
        <f t="shared" si="707"/>
        <v>0</v>
      </c>
      <c r="BC1926" s="178">
        <f t="shared" si="708"/>
        <v>0</v>
      </c>
      <c r="BD1926" s="178">
        <f t="shared" si="709"/>
        <v>0</v>
      </c>
      <c r="BE1926" s="178">
        <f t="shared" si="710"/>
        <v>0</v>
      </c>
      <c r="BF1926" s="178">
        <f t="shared" si="711"/>
        <v>0</v>
      </c>
      <c r="BG1926" s="178">
        <f t="shared" si="712"/>
        <v>0</v>
      </c>
      <c r="BH1926" s="178">
        <f t="shared" si="713"/>
        <v>0</v>
      </c>
      <c r="BI1926" s="178">
        <f t="shared" si="714"/>
        <v>0</v>
      </c>
      <c r="BJ1926" s="178">
        <f t="shared" si="715"/>
        <v>0</v>
      </c>
      <c r="BK1926" s="178">
        <f t="shared" si="716"/>
        <v>0</v>
      </c>
      <c r="BL1926" s="178">
        <f t="shared" si="717"/>
        <v>0</v>
      </c>
      <c r="BM1926" s="186">
        <f t="shared" si="718"/>
        <v>0</v>
      </c>
      <c r="BN1926" s="186" t="s">
        <v>2104</v>
      </c>
      <c r="BO1926" s="186">
        <f>S1922</f>
        <v>0</v>
      </c>
      <c r="BP1926" s="186">
        <f t="shared" ref="BP1926:BZ1926" si="827">T1922</f>
        <v>0</v>
      </c>
      <c r="BQ1926" s="186">
        <f t="shared" si="827"/>
        <v>0</v>
      </c>
      <c r="BR1926" s="186">
        <f t="shared" si="827"/>
        <v>0</v>
      </c>
      <c r="BS1926" s="186">
        <f t="shared" si="827"/>
        <v>0</v>
      </c>
      <c r="BT1926" s="186">
        <f t="shared" si="827"/>
        <v>0</v>
      </c>
      <c r="BU1926" s="186">
        <f t="shared" si="827"/>
        <v>0</v>
      </c>
      <c r="BV1926" s="186">
        <f t="shared" si="827"/>
        <v>0</v>
      </c>
      <c r="BW1926" s="186">
        <f t="shared" si="827"/>
        <v>0</v>
      </c>
      <c r="BX1926" s="186">
        <f t="shared" si="827"/>
        <v>0</v>
      </c>
      <c r="BY1926" s="186">
        <f t="shared" si="827"/>
        <v>0</v>
      </c>
      <c r="BZ1926" s="186">
        <f t="shared" si="827"/>
        <v>0</v>
      </c>
      <c r="CN1926" s="237"/>
      <c r="DS1926" s="237"/>
    </row>
    <row r="1927" spans="1:123" s="186" customFormat="1" ht="15" customHeight="1" x14ac:dyDescent="0.2">
      <c r="A1927" s="235"/>
      <c r="B1927" s="235"/>
      <c r="C1927" s="1008"/>
      <c r="D1927" s="997"/>
      <c r="E1927" s="998"/>
      <c r="F1927" s="999"/>
      <c r="G1927" s="1003" t="s">
        <v>645</v>
      </c>
      <c r="H1927" s="1003"/>
      <c r="I1927" s="238"/>
      <c r="J1927" s="712" t="s">
        <v>639</v>
      </c>
      <c r="K1927" s="712"/>
      <c r="L1927" s="712"/>
      <c r="M1927" s="712"/>
      <c r="N1927" s="712"/>
      <c r="O1927" s="712"/>
      <c r="P1927" s="712"/>
      <c r="Q1927" s="712"/>
      <c r="R1927" s="713"/>
      <c r="S1927" s="236"/>
      <c r="T1927" s="236"/>
      <c r="U1927" s="236"/>
      <c r="V1927" s="236"/>
      <c r="W1927" s="236"/>
      <c r="X1927" s="236"/>
      <c r="Y1927" s="236"/>
      <c r="Z1927" s="236"/>
      <c r="AA1927" s="236"/>
      <c r="AB1927" s="236"/>
      <c r="AC1927" s="236"/>
      <c r="AD1927" s="236"/>
      <c r="AE1927" s="235"/>
      <c r="AF1927" s="237"/>
      <c r="AG1927" s="178">
        <f t="shared" si="686"/>
        <v>12</v>
      </c>
      <c r="AH1927" s="186">
        <f t="shared" si="687"/>
        <v>0</v>
      </c>
      <c r="AI1927" s="178">
        <f t="shared" si="688"/>
        <v>0</v>
      </c>
      <c r="AJ1927" s="178">
        <f t="shared" si="689"/>
        <v>0</v>
      </c>
      <c r="AK1927" s="178">
        <f t="shared" si="690"/>
        <v>0</v>
      </c>
      <c r="AL1927" s="178">
        <f t="shared" si="691"/>
        <v>0</v>
      </c>
      <c r="AM1927" s="178">
        <f t="shared" si="692"/>
        <v>0</v>
      </c>
      <c r="AN1927" s="178">
        <f t="shared" si="693"/>
        <v>0</v>
      </c>
      <c r="AO1927" s="178">
        <f t="shared" si="694"/>
        <v>0</v>
      </c>
      <c r="AP1927" s="178">
        <f t="shared" si="695"/>
        <v>0</v>
      </c>
      <c r="AQ1927" s="178">
        <f t="shared" si="696"/>
        <v>0</v>
      </c>
      <c r="AR1927" s="178">
        <f t="shared" si="697"/>
        <v>0</v>
      </c>
      <c r="AS1927" s="178">
        <f t="shared" si="698"/>
        <v>0</v>
      </c>
      <c r="AT1927" s="178">
        <f t="shared" si="699"/>
        <v>0</v>
      </c>
      <c r="AU1927" s="178">
        <f t="shared" si="700"/>
        <v>0</v>
      </c>
      <c r="AV1927" s="178">
        <f t="shared" si="701"/>
        <v>0</v>
      </c>
      <c r="AW1927" s="178">
        <f t="shared" si="702"/>
        <v>0</v>
      </c>
      <c r="AX1927" s="178">
        <f t="shared" si="703"/>
        <v>0</v>
      </c>
      <c r="AY1927" s="178">
        <f t="shared" si="704"/>
        <v>0</v>
      </c>
      <c r="AZ1927" s="178">
        <f t="shared" si="705"/>
        <v>0</v>
      </c>
      <c r="BA1927" s="178">
        <f t="shared" si="706"/>
        <v>0</v>
      </c>
      <c r="BB1927" s="178">
        <f t="shared" si="707"/>
        <v>0</v>
      </c>
      <c r="BC1927" s="178">
        <f t="shared" si="708"/>
        <v>0</v>
      </c>
      <c r="BD1927" s="178">
        <f t="shared" si="709"/>
        <v>0</v>
      </c>
      <c r="BE1927" s="178">
        <f t="shared" si="710"/>
        <v>0</v>
      </c>
      <c r="BF1927" s="178">
        <f t="shared" si="711"/>
        <v>0</v>
      </c>
      <c r="BG1927" s="178">
        <f t="shared" si="712"/>
        <v>0</v>
      </c>
      <c r="BH1927" s="178">
        <f t="shared" si="713"/>
        <v>0</v>
      </c>
      <c r="BI1927" s="178">
        <f t="shared" si="714"/>
        <v>0</v>
      </c>
      <c r="BJ1927" s="178">
        <f t="shared" si="715"/>
        <v>0</v>
      </c>
      <c r="BK1927" s="178">
        <f t="shared" si="716"/>
        <v>0</v>
      </c>
      <c r="BL1927" s="178">
        <f t="shared" si="717"/>
        <v>0</v>
      </c>
      <c r="BM1927" s="186">
        <f t="shared" si="718"/>
        <v>0</v>
      </c>
      <c r="CN1927" s="237"/>
      <c r="DS1927" s="237"/>
    </row>
    <row r="1928" spans="1:123" s="186" customFormat="1" ht="24" customHeight="1" x14ac:dyDescent="0.2">
      <c r="A1928" s="235"/>
      <c r="B1928" s="235"/>
      <c r="C1928" s="1008"/>
      <c r="D1928" s="997"/>
      <c r="E1928" s="998"/>
      <c r="F1928" s="999"/>
      <c r="G1928" s="1003" t="s">
        <v>646</v>
      </c>
      <c r="H1928" s="1003"/>
      <c r="I1928" s="238"/>
      <c r="J1928" s="712" t="s">
        <v>640</v>
      </c>
      <c r="K1928" s="712"/>
      <c r="L1928" s="712"/>
      <c r="M1928" s="712"/>
      <c r="N1928" s="712"/>
      <c r="O1928" s="712"/>
      <c r="P1928" s="712"/>
      <c r="Q1928" s="712"/>
      <c r="R1928" s="713"/>
      <c r="S1928" s="236"/>
      <c r="T1928" s="236"/>
      <c r="U1928" s="236"/>
      <c r="V1928" s="236"/>
      <c r="W1928" s="236"/>
      <c r="X1928" s="236"/>
      <c r="Y1928" s="236"/>
      <c r="Z1928" s="236"/>
      <c r="AA1928" s="236"/>
      <c r="AB1928" s="236"/>
      <c r="AC1928" s="236"/>
      <c r="AD1928" s="236"/>
      <c r="AE1928" s="235"/>
      <c r="AF1928" s="237"/>
      <c r="AG1928" s="178">
        <f t="shared" ref="AG1928:AG1947" si="828">COUNTBLANK(S1928:AD1928)</f>
        <v>12</v>
      </c>
      <c r="AH1928" s="186">
        <f t="shared" ref="AH1928:AH1947" si="829">IF(OR($AG$1789=$AH$1789,S1928="NA"),0,IF(
AND(S1928&lt;&gt;"NA",AG1928=$AL$1789),0,IF(
AND(S1928="NA",AG1928=$AM$1789),0,1)))</f>
        <v>0</v>
      </c>
      <c r="AI1928" s="178">
        <f t="shared" ref="AI1928:AI1947" si="830">S1928</f>
        <v>0</v>
      </c>
      <c r="AJ1928" s="178">
        <f t="shared" ref="AJ1928:AJ1947" si="831">COUNTIF(T1928:U1928,"NS")</f>
        <v>0</v>
      </c>
      <c r="AK1928" s="178">
        <f t="shared" ref="AK1928:AK1947" si="832">SUM(T1928:U1928)</f>
        <v>0</v>
      </c>
      <c r="AL1928" s="178">
        <f t="shared" ref="AL1928:AL1947" si="833">COUNTIF(T1928:U1928,"NA")</f>
        <v>0</v>
      </c>
      <c r="AM1928" s="178">
        <f t="shared" ref="AM1928:AM1947" si="834">IF($AG$1789=$AH$1789,0,
IF(OR(
AND(AI1928=0,AJ1928&gt;0),
AND(AI1928="NS",AK1928&gt;0),
AND(AI1928="NS",AK1928=0,AJ1928=0)),1,
IF(OR(
AND(AI1928&gt;0,AJ1928=2),
AND(AI1928="NS",AJ1928=2),
AND(AI1928="NS",AK1928=0,AJ1928&gt;0),
AI1928=AK1928,
AND(AI1928="NA",AJ1928=0,AK1928=0,AL1928&gt;0)),0,
IF(
AND(S1928="NA",AG1928=$AM$1789),0,1))))</f>
        <v>0</v>
      </c>
      <c r="AN1928" s="178">
        <f t="shared" ref="AN1928:AN1947" si="835">T1928</f>
        <v>0</v>
      </c>
      <c r="AO1928" s="178">
        <f t="shared" ref="AO1928:AO1947" si="836">SUM(COUNTIF(W1928,"NS"),COUNTIF(Z1928,"ns"),COUNTIF(AC1928,"ns"))</f>
        <v>0</v>
      </c>
      <c r="AP1928" s="178">
        <f t="shared" ref="AP1928:AP1947" si="837">SUM(W1928,Z1928,AC1928)</f>
        <v>0</v>
      </c>
      <c r="AQ1928" s="178">
        <f t="shared" ref="AQ1928:AQ1947" si="838">SUM(COUNTIF(W1928,"NA"),COUNTIF(Z1928,"NA"),COUNTIF(AC1928,"NA"))</f>
        <v>0</v>
      </c>
      <c r="AR1928" s="178">
        <f t="shared" ref="AR1928:AR1947" si="839">IF($AG$1789=$AH$1789,0,
IF(OR(
AND(AN1928=0,AO1928&gt;0),
AND(AN1928="NS",AP1928&gt;0),
AND(AN1928="NS",AP1928=0,AO1928=0)),1,
IF(OR(
AND(AO1928&gt;=2,AP1928&lt;AN1928),
AND(AN1928="NS",AP1928=0,AO1928&gt;0),
AN1928=AP1928,
AND(AN1928="NA",AO1928=0,AP1928=0,AQ1928&gt;0)),0,1)))</f>
        <v>0</v>
      </c>
      <c r="AS1928" s="178">
        <f t="shared" ref="AS1928:AS1947" si="840">U1928</f>
        <v>0</v>
      </c>
      <c r="AT1928" s="178">
        <f t="shared" ref="AT1928:AT1947" si="841">SUM(COUNTIF(X1928,"NS"),COUNTIF(AA1928,"ns"),COUNTIF(AD1928,"ns"))</f>
        <v>0</v>
      </c>
      <c r="AU1928" s="178">
        <f t="shared" ref="AU1928:AU1947" si="842">SUM(X1928,AA1928,AD1928)</f>
        <v>0</v>
      </c>
      <c r="AV1928" s="178">
        <f t="shared" ref="AV1928:AV1947" si="843">SUM(COUNTIF(X1928,"NA"),COUNTIF(AA1928,"NA"),COUNTIF(AD1928,"NA"))</f>
        <v>0</v>
      </c>
      <c r="AW1928" s="178">
        <f t="shared" ref="AW1928:AW1947" si="844">IF($AG$1789=$AH$1789,0,
IF(OR(
AND(AS1928=0,AT1928&gt;0),
AND(AS1928="NS",AU1928&gt;0),
AND(AS1928="NS",AU1928=0,AT1928=0)),1,
IF(OR(
AND(AT1928&gt;=2,AU1928&lt;AS1928),
AND(AS1928="NS",AU1928=0,AT1928&gt;0),
AS1928=AU1928,
AND(AS1928="NA",AT1928=0,AU1928=0,AV1928&gt;0)),0,1)))</f>
        <v>0</v>
      </c>
      <c r="AX1928" s="178">
        <f t="shared" ref="AX1928:AX1947" si="845">V1928</f>
        <v>0</v>
      </c>
      <c r="AY1928" s="178">
        <f t="shared" ref="AY1928:AY1947" si="846">COUNTIF(W1928:X1928,"NS")</f>
        <v>0</v>
      </c>
      <c r="AZ1928" s="178">
        <f t="shared" ref="AZ1928:AZ1947" si="847">SUM(W1928:X1928)</f>
        <v>0</v>
      </c>
      <c r="BA1928" s="178">
        <f t="shared" ref="BA1928:BA1947" si="848">COUNTIF(W1928:X1928,"NA")</f>
        <v>0</v>
      </c>
      <c r="BB1928" s="178">
        <f t="shared" ref="BB1928:BB1947" si="849">IF($AG$1789=$AH$1789,0,
IF(OR(
AND(AX1928=0,AY1928&gt;0),
AND(AX1928="NS",AZ1928&gt;0),
AND(AX1928="NS",AZ1928=0,AY1928=0)),1,
IF(OR(
AND(AX1928&gt;0,AY1928=2),
AND(AX1928="NS",AY1928=2),
AND(AX1928="NS",AZ1928=0,AY1928&gt;0),
AX1928=AZ1928,
AND(AX1928="NA",AY1928=0,AZ1928=0,BA1928&gt;0)),0,1)))</f>
        <v>0</v>
      </c>
      <c r="BC1928" s="178">
        <f t="shared" ref="BC1928:BC1947" si="850">Y1928</f>
        <v>0</v>
      </c>
      <c r="BD1928" s="178">
        <f t="shared" ref="BD1928:BD1947" si="851">COUNTIF(Z1928:AA1928,"NS")</f>
        <v>0</v>
      </c>
      <c r="BE1928" s="178">
        <f t="shared" ref="BE1928:BE1947" si="852">SUM(Z1928:AA1928)</f>
        <v>0</v>
      </c>
      <c r="BF1928" s="178">
        <f t="shared" ref="BF1928:BF1947" si="853">COUNTIF(Z1928:AA1928,"NA")</f>
        <v>0</v>
      </c>
      <c r="BG1928" s="178">
        <f t="shared" ref="BG1928:BG1947" si="854">IF($AG$1789=$AH$1789,0,
IF(OR(
AND(BC1928=0,BD1928&gt;0),
AND(BC1928="NS",BE1928&gt;0),
AND(BC1928="NS",BE1928=0,BD1928=0)),1,
IF(OR(
AND(BC1928&gt;0,BD1928=2),
AND(BC1928="NS",BD1928=2),
AND(BC1928="NS",BE1928=0,BD1928&gt;0),
BC1928=BE1928,
AND(BC1928="NA",BD1928=0,BE1928=0,BF1928&gt;0)),0,1)))</f>
        <v>0</v>
      </c>
      <c r="BH1928" s="178">
        <f t="shared" ref="BH1928:BH1947" si="855">AB1928</f>
        <v>0</v>
      </c>
      <c r="BI1928" s="178">
        <f t="shared" ref="BI1928:BI1947" si="856">COUNTIF(AC1928:AD1928,"NS")</f>
        <v>0</v>
      </c>
      <c r="BJ1928" s="178">
        <f t="shared" ref="BJ1928:BJ1947" si="857">SUM(AC1928:AD1928)</f>
        <v>0</v>
      </c>
      <c r="BK1928" s="178">
        <f t="shared" ref="BK1928:BK1947" si="858">COUNTIF(AC1928:AD1928,"NA")</f>
        <v>0</v>
      </c>
      <c r="BL1928" s="178">
        <f t="shared" ref="BL1928:BL1947" si="859">IF($AG$1789=$AH$1789,0,
IF(OR(
AND(BH1928=0,BI1928&gt;0),
AND(BH1928="NS",BJ1928&gt;0),
AND(BH1928="NS",BJ1928=0,BI1928=0)),1,
IF(OR(
AND(BH1928&gt;0,BI1928=2),
AND(BH1928="NS",BI1928=2),
AND(BH1928="NS",BJ1928=0,BI1928&gt;0),
BH1928=BJ1928,
AND(BH1928="NA",BI1928=0,BJ1928=0,BK1928&gt;0)),0,1)))</f>
        <v>0</v>
      </c>
      <c r="BM1928" s="186">
        <f t="shared" ref="BM1928:BM1947" si="860">IF($AG$1789=$AH$1789,0,IF(AND(S1928="NA",AG1928&lt;$AM$1789),1,0))</f>
        <v>0</v>
      </c>
      <c r="CN1928" s="237"/>
      <c r="DS1928" s="237"/>
    </row>
    <row r="1929" spans="1:123" s="186" customFormat="1" ht="24" customHeight="1" x14ac:dyDescent="0.2">
      <c r="A1929" s="235"/>
      <c r="B1929" s="235"/>
      <c r="C1929" s="1008"/>
      <c r="D1929" s="997"/>
      <c r="E1929" s="998"/>
      <c r="F1929" s="999"/>
      <c r="G1929" s="653" t="s">
        <v>647</v>
      </c>
      <c r="H1929" s="653"/>
      <c r="I1929" s="987" t="s">
        <v>648</v>
      </c>
      <c r="J1929" s="987"/>
      <c r="K1929" s="987"/>
      <c r="L1929" s="987"/>
      <c r="M1929" s="987"/>
      <c r="N1929" s="987"/>
      <c r="O1929" s="987"/>
      <c r="P1929" s="987"/>
      <c r="Q1929" s="987"/>
      <c r="R1929" s="987"/>
      <c r="S1929" s="236"/>
      <c r="T1929" s="236"/>
      <c r="U1929" s="236"/>
      <c r="V1929" s="236"/>
      <c r="W1929" s="236"/>
      <c r="X1929" s="236"/>
      <c r="Y1929" s="236"/>
      <c r="Z1929" s="236"/>
      <c r="AA1929" s="236"/>
      <c r="AB1929" s="236"/>
      <c r="AC1929" s="236"/>
      <c r="AD1929" s="236"/>
      <c r="AE1929" s="235"/>
      <c r="AF1929" s="237"/>
      <c r="AG1929" s="178">
        <f t="shared" si="828"/>
        <v>12</v>
      </c>
      <c r="AH1929" s="186">
        <f t="shared" si="829"/>
        <v>0</v>
      </c>
      <c r="AI1929" s="178">
        <f t="shared" si="830"/>
        <v>0</v>
      </c>
      <c r="AJ1929" s="178">
        <f t="shared" si="831"/>
        <v>0</v>
      </c>
      <c r="AK1929" s="178">
        <f t="shared" si="832"/>
        <v>0</v>
      </c>
      <c r="AL1929" s="178">
        <f t="shared" si="833"/>
        <v>0</v>
      </c>
      <c r="AM1929" s="178">
        <f t="shared" si="834"/>
        <v>0</v>
      </c>
      <c r="AN1929" s="178">
        <f t="shared" si="835"/>
        <v>0</v>
      </c>
      <c r="AO1929" s="178">
        <f t="shared" si="836"/>
        <v>0</v>
      </c>
      <c r="AP1929" s="178">
        <f t="shared" si="837"/>
        <v>0</v>
      </c>
      <c r="AQ1929" s="178">
        <f t="shared" si="838"/>
        <v>0</v>
      </c>
      <c r="AR1929" s="178">
        <f t="shared" si="839"/>
        <v>0</v>
      </c>
      <c r="AS1929" s="178">
        <f t="shared" si="840"/>
        <v>0</v>
      </c>
      <c r="AT1929" s="178">
        <f t="shared" si="841"/>
        <v>0</v>
      </c>
      <c r="AU1929" s="178">
        <f t="shared" si="842"/>
        <v>0</v>
      </c>
      <c r="AV1929" s="178">
        <f t="shared" si="843"/>
        <v>0</v>
      </c>
      <c r="AW1929" s="178">
        <f t="shared" si="844"/>
        <v>0</v>
      </c>
      <c r="AX1929" s="178">
        <f t="shared" si="845"/>
        <v>0</v>
      </c>
      <c r="AY1929" s="178">
        <f t="shared" si="846"/>
        <v>0</v>
      </c>
      <c r="AZ1929" s="178">
        <f t="shared" si="847"/>
        <v>0</v>
      </c>
      <c r="BA1929" s="178">
        <f t="shared" si="848"/>
        <v>0</v>
      </c>
      <c r="BB1929" s="178">
        <f t="shared" si="849"/>
        <v>0</v>
      </c>
      <c r="BC1929" s="178">
        <f t="shared" si="850"/>
        <v>0</v>
      </c>
      <c r="BD1929" s="178">
        <f t="shared" si="851"/>
        <v>0</v>
      </c>
      <c r="BE1929" s="178">
        <f t="shared" si="852"/>
        <v>0</v>
      </c>
      <c r="BF1929" s="178">
        <f t="shared" si="853"/>
        <v>0</v>
      </c>
      <c r="BG1929" s="178">
        <f t="shared" si="854"/>
        <v>0</v>
      </c>
      <c r="BH1929" s="178">
        <f t="shared" si="855"/>
        <v>0</v>
      </c>
      <c r="BI1929" s="178">
        <f t="shared" si="856"/>
        <v>0</v>
      </c>
      <c r="BJ1929" s="178">
        <f t="shared" si="857"/>
        <v>0</v>
      </c>
      <c r="BK1929" s="178">
        <f t="shared" si="858"/>
        <v>0</v>
      </c>
      <c r="BL1929" s="178">
        <f t="shared" si="859"/>
        <v>0</v>
      </c>
      <c r="BM1929" s="186">
        <f t="shared" si="860"/>
        <v>0</v>
      </c>
      <c r="BO1929" s="300" t="s">
        <v>2104</v>
      </c>
      <c r="BP1929" s="300" t="s">
        <v>2048</v>
      </c>
      <c r="BQ1929" s="300" t="s">
        <v>2049</v>
      </c>
      <c r="BR1929" s="300" t="s">
        <v>84</v>
      </c>
      <c r="BS1929" s="300" t="s">
        <v>2048</v>
      </c>
      <c r="BT1929" s="300" t="s">
        <v>2049</v>
      </c>
      <c r="BU1929" s="300" t="s">
        <v>84</v>
      </c>
      <c r="BV1929" s="300" t="s">
        <v>2048</v>
      </c>
      <c r="BW1929" s="300" t="s">
        <v>2049</v>
      </c>
      <c r="BX1929" s="300" t="s">
        <v>84</v>
      </c>
      <c r="BY1929" s="300" t="s">
        <v>2048</v>
      </c>
      <c r="BZ1929" s="300" t="s">
        <v>2049</v>
      </c>
      <c r="CN1929" s="237"/>
      <c r="DS1929" s="237"/>
    </row>
    <row r="1930" spans="1:123" s="186" customFormat="1" ht="15" customHeight="1" x14ac:dyDescent="0.2">
      <c r="A1930" s="235"/>
      <c r="B1930" s="235"/>
      <c r="C1930" s="1008"/>
      <c r="D1930" s="997"/>
      <c r="E1930" s="998"/>
      <c r="F1930" s="999"/>
      <c r="G1930" s="653" t="s">
        <v>649</v>
      </c>
      <c r="H1930" s="653"/>
      <c r="I1930" s="987" t="s">
        <v>650</v>
      </c>
      <c r="J1930" s="987"/>
      <c r="K1930" s="987"/>
      <c r="L1930" s="987"/>
      <c r="M1930" s="987"/>
      <c r="N1930" s="987"/>
      <c r="O1930" s="987"/>
      <c r="P1930" s="987"/>
      <c r="Q1930" s="987"/>
      <c r="R1930" s="987"/>
      <c r="S1930" s="236"/>
      <c r="T1930" s="236"/>
      <c r="U1930" s="236"/>
      <c r="V1930" s="236"/>
      <c r="W1930" s="236"/>
      <c r="X1930" s="236"/>
      <c r="Y1930" s="236"/>
      <c r="Z1930" s="236"/>
      <c r="AA1930" s="236"/>
      <c r="AB1930" s="236"/>
      <c r="AC1930" s="236"/>
      <c r="AD1930" s="236"/>
      <c r="AE1930" s="235"/>
      <c r="AF1930" s="237"/>
      <c r="AG1930" s="178">
        <f t="shared" si="828"/>
        <v>12</v>
      </c>
      <c r="AH1930" s="186">
        <f t="shared" si="829"/>
        <v>0</v>
      </c>
      <c r="AI1930" s="178">
        <f t="shared" si="830"/>
        <v>0</v>
      </c>
      <c r="AJ1930" s="178">
        <f t="shared" si="831"/>
        <v>0</v>
      </c>
      <c r="AK1930" s="178">
        <f t="shared" si="832"/>
        <v>0</v>
      </c>
      <c r="AL1930" s="178">
        <f t="shared" si="833"/>
        <v>0</v>
      </c>
      <c r="AM1930" s="178">
        <f t="shared" si="834"/>
        <v>0</v>
      </c>
      <c r="AN1930" s="178">
        <f t="shared" si="835"/>
        <v>0</v>
      </c>
      <c r="AO1930" s="178">
        <f t="shared" si="836"/>
        <v>0</v>
      </c>
      <c r="AP1930" s="178">
        <f t="shared" si="837"/>
        <v>0</v>
      </c>
      <c r="AQ1930" s="178">
        <f t="shared" si="838"/>
        <v>0</v>
      </c>
      <c r="AR1930" s="178">
        <f t="shared" si="839"/>
        <v>0</v>
      </c>
      <c r="AS1930" s="178">
        <f t="shared" si="840"/>
        <v>0</v>
      </c>
      <c r="AT1930" s="178">
        <f t="shared" si="841"/>
        <v>0</v>
      </c>
      <c r="AU1930" s="178">
        <f t="shared" si="842"/>
        <v>0</v>
      </c>
      <c r="AV1930" s="178">
        <f t="shared" si="843"/>
        <v>0</v>
      </c>
      <c r="AW1930" s="178">
        <f t="shared" si="844"/>
        <v>0</v>
      </c>
      <c r="AX1930" s="178">
        <f t="shared" si="845"/>
        <v>0</v>
      </c>
      <c r="AY1930" s="178">
        <f t="shared" si="846"/>
        <v>0</v>
      </c>
      <c r="AZ1930" s="178">
        <f t="shared" si="847"/>
        <v>0</v>
      </c>
      <c r="BA1930" s="178">
        <f t="shared" si="848"/>
        <v>0</v>
      </c>
      <c r="BB1930" s="178">
        <f t="shared" si="849"/>
        <v>0</v>
      </c>
      <c r="BC1930" s="178">
        <f t="shared" si="850"/>
        <v>0</v>
      </c>
      <c r="BD1930" s="178">
        <f t="shared" si="851"/>
        <v>0</v>
      </c>
      <c r="BE1930" s="178">
        <f t="shared" si="852"/>
        <v>0</v>
      </c>
      <c r="BF1930" s="178">
        <f t="shared" si="853"/>
        <v>0</v>
      </c>
      <c r="BG1930" s="178">
        <f t="shared" si="854"/>
        <v>0</v>
      </c>
      <c r="BH1930" s="178">
        <f t="shared" si="855"/>
        <v>0</v>
      </c>
      <c r="BI1930" s="178">
        <f t="shared" si="856"/>
        <v>0</v>
      </c>
      <c r="BJ1930" s="178">
        <f t="shared" si="857"/>
        <v>0</v>
      </c>
      <c r="BK1930" s="178">
        <f t="shared" si="858"/>
        <v>0</v>
      </c>
      <c r="BL1930" s="178">
        <f t="shared" si="859"/>
        <v>0</v>
      </c>
      <c r="BM1930" s="186">
        <f t="shared" si="860"/>
        <v>0</v>
      </c>
      <c r="BN1930" s="186" t="s">
        <v>2077</v>
      </c>
      <c r="BO1930" s="178">
        <f>IF($AG$1789=$AH$1789,0,IF(
OR(
AND(BO1934=0,BO1933&gt;0),
AND(BO1934="NS",BO1932&gt;0),
AND(BO1934="NS",BO1932=0,BO1933=0)),1,
IF(OR(
AND(BO1934&gt;0,BO1933=2),
AND(BO1934="NS",BO1933=2),
AND(BO1934="NS",BO1932=0,BO1933&gt;0),
BO1934=BO1932,
AND(BO1934="NA",BO1933=0,BO1932=0,BO1931&gt;0)),0,1)))</f>
        <v>0</v>
      </c>
      <c r="BP1930" s="178">
        <f t="shared" ref="BP1930:BZ1930" si="861">IF($AG$1789=$AH$1789,0,IF(
OR(
AND(BP1934=0,BP1933&gt;0),
AND(BP1934="NS",BP1932&gt;0),
AND(BP1934="NS",BP1932=0,BP1933=0)),1,
IF(OR(
AND(BP1934&gt;0,BP1933=2),
AND(BP1934="NS",BP1933=2),
AND(BP1934="NS",BP1932=0,BP1933&gt;0),
BP1934=BP1932,
AND(BP1934="NA",BP1933=0,BP1932=0,BP1931&gt;0)),0,1)))</f>
        <v>0</v>
      </c>
      <c r="BQ1930" s="178">
        <f t="shared" si="861"/>
        <v>0</v>
      </c>
      <c r="BR1930" s="178">
        <f t="shared" si="861"/>
        <v>0</v>
      </c>
      <c r="BS1930" s="178">
        <f t="shared" si="861"/>
        <v>0</v>
      </c>
      <c r="BT1930" s="178">
        <f t="shared" si="861"/>
        <v>0</v>
      </c>
      <c r="BU1930" s="178">
        <f t="shared" si="861"/>
        <v>0</v>
      </c>
      <c r="BV1930" s="178">
        <f t="shared" si="861"/>
        <v>0</v>
      </c>
      <c r="BW1930" s="178">
        <f t="shared" si="861"/>
        <v>0</v>
      </c>
      <c r="BX1930" s="178">
        <f t="shared" si="861"/>
        <v>0</v>
      </c>
      <c r="BY1930" s="178">
        <f t="shared" si="861"/>
        <v>0</v>
      </c>
      <c r="BZ1930" s="178">
        <f t="shared" si="861"/>
        <v>0</v>
      </c>
      <c r="CA1930" s="186">
        <f>SUM(BO1930:BZ1930)</f>
        <v>0</v>
      </c>
      <c r="CN1930" s="237"/>
      <c r="DS1930" s="237"/>
    </row>
    <row r="1931" spans="1:123" s="186" customFormat="1" ht="15" customHeight="1" x14ac:dyDescent="0.2">
      <c r="A1931" s="235"/>
      <c r="B1931" s="235"/>
      <c r="C1931" s="1008"/>
      <c r="D1931" s="997"/>
      <c r="E1931" s="998"/>
      <c r="F1931" s="999"/>
      <c r="G1931" s="1003" t="s">
        <v>653</v>
      </c>
      <c r="H1931" s="1003"/>
      <c r="I1931" s="238"/>
      <c r="J1931" s="712" t="s">
        <v>651</v>
      </c>
      <c r="K1931" s="712"/>
      <c r="L1931" s="712"/>
      <c r="M1931" s="712"/>
      <c r="N1931" s="712"/>
      <c r="O1931" s="712"/>
      <c r="P1931" s="712"/>
      <c r="Q1931" s="712"/>
      <c r="R1931" s="713"/>
      <c r="S1931" s="236"/>
      <c r="T1931" s="236"/>
      <c r="U1931" s="236"/>
      <c r="V1931" s="236"/>
      <c r="W1931" s="236"/>
      <c r="X1931" s="236"/>
      <c r="Y1931" s="236"/>
      <c r="Z1931" s="236"/>
      <c r="AA1931" s="236"/>
      <c r="AB1931" s="236"/>
      <c r="AC1931" s="236"/>
      <c r="AD1931" s="236"/>
      <c r="AE1931" s="235"/>
      <c r="AF1931" s="237"/>
      <c r="AG1931" s="178">
        <f t="shared" si="828"/>
        <v>12</v>
      </c>
      <c r="AH1931" s="186">
        <f t="shared" si="829"/>
        <v>0</v>
      </c>
      <c r="AI1931" s="178">
        <f t="shared" si="830"/>
        <v>0</v>
      </c>
      <c r="AJ1931" s="178">
        <f t="shared" si="831"/>
        <v>0</v>
      </c>
      <c r="AK1931" s="178">
        <f t="shared" si="832"/>
        <v>0</v>
      </c>
      <c r="AL1931" s="178">
        <f t="shared" si="833"/>
        <v>0</v>
      </c>
      <c r="AM1931" s="178">
        <f t="shared" si="834"/>
        <v>0</v>
      </c>
      <c r="AN1931" s="178">
        <f t="shared" si="835"/>
        <v>0</v>
      </c>
      <c r="AO1931" s="178">
        <f t="shared" si="836"/>
        <v>0</v>
      </c>
      <c r="AP1931" s="178">
        <f t="shared" si="837"/>
        <v>0</v>
      </c>
      <c r="AQ1931" s="178">
        <f t="shared" si="838"/>
        <v>0</v>
      </c>
      <c r="AR1931" s="178">
        <f t="shared" si="839"/>
        <v>0</v>
      </c>
      <c r="AS1931" s="178">
        <f t="shared" si="840"/>
        <v>0</v>
      </c>
      <c r="AT1931" s="178">
        <f t="shared" si="841"/>
        <v>0</v>
      </c>
      <c r="AU1931" s="178">
        <f t="shared" si="842"/>
        <v>0</v>
      </c>
      <c r="AV1931" s="178">
        <f t="shared" si="843"/>
        <v>0</v>
      </c>
      <c r="AW1931" s="178">
        <f t="shared" si="844"/>
        <v>0</v>
      </c>
      <c r="AX1931" s="178">
        <f t="shared" si="845"/>
        <v>0</v>
      </c>
      <c r="AY1931" s="178">
        <f t="shared" si="846"/>
        <v>0</v>
      </c>
      <c r="AZ1931" s="178">
        <f t="shared" si="847"/>
        <v>0</v>
      </c>
      <c r="BA1931" s="178">
        <f t="shared" si="848"/>
        <v>0</v>
      </c>
      <c r="BB1931" s="178">
        <f t="shared" si="849"/>
        <v>0</v>
      </c>
      <c r="BC1931" s="178">
        <f t="shared" si="850"/>
        <v>0</v>
      </c>
      <c r="BD1931" s="178">
        <f t="shared" si="851"/>
        <v>0</v>
      </c>
      <c r="BE1931" s="178">
        <f t="shared" si="852"/>
        <v>0</v>
      </c>
      <c r="BF1931" s="178">
        <f t="shared" si="853"/>
        <v>0</v>
      </c>
      <c r="BG1931" s="178">
        <f t="shared" si="854"/>
        <v>0</v>
      </c>
      <c r="BH1931" s="178">
        <f t="shared" si="855"/>
        <v>0</v>
      </c>
      <c r="BI1931" s="178">
        <f t="shared" si="856"/>
        <v>0</v>
      </c>
      <c r="BJ1931" s="178">
        <f t="shared" si="857"/>
        <v>0</v>
      </c>
      <c r="BK1931" s="178">
        <f t="shared" si="858"/>
        <v>0</v>
      </c>
      <c r="BL1931" s="178">
        <f t="shared" si="859"/>
        <v>0</v>
      </c>
      <c r="BM1931" s="186">
        <f t="shared" si="860"/>
        <v>0</v>
      </c>
      <c r="BN1931" s="186" t="s">
        <v>2058</v>
      </c>
      <c r="BO1931" s="186">
        <f>COUNTIF(S1931:S1932,"NA")</f>
        <v>0</v>
      </c>
      <c r="BP1931" s="186">
        <f t="shared" ref="BP1931" si="862">COUNTIF(T1931:T1932,"NA")</f>
        <v>0</v>
      </c>
      <c r="BQ1931" s="186">
        <f t="shared" ref="BQ1931" si="863">COUNTIF(U1931:U1932,"NA")</f>
        <v>0</v>
      </c>
      <c r="BR1931" s="186">
        <f t="shared" ref="BR1931" si="864">COUNTIF(V1931:V1932,"NA")</f>
        <v>0</v>
      </c>
      <c r="BS1931" s="186">
        <f t="shared" ref="BS1931" si="865">COUNTIF(W1931:W1932,"NA")</f>
        <v>0</v>
      </c>
      <c r="BT1931" s="186">
        <f t="shared" ref="BT1931" si="866">COUNTIF(X1931:X1932,"NA")</f>
        <v>0</v>
      </c>
      <c r="BU1931" s="186">
        <f t="shared" ref="BU1931" si="867">COUNTIF(Y1931:Y1932,"NA")</f>
        <v>0</v>
      </c>
      <c r="BV1931" s="186">
        <f t="shared" ref="BV1931" si="868">COUNTIF(Z1931:Z1932,"NA")</f>
        <v>0</v>
      </c>
      <c r="BW1931" s="186">
        <f t="shared" ref="BW1931" si="869">COUNTIF(AA1931:AA1932,"NA")</f>
        <v>0</v>
      </c>
      <c r="BX1931" s="186">
        <f t="shared" ref="BX1931" si="870">COUNTIF(AB1931:AB1932,"NA")</f>
        <v>0</v>
      </c>
      <c r="BY1931" s="186">
        <f t="shared" ref="BY1931" si="871">COUNTIF(AC1931:AC1932,"NA")</f>
        <v>0</v>
      </c>
      <c r="BZ1931" s="186">
        <f t="shared" ref="BZ1931" si="872">COUNTIF(AD1931:AD1932,"NA")</f>
        <v>0</v>
      </c>
      <c r="CN1931" s="237"/>
      <c r="DS1931" s="237"/>
    </row>
    <row r="1932" spans="1:123" s="186" customFormat="1" ht="15" customHeight="1" x14ac:dyDescent="0.2">
      <c r="A1932" s="235"/>
      <c r="B1932" s="235"/>
      <c r="C1932" s="1008"/>
      <c r="D1932" s="997"/>
      <c r="E1932" s="998"/>
      <c r="F1932" s="999"/>
      <c r="G1932" s="1003" t="s">
        <v>654</v>
      </c>
      <c r="H1932" s="1003"/>
      <c r="I1932" s="238"/>
      <c r="J1932" s="712" t="s">
        <v>652</v>
      </c>
      <c r="K1932" s="712"/>
      <c r="L1932" s="712"/>
      <c r="M1932" s="712"/>
      <c r="N1932" s="712"/>
      <c r="O1932" s="712"/>
      <c r="P1932" s="712"/>
      <c r="Q1932" s="712"/>
      <c r="R1932" s="713"/>
      <c r="S1932" s="236"/>
      <c r="T1932" s="236"/>
      <c r="U1932" s="236"/>
      <c r="V1932" s="236"/>
      <c r="W1932" s="236"/>
      <c r="X1932" s="236"/>
      <c r="Y1932" s="236"/>
      <c r="Z1932" s="236"/>
      <c r="AA1932" s="236"/>
      <c r="AB1932" s="236"/>
      <c r="AC1932" s="236"/>
      <c r="AD1932" s="236"/>
      <c r="AE1932" s="235"/>
      <c r="AF1932" s="237"/>
      <c r="AG1932" s="178">
        <f t="shared" si="828"/>
        <v>12</v>
      </c>
      <c r="AH1932" s="186">
        <f t="shared" si="829"/>
        <v>0</v>
      </c>
      <c r="AI1932" s="178">
        <f t="shared" si="830"/>
        <v>0</v>
      </c>
      <c r="AJ1932" s="178">
        <f t="shared" si="831"/>
        <v>0</v>
      </c>
      <c r="AK1932" s="178">
        <f t="shared" si="832"/>
        <v>0</v>
      </c>
      <c r="AL1932" s="178">
        <f t="shared" si="833"/>
        <v>0</v>
      </c>
      <c r="AM1932" s="178">
        <f t="shared" si="834"/>
        <v>0</v>
      </c>
      <c r="AN1932" s="178">
        <f t="shared" si="835"/>
        <v>0</v>
      </c>
      <c r="AO1932" s="178">
        <f t="shared" si="836"/>
        <v>0</v>
      </c>
      <c r="AP1932" s="178">
        <f t="shared" si="837"/>
        <v>0</v>
      </c>
      <c r="AQ1932" s="178">
        <f t="shared" si="838"/>
        <v>0</v>
      </c>
      <c r="AR1932" s="178">
        <f t="shared" si="839"/>
        <v>0</v>
      </c>
      <c r="AS1932" s="178">
        <f t="shared" si="840"/>
        <v>0</v>
      </c>
      <c r="AT1932" s="178">
        <f t="shared" si="841"/>
        <v>0</v>
      </c>
      <c r="AU1932" s="178">
        <f t="shared" si="842"/>
        <v>0</v>
      </c>
      <c r="AV1932" s="178">
        <f t="shared" si="843"/>
        <v>0</v>
      </c>
      <c r="AW1932" s="178">
        <f t="shared" si="844"/>
        <v>0</v>
      </c>
      <c r="AX1932" s="178">
        <f t="shared" si="845"/>
        <v>0</v>
      </c>
      <c r="AY1932" s="178">
        <f t="shared" si="846"/>
        <v>0</v>
      </c>
      <c r="AZ1932" s="178">
        <f t="shared" si="847"/>
        <v>0</v>
      </c>
      <c r="BA1932" s="178">
        <f t="shared" si="848"/>
        <v>0</v>
      </c>
      <c r="BB1932" s="178">
        <f t="shared" si="849"/>
        <v>0</v>
      </c>
      <c r="BC1932" s="178">
        <f t="shared" si="850"/>
        <v>0</v>
      </c>
      <c r="BD1932" s="178">
        <f t="shared" si="851"/>
        <v>0</v>
      </c>
      <c r="BE1932" s="178">
        <f t="shared" si="852"/>
        <v>0</v>
      </c>
      <c r="BF1932" s="178">
        <f t="shared" si="853"/>
        <v>0</v>
      </c>
      <c r="BG1932" s="178">
        <f t="shared" si="854"/>
        <v>0</v>
      </c>
      <c r="BH1932" s="178">
        <f t="shared" si="855"/>
        <v>0</v>
      </c>
      <c r="BI1932" s="178">
        <f t="shared" si="856"/>
        <v>0</v>
      </c>
      <c r="BJ1932" s="178">
        <f t="shared" si="857"/>
        <v>0</v>
      </c>
      <c r="BK1932" s="178">
        <f t="shared" si="858"/>
        <v>0</v>
      </c>
      <c r="BL1932" s="178">
        <f t="shared" si="859"/>
        <v>0</v>
      </c>
      <c r="BM1932" s="186">
        <f t="shared" si="860"/>
        <v>0</v>
      </c>
      <c r="BN1932" s="186" t="s">
        <v>2078</v>
      </c>
      <c r="BO1932" s="186">
        <f>SUM(S1931:S1932)</f>
        <v>0</v>
      </c>
      <c r="BP1932" s="186">
        <f t="shared" ref="BP1932" si="873">SUM(T1931:T1932)</f>
        <v>0</v>
      </c>
      <c r="BQ1932" s="186">
        <f t="shared" ref="BQ1932" si="874">SUM(U1931:U1932)</f>
        <v>0</v>
      </c>
      <c r="BR1932" s="186">
        <f t="shared" ref="BR1932" si="875">SUM(V1931:V1932)</f>
        <v>0</v>
      </c>
      <c r="BS1932" s="186">
        <f t="shared" ref="BS1932" si="876">SUM(W1931:W1932)</f>
        <v>0</v>
      </c>
      <c r="BT1932" s="186">
        <f t="shared" ref="BT1932" si="877">SUM(X1931:X1932)</f>
        <v>0</v>
      </c>
      <c r="BU1932" s="186">
        <f t="shared" ref="BU1932" si="878">SUM(Y1931:Y1932)</f>
        <v>0</v>
      </c>
      <c r="BV1932" s="186">
        <f t="shared" ref="BV1932" si="879">SUM(Z1931:Z1932)</f>
        <v>0</v>
      </c>
      <c r="BW1932" s="186">
        <f t="shared" ref="BW1932" si="880">SUM(AA1931:AA1932)</f>
        <v>0</v>
      </c>
      <c r="BX1932" s="186">
        <f t="shared" ref="BX1932" si="881">SUM(AB1931:AB1932)</f>
        <v>0</v>
      </c>
      <c r="BY1932" s="186">
        <f t="shared" ref="BY1932" si="882">SUM(AC1931:AC1932)</f>
        <v>0</v>
      </c>
      <c r="BZ1932" s="186">
        <f t="shared" ref="BZ1932" si="883">SUM(AD1931:AD1932)</f>
        <v>0</v>
      </c>
      <c r="CN1932" s="237"/>
      <c r="DS1932" s="237"/>
    </row>
    <row r="1933" spans="1:123" s="186" customFormat="1" ht="15" customHeight="1" x14ac:dyDescent="0.2">
      <c r="A1933" s="235"/>
      <c r="B1933" s="235"/>
      <c r="C1933" s="1008"/>
      <c r="D1933" s="997"/>
      <c r="E1933" s="998"/>
      <c r="F1933" s="999"/>
      <c r="G1933" s="653" t="s">
        <v>655</v>
      </c>
      <c r="H1933" s="653"/>
      <c r="I1933" s="987" t="s">
        <v>656</v>
      </c>
      <c r="J1933" s="987"/>
      <c r="K1933" s="987"/>
      <c r="L1933" s="987"/>
      <c r="M1933" s="987"/>
      <c r="N1933" s="987"/>
      <c r="O1933" s="987"/>
      <c r="P1933" s="987"/>
      <c r="Q1933" s="987"/>
      <c r="R1933" s="987"/>
      <c r="S1933" s="236"/>
      <c r="T1933" s="236"/>
      <c r="U1933" s="236"/>
      <c r="V1933" s="236"/>
      <c r="W1933" s="236"/>
      <c r="X1933" s="236"/>
      <c r="Y1933" s="236"/>
      <c r="Z1933" s="236"/>
      <c r="AA1933" s="236"/>
      <c r="AB1933" s="236"/>
      <c r="AC1933" s="236"/>
      <c r="AD1933" s="236"/>
      <c r="AE1933" s="235"/>
      <c r="AF1933" s="237"/>
      <c r="AG1933" s="178">
        <f t="shared" si="828"/>
        <v>12</v>
      </c>
      <c r="AH1933" s="186">
        <f t="shared" si="829"/>
        <v>0</v>
      </c>
      <c r="AI1933" s="178">
        <f t="shared" si="830"/>
        <v>0</v>
      </c>
      <c r="AJ1933" s="178">
        <f t="shared" si="831"/>
        <v>0</v>
      </c>
      <c r="AK1933" s="178">
        <f t="shared" si="832"/>
        <v>0</v>
      </c>
      <c r="AL1933" s="178">
        <f t="shared" si="833"/>
        <v>0</v>
      </c>
      <c r="AM1933" s="178">
        <f t="shared" si="834"/>
        <v>0</v>
      </c>
      <c r="AN1933" s="178">
        <f t="shared" si="835"/>
        <v>0</v>
      </c>
      <c r="AO1933" s="178">
        <f t="shared" si="836"/>
        <v>0</v>
      </c>
      <c r="AP1933" s="178">
        <f t="shared" si="837"/>
        <v>0</v>
      </c>
      <c r="AQ1933" s="178">
        <f t="shared" si="838"/>
        <v>0</v>
      </c>
      <c r="AR1933" s="178">
        <f t="shared" si="839"/>
        <v>0</v>
      </c>
      <c r="AS1933" s="178">
        <f t="shared" si="840"/>
        <v>0</v>
      </c>
      <c r="AT1933" s="178">
        <f t="shared" si="841"/>
        <v>0</v>
      </c>
      <c r="AU1933" s="178">
        <f t="shared" si="842"/>
        <v>0</v>
      </c>
      <c r="AV1933" s="178">
        <f t="shared" si="843"/>
        <v>0</v>
      </c>
      <c r="AW1933" s="178">
        <f t="shared" si="844"/>
        <v>0</v>
      </c>
      <c r="AX1933" s="178">
        <f t="shared" si="845"/>
        <v>0</v>
      </c>
      <c r="AY1933" s="178">
        <f t="shared" si="846"/>
        <v>0</v>
      </c>
      <c r="AZ1933" s="178">
        <f t="shared" si="847"/>
        <v>0</v>
      </c>
      <c r="BA1933" s="178">
        <f t="shared" si="848"/>
        <v>0</v>
      </c>
      <c r="BB1933" s="178">
        <f t="shared" si="849"/>
        <v>0</v>
      </c>
      <c r="BC1933" s="178">
        <f t="shared" si="850"/>
        <v>0</v>
      </c>
      <c r="BD1933" s="178">
        <f t="shared" si="851"/>
        <v>0</v>
      </c>
      <c r="BE1933" s="178">
        <f t="shared" si="852"/>
        <v>0</v>
      </c>
      <c r="BF1933" s="178">
        <f t="shared" si="853"/>
        <v>0</v>
      </c>
      <c r="BG1933" s="178">
        <f t="shared" si="854"/>
        <v>0</v>
      </c>
      <c r="BH1933" s="178">
        <f t="shared" si="855"/>
        <v>0</v>
      </c>
      <c r="BI1933" s="178">
        <f t="shared" si="856"/>
        <v>0</v>
      </c>
      <c r="BJ1933" s="178">
        <f t="shared" si="857"/>
        <v>0</v>
      </c>
      <c r="BK1933" s="178">
        <f t="shared" si="858"/>
        <v>0</v>
      </c>
      <c r="BL1933" s="178">
        <f t="shared" si="859"/>
        <v>0</v>
      </c>
      <c r="BM1933" s="186">
        <f t="shared" si="860"/>
        <v>0</v>
      </c>
      <c r="BN1933" s="186" t="s">
        <v>2029</v>
      </c>
      <c r="BO1933" s="186">
        <f>COUNTIF(S1931:S1932,"NS")</f>
        <v>0</v>
      </c>
      <c r="BP1933" s="186">
        <f t="shared" ref="BP1933" si="884">COUNTIF(T1931:T1932,"NS")</f>
        <v>0</v>
      </c>
      <c r="BQ1933" s="186">
        <f t="shared" ref="BQ1933" si="885">COUNTIF(U1931:U1932,"NS")</f>
        <v>0</v>
      </c>
      <c r="BR1933" s="186">
        <f t="shared" ref="BR1933" si="886">COUNTIF(V1931:V1932,"NS")</f>
        <v>0</v>
      </c>
      <c r="BS1933" s="186">
        <f t="shared" ref="BS1933" si="887">COUNTIF(W1931:W1932,"NS")</f>
        <v>0</v>
      </c>
      <c r="BT1933" s="186">
        <f t="shared" ref="BT1933" si="888">COUNTIF(X1931:X1932,"NS")</f>
        <v>0</v>
      </c>
      <c r="BU1933" s="186">
        <f t="shared" ref="BU1933" si="889">COUNTIF(Y1931:Y1932,"NS")</f>
        <v>0</v>
      </c>
      <c r="BV1933" s="186">
        <f t="shared" ref="BV1933" si="890">COUNTIF(Z1931:Z1932,"NS")</f>
        <v>0</v>
      </c>
      <c r="BW1933" s="186">
        <f t="shared" ref="BW1933" si="891">COUNTIF(AA1931:AA1932,"NS")</f>
        <v>0</v>
      </c>
      <c r="BX1933" s="186">
        <f t="shared" ref="BX1933" si="892">COUNTIF(AB1931:AB1932,"NS")</f>
        <v>0</v>
      </c>
      <c r="BY1933" s="186">
        <f t="shared" ref="BY1933" si="893">COUNTIF(AC1931:AC1932,"NS")</f>
        <v>0</v>
      </c>
      <c r="BZ1933" s="186">
        <f t="shared" ref="BZ1933" si="894">COUNTIF(AD1931:AD1932,"NS")</f>
        <v>0</v>
      </c>
      <c r="CN1933" s="237"/>
      <c r="DS1933" s="237"/>
    </row>
    <row r="1934" spans="1:123" s="186" customFormat="1" ht="24" customHeight="1" x14ac:dyDescent="0.2">
      <c r="A1934" s="235"/>
      <c r="B1934" s="235"/>
      <c r="C1934" s="1008"/>
      <c r="D1934" s="997"/>
      <c r="E1934" s="998"/>
      <c r="F1934" s="999"/>
      <c r="G1934" s="653" t="s">
        <v>657</v>
      </c>
      <c r="H1934" s="653"/>
      <c r="I1934" s="987" t="s">
        <v>658</v>
      </c>
      <c r="J1934" s="987"/>
      <c r="K1934" s="987"/>
      <c r="L1934" s="987"/>
      <c r="M1934" s="987"/>
      <c r="N1934" s="987"/>
      <c r="O1934" s="987"/>
      <c r="P1934" s="987"/>
      <c r="Q1934" s="987"/>
      <c r="R1934" s="987"/>
      <c r="S1934" s="236"/>
      <c r="T1934" s="236"/>
      <c r="U1934" s="236"/>
      <c r="V1934" s="236"/>
      <c r="W1934" s="236"/>
      <c r="X1934" s="236"/>
      <c r="Y1934" s="236"/>
      <c r="Z1934" s="236"/>
      <c r="AA1934" s="236"/>
      <c r="AB1934" s="236"/>
      <c r="AC1934" s="236"/>
      <c r="AD1934" s="236"/>
      <c r="AE1934" s="235"/>
      <c r="AF1934" s="237"/>
      <c r="AG1934" s="178">
        <f t="shared" si="828"/>
        <v>12</v>
      </c>
      <c r="AH1934" s="186">
        <f t="shared" si="829"/>
        <v>0</v>
      </c>
      <c r="AI1934" s="178">
        <f t="shared" si="830"/>
        <v>0</v>
      </c>
      <c r="AJ1934" s="178">
        <f t="shared" si="831"/>
        <v>0</v>
      </c>
      <c r="AK1934" s="178">
        <f t="shared" si="832"/>
        <v>0</v>
      </c>
      <c r="AL1934" s="178">
        <f t="shared" si="833"/>
        <v>0</v>
      </c>
      <c r="AM1934" s="178">
        <f t="shared" si="834"/>
        <v>0</v>
      </c>
      <c r="AN1934" s="178">
        <f t="shared" si="835"/>
        <v>0</v>
      </c>
      <c r="AO1934" s="178">
        <f t="shared" si="836"/>
        <v>0</v>
      </c>
      <c r="AP1934" s="178">
        <f t="shared" si="837"/>
        <v>0</v>
      </c>
      <c r="AQ1934" s="178">
        <f t="shared" si="838"/>
        <v>0</v>
      </c>
      <c r="AR1934" s="178">
        <f t="shared" si="839"/>
        <v>0</v>
      </c>
      <c r="AS1934" s="178">
        <f t="shared" si="840"/>
        <v>0</v>
      </c>
      <c r="AT1934" s="178">
        <f t="shared" si="841"/>
        <v>0</v>
      </c>
      <c r="AU1934" s="178">
        <f t="shared" si="842"/>
        <v>0</v>
      </c>
      <c r="AV1934" s="178">
        <f t="shared" si="843"/>
        <v>0</v>
      </c>
      <c r="AW1934" s="178">
        <f t="shared" si="844"/>
        <v>0</v>
      </c>
      <c r="AX1934" s="178">
        <f t="shared" si="845"/>
        <v>0</v>
      </c>
      <c r="AY1934" s="178">
        <f t="shared" si="846"/>
        <v>0</v>
      </c>
      <c r="AZ1934" s="178">
        <f t="shared" si="847"/>
        <v>0</v>
      </c>
      <c r="BA1934" s="178">
        <f t="shared" si="848"/>
        <v>0</v>
      </c>
      <c r="BB1934" s="178">
        <f t="shared" si="849"/>
        <v>0</v>
      </c>
      <c r="BC1934" s="178">
        <f t="shared" si="850"/>
        <v>0</v>
      </c>
      <c r="BD1934" s="178">
        <f t="shared" si="851"/>
        <v>0</v>
      </c>
      <c r="BE1934" s="178">
        <f t="shared" si="852"/>
        <v>0</v>
      </c>
      <c r="BF1934" s="178">
        <f t="shared" si="853"/>
        <v>0</v>
      </c>
      <c r="BG1934" s="178">
        <f t="shared" si="854"/>
        <v>0</v>
      </c>
      <c r="BH1934" s="178">
        <f t="shared" si="855"/>
        <v>0</v>
      </c>
      <c r="BI1934" s="178">
        <f t="shared" si="856"/>
        <v>0</v>
      </c>
      <c r="BJ1934" s="178">
        <f t="shared" si="857"/>
        <v>0</v>
      </c>
      <c r="BK1934" s="178">
        <f t="shared" si="858"/>
        <v>0</v>
      </c>
      <c r="BL1934" s="178">
        <f t="shared" si="859"/>
        <v>0</v>
      </c>
      <c r="BM1934" s="186">
        <f t="shared" si="860"/>
        <v>0</v>
      </c>
      <c r="BN1934" s="186" t="s">
        <v>2104</v>
      </c>
      <c r="BO1934" s="186">
        <f>S1930</f>
        <v>0</v>
      </c>
      <c r="BP1934" s="186">
        <f t="shared" ref="BP1934" si="895">T1930</f>
        <v>0</v>
      </c>
      <c r="BQ1934" s="186">
        <f t="shared" ref="BQ1934" si="896">U1930</f>
        <v>0</v>
      </c>
      <c r="BR1934" s="186">
        <f t="shared" ref="BR1934" si="897">V1930</f>
        <v>0</v>
      </c>
      <c r="BS1934" s="186">
        <f t="shared" ref="BS1934" si="898">W1930</f>
        <v>0</v>
      </c>
      <c r="BT1934" s="186">
        <f t="shared" ref="BT1934" si="899">X1930</f>
        <v>0</v>
      </c>
      <c r="BU1934" s="186">
        <f t="shared" ref="BU1934" si="900">Y1930</f>
        <v>0</v>
      </c>
      <c r="BV1934" s="186">
        <f t="shared" ref="BV1934" si="901">Z1930</f>
        <v>0</v>
      </c>
      <c r="BW1934" s="186">
        <f t="shared" ref="BW1934" si="902">AA1930</f>
        <v>0</v>
      </c>
      <c r="BX1934" s="186">
        <f t="shared" ref="BX1934" si="903">AB1930</f>
        <v>0</v>
      </c>
      <c r="BY1934" s="186">
        <f t="shared" ref="BY1934" si="904">AC1930</f>
        <v>0</v>
      </c>
      <c r="BZ1934" s="186">
        <f t="shared" ref="BZ1934" si="905">AD1930</f>
        <v>0</v>
      </c>
      <c r="CN1934" s="237"/>
      <c r="DS1934" s="237"/>
    </row>
    <row r="1935" spans="1:123" s="186" customFormat="1" ht="15" customHeight="1" x14ac:dyDescent="0.2">
      <c r="A1935" s="235"/>
      <c r="B1935" s="235"/>
      <c r="C1935" s="1008"/>
      <c r="D1935" s="997"/>
      <c r="E1935" s="998"/>
      <c r="F1935" s="999"/>
      <c r="G1935" s="653" t="s">
        <v>659</v>
      </c>
      <c r="H1935" s="653"/>
      <c r="I1935" s="987" t="s">
        <v>660</v>
      </c>
      <c r="J1935" s="987"/>
      <c r="K1935" s="987"/>
      <c r="L1935" s="987"/>
      <c r="M1935" s="987"/>
      <c r="N1935" s="987"/>
      <c r="O1935" s="987"/>
      <c r="P1935" s="987"/>
      <c r="Q1935" s="987"/>
      <c r="R1935" s="987"/>
      <c r="S1935" s="236"/>
      <c r="T1935" s="236"/>
      <c r="U1935" s="236"/>
      <c r="V1935" s="236"/>
      <c r="W1935" s="236"/>
      <c r="X1935" s="236"/>
      <c r="Y1935" s="236"/>
      <c r="Z1935" s="236"/>
      <c r="AA1935" s="236"/>
      <c r="AB1935" s="236"/>
      <c r="AC1935" s="236"/>
      <c r="AD1935" s="236"/>
      <c r="AE1935" s="235"/>
      <c r="AF1935" s="237"/>
      <c r="AG1935" s="178">
        <f t="shared" si="828"/>
        <v>12</v>
      </c>
      <c r="AH1935" s="186">
        <f t="shared" si="829"/>
        <v>0</v>
      </c>
      <c r="AI1935" s="178">
        <f t="shared" si="830"/>
        <v>0</v>
      </c>
      <c r="AJ1935" s="178">
        <f t="shared" si="831"/>
        <v>0</v>
      </c>
      <c r="AK1935" s="178">
        <f t="shared" si="832"/>
        <v>0</v>
      </c>
      <c r="AL1935" s="178">
        <f t="shared" si="833"/>
        <v>0</v>
      </c>
      <c r="AM1935" s="178">
        <f t="shared" si="834"/>
        <v>0</v>
      </c>
      <c r="AN1935" s="178">
        <f t="shared" si="835"/>
        <v>0</v>
      </c>
      <c r="AO1935" s="178">
        <f t="shared" si="836"/>
        <v>0</v>
      </c>
      <c r="AP1935" s="178">
        <f t="shared" si="837"/>
        <v>0</v>
      </c>
      <c r="AQ1935" s="178">
        <f t="shared" si="838"/>
        <v>0</v>
      </c>
      <c r="AR1935" s="178">
        <f t="shared" si="839"/>
        <v>0</v>
      </c>
      <c r="AS1935" s="178">
        <f t="shared" si="840"/>
        <v>0</v>
      </c>
      <c r="AT1935" s="178">
        <f t="shared" si="841"/>
        <v>0</v>
      </c>
      <c r="AU1935" s="178">
        <f t="shared" si="842"/>
        <v>0</v>
      </c>
      <c r="AV1935" s="178">
        <f t="shared" si="843"/>
        <v>0</v>
      </c>
      <c r="AW1935" s="178">
        <f t="shared" si="844"/>
        <v>0</v>
      </c>
      <c r="AX1935" s="178">
        <f t="shared" si="845"/>
        <v>0</v>
      </c>
      <c r="AY1935" s="178">
        <f t="shared" si="846"/>
        <v>0</v>
      </c>
      <c r="AZ1935" s="178">
        <f t="shared" si="847"/>
        <v>0</v>
      </c>
      <c r="BA1935" s="178">
        <f t="shared" si="848"/>
        <v>0</v>
      </c>
      <c r="BB1935" s="178">
        <f t="shared" si="849"/>
        <v>0</v>
      </c>
      <c r="BC1935" s="178">
        <f t="shared" si="850"/>
        <v>0</v>
      </c>
      <c r="BD1935" s="178">
        <f t="shared" si="851"/>
        <v>0</v>
      </c>
      <c r="BE1935" s="178">
        <f t="shared" si="852"/>
        <v>0</v>
      </c>
      <c r="BF1935" s="178">
        <f t="shared" si="853"/>
        <v>0</v>
      </c>
      <c r="BG1935" s="178">
        <f t="shared" si="854"/>
        <v>0</v>
      </c>
      <c r="BH1935" s="178">
        <f t="shared" si="855"/>
        <v>0</v>
      </c>
      <c r="BI1935" s="178">
        <f t="shared" si="856"/>
        <v>0</v>
      </c>
      <c r="BJ1935" s="178">
        <f t="shared" si="857"/>
        <v>0</v>
      </c>
      <c r="BK1935" s="178">
        <f t="shared" si="858"/>
        <v>0</v>
      </c>
      <c r="BL1935" s="178">
        <f t="shared" si="859"/>
        <v>0</v>
      </c>
      <c r="BM1935" s="186">
        <f t="shared" si="860"/>
        <v>0</v>
      </c>
      <c r="CN1935" s="237"/>
      <c r="DS1935" s="237"/>
    </row>
    <row r="1936" spans="1:123" s="186" customFormat="1" ht="24" customHeight="1" x14ac:dyDescent="0.2">
      <c r="A1936" s="235"/>
      <c r="B1936" s="235"/>
      <c r="C1936" s="1008"/>
      <c r="D1936" s="997"/>
      <c r="E1936" s="998"/>
      <c r="F1936" s="999"/>
      <c r="G1936" s="653" t="s">
        <v>661</v>
      </c>
      <c r="H1936" s="653"/>
      <c r="I1936" s="987" t="s">
        <v>662</v>
      </c>
      <c r="J1936" s="987"/>
      <c r="K1936" s="987"/>
      <c r="L1936" s="987"/>
      <c r="M1936" s="987"/>
      <c r="N1936" s="987"/>
      <c r="O1936" s="987"/>
      <c r="P1936" s="987"/>
      <c r="Q1936" s="987"/>
      <c r="R1936" s="987"/>
      <c r="S1936" s="236"/>
      <c r="T1936" s="236"/>
      <c r="U1936" s="236"/>
      <c r="V1936" s="236"/>
      <c r="W1936" s="236"/>
      <c r="X1936" s="236"/>
      <c r="Y1936" s="236"/>
      <c r="Z1936" s="236"/>
      <c r="AA1936" s="236"/>
      <c r="AB1936" s="236"/>
      <c r="AC1936" s="236"/>
      <c r="AD1936" s="236"/>
      <c r="AE1936" s="235"/>
      <c r="AF1936" s="237"/>
      <c r="AG1936" s="178">
        <f t="shared" si="828"/>
        <v>12</v>
      </c>
      <c r="AH1936" s="186">
        <f t="shared" si="829"/>
        <v>0</v>
      </c>
      <c r="AI1936" s="178">
        <f t="shared" si="830"/>
        <v>0</v>
      </c>
      <c r="AJ1936" s="178">
        <f t="shared" si="831"/>
        <v>0</v>
      </c>
      <c r="AK1936" s="178">
        <f t="shared" si="832"/>
        <v>0</v>
      </c>
      <c r="AL1936" s="178">
        <f t="shared" si="833"/>
        <v>0</v>
      </c>
      <c r="AM1936" s="178">
        <f t="shared" si="834"/>
        <v>0</v>
      </c>
      <c r="AN1936" s="178">
        <f t="shared" si="835"/>
        <v>0</v>
      </c>
      <c r="AO1936" s="178">
        <f t="shared" si="836"/>
        <v>0</v>
      </c>
      <c r="AP1936" s="178">
        <f t="shared" si="837"/>
        <v>0</v>
      </c>
      <c r="AQ1936" s="178">
        <f t="shared" si="838"/>
        <v>0</v>
      </c>
      <c r="AR1936" s="178">
        <f t="shared" si="839"/>
        <v>0</v>
      </c>
      <c r="AS1936" s="178">
        <f t="shared" si="840"/>
        <v>0</v>
      </c>
      <c r="AT1936" s="178">
        <f t="shared" si="841"/>
        <v>0</v>
      </c>
      <c r="AU1936" s="178">
        <f t="shared" si="842"/>
        <v>0</v>
      </c>
      <c r="AV1936" s="178">
        <f t="shared" si="843"/>
        <v>0</v>
      </c>
      <c r="AW1936" s="178">
        <f t="shared" si="844"/>
        <v>0</v>
      </c>
      <c r="AX1936" s="178">
        <f t="shared" si="845"/>
        <v>0</v>
      </c>
      <c r="AY1936" s="178">
        <f t="shared" si="846"/>
        <v>0</v>
      </c>
      <c r="AZ1936" s="178">
        <f t="shared" si="847"/>
        <v>0</v>
      </c>
      <c r="BA1936" s="178">
        <f t="shared" si="848"/>
        <v>0</v>
      </c>
      <c r="BB1936" s="178">
        <f t="shared" si="849"/>
        <v>0</v>
      </c>
      <c r="BC1936" s="178">
        <f t="shared" si="850"/>
        <v>0</v>
      </c>
      <c r="BD1936" s="178">
        <f t="shared" si="851"/>
        <v>0</v>
      </c>
      <c r="BE1936" s="178">
        <f t="shared" si="852"/>
        <v>0</v>
      </c>
      <c r="BF1936" s="178">
        <f t="shared" si="853"/>
        <v>0</v>
      </c>
      <c r="BG1936" s="178">
        <f t="shared" si="854"/>
        <v>0</v>
      </c>
      <c r="BH1936" s="178">
        <f t="shared" si="855"/>
        <v>0</v>
      </c>
      <c r="BI1936" s="178">
        <f t="shared" si="856"/>
        <v>0</v>
      </c>
      <c r="BJ1936" s="178">
        <f t="shared" si="857"/>
        <v>0</v>
      </c>
      <c r="BK1936" s="178">
        <f t="shared" si="858"/>
        <v>0</v>
      </c>
      <c r="BL1936" s="178">
        <f t="shared" si="859"/>
        <v>0</v>
      </c>
      <c r="BM1936" s="186">
        <f t="shared" si="860"/>
        <v>0</v>
      </c>
      <c r="CN1936" s="237"/>
      <c r="DS1936" s="237"/>
    </row>
    <row r="1937" spans="1:123" s="186" customFormat="1" ht="15" customHeight="1" x14ac:dyDescent="0.2">
      <c r="A1937" s="235"/>
      <c r="B1937" s="235"/>
      <c r="C1937" s="1008"/>
      <c r="D1937" s="997"/>
      <c r="E1937" s="998"/>
      <c r="F1937" s="999"/>
      <c r="G1937" s="653" t="s">
        <v>663</v>
      </c>
      <c r="H1937" s="653"/>
      <c r="I1937" s="987" t="s">
        <v>664</v>
      </c>
      <c r="J1937" s="987"/>
      <c r="K1937" s="987"/>
      <c r="L1937" s="987"/>
      <c r="M1937" s="987"/>
      <c r="N1937" s="987"/>
      <c r="O1937" s="987"/>
      <c r="P1937" s="987"/>
      <c r="Q1937" s="987"/>
      <c r="R1937" s="987"/>
      <c r="S1937" s="236"/>
      <c r="T1937" s="236"/>
      <c r="U1937" s="236"/>
      <c r="V1937" s="236"/>
      <c r="W1937" s="236"/>
      <c r="X1937" s="236"/>
      <c r="Y1937" s="236"/>
      <c r="Z1937" s="236"/>
      <c r="AA1937" s="236"/>
      <c r="AB1937" s="236"/>
      <c r="AC1937" s="236"/>
      <c r="AD1937" s="236"/>
      <c r="AE1937" s="235"/>
      <c r="AF1937" s="237"/>
      <c r="AG1937" s="178">
        <f t="shared" si="828"/>
        <v>12</v>
      </c>
      <c r="AH1937" s="186">
        <f t="shared" si="829"/>
        <v>0</v>
      </c>
      <c r="AI1937" s="178">
        <f t="shared" si="830"/>
        <v>0</v>
      </c>
      <c r="AJ1937" s="178">
        <f t="shared" si="831"/>
        <v>0</v>
      </c>
      <c r="AK1937" s="178">
        <f t="shared" si="832"/>
        <v>0</v>
      </c>
      <c r="AL1937" s="178">
        <f t="shared" si="833"/>
        <v>0</v>
      </c>
      <c r="AM1937" s="178">
        <f t="shared" si="834"/>
        <v>0</v>
      </c>
      <c r="AN1937" s="178">
        <f t="shared" si="835"/>
        <v>0</v>
      </c>
      <c r="AO1937" s="178">
        <f t="shared" si="836"/>
        <v>0</v>
      </c>
      <c r="AP1937" s="178">
        <f t="shared" si="837"/>
        <v>0</v>
      </c>
      <c r="AQ1937" s="178">
        <f t="shared" si="838"/>
        <v>0</v>
      </c>
      <c r="AR1937" s="178">
        <f t="shared" si="839"/>
        <v>0</v>
      </c>
      <c r="AS1937" s="178">
        <f t="shared" si="840"/>
        <v>0</v>
      </c>
      <c r="AT1937" s="178">
        <f t="shared" si="841"/>
        <v>0</v>
      </c>
      <c r="AU1937" s="178">
        <f t="shared" si="842"/>
        <v>0</v>
      </c>
      <c r="AV1937" s="178">
        <f t="shared" si="843"/>
        <v>0</v>
      </c>
      <c r="AW1937" s="178">
        <f t="shared" si="844"/>
        <v>0</v>
      </c>
      <c r="AX1937" s="178">
        <f t="shared" si="845"/>
        <v>0</v>
      </c>
      <c r="AY1937" s="178">
        <f t="shared" si="846"/>
        <v>0</v>
      </c>
      <c r="AZ1937" s="178">
        <f t="shared" si="847"/>
        <v>0</v>
      </c>
      <c r="BA1937" s="178">
        <f t="shared" si="848"/>
        <v>0</v>
      </c>
      <c r="BB1937" s="178">
        <f t="shared" si="849"/>
        <v>0</v>
      </c>
      <c r="BC1937" s="178">
        <f t="shared" si="850"/>
        <v>0</v>
      </c>
      <c r="BD1937" s="178">
        <f t="shared" si="851"/>
        <v>0</v>
      </c>
      <c r="BE1937" s="178">
        <f t="shared" si="852"/>
        <v>0</v>
      </c>
      <c r="BF1937" s="178">
        <f t="shared" si="853"/>
        <v>0</v>
      </c>
      <c r="BG1937" s="178">
        <f t="shared" si="854"/>
        <v>0</v>
      </c>
      <c r="BH1937" s="178">
        <f t="shared" si="855"/>
        <v>0</v>
      </c>
      <c r="BI1937" s="178">
        <f t="shared" si="856"/>
        <v>0</v>
      </c>
      <c r="BJ1937" s="178">
        <f t="shared" si="857"/>
        <v>0</v>
      </c>
      <c r="BK1937" s="178">
        <f t="shared" si="858"/>
        <v>0</v>
      </c>
      <c r="BL1937" s="178">
        <f t="shared" si="859"/>
        <v>0</v>
      </c>
      <c r="BM1937" s="186">
        <f t="shared" si="860"/>
        <v>0</v>
      </c>
      <c r="CN1937" s="237"/>
      <c r="DS1937" s="237"/>
    </row>
    <row r="1938" spans="1:123" s="186" customFormat="1" ht="15" customHeight="1" x14ac:dyDescent="0.2">
      <c r="A1938" s="235"/>
      <c r="B1938" s="235"/>
      <c r="C1938" s="1008"/>
      <c r="D1938" s="997"/>
      <c r="E1938" s="998"/>
      <c r="F1938" s="999"/>
      <c r="G1938" s="653" t="s">
        <v>665</v>
      </c>
      <c r="H1938" s="653"/>
      <c r="I1938" s="987" t="s">
        <v>666</v>
      </c>
      <c r="J1938" s="987"/>
      <c r="K1938" s="987"/>
      <c r="L1938" s="987"/>
      <c r="M1938" s="987"/>
      <c r="N1938" s="987"/>
      <c r="O1938" s="987"/>
      <c r="P1938" s="987"/>
      <c r="Q1938" s="987"/>
      <c r="R1938" s="987"/>
      <c r="S1938" s="236"/>
      <c r="T1938" s="236"/>
      <c r="U1938" s="236"/>
      <c r="V1938" s="236"/>
      <c r="W1938" s="236"/>
      <c r="X1938" s="236"/>
      <c r="Y1938" s="236"/>
      <c r="Z1938" s="236"/>
      <c r="AA1938" s="236"/>
      <c r="AB1938" s="236"/>
      <c r="AC1938" s="236"/>
      <c r="AD1938" s="236"/>
      <c r="AE1938" s="235"/>
      <c r="AF1938" s="237"/>
      <c r="AG1938" s="178">
        <f t="shared" si="828"/>
        <v>12</v>
      </c>
      <c r="AH1938" s="186">
        <f t="shared" si="829"/>
        <v>0</v>
      </c>
      <c r="AI1938" s="178">
        <f t="shared" si="830"/>
        <v>0</v>
      </c>
      <c r="AJ1938" s="178">
        <f t="shared" si="831"/>
        <v>0</v>
      </c>
      <c r="AK1938" s="178">
        <f t="shared" si="832"/>
        <v>0</v>
      </c>
      <c r="AL1938" s="178">
        <f t="shared" si="833"/>
        <v>0</v>
      </c>
      <c r="AM1938" s="178">
        <f t="shared" si="834"/>
        <v>0</v>
      </c>
      <c r="AN1938" s="178">
        <f t="shared" si="835"/>
        <v>0</v>
      </c>
      <c r="AO1938" s="178">
        <f t="shared" si="836"/>
        <v>0</v>
      </c>
      <c r="AP1938" s="178">
        <f t="shared" si="837"/>
        <v>0</v>
      </c>
      <c r="AQ1938" s="178">
        <f t="shared" si="838"/>
        <v>0</v>
      </c>
      <c r="AR1938" s="178">
        <f t="shared" si="839"/>
        <v>0</v>
      </c>
      <c r="AS1938" s="178">
        <f t="shared" si="840"/>
        <v>0</v>
      </c>
      <c r="AT1938" s="178">
        <f t="shared" si="841"/>
        <v>0</v>
      </c>
      <c r="AU1938" s="178">
        <f t="shared" si="842"/>
        <v>0</v>
      </c>
      <c r="AV1938" s="178">
        <f t="shared" si="843"/>
        <v>0</v>
      </c>
      <c r="AW1938" s="178">
        <f t="shared" si="844"/>
        <v>0</v>
      </c>
      <c r="AX1938" s="178">
        <f t="shared" si="845"/>
        <v>0</v>
      </c>
      <c r="AY1938" s="178">
        <f t="shared" si="846"/>
        <v>0</v>
      </c>
      <c r="AZ1938" s="178">
        <f t="shared" si="847"/>
        <v>0</v>
      </c>
      <c r="BA1938" s="178">
        <f t="shared" si="848"/>
        <v>0</v>
      </c>
      <c r="BB1938" s="178">
        <f t="shared" si="849"/>
        <v>0</v>
      </c>
      <c r="BC1938" s="178">
        <f t="shared" si="850"/>
        <v>0</v>
      </c>
      <c r="BD1938" s="178">
        <f t="shared" si="851"/>
        <v>0</v>
      </c>
      <c r="BE1938" s="178">
        <f t="shared" si="852"/>
        <v>0</v>
      </c>
      <c r="BF1938" s="178">
        <f t="shared" si="853"/>
        <v>0</v>
      </c>
      <c r="BG1938" s="178">
        <f t="shared" si="854"/>
        <v>0</v>
      </c>
      <c r="BH1938" s="178">
        <f t="shared" si="855"/>
        <v>0</v>
      </c>
      <c r="BI1938" s="178">
        <f t="shared" si="856"/>
        <v>0</v>
      </c>
      <c r="BJ1938" s="178">
        <f t="shared" si="857"/>
        <v>0</v>
      </c>
      <c r="BK1938" s="178">
        <f t="shared" si="858"/>
        <v>0</v>
      </c>
      <c r="BL1938" s="178">
        <f t="shared" si="859"/>
        <v>0</v>
      </c>
      <c r="BM1938" s="186">
        <f t="shared" si="860"/>
        <v>0</v>
      </c>
      <c r="CN1938" s="237"/>
      <c r="DS1938" s="237"/>
    </row>
    <row r="1939" spans="1:123" s="186" customFormat="1" ht="15" customHeight="1" x14ac:dyDescent="0.2">
      <c r="A1939" s="235"/>
      <c r="B1939" s="235"/>
      <c r="C1939" s="1008"/>
      <c r="D1939" s="997"/>
      <c r="E1939" s="998"/>
      <c r="F1939" s="999"/>
      <c r="G1939" s="653" t="s">
        <v>667</v>
      </c>
      <c r="H1939" s="653"/>
      <c r="I1939" s="987" t="s">
        <v>668</v>
      </c>
      <c r="J1939" s="987"/>
      <c r="K1939" s="987"/>
      <c r="L1939" s="987"/>
      <c r="M1939" s="987"/>
      <c r="N1939" s="987"/>
      <c r="O1939" s="987"/>
      <c r="P1939" s="987"/>
      <c r="Q1939" s="987"/>
      <c r="R1939" s="987"/>
      <c r="S1939" s="236"/>
      <c r="T1939" s="236"/>
      <c r="U1939" s="236"/>
      <c r="V1939" s="236"/>
      <c r="W1939" s="236"/>
      <c r="X1939" s="236"/>
      <c r="Y1939" s="236"/>
      <c r="Z1939" s="236"/>
      <c r="AA1939" s="236"/>
      <c r="AB1939" s="236"/>
      <c r="AC1939" s="236"/>
      <c r="AD1939" s="236"/>
      <c r="AE1939" s="235"/>
      <c r="AF1939" s="237"/>
      <c r="AG1939" s="178">
        <f t="shared" si="828"/>
        <v>12</v>
      </c>
      <c r="AH1939" s="186">
        <f t="shared" si="829"/>
        <v>0</v>
      </c>
      <c r="AI1939" s="178">
        <f t="shared" si="830"/>
        <v>0</v>
      </c>
      <c r="AJ1939" s="178">
        <f t="shared" si="831"/>
        <v>0</v>
      </c>
      <c r="AK1939" s="178">
        <f t="shared" si="832"/>
        <v>0</v>
      </c>
      <c r="AL1939" s="178">
        <f t="shared" si="833"/>
        <v>0</v>
      </c>
      <c r="AM1939" s="178">
        <f t="shared" si="834"/>
        <v>0</v>
      </c>
      <c r="AN1939" s="178">
        <f t="shared" si="835"/>
        <v>0</v>
      </c>
      <c r="AO1939" s="178">
        <f t="shared" si="836"/>
        <v>0</v>
      </c>
      <c r="AP1939" s="178">
        <f t="shared" si="837"/>
        <v>0</v>
      </c>
      <c r="AQ1939" s="178">
        <f t="shared" si="838"/>
        <v>0</v>
      </c>
      <c r="AR1939" s="178">
        <f t="shared" si="839"/>
        <v>0</v>
      </c>
      <c r="AS1939" s="178">
        <f t="shared" si="840"/>
        <v>0</v>
      </c>
      <c r="AT1939" s="178">
        <f t="shared" si="841"/>
        <v>0</v>
      </c>
      <c r="AU1939" s="178">
        <f t="shared" si="842"/>
        <v>0</v>
      </c>
      <c r="AV1939" s="178">
        <f t="shared" si="843"/>
        <v>0</v>
      </c>
      <c r="AW1939" s="178">
        <f t="shared" si="844"/>
        <v>0</v>
      </c>
      <c r="AX1939" s="178">
        <f t="shared" si="845"/>
        <v>0</v>
      </c>
      <c r="AY1939" s="178">
        <f t="shared" si="846"/>
        <v>0</v>
      </c>
      <c r="AZ1939" s="178">
        <f t="shared" si="847"/>
        <v>0</v>
      </c>
      <c r="BA1939" s="178">
        <f t="shared" si="848"/>
        <v>0</v>
      </c>
      <c r="BB1939" s="178">
        <f t="shared" si="849"/>
        <v>0</v>
      </c>
      <c r="BC1939" s="178">
        <f t="shared" si="850"/>
        <v>0</v>
      </c>
      <c r="BD1939" s="178">
        <f t="shared" si="851"/>
        <v>0</v>
      </c>
      <c r="BE1939" s="178">
        <f t="shared" si="852"/>
        <v>0</v>
      </c>
      <c r="BF1939" s="178">
        <f t="shared" si="853"/>
        <v>0</v>
      </c>
      <c r="BG1939" s="178">
        <f t="shared" si="854"/>
        <v>0</v>
      </c>
      <c r="BH1939" s="178">
        <f t="shared" si="855"/>
        <v>0</v>
      </c>
      <c r="BI1939" s="178">
        <f t="shared" si="856"/>
        <v>0</v>
      </c>
      <c r="BJ1939" s="178">
        <f t="shared" si="857"/>
        <v>0</v>
      </c>
      <c r="BK1939" s="178">
        <f t="shared" si="858"/>
        <v>0</v>
      </c>
      <c r="BL1939" s="178">
        <f t="shared" si="859"/>
        <v>0</v>
      </c>
      <c r="BM1939" s="186">
        <f t="shared" si="860"/>
        <v>0</v>
      </c>
      <c r="CN1939" s="237"/>
      <c r="DS1939" s="237"/>
    </row>
    <row r="1940" spans="1:123" s="186" customFormat="1" ht="15" customHeight="1" x14ac:dyDescent="0.2">
      <c r="A1940" s="235"/>
      <c r="B1940" s="235"/>
      <c r="C1940" s="1008"/>
      <c r="D1940" s="997"/>
      <c r="E1940" s="998"/>
      <c r="F1940" s="999"/>
      <c r="G1940" s="653" t="s">
        <v>669</v>
      </c>
      <c r="H1940" s="653"/>
      <c r="I1940" s="987" t="s">
        <v>670</v>
      </c>
      <c r="J1940" s="987"/>
      <c r="K1940" s="987"/>
      <c r="L1940" s="987"/>
      <c r="M1940" s="987"/>
      <c r="N1940" s="987"/>
      <c r="O1940" s="987"/>
      <c r="P1940" s="987"/>
      <c r="Q1940" s="987"/>
      <c r="R1940" s="987"/>
      <c r="S1940" s="236"/>
      <c r="T1940" s="236"/>
      <c r="U1940" s="236"/>
      <c r="V1940" s="236"/>
      <c r="W1940" s="236"/>
      <c r="X1940" s="236"/>
      <c r="Y1940" s="236"/>
      <c r="Z1940" s="236"/>
      <c r="AA1940" s="236"/>
      <c r="AB1940" s="236"/>
      <c r="AC1940" s="236"/>
      <c r="AD1940" s="236"/>
      <c r="AE1940" s="235"/>
      <c r="AF1940" s="237"/>
      <c r="AG1940" s="178">
        <f t="shared" si="828"/>
        <v>12</v>
      </c>
      <c r="AH1940" s="186">
        <f t="shared" si="829"/>
        <v>0</v>
      </c>
      <c r="AI1940" s="178">
        <f t="shared" si="830"/>
        <v>0</v>
      </c>
      <c r="AJ1940" s="178">
        <f t="shared" si="831"/>
        <v>0</v>
      </c>
      <c r="AK1940" s="178">
        <f t="shared" si="832"/>
        <v>0</v>
      </c>
      <c r="AL1940" s="178">
        <f t="shared" si="833"/>
        <v>0</v>
      </c>
      <c r="AM1940" s="178">
        <f t="shared" si="834"/>
        <v>0</v>
      </c>
      <c r="AN1940" s="178">
        <f t="shared" si="835"/>
        <v>0</v>
      </c>
      <c r="AO1940" s="178">
        <f t="shared" si="836"/>
        <v>0</v>
      </c>
      <c r="AP1940" s="178">
        <f t="shared" si="837"/>
        <v>0</v>
      </c>
      <c r="AQ1940" s="178">
        <f t="shared" si="838"/>
        <v>0</v>
      </c>
      <c r="AR1940" s="178">
        <f t="shared" si="839"/>
        <v>0</v>
      </c>
      <c r="AS1940" s="178">
        <f t="shared" si="840"/>
        <v>0</v>
      </c>
      <c r="AT1940" s="178">
        <f t="shared" si="841"/>
        <v>0</v>
      </c>
      <c r="AU1940" s="178">
        <f t="shared" si="842"/>
        <v>0</v>
      </c>
      <c r="AV1940" s="178">
        <f t="shared" si="843"/>
        <v>0</v>
      </c>
      <c r="AW1940" s="178">
        <f t="shared" si="844"/>
        <v>0</v>
      </c>
      <c r="AX1940" s="178">
        <f t="shared" si="845"/>
        <v>0</v>
      </c>
      <c r="AY1940" s="178">
        <f t="shared" si="846"/>
        <v>0</v>
      </c>
      <c r="AZ1940" s="178">
        <f t="shared" si="847"/>
        <v>0</v>
      </c>
      <c r="BA1940" s="178">
        <f t="shared" si="848"/>
        <v>0</v>
      </c>
      <c r="BB1940" s="178">
        <f t="shared" si="849"/>
        <v>0</v>
      </c>
      <c r="BC1940" s="178">
        <f t="shared" si="850"/>
        <v>0</v>
      </c>
      <c r="BD1940" s="178">
        <f t="shared" si="851"/>
        <v>0</v>
      </c>
      <c r="BE1940" s="178">
        <f t="shared" si="852"/>
        <v>0</v>
      </c>
      <c r="BF1940" s="178">
        <f t="shared" si="853"/>
        <v>0</v>
      </c>
      <c r="BG1940" s="178">
        <f t="shared" si="854"/>
        <v>0</v>
      </c>
      <c r="BH1940" s="178">
        <f t="shared" si="855"/>
        <v>0</v>
      </c>
      <c r="BI1940" s="178">
        <f t="shared" si="856"/>
        <v>0</v>
      </c>
      <c r="BJ1940" s="178">
        <f t="shared" si="857"/>
        <v>0</v>
      </c>
      <c r="BK1940" s="178">
        <f t="shared" si="858"/>
        <v>0</v>
      </c>
      <c r="BL1940" s="178">
        <f t="shared" si="859"/>
        <v>0</v>
      </c>
      <c r="BM1940" s="186">
        <f t="shared" si="860"/>
        <v>0</v>
      </c>
      <c r="BO1940" s="300" t="s">
        <v>2104</v>
      </c>
      <c r="BP1940" s="300" t="s">
        <v>2048</v>
      </c>
      <c r="BQ1940" s="300" t="s">
        <v>2049</v>
      </c>
      <c r="BR1940" s="300" t="s">
        <v>84</v>
      </c>
      <c r="BS1940" s="300" t="s">
        <v>2048</v>
      </c>
      <c r="BT1940" s="300" t="s">
        <v>2049</v>
      </c>
      <c r="BU1940" s="300" t="s">
        <v>84</v>
      </c>
      <c r="BV1940" s="300" t="s">
        <v>2048</v>
      </c>
      <c r="BW1940" s="300" t="s">
        <v>2049</v>
      </c>
      <c r="BX1940" s="300" t="s">
        <v>84</v>
      </c>
      <c r="BY1940" s="300" t="s">
        <v>2048</v>
      </c>
      <c r="BZ1940" s="300" t="s">
        <v>2049</v>
      </c>
      <c r="CN1940" s="237"/>
      <c r="DS1940" s="237"/>
    </row>
    <row r="1941" spans="1:123" s="186" customFormat="1" ht="24" customHeight="1" x14ac:dyDescent="0.2">
      <c r="A1941" s="235"/>
      <c r="B1941" s="235"/>
      <c r="C1941" s="1008"/>
      <c r="D1941" s="997"/>
      <c r="E1941" s="998"/>
      <c r="F1941" s="999"/>
      <c r="G1941" s="653" t="s">
        <v>671</v>
      </c>
      <c r="H1941" s="653"/>
      <c r="I1941" s="987" t="s">
        <v>672</v>
      </c>
      <c r="J1941" s="987"/>
      <c r="K1941" s="987"/>
      <c r="L1941" s="987"/>
      <c r="M1941" s="987"/>
      <c r="N1941" s="987"/>
      <c r="O1941" s="987"/>
      <c r="P1941" s="987"/>
      <c r="Q1941" s="987"/>
      <c r="R1941" s="987"/>
      <c r="S1941" s="236"/>
      <c r="T1941" s="236"/>
      <c r="U1941" s="236"/>
      <c r="V1941" s="236"/>
      <c r="W1941" s="236"/>
      <c r="X1941" s="236"/>
      <c r="Y1941" s="236"/>
      <c r="Z1941" s="236"/>
      <c r="AA1941" s="236"/>
      <c r="AB1941" s="236"/>
      <c r="AC1941" s="236"/>
      <c r="AD1941" s="236"/>
      <c r="AE1941" s="235"/>
      <c r="AF1941" s="237"/>
      <c r="AG1941" s="178">
        <f t="shared" si="828"/>
        <v>12</v>
      </c>
      <c r="AH1941" s="186">
        <f t="shared" si="829"/>
        <v>0</v>
      </c>
      <c r="AI1941" s="178">
        <f t="shared" si="830"/>
        <v>0</v>
      </c>
      <c r="AJ1941" s="178">
        <f t="shared" si="831"/>
        <v>0</v>
      </c>
      <c r="AK1941" s="178">
        <f t="shared" si="832"/>
        <v>0</v>
      </c>
      <c r="AL1941" s="178">
        <f t="shared" si="833"/>
        <v>0</v>
      </c>
      <c r="AM1941" s="178">
        <f t="shared" si="834"/>
        <v>0</v>
      </c>
      <c r="AN1941" s="178">
        <f t="shared" si="835"/>
        <v>0</v>
      </c>
      <c r="AO1941" s="178">
        <f t="shared" si="836"/>
        <v>0</v>
      </c>
      <c r="AP1941" s="178">
        <f t="shared" si="837"/>
        <v>0</v>
      </c>
      <c r="AQ1941" s="178">
        <f t="shared" si="838"/>
        <v>0</v>
      </c>
      <c r="AR1941" s="178">
        <f t="shared" si="839"/>
        <v>0</v>
      </c>
      <c r="AS1941" s="178">
        <f t="shared" si="840"/>
        <v>0</v>
      </c>
      <c r="AT1941" s="178">
        <f t="shared" si="841"/>
        <v>0</v>
      </c>
      <c r="AU1941" s="178">
        <f t="shared" si="842"/>
        <v>0</v>
      </c>
      <c r="AV1941" s="178">
        <f t="shared" si="843"/>
        <v>0</v>
      </c>
      <c r="AW1941" s="178">
        <f t="shared" si="844"/>
        <v>0</v>
      </c>
      <c r="AX1941" s="178">
        <f t="shared" si="845"/>
        <v>0</v>
      </c>
      <c r="AY1941" s="178">
        <f t="shared" si="846"/>
        <v>0</v>
      </c>
      <c r="AZ1941" s="178">
        <f t="shared" si="847"/>
        <v>0</v>
      </c>
      <c r="BA1941" s="178">
        <f t="shared" si="848"/>
        <v>0</v>
      </c>
      <c r="BB1941" s="178">
        <f t="shared" si="849"/>
        <v>0</v>
      </c>
      <c r="BC1941" s="178">
        <f t="shared" si="850"/>
        <v>0</v>
      </c>
      <c r="BD1941" s="178">
        <f t="shared" si="851"/>
        <v>0</v>
      </c>
      <c r="BE1941" s="178">
        <f t="shared" si="852"/>
        <v>0</v>
      </c>
      <c r="BF1941" s="178">
        <f t="shared" si="853"/>
        <v>0</v>
      </c>
      <c r="BG1941" s="178">
        <f t="shared" si="854"/>
        <v>0</v>
      </c>
      <c r="BH1941" s="178">
        <f t="shared" si="855"/>
        <v>0</v>
      </c>
      <c r="BI1941" s="178">
        <f t="shared" si="856"/>
        <v>0</v>
      </c>
      <c r="BJ1941" s="178">
        <f t="shared" si="857"/>
        <v>0</v>
      </c>
      <c r="BK1941" s="178">
        <f t="shared" si="858"/>
        <v>0</v>
      </c>
      <c r="BL1941" s="178">
        <f t="shared" si="859"/>
        <v>0</v>
      </c>
      <c r="BM1941" s="186">
        <f t="shared" si="860"/>
        <v>0</v>
      </c>
      <c r="BN1941" s="186" t="s">
        <v>2077</v>
      </c>
      <c r="BO1941" s="178">
        <f>IF($AG$1789=$AH$1789,0,IF(
OR(
AND(BO1945=0,BO1944&gt;0),
AND(BO1945="NS",BO1943&gt;0),
AND(BO1945="NS",BO1943=0,BO1944=0)),1,
IF(OR(
AND(BO1944&gt;=2,BO1943&lt;BO1945),
AND(BO1945="NS",BO1943=0,BO1944&gt;0),
BO1945=BO1943,
AND(BO1945="NA",BO1944=0,BO1943=0,BO1942&gt;0)),0,1)))</f>
        <v>0</v>
      </c>
      <c r="BP1941" s="178">
        <f t="shared" ref="BP1941:BZ1941" si="906">IF($AG$1789=$AH$1789,0,IF(
OR(
AND(BP1945=0,BP1944&gt;0),
AND(BP1945="NS",BP1943&gt;0),
AND(BP1945="NS",BP1943=0,BP1944=0)),1,
IF(OR(
AND(BP1944&gt;=2,BP1943&lt;BP1945),
AND(BP1945="NS",BP1943=0,BP1944&gt;0),
BP1945=BP1943,
AND(BP1945="NA",BP1944=0,BP1943=0,BP1942&gt;0)),0,1)))</f>
        <v>0</v>
      </c>
      <c r="BQ1941" s="178">
        <f t="shared" si="906"/>
        <v>0</v>
      </c>
      <c r="BR1941" s="178">
        <f t="shared" si="906"/>
        <v>0</v>
      </c>
      <c r="BS1941" s="178">
        <f t="shared" si="906"/>
        <v>0</v>
      </c>
      <c r="BT1941" s="178">
        <f t="shared" si="906"/>
        <v>0</v>
      </c>
      <c r="BU1941" s="178">
        <f t="shared" si="906"/>
        <v>0</v>
      </c>
      <c r="BV1941" s="178">
        <f t="shared" si="906"/>
        <v>0</v>
      </c>
      <c r="BW1941" s="178">
        <f t="shared" si="906"/>
        <v>0</v>
      </c>
      <c r="BX1941" s="178">
        <f t="shared" si="906"/>
        <v>0</v>
      </c>
      <c r="BY1941" s="178">
        <f t="shared" si="906"/>
        <v>0</v>
      </c>
      <c r="BZ1941" s="178">
        <f t="shared" si="906"/>
        <v>0</v>
      </c>
      <c r="CA1941" s="186">
        <f>SUM(BO1941:BZ1941)</f>
        <v>0</v>
      </c>
      <c r="CN1941" s="237"/>
      <c r="DS1941" s="237"/>
    </row>
    <row r="1942" spans="1:123" s="186" customFormat="1" ht="24" customHeight="1" x14ac:dyDescent="0.2">
      <c r="A1942" s="235"/>
      <c r="B1942" s="235"/>
      <c r="C1942" s="1008"/>
      <c r="D1942" s="997"/>
      <c r="E1942" s="998"/>
      <c r="F1942" s="999"/>
      <c r="G1942" s="1010" t="s">
        <v>677</v>
      </c>
      <c r="H1942" s="1011"/>
      <c r="I1942" s="238"/>
      <c r="J1942" s="712" t="s">
        <v>673</v>
      </c>
      <c r="K1942" s="712"/>
      <c r="L1942" s="712"/>
      <c r="M1942" s="712"/>
      <c r="N1942" s="712"/>
      <c r="O1942" s="712"/>
      <c r="P1942" s="712"/>
      <c r="Q1942" s="712"/>
      <c r="R1942" s="713"/>
      <c r="S1942" s="236"/>
      <c r="T1942" s="236"/>
      <c r="U1942" s="236"/>
      <c r="V1942" s="236"/>
      <c r="W1942" s="236"/>
      <c r="X1942" s="236"/>
      <c r="Y1942" s="236"/>
      <c r="Z1942" s="236"/>
      <c r="AA1942" s="236"/>
      <c r="AB1942" s="236"/>
      <c r="AC1942" s="236"/>
      <c r="AD1942" s="236"/>
      <c r="AE1942" s="235"/>
      <c r="AF1942" s="237"/>
      <c r="AG1942" s="178">
        <f t="shared" si="828"/>
        <v>12</v>
      </c>
      <c r="AH1942" s="186">
        <f t="shared" si="829"/>
        <v>0</v>
      </c>
      <c r="AI1942" s="178">
        <f t="shared" si="830"/>
        <v>0</v>
      </c>
      <c r="AJ1942" s="178">
        <f t="shared" si="831"/>
        <v>0</v>
      </c>
      <c r="AK1942" s="178">
        <f t="shared" si="832"/>
        <v>0</v>
      </c>
      <c r="AL1942" s="178">
        <f t="shared" si="833"/>
        <v>0</v>
      </c>
      <c r="AM1942" s="178">
        <f t="shared" si="834"/>
        <v>0</v>
      </c>
      <c r="AN1942" s="178">
        <f t="shared" si="835"/>
        <v>0</v>
      </c>
      <c r="AO1942" s="178">
        <f t="shared" si="836"/>
        <v>0</v>
      </c>
      <c r="AP1942" s="178">
        <f t="shared" si="837"/>
        <v>0</v>
      </c>
      <c r="AQ1942" s="178">
        <f t="shared" si="838"/>
        <v>0</v>
      </c>
      <c r="AR1942" s="178">
        <f t="shared" si="839"/>
        <v>0</v>
      </c>
      <c r="AS1942" s="178">
        <f t="shared" si="840"/>
        <v>0</v>
      </c>
      <c r="AT1942" s="178">
        <f t="shared" si="841"/>
        <v>0</v>
      </c>
      <c r="AU1942" s="178">
        <f t="shared" si="842"/>
        <v>0</v>
      </c>
      <c r="AV1942" s="178">
        <f t="shared" si="843"/>
        <v>0</v>
      </c>
      <c r="AW1942" s="178">
        <f t="shared" si="844"/>
        <v>0</v>
      </c>
      <c r="AX1942" s="178">
        <f t="shared" si="845"/>
        <v>0</v>
      </c>
      <c r="AY1942" s="178">
        <f t="shared" si="846"/>
        <v>0</v>
      </c>
      <c r="AZ1942" s="178">
        <f t="shared" si="847"/>
        <v>0</v>
      </c>
      <c r="BA1942" s="178">
        <f t="shared" si="848"/>
        <v>0</v>
      </c>
      <c r="BB1942" s="178">
        <f t="shared" si="849"/>
        <v>0</v>
      </c>
      <c r="BC1942" s="178">
        <f t="shared" si="850"/>
        <v>0</v>
      </c>
      <c r="BD1942" s="178">
        <f t="shared" si="851"/>
        <v>0</v>
      </c>
      <c r="BE1942" s="178">
        <f t="shared" si="852"/>
        <v>0</v>
      </c>
      <c r="BF1942" s="178">
        <f t="shared" si="853"/>
        <v>0</v>
      </c>
      <c r="BG1942" s="178">
        <f t="shared" si="854"/>
        <v>0</v>
      </c>
      <c r="BH1942" s="178">
        <f t="shared" si="855"/>
        <v>0</v>
      </c>
      <c r="BI1942" s="178">
        <f t="shared" si="856"/>
        <v>0</v>
      </c>
      <c r="BJ1942" s="178">
        <f t="shared" si="857"/>
        <v>0</v>
      </c>
      <c r="BK1942" s="178">
        <f t="shared" si="858"/>
        <v>0</v>
      </c>
      <c r="BL1942" s="178">
        <f t="shared" si="859"/>
        <v>0</v>
      </c>
      <c r="BM1942" s="186">
        <f t="shared" si="860"/>
        <v>0</v>
      </c>
      <c r="BN1942" s="186" t="s">
        <v>2058</v>
      </c>
      <c r="BO1942" s="186">
        <f>COUNTIF(S1942:S1945,"NA")</f>
        <v>0</v>
      </c>
      <c r="BP1942" s="186">
        <f t="shared" ref="BP1942:BZ1942" si="907">COUNTIF(T1942:T1945,"NA")</f>
        <v>0</v>
      </c>
      <c r="BQ1942" s="186">
        <f t="shared" si="907"/>
        <v>0</v>
      </c>
      <c r="BR1942" s="186">
        <f t="shared" si="907"/>
        <v>0</v>
      </c>
      <c r="BS1942" s="186">
        <f t="shared" si="907"/>
        <v>0</v>
      </c>
      <c r="BT1942" s="186">
        <f t="shared" si="907"/>
        <v>0</v>
      </c>
      <c r="BU1942" s="186">
        <f t="shared" si="907"/>
        <v>0</v>
      </c>
      <c r="BV1942" s="186">
        <f t="shared" si="907"/>
        <v>0</v>
      </c>
      <c r="BW1942" s="186">
        <f t="shared" si="907"/>
        <v>0</v>
      </c>
      <c r="BX1942" s="186">
        <f t="shared" si="907"/>
        <v>0</v>
      </c>
      <c r="BY1942" s="186">
        <f t="shared" si="907"/>
        <v>0</v>
      </c>
      <c r="BZ1942" s="186">
        <f t="shared" si="907"/>
        <v>0</v>
      </c>
      <c r="CN1942" s="237"/>
      <c r="DS1942" s="237"/>
    </row>
    <row r="1943" spans="1:123" s="186" customFormat="1" ht="15" customHeight="1" x14ac:dyDescent="0.2">
      <c r="A1943" s="235"/>
      <c r="B1943" s="235"/>
      <c r="C1943" s="1008"/>
      <c r="D1943" s="997"/>
      <c r="E1943" s="998"/>
      <c r="F1943" s="999"/>
      <c r="G1943" s="1010" t="s">
        <v>678</v>
      </c>
      <c r="H1943" s="1011"/>
      <c r="I1943" s="238"/>
      <c r="J1943" s="712" t="s">
        <v>674</v>
      </c>
      <c r="K1943" s="712"/>
      <c r="L1943" s="712"/>
      <c r="M1943" s="712"/>
      <c r="N1943" s="712"/>
      <c r="O1943" s="712"/>
      <c r="P1943" s="712"/>
      <c r="Q1943" s="712"/>
      <c r="R1943" s="713"/>
      <c r="S1943" s="236"/>
      <c r="T1943" s="236"/>
      <c r="U1943" s="236"/>
      <c r="V1943" s="236"/>
      <c r="W1943" s="236"/>
      <c r="X1943" s="236"/>
      <c r="Y1943" s="236"/>
      <c r="Z1943" s="236"/>
      <c r="AA1943" s="236"/>
      <c r="AB1943" s="236"/>
      <c r="AC1943" s="236"/>
      <c r="AD1943" s="236"/>
      <c r="AE1943" s="235"/>
      <c r="AF1943" s="237"/>
      <c r="AG1943" s="178">
        <f t="shared" si="828"/>
        <v>12</v>
      </c>
      <c r="AH1943" s="186">
        <f t="shared" si="829"/>
        <v>0</v>
      </c>
      <c r="AI1943" s="178">
        <f t="shared" si="830"/>
        <v>0</v>
      </c>
      <c r="AJ1943" s="178">
        <f t="shared" si="831"/>
        <v>0</v>
      </c>
      <c r="AK1943" s="178">
        <f t="shared" si="832"/>
        <v>0</v>
      </c>
      <c r="AL1943" s="178">
        <f t="shared" si="833"/>
        <v>0</v>
      </c>
      <c r="AM1943" s="178">
        <f t="shared" si="834"/>
        <v>0</v>
      </c>
      <c r="AN1943" s="178">
        <f t="shared" si="835"/>
        <v>0</v>
      </c>
      <c r="AO1943" s="178">
        <f t="shared" si="836"/>
        <v>0</v>
      </c>
      <c r="AP1943" s="178">
        <f t="shared" si="837"/>
        <v>0</v>
      </c>
      <c r="AQ1943" s="178">
        <f t="shared" si="838"/>
        <v>0</v>
      </c>
      <c r="AR1943" s="178">
        <f t="shared" si="839"/>
        <v>0</v>
      </c>
      <c r="AS1943" s="178">
        <f t="shared" si="840"/>
        <v>0</v>
      </c>
      <c r="AT1943" s="178">
        <f t="shared" si="841"/>
        <v>0</v>
      </c>
      <c r="AU1943" s="178">
        <f t="shared" si="842"/>
        <v>0</v>
      </c>
      <c r="AV1943" s="178">
        <f t="shared" si="843"/>
        <v>0</v>
      </c>
      <c r="AW1943" s="178">
        <f t="shared" si="844"/>
        <v>0</v>
      </c>
      <c r="AX1943" s="178">
        <f t="shared" si="845"/>
        <v>0</v>
      </c>
      <c r="AY1943" s="178">
        <f t="shared" si="846"/>
        <v>0</v>
      </c>
      <c r="AZ1943" s="178">
        <f t="shared" si="847"/>
        <v>0</v>
      </c>
      <c r="BA1943" s="178">
        <f t="shared" si="848"/>
        <v>0</v>
      </c>
      <c r="BB1943" s="178">
        <f t="shared" si="849"/>
        <v>0</v>
      </c>
      <c r="BC1943" s="178">
        <f t="shared" si="850"/>
        <v>0</v>
      </c>
      <c r="BD1943" s="178">
        <f t="shared" si="851"/>
        <v>0</v>
      </c>
      <c r="BE1943" s="178">
        <f t="shared" si="852"/>
        <v>0</v>
      </c>
      <c r="BF1943" s="178">
        <f t="shared" si="853"/>
        <v>0</v>
      </c>
      <c r="BG1943" s="178">
        <f t="shared" si="854"/>
        <v>0</v>
      </c>
      <c r="BH1943" s="178">
        <f t="shared" si="855"/>
        <v>0</v>
      </c>
      <c r="BI1943" s="178">
        <f t="shared" si="856"/>
        <v>0</v>
      </c>
      <c r="BJ1943" s="178">
        <f t="shared" si="857"/>
        <v>0</v>
      </c>
      <c r="BK1943" s="178">
        <f t="shared" si="858"/>
        <v>0</v>
      </c>
      <c r="BL1943" s="178">
        <f t="shared" si="859"/>
        <v>0</v>
      </c>
      <c r="BM1943" s="186">
        <f t="shared" si="860"/>
        <v>0</v>
      </c>
      <c r="BN1943" s="186" t="s">
        <v>2078</v>
      </c>
      <c r="BO1943" s="186">
        <f>SUM(S1942:S1945)</f>
        <v>0</v>
      </c>
      <c r="BP1943" s="186">
        <f t="shared" ref="BP1943:BZ1943" si="908">SUM(T1942:T1945)</f>
        <v>0</v>
      </c>
      <c r="BQ1943" s="186">
        <f t="shared" si="908"/>
        <v>0</v>
      </c>
      <c r="BR1943" s="186">
        <f t="shared" si="908"/>
        <v>0</v>
      </c>
      <c r="BS1943" s="186">
        <f t="shared" si="908"/>
        <v>0</v>
      </c>
      <c r="BT1943" s="186">
        <f t="shared" si="908"/>
        <v>0</v>
      </c>
      <c r="BU1943" s="186">
        <f t="shared" si="908"/>
        <v>0</v>
      </c>
      <c r="BV1943" s="186">
        <f t="shared" si="908"/>
        <v>0</v>
      </c>
      <c r="BW1943" s="186">
        <f t="shared" si="908"/>
        <v>0</v>
      </c>
      <c r="BX1943" s="186">
        <f t="shared" si="908"/>
        <v>0</v>
      </c>
      <c r="BY1943" s="186">
        <f t="shared" si="908"/>
        <v>0</v>
      </c>
      <c r="BZ1943" s="186">
        <f t="shared" si="908"/>
        <v>0</v>
      </c>
      <c r="CN1943" s="237"/>
      <c r="DS1943" s="237"/>
    </row>
    <row r="1944" spans="1:123" s="186" customFormat="1" ht="24" customHeight="1" x14ac:dyDescent="0.2">
      <c r="A1944" s="235"/>
      <c r="B1944" s="235"/>
      <c r="C1944" s="1008"/>
      <c r="D1944" s="997"/>
      <c r="E1944" s="998"/>
      <c r="F1944" s="999"/>
      <c r="G1944" s="1010" t="s">
        <v>679</v>
      </c>
      <c r="H1944" s="1011"/>
      <c r="I1944" s="238"/>
      <c r="J1944" s="712" t="s">
        <v>675</v>
      </c>
      <c r="K1944" s="712"/>
      <c r="L1944" s="712"/>
      <c r="M1944" s="712"/>
      <c r="N1944" s="712"/>
      <c r="O1944" s="712"/>
      <c r="P1944" s="712"/>
      <c r="Q1944" s="712"/>
      <c r="R1944" s="713"/>
      <c r="S1944" s="236"/>
      <c r="T1944" s="236"/>
      <c r="U1944" s="236"/>
      <c r="V1944" s="236"/>
      <c r="W1944" s="236"/>
      <c r="X1944" s="236"/>
      <c r="Y1944" s="236"/>
      <c r="Z1944" s="236"/>
      <c r="AA1944" s="236"/>
      <c r="AB1944" s="236"/>
      <c r="AC1944" s="236"/>
      <c r="AD1944" s="236"/>
      <c r="AE1944" s="235"/>
      <c r="AF1944" s="237"/>
      <c r="AG1944" s="178">
        <f t="shared" si="828"/>
        <v>12</v>
      </c>
      <c r="AH1944" s="186">
        <f t="shared" si="829"/>
        <v>0</v>
      </c>
      <c r="AI1944" s="178">
        <f t="shared" si="830"/>
        <v>0</v>
      </c>
      <c r="AJ1944" s="178">
        <f t="shared" si="831"/>
        <v>0</v>
      </c>
      <c r="AK1944" s="178">
        <f t="shared" si="832"/>
        <v>0</v>
      </c>
      <c r="AL1944" s="178">
        <f t="shared" si="833"/>
        <v>0</v>
      </c>
      <c r="AM1944" s="178">
        <f t="shared" si="834"/>
        <v>0</v>
      </c>
      <c r="AN1944" s="178">
        <f t="shared" si="835"/>
        <v>0</v>
      </c>
      <c r="AO1944" s="178">
        <f t="shared" si="836"/>
        <v>0</v>
      </c>
      <c r="AP1944" s="178">
        <f t="shared" si="837"/>
        <v>0</v>
      </c>
      <c r="AQ1944" s="178">
        <f t="shared" si="838"/>
        <v>0</v>
      </c>
      <c r="AR1944" s="178">
        <f t="shared" si="839"/>
        <v>0</v>
      </c>
      <c r="AS1944" s="178">
        <f t="shared" si="840"/>
        <v>0</v>
      </c>
      <c r="AT1944" s="178">
        <f t="shared" si="841"/>
        <v>0</v>
      </c>
      <c r="AU1944" s="178">
        <f t="shared" si="842"/>
        <v>0</v>
      </c>
      <c r="AV1944" s="178">
        <f t="shared" si="843"/>
        <v>0</v>
      </c>
      <c r="AW1944" s="178">
        <f t="shared" si="844"/>
        <v>0</v>
      </c>
      <c r="AX1944" s="178">
        <f t="shared" si="845"/>
        <v>0</v>
      </c>
      <c r="AY1944" s="178">
        <f t="shared" si="846"/>
        <v>0</v>
      </c>
      <c r="AZ1944" s="178">
        <f t="shared" si="847"/>
        <v>0</v>
      </c>
      <c r="BA1944" s="178">
        <f t="shared" si="848"/>
        <v>0</v>
      </c>
      <c r="BB1944" s="178">
        <f t="shared" si="849"/>
        <v>0</v>
      </c>
      <c r="BC1944" s="178">
        <f t="shared" si="850"/>
        <v>0</v>
      </c>
      <c r="BD1944" s="178">
        <f t="shared" si="851"/>
        <v>0</v>
      </c>
      <c r="BE1944" s="178">
        <f t="shared" si="852"/>
        <v>0</v>
      </c>
      <c r="BF1944" s="178">
        <f t="shared" si="853"/>
        <v>0</v>
      </c>
      <c r="BG1944" s="178">
        <f t="shared" si="854"/>
        <v>0</v>
      </c>
      <c r="BH1944" s="178">
        <f t="shared" si="855"/>
        <v>0</v>
      </c>
      <c r="BI1944" s="178">
        <f t="shared" si="856"/>
        <v>0</v>
      </c>
      <c r="BJ1944" s="178">
        <f t="shared" si="857"/>
        <v>0</v>
      </c>
      <c r="BK1944" s="178">
        <f t="shared" si="858"/>
        <v>0</v>
      </c>
      <c r="BL1944" s="178">
        <f t="shared" si="859"/>
        <v>0</v>
      </c>
      <c r="BM1944" s="186">
        <f t="shared" si="860"/>
        <v>0</v>
      </c>
      <c r="BN1944" s="186" t="s">
        <v>2029</v>
      </c>
      <c r="BO1944" s="186">
        <f>COUNTIF(S1942:S1945,"NS")</f>
        <v>0</v>
      </c>
      <c r="BP1944" s="186">
        <f t="shared" ref="BP1944:BZ1944" si="909">COUNTIF(T1942:T1945,"NS")</f>
        <v>0</v>
      </c>
      <c r="BQ1944" s="186">
        <f t="shared" si="909"/>
        <v>0</v>
      </c>
      <c r="BR1944" s="186">
        <f t="shared" si="909"/>
        <v>0</v>
      </c>
      <c r="BS1944" s="186">
        <f t="shared" si="909"/>
        <v>0</v>
      </c>
      <c r="BT1944" s="186">
        <f t="shared" si="909"/>
        <v>0</v>
      </c>
      <c r="BU1944" s="186">
        <f t="shared" si="909"/>
        <v>0</v>
      </c>
      <c r="BV1944" s="186">
        <f t="shared" si="909"/>
        <v>0</v>
      </c>
      <c r="BW1944" s="186">
        <f t="shared" si="909"/>
        <v>0</v>
      </c>
      <c r="BX1944" s="186">
        <f t="shared" si="909"/>
        <v>0</v>
      </c>
      <c r="BY1944" s="186">
        <f t="shared" si="909"/>
        <v>0</v>
      </c>
      <c r="BZ1944" s="186">
        <f t="shared" si="909"/>
        <v>0</v>
      </c>
      <c r="CN1944" s="237"/>
      <c r="DS1944" s="237"/>
    </row>
    <row r="1945" spans="1:123" s="186" customFormat="1" ht="24" customHeight="1" x14ac:dyDescent="0.2">
      <c r="A1945" s="235"/>
      <c r="B1945" s="235"/>
      <c r="C1945" s="1008"/>
      <c r="D1945" s="997"/>
      <c r="E1945" s="998"/>
      <c r="F1945" s="999"/>
      <c r="G1945" s="1010" t="s">
        <v>680</v>
      </c>
      <c r="H1945" s="1011"/>
      <c r="I1945" s="238"/>
      <c r="J1945" s="712" t="s">
        <v>676</v>
      </c>
      <c r="K1945" s="712"/>
      <c r="L1945" s="712"/>
      <c r="M1945" s="712"/>
      <c r="N1945" s="712"/>
      <c r="O1945" s="712"/>
      <c r="P1945" s="712"/>
      <c r="Q1945" s="712"/>
      <c r="R1945" s="713"/>
      <c r="S1945" s="236"/>
      <c r="T1945" s="236"/>
      <c r="U1945" s="236"/>
      <c r="V1945" s="236"/>
      <c r="W1945" s="236"/>
      <c r="X1945" s="236"/>
      <c r="Y1945" s="236"/>
      <c r="Z1945" s="236"/>
      <c r="AA1945" s="236"/>
      <c r="AB1945" s="236"/>
      <c r="AC1945" s="236"/>
      <c r="AD1945" s="236"/>
      <c r="AE1945" s="235"/>
      <c r="AF1945" s="237"/>
      <c r="AG1945" s="178">
        <f t="shared" si="828"/>
        <v>12</v>
      </c>
      <c r="AH1945" s="186">
        <f t="shared" si="829"/>
        <v>0</v>
      </c>
      <c r="AI1945" s="178">
        <f t="shared" si="830"/>
        <v>0</v>
      </c>
      <c r="AJ1945" s="178">
        <f t="shared" si="831"/>
        <v>0</v>
      </c>
      <c r="AK1945" s="178">
        <f t="shared" si="832"/>
        <v>0</v>
      </c>
      <c r="AL1945" s="178">
        <f t="shared" si="833"/>
        <v>0</v>
      </c>
      <c r="AM1945" s="178">
        <f t="shared" si="834"/>
        <v>0</v>
      </c>
      <c r="AN1945" s="178">
        <f t="shared" si="835"/>
        <v>0</v>
      </c>
      <c r="AO1945" s="178">
        <f t="shared" si="836"/>
        <v>0</v>
      </c>
      <c r="AP1945" s="178">
        <f t="shared" si="837"/>
        <v>0</v>
      </c>
      <c r="AQ1945" s="178">
        <f t="shared" si="838"/>
        <v>0</v>
      </c>
      <c r="AR1945" s="178">
        <f t="shared" si="839"/>
        <v>0</v>
      </c>
      <c r="AS1945" s="178">
        <f t="shared" si="840"/>
        <v>0</v>
      </c>
      <c r="AT1945" s="178">
        <f t="shared" si="841"/>
        <v>0</v>
      </c>
      <c r="AU1945" s="178">
        <f t="shared" si="842"/>
        <v>0</v>
      </c>
      <c r="AV1945" s="178">
        <f t="shared" si="843"/>
        <v>0</v>
      </c>
      <c r="AW1945" s="178">
        <f t="shared" si="844"/>
        <v>0</v>
      </c>
      <c r="AX1945" s="178">
        <f t="shared" si="845"/>
        <v>0</v>
      </c>
      <c r="AY1945" s="178">
        <f t="shared" si="846"/>
        <v>0</v>
      </c>
      <c r="AZ1945" s="178">
        <f t="shared" si="847"/>
        <v>0</v>
      </c>
      <c r="BA1945" s="178">
        <f t="shared" si="848"/>
        <v>0</v>
      </c>
      <c r="BB1945" s="178">
        <f t="shared" si="849"/>
        <v>0</v>
      </c>
      <c r="BC1945" s="178">
        <f t="shared" si="850"/>
        <v>0</v>
      </c>
      <c r="BD1945" s="178">
        <f t="shared" si="851"/>
        <v>0</v>
      </c>
      <c r="BE1945" s="178">
        <f t="shared" si="852"/>
        <v>0</v>
      </c>
      <c r="BF1945" s="178">
        <f t="shared" si="853"/>
        <v>0</v>
      </c>
      <c r="BG1945" s="178">
        <f t="shared" si="854"/>
        <v>0</v>
      </c>
      <c r="BH1945" s="178">
        <f t="shared" si="855"/>
        <v>0</v>
      </c>
      <c r="BI1945" s="178">
        <f t="shared" si="856"/>
        <v>0</v>
      </c>
      <c r="BJ1945" s="178">
        <f t="shared" si="857"/>
        <v>0</v>
      </c>
      <c r="BK1945" s="178">
        <f t="shared" si="858"/>
        <v>0</v>
      </c>
      <c r="BL1945" s="178">
        <f t="shared" si="859"/>
        <v>0</v>
      </c>
      <c r="BM1945" s="186">
        <f t="shared" si="860"/>
        <v>0</v>
      </c>
      <c r="BN1945" s="186" t="s">
        <v>2104</v>
      </c>
      <c r="BO1945" s="186">
        <f>S1941</f>
        <v>0</v>
      </c>
      <c r="BP1945" s="186">
        <f t="shared" ref="BP1945:BZ1945" si="910">T1941</f>
        <v>0</v>
      </c>
      <c r="BQ1945" s="186">
        <f t="shared" si="910"/>
        <v>0</v>
      </c>
      <c r="BR1945" s="186">
        <f t="shared" si="910"/>
        <v>0</v>
      </c>
      <c r="BS1945" s="186">
        <f t="shared" si="910"/>
        <v>0</v>
      </c>
      <c r="BT1945" s="186">
        <f t="shared" si="910"/>
        <v>0</v>
      </c>
      <c r="BU1945" s="186">
        <f t="shared" si="910"/>
        <v>0</v>
      </c>
      <c r="BV1945" s="186">
        <f t="shared" si="910"/>
        <v>0</v>
      </c>
      <c r="BW1945" s="186">
        <f t="shared" si="910"/>
        <v>0</v>
      </c>
      <c r="BX1945" s="186">
        <f t="shared" si="910"/>
        <v>0</v>
      </c>
      <c r="BY1945" s="186">
        <f t="shared" si="910"/>
        <v>0</v>
      </c>
      <c r="BZ1945" s="186">
        <f t="shared" si="910"/>
        <v>0</v>
      </c>
      <c r="CN1945" s="237"/>
      <c r="DS1945" s="237"/>
    </row>
    <row r="1946" spans="1:123" s="186" customFormat="1" ht="15" customHeight="1" x14ac:dyDescent="0.2">
      <c r="A1946" s="235"/>
      <c r="B1946" s="235"/>
      <c r="C1946" s="1008"/>
      <c r="D1946" s="997"/>
      <c r="E1946" s="998"/>
      <c r="F1946" s="999"/>
      <c r="G1946" s="653" t="s">
        <v>681</v>
      </c>
      <c r="H1946" s="653"/>
      <c r="I1946" s="987" t="s">
        <v>682</v>
      </c>
      <c r="J1946" s="987"/>
      <c r="K1946" s="987"/>
      <c r="L1946" s="987"/>
      <c r="M1946" s="987"/>
      <c r="N1946" s="987"/>
      <c r="O1946" s="987"/>
      <c r="P1946" s="987"/>
      <c r="Q1946" s="987"/>
      <c r="R1946" s="987"/>
      <c r="S1946" s="236"/>
      <c r="T1946" s="236"/>
      <c r="U1946" s="236"/>
      <c r="V1946" s="236"/>
      <c r="W1946" s="236"/>
      <c r="X1946" s="236"/>
      <c r="Y1946" s="236"/>
      <c r="Z1946" s="236"/>
      <c r="AA1946" s="236"/>
      <c r="AB1946" s="236"/>
      <c r="AC1946" s="236"/>
      <c r="AD1946" s="236"/>
      <c r="AE1946" s="235"/>
      <c r="AF1946" s="237"/>
      <c r="AG1946" s="178">
        <f t="shared" si="828"/>
        <v>12</v>
      </c>
      <c r="AH1946" s="186">
        <f t="shared" si="829"/>
        <v>0</v>
      </c>
      <c r="AI1946" s="178">
        <f t="shared" si="830"/>
        <v>0</v>
      </c>
      <c r="AJ1946" s="178">
        <f t="shared" si="831"/>
        <v>0</v>
      </c>
      <c r="AK1946" s="178">
        <f t="shared" si="832"/>
        <v>0</v>
      </c>
      <c r="AL1946" s="178">
        <f t="shared" si="833"/>
        <v>0</v>
      </c>
      <c r="AM1946" s="178">
        <f t="shared" si="834"/>
        <v>0</v>
      </c>
      <c r="AN1946" s="178">
        <f t="shared" si="835"/>
        <v>0</v>
      </c>
      <c r="AO1946" s="178">
        <f t="shared" si="836"/>
        <v>0</v>
      </c>
      <c r="AP1946" s="178">
        <f t="shared" si="837"/>
        <v>0</v>
      </c>
      <c r="AQ1946" s="178">
        <f t="shared" si="838"/>
        <v>0</v>
      </c>
      <c r="AR1946" s="178">
        <f t="shared" si="839"/>
        <v>0</v>
      </c>
      <c r="AS1946" s="178">
        <f t="shared" si="840"/>
        <v>0</v>
      </c>
      <c r="AT1946" s="178">
        <f t="shared" si="841"/>
        <v>0</v>
      </c>
      <c r="AU1946" s="178">
        <f t="shared" si="842"/>
        <v>0</v>
      </c>
      <c r="AV1946" s="178">
        <f t="shared" si="843"/>
        <v>0</v>
      </c>
      <c r="AW1946" s="178">
        <f t="shared" si="844"/>
        <v>0</v>
      </c>
      <c r="AX1946" s="178">
        <f t="shared" si="845"/>
        <v>0</v>
      </c>
      <c r="AY1946" s="178">
        <f t="shared" si="846"/>
        <v>0</v>
      </c>
      <c r="AZ1946" s="178">
        <f t="shared" si="847"/>
        <v>0</v>
      </c>
      <c r="BA1946" s="178">
        <f t="shared" si="848"/>
        <v>0</v>
      </c>
      <c r="BB1946" s="178">
        <f t="shared" si="849"/>
        <v>0</v>
      </c>
      <c r="BC1946" s="178">
        <f t="shared" si="850"/>
        <v>0</v>
      </c>
      <c r="BD1946" s="178">
        <f t="shared" si="851"/>
        <v>0</v>
      </c>
      <c r="BE1946" s="178">
        <f t="shared" si="852"/>
        <v>0</v>
      </c>
      <c r="BF1946" s="178">
        <f t="shared" si="853"/>
        <v>0</v>
      </c>
      <c r="BG1946" s="178">
        <f t="shared" si="854"/>
        <v>0</v>
      </c>
      <c r="BH1946" s="178">
        <f t="shared" si="855"/>
        <v>0</v>
      </c>
      <c r="BI1946" s="178">
        <f t="shared" si="856"/>
        <v>0</v>
      </c>
      <c r="BJ1946" s="178">
        <f t="shared" si="857"/>
        <v>0</v>
      </c>
      <c r="BK1946" s="178">
        <f t="shared" si="858"/>
        <v>0</v>
      </c>
      <c r="BL1946" s="178">
        <f t="shared" si="859"/>
        <v>0</v>
      </c>
      <c r="BM1946" s="186">
        <f t="shared" si="860"/>
        <v>0</v>
      </c>
      <c r="CN1946" s="237"/>
      <c r="DS1946" s="237"/>
    </row>
    <row r="1947" spans="1:123" s="186" customFormat="1" ht="15" customHeight="1" x14ac:dyDescent="0.2">
      <c r="A1947" s="235"/>
      <c r="B1947" s="235"/>
      <c r="C1947" s="1009"/>
      <c r="D1947" s="1000"/>
      <c r="E1947" s="1001"/>
      <c r="F1947" s="1002"/>
      <c r="G1947" s="653" t="s">
        <v>683</v>
      </c>
      <c r="H1947" s="653"/>
      <c r="I1947" s="987" t="s">
        <v>684</v>
      </c>
      <c r="J1947" s="987"/>
      <c r="K1947" s="987"/>
      <c r="L1947" s="987"/>
      <c r="M1947" s="987"/>
      <c r="N1947" s="987"/>
      <c r="O1947" s="987"/>
      <c r="P1947" s="987"/>
      <c r="Q1947" s="987"/>
      <c r="R1947" s="987"/>
      <c r="S1947" s="236"/>
      <c r="T1947" s="236"/>
      <c r="U1947" s="236"/>
      <c r="V1947" s="236"/>
      <c r="W1947" s="236"/>
      <c r="X1947" s="236"/>
      <c r="Y1947" s="236"/>
      <c r="Z1947" s="236"/>
      <c r="AA1947" s="236"/>
      <c r="AB1947" s="236"/>
      <c r="AC1947" s="236"/>
      <c r="AD1947" s="236"/>
      <c r="AE1947" s="235"/>
      <c r="AF1947" s="237"/>
      <c r="AG1947" s="178">
        <f t="shared" si="828"/>
        <v>12</v>
      </c>
      <c r="AH1947" s="186">
        <f t="shared" si="829"/>
        <v>0</v>
      </c>
      <c r="AI1947" s="178">
        <f t="shared" si="830"/>
        <v>0</v>
      </c>
      <c r="AJ1947" s="178">
        <f t="shared" si="831"/>
        <v>0</v>
      </c>
      <c r="AK1947" s="178">
        <f t="shared" si="832"/>
        <v>0</v>
      </c>
      <c r="AL1947" s="178">
        <f t="shared" si="833"/>
        <v>0</v>
      </c>
      <c r="AM1947" s="178">
        <f t="shared" si="834"/>
        <v>0</v>
      </c>
      <c r="AN1947" s="178">
        <f t="shared" si="835"/>
        <v>0</v>
      </c>
      <c r="AO1947" s="178">
        <f t="shared" si="836"/>
        <v>0</v>
      </c>
      <c r="AP1947" s="178">
        <f t="shared" si="837"/>
        <v>0</v>
      </c>
      <c r="AQ1947" s="178">
        <f t="shared" si="838"/>
        <v>0</v>
      </c>
      <c r="AR1947" s="178">
        <f t="shared" si="839"/>
        <v>0</v>
      </c>
      <c r="AS1947" s="178">
        <f t="shared" si="840"/>
        <v>0</v>
      </c>
      <c r="AT1947" s="178">
        <f t="shared" si="841"/>
        <v>0</v>
      </c>
      <c r="AU1947" s="178">
        <f t="shared" si="842"/>
        <v>0</v>
      </c>
      <c r="AV1947" s="178">
        <f t="shared" si="843"/>
        <v>0</v>
      </c>
      <c r="AW1947" s="178">
        <f t="shared" si="844"/>
        <v>0</v>
      </c>
      <c r="AX1947" s="178">
        <f t="shared" si="845"/>
        <v>0</v>
      </c>
      <c r="AY1947" s="178">
        <f t="shared" si="846"/>
        <v>0</v>
      </c>
      <c r="AZ1947" s="178">
        <f t="shared" si="847"/>
        <v>0</v>
      </c>
      <c r="BA1947" s="178">
        <f t="shared" si="848"/>
        <v>0</v>
      </c>
      <c r="BB1947" s="178">
        <f t="shared" si="849"/>
        <v>0</v>
      </c>
      <c r="BC1947" s="178">
        <f t="shared" si="850"/>
        <v>0</v>
      </c>
      <c r="BD1947" s="178">
        <f t="shared" si="851"/>
        <v>0</v>
      </c>
      <c r="BE1947" s="178">
        <f t="shared" si="852"/>
        <v>0</v>
      </c>
      <c r="BF1947" s="178">
        <f t="shared" si="853"/>
        <v>0</v>
      </c>
      <c r="BG1947" s="178">
        <f t="shared" si="854"/>
        <v>0</v>
      </c>
      <c r="BH1947" s="178">
        <f t="shared" si="855"/>
        <v>0</v>
      </c>
      <c r="BI1947" s="178">
        <f t="shared" si="856"/>
        <v>0</v>
      </c>
      <c r="BJ1947" s="178">
        <f t="shared" si="857"/>
        <v>0</v>
      </c>
      <c r="BK1947" s="178">
        <f t="shared" si="858"/>
        <v>0</v>
      </c>
      <c r="BL1947" s="178">
        <f t="shared" si="859"/>
        <v>0</v>
      </c>
      <c r="BM1947" s="186">
        <f t="shared" si="860"/>
        <v>0</v>
      </c>
      <c r="BZ1947" s="303" t="s">
        <v>2105</v>
      </c>
      <c r="CA1947" s="186">
        <f>SUM(CA1809:CA1941)</f>
        <v>0</v>
      </c>
      <c r="CN1947" s="237"/>
      <c r="DS1947" s="237"/>
    </row>
    <row r="1948" spans="1:123" ht="15" customHeight="1" x14ac:dyDescent="0.2">
      <c r="A1948" s="109"/>
      <c r="B1948" s="109"/>
      <c r="R1948" s="112" t="s">
        <v>84</v>
      </c>
      <c r="S1948" s="388">
        <f>IF(AND(SUM(S1946:S1947,S1933:S1941,S1929:S1930,S1915:S1922,S1912,S1900:S1903,S1891:S1894,S1883,S1873:S1877,S1868,S1855:S1861,S1850:S1852,S1845,S1824:S1827,S1815:S1819,S1799:S1809)=0,SUM(COUNTIF(S1799:S1809,"NS"),COUNTIF(S1815:S1819,"NS"),COUNTIF(S1824:S1827,"NS"),COUNTIF(S1845,"NS"),COUNTIF(S1850:S1852,"NS"),COUNTIF(S1855:S1861,"NS"),COUNTIF(S1868,"NS"),COUNTIF(S1873:S1877,"NS"),COUNTIF(S1883,"NS"),COUNTIF(S1891:S1894,"NS"),COUNTIF(S1900:S1903,"NS"),COUNTIF(S1912,"NS"),COUNTIF(S1915:S1922,"NS"),COUNTIF(S1929:S1930,"NS"),COUNTIF(S1933:S1941,"NS"),COUNTIF(S1946:S1947,"NS"))&gt;0),"NS",SUM(S1946:S1947,S1933:S1941,S1929:S1930,S1915:S1922,S1912,S1900:S1903,S1891:S1894,S1883,S1873:S1877,S1868,S1855:S1861,S1850:S1852,S1845,S1824:S1827,S1815:S1819,S1799:S1809))</f>
        <v>0</v>
      </c>
      <c r="T1948" s="388">
        <f t="shared" ref="T1948:AD1948" si="911">IF(AND(SUM(T1946:T1947,T1933:T1941,T1929:T1930,T1915:T1922,T1912,T1900:T1903,T1891:T1894,T1883,T1873:T1877,T1868,T1855:T1861,T1850:T1852,T1845,T1824:T1827,T1815:T1819,T1799:T1809)=0,SUM(COUNTIF(T1799:T1809,"NS"),COUNTIF(T1815:T1819,"NS"),COUNTIF(T1824:T1827,"NS"),COUNTIF(T1845,"NS"),COUNTIF(T1850:T1852,"NS"),COUNTIF(T1855:T1861,"NS"),COUNTIF(T1868,"NS"),COUNTIF(T1873:T1877,"NS"),COUNTIF(T1883,"NS"),COUNTIF(T1891:T1894,"NS"),COUNTIF(T1900:T1903,"NS"),COUNTIF(T1912,"NS"),COUNTIF(T1915:T1922,"NS"),COUNTIF(T1929:T1930,"NS"),COUNTIF(T1933:T1941,"NS"),COUNTIF(T1946:T1947,"NS"))&gt;0),"NS",SUM(T1946:T1947,T1933:T1941,T1929:T1930,T1915:T1922,T1912,T1900:T1903,T1891:T1894,T1883,T1873:T1877,T1868,T1855:T1861,T1850:T1852,T1845,T1824:T1827,T1815:T1819,T1799:T1809))</f>
        <v>0</v>
      </c>
      <c r="U1948" s="388">
        <f t="shared" si="911"/>
        <v>0</v>
      </c>
      <c r="V1948" s="388">
        <f t="shared" si="911"/>
        <v>0</v>
      </c>
      <c r="W1948" s="388">
        <f t="shared" si="911"/>
        <v>0</v>
      </c>
      <c r="X1948" s="388">
        <f t="shared" si="911"/>
        <v>0</v>
      </c>
      <c r="Y1948" s="388">
        <f t="shared" si="911"/>
        <v>0</v>
      </c>
      <c r="Z1948" s="388">
        <f t="shared" si="911"/>
        <v>0</v>
      </c>
      <c r="AA1948" s="388">
        <f t="shared" si="911"/>
        <v>0</v>
      </c>
      <c r="AB1948" s="388">
        <f t="shared" si="911"/>
        <v>0</v>
      </c>
      <c r="AC1948" s="388">
        <f t="shared" si="911"/>
        <v>0</v>
      </c>
      <c r="AD1948" s="388">
        <f t="shared" si="911"/>
        <v>0</v>
      </c>
      <c r="AE1948" s="109"/>
      <c r="AH1948" s="90">
        <f>SUM(AH1799:AH1947)</f>
        <v>0</v>
      </c>
      <c r="AM1948" s="90">
        <f>SUM(AM1799:AM1947)</f>
        <v>0</v>
      </c>
      <c r="AR1948" s="90">
        <f>SUM(AR1799:AR1947)</f>
        <v>0</v>
      </c>
      <c r="AW1948" s="90">
        <f>SUM(AW1799:AW1947)</f>
        <v>0</v>
      </c>
      <c r="BB1948" s="90">
        <f>SUM(BB1799:BB1947)</f>
        <v>0</v>
      </c>
      <c r="BG1948" s="90">
        <f>SUM(BG1799:BG1947)</f>
        <v>0</v>
      </c>
      <c r="BL1948" s="90">
        <f>SUM(BL1799:BL1947)</f>
        <v>0</v>
      </c>
      <c r="BM1948" s="357">
        <f>SUM(BM1799:BM1947)</f>
        <v>0</v>
      </c>
      <c r="BZ1948" s="239" t="s">
        <v>2106</v>
      </c>
      <c r="CA1948" s="90">
        <f>SUM(AM1948:BL1948)</f>
        <v>0</v>
      </c>
      <c r="DA1948" s="239" t="s">
        <v>2172</v>
      </c>
      <c r="DB1948" s="90">
        <f>SUM(DB1804:DB1947)</f>
        <v>0</v>
      </c>
    </row>
    <row r="1949" spans="1:123" ht="15" customHeight="1" x14ac:dyDescent="0.2">
      <c r="B1949" s="540" t="str">
        <f>IF(AH1948=0,"","Error: Debe completar toda la información requerida.")</f>
        <v/>
      </c>
      <c r="C1949" s="540"/>
      <c r="D1949" s="540"/>
      <c r="E1949" s="540"/>
      <c r="F1949" s="540"/>
      <c r="G1949" s="540"/>
      <c r="H1949" s="540"/>
      <c r="I1949" s="540"/>
      <c r="J1949" s="540"/>
      <c r="K1949" s="540"/>
      <c r="L1949" s="540"/>
      <c r="M1949" s="540"/>
      <c r="N1949" s="540"/>
      <c r="O1949" s="540"/>
      <c r="P1949" s="540"/>
      <c r="Q1949" s="540"/>
      <c r="R1949" s="540"/>
      <c r="S1949" s="540"/>
      <c r="T1949" s="540"/>
      <c r="U1949" s="540"/>
      <c r="V1949" s="540"/>
      <c r="W1949" s="540"/>
      <c r="X1949" s="540"/>
      <c r="Y1949" s="540"/>
      <c r="Z1949" s="540"/>
      <c r="AA1949" s="540"/>
      <c r="AB1949" s="540"/>
      <c r="AC1949" s="540"/>
      <c r="AD1949" s="540"/>
      <c r="AE1949" s="109"/>
      <c r="AM1949" s="90" t="s">
        <v>80</v>
      </c>
      <c r="AN1949" s="90" t="s">
        <v>81</v>
      </c>
      <c r="AO1949" s="90" t="s">
        <v>82</v>
      </c>
      <c r="AP1949" s="90" t="s">
        <v>108</v>
      </c>
      <c r="AQ1949" s="90" t="s">
        <v>81</v>
      </c>
      <c r="AR1949" s="90" t="s">
        <v>82</v>
      </c>
      <c r="AS1949" s="90" t="s">
        <v>108</v>
      </c>
      <c r="AT1949" s="90" t="s">
        <v>81</v>
      </c>
      <c r="AU1949" s="90" t="s">
        <v>82</v>
      </c>
      <c r="AV1949" s="90" t="s">
        <v>108</v>
      </c>
      <c r="AW1949" s="90" t="s">
        <v>81</v>
      </c>
      <c r="AX1949" s="90" t="s">
        <v>82</v>
      </c>
      <c r="AY1949" s="290"/>
      <c r="DB1949" s="90">
        <f>IF(AND(DB1948&lt;&gt;0,C1951=""),1,0)</f>
        <v>0</v>
      </c>
    </row>
    <row r="1950" spans="1:123" ht="24" customHeight="1" x14ac:dyDescent="0.2">
      <c r="C1950" s="620" t="s">
        <v>1084</v>
      </c>
      <c r="D1950" s="620"/>
      <c r="E1950" s="620"/>
      <c r="F1950" s="620"/>
      <c r="G1950" s="620"/>
      <c r="H1950" s="620"/>
      <c r="I1950" s="620"/>
      <c r="J1950" s="620"/>
      <c r="K1950" s="620"/>
      <c r="L1950" s="620"/>
      <c r="M1950" s="620"/>
      <c r="N1950" s="620"/>
      <c r="O1950" s="620"/>
      <c r="P1950" s="620"/>
      <c r="Q1950" s="620"/>
      <c r="R1950" s="620"/>
      <c r="S1950" s="620"/>
      <c r="T1950" s="620"/>
      <c r="U1950" s="620"/>
      <c r="V1950" s="620"/>
      <c r="W1950" s="620"/>
      <c r="X1950" s="620"/>
      <c r="Y1950" s="620"/>
      <c r="Z1950" s="620"/>
      <c r="AA1950" s="620"/>
      <c r="AB1950" s="620"/>
      <c r="AC1950" s="620"/>
      <c r="AD1950" s="620"/>
      <c r="AE1950" s="109"/>
      <c r="AG1950" s="289">
        <v>1</v>
      </c>
      <c r="AH1950" s="480" t="s">
        <v>1008</v>
      </c>
      <c r="AI1950" s="481"/>
      <c r="AJ1950" s="481"/>
      <c r="AK1950" s="481"/>
      <c r="AL1950" s="482"/>
      <c r="AM1950" s="89">
        <f>M1779</f>
        <v>0</v>
      </c>
      <c r="AN1950" s="89">
        <f>O1779</f>
        <v>0</v>
      </c>
      <c r="AO1950" s="89">
        <f>Q1779</f>
        <v>0</v>
      </c>
      <c r="AP1950" s="89">
        <f>S1779</f>
        <v>0</v>
      </c>
      <c r="AQ1950" s="90">
        <f>U1779</f>
        <v>0</v>
      </c>
      <c r="AR1950" s="90">
        <f>V1779</f>
        <v>0</v>
      </c>
      <c r="AS1950" s="90">
        <f>W1779</f>
        <v>0</v>
      </c>
      <c r="AT1950" s="90">
        <f>Y1779</f>
        <v>0</v>
      </c>
      <c r="AU1950" s="90">
        <f>Z1779</f>
        <v>0</v>
      </c>
      <c r="AV1950" s="90">
        <f>AA1779</f>
        <v>0</v>
      </c>
      <c r="AW1950" s="90">
        <f>AC1779</f>
        <v>0</v>
      </c>
      <c r="AX1950" s="90">
        <f>AD1779</f>
        <v>0</v>
      </c>
    </row>
    <row r="1951" spans="1:123" ht="60" customHeight="1" x14ac:dyDescent="0.2">
      <c r="C1951" s="682"/>
      <c r="D1951" s="682"/>
      <c r="E1951" s="682"/>
      <c r="F1951" s="682"/>
      <c r="G1951" s="682"/>
      <c r="H1951" s="682"/>
      <c r="I1951" s="682"/>
      <c r="J1951" s="682"/>
      <c r="K1951" s="682"/>
      <c r="L1951" s="682"/>
      <c r="M1951" s="682"/>
      <c r="N1951" s="682"/>
      <c r="O1951" s="682"/>
      <c r="P1951" s="682"/>
      <c r="Q1951" s="682"/>
      <c r="R1951" s="682"/>
      <c r="S1951" s="682"/>
      <c r="T1951" s="682"/>
      <c r="U1951" s="682"/>
      <c r="V1951" s="682"/>
      <c r="W1951" s="682"/>
      <c r="X1951" s="682"/>
      <c r="Y1951" s="682"/>
      <c r="Z1951" s="682"/>
      <c r="AA1951" s="682"/>
      <c r="AB1951" s="682"/>
      <c r="AC1951" s="682"/>
      <c r="AD1951" s="682"/>
      <c r="AE1951" s="109"/>
      <c r="AH1951" s="483" t="s">
        <v>2029</v>
      </c>
      <c r="AI1951" s="484"/>
      <c r="AJ1951" s="484"/>
      <c r="AK1951" s="484"/>
      <c r="AL1951" s="485"/>
      <c r="AM1951" s="272">
        <f t="shared" ref="AM1951:AX1951" si="912">SUM(COUNTIF(S1799:S1809,"NS"),COUNTIF(S1815:S1819,"NS"),COUNTIF(S1824:S1827,"NS"),COUNTIF(S1845,"NS"),COUNTIF(S1850:S1852,"NS"),COUNTIF(S1855:S1861,"NS"),COUNTIF(S1868,"NS"),COUNTIF(S1873:S1877,"NS"),COUNTIF(S1883,"NS"),COUNTIF(S1891:S1894,"NS"),COUNTIF(S1900:S1903,"NS"),COUNTIF(S1912,"NS"),COUNTIF(S1915:S1922,"NS"),COUNTIF(S1929:S1930,"NS"),COUNTIF(S1933:S1941,"NS"),COUNTIF(S1946:S1947,"NS"))</f>
        <v>0</v>
      </c>
      <c r="AN1951" s="272">
        <f t="shared" si="912"/>
        <v>0</v>
      </c>
      <c r="AO1951" s="272">
        <f t="shared" si="912"/>
        <v>0</v>
      </c>
      <c r="AP1951" s="272">
        <f t="shared" si="912"/>
        <v>0</v>
      </c>
      <c r="AQ1951" s="272">
        <f t="shared" si="912"/>
        <v>0</v>
      </c>
      <c r="AR1951" s="272">
        <f t="shared" si="912"/>
        <v>0</v>
      </c>
      <c r="AS1951" s="272">
        <f t="shared" si="912"/>
        <v>0</v>
      </c>
      <c r="AT1951" s="272">
        <f t="shared" si="912"/>
        <v>0</v>
      </c>
      <c r="AU1951" s="272">
        <f t="shared" si="912"/>
        <v>0</v>
      </c>
      <c r="AV1951" s="272">
        <f t="shared" si="912"/>
        <v>0</v>
      </c>
      <c r="AW1951" s="272">
        <f t="shared" si="912"/>
        <v>0</v>
      </c>
      <c r="AX1951" s="272">
        <f t="shared" si="912"/>
        <v>0</v>
      </c>
    </row>
    <row r="1952" spans="1:123" ht="15" customHeight="1" x14ac:dyDescent="0.2">
      <c r="B1952" s="535" t="str">
        <f>IF(DB1949=0,"","Error: Debe justificar el registro de información en la opción otro mayor al 25% de cada bien jurídico")</f>
        <v/>
      </c>
      <c r="C1952" s="535"/>
      <c r="D1952" s="535"/>
      <c r="E1952" s="535"/>
      <c r="F1952" s="535"/>
      <c r="G1952" s="535"/>
      <c r="H1952" s="535"/>
      <c r="I1952" s="535"/>
      <c r="J1952" s="535"/>
      <c r="K1952" s="535"/>
      <c r="L1952" s="535"/>
      <c r="M1952" s="535"/>
      <c r="N1952" s="535"/>
      <c r="O1952" s="535"/>
      <c r="P1952" s="535"/>
      <c r="Q1952" s="535"/>
      <c r="R1952" s="535"/>
      <c r="S1952" s="535"/>
      <c r="T1952" s="535"/>
      <c r="U1952" s="535"/>
      <c r="V1952" s="535"/>
      <c r="W1952" s="535"/>
      <c r="X1952" s="535"/>
      <c r="Y1952" s="535"/>
      <c r="Z1952" s="535"/>
      <c r="AA1952" s="535"/>
      <c r="AB1952" s="535"/>
      <c r="AC1952" s="535"/>
      <c r="AD1952" s="535"/>
      <c r="AE1952" s="109"/>
      <c r="AH1952" s="483" t="s">
        <v>2078</v>
      </c>
      <c r="AI1952" s="484"/>
      <c r="AJ1952" s="484"/>
      <c r="AK1952" s="484"/>
      <c r="AL1952" s="485"/>
      <c r="AM1952" s="90">
        <f>SUM(S1946:S1947,S1933:S1941,S1929:S1930,S1915:S1922,S1912,S1900:S1903,S1891:S1894,S1883,S1873:S1877,S1868,S1855:S1861,S1850:S1852,S1845,S1824:S1827,S1815:S1819,S1799:S1809)</f>
        <v>0</v>
      </c>
      <c r="AN1952" s="90">
        <f t="shared" ref="AN1952:AX1952" si="913">SUM(T1946:T1947,T1933:T1941,T1929:T1930,T1915:T1922,T1912,T1900:T1903,T1891:T1894,T1883,T1873:T1877,T1868,T1855:T1861,T1850:T1852,T1845,T1824:T1827,T1815:T1819,T1799:T1809)</f>
        <v>0</v>
      </c>
      <c r="AO1952" s="90">
        <f>SUM(U1946:U1947,U1933:U1941,U1929:U1930,U1915:U1922,U1912,U1900:U1903,U1891:U1894,U1883,U1873:U1877,U1868,U1855:U1861,U1850:U1852,U1845,U1824:U1827,U1815:U1819,U1799:U1809)</f>
        <v>0</v>
      </c>
      <c r="AP1952" s="90">
        <f t="shared" si="913"/>
        <v>0</v>
      </c>
      <c r="AQ1952" s="90">
        <f t="shared" si="913"/>
        <v>0</v>
      </c>
      <c r="AR1952" s="90">
        <f t="shared" si="913"/>
        <v>0</v>
      </c>
      <c r="AS1952" s="90">
        <f t="shared" si="913"/>
        <v>0</v>
      </c>
      <c r="AT1952" s="90">
        <f t="shared" si="913"/>
        <v>0</v>
      </c>
      <c r="AU1952" s="90">
        <f t="shared" si="913"/>
        <v>0</v>
      </c>
      <c r="AV1952" s="90">
        <f t="shared" si="913"/>
        <v>0</v>
      </c>
      <c r="AW1952" s="90">
        <f t="shared" si="913"/>
        <v>0</v>
      </c>
      <c r="AX1952" s="90">
        <f t="shared" si="913"/>
        <v>0</v>
      </c>
    </row>
    <row r="1953" spans="1:106" ht="15" customHeight="1" x14ac:dyDescent="0.2">
      <c r="B1953" s="535" t="str">
        <f>IF(AND(CA1947=0,CA1948=0),"",IF(AND(CA1947=0,CA1948&lt;&gt;0),"Verificar sumas por fila.",IF(AND(CA1947&lt;&gt;0,CA1948=0),"Error: Verificar sumas por desagregados.",IF(AND(CA1947&lt;&gt;0,CA1948&lt;&gt;0),"Error: Verificar sumas por fila. A demás, verificar sumas por desagregados.",))))</f>
        <v/>
      </c>
      <c r="C1953" s="535"/>
      <c r="D1953" s="535"/>
      <c r="E1953" s="535"/>
      <c r="F1953" s="535"/>
      <c r="G1953" s="535"/>
      <c r="H1953" s="535"/>
      <c r="I1953" s="535"/>
      <c r="J1953" s="535"/>
      <c r="K1953" s="535"/>
      <c r="L1953" s="535"/>
      <c r="M1953" s="535"/>
      <c r="N1953" s="535"/>
      <c r="O1953" s="535"/>
      <c r="P1953" s="535"/>
      <c r="Q1953" s="535"/>
      <c r="R1953" s="535"/>
      <c r="S1953" s="535"/>
      <c r="T1953" s="535"/>
      <c r="U1953" s="535"/>
      <c r="V1953" s="535"/>
      <c r="W1953" s="535"/>
      <c r="X1953" s="535"/>
      <c r="Y1953" s="535"/>
      <c r="Z1953" s="535"/>
      <c r="AA1953" s="535"/>
      <c r="AB1953" s="535"/>
      <c r="AC1953" s="535"/>
      <c r="AD1953" s="535"/>
      <c r="AE1953" s="109"/>
      <c r="AH1953" s="483" t="s">
        <v>2170</v>
      </c>
      <c r="AI1953" s="484"/>
      <c r="AJ1953" s="484"/>
      <c r="AK1953" s="484"/>
      <c r="AL1953" s="485"/>
      <c r="AM1953" s="130">
        <f>IF($AG$1789=$AH$1789,0,
IF(OR(
AND(AM1950=0,AM1951&gt;0),
AND(AM1950="NS",AM1952&gt;0),
AND(AM1950="NS",AM1952=0,AM1951=0)),1,
IF(OR(
AND(AM1951&gt;=2,AM1952&lt;AM1950),
AND(AM1950="NS",AM1952=0,AM1951&gt;0),
AM1950=AM1952),0,1)))</f>
        <v>0</v>
      </c>
      <c r="AN1953" s="130">
        <f t="shared" ref="AN1953:AX1953" si="914">IF($AG$1789=$AH$1789,0,
IF(OR(
AND(AN1950=0,AN1951&gt;0),
AND(AN1950="NS",AN1952&gt;0),
AND(AN1950="NS",AN1952=0,AN1951=0)),1,
IF(OR(
AND(AN1951&gt;=2,AN1952&lt;AN1950),
AND(AN1950="NS",AN1952=0,AN1951&gt;0),
AN1950=AN1952),0,1)))</f>
        <v>0</v>
      </c>
      <c r="AO1953" s="130">
        <f t="shared" si="914"/>
        <v>0</v>
      </c>
      <c r="AP1953" s="130">
        <f t="shared" si="914"/>
        <v>0</v>
      </c>
      <c r="AQ1953" s="130">
        <f t="shared" si="914"/>
        <v>0</v>
      </c>
      <c r="AR1953" s="130">
        <f t="shared" si="914"/>
        <v>0</v>
      </c>
      <c r="AS1953" s="130">
        <f t="shared" si="914"/>
        <v>0</v>
      </c>
      <c r="AT1953" s="130">
        <f t="shared" si="914"/>
        <v>0</v>
      </c>
      <c r="AU1953" s="130">
        <f t="shared" si="914"/>
        <v>0</v>
      </c>
      <c r="AV1953" s="130">
        <f t="shared" si="914"/>
        <v>0</v>
      </c>
      <c r="AW1953" s="130">
        <f t="shared" si="914"/>
        <v>0</v>
      </c>
      <c r="AX1953" s="130">
        <f t="shared" si="914"/>
        <v>0</v>
      </c>
      <c r="AY1953" s="90">
        <f>SUM(AM1953:AX1953)</f>
        <v>0</v>
      </c>
    </row>
    <row r="1954" spans="1:106" ht="15" customHeight="1" x14ac:dyDescent="0.2">
      <c r="B1954" s="535" t="str">
        <f>IF(AND(AY1953=0,BM1948=0),"",IF(AND(AY1953&lt;&gt;0,BM1948=0),"Error: Verificar la consistencia con la pregunta 61.",IF(AND(AY1953=0,BM1948&lt;&gt;0),"Error: Verificar la consistencia de las respuestas con NA.","Error: Verificar la consistencia con la pregunta 61. A demás, debe verificar la consistencia de las respuestas con NA.")))</f>
        <v/>
      </c>
      <c r="C1954" s="535"/>
      <c r="D1954" s="535"/>
      <c r="E1954" s="535"/>
      <c r="F1954" s="535"/>
      <c r="G1954" s="535"/>
      <c r="H1954" s="535"/>
      <c r="I1954" s="535"/>
      <c r="J1954" s="535"/>
      <c r="K1954" s="535"/>
      <c r="L1954" s="535"/>
      <c r="M1954" s="535"/>
      <c r="N1954" s="535"/>
      <c r="O1954" s="535"/>
      <c r="P1954" s="535"/>
      <c r="Q1954" s="535"/>
      <c r="R1954" s="535"/>
      <c r="S1954" s="535"/>
      <c r="T1954" s="535"/>
      <c r="U1954" s="535"/>
      <c r="V1954" s="535"/>
      <c r="W1954" s="535"/>
      <c r="X1954" s="535"/>
      <c r="Y1954" s="535"/>
      <c r="Z1954" s="535"/>
      <c r="AA1954" s="535"/>
      <c r="AB1954" s="535"/>
      <c r="AC1954" s="535"/>
      <c r="AD1954" s="535"/>
      <c r="AE1954" s="109"/>
    </row>
    <row r="1955" spans="1:106" ht="24" customHeight="1" x14ac:dyDescent="0.2">
      <c r="A1955" s="36" t="s">
        <v>695</v>
      </c>
      <c r="B1955" s="636" t="s">
        <v>1495</v>
      </c>
      <c r="C1955" s="636"/>
      <c r="D1955" s="636"/>
      <c r="E1955" s="636"/>
      <c r="F1955" s="636"/>
      <c r="G1955" s="636"/>
      <c r="H1955" s="636"/>
      <c r="I1955" s="636"/>
      <c r="J1955" s="636"/>
      <c r="K1955" s="636"/>
      <c r="L1955" s="636"/>
      <c r="M1955" s="636"/>
      <c r="N1955" s="636"/>
      <c r="O1955" s="636"/>
      <c r="P1955" s="636"/>
      <c r="Q1955" s="636"/>
      <c r="R1955" s="636"/>
      <c r="S1955" s="636"/>
      <c r="T1955" s="636"/>
      <c r="U1955" s="636"/>
      <c r="V1955" s="636"/>
      <c r="W1955" s="636"/>
      <c r="X1955" s="636"/>
      <c r="Y1955" s="636"/>
      <c r="Z1955" s="636"/>
      <c r="AA1955" s="636"/>
      <c r="AB1955" s="636"/>
      <c r="AC1955" s="636"/>
      <c r="AD1955" s="636"/>
      <c r="AE1955" s="109"/>
      <c r="AG1955" s="90" t="s">
        <v>2032</v>
      </c>
      <c r="AH1955" s="90" t="s">
        <v>2072</v>
      </c>
      <c r="AI1955" s="90" t="s">
        <v>2073</v>
      </c>
      <c r="AJ1955" s="90" t="s">
        <v>2045</v>
      </c>
      <c r="AK1955" s="90" t="s">
        <v>2074</v>
      </c>
      <c r="AL1955" s="90" t="s">
        <v>2075</v>
      </c>
      <c r="AM1955" s="90" t="s">
        <v>2102</v>
      </c>
    </row>
    <row r="1956" spans="1:106" ht="36" customHeight="1" x14ac:dyDescent="0.2">
      <c r="C1956" s="619" t="s">
        <v>1697</v>
      </c>
      <c r="D1956" s="619"/>
      <c r="E1956" s="619"/>
      <c r="F1956" s="619"/>
      <c r="G1956" s="619"/>
      <c r="H1956" s="619"/>
      <c r="I1956" s="619"/>
      <c r="J1956" s="619"/>
      <c r="K1956" s="619"/>
      <c r="L1956" s="619"/>
      <c r="M1956" s="619"/>
      <c r="N1956" s="619"/>
      <c r="O1956" s="619"/>
      <c r="P1956" s="619"/>
      <c r="Q1956" s="619"/>
      <c r="R1956" s="619"/>
      <c r="S1956" s="619"/>
      <c r="T1956" s="619"/>
      <c r="U1956" s="619"/>
      <c r="V1956" s="619"/>
      <c r="W1956" s="619"/>
      <c r="X1956" s="619"/>
      <c r="Y1956" s="619"/>
      <c r="Z1956" s="619"/>
      <c r="AA1956" s="619"/>
      <c r="AB1956" s="619"/>
      <c r="AC1956" s="619"/>
      <c r="AD1956" s="619"/>
      <c r="AE1956" s="109"/>
      <c r="AG1956" s="90">
        <f>COUNTBLANK(S1966:AD2114)</f>
        <v>1788</v>
      </c>
      <c r="AH1956" s="90">
        <v>1788</v>
      </c>
      <c r="AI1956" s="90">
        <v>0</v>
      </c>
      <c r="AJ1956" s="90">
        <f>COUNTBLANK(S1966:AD1966)</f>
        <v>12</v>
      </c>
      <c r="AK1956" s="90">
        <v>12</v>
      </c>
      <c r="AL1956" s="90">
        <v>0</v>
      </c>
      <c r="AM1956" s="90">
        <v>11</v>
      </c>
    </row>
    <row r="1957" spans="1:106" ht="24" customHeight="1" x14ac:dyDescent="0.2">
      <c r="C1957" s="619" t="s">
        <v>1304</v>
      </c>
      <c r="D1957" s="619"/>
      <c r="E1957" s="619"/>
      <c r="F1957" s="619"/>
      <c r="G1957" s="619"/>
      <c r="H1957" s="619"/>
      <c r="I1957" s="619"/>
      <c r="J1957" s="619"/>
      <c r="K1957" s="619"/>
      <c r="L1957" s="619"/>
      <c r="M1957" s="619"/>
      <c r="N1957" s="619"/>
      <c r="O1957" s="619"/>
      <c r="P1957" s="619"/>
      <c r="Q1957" s="619"/>
      <c r="R1957" s="619"/>
      <c r="S1957" s="619"/>
      <c r="T1957" s="619"/>
      <c r="U1957" s="619"/>
      <c r="V1957" s="619"/>
      <c r="W1957" s="619"/>
      <c r="X1957" s="619"/>
      <c r="Y1957" s="619"/>
      <c r="Z1957" s="619"/>
      <c r="AA1957" s="619"/>
      <c r="AB1957" s="619"/>
      <c r="AC1957" s="619"/>
      <c r="AD1957" s="619"/>
      <c r="AE1957" s="109"/>
    </row>
    <row r="1958" spans="1:106" ht="24" customHeight="1" x14ac:dyDescent="0.2">
      <c r="C1958" s="619" t="s">
        <v>1992</v>
      </c>
      <c r="D1958" s="619"/>
      <c r="E1958" s="619"/>
      <c r="F1958" s="619"/>
      <c r="G1958" s="619"/>
      <c r="H1958" s="619"/>
      <c r="I1958" s="619"/>
      <c r="J1958" s="619"/>
      <c r="K1958" s="619"/>
      <c r="L1958" s="619"/>
      <c r="M1958" s="619"/>
      <c r="N1958" s="619"/>
      <c r="O1958" s="619"/>
      <c r="P1958" s="619"/>
      <c r="Q1958" s="619"/>
      <c r="R1958" s="619"/>
      <c r="S1958" s="619"/>
      <c r="T1958" s="619"/>
      <c r="U1958" s="619"/>
      <c r="V1958" s="619"/>
      <c r="W1958" s="619"/>
      <c r="X1958" s="619"/>
      <c r="Y1958" s="619"/>
      <c r="Z1958" s="619"/>
      <c r="AA1958" s="619"/>
      <c r="AB1958" s="619"/>
      <c r="AC1958" s="619"/>
      <c r="AD1958" s="619"/>
      <c r="AE1958" s="109"/>
    </row>
    <row r="1959" spans="1:106" ht="24" customHeight="1" x14ac:dyDescent="0.2">
      <c r="C1959" s="619" t="s">
        <v>1730</v>
      </c>
      <c r="D1959" s="619"/>
      <c r="E1959" s="619"/>
      <c r="F1959" s="619"/>
      <c r="G1959" s="619"/>
      <c r="H1959" s="619"/>
      <c r="I1959" s="619"/>
      <c r="J1959" s="619"/>
      <c r="K1959" s="619"/>
      <c r="L1959" s="619"/>
      <c r="M1959" s="619"/>
      <c r="N1959" s="619"/>
      <c r="O1959" s="619"/>
      <c r="P1959" s="619"/>
      <c r="Q1959" s="619"/>
      <c r="R1959" s="619"/>
      <c r="S1959" s="619"/>
      <c r="T1959" s="619"/>
      <c r="U1959" s="619"/>
      <c r="V1959" s="619"/>
      <c r="W1959" s="619"/>
      <c r="X1959" s="619"/>
      <c r="Y1959" s="619"/>
      <c r="Z1959" s="619"/>
      <c r="AA1959" s="619"/>
      <c r="AB1959" s="619"/>
      <c r="AC1959" s="619"/>
      <c r="AD1959" s="619"/>
      <c r="AE1959" s="109"/>
    </row>
    <row r="1960" spans="1:106" ht="24" customHeight="1" x14ac:dyDescent="0.2">
      <c r="C1960" s="1012" t="s">
        <v>1968</v>
      </c>
      <c r="D1960" s="1012"/>
      <c r="E1960" s="1012"/>
      <c r="F1960" s="1012"/>
      <c r="G1960" s="1012"/>
      <c r="H1960" s="1012"/>
      <c r="I1960" s="1012"/>
      <c r="J1960" s="1012"/>
      <c r="K1960" s="1012"/>
      <c r="L1960" s="1012"/>
      <c r="M1960" s="1012"/>
      <c r="N1960" s="1012"/>
      <c r="O1960" s="1012"/>
      <c r="P1960" s="1012"/>
      <c r="Q1960" s="1012"/>
      <c r="R1960" s="1012"/>
      <c r="S1960" s="1012"/>
      <c r="T1960" s="1012"/>
      <c r="U1960" s="1012"/>
      <c r="V1960" s="1012"/>
      <c r="W1960" s="1012"/>
      <c r="X1960" s="1012"/>
      <c r="Y1960" s="1012"/>
      <c r="Z1960" s="1012"/>
      <c r="AA1960" s="1012"/>
      <c r="AB1960" s="1012"/>
      <c r="AC1960" s="1012"/>
      <c r="AD1960" s="1012"/>
      <c r="AE1960" s="109"/>
    </row>
    <row r="1961" spans="1:106" ht="24" customHeight="1" x14ac:dyDescent="0.2">
      <c r="C1961" s="683" t="s">
        <v>1985</v>
      </c>
      <c r="D1961" s="683"/>
      <c r="E1961" s="683"/>
      <c r="F1961" s="683"/>
      <c r="G1961" s="683"/>
      <c r="H1961" s="683"/>
      <c r="I1961" s="683"/>
      <c r="J1961" s="683"/>
      <c r="K1961" s="683"/>
      <c r="L1961" s="683"/>
      <c r="M1961" s="683"/>
      <c r="N1961" s="683"/>
      <c r="O1961" s="683"/>
      <c r="P1961" s="683"/>
      <c r="Q1961" s="683"/>
      <c r="R1961" s="683"/>
      <c r="S1961" s="683"/>
      <c r="T1961" s="683"/>
      <c r="U1961" s="683"/>
      <c r="V1961" s="683"/>
      <c r="W1961" s="683"/>
      <c r="X1961" s="683"/>
      <c r="Y1961" s="683"/>
      <c r="Z1961" s="683"/>
      <c r="AA1961" s="683"/>
      <c r="AB1961" s="683"/>
      <c r="AC1961" s="683"/>
      <c r="AD1961" s="683"/>
      <c r="AE1961" s="109"/>
    </row>
    <row r="1962" spans="1:106" ht="15" customHeight="1" x14ac:dyDescent="0.2">
      <c r="C1962" s="154"/>
      <c r="D1962" s="154"/>
      <c r="E1962" s="154"/>
      <c r="F1962" s="154"/>
      <c r="G1962" s="154"/>
      <c r="H1962" s="154"/>
      <c r="I1962" s="154"/>
      <c r="J1962" s="154"/>
      <c r="K1962" s="154"/>
      <c r="L1962" s="154"/>
      <c r="M1962" s="154"/>
      <c r="N1962" s="154"/>
      <c r="O1962" s="154"/>
      <c r="P1962" s="154"/>
      <c r="Q1962" s="154"/>
      <c r="R1962" s="154"/>
      <c r="S1962" s="154"/>
      <c r="T1962" s="154"/>
      <c r="U1962" s="154"/>
      <c r="V1962" s="154"/>
      <c r="W1962" s="154"/>
      <c r="X1962" s="154"/>
      <c r="Y1962" s="154"/>
      <c r="Z1962" s="154"/>
      <c r="AA1962" s="154"/>
      <c r="AB1962" s="154"/>
      <c r="AC1962" s="154"/>
      <c r="AD1962" s="154"/>
      <c r="AE1962" s="109"/>
    </row>
    <row r="1963" spans="1:106" ht="36" customHeight="1" x14ac:dyDescent="0.2">
      <c r="C1963" s="609" t="s">
        <v>376</v>
      </c>
      <c r="D1963" s="609"/>
      <c r="E1963" s="609"/>
      <c r="F1963" s="609"/>
      <c r="G1963" s="609" t="s">
        <v>377</v>
      </c>
      <c r="H1963" s="609"/>
      <c r="I1963" s="492" t="s">
        <v>378</v>
      </c>
      <c r="J1963" s="492"/>
      <c r="K1963" s="492"/>
      <c r="L1963" s="492"/>
      <c r="M1963" s="492"/>
      <c r="N1963" s="492"/>
      <c r="O1963" s="492"/>
      <c r="P1963" s="492"/>
      <c r="Q1963" s="492"/>
      <c r="R1963" s="492"/>
      <c r="S1963" s="979" t="s">
        <v>1220</v>
      </c>
      <c r="T1963" s="979"/>
      <c r="U1963" s="979"/>
      <c r="V1963" s="979"/>
      <c r="W1963" s="979"/>
      <c r="X1963" s="979"/>
      <c r="Y1963" s="979"/>
      <c r="Z1963" s="979"/>
      <c r="AA1963" s="979"/>
      <c r="AB1963" s="979"/>
      <c r="AC1963" s="979"/>
      <c r="AD1963" s="979"/>
      <c r="AE1963" s="109"/>
    </row>
    <row r="1964" spans="1:106" ht="15" customHeight="1" x14ac:dyDescent="0.2">
      <c r="C1964" s="609"/>
      <c r="D1964" s="609"/>
      <c r="E1964" s="609"/>
      <c r="F1964" s="609"/>
      <c r="G1964" s="609"/>
      <c r="H1964" s="609"/>
      <c r="I1964" s="492"/>
      <c r="J1964" s="492"/>
      <c r="K1964" s="492"/>
      <c r="L1964" s="492"/>
      <c r="M1964" s="492"/>
      <c r="N1964" s="492"/>
      <c r="O1964" s="492"/>
      <c r="P1964" s="492"/>
      <c r="Q1964" s="492"/>
      <c r="R1964" s="492"/>
      <c r="S1964" s="531" t="s">
        <v>80</v>
      </c>
      <c r="T1964" s="520" t="s">
        <v>81</v>
      </c>
      <c r="U1964" s="520" t="s">
        <v>82</v>
      </c>
      <c r="V1964" s="532" t="s">
        <v>372</v>
      </c>
      <c r="W1964" s="533"/>
      <c r="X1964" s="534"/>
      <c r="Y1964" s="532" t="s">
        <v>373</v>
      </c>
      <c r="Z1964" s="533"/>
      <c r="AA1964" s="534"/>
      <c r="AB1964" s="532" t="s">
        <v>374</v>
      </c>
      <c r="AC1964" s="533"/>
      <c r="AD1964" s="534"/>
      <c r="AE1964" s="109"/>
      <c r="AI1964" s="561" t="s">
        <v>80</v>
      </c>
      <c r="AJ1964" s="561"/>
      <c r="AK1964" s="561"/>
      <c r="AL1964" s="561"/>
      <c r="AM1964" s="561"/>
      <c r="AN1964" s="561" t="s">
        <v>81</v>
      </c>
      <c r="AO1964" s="561"/>
      <c r="AP1964" s="561"/>
      <c r="AQ1964" s="561"/>
      <c r="AR1964" s="561"/>
      <c r="AS1964" s="561" t="s">
        <v>82</v>
      </c>
      <c r="AT1964" s="561"/>
      <c r="AU1964" s="561"/>
      <c r="AV1964" s="561"/>
      <c r="AW1964" s="561"/>
      <c r="AX1964" s="561" t="s">
        <v>372</v>
      </c>
      <c r="AY1964" s="561"/>
      <c r="AZ1964" s="561"/>
      <c r="BA1964" s="561"/>
      <c r="BB1964" s="561"/>
      <c r="BC1964" s="561" t="s">
        <v>373</v>
      </c>
      <c r="BD1964" s="561"/>
      <c r="BE1964" s="561"/>
      <c r="BF1964" s="561"/>
      <c r="BG1964" s="561"/>
      <c r="BH1964" s="561" t="s">
        <v>374</v>
      </c>
      <c r="BI1964" s="561"/>
      <c r="BJ1964" s="561"/>
      <c r="BK1964" s="561"/>
      <c r="BL1964" s="561"/>
      <c r="CO1964" s="513"/>
      <c r="CP1964" s="531" t="s">
        <v>80</v>
      </c>
      <c r="CQ1964" s="520" t="s">
        <v>81</v>
      </c>
      <c r="CR1964" s="520" t="s">
        <v>82</v>
      </c>
      <c r="CS1964" s="532" t="s">
        <v>372</v>
      </c>
      <c r="CT1964" s="533"/>
      <c r="CU1964" s="534"/>
      <c r="CV1964" s="532" t="s">
        <v>373</v>
      </c>
      <c r="CW1964" s="533"/>
      <c r="CX1964" s="534"/>
      <c r="CY1964" s="532" t="s">
        <v>374</v>
      </c>
      <c r="CZ1964" s="533"/>
      <c r="DA1964" s="534"/>
    </row>
    <row r="1965" spans="1:106" ht="43.5" customHeight="1" x14ac:dyDescent="0.2">
      <c r="C1965" s="609"/>
      <c r="D1965" s="609"/>
      <c r="E1965" s="609"/>
      <c r="F1965" s="609"/>
      <c r="G1965" s="609"/>
      <c r="H1965" s="609"/>
      <c r="I1965" s="492"/>
      <c r="J1965" s="492"/>
      <c r="K1965" s="492"/>
      <c r="L1965" s="492"/>
      <c r="M1965" s="492"/>
      <c r="N1965" s="492"/>
      <c r="O1965" s="492"/>
      <c r="P1965" s="492"/>
      <c r="Q1965" s="492"/>
      <c r="R1965" s="492"/>
      <c r="S1965" s="531"/>
      <c r="T1965" s="524"/>
      <c r="U1965" s="524"/>
      <c r="V1965" s="150" t="s">
        <v>108</v>
      </c>
      <c r="W1965" s="14" t="s">
        <v>81</v>
      </c>
      <c r="X1965" s="14" t="s">
        <v>82</v>
      </c>
      <c r="Y1965" s="150" t="s">
        <v>108</v>
      </c>
      <c r="Z1965" s="14" t="s">
        <v>81</v>
      </c>
      <c r="AA1965" s="14" t="s">
        <v>82</v>
      </c>
      <c r="AB1965" s="150" t="s">
        <v>108</v>
      </c>
      <c r="AC1965" s="14" t="s">
        <v>81</v>
      </c>
      <c r="AD1965" s="14" t="s">
        <v>82</v>
      </c>
      <c r="AE1965" s="109"/>
      <c r="AG1965" s="230" t="s">
        <v>2032</v>
      </c>
      <c r="AH1965" s="229" t="s">
        <v>2035</v>
      </c>
      <c r="AI1965" s="229" t="s">
        <v>80</v>
      </c>
      <c r="AJ1965" s="229" t="s">
        <v>2029</v>
      </c>
      <c r="AK1965" s="229" t="s">
        <v>2078</v>
      </c>
      <c r="AL1965" s="229" t="s">
        <v>2058</v>
      </c>
      <c r="AM1965" s="229" t="s">
        <v>2077</v>
      </c>
      <c r="AN1965" s="229" t="s">
        <v>2100</v>
      </c>
      <c r="AO1965" s="229" t="s">
        <v>2029</v>
      </c>
      <c r="AP1965" s="229" t="s">
        <v>2078</v>
      </c>
      <c r="AQ1965" s="229" t="s">
        <v>2058</v>
      </c>
      <c r="AR1965" s="229" t="s">
        <v>2077</v>
      </c>
      <c r="AS1965" s="229" t="s">
        <v>2101</v>
      </c>
      <c r="AT1965" s="229" t="s">
        <v>2029</v>
      </c>
      <c r="AU1965" s="229" t="s">
        <v>2078</v>
      </c>
      <c r="AV1965" s="229" t="s">
        <v>2058</v>
      </c>
      <c r="AW1965" s="229" t="s">
        <v>2077</v>
      </c>
      <c r="AX1965" s="229" t="s">
        <v>80</v>
      </c>
      <c r="AY1965" s="229" t="s">
        <v>2029</v>
      </c>
      <c r="AZ1965" s="229" t="s">
        <v>2078</v>
      </c>
      <c r="BA1965" s="229" t="s">
        <v>2058</v>
      </c>
      <c r="BB1965" s="229" t="s">
        <v>2077</v>
      </c>
      <c r="BC1965" s="229" t="s">
        <v>80</v>
      </c>
      <c r="BD1965" s="229" t="s">
        <v>2029</v>
      </c>
      <c r="BE1965" s="229" t="s">
        <v>2078</v>
      </c>
      <c r="BF1965" s="229" t="s">
        <v>2058</v>
      </c>
      <c r="BG1965" s="229" t="s">
        <v>2077</v>
      </c>
      <c r="BH1965" s="229" t="s">
        <v>80</v>
      </c>
      <c r="BI1965" s="229" t="s">
        <v>2029</v>
      </c>
      <c r="BJ1965" s="229" t="s">
        <v>2078</v>
      </c>
      <c r="BK1965" s="229" t="s">
        <v>2058</v>
      </c>
      <c r="BL1965" s="229" t="s">
        <v>2077</v>
      </c>
      <c r="BM1965" s="229" t="s">
        <v>2103</v>
      </c>
      <c r="CO1965" s="513"/>
      <c r="CP1965" s="531"/>
      <c r="CQ1965" s="524"/>
      <c r="CR1965" s="524"/>
      <c r="CS1965" s="292" t="s">
        <v>108</v>
      </c>
      <c r="CT1965" s="293" t="s">
        <v>81</v>
      </c>
      <c r="CU1965" s="293" t="s">
        <v>82</v>
      </c>
      <c r="CV1965" s="292" t="s">
        <v>108</v>
      </c>
      <c r="CW1965" s="293" t="s">
        <v>81</v>
      </c>
      <c r="CX1965" s="293" t="s">
        <v>82</v>
      </c>
      <c r="CY1965" s="292" t="s">
        <v>108</v>
      </c>
      <c r="CZ1965" s="293" t="s">
        <v>81</v>
      </c>
      <c r="DA1965" s="293" t="s">
        <v>82</v>
      </c>
    </row>
    <row r="1966" spans="1:106" ht="15" customHeight="1" x14ac:dyDescent="0.25">
      <c r="C1966" s="740" t="s">
        <v>390</v>
      </c>
      <c r="D1966" s="514" t="s">
        <v>389</v>
      </c>
      <c r="E1966" s="582"/>
      <c r="F1966" s="515"/>
      <c r="G1966" s="629" t="s">
        <v>379</v>
      </c>
      <c r="H1966" s="629"/>
      <c r="I1966" s="646" t="s">
        <v>384</v>
      </c>
      <c r="J1966" s="646"/>
      <c r="K1966" s="646"/>
      <c r="L1966" s="646"/>
      <c r="M1966" s="646"/>
      <c r="N1966" s="646"/>
      <c r="O1966" s="646"/>
      <c r="P1966" s="646"/>
      <c r="Q1966" s="646"/>
      <c r="R1966" s="646"/>
      <c r="S1966" s="206"/>
      <c r="T1966" s="206"/>
      <c r="U1966" s="206"/>
      <c r="V1966" s="206"/>
      <c r="W1966" s="206"/>
      <c r="X1966" s="206"/>
      <c r="Y1966" s="206"/>
      <c r="Z1966" s="206"/>
      <c r="AA1966" s="206"/>
      <c r="AB1966" s="206"/>
      <c r="AC1966" s="206"/>
      <c r="AD1966" s="206"/>
      <c r="AE1966" s="109"/>
      <c r="AG1966" s="130">
        <f>COUNTBLANK(S1966:AD1966)</f>
        <v>12</v>
      </c>
      <c r="AH1966" s="90">
        <f>IF($AG$1956=$AH$1956,0,IF(
AND(S1966&lt;&gt;"NA",AG1966=$AL$1789),0,IF(
AND(S1966="NA",AG1966=$AM$1789),0,1)))</f>
        <v>0</v>
      </c>
      <c r="AI1966" s="130">
        <f>S1966</f>
        <v>0</v>
      </c>
      <c r="AJ1966" s="130">
        <f>COUNTIF(T1966:U1966,"NS")</f>
        <v>0</v>
      </c>
      <c r="AK1966" s="130">
        <f>SUM(T1966:U1966)</f>
        <v>0</v>
      </c>
      <c r="AL1966" s="130">
        <f>COUNTIF(T1966:U1966,"NA")</f>
        <v>0</v>
      </c>
      <c r="AM1966" s="130">
        <f>IF($AG$1956=$AH$1956,0,
IF(OR(
AND(AI1966=0,AJ1966&gt;0),
AND(AI1966="NS",AK1966&gt;0),
AND(AI1966="NS",AK1966=0,AJ1966=0)),1,
IF(OR(
AND(AI1966&gt;0,AJ1966=2),
AND(AI1966="NS",AJ1966=2),
AND(AI1966="NS",AK1966=0,AJ1966&gt;0),
AI1966=AK1966,
AND(AI1966="NA",AJ1966=0,AK1966=0,AL1966&gt;0)),0,
IF(
AND(S1966="NA",AG1966=$AM$1789),0,1))))</f>
        <v>0</v>
      </c>
      <c r="AN1966" s="130">
        <f>T1966</f>
        <v>0</v>
      </c>
      <c r="AO1966" s="130">
        <f>SUM(COUNTIF(W1966,"NS"),COUNTIF(Z1966,"ns"),COUNTIF(AC1966,"ns"))</f>
        <v>0</v>
      </c>
      <c r="AP1966" s="130">
        <f>SUM(W1966,Z1966,AC1966)</f>
        <v>0</v>
      </c>
      <c r="AQ1966" s="130">
        <f>SUM(COUNTIF(W1966,"NA"),COUNTIF(Z1966,"NA"),COUNTIF(AC1966,"NA"))</f>
        <v>0</v>
      </c>
      <c r="AR1966" s="130">
        <f>IF($AG$1956=$AH$1956,0,
IF(OR(
AND(AN1966=0,AO1966&gt;0),
AND(AN1966="NS",AP1966&gt;0),
AND(AN1966="NS",AP1966=0,AO1966=0)),1,
IF(OR(
AND(AO1966&gt;=2,AP1966&lt;AN1966),
AND(AN1966="NS",AP1966=0,AO1966&gt;0),
AN1966=AP1966,
AND(AN1966="NA",AO1966=0,AP1966=0,AQ1966&gt;0)),0,1)))</f>
        <v>0</v>
      </c>
      <c r="AS1966" s="130">
        <f>U1966</f>
        <v>0</v>
      </c>
      <c r="AT1966" s="130">
        <f>SUM(COUNTIF(X1966,"NS"),COUNTIF(AA1966,"ns"),COUNTIF(AD1966,"ns"))</f>
        <v>0</v>
      </c>
      <c r="AU1966" s="130">
        <f>SUM(X1966,AA1966,AD1966)</f>
        <v>0</v>
      </c>
      <c r="AV1966" s="130">
        <f>SUM(COUNTIF(X1966,"NA"),COUNTIF(AA1966,"NA"),COUNTIF(AD1966,"NA"))</f>
        <v>0</v>
      </c>
      <c r="AW1966" s="130">
        <f>IF($AG$1956=$AH$1956,0,
IF(OR(
AND(AS1966=0,AT1966&gt;0),
AND(AS1966="NS",AU1966&gt;0),
AND(AS1966="NS",AU1966=0,AT1966=0)),1,
IF(OR(
AND(AT1966&gt;=2,AU1966&lt;AS1966),
AND(AS1966="NS",AU1966=0,AT1966&gt;0),
AS1966=AU1966,
AND(AS1966="NA",AT1966=0,AU1966=0,AV1966&gt;0)),0,1)))</f>
        <v>0</v>
      </c>
      <c r="AX1966" s="130">
        <f>V1966</f>
        <v>0</v>
      </c>
      <c r="AY1966" s="130">
        <f>COUNTIF(W1966:X1966,"NS")</f>
        <v>0</v>
      </c>
      <c r="AZ1966" s="130">
        <f>SUM(W1966:X1966)</f>
        <v>0</v>
      </c>
      <c r="BA1966" s="130">
        <f>COUNTIF(W1966:X1966,"NA")</f>
        <v>0</v>
      </c>
      <c r="BB1966" s="130">
        <f>IF($AG$1956=$AH$1956,0,
IF(OR(
AND(AX1966=0,AY1966&gt;0),
AND(AX1966="NS",AZ1966&gt;0),
AND(AX1966="NS",AZ1966=0,AY1966=0)),1,
IF(OR(
AND(AX1966&gt;0,AY1966=2),
AND(AX1966="NS",AY1966=2),
AND(AX1966="NS",AZ1966=0,AY1966&gt;0),
AX1966=AZ1966,
AND(AX1966="NA",AY1966=0,AZ1966=0,BA1966&gt;0)),0,1)))</f>
        <v>0</v>
      </c>
      <c r="BC1966" s="130">
        <f>Y1966</f>
        <v>0</v>
      </c>
      <c r="BD1966" s="130">
        <f>COUNTIF(Z1966:AA1966,"NS")</f>
        <v>0</v>
      </c>
      <c r="BE1966" s="130">
        <f>SUM(Z1966:AA1966)</f>
        <v>0</v>
      </c>
      <c r="BF1966" s="130">
        <f>COUNTIF(Z1966:AA1966,"NA")</f>
        <v>0</v>
      </c>
      <c r="BG1966" s="130">
        <f>IF($AG$1956=$AH$1956,0,
IF(OR(
AND(BC1966=0,BD1966&gt;0),
AND(BC1966="NS",BE1966&gt;0),
AND(BC1966="NS",BE1966=0,BD1966=0)),1,
IF(OR(
AND(BC1966&gt;0,BD1966=2),
AND(BC1966="NS",BD1966=2),
AND(BC1966="NS",BE1966=0,BD1966&gt;0),
BC1966=BE1966,
AND(BC1966="NA",BD1966=0,BE1966=0,BF1966&gt;0)),0,1)))</f>
        <v>0</v>
      </c>
      <c r="BH1966" s="130">
        <f>AB1966</f>
        <v>0</v>
      </c>
      <c r="BI1966" s="130">
        <f>COUNTIF(AC1966:AD1966,"NS")</f>
        <v>0</v>
      </c>
      <c r="BJ1966" s="130">
        <f>SUM(AC1966:AD1966)</f>
        <v>0</v>
      </c>
      <c r="BK1966" s="130">
        <f>COUNTIF(AC1966:AD1966,"NA")</f>
        <v>0</v>
      </c>
      <c r="BL1966" s="130">
        <f>IF($AG$1956=$AH$1956,0,
IF(OR(
AND(BH1966=0,BI1966&gt;0),
AND(BH1966="NS",BJ1966&gt;0),
AND(BH1966="NS",BJ1966=0,BI1966=0)),1,
IF(OR(
AND(BH1966&gt;0,BI1966=2),
AND(BH1966="NS",BI1966=2),
AND(BH1966="NS",BJ1966=0,BI1966&gt;0),
BH1966=BJ1966,
AND(BH1966="NA",BI1966=0,BJ1966=0,BK1966&gt;0)),0,1)))</f>
        <v>0</v>
      </c>
      <c r="BM1966" s="90">
        <f>IF($AG$1956=$AH$1956,0,IF(AND(AI1966="NA",AG1966&lt;$AM$1789),1,0))</f>
        <v>0</v>
      </c>
      <c r="CO1966" s="297" t="s">
        <v>2171</v>
      </c>
      <c r="CP1966" s="297">
        <f>IF(AND(SUM(S1966:S1970)=0,COUNTIF(S1966:S1970,"NS")&gt;0),"NS",SUM(S1966:S1970))</f>
        <v>0</v>
      </c>
      <c r="CQ1966" s="297">
        <f>IF(AND(SUM(T1966:T1970)=0,COUNTIF(T1966:T1970,"NS")&gt;0),"NS",SUM(T1966:T1970))</f>
        <v>0</v>
      </c>
      <c r="CR1966" s="297">
        <f t="shared" ref="CR1966" si="915">IF(AND(SUM(U1966:U1970)=0,COUNTIF(U1966:U1970,"NS")&gt;0),"NS",SUM(U1966:U1970))</f>
        <v>0</v>
      </c>
      <c r="CS1966" s="297">
        <f t="shared" ref="CS1966" si="916">IF(AND(SUM(V1966:V1970)=0,COUNTIF(V1966:V1970,"NS")&gt;0),"NS",SUM(V1966:V1970))</f>
        <v>0</v>
      </c>
      <c r="CT1966" s="297">
        <f t="shared" ref="CT1966" si="917">IF(AND(SUM(W1966:W1970)=0,COUNTIF(W1966:W1970,"NS")&gt;0),"NS",SUM(W1966:W1970))</f>
        <v>0</v>
      </c>
      <c r="CU1966" s="297">
        <f t="shared" ref="CU1966" si="918">IF(AND(SUM(X1966:X1970)=0,COUNTIF(X1966:X1970,"NS")&gt;0),"NS",SUM(X1966:X1970))</f>
        <v>0</v>
      </c>
      <c r="CV1966" s="297">
        <f t="shared" ref="CV1966" si="919">IF(AND(SUM(Y1966:Y1970)=0,COUNTIF(Y1966:Y1970,"NS")&gt;0),"NS",SUM(Y1966:Y1970))</f>
        <v>0</v>
      </c>
      <c r="CW1966" s="297">
        <f t="shared" ref="CW1966" si="920">IF(AND(SUM(Z1966:Z1970)=0,COUNTIF(Z1966:Z1970,"NS")&gt;0),"NS",SUM(Z1966:Z1970))</f>
        <v>0</v>
      </c>
      <c r="CX1966" s="297">
        <f t="shared" ref="CX1966" si="921">IF(AND(SUM(AA1966:AA1970)=0,COUNTIF(AA1966:AA1970,"NS")&gt;0),"NS",SUM(AA1966:AA1970))</f>
        <v>0</v>
      </c>
      <c r="CY1966" s="297">
        <f t="shared" ref="CY1966" si="922">IF(AND(SUM(AB1966:AB1970)=0,COUNTIF(AB1966:AB1970,"NS")&gt;0),"NS",SUM(AB1966:AB1970))</f>
        <v>0</v>
      </c>
      <c r="CZ1966" s="297">
        <f t="shared" ref="CZ1966" si="923">IF(AND(SUM(AC1966:AC1970)=0,COUNTIF(AC1966:AC1970,"NS")&gt;0),"NS",SUM(AC1966:AC1970))</f>
        <v>0</v>
      </c>
      <c r="DA1966" s="297">
        <f t="shared" ref="DA1966" si="924">IF(AND(SUM(AD1966:AD1970)=0,COUNTIF(AD1966:AD1970,"NS")&gt;0),"NS",SUM(AD1966:AD1970))</f>
        <v>0</v>
      </c>
      <c r="DB1966" s="186"/>
    </row>
    <row r="1967" spans="1:106" ht="15" customHeight="1" x14ac:dyDescent="0.25">
      <c r="C1967" s="741"/>
      <c r="D1967" s="516"/>
      <c r="E1967" s="583"/>
      <c r="F1967" s="517"/>
      <c r="G1967" s="629" t="s">
        <v>380</v>
      </c>
      <c r="H1967" s="629"/>
      <c r="I1967" s="646" t="s">
        <v>385</v>
      </c>
      <c r="J1967" s="646"/>
      <c r="K1967" s="646"/>
      <c r="L1967" s="646"/>
      <c r="M1967" s="646"/>
      <c r="N1967" s="646"/>
      <c r="O1967" s="646"/>
      <c r="P1967" s="646"/>
      <c r="Q1967" s="646"/>
      <c r="R1967" s="646"/>
      <c r="S1967" s="206"/>
      <c r="T1967" s="206"/>
      <c r="U1967" s="206"/>
      <c r="V1967" s="206"/>
      <c r="W1967" s="206"/>
      <c r="X1967" s="206"/>
      <c r="Y1967" s="206"/>
      <c r="Z1967" s="206"/>
      <c r="AA1967" s="206"/>
      <c r="AB1967" s="206"/>
      <c r="AC1967" s="206"/>
      <c r="AD1967" s="206"/>
      <c r="AE1967" s="109"/>
      <c r="AG1967" s="130">
        <f t="shared" ref="AG1967:AG2030" si="925">COUNTBLANK(S1967:AD1967)</f>
        <v>12</v>
      </c>
      <c r="AH1967" s="90">
        <f t="shared" ref="AH1967:AH2030" si="926">IF($AG$1956=$AH$1956,0,IF(
AND(S1967&lt;&gt;"NA",AG1967=$AL$1789),0,IF(
AND(S1967="NA",AG1967=$AM$1789),0,1)))</f>
        <v>0</v>
      </c>
      <c r="AI1967" s="130">
        <f t="shared" ref="AI1967:AI2030" si="927">S1967</f>
        <v>0</v>
      </c>
      <c r="AJ1967" s="130">
        <f t="shared" ref="AJ1967:AJ2030" si="928">COUNTIF(T1967:U1967,"NS")</f>
        <v>0</v>
      </c>
      <c r="AK1967" s="130">
        <f t="shared" ref="AK1967:AK2030" si="929">SUM(T1967:U1967)</f>
        <v>0</v>
      </c>
      <c r="AL1967" s="130">
        <f t="shared" ref="AL1967:AL2030" si="930">COUNTIF(T1967:U1967,"NA")</f>
        <v>0</v>
      </c>
      <c r="AM1967" s="130">
        <f t="shared" ref="AM1967:AM2030" si="931">IF($AG$1956=$AH$1956,0,
IF(OR(
AND(AI1967=0,AJ1967&gt;0),
AND(AI1967="NS",AK1967&gt;0),
AND(AI1967="NS",AK1967=0,AJ1967=0)),1,
IF(OR(
AND(AI1967&gt;0,AJ1967=2),
AND(AI1967="NS",AJ1967=2),
AND(AI1967="NS",AK1967=0,AJ1967&gt;0),
AI1967=AK1967,
AND(AI1967="NA",AJ1967=0,AK1967=0,AL1967&gt;0)),0,
IF(
AND(S1967="NA",AG1967=$AM$1789),0,1))))</f>
        <v>0</v>
      </c>
      <c r="AN1967" s="130">
        <f t="shared" ref="AN1967:AN2030" si="932">T1967</f>
        <v>0</v>
      </c>
      <c r="AO1967" s="130">
        <f t="shared" ref="AO1967:AO2030" si="933">SUM(COUNTIF(W1967,"NS"),COUNTIF(Z1967,"ns"),COUNTIF(AC1967,"ns"))</f>
        <v>0</v>
      </c>
      <c r="AP1967" s="130">
        <f t="shared" ref="AP1967:AP2030" si="934">SUM(W1967,Z1967,AC1967)</f>
        <v>0</v>
      </c>
      <c r="AQ1967" s="130">
        <f t="shared" ref="AQ1967:AQ2030" si="935">SUM(COUNTIF(W1967,"NA"),COUNTIF(Z1967,"NA"),COUNTIF(AC1967,"NA"))</f>
        <v>0</v>
      </c>
      <c r="AR1967" s="130">
        <f t="shared" ref="AR1967:AR2030" si="936">IF($AG$1956=$AH$1956,0,
IF(OR(
AND(AN1967=0,AO1967&gt;0),
AND(AN1967="NS",AP1967&gt;0),
AND(AN1967="NS",AP1967=0,AO1967=0)),1,
IF(OR(
AND(AO1967&gt;=2,AP1967&lt;AN1967),
AND(AN1967="NS",AP1967=0,AO1967&gt;0),
AN1967=AP1967,
AND(AN1967="NA",AO1967=0,AP1967=0,AQ1967&gt;0)),0,1)))</f>
        <v>0</v>
      </c>
      <c r="AS1967" s="130">
        <f t="shared" ref="AS1967:AS2030" si="937">U1967</f>
        <v>0</v>
      </c>
      <c r="AT1967" s="130">
        <f t="shared" ref="AT1967:AT2030" si="938">SUM(COUNTIF(X1967,"NS"),COUNTIF(AA1967,"ns"),COUNTIF(AD1967,"ns"))</f>
        <v>0</v>
      </c>
      <c r="AU1967" s="130">
        <f t="shared" ref="AU1967:AU2030" si="939">SUM(X1967,AA1967,AD1967)</f>
        <v>0</v>
      </c>
      <c r="AV1967" s="130">
        <f t="shared" ref="AV1967:AV2030" si="940">SUM(COUNTIF(X1967,"NA"),COUNTIF(AA1967,"NA"),COUNTIF(AD1967,"NA"))</f>
        <v>0</v>
      </c>
      <c r="AW1967" s="130">
        <f t="shared" ref="AW1967:AW2030" si="941">IF($AG$1956=$AH$1956,0,
IF(OR(
AND(AS1967=0,AT1967&gt;0),
AND(AS1967="NS",AU1967&gt;0),
AND(AS1967="NS",AU1967=0,AT1967=0)),1,
IF(OR(
AND(AT1967&gt;=2,AU1967&lt;AS1967),
AND(AS1967="NS",AU1967=0,AT1967&gt;0),
AS1967=AU1967,
AND(AS1967="NA",AT1967=0,AU1967=0,AV1967&gt;0)),0,1)))</f>
        <v>0</v>
      </c>
      <c r="AX1967" s="130">
        <f t="shared" ref="AX1967:AX2030" si="942">V1967</f>
        <v>0</v>
      </c>
      <c r="AY1967" s="130">
        <f t="shared" ref="AY1967:AY2030" si="943">COUNTIF(W1967:X1967,"NS")</f>
        <v>0</v>
      </c>
      <c r="AZ1967" s="130">
        <f t="shared" ref="AZ1967:AZ2030" si="944">SUM(W1967:X1967)</f>
        <v>0</v>
      </c>
      <c r="BA1967" s="130">
        <f t="shared" ref="BA1967:BA2030" si="945">COUNTIF(W1967:X1967,"NA")</f>
        <v>0</v>
      </c>
      <c r="BB1967" s="130">
        <f t="shared" ref="BB1967:BB2030" si="946">IF($AG$1956=$AH$1956,0,
IF(OR(
AND(AX1967=0,AY1967&gt;0),
AND(AX1967="NS",AZ1967&gt;0),
AND(AX1967="NS",AZ1967=0,AY1967=0)),1,
IF(OR(
AND(AX1967&gt;0,AY1967=2),
AND(AX1967="NS",AY1967=2),
AND(AX1967="NS",AZ1967=0,AY1967&gt;0),
AX1967=AZ1967,
AND(AX1967="NA",AY1967=0,AZ1967=0,BA1967&gt;0)),0,1)))</f>
        <v>0</v>
      </c>
      <c r="BC1967" s="130">
        <f t="shared" ref="BC1967:BC2030" si="947">Y1967</f>
        <v>0</v>
      </c>
      <c r="BD1967" s="130">
        <f t="shared" ref="BD1967:BD2030" si="948">COUNTIF(Z1967:AA1967,"NS")</f>
        <v>0</v>
      </c>
      <c r="BE1967" s="130">
        <f t="shared" ref="BE1967:BE2030" si="949">SUM(Z1967:AA1967)</f>
        <v>0</v>
      </c>
      <c r="BF1967" s="130">
        <f t="shared" ref="BF1967:BF2030" si="950">COUNTIF(Z1967:AA1967,"NA")</f>
        <v>0</v>
      </c>
      <c r="BG1967" s="130">
        <f t="shared" ref="BG1967:BG2030" si="951">IF($AG$1956=$AH$1956,0,
IF(OR(
AND(BC1967=0,BD1967&gt;0),
AND(BC1967="NS",BE1967&gt;0),
AND(BC1967="NS",BE1967=0,BD1967=0)),1,
IF(OR(
AND(BC1967&gt;0,BD1967=2),
AND(BC1967="NS",BD1967=2),
AND(BC1967="NS",BE1967=0,BD1967&gt;0),
BC1967=BE1967,
AND(BC1967="NA",BD1967=0,BE1967=0,BF1967&gt;0)),0,1)))</f>
        <v>0</v>
      </c>
      <c r="BH1967" s="130">
        <f t="shared" ref="BH1967:BH2030" si="952">AB1967</f>
        <v>0</v>
      </c>
      <c r="BI1967" s="130">
        <f t="shared" ref="BI1967:BI2030" si="953">COUNTIF(AC1967:AD1967,"NS")</f>
        <v>0</v>
      </c>
      <c r="BJ1967" s="130">
        <f t="shared" ref="BJ1967:BJ2030" si="954">SUM(AC1967:AD1967)</f>
        <v>0</v>
      </c>
      <c r="BK1967" s="130">
        <f t="shared" ref="BK1967:BK2030" si="955">COUNTIF(AC1967:AD1967,"NA")</f>
        <v>0</v>
      </c>
      <c r="BL1967" s="130">
        <f t="shared" ref="BL1967:BL2030" si="956">IF($AG$1956=$AH$1956,0,
IF(OR(
AND(BH1967=0,BI1967&gt;0),
AND(BH1967="NS",BJ1967&gt;0),
AND(BH1967="NS",BJ1967=0,BI1967=0)),1,
IF(OR(
AND(BH1967&gt;0,BI1967=2),
AND(BH1967="NS",BI1967=2),
AND(BH1967="NS",BJ1967=0,BI1967&gt;0),
BH1967=BJ1967,
AND(BH1967="NA",BI1967=0,BJ1967=0,BK1967&gt;0)),0,1)))</f>
        <v>0</v>
      </c>
      <c r="BM1967" s="90">
        <f t="shared" ref="BM1967:BM2030" si="957">IF($AG$1956=$AH$1956,0,IF(AND(AI1967="NA",AG1967&lt;$AM$1789),1,0))</f>
        <v>0</v>
      </c>
      <c r="CO1967" s="297" t="s">
        <v>2078</v>
      </c>
      <c r="CP1967" s="297">
        <f>SUM(S1966:S1969)</f>
        <v>0</v>
      </c>
      <c r="CQ1967" s="297">
        <f t="shared" ref="CQ1967" si="958">SUM(T1966:T1969)</f>
        <v>0</v>
      </c>
      <c r="CR1967" s="297">
        <f t="shared" ref="CR1967" si="959">SUM(U1966:U1969)</f>
        <v>0</v>
      </c>
      <c r="CS1967" s="297">
        <f t="shared" ref="CS1967" si="960">SUM(V1966:V1969)</f>
        <v>0</v>
      </c>
      <c r="CT1967" s="297">
        <f t="shared" ref="CT1967" si="961">SUM(W1966:W1969)</f>
        <v>0</v>
      </c>
      <c r="CU1967" s="297">
        <f t="shared" ref="CU1967" si="962">SUM(X1966:X1969)</f>
        <v>0</v>
      </c>
      <c r="CV1967" s="297">
        <f t="shared" ref="CV1967" si="963">SUM(Y1966:Y1969)</f>
        <v>0</v>
      </c>
      <c r="CW1967" s="297">
        <f t="shared" ref="CW1967" si="964">SUM(Z1966:Z1969)</f>
        <v>0</v>
      </c>
      <c r="CX1967" s="297">
        <f t="shared" ref="CX1967" si="965">SUM(AA1966:AA1969)</f>
        <v>0</v>
      </c>
      <c r="CY1967" s="297">
        <f t="shared" ref="CY1967" si="966">SUM(AB1966:AB1969)</f>
        <v>0</v>
      </c>
      <c r="CZ1967" s="297">
        <f t="shared" ref="CZ1967" si="967">SUM(AC1966:AC1969)</f>
        <v>0</v>
      </c>
      <c r="DA1967" s="297">
        <f t="shared" ref="DA1967" si="968">SUM(AD1966:AD1969)</f>
        <v>0</v>
      </c>
      <c r="DB1967" s="186"/>
    </row>
    <row r="1968" spans="1:106" ht="15" customHeight="1" x14ac:dyDescent="0.25">
      <c r="C1968" s="741"/>
      <c r="D1968" s="516"/>
      <c r="E1968" s="583"/>
      <c r="F1968" s="517"/>
      <c r="G1968" s="629" t="s">
        <v>381</v>
      </c>
      <c r="H1968" s="629"/>
      <c r="I1968" s="646" t="s">
        <v>386</v>
      </c>
      <c r="J1968" s="646"/>
      <c r="K1968" s="646"/>
      <c r="L1968" s="646"/>
      <c r="M1968" s="646"/>
      <c r="N1968" s="646"/>
      <c r="O1968" s="646"/>
      <c r="P1968" s="646"/>
      <c r="Q1968" s="646"/>
      <c r="R1968" s="646"/>
      <c r="S1968" s="206"/>
      <c r="T1968" s="206"/>
      <c r="U1968" s="206"/>
      <c r="V1968" s="206"/>
      <c r="W1968" s="206"/>
      <c r="X1968" s="206"/>
      <c r="Y1968" s="206"/>
      <c r="Z1968" s="206"/>
      <c r="AA1968" s="206"/>
      <c r="AB1968" s="206"/>
      <c r="AC1968" s="206"/>
      <c r="AD1968" s="206"/>
      <c r="AE1968" s="109"/>
      <c r="AG1968" s="130">
        <f t="shared" si="925"/>
        <v>12</v>
      </c>
      <c r="AH1968" s="90">
        <f t="shared" si="926"/>
        <v>0</v>
      </c>
      <c r="AI1968" s="130">
        <f t="shared" si="927"/>
        <v>0</v>
      </c>
      <c r="AJ1968" s="130">
        <f t="shared" si="928"/>
        <v>0</v>
      </c>
      <c r="AK1968" s="130">
        <f t="shared" si="929"/>
        <v>0</v>
      </c>
      <c r="AL1968" s="130">
        <f t="shared" si="930"/>
        <v>0</v>
      </c>
      <c r="AM1968" s="130">
        <f t="shared" si="931"/>
        <v>0</v>
      </c>
      <c r="AN1968" s="130">
        <f t="shared" si="932"/>
        <v>0</v>
      </c>
      <c r="AO1968" s="130">
        <f t="shared" si="933"/>
        <v>0</v>
      </c>
      <c r="AP1968" s="130">
        <f t="shared" si="934"/>
        <v>0</v>
      </c>
      <c r="AQ1968" s="130">
        <f t="shared" si="935"/>
        <v>0</v>
      </c>
      <c r="AR1968" s="130">
        <f t="shared" si="936"/>
        <v>0</v>
      </c>
      <c r="AS1968" s="130">
        <f t="shared" si="937"/>
        <v>0</v>
      </c>
      <c r="AT1968" s="130">
        <f t="shared" si="938"/>
        <v>0</v>
      </c>
      <c r="AU1968" s="130">
        <f t="shared" si="939"/>
        <v>0</v>
      </c>
      <c r="AV1968" s="130">
        <f t="shared" si="940"/>
        <v>0</v>
      </c>
      <c r="AW1968" s="130">
        <f t="shared" si="941"/>
        <v>0</v>
      </c>
      <c r="AX1968" s="130">
        <f t="shared" si="942"/>
        <v>0</v>
      </c>
      <c r="AY1968" s="130">
        <f t="shared" si="943"/>
        <v>0</v>
      </c>
      <c r="AZ1968" s="130">
        <f t="shared" si="944"/>
        <v>0</v>
      </c>
      <c r="BA1968" s="130">
        <f t="shared" si="945"/>
        <v>0</v>
      </c>
      <c r="BB1968" s="130">
        <f t="shared" si="946"/>
        <v>0</v>
      </c>
      <c r="BC1968" s="130">
        <f t="shared" si="947"/>
        <v>0</v>
      </c>
      <c r="BD1968" s="130">
        <f t="shared" si="948"/>
        <v>0</v>
      </c>
      <c r="BE1968" s="130">
        <f t="shared" si="949"/>
        <v>0</v>
      </c>
      <c r="BF1968" s="130">
        <f t="shared" si="950"/>
        <v>0</v>
      </c>
      <c r="BG1968" s="130">
        <f t="shared" si="951"/>
        <v>0</v>
      </c>
      <c r="BH1968" s="130">
        <f t="shared" si="952"/>
        <v>0</v>
      </c>
      <c r="BI1968" s="130">
        <f t="shared" si="953"/>
        <v>0</v>
      </c>
      <c r="BJ1968" s="130">
        <f t="shared" si="954"/>
        <v>0</v>
      </c>
      <c r="BK1968" s="130">
        <f t="shared" si="955"/>
        <v>0</v>
      </c>
      <c r="BL1968" s="130">
        <f t="shared" si="956"/>
        <v>0</v>
      </c>
      <c r="BM1968" s="90">
        <f t="shared" si="957"/>
        <v>0</v>
      </c>
      <c r="CO1968" s="297" t="s">
        <v>2029</v>
      </c>
      <c r="CP1968" s="297">
        <f>COUNTIF(S1966:S1969,"NS")</f>
        <v>0</v>
      </c>
      <c r="CQ1968" s="297">
        <f t="shared" ref="CQ1968" si="969">COUNTIF(T1966:T1969,"NS")</f>
        <v>0</v>
      </c>
      <c r="CR1968" s="297">
        <f t="shared" ref="CR1968" si="970">COUNTIF(U1966:U1969,"NS")</f>
        <v>0</v>
      </c>
      <c r="CS1968" s="297">
        <f t="shared" ref="CS1968" si="971">COUNTIF(V1966:V1969,"NS")</f>
        <v>0</v>
      </c>
      <c r="CT1968" s="297">
        <f t="shared" ref="CT1968" si="972">COUNTIF(W1966:W1969,"NS")</f>
        <v>0</v>
      </c>
      <c r="CU1968" s="297">
        <f t="shared" ref="CU1968" si="973">COUNTIF(X1966:X1969,"NS")</f>
        <v>0</v>
      </c>
      <c r="CV1968" s="297">
        <f t="shared" ref="CV1968" si="974">COUNTIF(Y1966:Y1969,"NS")</f>
        <v>0</v>
      </c>
      <c r="CW1968" s="297">
        <f t="shared" ref="CW1968" si="975">COUNTIF(Z1966:Z1969,"NS")</f>
        <v>0</v>
      </c>
      <c r="CX1968" s="297">
        <f t="shared" ref="CX1968" si="976">COUNTIF(AA1966:AA1969,"NS")</f>
        <v>0</v>
      </c>
      <c r="CY1968" s="297">
        <f t="shared" ref="CY1968" si="977">COUNTIF(AB1966:AB1969,"NS")</f>
        <v>0</v>
      </c>
      <c r="CZ1968" s="297">
        <f t="shared" ref="CZ1968" si="978">COUNTIF(AC1966:AC1969,"NS")</f>
        <v>0</v>
      </c>
      <c r="DA1968" s="297">
        <f t="shared" ref="DA1968" si="979">COUNTIF(AD1966:AD1969,"NS")</f>
        <v>0</v>
      </c>
      <c r="DB1968" s="186"/>
    </row>
    <row r="1969" spans="1:106" ht="15" customHeight="1" x14ac:dyDescent="0.25">
      <c r="C1969" s="741"/>
      <c r="D1969" s="516"/>
      <c r="E1969" s="583"/>
      <c r="F1969" s="517"/>
      <c r="G1969" s="629" t="s">
        <v>382</v>
      </c>
      <c r="H1969" s="629"/>
      <c r="I1969" s="646" t="s">
        <v>387</v>
      </c>
      <c r="J1969" s="646"/>
      <c r="K1969" s="646"/>
      <c r="L1969" s="646"/>
      <c r="M1969" s="646"/>
      <c r="N1969" s="646"/>
      <c r="O1969" s="646"/>
      <c r="P1969" s="646"/>
      <c r="Q1969" s="646"/>
      <c r="R1969" s="646"/>
      <c r="S1969" s="206"/>
      <c r="T1969" s="206"/>
      <c r="U1969" s="206"/>
      <c r="V1969" s="206"/>
      <c r="W1969" s="206"/>
      <c r="X1969" s="206"/>
      <c r="Y1969" s="206"/>
      <c r="Z1969" s="206"/>
      <c r="AA1969" s="206"/>
      <c r="AB1969" s="206"/>
      <c r="AC1969" s="206"/>
      <c r="AD1969" s="206"/>
      <c r="AE1969" s="109"/>
      <c r="AG1969" s="130">
        <f t="shared" si="925"/>
        <v>12</v>
      </c>
      <c r="AH1969" s="90">
        <f t="shared" si="926"/>
        <v>0</v>
      </c>
      <c r="AI1969" s="130">
        <f t="shared" si="927"/>
        <v>0</v>
      </c>
      <c r="AJ1969" s="130">
        <f t="shared" si="928"/>
        <v>0</v>
      </c>
      <c r="AK1969" s="130">
        <f t="shared" si="929"/>
        <v>0</v>
      </c>
      <c r="AL1969" s="130">
        <f t="shared" si="930"/>
        <v>0</v>
      </c>
      <c r="AM1969" s="130">
        <f t="shared" si="931"/>
        <v>0</v>
      </c>
      <c r="AN1969" s="130">
        <f t="shared" si="932"/>
        <v>0</v>
      </c>
      <c r="AO1969" s="130">
        <f t="shared" si="933"/>
        <v>0</v>
      </c>
      <c r="AP1969" s="130">
        <f t="shared" si="934"/>
        <v>0</v>
      </c>
      <c r="AQ1969" s="130">
        <f t="shared" si="935"/>
        <v>0</v>
      </c>
      <c r="AR1969" s="130">
        <f t="shared" si="936"/>
        <v>0</v>
      </c>
      <c r="AS1969" s="130">
        <f t="shared" si="937"/>
        <v>0</v>
      </c>
      <c r="AT1969" s="130">
        <f t="shared" si="938"/>
        <v>0</v>
      </c>
      <c r="AU1969" s="130">
        <f t="shared" si="939"/>
        <v>0</v>
      </c>
      <c r="AV1969" s="130">
        <f t="shared" si="940"/>
        <v>0</v>
      </c>
      <c r="AW1969" s="130">
        <f t="shared" si="941"/>
        <v>0</v>
      </c>
      <c r="AX1969" s="130">
        <f t="shared" si="942"/>
        <v>0</v>
      </c>
      <c r="AY1969" s="130">
        <f t="shared" si="943"/>
        <v>0</v>
      </c>
      <c r="AZ1969" s="130">
        <f t="shared" si="944"/>
        <v>0</v>
      </c>
      <c r="BA1969" s="130">
        <f t="shared" si="945"/>
        <v>0</v>
      </c>
      <c r="BB1969" s="130">
        <f t="shared" si="946"/>
        <v>0</v>
      </c>
      <c r="BC1969" s="130">
        <f t="shared" si="947"/>
        <v>0</v>
      </c>
      <c r="BD1969" s="130">
        <f t="shared" si="948"/>
        <v>0</v>
      </c>
      <c r="BE1969" s="130">
        <f t="shared" si="949"/>
        <v>0</v>
      </c>
      <c r="BF1969" s="130">
        <f t="shared" si="950"/>
        <v>0</v>
      </c>
      <c r="BG1969" s="130">
        <f t="shared" si="951"/>
        <v>0</v>
      </c>
      <c r="BH1969" s="130">
        <f t="shared" si="952"/>
        <v>0</v>
      </c>
      <c r="BI1969" s="130">
        <f t="shared" si="953"/>
        <v>0</v>
      </c>
      <c r="BJ1969" s="130">
        <f t="shared" si="954"/>
        <v>0</v>
      </c>
      <c r="BK1969" s="130">
        <f t="shared" si="955"/>
        <v>0</v>
      </c>
      <c r="BL1969" s="130">
        <f t="shared" si="956"/>
        <v>0</v>
      </c>
      <c r="BM1969" s="90">
        <f t="shared" si="957"/>
        <v>0</v>
      </c>
      <c r="CO1969" s="298">
        <v>0.25</v>
      </c>
      <c r="CP1969" s="299">
        <f>IF(CP1966="ns",0,CP1966*0.25)</f>
        <v>0</v>
      </c>
      <c r="CQ1969" s="299">
        <f t="shared" ref="CQ1969:DA1969" si="980">IF(CQ1966="ns",0,CQ1966*0.25)</f>
        <v>0</v>
      </c>
      <c r="CR1969" s="299">
        <f t="shared" si="980"/>
        <v>0</v>
      </c>
      <c r="CS1969" s="299">
        <f t="shared" si="980"/>
        <v>0</v>
      </c>
      <c r="CT1969" s="299">
        <f t="shared" si="980"/>
        <v>0</v>
      </c>
      <c r="CU1969" s="299">
        <f t="shared" si="980"/>
        <v>0</v>
      </c>
      <c r="CV1969" s="299">
        <f t="shared" si="980"/>
        <v>0</v>
      </c>
      <c r="CW1969" s="299">
        <f t="shared" si="980"/>
        <v>0</v>
      </c>
      <c r="CX1969" s="299">
        <f t="shared" si="980"/>
        <v>0</v>
      </c>
      <c r="CY1969" s="299">
        <f t="shared" si="980"/>
        <v>0</v>
      </c>
      <c r="CZ1969" s="299">
        <f t="shared" si="980"/>
        <v>0</v>
      </c>
      <c r="DA1969" s="299">
        <f t="shared" si="980"/>
        <v>0</v>
      </c>
      <c r="DB1969" s="186"/>
    </row>
    <row r="1970" spans="1:106" ht="24" customHeight="1" x14ac:dyDescent="0.25">
      <c r="C1970" s="742"/>
      <c r="D1970" s="518"/>
      <c r="E1970" s="584"/>
      <c r="F1970" s="519"/>
      <c r="G1970" s="647" t="s">
        <v>383</v>
      </c>
      <c r="H1970" s="647"/>
      <c r="I1970" s="646" t="s">
        <v>388</v>
      </c>
      <c r="J1970" s="646"/>
      <c r="K1970" s="646"/>
      <c r="L1970" s="646"/>
      <c r="M1970" s="646"/>
      <c r="N1970" s="646"/>
      <c r="O1970" s="646"/>
      <c r="P1970" s="646"/>
      <c r="Q1970" s="646"/>
      <c r="R1970" s="646"/>
      <c r="S1970" s="206"/>
      <c r="T1970" s="206"/>
      <c r="U1970" s="206"/>
      <c r="V1970" s="206"/>
      <c r="W1970" s="206"/>
      <c r="X1970" s="206"/>
      <c r="Y1970" s="206"/>
      <c r="Z1970" s="206"/>
      <c r="AA1970" s="206"/>
      <c r="AB1970" s="206"/>
      <c r="AC1970" s="206"/>
      <c r="AD1970" s="206"/>
      <c r="AE1970" s="109"/>
      <c r="AG1970" s="130">
        <f t="shared" si="925"/>
        <v>12</v>
      </c>
      <c r="AH1970" s="90">
        <f t="shared" si="926"/>
        <v>0</v>
      </c>
      <c r="AI1970" s="130">
        <f t="shared" si="927"/>
        <v>0</v>
      </c>
      <c r="AJ1970" s="130">
        <f t="shared" si="928"/>
        <v>0</v>
      </c>
      <c r="AK1970" s="130">
        <f t="shared" si="929"/>
        <v>0</v>
      </c>
      <c r="AL1970" s="130">
        <f t="shared" si="930"/>
        <v>0</v>
      </c>
      <c r="AM1970" s="130">
        <f t="shared" si="931"/>
        <v>0</v>
      </c>
      <c r="AN1970" s="130">
        <f t="shared" si="932"/>
        <v>0</v>
      </c>
      <c r="AO1970" s="130">
        <f t="shared" si="933"/>
        <v>0</v>
      </c>
      <c r="AP1970" s="130">
        <f t="shared" si="934"/>
        <v>0</v>
      </c>
      <c r="AQ1970" s="130">
        <f t="shared" si="935"/>
        <v>0</v>
      </c>
      <c r="AR1970" s="130">
        <f t="shared" si="936"/>
        <v>0</v>
      </c>
      <c r="AS1970" s="130">
        <f t="shared" si="937"/>
        <v>0</v>
      </c>
      <c r="AT1970" s="130">
        <f t="shared" si="938"/>
        <v>0</v>
      </c>
      <c r="AU1970" s="130">
        <f t="shared" si="939"/>
        <v>0</v>
      </c>
      <c r="AV1970" s="130">
        <f t="shared" si="940"/>
        <v>0</v>
      </c>
      <c r="AW1970" s="130">
        <f t="shared" si="941"/>
        <v>0</v>
      </c>
      <c r="AX1970" s="130">
        <f t="shared" si="942"/>
        <v>0</v>
      </c>
      <c r="AY1970" s="130">
        <f t="shared" si="943"/>
        <v>0</v>
      </c>
      <c r="AZ1970" s="130">
        <f t="shared" si="944"/>
        <v>0</v>
      </c>
      <c r="BA1970" s="130">
        <f t="shared" si="945"/>
        <v>0</v>
      </c>
      <c r="BB1970" s="130">
        <f t="shared" si="946"/>
        <v>0</v>
      </c>
      <c r="BC1970" s="130">
        <f t="shared" si="947"/>
        <v>0</v>
      </c>
      <c r="BD1970" s="130">
        <f t="shared" si="948"/>
        <v>0</v>
      </c>
      <c r="BE1970" s="130">
        <f t="shared" si="949"/>
        <v>0</v>
      </c>
      <c r="BF1970" s="130">
        <f t="shared" si="950"/>
        <v>0</v>
      </c>
      <c r="BG1970" s="130">
        <f t="shared" si="951"/>
        <v>0</v>
      </c>
      <c r="BH1970" s="130">
        <f t="shared" si="952"/>
        <v>0</v>
      </c>
      <c r="BI1970" s="130">
        <f t="shared" si="953"/>
        <v>0</v>
      </c>
      <c r="BJ1970" s="130">
        <f t="shared" si="954"/>
        <v>0</v>
      </c>
      <c r="BK1970" s="130">
        <f t="shared" si="955"/>
        <v>0</v>
      </c>
      <c r="BL1970" s="130">
        <f t="shared" si="956"/>
        <v>0</v>
      </c>
      <c r="BM1970" s="90">
        <f t="shared" si="957"/>
        <v>0</v>
      </c>
      <c r="CO1970" s="297" t="s">
        <v>72</v>
      </c>
      <c r="CP1970" s="297">
        <f>S1970</f>
        <v>0</v>
      </c>
      <c r="CQ1970" s="297">
        <f t="shared" ref="CQ1970" si="981">T1970</f>
        <v>0</v>
      </c>
      <c r="CR1970" s="297">
        <f t="shared" ref="CR1970" si="982">U1970</f>
        <v>0</v>
      </c>
      <c r="CS1970" s="297">
        <f t="shared" ref="CS1970" si="983">V1970</f>
        <v>0</v>
      </c>
      <c r="CT1970" s="297">
        <f t="shared" ref="CT1970" si="984">W1970</f>
        <v>0</v>
      </c>
      <c r="CU1970" s="297">
        <f t="shared" ref="CU1970" si="985">X1970</f>
        <v>0</v>
      </c>
      <c r="CV1970" s="297">
        <f t="shared" ref="CV1970" si="986">Y1970</f>
        <v>0</v>
      </c>
      <c r="CW1970" s="297">
        <f t="shared" ref="CW1970" si="987">Z1970</f>
        <v>0</v>
      </c>
      <c r="CX1970" s="297">
        <f t="shared" ref="CX1970" si="988">AA1970</f>
        <v>0</v>
      </c>
      <c r="CY1970" s="297">
        <f t="shared" ref="CY1970" si="989">AB1970</f>
        <v>0</v>
      </c>
      <c r="CZ1970" s="297">
        <f t="shared" ref="CZ1970" si="990">AC1970</f>
        <v>0</v>
      </c>
      <c r="DA1970" s="297">
        <f t="shared" ref="DA1970" si="991">AD1970</f>
        <v>0</v>
      </c>
      <c r="DB1970" s="186"/>
    </row>
    <row r="1971" spans="1:106" ht="15" customHeight="1" x14ac:dyDescent="0.25">
      <c r="A1971" s="109"/>
      <c r="B1971" s="109"/>
      <c r="C1971" s="740" t="s">
        <v>415</v>
      </c>
      <c r="D1971" s="757" t="s">
        <v>416</v>
      </c>
      <c r="E1971" s="758"/>
      <c r="F1971" s="758"/>
      <c r="G1971" s="675" t="s">
        <v>391</v>
      </c>
      <c r="H1971" s="675"/>
      <c r="I1971" s="589" t="s">
        <v>397</v>
      </c>
      <c r="J1971" s="646"/>
      <c r="K1971" s="646"/>
      <c r="L1971" s="646"/>
      <c r="M1971" s="646"/>
      <c r="N1971" s="646"/>
      <c r="O1971" s="646"/>
      <c r="P1971" s="646"/>
      <c r="Q1971" s="646"/>
      <c r="R1971" s="646"/>
      <c r="S1971" s="206"/>
      <c r="T1971" s="206"/>
      <c r="U1971" s="206"/>
      <c r="V1971" s="206"/>
      <c r="W1971" s="206"/>
      <c r="X1971" s="206"/>
      <c r="Y1971" s="206"/>
      <c r="Z1971" s="206"/>
      <c r="AA1971" s="206"/>
      <c r="AB1971" s="206"/>
      <c r="AC1971" s="206"/>
      <c r="AD1971" s="206"/>
      <c r="AE1971" s="109"/>
      <c r="AG1971" s="130">
        <f t="shared" si="925"/>
        <v>12</v>
      </c>
      <c r="AH1971" s="90">
        <f t="shared" si="926"/>
        <v>0</v>
      </c>
      <c r="AI1971" s="130">
        <f t="shared" si="927"/>
        <v>0</v>
      </c>
      <c r="AJ1971" s="130">
        <f t="shared" si="928"/>
        <v>0</v>
      </c>
      <c r="AK1971" s="130">
        <f t="shared" si="929"/>
        <v>0</v>
      </c>
      <c r="AL1971" s="130">
        <f t="shared" si="930"/>
        <v>0</v>
      </c>
      <c r="AM1971" s="130">
        <f t="shared" si="931"/>
        <v>0</v>
      </c>
      <c r="AN1971" s="130">
        <f t="shared" si="932"/>
        <v>0</v>
      </c>
      <c r="AO1971" s="130">
        <f t="shared" si="933"/>
        <v>0</v>
      </c>
      <c r="AP1971" s="130">
        <f t="shared" si="934"/>
        <v>0</v>
      </c>
      <c r="AQ1971" s="130">
        <f t="shared" si="935"/>
        <v>0</v>
      </c>
      <c r="AR1971" s="130">
        <f t="shared" si="936"/>
        <v>0</v>
      </c>
      <c r="AS1971" s="130">
        <f t="shared" si="937"/>
        <v>0</v>
      </c>
      <c r="AT1971" s="130">
        <f t="shared" si="938"/>
        <v>0</v>
      </c>
      <c r="AU1971" s="130">
        <f t="shared" si="939"/>
        <v>0</v>
      </c>
      <c r="AV1971" s="130">
        <f t="shared" si="940"/>
        <v>0</v>
      </c>
      <c r="AW1971" s="130">
        <f t="shared" si="941"/>
        <v>0</v>
      </c>
      <c r="AX1971" s="130">
        <f t="shared" si="942"/>
        <v>0</v>
      </c>
      <c r="AY1971" s="130">
        <f t="shared" si="943"/>
        <v>0</v>
      </c>
      <c r="AZ1971" s="130">
        <f t="shared" si="944"/>
        <v>0</v>
      </c>
      <c r="BA1971" s="130">
        <f t="shared" si="945"/>
        <v>0</v>
      </c>
      <c r="BB1971" s="130">
        <f t="shared" si="946"/>
        <v>0</v>
      </c>
      <c r="BC1971" s="130">
        <f t="shared" si="947"/>
        <v>0</v>
      </c>
      <c r="BD1971" s="130">
        <f t="shared" si="948"/>
        <v>0</v>
      </c>
      <c r="BE1971" s="130">
        <f t="shared" si="949"/>
        <v>0</v>
      </c>
      <c r="BF1971" s="130">
        <f t="shared" si="950"/>
        <v>0</v>
      </c>
      <c r="BG1971" s="130">
        <f t="shared" si="951"/>
        <v>0</v>
      </c>
      <c r="BH1971" s="130">
        <f t="shared" si="952"/>
        <v>0</v>
      </c>
      <c r="BI1971" s="130">
        <f t="shared" si="953"/>
        <v>0</v>
      </c>
      <c r="BJ1971" s="130">
        <f t="shared" si="954"/>
        <v>0</v>
      </c>
      <c r="BK1971" s="130">
        <f t="shared" si="955"/>
        <v>0</v>
      </c>
      <c r="BL1971" s="130">
        <f t="shared" si="956"/>
        <v>0</v>
      </c>
      <c r="BM1971" s="90">
        <f t="shared" si="957"/>
        <v>0</v>
      </c>
      <c r="CO1971" s="297" t="s">
        <v>2077</v>
      </c>
      <c r="CP1971" s="297">
        <f>IF(OR(CP1970=0,CP1970="NA",AND(CP1970="NS",CP1968&gt;0),AND(CP1970="NS",CP1967&gt;0),CP1970&lt;=CP1969),0,1)</f>
        <v>0</v>
      </c>
      <c r="CQ1971" s="297">
        <f t="shared" ref="CQ1971" si="992">IF(OR(CQ1970=0,CQ1970="NA",AND(CQ1970="NS",CQ1968&gt;0),AND(CQ1970="NS",CQ1967&gt;0),CQ1970&lt;=CQ1969),0,1)</f>
        <v>0</v>
      </c>
      <c r="CR1971" s="297">
        <f t="shared" ref="CR1971" si="993">IF(OR(CR1970=0,CR1970="NA",AND(CR1970="NS",CR1968&gt;0),AND(CR1970="NS",CR1967&gt;0),CR1970&lt;=CR1969),0,1)</f>
        <v>0</v>
      </c>
      <c r="CS1971" s="297">
        <f t="shared" ref="CS1971" si="994">IF(OR(CS1970=0,CS1970="NA",AND(CS1970="NS",CS1968&gt;0),AND(CS1970="NS",CS1967&gt;0),CS1970&lt;=CS1969),0,1)</f>
        <v>0</v>
      </c>
      <c r="CT1971" s="297">
        <f t="shared" ref="CT1971" si="995">IF(OR(CT1970=0,CT1970="NA",AND(CT1970="NS",CT1968&gt;0),AND(CT1970="NS",CT1967&gt;0),CT1970&lt;=CT1969),0,1)</f>
        <v>0</v>
      </c>
      <c r="CU1971" s="297">
        <f t="shared" ref="CU1971" si="996">IF(OR(CU1970=0,CU1970="NA",AND(CU1970="NS",CU1968&gt;0),AND(CU1970="NS",CU1967&gt;0),CU1970&lt;=CU1969),0,1)</f>
        <v>0</v>
      </c>
      <c r="CV1971" s="297">
        <f t="shared" ref="CV1971" si="997">IF(OR(CV1970=0,CV1970="NA",AND(CV1970="NS",CV1968&gt;0),AND(CV1970="NS",CV1967&gt;0),CV1970&lt;=CV1969),0,1)</f>
        <v>0</v>
      </c>
      <c r="CW1971" s="297">
        <f t="shared" ref="CW1971" si="998">IF(OR(CW1970=0,CW1970="NA",AND(CW1970="NS",CW1968&gt;0),AND(CW1970="NS",CW1967&gt;0),CW1970&lt;=CW1969),0,1)</f>
        <v>0</v>
      </c>
      <c r="CX1971" s="297">
        <f t="shared" ref="CX1971" si="999">IF(OR(CX1970=0,CX1970="NA",AND(CX1970="NS",CX1968&gt;0),AND(CX1970="NS",CX1967&gt;0),CX1970&lt;=CX1969),0,1)</f>
        <v>0</v>
      </c>
      <c r="CY1971" s="297">
        <f t="shared" ref="CY1971" si="1000">IF(OR(CY1970=0,CY1970="NA",AND(CY1970="NS",CY1968&gt;0),AND(CY1970="NS",CY1967&gt;0),CY1970&lt;=CY1969),0,1)</f>
        <v>0</v>
      </c>
      <c r="CZ1971" s="297">
        <f t="shared" ref="CZ1971" si="1001">IF(OR(CZ1970=0,CZ1970="NA",AND(CZ1970="NS",CZ1968&gt;0),AND(CZ1970="NS",CZ1967&gt;0),CZ1970&lt;=CZ1969),0,1)</f>
        <v>0</v>
      </c>
      <c r="DA1971" s="297">
        <f t="shared" ref="DA1971" si="1002">IF(OR(DA1970=0,DA1970="NA",AND(DA1970="NS",DA1968&gt;0),AND(DA1970="NS",DA1967&gt;0),DA1970&lt;=DA1969),0,1)</f>
        <v>0</v>
      </c>
      <c r="DB1971" s="186">
        <f>SUM(CP1971:DA1971)</f>
        <v>0</v>
      </c>
    </row>
    <row r="1972" spans="1:106" ht="15" customHeight="1" x14ac:dyDescent="0.2">
      <c r="A1972" s="109"/>
      <c r="B1972" s="109"/>
      <c r="C1972" s="741"/>
      <c r="D1972" s="759"/>
      <c r="E1972" s="760"/>
      <c r="F1972" s="760"/>
      <c r="G1972" s="675" t="s">
        <v>392</v>
      </c>
      <c r="H1972" s="675"/>
      <c r="I1972" s="589" t="s">
        <v>398</v>
      </c>
      <c r="J1972" s="646"/>
      <c r="K1972" s="646"/>
      <c r="L1972" s="646"/>
      <c r="M1972" s="646"/>
      <c r="N1972" s="646"/>
      <c r="O1972" s="646"/>
      <c r="P1972" s="646"/>
      <c r="Q1972" s="646"/>
      <c r="R1972" s="646"/>
      <c r="S1972" s="206"/>
      <c r="T1972" s="206"/>
      <c r="U1972" s="206"/>
      <c r="V1972" s="206"/>
      <c r="W1972" s="206"/>
      <c r="X1972" s="206"/>
      <c r="Y1972" s="206"/>
      <c r="Z1972" s="206"/>
      <c r="AA1972" s="206"/>
      <c r="AB1972" s="206"/>
      <c r="AC1972" s="206"/>
      <c r="AD1972" s="206"/>
      <c r="AE1972" s="109"/>
      <c r="AG1972" s="130">
        <f t="shared" si="925"/>
        <v>12</v>
      </c>
      <c r="AH1972" s="90">
        <f t="shared" si="926"/>
        <v>0</v>
      </c>
      <c r="AI1972" s="130">
        <f t="shared" si="927"/>
        <v>0</v>
      </c>
      <c r="AJ1972" s="130">
        <f t="shared" si="928"/>
        <v>0</v>
      </c>
      <c r="AK1972" s="130">
        <f t="shared" si="929"/>
        <v>0</v>
      </c>
      <c r="AL1972" s="130">
        <f t="shared" si="930"/>
        <v>0</v>
      </c>
      <c r="AM1972" s="130">
        <f t="shared" si="931"/>
        <v>0</v>
      </c>
      <c r="AN1972" s="130">
        <f t="shared" si="932"/>
        <v>0</v>
      </c>
      <c r="AO1972" s="130">
        <f t="shared" si="933"/>
        <v>0</v>
      </c>
      <c r="AP1972" s="130">
        <f t="shared" si="934"/>
        <v>0</v>
      </c>
      <c r="AQ1972" s="130">
        <f t="shared" si="935"/>
        <v>0</v>
      </c>
      <c r="AR1972" s="130">
        <f t="shared" si="936"/>
        <v>0</v>
      </c>
      <c r="AS1972" s="130">
        <f t="shared" si="937"/>
        <v>0</v>
      </c>
      <c r="AT1972" s="130">
        <f t="shared" si="938"/>
        <v>0</v>
      </c>
      <c r="AU1972" s="130">
        <f t="shared" si="939"/>
        <v>0</v>
      </c>
      <c r="AV1972" s="130">
        <f t="shared" si="940"/>
        <v>0</v>
      </c>
      <c r="AW1972" s="130">
        <f t="shared" si="941"/>
        <v>0</v>
      </c>
      <c r="AX1972" s="130">
        <f t="shared" si="942"/>
        <v>0</v>
      </c>
      <c r="AY1972" s="130">
        <f t="shared" si="943"/>
        <v>0</v>
      </c>
      <c r="AZ1972" s="130">
        <f t="shared" si="944"/>
        <v>0</v>
      </c>
      <c r="BA1972" s="130">
        <f t="shared" si="945"/>
        <v>0</v>
      </c>
      <c r="BB1972" s="130">
        <f t="shared" si="946"/>
        <v>0</v>
      </c>
      <c r="BC1972" s="130">
        <f t="shared" si="947"/>
        <v>0</v>
      </c>
      <c r="BD1972" s="130">
        <f t="shared" si="948"/>
        <v>0</v>
      </c>
      <c r="BE1972" s="130">
        <f t="shared" si="949"/>
        <v>0</v>
      </c>
      <c r="BF1972" s="130">
        <f t="shared" si="950"/>
        <v>0</v>
      </c>
      <c r="BG1972" s="130">
        <f t="shared" si="951"/>
        <v>0</v>
      </c>
      <c r="BH1972" s="130">
        <f t="shared" si="952"/>
        <v>0</v>
      </c>
      <c r="BI1972" s="130">
        <f t="shared" si="953"/>
        <v>0</v>
      </c>
      <c r="BJ1972" s="130">
        <f t="shared" si="954"/>
        <v>0</v>
      </c>
      <c r="BK1972" s="130">
        <f t="shared" si="955"/>
        <v>0</v>
      </c>
      <c r="BL1972" s="130">
        <f t="shared" si="956"/>
        <v>0</v>
      </c>
      <c r="BM1972" s="90">
        <f t="shared" si="957"/>
        <v>0</v>
      </c>
      <c r="CO1972" s="186"/>
      <c r="CP1972" s="186"/>
      <c r="CQ1972" s="186"/>
      <c r="CR1972" s="186"/>
      <c r="CS1972" s="186"/>
      <c r="CT1972" s="186"/>
      <c r="CU1972" s="186"/>
      <c r="CV1972" s="186"/>
      <c r="CW1972" s="186"/>
      <c r="CX1972" s="186"/>
      <c r="CY1972" s="186"/>
      <c r="CZ1972" s="186"/>
      <c r="DA1972" s="186"/>
      <c r="DB1972" s="186"/>
    </row>
    <row r="1973" spans="1:106" ht="15" customHeight="1" x14ac:dyDescent="0.2">
      <c r="A1973" s="109"/>
      <c r="B1973" s="109"/>
      <c r="C1973" s="741"/>
      <c r="D1973" s="759"/>
      <c r="E1973" s="760"/>
      <c r="F1973" s="760"/>
      <c r="G1973" s="675" t="s">
        <v>393</v>
      </c>
      <c r="H1973" s="675"/>
      <c r="I1973" s="589" t="s">
        <v>399</v>
      </c>
      <c r="J1973" s="646"/>
      <c r="K1973" s="646"/>
      <c r="L1973" s="646"/>
      <c r="M1973" s="646"/>
      <c r="N1973" s="646"/>
      <c r="O1973" s="646"/>
      <c r="P1973" s="646"/>
      <c r="Q1973" s="646"/>
      <c r="R1973" s="646"/>
      <c r="S1973" s="206"/>
      <c r="T1973" s="206"/>
      <c r="U1973" s="206"/>
      <c r="V1973" s="206"/>
      <c r="W1973" s="206"/>
      <c r="X1973" s="206"/>
      <c r="Y1973" s="206"/>
      <c r="Z1973" s="206"/>
      <c r="AA1973" s="206"/>
      <c r="AB1973" s="206"/>
      <c r="AC1973" s="206"/>
      <c r="AD1973" s="206"/>
      <c r="AE1973" s="109"/>
      <c r="AG1973" s="130">
        <f t="shared" si="925"/>
        <v>12</v>
      </c>
      <c r="AH1973" s="90">
        <f t="shared" si="926"/>
        <v>0</v>
      </c>
      <c r="AI1973" s="130">
        <f t="shared" si="927"/>
        <v>0</v>
      </c>
      <c r="AJ1973" s="130">
        <f t="shared" si="928"/>
        <v>0</v>
      </c>
      <c r="AK1973" s="130">
        <f t="shared" si="929"/>
        <v>0</v>
      </c>
      <c r="AL1973" s="130">
        <f t="shared" si="930"/>
        <v>0</v>
      </c>
      <c r="AM1973" s="130">
        <f t="shared" si="931"/>
        <v>0</v>
      </c>
      <c r="AN1973" s="130">
        <f t="shared" si="932"/>
        <v>0</v>
      </c>
      <c r="AO1973" s="130">
        <f t="shared" si="933"/>
        <v>0</v>
      </c>
      <c r="AP1973" s="130">
        <f t="shared" si="934"/>
        <v>0</v>
      </c>
      <c r="AQ1973" s="130">
        <f t="shared" si="935"/>
        <v>0</v>
      </c>
      <c r="AR1973" s="130">
        <f t="shared" si="936"/>
        <v>0</v>
      </c>
      <c r="AS1973" s="130">
        <f t="shared" si="937"/>
        <v>0</v>
      </c>
      <c r="AT1973" s="130">
        <f t="shared" si="938"/>
        <v>0</v>
      </c>
      <c r="AU1973" s="130">
        <f t="shared" si="939"/>
        <v>0</v>
      </c>
      <c r="AV1973" s="130">
        <f t="shared" si="940"/>
        <v>0</v>
      </c>
      <c r="AW1973" s="130">
        <f t="shared" si="941"/>
        <v>0</v>
      </c>
      <c r="AX1973" s="130">
        <f t="shared" si="942"/>
        <v>0</v>
      </c>
      <c r="AY1973" s="130">
        <f t="shared" si="943"/>
        <v>0</v>
      </c>
      <c r="AZ1973" s="130">
        <f t="shared" si="944"/>
        <v>0</v>
      </c>
      <c r="BA1973" s="130">
        <f t="shared" si="945"/>
        <v>0</v>
      </c>
      <c r="BB1973" s="130">
        <f t="shared" si="946"/>
        <v>0</v>
      </c>
      <c r="BC1973" s="130">
        <f t="shared" si="947"/>
        <v>0</v>
      </c>
      <c r="BD1973" s="130">
        <f t="shared" si="948"/>
        <v>0</v>
      </c>
      <c r="BE1973" s="130">
        <f t="shared" si="949"/>
        <v>0</v>
      </c>
      <c r="BF1973" s="130">
        <f t="shared" si="950"/>
        <v>0</v>
      </c>
      <c r="BG1973" s="130">
        <f t="shared" si="951"/>
        <v>0</v>
      </c>
      <c r="BH1973" s="130">
        <f t="shared" si="952"/>
        <v>0</v>
      </c>
      <c r="BI1973" s="130">
        <f t="shared" si="953"/>
        <v>0</v>
      </c>
      <c r="BJ1973" s="130">
        <f t="shared" si="954"/>
        <v>0</v>
      </c>
      <c r="BK1973" s="130">
        <f t="shared" si="955"/>
        <v>0</v>
      </c>
      <c r="BL1973" s="130">
        <f t="shared" si="956"/>
        <v>0</v>
      </c>
      <c r="BM1973" s="90">
        <f t="shared" si="957"/>
        <v>0</v>
      </c>
      <c r="CO1973" s="186"/>
      <c r="CP1973" s="186"/>
      <c r="CQ1973" s="186"/>
      <c r="CR1973" s="186"/>
      <c r="CS1973" s="186"/>
      <c r="CT1973" s="186"/>
      <c r="CU1973" s="186"/>
      <c r="CV1973" s="186"/>
      <c r="CW1973" s="186"/>
      <c r="CX1973" s="186"/>
      <c r="CY1973" s="186"/>
      <c r="CZ1973" s="186"/>
      <c r="DA1973" s="186"/>
      <c r="DB1973" s="186"/>
    </row>
    <row r="1974" spans="1:106" ht="15" customHeight="1" x14ac:dyDescent="0.2">
      <c r="A1974" s="109"/>
      <c r="B1974" s="109"/>
      <c r="C1974" s="741"/>
      <c r="D1974" s="759"/>
      <c r="E1974" s="760"/>
      <c r="F1974" s="760"/>
      <c r="G1974" s="675" t="s">
        <v>394</v>
      </c>
      <c r="H1974" s="675"/>
      <c r="I1974" s="589" t="s">
        <v>400</v>
      </c>
      <c r="J1974" s="646"/>
      <c r="K1974" s="646"/>
      <c r="L1974" s="646"/>
      <c r="M1974" s="646"/>
      <c r="N1974" s="646"/>
      <c r="O1974" s="646"/>
      <c r="P1974" s="646"/>
      <c r="Q1974" s="646"/>
      <c r="R1974" s="646"/>
      <c r="S1974" s="206"/>
      <c r="T1974" s="206"/>
      <c r="U1974" s="206"/>
      <c r="V1974" s="206"/>
      <c r="W1974" s="206"/>
      <c r="X1974" s="206"/>
      <c r="Y1974" s="206"/>
      <c r="Z1974" s="206"/>
      <c r="AA1974" s="206"/>
      <c r="AB1974" s="206"/>
      <c r="AC1974" s="206"/>
      <c r="AD1974" s="206"/>
      <c r="AE1974" s="109"/>
      <c r="AG1974" s="130">
        <f t="shared" si="925"/>
        <v>12</v>
      </c>
      <c r="AH1974" s="90">
        <f t="shared" si="926"/>
        <v>0</v>
      </c>
      <c r="AI1974" s="130">
        <f t="shared" si="927"/>
        <v>0</v>
      </c>
      <c r="AJ1974" s="130">
        <f t="shared" si="928"/>
        <v>0</v>
      </c>
      <c r="AK1974" s="130">
        <f t="shared" si="929"/>
        <v>0</v>
      </c>
      <c r="AL1974" s="130">
        <f t="shared" si="930"/>
        <v>0</v>
      </c>
      <c r="AM1974" s="130">
        <f t="shared" si="931"/>
        <v>0</v>
      </c>
      <c r="AN1974" s="130">
        <f t="shared" si="932"/>
        <v>0</v>
      </c>
      <c r="AO1974" s="130">
        <f t="shared" si="933"/>
        <v>0</v>
      </c>
      <c r="AP1974" s="130">
        <f t="shared" si="934"/>
        <v>0</v>
      </c>
      <c r="AQ1974" s="130">
        <f t="shared" si="935"/>
        <v>0</v>
      </c>
      <c r="AR1974" s="130">
        <f t="shared" si="936"/>
        <v>0</v>
      </c>
      <c r="AS1974" s="130">
        <f t="shared" si="937"/>
        <v>0</v>
      </c>
      <c r="AT1974" s="130">
        <f t="shared" si="938"/>
        <v>0</v>
      </c>
      <c r="AU1974" s="130">
        <f t="shared" si="939"/>
        <v>0</v>
      </c>
      <c r="AV1974" s="130">
        <f t="shared" si="940"/>
        <v>0</v>
      </c>
      <c r="AW1974" s="130">
        <f t="shared" si="941"/>
        <v>0</v>
      </c>
      <c r="AX1974" s="130">
        <f t="shared" si="942"/>
        <v>0</v>
      </c>
      <c r="AY1974" s="130">
        <f t="shared" si="943"/>
        <v>0</v>
      </c>
      <c r="AZ1974" s="130">
        <f t="shared" si="944"/>
        <v>0</v>
      </c>
      <c r="BA1974" s="130">
        <f t="shared" si="945"/>
        <v>0</v>
      </c>
      <c r="BB1974" s="130">
        <f t="shared" si="946"/>
        <v>0</v>
      </c>
      <c r="BC1974" s="130">
        <f t="shared" si="947"/>
        <v>0</v>
      </c>
      <c r="BD1974" s="130">
        <f t="shared" si="948"/>
        <v>0</v>
      </c>
      <c r="BE1974" s="130">
        <f t="shared" si="949"/>
        <v>0</v>
      </c>
      <c r="BF1974" s="130">
        <f t="shared" si="950"/>
        <v>0</v>
      </c>
      <c r="BG1974" s="130">
        <f t="shared" si="951"/>
        <v>0</v>
      </c>
      <c r="BH1974" s="130">
        <f t="shared" si="952"/>
        <v>0</v>
      </c>
      <c r="BI1974" s="130">
        <f t="shared" si="953"/>
        <v>0</v>
      </c>
      <c r="BJ1974" s="130">
        <f t="shared" si="954"/>
        <v>0</v>
      </c>
      <c r="BK1974" s="130">
        <f t="shared" si="955"/>
        <v>0</v>
      </c>
      <c r="BL1974" s="130">
        <f t="shared" si="956"/>
        <v>0</v>
      </c>
      <c r="BM1974" s="90">
        <f t="shared" si="957"/>
        <v>0</v>
      </c>
      <c r="CO1974" s="186"/>
      <c r="CP1974" s="186"/>
      <c r="CQ1974" s="186"/>
      <c r="CR1974" s="186"/>
      <c r="CS1974" s="186"/>
      <c r="CT1974" s="186"/>
      <c r="CU1974" s="186"/>
      <c r="CV1974" s="186"/>
      <c r="CW1974" s="186"/>
      <c r="CX1974" s="186"/>
      <c r="CY1974" s="186"/>
      <c r="CZ1974" s="186"/>
      <c r="DA1974" s="186"/>
      <c r="DB1974" s="186"/>
    </row>
    <row r="1975" spans="1:106" ht="15" customHeight="1" x14ac:dyDescent="0.2">
      <c r="A1975" s="109"/>
      <c r="B1975" s="109"/>
      <c r="C1975" s="741"/>
      <c r="D1975" s="759"/>
      <c r="E1975" s="760"/>
      <c r="F1975" s="760"/>
      <c r="G1975" s="675" t="s">
        <v>395</v>
      </c>
      <c r="H1975" s="675"/>
      <c r="I1975" s="589" t="s">
        <v>401</v>
      </c>
      <c r="J1975" s="646"/>
      <c r="K1975" s="646"/>
      <c r="L1975" s="646"/>
      <c r="M1975" s="646"/>
      <c r="N1975" s="646"/>
      <c r="O1975" s="646"/>
      <c r="P1975" s="646"/>
      <c r="Q1975" s="646"/>
      <c r="R1975" s="646"/>
      <c r="S1975" s="206"/>
      <c r="T1975" s="206"/>
      <c r="U1975" s="206"/>
      <c r="V1975" s="206"/>
      <c r="W1975" s="206"/>
      <c r="X1975" s="206"/>
      <c r="Y1975" s="206"/>
      <c r="Z1975" s="206"/>
      <c r="AA1975" s="206"/>
      <c r="AB1975" s="206"/>
      <c r="AC1975" s="206"/>
      <c r="AD1975" s="206"/>
      <c r="AE1975" s="109"/>
      <c r="AG1975" s="130">
        <f t="shared" si="925"/>
        <v>12</v>
      </c>
      <c r="AH1975" s="90">
        <f t="shared" si="926"/>
        <v>0</v>
      </c>
      <c r="AI1975" s="130">
        <f t="shared" si="927"/>
        <v>0</v>
      </c>
      <c r="AJ1975" s="130">
        <f t="shared" si="928"/>
        <v>0</v>
      </c>
      <c r="AK1975" s="130">
        <f t="shared" si="929"/>
        <v>0</v>
      </c>
      <c r="AL1975" s="130">
        <f t="shared" si="930"/>
        <v>0</v>
      </c>
      <c r="AM1975" s="130">
        <f t="shared" si="931"/>
        <v>0</v>
      </c>
      <c r="AN1975" s="130">
        <f t="shared" si="932"/>
        <v>0</v>
      </c>
      <c r="AO1975" s="130">
        <f t="shared" si="933"/>
        <v>0</v>
      </c>
      <c r="AP1975" s="130">
        <f t="shared" si="934"/>
        <v>0</v>
      </c>
      <c r="AQ1975" s="130">
        <f t="shared" si="935"/>
        <v>0</v>
      </c>
      <c r="AR1975" s="130">
        <f t="shared" si="936"/>
        <v>0</v>
      </c>
      <c r="AS1975" s="130">
        <f t="shared" si="937"/>
        <v>0</v>
      </c>
      <c r="AT1975" s="130">
        <f t="shared" si="938"/>
        <v>0</v>
      </c>
      <c r="AU1975" s="130">
        <f t="shared" si="939"/>
        <v>0</v>
      </c>
      <c r="AV1975" s="130">
        <f t="shared" si="940"/>
        <v>0</v>
      </c>
      <c r="AW1975" s="130">
        <f t="shared" si="941"/>
        <v>0</v>
      </c>
      <c r="AX1975" s="130">
        <f t="shared" si="942"/>
        <v>0</v>
      </c>
      <c r="AY1975" s="130">
        <f t="shared" si="943"/>
        <v>0</v>
      </c>
      <c r="AZ1975" s="130">
        <f t="shared" si="944"/>
        <v>0</v>
      </c>
      <c r="BA1975" s="130">
        <f t="shared" si="945"/>
        <v>0</v>
      </c>
      <c r="BB1975" s="130">
        <f t="shared" si="946"/>
        <v>0</v>
      </c>
      <c r="BC1975" s="130">
        <f t="shared" si="947"/>
        <v>0</v>
      </c>
      <c r="BD1975" s="130">
        <f t="shared" si="948"/>
        <v>0</v>
      </c>
      <c r="BE1975" s="130">
        <f t="shared" si="949"/>
        <v>0</v>
      </c>
      <c r="BF1975" s="130">
        <f t="shared" si="950"/>
        <v>0</v>
      </c>
      <c r="BG1975" s="130">
        <f t="shared" si="951"/>
        <v>0</v>
      </c>
      <c r="BH1975" s="130">
        <f t="shared" si="952"/>
        <v>0</v>
      </c>
      <c r="BI1975" s="130">
        <f t="shared" si="953"/>
        <v>0</v>
      </c>
      <c r="BJ1975" s="130">
        <f t="shared" si="954"/>
        <v>0</v>
      </c>
      <c r="BK1975" s="130">
        <f t="shared" si="955"/>
        <v>0</v>
      </c>
      <c r="BL1975" s="130">
        <f t="shared" si="956"/>
        <v>0</v>
      </c>
      <c r="BM1975" s="90">
        <f t="shared" si="957"/>
        <v>0</v>
      </c>
      <c r="BO1975" s="246" t="s">
        <v>2104</v>
      </c>
      <c r="BP1975" s="246" t="s">
        <v>2048</v>
      </c>
      <c r="BQ1975" s="246" t="s">
        <v>2049</v>
      </c>
      <c r="BR1975" s="246" t="s">
        <v>84</v>
      </c>
      <c r="BS1975" s="246" t="s">
        <v>2048</v>
      </c>
      <c r="BT1975" s="246" t="s">
        <v>2049</v>
      </c>
      <c r="BU1975" s="246" t="s">
        <v>84</v>
      </c>
      <c r="BV1975" s="246" t="s">
        <v>2048</v>
      </c>
      <c r="BW1975" s="246" t="s">
        <v>2049</v>
      </c>
      <c r="BX1975" s="246" t="s">
        <v>84</v>
      </c>
      <c r="BY1975" s="246" t="s">
        <v>2048</v>
      </c>
      <c r="BZ1975" s="246" t="s">
        <v>2049</v>
      </c>
      <c r="CO1975" s="186"/>
      <c r="CP1975" s="186"/>
      <c r="CQ1975" s="186"/>
      <c r="CR1975" s="186"/>
      <c r="CS1975" s="186"/>
      <c r="CT1975" s="186"/>
      <c r="CU1975" s="186"/>
      <c r="CV1975" s="186"/>
      <c r="CW1975" s="186"/>
      <c r="CX1975" s="186"/>
      <c r="CY1975" s="186"/>
      <c r="CZ1975" s="186"/>
      <c r="DA1975" s="186"/>
      <c r="DB1975" s="186"/>
    </row>
    <row r="1976" spans="1:106" ht="15" customHeight="1" x14ac:dyDescent="0.25">
      <c r="A1976" s="109"/>
      <c r="B1976" s="109"/>
      <c r="C1976" s="741"/>
      <c r="D1976" s="759"/>
      <c r="E1976" s="760"/>
      <c r="F1976" s="760"/>
      <c r="G1976" s="675" t="s">
        <v>396</v>
      </c>
      <c r="H1976" s="675"/>
      <c r="I1976" s="1014" t="s">
        <v>402</v>
      </c>
      <c r="J1976" s="1015"/>
      <c r="K1976" s="1015"/>
      <c r="L1976" s="1015"/>
      <c r="M1976" s="1015"/>
      <c r="N1976" s="1015"/>
      <c r="O1976" s="1015"/>
      <c r="P1976" s="1015"/>
      <c r="Q1976" s="1015"/>
      <c r="R1976" s="1015"/>
      <c r="S1976" s="206"/>
      <c r="T1976" s="206"/>
      <c r="U1976" s="206"/>
      <c r="V1976" s="206"/>
      <c r="W1976" s="206"/>
      <c r="X1976" s="206"/>
      <c r="Y1976" s="206"/>
      <c r="Z1976" s="206"/>
      <c r="AA1976" s="206"/>
      <c r="AB1976" s="206"/>
      <c r="AC1976" s="206"/>
      <c r="AD1976" s="206"/>
      <c r="AE1976" s="109"/>
      <c r="AG1976" s="178">
        <f t="shared" si="925"/>
        <v>12</v>
      </c>
      <c r="AH1976" s="90">
        <f t="shared" si="926"/>
        <v>0</v>
      </c>
      <c r="AI1976" s="178">
        <f t="shared" si="927"/>
        <v>0</v>
      </c>
      <c r="AJ1976" s="178">
        <f t="shared" si="928"/>
        <v>0</v>
      </c>
      <c r="AK1976" s="178">
        <f t="shared" si="929"/>
        <v>0</v>
      </c>
      <c r="AL1976" s="178">
        <f t="shared" si="930"/>
        <v>0</v>
      </c>
      <c r="AM1976" s="130">
        <f t="shared" si="931"/>
        <v>0</v>
      </c>
      <c r="AN1976" s="178">
        <f t="shared" si="932"/>
        <v>0</v>
      </c>
      <c r="AO1976" s="178">
        <f t="shared" si="933"/>
        <v>0</v>
      </c>
      <c r="AP1976" s="178">
        <f t="shared" si="934"/>
        <v>0</v>
      </c>
      <c r="AQ1976" s="178">
        <f t="shared" si="935"/>
        <v>0</v>
      </c>
      <c r="AR1976" s="130">
        <f t="shared" si="936"/>
        <v>0</v>
      </c>
      <c r="AS1976" s="178">
        <f t="shared" si="937"/>
        <v>0</v>
      </c>
      <c r="AT1976" s="178">
        <f t="shared" si="938"/>
        <v>0</v>
      </c>
      <c r="AU1976" s="178">
        <f t="shared" si="939"/>
        <v>0</v>
      </c>
      <c r="AV1976" s="178">
        <f t="shared" si="940"/>
        <v>0</v>
      </c>
      <c r="AW1976" s="130">
        <f t="shared" si="941"/>
        <v>0</v>
      </c>
      <c r="AX1976" s="178">
        <f t="shared" si="942"/>
        <v>0</v>
      </c>
      <c r="AY1976" s="178">
        <f t="shared" si="943"/>
        <v>0</v>
      </c>
      <c r="AZ1976" s="178">
        <f t="shared" si="944"/>
        <v>0</v>
      </c>
      <c r="BA1976" s="178">
        <f t="shared" si="945"/>
        <v>0</v>
      </c>
      <c r="BB1976" s="130">
        <f t="shared" si="946"/>
        <v>0</v>
      </c>
      <c r="BC1976" s="178">
        <f t="shared" si="947"/>
        <v>0</v>
      </c>
      <c r="BD1976" s="178">
        <f t="shared" si="948"/>
        <v>0</v>
      </c>
      <c r="BE1976" s="178">
        <f t="shared" si="949"/>
        <v>0</v>
      </c>
      <c r="BF1976" s="178">
        <f t="shared" si="950"/>
        <v>0</v>
      </c>
      <c r="BG1976" s="130">
        <f t="shared" si="951"/>
        <v>0</v>
      </c>
      <c r="BH1976" s="178">
        <f t="shared" si="952"/>
        <v>0</v>
      </c>
      <c r="BI1976" s="178">
        <f t="shared" si="953"/>
        <v>0</v>
      </c>
      <c r="BJ1976" s="178">
        <f t="shared" si="954"/>
        <v>0</v>
      </c>
      <c r="BK1976" s="178">
        <f t="shared" si="955"/>
        <v>0</v>
      </c>
      <c r="BL1976" s="130">
        <f t="shared" si="956"/>
        <v>0</v>
      </c>
      <c r="BM1976" s="90">
        <f t="shared" si="957"/>
        <v>0</v>
      </c>
      <c r="BN1976" s="186" t="s">
        <v>2077</v>
      </c>
      <c r="BO1976" s="178">
        <f>IF($AG$1956=$AH$1956,0,IF(
OR(
AND(BO1980=0,BO1979&gt;0),
AND(BO1980="NS",BO1978&gt;0),
AND(BO1980="NS",BO1978=0,BO1979=0)),1,
IF(OR(
AND(BO1979&gt;=2,BO1978&lt;BO1980),
AND(BO1980="NS",BO1978=0,BO1979&gt;0),
BO1980=BO1978,
AND(BO1980="NA",BO1979=0,BO1978=0,BO1977&gt;0)),0,1)))</f>
        <v>0</v>
      </c>
      <c r="BP1976" s="178">
        <f t="shared" ref="BP1976:BZ1976" si="1003">IF($AG$1956=$AH$1956,0,IF(
OR(
AND(BP1980=0,BP1979&gt;0),
AND(BP1980="NS",BP1978&gt;0),
AND(BP1980="NS",BP1978=0,BP1979=0)),1,
IF(OR(
AND(BP1979&gt;=2,BP1978&lt;BP1980),
AND(BP1980="NS",BP1978=0,BP1979&gt;0),
BP1980=BP1978,
AND(BP1980="NA",BP1979=0,BP1978=0,BP1977&gt;0)),0,1)))</f>
        <v>0</v>
      </c>
      <c r="BQ1976" s="178">
        <f t="shared" si="1003"/>
        <v>0</v>
      </c>
      <c r="BR1976" s="178">
        <f t="shared" si="1003"/>
        <v>0</v>
      </c>
      <c r="BS1976" s="178">
        <f t="shared" si="1003"/>
        <v>0</v>
      </c>
      <c r="BT1976" s="178">
        <f t="shared" si="1003"/>
        <v>0</v>
      </c>
      <c r="BU1976" s="178">
        <f t="shared" si="1003"/>
        <v>0</v>
      </c>
      <c r="BV1976" s="178">
        <f t="shared" si="1003"/>
        <v>0</v>
      </c>
      <c r="BW1976" s="178">
        <f t="shared" si="1003"/>
        <v>0</v>
      </c>
      <c r="BX1976" s="178">
        <f t="shared" si="1003"/>
        <v>0</v>
      </c>
      <c r="BY1976" s="178">
        <f t="shared" si="1003"/>
        <v>0</v>
      </c>
      <c r="BZ1976" s="178">
        <f t="shared" si="1003"/>
        <v>0</v>
      </c>
      <c r="CA1976" s="186">
        <f>SUM(BO1976:BZ1976)</f>
        <v>0</v>
      </c>
      <c r="CO1976" s="297" t="s">
        <v>2171</v>
      </c>
      <c r="CP1976" s="297">
        <f>IF(AND(SUM(S1971:S1976,S1982)=0,SUM(COUNTIF(S1971:S1976,"NS"),COUNTIF(S1982,"NS")&gt;0)),"NS",SUM(S1971:S1976,S1982))</f>
        <v>0</v>
      </c>
      <c r="CQ1976" s="297">
        <f t="shared" ref="CQ1976" si="1004">IF(AND(SUM(T1971:T1976,T1982)=0,SUM(COUNTIF(T1971:T1976,"NS"),COUNTIF(T1982,"NS")&gt;0)),"NS",SUM(T1971:T1976,T1982))</f>
        <v>0</v>
      </c>
      <c r="CR1976" s="297">
        <f t="shared" ref="CR1976" si="1005">IF(AND(SUM(U1971:U1976,U1982)=0,SUM(COUNTIF(U1971:U1976,"NS"),COUNTIF(U1982,"NS")&gt;0)),"NS",SUM(U1971:U1976,U1982))</f>
        <v>0</v>
      </c>
      <c r="CS1976" s="297">
        <f>IF(AND(SUM(V1971:V1976,V1982)=0,SUM(COUNTIF(V1971:V1976,"NS"),COUNTIF(V1982,"NS")&gt;0)),"NS",SUM(V1971:V1976,V1982))</f>
        <v>0</v>
      </c>
      <c r="CT1976" s="297">
        <f t="shared" ref="CT1976" si="1006">IF(AND(SUM(W1971:W1976,W1982)=0,SUM(COUNTIF(W1971:W1976,"NS"),COUNTIF(W1982,"NS")&gt;0)),"NS",SUM(W1971:W1976,W1982))</f>
        <v>0</v>
      </c>
      <c r="CU1976" s="297">
        <f t="shared" ref="CU1976" si="1007">IF(AND(SUM(X1971:X1976,X1982)=0,SUM(COUNTIF(X1971:X1976,"NS"),COUNTIF(X1982,"NS")&gt;0)),"NS",SUM(X1971:X1976,X1982))</f>
        <v>0</v>
      </c>
      <c r="CV1976" s="297">
        <f t="shared" ref="CV1976" si="1008">IF(AND(SUM(Y1971:Y1976,Y1982)=0,SUM(COUNTIF(Y1971:Y1976,"NS"),COUNTIF(Y1982,"NS")&gt;0)),"NS",SUM(Y1971:Y1976,Y1982))</f>
        <v>0</v>
      </c>
      <c r="CW1976" s="297">
        <f t="shared" ref="CW1976" si="1009">IF(AND(SUM(Z1971:Z1976,Z1982)=0,SUM(COUNTIF(Z1971:Z1976,"NS"),COUNTIF(Z1982,"NS")&gt;0)),"NS",SUM(Z1971:Z1976,Z1982))</f>
        <v>0</v>
      </c>
      <c r="CX1976" s="297">
        <f t="shared" ref="CX1976" si="1010">IF(AND(SUM(AA1971:AA1976,AA1982)=0,SUM(COUNTIF(AA1971:AA1976,"NS"),COUNTIF(AA1982,"NS")&gt;0)),"NS",SUM(AA1971:AA1976,AA1982))</f>
        <v>0</v>
      </c>
      <c r="CY1976" s="297">
        <f t="shared" ref="CY1976" si="1011">IF(AND(SUM(AB1971:AB1976,AB1982)=0,SUM(COUNTIF(AB1971:AB1976,"NS"),COUNTIF(AB1982,"NS")&gt;0)),"NS",SUM(AB1971:AB1976,AB1982))</f>
        <v>0</v>
      </c>
      <c r="CZ1976" s="297">
        <f t="shared" ref="CZ1976" si="1012">IF(AND(SUM(AC1971:AC1976,AC1982)=0,SUM(COUNTIF(AC1971:AC1976,"NS"),COUNTIF(AC1982,"NS")&gt;0)),"NS",SUM(AC1971:AC1976,AC1982))</f>
        <v>0</v>
      </c>
      <c r="DA1976" s="297">
        <f t="shared" ref="DA1976" si="1013">IF(AND(SUM(AD1971:AD1976,AD1982)=0,SUM(COUNTIF(AD1971:AD1976,"NS"),COUNTIF(AD1982,"NS")&gt;0)),"NS",SUM(AD1971:AD1976,AD1982))</f>
        <v>0</v>
      </c>
      <c r="DB1976" s="186"/>
    </row>
    <row r="1977" spans="1:106" ht="15" customHeight="1" x14ac:dyDescent="0.25">
      <c r="A1977" s="109"/>
      <c r="B1977" s="109"/>
      <c r="C1977" s="741"/>
      <c r="D1977" s="759"/>
      <c r="E1977" s="760"/>
      <c r="F1977" s="760"/>
      <c r="G1977" s="630" t="s">
        <v>408</v>
      </c>
      <c r="H1977" s="630"/>
      <c r="I1977" s="151"/>
      <c r="J1977" s="588" t="s">
        <v>403</v>
      </c>
      <c r="K1977" s="588"/>
      <c r="L1977" s="588"/>
      <c r="M1977" s="588"/>
      <c r="N1977" s="588"/>
      <c r="O1977" s="588"/>
      <c r="P1977" s="588"/>
      <c r="Q1977" s="588"/>
      <c r="R1977" s="589"/>
      <c r="S1977" s="206"/>
      <c r="T1977" s="206"/>
      <c r="U1977" s="206"/>
      <c r="V1977" s="206"/>
      <c r="W1977" s="206"/>
      <c r="X1977" s="206"/>
      <c r="Y1977" s="206"/>
      <c r="Z1977" s="206"/>
      <c r="AA1977" s="206"/>
      <c r="AB1977" s="206"/>
      <c r="AC1977" s="206"/>
      <c r="AD1977" s="206"/>
      <c r="AE1977" s="109"/>
      <c r="AG1977" s="130">
        <f t="shared" si="925"/>
        <v>12</v>
      </c>
      <c r="AH1977" s="90">
        <f t="shared" si="926"/>
        <v>0</v>
      </c>
      <c r="AI1977" s="130">
        <f t="shared" si="927"/>
        <v>0</v>
      </c>
      <c r="AJ1977" s="130">
        <f t="shared" si="928"/>
        <v>0</v>
      </c>
      <c r="AK1977" s="130">
        <f t="shared" si="929"/>
        <v>0</v>
      </c>
      <c r="AL1977" s="130">
        <f t="shared" si="930"/>
        <v>0</v>
      </c>
      <c r="AM1977" s="130">
        <f t="shared" si="931"/>
        <v>0</v>
      </c>
      <c r="AN1977" s="130">
        <f t="shared" si="932"/>
        <v>0</v>
      </c>
      <c r="AO1977" s="130">
        <f t="shared" si="933"/>
        <v>0</v>
      </c>
      <c r="AP1977" s="130">
        <f t="shared" si="934"/>
        <v>0</v>
      </c>
      <c r="AQ1977" s="130">
        <f t="shared" si="935"/>
        <v>0</v>
      </c>
      <c r="AR1977" s="130">
        <f t="shared" si="936"/>
        <v>0</v>
      </c>
      <c r="AS1977" s="130">
        <f t="shared" si="937"/>
        <v>0</v>
      </c>
      <c r="AT1977" s="130">
        <f t="shared" si="938"/>
        <v>0</v>
      </c>
      <c r="AU1977" s="130">
        <f t="shared" si="939"/>
        <v>0</v>
      </c>
      <c r="AV1977" s="130">
        <f t="shared" si="940"/>
        <v>0</v>
      </c>
      <c r="AW1977" s="130">
        <f t="shared" si="941"/>
        <v>0</v>
      </c>
      <c r="AX1977" s="130">
        <f t="shared" si="942"/>
        <v>0</v>
      </c>
      <c r="AY1977" s="130">
        <f t="shared" si="943"/>
        <v>0</v>
      </c>
      <c r="AZ1977" s="130">
        <f t="shared" si="944"/>
        <v>0</v>
      </c>
      <c r="BA1977" s="130">
        <f t="shared" si="945"/>
        <v>0</v>
      </c>
      <c r="BB1977" s="130">
        <f t="shared" si="946"/>
        <v>0</v>
      </c>
      <c r="BC1977" s="130">
        <f t="shared" si="947"/>
        <v>0</v>
      </c>
      <c r="BD1977" s="130">
        <f t="shared" si="948"/>
        <v>0</v>
      </c>
      <c r="BE1977" s="130">
        <f t="shared" si="949"/>
        <v>0</v>
      </c>
      <c r="BF1977" s="130">
        <f t="shared" si="950"/>
        <v>0</v>
      </c>
      <c r="BG1977" s="130">
        <f t="shared" si="951"/>
        <v>0</v>
      </c>
      <c r="BH1977" s="130">
        <f t="shared" si="952"/>
        <v>0</v>
      </c>
      <c r="BI1977" s="130">
        <f t="shared" si="953"/>
        <v>0</v>
      </c>
      <c r="BJ1977" s="130">
        <f t="shared" si="954"/>
        <v>0</v>
      </c>
      <c r="BK1977" s="130">
        <f t="shared" si="955"/>
        <v>0</v>
      </c>
      <c r="BL1977" s="130">
        <f t="shared" si="956"/>
        <v>0</v>
      </c>
      <c r="BM1977" s="90">
        <f t="shared" si="957"/>
        <v>0</v>
      </c>
      <c r="BN1977" s="90" t="s">
        <v>2058</v>
      </c>
      <c r="BO1977" s="90">
        <f>COUNTIF(S1977:S1981,"NA")</f>
        <v>0</v>
      </c>
      <c r="BP1977" s="90">
        <f t="shared" ref="BP1977" si="1014">COUNTIF(T1977:T1981,"NA")</f>
        <v>0</v>
      </c>
      <c r="BQ1977" s="90">
        <f t="shared" ref="BQ1977" si="1015">COUNTIF(U1977:U1981,"NA")</f>
        <v>0</v>
      </c>
      <c r="BR1977" s="90">
        <f t="shared" ref="BR1977" si="1016">COUNTIF(V1977:V1981,"NA")</f>
        <v>0</v>
      </c>
      <c r="BS1977" s="90">
        <f t="shared" ref="BS1977" si="1017">COUNTIF(W1977:W1981,"NA")</f>
        <v>0</v>
      </c>
      <c r="BT1977" s="90">
        <f t="shared" ref="BT1977" si="1018">COUNTIF(X1977:X1981,"NA")</f>
        <v>0</v>
      </c>
      <c r="BU1977" s="90">
        <f t="shared" ref="BU1977" si="1019">COUNTIF(Y1977:Y1981,"NA")</f>
        <v>0</v>
      </c>
      <c r="BV1977" s="90">
        <f t="shared" ref="BV1977" si="1020">COUNTIF(Z1977:Z1981,"NA")</f>
        <v>0</v>
      </c>
      <c r="BW1977" s="90">
        <f t="shared" ref="BW1977" si="1021">COUNTIF(AA1977:AA1981,"NA")</f>
        <v>0</v>
      </c>
      <c r="BX1977" s="90">
        <f t="shared" ref="BX1977" si="1022">COUNTIF(AB1977:AB1981,"NA")</f>
        <v>0</v>
      </c>
      <c r="BY1977" s="90">
        <f t="shared" ref="BY1977" si="1023">COUNTIF(AC1977:AC1981,"NA")</f>
        <v>0</v>
      </c>
      <c r="BZ1977" s="90">
        <f t="shared" ref="BZ1977" si="1024">COUNTIF(AD1977:AD1981,"NA")</f>
        <v>0</v>
      </c>
      <c r="CO1977" s="297" t="s">
        <v>2078</v>
      </c>
      <c r="CP1977" s="297">
        <f>SUM(S1971:S1976)</f>
        <v>0</v>
      </c>
      <c r="CQ1977" s="297">
        <f t="shared" ref="CQ1977" si="1025">SUM(T1971:T1976)</f>
        <v>0</v>
      </c>
      <c r="CR1977" s="297">
        <f t="shared" ref="CR1977" si="1026">SUM(U1971:U1976)</f>
        <v>0</v>
      </c>
      <c r="CS1977" s="297">
        <f t="shared" ref="CS1977" si="1027">SUM(V1971:V1976)</f>
        <v>0</v>
      </c>
      <c r="CT1977" s="297">
        <f t="shared" ref="CT1977" si="1028">SUM(W1971:W1976)</f>
        <v>0</v>
      </c>
      <c r="CU1977" s="297">
        <f t="shared" ref="CU1977" si="1029">SUM(X1971:X1976)</f>
        <v>0</v>
      </c>
      <c r="CV1977" s="297">
        <f t="shared" ref="CV1977" si="1030">SUM(Y1971:Y1976)</f>
        <v>0</v>
      </c>
      <c r="CW1977" s="297">
        <f t="shared" ref="CW1977" si="1031">SUM(Z1971:Z1976)</f>
        <v>0</v>
      </c>
      <c r="CX1977" s="297">
        <f t="shared" ref="CX1977" si="1032">SUM(AA1971:AA1976)</f>
        <v>0</v>
      </c>
      <c r="CY1977" s="297">
        <f t="shared" ref="CY1977" si="1033">SUM(AB1971:AB1976)</f>
        <v>0</v>
      </c>
      <c r="CZ1977" s="297">
        <f t="shared" ref="CZ1977" si="1034">SUM(AC1971:AC1976)</f>
        <v>0</v>
      </c>
      <c r="DA1977" s="297">
        <f t="shared" ref="DA1977" si="1035">SUM(AD1971:AD1976)</f>
        <v>0</v>
      </c>
      <c r="DB1977" s="186"/>
    </row>
    <row r="1978" spans="1:106" ht="15" customHeight="1" x14ac:dyDescent="0.25">
      <c r="A1978" s="109"/>
      <c r="B1978" s="109"/>
      <c r="C1978" s="741"/>
      <c r="D1978" s="759"/>
      <c r="E1978" s="760"/>
      <c r="F1978" s="760"/>
      <c r="G1978" s="630" t="s">
        <v>409</v>
      </c>
      <c r="H1978" s="630"/>
      <c r="I1978" s="151"/>
      <c r="J1978" s="588" t="s">
        <v>404</v>
      </c>
      <c r="K1978" s="588"/>
      <c r="L1978" s="588"/>
      <c r="M1978" s="588"/>
      <c r="N1978" s="588"/>
      <c r="O1978" s="588"/>
      <c r="P1978" s="588"/>
      <c r="Q1978" s="588"/>
      <c r="R1978" s="589"/>
      <c r="S1978" s="206"/>
      <c r="T1978" s="206"/>
      <c r="U1978" s="206"/>
      <c r="V1978" s="206"/>
      <c r="W1978" s="206"/>
      <c r="X1978" s="206"/>
      <c r="Y1978" s="206"/>
      <c r="Z1978" s="206"/>
      <c r="AA1978" s="206"/>
      <c r="AB1978" s="206"/>
      <c r="AC1978" s="206"/>
      <c r="AD1978" s="206"/>
      <c r="AE1978" s="109"/>
      <c r="AG1978" s="130">
        <f t="shared" si="925"/>
        <v>12</v>
      </c>
      <c r="AH1978" s="90">
        <f t="shared" si="926"/>
        <v>0</v>
      </c>
      <c r="AI1978" s="130">
        <f t="shared" si="927"/>
        <v>0</v>
      </c>
      <c r="AJ1978" s="130">
        <f t="shared" si="928"/>
        <v>0</v>
      </c>
      <c r="AK1978" s="130">
        <f t="shared" si="929"/>
        <v>0</v>
      </c>
      <c r="AL1978" s="130">
        <f t="shared" si="930"/>
        <v>0</v>
      </c>
      <c r="AM1978" s="130">
        <f t="shared" si="931"/>
        <v>0</v>
      </c>
      <c r="AN1978" s="130">
        <f t="shared" si="932"/>
        <v>0</v>
      </c>
      <c r="AO1978" s="130">
        <f t="shared" si="933"/>
        <v>0</v>
      </c>
      <c r="AP1978" s="130">
        <f t="shared" si="934"/>
        <v>0</v>
      </c>
      <c r="AQ1978" s="130">
        <f t="shared" si="935"/>
        <v>0</v>
      </c>
      <c r="AR1978" s="130">
        <f t="shared" si="936"/>
        <v>0</v>
      </c>
      <c r="AS1978" s="130">
        <f t="shared" si="937"/>
        <v>0</v>
      </c>
      <c r="AT1978" s="130">
        <f t="shared" si="938"/>
        <v>0</v>
      </c>
      <c r="AU1978" s="130">
        <f t="shared" si="939"/>
        <v>0</v>
      </c>
      <c r="AV1978" s="130">
        <f t="shared" si="940"/>
        <v>0</v>
      </c>
      <c r="AW1978" s="130">
        <f t="shared" si="941"/>
        <v>0</v>
      </c>
      <c r="AX1978" s="130">
        <f t="shared" si="942"/>
        <v>0</v>
      </c>
      <c r="AY1978" s="130">
        <f t="shared" si="943"/>
        <v>0</v>
      </c>
      <c r="AZ1978" s="130">
        <f t="shared" si="944"/>
        <v>0</v>
      </c>
      <c r="BA1978" s="130">
        <f t="shared" si="945"/>
        <v>0</v>
      </c>
      <c r="BB1978" s="130">
        <f t="shared" si="946"/>
        <v>0</v>
      </c>
      <c r="BC1978" s="130">
        <f t="shared" si="947"/>
        <v>0</v>
      </c>
      <c r="BD1978" s="130">
        <f t="shared" si="948"/>
        <v>0</v>
      </c>
      <c r="BE1978" s="130">
        <f t="shared" si="949"/>
        <v>0</v>
      </c>
      <c r="BF1978" s="130">
        <f t="shared" si="950"/>
        <v>0</v>
      </c>
      <c r="BG1978" s="130">
        <f t="shared" si="951"/>
        <v>0</v>
      </c>
      <c r="BH1978" s="130">
        <f t="shared" si="952"/>
        <v>0</v>
      </c>
      <c r="BI1978" s="130">
        <f t="shared" si="953"/>
        <v>0</v>
      </c>
      <c r="BJ1978" s="130">
        <f t="shared" si="954"/>
        <v>0</v>
      </c>
      <c r="BK1978" s="130">
        <f t="shared" si="955"/>
        <v>0</v>
      </c>
      <c r="BL1978" s="130">
        <f t="shared" si="956"/>
        <v>0</v>
      </c>
      <c r="BM1978" s="90">
        <f t="shared" si="957"/>
        <v>0</v>
      </c>
      <c r="BN1978" s="90" t="s">
        <v>2078</v>
      </c>
      <c r="BO1978" s="90">
        <f>SUM(S1977:S1981)</f>
        <v>0</v>
      </c>
      <c r="BP1978" s="90">
        <f t="shared" ref="BP1978" si="1036">SUM(T1977:T1981)</f>
        <v>0</v>
      </c>
      <c r="BQ1978" s="90">
        <f t="shared" ref="BQ1978" si="1037">SUM(U1977:U1981)</f>
        <v>0</v>
      </c>
      <c r="BR1978" s="90">
        <f t="shared" ref="BR1978" si="1038">SUM(V1977:V1981)</f>
        <v>0</v>
      </c>
      <c r="BS1978" s="90">
        <f t="shared" ref="BS1978" si="1039">SUM(W1977:W1981)</f>
        <v>0</v>
      </c>
      <c r="BT1978" s="90">
        <f t="shared" ref="BT1978" si="1040">SUM(X1977:X1981)</f>
        <v>0</v>
      </c>
      <c r="BU1978" s="90">
        <f t="shared" ref="BU1978" si="1041">SUM(Y1977:Y1981)</f>
        <v>0</v>
      </c>
      <c r="BV1978" s="90">
        <f t="shared" ref="BV1978" si="1042">SUM(Z1977:Z1981)</f>
        <v>0</v>
      </c>
      <c r="BW1978" s="90">
        <f t="shared" ref="BW1978" si="1043">SUM(AA1977:AA1981)</f>
        <v>0</v>
      </c>
      <c r="BX1978" s="90">
        <f t="shared" ref="BX1978" si="1044">SUM(AB1977:AB1981)</f>
        <v>0</v>
      </c>
      <c r="BY1978" s="90">
        <f t="shared" ref="BY1978" si="1045">SUM(AC1977:AC1981)</f>
        <v>0</v>
      </c>
      <c r="BZ1978" s="90">
        <f t="shared" ref="BZ1978" si="1046">SUM(AD1977:AD1981)</f>
        <v>0</v>
      </c>
      <c r="CO1978" s="297" t="s">
        <v>2029</v>
      </c>
      <c r="CP1978" s="297">
        <f>SUM(COUNTIF(S1971:S1976,"NS"))</f>
        <v>0</v>
      </c>
      <c r="CQ1978" s="297">
        <f t="shared" ref="CQ1978" si="1047">SUM(COUNTIF(T1971:T1976,"NS"))</f>
        <v>0</v>
      </c>
      <c r="CR1978" s="297">
        <f t="shared" ref="CR1978" si="1048">SUM(COUNTIF(U1971:U1976,"NS"))</f>
        <v>0</v>
      </c>
      <c r="CS1978" s="297">
        <f t="shared" ref="CS1978" si="1049">SUM(COUNTIF(V1971:V1976,"NS"))</f>
        <v>0</v>
      </c>
      <c r="CT1978" s="297">
        <f t="shared" ref="CT1978" si="1050">SUM(COUNTIF(W1971:W1976,"NS"))</f>
        <v>0</v>
      </c>
      <c r="CU1978" s="297">
        <f t="shared" ref="CU1978" si="1051">SUM(COUNTIF(X1971:X1976,"NS"))</f>
        <v>0</v>
      </c>
      <c r="CV1978" s="297">
        <f t="shared" ref="CV1978" si="1052">SUM(COUNTIF(Y1971:Y1976,"NS"))</f>
        <v>0</v>
      </c>
      <c r="CW1978" s="297">
        <f t="shared" ref="CW1978" si="1053">SUM(COUNTIF(Z1971:Z1976,"NS"))</f>
        <v>0</v>
      </c>
      <c r="CX1978" s="297">
        <f t="shared" ref="CX1978" si="1054">SUM(COUNTIF(AA1971:AA1976,"NS"))</f>
        <v>0</v>
      </c>
      <c r="CY1978" s="297">
        <f t="shared" ref="CY1978" si="1055">SUM(COUNTIF(AB1971:AB1976,"NS"))</f>
        <v>0</v>
      </c>
      <c r="CZ1978" s="297">
        <f t="shared" ref="CZ1978" si="1056">SUM(COUNTIF(AC1971:AC1976,"NS"))</f>
        <v>0</v>
      </c>
      <c r="DA1978" s="297">
        <f t="shared" ref="DA1978" si="1057">SUM(COUNTIF(AD1971:AD1976,"NS"))</f>
        <v>0</v>
      </c>
      <c r="DB1978" s="186"/>
    </row>
    <row r="1979" spans="1:106" ht="15" customHeight="1" x14ac:dyDescent="0.25">
      <c r="A1979" s="109"/>
      <c r="B1979" s="109"/>
      <c r="C1979" s="741"/>
      <c r="D1979" s="759"/>
      <c r="E1979" s="760"/>
      <c r="F1979" s="760"/>
      <c r="G1979" s="630" t="s">
        <v>410</v>
      </c>
      <c r="H1979" s="630"/>
      <c r="I1979" s="151"/>
      <c r="J1979" s="588" t="s">
        <v>405</v>
      </c>
      <c r="K1979" s="588"/>
      <c r="L1979" s="588"/>
      <c r="M1979" s="588"/>
      <c r="N1979" s="588"/>
      <c r="O1979" s="588"/>
      <c r="P1979" s="588"/>
      <c r="Q1979" s="588"/>
      <c r="R1979" s="589"/>
      <c r="S1979" s="206"/>
      <c r="T1979" s="206"/>
      <c r="U1979" s="206"/>
      <c r="V1979" s="206"/>
      <c r="W1979" s="206"/>
      <c r="X1979" s="206"/>
      <c r="Y1979" s="206"/>
      <c r="Z1979" s="206"/>
      <c r="AA1979" s="206"/>
      <c r="AB1979" s="206"/>
      <c r="AC1979" s="206"/>
      <c r="AD1979" s="206"/>
      <c r="AE1979" s="109"/>
      <c r="AG1979" s="130">
        <f t="shared" si="925"/>
        <v>12</v>
      </c>
      <c r="AH1979" s="90">
        <f t="shared" si="926"/>
        <v>0</v>
      </c>
      <c r="AI1979" s="130">
        <f t="shared" si="927"/>
        <v>0</v>
      </c>
      <c r="AJ1979" s="130">
        <f t="shared" si="928"/>
        <v>0</v>
      </c>
      <c r="AK1979" s="130">
        <f t="shared" si="929"/>
        <v>0</v>
      </c>
      <c r="AL1979" s="130">
        <f t="shared" si="930"/>
        <v>0</v>
      </c>
      <c r="AM1979" s="130">
        <f t="shared" si="931"/>
        <v>0</v>
      </c>
      <c r="AN1979" s="130">
        <f t="shared" si="932"/>
        <v>0</v>
      </c>
      <c r="AO1979" s="130">
        <f t="shared" si="933"/>
        <v>0</v>
      </c>
      <c r="AP1979" s="130">
        <f t="shared" si="934"/>
        <v>0</v>
      </c>
      <c r="AQ1979" s="130">
        <f t="shared" si="935"/>
        <v>0</v>
      </c>
      <c r="AR1979" s="130">
        <f t="shared" si="936"/>
        <v>0</v>
      </c>
      <c r="AS1979" s="130">
        <f t="shared" si="937"/>
        <v>0</v>
      </c>
      <c r="AT1979" s="130">
        <f t="shared" si="938"/>
        <v>0</v>
      </c>
      <c r="AU1979" s="130">
        <f t="shared" si="939"/>
        <v>0</v>
      </c>
      <c r="AV1979" s="130">
        <f t="shared" si="940"/>
        <v>0</v>
      </c>
      <c r="AW1979" s="130">
        <f t="shared" si="941"/>
        <v>0</v>
      </c>
      <c r="AX1979" s="130">
        <f t="shared" si="942"/>
        <v>0</v>
      </c>
      <c r="AY1979" s="130">
        <f t="shared" si="943"/>
        <v>0</v>
      </c>
      <c r="AZ1979" s="130">
        <f t="shared" si="944"/>
        <v>0</v>
      </c>
      <c r="BA1979" s="130">
        <f t="shared" si="945"/>
        <v>0</v>
      </c>
      <c r="BB1979" s="130">
        <f t="shared" si="946"/>
        <v>0</v>
      </c>
      <c r="BC1979" s="130">
        <f t="shared" si="947"/>
        <v>0</v>
      </c>
      <c r="BD1979" s="130">
        <f t="shared" si="948"/>
        <v>0</v>
      </c>
      <c r="BE1979" s="130">
        <f t="shared" si="949"/>
        <v>0</v>
      </c>
      <c r="BF1979" s="130">
        <f t="shared" si="950"/>
        <v>0</v>
      </c>
      <c r="BG1979" s="130">
        <f t="shared" si="951"/>
        <v>0</v>
      </c>
      <c r="BH1979" s="130">
        <f t="shared" si="952"/>
        <v>0</v>
      </c>
      <c r="BI1979" s="130">
        <f t="shared" si="953"/>
        <v>0</v>
      </c>
      <c r="BJ1979" s="130">
        <f t="shared" si="954"/>
        <v>0</v>
      </c>
      <c r="BK1979" s="130">
        <f t="shared" si="955"/>
        <v>0</v>
      </c>
      <c r="BL1979" s="130">
        <f t="shared" si="956"/>
        <v>0</v>
      </c>
      <c r="BM1979" s="90">
        <f t="shared" si="957"/>
        <v>0</v>
      </c>
      <c r="BN1979" s="90" t="s">
        <v>2029</v>
      </c>
      <c r="BO1979" s="90">
        <f>COUNTIF(S1977:S1981,"NS")</f>
        <v>0</v>
      </c>
      <c r="BP1979" s="90">
        <f t="shared" ref="BP1979" si="1058">COUNTIF(T1977:T1981,"NS")</f>
        <v>0</v>
      </c>
      <c r="BQ1979" s="90">
        <f t="shared" ref="BQ1979" si="1059">COUNTIF(U1977:U1981,"NS")</f>
        <v>0</v>
      </c>
      <c r="BR1979" s="90">
        <f t="shared" ref="BR1979" si="1060">COUNTIF(V1977:V1981,"NS")</f>
        <v>0</v>
      </c>
      <c r="BS1979" s="90">
        <f t="shared" ref="BS1979" si="1061">COUNTIF(W1977:W1981,"NS")</f>
        <v>0</v>
      </c>
      <c r="BT1979" s="90">
        <f t="shared" ref="BT1979" si="1062">COUNTIF(X1977:X1981,"NS")</f>
        <v>0</v>
      </c>
      <c r="BU1979" s="90">
        <f t="shared" ref="BU1979" si="1063">COUNTIF(Y1977:Y1981,"NS")</f>
        <v>0</v>
      </c>
      <c r="BV1979" s="90">
        <f t="shared" ref="BV1979" si="1064">COUNTIF(Z1977:Z1981,"NS")</f>
        <v>0</v>
      </c>
      <c r="BW1979" s="90">
        <f t="shared" ref="BW1979" si="1065">COUNTIF(AA1977:AA1981,"NS")</f>
        <v>0</v>
      </c>
      <c r="BX1979" s="90">
        <f t="shared" ref="BX1979" si="1066">COUNTIF(AB1977:AB1981,"NS")</f>
        <v>0</v>
      </c>
      <c r="BY1979" s="90">
        <f t="shared" ref="BY1979" si="1067">COUNTIF(AC1977:AC1981,"NS")</f>
        <v>0</v>
      </c>
      <c r="BZ1979" s="90">
        <f t="shared" ref="BZ1979" si="1068">COUNTIF(AD1977:AD1981,"NS")</f>
        <v>0</v>
      </c>
      <c r="CO1979" s="298">
        <v>0.25</v>
      </c>
      <c r="CP1979" s="299">
        <f>IF(CP1976="ns",0,CP1976*0.25)</f>
        <v>0</v>
      </c>
      <c r="CQ1979" s="299">
        <f t="shared" ref="CQ1979:DA1979" si="1069">IF(CQ1976="ns",0,CQ1976*0.25)</f>
        <v>0</v>
      </c>
      <c r="CR1979" s="299">
        <f t="shared" si="1069"/>
        <v>0</v>
      </c>
      <c r="CS1979" s="299">
        <f t="shared" si="1069"/>
        <v>0</v>
      </c>
      <c r="CT1979" s="299">
        <f t="shared" si="1069"/>
        <v>0</v>
      </c>
      <c r="CU1979" s="299">
        <f t="shared" si="1069"/>
        <v>0</v>
      </c>
      <c r="CV1979" s="299">
        <f t="shared" si="1069"/>
        <v>0</v>
      </c>
      <c r="CW1979" s="299">
        <f t="shared" si="1069"/>
        <v>0</v>
      </c>
      <c r="CX1979" s="299">
        <f t="shared" si="1069"/>
        <v>0</v>
      </c>
      <c r="CY1979" s="299">
        <f t="shared" si="1069"/>
        <v>0</v>
      </c>
      <c r="CZ1979" s="299">
        <f t="shared" si="1069"/>
        <v>0</v>
      </c>
      <c r="DA1979" s="299">
        <f t="shared" si="1069"/>
        <v>0</v>
      </c>
      <c r="DB1979" s="186"/>
    </row>
    <row r="1980" spans="1:106" ht="15" customHeight="1" x14ac:dyDescent="0.25">
      <c r="A1980" s="109"/>
      <c r="B1980" s="109"/>
      <c r="C1980" s="741"/>
      <c r="D1980" s="759"/>
      <c r="E1980" s="760"/>
      <c r="F1980" s="760"/>
      <c r="G1980" s="630" t="s">
        <v>411</v>
      </c>
      <c r="H1980" s="630"/>
      <c r="I1980" s="151"/>
      <c r="J1980" s="588" t="s">
        <v>406</v>
      </c>
      <c r="K1980" s="588"/>
      <c r="L1980" s="588"/>
      <c r="M1980" s="588"/>
      <c r="N1980" s="588"/>
      <c r="O1980" s="588"/>
      <c r="P1980" s="588"/>
      <c r="Q1980" s="588"/>
      <c r="R1980" s="589"/>
      <c r="S1980" s="206"/>
      <c r="T1980" s="206"/>
      <c r="U1980" s="206"/>
      <c r="V1980" s="206"/>
      <c r="W1980" s="206"/>
      <c r="X1980" s="206"/>
      <c r="Y1980" s="206"/>
      <c r="Z1980" s="206"/>
      <c r="AA1980" s="206"/>
      <c r="AB1980" s="206"/>
      <c r="AC1980" s="206"/>
      <c r="AD1980" s="206"/>
      <c r="AE1980" s="109"/>
      <c r="AG1980" s="130">
        <f t="shared" si="925"/>
        <v>12</v>
      </c>
      <c r="AH1980" s="90">
        <f t="shared" si="926"/>
        <v>0</v>
      </c>
      <c r="AI1980" s="130">
        <f t="shared" si="927"/>
        <v>0</v>
      </c>
      <c r="AJ1980" s="130">
        <f t="shared" si="928"/>
        <v>0</v>
      </c>
      <c r="AK1980" s="130">
        <f t="shared" si="929"/>
        <v>0</v>
      </c>
      <c r="AL1980" s="130">
        <f t="shared" si="930"/>
        <v>0</v>
      </c>
      <c r="AM1980" s="130">
        <f t="shared" si="931"/>
        <v>0</v>
      </c>
      <c r="AN1980" s="130">
        <f t="shared" si="932"/>
        <v>0</v>
      </c>
      <c r="AO1980" s="130">
        <f t="shared" si="933"/>
        <v>0</v>
      </c>
      <c r="AP1980" s="130">
        <f t="shared" si="934"/>
        <v>0</v>
      </c>
      <c r="AQ1980" s="130">
        <f t="shared" si="935"/>
        <v>0</v>
      </c>
      <c r="AR1980" s="130">
        <f t="shared" si="936"/>
        <v>0</v>
      </c>
      <c r="AS1980" s="130">
        <f t="shared" si="937"/>
        <v>0</v>
      </c>
      <c r="AT1980" s="130">
        <f t="shared" si="938"/>
        <v>0</v>
      </c>
      <c r="AU1980" s="130">
        <f t="shared" si="939"/>
        <v>0</v>
      </c>
      <c r="AV1980" s="130">
        <f t="shared" si="940"/>
        <v>0</v>
      </c>
      <c r="AW1980" s="130">
        <f t="shared" si="941"/>
        <v>0</v>
      </c>
      <c r="AX1980" s="130">
        <f t="shared" si="942"/>
        <v>0</v>
      </c>
      <c r="AY1980" s="130">
        <f t="shared" si="943"/>
        <v>0</v>
      </c>
      <c r="AZ1980" s="130">
        <f t="shared" si="944"/>
        <v>0</v>
      </c>
      <c r="BA1980" s="130">
        <f t="shared" si="945"/>
        <v>0</v>
      </c>
      <c r="BB1980" s="130">
        <f t="shared" si="946"/>
        <v>0</v>
      </c>
      <c r="BC1980" s="130">
        <f t="shared" si="947"/>
        <v>0</v>
      </c>
      <c r="BD1980" s="130">
        <f t="shared" si="948"/>
        <v>0</v>
      </c>
      <c r="BE1980" s="130">
        <f t="shared" si="949"/>
        <v>0</v>
      </c>
      <c r="BF1980" s="130">
        <f t="shared" si="950"/>
        <v>0</v>
      </c>
      <c r="BG1980" s="130">
        <f t="shared" si="951"/>
        <v>0</v>
      </c>
      <c r="BH1980" s="130">
        <f t="shared" si="952"/>
        <v>0</v>
      </c>
      <c r="BI1980" s="130">
        <f t="shared" si="953"/>
        <v>0</v>
      </c>
      <c r="BJ1980" s="130">
        <f t="shared" si="954"/>
        <v>0</v>
      </c>
      <c r="BK1980" s="130">
        <f t="shared" si="955"/>
        <v>0</v>
      </c>
      <c r="BL1980" s="130">
        <f t="shared" si="956"/>
        <v>0</v>
      </c>
      <c r="BM1980" s="90">
        <f t="shared" si="957"/>
        <v>0</v>
      </c>
      <c r="BN1980" s="90" t="s">
        <v>2104</v>
      </c>
      <c r="BO1980" s="90">
        <f>S1976</f>
        <v>0</v>
      </c>
      <c r="BP1980" s="90">
        <f t="shared" ref="BP1980" si="1070">T1976</f>
        <v>0</v>
      </c>
      <c r="BQ1980" s="90">
        <f t="shared" ref="BQ1980" si="1071">U1976</f>
        <v>0</v>
      </c>
      <c r="BR1980" s="90">
        <f t="shared" ref="BR1980" si="1072">V1976</f>
        <v>0</v>
      </c>
      <c r="BS1980" s="90">
        <f t="shared" ref="BS1980" si="1073">W1976</f>
        <v>0</v>
      </c>
      <c r="BT1980" s="90">
        <f t="shared" ref="BT1980" si="1074">X1976</f>
        <v>0</v>
      </c>
      <c r="BU1980" s="90">
        <f t="shared" ref="BU1980" si="1075">Y1976</f>
        <v>0</v>
      </c>
      <c r="BV1980" s="90">
        <f t="shared" ref="BV1980" si="1076">Z1976</f>
        <v>0</v>
      </c>
      <c r="BW1980" s="90">
        <f t="shared" ref="BW1980" si="1077">AA1976</f>
        <v>0</v>
      </c>
      <c r="BX1980" s="90">
        <f t="shared" ref="BX1980" si="1078">AB1976</f>
        <v>0</v>
      </c>
      <c r="BY1980" s="90">
        <f t="shared" ref="BY1980" si="1079">AC1976</f>
        <v>0</v>
      </c>
      <c r="BZ1980" s="90">
        <f t="shared" ref="BZ1980" si="1080">AD1976</f>
        <v>0</v>
      </c>
      <c r="CO1980" s="297" t="s">
        <v>72</v>
      </c>
      <c r="CP1980" s="297">
        <f>S1982</f>
        <v>0</v>
      </c>
      <c r="CQ1980" s="297">
        <f t="shared" ref="CQ1980" si="1081">T1982</f>
        <v>0</v>
      </c>
      <c r="CR1980" s="297">
        <f t="shared" ref="CR1980" si="1082">U1982</f>
        <v>0</v>
      </c>
      <c r="CS1980" s="297">
        <f t="shared" ref="CS1980" si="1083">V1982</f>
        <v>0</v>
      </c>
      <c r="CT1980" s="297">
        <f t="shared" ref="CT1980" si="1084">W1982</f>
        <v>0</v>
      </c>
      <c r="CU1980" s="297">
        <f t="shared" ref="CU1980" si="1085">X1982</f>
        <v>0</v>
      </c>
      <c r="CV1980" s="297">
        <f t="shared" ref="CV1980" si="1086">Y1982</f>
        <v>0</v>
      </c>
      <c r="CW1980" s="297">
        <f t="shared" ref="CW1980" si="1087">Z1982</f>
        <v>0</v>
      </c>
      <c r="CX1980" s="297">
        <f t="shared" ref="CX1980" si="1088">AA1982</f>
        <v>0</v>
      </c>
      <c r="CY1980" s="297">
        <f t="shared" ref="CY1980" si="1089">AB1982</f>
        <v>0</v>
      </c>
      <c r="CZ1980" s="297">
        <f t="shared" ref="CZ1980" si="1090">AC1982</f>
        <v>0</v>
      </c>
      <c r="DA1980" s="297">
        <f t="shared" ref="DA1980" si="1091">AD1982</f>
        <v>0</v>
      </c>
      <c r="DB1980" s="186"/>
    </row>
    <row r="1981" spans="1:106" ht="15" customHeight="1" x14ac:dyDescent="0.25">
      <c r="A1981" s="109"/>
      <c r="B1981" s="109"/>
      <c r="C1981" s="741"/>
      <c r="D1981" s="759"/>
      <c r="E1981" s="760"/>
      <c r="F1981" s="760"/>
      <c r="G1981" s="630" t="s">
        <v>412</v>
      </c>
      <c r="H1981" s="630"/>
      <c r="I1981" s="151"/>
      <c r="J1981" s="588" t="s">
        <v>407</v>
      </c>
      <c r="K1981" s="588"/>
      <c r="L1981" s="588"/>
      <c r="M1981" s="588"/>
      <c r="N1981" s="588"/>
      <c r="O1981" s="588"/>
      <c r="P1981" s="588"/>
      <c r="Q1981" s="588"/>
      <c r="R1981" s="589"/>
      <c r="S1981" s="206"/>
      <c r="T1981" s="206"/>
      <c r="U1981" s="206"/>
      <c r="V1981" s="206"/>
      <c r="W1981" s="206"/>
      <c r="X1981" s="206"/>
      <c r="Y1981" s="206"/>
      <c r="Z1981" s="206"/>
      <c r="AA1981" s="206"/>
      <c r="AB1981" s="206"/>
      <c r="AC1981" s="206"/>
      <c r="AD1981" s="206"/>
      <c r="AE1981" s="109"/>
      <c r="AG1981" s="130">
        <f t="shared" si="925"/>
        <v>12</v>
      </c>
      <c r="AH1981" s="90">
        <f t="shared" si="926"/>
        <v>0</v>
      </c>
      <c r="AI1981" s="130">
        <f t="shared" si="927"/>
        <v>0</v>
      </c>
      <c r="AJ1981" s="130">
        <f t="shared" si="928"/>
        <v>0</v>
      </c>
      <c r="AK1981" s="130">
        <f t="shared" si="929"/>
        <v>0</v>
      </c>
      <c r="AL1981" s="130">
        <f t="shared" si="930"/>
        <v>0</v>
      </c>
      <c r="AM1981" s="130">
        <f t="shared" si="931"/>
        <v>0</v>
      </c>
      <c r="AN1981" s="130">
        <f t="shared" si="932"/>
        <v>0</v>
      </c>
      <c r="AO1981" s="130">
        <f t="shared" si="933"/>
        <v>0</v>
      </c>
      <c r="AP1981" s="130">
        <f t="shared" si="934"/>
        <v>0</v>
      </c>
      <c r="AQ1981" s="130">
        <f t="shared" si="935"/>
        <v>0</v>
      </c>
      <c r="AR1981" s="130">
        <f t="shared" si="936"/>
        <v>0</v>
      </c>
      <c r="AS1981" s="130">
        <f t="shared" si="937"/>
        <v>0</v>
      </c>
      <c r="AT1981" s="130">
        <f t="shared" si="938"/>
        <v>0</v>
      </c>
      <c r="AU1981" s="130">
        <f t="shared" si="939"/>
        <v>0</v>
      </c>
      <c r="AV1981" s="130">
        <f t="shared" si="940"/>
        <v>0</v>
      </c>
      <c r="AW1981" s="130">
        <f t="shared" si="941"/>
        <v>0</v>
      </c>
      <c r="AX1981" s="130">
        <f t="shared" si="942"/>
        <v>0</v>
      </c>
      <c r="AY1981" s="130">
        <f t="shared" si="943"/>
        <v>0</v>
      </c>
      <c r="AZ1981" s="130">
        <f t="shared" si="944"/>
        <v>0</v>
      </c>
      <c r="BA1981" s="130">
        <f t="shared" si="945"/>
        <v>0</v>
      </c>
      <c r="BB1981" s="130">
        <f t="shared" si="946"/>
        <v>0</v>
      </c>
      <c r="BC1981" s="130">
        <f t="shared" si="947"/>
        <v>0</v>
      </c>
      <c r="BD1981" s="130">
        <f t="shared" si="948"/>
        <v>0</v>
      </c>
      <c r="BE1981" s="130">
        <f t="shared" si="949"/>
        <v>0</v>
      </c>
      <c r="BF1981" s="130">
        <f t="shared" si="950"/>
        <v>0</v>
      </c>
      <c r="BG1981" s="130">
        <f t="shared" si="951"/>
        <v>0</v>
      </c>
      <c r="BH1981" s="130">
        <f t="shared" si="952"/>
        <v>0</v>
      </c>
      <c r="BI1981" s="130">
        <f t="shared" si="953"/>
        <v>0</v>
      </c>
      <c r="BJ1981" s="130">
        <f t="shared" si="954"/>
        <v>0</v>
      </c>
      <c r="BK1981" s="130">
        <f t="shared" si="955"/>
        <v>0</v>
      </c>
      <c r="BL1981" s="130">
        <f t="shared" si="956"/>
        <v>0</v>
      </c>
      <c r="BM1981" s="90">
        <f t="shared" si="957"/>
        <v>0</v>
      </c>
      <c r="CO1981" s="297" t="s">
        <v>2077</v>
      </c>
      <c r="CP1981" s="297">
        <f>IF(OR(CP1980=0,CP1980="NA",AND(CP1980="NS",CP1978&gt;0),AND(CP1980="NS",CP1977&gt;0),CP1980&lt;=CP1979),0,1)</f>
        <v>0</v>
      </c>
      <c r="CQ1981" s="297">
        <f t="shared" ref="CQ1981" si="1092">IF(OR(CQ1980=0,CQ1980="NA",AND(CQ1980="NS",CQ1978&gt;0),AND(CQ1980="NS",CQ1977&gt;0),CQ1980&lt;=CQ1979),0,1)</f>
        <v>0</v>
      </c>
      <c r="CR1981" s="297">
        <f t="shared" ref="CR1981" si="1093">IF(OR(CR1980=0,CR1980="NA",AND(CR1980="NS",CR1978&gt;0),AND(CR1980="NS",CR1977&gt;0),CR1980&lt;=CR1979),0,1)</f>
        <v>0</v>
      </c>
      <c r="CS1981" s="297">
        <f t="shared" ref="CS1981" si="1094">IF(OR(CS1980=0,CS1980="NA",AND(CS1980="NS",CS1978&gt;0),AND(CS1980="NS",CS1977&gt;0),CS1980&lt;=CS1979),0,1)</f>
        <v>0</v>
      </c>
      <c r="CT1981" s="297">
        <f t="shared" ref="CT1981" si="1095">IF(OR(CT1980=0,CT1980="NA",AND(CT1980="NS",CT1978&gt;0),AND(CT1980="NS",CT1977&gt;0),CT1980&lt;=CT1979),0,1)</f>
        <v>0</v>
      </c>
      <c r="CU1981" s="297">
        <f t="shared" ref="CU1981" si="1096">IF(OR(CU1980=0,CU1980="NA",AND(CU1980="NS",CU1978&gt;0),AND(CU1980="NS",CU1977&gt;0),CU1980&lt;=CU1979),0,1)</f>
        <v>0</v>
      </c>
      <c r="CV1981" s="297">
        <f t="shared" ref="CV1981" si="1097">IF(OR(CV1980=0,CV1980="NA",AND(CV1980="NS",CV1978&gt;0),AND(CV1980="NS",CV1977&gt;0),CV1980&lt;=CV1979),0,1)</f>
        <v>0</v>
      </c>
      <c r="CW1981" s="297">
        <f t="shared" ref="CW1981" si="1098">IF(OR(CW1980=0,CW1980="NA",AND(CW1980="NS",CW1978&gt;0),AND(CW1980="NS",CW1977&gt;0),CW1980&lt;=CW1979),0,1)</f>
        <v>0</v>
      </c>
      <c r="CX1981" s="297">
        <f t="shared" ref="CX1981" si="1099">IF(OR(CX1980=0,CX1980="NA",AND(CX1980="NS",CX1978&gt;0),AND(CX1980="NS",CX1977&gt;0),CX1980&lt;=CX1979),0,1)</f>
        <v>0</v>
      </c>
      <c r="CY1981" s="297">
        <f t="shared" ref="CY1981" si="1100">IF(OR(CY1980=0,CY1980="NA",AND(CY1980="NS",CY1978&gt;0),AND(CY1980="NS",CY1977&gt;0),CY1980&lt;=CY1979),0,1)</f>
        <v>0</v>
      </c>
      <c r="CZ1981" s="297">
        <f t="shared" ref="CZ1981" si="1101">IF(OR(CZ1980=0,CZ1980="NA",AND(CZ1980="NS",CZ1978&gt;0),AND(CZ1980="NS",CZ1977&gt;0),CZ1980&lt;=CZ1979),0,1)</f>
        <v>0</v>
      </c>
      <c r="DA1981" s="297">
        <f t="shared" ref="DA1981" si="1102">IF(OR(DA1980=0,DA1980="NA",AND(DA1980="NS",DA1978&gt;0),AND(DA1980="NS",DA1977&gt;0),DA1980&lt;=DA1979),0,1)</f>
        <v>0</v>
      </c>
      <c r="DB1981" s="186">
        <f>SUM(CP1981:DA1981)</f>
        <v>0</v>
      </c>
    </row>
    <row r="1982" spans="1:106" ht="15" customHeight="1" x14ac:dyDescent="0.2">
      <c r="A1982" s="109"/>
      <c r="B1982" s="109"/>
      <c r="C1982" s="742"/>
      <c r="D1982" s="761"/>
      <c r="E1982" s="762"/>
      <c r="F1982" s="762"/>
      <c r="G1982" s="629" t="s">
        <v>413</v>
      </c>
      <c r="H1982" s="629"/>
      <c r="I1982" s="646" t="s">
        <v>414</v>
      </c>
      <c r="J1982" s="646"/>
      <c r="K1982" s="646"/>
      <c r="L1982" s="646"/>
      <c r="M1982" s="646"/>
      <c r="N1982" s="646"/>
      <c r="O1982" s="646"/>
      <c r="P1982" s="646"/>
      <c r="Q1982" s="646"/>
      <c r="R1982" s="646"/>
      <c r="S1982" s="206"/>
      <c r="T1982" s="206"/>
      <c r="U1982" s="206"/>
      <c r="V1982" s="206"/>
      <c r="W1982" s="206"/>
      <c r="X1982" s="206"/>
      <c r="Y1982" s="206"/>
      <c r="Z1982" s="206"/>
      <c r="AA1982" s="206"/>
      <c r="AB1982" s="206"/>
      <c r="AC1982" s="206"/>
      <c r="AD1982" s="206"/>
      <c r="AE1982" s="109"/>
      <c r="AG1982" s="130">
        <f t="shared" si="925"/>
        <v>12</v>
      </c>
      <c r="AH1982" s="90">
        <f t="shared" si="926"/>
        <v>0</v>
      </c>
      <c r="AI1982" s="130">
        <f t="shared" si="927"/>
        <v>0</v>
      </c>
      <c r="AJ1982" s="130">
        <f t="shared" si="928"/>
        <v>0</v>
      </c>
      <c r="AK1982" s="130">
        <f t="shared" si="929"/>
        <v>0</v>
      </c>
      <c r="AL1982" s="130">
        <f t="shared" si="930"/>
        <v>0</v>
      </c>
      <c r="AM1982" s="130">
        <f t="shared" si="931"/>
        <v>0</v>
      </c>
      <c r="AN1982" s="130">
        <f t="shared" si="932"/>
        <v>0</v>
      </c>
      <c r="AO1982" s="130">
        <f t="shared" si="933"/>
        <v>0</v>
      </c>
      <c r="AP1982" s="130">
        <f t="shared" si="934"/>
        <v>0</v>
      </c>
      <c r="AQ1982" s="130">
        <f t="shared" si="935"/>
        <v>0</v>
      </c>
      <c r="AR1982" s="130">
        <f t="shared" si="936"/>
        <v>0</v>
      </c>
      <c r="AS1982" s="130">
        <f t="shared" si="937"/>
        <v>0</v>
      </c>
      <c r="AT1982" s="130">
        <f t="shared" si="938"/>
        <v>0</v>
      </c>
      <c r="AU1982" s="130">
        <f t="shared" si="939"/>
        <v>0</v>
      </c>
      <c r="AV1982" s="130">
        <f t="shared" si="940"/>
        <v>0</v>
      </c>
      <c r="AW1982" s="130">
        <f t="shared" si="941"/>
        <v>0</v>
      </c>
      <c r="AX1982" s="130">
        <f t="shared" si="942"/>
        <v>0</v>
      </c>
      <c r="AY1982" s="130">
        <f t="shared" si="943"/>
        <v>0</v>
      </c>
      <c r="AZ1982" s="130">
        <f t="shared" si="944"/>
        <v>0</v>
      </c>
      <c r="BA1982" s="130">
        <f t="shared" si="945"/>
        <v>0</v>
      </c>
      <c r="BB1982" s="130">
        <f t="shared" si="946"/>
        <v>0</v>
      </c>
      <c r="BC1982" s="130">
        <f t="shared" si="947"/>
        <v>0</v>
      </c>
      <c r="BD1982" s="130">
        <f t="shared" si="948"/>
        <v>0</v>
      </c>
      <c r="BE1982" s="130">
        <f t="shared" si="949"/>
        <v>0</v>
      </c>
      <c r="BF1982" s="130">
        <f t="shared" si="950"/>
        <v>0</v>
      </c>
      <c r="BG1982" s="130">
        <f t="shared" si="951"/>
        <v>0</v>
      </c>
      <c r="BH1982" s="130">
        <f t="shared" si="952"/>
        <v>0</v>
      </c>
      <c r="BI1982" s="130">
        <f t="shared" si="953"/>
        <v>0</v>
      </c>
      <c r="BJ1982" s="130">
        <f t="shared" si="954"/>
        <v>0</v>
      </c>
      <c r="BK1982" s="130">
        <f t="shared" si="955"/>
        <v>0</v>
      </c>
      <c r="BL1982" s="130">
        <f t="shared" si="956"/>
        <v>0</v>
      </c>
      <c r="BM1982" s="90">
        <f t="shared" si="957"/>
        <v>0</v>
      </c>
      <c r="CO1982" s="186"/>
      <c r="CP1982" s="186"/>
      <c r="CQ1982" s="186"/>
      <c r="CR1982" s="186"/>
      <c r="CS1982" s="186"/>
      <c r="CT1982" s="186"/>
      <c r="CU1982" s="186"/>
      <c r="CV1982" s="186"/>
      <c r="CW1982" s="186"/>
      <c r="CX1982" s="186"/>
      <c r="CY1982" s="186"/>
      <c r="CZ1982" s="186"/>
      <c r="DA1982" s="186"/>
      <c r="DB1982" s="186"/>
    </row>
    <row r="1983" spans="1:106" ht="15" customHeight="1" x14ac:dyDescent="0.25">
      <c r="A1983" s="109"/>
      <c r="B1983" s="109"/>
      <c r="C1983" s="740" t="s">
        <v>439</v>
      </c>
      <c r="D1983" s="757" t="s">
        <v>440</v>
      </c>
      <c r="E1983" s="758"/>
      <c r="F1983" s="835"/>
      <c r="G1983" s="629" t="s">
        <v>417</v>
      </c>
      <c r="H1983" s="629"/>
      <c r="I1983" s="646" t="s">
        <v>421</v>
      </c>
      <c r="J1983" s="646"/>
      <c r="K1983" s="646"/>
      <c r="L1983" s="646"/>
      <c r="M1983" s="646"/>
      <c r="N1983" s="646"/>
      <c r="O1983" s="646"/>
      <c r="P1983" s="646"/>
      <c r="Q1983" s="646"/>
      <c r="R1983" s="646"/>
      <c r="S1983" s="206"/>
      <c r="T1983" s="206"/>
      <c r="U1983" s="206"/>
      <c r="V1983" s="206"/>
      <c r="W1983" s="206"/>
      <c r="X1983" s="206"/>
      <c r="Y1983" s="206"/>
      <c r="Z1983" s="206"/>
      <c r="AA1983" s="206"/>
      <c r="AB1983" s="206"/>
      <c r="AC1983" s="206"/>
      <c r="AD1983" s="206"/>
      <c r="AE1983" s="109"/>
      <c r="AG1983" s="130">
        <f t="shared" si="925"/>
        <v>12</v>
      </c>
      <c r="AH1983" s="90">
        <f t="shared" si="926"/>
        <v>0</v>
      </c>
      <c r="AI1983" s="130">
        <f t="shared" si="927"/>
        <v>0</v>
      </c>
      <c r="AJ1983" s="130">
        <f t="shared" si="928"/>
        <v>0</v>
      </c>
      <c r="AK1983" s="130">
        <f t="shared" si="929"/>
        <v>0</v>
      </c>
      <c r="AL1983" s="130">
        <f t="shared" si="930"/>
        <v>0</v>
      </c>
      <c r="AM1983" s="130">
        <f t="shared" si="931"/>
        <v>0</v>
      </c>
      <c r="AN1983" s="130">
        <f t="shared" si="932"/>
        <v>0</v>
      </c>
      <c r="AO1983" s="130">
        <f t="shared" si="933"/>
        <v>0</v>
      </c>
      <c r="AP1983" s="130">
        <f t="shared" si="934"/>
        <v>0</v>
      </c>
      <c r="AQ1983" s="130">
        <f t="shared" si="935"/>
        <v>0</v>
      </c>
      <c r="AR1983" s="130">
        <f t="shared" si="936"/>
        <v>0</v>
      </c>
      <c r="AS1983" s="130">
        <f t="shared" si="937"/>
        <v>0</v>
      </c>
      <c r="AT1983" s="130">
        <f t="shared" si="938"/>
        <v>0</v>
      </c>
      <c r="AU1983" s="130">
        <f t="shared" si="939"/>
        <v>0</v>
      </c>
      <c r="AV1983" s="130">
        <f t="shared" si="940"/>
        <v>0</v>
      </c>
      <c r="AW1983" s="130">
        <f t="shared" si="941"/>
        <v>0</v>
      </c>
      <c r="AX1983" s="130">
        <f t="shared" si="942"/>
        <v>0</v>
      </c>
      <c r="AY1983" s="130">
        <f t="shared" si="943"/>
        <v>0</v>
      </c>
      <c r="AZ1983" s="130">
        <f t="shared" si="944"/>
        <v>0</v>
      </c>
      <c r="BA1983" s="130">
        <f t="shared" si="945"/>
        <v>0</v>
      </c>
      <c r="BB1983" s="130">
        <f t="shared" si="946"/>
        <v>0</v>
      </c>
      <c r="BC1983" s="130">
        <f t="shared" si="947"/>
        <v>0</v>
      </c>
      <c r="BD1983" s="130">
        <f t="shared" si="948"/>
        <v>0</v>
      </c>
      <c r="BE1983" s="130">
        <f t="shared" si="949"/>
        <v>0</v>
      </c>
      <c r="BF1983" s="130">
        <f t="shared" si="950"/>
        <v>0</v>
      </c>
      <c r="BG1983" s="130">
        <f t="shared" si="951"/>
        <v>0</v>
      </c>
      <c r="BH1983" s="130">
        <f t="shared" si="952"/>
        <v>0</v>
      </c>
      <c r="BI1983" s="130">
        <f t="shared" si="953"/>
        <v>0</v>
      </c>
      <c r="BJ1983" s="130">
        <f t="shared" si="954"/>
        <v>0</v>
      </c>
      <c r="BK1983" s="130">
        <f t="shared" si="955"/>
        <v>0</v>
      </c>
      <c r="BL1983" s="130">
        <f t="shared" si="956"/>
        <v>0</v>
      </c>
      <c r="BM1983" s="90">
        <f t="shared" si="957"/>
        <v>0</v>
      </c>
      <c r="CO1983" s="297" t="s">
        <v>2171</v>
      </c>
      <c r="CP1983" s="297">
        <f>IF(AND(SUM(S1983:S1986,S1991:S1993)=0,SUM(COUNTIF(S1983:S1986,"NS"),COUNTIF(S1991:S1993,"NS")&gt;0)),"NS",SUM(S1983:S1986,S1991:S1993))</f>
        <v>0</v>
      </c>
      <c r="CQ1983" s="297">
        <f t="shared" ref="CQ1983" si="1103">IF(AND(SUM(T1983:T1986,T1991:T1993)=0,SUM(COUNTIF(T1983:T1986,"NS"),COUNTIF(T1991:T1993,"NS")&gt;0)),"NS",SUM(T1983:T1986,T1991:T1993))</f>
        <v>0</v>
      </c>
      <c r="CR1983" s="297">
        <f t="shared" ref="CR1983" si="1104">IF(AND(SUM(U1983:U1986,U1991:U1993)=0,SUM(COUNTIF(U1983:U1986,"NS"),COUNTIF(U1991:U1993,"NS")&gt;0)),"NS",SUM(U1983:U1986,U1991:U1993))</f>
        <v>0</v>
      </c>
      <c r="CS1983" s="297">
        <f t="shared" ref="CS1983" si="1105">IF(AND(SUM(V1983:V1986,V1991:V1993)=0,SUM(COUNTIF(V1983:V1986,"NS"),COUNTIF(V1991:V1993,"NS")&gt;0)),"NS",SUM(V1983:V1986,V1991:V1993))</f>
        <v>0</v>
      </c>
      <c r="CT1983" s="297">
        <f t="shared" ref="CT1983" si="1106">IF(AND(SUM(W1983:W1986,W1991:W1993)=0,SUM(COUNTIF(W1983:W1986,"NS"),COUNTIF(W1991:W1993,"NS")&gt;0)),"NS",SUM(W1983:W1986,W1991:W1993))</f>
        <v>0</v>
      </c>
      <c r="CU1983" s="297">
        <f t="shared" ref="CU1983" si="1107">IF(AND(SUM(X1983:X1986,X1991:X1993)=0,SUM(COUNTIF(X1983:X1986,"NS"),COUNTIF(X1991:X1993,"NS")&gt;0)),"NS",SUM(X1983:X1986,X1991:X1993))</f>
        <v>0</v>
      </c>
      <c r="CV1983" s="297">
        <f t="shared" ref="CV1983" si="1108">IF(AND(SUM(Y1983:Y1986,Y1991:Y1993)=0,SUM(COUNTIF(Y1983:Y1986,"NS"),COUNTIF(Y1991:Y1993,"NS")&gt;0)),"NS",SUM(Y1983:Y1986,Y1991:Y1993))</f>
        <v>0</v>
      </c>
      <c r="CW1983" s="297">
        <f t="shared" ref="CW1983" si="1109">IF(AND(SUM(Z1983:Z1986,Z1991:Z1993)=0,SUM(COUNTIF(Z1983:Z1986,"NS"),COUNTIF(Z1991:Z1993,"NS")&gt;0)),"NS",SUM(Z1983:Z1986,Z1991:Z1993))</f>
        <v>0</v>
      </c>
      <c r="CX1983" s="297">
        <f t="shared" ref="CX1983" si="1110">IF(AND(SUM(AA1983:AA1986,AA1991:AA1993)=0,SUM(COUNTIF(AA1983:AA1986,"NS"),COUNTIF(AA1991:AA1993,"NS")&gt;0)),"NS",SUM(AA1983:AA1986,AA1991:AA1993))</f>
        <v>0</v>
      </c>
      <c r="CY1983" s="297">
        <f t="shared" ref="CY1983" si="1111">IF(AND(SUM(AB1983:AB1986,AB1991:AB1993)=0,SUM(COUNTIF(AB1983:AB1986,"NS"),COUNTIF(AB1991:AB1993,"NS")&gt;0)),"NS",SUM(AB1983:AB1986,AB1991:AB1993))</f>
        <v>0</v>
      </c>
      <c r="CZ1983" s="297">
        <f t="shared" ref="CZ1983" si="1112">IF(AND(SUM(AC1983:AC1986,AC1991:AC1993)=0,SUM(COUNTIF(AC1983:AC1986,"NS"),COUNTIF(AC1991:AC1993,"NS")&gt;0)),"NS",SUM(AC1983:AC1986,AC1991:AC1993))</f>
        <v>0</v>
      </c>
      <c r="DA1983" s="297">
        <f t="shared" ref="DA1983" si="1113">IF(AND(SUM(AD1983:AD1986,AD1991:AD1993)=0,SUM(COUNTIF(AD1983:AD1986,"NS"),COUNTIF(AD1991:AD1993,"NS")&gt;0)),"NS",SUM(AD1983:AD1986,AD1991:AD1993))</f>
        <v>0</v>
      </c>
      <c r="DB1983" s="186"/>
    </row>
    <row r="1984" spans="1:106" ht="15" customHeight="1" x14ac:dyDescent="0.25">
      <c r="A1984" s="109"/>
      <c r="B1984" s="109"/>
      <c r="C1984" s="741"/>
      <c r="D1984" s="759"/>
      <c r="E1984" s="760"/>
      <c r="F1984" s="836"/>
      <c r="G1984" s="629" t="s">
        <v>418</v>
      </c>
      <c r="H1984" s="629"/>
      <c r="I1984" s="646" t="s">
        <v>422</v>
      </c>
      <c r="J1984" s="646"/>
      <c r="K1984" s="646"/>
      <c r="L1984" s="646"/>
      <c r="M1984" s="646"/>
      <c r="N1984" s="646"/>
      <c r="O1984" s="646"/>
      <c r="P1984" s="646"/>
      <c r="Q1984" s="646"/>
      <c r="R1984" s="646"/>
      <c r="S1984" s="206"/>
      <c r="T1984" s="206"/>
      <c r="U1984" s="206"/>
      <c r="V1984" s="206"/>
      <c r="W1984" s="206"/>
      <c r="X1984" s="206"/>
      <c r="Y1984" s="206"/>
      <c r="Z1984" s="206"/>
      <c r="AA1984" s="206"/>
      <c r="AB1984" s="206"/>
      <c r="AC1984" s="206"/>
      <c r="AD1984" s="206"/>
      <c r="AE1984" s="109"/>
      <c r="AG1984" s="130">
        <f t="shared" si="925"/>
        <v>12</v>
      </c>
      <c r="AH1984" s="90">
        <f t="shared" si="926"/>
        <v>0</v>
      </c>
      <c r="AI1984" s="130">
        <f t="shared" si="927"/>
        <v>0</v>
      </c>
      <c r="AJ1984" s="130">
        <f t="shared" si="928"/>
        <v>0</v>
      </c>
      <c r="AK1984" s="130">
        <f t="shared" si="929"/>
        <v>0</v>
      </c>
      <c r="AL1984" s="130">
        <f t="shared" si="930"/>
        <v>0</v>
      </c>
      <c r="AM1984" s="130">
        <f t="shared" si="931"/>
        <v>0</v>
      </c>
      <c r="AN1984" s="130">
        <f t="shared" si="932"/>
        <v>0</v>
      </c>
      <c r="AO1984" s="130">
        <f t="shared" si="933"/>
        <v>0</v>
      </c>
      <c r="AP1984" s="130">
        <f t="shared" si="934"/>
        <v>0</v>
      </c>
      <c r="AQ1984" s="130">
        <f t="shared" si="935"/>
        <v>0</v>
      </c>
      <c r="AR1984" s="130">
        <f t="shared" si="936"/>
        <v>0</v>
      </c>
      <c r="AS1984" s="130">
        <f t="shared" si="937"/>
        <v>0</v>
      </c>
      <c r="AT1984" s="130">
        <f t="shared" si="938"/>
        <v>0</v>
      </c>
      <c r="AU1984" s="130">
        <f t="shared" si="939"/>
        <v>0</v>
      </c>
      <c r="AV1984" s="130">
        <f t="shared" si="940"/>
        <v>0</v>
      </c>
      <c r="AW1984" s="130">
        <f t="shared" si="941"/>
        <v>0</v>
      </c>
      <c r="AX1984" s="130">
        <f t="shared" si="942"/>
        <v>0</v>
      </c>
      <c r="AY1984" s="130">
        <f t="shared" si="943"/>
        <v>0</v>
      </c>
      <c r="AZ1984" s="130">
        <f t="shared" si="944"/>
        <v>0</v>
      </c>
      <c r="BA1984" s="130">
        <f t="shared" si="945"/>
        <v>0</v>
      </c>
      <c r="BB1984" s="130">
        <f t="shared" si="946"/>
        <v>0</v>
      </c>
      <c r="BC1984" s="130">
        <f t="shared" si="947"/>
        <v>0</v>
      </c>
      <c r="BD1984" s="130">
        <f t="shared" si="948"/>
        <v>0</v>
      </c>
      <c r="BE1984" s="130">
        <f t="shared" si="949"/>
        <v>0</v>
      </c>
      <c r="BF1984" s="130">
        <f t="shared" si="950"/>
        <v>0</v>
      </c>
      <c r="BG1984" s="130">
        <f t="shared" si="951"/>
        <v>0</v>
      </c>
      <c r="BH1984" s="130">
        <f t="shared" si="952"/>
        <v>0</v>
      </c>
      <c r="BI1984" s="130">
        <f t="shared" si="953"/>
        <v>0</v>
      </c>
      <c r="BJ1984" s="130">
        <f t="shared" si="954"/>
        <v>0</v>
      </c>
      <c r="BK1984" s="130">
        <f t="shared" si="955"/>
        <v>0</v>
      </c>
      <c r="BL1984" s="130">
        <f t="shared" si="956"/>
        <v>0</v>
      </c>
      <c r="BM1984" s="90">
        <f t="shared" si="957"/>
        <v>0</v>
      </c>
      <c r="CO1984" s="297" t="s">
        <v>2078</v>
      </c>
      <c r="CP1984" s="297">
        <f>SUM(S1983:S1986,S1991:S1992)</f>
        <v>0</v>
      </c>
      <c r="CQ1984" s="297">
        <f t="shared" ref="CQ1984" si="1114">SUM(T1983:T1986,T1991:T1993)</f>
        <v>0</v>
      </c>
      <c r="CR1984" s="297">
        <f t="shared" ref="CR1984" si="1115">SUM(U1983:U1986,U1991:U1993)</f>
        <v>0</v>
      </c>
      <c r="CS1984" s="297">
        <f t="shared" ref="CS1984" si="1116">SUM(V1983:V1986,V1991:V1993)</f>
        <v>0</v>
      </c>
      <c r="CT1984" s="297">
        <f t="shared" ref="CT1984" si="1117">SUM(W1983:W1986,W1991:W1993)</f>
        <v>0</v>
      </c>
      <c r="CU1984" s="297">
        <f t="shared" ref="CU1984" si="1118">SUM(X1983:X1986,X1991:X1993)</f>
        <v>0</v>
      </c>
      <c r="CV1984" s="297">
        <f t="shared" ref="CV1984" si="1119">SUM(Y1983:Y1986,Y1991:Y1993)</f>
        <v>0</v>
      </c>
      <c r="CW1984" s="297">
        <f t="shared" ref="CW1984" si="1120">SUM(Z1983:Z1986,Z1991:Z1993)</f>
        <v>0</v>
      </c>
      <c r="CX1984" s="297">
        <f t="shared" ref="CX1984" si="1121">SUM(AA1983:AA1986,AA1991:AA1993)</f>
        <v>0</v>
      </c>
      <c r="CY1984" s="297">
        <f t="shared" ref="CY1984" si="1122">SUM(AB1983:AB1986,AB1991:AB1993)</f>
        <v>0</v>
      </c>
      <c r="CZ1984" s="297">
        <f t="shared" ref="CZ1984" si="1123">SUM(AC1983:AC1986,AC1991:AC1993)</f>
        <v>0</v>
      </c>
      <c r="DA1984" s="297">
        <f t="shared" ref="DA1984" si="1124">SUM(AD1983:AD1986,AD1991:AD1993)</f>
        <v>0</v>
      </c>
      <c r="DB1984" s="186"/>
    </row>
    <row r="1985" spans="1:106" ht="15" customHeight="1" x14ac:dyDescent="0.25">
      <c r="A1985" s="109"/>
      <c r="B1985" s="109"/>
      <c r="C1985" s="741"/>
      <c r="D1985" s="759"/>
      <c r="E1985" s="760"/>
      <c r="F1985" s="836"/>
      <c r="G1985" s="629" t="s">
        <v>419</v>
      </c>
      <c r="H1985" s="629"/>
      <c r="I1985" s="646" t="s">
        <v>423</v>
      </c>
      <c r="J1985" s="646"/>
      <c r="K1985" s="646"/>
      <c r="L1985" s="646"/>
      <c r="M1985" s="646"/>
      <c r="N1985" s="646"/>
      <c r="O1985" s="646"/>
      <c r="P1985" s="646"/>
      <c r="Q1985" s="646"/>
      <c r="R1985" s="646"/>
      <c r="S1985" s="206"/>
      <c r="T1985" s="206"/>
      <c r="U1985" s="206"/>
      <c r="V1985" s="206"/>
      <c r="W1985" s="206"/>
      <c r="X1985" s="206"/>
      <c r="Y1985" s="206"/>
      <c r="Z1985" s="206"/>
      <c r="AA1985" s="206"/>
      <c r="AB1985" s="206"/>
      <c r="AC1985" s="206"/>
      <c r="AD1985" s="206"/>
      <c r="AE1985" s="109"/>
      <c r="AG1985" s="130">
        <f t="shared" si="925"/>
        <v>12</v>
      </c>
      <c r="AH1985" s="90">
        <f t="shared" si="926"/>
        <v>0</v>
      </c>
      <c r="AI1985" s="130">
        <f t="shared" si="927"/>
        <v>0</v>
      </c>
      <c r="AJ1985" s="130">
        <f t="shared" si="928"/>
        <v>0</v>
      </c>
      <c r="AK1985" s="130">
        <f t="shared" si="929"/>
        <v>0</v>
      </c>
      <c r="AL1985" s="130">
        <f t="shared" si="930"/>
        <v>0</v>
      </c>
      <c r="AM1985" s="130">
        <f t="shared" si="931"/>
        <v>0</v>
      </c>
      <c r="AN1985" s="130">
        <f t="shared" si="932"/>
        <v>0</v>
      </c>
      <c r="AO1985" s="130">
        <f t="shared" si="933"/>
        <v>0</v>
      </c>
      <c r="AP1985" s="130">
        <f t="shared" si="934"/>
        <v>0</v>
      </c>
      <c r="AQ1985" s="130">
        <f t="shared" si="935"/>
        <v>0</v>
      </c>
      <c r="AR1985" s="130">
        <f t="shared" si="936"/>
        <v>0</v>
      </c>
      <c r="AS1985" s="130">
        <f t="shared" si="937"/>
        <v>0</v>
      </c>
      <c r="AT1985" s="130">
        <f t="shared" si="938"/>
        <v>0</v>
      </c>
      <c r="AU1985" s="130">
        <f t="shared" si="939"/>
        <v>0</v>
      </c>
      <c r="AV1985" s="130">
        <f t="shared" si="940"/>
        <v>0</v>
      </c>
      <c r="AW1985" s="130">
        <f t="shared" si="941"/>
        <v>0</v>
      </c>
      <c r="AX1985" s="130">
        <f t="shared" si="942"/>
        <v>0</v>
      </c>
      <c r="AY1985" s="130">
        <f t="shared" si="943"/>
        <v>0</v>
      </c>
      <c r="AZ1985" s="130">
        <f t="shared" si="944"/>
        <v>0</v>
      </c>
      <c r="BA1985" s="130">
        <f t="shared" si="945"/>
        <v>0</v>
      </c>
      <c r="BB1985" s="130">
        <f t="shared" si="946"/>
        <v>0</v>
      </c>
      <c r="BC1985" s="130">
        <f t="shared" si="947"/>
        <v>0</v>
      </c>
      <c r="BD1985" s="130">
        <f t="shared" si="948"/>
        <v>0</v>
      </c>
      <c r="BE1985" s="130">
        <f t="shared" si="949"/>
        <v>0</v>
      </c>
      <c r="BF1985" s="130">
        <f t="shared" si="950"/>
        <v>0</v>
      </c>
      <c r="BG1985" s="130">
        <f t="shared" si="951"/>
        <v>0</v>
      </c>
      <c r="BH1985" s="130">
        <f t="shared" si="952"/>
        <v>0</v>
      </c>
      <c r="BI1985" s="130">
        <f t="shared" si="953"/>
        <v>0</v>
      </c>
      <c r="BJ1985" s="130">
        <f t="shared" si="954"/>
        <v>0</v>
      </c>
      <c r="BK1985" s="130">
        <f t="shared" si="955"/>
        <v>0</v>
      </c>
      <c r="BL1985" s="130">
        <f t="shared" si="956"/>
        <v>0</v>
      </c>
      <c r="BM1985" s="90">
        <f t="shared" si="957"/>
        <v>0</v>
      </c>
      <c r="CO1985" s="297" t="s">
        <v>2029</v>
      </c>
      <c r="CP1985" s="297">
        <f>SUM(COUNTIF(S1983:S1986,"NS"),COUNTIF(S1991:S1992,"NS"))</f>
        <v>0</v>
      </c>
      <c r="CQ1985" s="297">
        <f t="shared" ref="CQ1985" si="1125">SUM(COUNTIF(T1978:T1983,"NS"),COUNTIF(T1989,"NS"))</f>
        <v>0</v>
      </c>
      <c r="CR1985" s="297">
        <f t="shared" ref="CR1985" si="1126">SUM(COUNTIF(U1978:U1983,"NS"),COUNTIF(U1989,"NS"))</f>
        <v>0</v>
      </c>
      <c r="CS1985" s="297">
        <f t="shared" ref="CS1985" si="1127">SUM(COUNTIF(V1978:V1983,"NS"),COUNTIF(V1989,"NS"))</f>
        <v>0</v>
      </c>
      <c r="CT1985" s="297">
        <f t="shared" ref="CT1985" si="1128">SUM(COUNTIF(W1978:W1983,"NS"),COUNTIF(W1989,"NS"))</f>
        <v>0</v>
      </c>
      <c r="CU1985" s="297">
        <f t="shared" ref="CU1985" si="1129">SUM(COUNTIF(X1978:X1983,"NS"),COUNTIF(X1989,"NS"))</f>
        <v>0</v>
      </c>
      <c r="CV1985" s="297">
        <f t="shared" ref="CV1985" si="1130">SUM(COUNTIF(Y1978:Y1983,"NS"),COUNTIF(Y1989,"NS"))</f>
        <v>0</v>
      </c>
      <c r="CW1985" s="297">
        <f t="shared" ref="CW1985" si="1131">SUM(COUNTIF(Z1978:Z1983,"NS"),COUNTIF(Z1989,"NS"))</f>
        <v>0</v>
      </c>
      <c r="CX1985" s="297">
        <f t="shared" ref="CX1985" si="1132">SUM(COUNTIF(AA1978:AA1983,"NS"),COUNTIF(AA1989,"NS"))</f>
        <v>0</v>
      </c>
      <c r="CY1985" s="297">
        <f t="shared" ref="CY1985" si="1133">SUM(COUNTIF(AB1978:AB1983,"NS"),COUNTIF(AB1989,"NS"))</f>
        <v>0</v>
      </c>
      <c r="CZ1985" s="297">
        <f t="shared" ref="CZ1985" si="1134">SUM(COUNTIF(AC1978:AC1983,"NS"),COUNTIF(AC1989,"NS"))</f>
        <v>0</v>
      </c>
      <c r="DA1985" s="297">
        <f t="shared" ref="DA1985" si="1135">SUM(COUNTIF(AD1978:AD1983,"NS"),COUNTIF(AD1989,"NS"))</f>
        <v>0</v>
      </c>
      <c r="DB1985" s="186"/>
    </row>
    <row r="1986" spans="1:106" ht="15" customHeight="1" x14ac:dyDescent="0.25">
      <c r="A1986" s="109"/>
      <c r="B1986" s="109"/>
      <c r="C1986" s="741"/>
      <c r="D1986" s="759"/>
      <c r="E1986" s="760"/>
      <c r="F1986" s="836"/>
      <c r="G1986" s="629" t="s">
        <v>420</v>
      </c>
      <c r="H1986" s="629"/>
      <c r="I1986" s="646" t="s">
        <v>424</v>
      </c>
      <c r="J1986" s="646"/>
      <c r="K1986" s="646"/>
      <c r="L1986" s="646"/>
      <c r="M1986" s="646"/>
      <c r="N1986" s="646"/>
      <c r="O1986" s="646"/>
      <c r="P1986" s="646"/>
      <c r="Q1986" s="646"/>
      <c r="R1986" s="646"/>
      <c r="S1986" s="206"/>
      <c r="T1986" s="206"/>
      <c r="U1986" s="206"/>
      <c r="V1986" s="206"/>
      <c r="W1986" s="206"/>
      <c r="X1986" s="206"/>
      <c r="Y1986" s="206"/>
      <c r="Z1986" s="206"/>
      <c r="AA1986" s="206"/>
      <c r="AB1986" s="206"/>
      <c r="AC1986" s="206"/>
      <c r="AD1986" s="206"/>
      <c r="AE1986" s="109"/>
      <c r="AG1986" s="130">
        <f t="shared" si="925"/>
        <v>12</v>
      </c>
      <c r="AH1986" s="90">
        <f t="shared" si="926"/>
        <v>0</v>
      </c>
      <c r="AI1986" s="130">
        <f t="shared" si="927"/>
        <v>0</v>
      </c>
      <c r="AJ1986" s="130">
        <f t="shared" si="928"/>
        <v>0</v>
      </c>
      <c r="AK1986" s="130">
        <f t="shared" si="929"/>
        <v>0</v>
      </c>
      <c r="AL1986" s="130">
        <f t="shared" si="930"/>
        <v>0</v>
      </c>
      <c r="AM1986" s="130">
        <f t="shared" si="931"/>
        <v>0</v>
      </c>
      <c r="AN1986" s="130">
        <f t="shared" si="932"/>
        <v>0</v>
      </c>
      <c r="AO1986" s="130">
        <f t="shared" si="933"/>
        <v>0</v>
      </c>
      <c r="AP1986" s="130">
        <f t="shared" si="934"/>
        <v>0</v>
      </c>
      <c r="AQ1986" s="130">
        <f t="shared" si="935"/>
        <v>0</v>
      </c>
      <c r="AR1986" s="130">
        <f t="shared" si="936"/>
        <v>0</v>
      </c>
      <c r="AS1986" s="130">
        <f t="shared" si="937"/>
        <v>0</v>
      </c>
      <c r="AT1986" s="130">
        <f t="shared" si="938"/>
        <v>0</v>
      </c>
      <c r="AU1986" s="130">
        <f t="shared" si="939"/>
        <v>0</v>
      </c>
      <c r="AV1986" s="130">
        <f t="shared" si="940"/>
        <v>0</v>
      </c>
      <c r="AW1986" s="130">
        <f t="shared" si="941"/>
        <v>0</v>
      </c>
      <c r="AX1986" s="130">
        <f t="shared" si="942"/>
        <v>0</v>
      </c>
      <c r="AY1986" s="130">
        <f t="shared" si="943"/>
        <v>0</v>
      </c>
      <c r="AZ1986" s="130">
        <f t="shared" si="944"/>
        <v>0</v>
      </c>
      <c r="BA1986" s="130">
        <f t="shared" si="945"/>
        <v>0</v>
      </c>
      <c r="BB1986" s="130">
        <f t="shared" si="946"/>
        <v>0</v>
      </c>
      <c r="BC1986" s="130">
        <f t="shared" si="947"/>
        <v>0</v>
      </c>
      <c r="BD1986" s="130">
        <f t="shared" si="948"/>
        <v>0</v>
      </c>
      <c r="BE1986" s="130">
        <f t="shared" si="949"/>
        <v>0</v>
      </c>
      <c r="BF1986" s="130">
        <f t="shared" si="950"/>
        <v>0</v>
      </c>
      <c r="BG1986" s="130">
        <f t="shared" si="951"/>
        <v>0</v>
      </c>
      <c r="BH1986" s="130">
        <f t="shared" si="952"/>
        <v>0</v>
      </c>
      <c r="BI1986" s="130">
        <f t="shared" si="953"/>
        <v>0</v>
      </c>
      <c r="BJ1986" s="130">
        <f t="shared" si="954"/>
        <v>0</v>
      </c>
      <c r="BK1986" s="130">
        <f t="shared" si="955"/>
        <v>0</v>
      </c>
      <c r="BL1986" s="130">
        <f t="shared" si="956"/>
        <v>0</v>
      </c>
      <c r="BM1986" s="90">
        <f t="shared" si="957"/>
        <v>0</v>
      </c>
      <c r="BO1986" s="246" t="s">
        <v>2104</v>
      </c>
      <c r="BP1986" s="246" t="s">
        <v>2048</v>
      </c>
      <c r="BQ1986" s="246" t="s">
        <v>2049</v>
      </c>
      <c r="BR1986" s="246" t="s">
        <v>84</v>
      </c>
      <c r="BS1986" s="246" t="s">
        <v>2048</v>
      </c>
      <c r="BT1986" s="246" t="s">
        <v>2049</v>
      </c>
      <c r="BU1986" s="246" t="s">
        <v>84</v>
      </c>
      <c r="BV1986" s="246" t="s">
        <v>2048</v>
      </c>
      <c r="BW1986" s="246" t="s">
        <v>2049</v>
      </c>
      <c r="BX1986" s="246" t="s">
        <v>84</v>
      </c>
      <c r="BY1986" s="246" t="s">
        <v>2048</v>
      </c>
      <c r="BZ1986" s="246" t="s">
        <v>2049</v>
      </c>
      <c r="CO1986" s="298">
        <v>0.25</v>
      </c>
      <c r="CP1986" s="299">
        <f>IF(CP1983="ns",0,CP1983*0.25)</f>
        <v>0</v>
      </c>
      <c r="CQ1986" s="299">
        <f t="shared" ref="CQ1986:DA1986" si="1136">IF(CQ1983="ns",0,CQ1983*0.25)</f>
        <v>0</v>
      </c>
      <c r="CR1986" s="299">
        <f t="shared" si="1136"/>
        <v>0</v>
      </c>
      <c r="CS1986" s="299">
        <f t="shared" si="1136"/>
        <v>0</v>
      </c>
      <c r="CT1986" s="299">
        <f t="shared" si="1136"/>
        <v>0</v>
      </c>
      <c r="CU1986" s="299">
        <f t="shared" si="1136"/>
        <v>0</v>
      </c>
      <c r="CV1986" s="299">
        <f t="shared" si="1136"/>
        <v>0</v>
      </c>
      <c r="CW1986" s="299">
        <f t="shared" si="1136"/>
        <v>0</v>
      </c>
      <c r="CX1986" s="299">
        <f t="shared" si="1136"/>
        <v>0</v>
      </c>
      <c r="CY1986" s="299">
        <f t="shared" si="1136"/>
        <v>0</v>
      </c>
      <c r="CZ1986" s="299">
        <f t="shared" si="1136"/>
        <v>0</v>
      </c>
      <c r="DA1986" s="299">
        <f t="shared" si="1136"/>
        <v>0</v>
      </c>
      <c r="DB1986" s="186"/>
    </row>
    <row r="1987" spans="1:106" ht="15" customHeight="1" x14ac:dyDescent="0.25">
      <c r="A1987" s="109"/>
      <c r="B1987" s="109"/>
      <c r="C1987" s="741"/>
      <c r="D1987" s="759"/>
      <c r="E1987" s="760"/>
      <c r="F1987" s="836"/>
      <c r="G1987" s="581" t="s">
        <v>429</v>
      </c>
      <c r="H1987" s="581"/>
      <c r="I1987" s="152"/>
      <c r="J1987" s="625" t="s">
        <v>425</v>
      </c>
      <c r="K1987" s="625"/>
      <c r="L1987" s="625"/>
      <c r="M1987" s="625"/>
      <c r="N1987" s="625"/>
      <c r="O1987" s="625"/>
      <c r="P1987" s="625"/>
      <c r="Q1987" s="625"/>
      <c r="R1987" s="626"/>
      <c r="S1987" s="206"/>
      <c r="T1987" s="206"/>
      <c r="U1987" s="206"/>
      <c r="V1987" s="206"/>
      <c r="W1987" s="206"/>
      <c r="X1987" s="206"/>
      <c r="Y1987" s="206"/>
      <c r="Z1987" s="206"/>
      <c r="AA1987" s="206"/>
      <c r="AB1987" s="206"/>
      <c r="AC1987" s="206"/>
      <c r="AD1987" s="206"/>
      <c r="AE1987" s="109"/>
      <c r="AG1987" s="178">
        <f t="shared" si="925"/>
        <v>12</v>
      </c>
      <c r="AH1987" s="90">
        <f t="shared" si="926"/>
        <v>0</v>
      </c>
      <c r="AI1987" s="178">
        <f t="shared" si="927"/>
        <v>0</v>
      </c>
      <c r="AJ1987" s="178">
        <f t="shared" si="928"/>
        <v>0</v>
      </c>
      <c r="AK1987" s="178">
        <f t="shared" si="929"/>
        <v>0</v>
      </c>
      <c r="AL1987" s="178">
        <f t="shared" si="930"/>
        <v>0</v>
      </c>
      <c r="AM1987" s="130">
        <f t="shared" si="931"/>
        <v>0</v>
      </c>
      <c r="AN1987" s="178">
        <f t="shared" si="932"/>
        <v>0</v>
      </c>
      <c r="AO1987" s="178">
        <f t="shared" si="933"/>
        <v>0</v>
      </c>
      <c r="AP1987" s="178">
        <f t="shared" si="934"/>
        <v>0</v>
      </c>
      <c r="AQ1987" s="178">
        <f t="shared" si="935"/>
        <v>0</v>
      </c>
      <c r="AR1987" s="130">
        <f t="shared" si="936"/>
        <v>0</v>
      </c>
      <c r="AS1987" s="178">
        <f t="shared" si="937"/>
        <v>0</v>
      </c>
      <c r="AT1987" s="178">
        <f t="shared" si="938"/>
        <v>0</v>
      </c>
      <c r="AU1987" s="178">
        <f t="shared" si="939"/>
        <v>0</v>
      </c>
      <c r="AV1987" s="178">
        <f t="shared" si="940"/>
        <v>0</v>
      </c>
      <c r="AW1987" s="130">
        <f t="shared" si="941"/>
        <v>0</v>
      </c>
      <c r="AX1987" s="178">
        <f t="shared" si="942"/>
        <v>0</v>
      </c>
      <c r="AY1987" s="178">
        <f t="shared" si="943"/>
        <v>0</v>
      </c>
      <c r="AZ1987" s="178">
        <f t="shared" si="944"/>
        <v>0</v>
      </c>
      <c r="BA1987" s="178">
        <f t="shared" si="945"/>
        <v>0</v>
      </c>
      <c r="BB1987" s="130">
        <f t="shared" si="946"/>
        <v>0</v>
      </c>
      <c r="BC1987" s="178">
        <f t="shared" si="947"/>
        <v>0</v>
      </c>
      <c r="BD1987" s="178">
        <f t="shared" si="948"/>
        <v>0</v>
      </c>
      <c r="BE1987" s="178">
        <f t="shared" si="949"/>
        <v>0</v>
      </c>
      <c r="BF1987" s="178">
        <f t="shared" si="950"/>
        <v>0</v>
      </c>
      <c r="BG1987" s="130">
        <f t="shared" si="951"/>
        <v>0</v>
      </c>
      <c r="BH1987" s="178">
        <f t="shared" si="952"/>
        <v>0</v>
      </c>
      <c r="BI1987" s="178">
        <f t="shared" si="953"/>
        <v>0</v>
      </c>
      <c r="BJ1987" s="178">
        <f t="shared" si="954"/>
        <v>0</v>
      </c>
      <c r="BK1987" s="178">
        <f t="shared" si="955"/>
        <v>0</v>
      </c>
      <c r="BL1987" s="130">
        <f t="shared" si="956"/>
        <v>0</v>
      </c>
      <c r="BM1987" s="90">
        <f t="shared" si="957"/>
        <v>0</v>
      </c>
      <c r="BN1987" s="186" t="s">
        <v>2077</v>
      </c>
      <c r="BO1987" s="178">
        <f>IF($AG$1956=$AH$1956,0,IF(
OR(
AND(BO1991=0,BO1990&gt;0),
AND(BO1991="NS",BO1989&gt;0),
AND(BO1991="NS",BO1989=0,BO1990=0)),1,
IF(OR(
AND(BO1990&gt;=2,BO1989&lt;BO1991),
AND(BO1991="NS",BO1989=0,BO1990&gt;0),
BO1991=BO1989,
AND(BO1991="NA",BO1990=0,BO1989=0,BO1988&gt;0)),0,1)))</f>
        <v>0</v>
      </c>
      <c r="BP1987" s="178">
        <f t="shared" ref="BP1987:BZ1987" si="1137">IF($AG$1956=$AH$1956,0,IF(
OR(
AND(BP1991=0,BP1990&gt;0),
AND(BP1991="NS",BP1989&gt;0),
AND(BP1991="NS",BP1989=0,BP1990=0)),1,
IF(OR(
AND(BP1990&gt;=2,BP1989&lt;BP1991),
AND(BP1991="NS",BP1989=0,BP1990&gt;0),
BP1991=BP1989,
AND(BP1991="NA",BP1990=0,BP1989=0,BP1988&gt;0)),0,1)))</f>
        <v>0</v>
      </c>
      <c r="BQ1987" s="178">
        <f t="shared" si="1137"/>
        <v>0</v>
      </c>
      <c r="BR1987" s="178">
        <f t="shared" si="1137"/>
        <v>0</v>
      </c>
      <c r="BS1987" s="178">
        <f t="shared" si="1137"/>
        <v>0</v>
      </c>
      <c r="BT1987" s="178">
        <f t="shared" si="1137"/>
        <v>0</v>
      </c>
      <c r="BU1987" s="178">
        <f t="shared" si="1137"/>
        <v>0</v>
      </c>
      <c r="BV1987" s="178">
        <f t="shared" si="1137"/>
        <v>0</v>
      </c>
      <c r="BW1987" s="178">
        <f t="shared" si="1137"/>
        <v>0</v>
      </c>
      <c r="BX1987" s="178">
        <f t="shared" si="1137"/>
        <v>0</v>
      </c>
      <c r="BY1987" s="178">
        <f t="shared" si="1137"/>
        <v>0</v>
      </c>
      <c r="BZ1987" s="178">
        <f t="shared" si="1137"/>
        <v>0</v>
      </c>
      <c r="CA1987" s="186">
        <f>SUM(BO1987:BZ1987)</f>
        <v>0</v>
      </c>
      <c r="CO1987" s="297" t="s">
        <v>72</v>
      </c>
      <c r="CP1987" s="297">
        <f>S1993</f>
        <v>0</v>
      </c>
      <c r="CQ1987" s="297">
        <f t="shared" ref="CQ1987" si="1138">T1993</f>
        <v>0</v>
      </c>
      <c r="CR1987" s="297">
        <f t="shared" ref="CR1987" si="1139">U1993</f>
        <v>0</v>
      </c>
      <c r="CS1987" s="297">
        <f t="shared" ref="CS1987" si="1140">V1993</f>
        <v>0</v>
      </c>
      <c r="CT1987" s="297">
        <f t="shared" ref="CT1987" si="1141">W1993</f>
        <v>0</v>
      </c>
      <c r="CU1987" s="297">
        <f t="shared" ref="CU1987" si="1142">X1993</f>
        <v>0</v>
      </c>
      <c r="CV1987" s="297">
        <f t="shared" ref="CV1987" si="1143">Y1993</f>
        <v>0</v>
      </c>
      <c r="CW1987" s="297">
        <f t="shared" ref="CW1987" si="1144">Z1993</f>
        <v>0</v>
      </c>
      <c r="CX1987" s="297">
        <f t="shared" ref="CX1987" si="1145">AA1993</f>
        <v>0</v>
      </c>
      <c r="CY1987" s="297">
        <f t="shared" ref="CY1987" si="1146">AB1993</f>
        <v>0</v>
      </c>
      <c r="CZ1987" s="297">
        <f t="shared" ref="CZ1987" si="1147">AC1993</f>
        <v>0</v>
      </c>
      <c r="DA1987" s="297">
        <f t="shared" ref="DA1987" si="1148">AD1993</f>
        <v>0</v>
      </c>
      <c r="DB1987" s="186"/>
    </row>
    <row r="1988" spans="1:106" ht="36" customHeight="1" x14ac:dyDescent="0.25">
      <c r="A1988" s="109"/>
      <c r="B1988" s="109"/>
      <c r="C1988" s="741"/>
      <c r="D1988" s="759"/>
      <c r="E1988" s="760"/>
      <c r="F1988" s="836"/>
      <c r="G1988" s="581" t="s">
        <v>430</v>
      </c>
      <c r="H1988" s="581"/>
      <c r="I1988" s="152"/>
      <c r="J1988" s="625" t="s">
        <v>426</v>
      </c>
      <c r="K1988" s="625"/>
      <c r="L1988" s="625"/>
      <c r="M1988" s="625"/>
      <c r="N1988" s="625"/>
      <c r="O1988" s="625"/>
      <c r="P1988" s="625"/>
      <c r="Q1988" s="625"/>
      <c r="R1988" s="626"/>
      <c r="S1988" s="206"/>
      <c r="T1988" s="206"/>
      <c r="U1988" s="206"/>
      <c r="V1988" s="206"/>
      <c r="W1988" s="206"/>
      <c r="X1988" s="206"/>
      <c r="Y1988" s="206"/>
      <c r="Z1988" s="206"/>
      <c r="AA1988" s="206"/>
      <c r="AB1988" s="206"/>
      <c r="AC1988" s="206"/>
      <c r="AD1988" s="206"/>
      <c r="AE1988" s="109"/>
      <c r="AG1988" s="130">
        <f t="shared" si="925"/>
        <v>12</v>
      </c>
      <c r="AH1988" s="90">
        <f t="shared" si="926"/>
        <v>0</v>
      </c>
      <c r="AI1988" s="130">
        <f t="shared" si="927"/>
        <v>0</v>
      </c>
      <c r="AJ1988" s="130">
        <f t="shared" si="928"/>
        <v>0</v>
      </c>
      <c r="AK1988" s="130">
        <f t="shared" si="929"/>
        <v>0</v>
      </c>
      <c r="AL1988" s="130">
        <f t="shared" si="930"/>
        <v>0</v>
      </c>
      <c r="AM1988" s="130">
        <f t="shared" si="931"/>
        <v>0</v>
      </c>
      <c r="AN1988" s="130">
        <f t="shared" si="932"/>
        <v>0</v>
      </c>
      <c r="AO1988" s="130">
        <f t="shared" si="933"/>
        <v>0</v>
      </c>
      <c r="AP1988" s="130">
        <f t="shared" si="934"/>
        <v>0</v>
      </c>
      <c r="AQ1988" s="130">
        <f t="shared" si="935"/>
        <v>0</v>
      </c>
      <c r="AR1988" s="130">
        <f t="shared" si="936"/>
        <v>0</v>
      </c>
      <c r="AS1988" s="130">
        <f t="shared" si="937"/>
        <v>0</v>
      </c>
      <c r="AT1988" s="130">
        <f t="shared" si="938"/>
        <v>0</v>
      </c>
      <c r="AU1988" s="130">
        <f t="shared" si="939"/>
        <v>0</v>
      </c>
      <c r="AV1988" s="130">
        <f t="shared" si="940"/>
        <v>0</v>
      </c>
      <c r="AW1988" s="130">
        <f t="shared" si="941"/>
        <v>0</v>
      </c>
      <c r="AX1988" s="130">
        <f t="shared" si="942"/>
        <v>0</v>
      </c>
      <c r="AY1988" s="130">
        <f t="shared" si="943"/>
        <v>0</v>
      </c>
      <c r="AZ1988" s="130">
        <f t="shared" si="944"/>
        <v>0</v>
      </c>
      <c r="BA1988" s="130">
        <f t="shared" si="945"/>
        <v>0</v>
      </c>
      <c r="BB1988" s="130">
        <f t="shared" si="946"/>
        <v>0</v>
      </c>
      <c r="BC1988" s="130">
        <f t="shared" si="947"/>
        <v>0</v>
      </c>
      <c r="BD1988" s="130">
        <f t="shared" si="948"/>
        <v>0</v>
      </c>
      <c r="BE1988" s="130">
        <f t="shared" si="949"/>
        <v>0</v>
      </c>
      <c r="BF1988" s="130">
        <f t="shared" si="950"/>
        <v>0</v>
      </c>
      <c r="BG1988" s="130">
        <f t="shared" si="951"/>
        <v>0</v>
      </c>
      <c r="BH1988" s="130">
        <f t="shared" si="952"/>
        <v>0</v>
      </c>
      <c r="BI1988" s="130">
        <f t="shared" si="953"/>
        <v>0</v>
      </c>
      <c r="BJ1988" s="130">
        <f t="shared" si="954"/>
        <v>0</v>
      </c>
      <c r="BK1988" s="130">
        <f t="shared" si="955"/>
        <v>0</v>
      </c>
      <c r="BL1988" s="130">
        <f t="shared" si="956"/>
        <v>0</v>
      </c>
      <c r="BM1988" s="90">
        <f t="shared" si="957"/>
        <v>0</v>
      </c>
      <c r="BN1988" s="90" t="s">
        <v>2058</v>
      </c>
      <c r="BO1988" s="90">
        <f>COUNTIF(S1987:S1990,"NA")</f>
        <v>0</v>
      </c>
      <c r="BP1988" s="90">
        <f t="shared" ref="BP1988:BZ1988" si="1149">COUNTIF(T1987:T1990,"NA")</f>
        <v>0</v>
      </c>
      <c r="BQ1988" s="90">
        <f t="shared" si="1149"/>
        <v>0</v>
      </c>
      <c r="BR1988" s="90">
        <f t="shared" si="1149"/>
        <v>0</v>
      </c>
      <c r="BS1988" s="90">
        <f t="shared" si="1149"/>
        <v>0</v>
      </c>
      <c r="BT1988" s="90">
        <f t="shared" si="1149"/>
        <v>0</v>
      </c>
      <c r="BU1988" s="90">
        <f t="shared" si="1149"/>
        <v>0</v>
      </c>
      <c r="BV1988" s="90">
        <f t="shared" si="1149"/>
        <v>0</v>
      </c>
      <c r="BW1988" s="90">
        <f t="shared" si="1149"/>
        <v>0</v>
      </c>
      <c r="BX1988" s="90">
        <f t="shared" si="1149"/>
        <v>0</v>
      </c>
      <c r="BY1988" s="90">
        <f t="shared" si="1149"/>
        <v>0</v>
      </c>
      <c r="BZ1988" s="90">
        <f t="shared" si="1149"/>
        <v>0</v>
      </c>
      <c r="CO1988" s="297" t="s">
        <v>2077</v>
      </c>
      <c r="CP1988" s="297">
        <f>IF(OR(CP1987=0,CP1987="NA",AND(CP1987="NS",CP1985&gt;0),AND(CP1987="NS",CP1984&gt;0),CP1987&lt;=CP1986),0,1)</f>
        <v>0</v>
      </c>
      <c r="CQ1988" s="297">
        <f t="shared" ref="CQ1988" si="1150">IF(OR(CQ1987=0,CQ1987="NA",AND(CQ1987="NS",CQ1985&gt;0),AND(CQ1987="NS",CQ1984&gt;0),CQ1987&lt;=CQ1986),0,1)</f>
        <v>0</v>
      </c>
      <c r="CR1988" s="297">
        <f t="shared" ref="CR1988" si="1151">IF(OR(CR1987=0,CR1987="NA",AND(CR1987="NS",CR1985&gt;0),AND(CR1987="NS",CR1984&gt;0),CR1987&lt;=CR1986),0,1)</f>
        <v>0</v>
      </c>
      <c r="CS1988" s="297">
        <f t="shared" ref="CS1988" si="1152">IF(OR(CS1987=0,CS1987="NA",AND(CS1987="NS",CS1985&gt;0),AND(CS1987="NS",CS1984&gt;0),CS1987&lt;=CS1986),0,1)</f>
        <v>0</v>
      </c>
      <c r="CT1988" s="297">
        <f t="shared" ref="CT1988" si="1153">IF(OR(CT1987=0,CT1987="NA",AND(CT1987="NS",CT1985&gt;0),AND(CT1987="NS",CT1984&gt;0),CT1987&lt;=CT1986),0,1)</f>
        <v>0</v>
      </c>
      <c r="CU1988" s="297">
        <f t="shared" ref="CU1988" si="1154">IF(OR(CU1987=0,CU1987="NA",AND(CU1987="NS",CU1985&gt;0),AND(CU1987="NS",CU1984&gt;0),CU1987&lt;=CU1986),0,1)</f>
        <v>0</v>
      </c>
      <c r="CV1988" s="297">
        <f t="shared" ref="CV1988" si="1155">IF(OR(CV1987=0,CV1987="NA",AND(CV1987="NS",CV1985&gt;0),AND(CV1987="NS",CV1984&gt;0),CV1987&lt;=CV1986),0,1)</f>
        <v>0</v>
      </c>
      <c r="CW1988" s="297">
        <f t="shared" ref="CW1988" si="1156">IF(OR(CW1987=0,CW1987="NA",AND(CW1987="NS",CW1985&gt;0),AND(CW1987="NS",CW1984&gt;0),CW1987&lt;=CW1986),0,1)</f>
        <v>0</v>
      </c>
      <c r="CX1988" s="297">
        <f t="shared" ref="CX1988" si="1157">IF(OR(CX1987=0,CX1987="NA",AND(CX1987="NS",CX1985&gt;0),AND(CX1987="NS",CX1984&gt;0),CX1987&lt;=CX1986),0,1)</f>
        <v>0</v>
      </c>
      <c r="CY1988" s="297">
        <f t="shared" ref="CY1988" si="1158">IF(OR(CY1987=0,CY1987="NA",AND(CY1987="NS",CY1985&gt;0),AND(CY1987="NS",CY1984&gt;0),CY1987&lt;=CY1986),0,1)</f>
        <v>0</v>
      </c>
      <c r="CZ1988" s="297">
        <f t="shared" ref="CZ1988" si="1159">IF(OR(CZ1987=0,CZ1987="NA",AND(CZ1987="NS",CZ1985&gt;0),AND(CZ1987="NS",CZ1984&gt;0),CZ1987&lt;=CZ1986),0,1)</f>
        <v>0</v>
      </c>
      <c r="DA1988" s="297">
        <f t="shared" ref="DA1988" si="1160">IF(OR(DA1987=0,DA1987="NA",AND(DA1987="NS",DA1985&gt;0),AND(DA1987="NS",DA1984&gt;0),DA1987&lt;=DA1986),0,1)</f>
        <v>0</v>
      </c>
      <c r="DB1988" s="186">
        <f>SUM(CP1988:DA1988)</f>
        <v>0</v>
      </c>
    </row>
    <row r="1989" spans="1:106" ht="24" customHeight="1" x14ac:dyDescent="0.2">
      <c r="A1989" s="109"/>
      <c r="B1989" s="109"/>
      <c r="C1989" s="741"/>
      <c r="D1989" s="759"/>
      <c r="E1989" s="760"/>
      <c r="F1989" s="836"/>
      <c r="G1989" s="581" t="s">
        <v>431</v>
      </c>
      <c r="H1989" s="581"/>
      <c r="I1989" s="153"/>
      <c r="J1989" s="1013" t="s">
        <v>427</v>
      </c>
      <c r="K1989" s="1013"/>
      <c r="L1989" s="1013"/>
      <c r="M1989" s="1013"/>
      <c r="N1989" s="1013"/>
      <c r="O1989" s="1013"/>
      <c r="P1989" s="1013"/>
      <c r="Q1989" s="1013"/>
      <c r="R1989" s="1013"/>
      <c r="S1989" s="206"/>
      <c r="T1989" s="206"/>
      <c r="U1989" s="206"/>
      <c r="V1989" s="206"/>
      <c r="W1989" s="206"/>
      <c r="X1989" s="206"/>
      <c r="Y1989" s="206"/>
      <c r="Z1989" s="206"/>
      <c r="AA1989" s="206"/>
      <c r="AB1989" s="206"/>
      <c r="AC1989" s="206"/>
      <c r="AD1989" s="206"/>
      <c r="AE1989" s="109"/>
      <c r="AG1989" s="130">
        <f t="shared" si="925"/>
        <v>12</v>
      </c>
      <c r="AH1989" s="90">
        <f t="shared" si="926"/>
        <v>0</v>
      </c>
      <c r="AI1989" s="130">
        <f t="shared" si="927"/>
        <v>0</v>
      </c>
      <c r="AJ1989" s="130">
        <f t="shared" si="928"/>
        <v>0</v>
      </c>
      <c r="AK1989" s="130">
        <f t="shared" si="929"/>
        <v>0</v>
      </c>
      <c r="AL1989" s="130">
        <f t="shared" si="930"/>
        <v>0</v>
      </c>
      <c r="AM1989" s="130">
        <f t="shared" si="931"/>
        <v>0</v>
      </c>
      <c r="AN1989" s="130">
        <f t="shared" si="932"/>
        <v>0</v>
      </c>
      <c r="AO1989" s="130">
        <f t="shared" si="933"/>
        <v>0</v>
      </c>
      <c r="AP1989" s="130">
        <f t="shared" si="934"/>
        <v>0</v>
      </c>
      <c r="AQ1989" s="130">
        <f t="shared" si="935"/>
        <v>0</v>
      </c>
      <c r="AR1989" s="130">
        <f t="shared" si="936"/>
        <v>0</v>
      </c>
      <c r="AS1989" s="130">
        <f t="shared" si="937"/>
        <v>0</v>
      </c>
      <c r="AT1989" s="130">
        <f t="shared" si="938"/>
        <v>0</v>
      </c>
      <c r="AU1989" s="130">
        <f t="shared" si="939"/>
        <v>0</v>
      </c>
      <c r="AV1989" s="130">
        <f t="shared" si="940"/>
        <v>0</v>
      </c>
      <c r="AW1989" s="130">
        <f t="shared" si="941"/>
        <v>0</v>
      </c>
      <c r="AX1989" s="130">
        <f t="shared" si="942"/>
        <v>0</v>
      </c>
      <c r="AY1989" s="130">
        <f t="shared" si="943"/>
        <v>0</v>
      </c>
      <c r="AZ1989" s="130">
        <f t="shared" si="944"/>
        <v>0</v>
      </c>
      <c r="BA1989" s="130">
        <f t="shared" si="945"/>
        <v>0</v>
      </c>
      <c r="BB1989" s="130">
        <f t="shared" si="946"/>
        <v>0</v>
      </c>
      <c r="BC1989" s="130">
        <f t="shared" si="947"/>
        <v>0</v>
      </c>
      <c r="BD1989" s="130">
        <f t="shared" si="948"/>
        <v>0</v>
      </c>
      <c r="BE1989" s="130">
        <f t="shared" si="949"/>
        <v>0</v>
      </c>
      <c r="BF1989" s="130">
        <f t="shared" si="950"/>
        <v>0</v>
      </c>
      <c r="BG1989" s="130">
        <f t="shared" si="951"/>
        <v>0</v>
      </c>
      <c r="BH1989" s="130">
        <f t="shared" si="952"/>
        <v>0</v>
      </c>
      <c r="BI1989" s="130">
        <f t="shared" si="953"/>
        <v>0</v>
      </c>
      <c r="BJ1989" s="130">
        <f t="shared" si="954"/>
        <v>0</v>
      </c>
      <c r="BK1989" s="130">
        <f t="shared" si="955"/>
        <v>0</v>
      </c>
      <c r="BL1989" s="130">
        <f t="shared" si="956"/>
        <v>0</v>
      </c>
      <c r="BM1989" s="90">
        <f t="shared" si="957"/>
        <v>0</v>
      </c>
      <c r="BN1989" s="90" t="s">
        <v>2078</v>
      </c>
      <c r="BO1989" s="90">
        <f>SUM(S1987:S1990)</f>
        <v>0</v>
      </c>
      <c r="BP1989" s="90">
        <f t="shared" ref="BP1989:BZ1989" si="1161">SUM(T1987:T1990)</f>
        <v>0</v>
      </c>
      <c r="BQ1989" s="90">
        <f t="shared" si="1161"/>
        <v>0</v>
      </c>
      <c r="BR1989" s="90">
        <f t="shared" si="1161"/>
        <v>0</v>
      </c>
      <c r="BS1989" s="90">
        <f t="shared" si="1161"/>
        <v>0</v>
      </c>
      <c r="BT1989" s="90">
        <f t="shared" si="1161"/>
        <v>0</v>
      </c>
      <c r="BU1989" s="90">
        <f t="shared" si="1161"/>
        <v>0</v>
      </c>
      <c r="BV1989" s="90">
        <f t="shared" si="1161"/>
        <v>0</v>
      </c>
      <c r="BW1989" s="90">
        <f t="shared" si="1161"/>
        <v>0</v>
      </c>
      <c r="BX1989" s="90">
        <f t="shared" si="1161"/>
        <v>0</v>
      </c>
      <c r="BY1989" s="90">
        <f t="shared" si="1161"/>
        <v>0</v>
      </c>
      <c r="BZ1989" s="90">
        <f t="shared" si="1161"/>
        <v>0</v>
      </c>
      <c r="CO1989" s="186"/>
      <c r="CP1989" s="186"/>
      <c r="CQ1989" s="186"/>
      <c r="CR1989" s="186"/>
      <c r="CS1989" s="186"/>
      <c r="CT1989" s="186"/>
      <c r="CU1989" s="186"/>
      <c r="CV1989" s="186"/>
      <c r="CW1989" s="186"/>
      <c r="CX1989" s="186"/>
      <c r="CY1989" s="186"/>
      <c r="CZ1989" s="186"/>
      <c r="DA1989" s="186"/>
      <c r="DB1989" s="186"/>
    </row>
    <row r="1990" spans="1:106" ht="15" customHeight="1" x14ac:dyDescent="0.2">
      <c r="A1990" s="109"/>
      <c r="B1990" s="109"/>
      <c r="C1990" s="741"/>
      <c r="D1990" s="759"/>
      <c r="E1990" s="760"/>
      <c r="F1990" s="836"/>
      <c r="G1990" s="581" t="s">
        <v>432</v>
      </c>
      <c r="H1990" s="581"/>
      <c r="I1990" s="152"/>
      <c r="J1990" s="625" t="s">
        <v>428</v>
      </c>
      <c r="K1990" s="625"/>
      <c r="L1990" s="625"/>
      <c r="M1990" s="625"/>
      <c r="N1990" s="625"/>
      <c r="O1990" s="625"/>
      <c r="P1990" s="625"/>
      <c r="Q1990" s="625"/>
      <c r="R1990" s="626"/>
      <c r="S1990" s="206"/>
      <c r="T1990" s="206"/>
      <c r="U1990" s="206"/>
      <c r="V1990" s="206"/>
      <c r="W1990" s="206"/>
      <c r="X1990" s="206"/>
      <c r="Y1990" s="206"/>
      <c r="Z1990" s="206"/>
      <c r="AA1990" s="206"/>
      <c r="AB1990" s="206"/>
      <c r="AC1990" s="206"/>
      <c r="AD1990" s="206"/>
      <c r="AE1990" s="109"/>
      <c r="AG1990" s="130">
        <f t="shared" si="925"/>
        <v>12</v>
      </c>
      <c r="AH1990" s="90">
        <f t="shared" si="926"/>
        <v>0</v>
      </c>
      <c r="AI1990" s="130">
        <f t="shared" si="927"/>
        <v>0</v>
      </c>
      <c r="AJ1990" s="130">
        <f t="shared" si="928"/>
        <v>0</v>
      </c>
      <c r="AK1990" s="130">
        <f t="shared" si="929"/>
        <v>0</v>
      </c>
      <c r="AL1990" s="130">
        <f t="shared" si="930"/>
        <v>0</v>
      </c>
      <c r="AM1990" s="130">
        <f t="shared" si="931"/>
        <v>0</v>
      </c>
      <c r="AN1990" s="130">
        <f t="shared" si="932"/>
        <v>0</v>
      </c>
      <c r="AO1990" s="130">
        <f t="shared" si="933"/>
        <v>0</v>
      </c>
      <c r="AP1990" s="130">
        <f t="shared" si="934"/>
        <v>0</v>
      </c>
      <c r="AQ1990" s="130">
        <f t="shared" si="935"/>
        <v>0</v>
      </c>
      <c r="AR1990" s="130">
        <f t="shared" si="936"/>
        <v>0</v>
      </c>
      <c r="AS1990" s="130">
        <f t="shared" si="937"/>
        <v>0</v>
      </c>
      <c r="AT1990" s="130">
        <f t="shared" si="938"/>
        <v>0</v>
      </c>
      <c r="AU1990" s="130">
        <f t="shared" si="939"/>
        <v>0</v>
      </c>
      <c r="AV1990" s="130">
        <f t="shared" si="940"/>
        <v>0</v>
      </c>
      <c r="AW1990" s="130">
        <f t="shared" si="941"/>
        <v>0</v>
      </c>
      <c r="AX1990" s="130">
        <f t="shared" si="942"/>
        <v>0</v>
      </c>
      <c r="AY1990" s="130">
        <f t="shared" si="943"/>
        <v>0</v>
      </c>
      <c r="AZ1990" s="130">
        <f t="shared" si="944"/>
        <v>0</v>
      </c>
      <c r="BA1990" s="130">
        <f t="shared" si="945"/>
        <v>0</v>
      </c>
      <c r="BB1990" s="130">
        <f t="shared" si="946"/>
        <v>0</v>
      </c>
      <c r="BC1990" s="130">
        <f t="shared" si="947"/>
        <v>0</v>
      </c>
      <c r="BD1990" s="130">
        <f t="shared" si="948"/>
        <v>0</v>
      </c>
      <c r="BE1990" s="130">
        <f t="shared" si="949"/>
        <v>0</v>
      </c>
      <c r="BF1990" s="130">
        <f t="shared" si="950"/>
        <v>0</v>
      </c>
      <c r="BG1990" s="130">
        <f t="shared" si="951"/>
        <v>0</v>
      </c>
      <c r="BH1990" s="130">
        <f t="shared" si="952"/>
        <v>0</v>
      </c>
      <c r="BI1990" s="130">
        <f t="shared" si="953"/>
        <v>0</v>
      </c>
      <c r="BJ1990" s="130">
        <f t="shared" si="954"/>
        <v>0</v>
      </c>
      <c r="BK1990" s="130">
        <f t="shared" si="955"/>
        <v>0</v>
      </c>
      <c r="BL1990" s="130">
        <f t="shared" si="956"/>
        <v>0</v>
      </c>
      <c r="BM1990" s="90">
        <f t="shared" si="957"/>
        <v>0</v>
      </c>
      <c r="BN1990" s="90" t="s">
        <v>2029</v>
      </c>
      <c r="BO1990" s="90">
        <f>COUNTIF(S1987:S1990,"NS")</f>
        <v>0</v>
      </c>
      <c r="BP1990" s="90">
        <f t="shared" ref="BP1990:BZ1990" si="1162">COUNTIF(T1987:T1990,"NS")</f>
        <v>0</v>
      </c>
      <c r="BQ1990" s="90">
        <f t="shared" si="1162"/>
        <v>0</v>
      </c>
      <c r="BR1990" s="90">
        <f t="shared" si="1162"/>
        <v>0</v>
      </c>
      <c r="BS1990" s="90">
        <f t="shared" si="1162"/>
        <v>0</v>
      </c>
      <c r="BT1990" s="90">
        <f t="shared" si="1162"/>
        <v>0</v>
      </c>
      <c r="BU1990" s="90">
        <f t="shared" si="1162"/>
        <v>0</v>
      </c>
      <c r="BV1990" s="90">
        <f t="shared" si="1162"/>
        <v>0</v>
      </c>
      <c r="BW1990" s="90">
        <f t="shared" si="1162"/>
        <v>0</v>
      </c>
      <c r="BX1990" s="90">
        <f t="shared" si="1162"/>
        <v>0</v>
      </c>
      <c r="BY1990" s="90">
        <f t="shared" si="1162"/>
        <v>0</v>
      </c>
      <c r="BZ1990" s="90">
        <f t="shared" si="1162"/>
        <v>0</v>
      </c>
      <c r="CO1990" s="186"/>
      <c r="CP1990" s="186"/>
      <c r="CQ1990" s="186"/>
      <c r="CR1990" s="186"/>
      <c r="CS1990" s="186"/>
      <c r="CT1990" s="186"/>
      <c r="CU1990" s="186"/>
      <c r="CV1990" s="186"/>
      <c r="CW1990" s="186"/>
      <c r="CX1990" s="186"/>
      <c r="CY1990" s="186"/>
      <c r="CZ1990" s="186"/>
      <c r="DA1990" s="186"/>
      <c r="DB1990" s="186"/>
    </row>
    <row r="1991" spans="1:106" ht="15" customHeight="1" x14ac:dyDescent="0.2">
      <c r="A1991" s="109"/>
      <c r="B1991" s="109"/>
      <c r="C1991" s="741"/>
      <c r="D1991" s="759"/>
      <c r="E1991" s="760"/>
      <c r="F1991" s="836"/>
      <c r="G1991" s="629" t="s">
        <v>433</v>
      </c>
      <c r="H1991" s="629"/>
      <c r="I1991" s="646" t="s">
        <v>436</v>
      </c>
      <c r="J1991" s="646"/>
      <c r="K1991" s="646"/>
      <c r="L1991" s="646"/>
      <c r="M1991" s="646"/>
      <c r="N1991" s="646"/>
      <c r="O1991" s="646"/>
      <c r="P1991" s="646"/>
      <c r="Q1991" s="646"/>
      <c r="R1991" s="646"/>
      <c r="S1991" s="206"/>
      <c r="T1991" s="206"/>
      <c r="U1991" s="206"/>
      <c r="V1991" s="206"/>
      <c r="W1991" s="206"/>
      <c r="X1991" s="206"/>
      <c r="Y1991" s="206"/>
      <c r="Z1991" s="206"/>
      <c r="AA1991" s="206"/>
      <c r="AB1991" s="206"/>
      <c r="AC1991" s="206"/>
      <c r="AD1991" s="206"/>
      <c r="AE1991" s="109"/>
      <c r="AG1991" s="130">
        <f t="shared" si="925"/>
        <v>12</v>
      </c>
      <c r="AH1991" s="90">
        <f t="shared" si="926"/>
        <v>0</v>
      </c>
      <c r="AI1991" s="130">
        <f t="shared" si="927"/>
        <v>0</v>
      </c>
      <c r="AJ1991" s="130">
        <f t="shared" si="928"/>
        <v>0</v>
      </c>
      <c r="AK1991" s="130">
        <f t="shared" si="929"/>
        <v>0</v>
      </c>
      <c r="AL1991" s="130">
        <f t="shared" si="930"/>
        <v>0</v>
      </c>
      <c r="AM1991" s="130">
        <f t="shared" si="931"/>
        <v>0</v>
      </c>
      <c r="AN1991" s="130">
        <f t="shared" si="932"/>
        <v>0</v>
      </c>
      <c r="AO1991" s="130">
        <f t="shared" si="933"/>
        <v>0</v>
      </c>
      <c r="AP1991" s="130">
        <f t="shared" si="934"/>
        <v>0</v>
      </c>
      <c r="AQ1991" s="130">
        <f t="shared" si="935"/>
        <v>0</v>
      </c>
      <c r="AR1991" s="130">
        <f t="shared" si="936"/>
        <v>0</v>
      </c>
      <c r="AS1991" s="130">
        <f t="shared" si="937"/>
        <v>0</v>
      </c>
      <c r="AT1991" s="130">
        <f t="shared" si="938"/>
        <v>0</v>
      </c>
      <c r="AU1991" s="130">
        <f t="shared" si="939"/>
        <v>0</v>
      </c>
      <c r="AV1991" s="130">
        <f t="shared" si="940"/>
        <v>0</v>
      </c>
      <c r="AW1991" s="130">
        <f t="shared" si="941"/>
        <v>0</v>
      </c>
      <c r="AX1991" s="130">
        <f t="shared" si="942"/>
        <v>0</v>
      </c>
      <c r="AY1991" s="130">
        <f t="shared" si="943"/>
        <v>0</v>
      </c>
      <c r="AZ1991" s="130">
        <f t="shared" si="944"/>
        <v>0</v>
      </c>
      <c r="BA1991" s="130">
        <f t="shared" si="945"/>
        <v>0</v>
      </c>
      <c r="BB1991" s="130">
        <f t="shared" si="946"/>
        <v>0</v>
      </c>
      <c r="BC1991" s="130">
        <f t="shared" si="947"/>
        <v>0</v>
      </c>
      <c r="BD1991" s="130">
        <f t="shared" si="948"/>
        <v>0</v>
      </c>
      <c r="BE1991" s="130">
        <f t="shared" si="949"/>
        <v>0</v>
      </c>
      <c r="BF1991" s="130">
        <f t="shared" si="950"/>
        <v>0</v>
      </c>
      <c r="BG1991" s="130">
        <f t="shared" si="951"/>
        <v>0</v>
      </c>
      <c r="BH1991" s="130">
        <f t="shared" si="952"/>
        <v>0</v>
      </c>
      <c r="BI1991" s="130">
        <f t="shared" si="953"/>
        <v>0</v>
      </c>
      <c r="BJ1991" s="130">
        <f t="shared" si="954"/>
        <v>0</v>
      </c>
      <c r="BK1991" s="130">
        <f t="shared" si="955"/>
        <v>0</v>
      </c>
      <c r="BL1991" s="130">
        <f t="shared" si="956"/>
        <v>0</v>
      </c>
      <c r="BM1991" s="90">
        <f t="shared" si="957"/>
        <v>0</v>
      </c>
      <c r="BN1991" s="90" t="s">
        <v>2104</v>
      </c>
      <c r="BO1991" s="90">
        <f>S1986</f>
        <v>0</v>
      </c>
      <c r="BP1991" s="90">
        <f t="shared" ref="BP1991:BZ1991" si="1163">T1986</f>
        <v>0</v>
      </c>
      <c r="BQ1991" s="90">
        <f t="shared" si="1163"/>
        <v>0</v>
      </c>
      <c r="BR1991" s="90">
        <f t="shared" si="1163"/>
        <v>0</v>
      </c>
      <c r="BS1991" s="90">
        <f t="shared" si="1163"/>
        <v>0</v>
      </c>
      <c r="BT1991" s="90">
        <f t="shared" si="1163"/>
        <v>0</v>
      </c>
      <c r="BU1991" s="90">
        <f t="shared" si="1163"/>
        <v>0</v>
      </c>
      <c r="BV1991" s="90">
        <f t="shared" si="1163"/>
        <v>0</v>
      </c>
      <c r="BW1991" s="90">
        <f t="shared" si="1163"/>
        <v>0</v>
      </c>
      <c r="BX1991" s="90">
        <f t="shared" si="1163"/>
        <v>0</v>
      </c>
      <c r="BY1991" s="90">
        <f t="shared" si="1163"/>
        <v>0</v>
      </c>
      <c r="BZ1991" s="90">
        <f t="shared" si="1163"/>
        <v>0</v>
      </c>
      <c r="CO1991" s="186"/>
      <c r="CP1991" s="186"/>
      <c r="CQ1991" s="186"/>
      <c r="CR1991" s="186"/>
      <c r="CS1991" s="186"/>
      <c r="CT1991" s="186"/>
      <c r="CU1991" s="186"/>
      <c r="CV1991" s="186"/>
      <c r="CW1991" s="186"/>
      <c r="CX1991" s="186"/>
      <c r="CY1991" s="186"/>
      <c r="CZ1991" s="186"/>
      <c r="DA1991" s="186"/>
      <c r="DB1991" s="186"/>
    </row>
    <row r="1992" spans="1:106" ht="15" customHeight="1" x14ac:dyDescent="0.2">
      <c r="A1992" s="109"/>
      <c r="B1992" s="109"/>
      <c r="C1992" s="741"/>
      <c r="D1992" s="759"/>
      <c r="E1992" s="760"/>
      <c r="F1992" s="836"/>
      <c r="G1992" s="629" t="s">
        <v>434</v>
      </c>
      <c r="H1992" s="629"/>
      <c r="I1992" s="646" t="s">
        <v>437</v>
      </c>
      <c r="J1992" s="646"/>
      <c r="K1992" s="646"/>
      <c r="L1992" s="646"/>
      <c r="M1992" s="646"/>
      <c r="N1992" s="646"/>
      <c r="O1992" s="646"/>
      <c r="P1992" s="646"/>
      <c r="Q1992" s="646"/>
      <c r="R1992" s="646"/>
      <c r="S1992" s="206"/>
      <c r="T1992" s="206"/>
      <c r="U1992" s="206"/>
      <c r="V1992" s="206"/>
      <c r="W1992" s="206"/>
      <c r="X1992" s="206"/>
      <c r="Y1992" s="206"/>
      <c r="Z1992" s="206"/>
      <c r="AA1992" s="206"/>
      <c r="AB1992" s="206"/>
      <c r="AC1992" s="206"/>
      <c r="AD1992" s="206"/>
      <c r="AE1992" s="109"/>
      <c r="AG1992" s="130">
        <f t="shared" si="925"/>
        <v>12</v>
      </c>
      <c r="AH1992" s="90">
        <f t="shared" si="926"/>
        <v>0</v>
      </c>
      <c r="AI1992" s="130">
        <f t="shared" si="927"/>
        <v>0</v>
      </c>
      <c r="AJ1992" s="130">
        <f t="shared" si="928"/>
        <v>0</v>
      </c>
      <c r="AK1992" s="130">
        <f t="shared" si="929"/>
        <v>0</v>
      </c>
      <c r="AL1992" s="130">
        <f t="shared" si="930"/>
        <v>0</v>
      </c>
      <c r="AM1992" s="130">
        <f t="shared" si="931"/>
        <v>0</v>
      </c>
      <c r="AN1992" s="130">
        <f t="shared" si="932"/>
        <v>0</v>
      </c>
      <c r="AO1992" s="130">
        <f t="shared" si="933"/>
        <v>0</v>
      </c>
      <c r="AP1992" s="130">
        <f t="shared" si="934"/>
        <v>0</v>
      </c>
      <c r="AQ1992" s="130">
        <f t="shared" si="935"/>
        <v>0</v>
      </c>
      <c r="AR1992" s="130">
        <f t="shared" si="936"/>
        <v>0</v>
      </c>
      <c r="AS1992" s="130">
        <f t="shared" si="937"/>
        <v>0</v>
      </c>
      <c r="AT1992" s="130">
        <f t="shared" si="938"/>
        <v>0</v>
      </c>
      <c r="AU1992" s="130">
        <f t="shared" si="939"/>
        <v>0</v>
      </c>
      <c r="AV1992" s="130">
        <f t="shared" si="940"/>
        <v>0</v>
      </c>
      <c r="AW1992" s="130">
        <f t="shared" si="941"/>
        <v>0</v>
      </c>
      <c r="AX1992" s="130">
        <f t="shared" si="942"/>
        <v>0</v>
      </c>
      <c r="AY1992" s="130">
        <f t="shared" si="943"/>
        <v>0</v>
      </c>
      <c r="AZ1992" s="130">
        <f t="shared" si="944"/>
        <v>0</v>
      </c>
      <c r="BA1992" s="130">
        <f t="shared" si="945"/>
        <v>0</v>
      </c>
      <c r="BB1992" s="130">
        <f t="shared" si="946"/>
        <v>0</v>
      </c>
      <c r="BC1992" s="130">
        <f t="shared" si="947"/>
        <v>0</v>
      </c>
      <c r="BD1992" s="130">
        <f t="shared" si="948"/>
        <v>0</v>
      </c>
      <c r="BE1992" s="130">
        <f t="shared" si="949"/>
        <v>0</v>
      </c>
      <c r="BF1992" s="130">
        <f t="shared" si="950"/>
        <v>0</v>
      </c>
      <c r="BG1992" s="130">
        <f t="shared" si="951"/>
        <v>0</v>
      </c>
      <c r="BH1992" s="130">
        <f t="shared" si="952"/>
        <v>0</v>
      </c>
      <c r="BI1992" s="130">
        <f t="shared" si="953"/>
        <v>0</v>
      </c>
      <c r="BJ1992" s="130">
        <f t="shared" si="954"/>
        <v>0</v>
      </c>
      <c r="BK1992" s="130">
        <f t="shared" si="955"/>
        <v>0</v>
      </c>
      <c r="BL1992" s="130">
        <f t="shared" si="956"/>
        <v>0</v>
      </c>
      <c r="BM1992" s="90">
        <f t="shared" si="957"/>
        <v>0</v>
      </c>
      <c r="CO1992" s="186"/>
      <c r="CP1992" s="186"/>
      <c r="CQ1992" s="186"/>
      <c r="CR1992" s="186"/>
      <c r="CS1992" s="186"/>
      <c r="CT1992" s="186"/>
      <c r="CU1992" s="186"/>
      <c r="CV1992" s="186"/>
      <c r="CW1992" s="186"/>
      <c r="CX1992" s="186"/>
      <c r="CY1992" s="186"/>
      <c r="CZ1992" s="186"/>
      <c r="DA1992" s="186"/>
      <c r="DB1992" s="186"/>
    </row>
    <row r="1993" spans="1:106" ht="24" customHeight="1" x14ac:dyDescent="0.2">
      <c r="A1993" s="109"/>
      <c r="B1993" s="109"/>
      <c r="C1993" s="742"/>
      <c r="D1993" s="761"/>
      <c r="E1993" s="762"/>
      <c r="F1993" s="837"/>
      <c r="G1993" s="629" t="s">
        <v>435</v>
      </c>
      <c r="H1993" s="629"/>
      <c r="I1993" s="646" t="s">
        <v>438</v>
      </c>
      <c r="J1993" s="646"/>
      <c r="K1993" s="646"/>
      <c r="L1993" s="646"/>
      <c r="M1993" s="646"/>
      <c r="N1993" s="646"/>
      <c r="O1993" s="646"/>
      <c r="P1993" s="646"/>
      <c r="Q1993" s="646"/>
      <c r="R1993" s="646"/>
      <c r="S1993" s="206"/>
      <c r="T1993" s="206"/>
      <c r="U1993" s="206"/>
      <c r="V1993" s="206"/>
      <c r="W1993" s="206"/>
      <c r="X1993" s="206"/>
      <c r="Y1993" s="206"/>
      <c r="Z1993" s="206"/>
      <c r="AA1993" s="206"/>
      <c r="AB1993" s="206"/>
      <c r="AC1993" s="206"/>
      <c r="AD1993" s="206"/>
      <c r="AE1993" s="109"/>
      <c r="AG1993" s="130">
        <f t="shared" si="925"/>
        <v>12</v>
      </c>
      <c r="AH1993" s="90">
        <f t="shared" si="926"/>
        <v>0</v>
      </c>
      <c r="AI1993" s="130">
        <f t="shared" si="927"/>
        <v>0</v>
      </c>
      <c r="AJ1993" s="130">
        <f t="shared" si="928"/>
        <v>0</v>
      </c>
      <c r="AK1993" s="130">
        <f t="shared" si="929"/>
        <v>0</v>
      </c>
      <c r="AL1993" s="130">
        <f t="shared" si="930"/>
        <v>0</v>
      </c>
      <c r="AM1993" s="130">
        <f t="shared" si="931"/>
        <v>0</v>
      </c>
      <c r="AN1993" s="130">
        <f t="shared" si="932"/>
        <v>0</v>
      </c>
      <c r="AO1993" s="130">
        <f t="shared" si="933"/>
        <v>0</v>
      </c>
      <c r="AP1993" s="130">
        <f t="shared" si="934"/>
        <v>0</v>
      </c>
      <c r="AQ1993" s="130">
        <f t="shared" si="935"/>
        <v>0</v>
      </c>
      <c r="AR1993" s="130">
        <f t="shared" si="936"/>
        <v>0</v>
      </c>
      <c r="AS1993" s="130">
        <f t="shared" si="937"/>
        <v>0</v>
      </c>
      <c r="AT1993" s="130">
        <f t="shared" si="938"/>
        <v>0</v>
      </c>
      <c r="AU1993" s="130">
        <f t="shared" si="939"/>
        <v>0</v>
      </c>
      <c r="AV1993" s="130">
        <f t="shared" si="940"/>
        <v>0</v>
      </c>
      <c r="AW1993" s="130">
        <f t="shared" si="941"/>
        <v>0</v>
      </c>
      <c r="AX1993" s="130">
        <f t="shared" si="942"/>
        <v>0</v>
      </c>
      <c r="AY1993" s="130">
        <f t="shared" si="943"/>
        <v>0</v>
      </c>
      <c r="AZ1993" s="130">
        <f t="shared" si="944"/>
        <v>0</v>
      </c>
      <c r="BA1993" s="130">
        <f t="shared" si="945"/>
        <v>0</v>
      </c>
      <c r="BB1993" s="130">
        <f t="shared" si="946"/>
        <v>0</v>
      </c>
      <c r="BC1993" s="130">
        <f t="shared" si="947"/>
        <v>0</v>
      </c>
      <c r="BD1993" s="130">
        <f t="shared" si="948"/>
        <v>0</v>
      </c>
      <c r="BE1993" s="130">
        <f t="shared" si="949"/>
        <v>0</v>
      </c>
      <c r="BF1993" s="130">
        <f t="shared" si="950"/>
        <v>0</v>
      </c>
      <c r="BG1993" s="130">
        <f t="shared" si="951"/>
        <v>0</v>
      </c>
      <c r="BH1993" s="130">
        <f t="shared" si="952"/>
        <v>0</v>
      </c>
      <c r="BI1993" s="130">
        <f t="shared" si="953"/>
        <v>0</v>
      </c>
      <c r="BJ1993" s="130">
        <f t="shared" si="954"/>
        <v>0</v>
      </c>
      <c r="BK1993" s="130">
        <f t="shared" si="955"/>
        <v>0</v>
      </c>
      <c r="BL1993" s="130">
        <f t="shared" si="956"/>
        <v>0</v>
      </c>
      <c r="BM1993" s="90">
        <f t="shared" si="957"/>
        <v>0</v>
      </c>
      <c r="BO1993" s="246" t="s">
        <v>2104</v>
      </c>
      <c r="BP1993" s="246" t="s">
        <v>2048</v>
      </c>
      <c r="BQ1993" s="246" t="s">
        <v>2049</v>
      </c>
      <c r="BR1993" s="246" t="s">
        <v>84</v>
      </c>
      <c r="BS1993" s="246" t="s">
        <v>2048</v>
      </c>
      <c r="BT1993" s="246" t="s">
        <v>2049</v>
      </c>
      <c r="BU1993" s="246" t="s">
        <v>84</v>
      </c>
      <c r="BV1993" s="246" t="s">
        <v>2048</v>
      </c>
      <c r="BW1993" s="246" t="s">
        <v>2049</v>
      </c>
      <c r="BX1993" s="246" t="s">
        <v>84</v>
      </c>
      <c r="BY1993" s="246" t="s">
        <v>2048</v>
      </c>
      <c r="BZ1993" s="246" t="s">
        <v>2049</v>
      </c>
      <c r="CO1993" s="186"/>
      <c r="CP1993" s="186"/>
      <c r="CQ1993" s="186"/>
      <c r="CR1993" s="186"/>
      <c r="CS1993" s="186"/>
      <c r="CT1993" s="186"/>
      <c r="CU1993" s="186"/>
      <c r="CV1993" s="186"/>
      <c r="CW1993" s="186"/>
      <c r="CX1993" s="186"/>
      <c r="CY1993" s="186"/>
      <c r="CZ1993" s="186"/>
      <c r="DA1993" s="186"/>
      <c r="DB1993" s="186"/>
    </row>
    <row r="1994" spans="1:106" ht="15" customHeight="1" x14ac:dyDescent="0.25">
      <c r="A1994" s="109"/>
      <c r="B1994" s="109"/>
      <c r="C1994" s="632" t="s">
        <v>503</v>
      </c>
      <c r="D1994" s="757" t="s">
        <v>504</v>
      </c>
      <c r="E1994" s="758"/>
      <c r="F1994" s="835"/>
      <c r="G1994" s="629" t="s">
        <v>441</v>
      </c>
      <c r="H1994" s="629"/>
      <c r="I1994" s="646" t="s">
        <v>442</v>
      </c>
      <c r="J1994" s="646"/>
      <c r="K1994" s="646"/>
      <c r="L1994" s="646"/>
      <c r="M1994" s="646"/>
      <c r="N1994" s="646"/>
      <c r="O1994" s="646"/>
      <c r="P1994" s="646"/>
      <c r="Q1994" s="646"/>
      <c r="R1994" s="646"/>
      <c r="S1994" s="206"/>
      <c r="T1994" s="206"/>
      <c r="U1994" s="206"/>
      <c r="V1994" s="206"/>
      <c r="W1994" s="206"/>
      <c r="X1994" s="206"/>
      <c r="Y1994" s="206"/>
      <c r="Z1994" s="206"/>
      <c r="AA1994" s="206"/>
      <c r="AB1994" s="206"/>
      <c r="AC1994" s="206"/>
      <c r="AD1994" s="206"/>
      <c r="AE1994" s="109"/>
      <c r="AG1994" s="178">
        <f t="shared" si="925"/>
        <v>12</v>
      </c>
      <c r="AH1994" s="90">
        <f t="shared" si="926"/>
        <v>0</v>
      </c>
      <c r="AI1994" s="178">
        <f t="shared" si="927"/>
        <v>0</v>
      </c>
      <c r="AJ1994" s="178">
        <f t="shared" si="928"/>
        <v>0</v>
      </c>
      <c r="AK1994" s="178">
        <f t="shared" si="929"/>
        <v>0</v>
      </c>
      <c r="AL1994" s="178">
        <f t="shared" si="930"/>
        <v>0</v>
      </c>
      <c r="AM1994" s="130">
        <f t="shared" si="931"/>
        <v>0</v>
      </c>
      <c r="AN1994" s="178">
        <f t="shared" si="932"/>
        <v>0</v>
      </c>
      <c r="AO1994" s="178">
        <f t="shared" si="933"/>
        <v>0</v>
      </c>
      <c r="AP1994" s="178">
        <f t="shared" si="934"/>
        <v>0</v>
      </c>
      <c r="AQ1994" s="178">
        <f t="shared" si="935"/>
        <v>0</v>
      </c>
      <c r="AR1994" s="130">
        <f t="shared" si="936"/>
        <v>0</v>
      </c>
      <c r="AS1994" s="178">
        <f t="shared" si="937"/>
        <v>0</v>
      </c>
      <c r="AT1994" s="178">
        <f t="shared" si="938"/>
        <v>0</v>
      </c>
      <c r="AU1994" s="178">
        <f t="shared" si="939"/>
        <v>0</v>
      </c>
      <c r="AV1994" s="178">
        <f t="shared" si="940"/>
        <v>0</v>
      </c>
      <c r="AW1994" s="130">
        <f t="shared" si="941"/>
        <v>0</v>
      </c>
      <c r="AX1994" s="178">
        <f t="shared" si="942"/>
        <v>0</v>
      </c>
      <c r="AY1994" s="178">
        <f t="shared" si="943"/>
        <v>0</v>
      </c>
      <c r="AZ1994" s="178">
        <f t="shared" si="944"/>
        <v>0</v>
      </c>
      <c r="BA1994" s="178">
        <f t="shared" si="945"/>
        <v>0</v>
      </c>
      <c r="BB1994" s="130">
        <f t="shared" si="946"/>
        <v>0</v>
      </c>
      <c r="BC1994" s="178">
        <f t="shared" si="947"/>
        <v>0</v>
      </c>
      <c r="BD1994" s="178">
        <f t="shared" si="948"/>
        <v>0</v>
      </c>
      <c r="BE1994" s="178">
        <f t="shared" si="949"/>
        <v>0</v>
      </c>
      <c r="BF1994" s="178">
        <f t="shared" si="950"/>
        <v>0</v>
      </c>
      <c r="BG1994" s="130">
        <f t="shared" si="951"/>
        <v>0</v>
      </c>
      <c r="BH1994" s="178">
        <f t="shared" si="952"/>
        <v>0</v>
      </c>
      <c r="BI1994" s="178">
        <f t="shared" si="953"/>
        <v>0</v>
      </c>
      <c r="BJ1994" s="178">
        <f t="shared" si="954"/>
        <v>0</v>
      </c>
      <c r="BK1994" s="178">
        <f t="shared" si="955"/>
        <v>0</v>
      </c>
      <c r="BL1994" s="130">
        <f t="shared" si="956"/>
        <v>0</v>
      </c>
      <c r="BM1994" s="90">
        <f t="shared" si="957"/>
        <v>0</v>
      </c>
      <c r="BN1994" s="186" t="s">
        <v>2077</v>
      </c>
      <c r="BO1994" s="178">
        <f>IF($AG$1956=$AH$1956,0,IF(
OR(
AND(BO1998=0,BO1997&gt;0),
AND(BO1998="NS",BO1996&gt;0),
AND(BO1998="NS",BO1996=0,BO1997=0)),1,
IF(OR(
AND(BO1997&gt;=2,BO1996&lt;BO1998),
AND(BO1998="NS",BO1996=0,BO1997&gt;0),
BO1998=BO1996,
AND(BO1998="NA",BO1997=0,BO1996=0,BO1995&gt;0)),0,1)))</f>
        <v>0</v>
      </c>
      <c r="BP1994" s="178">
        <f t="shared" ref="BP1994:BZ1994" si="1164">IF($AG$1956=$AH$1956,0,IF(
OR(
AND(BP1998=0,BP1997&gt;0),
AND(BP1998="NS",BP1996&gt;0),
AND(BP1998="NS",BP1996=0,BP1997=0)),1,
IF(OR(
AND(BP1997&gt;=2,BP1996&lt;BP1998),
AND(BP1998="NS",BP1996=0,BP1997&gt;0),
BP1998=BP1996,
AND(BP1998="NA",BP1997=0,BP1996=0,BP1995&gt;0)),0,1)))</f>
        <v>0</v>
      </c>
      <c r="BQ1994" s="178">
        <f t="shared" si="1164"/>
        <v>0</v>
      </c>
      <c r="BR1994" s="178">
        <f t="shared" si="1164"/>
        <v>0</v>
      </c>
      <c r="BS1994" s="178">
        <f t="shared" si="1164"/>
        <v>0</v>
      </c>
      <c r="BT1994" s="178">
        <f t="shared" si="1164"/>
        <v>0</v>
      </c>
      <c r="BU1994" s="178">
        <f t="shared" si="1164"/>
        <v>0</v>
      </c>
      <c r="BV1994" s="178">
        <f t="shared" si="1164"/>
        <v>0</v>
      </c>
      <c r="BW1994" s="178">
        <f t="shared" si="1164"/>
        <v>0</v>
      </c>
      <c r="BX1994" s="178">
        <f t="shared" si="1164"/>
        <v>0</v>
      </c>
      <c r="BY1994" s="178">
        <f t="shared" si="1164"/>
        <v>0</v>
      </c>
      <c r="BZ1994" s="178">
        <f t="shared" si="1164"/>
        <v>0</v>
      </c>
      <c r="CA1994" s="186">
        <f>SUM(BO1994:BZ1994)</f>
        <v>0</v>
      </c>
      <c r="CO1994" s="297" t="s">
        <v>2171</v>
      </c>
      <c r="CP1994" s="297">
        <f>IF(AND(SUM(S1994,S2012,S2017:S2019,S2022:S2023)=0,SUM(COUNTIF(S1994,"NS"),COUNTIF(S2012,"NS"),COUNTIF(S2017:S2019,"NS"),COUNTIF(S2022:S2023,"NS")&gt;0)),"NS",SUM(S1994,S2012,S2017:S2019,S2022:S2023))</f>
        <v>0</v>
      </c>
      <c r="CQ1994" s="297">
        <f t="shared" ref="CQ1994" si="1165">IF(AND(SUM(T1994,T2012,T2017:T2019,T2022:T2023)=0,SUM(COUNTIF(T1994,"NS"),COUNTIF(T2012,"NS"),COUNTIF(T2017:T2019,"NS"),COUNTIF(T2022:T2023,"NS")&gt;0)),"NS",SUM(T1994,T2012,T2017:T2019,T2022:T2023))</f>
        <v>0</v>
      </c>
      <c r="CR1994" s="297">
        <f t="shared" ref="CR1994" si="1166">IF(AND(SUM(U1994,U2012,U2017:U2019,U2022:U2023)=0,SUM(COUNTIF(U1994,"NS"),COUNTIF(U2012,"NS"),COUNTIF(U2017:U2019,"NS"),COUNTIF(U2022:U2023,"NS")&gt;0)),"NS",SUM(U1994,U2012,U2017:U2019,U2022:U2023))</f>
        <v>0</v>
      </c>
      <c r="CS1994" s="297">
        <f t="shared" ref="CS1994" si="1167">IF(AND(SUM(V1994,V2012,V2017:V2019,V2022:V2023)=0,SUM(COUNTIF(V1994,"NS"),COUNTIF(V2012,"NS"),COUNTIF(V2017:V2019,"NS"),COUNTIF(V2022:V2023,"NS")&gt;0)),"NS",SUM(V1994,V2012,V2017:V2019,V2022:V2023))</f>
        <v>0</v>
      </c>
      <c r="CT1994" s="297">
        <f t="shared" ref="CT1994" si="1168">IF(AND(SUM(W1994,W2012,W2017:W2019,W2022:W2023)=0,SUM(COUNTIF(W1994,"NS"),COUNTIF(W2012,"NS"),COUNTIF(W2017:W2019,"NS"),COUNTIF(W2022:W2023,"NS")&gt;0)),"NS",SUM(W1994,W2012,W2017:W2019,W2022:W2023))</f>
        <v>0</v>
      </c>
      <c r="CU1994" s="297">
        <f t="shared" ref="CU1994" si="1169">IF(AND(SUM(X1994,X2012,X2017:X2019,X2022:X2023)=0,SUM(COUNTIF(X1994,"NS"),COUNTIF(X2012,"NS"),COUNTIF(X2017:X2019,"NS"),COUNTIF(X2022:X2023,"NS")&gt;0)),"NS",SUM(X1994,X2012,X2017:X2019,X2022:X2023))</f>
        <v>0</v>
      </c>
      <c r="CV1994" s="297">
        <f t="shared" ref="CV1994" si="1170">IF(AND(SUM(Y1994,Y2012,Y2017:Y2019,Y2022:Y2023)=0,SUM(COUNTIF(Y1994,"NS"),COUNTIF(Y2012,"NS"),COUNTIF(Y2017:Y2019,"NS"),COUNTIF(Y2022:Y2023,"NS")&gt;0)),"NS",SUM(Y1994,Y2012,Y2017:Y2019,Y2022:Y2023))</f>
        <v>0</v>
      </c>
      <c r="CW1994" s="297">
        <f t="shared" ref="CW1994" si="1171">IF(AND(SUM(Z1994,Z2012,Z2017:Z2019,Z2022:Z2023)=0,SUM(COUNTIF(Z1994,"NS"),COUNTIF(Z2012,"NS"),COUNTIF(Z2017:Z2019,"NS"),COUNTIF(Z2022:Z2023,"NS")&gt;0)),"NS",SUM(Z1994,Z2012,Z2017:Z2019,Z2022:Z2023))</f>
        <v>0</v>
      </c>
      <c r="CX1994" s="297">
        <f t="shared" ref="CX1994" si="1172">IF(AND(SUM(AA1994,AA2012,AA2017:AA2019,AA2022:AA2023)=0,SUM(COUNTIF(AA1994,"NS"),COUNTIF(AA2012,"NS"),COUNTIF(AA2017:AA2019,"NS"),COUNTIF(AA2022:AA2023,"NS")&gt;0)),"NS",SUM(AA1994,AA2012,AA2017:AA2019,AA2022:AA2023))</f>
        <v>0</v>
      </c>
      <c r="CY1994" s="297">
        <f t="shared" ref="CY1994" si="1173">IF(AND(SUM(AB1994,AB2012,AB2017:AB2019,AB2022:AB2023)=0,SUM(COUNTIF(AB1994,"NS"),COUNTIF(AB2012,"NS"),COUNTIF(AB2017:AB2019,"NS"),COUNTIF(AB2022:AB2023,"NS")&gt;0)),"NS",SUM(AB1994,AB2012,AB2017:AB2019,AB2022:AB2023))</f>
        <v>0</v>
      </c>
      <c r="CZ1994" s="297">
        <f t="shared" ref="CZ1994" si="1174">IF(AND(SUM(AC1994,AC2012,AC2017:AC2019,AC2022:AC2023)=0,SUM(COUNTIF(AC1994,"NS"),COUNTIF(AC2012,"NS"),COUNTIF(AC2017:AC2019,"NS"),COUNTIF(AC2022:AC2023,"NS")&gt;0)),"NS",SUM(AC1994,AC2012,AC2017:AC2019,AC2022:AC2023))</f>
        <v>0</v>
      </c>
      <c r="DA1994" s="297">
        <f t="shared" ref="DA1994" si="1175">IF(AND(SUM(AD1994,AD2012,AD2017:AD2019,AD2022:AD2023)=0,SUM(COUNTIF(AD1994,"NS"),COUNTIF(AD2012,"NS"),COUNTIF(AD2017:AD2019,"NS"),COUNTIF(AD2022:AD2023,"NS")&gt;0)),"NS",SUM(AD1994,AD2012,AD2017:AD2019,AD2022:AD2023))</f>
        <v>0</v>
      </c>
      <c r="DB1994" s="186"/>
    </row>
    <row r="1995" spans="1:106" ht="15" customHeight="1" x14ac:dyDescent="0.25">
      <c r="A1995" s="109"/>
      <c r="B1995" s="109"/>
      <c r="C1995" s="633"/>
      <c r="D1995" s="759"/>
      <c r="E1995" s="760"/>
      <c r="F1995" s="836"/>
      <c r="G1995" s="581" t="s">
        <v>460</v>
      </c>
      <c r="H1995" s="581"/>
      <c r="I1995" s="152"/>
      <c r="J1995" s="625" t="s">
        <v>443</v>
      </c>
      <c r="K1995" s="625"/>
      <c r="L1995" s="625"/>
      <c r="M1995" s="625"/>
      <c r="N1995" s="625"/>
      <c r="O1995" s="625"/>
      <c r="P1995" s="625"/>
      <c r="Q1995" s="625"/>
      <c r="R1995" s="626"/>
      <c r="S1995" s="206"/>
      <c r="T1995" s="206"/>
      <c r="U1995" s="206"/>
      <c r="V1995" s="206"/>
      <c r="W1995" s="206"/>
      <c r="X1995" s="206"/>
      <c r="Y1995" s="206"/>
      <c r="Z1995" s="206"/>
      <c r="AA1995" s="206"/>
      <c r="AB1995" s="206"/>
      <c r="AC1995" s="206"/>
      <c r="AD1995" s="206"/>
      <c r="AE1995" s="109"/>
      <c r="AG1995" s="130">
        <f t="shared" si="925"/>
        <v>12</v>
      </c>
      <c r="AH1995" s="90">
        <f t="shared" si="926"/>
        <v>0</v>
      </c>
      <c r="AI1995" s="130">
        <f t="shared" si="927"/>
        <v>0</v>
      </c>
      <c r="AJ1995" s="130">
        <f t="shared" si="928"/>
        <v>0</v>
      </c>
      <c r="AK1995" s="130">
        <f t="shared" si="929"/>
        <v>0</v>
      </c>
      <c r="AL1995" s="130">
        <f t="shared" si="930"/>
        <v>0</v>
      </c>
      <c r="AM1995" s="130">
        <f t="shared" si="931"/>
        <v>0</v>
      </c>
      <c r="AN1995" s="130">
        <f t="shared" si="932"/>
        <v>0</v>
      </c>
      <c r="AO1995" s="130">
        <f t="shared" si="933"/>
        <v>0</v>
      </c>
      <c r="AP1995" s="130">
        <f t="shared" si="934"/>
        <v>0</v>
      </c>
      <c r="AQ1995" s="130">
        <f t="shared" si="935"/>
        <v>0</v>
      </c>
      <c r="AR1995" s="130">
        <f t="shared" si="936"/>
        <v>0</v>
      </c>
      <c r="AS1995" s="130">
        <f t="shared" si="937"/>
        <v>0</v>
      </c>
      <c r="AT1995" s="130">
        <f t="shared" si="938"/>
        <v>0</v>
      </c>
      <c r="AU1995" s="130">
        <f t="shared" si="939"/>
        <v>0</v>
      </c>
      <c r="AV1995" s="130">
        <f t="shared" si="940"/>
        <v>0</v>
      </c>
      <c r="AW1995" s="130">
        <f t="shared" si="941"/>
        <v>0</v>
      </c>
      <c r="AX1995" s="130">
        <f t="shared" si="942"/>
        <v>0</v>
      </c>
      <c r="AY1995" s="130">
        <f t="shared" si="943"/>
        <v>0</v>
      </c>
      <c r="AZ1995" s="130">
        <f t="shared" si="944"/>
        <v>0</v>
      </c>
      <c r="BA1995" s="130">
        <f t="shared" si="945"/>
        <v>0</v>
      </c>
      <c r="BB1995" s="130">
        <f t="shared" si="946"/>
        <v>0</v>
      </c>
      <c r="BC1995" s="130">
        <f t="shared" si="947"/>
        <v>0</v>
      </c>
      <c r="BD1995" s="130">
        <f t="shared" si="948"/>
        <v>0</v>
      </c>
      <c r="BE1995" s="130">
        <f t="shared" si="949"/>
        <v>0</v>
      </c>
      <c r="BF1995" s="130">
        <f t="shared" si="950"/>
        <v>0</v>
      </c>
      <c r="BG1995" s="130">
        <f t="shared" si="951"/>
        <v>0</v>
      </c>
      <c r="BH1995" s="130">
        <f t="shared" si="952"/>
        <v>0</v>
      </c>
      <c r="BI1995" s="130">
        <f t="shared" si="953"/>
        <v>0</v>
      </c>
      <c r="BJ1995" s="130">
        <f t="shared" si="954"/>
        <v>0</v>
      </c>
      <c r="BK1995" s="130">
        <f t="shared" si="955"/>
        <v>0</v>
      </c>
      <c r="BL1995" s="130">
        <f t="shared" si="956"/>
        <v>0</v>
      </c>
      <c r="BM1995" s="90">
        <f t="shared" si="957"/>
        <v>0</v>
      </c>
      <c r="BN1995" s="90" t="s">
        <v>2058</v>
      </c>
      <c r="BO1995" s="90">
        <f>COUNTIF(S1995:S2011,"NA")</f>
        <v>0</v>
      </c>
      <c r="BP1995" s="90">
        <f t="shared" ref="BP1995" si="1176">COUNTIF(T1995:T2011,"NA")</f>
        <v>0</v>
      </c>
      <c r="BQ1995" s="90">
        <f t="shared" ref="BQ1995" si="1177">COUNTIF(U1995:U2011,"NA")</f>
        <v>0</v>
      </c>
      <c r="BR1995" s="90">
        <f t="shared" ref="BR1995" si="1178">COUNTIF(V1995:V2011,"NA")</f>
        <v>0</v>
      </c>
      <c r="BS1995" s="90">
        <f t="shared" ref="BS1995" si="1179">COUNTIF(W1995:W2011,"NA")</f>
        <v>0</v>
      </c>
      <c r="BT1995" s="90">
        <f t="shared" ref="BT1995" si="1180">COUNTIF(X1995:X2011,"NA")</f>
        <v>0</v>
      </c>
      <c r="BU1995" s="90">
        <f t="shared" ref="BU1995" si="1181">COUNTIF(Y1995:Y2011,"NA")</f>
        <v>0</v>
      </c>
      <c r="BV1995" s="90">
        <f t="shared" ref="BV1995" si="1182">COUNTIF(Z1995:Z2011,"NA")</f>
        <v>0</v>
      </c>
      <c r="BW1995" s="90">
        <f t="shared" ref="BW1995" si="1183">COUNTIF(AA1995:AA2011,"NA")</f>
        <v>0</v>
      </c>
      <c r="BX1995" s="90">
        <f t="shared" ref="BX1995" si="1184">COUNTIF(AB1995:AB2011,"NA")</f>
        <v>0</v>
      </c>
      <c r="BY1995" s="90">
        <f t="shared" ref="BY1995" si="1185">COUNTIF(AC1995:AC2011,"NA")</f>
        <v>0</v>
      </c>
      <c r="BZ1995" s="90">
        <f t="shared" ref="BZ1995" si="1186">COUNTIF(AD1995:AD2011,"NA")</f>
        <v>0</v>
      </c>
      <c r="CO1995" s="297" t="s">
        <v>2078</v>
      </c>
      <c r="CP1995" s="297">
        <f>SUM(S1994,S2012,S2017:S2019,S2022:S2023)</f>
        <v>0</v>
      </c>
      <c r="CQ1995" s="297">
        <f t="shared" ref="CQ1995" si="1187">SUM(T1994,T2012,T2017:T2019,T2022:T2023)</f>
        <v>0</v>
      </c>
      <c r="CR1995" s="297">
        <f t="shared" ref="CR1995" si="1188">SUM(U1994,U2012,U2017:U2019,U2022:U2023)</f>
        <v>0</v>
      </c>
      <c r="CS1995" s="297">
        <f t="shared" ref="CS1995" si="1189">SUM(V1994,V2012,V2017:V2019,V2022:V2023)</f>
        <v>0</v>
      </c>
      <c r="CT1995" s="297">
        <f t="shared" ref="CT1995" si="1190">SUM(W1994,W2012,W2017:W2019,W2022:W2023)</f>
        <v>0</v>
      </c>
      <c r="CU1995" s="297">
        <f t="shared" ref="CU1995" si="1191">SUM(X1994,X2012,X2017:X2019,X2022:X2023)</f>
        <v>0</v>
      </c>
      <c r="CV1995" s="297">
        <f t="shared" ref="CV1995" si="1192">SUM(Y1994,Y2012,Y2017:Y2019,Y2022:Y2023)</f>
        <v>0</v>
      </c>
      <c r="CW1995" s="297">
        <f t="shared" ref="CW1995" si="1193">SUM(Z1994,Z2012,Z2017:Z2019,Z2022:Z2023)</f>
        <v>0</v>
      </c>
      <c r="CX1995" s="297">
        <f t="shared" ref="CX1995" si="1194">SUM(AA1994,AA2012,AA2017:AA2019,AA2022:AA2023)</f>
        <v>0</v>
      </c>
      <c r="CY1995" s="297">
        <f t="shared" ref="CY1995" si="1195">SUM(AB1994,AB2012,AB2017:AB2019,AB2022:AB2023)</f>
        <v>0</v>
      </c>
      <c r="CZ1995" s="297">
        <f t="shared" ref="CZ1995" si="1196">SUM(AC1994,AC2012,AC2017:AC2019,AC2022:AC2023)</f>
        <v>0</v>
      </c>
      <c r="DA1995" s="297">
        <f t="shared" ref="DA1995" si="1197">SUM(AD1994,AD2012,AD2017:AD2019,AD2022:AD2023)</f>
        <v>0</v>
      </c>
      <c r="DB1995" s="186"/>
    </row>
    <row r="1996" spans="1:106" ht="15" customHeight="1" x14ac:dyDescent="0.25">
      <c r="A1996" s="109"/>
      <c r="B1996" s="109"/>
      <c r="C1996" s="633"/>
      <c r="D1996" s="759"/>
      <c r="E1996" s="760"/>
      <c r="F1996" s="836"/>
      <c r="G1996" s="630" t="s">
        <v>461</v>
      </c>
      <c r="H1996" s="630"/>
      <c r="I1996" s="152"/>
      <c r="J1996" s="625" t="s">
        <v>444</v>
      </c>
      <c r="K1996" s="625"/>
      <c r="L1996" s="625"/>
      <c r="M1996" s="625"/>
      <c r="N1996" s="625"/>
      <c r="O1996" s="625"/>
      <c r="P1996" s="625"/>
      <c r="Q1996" s="625"/>
      <c r="R1996" s="626"/>
      <c r="S1996" s="206"/>
      <c r="T1996" s="206"/>
      <c r="U1996" s="206"/>
      <c r="V1996" s="206"/>
      <c r="W1996" s="206"/>
      <c r="X1996" s="206"/>
      <c r="Y1996" s="206"/>
      <c r="Z1996" s="206"/>
      <c r="AA1996" s="206"/>
      <c r="AB1996" s="206"/>
      <c r="AC1996" s="206"/>
      <c r="AD1996" s="206"/>
      <c r="AE1996" s="109"/>
      <c r="AG1996" s="130">
        <f t="shared" si="925"/>
        <v>12</v>
      </c>
      <c r="AH1996" s="90">
        <f t="shared" si="926"/>
        <v>0</v>
      </c>
      <c r="AI1996" s="130">
        <f t="shared" si="927"/>
        <v>0</v>
      </c>
      <c r="AJ1996" s="130">
        <f t="shared" si="928"/>
        <v>0</v>
      </c>
      <c r="AK1996" s="130">
        <f t="shared" si="929"/>
        <v>0</v>
      </c>
      <c r="AL1996" s="130">
        <f t="shared" si="930"/>
        <v>0</v>
      </c>
      <c r="AM1996" s="130">
        <f t="shared" si="931"/>
        <v>0</v>
      </c>
      <c r="AN1996" s="130">
        <f t="shared" si="932"/>
        <v>0</v>
      </c>
      <c r="AO1996" s="130">
        <f t="shared" si="933"/>
        <v>0</v>
      </c>
      <c r="AP1996" s="130">
        <f t="shared" si="934"/>
        <v>0</v>
      </c>
      <c r="AQ1996" s="130">
        <f t="shared" si="935"/>
        <v>0</v>
      </c>
      <c r="AR1996" s="130">
        <f t="shared" si="936"/>
        <v>0</v>
      </c>
      <c r="AS1996" s="130">
        <f t="shared" si="937"/>
        <v>0</v>
      </c>
      <c r="AT1996" s="130">
        <f t="shared" si="938"/>
        <v>0</v>
      </c>
      <c r="AU1996" s="130">
        <f t="shared" si="939"/>
        <v>0</v>
      </c>
      <c r="AV1996" s="130">
        <f t="shared" si="940"/>
        <v>0</v>
      </c>
      <c r="AW1996" s="130">
        <f t="shared" si="941"/>
        <v>0</v>
      </c>
      <c r="AX1996" s="130">
        <f t="shared" si="942"/>
        <v>0</v>
      </c>
      <c r="AY1996" s="130">
        <f t="shared" si="943"/>
        <v>0</v>
      </c>
      <c r="AZ1996" s="130">
        <f t="shared" si="944"/>
        <v>0</v>
      </c>
      <c r="BA1996" s="130">
        <f t="shared" si="945"/>
        <v>0</v>
      </c>
      <c r="BB1996" s="130">
        <f t="shared" si="946"/>
        <v>0</v>
      </c>
      <c r="BC1996" s="130">
        <f t="shared" si="947"/>
        <v>0</v>
      </c>
      <c r="BD1996" s="130">
        <f t="shared" si="948"/>
        <v>0</v>
      </c>
      <c r="BE1996" s="130">
        <f t="shared" si="949"/>
        <v>0</v>
      </c>
      <c r="BF1996" s="130">
        <f t="shared" si="950"/>
        <v>0</v>
      </c>
      <c r="BG1996" s="130">
        <f t="shared" si="951"/>
        <v>0</v>
      </c>
      <c r="BH1996" s="130">
        <f t="shared" si="952"/>
        <v>0</v>
      </c>
      <c r="BI1996" s="130">
        <f t="shared" si="953"/>
        <v>0</v>
      </c>
      <c r="BJ1996" s="130">
        <f t="shared" si="954"/>
        <v>0</v>
      </c>
      <c r="BK1996" s="130">
        <f t="shared" si="955"/>
        <v>0</v>
      </c>
      <c r="BL1996" s="130">
        <f t="shared" si="956"/>
        <v>0</v>
      </c>
      <c r="BM1996" s="90">
        <f t="shared" si="957"/>
        <v>0</v>
      </c>
      <c r="BN1996" s="90" t="s">
        <v>2078</v>
      </c>
      <c r="BO1996" s="90">
        <f>SUM(S1995:S2011)</f>
        <v>0</v>
      </c>
      <c r="BP1996" s="90">
        <f t="shared" ref="BP1996" si="1198">SUM(T1995:T2011)</f>
        <v>0</v>
      </c>
      <c r="BQ1996" s="90">
        <f t="shared" ref="BQ1996" si="1199">SUM(U1995:U2011)</f>
        <v>0</v>
      </c>
      <c r="BR1996" s="90">
        <f t="shared" ref="BR1996" si="1200">SUM(V1995:V2011)</f>
        <v>0</v>
      </c>
      <c r="BS1996" s="90">
        <f t="shared" ref="BS1996" si="1201">SUM(W1995:W2011)</f>
        <v>0</v>
      </c>
      <c r="BT1996" s="90">
        <f t="shared" ref="BT1996" si="1202">SUM(X1995:X2011)</f>
        <v>0</v>
      </c>
      <c r="BU1996" s="90">
        <f t="shared" ref="BU1996" si="1203">SUM(Y1995:Y2011)</f>
        <v>0</v>
      </c>
      <c r="BV1996" s="90">
        <f t="shared" ref="BV1996" si="1204">SUM(Z1995:Z2011)</f>
        <v>0</v>
      </c>
      <c r="BW1996" s="90">
        <f t="shared" ref="BW1996" si="1205">SUM(AA1995:AA2011)</f>
        <v>0</v>
      </c>
      <c r="BX1996" s="90">
        <f t="shared" ref="BX1996" si="1206">SUM(AB1995:AB2011)</f>
        <v>0</v>
      </c>
      <c r="BY1996" s="90">
        <f t="shared" ref="BY1996" si="1207">SUM(AC1995:AC2011)</f>
        <v>0</v>
      </c>
      <c r="BZ1996" s="90">
        <f t="shared" ref="BZ1996" si="1208">SUM(AD1995:AD2011)</f>
        <v>0</v>
      </c>
      <c r="CO1996" s="297" t="s">
        <v>2029</v>
      </c>
      <c r="CP1996" s="297">
        <f>SUM(COUNTIF(S1994,"NS"),COUNTIF(S2012,"NS"),COUNTIF(S2017:S2019,"NS"),COUNTIF(S2022:S2023,"NS"))</f>
        <v>0</v>
      </c>
      <c r="CQ1996" s="297">
        <f t="shared" ref="CQ1996" si="1209">SUM(COUNTIF(T1994,"NS"),COUNTIF(T2012,"NS"),COUNTIF(T2017:T2019,"NS"),COUNTIF(T2022:T2023,"NS"))</f>
        <v>0</v>
      </c>
      <c r="CR1996" s="297">
        <f t="shared" ref="CR1996" si="1210">SUM(COUNTIF(U1994,"NS"),COUNTIF(U2012,"NS"),COUNTIF(U2017:U2019,"NS"),COUNTIF(U2022:U2023,"NS"))</f>
        <v>0</v>
      </c>
      <c r="CS1996" s="297">
        <f t="shared" ref="CS1996" si="1211">SUM(COUNTIF(V1994,"NS"),COUNTIF(V2012,"NS"),COUNTIF(V2017:V2019,"NS"),COUNTIF(V2022:V2023,"NS"))</f>
        <v>0</v>
      </c>
      <c r="CT1996" s="297">
        <f t="shared" ref="CT1996" si="1212">SUM(COUNTIF(W1994,"NS"),COUNTIF(W2012,"NS"),COUNTIF(W2017:W2019,"NS"),COUNTIF(W2022:W2023,"NS"))</f>
        <v>0</v>
      </c>
      <c r="CU1996" s="297">
        <f t="shared" ref="CU1996" si="1213">SUM(COUNTIF(X1994,"NS"),COUNTIF(X2012,"NS"),COUNTIF(X2017:X2019,"NS"),COUNTIF(X2022:X2023,"NS"))</f>
        <v>0</v>
      </c>
      <c r="CV1996" s="297">
        <f t="shared" ref="CV1996" si="1214">SUM(COUNTIF(Y1994,"NS"),COUNTIF(Y2012,"NS"),COUNTIF(Y2017:Y2019,"NS"),COUNTIF(Y2022:Y2023,"NS"))</f>
        <v>0</v>
      </c>
      <c r="CW1996" s="297">
        <f t="shared" ref="CW1996" si="1215">SUM(COUNTIF(Z1994,"NS"),COUNTIF(Z2012,"NS"),COUNTIF(Z2017:Z2019,"NS"),COUNTIF(Z2022:Z2023,"NS"))</f>
        <v>0</v>
      </c>
      <c r="CX1996" s="297">
        <f t="shared" ref="CX1996" si="1216">SUM(COUNTIF(AA1994,"NS"),COUNTIF(AA2012,"NS"),COUNTIF(AA2017:AA2019,"NS"),COUNTIF(AA2022:AA2023,"NS"))</f>
        <v>0</v>
      </c>
      <c r="CY1996" s="297">
        <f t="shared" ref="CY1996" si="1217">SUM(COUNTIF(AB1994,"NS"),COUNTIF(AB2012,"NS"),COUNTIF(AB2017:AB2019,"NS"),COUNTIF(AB2022:AB2023,"NS"))</f>
        <v>0</v>
      </c>
      <c r="CZ1996" s="297">
        <f t="shared" ref="CZ1996" si="1218">SUM(COUNTIF(AC1994,"NS"),COUNTIF(AC2012,"NS"),COUNTIF(AC2017:AC2019,"NS"),COUNTIF(AC2022:AC2023,"NS"))</f>
        <v>0</v>
      </c>
      <c r="DA1996" s="297">
        <f t="shared" ref="DA1996" si="1219">SUM(COUNTIF(AD1994,"NS"),COUNTIF(AD2012,"NS"),COUNTIF(AD2017:AD2019,"NS"),COUNTIF(AD2022:AD2023,"NS"))</f>
        <v>0</v>
      </c>
      <c r="DB1996" s="186"/>
    </row>
    <row r="1997" spans="1:106" ht="15" customHeight="1" x14ac:dyDescent="0.25">
      <c r="A1997" s="109"/>
      <c r="B1997" s="109"/>
      <c r="C1997" s="633"/>
      <c r="D1997" s="759"/>
      <c r="E1997" s="760"/>
      <c r="F1997" s="836"/>
      <c r="G1997" s="630" t="s">
        <v>462</v>
      </c>
      <c r="H1997" s="630"/>
      <c r="I1997" s="152"/>
      <c r="J1997" s="625" t="s">
        <v>445</v>
      </c>
      <c r="K1997" s="625"/>
      <c r="L1997" s="625"/>
      <c r="M1997" s="625"/>
      <c r="N1997" s="625"/>
      <c r="O1997" s="625"/>
      <c r="P1997" s="625"/>
      <c r="Q1997" s="625"/>
      <c r="R1997" s="626"/>
      <c r="S1997" s="206"/>
      <c r="T1997" s="206"/>
      <c r="U1997" s="206"/>
      <c r="V1997" s="206"/>
      <c r="W1997" s="206"/>
      <c r="X1997" s="206"/>
      <c r="Y1997" s="206"/>
      <c r="Z1997" s="206"/>
      <c r="AA1997" s="206"/>
      <c r="AB1997" s="206"/>
      <c r="AC1997" s="206"/>
      <c r="AD1997" s="206"/>
      <c r="AE1997" s="109"/>
      <c r="AG1997" s="130">
        <f t="shared" si="925"/>
        <v>12</v>
      </c>
      <c r="AH1997" s="90">
        <f t="shared" si="926"/>
        <v>0</v>
      </c>
      <c r="AI1997" s="130">
        <f t="shared" si="927"/>
        <v>0</v>
      </c>
      <c r="AJ1997" s="130">
        <f t="shared" si="928"/>
        <v>0</v>
      </c>
      <c r="AK1997" s="130">
        <f t="shared" si="929"/>
        <v>0</v>
      </c>
      <c r="AL1997" s="130">
        <f t="shared" si="930"/>
        <v>0</v>
      </c>
      <c r="AM1997" s="130">
        <f t="shared" si="931"/>
        <v>0</v>
      </c>
      <c r="AN1997" s="130">
        <f t="shared" si="932"/>
        <v>0</v>
      </c>
      <c r="AO1997" s="130">
        <f t="shared" si="933"/>
        <v>0</v>
      </c>
      <c r="AP1997" s="130">
        <f t="shared" si="934"/>
        <v>0</v>
      </c>
      <c r="AQ1997" s="130">
        <f t="shared" si="935"/>
        <v>0</v>
      </c>
      <c r="AR1997" s="130">
        <f t="shared" si="936"/>
        <v>0</v>
      </c>
      <c r="AS1997" s="130">
        <f t="shared" si="937"/>
        <v>0</v>
      </c>
      <c r="AT1997" s="130">
        <f t="shared" si="938"/>
        <v>0</v>
      </c>
      <c r="AU1997" s="130">
        <f t="shared" si="939"/>
        <v>0</v>
      </c>
      <c r="AV1997" s="130">
        <f t="shared" si="940"/>
        <v>0</v>
      </c>
      <c r="AW1997" s="130">
        <f t="shared" si="941"/>
        <v>0</v>
      </c>
      <c r="AX1997" s="130">
        <f t="shared" si="942"/>
        <v>0</v>
      </c>
      <c r="AY1997" s="130">
        <f t="shared" si="943"/>
        <v>0</v>
      </c>
      <c r="AZ1997" s="130">
        <f t="shared" si="944"/>
        <v>0</v>
      </c>
      <c r="BA1997" s="130">
        <f t="shared" si="945"/>
        <v>0</v>
      </c>
      <c r="BB1997" s="130">
        <f t="shared" si="946"/>
        <v>0</v>
      </c>
      <c r="BC1997" s="130">
        <f t="shared" si="947"/>
        <v>0</v>
      </c>
      <c r="BD1997" s="130">
        <f t="shared" si="948"/>
        <v>0</v>
      </c>
      <c r="BE1997" s="130">
        <f t="shared" si="949"/>
        <v>0</v>
      </c>
      <c r="BF1997" s="130">
        <f t="shared" si="950"/>
        <v>0</v>
      </c>
      <c r="BG1997" s="130">
        <f t="shared" si="951"/>
        <v>0</v>
      </c>
      <c r="BH1997" s="130">
        <f t="shared" si="952"/>
        <v>0</v>
      </c>
      <c r="BI1997" s="130">
        <f t="shared" si="953"/>
        <v>0</v>
      </c>
      <c r="BJ1997" s="130">
        <f t="shared" si="954"/>
        <v>0</v>
      </c>
      <c r="BK1997" s="130">
        <f t="shared" si="955"/>
        <v>0</v>
      </c>
      <c r="BL1997" s="130">
        <f t="shared" si="956"/>
        <v>0</v>
      </c>
      <c r="BM1997" s="90">
        <f t="shared" si="957"/>
        <v>0</v>
      </c>
      <c r="BN1997" s="90" t="s">
        <v>2029</v>
      </c>
      <c r="BO1997" s="90">
        <f>COUNTIF(S1995:S2011,"NS")</f>
        <v>0</v>
      </c>
      <c r="BP1997" s="90">
        <f t="shared" ref="BP1997" si="1220">COUNTIF(T1995:T2011,"NS")</f>
        <v>0</v>
      </c>
      <c r="BQ1997" s="90">
        <f t="shared" ref="BQ1997" si="1221">COUNTIF(U1995:U2011,"NS")</f>
        <v>0</v>
      </c>
      <c r="BR1997" s="90">
        <f t="shared" ref="BR1997" si="1222">COUNTIF(V1995:V2011,"NS")</f>
        <v>0</v>
      </c>
      <c r="BS1997" s="90">
        <f t="shared" ref="BS1997" si="1223">COUNTIF(W1995:W2011,"NS")</f>
        <v>0</v>
      </c>
      <c r="BT1997" s="90">
        <f t="shared" ref="BT1997" si="1224">COUNTIF(X1995:X2011,"NS")</f>
        <v>0</v>
      </c>
      <c r="BU1997" s="90">
        <f t="shared" ref="BU1997" si="1225">COUNTIF(Y1995:Y2011,"NS")</f>
        <v>0</v>
      </c>
      <c r="BV1997" s="90">
        <f t="shared" ref="BV1997" si="1226">COUNTIF(Z1995:Z2011,"NS")</f>
        <v>0</v>
      </c>
      <c r="BW1997" s="90">
        <f t="shared" ref="BW1997" si="1227">COUNTIF(AA1995:AA2011,"NS")</f>
        <v>0</v>
      </c>
      <c r="BX1997" s="90">
        <f t="shared" ref="BX1997" si="1228">COUNTIF(AB1995:AB2011,"NS")</f>
        <v>0</v>
      </c>
      <c r="BY1997" s="90">
        <f t="shared" ref="BY1997" si="1229">COUNTIF(AC1995:AC2011,"NS")</f>
        <v>0</v>
      </c>
      <c r="BZ1997" s="90">
        <f t="shared" ref="BZ1997" si="1230">COUNTIF(AD1995:AD2011,"NS")</f>
        <v>0</v>
      </c>
      <c r="CO1997" s="298">
        <v>0.25</v>
      </c>
      <c r="CP1997" s="299">
        <f>IF(CP1994="ns",0,CP1994*0.25)</f>
        <v>0</v>
      </c>
      <c r="CQ1997" s="299">
        <f t="shared" ref="CQ1997:DA1997" si="1231">IF(CQ1994="ns",0,CQ1994*0.25)</f>
        <v>0</v>
      </c>
      <c r="CR1997" s="299">
        <f t="shared" si="1231"/>
        <v>0</v>
      </c>
      <c r="CS1997" s="299">
        <f t="shared" si="1231"/>
        <v>0</v>
      </c>
      <c r="CT1997" s="299">
        <f t="shared" si="1231"/>
        <v>0</v>
      </c>
      <c r="CU1997" s="299">
        <f t="shared" si="1231"/>
        <v>0</v>
      </c>
      <c r="CV1997" s="299">
        <f t="shared" si="1231"/>
        <v>0</v>
      </c>
      <c r="CW1997" s="299">
        <f t="shared" si="1231"/>
        <v>0</v>
      </c>
      <c r="CX1997" s="299">
        <f t="shared" si="1231"/>
        <v>0</v>
      </c>
      <c r="CY1997" s="299">
        <f t="shared" si="1231"/>
        <v>0</v>
      </c>
      <c r="CZ1997" s="299">
        <f t="shared" si="1231"/>
        <v>0</v>
      </c>
      <c r="DA1997" s="299">
        <f t="shared" si="1231"/>
        <v>0</v>
      </c>
      <c r="DB1997" s="186"/>
    </row>
    <row r="1998" spans="1:106" ht="15" customHeight="1" x14ac:dyDescent="0.25">
      <c r="A1998" s="109"/>
      <c r="B1998" s="109"/>
      <c r="C1998" s="633"/>
      <c r="D1998" s="759"/>
      <c r="E1998" s="760"/>
      <c r="F1998" s="836"/>
      <c r="G1998" s="630" t="s">
        <v>463</v>
      </c>
      <c r="H1998" s="630"/>
      <c r="I1998" s="152"/>
      <c r="J1998" s="625" t="s">
        <v>446</v>
      </c>
      <c r="K1998" s="625"/>
      <c r="L1998" s="625"/>
      <c r="M1998" s="625"/>
      <c r="N1998" s="625"/>
      <c r="O1998" s="625"/>
      <c r="P1998" s="625"/>
      <c r="Q1998" s="625"/>
      <c r="R1998" s="626"/>
      <c r="S1998" s="206"/>
      <c r="T1998" s="206"/>
      <c r="U1998" s="206"/>
      <c r="V1998" s="206"/>
      <c r="W1998" s="206"/>
      <c r="X1998" s="206"/>
      <c r="Y1998" s="206"/>
      <c r="Z1998" s="206"/>
      <c r="AA1998" s="206"/>
      <c r="AB1998" s="206"/>
      <c r="AC1998" s="206"/>
      <c r="AD1998" s="206"/>
      <c r="AE1998" s="109"/>
      <c r="AG1998" s="130">
        <f t="shared" si="925"/>
        <v>12</v>
      </c>
      <c r="AH1998" s="90">
        <f t="shared" si="926"/>
        <v>0</v>
      </c>
      <c r="AI1998" s="130">
        <f t="shared" si="927"/>
        <v>0</v>
      </c>
      <c r="AJ1998" s="130">
        <f t="shared" si="928"/>
        <v>0</v>
      </c>
      <c r="AK1998" s="130">
        <f t="shared" si="929"/>
        <v>0</v>
      </c>
      <c r="AL1998" s="130">
        <f t="shared" si="930"/>
        <v>0</v>
      </c>
      <c r="AM1998" s="130">
        <f t="shared" si="931"/>
        <v>0</v>
      </c>
      <c r="AN1998" s="130">
        <f t="shared" si="932"/>
        <v>0</v>
      </c>
      <c r="AO1998" s="130">
        <f t="shared" si="933"/>
        <v>0</v>
      </c>
      <c r="AP1998" s="130">
        <f t="shared" si="934"/>
        <v>0</v>
      </c>
      <c r="AQ1998" s="130">
        <f t="shared" si="935"/>
        <v>0</v>
      </c>
      <c r="AR1998" s="130">
        <f t="shared" si="936"/>
        <v>0</v>
      </c>
      <c r="AS1998" s="130">
        <f t="shared" si="937"/>
        <v>0</v>
      </c>
      <c r="AT1998" s="130">
        <f t="shared" si="938"/>
        <v>0</v>
      </c>
      <c r="AU1998" s="130">
        <f t="shared" si="939"/>
        <v>0</v>
      </c>
      <c r="AV1998" s="130">
        <f t="shared" si="940"/>
        <v>0</v>
      </c>
      <c r="AW1998" s="130">
        <f t="shared" si="941"/>
        <v>0</v>
      </c>
      <c r="AX1998" s="130">
        <f t="shared" si="942"/>
        <v>0</v>
      </c>
      <c r="AY1998" s="130">
        <f t="shared" si="943"/>
        <v>0</v>
      </c>
      <c r="AZ1998" s="130">
        <f t="shared" si="944"/>
        <v>0</v>
      </c>
      <c r="BA1998" s="130">
        <f t="shared" si="945"/>
        <v>0</v>
      </c>
      <c r="BB1998" s="130">
        <f t="shared" si="946"/>
        <v>0</v>
      </c>
      <c r="BC1998" s="130">
        <f t="shared" si="947"/>
        <v>0</v>
      </c>
      <c r="BD1998" s="130">
        <f t="shared" si="948"/>
        <v>0</v>
      </c>
      <c r="BE1998" s="130">
        <f t="shared" si="949"/>
        <v>0</v>
      </c>
      <c r="BF1998" s="130">
        <f t="shared" si="950"/>
        <v>0</v>
      </c>
      <c r="BG1998" s="130">
        <f t="shared" si="951"/>
        <v>0</v>
      </c>
      <c r="BH1998" s="130">
        <f t="shared" si="952"/>
        <v>0</v>
      </c>
      <c r="BI1998" s="130">
        <f t="shared" si="953"/>
        <v>0</v>
      </c>
      <c r="BJ1998" s="130">
        <f t="shared" si="954"/>
        <v>0</v>
      </c>
      <c r="BK1998" s="130">
        <f t="shared" si="955"/>
        <v>0</v>
      </c>
      <c r="BL1998" s="130">
        <f t="shared" si="956"/>
        <v>0</v>
      </c>
      <c r="BM1998" s="90">
        <f t="shared" si="957"/>
        <v>0</v>
      </c>
      <c r="BN1998" s="90" t="s">
        <v>2104</v>
      </c>
      <c r="BO1998" s="90">
        <f>S1994</f>
        <v>0</v>
      </c>
      <c r="BP1998" s="90">
        <f t="shared" ref="BP1998" si="1232">T1994</f>
        <v>0</v>
      </c>
      <c r="BQ1998" s="90">
        <f t="shared" ref="BQ1998" si="1233">U1994</f>
        <v>0</v>
      </c>
      <c r="BR1998" s="90">
        <f t="shared" ref="BR1998" si="1234">V1994</f>
        <v>0</v>
      </c>
      <c r="BS1998" s="90">
        <f t="shared" ref="BS1998" si="1235">W1994</f>
        <v>0</v>
      </c>
      <c r="BT1998" s="90">
        <f t="shared" ref="BT1998" si="1236">X1994</f>
        <v>0</v>
      </c>
      <c r="BU1998" s="90">
        <f t="shared" ref="BU1998" si="1237">Y1994</f>
        <v>0</v>
      </c>
      <c r="BV1998" s="90">
        <f t="shared" ref="BV1998" si="1238">Z1994</f>
        <v>0</v>
      </c>
      <c r="BW1998" s="90">
        <f t="shared" ref="BW1998" si="1239">AA1994</f>
        <v>0</v>
      </c>
      <c r="BX1998" s="90">
        <f t="shared" ref="BX1998" si="1240">AB1994</f>
        <v>0</v>
      </c>
      <c r="BY1998" s="90">
        <f t="shared" ref="BY1998" si="1241">AC1994</f>
        <v>0</v>
      </c>
      <c r="BZ1998" s="90">
        <f t="shared" ref="BZ1998" si="1242">AD1994</f>
        <v>0</v>
      </c>
      <c r="CO1998" s="297" t="s">
        <v>72</v>
      </c>
      <c r="CP1998" s="297">
        <f>S2024</f>
        <v>0</v>
      </c>
      <c r="CQ1998" s="297">
        <f>T2024</f>
        <v>0</v>
      </c>
      <c r="CR1998" s="297">
        <f t="shared" ref="CR1998" si="1243">U2024</f>
        <v>0</v>
      </c>
      <c r="CS1998" s="297">
        <f t="shared" ref="CS1998" si="1244">V2024</f>
        <v>0</v>
      </c>
      <c r="CT1998" s="297">
        <f t="shared" ref="CT1998" si="1245">W2024</f>
        <v>0</v>
      </c>
      <c r="CU1998" s="297">
        <f t="shared" ref="CU1998" si="1246">X2024</f>
        <v>0</v>
      </c>
      <c r="CV1998" s="297">
        <f t="shared" ref="CV1998" si="1247">Y2024</f>
        <v>0</v>
      </c>
      <c r="CW1998" s="297">
        <f t="shared" ref="CW1998" si="1248">Z2024</f>
        <v>0</v>
      </c>
      <c r="CX1998" s="297">
        <f t="shared" ref="CX1998" si="1249">AA2024</f>
        <v>0</v>
      </c>
      <c r="CY1998" s="297">
        <f t="shared" ref="CY1998" si="1250">AB2024</f>
        <v>0</v>
      </c>
      <c r="CZ1998" s="297">
        <f t="shared" ref="CZ1998" si="1251">AC2024</f>
        <v>0</v>
      </c>
      <c r="DA1998" s="297">
        <f t="shared" ref="DA1998" si="1252">AD2024</f>
        <v>0</v>
      </c>
      <c r="DB1998" s="186"/>
    </row>
    <row r="1999" spans="1:106" ht="15" customHeight="1" x14ac:dyDescent="0.25">
      <c r="A1999" s="109"/>
      <c r="B1999" s="109"/>
      <c r="C1999" s="633"/>
      <c r="D1999" s="759"/>
      <c r="E1999" s="760"/>
      <c r="F1999" s="836"/>
      <c r="G1999" s="630" t="s">
        <v>464</v>
      </c>
      <c r="H1999" s="630"/>
      <c r="I1999" s="152"/>
      <c r="J1999" s="625" t="s">
        <v>447</v>
      </c>
      <c r="K1999" s="625"/>
      <c r="L1999" s="625"/>
      <c r="M1999" s="625"/>
      <c r="N1999" s="625"/>
      <c r="O1999" s="625"/>
      <c r="P1999" s="625"/>
      <c r="Q1999" s="625"/>
      <c r="R1999" s="626"/>
      <c r="S1999" s="206"/>
      <c r="T1999" s="206"/>
      <c r="U1999" s="206"/>
      <c r="V1999" s="206"/>
      <c r="W1999" s="206"/>
      <c r="X1999" s="206"/>
      <c r="Y1999" s="206"/>
      <c r="Z1999" s="206"/>
      <c r="AA1999" s="206"/>
      <c r="AB1999" s="206"/>
      <c r="AC1999" s="206"/>
      <c r="AD1999" s="206"/>
      <c r="AE1999" s="109"/>
      <c r="AG1999" s="130">
        <f t="shared" si="925"/>
        <v>12</v>
      </c>
      <c r="AH1999" s="90">
        <f t="shared" si="926"/>
        <v>0</v>
      </c>
      <c r="AI1999" s="130">
        <f t="shared" si="927"/>
        <v>0</v>
      </c>
      <c r="AJ1999" s="130">
        <f t="shared" si="928"/>
        <v>0</v>
      </c>
      <c r="AK1999" s="130">
        <f t="shared" si="929"/>
        <v>0</v>
      </c>
      <c r="AL1999" s="130">
        <f t="shared" si="930"/>
        <v>0</v>
      </c>
      <c r="AM1999" s="130">
        <f t="shared" si="931"/>
        <v>0</v>
      </c>
      <c r="AN1999" s="130">
        <f t="shared" si="932"/>
        <v>0</v>
      </c>
      <c r="AO1999" s="130">
        <f t="shared" si="933"/>
        <v>0</v>
      </c>
      <c r="AP1999" s="130">
        <f t="shared" si="934"/>
        <v>0</v>
      </c>
      <c r="AQ1999" s="130">
        <f t="shared" si="935"/>
        <v>0</v>
      </c>
      <c r="AR1999" s="130">
        <f t="shared" si="936"/>
        <v>0</v>
      </c>
      <c r="AS1999" s="130">
        <f t="shared" si="937"/>
        <v>0</v>
      </c>
      <c r="AT1999" s="130">
        <f t="shared" si="938"/>
        <v>0</v>
      </c>
      <c r="AU1999" s="130">
        <f t="shared" si="939"/>
        <v>0</v>
      </c>
      <c r="AV1999" s="130">
        <f t="shared" si="940"/>
        <v>0</v>
      </c>
      <c r="AW1999" s="130">
        <f t="shared" si="941"/>
        <v>0</v>
      </c>
      <c r="AX1999" s="130">
        <f t="shared" si="942"/>
        <v>0</v>
      </c>
      <c r="AY1999" s="130">
        <f t="shared" si="943"/>
        <v>0</v>
      </c>
      <c r="AZ1999" s="130">
        <f t="shared" si="944"/>
        <v>0</v>
      </c>
      <c r="BA1999" s="130">
        <f t="shared" si="945"/>
        <v>0</v>
      </c>
      <c r="BB1999" s="130">
        <f t="shared" si="946"/>
        <v>0</v>
      </c>
      <c r="BC1999" s="130">
        <f t="shared" si="947"/>
        <v>0</v>
      </c>
      <c r="BD1999" s="130">
        <f t="shared" si="948"/>
        <v>0</v>
      </c>
      <c r="BE1999" s="130">
        <f t="shared" si="949"/>
        <v>0</v>
      </c>
      <c r="BF1999" s="130">
        <f t="shared" si="950"/>
        <v>0</v>
      </c>
      <c r="BG1999" s="130">
        <f t="shared" si="951"/>
        <v>0</v>
      </c>
      <c r="BH1999" s="130">
        <f t="shared" si="952"/>
        <v>0</v>
      </c>
      <c r="BI1999" s="130">
        <f t="shared" si="953"/>
        <v>0</v>
      </c>
      <c r="BJ1999" s="130">
        <f t="shared" si="954"/>
        <v>0</v>
      </c>
      <c r="BK1999" s="130">
        <f t="shared" si="955"/>
        <v>0</v>
      </c>
      <c r="BL1999" s="130">
        <f t="shared" si="956"/>
        <v>0</v>
      </c>
      <c r="BM1999" s="90">
        <f t="shared" si="957"/>
        <v>0</v>
      </c>
      <c r="CO1999" s="297" t="s">
        <v>2077</v>
      </c>
      <c r="CP1999" s="297">
        <f>IF(OR(CP1998=0,CP1998="NA",AND(CP1998="NS",CP1996&gt;0),AND(CP1998="NS",CP1995&gt;0),CP1998&lt;=CP1997),0,1)</f>
        <v>0</v>
      </c>
      <c r="CQ1999" s="297">
        <f t="shared" ref="CQ1999" si="1253">IF(OR(CQ1998=0,CQ1998="NA",AND(CQ1998="NS",CQ1996&gt;0),AND(CQ1998="NS",CQ1995&gt;0),CQ1998&lt;=CQ1997),0,1)</f>
        <v>0</v>
      </c>
      <c r="CR1999" s="297">
        <f t="shared" ref="CR1999" si="1254">IF(OR(CR1998=0,CR1998="NA",AND(CR1998="NS",CR1996&gt;0),AND(CR1998="NS",CR1995&gt;0),CR1998&lt;=CR1997),0,1)</f>
        <v>0</v>
      </c>
      <c r="CS1999" s="297">
        <f t="shared" ref="CS1999" si="1255">IF(OR(CS1998=0,CS1998="NA",AND(CS1998="NS",CS1996&gt;0),AND(CS1998="NS",CS1995&gt;0),CS1998&lt;=CS1997),0,1)</f>
        <v>0</v>
      </c>
      <c r="CT1999" s="297">
        <f t="shared" ref="CT1999" si="1256">IF(OR(CT1998=0,CT1998="NA",AND(CT1998="NS",CT1996&gt;0),AND(CT1998="NS",CT1995&gt;0),CT1998&lt;=CT1997),0,1)</f>
        <v>0</v>
      </c>
      <c r="CU1999" s="297">
        <f t="shared" ref="CU1999" si="1257">IF(OR(CU1998=0,CU1998="NA",AND(CU1998="NS",CU1996&gt;0),AND(CU1998="NS",CU1995&gt;0),CU1998&lt;=CU1997),0,1)</f>
        <v>0</v>
      </c>
      <c r="CV1999" s="297">
        <f t="shared" ref="CV1999" si="1258">IF(OR(CV1998=0,CV1998="NA",AND(CV1998="NS",CV1996&gt;0),AND(CV1998="NS",CV1995&gt;0),CV1998&lt;=CV1997),0,1)</f>
        <v>0</v>
      </c>
      <c r="CW1999" s="297">
        <f t="shared" ref="CW1999" si="1259">IF(OR(CW1998=0,CW1998="NA",AND(CW1998="NS",CW1996&gt;0),AND(CW1998="NS",CW1995&gt;0),CW1998&lt;=CW1997),0,1)</f>
        <v>0</v>
      </c>
      <c r="CX1999" s="297">
        <f t="shared" ref="CX1999" si="1260">IF(OR(CX1998=0,CX1998="NA",AND(CX1998="NS",CX1996&gt;0),AND(CX1998="NS",CX1995&gt;0),CX1998&lt;=CX1997),0,1)</f>
        <v>0</v>
      </c>
      <c r="CY1999" s="297">
        <f t="shared" ref="CY1999" si="1261">IF(OR(CY1998=0,CY1998="NA",AND(CY1998="NS",CY1996&gt;0),AND(CY1998="NS",CY1995&gt;0),CY1998&lt;=CY1997),0,1)</f>
        <v>0</v>
      </c>
      <c r="CZ1999" s="297">
        <f t="shared" ref="CZ1999" si="1262">IF(OR(CZ1998=0,CZ1998="NA",AND(CZ1998="NS",CZ1996&gt;0),AND(CZ1998="NS",CZ1995&gt;0),CZ1998&lt;=CZ1997),0,1)</f>
        <v>0</v>
      </c>
      <c r="DA1999" s="297">
        <f t="shared" ref="DA1999" si="1263">IF(OR(DA1998=0,DA1998="NA",AND(DA1998="NS",DA1996&gt;0),AND(DA1998="NS",DA1995&gt;0),DA1998&lt;=DA1997),0,1)</f>
        <v>0</v>
      </c>
      <c r="DB1999" s="186">
        <f>SUM(CP1999:DA1999)</f>
        <v>0</v>
      </c>
    </row>
    <row r="2000" spans="1:106" ht="15" customHeight="1" x14ac:dyDescent="0.2">
      <c r="A2000" s="109"/>
      <c r="B2000" s="109"/>
      <c r="C2000" s="633"/>
      <c r="D2000" s="759"/>
      <c r="E2000" s="760"/>
      <c r="F2000" s="836"/>
      <c r="G2000" s="630" t="s">
        <v>465</v>
      </c>
      <c r="H2000" s="630"/>
      <c r="I2000" s="152"/>
      <c r="J2000" s="625" t="s">
        <v>448</v>
      </c>
      <c r="K2000" s="625"/>
      <c r="L2000" s="625"/>
      <c r="M2000" s="625"/>
      <c r="N2000" s="625"/>
      <c r="O2000" s="625"/>
      <c r="P2000" s="625"/>
      <c r="Q2000" s="625"/>
      <c r="R2000" s="626"/>
      <c r="S2000" s="206"/>
      <c r="T2000" s="206"/>
      <c r="U2000" s="206"/>
      <c r="V2000" s="206"/>
      <c r="W2000" s="206"/>
      <c r="X2000" s="206"/>
      <c r="Y2000" s="206"/>
      <c r="Z2000" s="206"/>
      <c r="AA2000" s="206"/>
      <c r="AB2000" s="206"/>
      <c r="AC2000" s="206"/>
      <c r="AD2000" s="206"/>
      <c r="AE2000" s="109"/>
      <c r="AG2000" s="130">
        <f t="shared" si="925"/>
        <v>12</v>
      </c>
      <c r="AH2000" s="90">
        <f t="shared" si="926"/>
        <v>0</v>
      </c>
      <c r="AI2000" s="130">
        <f t="shared" si="927"/>
        <v>0</v>
      </c>
      <c r="AJ2000" s="130">
        <f t="shared" si="928"/>
        <v>0</v>
      </c>
      <c r="AK2000" s="130">
        <f t="shared" si="929"/>
        <v>0</v>
      </c>
      <c r="AL2000" s="130">
        <f t="shared" si="930"/>
        <v>0</v>
      </c>
      <c r="AM2000" s="130">
        <f t="shared" si="931"/>
        <v>0</v>
      </c>
      <c r="AN2000" s="130">
        <f t="shared" si="932"/>
        <v>0</v>
      </c>
      <c r="AO2000" s="130">
        <f t="shared" si="933"/>
        <v>0</v>
      </c>
      <c r="AP2000" s="130">
        <f t="shared" si="934"/>
        <v>0</v>
      </c>
      <c r="AQ2000" s="130">
        <f t="shared" si="935"/>
        <v>0</v>
      </c>
      <c r="AR2000" s="130">
        <f t="shared" si="936"/>
        <v>0</v>
      </c>
      <c r="AS2000" s="130">
        <f t="shared" si="937"/>
        <v>0</v>
      </c>
      <c r="AT2000" s="130">
        <f t="shared" si="938"/>
        <v>0</v>
      </c>
      <c r="AU2000" s="130">
        <f t="shared" si="939"/>
        <v>0</v>
      </c>
      <c r="AV2000" s="130">
        <f t="shared" si="940"/>
        <v>0</v>
      </c>
      <c r="AW2000" s="130">
        <f t="shared" si="941"/>
        <v>0</v>
      </c>
      <c r="AX2000" s="130">
        <f t="shared" si="942"/>
        <v>0</v>
      </c>
      <c r="AY2000" s="130">
        <f t="shared" si="943"/>
        <v>0</v>
      </c>
      <c r="AZ2000" s="130">
        <f t="shared" si="944"/>
        <v>0</v>
      </c>
      <c r="BA2000" s="130">
        <f t="shared" si="945"/>
        <v>0</v>
      </c>
      <c r="BB2000" s="130">
        <f t="shared" si="946"/>
        <v>0</v>
      </c>
      <c r="BC2000" s="130">
        <f t="shared" si="947"/>
        <v>0</v>
      </c>
      <c r="BD2000" s="130">
        <f t="shared" si="948"/>
        <v>0</v>
      </c>
      <c r="BE2000" s="130">
        <f t="shared" si="949"/>
        <v>0</v>
      </c>
      <c r="BF2000" s="130">
        <f t="shared" si="950"/>
        <v>0</v>
      </c>
      <c r="BG2000" s="130">
        <f t="shared" si="951"/>
        <v>0</v>
      </c>
      <c r="BH2000" s="130">
        <f t="shared" si="952"/>
        <v>0</v>
      </c>
      <c r="BI2000" s="130">
        <f t="shared" si="953"/>
        <v>0</v>
      </c>
      <c r="BJ2000" s="130">
        <f t="shared" si="954"/>
        <v>0</v>
      </c>
      <c r="BK2000" s="130">
        <f t="shared" si="955"/>
        <v>0</v>
      </c>
      <c r="BL2000" s="130">
        <f t="shared" si="956"/>
        <v>0</v>
      </c>
      <c r="BM2000" s="90">
        <f t="shared" si="957"/>
        <v>0</v>
      </c>
      <c r="CO2000" s="186"/>
      <c r="CP2000" s="186"/>
      <c r="CQ2000" s="186"/>
      <c r="CR2000" s="186"/>
      <c r="CS2000" s="186"/>
      <c r="CT2000" s="186"/>
      <c r="CU2000" s="186"/>
      <c r="CV2000" s="186"/>
      <c r="CW2000" s="186"/>
      <c r="CX2000" s="186"/>
      <c r="CY2000" s="186"/>
      <c r="CZ2000" s="186"/>
      <c r="DA2000" s="186"/>
      <c r="DB2000" s="186"/>
    </row>
    <row r="2001" spans="1:106" ht="15" customHeight="1" x14ac:dyDescent="0.2">
      <c r="A2001" s="109"/>
      <c r="B2001" s="109"/>
      <c r="C2001" s="633"/>
      <c r="D2001" s="759"/>
      <c r="E2001" s="760"/>
      <c r="F2001" s="836"/>
      <c r="G2001" s="630" t="s">
        <v>466</v>
      </c>
      <c r="H2001" s="630"/>
      <c r="I2001" s="152"/>
      <c r="J2001" s="625" t="s">
        <v>449</v>
      </c>
      <c r="K2001" s="625"/>
      <c r="L2001" s="625"/>
      <c r="M2001" s="625"/>
      <c r="N2001" s="625"/>
      <c r="O2001" s="625"/>
      <c r="P2001" s="625"/>
      <c r="Q2001" s="625"/>
      <c r="R2001" s="626"/>
      <c r="S2001" s="206"/>
      <c r="T2001" s="206"/>
      <c r="U2001" s="206"/>
      <c r="V2001" s="206"/>
      <c r="W2001" s="206"/>
      <c r="X2001" s="206"/>
      <c r="Y2001" s="206"/>
      <c r="Z2001" s="206"/>
      <c r="AA2001" s="206"/>
      <c r="AB2001" s="206"/>
      <c r="AC2001" s="206"/>
      <c r="AD2001" s="206"/>
      <c r="AE2001" s="109"/>
      <c r="AG2001" s="130">
        <f t="shared" si="925"/>
        <v>12</v>
      </c>
      <c r="AH2001" s="90">
        <f t="shared" si="926"/>
        <v>0</v>
      </c>
      <c r="AI2001" s="130">
        <f t="shared" si="927"/>
        <v>0</v>
      </c>
      <c r="AJ2001" s="130">
        <f t="shared" si="928"/>
        <v>0</v>
      </c>
      <c r="AK2001" s="130">
        <f t="shared" si="929"/>
        <v>0</v>
      </c>
      <c r="AL2001" s="130">
        <f t="shared" si="930"/>
        <v>0</v>
      </c>
      <c r="AM2001" s="130">
        <f t="shared" si="931"/>
        <v>0</v>
      </c>
      <c r="AN2001" s="130">
        <f t="shared" si="932"/>
        <v>0</v>
      </c>
      <c r="AO2001" s="130">
        <f t="shared" si="933"/>
        <v>0</v>
      </c>
      <c r="AP2001" s="130">
        <f t="shared" si="934"/>
        <v>0</v>
      </c>
      <c r="AQ2001" s="130">
        <f t="shared" si="935"/>
        <v>0</v>
      </c>
      <c r="AR2001" s="130">
        <f t="shared" si="936"/>
        <v>0</v>
      </c>
      <c r="AS2001" s="130">
        <f t="shared" si="937"/>
        <v>0</v>
      </c>
      <c r="AT2001" s="130">
        <f t="shared" si="938"/>
        <v>0</v>
      </c>
      <c r="AU2001" s="130">
        <f t="shared" si="939"/>
        <v>0</v>
      </c>
      <c r="AV2001" s="130">
        <f t="shared" si="940"/>
        <v>0</v>
      </c>
      <c r="AW2001" s="130">
        <f t="shared" si="941"/>
        <v>0</v>
      </c>
      <c r="AX2001" s="130">
        <f t="shared" si="942"/>
        <v>0</v>
      </c>
      <c r="AY2001" s="130">
        <f t="shared" si="943"/>
        <v>0</v>
      </c>
      <c r="AZ2001" s="130">
        <f t="shared" si="944"/>
        <v>0</v>
      </c>
      <c r="BA2001" s="130">
        <f t="shared" si="945"/>
        <v>0</v>
      </c>
      <c r="BB2001" s="130">
        <f t="shared" si="946"/>
        <v>0</v>
      </c>
      <c r="BC2001" s="130">
        <f t="shared" si="947"/>
        <v>0</v>
      </c>
      <c r="BD2001" s="130">
        <f t="shared" si="948"/>
        <v>0</v>
      </c>
      <c r="BE2001" s="130">
        <f t="shared" si="949"/>
        <v>0</v>
      </c>
      <c r="BF2001" s="130">
        <f t="shared" si="950"/>
        <v>0</v>
      </c>
      <c r="BG2001" s="130">
        <f t="shared" si="951"/>
        <v>0</v>
      </c>
      <c r="BH2001" s="130">
        <f t="shared" si="952"/>
        <v>0</v>
      </c>
      <c r="BI2001" s="130">
        <f t="shared" si="953"/>
        <v>0</v>
      </c>
      <c r="BJ2001" s="130">
        <f t="shared" si="954"/>
        <v>0</v>
      </c>
      <c r="BK2001" s="130">
        <f t="shared" si="955"/>
        <v>0</v>
      </c>
      <c r="BL2001" s="130">
        <f t="shared" si="956"/>
        <v>0</v>
      </c>
      <c r="BM2001" s="90">
        <f t="shared" si="957"/>
        <v>0</v>
      </c>
      <c r="CO2001" s="186"/>
      <c r="CP2001" s="186"/>
      <c r="CQ2001" s="186"/>
      <c r="CR2001" s="186"/>
      <c r="CS2001" s="186"/>
      <c r="CT2001" s="186"/>
      <c r="CU2001" s="186"/>
      <c r="CV2001" s="186"/>
      <c r="CW2001" s="186"/>
      <c r="CX2001" s="186"/>
      <c r="CY2001" s="186"/>
      <c r="CZ2001" s="186"/>
      <c r="DA2001" s="186"/>
      <c r="DB2001" s="186"/>
    </row>
    <row r="2002" spans="1:106" ht="15" customHeight="1" x14ac:dyDescent="0.2">
      <c r="A2002" s="109"/>
      <c r="B2002" s="109"/>
      <c r="C2002" s="633"/>
      <c r="D2002" s="759"/>
      <c r="E2002" s="760"/>
      <c r="F2002" s="836"/>
      <c r="G2002" s="630" t="s">
        <v>467</v>
      </c>
      <c r="H2002" s="630"/>
      <c r="I2002" s="152"/>
      <c r="J2002" s="625" t="s">
        <v>450</v>
      </c>
      <c r="K2002" s="625"/>
      <c r="L2002" s="625"/>
      <c r="M2002" s="625"/>
      <c r="N2002" s="625"/>
      <c r="O2002" s="625"/>
      <c r="P2002" s="625"/>
      <c r="Q2002" s="625"/>
      <c r="R2002" s="626"/>
      <c r="S2002" s="206"/>
      <c r="T2002" s="206"/>
      <c r="U2002" s="206"/>
      <c r="V2002" s="206"/>
      <c r="W2002" s="206"/>
      <c r="X2002" s="206"/>
      <c r="Y2002" s="206"/>
      <c r="Z2002" s="206"/>
      <c r="AA2002" s="206"/>
      <c r="AB2002" s="206"/>
      <c r="AC2002" s="206"/>
      <c r="AD2002" s="206"/>
      <c r="AE2002" s="109"/>
      <c r="AG2002" s="130">
        <f t="shared" si="925"/>
        <v>12</v>
      </c>
      <c r="AH2002" s="90">
        <f t="shared" si="926"/>
        <v>0</v>
      </c>
      <c r="AI2002" s="130">
        <f t="shared" si="927"/>
        <v>0</v>
      </c>
      <c r="AJ2002" s="130">
        <f t="shared" si="928"/>
        <v>0</v>
      </c>
      <c r="AK2002" s="130">
        <f t="shared" si="929"/>
        <v>0</v>
      </c>
      <c r="AL2002" s="130">
        <f t="shared" si="930"/>
        <v>0</v>
      </c>
      <c r="AM2002" s="130">
        <f t="shared" si="931"/>
        <v>0</v>
      </c>
      <c r="AN2002" s="130">
        <f t="shared" si="932"/>
        <v>0</v>
      </c>
      <c r="AO2002" s="130">
        <f t="shared" si="933"/>
        <v>0</v>
      </c>
      <c r="AP2002" s="130">
        <f t="shared" si="934"/>
        <v>0</v>
      </c>
      <c r="AQ2002" s="130">
        <f t="shared" si="935"/>
        <v>0</v>
      </c>
      <c r="AR2002" s="130">
        <f t="shared" si="936"/>
        <v>0</v>
      </c>
      <c r="AS2002" s="130">
        <f t="shared" si="937"/>
        <v>0</v>
      </c>
      <c r="AT2002" s="130">
        <f t="shared" si="938"/>
        <v>0</v>
      </c>
      <c r="AU2002" s="130">
        <f t="shared" si="939"/>
        <v>0</v>
      </c>
      <c r="AV2002" s="130">
        <f t="shared" si="940"/>
        <v>0</v>
      </c>
      <c r="AW2002" s="130">
        <f t="shared" si="941"/>
        <v>0</v>
      </c>
      <c r="AX2002" s="130">
        <f t="shared" si="942"/>
        <v>0</v>
      </c>
      <c r="AY2002" s="130">
        <f t="shared" si="943"/>
        <v>0</v>
      </c>
      <c r="AZ2002" s="130">
        <f t="shared" si="944"/>
        <v>0</v>
      </c>
      <c r="BA2002" s="130">
        <f t="shared" si="945"/>
        <v>0</v>
      </c>
      <c r="BB2002" s="130">
        <f t="shared" si="946"/>
        <v>0</v>
      </c>
      <c r="BC2002" s="130">
        <f t="shared" si="947"/>
        <v>0</v>
      </c>
      <c r="BD2002" s="130">
        <f t="shared" si="948"/>
        <v>0</v>
      </c>
      <c r="BE2002" s="130">
        <f t="shared" si="949"/>
        <v>0</v>
      </c>
      <c r="BF2002" s="130">
        <f t="shared" si="950"/>
        <v>0</v>
      </c>
      <c r="BG2002" s="130">
        <f t="shared" si="951"/>
        <v>0</v>
      </c>
      <c r="BH2002" s="130">
        <f t="shared" si="952"/>
        <v>0</v>
      </c>
      <c r="BI2002" s="130">
        <f t="shared" si="953"/>
        <v>0</v>
      </c>
      <c r="BJ2002" s="130">
        <f t="shared" si="954"/>
        <v>0</v>
      </c>
      <c r="BK2002" s="130">
        <f t="shared" si="955"/>
        <v>0</v>
      </c>
      <c r="BL2002" s="130">
        <f t="shared" si="956"/>
        <v>0</v>
      </c>
      <c r="BM2002" s="90">
        <f t="shared" si="957"/>
        <v>0</v>
      </c>
      <c r="CO2002" s="186"/>
      <c r="CP2002" s="186"/>
      <c r="CQ2002" s="186"/>
      <c r="CR2002" s="186"/>
      <c r="CS2002" s="186"/>
      <c r="CT2002" s="186"/>
      <c r="CU2002" s="186"/>
      <c r="CV2002" s="186"/>
      <c r="CW2002" s="186"/>
      <c r="CX2002" s="186"/>
      <c r="CY2002" s="186"/>
      <c r="CZ2002" s="186"/>
      <c r="DA2002" s="186"/>
      <c r="DB2002" s="186"/>
    </row>
    <row r="2003" spans="1:106" ht="15" customHeight="1" x14ac:dyDescent="0.2">
      <c r="A2003" s="109"/>
      <c r="B2003" s="109"/>
      <c r="C2003" s="633"/>
      <c r="D2003" s="759"/>
      <c r="E2003" s="760"/>
      <c r="F2003" s="836"/>
      <c r="G2003" s="630" t="s">
        <v>468</v>
      </c>
      <c r="H2003" s="630"/>
      <c r="I2003" s="152"/>
      <c r="J2003" s="625" t="s">
        <v>451</v>
      </c>
      <c r="K2003" s="625"/>
      <c r="L2003" s="625"/>
      <c r="M2003" s="625"/>
      <c r="N2003" s="625"/>
      <c r="O2003" s="625"/>
      <c r="P2003" s="625"/>
      <c r="Q2003" s="625"/>
      <c r="R2003" s="626"/>
      <c r="S2003" s="206"/>
      <c r="T2003" s="206"/>
      <c r="U2003" s="206"/>
      <c r="V2003" s="206"/>
      <c r="W2003" s="206"/>
      <c r="X2003" s="206"/>
      <c r="Y2003" s="206"/>
      <c r="Z2003" s="206"/>
      <c r="AA2003" s="206"/>
      <c r="AB2003" s="206"/>
      <c r="AC2003" s="206"/>
      <c r="AD2003" s="206"/>
      <c r="AE2003" s="109"/>
      <c r="AG2003" s="130">
        <f t="shared" si="925"/>
        <v>12</v>
      </c>
      <c r="AH2003" s="90">
        <f t="shared" si="926"/>
        <v>0</v>
      </c>
      <c r="AI2003" s="130">
        <f t="shared" si="927"/>
        <v>0</v>
      </c>
      <c r="AJ2003" s="130">
        <f t="shared" si="928"/>
        <v>0</v>
      </c>
      <c r="AK2003" s="130">
        <f t="shared" si="929"/>
        <v>0</v>
      </c>
      <c r="AL2003" s="130">
        <f t="shared" si="930"/>
        <v>0</v>
      </c>
      <c r="AM2003" s="130">
        <f t="shared" si="931"/>
        <v>0</v>
      </c>
      <c r="AN2003" s="130">
        <f t="shared" si="932"/>
        <v>0</v>
      </c>
      <c r="AO2003" s="130">
        <f t="shared" si="933"/>
        <v>0</v>
      </c>
      <c r="AP2003" s="130">
        <f t="shared" si="934"/>
        <v>0</v>
      </c>
      <c r="AQ2003" s="130">
        <f t="shared" si="935"/>
        <v>0</v>
      </c>
      <c r="AR2003" s="130">
        <f t="shared" si="936"/>
        <v>0</v>
      </c>
      <c r="AS2003" s="130">
        <f t="shared" si="937"/>
        <v>0</v>
      </c>
      <c r="AT2003" s="130">
        <f t="shared" si="938"/>
        <v>0</v>
      </c>
      <c r="AU2003" s="130">
        <f t="shared" si="939"/>
        <v>0</v>
      </c>
      <c r="AV2003" s="130">
        <f t="shared" si="940"/>
        <v>0</v>
      </c>
      <c r="AW2003" s="130">
        <f t="shared" si="941"/>
        <v>0</v>
      </c>
      <c r="AX2003" s="130">
        <f t="shared" si="942"/>
        <v>0</v>
      </c>
      <c r="AY2003" s="130">
        <f t="shared" si="943"/>
        <v>0</v>
      </c>
      <c r="AZ2003" s="130">
        <f t="shared" si="944"/>
        <v>0</v>
      </c>
      <c r="BA2003" s="130">
        <f t="shared" si="945"/>
        <v>0</v>
      </c>
      <c r="BB2003" s="130">
        <f t="shared" si="946"/>
        <v>0</v>
      </c>
      <c r="BC2003" s="130">
        <f t="shared" si="947"/>
        <v>0</v>
      </c>
      <c r="BD2003" s="130">
        <f t="shared" si="948"/>
        <v>0</v>
      </c>
      <c r="BE2003" s="130">
        <f t="shared" si="949"/>
        <v>0</v>
      </c>
      <c r="BF2003" s="130">
        <f t="shared" si="950"/>
        <v>0</v>
      </c>
      <c r="BG2003" s="130">
        <f t="shared" si="951"/>
        <v>0</v>
      </c>
      <c r="BH2003" s="130">
        <f t="shared" si="952"/>
        <v>0</v>
      </c>
      <c r="BI2003" s="130">
        <f t="shared" si="953"/>
        <v>0</v>
      </c>
      <c r="BJ2003" s="130">
        <f t="shared" si="954"/>
        <v>0</v>
      </c>
      <c r="BK2003" s="130">
        <f t="shared" si="955"/>
        <v>0</v>
      </c>
      <c r="BL2003" s="130">
        <f t="shared" si="956"/>
        <v>0</v>
      </c>
      <c r="BM2003" s="90">
        <f t="shared" si="957"/>
        <v>0</v>
      </c>
      <c r="CO2003" s="186"/>
      <c r="CP2003" s="186"/>
      <c r="CQ2003" s="186"/>
      <c r="CR2003" s="186"/>
      <c r="CS2003" s="186"/>
      <c r="CT2003" s="186"/>
      <c r="CU2003" s="186"/>
      <c r="CV2003" s="186"/>
      <c r="CW2003" s="186"/>
      <c r="CX2003" s="186"/>
      <c r="CY2003" s="186"/>
      <c r="CZ2003" s="186"/>
      <c r="DA2003" s="186"/>
      <c r="DB2003" s="186"/>
    </row>
    <row r="2004" spans="1:106" ht="15" customHeight="1" x14ac:dyDescent="0.2">
      <c r="A2004" s="109"/>
      <c r="B2004" s="109"/>
      <c r="C2004" s="633"/>
      <c r="D2004" s="759"/>
      <c r="E2004" s="760"/>
      <c r="F2004" s="836"/>
      <c r="G2004" s="630" t="s">
        <v>469</v>
      </c>
      <c r="H2004" s="630"/>
      <c r="I2004" s="152"/>
      <c r="J2004" s="625" t="s">
        <v>452</v>
      </c>
      <c r="K2004" s="625"/>
      <c r="L2004" s="625"/>
      <c r="M2004" s="625"/>
      <c r="N2004" s="625"/>
      <c r="O2004" s="625"/>
      <c r="P2004" s="625"/>
      <c r="Q2004" s="625"/>
      <c r="R2004" s="626"/>
      <c r="S2004" s="206"/>
      <c r="T2004" s="206"/>
      <c r="U2004" s="206"/>
      <c r="V2004" s="206"/>
      <c r="W2004" s="206"/>
      <c r="X2004" s="206"/>
      <c r="Y2004" s="206"/>
      <c r="Z2004" s="206"/>
      <c r="AA2004" s="206"/>
      <c r="AB2004" s="206"/>
      <c r="AC2004" s="206"/>
      <c r="AD2004" s="206"/>
      <c r="AE2004" s="109"/>
      <c r="AG2004" s="130">
        <f t="shared" si="925"/>
        <v>12</v>
      </c>
      <c r="AH2004" s="90">
        <f t="shared" si="926"/>
        <v>0</v>
      </c>
      <c r="AI2004" s="130">
        <f t="shared" si="927"/>
        <v>0</v>
      </c>
      <c r="AJ2004" s="130">
        <f t="shared" si="928"/>
        <v>0</v>
      </c>
      <c r="AK2004" s="130">
        <f t="shared" si="929"/>
        <v>0</v>
      </c>
      <c r="AL2004" s="130">
        <f t="shared" si="930"/>
        <v>0</v>
      </c>
      <c r="AM2004" s="130">
        <f t="shared" si="931"/>
        <v>0</v>
      </c>
      <c r="AN2004" s="130">
        <f t="shared" si="932"/>
        <v>0</v>
      </c>
      <c r="AO2004" s="130">
        <f t="shared" si="933"/>
        <v>0</v>
      </c>
      <c r="AP2004" s="130">
        <f t="shared" si="934"/>
        <v>0</v>
      </c>
      <c r="AQ2004" s="130">
        <f t="shared" si="935"/>
        <v>0</v>
      </c>
      <c r="AR2004" s="130">
        <f t="shared" si="936"/>
        <v>0</v>
      </c>
      <c r="AS2004" s="130">
        <f t="shared" si="937"/>
        <v>0</v>
      </c>
      <c r="AT2004" s="130">
        <f t="shared" si="938"/>
        <v>0</v>
      </c>
      <c r="AU2004" s="130">
        <f t="shared" si="939"/>
        <v>0</v>
      </c>
      <c r="AV2004" s="130">
        <f t="shared" si="940"/>
        <v>0</v>
      </c>
      <c r="AW2004" s="130">
        <f t="shared" si="941"/>
        <v>0</v>
      </c>
      <c r="AX2004" s="130">
        <f t="shared" si="942"/>
        <v>0</v>
      </c>
      <c r="AY2004" s="130">
        <f t="shared" si="943"/>
        <v>0</v>
      </c>
      <c r="AZ2004" s="130">
        <f t="shared" si="944"/>
        <v>0</v>
      </c>
      <c r="BA2004" s="130">
        <f t="shared" si="945"/>
        <v>0</v>
      </c>
      <c r="BB2004" s="130">
        <f t="shared" si="946"/>
        <v>0</v>
      </c>
      <c r="BC2004" s="130">
        <f t="shared" si="947"/>
        <v>0</v>
      </c>
      <c r="BD2004" s="130">
        <f t="shared" si="948"/>
        <v>0</v>
      </c>
      <c r="BE2004" s="130">
        <f t="shared" si="949"/>
        <v>0</v>
      </c>
      <c r="BF2004" s="130">
        <f t="shared" si="950"/>
        <v>0</v>
      </c>
      <c r="BG2004" s="130">
        <f t="shared" si="951"/>
        <v>0</v>
      </c>
      <c r="BH2004" s="130">
        <f t="shared" si="952"/>
        <v>0</v>
      </c>
      <c r="BI2004" s="130">
        <f t="shared" si="953"/>
        <v>0</v>
      </c>
      <c r="BJ2004" s="130">
        <f t="shared" si="954"/>
        <v>0</v>
      </c>
      <c r="BK2004" s="130">
        <f t="shared" si="955"/>
        <v>0</v>
      </c>
      <c r="BL2004" s="130">
        <f t="shared" si="956"/>
        <v>0</v>
      </c>
      <c r="BM2004" s="90">
        <f t="shared" si="957"/>
        <v>0</v>
      </c>
      <c r="CO2004" s="186"/>
      <c r="CP2004" s="186"/>
      <c r="CQ2004" s="186"/>
      <c r="CR2004" s="186"/>
      <c r="CS2004" s="186"/>
      <c r="CT2004" s="186"/>
      <c r="CU2004" s="186"/>
      <c r="CV2004" s="186"/>
      <c r="CW2004" s="186"/>
      <c r="CX2004" s="186"/>
      <c r="CY2004" s="186"/>
      <c r="CZ2004" s="186"/>
      <c r="DA2004" s="186"/>
      <c r="DB2004" s="186"/>
    </row>
    <row r="2005" spans="1:106" ht="15" customHeight="1" x14ac:dyDescent="0.2">
      <c r="A2005" s="109"/>
      <c r="B2005" s="109"/>
      <c r="C2005" s="633"/>
      <c r="D2005" s="759"/>
      <c r="E2005" s="760"/>
      <c r="F2005" s="836"/>
      <c r="G2005" s="630" t="s">
        <v>470</v>
      </c>
      <c r="H2005" s="630"/>
      <c r="I2005" s="152"/>
      <c r="J2005" s="625" t="s">
        <v>453</v>
      </c>
      <c r="K2005" s="625"/>
      <c r="L2005" s="625"/>
      <c r="M2005" s="625"/>
      <c r="N2005" s="625"/>
      <c r="O2005" s="625"/>
      <c r="P2005" s="625"/>
      <c r="Q2005" s="625"/>
      <c r="R2005" s="626"/>
      <c r="S2005" s="206"/>
      <c r="T2005" s="206"/>
      <c r="U2005" s="206"/>
      <c r="V2005" s="206"/>
      <c r="W2005" s="206"/>
      <c r="X2005" s="206"/>
      <c r="Y2005" s="206"/>
      <c r="Z2005" s="206"/>
      <c r="AA2005" s="206"/>
      <c r="AB2005" s="206"/>
      <c r="AC2005" s="206"/>
      <c r="AD2005" s="206"/>
      <c r="AE2005" s="109"/>
      <c r="AG2005" s="130">
        <f t="shared" si="925"/>
        <v>12</v>
      </c>
      <c r="AH2005" s="90">
        <f t="shared" si="926"/>
        <v>0</v>
      </c>
      <c r="AI2005" s="130">
        <f t="shared" si="927"/>
        <v>0</v>
      </c>
      <c r="AJ2005" s="130">
        <f t="shared" si="928"/>
        <v>0</v>
      </c>
      <c r="AK2005" s="130">
        <f t="shared" si="929"/>
        <v>0</v>
      </c>
      <c r="AL2005" s="130">
        <f t="shared" si="930"/>
        <v>0</v>
      </c>
      <c r="AM2005" s="130">
        <f t="shared" si="931"/>
        <v>0</v>
      </c>
      <c r="AN2005" s="130">
        <f t="shared" si="932"/>
        <v>0</v>
      </c>
      <c r="AO2005" s="130">
        <f t="shared" si="933"/>
        <v>0</v>
      </c>
      <c r="AP2005" s="130">
        <f t="shared" si="934"/>
        <v>0</v>
      </c>
      <c r="AQ2005" s="130">
        <f t="shared" si="935"/>
        <v>0</v>
      </c>
      <c r="AR2005" s="130">
        <f t="shared" si="936"/>
        <v>0</v>
      </c>
      <c r="AS2005" s="130">
        <f t="shared" si="937"/>
        <v>0</v>
      </c>
      <c r="AT2005" s="130">
        <f t="shared" si="938"/>
        <v>0</v>
      </c>
      <c r="AU2005" s="130">
        <f t="shared" si="939"/>
        <v>0</v>
      </c>
      <c r="AV2005" s="130">
        <f t="shared" si="940"/>
        <v>0</v>
      </c>
      <c r="AW2005" s="130">
        <f t="shared" si="941"/>
        <v>0</v>
      </c>
      <c r="AX2005" s="130">
        <f t="shared" si="942"/>
        <v>0</v>
      </c>
      <c r="AY2005" s="130">
        <f t="shared" si="943"/>
        <v>0</v>
      </c>
      <c r="AZ2005" s="130">
        <f t="shared" si="944"/>
        <v>0</v>
      </c>
      <c r="BA2005" s="130">
        <f t="shared" si="945"/>
        <v>0</v>
      </c>
      <c r="BB2005" s="130">
        <f t="shared" si="946"/>
        <v>0</v>
      </c>
      <c r="BC2005" s="130">
        <f t="shared" si="947"/>
        <v>0</v>
      </c>
      <c r="BD2005" s="130">
        <f t="shared" si="948"/>
        <v>0</v>
      </c>
      <c r="BE2005" s="130">
        <f t="shared" si="949"/>
        <v>0</v>
      </c>
      <c r="BF2005" s="130">
        <f t="shared" si="950"/>
        <v>0</v>
      </c>
      <c r="BG2005" s="130">
        <f t="shared" si="951"/>
        <v>0</v>
      </c>
      <c r="BH2005" s="130">
        <f t="shared" si="952"/>
        <v>0</v>
      </c>
      <c r="BI2005" s="130">
        <f t="shared" si="953"/>
        <v>0</v>
      </c>
      <c r="BJ2005" s="130">
        <f t="shared" si="954"/>
        <v>0</v>
      </c>
      <c r="BK2005" s="130">
        <f t="shared" si="955"/>
        <v>0</v>
      </c>
      <c r="BL2005" s="130">
        <f t="shared" si="956"/>
        <v>0</v>
      </c>
      <c r="BM2005" s="90">
        <f t="shared" si="957"/>
        <v>0</v>
      </c>
      <c r="CO2005" s="186"/>
      <c r="CP2005" s="186"/>
      <c r="CQ2005" s="186"/>
      <c r="CR2005" s="186"/>
      <c r="CS2005" s="186"/>
      <c r="CT2005" s="186"/>
      <c r="CU2005" s="186"/>
      <c r="CV2005" s="186"/>
      <c r="CW2005" s="186"/>
      <c r="CX2005" s="186"/>
      <c r="CY2005" s="186"/>
      <c r="CZ2005" s="186"/>
      <c r="DA2005" s="186"/>
      <c r="DB2005" s="186"/>
    </row>
    <row r="2006" spans="1:106" ht="15" customHeight="1" x14ac:dyDescent="0.2">
      <c r="A2006" s="109"/>
      <c r="B2006" s="109"/>
      <c r="C2006" s="633"/>
      <c r="D2006" s="759"/>
      <c r="E2006" s="760"/>
      <c r="F2006" s="836"/>
      <c r="G2006" s="630" t="s">
        <v>471</v>
      </c>
      <c r="H2006" s="630"/>
      <c r="I2006" s="152"/>
      <c r="J2006" s="625" t="s">
        <v>454</v>
      </c>
      <c r="K2006" s="625"/>
      <c r="L2006" s="625"/>
      <c r="M2006" s="625"/>
      <c r="N2006" s="625"/>
      <c r="O2006" s="625"/>
      <c r="P2006" s="625"/>
      <c r="Q2006" s="625"/>
      <c r="R2006" s="626"/>
      <c r="S2006" s="206"/>
      <c r="T2006" s="206"/>
      <c r="U2006" s="206"/>
      <c r="V2006" s="206"/>
      <c r="W2006" s="206"/>
      <c r="X2006" s="206"/>
      <c r="Y2006" s="206"/>
      <c r="Z2006" s="206"/>
      <c r="AA2006" s="206"/>
      <c r="AB2006" s="206"/>
      <c r="AC2006" s="206"/>
      <c r="AD2006" s="206"/>
      <c r="AE2006" s="109"/>
      <c r="AG2006" s="130">
        <f t="shared" si="925"/>
        <v>12</v>
      </c>
      <c r="AH2006" s="90">
        <f t="shared" si="926"/>
        <v>0</v>
      </c>
      <c r="AI2006" s="130">
        <f t="shared" si="927"/>
        <v>0</v>
      </c>
      <c r="AJ2006" s="130">
        <f t="shared" si="928"/>
        <v>0</v>
      </c>
      <c r="AK2006" s="130">
        <f t="shared" si="929"/>
        <v>0</v>
      </c>
      <c r="AL2006" s="130">
        <f t="shared" si="930"/>
        <v>0</v>
      </c>
      <c r="AM2006" s="130">
        <f t="shared" si="931"/>
        <v>0</v>
      </c>
      <c r="AN2006" s="130">
        <f t="shared" si="932"/>
        <v>0</v>
      </c>
      <c r="AO2006" s="130">
        <f t="shared" si="933"/>
        <v>0</v>
      </c>
      <c r="AP2006" s="130">
        <f t="shared" si="934"/>
        <v>0</v>
      </c>
      <c r="AQ2006" s="130">
        <f t="shared" si="935"/>
        <v>0</v>
      </c>
      <c r="AR2006" s="130">
        <f t="shared" si="936"/>
        <v>0</v>
      </c>
      <c r="AS2006" s="130">
        <f t="shared" si="937"/>
        <v>0</v>
      </c>
      <c r="AT2006" s="130">
        <f t="shared" si="938"/>
        <v>0</v>
      </c>
      <c r="AU2006" s="130">
        <f t="shared" si="939"/>
        <v>0</v>
      </c>
      <c r="AV2006" s="130">
        <f t="shared" si="940"/>
        <v>0</v>
      </c>
      <c r="AW2006" s="130">
        <f t="shared" si="941"/>
        <v>0</v>
      </c>
      <c r="AX2006" s="130">
        <f t="shared" si="942"/>
        <v>0</v>
      </c>
      <c r="AY2006" s="130">
        <f t="shared" si="943"/>
        <v>0</v>
      </c>
      <c r="AZ2006" s="130">
        <f t="shared" si="944"/>
        <v>0</v>
      </c>
      <c r="BA2006" s="130">
        <f t="shared" si="945"/>
        <v>0</v>
      </c>
      <c r="BB2006" s="130">
        <f t="shared" si="946"/>
        <v>0</v>
      </c>
      <c r="BC2006" s="130">
        <f t="shared" si="947"/>
        <v>0</v>
      </c>
      <c r="BD2006" s="130">
        <f t="shared" si="948"/>
        <v>0</v>
      </c>
      <c r="BE2006" s="130">
        <f t="shared" si="949"/>
        <v>0</v>
      </c>
      <c r="BF2006" s="130">
        <f t="shared" si="950"/>
        <v>0</v>
      </c>
      <c r="BG2006" s="130">
        <f t="shared" si="951"/>
        <v>0</v>
      </c>
      <c r="BH2006" s="130">
        <f t="shared" si="952"/>
        <v>0</v>
      </c>
      <c r="BI2006" s="130">
        <f t="shared" si="953"/>
        <v>0</v>
      </c>
      <c r="BJ2006" s="130">
        <f t="shared" si="954"/>
        <v>0</v>
      </c>
      <c r="BK2006" s="130">
        <f t="shared" si="955"/>
        <v>0</v>
      </c>
      <c r="BL2006" s="130">
        <f t="shared" si="956"/>
        <v>0</v>
      </c>
      <c r="BM2006" s="90">
        <f t="shared" si="957"/>
        <v>0</v>
      </c>
      <c r="CO2006" s="186"/>
      <c r="CP2006" s="186"/>
      <c r="CQ2006" s="186"/>
      <c r="CR2006" s="186"/>
      <c r="CS2006" s="186"/>
      <c r="CT2006" s="186"/>
      <c r="CU2006" s="186"/>
      <c r="CV2006" s="186"/>
      <c r="CW2006" s="186"/>
      <c r="CX2006" s="186"/>
      <c r="CY2006" s="186"/>
      <c r="CZ2006" s="186"/>
      <c r="DA2006" s="186"/>
      <c r="DB2006" s="186"/>
    </row>
    <row r="2007" spans="1:106" ht="15" customHeight="1" x14ac:dyDescent="0.2">
      <c r="A2007" s="109"/>
      <c r="B2007" s="109"/>
      <c r="C2007" s="633"/>
      <c r="D2007" s="759"/>
      <c r="E2007" s="760"/>
      <c r="F2007" s="836"/>
      <c r="G2007" s="630" t="s">
        <v>472</v>
      </c>
      <c r="H2007" s="630"/>
      <c r="I2007" s="152"/>
      <c r="J2007" s="625" t="s">
        <v>455</v>
      </c>
      <c r="K2007" s="625"/>
      <c r="L2007" s="625"/>
      <c r="M2007" s="625"/>
      <c r="N2007" s="625"/>
      <c r="O2007" s="625"/>
      <c r="P2007" s="625"/>
      <c r="Q2007" s="625"/>
      <c r="R2007" s="626"/>
      <c r="S2007" s="206"/>
      <c r="T2007" s="206"/>
      <c r="U2007" s="206"/>
      <c r="V2007" s="206"/>
      <c r="W2007" s="206"/>
      <c r="X2007" s="206"/>
      <c r="Y2007" s="206"/>
      <c r="Z2007" s="206"/>
      <c r="AA2007" s="206"/>
      <c r="AB2007" s="206"/>
      <c r="AC2007" s="206"/>
      <c r="AD2007" s="206"/>
      <c r="AE2007" s="109"/>
      <c r="AG2007" s="130">
        <f t="shared" si="925"/>
        <v>12</v>
      </c>
      <c r="AH2007" s="90">
        <f t="shared" si="926"/>
        <v>0</v>
      </c>
      <c r="AI2007" s="130">
        <f t="shared" si="927"/>
        <v>0</v>
      </c>
      <c r="AJ2007" s="130">
        <f t="shared" si="928"/>
        <v>0</v>
      </c>
      <c r="AK2007" s="130">
        <f t="shared" si="929"/>
        <v>0</v>
      </c>
      <c r="AL2007" s="130">
        <f t="shared" si="930"/>
        <v>0</v>
      </c>
      <c r="AM2007" s="130">
        <f t="shared" si="931"/>
        <v>0</v>
      </c>
      <c r="AN2007" s="130">
        <f t="shared" si="932"/>
        <v>0</v>
      </c>
      <c r="AO2007" s="130">
        <f t="shared" si="933"/>
        <v>0</v>
      </c>
      <c r="AP2007" s="130">
        <f t="shared" si="934"/>
        <v>0</v>
      </c>
      <c r="AQ2007" s="130">
        <f t="shared" si="935"/>
        <v>0</v>
      </c>
      <c r="AR2007" s="130">
        <f t="shared" si="936"/>
        <v>0</v>
      </c>
      <c r="AS2007" s="130">
        <f t="shared" si="937"/>
        <v>0</v>
      </c>
      <c r="AT2007" s="130">
        <f t="shared" si="938"/>
        <v>0</v>
      </c>
      <c r="AU2007" s="130">
        <f t="shared" si="939"/>
        <v>0</v>
      </c>
      <c r="AV2007" s="130">
        <f t="shared" si="940"/>
        <v>0</v>
      </c>
      <c r="AW2007" s="130">
        <f t="shared" si="941"/>
        <v>0</v>
      </c>
      <c r="AX2007" s="130">
        <f t="shared" si="942"/>
        <v>0</v>
      </c>
      <c r="AY2007" s="130">
        <f t="shared" si="943"/>
        <v>0</v>
      </c>
      <c r="AZ2007" s="130">
        <f t="shared" si="944"/>
        <v>0</v>
      </c>
      <c r="BA2007" s="130">
        <f t="shared" si="945"/>
        <v>0</v>
      </c>
      <c r="BB2007" s="130">
        <f t="shared" si="946"/>
        <v>0</v>
      </c>
      <c r="BC2007" s="130">
        <f t="shared" si="947"/>
        <v>0</v>
      </c>
      <c r="BD2007" s="130">
        <f t="shared" si="948"/>
        <v>0</v>
      </c>
      <c r="BE2007" s="130">
        <f t="shared" si="949"/>
        <v>0</v>
      </c>
      <c r="BF2007" s="130">
        <f t="shared" si="950"/>
        <v>0</v>
      </c>
      <c r="BG2007" s="130">
        <f t="shared" si="951"/>
        <v>0</v>
      </c>
      <c r="BH2007" s="130">
        <f t="shared" si="952"/>
        <v>0</v>
      </c>
      <c r="BI2007" s="130">
        <f t="shared" si="953"/>
        <v>0</v>
      </c>
      <c r="BJ2007" s="130">
        <f t="shared" si="954"/>
        <v>0</v>
      </c>
      <c r="BK2007" s="130">
        <f t="shared" si="955"/>
        <v>0</v>
      </c>
      <c r="BL2007" s="130">
        <f t="shared" si="956"/>
        <v>0</v>
      </c>
      <c r="BM2007" s="90">
        <f t="shared" si="957"/>
        <v>0</v>
      </c>
      <c r="CO2007" s="186"/>
      <c r="CP2007" s="186"/>
      <c r="CQ2007" s="186"/>
      <c r="CR2007" s="186"/>
      <c r="CS2007" s="186"/>
      <c r="CT2007" s="186"/>
      <c r="CU2007" s="186"/>
      <c r="CV2007" s="186"/>
      <c r="CW2007" s="186"/>
      <c r="CX2007" s="186"/>
      <c r="CY2007" s="186"/>
      <c r="CZ2007" s="186"/>
      <c r="DA2007" s="186"/>
      <c r="DB2007" s="186"/>
    </row>
    <row r="2008" spans="1:106" ht="15" customHeight="1" x14ac:dyDescent="0.2">
      <c r="A2008" s="109"/>
      <c r="B2008" s="109"/>
      <c r="C2008" s="633"/>
      <c r="D2008" s="759"/>
      <c r="E2008" s="760"/>
      <c r="F2008" s="836"/>
      <c r="G2008" s="630" t="s">
        <v>473</v>
      </c>
      <c r="H2008" s="630"/>
      <c r="I2008" s="152"/>
      <c r="J2008" s="625" t="s">
        <v>456</v>
      </c>
      <c r="K2008" s="625"/>
      <c r="L2008" s="625"/>
      <c r="M2008" s="625"/>
      <c r="N2008" s="625"/>
      <c r="O2008" s="625"/>
      <c r="P2008" s="625"/>
      <c r="Q2008" s="625"/>
      <c r="R2008" s="626"/>
      <c r="S2008" s="206"/>
      <c r="T2008" s="206"/>
      <c r="U2008" s="206"/>
      <c r="V2008" s="206"/>
      <c r="W2008" s="206"/>
      <c r="X2008" s="206"/>
      <c r="Y2008" s="206"/>
      <c r="Z2008" s="206"/>
      <c r="AA2008" s="206"/>
      <c r="AB2008" s="206"/>
      <c r="AC2008" s="206"/>
      <c r="AD2008" s="206"/>
      <c r="AE2008" s="109"/>
      <c r="AG2008" s="130">
        <f t="shared" si="925"/>
        <v>12</v>
      </c>
      <c r="AH2008" s="90">
        <f t="shared" si="926"/>
        <v>0</v>
      </c>
      <c r="AI2008" s="130">
        <f t="shared" si="927"/>
        <v>0</v>
      </c>
      <c r="AJ2008" s="130">
        <f t="shared" si="928"/>
        <v>0</v>
      </c>
      <c r="AK2008" s="130">
        <f t="shared" si="929"/>
        <v>0</v>
      </c>
      <c r="AL2008" s="130">
        <f t="shared" si="930"/>
        <v>0</v>
      </c>
      <c r="AM2008" s="130">
        <f t="shared" si="931"/>
        <v>0</v>
      </c>
      <c r="AN2008" s="130">
        <f t="shared" si="932"/>
        <v>0</v>
      </c>
      <c r="AO2008" s="130">
        <f t="shared" si="933"/>
        <v>0</v>
      </c>
      <c r="AP2008" s="130">
        <f t="shared" si="934"/>
        <v>0</v>
      </c>
      <c r="AQ2008" s="130">
        <f t="shared" si="935"/>
        <v>0</v>
      </c>
      <c r="AR2008" s="130">
        <f t="shared" si="936"/>
        <v>0</v>
      </c>
      <c r="AS2008" s="130">
        <f t="shared" si="937"/>
        <v>0</v>
      </c>
      <c r="AT2008" s="130">
        <f t="shared" si="938"/>
        <v>0</v>
      </c>
      <c r="AU2008" s="130">
        <f t="shared" si="939"/>
        <v>0</v>
      </c>
      <c r="AV2008" s="130">
        <f t="shared" si="940"/>
        <v>0</v>
      </c>
      <c r="AW2008" s="130">
        <f t="shared" si="941"/>
        <v>0</v>
      </c>
      <c r="AX2008" s="130">
        <f t="shared" si="942"/>
        <v>0</v>
      </c>
      <c r="AY2008" s="130">
        <f t="shared" si="943"/>
        <v>0</v>
      </c>
      <c r="AZ2008" s="130">
        <f t="shared" si="944"/>
        <v>0</v>
      </c>
      <c r="BA2008" s="130">
        <f t="shared" si="945"/>
        <v>0</v>
      </c>
      <c r="BB2008" s="130">
        <f t="shared" si="946"/>
        <v>0</v>
      </c>
      <c r="BC2008" s="130">
        <f t="shared" si="947"/>
        <v>0</v>
      </c>
      <c r="BD2008" s="130">
        <f t="shared" si="948"/>
        <v>0</v>
      </c>
      <c r="BE2008" s="130">
        <f t="shared" si="949"/>
        <v>0</v>
      </c>
      <c r="BF2008" s="130">
        <f t="shared" si="950"/>
        <v>0</v>
      </c>
      <c r="BG2008" s="130">
        <f t="shared" si="951"/>
        <v>0</v>
      </c>
      <c r="BH2008" s="130">
        <f t="shared" si="952"/>
        <v>0</v>
      </c>
      <c r="BI2008" s="130">
        <f t="shared" si="953"/>
        <v>0</v>
      </c>
      <c r="BJ2008" s="130">
        <f t="shared" si="954"/>
        <v>0</v>
      </c>
      <c r="BK2008" s="130">
        <f t="shared" si="955"/>
        <v>0</v>
      </c>
      <c r="BL2008" s="130">
        <f t="shared" si="956"/>
        <v>0</v>
      </c>
      <c r="BM2008" s="90">
        <f t="shared" si="957"/>
        <v>0</v>
      </c>
      <c r="CO2008" s="186"/>
      <c r="CP2008" s="186"/>
      <c r="CQ2008" s="186"/>
      <c r="CR2008" s="186"/>
      <c r="CS2008" s="186"/>
      <c r="CT2008" s="186"/>
      <c r="CU2008" s="186"/>
      <c r="CV2008" s="186"/>
      <c r="CW2008" s="186"/>
      <c r="CX2008" s="186"/>
      <c r="CY2008" s="186"/>
      <c r="CZ2008" s="186"/>
      <c r="DA2008" s="186"/>
      <c r="DB2008" s="186"/>
    </row>
    <row r="2009" spans="1:106" ht="15" customHeight="1" x14ac:dyDescent="0.2">
      <c r="A2009" s="109"/>
      <c r="B2009" s="109"/>
      <c r="C2009" s="633"/>
      <c r="D2009" s="759"/>
      <c r="E2009" s="760"/>
      <c r="F2009" s="836"/>
      <c r="G2009" s="630" t="s">
        <v>474</v>
      </c>
      <c r="H2009" s="630"/>
      <c r="I2009" s="152"/>
      <c r="J2009" s="625" t="s">
        <v>457</v>
      </c>
      <c r="K2009" s="625"/>
      <c r="L2009" s="625"/>
      <c r="M2009" s="625"/>
      <c r="N2009" s="625"/>
      <c r="O2009" s="625"/>
      <c r="P2009" s="625"/>
      <c r="Q2009" s="625"/>
      <c r="R2009" s="626"/>
      <c r="S2009" s="206"/>
      <c r="T2009" s="206"/>
      <c r="U2009" s="206"/>
      <c r="V2009" s="206"/>
      <c r="W2009" s="206"/>
      <c r="X2009" s="206"/>
      <c r="Y2009" s="206"/>
      <c r="Z2009" s="206"/>
      <c r="AA2009" s="206"/>
      <c r="AB2009" s="206"/>
      <c r="AC2009" s="206"/>
      <c r="AD2009" s="206"/>
      <c r="AE2009" s="109"/>
      <c r="AG2009" s="130">
        <f t="shared" si="925"/>
        <v>12</v>
      </c>
      <c r="AH2009" s="90">
        <f t="shared" si="926"/>
        <v>0</v>
      </c>
      <c r="AI2009" s="130">
        <f t="shared" si="927"/>
        <v>0</v>
      </c>
      <c r="AJ2009" s="130">
        <f t="shared" si="928"/>
        <v>0</v>
      </c>
      <c r="AK2009" s="130">
        <f t="shared" si="929"/>
        <v>0</v>
      </c>
      <c r="AL2009" s="130">
        <f t="shared" si="930"/>
        <v>0</v>
      </c>
      <c r="AM2009" s="130">
        <f t="shared" si="931"/>
        <v>0</v>
      </c>
      <c r="AN2009" s="130">
        <f t="shared" si="932"/>
        <v>0</v>
      </c>
      <c r="AO2009" s="130">
        <f t="shared" si="933"/>
        <v>0</v>
      </c>
      <c r="AP2009" s="130">
        <f t="shared" si="934"/>
        <v>0</v>
      </c>
      <c r="AQ2009" s="130">
        <f t="shared" si="935"/>
        <v>0</v>
      </c>
      <c r="AR2009" s="130">
        <f t="shared" si="936"/>
        <v>0</v>
      </c>
      <c r="AS2009" s="130">
        <f t="shared" si="937"/>
        <v>0</v>
      </c>
      <c r="AT2009" s="130">
        <f t="shared" si="938"/>
        <v>0</v>
      </c>
      <c r="AU2009" s="130">
        <f t="shared" si="939"/>
        <v>0</v>
      </c>
      <c r="AV2009" s="130">
        <f t="shared" si="940"/>
        <v>0</v>
      </c>
      <c r="AW2009" s="130">
        <f t="shared" si="941"/>
        <v>0</v>
      </c>
      <c r="AX2009" s="130">
        <f t="shared" si="942"/>
        <v>0</v>
      </c>
      <c r="AY2009" s="130">
        <f t="shared" si="943"/>
        <v>0</v>
      </c>
      <c r="AZ2009" s="130">
        <f t="shared" si="944"/>
        <v>0</v>
      </c>
      <c r="BA2009" s="130">
        <f t="shared" si="945"/>
        <v>0</v>
      </c>
      <c r="BB2009" s="130">
        <f t="shared" si="946"/>
        <v>0</v>
      </c>
      <c r="BC2009" s="130">
        <f t="shared" si="947"/>
        <v>0</v>
      </c>
      <c r="BD2009" s="130">
        <f t="shared" si="948"/>
        <v>0</v>
      </c>
      <c r="BE2009" s="130">
        <f t="shared" si="949"/>
        <v>0</v>
      </c>
      <c r="BF2009" s="130">
        <f t="shared" si="950"/>
        <v>0</v>
      </c>
      <c r="BG2009" s="130">
        <f t="shared" si="951"/>
        <v>0</v>
      </c>
      <c r="BH2009" s="130">
        <f t="shared" si="952"/>
        <v>0</v>
      </c>
      <c r="BI2009" s="130">
        <f t="shared" si="953"/>
        <v>0</v>
      </c>
      <c r="BJ2009" s="130">
        <f t="shared" si="954"/>
        <v>0</v>
      </c>
      <c r="BK2009" s="130">
        <f t="shared" si="955"/>
        <v>0</v>
      </c>
      <c r="BL2009" s="130">
        <f t="shared" si="956"/>
        <v>0</v>
      </c>
      <c r="BM2009" s="90">
        <f t="shared" si="957"/>
        <v>0</v>
      </c>
      <c r="CO2009" s="186"/>
      <c r="CP2009" s="186"/>
      <c r="CQ2009" s="186"/>
      <c r="CR2009" s="186"/>
      <c r="CS2009" s="186"/>
      <c r="CT2009" s="186"/>
      <c r="CU2009" s="186"/>
      <c r="CV2009" s="186"/>
      <c r="CW2009" s="186"/>
      <c r="CX2009" s="186"/>
      <c r="CY2009" s="186"/>
      <c r="CZ2009" s="186"/>
      <c r="DA2009" s="186"/>
      <c r="DB2009" s="186"/>
    </row>
    <row r="2010" spans="1:106" ht="15" customHeight="1" x14ac:dyDescent="0.2">
      <c r="A2010" s="109"/>
      <c r="B2010" s="109"/>
      <c r="C2010" s="633"/>
      <c r="D2010" s="759"/>
      <c r="E2010" s="760"/>
      <c r="F2010" s="836"/>
      <c r="G2010" s="630" t="s">
        <v>475</v>
      </c>
      <c r="H2010" s="630"/>
      <c r="I2010" s="152"/>
      <c r="J2010" s="625" t="s">
        <v>458</v>
      </c>
      <c r="K2010" s="625"/>
      <c r="L2010" s="625"/>
      <c r="M2010" s="625"/>
      <c r="N2010" s="625"/>
      <c r="O2010" s="625"/>
      <c r="P2010" s="625"/>
      <c r="Q2010" s="625"/>
      <c r="R2010" s="626"/>
      <c r="S2010" s="206"/>
      <c r="T2010" s="206"/>
      <c r="U2010" s="206"/>
      <c r="V2010" s="206"/>
      <c r="W2010" s="206"/>
      <c r="X2010" s="206"/>
      <c r="Y2010" s="206"/>
      <c r="Z2010" s="206"/>
      <c r="AA2010" s="206"/>
      <c r="AB2010" s="206"/>
      <c r="AC2010" s="206"/>
      <c r="AD2010" s="206"/>
      <c r="AE2010" s="109"/>
      <c r="AG2010" s="130">
        <f t="shared" si="925"/>
        <v>12</v>
      </c>
      <c r="AH2010" s="90">
        <f t="shared" si="926"/>
        <v>0</v>
      </c>
      <c r="AI2010" s="130">
        <f t="shared" si="927"/>
        <v>0</v>
      </c>
      <c r="AJ2010" s="130">
        <f t="shared" si="928"/>
        <v>0</v>
      </c>
      <c r="AK2010" s="130">
        <f t="shared" si="929"/>
        <v>0</v>
      </c>
      <c r="AL2010" s="130">
        <f t="shared" si="930"/>
        <v>0</v>
      </c>
      <c r="AM2010" s="130">
        <f t="shared" si="931"/>
        <v>0</v>
      </c>
      <c r="AN2010" s="130">
        <f t="shared" si="932"/>
        <v>0</v>
      </c>
      <c r="AO2010" s="130">
        <f t="shared" si="933"/>
        <v>0</v>
      </c>
      <c r="AP2010" s="130">
        <f t="shared" si="934"/>
        <v>0</v>
      </c>
      <c r="AQ2010" s="130">
        <f t="shared" si="935"/>
        <v>0</v>
      </c>
      <c r="AR2010" s="130">
        <f t="shared" si="936"/>
        <v>0</v>
      </c>
      <c r="AS2010" s="130">
        <f t="shared" si="937"/>
        <v>0</v>
      </c>
      <c r="AT2010" s="130">
        <f t="shared" si="938"/>
        <v>0</v>
      </c>
      <c r="AU2010" s="130">
        <f t="shared" si="939"/>
        <v>0</v>
      </c>
      <c r="AV2010" s="130">
        <f t="shared" si="940"/>
        <v>0</v>
      </c>
      <c r="AW2010" s="130">
        <f t="shared" si="941"/>
        <v>0</v>
      </c>
      <c r="AX2010" s="130">
        <f t="shared" si="942"/>
        <v>0</v>
      </c>
      <c r="AY2010" s="130">
        <f t="shared" si="943"/>
        <v>0</v>
      </c>
      <c r="AZ2010" s="130">
        <f t="shared" si="944"/>
        <v>0</v>
      </c>
      <c r="BA2010" s="130">
        <f t="shared" si="945"/>
        <v>0</v>
      </c>
      <c r="BB2010" s="130">
        <f t="shared" si="946"/>
        <v>0</v>
      </c>
      <c r="BC2010" s="130">
        <f t="shared" si="947"/>
        <v>0</v>
      </c>
      <c r="BD2010" s="130">
        <f t="shared" si="948"/>
        <v>0</v>
      </c>
      <c r="BE2010" s="130">
        <f t="shared" si="949"/>
        <v>0</v>
      </c>
      <c r="BF2010" s="130">
        <f t="shared" si="950"/>
        <v>0</v>
      </c>
      <c r="BG2010" s="130">
        <f t="shared" si="951"/>
        <v>0</v>
      </c>
      <c r="BH2010" s="130">
        <f t="shared" si="952"/>
        <v>0</v>
      </c>
      <c r="BI2010" s="130">
        <f t="shared" si="953"/>
        <v>0</v>
      </c>
      <c r="BJ2010" s="130">
        <f t="shared" si="954"/>
        <v>0</v>
      </c>
      <c r="BK2010" s="130">
        <f t="shared" si="955"/>
        <v>0</v>
      </c>
      <c r="BL2010" s="130">
        <f t="shared" si="956"/>
        <v>0</v>
      </c>
      <c r="BM2010" s="90">
        <f t="shared" si="957"/>
        <v>0</v>
      </c>
      <c r="CO2010" s="186"/>
      <c r="CP2010" s="186"/>
      <c r="CQ2010" s="186"/>
      <c r="CR2010" s="186"/>
      <c r="CS2010" s="186"/>
      <c r="CT2010" s="186"/>
      <c r="CU2010" s="186"/>
      <c r="CV2010" s="186"/>
      <c r="CW2010" s="186"/>
      <c r="CX2010" s="186"/>
      <c r="CY2010" s="186"/>
      <c r="CZ2010" s="186"/>
      <c r="DA2010" s="186"/>
      <c r="DB2010" s="186"/>
    </row>
    <row r="2011" spans="1:106" ht="15" customHeight="1" x14ac:dyDescent="0.2">
      <c r="A2011" s="109"/>
      <c r="B2011" s="109"/>
      <c r="C2011" s="633"/>
      <c r="D2011" s="759"/>
      <c r="E2011" s="760"/>
      <c r="F2011" s="836"/>
      <c r="G2011" s="630" t="s">
        <v>476</v>
      </c>
      <c r="H2011" s="630"/>
      <c r="I2011" s="152"/>
      <c r="J2011" s="625" t="s">
        <v>459</v>
      </c>
      <c r="K2011" s="625"/>
      <c r="L2011" s="625"/>
      <c r="M2011" s="625"/>
      <c r="N2011" s="625"/>
      <c r="O2011" s="625"/>
      <c r="P2011" s="625"/>
      <c r="Q2011" s="625"/>
      <c r="R2011" s="626"/>
      <c r="S2011" s="206"/>
      <c r="T2011" s="206"/>
      <c r="U2011" s="206"/>
      <c r="V2011" s="206"/>
      <c r="W2011" s="206"/>
      <c r="X2011" s="206"/>
      <c r="Y2011" s="206"/>
      <c r="Z2011" s="206"/>
      <c r="AA2011" s="206"/>
      <c r="AB2011" s="206"/>
      <c r="AC2011" s="206"/>
      <c r="AD2011" s="206"/>
      <c r="AE2011" s="109"/>
      <c r="AG2011" s="130">
        <f t="shared" si="925"/>
        <v>12</v>
      </c>
      <c r="AH2011" s="90">
        <f t="shared" si="926"/>
        <v>0</v>
      </c>
      <c r="AI2011" s="130">
        <f t="shared" si="927"/>
        <v>0</v>
      </c>
      <c r="AJ2011" s="130">
        <f t="shared" si="928"/>
        <v>0</v>
      </c>
      <c r="AK2011" s="130">
        <f t="shared" si="929"/>
        <v>0</v>
      </c>
      <c r="AL2011" s="130">
        <f t="shared" si="930"/>
        <v>0</v>
      </c>
      <c r="AM2011" s="130">
        <f t="shared" si="931"/>
        <v>0</v>
      </c>
      <c r="AN2011" s="130">
        <f t="shared" si="932"/>
        <v>0</v>
      </c>
      <c r="AO2011" s="130">
        <f t="shared" si="933"/>
        <v>0</v>
      </c>
      <c r="AP2011" s="130">
        <f t="shared" si="934"/>
        <v>0</v>
      </c>
      <c r="AQ2011" s="130">
        <f t="shared" si="935"/>
        <v>0</v>
      </c>
      <c r="AR2011" s="130">
        <f t="shared" si="936"/>
        <v>0</v>
      </c>
      <c r="AS2011" s="130">
        <f t="shared" si="937"/>
        <v>0</v>
      </c>
      <c r="AT2011" s="130">
        <f t="shared" si="938"/>
        <v>0</v>
      </c>
      <c r="AU2011" s="130">
        <f t="shared" si="939"/>
        <v>0</v>
      </c>
      <c r="AV2011" s="130">
        <f t="shared" si="940"/>
        <v>0</v>
      </c>
      <c r="AW2011" s="130">
        <f t="shared" si="941"/>
        <v>0</v>
      </c>
      <c r="AX2011" s="130">
        <f t="shared" si="942"/>
        <v>0</v>
      </c>
      <c r="AY2011" s="130">
        <f t="shared" si="943"/>
        <v>0</v>
      </c>
      <c r="AZ2011" s="130">
        <f t="shared" si="944"/>
        <v>0</v>
      </c>
      <c r="BA2011" s="130">
        <f t="shared" si="945"/>
        <v>0</v>
      </c>
      <c r="BB2011" s="130">
        <f t="shared" si="946"/>
        <v>0</v>
      </c>
      <c r="BC2011" s="130">
        <f t="shared" si="947"/>
        <v>0</v>
      </c>
      <c r="BD2011" s="130">
        <f t="shared" si="948"/>
        <v>0</v>
      </c>
      <c r="BE2011" s="130">
        <f t="shared" si="949"/>
        <v>0</v>
      </c>
      <c r="BF2011" s="130">
        <f t="shared" si="950"/>
        <v>0</v>
      </c>
      <c r="BG2011" s="130">
        <f t="shared" si="951"/>
        <v>0</v>
      </c>
      <c r="BH2011" s="130">
        <f t="shared" si="952"/>
        <v>0</v>
      </c>
      <c r="BI2011" s="130">
        <f t="shared" si="953"/>
        <v>0</v>
      </c>
      <c r="BJ2011" s="130">
        <f t="shared" si="954"/>
        <v>0</v>
      </c>
      <c r="BK2011" s="130">
        <f t="shared" si="955"/>
        <v>0</v>
      </c>
      <c r="BL2011" s="130">
        <f t="shared" si="956"/>
        <v>0</v>
      </c>
      <c r="BM2011" s="90">
        <f t="shared" si="957"/>
        <v>0</v>
      </c>
      <c r="BO2011" s="246" t="s">
        <v>2104</v>
      </c>
      <c r="BP2011" s="246" t="s">
        <v>2048</v>
      </c>
      <c r="BQ2011" s="246" t="s">
        <v>2049</v>
      </c>
      <c r="BR2011" s="246" t="s">
        <v>84</v>
      </c>
      <c r="BS2011" s="246" t="s">
        <v>2048</v>
      </c>
      <c r="BT2011" s="246" t="s">
        <v>2049</v>
      </c>
      <c r="BU2011" s="246" t="s">
        <v>84</v>
      </c>
      <c r="BV2011" s="246" t="s">
        <v>2048</v>
      </c>
      <c r="BW2011" s="246" t="s">
        <v>2049</v>
      </c>
      <c r="BX2011" s="246" t="s">
        <v>84</v>
      </c>
      <c r="BY2011" s="246" t="s">
        <v>2048</v>
      </c>
      <c r="BZ2011" s="246" t="s">
        <v>2049</v>
      </c>
      <c r="CO2011" s="186"/>
      <c r="CP2011" s="186"/>
      <c r="CQ2011" s="186"/>
      <c r="CR2011" s="186"/>
      <c r="CS2011" s="186"/>
      <c r="CT2011" s="186"/>
      <c r="CU2011" s="186"/>
      <c r="CV2011" s="186"/>
      <c r="CW2011" s="186"/>
      <c r="CX2011" s="186"/>
      <c r="CY2011" s="186"/>
      <c r="CZ2011" s="186"/>
      <c r="DA2011" s="186"/>
      <c r="DB2011" s="186"/>
    </row>
    <row r="2012" spans="1:106" ht="15" customHeight="1" x14ac:dyDescent="0.2">
      <c r="A2012" s="109"/>
      <c r="B2012" s="109"/>
      <c r="C2012" s="633"/>
      <c r="D2012" s="759"/>
      <c r="E2012" s="760"/>
      <c r="F2012" s="836"/>
      <c r="G2012" s="629" t="s">
        <v>477</v>
      </c>
      <c r="H2012" s="629"/>
      <c r="I2012" s="646" t="s">
        <v>478</v>
      </c>
      <c r="J2012" s="646"/>
      <c r="K2012" s="646"/>
      <c r="L2012" s="646"/>
      <c r="M2012" s="646"/>
      <c r="N2012" s="646"/>
      <c r="O2012" s="646"/>
      <c r="P2012" s="646"/>
      <c r="Q2012" s="646"/>
      <c r="R2012" s="646"/>
      <c r="S2012" s="206"/>
      <c r="T2012" s="206"/>
      <c r="U2012" s="206"/>
      <c r="V2012" s="206"/>
      <c r="W2012" s="206"/>
      <c r="X2012" s="206"/>
      <c r="Y2012" s="206"/>
      <c r="Z2012" s="206"/>
      <c r="AA2012" s="206"/>
      <c r="AB2012" s="206"/>
      <c r="AC2012" s="206"/>
      <c r="AD2012" s="206"/>
      <c r="AE2012" s="109"/>
      <c r="AG2012" s="178">
        <f t="shared" si="925"/>
        <v>12</v>
      </c>
      <c r="AH2012" s="90">
        <f t="shared" si="926"/>
        <v>0</v>
      </c>
      <c r="AI2012" s="178">
        <f t="shared" si="927"/>
        <v>0</v>
      </c>
      <c r="AJ2012" s="178">
        <f t="shared" si="928"/>
        <v>0</v>
      </c>
      <c r="AK2012" s="178">
        <f t="shared" si="929"/>
        <v>0</v>
      </c>
      <c r="AL2012" s="178">
        <f t="shared" si="930"/>
        <v>0</v>
      </c>
      <c r="AM2012" s="130">
        <f t="shared" si="931"/>
        <v>0</v>
      </c>
      <c r="AN2012" s="178">
        <f t="shared" si="932"/>
        <v>0</v>
      </c>
      <c r="AO2012" s="178">
        <f t="shared" si="933"/>
        <v>0</v>
      </c>
      <c r="AP2012" s="178">
        <f t="shared" si="934"/>
        <v>0</v>
      </c>
      <c r="AQ2012" s="178">
        <f t="shared" si="935"/>
        <v>0</v>
      </c>
      <c r="AR2012" s="130">
        <f t="shared" si="936"/>
        <v>0</v>
      </c>
      <c r="AS2012" s="178">
        <f t="shared" si="937"/>
        <v>0</v>
      </c>
      <c r="AT2012" s="178">
        <f t="shared" si="938"/>
        <v>0</v>
      </c>
      <c r="AU2012" s="178">
        <f t="shared" si="939"/>
        <v>0</v>
      </c>
      <c r="AV2012" s="178">
        <f t="shared" si="940"/>
        <v>0</v>
      </c>
      <c r="AW2012" s="130">
        <f t="shared" si="941"/>
        <v>0</v>
      </c>
      <c r="AX2012" s="178">
        <f t="shared" si="942"/>
        <v>0</v>
      </c>
      <c r="AY2012" s="178">
        <f t="shared" si="943"/>
        <v>0</v>
      </c>
      <c r="AZ2012" s="178">
        <f t="shared" si="944"/>
        <v>0</v>
      </c>
      <c r="BA2012" s="178">
        <f t="shared" si="945"/>
        <v>0</v>
      </c>
      <c r="BB2012" s="130">
        <f t="shared" si="946"/>
        <v>0</v>
      </c>
      <c r="BC2012" s="178">
        <f t="shared" si="947"/>
        <v>0</v>
      </c>
      <c r="BD2012" s="178">
        <f t="shared" si="948"/>
        <v>0</v>
      </c>
      <c r="BE2012" s="178">
        <f t="shared" si="949"/>
        <v>0</v>
      </c>
      <c r="BF2012" s="178">
        <f t="shared" si="950"/>
        <v>0</v>
      </c>
      <c r="BG2012" s="130">
        <f t="shared" si="951"/>
        <v>0</v>
      </c>
      <c r="BH2012" s="178">
        <f t="shared" si="952"/>
        <v>0</v>
      </c>
      <c r="BI2012" s="178">
        <f t="shared" si="953"/>
        <v>0</v>
      </c>
      <c r="BJ2012" s="178">
        <f t="shared" si="954"/>
        <v>0</v>
      </c>
      <c r="BK2012" s="178">
        <f t="shared" si="955"/>
        <v>0</v>
      </c>
      <c r="BL2012" s="130">
        <f t="shared" si="956"/>
        <v>0</v>
      </c>
      <c r="BM2012" s="90">
        <f t="shared" si="957"/>
        <v>0</v>
      </c>
      <c r="BN2012" s="186" t="s">
        <v>2077</v>
      </c>
      <c r="BO2012" s="178">
        <f>IF($AG$1956=$AH$1956,0,IF(
OR(
AND(BO2016=0,BO2015&gt;0),
AND(BO2016="NS",BO2014&gt;0),
AND(BO2016="NS",BO2014=0,BO2015=0)),1,
IF(OR(
AND(BO2015&gt;=2,BO2014&lt;BO2016),
AND(BO2016="NS",BO2014=0,BO2015&gt;0),
BO2016=BO2014,
AND(BO2016="NA",BO2015=0,BO2014=0,BO2013&gt;0)),0,1)))</f>
        <v>0</v>
      </c>
      <c r="BP2012" s="178">
        <f t="shared" ref="BP2012:BZ2012" si="1264">IF($AG$1956=$AH$1956,0,IF(
OR(
AND(BP2016=0,BP2015&gt;0),
AND(BP2016="NS",BP2014&gt;0),
AND(BP2016="NS",BP2014=0,BP2015=0)),1,
IF(OR(
AND(BP2015&gt;=2,BP2014&lt;BP2016),
AND(BP2016="NS",BP2014=0,BP2015&gt;0),
BP2016=BP2014,
AND(BP2016="NA",BP2015=0,BP2014=0,BP2013&gt;0)),0,1)))</f>
        <v>0</v>
      </c>
      <c r="BQ2012" s="178">
        <f t="shared" si="1264"/>
        <v>0</v>
      </c>
      <c r="BR2012" s="178">
        <f t="shared" si="1264"/>
        <v>0</v>
      </c>
      <c r="BS2012" s="178">
        <f t="shared" si="1264"/>
        <v>0</v>
      </c>
      <c r="BT2012" s="178">
        <f t="shared" si="1264"/>
        <v>0</v>
      </c>
      <c r="BU2012" s="178">
        <f t="shared" si="1264"/>
        <v>0</v>
      </c>
      <c r="BV2012" s="178">
        <f t="shared" si="1264"/>
        <v>0</v>
      </c>
      <c r="BW2012" s="178">
        <f t="shared" si="1264"/>
        <v>0</v>
      </c>
      <c r="BX2012" s="178">
        <f t="shared" si="1264"/>
        <v>0</v>
      </c>
      <c r="BY2012" s="178">
        <f t="shared" si="1264"/>
        <v>0</v>
      </c>
      <c r="BZ2012" s="178">
        <f t="shared" si="1264"/>
        <v>0</v>
      </c>
      <c r="CA2012" s="186">
        <f>SUM(BO2012:BZ2012)</f>
        <v>0</v>
      </c>
      <c r="CO2012" s="186"/>
      <c r="CP2012" s="186"/>
      <c r="CQ2012" s="186"/>
      <c r="CR2012" s="186"/>
      <c r="CS2012" s="186"/>
      <c r="CT2012" s="186"/>
      <c r="CU2012" s="186"/>
      <c r="CV2012" s="186"/>
      <c r="CW2012" s="186"/>
      <c r="CX2012" s="186"/>
      <c r="CY2012" s="186"/>
      <c r="CZ2012" s="186"/>
      <c r="DA2012" s="186"/>
      <c r="DB2012" s="186"/>
    </row>
    <row r="2013" spans="1:106" ht="15" customHeight="1" x14ac:dyDescent="0.2">
      <c r="A2013" s="109"/>
      <c r="B2013" s="109"/>
      <c r="C2013" s="633"/>
      <c r="D2013" s="759"/>
      <c r="E2013" s="760"/>
      <c r="F2013" s="836"/>
      <c r="G2013" s="581" t="s">
        <v>479</v>
      </c>
      <c r="H2013" s="581"/>
      <c r="I2013" s="152"/>
      <c r="J2013" s="625" t="s">
        <v>483</v>
      </c>
      <c r="K2013" s="625"/>
      <c r="L2013" s="625"/>
      <c r="M2013" s="625"/>
      <c r="N2013" s="625"/>
      <c r="O2013" s="625"/>
      <c r="P2013" s="625"/>
      <c r="Q2013" s="625"/>
      <c r="R2013" s="626"/>
      <c r="S2013" s="206"/>
      <c r="T2013" s="206"/>
      <c r="U2013" s="206"/>
      <c r="V2013" s="206"/>
      <c r="W2013" s="206"/>
      <c r="X2013" s="206"/>
      <c r="Y2013" s="206"/>
      <c r="Z2013" s="206"/>
      <c r="AA2013" s="206"/>
      <c r="AB2013" s="206"/>
      <c r="AC2013" s="206"/>
      <c r="AD2013" s="206"/>
      <c r="AE2013" s="109"/>
      <c r="AG2013" s="130">
        <f t="shared" si="925"/>
        <v>12</v>
      </c>
      <c r="AH2013" s="90">
        <f t="shared" si="926"/>
        <v>0</v>
      </c>
      <c r="AI2013" s="130">
        <f t="shared" si="927"/>
        <v>0</v>
      </c>
      <c r="AJ2013" s="130">
        <f t="shared" si="928"/>
        <v>0</v>
      </c>
      <c r="AK2013" s="130">
        <f t="shared" si="929"/>
        <v>0</v>
      </c>
      <c r="AL2013" s="130">
        <f t="shared" si="930"/>
        <v>0</v>
      </c>
      <c r="AM2013" s="130">
        <f t="shared" si="931"/>
        <v>0</v>
      </c>
      <c r="AN2013" s="130">
        <f t="shared" si="932"/>
        <v>0</v>
      </c>
      <c r="AO2013" s="130">
        <f t="shared" si="933"/>
        <v>0</v>
      </c>
      <c r="AP2013" s="130">
        <f t="shared" si="934"/>
        <v>0</v>
      </c>
      <c r="AQ2013" s="130">
        <f t="shared" si="935"/>
        <v>0</v>
      </c>
      <c r="AR2013" s="130">
        <f t="shared" si="936"/>
        <v>0</v>
      </c>
      <c r="AS2013" s="130">
        <f t="shared" si="937"/>
        <v>0</v>
      </c>
      <c r="AT2013" s="130">
        <f t="shared" si="938"/>
        <v>0</v>
      </c>
      <c r="AU2013" s="130">
        <f t="shared" si="939"/>
        <v>0</v>
      </c>
      <c r="AV2013" s="130">
        <f t="shared" si="940"/>
        <v>0</v>
      </c>
      <c r="AW2013" s="130">
        <f t="shared" si="941"/>
        <v>0</v>
      </c>
      <c r="AX2013" s="130">
        <f t="shared" si="942"/>
        <v>0</v>
      </c>
      <c r="AY2013" s="130">
        <f t="shared" si="943"/>
        <v>0</v>
      </c>
      <c r="AZ2013" s="130">
        <f t="shared" si="944"/>
        <v>0</v>
      </c>
      <c r="BA2013" s="130">
        <f t="shared" si="945"/>
        <v>0</v>
      </c>
      <c r="BB2013" s="130">
        <f t="shared" si="946"/>
        <v>0</v>
      </c>
      <c r="BC2013" s="130">
        <f t="shared" si="947"/>
        <v>0</v>
      </c>
      <c r="BD2013" s="130">
        <f t="shared" si="948"/>
        <v>0</v>
      </c>
      <c r="BE2013" s="130">
        <f t="shared" si="949"/>
        <v>0</v>
      </c>
      <c r="BF2013" s="130">
        <f t="shared" si="950"/>
        <v>0</v>
      </c>
      <c r="BG2013" s="130">
        <f t="shared" si="951"/>
        <v>0</v>
      </c>
      <c r="BH2013" s="130">
        <f t="shared" si="952"/>
        <v>0</v>
      </c>
      <c r="BI2013" s="130">
        <f t="shared" si="953"/>
        <v>0</v>
      </c>
      <c r="BJ2013" s="130">
        <f t="shared" si="954"/>
        <v>0</v>
      </c>
      <c r="BK2013" s="130">
        <f t="shared" si="955"/>
        <v>0</v>
      </c>
      <c r="BL2013" s="130">
        <f t="shared" si="956"/>
        <v>0</v>
      </c>
      <c r="BM2013" s="90">
        <f t="shared" si="957"/>
        <v>0</v>
      </c>
      <c r="BN2013" s="90" t="s">
        <v>2058</v>
      </c>
      <c r="BO2013" s="90">
        <f>COUNTIF(S2013:S2016,"NA")</f>
        <v>0</v>
      </c>
      <c r="BP2013" s="90">
        <f t="shared" ref="BP2013" si="1265">COUNTIF(T2013:T2016,"NA")</f>
        <v>0</v>
      </c>
      <c r="BQ2013" s="90">
        <f t="shared" ref="BQ2013" si="1266">COUNTIF(U2013:U2016,"NA")</f>
        <v>0</v>
      </c>
      <c r="BR2013" s="90">
        <f t="shared" ref="BR2013" si="1267">COUNTIF(V2013:V2016,"NA")</f>
        <v>0</v>
      </c>
      <c r="BS2013" s="90">
        <f t="shared" ref="BS2013" si="1268">COUNTIF(W2013:W2016,"NA")</f>
        <v>0</v>
      </c>
      <c r="BT2013" s="90">
        <f t="shared" ref="BT2013" si="1269">COUNTIF(X2013:X2016,"NA")</f>
        <v>0</v>
      </c>
      <c r="BU2013" s="90">
        <f t="shared" ref="BU2013" si="1270">COUNTIF(Y2013:Y2016,"NA")</f>
        <v>0</v>
      </c>
      <c r="BV2013" s="90">
        <f t="shared" ref="BV2013" si="1271">COUNTIF(Z2013:Z2016,"NA")</f>
        <v>0</v>
      </c>
      <c r="BW2013" s="90">
        <f t="shared" ref="BW2013" si="1272">COUNTIF(AA2013:AA2016,"NA")</f>
        <v>0</v>
      </c>
      <c r="BX2013" s="90">
        <f t="shared" ref="BX2013" si="1273">COUNTIF(AB2013:AB2016,"NA")</f>
        <v>0</v>
      </c>
      <c r="BY2013" s="90">
        <f t="shared" ref="BY2013" si="1274">COUNTIF(AC2013:AC2016,"NA")</f>
        <v>0</v>
      </c>
      <c r="BZ2013" s="90">
        <f t="shared" ref="BZ2013" si="1275">COUNTIF(AD2013:AD2016,"NA")</f>
        <v>0</v>
      </c>
      <c r="CO2013" s="186"/>
      <c r="CP2013" s="186"/>
      <c r="CQ2013" s="186"/>
      <c r="CR2013" s="186"/>
      <c r="CS2013" s="186"/>
      <c r="CT2013" s="186"/>
      <c r="CU2013" s="186"/>
      <c r="CV2013" s="186"/>
      <c r="CW2013" s="186"/>
      <c r="CX2013" s="186"/>
      <c r="CY2013" s="186"/>
      <c r="CZ2013" s="186"/>
      <c r="DA2013" s="186"/>
      <c r="DB2013" s="186"/>
    </row>
    <row r="2014" spans="1:106" ht="24" customHeight="1" x14ac:dyDescent="0.2">
      <c r="A2014" s="109"/>
      <c r="B2014" s="109"/>
      <c r="C2014" s="633"/>
      <c r="D2014" s="759"/>
      <c r="E2014" s="760"/>
      <c r="F2014" s="836"/>
      <c r="G2014" s="581" t="s">
        <v>480</v>
      </c>
      <c r="H2014" s="581"/>
      <c r="I2014" s="152"/>
      <c r="J2014" s="625" t="s">
        <v>484</v>
      </c>
      <c r="K2014" s="625"/>
      <c r="L2014" s="625"/>
      <c r="M2014" s="625"/>
      <c r="N2014" s="625"/>
      <c r="O2014" s="625"/>
      <c r="P2014" s="625"/>
      <c r="Q2014" s="625"/>
      <c r="R2014" s="626"/>
      <c r="S2014" s="206"/>
      <c r="T2014" s="206"/>
      <c r="U2014" s="206"/>
      <c r="V2014" s="206"/>
      <c r="W2014" s="206"/>
      <c r="X2014" s="206"/>
      <c r="Y2014" s="206"/>
      <c r="Z2014" s="206"/>
      <c r="AA2014" s="206"/>
      <c r="AB2014" s="206"/>
      <c r="AC2014" s="206"/>
      <c r="AD2014" s="206"/>
      <c r="AE2014" s="109"/>
      <c r="AG2014" s="130">
        <f t="shared" si="925"/>
        <v>12</v>
      </c>
      <c r="AH2014" s="90">
        <f t="shared" si="926"/>
        <v>0</v>
      </c>
      <c r="AI2014" s="130">
        <f t="shared" si="927"/>
        <v>0</v>
      </c>
      <c r="AJ2014" s="130">
        <f t="shared" si="928"/>
        <v>0</v>
      </c>
      <c r="AK2014" s="130">
        <f t="shared" si="929"/>
        <v>0</v>
      </c>
      <c r="AL2014" s="130">
        <f t="shared" si="930"/>
        <v>0</v>
      </c>
      <c r="AM2014" s="130">
        <f t="shared" si="931"/>
        <v>0</v>
      </c>
      <c r="AN2014" s="130">
        <f t="shared" si="932"/>
        <v>0</v>
      </c>
      <c r="AO2014" s="130">
        <f t="shared" si="933"/>
        <v>0</v>
      </c>
      <c r="AP2014" s="130">
        <f t="shared" si="934"/>
        <v>0</v>
      </c>
      <c r="AQ2014" s="130">
        <f t="shared" si="935"/>
        <v>0</v>
      </c>
      <c r="AR2014" s="130">
        <f t="shared" si="936"/>
        <v>0</v>
      </c>
      <c r="AS2014" s="130">
        <f t="shared" si="937"/>
        <v>0</v>
      </c>
      <c r="AT2014" s="130">
        <f t="shared" si="938"/>
        <v>0</v>
      </c>
      <c r="AU2014" s="130">
        <f t="shared" si="939"/>
        <v>0</v>
      </c>
      <c r="AV2014" s="130">
        <f t="shared" si="940"/>
        <v>0</v>
      </c>
      <c r="AW2014" s="130">
        <f t="shared" si="941"/>
        <v>0</v>
      </c>
      <c r="AX2014" s="130">
        <f t="shared" si="942"/>
        <v>0</v>
      </c>
      <c r="AY2014" s="130">
        <f t="shared" si="943"/>
        <v>0</v>
      </c>
      <c r="AZ2014" s="130">
        <f t="shared" si="944"/>
        <v>0</v>
      </c>
      <c r="BA2014" s="130">
        <f t="shared" si="945"/>
        <v>0</v>
      </c>
      <c r="BB2014" s="130">
        <f t="shared" si="946"/>
        <v>0</v>
      </c>
      <c r="BC2014" s="130">
        <f t="shared" si="947"/>
        <v>0</v>
      </c>
      <c r="BD2014" s="130">
        <f t="shared" si="948"/>
        <v>0</v>
      </c>
      <c r="BE2014" s="130">
        <f t="shared" si="949"/>
        <v>0</v>
      </c>
      <c r="BF2014" s="130">
        <f t="shared" si="950"/>
        <v>0</v>
      </c>
      <c r="BG2014" s="130">
        <f t="shared" si="951"/>
        <v>0</v>
      </c>
      <c r="BH2014" s="130">
        <f t="shared" si="952"/>
        <v>0</v>
      </c>
      <c r="BI2014" s="130">
        <f t="shared" si="953"/>
        <v>0</v>
      </c>
      <c r="BJ2014" s="130">
        <f t="shared" si="954"/>
        <v>0</v>
      </c>
      <c r="BK2014" s="130">
        <f t="shared" si="955"/>
        <v>0</v>
      </c>
      <c r="BL2014" s="130">
        <f t="shared" si="956"/>
        <v>0</v>
      </c>
      <c r="BM2014" s="90">
        <f t="shared" si="957"/>
        <v>0</v>
      </c>
      <c r="BN2014" s="90" t="s">
        <v>2078</v>
      </c>
      <c r="BO2014" s="90">
        <f>SUM(S2013:S2016)</f>
        <v>0</v>
      </c>
      <c r="BP2014" s="90">
        <f t="shared" ref="BP2014" si="1276">SUM(T2013:T2016)</f>
        <v>0</v>
      </c>
      <c r="BQ2014" s="90">
        <f t="shared" ref="BQ2014" si="1277">SUM(U2013:U2016)</f>
        <v>0</v>
      </c>
      <c r="BR2014" s="90">
        <f t="shared" ref="BR2014" si="1278">SUM(V2013:V2016)</f>
        <v>0</v>
      </c>
      <c r="BS2014" s="90">
        <f t="shared" ref="BS2014" si="1279">SUM(W2013:W2016)</f>
        <v>0</v>
      </c>
      <c r="BT2014" s="90">
        <f t="shared" ref="BT2014" si="1280">SUM(X2013:X2016)</f>
        <v>0</v>
      </c>
      <c r="BU2014" s="90">
        <f t="shared" ref="BU2014" si="1281">SUM(Y2013:Y2016)</f>
        <v>0</v>
      </c>
      <c r="BV2014" s="90">
        <f t="shared" ref="BV2014" si="1282">SUM(Z2013:Z2016)</f>
        <v>0</v>
      </c>
      <c r="BW2014" s="90">
        <f t="shared" ref="BW2014" si="1283">SUM(AA2013:AA2016)</f>
        <v>0</v>
      </c>
      <c r="BX2014" s="90">
        <f t="shared" ref="BX2014" si="1284">SUM(AB2013:AB2016)</f>
        <v>0</v>
      </c>
      <c r="BY2014" s="90">
        <f t="shared" ref="BY2014" si="1285">SUM(AC2013:AC2016)</f>
        <v>0</v>
      </c>
      <c r="BZ2014" s="90">
        <f t="shared" ref="BZ2014" si="1286">SUM(AD2013:AD2016)</f>
        <v>0</v>
      </c>
      <c r="CO2014" s="186"/>
      <c r="CP2014" s="186"/>
      <c r="CQ2014" s="186"/>
      <c r="CR2014" s="186"/>
      <c r="CS2014" s="186"/>
      <c r="CT2014" s="186"/>
      <c r="CU2014" s="186"/>
      <c r="CV2014" s="186"/>
      <c r="CW2014" s="186"/>
      <c r="CX2014" s="186"/>
      <c r="CY2014" s="186"/>
      <c r="CZ2014" s="186"/>
      <c r="DA2014" s="186"/>
      <c r="DB2014" s="186"/>
    </row>
    <row r="2015" spans="1:106" ht="24" customHeight="1" x14ac:dyDescent="0.2">
      <c r="A2015" s="109"/>
      <c r="B2015" s="109"/>
      <c r="C2015" s="633"/>
      <c r="D2015" s="759"/>
      <c r="E2015" s="760"/>
      <c r="F2015" s="836"/>
      <c r="G2015" s="581" t="s">
        <v>481</v>
      </c>
      <c r="H2015" s="581"/>
      <c r="I2015" s="152"/>
      <c r="J2015" s="625" t="s">
        <v>485</v>
      </c>
      <c r="K2015" s="625"/>
      <c r="L2015" s="625"/>
      <c r="M2015" s="625"/>
      <c r="N2015" s="625"/>
      <c r="O2015" s="625"/>
      <c r="P2015" s="625"/>
      <c r="Q2015" s="625"/>
      <c r="R2015" s="626"/>
      <c r="S2015" s="206"/>
      <c r="T2015" s="206"/>
      <c r="U2015" s="206"/>
      <c r="V2015" s="206"/>
      <c r="W2015" s="206"/>
      <c r="X2015" s="206"/>
      <c r="Y2015" s="206"/>
      <c r="Z2015" s="206"/>
      <c r="AA2015" s="206"/>
      <c r="AB2015" s="206"/>
      <c r="AC2015" s="206"/>
      <c r="AD2015" s="206"/>
      <c r="AE2015" s="109"/>
      <c r="AG2015" s="130">
        <f t="shared" si="925"/>
        <v>12</v>
      </c>
      <c r="AH2015" s="90">
        <f t="shared" si="926"/>
        <v>0</v>
      </c>
      <c r="AI2015" s="130">
        <f t="shared" si="927"/>
        <v>0</v>
      </c>
      <c r="AJ2015" s="130">
        <f t="shared" si="928"/>
        <v>0</v>
      </c>
      <c r="AK2015" s="130">
        <f t="shared" si="929"/>
        <v>0</v>
      </c>
      <c r="AL2015" s="130">
        <f t="shared" si="930"/>
        <v>0</v>
      </c>
      <c r="AM2015" s="130">
        <f t="shared" si="931"/>
        <v>0</v>
      </c>
      <c r="AN2015" s="130">
        <f t="shared" si="932"/>
        <v>0</v>
      </c>
      <c r="AO2015" s="130">
        <f t="shared" si="933"/>
        <v>0</v>
      </c>
      <c r="AP2015" s="130">
        <f t="shared" si="934"/>
        <v>0</v>
      </c>
      <c r="AQ2015" s="130">
        <f t="shared" si="935"/>
        <v>0</v>
      </c>
      <c r="AR2015" s="130">
        <f t="shared" si="936"/>
        <v>0</v>
      </c>
      <c r="AS2015" s="130">
        <f t="shared" si="937"/>
        <v>0</v>
      </c>
      <c r="AT2015" s="130">
        <f t="shared" si="938"/>
        <v>0</v>
      </c>
      <c r="AU2015" s="130">
        <f t="shared" si="939"/>
        <v>0</v>
      </c>
      <c r="AV2015" s="130">
        <f t="shared" si="940"/>
        <v>0</v>
      </c>
      <c r="AW2015" s="130">
        <f t="shared" si="941"/>
        <v>0</v>
      </c>
      <c r="AX2015" s="130">
        <f t="shared" si="942"/>
        <v>0</v>
      </c>
      <c r="AY2015" s="130">
        <f t="shared" si="943"/>
        <v>0</v>
      </c>
      <c r="AZ2015" s="130">
        <f t="shared" si="944"/>
        <v>0</v>
      </c>
      <c r="BA2015" s="130">
        <f t="shared" si="945"/>
        <v>0</v>
      </c>
      <c r="BB2015" s="130">
        <f t="shared" si="946"/>
        <v>0</v>
      </c>
      <c r="BC2015" s="130">
        <f t="shared" si="947"/>
        <v>0</v>
      </c>
      <c r="BD2015" s="130">
        <f t="shared" si="948"/>
        <v>0</v>
      </c>
      <c r="BE2015" s="130">
        <f t="shared" si="949"/>
        <v>0</v>
      </c>
      <c r="BF2015" s="130">
        <f t="shared" si="950"/>
        <v>0</v>
      </c>
      <c r="BG2015" s="130">
        <f t="shared" si="951"/>
        <v>0</v>
      </c>
      <c r="BH2015" s="130">
        <f t="shared" si="952"/>
        <v>0</v>
      </c>
      <c r="BI2015" s="130">
        <f t="shared" si="953"/>
        <v>0</v>
      </c>
      <c r="BJ2015" s="130">
        <f t="shared" si="954"/>
        <v>0</v>
      </c>
      <c r="BK2015" s="130">
        <f t="shared" si="955"/>
        <v>0</v>
      </c>
      <c r="BL2015" s="130">
        <f t="shared" si="956"/>
        <v>0</v>
      </c>
      <c r="BM2015" s="90">
        <f t="shared" si="957"/>
        <v>0</v>
      </c>
      <c r="BN2015" s="90" t="s">
        <v>2029</v>
      </c>
      <c r="BO2015" s="90">
        <f>COUNTIF(S2013:S2016,"NS")</f>
        <v>0</v>
      </c>
      <c r="BP2015" s="90">
        <f t="shared" ref="BP2015" si="1287">COUNTIF(T2013:T2016,"NS")</f>
        <v>0</v>
      </c>
      <c r="BQ2015" s="90">
        <f t="shared" ref="BQ2015" si="1288">COUNTIF(U2013:U2016,"NS")</f>
        <v>0</v>
      </c>
      <c r="BR2015" s="90">
        <f t="shared" ref="BR2015" si="1289">COUNTIF(V2013:V2016,"NS")</f>
        <v>0</v>
      </c>
      <c r="BS2015" s="90">
        <f t="shared" ref="BS2015" si="1290">COUNTIF(W2013:W2016,"NS")</f>
        <v>0</v>
      </c>
      <c r="BT2015" s="90">
        <f t="shared" ref="BT2015" si="1291">COUNTIF(X2013:X2016,"NS")</f>
        <v>0</v>
      </c>
      <c r="BU2015" s="90">
        <f t="shared" ref="BU2015" si="1292">COUNTIF(Y2013:Y2016,"NS")</f>
        <v>0</v>
      </c>
      <c r="BV2015" s="90">
        <f t="shared" ref="BV2015" si="1293">COUNTIF(Z2013:Z2016,"NS")</f>
        <v>0</v>
      </c>
      <c r="BW2015" s="90">
        <f t="shared" ref="BW2015" si="1294">COUNTIF(AA2013:AA2016,"NS")</f>
        <v>0</v>
      </c>
      <c r="BX2015" s="90">
        <f t="shared" ref="BX2015" si="1295">COUNTIF(AB2013:AB2016,"NS")</f>
        <v>0</v>
      </c>
      <c r="BY2015" s="90">
        <f t="shared" ref="BY2015" si="1296">COUNTIF(AC2013:AC2016,"NS")</f>
        <v>0</v>
      </c>
      <c r="BZ2015" s="90">
        <f t="shared" ref="BZ2015" si="1297">COUNTIF(AD2013:AD2016,"NS")</f>
        <v>0</v>
      </c>
      <c r="CO2015" s="186"/>
      <c r="CP2015" s="186"/>
      <c r="CQ2015" s="186"/>
      <c r="CR2015" s="186"/>
      <c r="CS2015" s="186"/>
      <c r="CT2015" s="186"/>
      <c r="CU2015" s="186"/>
      <c r="CV2015" s="186"/>
      <c r="CW2015" s="186"/>
      <c r="CX2015" s="186"/>
      <c r="CY2015" s="186"/>
      <c r="CZ2015" s="186"/>
      <c r="DA2015" s="186"/>
      <c r="DB2015" s="186"/>
    </row>
    <row r="2016" spans="1:106" ht="24" customHeight="1" x14ac:dyDescent="0.2">
      <c r="A2016" s="109"/>
      <c r="B2016" s="109"/>
      <c r="C2016" s="633"/>
      <c r="D2016" s="759"/>
      <c r="E2016" s="760"/>
      <c r="F2016" s="836"/>
      <c r="G2016" s="581" t="s">
        <v>482</v>
      </c>
      <c r="H2016" s="581"/>
      <c r="I2016" s="152"/>
      <c r="J2016" s="625" t="s">
        <v>486</v>
      </c>
      <c r="K2016" s="625"/>
      <c r="L2016" s="625"/>
      <c r="M2016" s="625"/>
      <c r="N2016" s="625"/>
      <c r="O2016" s="625"/>
      <c r="P2016" s="625"/>
      <c r="Q2016" s="625"/>
      <c r="R2016" s="626"/>
      <c r="S2016" s="206"/>
      <c r="T2016" s="206"/>
      <c r="U2016" s="206"/>
      <c r="V2016" s="206"/>
      <c r="W2016" s="206"/>
      <c r="X2016" s="206"/>
      <c r="Y2016" s="206"/>
      <c r="Z2016" s="206"/>
      <c r="AA2016" s="206"/>
      <c r="AB2016" s="206"/>
      <c r="AC2016" s="206"/>
      <c r="AD2016" s="206"/>
      <c r="AE2016" s="109"/>
      <c r="AG2016" s="130">
        <f t="shared" si="925"/>
        <v>12</v>
      </c>
      <c r="AH2016" s="90">
        <f t="shared" si="926"/>
        <v>0</v>
      </c>
      <c r="AI2016" s="130">
        <f t="shared" si="927"/>
        <v>0</v>
      </c>
      <c r="AJ2016" s="130">
        <f t="shared" si="928"/>
        <v>0</v>
      </c>
      <c r="AK2016" s="130">
        <f t="shared" si="929"/>
        <v>0</v>
      </c>
      <c r="AL2016" s="130">
        <f t="shared" si="930"/>
        <v>0</v>
      </c>
      <c r="AM2016" s="130">
        <f t="shared" si="931"/>
        <v>0</v>
      </c>
      <c r="AN2016" s="130">
        <f t="shared" si="932"/>
        <v>0</v>
      </c>
      <c r="AO2016" s="130">
        <f t="shared" si="933"/>
        <v>0</v>
      </c>
      <c r="AP2016" s="130">
        <f t="shared" si="934"/>
        <v>0</v>
      </c>
      <c r="AQ2016" s="130">
        <f t="shared" si="935"/>
        <v>0</v>
      </c>
      <c r="AR2016" s="130">
        <f t="shared" si="936"/>
        <v>0</v>
      </c>
      <c r="AS2016" s="130">
        <f t="shared" si="937"/>
        <v>0</v>
      </c>
      <c r="AT2016" s="130">
        <f t="shared" si="938"/>
        <v>0</v>
      </c>
      <c r="AU2016" s="130">
        <f t="shared" si="939"/>
        <v>0</v>
      </c>
      <c r="AV2016" s="130">
        <f t="shared" si="940"/>
        <v>0</v>
      </c>
      <c r="AW2016" s="130">
        <f t="shared" si="941"/>
        <v>0</v>
      </c>
      <c r="AX2016" s="130">
        <f t="shared" si="942"/>
        <v>0</v>
      </c>
      <c r="AY2016" s="130">
        <f t="shared" si="943"/>
        <v>0</v>
      </c>
      <c r="AZ2016" s="130">
        <f t="shared" si="944"/>
        <v>0</v>
      </c>
      <c r="BA2016" s="130">
        <f t="shared" si="945"/>
        <v>0</v>
      </c>
      <c r="BB2016" s="130">
        <f t="shared" si="946"/>
        <v>0</v>
      </c>
      <c r="BC2016" s="130">
        <f t="shared" si="947"/>
        <v>0</v>
      </c>
      <c r="BD2016" s="130">
        <f t="shared" si="948"/>
        <v>0</v>
      </c>
      <c r="BE2016" s="130">
        <f t="shared" si="949"/>
        <v>0</v>
      </c>
      <c r="BF2016" s="130">
        <f t="shared" si="950"/>
        <v>0</v>
      </c>
      <c r="BG2016" s="130">
        <f t="shared" si="951"/>
        <v>0</v>
      </c>
      <c r="BH2016" s="130">
        <f t="shared" si="952"/>
        <v>0</v>
      </c>
      <c r="BI2016" s="130">
        <f t="shared" si="953"/>
        <v>0</v>
      </c>
      <c r="BJ2016" s="130">
        <f t="shared" si="954"/>
        <v>0</v>
      </c>
      <c r="BK2016" s="130">
        <f t="shared" si="955"/>
        <v>0</v>
      </c>
      <c r="BL2016" s="130">
        <f t="shared" si="956"/>
        <v>0</v>
      </c>
      <c r="BM2016" s="90">
        <f t="shared" si="957"/>
        <v>0</v>
      </c>
      <c r="BN2016" s="90" t="s">
        <v>2104</v>
      </c>
      <c r="BO2016" s="90">
        <f>S2012</f>
        <v>0</v>
      </c>
      <c r="BP2016" s="90">
        <f t="shared" ref="BP2016" si="1298">T2012</f>
        <v>0</v>
      </c>
      <c r="BQ2016" s="90">
        <f t="shared" ref="BQ2016" si="1299">U2012</f>
        <v>0</v>
      </c>
      <c r="BR2016" s="90">
        <f t="shared" ref="BR2016" si="1300">V2012</f>
        <v>0</v>
      </c>
      <c r="BS2016" s="90">
        <f t="shared" ref="BS2016" si="1301">W2012</f>
        <v>0</v>
      </c>
      <c r="BT2016" s="90">
        <f t="shared" ref="BT2016" si="1302">X2012</f>
        <v>0</v>
      </c>
      <c r="BU2016" s="90">
        <f t="shared" ref="BU2016" si="1303">Y2012</f>
        <v>0</v>
      </c>
      <c r="BV2016" s="90">
        <f t="shared" ref="BV2016" si="1304">Z2012</f>
        <v>0</v>
      </c>
      <c r="BW2016" s="90">
        <f t="shared" ref="BW2016" si="1305">AA2012</f>
        <v>0</v>
      </c>
      <c r="BX2016" s="90">
        <f t="shared" ref="BX2016" si="1306">AB2012</f>
        <v>0</v>
      </c>
      <c r="BY2016" s="90">
        <f t="shared" ref="BY2016" si="1307">AC2012</f>
        <v>0</v>
      </c>
      <c r="BZ2016" s="90">
        <f t="shared" ref="BZ2016" si="1308">AD2012</f>
        <v>0</v>
      </c>
      <c r="CO2016" s="186"/>
      <c r="CP2016" s="186"/>
      <c r="CQ2016" s="186"/>
      <c r="CR2016" s="186"/>
      <c r="CS2016" s="186"/>
      <c r="CT2016" s="186"/>
      <c r="CU2016" s="186"/>
      <c r="CV2016" s="186"/>
      <c r="CW2016" s="186"/>
      <c r="CX2016" s="186"/>
      <c r="CY2016" s="186"/>
      <c r="CZ2016" s="186"/>
      <c r="DA2016" s="186"/>
      <c r="DB2016" s="186"/>
    </row>
    <row r="2017" spans="1:106" ht="15" customHeight="1" x14ac:dyDescent="0.2">
      <c r="A2017" s="109"/>
      <c r="B2017" s="109"/>
      <c r="C2017" s="633"/>
      <c r="D2017" s="759"/>
      <c r="E2017" s="760"/>
      <c r="F2017" s="836"/>
      <c r="G2017" s="629" t="s">
        <v>487</v>
      </c>
      <c r="H2017" s="629"/>
      <c r="I2017" s="646" t="s">
        <v>488</v>
      </c>
      <c r="J2017" s="646"/>
      <c r="K2017" s="646"/>
      <c r="L2017" s="646"/>
      <c r="M2017" s="646"/>
      <c r="N2017" s="646"/>
      <c r="O2017" s="646"/>
      <c r="P2017" s="646"/>
      <c r="Q2017" s="646"/>
      <c r="R2017" s="646"/>
      <c r="S2017" s="206"/>
      <c r="T2017" s="206"/>
      <c r="U2017" s="206"/>
      <c r="V2017" s="206"/>
      <c r="W2017" s="206"/>
      <c r="X2017" s="206"/>
      <c r="Y2017" s="206"/>
      <c r="Z2017" s="206"/>
      <c r="AA2017" s="206"/>
      <c r="AB2017" s="206"/>
      <c r="AC2017" s="206"/>
      <c r="AD2017" s="206"/>
      <c r="AE2017" s="109"/>
      <c r="AG2017" s="130">
        <f t="shared" si="925"/>
        <v>12</v>
      </c>
      <c r="AH2017" s="90">
        <f t="shared" si="926"/>
        <v>0</v>
      </c>
      <c r="AI2017" s="130">
        <f t="shared" si="927"/>
        <v>0</v>
      </c>
      <c r="AJ2017" s="130">
        <f t="shared" si="928"/>
        <v>0</v>
      </c>
      <c r="AK2017" s="130">
        <f t="shared" si="929"/>
        <v>0</v>
      </c>
      <c r="AL2017" s="130">
        <f t="shared" si="930"/>
        <v>0</v>
      </c>
      <c r="AM2017" s="130">
        <f t="shared" si="931"/>
        <v>0</v>
      </c>
      <c r="AN2017" s="130">
        <f t="shared" si="932"/>
        <v>0</v>
      </c>
      <c r="AO2017" s="130">
        <f t="shared" si="933"/>
        <v>0</v>
      </c>
      <c r="AP2017" s="130">
        <f t="shared" si="934"/>
        <v>0</v>
      </c>
      <c r="AQ2017" s="130">
        <f t="shared" si="935"/>
        <v>0</v>
      </c>
      <c r="AR2017" s="130">
        <f t="shared" si="936"/>
        <v>0</v>
      </c>
      <c r="AS2017" s="130">
        <f t="shared" si="937"/>
        <v>0</v>
      </c>
      <c r="AT2017" s="130">
        <f t="shared" si="938"/>
        <v>0</v>
      </c>
      <c r="AU2017" s="130">
        <f t="shared" si="939"/>
        <v>0</v>
      </c>
      <c r="AV2017" s="130">
        <f t="shared" si="940"/>
        <v>0</v>
      </c>
      <c r="AW2017" s="130">
        <f t="shared" si="941"/>
        <v>0</v>
      </c>
      <c r="AX2017" s="130">
        <f t="shared" si="942"/>
        <v>0</v>
      </c>
      <c r="AY2017" s="130">
        <f t="shared" si="943"/>
        <v>0</v>
      </c>
      <c r="AZ2017" s="130">
        <f t="shared" si="944"/>
        <v>0</v>
      </c>
      <c r="BA2017" s="130">
        <f t="shared" si="945"/>
        <v>0</v>
      </c>
      <c r="BB2017" s="130">
        <f t="shared" si="946"/>
        <v>0</v>
      </c>
      <c r="BC2017" s="130">
        <f t="shared" si="947"/>
        <v>0</v>
      </c>
      <c r="BD2017" s="130">
        <f t="shared" si="948"/>
        <v>0</v>
      </c>
      <c r="BE2017" s="130">
        <f t="shared" si="949"/>
        <v>0</v>
      </c>
      <c r="BF2017" s="130">
        <f t="shared" si="950"/>
        <v>0</v>
      </c>
      <c r="BG2017" s="130">
        <f t="shared" si="951"/>
        <v>0</v>
      </c>
      <c r="BH2017" s="130">
        <f t="shared" si="952"/>
        <v>0</v>
      </c>
      <c r="BI2017" s="130">
        <f t="shared" si="953"/>
        <v>0</v>
      </c>
      <c r="BJ2017" s="130">
        <f t="shared" si="954"/>
        <v>0</v>
      </c>
      <c r="BK2017" s="130">
        <f t="shared" si="955"/>
        <v>0</v>
      </c>
      <c r="BL2017" s="130">
        <f t="shared" si="956"/>
        <v>0</v>
      </c>
      <c r="BM2017" s="90">
        <f t="shared" si="957"/>
        <v>0</v>
      </c>
      <c r="CO2017" s="186"/>
      <c r="CP2017" s="186"/>
      <c r="CQ2017" s="186"/>
      <c r="CR2017" s="186"/>
      <c r="CS2017" s="186"/>
      <c r="CT2017" s="186"/>
      <c r="CU2017" s="186"/>
      <c r="CV2017" s="186"/>
      <c r="CW2017" s="186"/>
      <c r="CX2017" s="186"/>
      <c r="CY2017" s="186"/>
      <c r="CZ2017" s="186"/>
      <c r="DA2017" s="186"/>
      <c r="DB2017" s="186"/>
    </row>
    <row r="2018" spans="1:106" ht="15" customHeight="1" x14ac:dyDescent="0.2">
      <c r="A2018" s="109"/>
      <c r="B2018" s="109"/>
      <c r="C2018" s="633"/>
      <c r="D2018" s="759"/>
      <c r="E2018" s="760"/>
      <c r="F2018" s="836"/>
      <c r="G2018" s="629" t="s">
        <v>489</v>
      </c>
      <c r="H2018" s="629"/>
      <c r="I2018" s="646" t="s">
        <v>490</v>
      </c>
      <c r="J2018" s="646"/>
      <c r="K2018" s="646"/>
      <c r="L2018" s="646"/>
      <c r="M2018" s="646"/>
      <c r="N2018" s="646"/>
      <c r="O2018" s="646"/>
      <c r="P2018" s="646"/>
      <c r="Q2018" s="646"/>
      <c r="R2018" s="646"/>
      <c r="S2018" s="206"/>
      <c r="T2018" s="206"/>
      <c r="U2018" s="206"/>
      <c r="V2018" s="206"/>
      <c r="W2018" s="206"/>
      <c r="X2018" s="206"/>
      <c r="Y2018" s="206"/>
      <c r="Z2018" s="206"/>
      <c r="AA2018" s="206"/>
      <c r="AB2018" s="206"/>
      <c r="AC2018" s="206"/>
      <c r="AD2018" s="206"/>
      <c r="AE2018" s="109"/>
      <c r="AG2018" s="130">
        <f t="shared" si="925"/>
        <v>12</v>
      </c>
      <c r="AH2018" s="90">
        <f t="shared" si="926"/>
        <v>0</v>
      </c>
      <c r="AI2018" s="130">
        <f t="shared" si="927"/>
        <v>0</v>
      </c>
      <c r="AJ2018" s="130">
        <f t="shared" si="928"/>
        <v>0</v>
      </c>
      <c r="AK2018" s="130">
        <f t="shared" si="929"/>
        <v>0</v>
      </c>
      <c r="AL2018" s="130">
        <f t="shared" si="930"/>
        <v>0</v>
      </c>
      <c r="AM2018" s="130">
        <f t="shared" si="931"/>
        <v>0</v>
      </c>
      <c r="AN2018" s="130">
        <f t="shared" si="932"/>
        <v>0</v>
      </c>
      <c r="AO2018" s="130">
        <f t="shared" si="933"/>
        <v>0</v>
      </c>
      <c r="AP2018" s="130">
        <f t="shared" si="934"/>
        <v>0</v>
      </c>
      <c r="AQ2018" s="130">
        <f t="shared" si="935"/>
        <v>0</v>
      </c>
      <c r="AR2018" s="130">
        <f t="shared" si="936"/>
        <v>0</v>
      </c>
      <c r="AS2018" s="130">
        <f t="shared" si="937"/>
        <v>0</v>
      </c>
      <c r="AT2018" s="130">
        <f t="shared" si="938"/>
        <v>0</v>
      </c>
      <c r="AU2018" s="130">
        <f t="shared" si="939"/>
        <v>0</v>
      </c>
      <c r="AV2018" s="130">
        <f t="shared" si="940"/>
        <v>0</v>
      </c>
      <c r="AW2018" s="130">
        <f t="shared" si="941"/>
        <v>0</v>
      </c>
      <c r="AX2018" s="130">
        <f t="shared" si="942"/>
        <v>0</v>
      </c>
      <c r="AY2018" s="130">
        <f t="shared" si="943"/>
        <v>0</v>
      </c>
      <c r="AZ2018" s="130">
        <f t="shared" si="944"/>
        <v>0</v>
      </c>
      <c r="BA2018" s="130">
        <f t="shared" si="945"/>
        <v>0</v>
      </c>
      <c r="BB2018" s="130">
        <f t="shared" si="946"/>
        <v>0</v>
      </c>
      <c r="BC2018" s="130">
        <f t="shared" si="947"/>
        <v>0</v>
      </c>
      <c r="BD2018" s="130">
        <f t="shared" si="948"/>
        <v>0</v>
      </c>
      <c r="BE2018" s="130">
        <f t="shared" si="949"/>
        <v>0</v>
      </c>
      <c r="BF2018" s="130">
        <f t="shared" si="950"/>
        <v>0</v>
      </c>
      <c r="BG2018" s="130">
        <f t="shared" si="951"/>
        <v>0</v>
      </c>
      <c r="BH2018" s="130">
        <f t="shared" si="952"/>
        <v>0</v>
      </c>
      <c r="BI2018" s="130">
        <f t="shared" si="953"/>
        <v>0</v>
      </c>
      <c r="BJ2018" s="130">
        <f t="shared" si="954"/>
        <v>0</v>
      </c>
      <c r="BK2018" s="130">
        <f t="shared" si="955"/>
        <v>0</v>
      </c>
      <c r="BL2018" s="130">
        <f t="shared" si="956"/>
        <v>0</v>
      </c>
      <c r="BM2018" s="90">
        <f t="shared" si="957"/>
        <v>0</v>
      </c>
      <c r="BO2018" s="246" t="s">
        <v>2104</v>
      </c>
      <c r="BP2018" s="246" t="s">
        <v>2048</v>
      </c>
      <c r="BQ2018" s="246" t="s">
        <v>2049</v>
      </c>
      <c r="BR2018" s="246" t="s">
        <v>84</v>
      </c>
      <c r="BS2018" s="246" t="s">
        <v>2048</v>
      </c>
      <c r="BT2018" s="246" t="s">
        <v>2049</v>
      </c>
      <c r="BU2018" s="246" t="s">
        <v>84</v>
      </c>
      <c r="BV2018" s="246" t="s">
        <v>2048</v>
      </c>
      <c r="BW2018" s="246" t="s">
        <v>2049</v>
      </c>
      <c r="BX2018" s="246" t="s">
        <v>84</v>
      </c>
      <c r="BY2018" s="246" t="s">
        <v>2048</v>
      </c>
      <c r="BZ2018" s="246" t="s">
        <v>2049</v>
      </c>
      <c r="CO2018" s="186"/>
      <c r="CP2018" s="186"/>
      <c r="CQ2018" s="186"/>
      <c r="CR2018" s="186"/>
      <c r="CS2018" s="186"/>
      <c r="CT2018" s="186"/>
      <c r="CU2018" s="186"/>
      <c r="CV2018" s="186"/>
      <c r="CW2018" s="186"/>
      <c r="CX2018" s="186"/>
      <c r="CY2018" s="186"/>
      <c r="CZ2018" s="186"/>
      <c r="DA2018" s="186"/>
      <c r="DB2018" s="186"/>
    </row>
    <row r="2019" spans="1:106" ht="15" customHeight="1" x14ac:dyDescent="0.2">
      <c r="A2019" s="109"/>
      <c r="B2019" s="109"/>
      <c r="C2019" s="633"/>
      <c r="D2019" s="759"/>
      <c r="E2019" s="760"/>
      <c r="F2019" s="836"/>
      <c r="G2019" s="629" t="s">
        <v>491</v>
      </c>
      <c r="H2019" s="629"/>
      <c r="I2019" s="646" t="s">
        <v>492</v>
      </c>
      <c r="J2019" s="646"/>
      <c r="K2019" s="646"/>
      <c r="L2019" s="646"/>
      <c r="M2019" s="646"/>
      <c r="N2019" s="646"/>
      <c r="O2019" s="646"/>
      <c r="P2019" s="646"/>
      <c r="Q2019" s="646"/>
      <c r="R2019" s="646"/>
      <c r="S2019" s="206"/>
      <c r="T2019" s="206"/>
      <c r="U2019" s="206"/>
      <c r="V2019" s="206"/>
      <c r="W2019" s="206"/>
      <c r="X2019" s="206"/>
      <c r="Y2019" s="206"/>
      <c r="Z2019" s="206"/>
      <c r="AA2019" s="206"/>
      <c r="AB2019" s="206"/>
      <c r="AC2019" s="206"/>
      <c r="AD2019" s="206"/>
      <c r="AE2019" s="109"/>
      <c r="AG2019" s="178">
        <f t="shared" si="925"/>
        <v>12</v>
      </c>
      <c r="AH2019" s="90">
        <f t="shared" si="926"/>
        <v>0</v>
      </c>
      <c r="AI2019" s="178">
        <f t="shared" si="927"/>
        <v>0</v>
      </c>
      <c r="AJ2019" s="178">
        <f t="shared" si="928"/>
        <v>0</v>
      </c>
      <c r="AK2019" s="178">
        <f t="shared" si="929"/>
        <v>0</v>
      </c>
      <c r="AL2019" s="178">
        <f t="shared" si="930"/>
        <v>0</v>
      </c>
      <c r="AM2019" s="130">
        <f t="shared" si="931"/>
        <v>0</v>
      </c>
      <c r="AN2019" s="178">
        <f t="shared" si="932"/>
        <v>0</v>
      </c>
      <c r="AO2019" s="178">
        <f t="shared" si="933"/>
        <v>0</v>
      </c>
      <c r="AP2019" s="178">
        <f t="shared" si="934"/>
        <v>0</v>
      </c>
      <c r="AQ2019" s="178">
        <f t="shared" si="935"/>
        <v>0</v>
      </c>
      <c r="AR2019" s="130">
        <f t="shared" si="936"/>
        <v>0</v>
      </c>
      <c r="AS2019" s="178">
        <f t="shared" si="937"/>
        <v>0</v>
      </c>
      <c r="AT2019" s="178">
        <f t="shared" si="938"/>
        <v>0</v>
      </c>
      <c r="AU2019" s="178">
        <f t="shared" si="939"/>
        <v>0</v>
      </c>
      <c r="AV2019" s="178">
        <f t="shared" si="940"/>
        <v>0</v>
      </c>
      <c r="AW2019" s="130">
        <f t="shared" si="941"/>
        <v>0</v>
      </c>
      <c r="AX2019" s="178">
        <f t="shared" si="942"/>
        <v>0</v>
      </c>
      <c r="AY2019" s="178">
        <f t="shared" si="943"/>
        <v>0</v>
      </c>
      <c r="AZ2019" s="178">
        <f t="shared" si="944"/>
        <v>0</v>
      </c>
      <c r="BA2019" s="178">
        <f t="shared" si="945"/>
        <v>0</v>
      </c>
      <c r="BB2019" s="130">
        <f t="shared" si="946"/>
        <v>0</v>
      </c>
      <c r="BC2019" s="178">
        <f t="shared" si="947"/>
        <v>0</v>
      </c>
      <c r="BD2019" s="178">
        <f t="shared" si="948"/>
        <v>0</v>
      </c>
      <c r="BE2019" s="178">
        <f t="shared" si="949"/>
        <v>0</v>
      </c>
      <c r="BF2019" s="178">
        <f t="shared" si="950"/>
        <v>0</v>
      </c>
      <c r="BG2019" s="130">
        <f t="shared" si="951"/>
        <v>0</v>
      </c>
      <c r="BH2019" s="178">
        <f t="shared" si="952"/>
        <v>0</v>
      </c>
      <c r="BI2019" s="178">
        <f t="shared" si="953"/>
        <v>0</v>
      </c>
      <c r="BJ2019" s="178">
        <f t="shared" si="954"/>
        <v>0</v>
      </c>
      <c r="BK2019" s="178">
        <f t="shared" si="955"/>
        <v>0</v>
      </c>
      <c r="BL2019" s="130">
        <f t="shared" si="956"/>
        <v>0</v>
      </c>
      <c r="BM2019" s="90">
        <f t="shared" si="957"/>
        <v>0</v>
      </c>
      <c r="BN2019" s="186" t="s">
        <v>2077</v>
      </c>
      <c r="BO2019" s="178">
        <f>IF($AG$1956=$AH$1956,0,IF(
OR(
AND(BO2023=0,BO2022&gt;0),
AND(BO2023="NS",BO2021&gt;0),
AND(BO2023="NS",BO2021=0,BO2022=0)),1,
IF(OR(
AND(BO2023&gt;0,BO2022=2),
AND(BO2023="NS",BO2022=2),
AND(BO2023="NS",BO2021=0,BO2022&gt;0),
BO2023=BO2021,
AND(BO2023="NA",BO2022=0,BO2021=0,BO2020&gt;0)),0,1)))</f>
        <v>0</v>
      </c>
      <c r="BP2019" s="178">
        <f t="shared" ref="BP2019:BZ2019" si="1309">IF($AG$1956=$AH$1956,0,IF(
OR(
AND(BP2023=0,BP2022&gt;0),
AND(BP2023="NS",BP2021&gt;0),
AND(BP2023="NS",BP2021=0,BP2022=0)),1,
IF(OR(
AND(BP2023&gt;0,BP2022=2),
AND(BP2023="NS",BP2022=2),
AND(BP2023="NS",BP2021=0,BP2022&gt;0),
BP2023=BP2021,
AND(BP2023="NA",BP2022=0,BP2021=0,BP2020&gt;0)),0,1)))</f>
        <v>0</v>
      </c>
      <c r="BQ2019" s="178">
        <f t="shared" si="1309"/>
        <v>0</v>
      </c>
      <c r="BR2019" s="178">
        <f t="shared" si="1309"/>
        <v>0</v>
      </c>
      <c r="BS2019" s="178">
        <f t="shared" si="1309"/>
        <v>0</v>
      </c>
      <c r="BT2019" s="178">
        <f t="shared" si="1309"/>
        <v>0</v>
      </c>
      <c r="BU2019" s="178">
        <f t="shared" si="1309"/>
        <v>0</v>
      </c>
      <c r="BV2019" s="178">
        <f t="shared" si="1309"/>
        <v>0</v>
      </c>
      <c r="BW2019" s="178">
        <f t="shared" si="1309"/>
        <v>0</v>
      </c>
      <c r="BX2019" s="178">
        <f t="shared" si="1309"/>
        <v>0</v>
      </c>
      <c r="BY2019" s="178">
        <f t="shared" si="1309"/>
        <v>0</v>
      </c>
      <c r="BZ2019" s="178">
        <f t="shared" si="1309"/>
        <v>0</v>
      </c>
      <c r="CA2019" s="186">
        <f>SUM(BO2019:BZ2019)</f>
        <v>0</v>
      </c>
      <c r="CO2019" s="186"/>
      <c r="CP2019" s="186"/>
      <c r="CQ2019" s="186"/>
      <c r="CR2019" s="186"/>
      <c r="CS2019" s="186"/>
      <c r="CT2019" s="186"/>
      <c r="CU2019" s="186"/>
      <c r="CV2019" s="186"/>
      <c r="CW2019" s="186"/>
      <c r="CX2019" s="186"/>
      <c r="CY2019" s="186"/>
      <c r="CZ2019" s="186"/>
      <c r="DA2019" s="186"/>
      <c r="DB2019" s="186"/>
    </row>
    <row r="2020" spans="1:106" ht="36" customHeight="1" x14ac:dyDescent="0.2">
      <c r="A2020" s="109"/>
      <c r="B2020" s="109"/>
      <c r="C2020" s="633"/>
      <c r="D2020" s="759"/>
      <c r="E2020" s="760"/>
      <c r="F2020" s="836"/>
      <c r="G2020" s="630" t="s">
        <v>493</v>
      </c>
      <c r="H2020" s="630"/>
      <c r="I2020" s="152"/>
      <c r="J2020" s="625" t="s">
        <v>494</v>
      </c>
      <c r="K2020" s="625"/>
      <c r="L2020" s="625"/>
      <c r="M2020" s="625"/>
      <c r="N2020" s="625"/>
      <c r="O2020" s="625"/>
      <c r="P2020" s="625"/>
      <c r="Q2020" s="625"/>
      <c r="R2020" s="626"/>
      <c r="S2020" s="206"/>
      <c r="T2020" s="206"/>
      <c r="U2020" s="206"/>
      <c r="V2020" s="206"/>
      <c r="W2020" s="206"/>
      <c r="X2020" s="206"/>
      <c r="Y2020" s="206"/>
      <c r="Z2020" s="206"/>
      <c r="AA2020" s="206"/>
      <c r="AB2020" s="206"/>
      <c r="AC2020" s="206"/>
      <c r="AD2020" s="206"/>
      <c r="AE2020" s="109"/>
      <c r="AG2020" s="130">
        <f t="shared" si="925"/>
        <v>12</v>
      </c>
      <c r="AH2020" s="90">
        <f t="shared" si="926"/>
        <v>0</v>
      </c>
      <c r="AI2020" s="130">
        <f t="shared" si="927"/>
        <v>0</v>
      </c>
      <c r="AJ2020" s="130">
        <f t="shared" si="928"/>
        <v>0</v>
      </c>
      <c r="AK2020" s="130">
        <f t="shared" si="929"/>
        <v>0</v>
      </c>
      <c r="AL2020" s="130">
        <f t="shared" si="930"/>
        <v>0</v>
      </c>
      <c r="AM2020" s="130">
        <f t="shared" si="931"/>
        <v>0</v>
      </c>
      <c r="AN2020" s="130">
        <f t="shared" si="932"/>
        <v>0</v>
      </c>
      <c r="AO2020" s="130">
        <f t="shared" si="933"/>
        <v>0</v>
      </c>
      <c r="AP2020" s="130">
        <f t="shared" si="934"/>
        <v>0</v>
      </c>
      <c r="AQ2020" s="130">
        <f t="shared" si="935"/>
        <v>0</v>
      </c>
      <c r="AR2020" s="130">
        <f t="shared" si="936"/>
        <v>0</v>
      </c>
      <c r="AS2020" s="130">
        <f t="shared" si="937"/>
        <v>0</v>
      </c>
      <c r="AT2020" s="130">
        <f t="shared" si="938"/>
        <v>0</v>
      </c>
      <c r="AU2020" s="130">
        <f t="shared" si="939"/>
        <v>0</v>
      </c>
      <c r="AV2020" s="130">
        <f t="shared" si="940"/>
        <v>0</v>
      </c>
      <c r="AW2020" s="130">
        <f t="shared" si="941"/>
        <v>0</v>
      </c>
      <c r="AX2020" s="130">
        <f t="shared" si="942"/>
        <v>0</v>
      </c>
      <c r="AY2020" s="130">
        <f t="shared" si="943"/>
        <v>0</v>
      </c>
      <c r="AZ2020" s="130">
        <f t="shared" si="944"/>
        <v>0</v>
      </c>
      <c r="BA2020" s="130">
        <f t="shared" si="945"/>
        <v>0</v>
      </c>
      <c r="BB2020" s="130">
        <f t="shared" si="946"/>
        <v>0</v>
      </c>
      <c r="BC2020" s="130">
        <f t="shared" si="947"/>
        <v>0</v>
      </c>
      <c r="BD2020" s="130">
        <f t="shared" si="948"/>
        <v>0</v>
      </c>
      <c r="BE2020" s="130">
        <f t="shared" si="949"/>
        <v>0</v>
      </c>
      <c r="BF2020" s="130">
        <f t="shared" si="950"/>
        <v>0</v>
      </c>
      <c r="BG2020" s="130">
        <f t="shared" si="951"/>
        <v>0</v>
      </c>
      <c r="BH2020" s="130">
        <f t="shared" si="952"/>
        <v>0</v>
      </c>
      <c r="BI2020" s="130">
        <f t="shared" si="953"/>
        <v>0</v>
      </c>
      <c r="BJ2020" s="130">
        <f t="shared" si="954"/>
        <v>0</v>
      </c>
      <c r="BK2020" s="130">
        <f t="shared" si="955"/>
        <v>0</v>
      </c>
      <c r="BL2020" s="130">
        <f t="shared" si="956"/>
        <v>0</v>
      </c>
      <c r="BM2020" s="90">
        <f t="shared" si="957"/>
        <v>0</v>
      </c>
      <c r="BN2020" s="90" t="s">
        <v>2058</v>
      </c>
      <c r="BO2020" s="90">
        <f>COUNTIF(S2020:S2021,"NA")</f>
        <v>0</v>
      </c>
      <c r="BP2020" s="90">
        <f t="shared" ref="BP2020" si="1310">COUNTIF(T2020:T2021,"NA")</f>
        <v>0</v>
      </c>
      <c r="BQ2020" s="90">
        <f t="shared" ref="BQ2020" si="1311">COUNTIF(U2020:U2021,"NA")</f>
        <v>0</v>
      </c>
      <c r="BR2020" s="90">
        <f t="shared" ref="BR2020" si="1312">COUNTIF(V2020:V2021,"NA")</f>
        <v>0</v>
      </c>
      <c r="BS2020" s="90">
        <f t="shared" ref="BS2020" si="1313">COUNTIF(W2020:W2021,"NA")</f>
        <v>0</v>
      </c>
      <c r="BT2020" s="90">
        <f t="shared" ref="BT2020" si="1314">COUNTIF(X2020:X2021,"NA")</f>
        <v>0</v>
      </c>
      <c r="BU2020" s="90">
        <f t="shared" ref="BU2020" si="1315">COUNTIF(Y2020:Y2021,"NA")</f>
        <v>0</v>
      </c>
      <c r="BV2020" s="90">
        <f t="shared" ref="BV2020" si="1316">COUNTIF(Z2020:Z2021,"NA")</f>
        <v>0</v>
      </c>
      <c r="BW2020" s="90">
        <f t="shared" ref="BW2020" si="1317">COUNTIF(AA2020:AA2021,"NA")</f>
        <v>0</v>
      </c>
      <c r="BX2020" s="90">
        <f t="shared" ref="BX2020" si="1318">COUNTIF(AB2020:AB2021,"NA")</f>
        <v>0</v>
      </c>
      <c r="BY2020" s="90">
        <f t="shared" ref="BY2020" si="1319">COUNTIF(AC2020:AC2021,"NA")</f>
        <v>0</v>
      </c>
      <c r="BZ2020" s="90">
        <f t="shared" ref="BZ2020" si="1320">COUNTIF(AD2020:AD2021,"NA")</f>
        <v>0</v>
      </c>
      <c r="CO2020" s="186"/>
      <c r="CP2020" s="186"/>
      <c r="CQ2020" s="186"/>
      <c r="CR2020" s="186"/>
      <c r="CS2020" s="186"/>
      <c r="CT2020" s="186"/>
      <c r="CU2020" s="186"/>
      <c r="CV2020" s="186"/>
      <c r="CW2020" s="186"/>
      <c r="CX2020" s="186"/>
      <c r="CY2020" s="186"/>
      <c r="CZ2020" s="186"/>
      <c r="DA2020" s="186"/>
      <c r="DB2020" s="186"/>
    </row>
    <row r="2021" spans="1:106" ht="15" customHeight="1" x14ac:dyDescent="0.2">
      <c r="A2021" s="109"/>
      <c r="B2021" s="109"/>
      <c r="C2021" s="633"/>
      <c r="D2021" s="759"/>
      <c r="E2021" s="760"/>
      <c r="F2021" s="836"/>
      <c r="G2021" s="630" t="s">
        <v>495</v>
      </c>
      <c r="H2021" s="630"/>
      <c r="I2021" s="152"/>
      <c r="J2021" s="625" t="s">
        <v>496</v>
      </c>
      <c r="K2021" s="625"/>
      <c r="L2021" s="625"/>
      <c r="M2021" s="625"/>
      <c r="N2021" s="625"/>
      <c r="O2021" s="625"/>
      <c r="P2021" s="625"/>
      <c r="Q2021" s="625"/>
      <c r="R2021" s="626"/>
      <c r="S2021" s="206"/>
      <c r="T2021" s="206"/>
      <c r="U2021" s="206"/>
      <c r="V2021" s="206"/>
      <c r="W2021" s="206"/>
      <c r="X2021" s="206"/>
      <c r="Y2021" s="206"/>
      <c r="Z2021" s="206"/>
      <c r="AA2021" s="206"/>
      <c r="AB2021" s="206"/>
      <c r="AC2021" s="206"/>
      <c r="AD2021" s="206"/>
      <c r="AE2021" s="109"/>
      <c r="AG2021" s="130">
        <f t="shared" si="925"/>
        <v>12</v>
      </c>
      <c r="AH2021" s="90">
        <f t="shared" si="926"/>
        <v>0</v>
      </c>
      <c r="AI2021" s="130">
        <f t="shared" si="927"/>
        <v>0</v>
      </c>
      <c r="AJ2021" s="130">
        <f t="shared" si="928"/>
        <v>0</v>
      </c>
      <c r="AK2021" s="130">
        <f t="shared" si="929"/>
        <v>0</v>
      </c>
      <c r="AL2021" s="130">
        <f t="shared" si="930"/>
        <v>0</v>
      </c>
      <c r="AM2021" s="130">
        <f t="shared" si="931"/>
        <v>0</v>
      </c>
      <c r="AN2021" s="130">
        <f t="shared" si="932"/>
        <v>0</v>
      </c>
      <c r="AO2021" s="130">
        <f t="shared" si="933"/>
        <v>0</v>
      </c>
      <c r="AP2021" s="130">
        <f t="shared" si="934"/>
        <v>0</v>
      </c>
      <c r="AQ2021" s="130">
        <f t="shared" si="935"/>
        <v>0</v>
      </c>
      <c r="AR2021" s="130">
        <f t="shared" si="936"/>
        <v>0</v>
      </c>
      <c r="AS2021" s="130">
        <f t="shared" si="937"/>
        <v>0</v>
      </c>
      <c r="AT2021" s="130">
        <f t="shared" si="938"/>
        <v>0</v>
      </c>
      <c r="AU2021" s="130">
        <f t="shared" si="939"/>
        <v>0</v>
      </c>
      <c r="AV2021" s="130">
        <f t="shared" si="940"/>
        <v>0</v>
      </c>
      <c r="AW2021" s="130">
        <f t="shared" si="941"/>
        <v>0</v>
      </c>
      <c r="AX2021" s="130">
        <f t="shared" si="942"/>
        <v>0</v>
      </c>
      <c r="AY2021" s="130">
        <f t="shared" si="943"/>
        <v>0</v>
      </c>
      <c r="AZ2021" s="130">
        <f t="shared" si="944"/>
        <v>0</v>
      </c>
      <c r="BA2021" s="130">
        <f t="shared" si="945"/>
        <v>0</v>
      </c>
      <c r="BB2021" s="130">
        <f t="shared" si="946"/>
        <v>0</v>
      </c>
      <c r="BC2021" s="130">
        <f t="shared" si="947"/>
        <v>0</v>
      </c>
      <c r="BD2021" s="130">
        <f t="shared" si="948"/>
        <v>0</v>
      </c>
      <c r="BE2021" s="130">
        <f t="shared" si="949"/>
        <v>0</v>
      </c>
      <c r="BF2021" s="130">
        <f t="shared" si="950"/>
        <v>0</v>
      </c>
      <c r="BG2021" s="130">
        <f t="shared" si="951"/>
        <v>0</v>
      </c>
      <c r="BH2021" s="130">
        <f t="shared" si="952"/>
        <v>0</v>
      </c>
      <c r="BI2021" s="130">
        <f t="shared" si="953"/>
        <v>0</v>
      </c>
      <c r="BJ2021" s="130">
        <f t="shared" si="954"/>
        <v>0</v>
      </c>
      <c r="BK2021" s="130">
        <f t="shared" si="955"/>
        <v>0</v>
      </c>
      <c r="BL2021" s="130">
        <f t="shared" si="956"/>
        <v>0</v>
      </c>
      <c r="BM2021" s="90">
        <f t="shared" si="957"/>
        <v>0</v>
      </c>
      <c r="BN2021" s="90" t="s">
        <v>2078</v>
      </c>
      <c r="BO2021" s="90">
        <f>SUM(S2020:S2021)</f>
        <v>0</v>
      </c>
      <c r="BP2021" s="90">
        <f t="shared" ref="BP2021" si="1321">SUM(T2020:T2021)</f>
        <v>0</v>
      </c>
      <c r="BQ2021" s="90">
        <f t="shared" ref="BQ2021" si="1322">SUM(U2020:U2021)</f>
        <v>0</v>
      </c>
      <c r="BR2021" s="90">
        <f t="shared" ref="BR2021" si="1323">SUM(V2020:V2021)</f>
        <v>0</v>
      </c>
      <c r="BS2021" s="90">
        <f t="shared" ref="BS2021" si="1324">SUM(W2020:W2021)</f>
        <v>0</v>
      </c>
      <c r="BT2021" s="90">
        <f t="shared" ref="BT2021" si="1325">SUM(X2020:X2021)</f>
        <v>0</v>
      </c>
      <c r="BU2021" s="90">
        <f t="shared" ref="BU2021" si="1326">SUM(Y2020:Y2021)</f>
        <v>0</v>
      </c>
      <c r="BV2021" s="90">
        <f t="shared" ref="BV2021" si="1327">SUM(Z2020:Z2021)</f>
        <v>0</v>
      </c>
      <c r="BW2021" s="90">
        <f t="shared" ref="BW2021" si="1328">SUM(AA2020:AA2021)</f>
        <v>0</v>
      </c>
      <c r="BX2021" s="90">
        <f t="shared" ref="BX2021" si="1329">SUM(AB2020:AB2021)</f>
        <v>0</v>
      </c>
      <c r="BY2021" s="90">
        <f t="shared" ref="BY2021" si="1330">SUM(AC2020:AC2021)</f>
        <v>0</v>
      </c>
      <c r="BZ2021" s="90">
        <f t="shared" ref="BZ2021" si="1331">SUM(AD2020:AD2021)</f>
        <v>0</v>
      </c>
      <c r="CO2021" s="186"/>
      <c r="CP2021" s="186"/>
      <c r="CQ2021" s="186"/>
      <c r="CR2021" s="186"/>
      <c r="CS2021" s="186"/>
      <c r="CT2021" s="186"/>
      <c r="CU2021" s="186"/>
      <c r="CV2021" s="186"/>
      <c r="CW2021" s="186"/>
      <c r="CX2021" s="186"/>
      <c r="CY2021" s="186"/>
      <c r="CZ2021" s="186"/>
      <c r="DA2021" s="186"/>
      <c r="DB2021" s="186"/>
    </row>
    <row r="2022" spans="1:106" ht="15" customHeight="1" x14ac:dyDescent="0.2">
      <c r="A2022" s="109"/>
      <c r="B2022" s="109"/>
      <c r="C2022" s="633"/>
      <c r="D2022" s="759"/>
      <c r="E2022" s="760"/>
      <c r="F2022" s="836"/>
      <c r="G2022" s="629" t="s">
        <v>497</v>
      </c>
      <c r="H2022" s="629"/>
      <c r="I2022" s="646" t="s">
        <v>498</v>
      </c>
      <c r="J2022" s="646"/>
      <c r="K2022" s="646"/>
      <c r="L2022" s="646"/>
      <c r="M2022" s="646"/>
      <c r="N2022" s="646"/>
      <c r="O2022" s="646"/>
      <c r="P2022" s="646"/>
      <c r="Q2022" s="646"/>
      <c r="R2022" s="646"/>
      <c r="S2022" s="206"/>
      <c r="T2022" s="206"/>
      <c r="U2022" s="206"/>
      <c r="V2022" s="206"/>
      <c r="W2022" s="206"/>
      <c r="X2022" s="206"/>
      <c r="Y2022" s="206"/>
      <c r="Z2022" s="206"/>
      <c r="AA2022" s="206"/>
      <c r="AB2022" s="206"/>
      <c r="AC2022" s="206"/>
      <c r="AD2022" s="206"/>
      <c r="AE2022" s="109"/>
      <c r="AG2022" s="130">
        <f t="shared" si="925"/>
        <v>12</v>
      </c>
      <c r="AH2022" s="90">
        <f t="shared" si="926"/>
        <v>0</v>
      </c>
      <c r="AI2022" s="130">
        <f t="shared" si="927"/>
        <v>0</v>
      </c>
      <c r="AJ2022" s="130">
        <f t="shared" si="928"/>
        <v>0</v>
      </c>
      <c r="AK2022" s="130">
        <f t="shared" si="929"/>
        <v>0</v>
      </c>
      <c r="AL2022" s="130">
        <f t="shared" si="930"/>
        <v>0</v>
      </c>
      <c r="AM2022" s="130">
        <f t="shared" si="931"/>
        <v>0</v>
      </c>
      <c r="AN2022" s="130">
        <f t="shared" si="932"/>
        <v>0</v>
      </c>
      <c r="AO2022" s="130">
        <f t="shared" si="933"/>
        <v>0</v>
      </c>
      <c r="AP2022" s="130">
        <f t="shared" si="934"/>
        <v>0</v>
      </c>
      <c r="AQ2022" s="130">
        <f t="shared" si="935"/>
        <v>0</v>
      </c>
      <c r="AR2022" s="130">
        <f t="shared" si="936"/>
        <v>0</v>
      </c>
      <c r="AS2022" s="130">
        <f t="shared" si="937"/>
        <v>0</v>
      </c>
      <c r="AT2022" s="130">
        <f t="shared" si="938"/>
        <v>0</v>
      </c>
      <c r="AU2022" s="130">
        <f t="shared" si="939"/>
        <v>0</v>
      </c>
      <c r="AV2022" s="130">
        <f t="shared" si="940"/>
        <v>0</v>
      </c>
      <c r="AW2022" s="130">
        <f t="shared" si="941"/>
        <v>0</v>
      </c>
      <c r="AX2022" s="130">
        <f t="shared" si="942"/>
        <v>0</v>
      </c>
      <c r="AY2022" s="130">
        <f t="shared" si="943"/>
        <v>0</v>
      </c>
      <c r="AZ2022" s="130">
        <f t="shared" si="944"/>
        <v>0</v>
      </c>
      <c r="BA2022" s="130">
        <f t="shared" si="945"/>
        <v>0</v>
      </c>
      <c r="BB2022" s="130">
        <f t="shared" si="946"/>
        <v>0</v>
      </c>
      <c r="BC2022" s="130">
        <f t="shared" si="947"/>
        <v>0</v>
      </c>
      <c r="BD2022" s="130">
        <f t="shared" si="948"/>
        <v>0</v>
      </c>
      <c r="BE2022" s="130">
        <f t="shared" si="949"/>
        <v>0</v>
      </c>
      <c r="BF2022" s="130">
        <f t="shared" si="950"/>
        <v>0</v>
      </c>
      <c r="BG2022" s="130">
        <f t="shared" si="951"/>
        <v>0</v>
      </c>
      <c r="BH2022" s="130">
        <f t="shared" si="952"/>
        <v>0</v>
      </c>
      <c r="BI2022" s="130">
        <f t="shared" si="953"/>
        <v>0</v>
      </c>
      <c r="BJ2022" s="130">
        <f t="shared" si="954"/>
        <v>0</v>
      </c>
      <c r="BK2022" s="130">
        <f t="shared" si="955"/>
        <v>0</v>
      </c>
      <c r="BL2022" s="130">
        <f t="shared" si="956"/>
        <v>0</v>
      </c>
      <c r="BM2022" s="90">
        <f t="shared" si="957"/>
        <v>0</v>
      </c>
      <c r="BN2022" s="90" t="s">
        <v>2029</v>
      </c>
      <c r="BO2022" s="90">
        <f>COUNTIF(S2020:S2021,"NS")</f>
        <v>0</v>
      </c>
      <c r="BP2022" s="90">
        <f t="shared" ref="BP2022" si="1332">COUNTIF(T2020:T2021,"NS")</f>
        <v>0</v>
      </c>
      <c r="BQ2022" s="90">
        <f t="shared" ref="BQ2022" si="1333">COUNTIF(U2020:U2021,"NS")</f>
        <v>0</v>
      </c>
      <c r="BR2022" s="90">
        <f t="shared" ref="BR2022" si="1334">COUNTIF(V2020:V2021,"NS")</f>
        <v>0</v>
      </c>
      <c r="BS2022" s="90">
        <f t="shared" ref="BS2022" si="1335">COUNTIF(W2020:W2021,"NS")</f>
        <v>0</v>
      </c>
      <c r="BT2022" s="90">
        <f t="shared" ref="BT2022" si="1336">COUNTIF(X2020:X2021,"NS")</f>
        <v>0</v>
      </c>
      <c r="BU2022" s="90">
        <f t="shared" ref="BU2022" si="1337">COUNTIF(Y2020:Y2021,"NS")</f>
        <v>0</v>
      </c>
      <c r="BV2022" s="90">
        <f t="shared" ref="BV2022" si="1338">COUNTIF(Z2020:Z2021,"NS")</f>
        <v>0</v>
      </c>
      <c r="BW2022" s="90">
        <f t="shared" ref="BW2022" si="1339">COUNTIF(AA2020:AA2021,"NS")</f>
        <v>0</v>
      </c>
      <c r="BX2022" s="90">
        <f t="shared" ref="BX2022" si="1340">COUNTIF(AB2020:AB2021,"NS")</f>
        <v>0</v>
      </c>
      <c r="BY2022" s="90">
        <f t="shared" ref="BY2022" si="1341">COUNTIF(AC2020:AC2021,"NS")</f>
        <v>0</v>
      </c>
      <c r="BZ2022" s="90">
        <f t="shared" ref="BZ2022" si="1342">COUNTIF(AD2020:AD2021,"NS")</f>
        <v>0</v>
      </c>
      <c r="CO2022" s="186"/>
      <c r="CP2022" s="186"/>
      <c r="CQ2022" s="186"/>
      <c r="CR2022" s="186"/>
      <c r="CS2022" s="186"/>
      <c r="CT2022" s="186"/>
      <c r="CU2022" s="186"/>
      <c r="CV2022" s="186"/>
      <c r="CW2022" s="186"/>
      <c r="CX2022" s="186"/>
      <c r="CY2022" s="186"/>
      <c r="CZ2022" s="186"/>
      <c r="DA2022" s="186"/>
      <c r="DB2022" s="186"/>
    </row>
    <row r="2023" spans="1:106" ht="15" customHeight="1" x14ac:dyDescent="0.2">
      <c r="A2023" s="109"/>
      <c r="B2023" s="109"/>
      <c r="C2023" s="633"/>
      <c r="D2023" s="759"/>
      <c r="E2023" s="760"/>
      <c r="F2023" s="836"/>
      <c r="G2023" s="629" t="s">
        <v>499</v>
      </c>
      <c r="H2023" s="629"/>
      <c r="I2023" s="646" t="s">
        <v>500</v>
      </c>
      <c r="J2023" s="646"/>
      <c r="K2023" s="646"/>
      <c r="L2023" s="646"/>
      <c r="M2023" s="646"/>
      <c r="N2023" s="646"/>
      <c r="O2023" s="646"/>
      <c r="P2023" s="646"/>
      <c r="Q2023" s="646"/>
      <c r="R2023" s="646"/>
      <c r="S2023" s="206"/>
      <c r="T2023" s="206"/>
      <c r="U2023" s="206"/>
      <c r="V2023" s="206"/>
      <c r="W2023" s="206"/>
      <c r="X2023" s="206"/>
      <c r="Y2023" s="206"/>
      <c r="Z2023" s="206"/>
      <c r="AA2023" s="206"/>
      <c r="AB2023" s="206"/>
      <c r="AC2023" s="206"/>
      <c r="AD2023" s="206"/>
      <c r="AE2023" s="109"/>
      <c r="AG2023" s="130">
        <f t="shared" si="925"/>
        <v>12</v>
      </c>
      <c r="AH2023" s="90">
        <f t="shared" si="926"/>
        <v>0</v>
      </c>
      <c r="AI2023" s="130">
        <f t="shared" si="927"/>
        <v>0</v>
      </c>
      <c r="AJ2023" s="130">
        <f t="shared" si="928"/>
        <v>0</v>
      </c>
      <c r="AK2023" s="130">
        <f t="shared" si="929"/>
        <v>0</v>
      </c>
      <c r="AL2023" s="130">
        <f t="shared" si="930"/>
        <v>0</v>
      </c>
      <c r="AM2023" s="130">
        <f t="shared" si="931"/>
        <v>0</v>
      </c>
      <c r="AN2023" s="130">
        <f t="shared" si="932"/>
        <v>0</v>
      </c>
      <c r="AO2023" s="130">
        <f t="shared" si="933"/>
        <v>0</v>
      </c>
      <c r="AP2023" s="130">
        <f t="shared" si="934"/>
        <v>0</v>
      </c>
      <c r="AQ2023" s="130">
        <f t="shared" si="935"/>
        <v>0</v>
      </c>
      <c r="AR2023" s="130">
        <f t="shared" si="936"/>
        <v>0</v>
      </c>
      <c r="AS2023" s="130">
        <f t="shared" si="937"/>
        <v>0</v>
      </c>
      <c r="AT2023" s="130">
        <f t="shared" si="938"/>
        <v>0</v>
      </c>
      <c r="AU2023" s="130">
        <f t="shared" si="939"/>
        <v>0</v>
      </c>
      <c r="AV2023" s="130">
        <f t="shared" si="940"/>
        <v>0</v>
      </c>
      <c r="AW2023" s="130">
        <f t="shared" si="941"/>
        <v>0</v>
      </c>
      <c r="AX2023" s="130">
        <f t="shared" si="942"/>
        <v>0</v>
      </c>
      <c r="AY2023" s="130">
        <f t="shared" si="943"/>
        <v>0</v>
      </c>
      <c r="AZ2023" s="130">
        <f t="shared" si="944"/>
        <v>0</v>
      </c>
      <c r="BA2023" s="130">
        <f t="shared" si="945"/>
        <v>0</v>
      </c>
      <c r="BB2023" s="130">
        <f t="shared" si="946"/>
        <v>0</v>
      </c>
      <c r="BC2023" s="130">
        <f t="shared" si="947"/>
        <v>0</v>
      </c>
      <c r="BD2023" s="130">
        <f t="shared" si="948"/>
        <v>0</v>
      </c>
      <c r="BE2023" s="130">
        <f t="shared" si="949"/>
        <v>0</v>
      </c>
      <c r="BF2023" s="130">
        <f t="shared" si="950"/>
        <v>0</v>
      </c>
      <c r="BG2023" s="130">
        <f t="shared" si="951"/>
        <v>0</v>
      </c>
      <c r="BH2023" s="130">
        <f t="shared" si="952"/>
        <v>0</v>
      </c>
      <c r="BI2023" s="130">
        <f t="shared" si="953"/>
        <v>0</v>
      </c>
      <c r="BJ2023" s="130">
        <f t="shared" si="954"/>
        <v>0</v>
      </c>
      <c r="BK2023" s="130">
        <f t="shared" si="955"/>
        <v>0</v>
      </c>
      <c r="BL2023" s="130">
        <f t="shared" si="956"/>
        <v>0</v>
      </c>
      <c r="BM2023" s="90">
        <f t="shared" si="957"/>
        <v>0</v>
      </c>
      <c r="BN2023" s="90" t="s">
        <v>2104</v>
      </c>
      <c r="BO2023" s="90">
        <f>S2019</f>
        <v>0</v>
      </c>
      <c r="BP2023" s="90">
        <f t="shared" ref="BP2023" si="1343">T2019</f>
        <v>0</v>
      </c>
      <c r="BQ2023" s="90">
        <f t="shared" ref="BQ2023" si="1344">U2019</f>
        <v>0</v>
      </c>
      <c r="BR2023" s="90">
        <f t="shared" ref="BR2023" si="1345">V2019</f>
        <v>0</v>
      </c>
      <c r="BS2023" s="90">
        <f t="shared" ref="BS2023" si="1346">W2019</f>
        <v>0</v>
      </c>
      <c r="BT2023" s="90">
        <f t="shared" ref="BT2023" si="1347">X2019</f>
        <v>0</v>
      </c>
      <c r="BU2023" s="90">
        <f t="shared" ref="BU2023" si="1348">Y2019</f>
        <v>0</v>
      </c>
      <c r="BV2023" s="90">
        <f t="shared" ref="BV2023" si="1349">Z2019</f>
        <v>0</v>
      </c>
      <c r="BW2023" s="90">
        <f t="shared" ref="BW2023" si="1350">AA2019</f>
        <v>0</v>
      </c>
      <c r="BX2023" s="90">
        <f t="shared" ref="BX2023" si="1351">AB2019</f>
        <v>0</v>
      </c>
      <c r="BY2023" s="90">
        <f t="shared" ref="BY2023" si="1352">AC2019</f>
        <v>0</v>
      </c>
      <c r="BZ2023" s="90">
        <f t="shared" ref="BZ2023" si="1353">AD2019</f>
        <v>0</v>
      </c>
      <c r="CO2023" s="186"/>
      <c r="CP2023" s="186"/>
      <c r="CQ2023" s="186"/>
      <c r="CR2023" s="186"/>
      <c r="CS2023" s="186"/>
      <c r="CT2023" s="186"/>
      <c r="CU2023" s="186"/>
      <c r="CV2023" s="186"/>
      <c r="CW2023" s="186"/>
      <c r="CX2023" s="186"/>
      <c r="CY2023" s="186"/>
      <c r="CZ2023" s="186"/>
      <c r="DA2023" s="186"/>
      <c r="DB2023" s="186"/>
    </row>
    <row r="2024" spans="1:106" ht="15" customHeight="1" x14ac:dyDescent="0.2">
      <c r="A2024" s="109"/>
      <c r="B2024" s="109"/>
      <c r="C2024" s="634"/>
      <c r="D2024" s="761"/>
      <c r="E2024" s="762"/>
      <c r="F2024" s="837"/>
      <c r="G2024" s="629" t="s">
        <v>501</v>
      </c>
      <c r="H2024" s="629"/>
      <c r="I2024" s="646" t="s">
        <v>502</v>
      </c>
      <c r="J2024" s="646"/>
      <c r="K2024" s="646"/>
      <c r="L2024" s="646"/>
      <c r="M2024" s="646"/>
      <c r="N2024" s="646"/>
      <c r="O2024" s="646"/>
      <c r="P2024" s="646"/>
      <c r="Q2024" s="646"/>
      <c r="R2024" s="646"/>
      <c r="S2024" s="206"/>
      <c r="T2024" s="206"/>
      <c r="U2024" s="206"/>
      <c r="V2024" s="206"/>
      <c r="W2024" s="206"/>
      <c r="X2024" s="206"/>
      <c r="Y2024" s="206"/>
      <c r="Z2024" s="206"/>
      <c r="AA2024" s="206"/>
      <c r="AB2024" s="206"/>
      <c r="AC2024" s="206"/>
      <c r="AD2024" s="206"/>
      <c r="AE2024" s="109"/>
      <c r="AG2024" s="130">
        <f t="shared" si="925"/>
        <v>12</v>
      </c>
      <c r="AH2024" s="90">
        <f t="shared" si="926"/>
        <v>0</v>
      </c>
      <c r="AI2024" s="130">
        <f t="shared" si="927"/>
        <v>0</v>
      </c>
      <c r="AJ2024" s="130">
        <f t="shared" si="928"/>
        <v>0</v>
      </c>
      <c r="AK2024" s="130">
        <f t="shared" si="929"/>
        <v>0</v>
      </c>
      <c r="AL2024" s="130">
        <f t="shared" si="930"/>
        <v>0</v>
      </c>
      <c r="AM2024" s="130">
        <f t="shared" si="931"/>
        <v>0</v>
      </c>
      <c r="AN2024" s="130">
        <f t="shared" si="932"/>
        <v>0</v>
      </c>
      <c r="AO2024" s="130">
        <f t="shared" si="933"/>
        <v>0</v>
      </c>
      <c r="AP2024" s="130">
        <f t="shared" si="934"/>
        <v>0</v>
      </c>
      <c r="AQ2024" s="130">
        <f t="shared" si="935"/>
        <v>0</v>
      </c>
      <c r="AR2024" s="130">
        <f t="shared" si="936"/>
        <v>0</v>
      </c>
      <c r="AS2024" s="130">
        <f t="shared" si="937"/>
        <v>0</v>
      </c>
      <c r="AT2024" s="130">
        <f t="shared" si="938"/>
        <v>0</v>
      </c>
      <c r="AU2024" s="130">
        <f t="shared" si="939"/>
        <v>0</v>
      </c>
      <c r="AV2024" s="130">
        <f t="shared" si="940"/>
        <v>0</v>
      </c>
      <c r="AW2024" s="130">
        <f t="shared" si="941"/>
        <v>0</v>
      </c>
      <c r="AX2024" s="130">
        <f t="shared" si="942"/>
        <v>0</v>
      </c>
      <c r="AY2024" s="130">
        <f t="shared" si="943"/>
        <v>0</v>
      </c>
      <c r="AZ2024" s="130">
        <f t="shared" si="944"/>
        <v>0</v>
      </c>
      <c r="BA2024" s="130">
        <f t="shared" si="945"/>
        <v>0</v>
      </c>
      <c r="BB2024" s="130">
        <f t="shared" si="946"/>
        <v>0</v>
      </c>
      <c r="BC2024" s="130">
        <f t="shared" si="947"/>
        <v>0</v>
      </c>
      <c r="BD2024" s="130">
        <f t="shared" si="948"/>
        <v>0</v>
      </c>
      <c r="BE2024" s="130">
        <f t="shared" si="949"/>
        <v>0</v>
      </c>
      <c r="BF2024" s="130">
        <f t="shared" si="950"/>
        <v>0</v>
      </c>
      <c r="BG2024" s="130">
        <f t="shared" si="951"/>
        <v>0</v>
      </c>
      <c r="BH2024" s="130">
        <f t="shared" si="952"/>
        <v>0</v>
      </c>
      <c r="BI2024" s="130">
        <f t="shared" si="953"/>
        <v>0</v>
      </c>
      <c r="BJ2024" s="130">
        <f t="shared" si="954"/>
        <v>0</v>
      </c>
      <c r="BK2024" s="130">
        <f t="shared" si="955"/>
        <v>0</v>
      </c>
      <c r="BL2024" s="130">
        <f t="shared" si="956"/>
        <v>0</v>
      </c>
      <c r="BM2024" s="90">
        <f t="shared" si="957"/>
        <v>0</v>
      </c>
      <c r="CO2024" s="186"/>
      <c r="CP2024" s="186"/>
      <c r="CQ2024" s="186"/>
      <c r="CR2024" s="186"/>
      <c r="CS2024" s="186"/>
      <c r="CT2024" s="186"/>
      <c r="CU2024" s="186"/>
      <c r="CV2024" s="186"/>
      <c r="CW2024" s="186"/>
      <c r="CX2024" s="186"/>
      <c r="CY2024" s="186"/>
      <c r="CZ2024" s="186"/>
      <c r="DA2024" s="186"/>
      <c r="DB2024" s="186"/>
    </row>
    <row r="2025" spans="1:106" ht="15" customHeight="1" x14ac:dyDescent="0.25">
      <c r="A2025" s="109"/>
      <c r="B2025" s="109"/>
      <c r="C2025" s="740" t="s">
        <v>511</v>
      </c>
      <c r="D2025" s="757" t="s">
        <v>512</v>
      </c>
      <c r="E2025" s="758"/>
      <c r="F2025" s="835"/>
      <c r="G2025" s="629" t="s">
        <v>505</v>
      </c>
      <c r="H2025" s="629"/>
      <c r="I2025" s="646" t="s">
        <v>506</v>
      </c>
      <c r="J2025" s="646"/>
      <c r="K2025" s="646"/>
      <c r="L2025" s="646"/>
      <c r="M2025" s="646"/>
      <c r="N2025" s="646"/>
      <c r="O2025" s="646"/>
      <c r="P2025" s="646"/>
      <c r="Q2025" s="646"/>
      <c r="R2025" s="646"/>
      <c r="S2025" s="206"/>
      <c r="T2025" s="206"/>
      <c r="U2025" s="206"/>
      <c r="V2025" s="206"/>
      <c r="W2025" s="206"/>
      <c r="X2025" s="206"/>
      <c r="Y2025" s="206"/>
      <c r="Z2025" s="206"/>
      <c r="AA2025" s="206"/>
      <c r="AB2025" s="206"/>
      <c r="AC2025" s="206"/>
      <c r="AD2025" s="206"/>
      <c r="AE2025" s="109"/>
      <c r="AG2025" s="130">
        <f t="shared" si="925"/>
        <v>12</v>
      </c>
      <c r="AH2025" s="90">
        <f t="shared" si="926"/>
        <v>0</v>
      </c>
      <c r="AI2025" s="130">
        <f t="shared" si="927"/>
        <v>0</v>
      </c>
      <c r="AJ2025" s="130">
        <f t="shared" si="928"/>
        <v>0</v>
      </c>
      <c r="AK2025" s="130">
        <f t="shared" si="929"/>
        <v>0</v>
      </c>
      <c r="AL2025" s="130">
        <f t="shared" si="930"/>
        <v>0</v>
      </c>
      <c r="AM2025" s="130">
        <f t="shared" si="931"/>
        <v>0</v>
      </c>
      <c r="AN2025" s="130">
        <f t="shared" si="932"/>
        <v>0</v>
      </c>
      <c r="AO2025" s="130">
        <f t="shared" si="933"/>
        <v>0</v>
      </c>
      <c r="AP2025" s="130">
        <f t="shared" si="934"/>
        <v>0</v>
      </c>
      <c r="AQ2025" s="130">
        <f t="shared" si="935"/>
        <v>0</v>
      </c>
      <c r="AR2025" s="130">
        <f t="shared" si="936"/>
        <v>0</v>
      </c>
      <c r="AS2025" s="130">
        <f t="shared" si="937"/>
        <v>0</v>
      </c>
      <c r="AT2025" s="130">
        <f t="shared" si="938"/>
        <v>0</v>
      </c>
      <c r="AU2025" s="130">
        <f t="shared" si="939"/>
        <v>0</v>
      </c>
      <c r="AV2025" s="130">
        <f t="shared" si="940"/>
        <v>0</v>
      </c>
      <c r="AW2025" s="130">
        <f t="shared" si="941"/>
        <v>0</v>
      </c>
      <c r="AX2025" s="130">
        <f t="shared" si="942"/>
        <v>0</v>
      </c>
      <c r="AY2025" s="130">
        <f t="shared" si="943"/>
        <v>0</v>
      </c>
      <c r="AZ2025" s="130">
        <f t="shared" si="944"/>
        <v>0</v>
      </c>
      <c r="BA2025" s="130">
        <f t="shared" si="945"/>
        <v>0</v>
      </c>
      <c r="BB2025" s="130">
        <f t="shared" si="946"/>
        <v>0</v>
      </c>
      <c r="BC2025" s="130">
        <f t="shared" si="947"/>
        <v>0</v>
      </c>
      <c r="BD2025" s="130">
        <f t="shared" si="948"/>
        <v>0</v>
      </c>
      <c r="BE2025" s="130">
        <f t="shared" si="949"/>
        <v>0</v>
      </c>
      <c r="BF2025" s="130">
        <f t="shared" si="950"/>
        <v>0</v>
      </c>
      <c r="BG2025" s="130">
        <f t="shared" si="951"/>
        <v>0</v>
      </c>
      <c r="BH2025" s="130">
        <f t="shared" si="952"/>
        <v>0</v>
      </c>
      <c r="BI2025" s="130">
        <f t="shared" si="953"/>
        <v>0</v>
      </c>
      <c r="BJ2025" s="130">
        <f t="shared" si="954"/>
        <v>0</v>
      </c>
      <c r="BK2025" s="130">
        <f t="shared" si="955"/>
        <v>0</v>
      </c>
      <c r="BL2025" s="130">
        <f t="shared" si="956"/>
        <v>0</v>
      </c>
      <c r="BM2025" s="90">
        <f t="shared" si="957"/>
        <v>0</v>
      </c>
      <c r="CO2025" s="297" t="s">
        <v>2171</v>
      </c>
      <c r="CP2025" s="297">
        <f>IF(AND(SUM(S2025:S2027)=0,COUNTIF(S2025:S2027,"NS")&gt;0),"NS",SUM(S2025:S2027))</f>
        <v>0</v>
      </c>
      <c r="CQ2025" s="297">
        <f t="shared" ref="CQ2025" si="1354">IF(AND(SUM(T2025:T2027)=0,COUNTIF(T2025:T2027,"NS")&gt;0),"NS",SUM(T2025:T2027))</f>
        <v>0</v>
      </c>
      <c r="CR2025" s="297">
        <f t="shared" ref="CR2025" si="1355">IF(AND(SUM(U2025:U2027)=0,COUNTIF(U2025:U2027,"NS")&gt;0),"NS",SUM(U2025:U2027))</f>
        <v>0</v>
      </c>
      <c r="CS2025" s="297">
        <f t="shared" ref="CS2025" si="1356">IF(AND(SUM(V2025:V2027)=0,COUNTIF(V2025:V2027,"NS")&gt;0),"NS",SUM(V2025:V2027))</f>
        <v>0</v>
      </c>
      <c r="CT2025" s="297">
        <f t="shared" ref="CT2025" si="1357">IF(AND(SUM(W2025:W2027)=0,COUNTIF(W2025:W2027,"NS")&gt;0),"NS",SUM(W2025:W2027))</f>
        <v>0</v>
      </c>
      <c r="CU2025" s="297">
        <f t="shared" ref="CU2025" si="1358">IF(AND(SUM(X2025:X2027)=0,COUNTIF(X2025:X2027,"NS")&gt;0),"NS",SUM(X2025:X2027))</f>
        <v>0</v>
      </c>
      <c r="CV2025" s="297">
        <f t="shared" ref="CV2025" si="1359">IF(AND(SUM(Y2025:Y2027)=0,COUNTIF(Y2025:Y2027,"NS")&gt;0),"NS",SUM(Y2025:Y2027))</f>
        <v>0</v>
      </c>
      <c r="CW2025" s="297">
        <f t="shared" ref="CW2025" si="1360">IF(AND(SUM(Z2025:Z2027)=0,COUNTIF(Z2025:Z2027,"NS")&gt;0),"NS",SUM(Z2025:Z2027))</f>
        <v>0</v>
      </c>
      <c r="CX2025" s="297">
        <f t="shared" ref="CX2025" si="1361">IF(AND(SUM(AA2025:AA2027)=0,COUNTIF(AA2025:AA2027,"NS")&gt;0),"NS",SUM(AA2025:AA2027))</f>
        <v>0</v>
      </c>
      <c r="CY2025" s="297">
        <f t="shared" ref="CY2025" si="1362">IF(AND(SUM(AB2025:AB2027)=0,COUNTIF(AB2025:AB2027,"NS")&gt;0),"NS",SUM(AB2025:AB2027))</f>
        <v>0</v>
      </c>
      <c r="CZ2025" s="297">
        <f t="shared" ref="CZ2025" si="1363">IF(AND(SUM(AC2025:AC2027)=0,COUNTIF(AC2025:AC2027,"NS")&gt;0),"NS",SUM(AC2025:AC2027))</f>
        <v>0</v>
      </c>
      <c r="DA2025" s="297">
        <f t="shared" ref="DA2025" si="1364">IF(AND(SUM(AD2025:AD2027)=0,COUNTIF(AD2025:AD2027,"NS")&gt;0),"NS",SUM(AD2025:AD2027))</f>
        <v>0</v>
      </c>
      <c r="DB2025" s="186"/>
    </row>
    <row r="2026" spans="1:106" ht="15" customHeight="1" x14ac:dyDescent="0.25">
      <c r="A2026" s="109"/>
      <c r="B2026" s="109"/>
      <c r="C2026" s="741"/>
      <c r="D2026" s="759"/>
      <c r="E2026" s="760"/>
      <c r="F2026" s="836"/>
      <c r="G2026" s="629" t="s">
        <v>507</v>
      </c>
      <c r="H2026" s="629"/>
      <c r="I2026" s="646" t="s">
        <v>508</v>
      </c>
      <c r="J2026" s="646"/>
      <c r="K2026" s="646"/>
      <c r="L2026" s="646"/>
      <c r="M2026" s="646"/>
      <c r="N2026" s="646"/>
      <c r="O2026" s="646"/>
      <c r="P2026" s="646"/>
      <c r="Q2026" s="646"/>
      <c r="R2026" s="646"/>
      <c r="S2026" s="206"/>
      <c r="T2026" s="206"/>
      <c r="U2026" s="206"/>
      <c r="V2026" s="206"/>
      <c r="W2026" s="206"/>
      <c r="X2026" s="206"/>
      <c r="Y2026" s="206"/>
      <c r="Z2026" s="206"/>
      <c r="AA2026" s="206"/>
      <c r="AB2026" s="206"/>
      <c r="AC2026" s="206"/>
      <c r="AD2026" s="206"/>
      <c r="AE2026" s="109"/>
      <c r="AG2026" s="130">
        <f t="shared" si="925"/>
        <v>12</v>
      </c>
      <c r="AH2026" s="90">
        <f t="shared" si="926"/>
        <v>0</v>
      </c>
      <c r="AI2026" s="130">
        <f t="shared" si="927"/>
        <v>0</v>
      </c>
      <c r="AJ2026" s="130">
        <f t="shared" si="928"/>
        <v>0</v>
      </c>
      <c r="AK2026" s="130">
        <f t="shared" si="929"/>
        <v>0</v>
      </c>
      <c r="AL2026" s="130">
        <f t="shared" si="930"/>
        <v>0</v>
      </c>
      <c r="AM2026" s="130">
        <f t="shared" si="931"/>
        <v>0</v>
      </c>
      <c r="AN2026" s="130">
        <f t="shared" si="932"/>
        <v>0</v>
      </c>
      <c r="AO2026" s="130">
        <f t="shared" si="933"/>
        <v>0</v>
      </c>
      <c r="AP2026" s="130">
        <f t="shared" si="934"/>
        <v>0</v>
      </c>
      <c r="AQ2026" s="130">
        <f t="shared" si="935"/>
        <v>0</v>
      </c>
      <c r="AR2026" s="130">
        <f t="shared" si="936"/>
        <v>0</v>
      </c>
      <c r="AS2026" s="130">
        <f t="shared" si="937"/>
        <v>0</v>
      </c>
      <c r="AT2026" s="130">
        <f t="shared" si="938"/>
        <v>0</v>
      </c>
      <c r="AU2026" s="130">
        <f t="shared" si="939"/>
        <v>0</v>
      </c>
      <c r="AV2026" s="130">
        <f t="shared" si="940"/>
        <v>0</v>
      </c>
      <c r="AW2026" s="130">
        <f t="shared" si="941"/>
        <v>0</v>
      </c>
      <c r="AX2026" s="130">
        <f t="shared" si="942"/>
        <v>0</v>
      </c>
      <c r="AY2026" s="130">
        <f t="shared" si="943"/>
        <v>0</v>
      </c>
      <c r="AZ2026" s="130">
        <f t="shared" si="944"/>
        <v>0</v>
      </c>
      <c r="BA2026" s="130">
        <f t="shared" si="945"/>
        <v>0</v>
      </c>
      <c r="BB2026" s="130">
        <f t="shared" si="946"/>
        <v>0</v>
      </c>
      <c r="BC2026" s="130">
        <f t="shared" si="947"/>
        <v>0</v>
      </c>
      <c r="BD2026" s="130">
        <f t="shared" si="948"/>
        <v>0</v>
      </c>
      <c r="BE2026" s="130">
        <f t="shared" si="949"/>
        <v>0</v>
      </c>
      <c r="BF2026" s="130">
        <f t="shared" si="950"/>
        <v>0</v>
      </c>
      <c r="BG2026" s="130">
        <f t="shared" si="951"/>
        <v>0</v>
      </c>
      <c r="BH2026" s="130">
        <f t="shared" si="952"/>
        <v>0</v>
      </c>
      <c r="BI2026" s="130">
        <f t="shared" si="953"/>
        <v>0</v>
      </c>
      <c r="BJ2026" s="130">
        <f t="shared" si="954"/>
        <v>0</v>
      </c>
      <c r="BK2026" s="130">
        <f t="shared" si="955"/>
        <v>0</v>
      </c>
      <c r="BL2026" s="130">
        <f t="shared" si="956"/>
        <v>0</v>
      </c>
      <c r="BM2026" s="90">
        <f t="shared" si="957"/>
        <v>0</v>
      </c>
      <c r="CO2026" s="297" t="s">
        <v>2078</v>
      </c>
      <c r="CP2026" s="297">
        <f>SUM(S2025:S2026)</f>
        <v>0</v>
      </c>
      <c r="CQ2026" s="297">
        <f t="shared" ref="CQ2026" si="1365">SUM(T2025:T2026)</f>
        <v>0</v>
      </c>
      <c r="CR2026" s="297">
        <f t="shared" ref="CR2026" si="1366">SUM(U2025:U2026)</f>
        <v>0</v>
      </c>
      <c r="CS2026" s="297">
        <f>SUM(V2025:V2026)</f>
        <v>0</v>
      </c>
      <c r="CT2026" s="297">
        <f t="shared" ref="CT2026" si="1367">SUM(W2025:W2026)</f>
        <v>0</v>
      </c>
      <c r="CU2026" s="297">
        <f t="shared" ref="CU2026" si="1368">SUM(X2025:X2026)</f>
        <v>0</v>
      </c>
      <c r="CV2026" s="297">
        <f t="shared" ref="CV2026" si="1369">SUM(Y2025:Y2026)</f>
        <v>0</v>
      </c>
      <c r="CW2026" s="297">
        <f t="shared" ref="CW2026" si="1370">SUM(Z2025:Z2026)</f>
        <v>0</v>
      </c>
      <c r="CX2026" s="297">
        <f t="shared" ref="CX2026" si="1371">SUM(AA2025:AA2026)</f>
        <v>0</v>
      </c>
      <c r="CY2026" s="297">
        <f t="shared" ref="CY2026" si="1372">SUM(AB2025:AB2026)</f>
        <v>0</v>
      </c>
      <c r="CZ2026" s="297">
        <f t="shared" ref="CZ2026" si="1373">SUM(AC2025:AC2026)</f>
        <v>0</v>
      </c>
      <c r="DA2026" s="297">
        <f t="shared" ref="DA2026" si="1374">SUM(AD2025:AD2026)</f>
        <v>0</v>
      </c>
      <c r="DB2026" s="186"/>
    </row>
    <row r="2027" spans="1:106" ht="15" customHeight="1" x14ac:dyDescent="0.25">
      <c r="A2027" s="109"/>
      <c r="B2027" s="109"/>
      <c r="C2027" s="742"/>
      <c r="D2027" s="761"/>
      <c r="E2027" s="762"/>
      <c r="F2027" s="837"/>
      <c r="G2027" s="629" t="s">
        <v>509</v>
      </c>
      <c r="H2027" s="629"/>
      <c r="I2027" s="646" t="s">
        <v>510</v>
      </c>
      <c r="J2027" s="646"/>
      <c r="K2027" s="646"/>
      <c r="L2027" s="646"/>
      <c r="M2027" s="646"/>
      <c r="N2027" s="646"/>
      <c r="O2027" s="646"/>
      <c r="P2027" s="646"/>
      <c r="Q2027" s="646"/>
      <c r="R2027" s="646"/>
      <c r="S2027" s="206"/>
      <c r="T2027" s="206"/>
      <c r="U2027" s="206"/>
      <c r="V2027" s="206"/>
      <c r="W2027" s="206"/>
      <c r="X2027" s="206"/>
      <c r="Y2027" s="206"/>
      <c r="Z2027" s="206"/>
      <c r="AA2027" s="206"/>
      <c r="AB2027" s="206"/>
      <c r="AC2027" s="206"/>
      <c r="AD2027" s="206"/>
      <c r="AE2027" s="109"/>
      <c r="AG2027" s="130">
        <f t="shared" si="925"/>
        <v>12</v>
      </c>
      <c r="AH2027" s="90">
        <f t="shared" si="926"/>
        <v>0</v>
      </c>
      <c r="AI2027" s="130">
        <f t="shared" si="927"/>
        <v>0</v>
      </c>
      <c r="AJ2027" s="130">
        <f t="shared" si="928"/>
        <v>0</v>
      </c>
      <c r="AK2027" s="130">
        <f t="shared" si="929"/>
        <v>0</v>
      </c>
      <c r="AL2027" s="130">
        <f t="shared" si="930"/>
        <v>0</v>
      </c>
      <c r="AM2027" s="130">
        <f t="shared" si="931"/>
        <v>0</v>
      </c>
      <c r="AN2027" s="130">
        <f t="shared" si="932"/>
        <v>0</v>
      </c>
      <c r="AO2027" s="130">
        <f t="shared" si="933"/>
        <v>0</v>
      </c>
      <c r="AP2027" s="130">
        <f t="shared" si="934"/>
        <v>0</v>
      </c>
      <c r="AQ2027" s="130">
        <f t="shared" si="935"/>
        <v>0</v>
      </c>
      <c r="AR2027" s="130">
        <f t="shared" si="936"/>
        <v>0</v>
      </c>
      <c r="AS2027" s="130">
        <f t="shared" si="937"/>
        <v>0</v>
      </c>
      <c r="AT2027" s="130">
        <f t="shared" si="938"/>
        <v>0</v>
      </c>
      <c r="AU2027" s="130">
        <f t="shared" si="939"/>
        <v>0</v>
      </c>
      <c r="AV2027" s="130">
        <f t="shared" si="940"/>
        <v>0</v>
      </c>
      <c r="AW2027" s="130">
        <f t="shared" si="941"/>
        <v>0</v>
      </c>
      <c r="AX2027" s="130">
        <f t="shared" si="942"/>
        <v>0</v>
      </c>
      <c r="AY2027" s="130">
        <f t="shared" si="943"/>
        <v>0</v>
      </c>
      <c r="AZ2027" s="130">
        <f t="shared" si="944"/>
        <v>0</v>
      </c>
      <c r="BA2027" s="130">
        <f t="shared" si="945"/>
        <v>0</v>
      </c>
      <c r="BB2027" s="130">
        <f t="shared" si="946"/>
        <v>0</v>
      </c>
      <c r="BC2027" s="130">
        <f t="shared" si="947"/>
        <v>0</v>
      </c>
      <c r="BD2027" s="130">
        <f t="shared" si="948"/>
        <v>0</v>
      </c>
      <c r="BE2027" s="130">
        <f t="shared" si="949"/>
        <v>0</v>
      </c>
      <c r="BF2027" s="130">
        <f t="shared" si="950"/>
        <v>0</v>
      </c>
      <c r="BG2027" s="130">
        <f t="shared" si="951"/>
        <v>0</v>
      </c>
      <c r="BH2027" s="130">
        <f t="shared" si="952"/>
        <v>0</v>
      </c>
      <c r="BI2027" s="130">
        <f t="shared" si="953"/>
        <v>0</v>
      </c>
      <c r="BJ2027" s="130">
        <f t="shared" si="954"/>
        <v>0</v>
      </c>
      <c r="BK2027" s="130">
        <f t="shared" si="955"/>
        <v>0</v>
      </c>
      <c r="BL2027" s="130">
        <f t="shared" si="956"/>
        <v>0</v>
      </c>
      <c r="BM2027" s="90">
        <f t="shared" si="957"/>
        <v>0</v>
      </c>
      <c r="BO2027" s="246" t="s">
        <v>2104</v>
      </c>
      <c r="BP2027" s="246" t="s">
        <v>2048</v>
      </c>
      <c r="BQ2027" s="246" t="s">
        <v>2049</v>
      </c>
      <c r="BR2027" s="246" t="s">
        <v>84</v>
      </c>
      <c r="BS2027" s="246" t="s">
        <v>2048</v>
      </c>
      <c r="BT2027" s="246" t="s">
        <v>2049</v>
      </c>
      <c r="BU2027" s="246" t="s">
        <v>84</v>
      </c>
      <c r="BV2027" s="246" t="s">
        <v>2048</v>
      </c>
      <c r="BW2027" s="246" t="s">
        <v>2049</v>
      </c>
      <c r="BX2027" s="246" t="s">
        <v>84</v>
      </c>
      <c r="BY2027" s="246" t="s">
        <v>2048</v>
      </c>
      <c r="BZ2027" s="246" t="s">
        <v>2049</v>
      </c>
      <c r="CO2027" s="297" t="s">
        <v>2029</v>
      </c>
      <c r="CP2027" s="297">
        <f>COUNTIF(S2025:S2026,"NS")</f>
        <v>0</v>
      </c>
      <c r="CQ2027" s="297">
        <f t="shared" ref="CQ2027" si="1375">COUNTIF(T2025:T2026,"NS")</f>
        <v>0</v>
      </c>
      <c r="CR2027" s="297">
        <f>COUNTIF(U2025:U2026,"NS")</f>
        <v>0</v>
      </c>
      <c r="CS2027" s="297">
        <f t="shared" ref="CS2027" si="1376">COUNTIF(V2025:V2026,"NS")</f>
        <v>0</v>
      </c>
      <c r="CT2027" s="297">
        <f t="shared" ref="CT2027" si="1377">COUNTIF(W2025:W2026,"NS")</f>
        <v>0</v>
      </c>
      <c r="CU2027" s="297">
        <f t="shared" ref="CU2027" si="1378">COUNTIF(X2025:X2026,"NS")</f>
        <v>0</v>
      </c>
      <c r="CV2027" s="297">
        <f t="shared" ref="CV2027" si="1379">COUNTIF(Y2025:Y2026,"NS")</f>
        <v>0</v>
      </c>
      <c r="CW2027" s="297">
        <f t="shared" ref="CW2027" si="1380">COUNTIF(Z2025:Z2026,"NS")</f>
        <v>0</v>
      </c>
      <c r="CX2027" s="297">
        <f t="shared" ref="CX2027" si="1381">COUNTIF(AA2025:AA2026,"NS")</f>
        <v>0</v>
      </c>
      <c r="CY2027" s="297">
        <f t="shared" ref="CY2027" si="1382">COUNTIF(AB2025:AB2026,"NS")</f>
        <v>0</v>
      </c>
      <c r="CZ2027" s="297">
        <f t="shared" ref="CZ2027" si="1383">COUNTIF(AC2025:AC2026,"NS")</f>
        <v>0</v>
      </c>
      <c r="DA2027" s="297">
        <f t="shared" ref="DA2027" si="1384">COUNTIF(AD2025:AD2026,"NS")</f>
        <v>0</v>
      </c>
      <c r="DB2027" s="186"/>
    </row>
    <row r="2028" spans="1:106" ht="15" customHeight="1" x14ac:dyDescent="0.25">
      <c r="A2028" s="109"/>
      <c r="B2028" s="109"/>
      <c r="C2028" s="740" t="s">
        <v>547</v>
      </c>
      <c r="D2028" s="757" t="s">
        <v>548</v>
      </c>
      <c r="E2028" s="758"/>
      <c r="F2028" s="835"/>
      <c r="G2028" s="629" t="s">
        <v>513</v>
      </c>
      <c r="H2028" s="629"/>
      <c r="I2028" s="646" t="s">
        <v>514</v>
      </c>
      <c r="J2028" s="646"/>
      <c r="K2028" s="646"/>
      <c r="L2028" s="646"/>
      <c r="M2028" s="646"/>
      <c r="N2028" s="646"/>
      <c r="O2028" s="646"/>
      <c r="P2028" s="646"/>
      <c r="Q2028" s="646"/>
      <c r="R2028" s="646"/>
      <c r="S2028" s="206"/>
      <c r="T2028" s="206"/>
      <c r="U2028" s="206"/>
      <c r="V2028" s="206"/>
      <c r="W2028" s="206"/>
      <c r="X2028" s="206"/>
      <c r="Y2028" s="206"/>
      <c r="Z2028" s="206"/>
      <c r="AA2028" s="206"/>
      <c r="AB2028" s="206"/>
      <c r="AC2028" s="206"/>
      <c r="AD2028" s="206"/>
      <c r="AE2028" s="109"/>
      <c r="AG2028" s="178">
        <f t="shared" si="925"/>
        <v>12</v>
      </c>
      <c r="AH2028" s="90">
        <f t="shared" si="926"/>
        <v>0</v>
      </c>
      <c r="AI2028" s="178">
        <f t="shared" si="927"/>
        <v>0</v>
      </c>
      <c r="AJ2028" s="178">
        <f t="shared" si="928"/>
        <v>0</v>
      </c>
      <c r="AK2028" s="178">
        <f t="shared" si="929"/>
        <v>0</v>
      </c>
      <c r="AL2028" s="178">
        <f t="shared" si="930"/>
        <v>0</v>
      </c>
      <c r="AM2028" s="130">
        <f t="shared" si="931"/>
        <v>0</v>
      </c>
      <c r="AN2028" s="178">
        <f t="shared" si="932"/>
        <v>0</v>
      </c>
      <c r="AO2028" s="178">
        <f t="shared" si="933"/>
        <v>0</v>
      </c>
      <c r="AP2028" s="178">
        <f t="shared" si="934"/>
        <v>0</v>
      </c>
      <c r="AQ2028" s="178">
        <f t="shared" si="935"/>
        <v>0</v>
      </c>
      <c r="AR2028" s="130">
        <f t="shared" si="936"/>
        <v>0</v>
      </c>
      <c r="AS2028" s="178">
        <f t="shared" si="937"/>
        <v>0</v>
      </c>
      <c r="AT2028" s="178">
        <f t="shared" si="938"/>
        <v>0</v>
      </c>
      <c r="AU2028" s="178">
        <f t="shared" si="939"/>
        <v>0</v>
      </c>
      <c r="AV2028" s="178">
        <f t="shared" si="940"/>
        <v>0</v>
      </c>
      <c r="AW2028" s="130">
        <f t="shared" si="941"/>
        <v>0</v>
      </c>
      <c r="AX2028" s="178">
        <f t="shared" si="942"/>
        <v>0</v>
      </c>
      <c r="AY2028" s="178">
        <f t="shared" si="943"/>
        <v>0</v>
      </c>
      <c r="AZ2028" s="178">
        <f t="shared" si="944"/>
        <v>0</v>
      </c>
      <c r="BA2028" s="178">
        <f t="shared" si="945"/>
        <v>0</v>
      </c>
      <c r="BB2028" s="130">
        <f t="shared" si="946"/>
        <v>0</v>
      </c>
      <c r="BC2028" s="178">
        <f t="shared" si="947"/>
        <v>0</v>
      </c>
      <c r="BD2028" s="178">
        <f t="shared" si="948"/>
        <v>0</v>
      </c>
      <c r="BE2028" s="178">
        <f t="shared" si="949"/>
        <v>0</v>
      </c>
      <c r="BF2028" s="178">
        <f t="shared" si="950"/>
        <v>0</v>
      </c>
      <c r="BG2028" s="130">
        <f t="shared" si="951"/>
        <v>0</v>
      </c>
      <c r="BH2028" s="178">
        <f t="shared" si="952"/>
        <v>0</v>
      </c>
      <c r="BI2028" s="178">
        <f t="shared" si="953"/>
        <v>0</v>
      </c>
      <c r="BJ2028" s="178">
        <f t="shared" si="954"/>
        <v>0</v>
      </c>
      <c r="BK2028" s="178">
        <f t="shared" si="955"/>
        <v>0</v>
      </c>
      <c r="BL2028" s="130">
        <f t="shared" si="956"/>
        <v>0</v>
      </c>
      <c r="BM2028" s="90">
        <f t="shared" si="957"/>
        <v>0</v>
      </c>
      <c r="BN2028" s="186" t="s">
        <v>2077</v>
      </c>
      <c r="BO2028" s="178">
        <f>IF($AG$1956=$AH$1956,0,IF(
OR(
AND(BO2032=0,BO2031&gt;0),
AND(BO2032="NS",BO2030&gt;0),
AND(BO2032="NS",BO2030=0,BO2031=0)),1,
IF(OR(
AND(BO2031&gt;=2,BO2030&lt;BO2032),
AND(BO2032="NS",BO2030=0,BO2031&gt;0),
BO2032=BO2030,
AND(BO2032="NA",BO2031=0,BO2030=0,BO2029&gt;0)),0,1)))</f>
        <v>0</v>
      </c>
      <c r="BP2028" s="178">
        <f t="shared" ref="BP2028:BZ2028" si="1385">IF($AG$1956=$AH$1956,0,IF(
OR(
AND(BP2032=0,BP2031&gt;0),
AND(BP2032="NS",BP2030&gt;0),
AND(BP2032="NS",BP2030=0,BP2031=0)),1,
IF(OR(
AND(BP2031&gt;=2,BP2030&lt;BP2032),
AND(BP2032="NS",BP2030=0,BP2031&gt;0),
BP2032=BP2030,
AND(BP2032="NA",BP2031=0,BP2030=0,BP2029&gt;0)),0,1)))</f>
        <v>0</v>
      </c>
      <c r="BQ2028" s="178">
        <f t="shared" si="1385"/>
        <v>0</v>
      </c>
      <c r="BR2028" s="178">
        <f t="shared" si="1385"/>
        <v>0</v>
      </c>
      <c r="BS2028" s="178">
        <f t="shared" si="1385"/>
        <v>0</v>
      </c>
      <c r="BT2028" s="178">
        <f t="shared" si="1385"/>
        <v>0</v>
      </c>
      <c r="BU2028" s="178">
        <f t="shared" si="1385"/>
        <v>0</v>
      </c>
      <c r="BV2028" s="178">
        <f t="shared" si="1385"/>
        <v>0</v>
      </c>
      <c r="BW2028" s="178">
        <f t="shared" si="1385"/>
        <v>0</v>
      </c>
      <c r="BX2028" s="178">
        <f t="shared" si="1385"/>
        <v>0</v>
      </c>
      <c r="BY2028" s="178">
        <f t="shared" si="1385"/>
        <v>0</v>
      </c>
      <c r="BZ2028" s="178">
        <f t="shared" si="1385"/>
        <v>0</v>
      </c>
      <c r="CA2028" s="186">
        <f>SUM(BO2028:BZ2028)</f>
        <v>0</v>
      </c>
      <c r="CO2028" s="298">
        <v>0.25</v>
      </c>
      <c r="CP2028" s="299">
        <f>IF(CP2025="ns",0,CP2025*0.25)</f>
        <v>0</v>
      </c>
      <c r="CQ2028" s="299">
        <f t="shared" ref="CQ2028:DA2028" si="1386">IF(CQ2025="ns",0,CQ2025*0.25)</f>
        <v>0</v>
      </c>
      <c r="CR2028" s="299">
        <f t="shared" si="1386"/>
        <v>0</v>
      </c>
      <c r="CS2028" s="299">
        <f t="shared" si="1386"/>
        <v>0</v>
      </c>
      <c r="CT2028" s="299">
        <f t="shared" si="1386"/>
        <v>0</v>
      </c>
      <c r="CU2028" s="299">
        <f t="shared" si="1386"/>
        <v>0</v>
      </c>
      <c r="CV2028" s="299">
        <f t="shared" si="1386"/>
        <v>0</v>
      </c>
      <c r="CW2028" s="299">
        <f t="shared" si="1386"/>
        <v>0</v>
      </c>
      <c r="CX2028" s="299">
        <f t="shared" si="1386"/>
        <v>0</v>
      </c>
      <c r="CY2028" s="299">
        <f t="shared" si="1386"/>
        <v>0</v>
      </c>
      <c r="CZ2028" s="299">
        <f t="shared" si="1386"/>
        <v>0</v>
      </c>
      <c r="DA2028" s="299">
        <f t="shared" si="1386"/>
        <v>0</v>
      </c>
      <c r="DB2028" s="186"/>
    </row>
    <row r="2029" spans="1:106" ht="15" customHeight="1" x14ac:dyDescent="0.25">
      <c r="A2029" s="109"/>
      <c r="B2029" s="109"/>
      <c r="C2029" s="741"/>
      <c r="D2029" s="759"/>
      <c r="E2029" s="760"/>
      <c r="F2029" s="836"/>
      <c r="G2029" s="581" t="s">
        <v>521</v>
      </c>
      <c r="H2029" s="581"/>
      <c r="I2029" s="152"/>
      <c r="J2029" s="625" t="s">
        <v>515</v>
      </c>
      <c r="K2029" s="625"/>
      <c r="L2029" s="625"/>
      <c r="M2029" s="625"/>
      <c r="N2029" s="625"/>
      <c r="O2029" s="625"/>
      <c r="P2029" s="625"/>
      <c r="Q2029" s="625"/>
      <c r="R2029" s="626"/>
      <c r="S2029" s="206"/>
      <c r="T2029" s="206"/>
      <c r="U2029" s="206"/>
      <c r="V2029" s="206"/>
      <c r="W2029" s="206"/>
      <c r="X2029" s="206"/>
      <c r="Y2029" s="206"/>
      <c r="Z2029" s="206"/>
      <c r="AA2029" s="206"/>
      <c r="AB2029" s="206"/>
      <c r="AC2029" s="206"/>
      <c r="AD2029" s="206"/>
      <c r="AE2029" s="109"/>
      <c r="AG2029" s="130">
        <f t="shared" si="925"/>
        <v>12</v>
      </c>
      <c r="AH2029" s="90">
        <f t="shared" si="926"/>
        <v>0</v>
      </c>
      <c r="AI2029" s="130">
        <f t="shared" si="927"/>
        <v>0</v>
      </c>
      <c r="AJ2029" s="130">
        <f t="shared" si="928"/>
        <v>0</v>
      </c>
      <c r="AK2029" s="130">
        <f t="shared" si="929"/>
        <v>0</v>
      </c>
      <c r="AL2029" s="130">
        <f t="shared" si="930"/>
        <v>0</v>
      </c>
      <c r="AM2029" s="130">
        <f t="shared" si="931"/>
        <v>0</v>
      </c>
      <c r="AN2029" s="130">
        <f t="shared" si="932"/>
        <v>0</v>
      </c>
      <c r="AO2029" s="130">
        <f t="shared" si="933"/>
        <v>0</v>
      </c>
      <c r="AP2029" s="130">
        <f t="shared" si="934"/>
        <v>0</v>
      </c>
      <c r="AQ2029" s="130">
        <f t="shared" si="935"/>
        <v>0</v>
      </c>
      <c r="AR2029" s="130">
        <f t="shared" si="936"/>
        <v>0</v>
      </c>
      <c r="AS2029" s="130">
        <f t="shared" si="937"/>
        <v>0</v>
      </c>
      <c r="AT2029" s="130">
        <f t="shared" si="938"/>
        <v>0</v>
      </c>
      <c r="AU2029" s="130">
        <f t="shared" si="939"/>
        <v>0</v>
      </c>
      <c r="AV2029" s="130">
        <f t="shared" si="940"/>
        <v>0</v>
      </c>
      <c r="AW2029" s="130">
        <f t="shared" si="941"/>
        <v>0</v>
      </c>
      <c r="AX2029" s="130">
        <f t="shared" si="942"/>
        <v>0</v>
      </c>
      <c r="AY2029" s="130">
        <f t="shared" si="943"/>
        <v>0</v>
      </c>
      <c r="AZ2029" s="130">
        <f t="shared" si="944"/>
        <v>0</v>
      </c>
      <c r="BA2029" s="130">
        <f t="shared" si="945"/>
        <v>0</v>
      </c>
      <c r="BB2029" s="130">
        <f t="shared" si="946"/>
        <v>0</v>
      </c>
      <c r="BC2029" s="130">
        <f t="shared" si="947"/>
        <v>0</v>
      </c>
      <c r="BD2029" s="130">
        <f t="shared" si="948"/>
        <v>0</v>
      </c>
      <c r="BE2029" s="130">
        <f t="shared" si="949"/>
        <v>0</v>
      </c>
      <c r="BF2029" s="130">
        <f t="shared" si="950"/>
        <v>0</v>
      </c>
      <c r="BG2029" s="130">
        <f t="shared" si="951"/>
        <v>0</v>
      </c>
      <c r="BH2029" s="130">
        <f t="shared" si="952"/>
        <v>0</v>
      </c>
      <c r="BI2029" s="130">
        <f t="shared" si="953"/>
        <v>0</v>
      </c>
      <c r="BJ2029" s="130">
        <f t="shared" si="954"/>
        <v>0</v>
      </c>
      <c r="BK2029" s="130">
        <f t="shared" si="955"/>
        <v>0</v>
      </c>
      <c r="BL2029" s="130">
        <f t="shared" si="956"/>
        <v>0</v>
      </c>
      <c r="BM2029" s="90">
        <f t="shared" si="957"/>
        <v>0</v>
      </c>
      <c r="BN2029" s="90" t="s">
        <v>2058</v>
      </c>
      <c r="BO2029" s="90">
        <f>COUNTIF(S2029:S2034,"NA")</f>
        <v>0</v>
      </c>
      <c r="BP2029" s="90">
        <f t="shared" ref="BP2029" si="1387">COUNTIF(T2029:T2034,"NA")</f>
        <v>0</v>
      </c>
      <c r="BQ2029" s="90">
        <f t="shared" ref="BQ2029" si="1388">COUNTIF(U2029:U2034,"NA")</f>
        <v>0</v>
      </c>
      <c r="BR2029" s="90">
        <f t="shared" ref="BR2029" si="1389">COUNTIF(V2029:V2034,"NA")</f>
        <v>0</v>
      </c>
      <c r="BS2029" s="90">
        <f t="shared" ref="BS2029" si="1390">COUNTIF(W2029:W2034,"NA")</f>
        <v>0</v>
      </c>
      <c r="BT2029" s="90">
        <f t="shared" ref="BT2029" si="1391">COUNTIF(X2029:X2034,"NA")</f>
        <v>0</v>
      </c>
      <c r="BU2029" s="90">
        <f t="shared" ref="BU2029" si="1392">COUNTIF(Y2029:Y2034,"NA")</f>
        <v>0</v>
      </c>
      <c r="BV2029" s="90">
        <f t="shared" ref="BV2029" si="1393">COUNTIF(Z2029:Z2034,"NA")</f>
        <v>0</v>
      </c>
      <c r="BW2029" s="90">
        <f t="shared" ref="BW2029" si="1394">COUNTIF(AA2029:AA2034,"NA")</f>
        <v>0</v>
      </c>
      <c r="BX2029" s="90">
        <f t="shared" ref="BX2029" si="1395">COUNTIF(AB2029:AB2034,"NA")</f>
        <v>0</v>
      </c>
      <c r="BY2029" s="90">
        <f t="shared" ref="BY2029" si="1396">COUNTIF(AC2029:AC2034,"NA")</f>
        <v>0</v>
      </c>
      <c r="BZ2029" s="90">
        <f t="shared" ref="BZ2029" si="1397">COUNTIF(AD2029:AD2034,"NA")</f>
        <v>0</v>
      </c>
      <c r="CO2029" s="297" t="s">
        <v>72</v>
      </c>
      <c r="CP2029" s="297">
        <f>S2027</f>
        <v>0</v>
      </c>
      <c r="CQ2029" s="297">
        <f t="shared" ref="CQ2029" si="1398">T2027</f>
        <v>0</v>
      </c>
      <c r="CR2029" s="297">
        <f t="shared" ref="CR2029" si="1399">U2027</f>
        <v>0</v>
      </c>
      <c r="CS2029" s="297">
        <f t="shared" ref="CS2029" si="1400">V2027</f>
        <v>0</v>
      </c>
      <c r="CT2029" s="297">
        <f t="shared" ref="CT2029" si="1401">W2027</f>
        <v>0</v>
      </c>
      <c r="CU2029" s="297">
        <f t="shared" ref="CU2029" si="1402">X2027</f>
        <v>0</v>
      </c>
      <c r="CV2029" s="297">
        <f t="shared" ref="CV2029" si="1403">Y2027</f>
        <v>0</v>
      </c>
      <c r="CW2029" s="297">
        <f t="shared" ref="CW2029" si="1404">Z2027</f>
        <v>0</v>
      </c>
      <c r="CX2029" s="297">
        <f t="shared" ref="CX2029" si="1405">AA2027</f>
        <v>0</v>
      </c>
      <c r="CY2029" s="297">
        <f t="shared" ref="CY2029" si="1406">AB2027</f>
        <v>0</v>
      </c>
      <c r="CZ2029" s="297">
        <f t="shared" ref="CZ2029" si="1407">AC2027</f>
        <v>0</v>
      </c>
      <c r="DA2029" s="297">
        <f t="shared" ref="DA2029" si="1408">AD2027</f>
        <v>0</v>
      </c>
      <c r="DB2029" s="186"/>
    </row>
    <row r="2030" spans="1:106" ht="15" customHeight="1" x14ac:dyDescent="0.25">
      <c r="A2030" s="109"/>
      <c r="B2030" s="109"/>
      <c r="C2030" s="741"/>
      <c r="D2030" s="759"/>
      <c r="E2030" s="760"/>
      <c r="F2030" s="836"/>
      <c r="G2030" s="581" t="s">
        <v>522</v>
      </c>
      <c r="H2030" s="581"/>
      <c r="I2030" s="152"/>
      <c r="J2030" s="625" t="s">
        <v>516</v>
      </c>
      <c r="K2030" s="625"/>
      <c r="L2030" s="625"/>
      <c r="M2030" s="625"/>
      <c r="N2030" s="625"/>
      <c r="O2030" s="625"/>
      <c r="P2030" s="625"/>
      <c r="Q2030" s="625"/>
      <c r="R2030" s="626"/>
      <c r="S2030" s="206"/>
      <c r="T2030" s="206"/>
      <c r="U2030" s="206"/>
      <c r="V2030" s="206"/>
      <c r="W2030" s="206"/>
      <c r="X2030" s="206"/>
      <c r="Y2030" s="206"/>
      <c r="Z2030" s="206"/>
      <c r="AA2030" s="206"/>
      <c r="AB2030" s="206"/>
      <c r="AC2030" s="206"/>
      <c r="AD2030" s="206"/>
      <c r="AE2030" s="109"/>
      <c r="AG2030" s="130">
        <f t="shared" si="925"/>
        <v>12</v>
      </c>
      <c r="AH2030" s="90">
        <f t="shared" si="926"/>
        <v>0</v>
      </c>
      <c r="AI2030" s="130">
        <f t="shared" si="927"/>
        <v>0</v>
      </c>
      <c r="AJ2030" s="130">
        <f t="shared" si="928"/>
        <v>0</v>
      </c>
      <c r="AK2030" s="130">
        <f t="shared" si="929"/>
        <v>0</v>
      </c>
      <c r="AL2030" s="130">
        <f t="shared" si="930"/>
        <v>0</v>
      </c>
      <c r="AM2030" s="130">
        <f t="shared" si="931"/>
        <v>0</v>
      </c>
      <c r="AN2030" s="130">
        <f t="shared" si="932"/>
        <v>0</v>
      </c>
      <c r="AO2030" s="130">
        <f t="shared" si="933"/>
        <v>0</v>
      </c>
      <c r="AP2030" s="130">
        <f t="shared" si="934"/>
        <v>0</v>
      </c>
      <c r="AQ2030" s="130">
        <f t="shared" si="935"/>
        <v>0</v>
      </c>
      <c r="AR2030" s="130">
        <f t="shared" si="936"/>
        <v>0</v>
      </c>
      <c r="AS2030" s="130">
        <f t="shared" si="937"/>
        <v>0</v>
      </c>
      <c r="AT2030" s="130">
        <f t="shared" si="938"/>
        <v>0</v>
      </c>
      <c r="AU2030" s="130">
        <f t="shared" si="939"/>
        <v>0</v>
      </c>
      <c r="AV2030" s="130">
        <f t="shared" si="940"/>
        <v>0</v>
      </c>
      <c r="AW2030" s="130">
        <f t="shared" si="941"/>
        <v>0</v>
      </c>
      <c r="AX2030" s="130">
        <f t="shared" si="942"/>
        <v>0</v>
      </c>
      <c r="AY2030" s="130">
        <f t="shared" si="943"/>
        <v>0</v>
      </c>
      <c r="AZ2030" s="130">
        <f t="shared" si="944"/>
        <v>0</v>
      </c>
      <c r="BA2030" s="130">
        <f t="shared" si="945"/>
        <v>0</v>
      </c>
      <c r="BB2030" s="130">
        <f t="shared" si="946"/>
        <v>0</v>
      </c>
      <c r="BC2030" s="130">
        <f t="shared" si="947"/>
        <v>0</v>
      </c>
      <c r="BD2030" s="130">
        <f t="shared" si="948"/>
        <v>0</v>
      </c>
      <c r="BE2030" s="130">
        <f t="shared" si="949"/>
        <v>0</v>
      </c>
      <c r="BF2030" s="130">
        <f t="shared" si="950"/>
        <v>0</v>
      </c>
      <c r="BG2030" s="130">
        <f t="shared" si="951"/>
        <v>0</v>
      </c>
      <c r="BH2030" s="130">
        <f t="shared" si="952"/>
        <v>0</v>
      </c>
      <c r="BI2030" s="130">
        <f t="shared" si="953"/>
        <v>0</v>
      </c>
      <c r="BJ2030" s="130">
        <f t="shared" si="954"/>
        <v>0</v>
      </c>
      <c r="BK2030" s="130">
        <f t="shared" si="955"/>
        <v>0</v>
      </c>
      <c r="BL2030" s="130">
        <f t="shared" si="956"/>
        <v>0</v>
      </c>
      <c r="BM2030" s="90">
        <f t="shared" si="957"/>
        <v>0</v>
      </c>
      <c r="BN2030" s="90" t="s">
        <v>2078</v>
      </c>
      <c r="BO2030" s="90">
        <f>SUM(S2029:S2034)</f>
        <v>0</v>
      </c>
      <c r="BP2030" s="90">
        <f t="shared" ref="BP2030" si="1409">SUM(T2029:T2034)</f>
        <v>0</v>
      </c>
      <c r="BQ2030" s="90">
        <f t="shared" ref="BQ2030" si="1410">SUM(U2029:U2034)</f>
        <v>0</v>
      </c>
      <c r="BR2030" s="90">
        <f t="shared" ref="BR2030" si="1411">SUM(V2029:V2034)</f>
        <v>0</v>
      </c>
      <c r="BS2030" s="90">
        <f t="shared" ref="BS2030" si="1412">SUM(W2029:W2034)</f>
        <v>0</v>
      </c>
      <c r="BT2030" s="90">
        <f t="shared" ref="BT2030" si="1413">SUM(X2029:X2034)</f>
        <v>0</v>
      </c>
      <c r="BU2030" s="90">
        <f t="shared" ref="BU2030" si="1414">SUM(Y2029:Y2034)</f>
        <v>0</v>
      </c>
      <c r="BV2030" s="90">
        <f t="shared" ref="BV2030" si="1415">SUM(Z2029:Z2034)</f>
        <v>0</v>
      </c>
      <c r="BW2030" s="90">
        <f t="shared" ref="BW2030" si="1416">SUM(AA2029:AA2034)</f>
        <v>0</v>
      </c>
      <c r="BX2030" s="90">
        <f t="shared" ref="BX2030" si="1417">SUM(AB2029:AB2034)</f>
        <v>0</v>
      </c>
      <c r="BY2030" s="90">
        <f t="shared" ref="BY2030" si="1418">SUM(AC2029:AC2034)</f>
        <v>0</v>
      </c>
      <c r="BZ2030" s="90">
        <f t="shared" ref="BZ2030" si="1419">SUM(AD2029:AD2034)</f>
        <v>0</v>
      </c>
      <c r="CO2030" s="297" t="s">
        <v>2077</v>
      </c>
      <c r="CP2030" s="297">
        <f>IF(OR(CP2029=0,CP2029="NA",AND(CP2029="NS",CP2027&gt;0),AND(CP2029="NS",CP2026&gt;0),CP2029&lt;=CP2028),0,1)</f>
        <v>0</v>
      </c>
      <c r="CQ2030" s="297">
        <f t="shared" ref="CQ2030" si="1420">IF(OR(CQ2029=0,CQ2029="NA",AND(CQ2029="NS",CQ2027&gt;0),AND(CQ2029="NS",CQ2026&gt;0),CQ2029&lt;=CQ2028),0,1)</f>
        <v>0</v>
      </c>
      <c r="CR2030" s="297">
        <f t="shared" ref="CR2030" si="1421">IF(OR(CR2029=0,CR2029="NA",AND(CR2029="NS",CR2027&gt;0),AND(CR2029="NS",CR2026&gt;0),CR2029&lt;=CR2028),0,1)</f>
        <v>0</v>
      </c>
      <c r="CS2030" s="297">
        <f t="shared" ref="CS2030" si="1422">IF(OR(CS2029=0,CS2029="NA",AND(CS2029="NS",CS2027&gt;0),AND(CS2029="NS",CS2026&gt;0),CS2029&lt;=CS2028),0,1)</f>
        <v>0</v>
      </c>
      <c r="CT2030" s="297">
        <f t="shared" ref="CT2030" si="1423">IF(OR(CT2029=0,CT2029="NA",AND(CT2029="NS",CT2027&gt;0),AND(CT2029="NS",CT2026&gt;0),CT2029&lt;=CT2028),0,1)</f>
        <v>0</v>
      </c>
      <c r="CU2030" s="297">
        <f t="shared" ref="CU2030" si="1424">IF(OR(CU2029=0,CU2029="NA",AND(CU2029="NS",CU2027&gt;0),AND(CU2029="NS",CU2026&gt;0),CU2029&lt;=CU2028),0,1)</f>
        <v>0</v>
      </c>
      <c r="CV2030" s="297">
        <f t="shared" ref="CV2030" si="1425">IF(OR(CV2029=0,CV2029="NA",AND(CV2029="NS",CV2027&gt;0),AND(CV2029="NS",CV2026&gt;0),CV2029&lt;=CV2028),0,1)</f>
        <v>0</v>
      </c>
      <c r="CW2030" s="297">
        <f t="shared" ref="CW2030" si="1426">IF(OR(CW2029=0,CW2029="NA",AND(CW2029="NS",CW2027&gt;0),AND(CW2029="NS",CW2026&gt;0),CW2029&lt;=CW2028),0,1)</f>
        <v>0</v>
      </c>
      <c r="CX2030" s="297">
        <f t="shared" ref="CX2030" si="1427">IF(OR(CX2029=0,CX2029="NA",AND(CX2029="NS",CX2027&gt;0),AND(CX2029="NS",CX2026&gt;0),CX2029&lt;=CX2028),0,1)</f>
        <v>0</v>
      </c>
      <c r="CY2030" s="297">
        <f t="shared" ref="CY2030" si="1428">IF(OR(CY2029=0,CY2029="NA",AND(CY2029="NS",CY2027&gt;0),AND(CY2029="NS",CY2026&gt;0),CY2029&lt;=CY2028),0,1)</f>
        <v>0</v>
      </c>
      <c r="CZ2030" s="297">
        <f t="shared" ref="CZ2030" si="1429">IF(OR(CZ2029=0,CZ2029="NA",AND(CZ2029="NS",CZ2027&gt;0),AND(CZ2029="NS",CZ2026&gt;0),CZ2029&lt;=CZ2028),0,1)</f>
        <v>0</v>
      </c>
      <c r="DA2030" s="297">
        <f t="shared" ref="DA2030" si="1430">IF(OR(DA2029=0,DA2029="NA",AND(DA2029="NS",DA2027&gt;0),AND(DA2029="NS",DA2026&gt;0),DA2029&lt;=DA2028),0,1)</f>
        <v>0</v>
      </c>
      <c r="DB2030" s="186">
        <f>SUM(CP2030:DA2030)</f>
        <v>0</v>
      </c>
    </row>
    <row r="2031" spans="1:106" ht="15" customHeight="1" x14ac:dyDescent="0.2">
      <c r="A2031" s="109"/>
      <c r="B2031" s="109"/>
      <c r="C2031" s="741"/>
      <c r="D2031" s="759"/>
      <c r="E2031" s="760"/>
      <c r="F2031" s="836"/>
      <c r="G2031" s="581" t="s">
        <v>523</v>
      </c>
      <c r="H2031" s="581"/>
      <c r="I2031" s="152"/>
      <c r="J2031" s="625" t="s">
        <v>517</v>
      </c>
      <c r="K2031" s="625"/>
      <c r="L2031" s="625"/>
      <c r="M2031" s="625"/>
      <c r="N2031" s="625"/>
      <c r="O2031" s="625"/>
      <c r="P2031" s="625"/>
      <c r="Q2031" s="625"/>
      <c r="R2031" s="626"/>
      <c r="S2031" s="206"/>
      <c r="T2031" s="206"/>
      <c r="U2031" s="206"/>
      <c r="V2031" s="206"/>
      <c r="W2031" s="206"/>
      <c r="X2031" s="206"/>
      <c r="Y2031" s="206"/>
      <c r="Z2031" s="206"/>
      <c r="AA2031" s="206"/>
      <c r="AB2031" s="206"/>
      <c r="AC2031" s="206"/>
      <c r="AD2031" s="206"/>
      <c r="AE2031" s="109"/>
      <c r="AG2031" s="130">
        <f t="shared" ref="AG2031:AG2094" si="1431">COUNTBLANK(S2031:AD2031)</f>
        <v>12</v>
      </c>
      <c r="AH2031" s="90">
        <f t="shared" ref="AH2031:AH2094" si="1432">IF($AG$1956=$AH$1956,0,IF(
AND(S2031&lt;&gt;"NA",AG2031=$AL$1789),0,IF(
AND(S2031="NA",AG2031=$AM$1789),0,1)))</f>
        <v>0</v>
      </c>
      <c r="AI2031" s="130">
        <f t="shared" ref="AI2031:AI2094" si="1433">S2031</f>
        <v>0</v>
      </c>
      <c r="AJ2031" s="130">
        <f t="shared" ref="AJ2031:AJ2094" si="1434">COUNTIF(T2031:U2031,"NS")</f>
        <v>0</v>
      </c>
      <c r="AK2031" s="130">
        <f t="shared" ref="AK2031:AK2094" si="1435">SUM(T2031:U2031)</f>
        <v>0</v>
      </c>
      <c r="AL2031" s="130">
        <f t="shared" ref="AL2031:AL2094" si="1436">COUNTIF(T2031:U2031,"NA")</f>
        <v>0</v>
      </c>
      <c r="AM2031" s="130">
        <f t="shared" ref="AM2031:AM2094" si="1437">IF($AG$1956=$AH$1956,0,
IF(OR(
AND(AI2031=0,AJ2031&gt;0),
AND(AI2031="NS",AK2031&gt;0),
AND(AI2031="NS",AK2031=0,AJ2031=0)),1,
IF(OR(
AND(AI2031&gt;0,AJ2031=2),
AND(AI2031="NS",AJ2031=2),
AND(AI2031="NS",AK2031=0,AJ2031&gt;0),
AI2031=AK2031,
AND(AI2031="NA",AJ2031=0,AK2031=0,AL2031&gt;0)),0,
IF(
AND(S2031="NA",AG2031=$AM$1789),0,1))))</f>
        <v>0</v>
      </c>
      <c r="AN2031" s="130">
        <f t="shared" ref="AN2031:AN2094" si="1438">T2031</f>
        <v>0</v>
      </c>
      <c r="AO2031" s="130">
        <f t="shared" ref="AO2031:AO2094" si="1439">SUM(COUNTIF(W2031,"NS"),COUNTIF(Z2031,"ns"),COUNTIF(AC2031,"ns"))</f>
        <v>0</v>
      </c>
      <c r="AP2031" s="130">
        <f t="shared" ref="AP2031:AP2094" si="1440">SUM(W2031,Z2031,AC2031)</f>
        <v>0</v>
      </c>
      <c r="AQ2031" s="130">
        <f t="shared" ref="AQ2031:AQ2094" si="1441">SUM(COUNTIF(W2031,"NA"),COUNTIF(Z2031,"NA"),COUNTIF(AC2031,"NA"))</f>
        <v>0</v>
      </c>
      <c r="AR2031" s="130">
        <f t="shared" ref="AR2031:AR2094" si="1442">IF($AG$1956=$AH$1956,0,
IF(OR(
AND(AN2031=0,AO2031&gt;0),
AND(AN2031="NS",AP2031&gt;0),
AND(AN2031="NS",AP2031=0,AO2031=0)),1,
IF(OR(
AND(AO2031&gt;=2,AP2031&lt;AN2031),
AND(AN2031="NS",AP2031=0,AO2031&gt;0),
AN2031=AP2031,
AND(AN2031="NA",AO2031=0,AP2031=0,AQ2031&gt;0)),0,1)))</f>
        <v>0</v>
      </c>
      <c r="AS2031" s="130">
        <f t="shared" ref="AS2031:AS2094" si="1443">U2031</f>
        <v>0</v>
      </c>
      <c r="AT2031" s="130">
        <f t="shared" ref="AT2031:AT2094" si="1444">SUM(COUNTIF(X2031,"NS"),COUNTIF(AA2031,"ns"),COUNTIF(AD2031,"ns"))</f>
        <v>0</v>
      </c>
      <c r="AU2031" s="130">
        <f t="shared" ref="AU2031:AU2094" si="1445">SUM(X2031,AA2031,AD2031)</f>
        <v>0</v>
      </c>
      <c r="AV2031" s="130">
        <f t="shared" ref="AV2031:AV2094" si="1446">SUM(COUNTIF(X2031,"NA"),COUNTIF(AA2031,"NA"),COUNTIF(AD2031,"NA"))</f>
        <v>0</v>
      </c>
      <c r="AW2031" s="130">
        <f t="shared" ref="AW2031:AW2094" si="1447">IF($AG$1956=$AH$1956,0,
IF(OR(
AND(AS2031=0,AT2031&gt;0),
AND(AS2031="NS",AU2031&gt;0),
AND(AS2031="NS",AU2031=0,AT2031=0)),1,
IF(OR(
AND(AT2031&gt;=2,AU2031&lt;AS2031),
AND(AS2031="NS",AU2031=0,AT2031&gt;0),
AS2031=AU2031,
AND(AS2031="NA",AT2031=0,AU2031=0,AV2031&gt;0)),0,1)))</f>
        <v>0</v>
      </c>
      <c r="AX2031" s="130">
        <f t="shared" ref="AX2031:AX2094" si="1448">V2031</f>
        <v>0</v>
      </c>
      <c r="AY2031" s="130">
        <f t="shared" ref="AY2031:AY2094" si="1449">COUNTIF(W2031:X2031,"NS")</f>
        <v>0</v>
      </c>
      <c r="AZ2031" s="130">
        <f t="shared" ref="AZ2031:AZ2094" si="1450">SUM(W2031:X2031)</f>
        <v>0</v>
      </c>
      <c r="BA2031" s="130">
        <f t="shared" ref="BA2031:BA2094" si="1451">COUNTIF(W2031:X2031,"NA")</f>
        <v>0</v>
      </c>
      <c r="BB2031" s="130">
        <f t="shared" ref="BB2031:BB2094" si="1452">IF($AG$1956=$AH$1956,0,
IF(OR(
AND(AX2031=0,AY2031&gt;0),
AND(AX2031="NS",AZ2031&gt;0),
AND(AX2031="NS",AZ2031=0,AY2031=0)),1,
IF(OR(
AND(AX2031&gt;0,AY2031=2),
AND(AX2031="NS",AY2031=2),
AND(AX2031="NS",AZ2031=0,AY2031&gt;0),
AX2031=AZ2031,
AND(AX2031="NA",AY2031=0,AZ2031=0,BA2031&gt;0)),0,1)))</f>
        <v>0</v>
      </c>
      <c r="BC2031" s="130">
        <f t="shared" ref="BC2031:BC2094" si="1453">Y2031</f>
        <v>0</v>
      </c>
      <c r="BD2031" s="130">
        <f t="shared" ref="BD2031:BD2094" si="1454">COUNTIF(Z2031:AA2031,"NS")</f>
        <v>0</v>
      </c>
      <c r="BE2031" s="130">
        <f t="shared" ref="BE2031:BE2094" si="1455">SUM(Z2031:AA2031)</f>
        <v>0</v>
      </c>
      <c r="BF2031" s="130">
        <f t="shared" ref="BF2031:BF2094" si="1456">COUNTIF(Z2031:AA2031,"NA")</f>
        <v>0</v>
      </c>
      <c r="BG2031" s="130">
        <f t="shared" ref="BG2031:BG2094" si="1457">IF($AG$1956=$AH$1956,0,
IF(OR(
AND(BC2031=0,BD2031&gt;0),
AND(BC2031="NS",BE2031&gt;0),
AND(BC2031="NS",BE2031=0,BD2031=0)),1,
IF(OR(
AND(BC2031&gt;0,BD2031=2),
AND(BC2031="NS",BD2031=2),
AND(BC2031="NS",BE2031=0,BD2031&gt;0),
BC2031=BE2031,
AND(BC2031="NA",BD2031=0,BE2031=0,BF2031&gt;0)),0,1)))</f>
        <v>0</v>
      </c>
      <c r="BH2031" s="130">
        <f t="shared" ref="BH2031:BH2094" si="1458">AB2031</f>
        <v>0</v>
      </c>
      <c r="BI2031" s="130">
        <f t="shared" ref="BI2031:BI2094" si="1459">COUNTIF(AC2031:AD2031,"NS")</f>
        <v>0</v>
      </c>
      <c r="BJ2031" s="130">
        <f t="shared" ref="BJ2031:BJ2094" si="1460">SUM(AC2031:AD2031)</f>
        <v>0</v>
      </c>
      <c r="BK2031" s="130">
        <f t="shared" ref="BK2031:BK2094" si="1461">COUNTIF(AC2031:AD2031,"NA")</f>
        <v>0</v>
      </c>
      <c r="BL2031" s="130">
        <f t="shared" ref="BL2031:BL2094" si="1462">IF($AG$1956=$AH$1956,0,
IF(OR(
AND(BH2031=0,BI2031&gt;0),
AND(BH2031="NS",BJ2031&gt;0),
AND(BH2031="NS",BJ2031=0,BI2031=0)),1,
IF(OR(
AND(BH2031&gt;0,BI2031=2),
AND(BH2031="NS",BI2031=2),
AND(BH2031="NS",BJ2031=0,BI2031&gt;0),
BH2031=BJ2031,
AND(BH2031="NA",BI2031=0,BJ2031=0,BK2031&gt;0)),0,1)))</f>
        <v>0</v>
      </c>
      <c r="BM2031" s="90">
        <f t="shared" ref="BM2031:BM2094" si="1463">IF($AG$1956=$AH$1956,0,IF(AND(AI2031="NA",AG2031&lt;$AM$1789),1,0))</f>
        <v>0</v>
      </c>
      <c r="BN2031" s="90" t="s">
        <v>2029</v>
      </c>
      <c r="BO2031" s="90">
        <f>COUNTIF(S2029:S2034,"NS")</f>
        <v>0</v>
      </c>
      <c r="BP2031" s="90">
        <f t="shared" ref="BP2031" si="1464">COUNTIF(T2029:T2034,"NS")</f>
        <v>0</v>
      </c>
      <c r="BQ2031" s="90">
        <f t="shared" ref="BQ2031" si="1465">COUNTIF(U2029:U2034,"NS")</f>
        <v>0</v>
      </c>
      <c r="BR2031" s="90">
        <f t="shared" ref="BR2031" si="1466">COUNTIF(V2029:V2034,"NS")</f>
        <v>0</v>
      </c>
      <c r="BS2031" s="90">
        <f t="shared" ref="BS2031" si="1467">COUNTIF(W2029:W2034,"NS")</f>
        <v>0</v>
      </c>
      <c r="BT2031" s="90">
        <f t="shared" ref="BT2031" si="1468">COUNTIF(X2029:X2034,"NS")</f>
        <v>0</v>
      </c>
      <c r="BU2031" s="90">
        <f t="shared" ref="BU2031" si="1469">COUNTIF(Y2029:Y2034,"NS")</f>
        <v>0</v>
      </c>
      <c r="BV2031" s="90">
        <f t="shared" ref="BV2031" si="1470">COUNTIF(Z2029:Z2034,"NS")</f>
        <v>0</v>
      </c>
      <c r="BW2031" s="90">
        <f t="shared" ref="BW2031" si="1471">COUNTIF(AA2029:AA2034,"NS")</f>
        <v>0</v>
      </c>
      <c r="BX2031" s="90">
        <f t="shared" ref="BX2031" si="1472">COUNTIF(AB2029:AB2034,"NS")</f>
        <v>0</v>
      </c>
      <c r="BY2031" s="90">
        <f t="shared" ref="BY2031" si="1473">COUNTIF(AC2029:AC2034,"NS")</f>
        <v>0</v>
      </c>
      <c r="BZ2031" s="90">
        <f t="shared" ref="BZ2031" si="1474">COUNTIF(AD2029:AD2034,"NS")</f>
        <v>0</v>
      </c>
      <c r="CO2031" s="186"/>
      <c r="CP2031" s="186"/>
      <c r="CQ2031" s="186"/>
      <c r="CR2031" s="186"/>
      <c r="CS2031" s="186"/>
      <c r="CT2031" s="186"/>
      <c r="CU2031" s="186"/>
      <c r="CV2031" s="186"/>
      <c r="CW2031" s="186"/>
      <c r="CX2031" s="186"/>
      <c r="CY2031" s="186"/>
      <c r="CZ2031" s="186"/>
      <c r="DA2031" s="186"/>
      <c r="DB2031" s="186"/>
    </row>
    <row r="2032" spans="1:106" ht="15" customHeight="1" x14ac:dyDescent="0.2">
      <c r="A2032" s="109"/>
      <c r="B2032" s="109"/>
      <c r="C2032" s="741"/>
      <c r="D2032" s="759"/>
      <c r="E2032" s="760"/>
      <c r="F2032" s="836"/>
      <c r="G2032" s="581" t="s">
        <v>524</v>
      </c>
      <c r="H2032" s="581"/>
      <c r="I2032" s="152"/>
      <c r="J2032" s="625" t="s">
        <v>518</v>
      </c>
      <c r="K2032" s="625"/>
      <c r="L2032" s="625"/>
      <c r="M2032" s="625"/>
      <c r="N2032" s="625"/>
      <c r="O2032" s="625"/>
      <c r="P2032" s="625"/>
      <c r="Q2032" s="625"/>
      <c r="R2032" s="626"/>
      <c r="S2032" s="206"/>
      <c r="T2032" s="206"/>
      <c r="U2032" s="206"/>
      <c r="V2032" s="206"/>
      <c r="W2032" s="206"/>
      <c r="X2032" s="206"/>
      <c r="Y2032" s="206"/>
      <c r="Z2032" s="206"/>
      <c r="AA2032" s="206"/>
      <c r="AB2032" s="206"/>
      <c r="AC2032" s="206"/>
      <c r="AD2032" s="206"/>
      <c r="AE2032" s="109"/>
      <c r="AG2032" s="130">
        <f t="shared" si="1431"/>
        <v>12</v>
      </c>
      <c r="AH2032" s="90">
        <f t="shared" si="1432"/>
        <v>0</v>
      </c>
      <c r="AI2032" s="130">
        <f t="shared" si="1433"/>
        <v>0</v>
      </c>
      <c r="AJ2032" s="130">
        <f t="shared" si="1434"/>
        <v>0</v>
      </c>
      <c r="AK2032" s="130">
        <f t="shared" si="1435"/>
        <v>0</v>
      </c>
      <c r="AL2032" s="130">
        <f t="shared" si="1436"/>
        <v>0</v>
      </c>
      <c r="AM2032" s="130">
        <f t="shared" si="1437"/>
        <v>0</v>
      </c>
      <c r="AN2032" s="130">
        <f t="shared" si="1438"/>
        <v>0</v>
      </c>
      <c r="AO2032" s="130">
        <f t="shared" si="1439"/>
        <v>0</v>
      </c>
      <c r="AP2032" s="130">
        <f t="shared" si="1440"/>
        <v>0</v>
      </c>
      <c r="AQ2032" s="130">
        <f t="shared" si="1441"/>
        <v>0</v>
      </c>
      <c r="AR2032" s="130">
        <f t="shared" si="1442"/>
        <v>0</v>
      </c>
      <c r="AS2032" s="130">
        <f t="shared" si="1443"/>
        <v>0</v>
      </c>
      <c r="AT2032" s="130">
        <f t="shared" si="1444"/>
        <v>0</v>
      </c>
      <c r="AU2032" s="130">
        <f t="shared" si="1445"/>
        <v>0</v>
      </c>
      <c r="AV2032" s="130">
        <f t="shared" si="1446"/>
        <v>0</v>
      </c>
      <c r="AW2032" s="130">
        <f t="shared" si="1447"/>
        <v>0</v>
      </c>
      <c r="AX2032" s="130">
        <f t="shared" si="1448"/>
        <v>0</v>
      </c>
      <c r="AY2032" s="130">
        <f t="shared" si="1449"/>
        <v>0</v>
      </c>
      <c r="AZ2032" s="130">
        <f t="shared" si="1450"/>
        <v>0</v>
      </c>
      <c r="BA2032" s="130">
        <f t="shared" si="1451"/>
        <v>0</v>
      </c>
      <c r="BB2032" s="130">
        <f t="shared" si="1452"/>
        <v>0</v>
      </c>
      <c r="BC2032" s="130">
        <f t="shared" si="1453"/>
        <v>0</v>
      </c>
      <c r="BD2032" s="130">
        <f t="shared" si="1454"/>
        <v>0</v>
      </c>
      <c r="BE2032" s="130">
        <f t="shared" si="1455"/>
        <v>0</v>
      </c>
      <c r="BF2032" s="130">
        <f t="shared" si="1456"/>
        <v>0</v>
      </c>
      <c r="BG2032" s="130">
        <f t="shared" si="1457"/>
        <v>0</v>
      </c>
      <c r="BH2032" s="130">
        <f t="shared" si="1458"/>
        <v>0</v>
      </c>
      <c r="BI2032" s="130">
        <f t="shared" si="1459"/>
        <v>0</v>
      </c>
      <c r="BJ2032" s="130">
        <f t="shared" si="1460"/>
        <v>0</v>
      </c>
      <c r="BK2032" s="130">
        <f t="shared" si="1461"/>
        <v>0</v>
      </c>
      <c r="BL2032" s="130">
        <f t="shared" si="1462"/>
        <v>0</v>
      </c>
      <c r="BM2032" s="90">
        <f t="shared" si="1463"/>
        <v>0</v>
      </c>
      <c r="BN2032" s="90" t="s">
        <v>2104</v>
      </c>
      <c r="BO2032" s="90">
        <f>S2028</f>
        <v>0</v>
      </c>
      <c r="BP2032" s="90">
        <f t="shared" ref="BP2032" si="1475">T2028</f>
        <v>0</v>
      </c>
      <c r="BQ2032" s="90">
        <f t="shared" ref="BQ2032" si="1476">U2028</f>
        <v>0</v>
      </c>
      <c r="BR2032" s="90">
        <f t="shared" ref="BR2032" si="1477">V2028</f>
        <v>0</v>
      </c>
      <c r="BS2032" s="90">
        <f t="shared" ref="BS2032" si="1478">W2028</f>
        <v>0</v>
      </c>
      <c r="BT2032" s="90">
        <f t="shared" ref="BT2032" si="1479">X2028</f>
        <v>0</v>
      </c>
      <c r="BU2032" s="90">
        <f t="shared" ref="BU2032" si="1480">Y2028</f>
        <v>0</v>
      </c>
      <c r="BV2032" s="90">
        <f t="shared" ref="BV2032" si="1481">Z2028</f>
        <v>0</v>
      </c>
      <c r="BW2032" s="90">
        <f t="shared" ref="BW2032" si="1482">AA2028</f>
        <v>0</v>
      </c>
      <c r="BX2032" s="90">
        <f t="shared" ref="BX2032" si="1483">AB2028</f>
        <v>0</v>
      </c>
      <c r="BY2032" s="90">
        <f t="shared" ref="BY2032" si="1484">AC2028</f>
        <v>0</v>
      </c>
      <c r="BZ2032" s="90">
        <f t="shared" ref="BZ2032" si="1485">AD2028</f>
        <v>0</v>
      </c>
      <c r="CO2032" s="186"/>
      <c r="CP2032" s="186"/>
      <c r="CQ2032" s="186"/>
      <c r="CR2032" s="186"/>
      <c r="CS2032" s="186"/>
      <c r="CT2032" s="186"/>
      <c r="CU2032" s="186"/>
      <c r="CV2032" s="186"/>
      <c r="CW2032" s="186"/>
      <c r="CX2032" s="186"/>
      <c r="CY2032" s="186"/>
      <c r="CZ2032" s="186"/>
      <c r="DA2032" s="186"/>
      <c r="DB2032" s="186"/>
    </row>
    <row r="2033" spans="1:106" ht="15" customHeight="1" x14ac:dyDescent="0.2">
      <c r="A2033" s="109"/>
      <c r="B2033" s="109"/>
      <c r="C2033" s="741"/>
      <c r="D2033" s="759"/>
      <c r="E2033" s="760"/>
      <c r="F2033" s="836"/>
      <c r="G2033" s="581" t="s">
        <v>525</v>
      </c>
      <c r="H2033" s="581"/>
      <c r="I2033" s="152"/>
      <c r="J2033" s="625" t="s">
        <v>519</v>
      </c>
      <c r="K2033" s="625"/>
      <c r="L2033" s="625"/>
      <c r="M2033" s="625"/>
      <c r="N2033" s="625"/>
      <c r="O2033" s="625"/>
      <c r="P2033" s="625"/>
      <c r="Q2033" s="625"/>
      <c r="R2033" s="626"/>
      <c r="S2033" s="206"/>
      <c r="T2033" s="206"/>
      <c r="U2033" s="206"/>
      <c r="V2033" s="206"/>
      <c r="W2033" s="206"/>
      <c r="X2033" s="206"/>
      <c r="Y2033" s="206"/>
      <c r="Z2033" s="206"/>
      <c r="AA2033" s="206"/>
      <c r="AB2033" s="206"/>
      <c r="AC2033" s="206"/>
      <c r="AD2033" s="206"/>
      <c r="AE2033" s="109"/>
      <c r="AG2033" s="130">
        <f t="shared" si="1431"/>
        <v>12</v>
      </c>
      <c r="AH2033" s="90">
        <f t="shared" si="1432"/>
        <v>0</v>
      </c>
      <c r="AI2033" s="130">
        <f t="shared" si="1433"/>
        <v>0</v>
      </c>
      <c r="AJ2033" s="130">
        <f t="shared" si="1434"/>
        <v>0</v>
      </c>
      <c r="AK2033" s="130">
        <f t="shared" si="1435"/>
        <v>0</v>
      </c>
      <c r="AL2033" s="130">
        <f t="shared" si="1436"/>
        <v>0</v>
      </c>
      <c r="AM2033" s="130">
        <f t="shared" si="1437"/>
        <v>0</v>
      </c>
      <c r="AN2033" s="130">
        <f t="shared" si="1438"/>
        <v>0</v>
      </c>
      <c r="AO2033" s="130">
        <f t="shared" si="1439"/>
        <v>0</v>
      </c>
      <c r="AP2033" s="130">
        <f t="shared" si="1440"/>
        <v>0</v>
      </c>
      <c r="AQ2033" s="130">
        <f t="shared" si="1441"/>
        <v>0</v>
      </c>
      <c r="AR2033" s="130">
        <f t="shared" si="1442"/>
        <v>0</v>
      </c>
      <c r="AS2033" s="130">
        <f t="shared" si="1443"/>
        <v>0</v>
      </c>
      <c r="AT2033" s="130">
        <f t="shared" si="1444"/>
        <v>0</v>
      </c>
      <c r="AU2033" s="130">
        <f t="shared" si="1445"/>
        <v>0</v>
      </c>
      <c r="AV2033" s="130">
        <f t="shared" si="1446"/>
        <v>0</v>
      </c>
      <c r="AW2033" s="130">
        <f t="shared" si="1447"/>
        <v>0</v>
      </c>
      <c r="AX2033" s="130">
        <f t="shared" si="1448"/>
        <v>0</v>
      </c>
      <c r="AY2033" s="130">
        <f t="shared" si="1449"/>
        <v>0</v>
      </c>
      <c r="AZ2033" s="130">
        <f t="shared" si="1450"/>
        <v>0</v>
      </c>
      <c r="BA2033" s="130">
        <f t="shared" si="1451"/>
        <v>0</v>
      </c>
      <c r="BB2033" s="130">
        <f t="shared" si="1452"/>
        <v>0</v>
      </c>
      <c r="BC2033" s="130">
        <f t="shared" si="1453"/>
        <v>0</v>
      </c>
      <c r="BD2033" s="130">
        <f t="shared" si="1454"/>
        <v>0</v>
      </c>
      <c r="BE2033" s="130">
        <f t="shared" si="1455"/>
        <v>0</v>
      </c>
      <c r="BF2033" s="130">
        <f t="shared" si="1456"/>
        <v>0</v>
      </c>
      <c r="BG2033" s="130">
        <f t="shared" si="1457"/>
        <v>0</v>
      </c>
      <c r="BH2033" s="130">
        <f t="shared" si="1458"/>
        <v>0</v>
      </c>
      <c r="BI2033" s="130">
        <f t="shared" si="1459"/>
        <v>0</v>
      </c>
      <c r="BJ2033" s="130">
        <f t="shared" si="1460"/>
        <v>0</v>
      </c>
      <c r="BK2033" s="130">
        <f t="shared" si="1461"/>
        <v>0</v>
      </c>
      <c r="BL2033" s="130">
        <f t="shared" si="1462"/>
        <v>0</v>
      </c>
      <c r="BM2033" s="90">
        <f t="shared" si="1463"/>
        <v>0</v>
      </c>
      <c r="CO2033" s="186"/>
      <c r="CP2033" s="186"/>
      <c r="CQ2033" s="186"/>
      <c r="CR2033" s="186"/>
      <c r="CS2033" s="186"/>
      <c r="CT2033" s="186"/>
      <c r="CU2033" s="186"/>
      <c r="CV2033" s="186"/>
      <c r="CW2033" s="186"/>
      <c r="CX2033" s="186"/>
      <c r="CY2033" s="186"/>
      <c r="CZ2033" s="186"/>
      <c r="DA2033" s="186"/>
      <c r="DB2033" s="186"/>
    </row>
    <row r="2034" spans="1:106" ht="24" customHeight="1" x14ac:dyDescent="0.2">
      <c r="A2034" s="109"/>
      <c r="B2034" s="109"/>
      <c r="C2034" s="741"/>
      <c r="D2034" s="759"/>
      <c r="E2034" s="760"/>
      <c r="F2034" s="836"/>
      <c r="G2034" s="581" t="s">
        <v>526</v>
      </c>
      <c r="H2034" s="581"/>
      <c r="I2034" s="152"/>
      <c r="J2034" s="625" t="s">
        <v>520</v>
      </c>
      <c r="K2034" s="625"/>
      <c r="L2034" s="625"/>
      <c r="M2034" s="625"/>
      <c r="N2034" s="625"/>
      <c r="O2034" s="625"/>
      <c r="P2034" s="625"/>
      <c r="Q2034" s="625"/>
      <c r="R2034" s="626"/>
      <c r="S2034" s="206"/>
      <c r="T2034" s="206"/>
      <c r="U2034" s="206"/>
      <c r="V2034" s="206"/>
      <c r="W2034" s="206"/>
      <c r="X2034" s="206"/>
      <c r="Y2034" s="206"/>
      <c r="Z2034" s="206"/>
      <c r="AA2034" s="206"/>
      <c r="AB2034" s="206"/>
      <c r="AC2034" s="206"/>
      <c r="AD2034" s="206"/>
      <c r="AE2034" s="109"/>
      <c r="AG2034" s="130">
        <f t="shared" si="1431"/>
        <v>12</v>
      </c>
      <c r="AH2034" s="90">
        <f t="shared" si="1432"/>
        <v>0</v>
      </c>
      <c r="AI2034" s="130">
        <f t="shared" si="1433"/>
        <v>0</v>
      </c>
      <c r="AJ2034" s="130">
        <f t="shared" si="1434"/>
        <v>0</v>
      </c>
      <c r="AK2034" s="130">
        <f t="shared" si="1435"/>
        <v>0</v>
      </c>
      <c r="AL2034" s="130">
        <f t="shared" si="1436"/>
        <v>0</v>
      </c>
      <c r="AM2034" s="130">
        <f t="shared" si="1437"/>
        <v>0</v>
      </c>
      <c r="AN2034" s="130">
        <f t="shared" si="1438"/>
        <v>0</v>
      </c>
      <c r="AO2034" s="130">
        <f t="shared" si="1439"/>
        <v>0</v>
      </c>
      <c r="AP2034" s="130">
        <f t="shared" si="1440"/>
        <v>0</v>
      </c>
      <c r="AQ2034" s="130">
        <f t="shared" si="1441"/>
        <v>0</v>
      </c>
      <c r="AR2034" s="130">
        <f t="shared" si="1442"/>
        <v>0</v>
      </c>
      <c r="AS2034" s="130">
        <f t="shared" si="1443"/>
        <v>0</v>
      </c>
      <c r="AT2034" s="130">
        <f t="shared" si="1444"/>
        <v>0</v>
      </c>
      <c r="AU2034" s="130">
        <f t="shared" si="1445"/>
        <v>0</v>
      </c>
      <c r="AV2034" s="130">
        <f t="shared" si="1446"/>
        <v>0</v>
      </c>
      <c r="AW2034" s="130">
        <f t="shared" si="1447"/>
        <v>0</v>
      </c>
      <c r="AX2034" s="130">
        <f t="shared" si="1448"/>
        <v>0</v>
      </c>
      <c r="AY2034" s="130">
        <f t="shared" si="1449"/>
        <v>0</v>
      </c>
      <c r="AZ2034" s="130">
        <f t="shared" si="1450"/>
        <v>0</v>
      </c>
      <c r="BA2034" s="130">
        <f t="shared" si="1451"/>
        <v>0</v>
      </c>
      <c r="BB2034" s="130">
        <f t="shared" si="1452"/>
        <v>0</v>
      </c>
      <c r="BC2034" s="130">
        <f t="shared" si="1453"/>
        <v>0</v>
      </c>
      <c r="BD2034" s="130">
        <f t="shared" si="1454"/>
        <v>0</v>
      </c>
      <c r="BE2034" s="130">
        <f t="shared" si="1455"/>
        <v>0</v>
      </c>
      <c r="BF2034" s="130">
        <f t="shared" si="1456"/>
        <v>0</v>
      </c>
      <c r="BG2034" s="130">
        <f t="shared" si="1457"/>
        <v>0</v>
      </c>
      <c r="BH2034" s="130">
        <f t="shared" si="1458"/>
        <v>0</v>
      </c>
      <c r="BI2034" s="130">
        <f t="shared" si="1459"/>
        <v>0</v>
      </c>
      <c r="BJ2034" s="130">
        <f t="shared" si="1460"/>
        <v>0</v>
      </c>
      <c r="BK2034" s="130">
        <f t="shared" si="1461"/>
        <v>0</v>
      </c>
      <c r="BL2034" s="130">
        <f t="shared" si="1462"/>
        <v>0</v>
      </c>
      <c r="BM2034" s="90">
        <f t="shared" si="1463"/>
        <v>0</v>
      </c>
      <c r="BO2034" s="246" t="s">
        <v>2104</v>
      </c>
      <c r="BP2034" s="246" t="s">
        <v>2048</v>
      </c>
      <c r="BQ2034" s="246" t="s">
        <v>2049</v>
      </c>
      <c r="BR2034" s="246" t="s">
        <v>84</v>
      </c>
      <c r="BS2034" s="246" t="s">
        <v>2048</v>
      </c>
      <c r="BT2034" s="246" t="s">
        <v>2049</v>
      </c>
      <c r="BU2034" s="246" t="s">
        <v>84</v>
      </c>
      <c r="BV2034" s="246" t="s">
        <v>2048</v>
      </c>
      <c r="BW2034" s="246" t="s">
        <v>2049</v>
      </c>
      <c r="BX2034" s="246" t="s">
        <v>84</v>
      </c>
      <c r="BY2034" s="246" t="s">
        <v>2048</v>
      </c>
      <c r="BZ2034" s="246" t="s">
        <v>2049</v>
      </c>
      <c r="CO2034" s="186"/>
      <c r="CP2034" s="186"/>
      <c r="CQ2034" s="186"/>
      <c r="CR2034" s="186"/>
      <c r="CS2034" s="186"/>
      <c r="CT2034" s="186"/>
      <c r="CU2034" s="186"/>
      <c r="CV2034" s="186"/>
      <c r="CW2034" s="186"/>
      <c r="CX2034" s="186"/>
      <c r="CY2034" s="186"/>
      <c r="CZ2034" s="186"/>
      <c r="DA2034" s="186"/>
      <c r="DB2034" s="186"/>
    </row>
    <row r="2035" spans="1:106" ht="15" customHeight="1" x14ac:dyDescent="0.25">
      <c r="A2035" s="109"/>
      <c r="B2035" s="109"/>
      <c r="C2035" s="741"/>
      <c r="D2035" s="759"/>
      <c r="E2035" s="760"/>
      <c r="F2035" s="836"/>
      <c r="G2035" s="627" t="s">
        <v>527</v>
      </c>
      <c r="H2035" s="628"/>
      <c r="I2035" s="587" t="s">
        <v>528</v>
      </c>
      <c r="J2035" s="588"/>
      <c r="K2035" s="588"/>
      <c r="L2035" s="588"/>
      <c r="M2035" s="588"/>
      <c r="N2035" s="588"/>
      <c r="O2035" s="588"/>
      <c r="P2035" s="588"/>
      <c r="Q2035" s="588"/>
      <c r="R2035" s="589"/>
      <c r="S2035" s="206"/>
      <c r="T2035" s="206"/>
      <c r="U2035" s="206"/>
      <c r="V2035" s="206"/>
      <c r="W2035" s="206"/>
      <c r="X2035" s="206"/>
      <c r="Y2035" s="206"/>
      <c r="Z2035" s="206"/>
      <c r="AA2035" s="206"/>
      <c r="AB2035" s="206"/>
      <c r="AC2035" s="206"/>
      <c r="AD2035" s="206"/>
      <c r="AE2035" s="109"/>
      <c r="AG2035" s="178">
        <f t="shared" si="1431"/>
        <v>12</v>
      </c>
      <c r="AH2035" s="90">
        <f t="shared" si="1432"/>
        <v>0</v>
      </c>
      <c r="AI2035" s="178">
        <f t="shared" si="1433"/>
        <v>0</v>
      </c>
      <c r="AJ2035" s="178">
        <f t="shared" si="1434"/>
        <v>0</v>
      </c>
      <c r="AK2035" s="178">
        <f t="shared" si="1435"/>
        <v>0</v>
      </c>
      <c r="AL2035" s="178">
        <f t="shared" si="1436"/>
        <v>0</v>
      </c>
      <c r="AM2035" s="130">
        <f t="shared" si="1437"/>
        <v>0</v>
      </c>
      <c r="AN2035" s="178">
        <f t="shared" si="1438"/>
        <v>0</v>
      </c>
      <c r="AO2035" s="178">
        <f t="shared" si="1439"/>
        <v>0</v>
      </c>
      <c r="AP2035" s="178">
        <f t="shared" si="1440"/>
        <v>0</v>
      </c>
      <c r="AQ2035" s="178">
        <f t="shared" si="1441"/>
        <v>0</v>
      </c>
      <c r="AR2035" s="130">
        <f t="shared" si="1442"/>
        <v>0</v>
      </c>
      <c r="AS2035" s="178">
        <f t="shared" si="1443"/>
        <v>0</v>
      </c>
      <c r="AT2035" s="178">
        <f t="shared" si="1444"/>
        <v>0</v>
      </c>
      <c r="AU2035" s="178">
        <f t="shared" si="1445"/>
        <v>0</v>
      </c>
      <c r="AV2035" s="178">
        <f t="shared" si="1446"/>
        <v>0</v>
      </c>
      <c r="AW2035" s="130">
        <f t="shared" si="1447"/>
        <v>0</v>
      </c>
      <c r="AX2035" s="178">
        <f t="shared" si="1448"/>
        <v>0</v>
      </c>
      <c r="AY2035" s="178">
        <f t="shared" si="1449"/>
        <v>0</v>
      </c>
      <c r="AZ2035" s="178">
        <f t="shared" si="1450"/>
        <v>0</v>
      </c>
      <c r="BA2035" s="178">
        <f t="shared" si="1451"/>
        <v>0</v>
      </c>
      <c r="BB2035" s="130">
        <f t="shared" si="1452"/>
        <v>0</v>
      </c>
      <c r="BC2035" s="178">
        <f t="shared" si="1453"/>
        <v>0</v>
      </c>
      <c r="BD2035" s="178">
        <f t="shared" si="1454"/>
        <v>0</v>
      </c>
      <c r="BE2035" s="178">
        <f t="shared" si="1455"/>
        <v>0</v>
      </c>
      <c r="BF2035" s="178">
        <f t="shared" si="1456"/>
        <v>0</v>
      </c>
      <c r="BG2035" s="130">
        <f t="shared" si="1457"/>
        <v>0</v>
      </c>
      <c r="BH2035" s="178">
        <f t="shared" si="1458"/>
        <v>0</v>
      </c>
      <c r="BI2035" s="178">
        <f t="shared" si="1459"/>
        <v>0</v>
      </c>
      <c r="BJ2035" s="178">
        <f t="shared" si="1460"/>
        <v>0</v>
      </c>
      <c r="BK2035" s="178">
        <f t="shared" si="1461"/>
        <v>0</v>
      </c>
      <c r="BL2035" s="130">
        <f t="shared" si="1462"/>
        <v>0</v>
      </c>
      <c r="BM2035" s="90">
        <f t="shared" si="1463"/>
        <v>0</v>
      </c>
      <c r="BN2035" s="186" t="s">
        <v>2077</v>
      </c>
      <c r="BO2035" s="178">
        <f>IF($AG$1956=$AH$1956,0,IF(
OR(
AND(BO2039=0,BO2038&gt;0),
AND(BO2039="NS",BO2037&gt;0),
AND(BO2039="NS",BO2037=0,BO2038=0)),1,
IF(OR(
AND(BO2038&gt;=2,BO2037&lt;BO2039),
AND(BO2039="NS",BO2037=0,BO2038&gt;0),
BO2039=BO2037,
AND(BO2039="NA",BO2038=0,BO2037=0,BO2036&gt;0)),0,1)))</f>
        <v>0</v>
      </c>
      <c r="BP2035" s="178">
        <f t="shared" ref="BP2035:BZ2035" si="1486">IF($AG$1956=$AH$1956,0,IF(
OR(
AND(BP2039=0,BP2038&gt;0),
AND(BP2039="NS",BP2037&gt;0),
AND(BP2039="NS",BP2037=0,BP2038=0)),1,
IF(OR(
AND(BP2038&gt;=2,BP2037&lt;BP2039),
AND(BP2039="NS",BP2037=0,BP2038&gt;0),
BP2039=BP2037,
AND(BP2039="NA",BP2038=0,BP2037=0,BP2036&gt;0)),0,1)))</f>
        <v>0</v>
      </c>
      <c r="BQ2035" s="178">
        <f t="shared" si="1486"/>
        <v>0</v>
      </c>
      <c r="BR2035" s="178">
        <f t="shared" si="1486"/>
        <v>0</v>
      </c>
      <c r="BS2035" s="178">
        <f t="shared" si="1486"/>
        <v>0</v>
      </c>
      <c r="BT2035" s="178">
        <f t="shared" si="1486"/>
        <v>0</v>
      </c>
      <c r="BU2035" s="178">
        <f t="shared" si="1486"/>
        <v>0</v>
      </c>
      <c r="BV2035" s="178">
        <f t="shared" si="1486"/>
        <v>0</v>
      </c>
      <c r="BW2035" s="178">
        <f t="shared" si="1486"/>
        <v>0</v>
      </c>
      <c r="BX2035" s="178">
        <f t="shared" si="1486"/>
        <v>0</v>
      </c>
      <c r="BY2035" s="178">
        <f t="shared" si="1486"/>
        <v>0</v>
      </c>
      <c r="BZ2035" s="178">
        <f t="shared" si="1486"/>
        <v>0</v>
      </c>
      <c r="CA2035" s="186">
        <f>SUM(BO2035:BZ2035)</f>
        <v>0</v>
      </c>
      <c r="CO2035" s="297" t="s">
        <v>2171</v>
      </c>
      <c r="CP2035" s="297">
        <f>IF(AND(SUM(S2028,S2035,S2040:S2043)=0,SUM(COUNTIF(S2028,"NS"),COUNTIF(S2035,"NS"),COUNTIF(S2040:S2043,"NS")&gt;0)),"NS",SUM(S2028,S2035,S2040:S2043))</f>
        <v>0</v>
      </c>
      <c r="CQ2035" s="297">
        <f t="shared" ref="CQ2035" si="1487">IF(AND(SUM(T2028,T2035,T2040:T2043)=0,SUM(COUNTIF(T2028,"NS"),COUNTIF(T2035,"NS"),COUNTIF(T2040:T2043,"NS")&gt;0)),"NS",SUM(T2028,T2035,T2040:T2043))</f>
        <v>0</v>
      </c>
      <c r="CR2035" s="297">
        <f t="shared" ref="CR2035" si="1488">IF(AND(SUM(U2028,U2035,U2040:U2043)=0,SUM(COUNTIF(U2028,"NS"),COUNTIF(U2035,"NS"),COUNTIF(U2040:U2043,"NS")&gt;0)),"NS",SUM(U2028,U2035,U2040:U2043))</f>
        <v>0</v>
      </c>
      <c r="CS2035" s="297">
        <f t="shared" ref="CS2035" si="1489">IF(AND(SUM(V2028,V2035,V2040:V2043)=0,SUM(COUNTIF(V2028,"NS"),COUNTIF(V2035,"NS"),COUNTIF(V2040:V2043,"NS")&gt;0)),"NS",SUM(V2028,V2035,V2040:V2043))</f>
        <v>0</v>
      </c>
      <c r="CT2035" s="297">
        <f t="shared" ref="CT2035" si="1490">IF(AND(SUM(W2028,W2035,W2040:W2043)=0,SUM(COUNTIF(W2028,"NS"),COUNTIF(W2035,"NS"),COUNTIF(W2040:W2043,"NS")&gt;0)),"NS",SUM(W2028,W2035,W2040:W2043))</f>
        <v>0</v>
      </c>
      <c r="CU2035" s="297">
        <f t="shared" ref="CU2035" si="1491">IF(AND(SUM(X2028,X2035,X2040:X2043)=0,SUM(COUNTIF(X2028,"NS"),COUNTIF(X2035,"NS"),COUNTIF(X2040:X2043,"NS")&gt;0)),"NS",SUM(X2028,X2035,X2040:X2043))</f>
        <v>0</v>
      </c>
      <c r="CV2035" s="297">
        <f t="shared" ref="CV2035" si="1492">IF(AND(SUM(Y2028,Y2035,Y2040:Y2043)=0,SUM(COUNTIF(Y2028,"NS"),COUNTIF(Y2035,"NS"),COUNTIF(Y2040:Y2043,"NS")&gt;0)),"NS",SUM(Y2028,Y2035,Y2040:Y2043))</f>
        <v>0</v>
      </c>
      <c r="CW2035" s="297">
        <f t="shared" ref="CW2035" si="1493">IF(AND(SUM(Z2028,Z2035,Z2040:Z2043)=0,SUM(COUNTIF(Z2028,"NS"),COUNTIF(Z2035,"NS"),COUNTIF(Z2040:Z2043,"NS")&gt;0)),"NS",SUM(Z2028,Z2035,Z2040:Z2043))</f>
        <v>0</v>
      </c>
      <c r="CX2035" s="297">
        <f t="shared" ref="CX2035" si="1494">IF(AND(SUM(AA2028,AA2035,AA2040:AA2043)=0,SUM(COUNTIF(AA2028,"NS"),COUNTIF(AA2035,"NS"),COUNTIF(AA2040:AA2043,"NS")&gt;0)),"NS",SUM(AA2028,AA2035,AA2040:AA2043))</f>
        <v>0</v>
      </c>
      <c r="CY2035" s="297">
        <f t="shared" ref="CY2035" si="1495">IF(AND(SUM(AB2028,AB2035,AB2040:AB2043)=0,SUM(COUNTIF(AB2028,"NS"),COUNTIF(AB2035,"NS"),COUNTIF(AB2040:AB2043,"NS")&gt;0)),"NS",SUM(AB2028,AB2035,AB2040:AB2043))</f>
        <v>0</v>
      </c>
      <c r="CZ2035" s="297">
        <f t="shared" ref="CZ2035" si="1496">IF(AND(SUM(AC2028,AC2035,AC2040:AC2043)=0,SUM(COUNTIF(AC2028,"NS"),COUNTIF(AC2035,"NS"),COUNTIF(AC2040:AC2043,"NS")&gt;0)),"NS",SUM(AC2028,AC2035,AC2040:AC2043))</f>
        <v>0</v>
      </c>
      <c r="DA2035" s="297">
        <f t="shared" ref="DA2035" si="1497">IF(AND(SUM(AD2028,AD2035,AD2040:AD2043)=0,SUM(COUNTIF(AD2028,"NS"),COUNTIF(AD2035,"NS"),COUNTIF(AD2040:AD2043,"NS")&gt;0)),"NS",SUM(AD2028,AD2035,AD2040:AD2043))</f>
        <v>0</v>
      </c>
      <c r="DB2035" s="186"/>
    </row>
    <row r="2036" spans="1:106" ht="24" customHeight="1" x14ac:dyDescent="0.25">
      <c r="A2036" s="109"/>
      <c r="B2036" s="109"/>
      <c r="C2036" s="741"/>
      <c r="D2036" s="759"/>
      <c r="E2036" s="760"/>
      <c r="F2036" s="836"/>
      <c r="G2036" s="577" t="s">
        <v>533</v>
      </c>
      <c r="H2036" s="578"/>
      <c r="I2036" s="152"/>
      <c r="J2036" s="625" t="s">
        <v>529</v>
      </c>
      <c r="K2036" s="625"/>
      <c r="L2036" s="625"/>
      <c r="M2036" s="625"/>
      <c r="N2036" s="625"/>
      <c r="O2036" s="625"/>
      <c r="P2036" s="625"/>
      <c r="Q2036" s="625"/>
      <c r="R2036" s="626"/>
      <c r="S2036" s="206"/>
      <c r="T2036" s="206"/>
      <c r="U2036" s="206"/>
      <c r="V2036" s="206"/>
      <c r="W2036" s="206"/>
      <c r="X2036" s="206"/>
      <c r="Y2036" s="206"/>
      <c r="Z2036" s="206"/>
      <c r="AA2036" s="206"/>
      <c r="AB2036" s="206"/>
      <c r="AC2036" s="206"/>
      <c r="AD2036" s="206"/>
      <c r="AE2036" s="109"/>
      <c r="AG2036" s="130">
        <f t="shared" si="1431"/>
        <v>12</v>
      </c>
      <c r="AH2036" s="90">
        <f t="shared" si="1432"/>
        <v>0</v>
      </c>
      <c r="AI2036" s="130">
        <f t="shared" si="1433"/>
        <v>0</v>
      </c>
      <c r="AJ2036" s="130">
        <f t="shared" si="1434"/>
        <v>0</v>
      </c>
      <c r="AK2036" s="130">
        <f t="shared" si="1435"/>
        <v>0</v>
      </c>
      <c r="AL2036" s="130">
        <f t="shared" si="1436"/>
        <v>0</v>
      </c>
      <c r="AM2036" s="130">
        <f t="shared" si="1437"/>
        <v>0</v>
      </c>
      <c r="AN2036" s="130">
        <f t="shared" si="1438"/>
        <v>0</v>
      </c>
      <c r="AO2036" s="130">
        <f t="shared" si="1439"/>
        <v>0</v>
      </c>
      <c r="AP2036" s="130">
        <f t="shared" si="1440"/>
        <v>0</v>
      </c>
      <c r="AQ2036" s="130">
        <f t="shared" si="1441"/>
        <v>0</v>
      </c>
      <c r="AR2036" s="130">
        <f t="shared" si="1442"/>
        <v>0</v>
      </c>
      <c r="AS2036" s="130">
        <f t="shared" si="1443"/>
        <v>0</v>
      </c>
      <c r="AT2036" s="130">
        <f t="shared" si="1444"/>
        <v>0</v>
      </c>
      <c r="AU2036" s="130">
        <f t="shared" si="1445"/>
        <v>0</v>
      </c>
      <c r="AV2036" s="130">
        <f t="shared" si="1446"/>
        <v>0</v>
      </c>
      <c r="AW2036" s="130">
        <f t="shared" si="1447"/>
        <v>0</v>
      </c>
      <c r="AX2036" s="130">
        <f t="shared" si="1448"/>
        <v>0</v>
      </c>
      <c r="AY2036" s="130">
        <f t="shared" si="1449"/>
        <v>0</v>
      </c>
      <c r="AZ2036" s="130">
        <f t="shared" si="1450"/>
        <v>0</v>
      </c>
      <c r="BA2036" s="130">
        <f t="shared" si="1451"/>
        <v>0</v>
      </c>
      <c r="BB2036" s="130">
        <f t="shared" si="1452"/>
        <v>0</v>
      </c>
      <c r="BC2036" s="130">
        <f t="shared" si="1453"/>
        <v>0</v>
      </c>
      <c r="BD2036" s="130">
        <f t="shared" si="1454"/>
        <v>0</v>
      </c>
      <c r="BE2036" s="130">
        <f t="shared" si="1455"/>
        <v>0</v>
      </c>
      <c r="BF2036" s="130">
        <f t="shared" si="1456"/>
        <v>0</v>
      </c>
      <c r="BG2036" s="130">
        <f t="shared" si="1457"/>
        <v>0</v>
      </c>
      <c r="BH2036" s="130">
        <f t="shared" si="1458"/>
        <v>0</v>
      </c>
      <c r="BI2036" s="130">
        <f t="shared" si="1459"/>
        <v>0</v>
      </c>
      <c r="BJ2036" s="130">
        <f t="shared" si="1460"/>
        <v>0</v>
      </c>
      <c r="BK2036" s="130">
        <f t="shared" si="1461"/>
        <v>0</v>
      </c>
      <c r="BL2036" s="130">
        <f t="shared" si="1462"/>
        <v>0</v>
      </c>
      <c r="BM2036" s="90">
        <f t="shared" si="1463"/>
        <v>0</v>
      </c>
      <c r="BN2036" s="90" t="s">
        <v>2058</v>
      </c>
      <c r="BO2036" s="90">
        <f>COUNTIF(S2036:S2039,"NA")</f>
        <v>0</v>
      </c>
      <c r="BP2036" s="90">
        <f t="shared" ref="BP2036" si="1498">COUNTIF(T2036:T2039,"NA")</f>
        <v>0</v>
      </c>
      <c r="BQ2036" s="90">
        <f t="shared" ref="BQ2036" si="1499">COUNTIF(U2036:U2039,"NA")</f>
        <v>0</v>
      </c>
      <c r="BR2036" s="90">
        <f t="shared" ref="BR2036" si="1500">COUNTIF(V2036:V2039,"NA")</f>
        <v>0</v>
      </c>
      <c r="BS2036" s="90">
        <f t="shared" ref="BS2036" si="1501">COUNTIF(W2036:W2039,"NA")</f>
        <v>0</v>
      </c>
      <c r="BT2036" s="90">
        <f t="shared" ref="BT2036" si="1502">COUNTIF(X2036:X2039,"NA")</f>
        <v>0</v>
      </c>
      <c r="BU2036" s="90">
        <f t="shared" ref="BU2036" si="1503">COUNTIF(Y2036:Y2039,"NA")</f>
        <v>0</v>
      </c>
      <c r="BV2036" s="90">
        <f t="shared" ref="BV2036" si="1504">COUNTIF(Z2036:Z2039,"NA")</f>
        <v>0</v>
      </c>
      <c r="BW2036" s="90">
        <f t="shared" ref="BW2036" si="1505">COUNTIF(AA2036:AA2039,"NA")</f>
        <v>0</v>
      </c>
      <c r="BX2036" s="90">
        <f t="shared" ref="BX2036" si="1506">COUNTIF(AB2036:AB2039,"NA")</f>
        <v>0</v>
      </c>
      <c r="BY2036" s="90">
        <f t="shared" ref="BY2036" si="1507">COUNTIF(AC2036:AC2039,"NA")</f>
        <v>0</v>
      </c>
      <c r="BZ2036" s="90">
        <f t="shared" ref="BZ2036" si="1508">COUNTIF(AD2036:AD2039,"NA")</f>
        <v>0</v>
      </c>
      <c r="CO2036" s="297" t="s">
        <v>2078</v>
      </c>
      <c r="CP2036" s="297">
        <f>SUM(S2028,S2035,S2040:S2042)</f>
        <v>0</v>
      </c>
      <c r="CQ2036" s="297">
        <f t="shared" ref="CQ2036:DA2036" si="1509">SUM(T2028,T2035,T2040:T2042)</f>
        <v>0</v>
      </c>
      <c r="CR2036" s="297">
        <f t="shared" si="1509"/>
        <v>0</v>
      </c>
      <c r="CS2036" s="297">
        <f t="shared" si="1509"/>
        <v>0</v>
      </c>
      <c r="CT2036" s="297">
        <f t="shared" si="1509"/>
        <v>0</v>
      </c>
      <c r="CU2036" s="297">
        <f t="shared" si="1509"/>
        <v>0</v>
      </c>
      <c r="CV2036" s="297">
        <f t="shared" si="1509"/>
        <v>0</v>
      </c>
      <c r="CW2036" s="297">
        <f t="shared" si="1509"/>
        <v>0</v>
      </c>
      <c r="CX2036" s="297">
        <f t="shared" si="1509"/>
        <v>0</v>
      </c>
      <c r="CY2036" s="297">
        <f t="shared" si="1509"/>
        <v>0</v>
      </c>
      <c r="CZ2036" s="297">
        <f t="shared" si="1509"/>
        <v>0</v>
      </c>
      <c r="DA2036" s="297">
        <f t="shared" si="1509"/>
        <v>0</v>
      </c>
      <c r="DB2036" s="186"/>
    </row>
    <row r="2037" spans="1:106" ht="24" customHeight="1" x14ac:dyDescent="0.25">
      <c r="A2037" s="109"/>
      <c r="B2037" s="109"/>
      <c r="C2037" s="741"/>
      <c r="D2037" s="759"/>
      <c r="E2037" s="760"/>
      <c r="F2037" s="836"/>
      <c r="G2037" s="577" t="s">
        <v>534</v>
      </c>
      <c r="H2037" s="578"/>
      <c r="I2037" s="152"/>
      <c r="J2037" s="625" t="s">
        <v>530</v>
      </c>
      <c r="K2037" s="625"/>
      <c r="L2037" s="625"/>
      <c r="M2037" s="625"/>
      <c r="N2037" s="625"/>
      <c r="O2037" s="625"/>
      <c r="P2037" s="625"/>
      <c r="Q2037" s="625"/>
      <c r="R2037" s="626"/>
      <c r="S2037" s="206"/>
      <c r="T2037" s="206"/>
      <c r="U2037" s="206"/>
      <c r="V2037" s="206"/>
      <c r="W2037" s="206"/>
      <c r="X2037" s="206"/>
      <c r="Y2037" s="206"/>
      <c r="Z2037" s="206"/>
      <c r="AA2037" s="206"/>
      <c r="AB2037" s="206"/>
      <c r="AC2037" s="206"/>
      <c r="AD2037" s="206"/>
      <c r="AE2037" s="109"/>
      <c r="AG2037" s="130">
        <f t="shared" si="1431"/>
        <v>12</v>
      </c>
      <c r="AH2037" s="90">
        <f t="shared" si="1432"/>
        <v>0</v>
      </c>
      <c r="AI2037" s="130">
        <f t="shared" si="1433"/>
        <v>0</v>
      </c>
      <c r="AJ2037" s="130">
        <f t="shared" si="1434"/>
        <v>0</v>
      </c>
      <c r="AK2037" s="130">
        <f t="shared" si="1435"/>
        <v>0</v>
      </c>
      <c r="AL2037" s="130">
        <f t="shared" si="1436"/>
        <v>0</v>
      </c>
      <c r="AM2037" s="130">
        <f t="shared" si="1437"/>
        <v>0</v>
      </c>
      <c r="AN2037" s="130">
        <f t="shared" si="1438"/>
        <v>0</v>
      </c>
      <c r="AO2037" s="130">
        <f t="shared" si="1439"/>
        <v>0</v>
      </c>
      <c r="AP2037" s="130">
        <f t="shared" si="1440"/>
        <v>0</v>
      </c>
      <c r="AQ2037" s="130">
        <f t="shared" si="1441"/>
        <v>0</v>
      </c>
      <c r="AR2037" s="130">
        <f t="shared" si="1442"/>
        <v>0</v>
      </c>
      <c r="AS2037" s="130">
        <f t="shared" si="1443"/>
        <v>0</v>
      </c>
      <c r="AT2037" s="130">
        <f t="shared" si="1444"/>
        <v>0</v>
      </c>
      <c r="AU2037" s="130">
        <f t="shared" si="1445"/>
        <v>0</v>
      </c>
      <c r="AV2037" s="130">
        <f t="shared" si="1446"/>
        <v>0</v>
      </c>
      <c r="AW2037" s="130">
        <f t="shared" si="1447"/>
        <v>0</v>
      </c>
      <c r="AX2037" s="130">
        <f t="shared" si="1448"/>
        <v>0</v>
      </c>
      <c r="AY2037" s="130">
        <f t="shared" si="1449"/>
        <v>0</v>
      </c>
      <c r="AZ2037" s="130">
        <f t="shared" si="1450"/>
        <v>0</v>
      </c>
      <c r="BA2037" s="130">
        <f t="shared" si="1451"/>
        <v>0</v>
      </c>
      <c r="BB2037" s="130">
        <f t="shared" si="1452"/>
        <v>0</v>
      </c>
      <c r="BC2037" s="130">
        <f t="shared" si="1453"/>
        <v>0</v>
      </c>
      <c r="BD2037" s="130">
        <f t="shared" si="1454"/>
        <v>0</v>
      </c>
      <c r="BE2037" s="130">
        <f t="shared" si="1455"/>
        <v>0</v>
      </c>
      <c r="BF2037" s="130">
        <f t="shared" si="1456"/>
        <v>0</v>
      </c>
      <c r="BG2037" s="130">
        <f t="shared" si="1457"/>
        <v>0</v>
      </c>
      <c r="BH2037" s="130">
        <f t="shared" si="1458"/>
        <v>0</v>
      </c>
      <c r="BI2037" s="130">
        <f t="shared" si="1459"/>
        <v>0</v>
      </c>
      <c r="BJ2037" s="130">
        <f t="shared" si="1460"/>
        <v>0</v>
      </c>
      <c r="BK2037" s="130">
        <f t="shared" si="1461"/>
        <v>0</v>
      </c>
      <c r="BL2037" s="130">
        <f t="shared" si="1462"/>
        <v>0</v>
      </c>
      <c r="BM2037" s="90">
        <f t="shared" si="1463"/>
        <v>0</v>
      </c>
      <c r="BN2037" s="90" t="s">
        <v>2078</v>
      </c>
      <c r="BO2037" s="90">
        <f>SUM(S2036:S2039)</f>
        <v>0</v>
      </c>
      <c r="BP2037" s="90">
        <f t="shared" ref="BP2037" si="1510">SUM(T2036:T2039)</f>
        <v>0</v>
      </c>
      <c r="BQ2037" s="90">
        <f t="shared" ref="BQ2037" si="1511">SUM(U2036:U2039)</f>
        <v>0</v>
      </c>
      <c r="BR2037" s="90">
        <f t="shared" ref="BR2037" si="1512">SUM(V2036:V2039)</f>
        <v>0</v>
      </c>
      <c r="BS2037" s="90">
        <f t="shared" ref="BS2037" si="1513">SUM(W2036:W2039)</f>
        <v>0</v>
      </c>
      <c r="BT2037" s="90">
        <f t="shared" ref="BT2037" si="1514">SUM(X2036:X2039)</f>
        <v>0</v>
      </c>
      <c r="BU2037" s="90">
        <f t="shared" ref="BU2037" si="1515">SUM(Y2036:Y2039)</f>
        <v>0</v>
      </c>
      <c r="BV2037" s="90">
        <f t="shared" ref="BV2037" si="1516">SUM(Z2036:Z2039)</f>
        <v>0</v>
      </c>
      <c r="BW2037" s="90">
        <f t="shared" ref="BW2037" si="1517">SUM(AA2036:AA2039)</f>
        <v>0</v>
      </c>
      <c r="BX2037" s="90">
        <f t="shared" ref="BX2037" si="1518">SUM(AB2036:AB2039)</f>
        <v>0</v>
      </c>
      <c r="BY2037" s="90">
        <f t="shared" ref="BY2037" si="1519">SUM(AC2036:AC2039)</f>
        <v>0</v>
      </c>
      <c r="BZ2037" s="90">
        <f t="shared" ref="BZ2037" si="1520">SUM(AD2036:AD2039)</f>
        <v>0</v>
      </c>
      <c r="CO2037" s="297" t="s">
        <v>2029</v>
      </c>
      <c r="CP2037" s="297">
        <f>SUM(COUNTIF(S2028,"NS"),COUNTIF(S2035,"NS"),COUNTIF(S2040:S2042,"NS"))</f>
        <v>0</v>
      </c>
      <c r="CQ2037" s="297">
        <f t="shared" ref="CQ2037" si="1521">SUM(COUNTIF(T2028,"NS"),COUNTIF(T2035,"NS"),COUNTIF(T2040:T2042,"NS"))</f>
        <v>0</v>
      </c>
      <c r="CR2037" s="297">
        <f t="shared" ref="CR2037" si="1522">SUM(COUNTIF(U2028,"NS"),COUNTIF(U2035,"NS"),COUNTIF(U2040:U2042,"NS"))</f>
        <v>0</v>
      </c>
      <c r="CS2037" s="297">
        <f t="shared" ref="CS2037" si="1523">SUM(COUNTIF(V2028,"NS"),COUNTIF(V2035,"NS"),COUNTIF(V2040:V2042,"NS"))</f>
        <v>0</v>
      </c>
      <c r="CT2037" s="297">
        <f t="shared" ref="CT2037" si="1524">SUM(COUNTIF(W2028,"NS"),COUNTIF(W2035,"NS"),COUNTIF(W2040:W2042,"NS"))</f>
        <v>0</v>
      </c>
      <c r="CU2037" s="297">
        <f t="shared" ref="CU2037" si="1525">SUM(COUNTIF(X2028,"NS"),COUNTIF(X2035,"NS"),COUNTIF(X2040:X2042,"NS"))</f>
        <v>0</v>
      </c>
      <c r="CV2037" s="297">
        <f t="shared" ref="CV2037" si="1526">SUM(COUNTIF(Y2028,"NS"),COUNTIF(Y2035,"NS"),COUNTIF(Y2040:Y2042,"NS"))</f>
        <v>0</v>
      </c>
      <c r="CW2037" s="297">
        <f t="shared" ref="CW2037" si="1527">SUM(COUNTIF(Z2028,"NS"),COUNTIF(Z2035,"NS"),COUNTIF(Z2040:Z2042,"NS"))</f>
        <v>0</v>
      </c>
      <c r="CX2037" s="297">
        <f t="shared" ref="CX2037" si="1528">SUM(COUNTIF(AA2028,"NS"),COUNTIF(AA2035,"NS"),COUNTIF(AA2040:AA2042,"NS"))</f>
        <v>0</v>
      </c>
      <c r="CY2037" s="297">
        <f t="shared" ref="CY2037" si="1529">SUM(COUNTIF(AB2028,"NS"),COUNTIF(AB2035,"NS"),COUNTIF(AB2040:AB2042,"NS"))</f>
        <v>0</v>
      </c>
      <c r="CZ2037" s="297">
        <f t="shared" ref="CZ2037" si="1530">SUM(COUNTIF(AC2028,"NS"),COUNTIF(AC2035,"NS"),COUNTIF(AC2040:AC2042,"NS"))</f>
        <v>0</v>
      </c>
      <c r="DA2037" s="297">
        <f t="shared" ref="DA2037" si="1531">SUM(COUNTIF(AD2028,"NS"),COUNTIF(AD2035,"NS"),COUNTIF(AD2040:AD2042,"NS"))</f>
        <v>0</v>
      </c>
      <c r="DB2037" s="186"/>
    </row>
    <row r="2038" spans="1:106" ht="24" customHeight="1" x14ac:dyDescent="0.25">
      <c r="A2038" s="109"/>
      <c r="B2038" s="109"/>
      <c r="C2038" s="741"/>
      <c r="D2038" s="759"/>
      <c r="E2038" s="760"/>
      <c r="F2038" s="836"/>
      <c r="G2038" s="577" t="s">
        <v>535</v>
      </c>
      <c r="H2038" s="578"/>
      <c r="I2038" s="152"/>
      <c r="J2038" s="625" t="s">
        <v>531</v>
      </c>
      <c r="K2038" s="625"/>
      <c r="L2038" s="625"/>
      <c r="M2038" s="625"/>
      <c r="N2038" s="625"/>
      <c r="O2038" s="625"/>
      <c r="P2038" s="625"/>
      <c r="Q2038" s="625"/>
      <c r="R2038" s="626"/>
      <c r="S2038" s="206"/>
      <c r="T2038" s="206"/>
      <c r="U2038" s="206"/>
      <c r="V2038" s="206"/>
      <c r="W2038" s="206"/>
      <c r="X2038" s="206"/>
      <c r="Y2038" s="206"/>
      <c r="Z2038" s="206"/>
      <c r="AA2038" s="206"/>
      <c r="AB2038" s="206"/>
      <c r="AC2038" s="206"/>
      <c r="AD2038" s="206"/>
      <c r="AE2038" s="109"/>
      <c r="AG2038" s="130">
        <f t="shared" si="1431"/>
        <v>12</v>
      </c>
      <c r="AH2038" s="90">
        <f t="shared" si="1432"/>
        <v>0</v>
      </c>
      <c r="AI2038" s="130">
        <f t="shared" si="1433"/>
        <v>0</v>
      </c>
      <c r="AJ2038" s="130">
        <f t="shared" si="1434"/>
        <v>0</v>
      </c>
      <c r="AK2038" s="130">
        <f t="shared" si="1435"/>
        <v>0</v>
      </c>
      <c r="AL2038" s="130">
        <f t="shared" si="1436"/>
        <v>0</v>
      </c>
      <c r="AM2038" s="130">
        <f t="shared" si="1437"/>
        <v>0</v>
      </c>
      <c r="AN2038" s="130">
        <f t="shared" si="1438"/>
        <v>0</v>
      </c>
      <c r="AO2038" s="130">
        <f t="shared" si="1439"/>
        <v>0</v>
      </c>
      <c r="AP2038" s="130">
        <f t="shared" si="1440"/>
        <v>0</v>
      </c>
      <c r="AQ2038" s="130">
        <f t="shared" si="1441"/>
        <v>0</v>
      </c>
      <c r="AR2038" s="130">
        <f t="shared" si="1442"/>
        <v>0</v>
      </c>
      <c r="AS2038" s="130">
        <f t="shared" si="1443"/>
        <v>0</v>
      </c>
      <c r="AT2038" s="130">
        <f t="shared" si="1444"/>
        <v>0</v>
      </c>
      <c r="AU2038" s="130">
        <f t="shared" si="1445"/>
        <v>0</v>
      </c>
      <c r="AV2038" s="130">
        <f t="shared" si="1446"/>
        <v>0</v>
      </c>
      <c r="AW2038" s="130">
        <f t="shared" si="1447"/>
        <v>0</v>
      </c>
      <c r="AX2038" s="130">
        <f t="shared" si="1448"/>
        <v>0</v>
      </c>
      <c r="AY2038" s="130">
        <f t="shared" si="1449"/>
        <v>0</v>
      </c>
      <c r="AZ2038" s="130">
        <f t="shared" si="1450"/>
        <v>0</v>
      </c>
      <c r="BA2038" s="130">
        <f t="shared" si="1451"/>
        <v>0</v>
      </c>
      <c r="BB2038" s="130">
        <f t="shared" si="1452"/>
        <v>0</v>
      </c>
      <c r="BC2038" s="130">
        <f t="shared" si="1453"/>
        <v>0</v>
      </c>
      <c r="BD2038" s="130">
        <f t="shared" si="1454"/>
        <v>0</v>
      </c>
      <c r="BE2038" s="130">
        <f t="shared" si="1455"/>
        <v>0</v>
      </c>
      <c r="BF2038" s="130">
        <f t="shared" si="1456"/>
        <v>0</v>
      </c>
      <c r="BG2038" s="130">
        <f t="shared" si="1457"/>
        <v>0</v>
      </c>
      <c r="BH2038" s="130">
        <f t="shared" si="1458"/>
        <v>0</v>
      </c>
      <c r="BI2038" s="130">
        <f t="shared" si="1459"/>
        <v>0</v>
      </c>
      <c r="BJ2038" s="130">
        <f t="shared" si="1460"/>
        <v>0</v>
      </c>
      <c r="BK2038" s="130">
        <f t="shared" si="1461"/>
        <v>0</v>
      </c>
      <c r="BL2038" s="130">
        <f t="shared" si="1462"/>
        <v>0</v>
      </c>
      <c r="BM2038" s="90">
        <f t="shared" si="1463"/>
        <v>0</v>
      </c>
      <c r="BN2038" s="90" t="s">
        <v>2029</v>
      </c>
      <c r="BO2038" s="90">
        <f>COUNTIF(S2036:S2039,"NS")</f>
        <v>0</v>
      </c>
      <c r="BP2038" s="90">
        <f t="shared" ref="BP2038" si="1532">COUNTIF(T2036:T2039,"NS")</f>
        <v>0</v>
      </c>
      <c r="BQ2038" s="90">
        <f t="shared" ref="BQ2038" si="1533">COUNTIF(U2036:U2039,"NS")</f>
        <v>0</v>
      </c>
      <c r="BR2038" s="90">
        <f t="shared" ref="BR2038" si="1534">COUNTIF(V2036:V2039,"NS")</f>
        <v>0</v>
      </c>
      <c r="BS2038" s="90">
        <f t="shared" ref="BS2038" si="1535">COUNTIF(W2036:W2039,"NS")</f>
        <v>0</v>
      </c>
      <c r="BT2038" s="90">
        <f t="shared" ref="BT2038" si="1536">COUNTIF(X2036:X2039,"NS")</f>
        <v>0</v>
      </c>
      <c r="BU2038" s="90">
        <f t="shared" ref="BU2038" si="1537">COUNTIF(Y2036:Y2039,"NS")</f>
        <v>0</v>
      </c>
      <c r="BV2038" s="90">
        <f t="shared" ref="BV2038" si="1538">COUNTIF(Z2036:Z2039,"NS")</f>
        <v>0</v>
      </c>
      <c r="BW2038" s="90">
        <f t="shared" ref="BW2038" si="1539">COUNTIF(AA2036:AA2039,"NS")</f>
        <v>0</v>
      </c>
      <c r="BX2038" s="90">
        <f t="shared" ref="BX2038" si="1540">COUNTIF(AB2036:AB2039,"NS")</f>
        <v>0</v>
      </c>
      <c r="BY2038" s="90">
        <f t="shared" ref="BY2038" si="1541">COUNTIF(AC2036:AC2039,"NS")</f>
        <v>0</v>
      </c>
      <c r="BZ2038" s="90">
        <f t="shared" ref="BZ2038" si="1542">COUNTIF(AD2036:AD2039,"NS")</f>
        <v>0</v>
      </c>
      <c r="CO2038" s="298">
        <v>0.25</v>
      </c>
      <c r="CP2038" s="299">
        <f>IF(CP2035="ns",0,CP2035*0.25)</f>
        <v>0</v>
      </c>
      <c r="CQ2038" s="299">
        <f t="shared" ref="CQ2038:DA2038" si="1543">IF(CQ2035="ns",0,CQ2035*0.25)</f>
        <v>0</v>
      </c>
      <c r="CR2038" s="299">
        <f t="shared" si="1543"/>
        <v>0</v>
      </c>
      <c r="CS2038" s="299">
        <f t="shared" si="1543"/>
        <v>0</v>
      </c>
      <c r="CT2038" s="299">
        <f t="shared" si="1543"/>
        <v>0</v>
      </c>
      <c r="CU2038" s="299">
        <f t="shared" si="1543"/>
        <v>0</v>
      </c>
      <c r="CV2038" s="299">
        <f t="shared" si="1543"/>
        <v>0</v>
      </c>
      <c r="CW2038" s="299">
        <f t="shared" si="1543"/>
        <v>0</v>
      </c>
      <c r="CX2038" s="299">
        <f t="shared" si="1543"/>
        <v>0</v>
      </c>
      <c r="CY2038" s="299">
        <f t="shared" si="1543"/>
        <v>0</v>
      </c>
      <c r="CZ2038" s="299">
        <f t="shared" si="1543"/>
        <v>0</v>
      </c>
      <c r="DA2038" s="299">
        <f t="shared" si="1543"/>
        <v>0</v>
      </c>
      <c r="DB2038" s="186"/>
    </row>
    <row r="2039" spans="1:106" ht="15" customHeight="1" x14ac:dyDescent="0.25">
      <c r="A2039" s="109"/>
      <c r="B2039" s="109"/>
      <c r="C2039" s="741"/>
      <c r="D2039" s="759"/>
      <c r="E2039" s="760"/>
      <c r="F2039" s="836"/>
      <c r="G2039" s="577" t="s">
        <v>536</v>
      </c>
      <c r="H2039" s="578"/>
      <c r="I2039" s="152"/>
      <c r="J2039" s="625" t="s">
        <v>532</v>
      </c>
      <c r="K2039" s="625"/>
      <c r="L2039" s="625"/>
      <c r="M2039" s="625"/>
      <c r="N2039" s="625"/>
      <c r="O2039" s="625"/>
      <c r="P2039" s="625"/>
      <c r="Q2039" s="625"/>
      <c r="R2039" s="626"/>
      <c r="S2039" s="206"/>
      <c r="T2039" s="206"/>
      <c r="U2039" s="206"/>
      <c r="V2039" s="206"/>
      <c r="W2039" s="206"/>
      <c r="X2039" s="206"/>
      <c r="Y2039" s="206"/>
      <c r="Z2039" s="206"/>
      <c r="AA2039" s="206"/>
      <c r="AB2039" s="206"/>
      <c r="AC2039" s="206"/>
      <c r="AD2039" s="206"/>
      <c r="AE2039" s="109"/>
      <c r="AG2039" s="130">
        <f t="shared" si="1431"/>
        <v>12</v>
      </c>
      <c r="AH2039" s="90">
        <f t="shared" si="1432"/>
        <v>0</v>
      </c>
      <c r="AI2039" s="130">
        <f t="shared" si="1433"/>
        <v>0</v>
      </c>
      <c r="AJ2039" s="130">
        <f t="shared" si="1434"/>
        <v>0</v>
      </c>
      <c r="AK2039" s="130">
        <f t="shared" si="1435"/>
        <v>0</v>
      </c>
      <c r="AL2039" s="130">
        <f t="shared" si="1436"/>
        <v>0</v>
      </c>
      <c r="AM2039" s="130">
        <f t="shared" si="1437"/>
        <v>0</v>
      </c>
      <c r="AN2039" s="130">
        <f t="shared" si="1438"/>
        <v>0</v>
      </c>
      <c r="AO2039" s="130">
        <f t="shared" si="1439"/>
        <v>0</v>
      </c>
      <c r="AP2039" s="130">
        <f t="shared" si="1440"/>
        <v>0</v>
      </c>
      <c r="AQ2039" s="130">
        <f t="shared" si="1441"/>
        <v>0</v>
      </c>
      <c r="AR2039" s="130">
        <f t="shared" si="1442"/>
        <v>0</v>
      </c>
      <c r="AS2039" s="130">
        <f t="shared" si="1443"/>
        <v>0</v>
      </c>
      <c r="AT2039" s="130">
        <f t="shared" si="1444"/>
        <v>0</v>
      </c>
      <c r="AU2039" s="130">
        <f t="shared" si="1445"/>
        <v>0</v>
      </c>
      <c r="AV2039" s="130">
        <f t="shared" si="1446"/>
        <v>0</v>
      </c>
      <c r="AW2039" s="130">
        <f t="shared" si="1447"/>
        <v>0</v>
      </c>
      <c r="AX2039" s="130">
        <f t="shared" si="1448"/>
        <v>0</v>
      </c>
      <c r="AY2039" s="130">
        <f t="shared" si="1449"/>
        <v>0</v>
      </c>
      <c r="AZ2039" s="130">
        <f t="shared" si="1450"/>
        <v>0</v>
      </c>
      <c r="BA2039" s="130">
        <f t="shared" si="1451"/>
        <v>0</v>
      </c>
      <c r="BB2039" s="130">
        <f t="shared" si="1452"/>
        <v>0</v>
      </c>
      <c r="BC2039" s="130">
        <f t="shared" si="1453"/>
        <v>0</v>
      </c>
      <c r="BD2039" s="130">
        <f t="shared" si="1454"/>
        <v>0</v>
      </c>
      <c r="BE2039" s="130">
        <f t="shared" si="1455"/>
        <v>0</v>
      </c>
      <c r="BF2039" s="130">
        <f t="shared" si="1456"/>
        <v>0</v>
      </c>
      <c r="BG2039" s="130">
        <f t="shared" si="1457"/>
        <v>0</v>
      </c>
      <c r="BH2039" s="130">
        <f t="shared" si="1458"/>
        <v>0</v>
      </c>
      <c r="BI2039" s="130">
        <f t="shared" si="1459"/>
        <v>0</v>
      </c>
      <c r="BJ2039" s="130">
        <f t="shared" si="1460"/>
        <v>0</v>
      </c>
      <c r="BK2039" s="130">
        <f t="shared" si="1461"/>
        <v>0</v>
      </c>
      <c r="BL2039" s="130">
        <f t="shared" si="1462"/>
        <v>0</v>
      </c>
      <c r="BM2039" s="90">
        <f t="shared" si="1463"/>
        <v>0</v>
      </c>
      <c r="BN2039" s="90" t="s">
        <v>2104</v>
      </c>
      <c r="BO2039" s="90">
        <f>S2035</f>
        <v>0</v>
      </c>
      <c r="BP2039" s="90">
        <f t="shared" ref="BP2039" si="1544">T2035</f>
        <v>0</v>
      </c>
      <c r="BQ2039" s="90">
        <f t="shared" ref="BQ2039" si="1545">U2035</f>
        <v>0</v>
      </c>
      <c r="BR2039" s="90">
        <f t="shared" ref="BR2039" si="1546">V2035</f>
        <v>0</v>
      </c>
      <c r="BS2039" s="90">
        <f t="shared" ref="BS2039" si="1547">W2035</f>
        <v>0</v>
      </c>
      <c r="BT2039" s="90">
        <f t="shared" ref="BT2039" si="1548">X2035</f>
        <v>0</v>
      </c>
      <c r="BU2039" s="90">
        <f t="shared" ref="BU2039" si="1549">Y2035</f>
        <v>0</v>
      </c>
      <c r="BV2039" s="90">
        <f t="shared" ref="BV2039" si="1550">Z2035</f>
        <v>0</v>
      </c>
      <c r="BW2039" s="90">
        <f t="shared" ref="BW2039" si="1551">AA2035</f>
        <v>0</v>
      </c>
      <c r="BX2039" s="90">
        <f t="shared" ref="BX2039" si="1552">AB2035</f>
        <v>0</v>
      </c>
      <c r="BY2039" s="90">
        <f t="shared" ref="BY2039" si="1553">AC2035</f>
        <v>0</v>
      </c>
      <c r="BZ2039" s="90">
        <f t="shared" ref="BZ2039" si="1554">AD2035</f>
        <v>0</v>
      </c>
      <c r="CO2039" s="297" t="s">
        <v>72</v>
      </c>
      <c r="CP2039" s="297">
        <f>S2043</f>
        <v>0</v>
      </c>
      <c r="CQ2039" s="297">
        <f t="shared" ref="CQ2039" si="1555">T2043</f>
        <v>0</v>
      </c>
      <c r="CR2039" s="297">
        <f t="shared" ref="CR2039" si="1556">U2043</f>
        <v>0</v>
      </c>
      <c r="CS2039" s="297">
        <f t="shared" ref="CS2039" si="1557">V2043</f>
        <v>0</v>
      </c>
      <c r="CT2039" s="297">
        <f t="shared" ref="CT2039" si="1558">W2043</f>
        <v>0</v>
      </c>
      <c r="CU2039" s="297">
        <f t="shared" ref="CU2039" si="1559">X2043</f>
        <v>0</v>
      </c>
      <c r="CV2039" s="297">
        <f t="shared" ref="CV2039" si="1560">Y2043</f>
        <v>0</v>
      </c>
      <c r="CW2039" s="297">
        <f t="shared" ref="CW2039" si="1561">Z2043</f>
        <v>0</v>
      </c>
      <c r="CX2039" s="297">
        <f t="shared" ref="CX2039" si="1562">AA2043</f>
        <v>0</v>
      </c>
      <c r="CY2039" s="297">
        <f t="shared" ref="CY2039" si="1563">AB2043</f>
        <v>0</v>
      </c>
      <c r="CZ2039" s="297">
        <f t="shared" ref="CZ2039" si="1564">AC2043</f>
        <v>0</v>
      </c>
      <c r="DA2039" s="297">
        <f t="shared" ref="DA2039" si="1565">AD2043</f>
        <v>0</v>
      </c>
      <c r="DB2039" s="186"/>
    </row>
    <row r="2040" spans="1:106" ht="24" customHeight="1" x14ac:dyDescent="0.25">
      <c r="A2040" s="109"/>
      <c r="B2040" s="109"/>
      <c r="C2040" s="741"/>
      <c r="D2040" s="759"/>
      <c r="E2040" s="760"/>
      <c r="F2040" s="836"/>
      <c r="G2040" s="629" t="s">
        <v>537</v>
      </c>
      <c r="H2040" s="629"/>
      <c r="I2040" s="646" t="s">
        <v>538</v>
      </c>
      <c r="J2040" s="646"/>
      <c r="K2040" s="646"/>
      <c r="L2040" s="646"/>
      <c r="M2040" s="646"/>
      <c r="N2040" s="646"/>
      <c r="O2040" s="646"/>
      <c r="P2040" s="646"/>
      <c r="Q2040" s="646"/>
      <c r="R2040" s="646"/>
      <c r="S2040" s="206"/>
      <c r="T2040" s="206"/>
      <c r="U2040" s="206"/>
      <c r="V2040" s="206"/>
      <c r="W2040" s="206"/>
      <c r="X2040" s="206"/>
      <c r="Y2040" s="206"/>
      <c r="Z2040" s="206"/>
      <c r="AA2040" s="206"/>
      <c r="AB2040" s="206"/>
      <c r="AC2040" s="206"/>
      <c r="AD2040" s="206"/>
      <c r="AE2040" s="109"/>
      <c r="AG2040" s="130">
        <f t="shared" si="1431"/>
        <v>12</v>
      </c>
      <c r="AH2040" s="90">
        <f t="shared" si="1432"/>
        <v>0</v>
      </c>
      <c r="AI2040" s="130">
        <f t="shared" si="1433"/>
        <v>0</v>
      </c>
      <c r="AJ2040" s="130">
        <f t="shared" si="1434"/>
        <v>0</v>
      </c>
      <c r="AK2040" s="130">
        <f t="shared" si="1435"/>
        <v>0</v>
      </c>
      <c r="AL2040" s="130">
        <f t="shared" si="1436"/>
        <v>0</v>
      </c>
      <c r="AM2040" s="130">
        <f t="shared" si="1437"/>
        <v>0</v>
      </c>
      <c r="AN2040" s="130">
        <f t="shared" si="1438"/>
        <v>0</v>
      </c>
      <c r="AO2040" s="130">
        <f t="shared" si="1439"/>
        <v>0</v>
      </c>
      <c r="AP2040" s="130">
        <f t="shared" si="1440"/>
        <v>0</v>
      </c>
      <c r="AQ2040" s="130">
        <f t="shared" si="1441"/>
        <v>0</v>
      </c>
      <c r="AR2040" s="130">
        <f t="shared" si="1442"/>
        <v>0</v>
      </c>
      <c r="AS2040" s="130">
        <f t="shared" si="1443"/>
        <v>0</v>
      </c>
      <c r="AT2040" s="130">
        <f t="shared" si="1444"/>
        <v>0</v>
      </c>
      <c r="AU2040" s="130">
        <f t="shared" si="1445"/>
        <v>0</v>
      </c>
      <c r="AV2040" s="130">
        <f t="shared" si="1446"/>
        <v>0</v>
      </c>
      <c r="AW2040" s="130">
        <f t="shared" si="1447"/>
        <v>0</v>
      </c>
      <c r="AX2040" s="130">
        <f t="shared" si="1448"/>
        <v>0</v>
      </c>
      <c r="AY2040" s="130">
        <f t="shared" si="1449"/>
        <v>0</v>
      </c>
      <c r="AZ2040" s="130">
        <f t="shared" si="1450"/>
        <v>0</v>
      </c>
      <c r="BA2040" s="130">
        <f t="shared" si="1451"/>
        <v>0</v>
      </c>
      <c r="BB2040" s="130">
        <f t="shared" si="1452"/>
        <v>0</v>
      </c>
      <c r="BC2040" s="130">
        <f t="shared" si="1453"/>
        <v>0</v>
      </c>
      <c r="BD2040" s="130">
        <f t="shared" si="1454"/>
        <v>0</v>
      </c>
      <c r="BE2040" s="130">
        <f t="shared" si="1455"/>
        <v>0</v>
      </c>
      <c r="BF2040" s="130">
        <f t="shared" si="1456"/>
        <v>0</v>
      </c>
      <c r="BG2040" s="130">
        <f t="shared" si="1457"/>
        <v>0</v>
      </c>
      <c r="BH2040" s="130">
        <f t="shared" si="1458"/>
        <v>0</v>
      </c>
      <c r="BI2040" s="130">
        <f t="shared" si="1459"/>
        <v>0</v>
      </c>
      <c r="BJ2040" s="130">
        <f t="shared" si="1460"/>
        <v>0</v>
      </c>
      <c r="BK2040" s="130">
        <f t="shared" si="1461"/>
        <v>0</v>
      </c>
      <c r="BL2040" s="130">
        <f t="shared" si="1462"/>
        <v>0</v>
      </c>
      <c r="BM2040" s="90">
        <f t="shared" si="1463"/>
        <v>0</v>
      </c>
      <c r="CO2040" s="297" t="s">
        <v>2077</v>
      </c>
      <c r="CP2040" s="297">
        <f>IF(OR(CP2039=0,CP2039="NA",AND(CP2039="NS",CP2037&gt;0),AND(CP2039="NS",CP2036&gt;0),CP2039&lt;=CP2038),0,1)</f>
        <v>0</v>
      </c>
      <c r="CQ2040" s="297">
        <f t="shared" ref="CQ2040" si="1566">IF(OR(CQ2039=0,CQ2039="NA",AND(CQ2039="NS",CQ2037&gt;0),AND(CQ2039="NS",CQ2036&gt;0),CQ2039&lt;=CQ2038),0,1)</f>
        <v>0</v>
      </c>
      <c r="CR2040" s="297">
        <f t="shared" ref="CR2040" si="1567">IF(OR(CR2039=0,CR2039="NA",AND(CR2039="NS",CR2037&gt;0),AND(CR2039="NS",CR2036&gt;0),CR2039&lt;=CR2038),0,1)</f>
        <v>0</v>
      </c>
      <c r="CS2040" s="297">
        <f t="shared" ref="CS2040" si="1568">IF(OR(CS2039=0,CS2039="NA",AND(CS2039="NS",CS2037&gt;0),AND(CS2039="NS",CS2036&gt;0),CS2039&lt;=CS2038),0,1)</f>
        <v>0</v>
      </c>
      <c r="CT2040" s="297">
        <f>IF(OR(CT2039=0,CT2039="NA",AND(CT2039="NS",CT2037&gt;0),AND(CT2039="NS",CT2036&gt;0),CT2039&lt;=CT2038),0,1)</f>
        <v>0</v>
      </c>
      <c r="CU2040" s="297">
        <f t="shared" ref="CU2040" si="1569">IF(OR(CU2039=0,CU2039="NA",AND(CU2039="NS",CU2037&gt;0),AND(CU2039="NS",CU2036&gt;0),CU2039&lt;=CU2038),0,1)</f>
        <v>0</v>
      </c>
      <c r="CV2040" s="297">
        <f t="shared" ref="CV2040" si="1570">IF(OR(CV2039=0,CV2039="NA",AND(CV2039="NS",CV2037&gt;0),AND(CV2039="NS",CV2036&gt;0),CV2039&lt;=CV2038),0,1)</f>
        <v>0</v>
      </c>
      <c r="CW2040" s="297">
        <f t="shared" ref="CW2040" si="1571">IF(OR(CW2039=0,CW2039="NA",AND(CW2039="NS",CW2037&gt;0),AND(CW2039="NS",CW2036&gt;0),CW2039&lt;=CW2038),0,1)</f>
        <v>0</v>
      </c>
      <c r="CX2040" s="297">
        <f t="shared" ref="CX2040" si="1572">IF(OR(CX2039=0,CX2039="NA",AND(CX2039="NS",CX2037&gt;0),AND(CX2039="NS",CX2036&gt;0),CX2039&lt;=CX2038),0,1)</f>
        <v>0</v>
      </c>
      <c r="CY2040" s="297">
        <f t="shared" ref="CY2040" si="1573">IF(OR(CY2039=0,CY2039="NA",AND(CY2039="NS",CY2037&gt;0),AND(CY2039="NS",CY2036&gt;0),CY2039&lt;=CY2038),0,1)</f>
        <v>0</v>
      </c>
      <c r="CZ2040" s="297">
        <f t="shared" ref="CZ2040" si="1574">IF(OR(CZ2039=0,CZ2039="NA",AND(CZ2039="NS",CZ2037&gt;0),AND(CZ2039="NS",CZ2036&gt;0),CZ2039&lt;=CZ2038),0,1)</f>
        <v>0</v>
      </c>
      <c r="DA2040" s="297">
        <f t="shared" ref="DA2040" si="1575">IF(OR(DA2039=0,DA2039="NA",AND(DA2039="NS",DA2037&gt;0),AND(DA2039="NS",DA2036&gt;0),DA2039&lt;=DA2038),0,1)</f>
        <v>0</v>
      </c>
      <c r="DB2040" s="186">
        <f>SUM(CP2040:DA2040)</f>
        <v>0</v>
      </c>
    </row>
    <row r="2041" spans="1:106" ht="15" customHeight="1" x14ac:dyDescent="0.2">
      <c r="A2041" s="109"/>
      <c r="B2041" s="109"/>
      <c r="C2041" s="741"/>
      <c r="D2041" s="759"/>
      <c r="E2041" s="760"/>
      <c r="F2041" s="836"/>
      <c r="G2041" s="629" t="s">
        <v>539</v>
      </c>
      <c r="H2041" s="629"/>
      <c r="I2041" s="646" t="s">
        <v>540</v>
      </c>
      <c r="J2041" s="646"/>
      <c r="K2041" s="646"/>
      <c r="L2041" s="646"/>
      <c r="M2041" s="646"/>
      <c r="N2041" s="646"/>
      <c r="O2041" s="646"/>
      <c r="P2041" s="646"/>
      <c r="Q2041" s="646"/>
      <c r="R2041" s="646"/>
      <c r="S2041" s="206"/>
      <c r="T2041" s="206"/>
      <c r="U2041" s="206"/>
      <c r="V2041" s="206"/>
      <c r="W2041" s="206"/>
      <c r="X2041" s="206"/>
      <c r="Y2041" s="206"/>
      <c r="Z2041" s="206"/>
      <c r="AA2041" s="206"/>
      <c r="AB2041" s="206"/>
      <c r="AC2041" s="206"/>
      <c r="AD2041" s="206"/>
      <c r="AE2041" s="109"/>
      <c r="AG2041" s="130">
        <f t="shared" si="1431"/>
        <v>12</v>
      </c>
      <c r="AH2041" s="90">
        <f t="shared" si="1432"/>
        <v>0</v>
      </c>
      <c r="AI2041" s="130">
        <f t="shared" si="1433"/>
        <v>0</v>
      </c>
      <c r="AJ2041" s="130">
        <f t="shared" si="1434"/>
        <v>0</v>
      </c>
      <c r="AK2041" s="130">
        <f t="shared" si="1435"/>
        <v>0</v>
      </c>
      <c r="AL2041" s="130">
        <f t="shared" si="1436"/>
        <v>0</v>
      </c>
      <c r="AM2041" s="130">
        <f t="shared" si="1437"/>
        <v>0</v>
      </c>
      <c r="AN2041" s="130">
        <f t="shared" si="1438"/>
        <v>0</v>
      </c>
      <c r="AO2041" s="130">
        <f t="shared" si="1439"/>
        <v>0</v>
      </c>
      <c r="AP2041" s="130">
        <f t="shared" si="1440"/>
        <v>0</v>
      </c>
      <c r="AQ2041" s="130">
        <f t="shared" si="1441"/>
        <v>0</v>
      </c>
      <c r="AR2041" s="130">
        <f t="shared" si="1442"/>
        <v>0</v>
      </c>
      <c r="AS2041" s="130">
        <f t="shared" si="1443"/>
        <v>0</v>
      </c>
      <c r="AT2041" s="130">
        <f t="shared" si="1444"/>
        <v>0</v>
      </c>
      <c r="AU2041" s="130">
        <f t="shared" si="1445"/>
        <v>0</v>
      </c>
      <c r="AV2041" s="130">
        <f t="shared" si="1446"/>
        <v>0</v>
      </c>
      <c r="AW2041" s="130">
        <f t="shared" si="1447"/>
        <v>0</v>
      </c>
      <c r="AX2041" s="130">
        <f t="shared" si="1448"/>
        <v>0</v>
      </c>
      <c r="AY2041" s="130">
        <f t="shared" si="1449"/>
        <v>0</v>
      </c>
      <c r="AZ2041" s="130">
        <f t="shared" si="1450"/>
        <v>0</v>
      </c>
      <c r="BA2041" s="130">
        <f t="shared" si="1451"/>
        <v>0</v>
      </c>
      <c r="BB2041" s="130">
        <f t="shared" si="1452"/>
        <v>0</v>
      </c>
      <c r="BC2041" s="130">
        <f t="shared" si="1453"/>
        <v>0</v>
      </c>
      <c r="BD2041" s="130">
        <f t="shared" si="1454"/>
        <v>0</v>
      </c>
      <c r="BE2041" s="130">
        <f t="shared" si="1455"/>
        <v>0</v>
      </c>
      <c r="BF2041" s="130">
        <f t="shared" si="1456"/>
        <v>0</v>
      </c>
      <c r="BG2041" s="130">
        <f t="shared" si="1457"/>
        <v>0</v>
      </c>
      <c r="BH2041" s="130">
        <f t="shared" si="1458"/>
        <v>0</v>
      </c>
      <c r="BI2041" s="130">
        <f t="shared" si="1459"/>
        <v>0</v>
      </c>
      <c r="BJ2041" s="130">
        <f t="shared" si="1460"/>
        <v>0</v>
      </c>
      <c r="BK2041" s="130">
        <f t="shared" si="1461"/>
        <v>0</v>
      </c>
      <c r="BL2041" s="130">
        <f t="shared" si="1462"/>
        <v>0</v>
      </c>
      <c r="BM2041" s="90">
        <f t="shared" si="1463"/>
        <v>0</v>
      </c>
      <c r="CO2041" s="186"/>
      <c r="CP2041" s="186"/>
      <c r="CQ2041" s="186"/>
      <c r="CR2041" s="186"/>
      <c r="CS2041" s="186"/>
      <c r="CT2041" s="186"/>
      <c r="CU2041" s="186"/>
      <c r="CV2041" s="186"/>
      <c r="CW2041" s="186"/>
      <c r="CX2041" s="186"/>
      <c r="CY2041" s="186"/>
      <c r="CZ2041" s="186"/>
      <c r="DA2041" s="186"/>
      <c r="DB2041" s="186"/>
    </row>
    <row r="2042" spans="1:106" ht="15" customHeight="1" x14ac:dyDescent="0.2">
      <c r="A2042" s="109"/>
      <c r="B2042" s="109"/>
      <c r="C2042" s="741"/>
      <c r="D2042" s="759"/>
      <c r="E2042" s="760"/>
      <c r="F2042" s="836"/>
      <c r="G2042" s="629" t="s">
        <v>541</v>
      </c>
      <c r="H2042" s="629"/>
      <c r="I2042" s="646" t="s">
        <v>542</v>
      </c>
      <c r="J2042" s="646"/>
      <c r="K2042" s="646"/>
      <c r="L2042" s="646"/>
      <c r="M2042" s="646"/>
      <c r="N2042" s="646"/>
      <c r="O2042" s="646"/>
      <c r="P2042" s="646"/>
      <c r="Q2042" s="646"/>
      <c r="R2042" s="646"/>
      <c r="S2042" s="206"/>
      <c r="T2042" s="206"/>
      <c r="U2042" s="206"/>
      <c r="V2042" s="206"/>
      <c r="W2042" s="206"/>
      <c r="X2042" s="206"/>
      <c r="Y2042" s="206"/>
      <c r="Z2042" s="206"/>
      <c r="AA2042" s="206"/>
      <c r="AB2042" s="206"/>
      <c r="AC2042" s="206"/>
      <c r="AD2042" s="206"/>
      <c r="AE2042" s="109"/>
      <c r="AG2042" s="130">
        <f t="shared" si="1431"/>
        <v>12</v>
      </c>
      <c r="AH2042" s="90">
        <f t="shared" si="1432"/>
        <v>0</v>
      </c>
      <c r="AI2042" s="130">
        <f t="shared" si="1433"/>
        <v>0</v>
      </c>
      <c r="AJ2042" s="130">
        <f t="shared" si="1434"/>
        <v>0</v>
      </c>
      <c r="AK2042" s="130">
        <f t="shared" si="1435"/>
        <v>0</v>
      </c>
      <c r="AL2042" s="130">
        <f t="shared" si="1436"/>
        <v>0</v>
      </c>
      <c r="AM2042" s="130">
        <f t="shared" si="1437"/>
        <v>0</v>
      </c>
      <c r="AN2042" s="130">
        <f t="shared" si="1438"/>
        <v>0</v>
      </c>
      <c r="AO2042" s="130">
        <f t="shared" si="1439"/>
        <v>0</v>
      </c>
      <c r="AP2042" s="130">
        <f t="shared" si="1440"/>
        <v>0</v>
      </c>
      <c r="AQ2042" s="130">
        <f t="shared" si="1441"/>
        <v>0</v>
      </c>
      <c r="AR2042" s="130">
        <f t="shared" si="1442"/>
        <v>0</v>
      </c>
      <c r="AS2042" s="130">
        <f t="shared" si="1443"/>
        <v>0</v>
      </c>
      <c r="AT2042" s="130">
        <f t="shared" si="1444"/>
        <v>0</v>
      </c>
      <c r="AU2042" s="130">
        <f t="shared" si="1445"/>
        <v>0</v>
      </c>
      <c r="AV2042" s="130">
        <f t="shared" si="1446"/>
        <v>0</v>
      </c>
      <c r="AW2042" s="130">
        <f t="shared" si="1447"/>
        <v>0</v>
      </c>
      <c r="AX2042" s="130">
        <f t="shared" si="1448"/>
        <v>0</v>
      </c>
      <c r="AY2042" s="130">
        <f t="shared" si="1449"/>
        <v>0</v>
      </c>
      <c r="AZ2042" s="130">
        <f t="shared" si="1450"/>
        <v>0</v>
      </c>
      <c r="BA2042" s="130">
        <f t="shared" si="1451"/>
        <v>0</v>
      </c>
      <c r="BB2042" s="130">
        <f t="shared" si="1452"/>
        <v>0</v>
      </c>
      <c r="BC2042" s="130">
        <f t="shared" si="1453"/>
        <v>0</v>
      </c>
      <c r="BD2042" s="130">
        <f t="shared" si="1454"/>
        <v>0</v>
      </c>
      <c r="BE2042" s="130">
        <f t="shared" si="1455"/>
        <v>0</v>
      </c>
      <c r="BF2042" s="130">
        <f t="shared" si="1456"/>
        <v>0</v>
      </c>
      <c r="BG2042" s="130">
        <f t="shared" si="1457"/>
        <v>0</v>
      </c>
      <c r="BH2042" s="130">
        <f t="shared" si="1458"/>
        <v>0</v>
      </c>
      <c r="BI2042" s="130">
        <f t="shared" si="1459"/>
        <v>0</v>
      </c>
      <c r="BJ2042" s="130">
        <f t="shared" si="1460"/>
        <v>0</v>
      </c>
      <c r="BK2042" s="130">
        <f t="shared" si="1461"/>
        <v>0</v>
      </c>
      <c r="BL2042" s="130">
        <f t="shared" si="1462"/>
        <v>0</v>
      </c>
      <c r="BM2042" s="90">
        <f t="shared" si="1463"/>
        <v>0</v>
      </c>
      <c r="CO2042" s="186"/>
      <c r="CP2042" s="186"/>
      <c r="CQ2042" s="186"/>
      <c r="CR2042" s="186"/>
      <c r="CS2042" s="186"/>
      <c r="CT2042" s="186"/>
      <c r="CU2042" s="186"/>
      <c r="CV2042" s="186"/>
      <c r="CW2042" s="186"/>
      <c r="CX2042" s="186"/>
      <c r="CY2042" s="186"/>
      <c r="CZ2042" s="186"/>
      <c r="DA2042" s="186"/>
      <c r="DB2042" s="186"/>
    </row>
    <row r="2043" spans="1:106" ht="15" customHeight="1" x14ac:dyDescent="0.2">
      <c r="A2043" s="109"/>
      <c r="B2043" s="109"/>
      <c r="C2043" s="742"/>
      <c r="D2043" s="761"/>
      <c r="E2043" s="762"/>
      <c r="F2043" s="837"/>
      <c r="G2043" s="629" t="s">
        <v>543</v>
      </c>
      <c r="H2043" s="629"/>
      <c r="I2043" s="646" t="s">
        <v>544</v>
      </c>
      <c r="J2043" s="646"/>
      <c r="K2043" s="646"/>
      <c r="L2043" s="646"/>
      <c r="M2043" s="646"/>
      <c r="N2043" s="646"/>
      <c r="O2043" s="646"/>
      <c r="P2043" s="646"/>
      <c r="Q2043" s="646"/>
      <c r="R2043" s="646"/>
      <c r="S2043" s="206"/>
      <c r="T2043" s="206"/>
      <c r="U2043" s="206"/>
      <c r="V2043" s="206"/>
      <c r="W2043" s="206"/>
      <c r="X2043" s="206"/>
      <c r="Y2043" s="206"/>
      <c r="Z2043" s="206"/>
      <c r="AA2043" s="206"/>
      <c r="AB2043" s="206"/>
      <c r="AC2043" s="206"/>
      <c r="AD2043" s="206"/>
      <c r="AE2043" s="109"/>
      <c r="AG2043" s="130">
        <f t="shared" si="1431"/>
        <v>12</v>
      </c>
      <c r="AH2043" s="90">
        <f t="shared" si="1432"/>
        <v>0</v>
      </c>
      <c r="AI2043" s="130">
        <f t="shared" si="1433"/>
        <v>0</v>
      </c>
      <c r="AJ2043" s="130">
        <f t="shared" si="1434"/>
        <v>0</v>
      </c>
      <c r="AK2043" s="130">
        <f t="shared" si="1435"/>
        <v>0</v>
      </c>
      <c r="AL2043" s="130">
        <f t="shared" si="1436"/>
        <v>0</v>
      </c>
      <c r="AM2043" s="130">
        <f t="shared" si="1437"/>
        <v>0</v>
      </c>
      <c r="AN2043" s="130">
        <f t="shared" si="1438"/>
        <v>0</v>
      </c>
      <c r="AO2043" s="130">
        <f t="shared" si="1439"/>
        <v>0</v>
      </c>
      <c r="AP2043" s="130">
        <f t="shared" si="1440"/>
        <v>0</v>
      </c>
      <c r="AQ2043" s="130">
        <f t="shared" si="1441"/>
        <v>0</v>
      </c>
      <c r="AR2043" s="130">
        <f t="shared" si="1442"/>
        <v>0</v>
      </c>
      <c r="AS2043" s="130">
        <f t="shared" si="1443"/>
        <v>0</v>
      </c>
      <c r="AT2043" s="130">
        <f t="shared" si="1444"/>
        <v>0</v>
      </c>
      <c r="AU2043" s="130">
        <f t="shared" si="1445"/>
        <v>0</v>
      </c>
      <c r="AV2043" s="130">
        <f t="shared" si="1446"/>
        <v>0</v>
      </c>
      <c r="AW2043" s="130">
        <f t="shared" si="1447"/>
        <v>0</v>
      </c>
      <c r="AX2043" s="130">
        <f t="shared" si="1448"/>
        <v>0</v>
      </c>
      <c r="AY2043" s="130">
        <f t="shared" si="1449"/>
        <v>0</v>
      </c>
      <c r="AZ2043" s="130">
        <f t="shared" si="1450"/>
        <v>0</v>
      </c>
      <c r="BA2043" s="130">
        <f t="shared" si="1451"/>
        <v>0</v>
      </c>
      <c r="BB2043" s="130">
        <f t="shared" si="1452"/>
        <v>0</v>
      </c>
      <c r="BC2043" s="130">
        <f t="shared" si="1453"/>
        <v>0</v>
      </c>
      <c r="BD2043" s="130">
        <f t="shared" si="1454"/>
        <v>0</v>
      </c>
      <c r="BE2043" s="130">
        <f t="shared" si="1455"/>
        <v>0</v>
      </c>
      <c r="BF2043" s="130">
        <f t="shared" si="1456"/>
        <v>0</v>
      </c>
      <c r="BG2043" s="130">
        <f t="shared" si="1457"/>
        <v>0</v>
      </c>
      <c r="BH2043" s="130">
        <f t="shared" si="1458"/>
        <v>0</v>
      </c>
      <c r="BI2043" s="130">
        <f t="shared" si="1459"/>
        <v>0</v>
      </c>
      <c r="BJ2043" s="130">
        <f t="shared" si="1460"/>
        <v>0</v>
      </c>
      <c r="BK2043" s="130">
        <f t="shared" si="1461"/>
        <v>0</v>
      </c>
      <c r="BL2043" s="130">
        <f t="shared" si="1462"/>
        <v>0</v>
      </c>
      <c r="BM2043" s="90">
        <f t="shared" si="1463"/>
        <v>0</v>
      </c>
      <c r="BO2043" s="246" t="s">
        <v>2104</v>
      </c>
      <c r="BP2043" s="246" t="s">
        <v>2048</v>
      </c>
      <c r="BQ2043" s="246" t="s">
        <v>2049</v>
      </c>
      <c r="BR2043" s="246" t="s">
        <v>84</v>
      </c>
      <c r="BS2043" s="246" t="s">
        <v>2048</v>
      </c>
      <c r="BT2043" s="246" t="s">
        <v>2049</v>
      </c>
      <c r="BU2043" s="246" t="s">
        <v>84</v>
      </c>
      <c r="BV2043" s="246" t="s">
        <v>2048</v>
      </c>
      <c r="BW2043" s="246" t="s">
        <v>2049</v>
      </c>
      <c r="BX2043" s="246" t="s">
        <v>84</v>
      </c>
      <c r="BY2043" s="246" t="s">
        <v>2048</v>
      </c>
      <c r="BZ2043" s="246" t="s">
        <v>2049</v>
      </c>
      <c r="CO2043" s="186"/>
      <c r="CP2043" s="186"/>
      <c r="CQ2043" s="186"/>
      <c r="CR2043" s="186"/>
      <c r="CS2043" s="186"/>
      <c r="CT2043" s="186"/>
      <c r="CU2043" s="186"/>
      <c r="CV2043" s="186"/>
      <c r="CW2043" s="186"/>
      <c r="CX2043" s="186"/>
      <c r="CY2043" s="186"/>
      <c r="CZ2043" s="186"/>
      <c r="DA2043" s="186"/>
      <c r="DB2043" s="186"/>
    </row>
    <row r="2044" spans="1:106" ht="24" customHeight="1" x14ac:dyDescent="0.25">
      <c r="A2044" s="109"/>
      <c r="B2044" s="109"/>
      <c r="C2044" s="740" t="s">
        <v>598</v>
      </c>
      <c r="D2044" s="757" t="s">
        <v>599</v>
      </c>
      <c r="E2044" s="758"/>
      <c r="F2044" s="835"/>
      <c r="G2044" s="629" t="s">
        <v>545</v>
      </c>
      <c r="H2044" s="629"/>
      <c r="I2044" s="646" t="s">
        <v>546</v>
      </c>
      <c r="J2044" s="646"/>
      <c r="K2044" s="646"/>
      <c r="L2044" s="646"/>
      <c r="M2044" s="646"/>
      <c r="N2044" s="646"/>
      <c r="O2044" s="646"/>
      <c r="P2044" s="646"/>
      <c r="Q2044" s="646"/>
      <c r="R2044" s="646"/>
      <c r="S2044" s="206"/>
      <c r="T2044" s="206"/>
      <c r="U2044" s="206"/>
      <c r="V2044" s="206"/>
      <c r="W2044" s="206"/>
      <c r="X2044" s="206"/>
      <c r="Y2044" s="206"/>
      <c r="Z2044" s="206"/>
      <c r="AA2044" s="206"/>
      <c r="AB2044" s="206"/>
      <c r="AC2044" s="206"/>
      <c r="AD2044" s="206"/>
      <c r="AE2044" s="109"/>
      <c r="AG2044" s="178">
        <f t="shared" si="1431"/>
        <v>12</v>
      </c>
      <c r="AH2044" s="90">
        <f t="shared" si="1432"/>
        <v>0</v>
      </c>
      <c r="AI2044" s="178">
        <f t="shared" si="1433"/>
        <v>0</v>
      </c>
      <c r="AJ2044" s="178">
        <f t="shared" si="1434"/>
        <v>0</v>
      </c>
      <c r="AK2044" s="178">
        <f t="shared" si="1435"/>
        <v>0</v>
      </c>
      <c r="AL2044" s="178">
        <f t="shared" si="1436"/>
        <v>0</v>
      </c>
      <c r="AM2044" s="130">
        <f t="shared" si="1437"/>
        <v>0</v>
      </c>
      <c r="AN2044" s="178">
        <f t="shared" si="1438"/>
        <v>0</v>
      </c>
      <c r="AO2044" s="178">
        <f t="shared" si="1439"/>
        <v>0</v>
      </c>
      <c r="AP2044" s="178">
        <f t="shared" si="1440"/>
        <v>0</v>
      </c>
      <c r="AQ2044" s="178">
        <f t="shared" si="1441"/>
        <v>0</v>
      </c>
      <c r="AR2044" s="130">
        <f t="shared" si="1442"/>
        <v>0</v>
      </c>
      <c r="AS2044" s="178">
        <f t="shared" si="1443"/>
        <v>0</v>
      </c>
      <c r="AT2044" s="178">
        <f t="shared" si="1444"/>
        <v>0</v>
      </c>
      <c r="AU2044" s="178">
        <f t="shared" si="1445"/>
        <v>0</v>
      </c>
      <c r="AV2044" s="178">
        <f t="shared" si="1446"/>
        <v>0</v>
      </c>
      <c r="AW2044" s="130">
        <f t="shared" si="1447"/>
        <v>0</v>
      </c>
      <c r="AX2044" s="178">
        <f t="shared" si="1448"/>
        <v>0</v>
      </c>
      <c r="AY2044" s="178">
        <f t="shared" si="1449"/>
        <v>0</v>
      </c>
      <c r="AZ2044" s="178">
        <f t="shared" si="1450"/>
        <v>0</v>
      </c>
      <c r="BA2044" s="178">
        <f t="shared" si="1451"/>
        <v>0</v>
      </c>
      <c r="BB2044" s="130">
        <f t="shared" si="1452"/>
        <v>0</v>
      </c>
      <c r="BC2044" s="178">
        <f t="shared" si="1453"/>
        <v>0</v>
      </c>
      <c r="BD2044" s="178">
        <f t="shared" si="1454"/>
        <v>0</v>
      </c>
      <c r="BE2044" s="178">
        <f t="shared" si="1455"/>
        <v>0</v>
      </c>
      <c r="BF2044" s="178">
        <f t="shared" si="1456"/>
        <v>0</v>
      </c>
      <c r="BG2044" s="130">
        <f t="shared" si="1457"/>
        <v>0</v>
      </c>
      <c r="BH2044" s="178">
        <f t="shared" si="1458"/>
        <v>0</v>
      </c>
      <c r="BI2044" s="178">
        <f t="shared" si="1459"/>
        <v>0</v>
      </c>
      <c r="BJ2044" s="178">
        <f t="shared" si="1460"/>
        <v>0</v>
      </c>
      <c r="BK2044" s="178">
        <f t="shared" si="1461"/>
        <v>0</v>
      </c>
      <c r="BL2044" s="130">
        <f t="shared" si="1462"/>
        <v>0</v>
      </c>
      <c r="BM2044" s="90">
        <f t="shared" si="1463"/>
        <v>0</v>
      </c>
      <c r="BN2044" s="186" t="s">
        <v>2077</v>
      </c>
      <c r="BO2044" s="178">
        <f>IF($AG$1956=$AH$1956,0,IF(
OR(
AND(BO2048=0,BO2047&gt;0),
AND(BO2048="NS",BO2046&gt;0),
AND(BO2048="NS",BO2046=0,BO2047=0)),1,
IF(OR(
AND(BO2047&gt;=2,BO2046&lt;BO2048),
AND(BO2048="NS",BO2046=0,BO2047&gt;0),
BO2048=BO2046,
AND(BO2048="NA",BO2047=0,BO2046=0,BO2045&gt;0)),0,1)))</f>
        <v>0</v>
      </c>
      <c r="BP2044" s="178">
        <f t="shared" ref="BP2044:BZ2044" si="1576">IF($AG$1956=$AH$1956,0,IF(
OR(
AND(BP2048=0,BP2047&gt;0),
AND(BP2048="NS",BP2046&gt;0),
AND(BP2048="NS",BP2046=0,BP2047=0)),1,
IF(OR(
AND(BP2047&gt;=2,BP2046&lt;BP2048),
AND(BP2048="NS",BP2046=0,BP2047&gt;0),
BP2048=BP2046,
AND(BP2048="NA",BP2047=0,BP2046=0,BP2045&gt;0)),0,1)))</f>
        <v>0</v>
      </c>
      <c r="BQ2044" s="178">
        <f t="shared" si="1576"/>
        <v>0</v>
      </c>
      <c r="BR2044" s="178">
        <f t="shared" si="1576"/>
        <v>0</v>
      </c>
      <c r="BS2044" s="178">
        <f t="shared" si="1576"/>
        <v>0</v>
      </c>
      <c r="BT2044" s="178">
        <f t="shared" si="1576"/>
        <v>0</v>
      </c>
      <c r="BU2044" s="178">
        <f t="shared" si="1576"/>
        <v>0</v>
      </c>
      <c r="BV2044" s="178">
        <f t="shared" si="1576"/>
        <v>0</v>
      </c>
      <c r="BW2044" s="178">
        <f t="shared" si="1576"/>
        <v>0</v>
      </c>
      <c r="BX2044" s="178">
        <f t="shared" si="1576"/>
        <v>0</v>
      </c>
      <c r="BY2044" s="178">
        <f t="shared" si="1576"/>
        <v>0</v>
      </c>
      <c r="BZ2044" s="178">
        <f t="shared" si="1576"/>
        <v>0</v>
      </c>
      <c r="CA2044" s="186">
        <f>SUM(BO2044:BZ2044)</f>
        <v>0</v>
      </c>
      <c r="CO2044" s="297" t="s">
        <v>2171</v>
      </c>
      <c r="CP2044" s="297">
        <f>IF(AND(SUM(S2044,S2050,S2058:S2061,S2067:S2069)=0,SUM(COUNTIF(S2044,"NS"),COUNTIF(S2050,"NS"),COUNTIF(S2058:S2061,"NS"),COUNTIF(S2067:S2069,"NS")&gt;0)),"NS",SUM(S2044,S2050,S2058:S2061,S2067:S2069))</f>
        <v>0</v>
      </c>
      <c r="CQ2044" s="297">
        <f t="shared" ref="CQ2044" si="1577">IF(AND(SUM(T2044,T2050,T2058:T2061,T2067:T2069)=0,SUM(COUNTIF(T2044,"NS"),COUNTIF(T2050,"NS"),COUNTIF(T2058:T2061,"NS"),COUNTIF(T2067:T2069,"NS")&gt;0)),"NS",SUM(T2044,T2050,T2058:T2061,T2067:T2069))</f>
        <v>0</v>
      </c>
      <c r="CR2044" s="297">
        <f t="shared" ref="CR2044" si="1578">IF(AND(SUM(U2044,U2050,U2058:U2061,U2067:U2069)=0,SUM(COUNTIF(U2044,"NS"),COUNTIF(U2050,"NS"),COUNTIF(U2058:U2061,"NS"),COUNTIF(U2067:U2069,"NS")&gt;0)),"NS",SUM(U2044,U2050,U2058:U2061,U2067:U2069))</f>
        <v>0</v>
      </c>
      <c r="CS2044" s="297">
        <f t="shared" ref="CS2044" si="1579">IF(AND(SUM(V2044,V2050,V2058:V2061,V2067:V2069)=0,SUM(COUNTIF(V2044,"NS"),COUNTIF(V2050,"NS"),COUNTIF(V2058:V2061,"NS"),COUNTIF(V2067:V2069,"NS")&gt;0)),"NS",SUM(V2044,V2050,V2058:V2061,V2067:V2069))</f>
        <v>0</v>
      </c>
      <c r="CT2044" s="297">
        <f t="shared" ref="CT2044" si="1580">IF(AND(SUM(W2044,W2050,W2058:W2061,W2067:W2069)=0,SUM(COUNTIF(W2044,"NS"),COUNTIF(W2050,"NS"),COUNTIF(W2058:W2061,"NS"),COUNTIF(W2067:W2069,"NS")&gt;0)),"NS",SUM(W2044,W2050,W2058:W2061,W2067:W2069))</f>
        <v>0</v>
      </c>
      <c r="CU2044" s="297">
        <f t="shared" ref="CU2044" si="1581">IF(AND(SUM(X2044,X2050,X2058:X2061,X2067:X2069)=0,SUM(COUNTIF(X2044,"NS"),COUNTIF(X2050,"NS"),COUNTIF(X2058:X2061,"NS"),COUNTIF(X2067:X2069,"NS")&gt;0)),"NS",SUM(X2044,X2050,X2058:X2061,X2067:X2069))</f>
        <v>0</v>
      </c>
      <c r="CV2044" s="297">
        <f t="shared" ref="CV2044" si="1582">IF(AND(SUM(Y2044,Y2050,Y2058:Y2061,Y2067:Y2069)=0,SUM(COUNTIF(Y2044,"NS"),COUNTIF(Y2050,"NS"),COUNTIF(Y2058:Y2061,"NS"),COUNTIF(Y2067:Y2069,"NS")&gt;0)),"NS",SUM(Y2044,Y2050,Y2058:Y2061,Y2067:Y2069))</f>
        <v>0</v>
      </c>
      <c r="CW2044" s="297">
        <f t="shared" ref="CW2044" si="1583">IF(AND(SUM(Z2044,Z2050,Z2058:Z2061,Z2067:Z2069)=0,SUM(COUNTIF(Z2044,"NS"),COUNTIF(Z2050,"NS"),COUNTIF(Z2058:Z2061,"NS"),COUNTIF(Z2067:Z2069,"NS")&gt;0)),"NS",SUM(Z2044,Z2050,Z2058:Z2061,Z2067:Z2069))</f>
        <v>0</v>
      </c>
      <c r="CX2044" s="297">
        <f t="shared" ref="CX2044" si="1584">IF(AND(SUM(AA2044,AA2050,AA2058:AA2061,AA2067:AA2069)=0,SUM(COUNTIF(AA2044,"NS"),COUNTIF(AA2050,"NS"),COUNTIF(AA2058:AA2061,"NS"),COUNTIF(AA2067:AA2069,"NS")&gt;0)),"NS",SUM(AA2044,AA2050,AA2058:AA2061,AA2067:AA2069))</f>
        <v>0</v>
      </c>
      <c r="CY2044" s="297">
        <f t="shared" ref="CY2044" si="1585">IF(AND(SUM(AB2044,AB2050,AB2058:AB2061,AB2067:AB2069)=0,SUM(COUNTIF(AB2044,"NS"),COUNTIF(AB2050,"NS"),COUNTIF(AB2058:AB2061,"NS"),COUNTIF(AB2067:AB2069,"NS")&gt;0)),"NS",SUM(AB2044,AB2050,AB2058:AB2061,AB2067:AB2069))</f>
        <v>0</v>
      </c>
      <c r="CZ2044" s="297">
        <f t="shared" ref="CZ2044" si="1586">IF(AND(SUM(AC2044,AC2050,AC2058:AC2061,AC2067:AC2069)=0,SUM(COUNTIF(AC2044,"NS"),COUNTIF(AC2050,"NS"),COUNTIF(AC2058:AC2061,"NS"),COUNTIF(AC2067:AC2069,"NS")&gt;0)),"NS",SUM(AC2044,AC2050,AC2058:AC2061,AC2067:AC2069))</f>
        <v>0</v>
      </c>
      <c r="DA2044" s="297">
        <f t="shared" ref="DA2044" si="1587">IF(AND(SUM(AD2044,AD2050,AD2058:AD2061,AD2067:AD2069)=0,SUM(COUNTIF(AD2044,"NS"),COUNTIF(AD2050,"NS"),COUNTIF(AD2058:AD2061,"NS"),COUNTIF(AD2067:AD2069,"NS")&gt;0)),"NS",SUM(AD2044,AD2050,AD2058:AD2061,AD2067:AD2069))</f>
        <v>0</v>
      </c>
      <c r="DB2044" s="186"/>
    </row>
    <row r="2045" spans="1:106" ht="15" customHeight="1" x14ac:dyDescent="0.25">
      <c r="A2045" s="109"/>
      <c r="B2045" s="109"/>
      <c r="C2045" s="741"/>
      <c r="D2045" s="759"/>
      <c r="E2045" s="760"/>
      <c r="F2045" s="836"/>
      <c r="G2045" s="581" t="s">
        <v>554</v>
      </c>
      <c r="H2045" s="581"/>
      <c r="I2045" s="152"/>
      <c r="J2045" s="625" t="s">
        <v>549</v>
      </c>
      <c r="K2045" s="625"/>
      <c r="L2045" s="625"/>
      <c r="M2045" s="625"/>
      <c r="N2045" s="625"/>
      <c r="O2045" s="625"/>
      <c r="P2045" s="625"/>
      <c r="Q2045" s="625"/>
      <c r="R2045" s="626"/>
      <c r="S2045" s="206"/>
      <c r="T2045" s="206"/>
      <c r="U2045" s="206"/>
      <c r="V2045" s="206"/>
      <c r="W2045" s="206"/>
      <c r="X2045" s="206"/>
      <c r="Y2045" s="206"/>
      <c r="Z2045" s="206"/>
      <c r="AA2045" s="206"/>
      <c r="AB2045" s="206"/>
      <c r="AC2045" s="206"/>
      <c r="AD2045" s="206"/>
      <c r="AE2045" s="109"/>
      <c r="AG2045" s="130">
        <f t="shared" si="1431"/>
        <v>12</v>
      </c>
      <c r="AH2045" s="90">
        <f t="shared" si="1432"/>
        <v>0</v>
      </c>
      <c r="AI2045" s="130">
        <f t="shared" si="1433"/>
        <v>0</v>
      </c>
      <c r="AJ2045" s="130">
        <f t="shared" si="1434"/>
        <v>0</v>
      </c>
      <c r="AK2045" s="130">
        <f t="shared" si="1435"/>
        <v>0</v>
      </c>
      <c r="AL2045" s="130">
        <f t="shared" si="1436"/>
        <v>0</v>
      </c>
      <c r="AM2045" s="130">
        <f t="shared" si="1437"/>
        <v>0</v>
      </c>
      <c r="AN2045" s="130">
        <f t="shared" si="1438"/>
        <v>0</v>
      </c>
      <c r="AO2045" s="130">
        <f t="shared" si="1439"/>
        <v>0</v>
      </c>
      <c r="AP2045" s="130">
        <f t="shared" si="1440"/>
        <v>0</v>
      </c>
      <c r="AQ2045" s="130">
        <f t="shared" si="1441"/>
        <v>0</v>
      </c>
      <c r="AR2045" s="130">
        <f t="shared" si="1442"/>
        <v>0</v>
      </c>
      <c r="AS2045" s="130">
        <f t="shared" si="1443"/>
        <v>0</v>
      </c>
      <c r="AT2045" s="130">
        <f t="shared" si="1444"/>
        <v>0</v>
      </c>
      <c r="AU2045" s="130">
        <f t="shared" si="1445"/>
        <v>0</v>
      </c>
      <c r="AV2045" s="130">
        <f t="shared" si="1446"/>
        <v>0</v>
      </c>
      <c r="AW2045" s="130">
        <f t="shared" si="1447"/>
        <v>0</v>
      </c>
      <c r="AX2045" s="130">
        <f t="shared" si="1448"/>
        <v>0</v>
      </c>
      <c r="AY2045" s="130">
        <f t="shared" si="1449"/>
        <v>0</v>
      </c>
      <c r="AZ2045" s="130">
        <f t="shared" si="1450"/>
        <v>0</v>
      </c>
      <c r="BA2045" s="130">
        <f t="shared" si="1451"/>
        <v>0</v>
      </c>
      <c r="BB2045" s="130">
        <f t="shared" si="1452"/>
        <v>0</v>
      </c>
      <c r="BC2045" s="130">
        <f t="shared" si="1453"/>
        <v>0</v>
      </c>
      <c r="BD2045" s="130">
        <f t="shared" si="1454"/>
        <v>0</v>
      </c>
      <c r="BE2045" s="130">
        <f t="shared" si="1455"/>
        <v>0</v>
      </c>
      <c r="BF2045" s="130">
        <f t="shared" si="1456"/>
        <v>0</v>
      </c>
      <c r="BG2045" s="130">
        <f t="shared" si="1457"/>
        <v>0</v>
      </c>
      <c r="BH2045" s="130">
        <f t="shared" si="1458"/>
        <v>0</v>
      </c>
      <c r="BI2045" s="130">
        <f t="shared" si="1459"/>
        <v>0</v>
      </c>
      <c r="BJ2045" s="130">
        <f t="shared" si="1460"/>
        <v>0</v>
      </c>
      <c r="BK2045" s="130">
        <f t="shared" si="1461"/>
        <v>0</v>
      </c>
      <c r="BL2045" s="130">
        <f t="shared" si="1462"/>
        <v>0</v>
      </c>
      <c r="BM2045" s="90">
        <f t="shared" si="1463"/>
        <v>0</v>
      </c>
      <c r="BN2045" s="90" t="s">
        <v>2058</v>
      </c>
      <c r="BO2045" s="90">
        <f>COUNTIF(S2045:S2049,"NA")</f>
        <v>0</v>
      </c>
      <c r="BP2045" s="90">
        <f t="shared" ref="BP2045" si="1588">COUNTIF(T2045:T2049,"NA")</f>
        <v>0</v>
      </c>
      <c r="BQ2045" s="90">
        <f t="shared" ref="BQ2045" si="1589">COUNTIF(U2045:U2049,"NA")</f>
        <v>0</v>
      </c>
      <c r="BR2045" s="90">
        <f t="shared" ref="BR2045" si="1590">COUNTIF(V2045:V2049,"NA")</f>
        <v>0</v>
      </c>
      <c r="BS2045" s="90">
        <f t="shared" ref="BS2045" si="1591">COUNTIF(W2045:W2049,"NA")</f>
        <v>0</v>
      </c>
      <c r="BT2045" s="90">
        <f t="shared" ref="BT2045" si="1592">COUNTIF(X2045:X2049,"NA")</f>
        <v>0</v>
      </c>
      <c r="BU2045" s="90">
        <f t="shared" ref="BU2045" si="1593">COUNTIF(Y2045:Y2049,"NA")</f>
        <v>0</v>
      </c>
      <c r="BV2045" s="90">
        <f t="shared" ref="BV2045" si="1594">COUNTIF(Z2045:Z2049,"NA")</f>
        <v>0</v>
      </c>
      <c r="BW2045" s="90">
        <f t="shared" ref="BW2045" si="1595">COUNTIF(AA2045:AA2049,"NA")</f>
        <v>0</v>
      </c>
      <c r="BX2045" s="90">
        <f t="shared" ref="BX2045" si="1596">COUNTIF(AB2045:AB2049,"NA")</f>
        <v>0</v>
      </c>
      <c r="BY2045" s="90">
        <f t="shared" ref="BY2045" si="1597">COUNTIF(AC2045:AC2049,"NA")</f>
        <v>0</v>
      </c>
      <c r="BZ2045" s="90">
        <f t="shared" ref="BZ2045" si="1598">COUNTIF(AD2045:AD2049,"NA")</f>
        <v>0</v>
      </c>
      <c r="CO2045" s="297" t="s">
        <v>2078</v>
      </c>
      <c r="CP2045" s="297">
        <f>SUM(S2044,S2050,S2058:S2061,S2067:S2068)</f>
        <v>0</v>
      </c>
      <c r="CQ2045" s="297">
        <f t="shared" ref="CQ2045" si="1599">SUM(T2044,T2050,T2058:T2061,T2067:T2068)</f>
        <v>0</v>
      </c>
      <c r="CR2045" s="297">
        <f t="shared" ref="CR2045" si="1600">SUM(U2044,U2050,U2058:U2061,U2067:U2068)</f>
        <v>0</v>
      </c>
      <c r="CS2045" s="297">
        <f t="shared" ref="CS2045" si="1601">SUM(V2044,V2050,V2058:V2061,V2067:V2068)</f>
        <v>0</v>
      </c>
      <c r="CT2045" s="297">
        <f t="shared" ref="CT2045" si="1602">SUM(W2044,W2050,W2058:W2061,W2067:W2068)</f>
        <v>0</v>
      </c>
      <c r="CU2045" s="297">
        <f t="shared" ref="CU2045" si="1603">SUM(X2044,X2050,X2058:X2061,X2067:X2068)</f>
        <v>0</v>
      </c>
      <c r="CV2045" s="297">
        <f t="shared" ref="CV2045" si="1604">SUM(Y2044,Y2050,Y2058:Y2061,Y2067:Y2068)</f>
        <v>0</v>
      </c>
      <c r="CW2045" s="297">
        <f t="shared" ref="CW2045" si="1605">SUM(Z2044,Z2050,Z2058:Z2061,Z2067:Z2068)</f>
        <v>0</v>
      </c>
      <c r="CX2045" s="297">
        <f t="shared" ref="CX2045" si="1606">SUM(AA2044,AA2050,AA2058:AA2061,AA2067:AA2068)</f>
        <v>0</v>
      </c>
      <c r="CY2045" s="297">
        <f t="shared" ref="CY2045" si="1607">SUM(AB2044,AB2050,AB2058:AB2061,AB2067:AB2068)</f>
        <v>0</v>
      </c>
      <c r="CZ2045" s="297">
        <f t="shared" ref="CZ2045" si="1608">SUM(AC2044,AC2050,AC2058:AC2061,AC2067:AC2068)</f>
        <v>0</v>
      </c>
      <c r="DA2045" s="297">
        <f t="shared" ref="DA2045" si="1609">SUM(AD2044,AD2050,AD2058:AD2061,AD2067:AD2068)</f>
        <v>0</v>
      </c>
      <c r="DB2045" s="186"/>
    </row>
    <row r="2046" spans="1:106" ht="24" customHeight="1" x14ac:dyDescent="0.25">
      <c r="A2046" s="109"/>
      <c r="B2046" s="109"/>
      <c r="C2046" s="741"/>
      <c r="D2046" s="759"/>
      <c r="E2046" s="760"/>
      <c r="F2046" s="836"/>
      <c r="G2046" s="581" t="s">
        <v>555</v>
      </c>
      <c r="H2046" s="581"/>
      <c r="I2046" s="152"/>
      <c r="J2046" s="625" t="s">
        <v>550</v>
      </c>
      <c r="K2046" s="625"/>
      <c r="L2046" s="625"/>
      <c r="M2046" s="625"/>
      <c r="N2046" s="625"/>
      <c r="O2046" s="625"/>
      <c r="P2046" s="625"/>
      <c r="Q2046" s="625"/>
      <c r="R2046" s="626"/>
      <c r="S2046" s="206"/>
      <c r="T2046" s="206"/>
      <c r="U2046" s="206"/>
      <c r="V2046" s="206"/>
      <c r="W2046" s="206"/>
      <c r="X2046" s="206"/>
      <c r="Y2046" s="206"/>
      <c r="Z2046" s="206"/>
      <c r="AA2046" s="206"/>
      <c r="AB2046" s="206"/>
      <c r="AC2046" s="206"/>
      <c r="AD2046" s="206"/>
      <c r="AE2046" s="109"/>
      <c r="AG2046" s="130">
        <f t="shared" si="1431"/>
        <v>12</v>
      </c>
      <c r="AH2046" s="90">
        <f t="shared" si="1432"/>
        <v>0</v>
      </c>
      <c r="AI2046" s="130">
        <f t="shared" si="1433"/>
        <v>0</v>
      </c>
      <c r="AJ2046" s="130">
        <f t="shared" si="1434"/>
        <v>0</v>
      </c>
      <c r="AK2046" s="130">
        <f t="shared" si="1435"/>
        <v>0</v>
      </c>
      <c r="AL2046" s="130">
        <f t="shared" si="1436"/>
        <v>0</v>
      </c>
      <c r="AM2046" s="130">
        <f t="shared" si="1437"/>
        <v>0</v>
      </c>
      <c r="AN2046" s="130">
        <f t="shared" si="1438"/>
        <v>0</v>
      </c>
      <c r="AO2046" s="130">
        <f t="shared" si="1439"/>
        <v>0</v>
      </c>
      <c r="AP2046" s="130">
        <f t="shared" si="1440"/>
        <v>0</v>
      </c>
      <c r="AQ2046" s="130">
        <f t="shared" si="1441"/>
        <v>0</v>
      </c>
      <c r="AR2046" s="130">
        <f t="shared" si="1442"/>
        <v>0</v>
      </c>
      <c r="AS2046" s="130">
        <f t="shared" si="1443"/>
        <v>0</v>
      </c>
      <c r="AT2046" s="130">
        <f t="shared" si="1444"/>
        <v>0</v>
      </c>
      <c r="AU2046" s="130">
        <f t="shared" si="1445"/>
        <v>0</v>
      </c>
      <c r="AV2046" s="130">
        <f t="shared" si="1446"/>
        <v>0</v>
      </c>
      <c r="AW2046" s="130">
        <f t="shared" si="1447"/>
        <v>0</v>
      </c>
      <c r="AX2046" s="130">
        <f t="shared" si="1448"/>
        <v>0</v>
      </c>
      <c r="AY2046" s="130">
        <f t="shared" si="1449"/>
        <v>0</v>
      </c>
      <c r="AZ2046" s="130">
        <f t="shared" si="1450"/>
        <v>0</v>
      </c>
      <c r="BA2046" s="130">
        <f t="shared" si="1451"/>
        <v>0</v>
      </c>
      <c r="BB2046" s="130">
        <f t="shared" si="1452"/>
        <v>0</v>
      </c>
      <c r="BC2046" s="130">
        <f t="shared" si="1453"/>
        <v>0</v>
      </c>
      <c r="BD2046" s="130">
        <f t="shared" si="1454"/>
        <v>0</v>
      </c>
      <c r="BE2046" s="130">
        <f t="shared" si="1455"/>
        <v>0</v>
      </c>
      <c r="BF2046" s="130">
        <f t="shared" si="1456"/>
        <v>0</v>
      </c>
      <c r="BG2046" s="130">
        <f t="shared" si="1457"/>
        <v>0</v>
      </c>
      <c r="BH2046" s="130">
        <f t="shared" si="1458"/>
        <v>0</v>
      </c>
      <c r="BI2046" s="130">
        <f t="shared" si="1459"/>
        <v>0</v>
      </c>
      <c r="BJ2046" s="130">
        <f t="shared" si="1460"/>
        <v>0</v>
      </c>
      <c r="BK2046" s="130">
        <f t="shared" si="1461"/>
        <v>0</v>
      </c>
      <c r="BL2046" s="130">
        <f t="shared" si="1462"/>
        <v>0</v>
      </c>
      <c r="BM2046" s="90">
        <f t="shared" si="1463"/>
        <v>0</v>
      </c>
      <c r="BN2046" s="90" t="s">
        <v>2078</v>
      </c>
      <c r="BO2046" s="90">
        <f>SUM(S2045:S2049)</f>
        <v>0</v>
      </c>
      <c r="BP2046" s="90">
        <f t="shared" ref="BP2046" si="1610">SUM(T2045:T2049)</f>
        <v>0</v>
      </c>
      <c r="BQ2046" s="90">
        <f t="shared" ref="BQ2046" si="1611">SUM(U2045:U2049)</f>
        <v>0</v>
      </c>
      <c r="BR2046" s="90">
        <f t="shared" ref="BR2046" si="1612">SUM(V2045:V2049)</f>
        <v>0</v>
      </c>
      <c r="BS2046" s="90">
        <f t="shared" ref="BS2046" si="1613">SUM(W2045:W2049)</f>
        <v>0</v>
      </c>
      <c r="BT2046" s="90">
        <f t="shared" ref="BT2046" si="1614">SUM(X2045:X2049)</f>
        <v>0</v>
      </c>
      <c r="BU2046" s="90">
        <f t="shared" ref="BU2046" si="1615">SUM(Y2045:Y2049)</f>
        <v>0</v>
      </c>
      <c r="BV2046" s="90">
        <f t="shared" ref="BV2046" si="1616">SUM(Z2045:Z2049)</f>
        <v>0</v>
      </c>
      <c r="BW2046" s="90">
        <f t="shared" ref="BW2046" si="1617">SUM(AA2045:AA2049)</f>
        <v>0</v>
      </c>
      <c r="BX2046" s="90">
        <f t="shared" ref="BX2046" si="1618">SUM(AB2045:AB2049)</f>
        <v>0</v>
      </c>
      <c r="BY2046" s="90">
        <f t="shared" ref="BY2046" si="1619">SUM(AC2045:AC2049)</f>
        <v>0</v>
      </c>
      <c r="BZ2046" s="90">
        <f t="shared" ref="BZ2046" si="1620">SUM(AD2045:AD2049)</f>
        <v>0</v>
      </c>
      <c r="CO2046" s="297" t="s">
        <v>2029</v>
      </c>
      <c r="CP2046" s="297">
        <f>SUM(COUNTIF(S2044,"NS"),COUNTIF(S2050,"NS"),COUNTIF(S2058:S2061,"NS"),COUNTIF(S2067:S2068,"NS"))</f>
        <v>0</v>
      </c>
      <c r="CQ2046" s="297">
        <f t="shared" ref="CQ2046" si="1621">SUM(COUNTIF(T2044,"NS"),COUNTIF(T2050,"NS"),COUNTIF(T2058:T2061,"NS"),COUNTIF(T2067:T2068,"NS"))</f>
        <v>0</v>
      </c>
      <c r="CR2046" s="297">
        <f t="shared" ref="CR2046" si="1622">SUM(COUNTIF(U2044,"NS"),COUNTIF(U2050,"NS"),COUNTIF(U2058:U2061,"NS"),COUNTIF(U2067:U2068,"NS"))</f>
        <v>0</v>
      </c>
      <c r="CS2046" s="297">
        <f t="shared" ref="CS2046" si="1623">SUM(COUNTIF(V2044,"NS"),COUNTIF(V2050,"NS"),COUNTIF(V2058:V2061,"NS"),COUNTIF(V2067:V2068,"NS"))</f>
        <v>0</v>
      </c>
      <c r="CT2046" s="297">
        <f t="shared" ref="CT2046" si="1624">SUM(COUNTIF(W2044,"NS"),COUNTIF(W2050,"NS"),COUNTIF(W2058:W2061,"NS"),COUNTIF(W2067:W2068,"NS"))</f>
        <v>0</v>
      </c>
      <c r="CU2046" s="297">
        <f t="shared" ref="CU2046" si="1625">SUM(COUNTIF(X2044,"NS"),COUNTIF(X2050,"NS"),COUNTIF(X2058:X2061,"NS"),COUNTIF(X2067:X2068,"NS"))</f>
        <v>0</v>
      </c>
      <c r="CV2046" s="297">
        <f t="shared" ref="CV2046" si="1626">SUM(COUNTIF(Y2044,"NS"),COUNTIF(Y2050,"NS"),COUNTIF(Y2058:Y2061,"NS"),COUNTIF(Y2067:Y2068,"NS"))</f>
        <v>0</v>
      </c>
      <c r="CW2046" s="297">
        <f t="shared" ref="CW2046" si="1627">SUM(COUNTIF(Z2044,"NS"),COUNTIF(Z2050,"NS"),COUNTIF(Z2058:Z2061,"NS"),COUNTIF(Z2067:Z2068,"NS"))</f>
        <v>0</v>
      </c>
      <c r="CX2046" s="297">
        <f t="shared" ref="CX2046" si="1628">SUM(COUNTIF(AA2044,"NS"),COUNTIF(AA2050,"NS"),COUNTIF(AA2058:AA2061,"NS"),COUNTIF(AA2067:AA2068,"NS"))</f>
        <v>0</v>
      </c>
      <c r="CY2046" s="297">
        <f t="shared" ref="CY2046" si="1629">SUM(COUNTIF(AB2044,"NS"),COUNTIF(AB2050,"NS"),COUNTIF(AB2058:AB2061,"NS"),COUNTIF(AB2067:AB2068,"NS"))</f>
        <v>0</v>
      </c>
      <c r="CZ2046" s="297">
        <f t="shared" ref="CZ2046" si="1630">SUM(COUNTIF(AC2044,"NS"),COUNTIF(AC2050,"NS"),COUNTIF(AC2058:AC2061,"NS"),COUNTIF(AC2067:AC2068,"NS"))</f>
        <v>0</v>
      </c>
      <c r="DA2046" s="297">
        <f t="shared" ref="DA2046" si="1631">SUM(COUNTIF(AD2044,"NS"),COUNTIF(AD2050,"NS"),COUNTIF(AD2058:AD2061,"NS"),COUNTIF(AD2067:AD2068,"NS"))</f>
        <v>0</v>
      </c>
      <c r="DB2046" s="186"/>
    </row>
    <row r="2047" spans="1:106" ht="15" customHeight="1" x14ac:dyDescent="0.25">
      <c r="A2047" s="109"/>
      <c r="B2047" s="109"/>
      <c r="C2047" s="741"/>
      <c r="D2047" s="759"/>
      <c r="E2047" s="760"/>
      <c r="F2047" s="836"/>
      <c r="G2047" s="581" t="s">
        <v>556</v>
      </c>
      <c r="H2047" s="581"/>
      <c r="I2047" s="152"/>
      <c r="J2047" s="625" t="s">
        <v>551</v>
      </c>
      <c r="K2047" s="625"/>
      <c r="L2047" s="625"/>
      <c r="M2047" s="625"/>
      <c r="N2047" s="625"/>
      <c r="O2047" s="625"/>
      <c r="P2047" s="625"/>
      <c r="Q2047" s="625"/>
      <c r="R2047" s="626"/>
      <c r="S2047" s="206"/>
      <c r="T2047" s="206"/>
      <c r="U2047" s="206"/>
      <c r="V2047" s="206"/>
      <c r="W2047" s="206"/>
      <c r="X2047" s="206"/>
      <c r="Y2047" s="206"/>
      <c r="Z2047" s="206"/>
      <c r="AA2047" s="206"/>
      <c r="AB2047" s="206"/>
      <c r="AC2047" s="206"/>
      <c r="AD2047" s="206"/>
      <c r="AE2047" s="109"/>
      <c r="AG2047" s="130">
        <f t="shared" si="1431"/>
        <v>12</v>
      </c>
      <c r="AH2047" s="90">
        <f t="shared" si="1432"/>
        <v>0</v>
      </c>
      <c r="AI2047" s="130">
        <f t="shared" si="1433"/>
        <v>0</v>
      </c>
      <c r="AJ2047" s="130">
        <f t="shared" si="1434"/>
        <v>0</v>
      </c>
      <c r="AK2047" s="130">
        <f t="shared" si="1435"/>
        <v>0</v>
      </c>
      <c r="AL2047" s="130">
        <f t="shared" si="1436"/>
        <v>0</v>
      </c>
      <c r="AM2047" s="130">
        <f t="shared" si="1437"/>
        <v>0</v>
      </c>
      <c r="AN2047" s="130">
        <f t="shared" si="1438"/>
        <v>0</v>
      </c>
      <c r="AO2047" s="130">
        <f t="shared" si="1439"/>
        <v>0</v>
      </c>
      <c r="AP2047" s="130">
        <f t="shared" si="1440"/>
        <v>0</v>
      </c>
      <c r="AQ2047" s="130">
        <f t="shared" si="1441"/>
        <v>0</v>
      </c>
      <c r="AR2047" s="130">
        <f t="shared" si="1442"/>
        <v>0</v>
      </c>
      <c r="AS2047" s="130">
        <f t="shared" si="1443"/>
        <v>0</v>
      </c>
      <c r="AT2047" s="130">
        <f t="shared" si="1444"/>
        <v>0</v>
      </c>
      <c r="AU2047" s="130">
        <f t="shared" si="1445"/>
        <v>0</v>
      </c>
      <c r="AV2047" s="130">
        <f t="shared" si="1446"/>
        <v>0</v>
      </c>
      <c r="AW2047" s="130">
        <f t="shared" si="1447"/>
        <v>0</v>
      </c>
      <c r="AX2047" s="130">
        <f t="shared" si="1448"/>
        <v>0</v>
      </c>
      <c r="AY2047" s="130">
        <f t="shared" si="1449"/>
        <v>0</v>
      </c>
      <c r="AZ2047" s="130">
        <f t="shared" si="1450"/>
        <v>0</v>
      </c>
      <c r="BA2047" s="130">
        <f t="shared" si="1451"/>
        <v>0</v>
      </c>
      <c r="BB2047" s="130">
        <f t="shared" si="1452"/>
        <v>0</v>
      </c>
      <c r="BC2047" s="130">
        <f t="shared" si="1453"/>
        <v>0</v>
      </c>
      <c r="BD2047" s="130">
        <f t="shared" si="1454"/>
        <v>0</v>
      </c>
      <c r="BE2047" s="130">
        <f t="shared" si="1455"/>
        <v>0</v>
      </c>
      <c r="BF2047" s="130">
        <f t="shared" si="1456"/>
        <v>0</v>
      </c>
      <c r="BG2047" s="130">
        <f t="shared" si="1457"/>
        <v>0</v>
      </c>
      <c r="BH2047" s="130">
        <f t="shared" si="1458"/>
        <v>0</v>
      </c>
      <c r="BI2047" s="130">
        <f t="shared" si="1459"/>
        <v>0</v>
      </c>
      <c r="BJ2047" s="130">
        <f t="shared" si="1460"/>
        <v>0</v>
      </c>
      <c r="BK2047" s="130">
        <f t="shared" si="1461"/>
        <v>0</v>
      </c>
      <c r="BL2047" s="130">
        <f t="shared" si="1462"/>
        <v>0</v>
      </c>
      <c r="BM2047" s="90">
        <f t="shared" si="1463"/>
        <v>0</v>
      </c>
      <c r="BN2047" s="90" t="s">
        <v>2029</v>
      </c>
      <c r="BO2047" s="90">
        <f>COUNTIF(S2045:S2049,"NS")</f>
        <v>0</v>
      </c>
      <c r="BP2047" s="90">
        <f t="shared" ref="BP2047" si="1632">COUNTIF(T2045:T2049,"NS")</f>
        <v>0</v>
      </c>
      <c r="BQ2047" s="90">
        <f t="shared" ref="BQ2047" si="1633">COUNTIF(U2045:U2049,"NS")</f>
        <v>0</v>
      </c>
      <c r="BR2047" s="90">
        <f t="shared" ref="BR2047" si="1634">COUNTIF(V2045:V2049,"NS")</f>
        <v>0</v>
      </c>
      <c r="BS2047" s="90">
        <f t="shared" ref="BS2047" si="1635">COUNTIF(W2045:W2049,"NS")</f>
        <v>0</v>
      </c>
      <c r="BT2047" s="90">
        <f t="shared" ref="BT2047" si="1636">COUNTIF(X2045:X2049,"NS")</f>
        <v>0</v>
      </c>
      <c r="BU2047" s="90">
        <f t="shared" ref="BU2047" si="1637">COUNTIF(Y2045:Y2049,"NS")</f>
        <v>0</v>
      </c>
      <c r="BV2047" s="90">
        <f t="shared" ref="BV2047" si="1638">COUNTIF(Z2045:Z2049,"NS")</f>
        <v>0</v>
      </c>
      <c r="BW2047" s="90">
        <f t="shared" ref="BW2047" si="1639">COUNTIF(AA2045:AA2049,"NS")</f>
        <v>0</v>
      </c>
      <c r="BX2047" s="90">
        <f t="shared" ref="BX2047" si="1640">COUNTIF(AB2045:AB2049,"NS")</f>
        <v>0</v>
      </c>
      <c r="BY2047" s="90">
        <f t="shared" ref="BY2047" si="1641">COUNTIF(AC2045:AC2049,"NS")</f>
        <v>0</v>
      </c>
      <c r="BZ2047" s="90">
        <f t="shared" ref="BZ2047" si="1642">COUNTIF(AD2045:AD2049,"NS")</f>
        <v>0</v>
      </c>
      <c r="CO2047" s="298">
        <v>0.25</v>
      </c>
      <c r="CP2047" s="299">
        <f>IF(CP2044="ns",0,CP2044*0.25)</f>
        <v>0</v>
      </c>
      <c r="CQ2047" s="299">
        <f t="shared" ref="CQ2047:DA2047" si="1643">IF(CQ2044="ns",0,CQ2044*0.25)</f>
        <v>0</v>
      </c>
      <c r="CR2047" s="299">
        <f t="shared" si="1643"/>
        <v>0</v>
      </c>
      <c r="CS2047" s="299">
        <f t="shared" si="1643"/>
        <v>0</v>
      </c>
      <c r="CT2047" s="299">
        <f t="shared" si="1643"/>
        <v>0</v>
      </c>
      <c r="CU2047" s="299">
        <f t="shared" si="1643"/>
        <v>0</v>
      </c>
      <c r="CV2047" s="299">
        <f t="shared" si="1643"/>
        <v>0</v>
      </c>
      <c r="CW2047" s="299">
        <f t="shared" si="1643"/>
        <v>0</v>
      </c>
      <c r="CX2047" s="299">
        <f t="shared" si="1643"/>
        <v>0</v>
      </c>
      <c r="CY2047" s="299">
        <f t="shared" si="1643"/>
        <v>0</v>
      </c>
      <c r="CZ2047" s="299">
        <f t="shared" si="1643"/>
        <v>0</v>
      </c>
      <c r="DA2047" s="299">
        <f t="shared" si="1643"/>
        <v>0</v>
      </c>
      <c r="DB2047" s="186"/>
    </row>
    <row r="2048" spans="1:106" ht="15" customHeight="1" x14ac:dyDescent="0.25">
      <c r="A2048" s="109"/>
      <c r="B2048" s="109"/>
      <c r="C2048" s="741"/>
      <c r="D2048" s="759"/>
      <c r="E2048" s="760"/>
      <c r="F2048" s="836"/>
      <c r="G2048" s="581" t="s">
        <v>557</v>
      </c>
      <c r="H2048" s="581"/>
      <c r="I2048" s="152"/>
      <c r="J2048" s="625" t="s">
        <v>552</v>
      </c>
      <c r="K2048" s="625"/>
      <c r="L2048" s="625"/>
      <c r="M2048" s="625"/>
      <c r="N2048" s="625"/>
      <c r="O2048" s="625"/>
      <c r="P2048" s="625"/>
      <c r="Q2048" s="625"/>
      <c r="R2048" s="626"/>
      <c r="S2048" s="206"/>
      <c r="T2048" s="206"/>
      <c r="U2048" s="206"/>
      <c r="V2048" s="206"/>
      <c r="W2048" s="206"/>
      <c r="X2048" s="206"/>
      <c r="Y2048" s="206"/>
      <c r="Z2048" s="206"/>
      <c r="AA2048" s="206"/>
      <c r="AB2048" s="206"/>
      <c r="AC2048" s="206"/>
      <c r="AD2048" s="206"/>
      <c r="AE2048" s="109"/>
      <c r="AG2048" s="130">
        <f t="shared" si="1431"/>
        <v>12</v>
      </c>
      <c r="AH2048" s="90">
        <f t="shared" si="1432"/>
        <v>0</v>
      </c>
      <c r="AI2048" s="130">
        <f t="shared" si="1433"/>
        <v>0</v>
      </c>
      <c r="AJ2048" s="130">
        <f t="shared" si="1434"/>
        <v>0</v>
      </c>
      <c r="AK2048" s="130">
        <f t="shared" si="1435"/>
        <v>0</v>
      </c>
      <c r="AL2048" s="130">
        <f t="shared" si="1436"/>
        <v>0</v>
      </c>
      <c r="AM2048" s="130">
        <f t="shared" si="1437"/>
        <v>0</v>
      </c>
      <c r="AN2048" s="130">
        <f t="shared" si="1438"/>
        <v>0</v>
      </c>
      <c r="AO2048" s="130">
        <f t="shared" si="1439"/>
        <v>0</v>
      </c>
      <c r="AP2048" s="130">
        <f t="shared" si="1440"/>
        <v>0</v>
      </c>
      <c r="AQ2048" s="130">
        <f t="shared" si="1441"/>
        <v>0</v>
      </c>
      <c r="AR2048" s="130">
        <f t="shared" si="1442"/>
        <v>0</v>
      </c>
      <c r="AS2048" s="130">
        <f t="shared" si="1443"/>
        <v>0</v>
      </c>
      <c r="AT2048" s="130">
        <f t="shared" si="1444"/>
        <v>0</v>
      </c>
      <c r="AU2048" s="130">
        <f t="shared" si="1445"/>
        <v>0</v>
      </c>
      <c r="AV2048" s="130">
        <f t="shared" si="1446"/>
        <v>0</v>
      </c>
      <c r="AW2048" s="130">
        <f t="shared" si="1447"/>
        <v>0</v>
      </c>
      <c r="AX2048" s="130">
        <f t="shared" si="1448"/>
        <v>0</v>
      </c>
      <c r="AY2048" s="130">
        <f t="shared" si="1449"/>
        <v>0</v>
      </c>
      <c r="AZ2048" s="130">
        <f t="shared" si="1450"/>
        <v>0</v>
      </c>
      <c r="BA2048" s="130">
        <f t="shared" si="1451"/>
        <v>0</v>
      </c>
      <c r="BB2048" s="130">
        <f t="shared" si="1452"/>
        <v>0</v>
      </c>
      <c r="BC2048" s="130">
        <f t="shared" si="1453"/>
        <v>0</v>
      </c>
      <c r="BD2048" s="130">
        <f t="shared" si="1454"/>
        <v>0</v>
      </c>
      <c r="BE2048" s="130">
        <f t="shared" si="1455"/>
        <v>0</v>
      </c>
      <c r="BF2048" s="130">
        <f t="shared" si="1456"/>
        <v>0</v>
      </c>
      <c r="BG2048" s="130">
        <f t="shared" si="1457"/>
        <v>0</v>
      </c>
      <c r="BH2048" s="130">
        <f t="shared" si="1458"/>
        <v>0</v>
      </c>
      <c r="BI2048" s="130">
        <f t="shared" si="1459"/>
        <v>0</v>
      </c>
      <c r="BJ2048" s="130">
        <f t="shared" si="1460"/>
        <v>0</v>
      </c>
      <c r="BK2048" s="130">
        <f t="shared" si="1461"/>
        <v>0</v>
      </c>
      <c r="BL2048" s="130">
        <f t="shared" si="1462"/>
        <v>0</v>
      </c>
      <c r="BM2048" s="90">
        <f t="shared" si="1463"/>
        <v>0</v>
      </c>
      <c r="BN2048" s="90" t="s">
        <v>2104</v>
      </c>
      <c r="BO2048" s="90">
        <f>S2044</f>
        <v>0</v>
      </c>
      <c r="BP2048" s="90">
        <f t="shared" ref="BP2048" si="1644">T2044</f>
        <v>0</v>
      </c>
      <c r="BQ2048" s="90">
        <f t="shared" ref="BQ2048" si="1645">U2044</f>
        <v>0</v>
      </c>
      <c r="BR2048" s="90">
        <f t="shared" ref="BR2048" si="1646">V2044</f>
        <v>0</v>
      </c>
      <c r="BS2048" s="90">
        <f t="shared" ref="BS2048" si="1647">W2044</f>
        <v>0</v>
      </c>
      <c r="BT2048" s="90">
        <f t="shared" ref="BT2048" si="1648">X2044</f>
        <v>0</v>
      </c>
      <c r="BU2048" s="90">
        <f t="shared" ref="BU2048" si="1649">Y2044</f>
        <v>0</v>
      </c>
      <c r="BV2048" s="90">
        <f t="shared" ref="BV2048" si="1650">Z2044</f>
        <v>0</v>
      </c>
      <c r="BW2048" s="90">
        <f t="shared" ref="BW2048" si="1651">AA2044</f>
        <v>0</v>
      </c>
      <c r="BX2048" s="90">
        <f t="shared" ref="BX2048" si="1652">AB2044</f>
        <v>0</v>
      </c>
      <c r="BY2048" s="90">
        <f t="shared" ref="BY2048" si="1653">AC2044</f>
        <v>0</v>
      </c>
      <c r="BZ2048" s="90">
        <f t="shared" ref="BZ2048" si="1654">AD2044</f>
        <v>0</v>
      </c>
      <c r="CO2048" s="297" t="s">
        <v>72</v>
      </c>
      <c r="CP2048" s="297">
        <f>S2069</f>
        <v>0</v>
      </c>
      <c r="CQ2048" s="297">
        <f t="shared" ref="CQ2048" si="1655">T2069</f>
        <v>0</v>
      </c>
      <c r="CR2048" s="297">
        <f t="shared" ref="CR2048" si="1656">U2069</f>
        <v>0</v>
      </c>
      <c r="CS2048" s="297">
        <f t="shared" ref="CS2048" si="1657">V2069</f>
        <v>0</v>
      </c>
      <c r="CT2048" s="297">
        <f t="shared" ref="CT2048" si="1658">W2069</f>
        <v>0</v>
      </c>
      <c r="CU2048" s="297">
        <f t="shared" ref="CU2048" si="1659">X2069</f>
        <v>0</v>
      </c>
      <c r="CV2048" s="297">
        <f t="shared" ref="CV2048" si="1660">Y2069</f>
        <v>0</v>
      </c>
      <c r="CW2048" s="297">
        <f t="shared" ref="CW2048" si="1661">Z2069</f>
        <v>0</v>
      </c>
      <c r="CX2048" s="297">
        <f t="shared" ref="CX2048" si="1662">AA2069</f>
        <v>0</v>
      </c>
      <c r="CY2048" s="297">
        <f t="shared" ref="CY2048" si="1663">AB2069</f>
        <v>0</v>
      </c>
      <c r="CZ2048" s="297">
        <f t="shared" ref="CZ2048" si="1664">AC2069</f>
        <v>0</v>
      </c>
      <c r="DA2048" s="297">
        <f t="shared" ref="DA2048" si="1665">AD2069</f>
        <v>0</v>
      </c>
      <c r="DB2048" s="186"/>
    </row>
    <row r="2049" spans="1:106" ht="24" customHeight="1" x14ac:dyDescent="0.25">
      <c r="A2049" s="109"/>
      <c r="B2049" s="109"/>
      <c r="C2049" s="741"/>
      <c r="D2049" s="759"/>
      <c r="E2049" s="760"/>
      <c r="F2049" s="836"/>
      <c r="G2049" s="581" t="s">
        <v>558</v>
      </c>
      <c r="H2049" s="581"/>
      <c r="I2049" s="152"/>
      <c r="J2049" s="625" t="s">
        <v>553</v>
      </c>
      <c r="K2049" s="625"/>
      <c r="L2049" s="625"/>
      <c r="M2049" s="625"/>
      <c r="N2049" s="625"/>
      <c r="O2049" s="625"/>
      <c r="P2049" s="625"/>
      <c r="Q2049" s="625"/>
      <c r="R2049" s="626"/>
      <c r="S2049" s="206"/>
      <c r="T2049" s="206"/>
      <c r="U2049" s="206"/>
      <c r="V2049" s="206"/>
      <c r="W2049" s="206"/>
      <c r="X2049" s="206"/>
      <c r="Y2049" s="206"/>
      <c r="Z2049" s="206"/>
      <c r="AA2049" s="206"/>
      <c r="AB2049" s="206"/>
      <c r="AC2049" s="206"/>
      <c r="AD2049" s="206"/>
      <c r="AE2049" s="109"/>
      <c r="AG2049" s="130">
        <f t="shared" si="1431"/>
        <v>12</v>
      </c>
      <c r="AH2049" s="90">
        <f t="shared" si="1432"/>
        <v>0</v>
      </c>
      <c r="AI2049" s="130">
        <f t="shared" si="1433"/>
        <v>0</v>
      </c>
      <c r="AJ2049" s="130">
        <f t="shared" si="1434"/>
        <v>0</v>
      </c>
      <c r="AK2049" s="130">
        <f t="shared" si="1435"/>
        <v>0</v>
      </c>
      <c r="AL2049" s="130">
        <f t="shared" si="1436"/>
        <v>0</v>
      </c>
      <c r="AM2049" s="130">
        <f t="shared" si="1437"/>
        <v>0</v>
      </c>
      <c r="AN2049" s="130">
        <f t="shared" si="1438"/>
        <v>0</v>
      </c>
      <c r="AO2049" s="130">
        <f t="shared" si="1439"/>
        <v>0</v>
      </c>
      <c r="AP2049" s="130">
        <f t="shared" si="1440"/>
        <v>0</v>
      </c>
      <c r="AQ2049" s="130">
        <f t="shared" si="1441"/>
        <v>0</v>
      </c>
      <c r="AR2049" s="130">
        <f t="shared" si="1442"/>
        <v>0</v>
      </c>
      <c r="AS2049" s="130">
        <f t="shared" si="1443"/>
        <v>0</v>
      </c>
      <c r="AT2049" s="130">
        <f t="shared" si="1444"/>
        <v>0</v>
      </c>
      <c r="AU2049" s="130">
        <f t="shared" si="1445"/>
        <v>0</v>
      </c>
      <c r="AV2049" s="130">
        <f t="shared" si="1446"/>
        <v>0</v>
      </c>
      <c r="AW2049" s="130">
        <f t="shared" si="1447"/>
        <v>0</v>
      </c>
      <c r="AX2049" s="130">
        <f t="shared" si="1448"/>
        <v>0</v>
      </c>
      <c r="AY2049" s="130">
        <f t="shared" si="1449"/>
        <v>0</v>
      </c>
      <c r="AZ2049" s="130">
        <f t="shared" si="1450"/>
        <v>0</v>
      </c>
      <c r="BA2049" s="130">
        <f t="shared" si="1451"/>
        <v>0</v>
      </c>
      <c r="BB2049" s="130">
        <f t="shared" si="1452"/>
        <v>0</v>
      </c>
      <c r="BC2049" s="130">
        <f t="shared" si="1453"/>
        <v>0</v>
      </c>
      <c r="BD2049" s="130">
        <f t="shared" si="1454"/>
        <v>0</v>
      </c>
      <c r="BE2049" s="130">
        <f t="shared" si="1455"/>
        <v>0</v>
      </c>
      <c r="BF2049" s="130">
        <f t="shared" si="1456"/>
        <v>0</v>
      </c>
      <c r="BG2049" s="130">
        <f t="shared" si="1457"/>
        <v>0</v>
      </c>
      <c r="BH2049" s="130">
        <f t="shared" si="1458"/>
        <v>0</v>
      </c>
      <c r="BI2049" s="130">
        <f t="shared" si="1459"/>
        <v>0</v>
      </c>
      <c r="BJ2049" s="130">
        <f t="shared" si="1460"/>
        <v>0</v>
      </c>
      <c r="BK2049" s="130">
        <f t="shared" si="1461"/>
        <v>0</v>
      </c>
      <c r="BL2049" s="130">
        <f t="shared" si="1462"/>
        <v>0</v>
      </c>
      <c r="BM2049" s="90">
        <f t="shared" si="1463"/>
        <v>0</v>
      </c>
      <c r="BO2049" s="246" t="s">
        <v>2104</v>
      </c>
      <c r="BP2049" s="246" t="s">
        <v>2048</v>
      </c>
      <c r="BQ2049" s="246" t="s">
        <v>2049</v>
      </c>
      <c r="BR2049" s="246" t="s">
        <v>84</v>
      </c>
      <c r="BS2049" s="246" t="s">
        <v>2048</v>
      </c>
      <c r="BT2049" s="246" t="s">
        <v>2049</v>
      </c>
      <c r="BU2049" s="246" t="s">
        <v>84</v>
      </c>
      <c r="BV2049" s="246" t="s">
        <v>2048</v>
      </c>
      <c r="BW2049" s="246" t="s">
        <v>2049</v>
      </c>
      <c r="BX2049" s="246" t="s">
        <v>84</v>
      </c>
      <c r="BY2049" s="246" t="s">
        <v>2048</v>
      </c>
      <c r="BZ2049" s="246" t="s">
        <v>2049</v>
      </c>
      <c r="CO2049" s="297" t="s">
        <v>2077</v>
      </c>
      <c r="CP2049" s="297">
        <f>IF(OR(CP2048=0,CP2048="NA",AND(CP2048="NS",CP2046&gt;0),AND(CP2048="NS",CP2045&gt;0),CP2048&lt;=CP2047),0,1)</f>
        <v>0</v>
      </c>
      <c r="CQ2049" s="297">
        <f t="shared" ref="CQ2049" si="1666">IF(OR(CQ2048=0,CQ2048="NA",AND(CQ2048="NS",CQ2046&gt;0),AND(CQ2048="NS",CQ2045&gt;0),CQ2048&lt;=CQ2047),0,1)</f>
        <v>0</v>
      </c>
      <c r="CR2049" s="297">
        <f t="shared" ref="CR2049" si="1667">IF(OR(CR2048=0,CR2048="NA",AND(CR2048="NS",CR2046&gt;0),AND(CR2048="NS",CR2045&gt;0),CR2048&lt;=CR2047),0,1)</f>
        <v>0</v>
      </c>
      <c r="CS2049" s="297">
        <f t="shared" ref="CS2049" si="1668">IF(OR(CS2048=0,CS2048="NA",AND(CS2048="NS",CS2046&gt;0),AND(CS2048="NS",CS2045&gt;0),CS2048&lt;=CS2047),0,1)</f>
        <v>0</v>
      </c>
      <c r="CT2049" s="297">
        <f t="shared" ref="CT2049" si="1669">IF(OR(CT2048=0,CT2048="NA",AND(CT2048="NS",CT2046&gt;0),AND(CT2048="NS",CT2045&gt;0),CT2048&lt;=CT2047),0,1)</f>
        <v>0</v>
      </c>
      <c r="CU2049" s="297">
        <f t="shared" ref="CU2049" si="1670">IF(OR(CU2048=0,CU2048="NA",AND(CU2048="NS",CU2046&gt;0),AND(CU2048="NS",CU2045&gt;0),CU2048&lt;=CU2047),0,1)</f>
        <v>0</v>
      </c>
      <c r="CV2049" s="297">
        <f t="shared" ref="CV2049" si="1671">IF(OR(CV2048=0,CV2048="NA",AND(CV2048="NS",CV2046&gt;0),AND(CV2048="NS",CV2045&gt;0),CV2048&lt;=CV2047),0,1)</f>
        <v>0</v>
      </c>
      <c r="CW2049" s="297">
        <f t="shared" ref="CW2049" si="1672">IF(OR(CW2048=0,CW2048="NA",AND(CW2048="NS",CW2046&gt;0),AND(CW2048="NS",CW2045&gt;0),CW2048&lt;=CW2047),0,1)</f>
        <v>0</v>
      </c>
      <c r="CX2049" s="297">
        <f t="shared" ref="CX2049" si="1673">IF(OR(CX2048=0,CX2048="NA",AND(CX2048="NS",CX2046&gt;0),AND(CX2048="NS",CX2045&gt;0),CX2048&lt;=CX2047),0,1)</f>
        <v>0</v>
      </c>
      <c r="CY2049" s="297">
        <f t="shared" ref="CY2049" si="1674">IF(OR(CY2048=0,CY2048="NA",AND(CY2048="NS",CY2046&gt;0),AND(CY2048="NS",CY2045&gt;0),CY2048&lt;=CY2047),0,1)</f>
        <v>0</v>
      </c>
      <c r="CZ2049" s="297">
        <f t="shared" ref="CZ2049" si="1675">IF(OR(CZ2048=0,CZ2048="NA",AND(CZ2048="NS",CZ2046&gt;0),AND(CZ2048="NS",CZ2045&gt;0),CZ2048&lt;=CZ2047),0,1)</f>
        <v>0</v>
      </c>
      <c r="DA2049" s="297">
        <f t="shared" ref="DA2049" si="1676">IF(OR(DA2048=0,DA2048="NA",AND(DA2048="NS",DA2046&gt;0),AND(DA2048="NS",DA2045&gt;0),DA2048&lt;=DA2047),0,1)</f>
        <v>0</v>
      </c>
      <c r="DB2049" s="186">
        <f>SUM(CP2049:DA2049)</f>
        <v>0</v>
      </c>
    </row>
    <row r="2050" spans="1:106" ht="24" customHeight="1" x14ac:dyDescent="0.2">
      <c r="A2050" s="109"/>
      <c r="B2050" s="109"/>
      <c r="C2050" s="741"/>
      <c r="D2050" s="759"/>
      <c r="E2050" s="760"/>
      <c r="F2050" s="836"/>
      <c r="G2050" s="629" t="s">
        <v>559</v>
      </c>
      <c r="H2050" s="629"/>
      <c r="I2050" s="646" t="s">
        <v>560</v>
      </c>
      <c r="J2050" s="646"/>
      <c r="K2050" s="646"/>
      <c r="L2050" s="646"/>
      <c r="M2050" s="646"/>
      <c r="N2050" s="646"/>
      <c r="O2050" s="646"/>
      <c r="P2050" s="646"/>
      <c r="Q2050" s="646"/>
      <c r="R2050" s="646"/>
      <c r="S2050" s="206"/>
      <c r="T2050" s="206"/>
      <c r="U2050" s="206"/>
      <c r="V2050" s="206"/>
      <c r="W2050" s="206"/>
      <c r="X2050" s="206"/>
      <c r="Y2050" s="206"/>
      <c r="Z2050" s="206"/>
      <c r="AA2050" s="206"/>
      <c r="AB2050" s="206"/>
      <c r="AC2050" s="206"/>
      <c r="AD2050" s="206"/>
      <c r="AE2050" s="109"/>
      <c r="AG2050" s="178">
        <f t="shared" si="1431"/>
        <v>12</v>
      </c>
      <c r="AH2050" s="90">
        <f t="shared" si="1432"/>
        <v>0</v>
      </c>
      <c r="AI2050" s="178">
        <f t="shared" si="1433"/>
        <v>0</v>
      </c>
      <c r="AJ2050" s="178">
        <f t="shared" si="1434"/>
        <v>0</v>
      </c>
      <c r="AK2050" s="178">
        <f t="shared" si="1435"/>
        <v>0</v>
      </c>
      <c r="AL2050" s="178">
        <f t="shared" si="1436"/>
        <v>0</v>
      </c>
      <c r="AM2050" s="130">
        <f t="shared" si="1437"/>
        <v>0</v>
      </c>
      <c r="AN2050" s="178">
        <f t="shared" si="1438"/>
        <v>0</v>
      </c>
      <c r="AO2050" s="178">
        <f t="shared" si="1439"/>
        <v>0</v>
      </c>
      <c r="AP2050" s="178">
        <f t="shared" si="1440"/>
        <v>0</v>
      </c>
      <c r="AQ2050" s="178">
        <f t="shared" si="1441"/>
        <v>0</v>
      </c>
      <c r="AR2050" s="130">
        <f t="shared" si="1442"/>
        <v>0</v>
      </c>
      <c r="AS2050" s="178">
        <f t="shared" si="1443"/>
        <v>0</v>
      </c>
      <c r="AT2050" s="178">
        <f t="shared" si="1444"/>
        <v>0</v>
      </c>
      <c r="AU2050" s="178">
        <f t="shared" si="1445"/>
        <v>0</v>
      </c>
      <c r="AV2050" s="178">
        <f t="shared" si="1446"/>
        <v>0</v>
      </c>
      <c r="AW2050" s="130">
        <f t="shared" si="1447"/>
        <v>0</v>
      </c>
      <c r="AX2050" s="178">
        <f t="shared" si="1448"/>
        <v>0</v>
      </c>
      <c r="AY2050" s="178">
        <f t="shared" si="1449"/>
        <v>0</v>
      </c>
      <c r="AZ2050" s="178">
        <f t="shared" si="1450"/>
        <v>0</v>
      </c>
      <c r="BA2050" s="178">
        <f t="shared" si="1451"/>
        <v>0</v>
      </c>
      <c r="BB2050" s="130">
        <f t="shared" si="1452"/>
        <v>0</v>
      </c>
      <c r="BC2050" s="178">
        <f t="shared" si="1453"/>
        <v>0</v>
      </c>
      <c r="BD2050" s="178">
        <f t="shared" si="1454"/>
        <v>0</v>
      </c>
      <c r="BE2050" s="178">
        <f t="shared" si="1455"/>
        <v>0</v>
      </c>
      <c r="BF2050" s="178">
        <f t="shared" si="1456"/>
        <v>0</v>
      </c>
      <c r="BG2050" s="130">
        <f t="shared" si="1457"/>
        <v>0</v>
      </c>
      <c r="BH2050" s="178">
        <f t="shared" si="1458"/>
        <v>0</v>
      </c>
      <c r="BI2050" s="178">
        <f t="shared" si="1459"/>
        <v>0</v>
      </c>
      <c r="BJ2050" s="178">
        <f t="shared" si="1460"/>
        <v>0</v>
      </c>
      <c r="BK2050" s="178">
        <f t="shared" si="1461"/>
        <v>0</v>
      </c>
      <c r="BL2050" s="130">
        <f t="shared" si="1462"/>
        <v>0</v>
      </c>
      <c r="BM2050" s="90">
        <f t="shared" si="1463"/>
        <v>0</v>
      </c>
      <c r="BN2050" s="186" t="s">
        <v>2077</v>
      </c>
      <c r="BO2050" s="178">
        <f>IF($AG$1956=$AH$1956,0,IF(
OR(
AND(BO2054=0,BO2053&gt;0),
AND(BO2054="NS",BO2052&gt;0),
AND(BO2054="NS",BO2052=0,BO2053=0)),1,
IF(OR(
AND(BO2053&gt;=2,BO2052&lt;BO2054),
AND(BO2054="NS",BO2052=0,BO2053&gt;0),
BO2054=BO2052,
AND(BO2054="NA",BO2053=0,BO2052=0,BO2051&gt;0)),0,1)))</f>
        <v>0</v>
      </c>
      <c r="BP2050" s="178">
        <f t="shared" ref="BP2050:BZ2050" si="1677">IF($AG$1956=$AH$1956,0,IF(
OR(
AND(BP2054=0,BP2053&gt;0),
AND(BP2054="NS",BP2052&gt;0),
AND(BP2054="NS",BP2052=0,BP2053=0)),1,
IF(OR(
AND(BP2053&gt;=2,BP2052&lt;BP2054),
AND(BP2054="NS",BP2052=0,BP2053&gt;0),
BP2054=BP2052,
AND(BP2054="NA",BP2053=0,BP2052=0,BP2051&gt;0)),0,1)))</f>
        <v>0</v>
      </c>
      <c r="BQ2050" s="178">
        <f t="shared" si="1677"/>
        <v>0</v>
      </c>
      <c r="BR2050" s="178">
        <f t="shared" si="1677"/>
        <v>0</v>
      </c>
      <c r="BS2050" s="178">
        <f t="shared" si="1677"/>
        <v>0</v>
      </c>
      <c r="BT2050" s="178">
        <f t="shared" si="1677"/>
        <v>0</v>
      </c>
      <c r="BU2050" s="178">
        <f t="shared" si="1677"/>
        <v>0</v>
      </c>
      <c r="BV2050" s="178">
        <f t="shared" si="1677"/>
        <v>0</v>
      </c>
      <c r="BW2050" s="178">
        <f t="shared" si="1677"/>
        <v>0</v>
      </c>
      <c r="BX2050" s="178">
        <f t="shared" si="1677"/>
        <v>0</v>
      </c>
      <c r="BY2050" s="178">
        <f t="shared" si="1677"/>
        <v>0</v>
      </c>
      <c r="BZ2050" s="178">
        <f t="shared" si="1677"/>
        <v>0</v>
      </c>
      <c r="CA2050" s="186">
        <f>SUM(BO2050:BZ2050)</f>
        <v>0</v>
      </c>
      <c r="CO2050" s="186"/>
      <c r="CP2050" s="186"/>
      <c r="CQ2050" s="186"/>
      <c r="CR2050" s="186"/>
      <c r="CS2050" s="186"/>
      <c r="CT2050" s="186"/>
      <c r="CU2050" s="186"/>
      <c r="CV2050" s="186"/>
      <c r="CW2050" s="186"/>
      <c r="CX2050" s="186"/>
      <c r="CY2050" s="186"/>
      <c r="CZ2050" s="186"/>
      <c r="DA2050" s="186"/>
      <c r="DB2050" s="186"/>
    </row>
    <row r="2051" spans="1:106" ht="15" customHeight="1" x14ac:dyDescent="0.2">
      <c r="A2051" s="109"/>
      <c r="B2051" s="109"/>
      <c r="C2051" s="741"/>
      <c r="D2051" s="759"/>
      <c r="E2051" s="760"/>
      <c r="F2051" s="836"/>
      <c r="G2051" s="581" t="s">
        <v>568</v>
      </c>
      <c r="H2051" s="581"/>
      <c r="I2051" s="152"/>
      <c r="J2051" s="625" t="s">
        <v>561</v>
      </c>
      <c r="K2051" s="625"/>
      <c r="L2051" s="625"/>
      <c r="M2051" s="625"/>
      <c r="N2051" s="625"/>
      <c r="O2051" s="625"/>
      <c r="P2051" s="625"/>
      <c r="Q2051" s="625"/>
      <c r="R2051" s="626"/>
      <c r="S2051" s="206"/>
      <c r="T2051" s="206"/>
      <c r="U2051" s="206"/>
      <c r="V2051" s="206"/>
      <c r="W2051" s="206"/>
      <c r="X2051" s="206"/>
      <c r="Y2051" s="206"/>
      <c r="Z2051" s="206"/>
      <c r="AA2051" s="206"/>
      <c r="AB2051" s="206"/>
      <c r="AC2051" s="206"/>
      <c r="AD2051" s="206"/>
      <c r="AE2051" s="109"/>
      <c r="AG2051" s="130">
        <f t="shared" si="1431"/>
        <v>12</v>
      </c>
      <c r="AH2051" s="90">
        <f t="shared" si="1432"/>
        <v>0</v>
      </c>
      <c r="AI2051" s="130">
        <f t="shared" si="1433"/>
        <v>0</v>
      </c>
      <c r="AJ2051" s="130">
        <f t="shared" si="1434"/>
        <v>0</v>
      </c>
      <c r="AK2051" s="130">
        <f t="shared" si="1435"/>
        <v>0</v>
      </c>
      <c r="AL2051" s="130">
        <f t="shared" si="1436"/>
        <v>0</v>
      </c>
      <c r="AM2051" s="130">
        <f t="shared" si="1437"/>
        <v>0</v>
      </c>
      <c r="AN2051" s="130">
        <f t="shared" si="1438"/>
        <v>0</v>
      </c>
      <c r="AO2051" s="130">
        <f t="shared" si="1439"/>
        <v>0</v>
      </c>
      <c r="AP2051" s="130">
        <f t="shared" si="1440"/>
        <v>0</v>
      </c>
      <c r="AQ2051" s="130">
        <f t="shared" si="1441"/>
        <v>0</v>
      </c>
      <c r="AR2051" s="130">
        <f t="shared" si="1442"/>
        <v>0</v>
      </c>
      <c r="AS2051" s="130">
        <f t="shared" si="1443"/>
        <v>0</v>
      </c>
      <c r="AT2051" s="130">
        <f t="shared" si="1444"/>
        <v>0</v>
      </c>
      <c r="AU2051" s="130">
        <f t="shared" si="1445"/>
        <v>0</v>
      </c>
      <c r="AV2051" s="130">
        <f t="shared" si="1446"/>
        <v>0</v>
      </c>
      <c r="AW2051" s="130">
        <f t="shared" si="1447"/>
        <v>0</v>
      </c>
      <c r="AX2051" s="130">
        <f t="shared" si="1448"/>
        <v>0</v>
      </c>
      <c r="AY2051" s="130">
        <f t="shared" si="1449"/>
        <v>0</v>
      </c>
      <c r="AZ2051" s="130">
        <f t="shared" si="1450"/>
        <v>0</v>
      </c>
      <c r="BA2051" s="130">
        <f t="shared" si="1451"/>
        <v>0</v>
      </c>
      <c r="BB2051" s="130">
        <f t="shared" si="1452"/>
        <v>0</v>
      </c>
      <c r="BC2051" s="130">
        <f t="shared" si="1453"/>
        <v>0</v>
      </c>
      <c r="BD2051" s="130">
        <f t="shared" si="1454"/>
        <v>0</v>
      </c>
      <c r="BE2051" s="130">
        <f t="shared" si="1455"/>
        <v>0</v>
      </c>
      <c r="BF2051" s="130">
        <f t="shared" si="1456"/>
        <v>0</v>
      </c>
      <c r="BG2051" s="130">
        <f t="shared" si="1457"/>
        <v>0</v>
      </c>
      <c r="BH2051" s="130">
        <f t="shared" si="1458"/>
        <v>0</v>
      </c>
      <c r="BI2051" s="130">
        <f t="shared" si="1459"/>
        <v>0</v>
      </c>
      <c r="BJ2051" s="130">
        <f t="shared" si="1460"/>
        <v>0</v>
      </c>
      <c r="BK2051" s="130">
        <f t="shared" si="1461"/>
        <v>0</v>
      </c>
      <c r="BL2051" s="130">
        <f t="shared" si="1462"/>
        <v>0</v>
      </c>
      <c r="BM2051" s="90">
        <f t="shared" si="1463"/>
        <v>0</v>
      </c>
      <c r="BN2051" s="90" t="s">
        <v>2058</v>
      </c>
      <c r="BO2051" s="90">
        <f>COUNTIF(S2051:S2057,"NA")</f>
        <v>0</v>
      </c>
      <c r="BP2051" s="90">
        <f t="shared" ref="BP2051" si="1678">COUNTIF(T2051:T2057,"NA")</f>
        <v>0</v>
      </c>
      <c r="BQ2051" s="90">
        <f t="shared" ref="BQ2051" si="1679">COUNTIF(U2051:U2057,"NA")</f>
        <v>0</v>
      </c>
      <c r="BR2051" s="90">
        <f t="shared" ref="BR2051" si="1680">COUNTIF(V2051:V2057,"NA")</f>
        <v>0</v>
      </c>
      <c r="BS2051" s="90">
        <f t="shared" ref="BS2051" si="1681">COUNTIF(W2051:W2057,"NA")</f>
        <v>0</v>
      </c>
      <c r="BT2051" s="90">
        <f t="shared" ref="BT2051" si="1682">COUNTIF(X2051:X2057,"NA")</f>
        <v>0</v>
      </c>
      <c r="BU2051" s="90">
        <f t="shared" ref="BU2051" si="1683">COUNTIF(Y2051:Y2057,"NA")</f>
        <v>0</v>
      </c>
      <c r="BV2051" s="90">
        <f t="shared" ref="BV2051" si="1684">COUNTIF(Z2051:Z2057,"NA")</f>
        <v>0</v>
      </c>
      <c r="BW2051" s="90">
        <f t="shared" ref="BW2051" si="1685">COUNTIF(AA2051:AA2057,"NA")</f>
        <v>0</v>
      </c>
      <c r="BX2051" s="90">
        <f t="shared" ref="BX2051" si="1686">COUNTIF(AB2051:AB2057,"NA")</f>
        <v>0</v>
      </c>
      <c r="BY2051" s="90">
        <f t="shared" ref="BY2051" si="1687">COUNTIF(AC2051:AC2057,"NA")</f>
        <v>0</v>
      </c>
      <c r="BZ2051" s="90">
        <f t="shared" ref="BZ2051" si="1688">COUNTIF(AD2051:AD2057,"NA")</f>
        <v>0</v>
      </c>
      <c r="CO2051" s="186"/>
      <c r="CP2051" s="186"/>
      <c r="CQ2051" s="186"/>
      <c r="CR2051" s="186"/>
      <c r="CS2051" s="186"/>
      <c r="CT2051" s="186"/>
      <c r="CU2051" s="186"/>
      <c r="CV2051" s="186"/>
      <c r="CW2051" s="186"/>
      <c r="CX2051" s="186"/>
      <c r="CY2051" s="186"/>
      <c r="CZ2051" s="186"/>
      <c r="DA2051" s="186"/>
      <c r="DB2051" s="186"/>
    </row>
    <row r="2052" spans="1:106" ht="15" customHeight="1" x14ac:dyDescent="0.2">
      <c r="A2052" s="109"/>
      <c r="B2052" s="109"/>
      <c r="C2052" s="741"/>
      <c r="D2052" s="759"/>
      <c r="E2052" s="760"/>
      <c r="F2052" s="836"/>
      <c r="G2052" s="581" t="s">
        <v>569</v>
      </c>
      <c r="H2052" s="581"/>
      <c r="I2052" s="152"/>
      <c r="J2052" s="625" t="s">
        <v>562</v>
      </c>
      <c r="K2052" s="625"/>
      <c r="L2052" s="625"/>
      <c r="M2052" s="625"/>
      <c r="N2052" s="625"/>
      <c r="O2052" s="625"/>
      <c r="P2052" s="625"/>
      <c r="Q2052" s="625"/>
      <c r="R2052" s="626"/>
      <c r="S2052" s="206"/>
      <c r="T2052" s="206"/>
      <c r="U2052" s="206"/>
      <c r="V2052" s="206"/>
      <c r="W2052" s="206"/>
      <c r="X2052" s="206"/>
      <c r="Y2052" s="206"/>
      <c r="Z2052" s="206"/>
      <c r="AA2052" s="206"/>
      <c r="AB2052" s="206"/>
      <c r="AC2052" s="206"/>
      <c r="AD2052" s="206"/>
      <c r="AE2052" s="109"/>
      <c r="AG2052" s="130">
        <f t="shared" si="1431"/>
        <v>12</v>
      </c>
      <c r="AH2052" s="90">
        <f t="shared" si="1432"/>
        <v>0</v>
      </c>
      <c r="AI2052" s="130">
        <f t="shared" si="1433"/>
        <v>0</v>
      </c>
      <c r="AJ2052" s="130">
        <f t="shared" si="1434"/>
        <v>0</v>
      </c>
      <c r="AK2052" s="130">
        <f t="shared" si="1435"/>
        <v>0</v>
      </c>
      <c r="AL2052" s="130">
        <f t="shared" si="1436"/>
        <v>0</v>
      </c>
      <c r="AM2052" s="130">
        <f t="shared" si="1437"/>
        <v>0</v>
      </c>
      <c r="AN2052" s="130">
        <f t="shared" si="1438"/>
        <v>0</v>
      </c>
      <c r="AO2052" s="130">
        <f t="shared" si="1439"/>
        <v>0</v>
      </c>
      <c r="AP2052" s="130">
        <f t="shared" si="1440"/>
        <v>0</v>
      </c>
      <c r="AQ2052" s="130">
        <f t="shared" si="1441"/>
        <v>0</v>
      </c>
      <c r="AR2052" s="130">
        <f t="shared" si="1442"/>
        <v>0</v>
      </c>
      <c r="AS2052" s="130">
        <f t="shared" si="1443"/>
        <v>0</v>
      </c>
      <c r="AT2052" s="130">
        <f t="shared" si="1444"/>
        <v>0</v>
      </c>
      <c r="AU2052" s="130">
        <f t="shared" si="1445"/>
        <v>0</v>
      </c>
      <c r="AV2052" s="130">
        <f t="shared" si="1446"/>
        <v>0</v>
      </c>
      <c r="AW2052" s="130">
        <f t="shared" si="1447"/>
        <v>0</v>
      </c>
      <c r="AX2052" s="130">
        <f t="shared" si="1448"/>
        <v>0</v>
      </c>
      <c r="AY2052" s="130">
        <f t="shared" si="1449"/>
        <v>0</v>
      </c>
      <c r="AZ2052" s="130">
        <f t="shared" si="1450"/>
        <v>0</v>
      </c>
      <c r="BA2052" s="130">
        <f t="shared" si="1451"/>
        <v>0</v>
      </c>
      <c r="BB2052" s="130">
        <f t="shared" si="1452"/>
        <v>0</v>
      </c>
      <c r="BC2052" s="130">
        <f t="shared" si="1453"/>
        <v>0</v>
      </c>
      <c r="BD2052" s="130">
        <f t="shared" si="1454"/>
        <v>0</v>
      </c>
      <c r="BE2052" s="130">
        <f t="shared" si="1455"/>
        <v>0</v>
      </c>
      <c r="BF2052" s="130">
        <f t="shared" si="1456"/>
        <v>0</v>
      </c>
      <c r="BG2052" s="130">
        <f t="shared" si="1457"/>
        <v>0</v>
      </c>
      <c r="BH2052" s="130">
        <f t="shared" si="1458"/>
        <v>0</v>
      </c>
      <c r="BI2052" s="130">
        <f t="shared" si="1459"/>
        <v>0</v>
      </c>
      <c r="BJ2052" s="130">
        <f t="shared" si="1460"/>
        <v>0</v>
      </c>
      <c r="BK2052" s="130">
        <f t="shared" si="1461"/>
        <v>0</v>
      </c>
      <c r="BL2052" s="130">
        <f t="shared" si="1462"/>
        <v>0</v>
      </c>
      <c r="BM2052" s="90">
        <f t="shared" si="1463"/>
        <v>0</v>
      </c>
      <c r="BN2052" s="90" t="s">
        <v>2078</v>
      </c>
      <c r="BO2052" s="90">
        <f>SUM(S2051:S2057)</f>
        <v>0</v>
      </c>
      <c r="BP2052" s="90">
        <f t="shared" ref="BP2052" si="1689">SUM(T2051:T2057)</f>
        <v>0</v>
      </c>
      <c r="BQ2052" s="90">
        <f t="shared" ref="BQ2052" si="1690">SUM(U2051:U2057)</f>
        <v>0</v>
      </c>
      <c r="BR2052" s="90">
        <f t="shared" ref="BR2052" si="1691">SUM(V2051:V2057)</f>
        <v>0</v>
      </c>
      <c r="BS2052" s="90">
        <f t="shared" ref="BS2052" si="1692">SUM(W2051:W2057)</f>
        <v>0</v>
      </c>
      <c r="BT2052" s="90">
        <f t="shared" ref="BT2052" si="1693">SUM(X2051:X2057)</f>
        <v>0</v>
      </c>
      <c r="BU2052" s="90">
        <f t="shared" ref="BU2052" si="1694">SUM(Y2051:Y2057)</f>
        <v>0</v>
      </c>
      <c r="BV2052" s="90">
        <f t="shared" ref="BV2052" si="1695">SUM(Z2051:Z2057)</f>
        <v>0</v>
      </c>
      <c r="BW2052" s="90">
        <f t="shared" ref="BW2052" si="1696">SUM(AA2051:AA2057)</f>
        <v>0</v>
      </c>
      <c r="BX2052" s="90">
        <f t="shared" ref="BX2052" si="1697">SUM(AB2051:AB2057)</f>
        <v>0</v>
      </c>
      <c r="BY2052" s="90">
        <f t="shared" ref="BY2052" si="1698">SUM(AC2051:AC2057)</f>
        <v>0</v>
      </c>
      <c r="BZ2052" s="90">
        <f t="shared" ref="BZ2052" si="1699">SUM(AD2051:AD2057)</f>
        <v>0</v>
      </c>
      <c r="CO2052" s="186"/>
      <c r="CP2052" s="186"/>
      <c r="CQ2052" s="186"/>
      <c r="CR2052" s="186"/>
      <c r="CS2052" s="186"/>
      <c r="CT2052" s="186"/>
      <c r="CU2052" s="186"/>
      <c r="CV2052" s="186"/>
      <c r="CW2052" s="186"/>
      <c r="CX2052" s="186"/>
      <c r="CY2052" s="186"/>
      <c r="CZ2052" s="186"/>
      <c r="DA2052" s="186"/>
      <c r="DB2052" s="186"/>
    </row>
    <row r="2053" spans="1:106" ht="15" customHeight="1" x14ac:dyDescent="0.2">
      <c r="A2053" s="109"/>
      <c r="B2053" s="109"/>
      <c r="C2053" s="741"/>
      <c r="D2053" s="759"/>
      <c r="E2053" s="760"/>
      <c r="F2053" s="836"/>
      <c r="G2053" s="581" t="s">
        <v>570</v>
      </c>
      <c r="H2053" s="581"/>
      <c r="I2053" s="152"/>
      <c r="J2053" s="625" t="s">
        <v>563</v>
      </c>
      <c r="K2053" s="625"/>
      <c r="L2053" s="625"/>
      <c r="M2053" s="625"/>
      <c r="N2053" s="625"/>
      <c r="O2053" s="625"/>
      <c r="P2053" s="625"/>
      <c r="Q2053" s="625"/>
      <c r="R2053" s="626"/>
      <c r="S2053" s="206"/>
      <c r="T2053" s="206"/>
      <c r="U2053" s="206"/>
      <c r="V2053" s="206"/>
      <c r="W2053" s="206"/>
      <c r="X2053" s="206"/>
      <c r="Y2053" s="206"/>
      <c r="Z2053" s="206"/>
      <c r="AA2053" s="206"/>
      <c r="AB2053" s="206"/>
      <c r="AC2053" s="206"/>
      <c r="AD2053" s="206"/>
      <c r="AE2053" s="109"/>
      <c r="AG2053" s="130">
        <f t="shared" si="1431"/>
        <v>12</v>
      </c>
      <c r="AH2053" s="90">
        <f t="shared" si="1432"/>
        <v>0</v>
      </c>
      <c r="AI2053" s="130">
        <f t="shared" si="1433"/>
        <v>0</v>
      </c>
      <c r="AJ2053" s="130">
        <f t="shared" si="1434"/>
        <v>0</v>
      </c>
      <c r="AK2053" s="130">
        <f t="shared" si="1435"/>
        <v>0</v>
      </c>
      <c r="AL2053" s="130">
        <f t="shared" si="1436"/>
        <v>0</v>
      </c>
      <c r="AM2053" s="130">
        <f t="shared" si="1437"/>
        <v>0</v>
      </c>
      <c r="AN2053" s="130">
        <f t="shared" si="1438"/>
        <v>0</v>
      </c>
      <c r="AO2053" s="130">
        <f t="shared" si="1439"/>
        <v>0</v>
      </c>
      <c r="AP2053" s="130">
        <f t="shared" si="1440"/>
        <v>0</v>
      </c>
      <c r="AQ2053" s="130">
        <f t="shared" si="1441"/>
        <v>0</v>
      </c>
      <c r="AR2053" s="130">
        <f t="shared" si="1442"/>
        <v>0</v>
      </c>
      <c r="AS2053" s="130">
        <f t="shared" si="1443"/>
        <v>0</v>
      </c>
      <c r="AT2053" s="130">
        <f t="shared" si="1444"/>
        <v>0</v>
      </c>
      <c r="AU2053" s="130">
        <f t="shared" si="1445"/>
        <v>0</v>
      </c>
      <c r="AV2053" s="130">
        <f t="shared" si="1446"/>
        <v>0</v>
      </c>
      <c r="AW2053" s="130">
        <f t="shared" si="1447"/>
        <v>0</v>
      </c>
      <c r="AX2053" s="130">
        <f t="shared" si="1448"/>
        <v>0</v>
      </c>
      <c r="AY2053" s="130">
        <f t="shared" si="1449"/>
        <v>0</v>
      </c>
      <c r="AZ2053" s="130">
        <f t="shared" si="1450"/>
        <v>0</v>
      </c>
      <c r="BA2053" s="130">
        <f t="shared" si="1451"/>
        <v>0</v>
      </c>
      <c r="BB2053" s="130">
        <f t="shared" si="1452"/>
        <v>0</v>
      </c>
      <c r="BC2053" s="130">
        <f t="shared" si="1453"/>
        <v>0</v>
      </c>
      <c r="BD2053" s="130">
        <f t="shared" si="1454"/>
        <v>0</v>
      </c>
      <c r="BE2053" s="130">
        <f t="shared" si="1455"/>
        <v>0</v>
      </c>
      <c r="BF2053" s="130">
        <f t="shared" si="1456"/>
        <v>0</v>
      </c>
      <c r="BG2053" s="130">
        <f t="shared" si="1457"/>
        <v>0</v>
      </c>
      <c r="BH2053" s="130">
        <f t="shared" si="1458"/>
        <v>0</v>
      </c>
      <c r="BI2053" s="130">
        <f t="shared" si="1459"/>
        <v>0</v>
      </c>
      <c r="BJ2053" s="130">
        <f t="shared" si="1460"/>
        <v>0</v>
      </c>
      <c r="BK2053" s="130">
        <f t="shared" si="1461"/>
        <v>0</v>
      </c>
      <c r="BL2053" s="130">
        <f t="shared" si="1462"/>
        <v>0</v>
      </c>
      <c r="BM2053" s="90">
        <f t="shared" si="1463"/>
        <v>0</v>
      </c>
      <c r="BN2053" s="90" t="s">
        <v>2029</v>
      </c>
      <c r="BO2053" s="90">
        <f>COUNTIF(S2051:S2057,"NS")</f>
        <v>0</v>
      </c>
      <c r="BP2053" s="90">
        <f t="shared" ref="BP2053" si="1700">COUNTIF(T2051:T2057,"NS")</f>
        <v>0</v>
      </c>
      <c r="BQ2053" s="90">
        <f t="shared" ref="BQ2053" si="1701">COUNTIF(U2051:U2057,"NS")</f>
        <v>0</v>
      </c>
      <c r="BR2053" s="90">
        <f t="shared" ref="BR2053" si="1702">COUNTIF(V2051:V2057,"NS")</f>
        <v>0</v>
      </c>
      <c r="BS2053" s="90">
        <f t="shared" ref="BS2053" si="1703">COUNTIF(W2051:W2057,"NS")</f>
        <v>0</v>
      </c>
      <c r="BT2053" s="90">
        <f t="shared" ref="BT2053" si="1704">COUNTIF(X2051:X2057,"NS")</f>
        <v>0</v>
      </c>
      <c r="BU2053" s="90">
        <f t="shared" ref="BU2053" si="1705">COUNTIF(Y2051:Y2057,"NS")</f>
        <v>0</v>
      </c>
      <c r="BV2053" s="90">
        <f t="shared" ref="BV2053" si="1706">COUNTIF(Z2051:Z2057,"NS")</f>
        <v>0</v>
      </c>
      <c r="BW2053" s="90">
        <f t="shared" ref="BW2053" si="1707">COUNTIF(AA2051:AA2057,"NS")</f>
        <v>0</v>
      </c>
      <c r="BX2053" s="90">
        <f t="shared" ref="BX2053" si="1708">COUNTIF(AB2051:AB2057,"NS")</f>
        <v>0</v>
      </c>
      <c r="BY2053" s="90">
        <f t="shared" ref="BY2053" si="1709">COUNTIF(AC2051:AC2057,"NS")</f>
        <v>0</v>
      </c>
      <c r="BZ2053" s="90">
        <f t="shared" ref="BZ2053" si="1710">COUNTIF(AD2051:AD2057,"NS")</f>
        <v>0</v>
      </c>
      <c r="CO2053" s="186"/>
      <c r="CP2053" s="186"/>
      <c r="CQ2053" s="186"/>
      <c r="CR2053" s="186"/>
      <c r="CS2053" s="186"/>
      <c r="CT2053" s="186"/>
      <c r="CU2053" s="186"/>
      <c r="CV2053" s="186"/>
      <c r="CW2053" s="186"/>
      <c r="CX2053" s="186"/>
      <c r="CY2053" s="186"/>
      <c r="CZ2053" s="186"/>
      <c r="DA2053" s="186"/>
      <c r="DB2053" s="186"/>
    </row>
    <row r="2054" spans="1:106" ht="15" customHeight="1" x14ac:dyDescent="0.2">
      <c r="A2054" s="109"/>
      <c r="B2054" s="109"/>
      <c r="C2054" s="741"/>
      <c r="D2054" s="759"/>
      <c r="E2054" s="760"/>
      <c r="F2054" s="836"/>
      <c r="G2054" s="581" t="s">
        <v>571</v>
      </c>
      <c r="H2054" s="581"/>
      <c r="I2054" s="152"/>
      <c r="J2054" s="625" t="s">
        <v>564</v>
      </c>
      <c r="K2054" s="625"/>
      <c r="L2054" s="625"/>
      <c r="M2054" s="625"/>
      <c r="N2054" s="625"/>
      <c r="O2054" s="625"/>
      <c r="P2054" s="625"/>
      <c r="Q2054" s="625"/>
      <c r="R2054" s="626"/>
      <c r="S2054" s="206"/>
      <c r="T2054" s="206"/>
      <c r="U2054" s="206"/>
      <c r="V2054" s="206"/>
      <c r="W2054" s="206"/>
      <c r="X2054" s="206"/>
      <c r="Y2054" s="206"/>
      <c r="Z2054" s="206"/>
      <c r="AA2054" s="206"/>
      <c r="AB2054" s="206"/>
      <c r="AC2054" s="206"/>
      <c r="AD2054" s="206"/>
      <c r="AE2054" s="109"/>
      <c r="AG2054" s="130">
        <f t="shared" si="1431"/>
        <v>12</v>
      </c>
      <c r="AH2054" s="90">
        <f t="shared" si="1432"/>
        <v>0</v>
      </c>
      <c r="AI2054" s="130">
        <f t="shared" si="1433"/>
        <v>0</v>
      </c>
      <c r="AJ2054" s="130">
        <f t="shared" si="1434"/>
        <v>0</v>
      </c>
      <c r="AK2054" s="130">
        <f t="shared" si="1435"/>
        <v>0</v>
      </c>
      <c r="AL2054" s="130">
        <f t="shared" si="1436"/>
        <v>0</v>
      </c>
      <c r="AM2054" s="130">
        <f t="shared" si="1437"/>
        <v>0</v>
      </c>
      <c r="AN2054" s="130">
        <f t="shared" si="1438"/>
        <v>0</v>
      </c>
      <c r="AO2054" s="130">
        <f t="shared" si="1439"/>
        <v>0</v>
      </c>
      <c r="AP2054" s="130">
        <f t="shared" si="1440"/>
        <v>0</v>
      </c>
      <c r="AQ2054" s="130">
        <f t="shared" si="1441"/>
        <v>0</v>
      </c>
      <c r="AR2054" s="130">
        <f t="shared" si="1442"/>
        <v>0</v>
      </c>
      <c r="AS2054" s="130">
        <f t="shared" si="1443"/>
        <v>0</v>
      </c>
      <c r="AT2054" s="130">
        <f t="shared" si="1444"/>
        <v>0</v>
      </c>
      <c r="AU2054" s="130">
        <f t="shared" si="1445"/>
        <v>0</v>
      </c>
      <c r="AV2054" s="130">
        <f t="shared" si="1446"/>
        <v>0</v>
      </c>
      <c r="AW2054" s="130">
        <f t="shared" si="1447"/>
        <v>0</v>
      </c>
      <c r="AX2054" s="130">
        <f t="shared" si="1448"/>
        <v>0</v>
      </c>
      <c r="AY2054" s="130">
        <f t="shared" si="1449"/>
        <v>0</v>
      </c>
      <c r="AZ2054" s="130">
        <f t="shared" si="1450"/>
        <v>0</v>
      </c>
      <c r="BA2054" s="130">
        <f t="shared" si="1451"/>
        <v>0</v>
      </c>
      <c r="BB2054" s="130">
        <f t="shared" si="1452"/>
        <v>0</v>
      </c>
      <c r="BC2054" s="130">
        <f t="shared" si="1453"/>
        <v>0</v>
      </c>
      <c r="BD2054" s="130">
        <f t="shared" si="1454"/>
        <v>0</v>
      </c>
      <c r="BE2054" s="130">
        <f t="shared" si="1455"/>
        <v>0</v>
      </c>
      <c r="BF2054" s="130">
        <f t="shared" si="1456"/>
        <v>0</v>
      </c>
      <c r="BG2054" s="130">
        <f t="shared" si="1457"/>
        <v>0</v>
      </c>
      <c r="BH2054" s="130">
        <f t="shared" si="1458"/>
        <v>0</v>
      </c>
      <c r="BI2054" s="130">
        <f t="shared" si="1459"/>
        <v>0</v>
      </c>
      <c r="BJ2054" s="130">
        <f t="shared" si="1460"/>
        <v>0</v>
      </c>
      <c r="BK2054" s="130">
        <f t="shared" si="1461"/>
        <v>0</v>
      </c>
      <c r="BL2054" s="130">
        <f t="shared" si="1462"/>
        <v>0</v>
      </c>
      <c r="BM2054" s="90">
        <f t="shared" si="1463"/>
        <v>0</v>
      </c>
      <c r="BN2054" s="90" t="s">
        <v>2104</v>
      </c>
      <c r="BO2054" s="90">
        <f>S2050</f>
        <v>0</v>
      </c>
      <c r="BP2054" s="90">
        <f t="shared" ref="BP2054" si="1711">T2050</f>
        <v>0</v>
      </c>
      <c r="BQ2054" s="90">
        <f t="shared" ref="BQ2054" si="1712">U2050</f>
        <v>0</v>
      </c>
      <c r="BR2054" s="90">
        <f t="shared" ref="BR2054" si="1713">V2050</f>
        <v>0</v>
      </c>
      <c r="BS2054" s="90">
        <f t="shared" ref="BS2054" si="1714">W2050</f>
        <v>0</v>
      </c>
      <c r="BT2054" s="90">
        <f t="shared" ref="BT2054" si="1715">X2050</f>
        <v>0</v>
      </c>
      <c r="BU2054" s="90">
        <f t="shared" ref="BU2054" si="1716">Y2050</f>
        <v>0</v>
      </c>
      <c r="BV2054" s="90">
        <f t="shared" ref="BV2054" si="1717">Z2050</f>
        <v>0</v>
      </c>
      <c r="BW2054" s="90">
        <f t="shared" ref="BW2054" si="1718">AA2050</f>
        <v>0</v>
      </c>
      <c r="BX2054" s="90">
        <f t="shared" ref="BX2054" si="1719">AB2050</f>
        <v>0</v>
      </c>
      <c r="BY2054" s="90">
        <f t="shared" ref="BY2054" si="1720">AC2050</f>
        <v>0</v>
      </c>
      <c r="BZ2054" s="90">
        <f t="shared" ref="BZ2054" si="1721">AD2050</f>
        <v>0</v>
      </c>
      <c r="CO2054" s="186"/>
      <c r="CP2054" s="186"/>
      <c r="CQ2054" s="186"/>
      <c r="CR2054" s="186"/>
      <c r="CS2054" s="186"/>
      <c r="CT2054" s="186"/>
      <c r="CU2054" s="186"/>
      <c r="CV2054" s="186"/>
      <c r="CW2054" s="186"/>
      <c r="CX2054" s="186"/>
      <c r="CY2054" s="186"/>
      <c r="CZ2054" s="186"/>
      <c r="DA2054" s="186"/>
      <c r="DB2054" s="186"/>
    </row>
    <row r="2055" spans="1:106" ht="15" customHeight="1" x14ac:dyDescent="0.2">
      <c r="A2055" s="109"/>
      <c r="B2055" s="109"/>
      <c r="C2055" s="741"/>
      <c r="D2055" s="759"/>
      <c r="E2055" s="760"/>
      <c r="F2055" s="836"/>
      <c r="G2055" s="581" t="s">
        <v>572</v>
      </c>
      <c r="H2055" s="581"/>
      <c r="I2055" s="152"/>
      <c r="J2055" s="625" t="s">
        <v>565</v>
      </c>
      <c r="K2055" s="625"/>
      <c r="L2055" s="625"/>
      <c r="M2055" s="625"/>
      <c r="N2055" s="625"/>
      <c r="O2055" s="625"/>
      <c r="P2055" s="625"/>
      <c r="Q2055" s="625"/>
      <c r="R2055" s="626"/>
      <c r="S2055" s="206"/>
      <c r="T2055" s="206"/>
      <c r="U2055" s="206"/>
      <c r="V2055" s="206"/>
      <c r="W2055" s="206"/>
      <c r="X2055" s="206"/>
      <c r="Y2055" s="206"/>
      <c r="Z2055" s="206"/>
      <c r="AA2055" s="206"/>
      <c r="AB2055" s="206"/>
      <c r="AC2055" s="206"/>
      <c r="AD2055" s="206"/>
      <c r="AE2055" s="109"/>
      <c r="AG2055" s="130">
        <f t="shared" si="1431"/>
        <v>12</v>
      </c>
      <c r="AH2055" s="90">
        <f t="shared" si="1432"/>
        <v>0</v>
      </c>
      <c r="AI2055" s="130">
        <f t="shared" si="1433"/>
        <v>0</v>
      </c>
      <c r="AJ2055" s="130">
        <f t="shared" si="1434"/>
        <v>0</v>
      </c>
      <c r="AK2055" s="130">
        <f t="shared" si="1435"/>
        <v>0</v>
      </c>
      <c r="AL2055" s="130">
        <f t="shared" si="1436"/>
        <v>0</v>
      </c>
      <c r="AM2055" s="130">
        <f t="shared" si="1437"/>
        <v>0</v>
      </c>
      <c r="AN2055" s="130">
        <f t="shared" si="1438"/>
        <v>0</v>
      </c>
      <c r="AO2055" s="130">
        <f t="shared" si="1439"/>
        <v>0</v>
      </c>
      <c r="AP2055" s="130">
        <f t="shared" si="1440"/>
        <v>0</v>
      </c>
      <c r="AQ2055" s="130">
        <f t="shared" si="1441"/>
        <v>0</v>
      </c>
      <c r="AR2055" s="130">
        <f t="shared" si="1442"/>
        <v>0</v>
      </c>
      <c r="AS2055" s="130">
        <f t="shared" si="1443"/>
        <v>0</v>
      </c>
      <c r="AT2055" s="130">
        <f t="shared" si="1444"/>
        <v>0</v>
      </c>
      <c r="AU2055" s="130">
        <f t="shared" si="1445"/>
        <v>0</v>
      </c>
      <c r="AV2055" s="130">
        <f t="shared" si="1446"/>
        <v>0</v>
      </c>
      <c r="AW2055" s="130">
        <f t="shared" si="1447"/>
        <v>0</v>
      </c>
      <c r="AX2055" s="130">
        <f t="shared" si="1448"/>
        <v>0</v>
      </c>
      <c r="AY2055" s="130">
        <f t="shared" si="1449"/>
        <v>0</v>
      </c>
      <c r="AZ2055" s="130">
        <f t="shared" si="1450"/>
        <v>0</v>
      </c>
      <c r="BA2055" s="130">
        <f t="shared" si="1451"/>
        <v>0</v>
      </c>
      <c r="BB2055" s="130">
        <f t="shared" si="1452"/>
        <v>0</v>
      </c>
      <c r="BC2055" s="130">
        <f t="shared" si="1453"/>
        <v>0</v>
      </c>
      <c r="BD2055" s="130">
        <f t="shared" si="1454"/>
        <v>0</v>
      </c>
      <c r="BE2055" s="130">
        <f t="shared" si="1455"/>
        <v>0</v>
      </c>
      <c r="BF2055" s="130">
        <f t="shared" si="1456"/>
        <v>0</v>
      </c>
      <c r="BG2055" s="130">
        <f t="shared" si="1457"/>
        <v>0</v>
      </c>
      <c r="BH2055" s="130">
        <f t="shared" si="1458"/>
        <v>0</v>
      </c>
      <c r="BI2055" s="130">
        <f t="shared" si="1459"/>
        <v>0</v>
      </c>
      <c r="BJ2055" s="130">
        <f t="shared" si="1460"/>
        <v>0</v>
      </c>
      <c r="BK2055" s="130">
        <f t="shared" si="1461"/>
        <v>0</v>
      </c>
      <c r="BL2055" s="130">
        <f t="shared" si="1462"/>
        <v>0</v>
      </c>
      <c r="BM2055" s="90">
        <f t="shared" si="1463"/>
        <v>0</v>
      </c>
      <c r="CO2055" s="186"/>
      <c r="CP2055" s="186"/>
      <c r="CQ2055" s="186"/>
      <c r="CR2055" s="186"/>
      <c r="CS2055" s="186"/>
      <c r="CT2055" s="186"/>
      <c r="CU2055" s="186"/>
      <c r="CV2055" s="186"/>
      <c r="CW2055" s="186"/>
      <c r="CX2055" s="186"/>
      <c r="CY2055" s="186"/>
      <c r="CZ2055" s="186"/>
      <c r="DA2055" s="186"/>
      <c r="DB2055" s="186"/>
    </row>
    <row r="2056" spans="1:106" ht="15" customHeight="1" x14ac:dyDescent="0.2">
      <c r="A2056" s="109"/>
      <c r="B2056" s="109"/>
      <c r="C2056" s="741"/>
      <c r="D2056" s="759"/>
      <c r="E2056" s="760"/>
      <c r="F2056" s="836"/>
      <c r="G2056" s="581" t="s">
        <v>573</v>
      </c>
      <c r="H2056" s="581"/>
      <c r="I2056" s="152"/>
      <c r="J2056" s="625" t="s">
        <v>566</v>
      </c>
      <c r="K2056" s="625"/>
      <c r="L2056" s="625"/>
      <c r="M2056" s="625"/>
      <c r="N2056" s="625"/>
      <c r="O2056" s="625"/>
      <c r="P2056" s="625"/>
      <c r="Q2056" s="625"/>
      <c r="R2056" s="626"/>
      <c r="S2056" s="206"/>
      <c r="T2056" s="206"/>
      <c r="U2056" s="206"/>
      <c r="V2056" s="206"/>
      <c r="W2056" s="206"/>
      <c r="X2056" s="206"/>
      <c r="Y2056" s="206"/>
      <c r="Z2056" s="206"/>
      <c r="AA2056" s="206"/>
      <c r="AB2056" s="206"/>
      <c r="AC2056" s="206"/>
      <c r="AD2056" s="206"/>
      <c r="AE2056" s="109"/>
      <c r="AG2056" s="130">
        <f t="shared" si="1431"/>
        <v>12</v>
      </c>
      <c r="AH2056" s="90">
        <f t="shared" si="1432"/>
        <v>0</v>
      </c>
      <c r="AI2056" s="130">
        <f t="shared" si="1433"/>
        <v>0</v>
      </c>
      <c r="AJ2056" s="130">
        <f t="shared" si="1434"/>
        <v>0</v>
      </c>
      <c r="AK2056" s="130">
        <f t="shared" si="1435"/>
        <v>0</v>
      </c>
      <c r="AL2056" s="130">
        <f t="shared" si="1436"/>
        <v>0</v>
      </c>
      <c r="AM2056" s="130">
        <f t="shared" si="1437"/>
        <v>0</v>
      </c>
      <c r="AN2056" s="130">
        <f t="shared" si="1438"/>
        <v>0</v>
      </c>
      <c r="AO2056" s="130">
        <f t="shared" si="1439"/>
        <v>0</v>
      </c>
      <c r="AP2056" s="130">
        <f t="shared" si="1440"/>
        <v>0</v>
      </c>
      <c r="AQ2056" s="130">
        <f t="shared" si="1441"/>
        <v>0</v>
      </c>
      <c r="AR2056" s="130">
        <f t="shared" si="1442"/>
        <v>0</v>
      </c>
      <c r="AS2056" s="130">
        <f t="shared" si="1443"/>
        <v>0</v>
      </c>
      <c r="AT2056" s="130">
        <f t="shared" si="1444"/>
        <v>0</v>
      </c>
      <c r="AU2056" s="130">
        <f t="shared" si="1445"/>
        <v>0</v>
      </c>
      <c r="AV2056" s="130">
        <f t="shared" si="1446"/>
        <v>0</v>
      </c>
      <c r="AW2056" s="130">
        <f t="shared" si="1447"/>
        <v>0</v>
      </c>
      <c r="AX2056" s="130">
        <f t="shared" si="1448"/>
        <v>0</v>
      </c>
      <c r="AY2056" s="130">
        <f t="shared" si="1449"/>
        <v>0</v>
      </c>
      <c r="AZ2056" s="130">
        <f t="shared" si="1450"/>
        <v>0</v>
      </c>
      <c r="BA2056" s="130">
        <f t="shared" si="1451"/>
        <v>0</v>
      </c>
      <c r="BB2056" s="130">
        <f t="shared" si="1452"/>
        <v>0</v>
      </c>
      <c r="BC2056" s="130">
        <f t="shared" si="1453"/>
        <v>0</v>
      </c>
      <c r="BD2056" s="130">
        <f t="shared" si="1454"/>
        <v>0</v>
      </c>
      <c r="BE2056" s="130">
        <f t="shared" si="1455"/>
        <v>0</v>
      </c>
      <c r="BF2056" s="130">
        <f t="shared" si="1456"/>
        <v>0</v>
      </c>
      <c r="BG2056" s="130">
        <f t="shared" si="1457"/>
        <v>0</v>
      </c>
      <c r="BH2056" s="130">
        <f t="shared" si="1458"/>
        <v>0</v>
      </c>
      <c r="BI2056" s="130">
        <f t="shared" si="1459"/>
        <v>0</v>
      </c>
      <c r="BJ2056" s="130">
        <f t="shared" si="1460"/>
        <v>0</v>
      </c>
      <c r="BK2056" s="130">
        <f t="shared" si="1461"/>
        <v>0</v>
      </c>
      <c r="BL2056" s="130">
        <f t="shared" si="1462"/>
        <v>0</v>
      </c>
      <c r="BM2056" s="90">
        <f t="shared" si="1463"/>
        <v>0</v>
      </c>
      <c r="CO2056" s="186"/>
      <c r="CP2056" s="186"/>
      <c r="CQ2056" s="186"/>
      <c r="CR2056" s="186"/>
      <c r="CS2056" s="186"/>
      <c r="CT2056" s="186"/>
      <c r="CU2056" s="186"/>
      <c r="CV2056" s="186"/>
      <c r="CW2056" s="186"/>
      <c r="CX2056" s="186"/>
      <c r="CY2056" s="186"/>
      <c r="CZ2056" s="186"/>
      <c r="DA2056" s="186"/>
      <c r="DB2056" s="186"/>
    </row>
    <row r="2057" spans="1:106" ht="24" customHeight="1" x14ac:dyDescent="0.2">
      <c r="A2057" s="109"/>
      <c r="B2057" s="109"/>
      <c r="C2057" s="741"/>
      <c r="D2057" s="759"/>
      <c r="E2057" s="760"/>
      <c r="F2057" s="836"/>
      <c r="G2057" s="581" t="s">
        <v>574</v>
      </c>
      <c r="H2057" s="581"/>
      <c r="I2057" s="152"/>
      <c r="J2057" s="625" t="s">
        <v>567</v>
      </c>
      <c r="K2057" s="625"/>
      <c r="L2057" s="625"/>
      <c r="M2057" s="625"/>
      <c r="N2057" s="625"/>
      <c r="O2057" s="625"/>
      <c r="P2057" s="625"/>
      <c r="Q2057" s="625"/>
      <c r="R2057" s="626"/>
      <c r="S2057" s="206"/>
      <c r="T2057" s="206"/>
      <c r="U2057" s="206"/>
      <c r="V2057" s="206"/>
      <c r="W2057" s="206"/>
      <c r="X2057" s="206"/>
      <c r="Y2057" s="206"/>
      <c r="Z2057" s="206"/>
      <c r="AA2057" s="206"/>
      <c r="AB2057" s="206"/>
      <c r="AC2057" s="206"/>
      <c r="AD2057" s="206"/>
      <c r="AE2057" s="109"/>
      <c r="AG2057" s="130">
        <f t="shared" si="1431"/>
        <v>12</v>
      </c>
      <c r="AH2057" s="90">
        <f t="shared" si="1432"/>
        <v>0</v>
      </c>
      <c r="AI2057" s="130">
        <f t="shared" si="1433"/>
        <v>0</v>
      </c>
      <c r="AJ2057" s="130">
        <f t="shared" si="1434"/>
        <v>0</v>
      </c>
      <c r="AK2057" s="130">
        <f t="shared" si="1435"/>
        <v>0</v>
      </c>
      <c r="AL2057" s="130">
        <f t="shared" si="1436"/>
        <v>0</v>
      </c>
      <c r="AM2057" s="130">
        <f t="shared" si="1437"/>
        <v>0</v>
      </c>
      <c r="AN2057" s="130">
        <f t="shared" si="1438"/>
        <v>0</v>
      </c>
      <c r="AO2057" s="130">
        <f t="shared" si="1439"/>
        <v>0</v>
      </c>
      <c r="AP2057" s="130">
        <f t="shared" si="1440"/>
        <v>0</v>
      </c>
      <c r="AQ2057" s="130">
        <f t="shared" si="1441"/>
        <v>0</v>
      </c>
      <c r="AR2057" s="130">
        <f t="shared" si="1442"/>
        <v>0</v>
      </c>
      <c r="AS2057" s="130">
        <f t="shared" si="1443"/>
        <v>0</v>
      </c>
      <c r="AT2057" s="130">
        <f t="shared" si="1444"/>
        <v>0</v>
      </c>
      <c r="AU2057" s="130">
        <f t="shared" si="1445"/>
        <v>0</v>
      </c>
      <c r="AV2057" s="130">
        <f t="shared" si="1446"/>
        <v>0</v>
      </c>
      <c r="AW2057" s="130">
        <f t="shared" si="1447"/>
        <v>0</v>
      </c>
      <c r="AX2057" s="130">
        <f t="shared" si="1448"/>
        <v>0</v>
      </c>
      <c r="AY2057" s="130">
        <f t="shared" si="1449"/>
        <v>0</v>
      </c>
      <c r="AZ2057" s="130">
        <f t="shared" si="1450"/>
        <v>0</v>
      </c>
      <c r="BA2057" s="130">
        <f t="shared" si="1451"/>
        <v>0</v>
      </c>
      <c r="BB2057" s="130">
        <f t="shared" si="1452"/>
        <v>0</v>
      </c>
      <c r="BC2057" s="130">
        <f t="shared" si="1453"/>
        <v>0</v>
      </c>
      <c r="BD2057" s="130">
        <f t="shared" si="1454"/>
        <v>0</v>
      </c>
      <c r="BE2057" s="130">
        <f t="shared" si="1455"/>
        <v>0</v>
      </c>
      <c r="BF2057" s="130">
        <f t="shared" si="1456"/>
        <v>0</v>
      </c>
      <c r="BG2057" s="130">
        <f t="shared" si="1457"/>
        <v>0</v>
      </c>
      <c r="BH2057" s="130">
        <f t="shared" si="1458"/>
        <v>0</v>
      </c>
      <c r="BI2057" s="130">
        <f t="shared" si="1459"/>
        <v>0</v>
      </c>
      <c r="BJ2057" s="130">
        <f t="shared" si="1460"/>
        <v>0</v>
      </c>
      <c r="BK2057" s="130">
        <f t="shared" si="1461"/>
        <v>0</v>
      </c>
      <c r="BL2057" s="130">
        <f t="shared" si="1462"/>
        <v>0</v>
      </c>
      <c r="BM2057" s="90">
        <f t="shared" si="1463"/>
        <v>0</v>
      </c>
      <c r="CO2057" s="186"/>
      <c r="CP2057" s="186"/>
      <c r="CQ2057" s="186"/>
      <c r="CR2057" s="186"/>
      <c r="CS2057" s="186"/>
      <c r="CT2057" s="186"/>
      <c r="CU2057" s="186"/>
      <c r="CV2057" s="186"/>
      <c r="CW2057" s="186"/>
      <c r="CX2057" s="186"/>
      <c r="CY2057" s="186"/>
      <c r="CZ2057" s="186"/>
      <c r="DA2057" s="186"/>
      <c r="DB2057" s="186"/>
    </row>
    <row r="2058" spans="1:106" ht="15" customHeight="1" x14ac:dyDescent="0.2">
      <c r="A2058" s="109"/>
      <c r="B2058" s="109"/>
      <c r="C2058" s="741"/>
      <c r="D2058" s="759"/>
      <c r="E2058" s="760"/>
      <c r="F2058" s="836"/>
      <c r="G2058" s="629" t="s">
        <v>575</v>
      </c>
      <c r="H2058" s="629"/>
      <c r="I2058" s="646" t="s">
        <v>307</v>
      </c>
      <c r="J2058" s="646"/>
      <c r="K2058" s="646"/>
      <c r="L2058" s="646"/>
      <c r="M2058" s="646"/>
      <c r="N2058" s="646"/>
      <c r="O2058" s="646"/>
      <c r="P2058" s="646"/>
      <c r="Q2058" s="646"/>
      <c r="R2058" s="646"/>
      <c r="S2058" s="206"/>
      <c r="T2058" s="206"/>
      <c r="U2058" s="206"/>
      <c r="V2058" s="206"/>
      <c r="W2058" s="206"/>
      <c r="X2058" s="206"/>
      <c r="Y2058" s="206"/>
      <c r="Z2058" s="206"/>
      <c r="AA2058" s="206"/>
      <c r="AB2058" s="206"/>
      <c r="AC2058" s="206"/>
      <c r="AD2058" s="206"/>
      <c r="AE2058" s="109"/>
      <c r="AG2058" s="130">
        <f t="shared" si="1431"/>
        <v>12</v>
      </c>
      <c r="AH2058" s="90">
        <f t="shared" si="1432"/>
        <v>0</v>
      </c>
      <c r="AI2058" s="130">
        <f t="shared" si="1433"/>
        <v>0</v>
      </c>
      <c r="AJ2058" s="130">
        <f t="shared" si="1434"/>
        <v>0</v>
      </c>
      <c r="AK2058" s="130">
        <f t="shared" si="1435"/>
        <v>0</v>
      </c>
      <c r="AL2058" s="130">
        <f t="shared" si="1436"/>
        <v>0</v>
      </c>
      <c r="AM2058" s="130">
        <f t="shared" si="1437"/>
        <v>0</v>
      </c>
      <c r="AN2058" s="130">
        <f t="shared" si="1438"/>
        <v>0</v>
      </c>
      <c r="AO2058" s="130">
        <f t="shared" si="1439"/>
        <v>0</v>
      </c>
      <c r="AP2058" s="130">
        <f t="shared" si="1440"/>
        <v>0</v>
      </c>
      <c r="AQ2058" s="130">
        <f t="shared" si="1441"/>
        <v>0</v>
      </c>
      <c r="AR2058" s="130">
        <f t="shared" si="1442"/>
        <v>0</v>
      </c>
      <c r="AS2058" s="130">
        <f t="shared" si="1443"/>
        <v>0</v>
      </c>
      <c r="AT2058" s="130">
        <f t="shared" si="1444"/>
        <v>0</v>
      </c>
      <c r="AU2058" s="130">
        <f t="shared" si="1445"/>
        <v>0</v>
      </c>
      <c r="AV2058" s="130">
        <f t="shared" si="1446"/>
        <v>0</v>
      </c>
      <c r="AW2058" s="130">
        <f t="shared" si="1447"/>
        <v>0</v>
      </c>
      <c r="AX2058" s="130">
        <f t="shared" si="1448"/>
        <v>0</v>
      </c>
      <c r="AY2058" s="130">
        <f t="shared" si="1449"/>
        <v>0</v>
      </c>
      <c r="AZ2058" s="130">
        <f t="shared" si="1450"/>
        <v>0</v>
      </c>
      <c r="BA2058" s="130">
        <f t="shared" si="1451"/>
        <v>0</v>
      </c>
      <c r="BB2058" s="130">
        <f t="shared" si="1452"/>
        <v>0</v>
      </c>
      <c r="BC2058" s="130">
        <f t="shared" si="1453"/>
        <v>0</v>
      </c>
      <c r="BD2058" s="130">
        <f t="shared" si="1454"/>
        <v>0</v>
      </c>
      <c r="BE2058" s="130">
        <f t="shared" si="1455"/>
        <v>0</v>
      </c>
      <c r="BF2058" s="130">
        <f t="shared" si="1456"/>
        <v>0</v>
      </c>
      <c r="BG2058" s="130">
        <f t="shared" si="1457"/>
        <v>0</v>
      </c>
      <c r="BH2058" s="130">
        <f t="shared" si="1458"/>
        <v>0</v>
      </c>
      <c r="BI2058" s="130">
        <f t="shared" si="1459"/>
        <v>0</v>
      </c>
      <c r="BJ2058" s="130">
        <f t="shared" si="1460"/>
        <v>0</v>
      </c>
      <c r="BK2058" s="130">
        <f t="shared" si="1461"/>
        <v>0</v>
      </c>
      <c r="BL2058" s="130">
        <f t="shared" si="1462"/>
        <v>0</v>
      </c>
      <c r="BM2058" s="90">
        <f t="shared" si="1463"/>
        <v>0</v>
      </c>
      <c r="CO2058" s="186"/>
      <c r="CP2058" s="186"/>
      <c r="CQ2058" s="186"/>
      <c r="CR2058" s="186"/>
      <c r="CS2058" s="186"/>
      <c r="CT2058" s="186"/>
      <c r="CU2058" s="186"/>
      <c r="CV2058" s="186"/>
      <c r="CW2058" s="186"/>
      <c r="CX2058" s="186"/>
      <c r="CY2058" s="186"/>
      <c r="CZ2058" s="186"/>
      <c r="DA2058" s="186"/>
      <c r="DB2058" s="186"/>
    </row>
    <row r="2059" spans="1:106" ht="15" customHeight="1" x14ac:dyDescent="0.2">
      <c r="A2059" s="109"/>
      <c r="B2059" s="109"/>
      <c r="C2059" s="741"/>
      <c r="D2059" s="759"/>
      <c r="E2059" s="760"/>
      <c r="F2059" s="836"/>
      <c r="G2059" s="629" t="s">
        <v>576</v>
      </c>
      <c r="H2059" s="629"/>
      <c r="I2059" s="646" t="s">
        <v>577</v>
      </c>
      <c r="J2059" s="646"/>
      <c r="K2059" s="646"/>
      <c r="L2059" s="646"/>
      <c r="M2059" s="646"/>
      <c r="N2059" s="646"/>
      <c r="O2059" s="646"/>
      <c r="P2059" s="646"/>
      <c r="Q2059" s="646"/>
      <c r="R2059" s="646"/>
      <c r="S2059" s="206"/>
      <c r="T2059" s="206"/>
      <c r="U2059" s="206"/>
      <c r="V2059" s="206"/>
      <c r="W2059" s="206"/>
      <c r="X2059" s="206"/>
      <c r="Y2059" s="206"/>
      <c r="Z2059" s="206"/>
      <c r="AA2059" s="206"/>
      <c r="AB2059" s="206"/>
      <c r="AC2059" s="206"/>
      <c r="AD2059" s="206"/>
      <c r="AE2059" s="109"/>
      <c r="AG2059" s="130">
        <f t="shared" si="1431"/>
        <v>12</v>
      </c>
      <c r="AH2059" s="90">
        <f t="shared" si="1432"/>
        <v>0</v>
      </c>
      <c r="AI2059" s="130">
        <f t="shared" si="1433"/>
        <v>0</v>
      </c>
      <c r="AJ2059" s="130">
        <f t="shared" si="1434"/>
        <v>0</v>
      </c>
      <c r="AK2059" s="130">
        <f t="shared" si="1435"/>
        <v>0</v>
      </c>
      <c r="AL2059" s="130">
        <f t="shared" si="1436"/>
        <v>0</v>
      </c>
      <c r="AM2059" s="130">
        <f t="shared" si="1437"/>
        <v>0</v>
      </c>
      <c r="AN2059" s="130">
        <f t="shared" si="1438"/>
        <v>0</v>
      </c>
      <c r="AO2059" s="130">
        <f t="shared" si="1439"/>
        <v>0</v>
      </c>
      <c r="AP2059" s="130">
        <f t="shared" si="1440"/>
        <v>0</v>
      </c>
      <c r="AQ2059" s="130">
        <f t="shared" si="1441"/>
        <v>0</v>
      </c>
      <c r="AR2059" s="130">
        <f t="shared" si="1442"/>
        <v>0</v>
      </c>
      <c r="AS2059" s="130">
        <f t="shared" si="1443"/>
        <v>0</v>
      </c>
      <c r="AT2059" s="130">
        <f t="shared" si="1444"/>
        <v>0</v>
      </c>
      <c r="AU2059" s="130">
        <f t="shared" si="1445"/>
        <v>0</v>
      </c>
      <c r="AV2059" s="130">
        <f t="shared" si="1446"/>
        <v>0</v>
      </c>
      <c r="AW2059" s="130">
        <f t="shared" si="1447"/>
        <v>0</v>
      </c>
      <c r="AX2059" s="130">
        <f t="shared" si="1448"/>
        <v>0</v>
      </c>
      <c r="AY2059" s="130">
        <f t="shared" si="1449"/>
        <v>0</v>
      </c>
      <c r="AZ2059" s="130">
        <f t="shared" si="1450"/>
        <v>0</v>
      </c>
      <c r="BA2059" s="130">
        <f t="shared" si="1451"/>
        <v>0</v>
      </c>
      <c r="BB2059" s="130">
        <f t="shared" si="1452"/>
        <v>0</v>
      </c>
      <c r="BC2059" s="130">
        <f t="shared" si="1453"/>
        <v>0</v>
      </c>
      <c r="BD2059" s="130">
        <f t="shared" si="1454"/>
        <v>0</v>
      </c>
      <c r="BE2059" s="130">
        <f t="shared" si="1455"/>
        <v>0</v>
      </c>
      <c r="BF2059" s="130">
        <f t="shared" si="1456"/>
        <v>0</v>
      </c>
      <c r="BG2059" s="130">
        <f t="shared" si="1457"/>
        <v>0</v>
      </c>
      <c r="BH2059" s="130">
        <f t="shared" si="1458"/>
        <v>0</v>
      </c>
      <c r="BI2059" s="130">
        <f t="shared" si="1459"/>
        <v>0</v>
      </c>
      <c r="BJ2059" s="130">
        <f t="shared" si="1460"/>
        <v>0</v>
      </c>
      <c r="BK2059" s="130">
        <f t="shared" si="1461"/>
        <v>0</v>
      </c>
      <c r="BL2059" s="130">
        <f t="shared" si="1462"/>
        <v>0</v>
      </c>
      <c r="BM2059" s="90">
        <f t="shared" si="1463"/>
        <v>0</v>
      </c>
      <c r="CO2059" s="186"/>
      <c r="CP2059" s="186"/>
      <c r="CQ2059" s="186"/>
      <c r="CR2059" s="186"/>
      <c r="CS2059" s="186"/>
      <c r="CT2059" s="186"/>
      <c r="CU2059" s="186"/>
      <c r="CV2059" s="186"/>
      <c r="CW2059" s="186"/>
      <c r="CX2059" s="186"/>
      <c r="CY2059" s="186"/>
      <c r="CZ2059" s="186"/>
      <c r="DA2059" s="186"/>
      <c r="DB2059" s="186"/>
    </row>
    <row r="2060" spans="1:106" ht="15" customHeight="1" x14ac:dyDescent="0.2">
      <c r="A2060" s="109"/>
      <c r="B2060" s="109"/>
      <c r="C2060" s="741"/>
      <c r="D2060" s="759"/>
      <c r="E2060" s="760"/>
      <c r="F2060" s="836"/>
      <c r="G2060" s="629" t="s">
        <v>578</v>
      </c>
      <c r="H2060" s="629"/>
      <c r="I2060" s="646" t="s">
        <v>579</v>
      </c>
      <c r="J2060" s="646"/>
      <c r="K2060" s="646"/>
      <c r="L2060" s="646"/>
      <c r="M2060" s="646"/>
      <c r="N2060" s="646"/>
      <c r="O2060" s="646"/>
      <c r="P2060" s="646"/>
      <c r="Q2060" s="646"/>
      <c r="R2060" s="646"/>
      <c r="S2060" s="206"/>
      <c r="T2060" s="206"/>
      <c r="U2060" s="206"/>
      <c r="V2060" s="206"/>
      <c r="W2060" s="206"/>
      <c r="X2060" s="206"/>
      <c r="Y2060" s="206"/>
      <c r="Z2060" s="206"/>
      <c r="AA2060" s="206"/>
      <c r="AB2060" s="206"/>
      <c r="AC2060" s="206"/>
      <c r="AD2060" s="206"/>
      <c r="AE2060" s="109"/>
      <c r="AG2060" s="130">
        <f t="shared" si="1431"/>
        <v>12</v>
      </c>
      <c r="AH2060" s="90">
        <f t="shared" si="1432"/>
        <v>0</v>
      </c>
      <c r="AI2060" s="130">
        <f t="shared" si="1433"/>
        <v>0</v>
      </c>
      <c r="AJ2060" s="130">
        <f t="shared" si="1434"/>
        <v>0</v>
      </c>
      <c r="AK2060" s="130">
        <f t="shared" si="1435"/>
        <v>0</v>
      </c>
      <c r="AL2060" s="130">
        <f t="shared" si="1436"/>
        <v>0</v>
      </c>
      <c r="AM2060" s="130">
        <f t="shared" si="1437"/>
        <v>0</v>
      </c>
      <c r="AN2060" s="130">
        <f t="shared" si="1438"/>
        <v>0</v>
      </c>
      <c r="AO2060" s="130">
        <f t="shared" si="1439"/>
        <v>0</v>
      </c>
      <c r="AP2060" s="130">
        <f t="shared" si="1440"/>
        <v>0</v>
      </c>
      <c r="AQ2060" s="130">
        <f t="shared" si="1441"/>
        <v>0</v>
      </c>
      <c r="AR2060" s="130">
        <f t="shared" si="1442"/>
        <v>0</v>
      </c>
      <c r="AS2060" s="130">
        <f t="shared" si="1443"/>
        <v>0</v>
      </c>
      <c r="AT2060" s="130">
        <f t="shared" si="1444"/>
        <v>0</v>
      </c>
      <c r="AU2060" s="130">
        <f t="shared" si="1445"/>
        <v>0</v>
      </c>
      <c r="AV2060" s="130">
        <f t="shared" si="1446"/>
        <v>0</v>
      </c>
      <c r="AW2060" s="130">
        <f t="shared" si="1447"/>
        <v>0</v>
      </c>
      <c r="AX2060" s="130">
        <f t="shared" si="1448"/>
        <v>0</v>
      </c>
      <c r="AY2060" s="130">
        <f t="shared" si="1449"/>
        <v>0</v>
      </c>
      <c r="AZ2060" s="130">
        <f t="shared" si="1450"/>
        <v>0</v>
      </c>
      <c r="BA2060" s="130">
        <f t="shared" si="1451"/>
        <v>0</v>
      </c>
      <c r="BB2060" s="130">
        <f t="shared" si="1452"/>
        <v>0</v>
      </c>
      <c r="BC2060" s="130">
        <f t="shared" si="1453"/>
        <v>0</v>
      </c>
      <c r="BD2060" s="130">
        <f t="shared" si="1454"/>
        <v>0</v>
      </c>
      <c r="BE2060" s="130">
        <f t="shared" si="1455"/>
        <v>0</v>
      </c>
      <c r="BF2060" s="130">
        <f t="shared" si="1456"/>
        <v>0</v>
      </c>
      <c r="BG2060" s="130">
        <f t="shared" si="1457"/>
        <v>0</v>
      </c>
      <c r="BH2060" s="130">
        <f t="shared" si="1458"/>
        <v>0</v>
      </c>
      <c r="BI2060" s="130">
        <f t="shared" si="1459"/>
        <v>0</v>
      </c>
      <c r="BJ2060" s="130">
        <f t="shared" si="1460"/>
        <v>0</v>
      </c>
      <c r="BK2060" s="130">
        <f t="shared" si="1461"/>
        <v>0</v>
      </c>
      <c r="BL2060" s="130">
        <f t="shared" si="1462"/>
        <v>0</v>
      </c>
      <c r="BM2060" s="90">
        <f t="shared" si="1463"/>
        <v>0</v>
      </c>
      <c r="BO2060" s="246" t="s">
        <v>2104</v>
      </c>
      <c r="BP2060" s="246" t="s">
        <v>2048</v>
      </c>
      <c r="BQ2060" s="246" t="s">
        <v>2049</v>
      </c>
      <c r="BR2060" s="246" t="s">
        <v>84</v>
      </c>
      <c r="BS2060" s="246" t="s">
        <v>2048</v>
      </c>
      <c r="BT2060" s="246" t="s">
        <v>2049</v>
      </c>
      <c r="BU2060" s="246" t="s">
        <v>84</v>
      </c>
      <c r="BV2060" s="246" t="s">
        <v>2048</v>
      </c>
      <c r="BW2060" s="246" t="s">
        <v>2049</v>
      </c>
      <c r="BX2060" s="246" t="s">
        <v>84</v>
      </c>
      <c r="BY2060" s="246" t="s">
        <v>2048</v>
      </c>
      <c r="BZ2060" s="246" t="s">
        <v>2049</v>
      </c>
      <c r="CO2060" s="186"/>
      <c r="CP2060" s="186"/>
      <c r="CQ2060" s="186"/>
      <c r="CR2060" s="186"/>
      <c r="CS2060" s="186"/>
      <c r="CT2060" s="186"/>
      <c r="CU2060" s="186"/>
      <c r="CV2060" s="186"/>
      <c r="CW2060" s="186"/>
      <c r="CX2060" s="186"/>
      <c r="CY2060" s="186"/>
      <c r="CZ2060" s="186"/>
      <c r="DA2060" s="186"/>
      <c r="DB2060" s="186"/>
    </row>
    <row r="2061" spans="1:106" ht="24" customHeight="1" x14ac:dyDescent="0.2">
      <c r="A2061" s="109"/>
      <c r="B2061" s="109"/>
      <c r="C2061" s="741"/>
      <c r="D2061" s="759"/>
      <c r="E2061" s="760"/>
      <c r="F2061" s="836"/>
      <c r="G2061" s="629" t="s">
        <v>580</v>
      </c>
      <c r="H2061" s="629"/>
      <c r="I2061" s="646" t="s">
        <v>581</v>
      </c>
      <c r="J2061" s="646"/>
      <c r="K2061" s="646"/>
      <c r="L2061" s="646"/>
      <c r="M2061" s="646"/>
      <c r="N2061" s="646"/>
      <c r="O2061" s="646"/>
      <c r="P2061" s="646"/>
      <c r="Q2061" s="646"/>
      <c r="R2061" s="646"/>
      <c r="S2061" s="206"/>
      <c r="T2061" s="206"/>
      <c r="U2061" s="206"/>
      <c r="V2061" s="206"/>
      <c r="W2061" s="206"/>
      <c r="X2061" s="206"/>
      <c r="Y2061" s="206"/>
      <c r="Z2061" s="206"/>
      <c r="AA2061" s="206"/>
      <c r="AB2061" s="206"/>
      <c r="AC2061" s="206"/>
      <c r="AD2061" s="206"/>
      <c r="AE2061" s="109"/>
      <c r="AG2061" s="178">
        <f t="shared" si="1431"/>
        <v>12</v>
      </c>
      <c r="AH2061" s="90">
        <f t="shared" si="1432"/>
        <v>0</v>
      </c>
      <c r="AI2061" s="178">
        <f t="shared" si="1433"/>
        <v>0</v>
      </c>
      <c r="AJ2061" s="178">
        <f t="shared" si="1434"/>
        <v>0</v>
      </c>
      <c r="AK2061" s="178">
        <f t="shared" si="1435"/>
        <v>0</v>
      </c>
      <c r="AL2061" s="178">
        <f t="shared" si="1436"/>
        <v>0</v>
      </c>
      <c r="AM2061" s="130">
        <f t="shared" si="1437"/>
        <v>0</v>
      </c>
      <c r="AN2061" s="178">
        <f t="shared" si="1438"/>
        <v>0</v>
      </c>
      <c r="AO2061" s="178">
        <f t="shared" si="1439"/>
        <v>0</v>
      </c>
      <c r="AP2061" s="178">
        <f t="shared" si="1440"/>
        <v>0</v>
      </c>
      <c r="AQ2061" s="178">
        <f t="shared" si="1441"/>
        <v>0</v>
      </c>
      <c r="AR2061" s="130">
        <f t="shared" si="1442"/>
        <v>0</v>
      </c>
      <c r="AS2061" s="178">
        <f t="shared" si="1443"/>
        <v>0</v>
      </c>
      <c r="AT2061" s="178">
        <f t="shared" si="1444"/>
        <v>0</v>
      </c>
      <c r="AU2061" s="178">
        <f t="shared" si="1445"/>
        <v>0</v>
      </c>
      <c r="AV2061" s="178">
        <f t="shared" si="1446"/>
        <v>0</v>
      </c>
      <c r="AW2061" s="130">
        <f t="shared" si="1447"/>
        <v>0</v>
      </c>
      <c r="AX2061" s="178">
        <f t="shared" si="1448"/>
        <v>0</v>
      </c>
      <c r="AY2061" s="178">
        <f t="shared" si="1449"/>
        <v>0</v>
      </c>
      <c r="AZ2061" s="178">
        <f t="shared" si="1450"/>
        <v>0</v>
      </c>
      <c r="BA2061" s="178">
        <f t="shared" si="1451"/>
        <v>0</v>
      </c>
      <c r="BB2061" s="130">
        <f t="shared" si="1452"/>
        <v>0</v>
      </c>
      <c r="BC2061" s="178">
        <f t="shared" si="1453"/>
        <v>0</v>
      </c>
      <c r="BD2061" s="178">
        <f t="shared" si="1454"/>
        <v>0</v>
      </c>
      <c r="BE2061" s="178">
        <f t="shared" si="1455"/>
        <v>0</v>
      </c>
      <c r="BF2061" s="178">
        <f t="shared" si="1456"/>
        <v>0</v>
      </c>
      <c r="BG2061" s="130">
        <f t="shared" si="1457"/>
        <v>0</v>
      </c>
      <c r="BH2061" s="178">
        <f t="shared" si="1458"/>
        <v>0</v>
      </c>
      <c r="BI2061" s="178">
        <f t="shared" si="1459"/>
        <v>0</v>
      </c>
      <c r="BJ2061" s="178">
        <f t="shared" si="1460"/>
        <v>0</v>
      </c>
      <c r="BK2061" s="178">
        <f t="shared" si="1461"/>
        <v>0</v>
      </c>
      <c r="BL2061" s="130">
        <f t="shared" si="1462"/>
        <v>0</v>
      </c>
      <c r="BM2061" s="90">
        <f t="shared" si="1463"/>
        <v>0</v>
      </c>
      <c r="BN2061" s="186" t="s">
        <v>2077</v>
      </c>
      <c r="BO2061" s="178">
        <f>IF($AG$1956=$AH$1956,0,IF(
OR(
AND(BO2065=0,BO2064&gt;0),
AND(BO2065="NS",BO2063&gt;0),
AND(BO2065="NS",BO2063=0,BO2064=0)),1,
IF(OR(
AND(BO2064&gt;=2,BO2063&lt;BO2065),
AND(BO2065="NS",BO2063=0,BO2064&gt;0),
BO2065=BO2063,
AND(BO2065="NA",BO2064=0,BO2063=0,BO2062&gt;0)),0,1)))</f>
        <v>0</v>
      </c>
      <c r="BP2061" s="178">
        <f t="shared" ref="BP2061:BZ2061" si="1722">IF($AG$1956=$AH$1956,0,IF(
OR(
AND(BP2065=0,BP2064&gt;0),
AND(BP2065="NS",BP2063&gt;0),
AND(BP2065="NS",BP2063=0,BP2064=0)),1,
IF(OR(
AND(BP2064&gt;=2,BP2063&lt;BP2065),
AND(BP2065="NS",BP2063=0,BP2064&gt;0),
BP2065=BP2063,
AND(BP2065="NA",BP2064=0,BP2063=0,BP2062&gt;0)),0,1)))</f>
        <v>0</v>
      </c>
      <c r="BQ2061" s="178">
        <f t="shared" si="1722"/>
        <v>0</v>
      </c>
      <c r="BR2061" s="178">
        <f t="shared" si="1722"/>
        <v>0</v>
      </c>
      <c r="BS2061" s="178">
        <f t="shared" si="1722"/>
        <v>0</v>
      </c>
      <c r="BT2061" s="178">
        <f t="shared" si="1722"/>
        <v>0</v>
      </c>
      <c r="BU2061" s="178">
        <f t="shared" si="1722"/>
        <v>0</v>
      </c>
      <c r="BV2061" s="178">
        <f t="shared" si="1722"/>
        <v>0</v>
      </c>
      <c r="BW2061" s="178">
        <f t="shared" si="1722"/>
        <v>0</v>
      </c>
      <c r="BX2061" s="178">
        <f t="shared" si="1722"/>
        <v>0</v>
      </c>
      <c r="BY2061" s="178">
        <f t="shared" si="1722"/>
        <v>0</v>
      </c>
      <c r="BZ2061" s="178">
        <f t="shared" si="1722"/>
        <v>0</v>
      </c>
      <c r="CA2061" s="186">
        <f>SUM(BO2061:BZ2061)</f>
        <v>0</v>
      </c>
      <c r="CO2061" s="186"/>
      <c r="CP2061" s="186"/>
      <c r="CQ2061" s="186"/>
      <c r="CR2061" s="186"/>
      <c r="CS2061" s="186"/>
      <c r="CT2061" s="186"/>
      <c r="CU2061" s="186"/>
      <c r="CV2061" s="186"/>
      <c r="CW2061" s="186"/>
      <c r="CX2061" s="186"/>
      <c r="CY2061" s="186"/>
      <c r="CZ2061" s="186"/>
      <c r="DA2061" s="186"/>
      <c r="DB2061" s="186"/>
    </row>
    <row r="2062" spans="1:106" ht="15" customHeight="1" x14ac:dyDescent="0.2">
      <c r="A2062" s="109"/>
      <c r="B2062" s="109"/>
      <c r="C2062" s="741"/>
      <c r="D2062" s="759"/>
      <c r="E2062" s="760"/>
      <c r="F2062" s="836"/>
      <c r="G2062" s="630" t="s">
        <v>587</v>
      </c>
      <c r="H2062" s="630"/>
      <c r="I2062" s="152"/>
      <c r="J2062" s="625" t="s">
        <v>582</v>
      </c>
      <c r="K2062" s="625"/>
      <c r="L2062" s="625"/>
      <c r="M2062" s="625"/>
      <c r="N2062" s="625"/>
      <c r="O2062" s="625"/>
      <c r="P2062" s="625"/>
      <c r="Q2062" s="625"/>
      <c r="R2062" s="626"/>
      <c r="S2062" s="206"/>
      <c r="T2062" s="206"/>
      <c r="U2062" s="206"/>
      <c r="V2062" s="206"/>
      <c r="W2062" s="206"/>
      <c r="X2062" s="206"/>
      <c r="Y2062" s="206"/>
      <c r="Z2062" s="206"/>
      <c r="AA2062" s="206"/>
      <c r="AB2062" s="206"/>
      <c r="AC2062" s="206"/>
      <c r="AD2062" s="206"/>
      <c r="AE2062" s="109"/>
      <c r="AG2062" s="130">
        <f t="shared" si="1431"/>
        <v>12</v>
      </c>
      <c r="AH2062" s="90">
        <f t="shared" si="1432"/>
        <v>0</v>
      </c>
      <c r="AI2062" s="130">
        <f t="shared" si="1433"/>
        <v>0</v>
      </c>
      <c r="AJ2062" s="130">
        <f t="shared" si="1434"/>
        <v>0</v>
      </c>
      <c r="AK2062" s="130">
        <f t="shared" si="1435"/>
        <v>0</v>
      </c>
      <c r="AL2062" s="130">
        <f t="shared" si="1436"/>
        <v>0</v>
      </c>
      <c r="AM2062" s="130">
        <f t="shared" si="1437"/>
        <v>0</v>
      </c>
      <c r="AN2062" s="130">
        <f t="shared" si="1438"/>
        <v>0</v>
      </c>
      <c r="AO2062" s="130">
        <f t="shared" si="1439"/>
        <v>0</v>
      </c>
      <c r="AP2062" s="130">
        <f t="shared" si="1440"/>
        <v>0</v>
      </c>
      <c r="AQ2062" s="130">
        <f t="shared" si="1441"/>
        <v>0</v>
      </c>
      <c r="AR2062" s="130">
        <f t="shared" si="1442"/>
        <v>0</v>
      </c>
      <c r="AS2062" s="130">
        <f t="shared" si="1443"/>
        <v>0</v>
      </c>
      <c r="AT2062" s="130">
        <f t="shared" si="1444"/>
        <v>0</v>
      </c>
      <c r="AU2062" s="130">
        <f t="shared" si="1445"/>
        <v>0</v>
      </c>
      <c r="AV2062" s="130">
        <f t="shared" si="1446"/>
        <v>0</v>
      </c>
      <c r="AW2062" s="130">
        <f t="shared" si="1447"/>
        <v>0</v>
      </c>
      <c r="AX2062" s="130">
        <f t="shared" si="1448"/>
        <v>0</v>
      </c>
      <c r="AY2062" s="130">
        <f t="shared" si="1449"/>
        <v>0</v>
      </c>
      <c r="AZ2062" s="130">
        <f t="shared" si="1450"/>
        <v>0</v>
      </c>
      <c r="BA2062" s="130">
        <f t="shared" si="1451"/>
        <v>0</v>
      </c>
      <c r="BB2062" s="130">
        <f t="shared" si="1452"/>
        <v>0</v>
      </c>
      <c r="BC2062" s="130">
        <f t="shared" si="1453"/>
        <v>0</v>
      </c>
      <c r="BD2062" s="130">
        <f t="shared" si="1454"/>
        <v>0</v>
      </c>
      <c r="BE2062" s="130">
        <f t="shared" si="1455"/>
        <v>0</v>
      </c>
      <c r="BF2062" s="130">
        <f t="shared" si="1456"/>
        <v>0</v>
      </c>
      <c r="BG2062" s="130">
        <f t="shared" si="1457"/>
        <v>0</v>
      </c>
      <c r="BH2062" s="130">
        <f t="shared" si="1458"/>
        <v>0</v>
      </c>
      <c r="BI2062" s="130">
        <f t="shared" si="1459"/>
        <v>0</v>
      </c>
      <c r="BJ2062" s="130">
        <f t="shared" si="1460"/>
        <v>0</v>
      </c>
      <c r="BK2062" s="130">
        <f t="shared" si="1461"/>
        <v>0</v>
      </c>
      <c r="BL2062" s="130">
        <f t="shared" si="1462"/>
        <v>0</v>
      </c>
      <c r="BM2062" s="90">
        <f t="shared" si="1463"/>
        <v>0</v>
      </c>
      <c r="BN2062" s="90" t="s">
        <v>2058</v>
      </c>
      <c r="BO2062" s="90">
        <f>COUNTIF(S2062:S2066,"NA")</f>
        <v>0</v>
      </c>
      <c r="BP2062" s="90">
        <f t="shared" ref="BP2062" si="1723">COUNTIF(T2062:T2066,"NA")</f>
        <v>0</v>
      </c>
      <c r="BQ2062" s="90">
        <f t="shared" ref="BQ2062" si="1724">COUNTIF(U2062:U2066,"NA")</f>
        <v>0</v>
      </c>
      <c r="BR2062" s="90">
        <f t="shared" ref="BR2062" si="1725">COUNTIF(V2062:V2066,"NA")</f>
        <v>0</v>
      </c>
      <c r="BS2062" s="90">
        <f t="shared" ref="BS2062" si="1726">COUNTIF(W2062:W2066,"NA")</f>
        <v>0</v>
      </c>
      <c r="BT2062" s="90">
        <f t="shared" ref="BT2062" si="1727">COUNTIF(X2062:X2066,"NA")</f>
        <v>0</v>
      </c>
      <c r="BU2062" s="90">
        <f t="shared" ref="BU2062" si="1728">COUNTIF(Y2062:Y2066,"NA")</f>
        <v>0</v>
      </c>
      <c r="BV2062" s="90">
        <f t="shared" ref="BV2062" si="1729">COUNTIF(Z2062:Z2066,"NA")</f>
        <v>0</v>
      </c>
      <c r="BW2062" s="90">
        <f t="shared" ref="BW2062" si="1730">COUNTIF(AA2062:AA2066,"NA")</f>
        <v>0</v>
      </c>
      <c r="BX2062" s="90">
        <f t="shared" ref="BX2062" si="1731">COUNTIF(AB2062:AB2066,"NA")</f>
        <v>0</v>
      </c>
      <c r="BY2062" s="90">
        <f t="shared" ref="BY2062" si="1732">COUNTIF(AC2062:AC2066,"NA")</f>
        <v>0</v>
      </c>
      <c r="BZ2062" s="90">
        <f t="shared" ref="BZ2062" si="1733">COUNTIF(AD2062:AD2066,"NA")</f>
        <v>0</v>
      </c>
      <c r="CO2062" s="186"/>
      <c r="CP2062" s="186"/>
      <c r="CQ2062" s="186"/>
      <c r="CR2062" s="186"/>
      <c r="CS2062" s="186"/>
      <c r="CT2062" s="186"/>
      <c r="CU2062" s="186"/>
      <c r="CV2062" s="186"/>
      <c r="CW2062" s="186"/>
      <c r="CX2062" s="186"/>
      <c r="CY2062" s="186"/>
      <c r="CZ2062" s="186"/>
      <c r="DA2062" s="186"/>
      <c r="DB2062" s="186"/>
    </row>
    <row r="2063" spans="1:106" ht="24" customHeight="1" x14ac:dyDescent="0.2">
      <c r="A2063" s="109"/>
      <c r="B2063" s="109"/>
      <c r="C2063" s="741"/>
      <c r="D2063" s="759"/>
      <c r="E2063" s="760"/>
      <c r="F2063" s="836"/>
      <c r="G2063" s="630" t="s">
        <v>588</v>
      </c>
      <c r="H2063" s="630"/>
      <c r="I2063" s="152"/>
      <c r="J2063" s="625" t="s">
        <v>583</v>
      </c>
      <c r="K2063" s="625"/>
      <c r="L2063" s="625"/>
      <c r="M2063" s="625"/>
      <c r="N2063" s="625"/>
      <c r="O2063" s="625"/>
      <c r="P2063" s="625"/>
      <c r="Q2063" s="625"/>
      <c r="R2063" s="626"/>
      <c r="S2063" s="206"/>
      <c r="T2063" s="206"/>
      <c r="U2063" s="206"/>
      <c r="V2063" s="206"/>
      <c r="W2063" s="206"/>
      <c r="X2063" s="206"/>
      <c r="Y2063" s="206"/>
      <c r="Z2063" s="206"/>
      <c r="AA2063" s="206"/>
      <c r="AB2063" s="206"/>
      <c r="AC2063" s="206"/>
      <c r="AD2063" s="206"/>
      <c r="AE2063" s="109"/>
      <c r="AG2063" s="130">
        <f t="shared" si="1431"/>
        <v>12</v>
      </c>
      <c r="AH2063" s="90">
        <f t="shared" si="1432"/>
        <v>0</v>
      </c>
      <c r="AI2063" s="130">
        <f t="shared" si="1433"/>
        <v>0</v>
      </c>
      <c r="AJ2063" s="130">
        <f t="shared" si="1434"/>
        <v>0</v>
      </c>
      <c r="AK2063" s="130">
        <f t="shared" si="1435"/>
        <v>0</v>
      </c>
      <c r="AL2063" s="130">
        <f t="shared" si="1436"/>
        <v>0</v>
      </c>
      <c r="AM2063" s="130">
        <f t="shared" si="1437"/>
        <v>0</v>
      </c>
      <c r="AN2063" s="130">
        <f t="shared" si="1438"/>
        <v>0</v>
      </c>
      <c r="AO2063" s="130">
        <f t="shared" si="1439"/>
        <v>0</v>
      </c>
      <c r="AP2063" s="130">
        <f t="shared" si="1440"/>
        <v>0</v>
      </c>
      <c r="AQ2063" s="130">
        <f t="shared" si="1441"/>
        <v>0</v>
      </c>
      <c r="AR2063" s="130">
        <f t="shared" si="1442"/>
        <v>0</v>
      </c>
      <c r="AS2063" s="130">
        <f t="shared" si="1443"/>
        <v>0</v>
      </c>
      <c r="AT2063" s="130">
        <f t="shared" si="1444"/>
        <v>0</v>
      </c>
      <c r="AU2063" s="130">
        <f t="shared" si="1445"/>
        <v>0</v>
      </c>
      <c r="AV2063" s="130">
        <f t="shared" si="1446"/>
        <v>0</v>
      </c>
      <c r="AW2063" s="130">
        <f t="shared" si="1447"/>
        <v>0</v>
      </c>
      <c r="AX2063" s="130">
        <f t="shared" si="1448"/>
        <v>0</v>
      </c>
      <c r="AY2063" s="130">
        <f t="shared" si="1449"/>
        <v>0</v>
      </c>
      <c r="AZ2063" s="130">
        <f t="shared" si="1450"/>
        <v>0</v>
      </c>
      <c r="BA2063" s="130">
        <f t="shared" si="1451"/>
        <v>0</v>
      </c>
      <c r="BB2063" s="130">
        <f t="shared" si="1452"/>
        <v>0</v>
      </c>
      <c r="BC2063" s="130">
        <f t="shared" si="1453"/>
        <v>0</v>
      </c>
      <c r="BD2063" s="130">
        <f t="shared" si="1454"/>
        <v>0</v>
      </c>
      <c r="BE2063" s="130">
        <f t="shared" si="1455"/>
        <v>0</v>
      </c>
      <c r="BF2063" s="130">
        <f t="shared" si="1456"/>
        <v>0</v>
      </c>
      <c r="BG2063" s="130">
        <f t="shared" si="1457"/>
        <v>0</v>
      </c>
      <c r="BH2063" s="130">
        <f t="shared" si="1458"/>
        <v>0</v>
      </c>
      <c r="BI2063" s="130">
        <f t="shared" si="1459"/>
        <v>0</v>
      </c>
      <c r="BJ2063" s="130">
        <f t="shared" si="1460"/>
        <v>0</v>
      </c>
      <c r="BK2063" s="130">
        <f t="shared" si="1461"/>
        <v>0</v>
      </c>
      <c r="BL2063" s="130">
        <f t="shared" si="1462"/>
        <v>0</v>
      </c>
      <c r="BM2063" s="90">
        <f t="shared" si="1463"/>
        <v>0</v>
      </c>
      <c r="BN2063" s="90" t="s">
        <v>2078</v>
      </c>
      <c r="BO2063" s="90">
        <f>SUM(S2062:S2066)</f>
        <v>0</v>
      </c>
      <c r="BP2063" s="90">
        <f t="shared" ref="BP2063" si="1734">SUM(T2062:T2066)</f>
        <v>0</v>
      </c>
      <c r="BQ2063" s="90">
        <f t="shared" ref="BQ2063" si="1735">SUM(U2062:U2066)</f>
        <v>0</v>
      </c>
      <c r="BR2063" s="90">
        <f t="shared" ref="BR2063" si="1736">SUM(V2062:V2066)</f>
        <v>0</v>
      </c>
      <c r="BS2063" s="90">
        <f t="shared" ref="BS2063" si="1737">SUM(W2062:W2066)</f>
        <v>0</v>
      </c>
      <c r="BT2063" s="90">
        <f t="shared" ref="BT2063" si="1738">SUM(X2062:X2066)</f>
        <v>0</v>
      </c>
      <c r="BU2063" s="90">
        <f t="shared" ref="BU2063" si="1739">SUM(Y2062:Y2066)</f>
        <v>0</v>
      </c>
      <c r="BV2063" s="90">
        <f t="shared" ref="BV2063" si="1740">SUM(Z2062:Z2066)</f>
        <v>0</v>
      </c>
      <c r="BW2063" s="90">
        <f t="shared" ref="BW2063" si="1741">SUM(AA2062:AA2066)</f>
        <v>0</v>
      </c>
      <c r="BX2063" s="90">
        <f t="shared" ref="BX2063" si="1742">SUM(AB2062:AB2066)</f>
        <v>0</v>
      </c>
      <c r="BY2063" s="90">
        <f t="shared" ref="BY2063" si="1743">SUM(AC2062:AC2066)</f>
        <v>0</v>
      </c>
      <c r="BZ2063" s="90">
        <f t="shared" ref="BZ2063" si="1744">SUM(AD2062:AD2066)</f>
        <v>0</v>
      </c>
      <c r="CO2063" s="186"/>
      <c r="CP2063" s="186"/>
      <c r="CQ2063" s="186"/>
      <c r="CR2063" s="186"/>
      <c r="CS2063" s="186"/>
      <c r="CT2063" s="186"/>
      <c r="CU2063" s="186"/>
      <c r="CV2063" s="186"/>
      <c r="CW2063" s="186"/>
      <c r="CX2063" s="186"/>
      <c r="CY2063" s="186"/>
      <c r="CZ2063" s="186"/>
      <c r="DA2063" s="186"/>
      <c r="DB2063" s="186"/>
    </row>
    <row r="2064" spans="1:106" ht="15" customHeight="1" x14ac:dyDescent="0.2">
      <c r="A2064" s="109"/>
      <c r="B2064" s="109"/>
      <c r="C2064" s="741"/>
      <c r="D2064" s="759"/>
      <c r="E2064" s="760"/>
      <c r="F2064" s="836"/>
      <c r="G2064" s="630" t="s">
        <v>589</v>
      </c>
      <c r="H2064" s="630"/>
      <c r="I2064" s="152"/>
      <c r="J2064" s="625" t="s">
        <v>584</v>
      </c>
      <c r="K2064" s="625"/>
      <c r="L2064" s="625"/>
      <c r="M2064" s="625"/>
      <c r="N2064" s="625"/>
      <c r="O2064" s="625"/>
      <c r="P2064" s="625"/>
      <c r="Q2064" s="625"/>
      <c r="R2064" s="626"/>
      <c r="S2064" s="206"/>
      <c r="T2064" s="206"/>
      <c r="U2064" s="206"/>
      <c r="V2064" s="206"/>
      <c r="W2064" s="206"/>
      <c r="X2064" s="206"/>
      <c r="Y2064" s="206"/>
      <c r="Z2064" s="206"/>
      <c r="AA2064" s="206"/>
      <c r="AB2064" s="206"/>
      <c r="AC2064" s="206"/>
      <c r="AD2064" s="206"/>
      <c r="AE2064" s="109"/>
      <c r="AG2064" s="130">
        <f t="shared" si="1431"/>
        <v>12</v>
      </c>
      <c r="AH2064" s="90">
        <f t="shared" si="1432"/>
        <v>0</v>
      </c>
      <c r="AI2064" s="130">
        <f t="shared" si="1433"/>
        <v>0</v>
      </c>
      <c r="AJ2064" s="130">
        <f t="shared" si="1434"/>
        <v>0</v>
      </c>
      <c r="AK2064" s="130">
        <f t="shared" si="1435"/>
        <v>0</v>
      </c>
      <c r="AL2064" s="130">
        <f t="shared" si="1436"/>
        <v>0</v>
      </c>
      <c r="AM2064" s="130">
        <f t="shared" si="1437"/>
        <v>0</v>
      </c>
      <c r="AN2064" s="130">
        <f t="shared" si="1438"/>
        <v>0</v>
      </c>
      <c r="AO2064" s="130">
        <f t="shared" si="1439"/>
        <v>0</v>
      </c>
      <c r="AP2064" s="130">
        <f t="shared" si="1440"/>
        <v>0</v>
      </c>
      <c r="AQ2064" s="130">
        <f t="shared" si="1441"/>
        <v>0</v>
      </c>
      <c r="AR2064" s="130">
        <f t="shared" si="1442"/>
        <v>0</v>
      </c>
      <c r="AS2064" s="130">
        <f t="shared" si="1443"/>
        <v>0</v>
      </c>
      <c r="AT2064" s="130">
        <f t="shared" si="1444"/>
        <v>0</v>
      </c>
      <c r="AU2064" s="130">
        <f t="shared" si="1445"/>
        <v>0</v>
      </c>
      <c r="AV2064" s="130">
        <f t="shared" si="1446"/>
        <v>0</v>
      </c>
      <c r="AW2064" s="130">
        <f t="shared" si="1447"/>
        <v>0</v>
      </c>
      <c r="AX2064" s="130">
        <f t="shared" si="1448"/>
        <v>0</v>
      </c>
      <c r="AY2064" s="130">
        <f t="shared" si="1449"/>
        <v>0</v>
      </c>
      <c r="AZ2064" s="130">
        <f t="shared" si="1450"/>
        <v>0</v>
      </c>
      <c r="BA2064" s="130">
        <f t="shared" si="1451"/>
        <v>0</v>
      </c>
      <c r="BB2064" s="130">
        <f t="shared" si="1452"/>
        <v>0</v>
      </c>
      <c r="BC2064" s="130">
        <f t="shared" si="1453"/>
        <v>0</v>
      </c>
      <c r="BD2064" s="130">
        <f t="shared" si="1454"/>
        <v>0</v>
      </c>
      <c r="BE2064" s="130">
        <f t="shared" si="1455"/>
        <v>0</v>
      </c>
      <c r="BF2064" s="130">
        <f t="shared" si="1456"/>
        <v>0</v>
      </c>
      <c r="BG2064" s="130">
        <f t="shared" si="1457"/>
        <v>0</v>
      </c>
      <c r="BH2064" s="130">
        <f t="shared" si="1458"/>
        <v>0</v>
      </c>
      <c r="BI2064" s="130">
        <f t="shared" si="1459"/>
        <v>0</v>
      </c>
      <c r="BJ2064" s="130">
        <f t="shared" si="1460"/>
        <v>0</v>
      </c>
      <c r="BK2064" s="130">
        <f t="shared" si="1461"/>
        <v>0</v>
      </c>
      <c r="BL2064" s="130">
        <f t="shared" si="1462"/>
        <v>0</v>
      </c>
      <c r="BM2064" s="90">
        <f t="shared" si="1463"/>
        <v>0</v>
      </c>
      <c r="BN2064" s="90" t="s">
        <v>2029</v>
      </c>
      <c r="BO2064" s="90">
        <f>COUNTIF(S2062:S2066,"NS")</f>
        <v>0</v>
      </c>
      <c r="BP2064" s="90">
        <f t="shared" ref="BP2064" si="1745">COUNTIF(T2062:T2066,"NS")</f>
        <v>0</v>
      </c>
      <c r="BQ2064" s="90">
        <f t="shared" ref="BQ2064" si="1746">COUNTIF(U2062:U2066,"NS")</f>
        <v>0</v>
      </c>
      <c r="BR2064" s="90">
        <f t="shared" ref="BR2064" si="1747">COUNTIF(V2062:V2066,"NS")</f>
        <v>0</v>
      </c>
      <c r="BS2064" s="90">
        <f t="shared" ref="BS2064" si="1748">COUNTIF(W2062:W2066,"NS")</f>
        <v>0</v>
      </c>
      <c r="BT2064" s="90">
        <f t="shared" ref="BT2064" si="1749">COUNTIF(X2062:X2066,"NS")</f>
        <v>0</v>
      </c>
      <c r="BU2064" s="90">
        <f t="shared" ref="BU2064" si="1750">COUNTIF(Y2062:Y2066,"NS")</f>
        <v>0</v>
      </c>
      <c r="BV2064" s="90">
        <f t="shared" ref="BV2064" si="1751">COUNTIF(Z2062:Z2066,"NS")</f>
        <v>0</v>
      </c>
      <c r="BW2064" s="90">
        <f t="shared" ref="BW2064" si="1752">COUNTIF(AA2062:AA2066,"NS")</f>
        <v>0</v>
      </c>
      <c r="BX2064" s="90">
        <f t="shared" ref="BX2064" si="1753">COUNTIF(AB2062:AB2066,"NS")</f>
        <v>0</v>
      </c>
      <c r="BY2064" s="90">
        <f t="shared" ref="BY2064" si="1754">COUNTIF(AC2062:AC2066,"NS")</f>
        <v>0</v>
      </c>
      <c r="BZ2064" s="90">
        <f t="shared" ref="BZ2064" si="1755">COUNTIF(AD2062:AD2066,"NS")</f>
        <v>0</v>
      </c>
      <c r="CO2064" s="186"/>
      <c r="CP2064" s="186"/>
      <c r="CQ2064" s="186"/>
      <c r="CR2064" s="186"/>
      <c r="CS2064" s="186"/>
      <c r="CT2064" s="186"/>
      <c r="CU2064" s="186"/>
      <c r="CV2064" s="186"/>
      <c r="CW2064" s="186"/>
      <c r="CX2064" s="186"/>
      <c r="CY2064" s="186"/>
      <c r="CZ2064" s="186"/>
      <c r="DA2064" s="186"/>
      <c r="DB2064" s="186"/>
    </row>
    <row r="2065" spans="1:106" ht="24" customHeight="1" x14ac:dyDescent="0.2">
      <c r="A2065" s="109"/>
      <c r="B2065" s="109"/>
      <c r="C2065" s="741"/>
      <c r="D2065" s="759"/>
      <c r="E2065" s="760"/>
      <c r="F2065" s="836"/>
      <c r="G2065" s="630" t="s">
        <v>590</v>
      </c>
      <c r="H2065" s="630"/>
      <c r="I2065" s="152"/>
      <c r="J2065" s="625" t="s">
        <v>585</v>
      </c>
      <c r="K2065" s="625"/>
      <c r="L2065" s="625"/>
      <c r="M2065" s="625"/>
      <c r="N2065" s="625"/>
      <c r="O2065" s="625"/>
      <c r="P2065" s="625"/>
      <c r="Q2065" s="625"/>
      <c r="R2065" s="626"/>
      <c r="S2065" s="206"/>
      <c r="T2065" s="206"/>
      <c r="U2065" s="206"/>
      <c r="V2065" s="206"/>
      <c r="W2065" s="206"/>
      <c r="X2065" s="206"/>
      <c r="Y2065" s="206"/>
      <c r="Z2065" s="206"/>
      <c r="AA2065" s="206"/>
      <c r="AB2065" s="206"/>
      <c r="AC2065" s="206"/>
      <c r="AD2065" s="206"/>
      <c r="AE2065" s="109"/>
      <c r="AG2065" s="130">
        <f t="shared" si="1431"/>
        <v>12</v>
      </c>
      <c r="AH2065" s="90">
        <f t="shared" si="1432"/>
        <v>0</v>
      </c>
      <c r="AI2065" s="130">
        <f t="shared" si="1433"/>
        <v>0</v>
      </c>
      <c r="AJ2065" s="130">
        <f t="shared" si="1434"/>
        <v>0</v>
      </c>
      <c r="AK2065" s="130">
        <f t="shared" si="1435"/>
        <v>0</v>
      </c>
      <c r="AL2065" s="130">
        <f t="shared" si="1436"/>
        <v>0</v>
      </c>
      <c r="AM2065" s="130">
        <f t="shared" si="1437"/>
        <v>0</v>
      </c>
      <c r="AN2065" s="130">
        <f t="shared" si="1438"/>
        <v>0</v>
      </c>
      <c r="AO2065" s="130">
        <f t="shared" si="1439"/>
        <v>0</v>
      </c>
      <c r="AP2065" s="130">
        <f t="shared" si="1440"/>
        <v>0</v>
      </c>
      <c r="AQ2065" s="130">
        <f t="shared" si="1441"/>
        <v>0</v>
      </c>
      <c r="AR2065" s="130">
        <f t="shared" si="1442"/>
        <v>0</v>
      </c>
      <c r="AS2065" s="130">
        <f t="shared" si="1443"/>
        <v>0</v>
      </c>
      <c r="AT2065" s="130">
        <f t="shared" si="1444"/>
        <v>0</v>
      </c>
      <c r="AU2065" s="130">
        <f t="shared" si="1445"/>
        <v>0</v>
      </c>
      <c r="AV2065" s="130">
        <f t="shared" si="1446"/>
        <v>0</v>
      </c>
      <c r="AW2065" s="130">
        <f t="shared" si="1447"/>
        <v>0</v>
      </c>
      <c r="AX2065" s="130">
        <f t="shared" si="1448"/>
        <v>0</v>
      </c>
      <c r="AY2065" s="130">
        <f t="shared" si="1449"/>
        <v>0</v>
      </c>
      <c r="AZ2065" s="130">
        <f t="shared" si="1450"/>
        <v>0</v>
      </c>
      <c r="BA2065" s="130">
        <f t="shared" si="1451"/>
        <v>0</v>
      </c>
      <c r="BB2065" s="130">
        <f t="shared" si="1452"/>
        <v>0</v>
      </c>
      <c r="BC2065" s="130">
        <f t="shared" si="1453"/>
        <v>0</v>
      </c>
      <c r="BD2065" s="130">
        <f t="shared" si="1454"/>
        <v>0</v>
      </c>
      <c r="BE2065" s="130">
        <f t="shared" si="1455"/>
        <v>0</v>
      </c>
      <c r="BF2065" s="130">
        <f t="shared" si="1456"/>
        <v>0</v>
      </c>
      <c r="BG2065" s="130">
        <f t="shared" si="1457"/>
        <v>0</v>
      </c>
      <c r="BH2065" s="130">
        <f t="shared" si="1458"/>
        <v>0</v>
      </c>
      <c r="BI2065" s="130">
        <f t="shared" si="1459"/>
        <v>0</v>
      </c>
      <c r="BJ2065" s="130">
        <f t="shared" si="1460"/>
        <v>0</v>
      </c>
      <c r="BK2065" s="130">
        <f t="shared" si="1461"/>
        <v>0</v>
      </c>
      <c r="BL2065" s="130">
        <f t="shared" si="1462"/>
        <v>0</v>
      </c>
      <c r="BM2065" s="90">
        <f t="shared" si="1463"/>
        <v>0</v>
      </c>
      <c r="BN2065" s="90" t="s">
        <v>2104</v>
      </c>
      <c r="BO2065" s="90">
        <f>S2061</f>
        <v>0</v>
      </c>
      <c r="BP2065" s="90">
        <f t="shared" ref="BP2065" si="1756">T2061</f>
        <v>0</v>
      </c>
      <c r="BQ2065" s="90">
        <f t="shared" ref="BQ2065" si="1757">U2061</f>
        <v>0</v>
      </c>
      <c r="BR2065" s="90">
        <f t="shared" ref="BR2065" si="1758">V2061</f>
        <v>0</v>
      </c>
      <c r="BS2065" s="90">
        <f t="shared" ref="BS2065" si="1759">W2061</f>
        <v>0</v>
      </c>
      <c r="BT2065" s="90">
        <f t="shared" ref="BT2065" si="1760">X2061</f>
        <v>0</v>
      </c>
      <c r="BU2065" s="90">
        <f t="shared" ref="BU2065" si="1761">Y2061</f>
        <v>0</v>
      </c>
      <c r="BV2065" s="90">
        <f t="shared" ref="BV2065" si="1762">Z2061</f>
        <v>0</v>
      </c>
      <c r="BW2065" s="90">
        <f t="shared" ref="BW2065" si="1763">AA2061</f>
        <v>0</v>
      </c>
      <c r="BX2065" s="90">
        <f t="shared" ref="BX2065" si="1764">AB2061</f>
        <v>0</v>
      </c>
      <c r="BY2065" s="90">
        <f t="shared" ref="BY2065" si="1765">AC2061</f>
        <v>0</v>
      </c>
      <c r="BZ2065" s="90">
        <f t="shared" ref="BZ2065" si="1766">AD2061</f>
        <v>0</v>
      </c>
      <c r="CO2065" s="186"/>
      <c r="CP2065" s="186"/>
      <c r="CQ2065" s="186"/>
      <c r="CR2065" s="186"/>
      <c r="CS2065" s="186"/>
      <c r="CT2065" s="186"/>
      <c r="CU2065" s="186"/>
      <c r="CV2065" s="186"/>
      <c r="CW2065" s="186"/>
      <c r="CX2065" s="186"/>
      <c r="CY2065" s="186"/>
      <c r="CZ2065" s="186"/>
      <c r="DA2065" s="186"/>
      <c r="DB2065" s="186"/>
    </row>
    <row r="2066" spans="1:106" ht="24" customHeight="1" x14ac:dyDescent="0.2">
      <c r="A2066" s="109"/>
      <c r="B2066" s="109"/>
      <c r="C2066" s="741"/>
      <c r="D2066" s="759"/>
      <c r="E2066" s="760"/>
      <c r="F2066" s="836"/>
      <c r="G2066" s="630" t="s">
        <v>591</v>
      </c>
      <c r="H2066" s="630"/>
      <c r="I2066" s="152"/>
      <c r="J2066" s="625" t="s">
        <v>586</v>
      </c>
      <c r="K2066" s="625"/>
      <c r="L2066" s="625"/>
      <c r="M2066" s="625"/>
      <c r="N2066" s="625"/>
      <c r="O2066" s="625"/>
      <c r="P2066" s="625"/>
      <c r="Q2066" s="625"/>
      <c r="R2066" s="626"/>
      <c r="S2066" s="206"/>
      <c r="T2066" s="206"/>
      <c r="U2066" s="206"/>
      <c r="V2066" s="206"/>
      <c r="W2066" s="206"/>
      <c r="X2066" s="206"/>
      <c r="Y2066" s="206"/>
      <c r="Z2066" s="206"/>
      <c r="AA2066" s="206"/>
      <c r="AB2066" s="206"/>
      <c r="AC2066" s="206"/>
      <c r="AD2066" s="206"/>
      <c r="AE2066" s="109"/>
      <c r="AG2066" s="130">
        <f t="shared" si="1431"/>
        <v>12</v>
      </c>
      <c r="AH2066" s="90">
        <f t="shared" si="1432"/>
        <v>0</v>
      </c>
      <c r="AI2066" s="130">
        <f t="shared" si="1433"/>
        <v>0</v>
      </c>
      <c r="AJ2066" s="130">
        <f t="shared" si="1434"/>
        <v>0</v>
      </c>
      <c r="AK2066" s="130">
        <f t="shared" si="1435"/>
        <v>0</v>
      </c>
      <c r="AL2066" s="130">
        <f t="shared" si="1436"/>
        <v>0</v>
      </c>
      <c r="AM2066" s="130">
        <f t="shared" si="1437"/>
        <v>0</v>
      </c>
      <c r="AN2066" s="130">
        <f t="shared" si="1438"/>
        <v>0</v>
      </c>
      <c r="AO2066" s="130">
        <f t="shared" si="1439"/>
        <v>0</v>
      </c>
      <c r="AP2066" s="130">
        <f t="shared" si="1440"/>
        <v>0</v>
      </c>
      <c r="AQ2066" s="130">
        <f t="shared" si="1441"/>
        <v>0</v>
      </c>
      <c r="AR2066" s="130">
        <f t="shared" si="1442"/>
        <v>0</v>
      </c>
      <c r="AS2066" s="130">
        <f t="shared" si="1443"/>
        <v>0</v>
      </c>
      <c r="AT2066" s="130">
        <f t="shared" si="1444"/>
        <v>0</v>
      </c>
      <c r="AU2066" s="130">
        <f t="shared" si="1445"/>
        <v>0</v>
      </c>
      <c r="AV2066" s="130">
        <f t="shared" si="1446"/>
        <v>0</v>
      </c>
      <c r="AW2066" s="130">
        <f t="shared" si="1447"/>
        <v>0</v>
      </c>
      <c r="AX2066" s="130">
        <f t="shared" si="1448"/>
        <v>0</v>
      </c>
      <c r="AY2066" s="130">
        <f t="shared" si="1449"/>
        <v>0</v>
      </c>
      <c r="AZ2066" s="130">
        <f t="shared" si="1450"/>
        <v>0</v>
      </c>
      <c r="BA2066" s="130">
        <f t="shared" si="1451"/>
        <v>0</v>
      </c>
      <c r="BB2066" s="130">
        <f t="shared" si="1452"/>
        <v>0</v>
      </c>
      <c r="BC2066" s="130">
        <f t="shared" si="1453"/>
        <v>0</v>
      </c>
      <c r="BD2066" s="130">
        <f t="shared" si="1454"/>
        <v>0</v>
      </c>
      <c r="BE2066" s="130">
        <f t="shared" si="1455"/>
        <v>0</v>
      </c>
      <c r="BF2066" s="130">
        <f t="shared" si="1456"/>
        <v>0</v>
      </c>
      <c r="BG2066" s="130">
        <f t="shared" si="1457"/>
        <v>0</v>
      </c>
      <c r="BH2066" s="130">
        <f t="shared" si="1458"/>
        <v>0</v>
      </c>
      <c r="BI2066" s="130">
        <f t="shared" si="1459"/>
        <v>0</v>
      </c>
      <c r="BJ2066" s="130">
        <f t="shared" si="1460"/>
        <v>0</v>
      </c>
      <c r="BK2066" s="130">
        <f t="shared" si="1461"/>
        <v>0</v>
      </c>
      <c r="BL2066" s="130">
        <f t="shared" si="1462"/>
        <v>0</v>
      </c>
      <c r="BM2066" s="90">
        <f t="shared" si="1463"/>
        <v>0</v>
      </c>
      <c r="CO2066" s="186"/>
      <c r="CP2066" s="186"/>
      <c r="CQ2066" s="186"/>
      <c r="CR2066" s="186"/>
      <c r="CS2066" s="186"/>
      <c r="CT2066" s="186"/>
      <c r="CU2066" s="186"/>
      <c r="CV2066" s="186"/>
      <c r="CW2066" s="186"/>
      <c r="CX2066" s="186"/>
      <c r="CY2066" s="186"/>
      <c r="CZ2066" s="186"/>
      <c r="DA2066" s="186"/>
      <c r="DB2066" s="186"/>
    </row>
    <row r="2067" spans="1:106" ht="15" customHeight="1" x14ac:dyDescent="0.2">
      <c r="A2067" s="109"/>
      <c r="B2067" s="109"/>
      <c r="C2067" s="741"/>
      <c r="D2067" s="759"/>
      <c r="E2067" s="760"/>
      <c r="F2067" s="836"/>
      <c r="G2067" s="629" t="s">
        <v>592</v>
      </c>
      <c r="H2067" s="629"/>
      <c r="I2067" s="646" t="s">
        <v>593</v>
      </c>
      <c r="J2067" s="646"/>
      <c r="K2067" s="646"/>
      <c r="L2067" s="646"/>
      <c r="M2067" s="646"/>
      <c r="N2067" s="646"/>
      <c r="O2067" s="646"/>
      <c r="P2067" s="646"/>
      <c r="Q2067" s="646"/>
      <c r="R2067" s="646"/>
      <c r="S2067" s="206"/>
      <c r="T2067" s="206"/>
      <c r="U2067" s="206"/>
      <c r="V2067" s="206"/>
      <c r="W2067" s="206"/>
      <c r="X2067" s="206"/>
      <c r="Y2067" s="206"/>
      <c r="Z2067" s="206"/>
      <c r="AA2067" s="206"/>
      <c r="AB2067" s="206"/>
      <c r="AC2067" s="206"/>
      <c r="AD2067" s="206"/>
      <c r="AE2067" s="109"/>
      <c r="AG2067" s="130">
        <f t="shared" si="1431"/>
        <v>12</v>
      </c>
      <c r="AH2067" s="90">
        <f t="shared" si="1432"/>
        <v>0</v>
      </c>
      <c r="AI2067" s="130">
        <f t="shared" si="1433"/>
        <v>0</v>
      </c>
      <c r="AJ2067" s="130">
        <f t="shared" si="1434"/>
        <v>0</v>
      </c>
      <c r="AK2067" s="130">
        <f t="shared" si="1435"/>
        <v>0</v>
      </c>
      <c r="AL2067" s="130">
        <f t="shared" si="1436"/>
        <v>0</v>
      </c>
      <c r="AM2067" s="130">
        <f t="shared" si="1437"/>
        <v>0</v>
      </c>
      <c r="AN2067" s="130">
        <f t="shared" si="1438"/>
        <v>0</v>
      </c>
      <c r="AO2067" s="130">
        <f t="shared" si="1439"/>
        <v>0</v>
      </c>
      <c r="AP2067" s="130">
        <f t="shared" si="1440"/>
        <v>0</v>
      </c>
      <c r="AQ2067" s="130">
        <f t="shared" si="1441"/>
        <v>0</v>
      </c>
      <c r="AR2067" s="130">
        <f t="shared" si="1442"/>
        <v>0</v>
      </c>
      <c r="AS2067" s="130">
        <f t="shared" si="1443"/>
        <v>0</v>
      </c>
      <c r="AT2067" s="130">
        <f t="shared" si="1444"/>
        <v>0</v>
      </c>
      <c r="AU2067" s="130">
        <f t="shared" si="1445"/>
        <v>0</v>
      </c>
      <c r="AV2067" s="130">
        <f t="shared" si="1446"/>
        <v>0</v>
      </c>
      <c r="AW2067" s="130">
        <f t="shared" si="1447"/>
        <v>0</v>
      </c>
      <c r="AX2067" s="130">
        <f t="shared" si="1448"/>
        <v>0</v>
      </c>
      <c r="AY2067" s="130">
        <f t="shared" si="1449"/>
        <v>0</v>
      </c>
      <c r="AZ2067" s="130">
        <f t="shared" si="1450"/>
        <v>0</v>
      </c>
      <c r="BA2067" s="130">
        <f t="shared" si="1451"/>
        <v>0</v>
      </c>
      <c r="BB2067" s="130">
        <f t="shared" si="1452"/>
        <v>0</v>
      </c>
      <c r="BC2067" s="130">
        <f t="shared" si="1453"/>
        <v>0</v>
      </c>
      <c r="BD2067" s="130">
        <f t="shared" si="1454"/>
        <v>0</v>
      </c>
      <c r="BE2067" s="130">
        <f t="shared" si="1455"/>
        <v>0</v>
      </c>
      <c r="BF2067" s="130">
        <f t="shared" si="1456"/>
        <v>0</v>
      </c>
      <c r="BG2067" s="130">
        <f t="shared" si="1457"/>
        <v>0</v>
      </c>
      <c r="BH2067" s="130">
        <f t="shared" si="1458"/>
        <v>0</v>
      </c>
      <c r="BI2067" s="130">
        <f t="shared" si="1459"/>
        <v>0</v>
      </c>
      <c r="BJ2067" s="130">
        <f t="shared" si="1460"/>
        <v>0</v>
      </c>
      <c r="BK2067" s="130">
        <f t="shared" si="1461"/>
        <v>0</v>
      </c>
      <c r="BL2067" s="130">
        <f t="shared" si="1462"/>
        <v>0</v>
      </c>
      <c r="BM2067" s="90">
        <f t="shared" si="1463"/>
        <v>0</v>
      </c>
      <c r="CO2067" s="186"/>
      <c r="CP2067" s="186"/>
      <c r="CQ2067" s="186"/>
      <c r="CR2067" s="186"/>
      <c r="CS2067" s="186"/>
      <c r="CT2067" s="186"/>
      <c r="CU2067" s="186"/>
      <c r="CV2067" s="186"/>
      <c r="CW2067" s="186"/>
      <c r="CX2067" s="186"/>
      <c r="CY2067" s="186"/>
      <c r="CZ2067" s="186"/>
      <c r="DA2067" s="186"/>
      <c r="DB2067" s="186"/>
    </row>
    <row r="2068" spans="1:106" ht="15" customHeight="1" x14ac:dyDescent="0.2">
      <c r="A2068" s="109"/>
      <c r="B2068" s="109"/>
      <c r="C2068" s="741"/>
      <c r="D2068" s="759"/>
      <c r="E2068" s="760"/>
      <c r="F2068" s="836"/>
      <c r="G2068" s="629" t="s">
        <v>594</v>
      </c>
      <c r="H2068" s="629"/>
      <c r="I2068" s="646" t="s">
        <v>595</v>
      </c>
      <c r="J2068" s="646"/>
      <c r="K2068" s="646"/>
      <c r="L2068" s="646"/>
      <c r="M2068" s="646"/>
      <c r="N2068" s="646"/>
      <c r="O2068" s="646"/>
      <c r="P2068" s="646"/>
      <c r="Q2068" s="646"/>
      <c r="R2068" s="646"/>
      <c r="S2068" s="206"/>
      <c r="T2068" s="206"/>
      <c r="U2068" s="206"/>
      <c r="V2068" s="206"/>
      <c r="W2068" s="206"/>
      <c r="X2068" s="206"/>
      <c r="Y2068" s="206"/>
      <c r="Z2068" s="206"/>
      <c r="AA2068" s="206"/>
      <c r="AB2068" s="206"/>
      <c r="AC2068" s="206"/>
      <c r="AD2068" s="206"/>
      <c r="AE2068" s="109"/>
      <c r="AG2068" s="130">
        <f t="shared" si="1431"/>
        <v>12</v>
      </c>
      <c r="AH2068" s="90">
        <f t="shared" si="1432"/>
        <v>0</v>
      </c>
      <c r="AI2068" s="130">
        <f t="shared" si="1433"/>
        <v>0</v>
      </c>
      <c r="AJ2068" s="130">
        <f t="shared" si="1434"/>
        <v>0</v>
      </c>
      <c r="AK2068" s="130">
        <f t="shared" si="1435"/>
        <v>0</v>
      </c>
      <c r="AL2068" s="130">
        <f t="shared" si="1436"/>
        <v>0</v>
      </c>
      <c r="AM2068" s="130">
        <f t="shared" si="1437"/>
        <v>0</v>
      </c>
      <c r="AN2068" s="130">
        <f t="shared" si="1438"/>
        <v>0</v>
      </c>
      <c r="AO2068" s="130">
        <f t="shared" si="1439"/>
        <v>0</v>
      </c>
      <c r="AP2068" s="130">
        <f t="shared" si="1440"/>
        <v>0</v>
      </c>
      <c r="AQ2068" s="130">
        <f t="shared" si="1441"/>
        <v>0</v>
      </c>
      <c r="AR2068" s="130">
        <f t="shared" si="1442"/>
        <v>0</v>
      </c>
      <c r="AS2068" s="130">
        <f t="shared" si="1443"/>
        <v>0</v>
      </c>
      <c r="AT2068" s="130">
        <f t="shared" si="1444"/>
        <v>0</v>
      </c>
      <c r="AU2068" s="130">
        <f t="shared" si="1445"/>
        <v>0</v>
      </c>
      <c r="AV2068" s="130">
        <f t="shared" si="1446"/>
        <v>0</v>
      </c>
      <c r="AW2068" s="130">
        <f t="shared" si="1447"/>
        <v>0</v>
      </c>
      <c r="AX2068" s="130">
        <f t="shared" si="1448"/>
        <v>0</v>
      </c>
      <c r="AY2068" s="130">
        <f t="shared" si="1449"/>
        <v>0</v>
      </c>
      <c r="AZ2068" s="130">
        <f t="shared" si="1450"/>
        <v>0</v>
      </c>
      <c r="BA2068" s="130">
        <f t="shared" si="1451"/>
        <v>0</v>
      </c>
      <c r="BB2068" s="130">
        <f t="shared" si="1452"/>
        <v>0</v>
      </c>
      <c r="BC2068" s="130">
        <f t="shared" si="1453"/>
        <v>0</v>
      </c>
      <c r="BD2068" s="130">
        <f t="shared" si="1454"/>
        <v>0</v>
      </c>
      <c r="BE2068" s="130">
        <f t="shared" si="1455"/>
        <v>0</v>
      </c>
      <c r="BF2068" s="130">
        <f t="shared" si="1456"/>
        <v>0</v>
      </c>
      <c r="BG2068" s="130">
        <f t="shared" si="1457"/>
        <v>0</v>
      </c>
      <c r="BH2068" s="130">
        <f t="shared" si="1458"/>
        <v>0</v>
      </c>
      <c r="BI2068" s="130">
        <f t="shared" si="1459"/>
        <v>0</v>
      </c>
      <c r="BJ2068" s="130">
        <f t="shared" si="1460"/>
        <v>0</v>
      </c>
      <c r="BK2068" s="130">
        <f t="shared" si="1461"/>
        <v>0</v>
      </c>
      <c r="BL2068" s="130">
        <f t="shared" si="1462"/>
        <v>0</v>
      </c>
      <c r="BM2068" s="90">
        <f t="shared" si="1463"/>
        <v>0</v>
      </c>
      <c r="CO2068" s="186"/>
      <c r="CP2068" s="186"/>
      <c r="CQ2068" s="186"/>
      <c r="CR2068" s="186"/>
      <c r="CS2068" s="186"/>
      <c r="CT2068" s="186"/>
      <c r="CU2068" s="186"/>
      <c r="CV2068" s="186"/>
      <c r="CW2068" s="186"/>
      <c r="CX2068" s="186"/>
      <c r="CY2068" s="186"/>
      <c r="CZ2068" s="186"/>
      <c r="DA2068" s="186"/>
      <c r="DB2068" s="186"/>
    </row>
    <row r="2069" spans="1:106" ht="24" customHeight="1" x14ac:dyDescent="0.2">
      <c r="A2069" s="109"/>
      <c r="B2069" s="109"/>
      <c r="C2069" s="742"/>
      <c r="D2069" s="761"/>
      <c r="E2069" s="762"/>
      <c r="F2069" s="837"/>
      <c r="G2069" s="629" t="s">
        <v>596</v>
      </c>
      <c r="H2069" s="629"/>
      <c r="I2069" s="646" t="s">
        <v>597</v>
      </c>
      <c r="J2069" s="646"/>
      <c r="K2069" s="646"/>
      <c r="L2069" s="646"/>
      <c r="M2069" s="646"/>
      <c r="N2069" s="646"/>
      <c r="O2069" s="646"/>
      <c r="P2069" s="646"/>
      <c r="Q2069" s="646"/>
      <c r="R2069" s="646"/>
      <c r="S2069" s="206"/>
      <c r="T2069" s="206"/>
      <c r="U2069" s="206"/>
      <c r="V2069" s="206"/>
      <c r="W2069" s="206"/>
      <c r="X2069" s="206"/>
      <c r="Y2069" s="206"/>
      <c r="Z2069" s="206"/>
      <c r="AA2069" s="206"/>
      <c r="AB2069" s="206"/>
      <c r="AC2069" s="206"/>
      <c r="AD2069" s="206"/>
      <c r="AE2069" s="109"/>
      <c r="AG2069" s="130">
        <f t="shared" si="1431"/>
        <v>12</v>
      </c>
      <c r="AH2069" s="90">
        <f t="shared" si="1432"/>
        <v>0</v>
      </c>
      <c r="AI2069" s="130">
        <f t="shared" si="1433"/>
        <v>0</v>
      </c>
      <c r="AJ2069" s="130">
        <f t="shared" si="1434"/>
        <v>0</v>
      </c>
      <c r="AK2069" s="130">
        <f t="shared" si="1435"/>
        <v>0</v>
      </c>
      <c r="AL2069" s="130">
        <f t="shared" si="1436"/>
        <v>0</v>
      </c>
      <c r="AM2069" s="130">
        <f t="shared" si="1437"/>
        <v>0</v>
      </c>
      <c r="AN2069" s="130">
        <f t="shared" si="1438"/>
        <v>0</v>
      </c>
      <c r="AO2069" s="130">
        <f t="shared" si="1439"/>
        <v>0</v>
      </c>
      <c r="AP2069" s="130">
        <f t="shared" si="1440"/>
        <v>0</v>
      </c>
      <c r="AQ2069" s="130">
        <f t="shared" si="1441"/>
        <v>0</v>
      </c>
      <c r="AR2069" s="130">
        <f t="shared" si="1442"/>
        <v>0</v>
      </c>
      <c r="AS2069" s="130">
        <f t="shared" si="1443"/>
        <v>0</v>
      </c>
      <c r="AT2069" s="130">
        <f t="shared" si="1444"/>
        <v>0</v>
      </c>
      <c r="AU2069" s="130">
        <f t="shared" si="1445"/>
        <v>0</v>
      </c>
      <c r="AV2069" s="130">
        <f t="shared" si="1446"/>
        <v>0</v>
      </c>
      <c r="AW2069" s="130">
        <f t="shared" si="1447"/>
        <v>0</v>
      </c>
      <c r="AX2069" s="130">
        <f t="shared" si="1448"/>
        <v>0</v>
      </c>
      <c r="AY2069" s="130">
        <f t="shared" si="1449"/>
        <v>0</v>
      </c>
      <c r="AZ2069" s="130">
        <f t="shared" si="1450"/>
        <v>0</v>
      </c>
      <c r="BA2069" s="130">
        <f t="shared" si="1451"/>
        <v>0</v>
      </c>
      <c r="BB2069" s="130">
        <f t="shared" si="1452"/>
        <v>0</v>
      </c>
      <c r="BC2069" s="130">
        <f t="shared" si="1453"/>
        <v>0</v>
      </c>
      <c r="BD2069" s="130">
        <f t="shared" si="1454"/>
        <v>0</v>
      </c>
      <c r="BE2069" s="130">
        <f t="shared" si="1455"/>
        <v>0</v>
      </c>
      <c r="BF2069" s="130">
        <f t="shared" si="1456"/>
        <v>0</v>
      </c>
      <c r="BG2069" s="130">
        <f t="shared" si="1457"/>
        <v>0</v>
      </c>
      <c r="BH2069" s="130">
        <f t="shared" si="1458"/>
        <v>0</v>
      </c>
      <c r="BI2069" s="130">
        <f t="shared" si="1459"/>
        <v>0</v>
      </c>
      <c r="BJ2069" s="130">
        <f t="shared" si="1460"/>
        <v>0</v>
      </c>
      <c r="BK2069" s="130">
        <f t="shared" si="1461"/>
        <v>0</v>
      </c>
      <c r="BL2069" s="130">
        <f t="shared" si="1462"/>
        <v>0</v>
      </c>
      <c r="BM2069" s="90">
        <f t="shared" si="1463"/>
        <v>0</v>
      </c>
      <c r="BO2069" s="246" t="s">
        <v>2104</v>
      </c>
      <c r="BP2069" s="246" t="s">
        <v>2048</v>
      </c>
      <c r="BQ2069" s="246" t="s">
        <v>2049</v>
      </c>
      <c r="BR2069" s="246" t="s">
        <v>84</v>
      </c>
      <c r="BS2069" s="246" t="s">
        <v>2048</v>
      </c>
      <c r="BT2069" s="246" t="s">
        <v>2049</v>
      </c>
      <c r="BU2069" s="246" t="s">
        <v>84</v>
      </c>
      <c r="BV2069" s="246" t="s">
        <v>2048</v>
      </c>
      <c r="BW2069" s="246" t="s">
        <v>2049</v>
      </c>
      <c r="BX2069" s="246" t="s">
        <v>84</v>
      </c>
      <c r="BY2069" s="246" t="s">
        <v>2048</v>
      </c>
      <c r="BZ2069" s="246" t="s">
        <v>2049</v>
      </c>
      <c r="CO2069" s="186"/>
      <c r="CP2069" s="186"/>
      <c r="CQ2069" s="186"/>
      <c r="CR2069" s="186"/>
      <c r="CS2069" s="186"/>
      <c r="CT2069" s="186"/>
      <c r="CU2069" s="186"/>
      <c r="CV2069" s="186"/>
      <c r="CW2069" s="186"/>
      <c r="CX2069" s="186"/>
      <c r="CY2069" s="186"/>
      <c r="CZ2069" s="186"/>
      <c r="DA2069" s="186"/>
      <c r="DB2069" s="186"/>
    </row>
    <row r="2070" spans="1:106" ht="15" customHeight="1" x14ac:dyDescent="0.25">
      <c r="A2070" s="109"/>
      <c r="B2070" s="109"/>
      <c r="C2070" s="632" t="s">
        <v>623</v>
      </c>
      <c r="D2070" s="757" t="s">
        <v>1787</v>
      </c>
      <c r="E2070" s="758"/>
      <c r="F2070" s="835"/>
      <c r="G2070" s="629" t="s">
        <v>600</v>
      </c>
      <c r="H2070" s="629"/>
      <c r="I2070" s="646" t="s">
        <v>601</v>
      </c>
      <c r="J2070" s="646"/>
      <c r="K2070" s="646"/>
      <c r="L2070" s="646"/>
      <c r="M2070" s="646"/>
      <c r="N2070" s="646"/>
      <c r="O2070" s="646"/>
      <c r="P2070" s="646"/>
      <c r="Q2070" s="646"/>
      <c r="R2070" s="646"/>
      <c r="S2070" s="206"/>
      <c r="T2070" s="206"/>
      <c r="U2070" s="206"/>
      <c r="V2070" s="206"/>
      <c r="W2070" s="206"/>
      <c r="X2070" s="206"/>
      <c r="Y2070" s="206"/>
      <c r="Z2070" s="206"/>
      <c r="AA2070" s="206"/>
      <c r="AB2070" s="206"/>
      <c r="AC2070" s="206"/>
      <c r="AD2070" s="206"/>
      <c r="AE2070" s="109"/>
      <c r="AG2070" s="178">
        <f t="shared" si="1431"/>
        <v>12</v>
      </c>
      <c r="AH2070" s="90">
        <f t="shared" si="1432"/>
        <v>0</v>
      </c>
      <c r="AI2070" s="178">
        <f t="shared" si="1433"/>
        <v>0</v>
      </c>
      <c r="AJ2070" s="178">
        <f t="shared" si="1434"/>
        <v>0</v>
      </c>
      <c r="AK2070" s="178">
        <f t="shared" si="1435"/>
        <v>0</v>
      </c>
      <c r="AL2070" s="178">
        <f t="shared" si="1436"/>
        <v>0</v>
      </c>
      <c r="AM2070" s="130">
        <f t="shared" si="1437"/>
        <v>0</v>
      </c>
      <c r="AN2070" s="178">
        <f t="shared" si="1438"/>
        <v>0</v>
      </c>
      <c r="AO2070" s="178">
        <f t="shared" si="1439"/>
        <v>0</v>
      </c>
      <c r="AP2070" s="178">
        <f t="shared" si="1440"/>
        <v>0</v>
      </c>
      <c r="AQ2070" s="178">
        <f t="shared" si="1441"/>
        <v>0</v>
      </c>
      <c r="AR2070" s="130">
        <f t="shared" si="1442"/>
        <v>0</v>
      </c>
      <c r="AS2070" s="178">
        <f t="shared" si="1443"/>
        <v>0</v>
      </c>
      <c r="AT2070" s="178">
        <f t="shared" si="1444"/>
        <v>0</v>
      </c>
      <c r="AU2070" s="178">
        <f t="shared" si="1445"/>
        <v>0</v>
      </c>
      <c r="AV2070" s="178">
        <f t="shared" si="1446"/>
        <v>0</v>
      </c>
      <c r="AW2070" s="130">
        <f t="shared" si="1447"/>
        <v>0</v>
      </c>
      <c r="AX2070" s="178">
        <f t="shared" si="1448"/>
        <v>0</v>
      </c>
      <c r="AY2070" s="178">
        <f t="shared" si="1449"/>
        <v>0</v>
      </c>
      <c r="AZ2070" s="178">
        <f t="shared" si="1450"/>
        <v>0</v>
      </c>
      <c r="BA2070" s="178">
        <f t="shared" si="1451"/>
        <v>0</v>
      </c>
      <c r="BB2070" s="130">
        <f t="shared" si="1452"/>
        <v>0</v>
      </c>
      <c r="BC2070" s="178">
        <f t="shared" si="1453"/>
        <v>0</v>
      </c>
      <c r="BD2070" s="178">
        <f t="shared" si="1454"/>
        <v>0</v>
      </c>
      <c r="BE2070" s="178">
        <f t="shared" si="1455"/>
        <v>0</v>
      </c>
      <c r="BF2070" s="178">
        <f t="shared" si="1456"/>
        <v>0</v>
      </c>
      <c r="BG2070" s="130">
        <f t="shared" si="1457"/>
        <v>0</v>
      </c>
      <c r="BH2070" s="178">
        <f t="shared" si="1458"/>
        <v>0</v>
      </c>
      <c r="BI2070" s="178">
        <f t="shared" si="1459"/>
        <v>0</v>
      </c>
      <c r="BJ2070" s="178">
        <f t="shared" si="1460"/>
        <v>0</v>
      </c>
      <c r="BK2070" s="178">
        <f t="shared" si="1461"/>
        <v>0</v>
      </c>
      <c r="BL2070" s="130">
        <f t="shared" si="1462"/>
        <v>0</v>
      </c>
      <c r="BM2070" s="90">
        <f t="shared" si="1463"/>
        <v>0</v>
      </c>
      <c r="BN2070" s="186" t="s">
        <v>2077</v>
      </c>
      <c r="BO2070" s="178">
        <f>IF($AG$1956=$AH$1956,0,IF(
OR(
AND(BO2074=0,BO2073&gt;0),
AND(BO2074="NS",BO2072&gt;0),
AND(BO2074="NS",BO2072=0,BO2073=0)),1,
IF(OR(
AND(BO2073&gt;=2,BO2072&lt;BO2074),
AND(BO2074="NS",BO2072=0,BO2073&gt;0),
BO2074=BO2072,
AND(BO2074="NA",BO2073=0,BO2072=0,BO2071&gt;0)),0,1)))</f>
        <v>0</v>
      </c>
      <c r="BP2070" s="178">
        <f t="shared" ref="BP2070:BZ2070" si="1767">IF($AG$1956=$AH$1956,0,IF(
OR(
AND(BP2074=0,BP2073&gt;0),
AND(BP2074="NS",BP2072&gt;0),
AND(BP2074="NS",BP2072=0,BP2073=0)),1,
IF(OR(
AND(BP2073&gt;=2,BP2072&lt;BP2074),
AND(BP2074="NS",BP2072=0,BP2073&gt;0),
BP2074=BP2072,
AND(BP2074="NA",BP2073=0,BP2072=0,BP2071&gt;0)),0,1)))</f>
        <v>0</v>
      </c>
      <c r="BQ2070" s="178">
        <f t="shared" si="1767"/>
        <v>0</v>
      </c>
      <c r="BR2070" s="178">
        <f t="shared" si="1767"/>
        <v>0</v>
      </c>
      <c r="BS2070" s="178">
        <f t="shared" si="1767"/>
        <v>0</v>
      </c>
      <c r="BT2070" s="178">
        <f t="shared" si="1767"/>
        <v>0</v>
      </c>
      <c r="BU2070" s="178">
        <f t="shared" si="1767"/>
        <v>0</v>
      </c>
      <c r="BV2070" s="178">
        <f t="shared" si="1767"/>
        <v>0</v>
      </c>
      <c r="BW2070" s="178">
        <f t="shared" si="1767"/>
        <v>0</v>
      </c>
      <c r="BX2070" s="178">
        <f t="shared" si="1767"/>
        <v>0</v>
      </c>
      <c r="BY2070" s="178">
        <f t="shared" si="1767"/>
        <v>0</v>
      </c>
      <c r="BZ2070" s="178">
        <f t="shared" si="1767"/>
        <v>0</v>
      </c>
      <c r="CA2070" s="186">
        <f>SUM(BO2070:BZ2070)</f>
        <v>0</v>
      </c>
      <c r="CO2070" s="297" t="s">
        <v>2171</v>
      </c>
      <c r="CP2070" s="297">
        <f>IF(AND(SUM(S2070,S2079,S2082:S2084)=0,SUM(COUNTIF(S2070,"NS"),COUNTIF(S2079,"NS"),COUNTIF(S2082:S2084,"NS")&gt;0)),"NS",SUM(S2070,S2079,S2082:S2084))</f>
        <v>0</v>
      </c>
      <c r="CQ2070" s="297">
        <f t="shared" ref="CQ2070" si="1768">IF(AND(SUM(T2070,T2079,T2082:T2084)=0,SUM(COUNTIF(T2070,"NS"),COUNTIF(T2079,"NS"),COUNTIF(T2082:T2084,"NS")&gt;0)),"NS",SUM(T2070,T2079,T2082:T2084))</f>
        <v>0</v>
      </c>
      <c r="CR2070" s="297">
        <f t="shared" ref="CR2070" si="1769">IF(AND(SUM(U2070,U2079,U2082:U2084)=0,SUM(COUNTIF(U2070,"NS"),COUNTIF(U2079,"NS"),COUNTIF(U2082:U2084,"NS")&gt;0)),"NS",SUM(U2070,U2079,U2082:U2084))</f>
        <v>0</v>
      </c>
      <c r="CS2070" s="297">
        <f t="shared" ref="CS2070" si="1770">IF(AND(SUM(V2070,V2079,V2082:V2084)=0,SUM(COUNTIF(V2070,"NS"),COUNTIF(V2079,"NS"),COUNTIF(V2082:V2084,"NS")&gt;0)),"NS",SUM(V2070,V2079,V2082:V2084))</f>
        <v>0</v>
      </c>
      <c r="CT2070" s="297">
        <f t="shared" ref="CT2070" si="1771">IF(AND(SUM(W2070,W2079,W2082:W2084)=0,SUM(COUNTIF(W2070,"NS"),COUNTIF(W2079,"NS"),COUNTIF(W2082:W2084,"NS")&gt;0)),"NS",SUM(W2070,W2079,W2082:W2084))</f>
        <v>0</v>
      </c>
      <c r="CU2070" s="297">
        <f t="shared" ref="CU2070" si="1772">IF(AND(SUM(X2070,X2079,X2082:X2084)=0,SUM(COUNTIF(X2070,"NS"),COUNTIF(X2079,"NS"),COUNTIF(X2082:X2084,"NS")&gt;0)),"NS",SUM(X2070,X2079,X2082:X2084))</f>
        <v>0</v>
      </c>
      <c r="CV2070" s="297">
        <f t="shared" ref="CV2070" si="1773">IF(AND(SUM(Y2070,Y2079,Y2082:Y2084)=0,SUM(COUNTIF(Y2070,"NS"),COUNTIF(Y2079,"NS"),COUNTIF(Y2082:Y2084,"NS")&gt;0)),"NS",SUM(Y2070,Y2079,Y2082:Y2084))</f>
        <v>0</v>
      </c>
      <c r="CW2070" s="297">
        <f t="shared" ref="CW2070" si="1774">IF(AND(SUM(Z2070,Z2079,Z2082:Z2084)=0,SUM(COUNTIF(Z2070,"NS"),COUNTIF(Z2079,"NS"),COUNTIF(Z2082:Z2084,"NS")&gt;0)),"NS",SUM(Z2070,Z2079,Z2082:Z2084))</f>
        <v>0</v>
      </c>
      <c r="CX2070" s="297">
        <f t="shared" ref="CX2070" si="1775">IF(AND(SUM(AA2070,AA2079,AA2082:AA2084)=0,SUM(COUNTIF(AA2070,"NS"),COUNTIF(AA2079,"NS"),COUNTIF(AA2082:AA2084,"NS")&gt;0)),"NS",SUM(AA2070,AA2079,AA2082:AA2084))</f>
        <v>0</v>
      </c>
      <c r="CY2070" s="297">
        <f t="shared" ref="CY2070" si="1776">IF(AND(SUM(AB2070,AB2079,AB2082:AB2084)=0,SUM(COUNTIF(AB2070,"NS"),COUNTIF(AB2079,"NS"),COUNTIF(AB2082:AB2084,"NS")&gt;0)),"NS",SUM(AB2070,AB2079,AB2082:AB2084))</f>
        <v>0</v>
      </c>
      <c r="CZ2070" s="297">
        <f t="shared" ref="CZ2070" si="1777">IF(AND(SUM(AC2070,AC2079,AC2082:AC2084)=0,SUM(COUNTIF(AC2070,"NS"),COUNTIF(AC2079,"NS"),COUNTIF(AC2082:AC2084,"NS")&gt;0)),"NS",SUM(AC2070,AC2079,AC2082:AC2084))</f>
        <v>0</v>
      </c>
      <c r="DA2070" s="297">
        <f t="shared" ref="DA2070" si="1778">IF(AND(SUM(AD2070,AD2079,AD2082:AD2084)=0,SUM(COUNTIF(AD2070,"NS"),COUNTIF(AD2079,"NS"),COUNTIF(AD2082:AD2084,"NS")&gt;0)),"NS",SUM(AD2070,AD2079,AD2082:AD2084))</f>
        <v>0</v>
      </c>
      <c r="DB2070" s="186"/>
    </row>
    <row r="2071" spans="1:106" ht="15" customHeight="1" x14ac:dyDescent="0.25">
      <c r="A2071" s="109"/>
      <c r="B2071" s="109"/>
      <c r="C2071" s="633"/>
      <c r="D2071" s="759"/>
      <c r="E2071" s="760"/>
      <c r="F2071" s="836"/>
      <c r="G2071" s="581" t="s">
        <v>602</v>
      </c>
      <c r="H2071" s="581"/>
      <c r="I2071" s="152"/>
      <c r="J2071" s="625" t="s">
        <v>305</v>
      </c>
      <c r="K2071" s="625"/>
      <c r="L2071" s="625"/>
      <c r="M2071" s="625"/>
      <c r="N2071" s="625"/>
      <c r="O2071" s="625"/>
      <c r="P2071" s="625"/>
      <c r="Q2071" s="625"/>
      <c r="R2071" s="626"/>
      <c r="S2071" s="206"/>
      <c r="T2071" s="206"/>
      <c r="U2071" s="206"/>
      <c r="V2071" s="206"/>
      <c r="W2071" s="206"/>
      <c r="X2071" s="206"/>
      <c r="Y2071" s="206"/>
      <c r="Z2071" s="206"/>
      <c r="AA2071" s="206"/>
      <c r="AB2071" s="206"/>
      <c r="AC2071" s="206"/>
      <c r="AD2071" s="206"/>
      <c r="AE2071" s="109"/>
      <c r="AG2071" s="130">
        <f t="shared" si="1431"/>
        <v>12</v>
      </c>
      <c r="AH2071" s="90">
        <f t="shared" si="1432"/>
        <v>0</v>
      </c>
      <c r="AI2071" s="130">
        <f t="shared" si="1433"/>
        <v>0</v>
      </c>
      <c r="AJ2071" s="130">
        <f t="shared" si="1434"/>
        <v>0</v>
      </c>
      <c r="AK2071" s="130">
        <f t="shared" si="1435"/>
        <v>0</v>
      </c>
      <c r="AL2071" s="130">
        <f t="shared" si="1436"/>
        <v>0</v>
      </c>
      <c r="AM2071" s="130">
        <f t="shared" si="1437"/>
        <v>0</v>
      </c>
      <c r="AN2071" s="130">
        <f t="shared" si="1438"/>
        <v>0</v>
      </c>
      <c r="AO2071" s="130">
        <f t="shared" si="1439"/>
        <v>0</v>
      </c>
      <c r="AP2071" s="130">
        <f t="shared" si="1440"/>
        <v>0</v>
      </c>
      <c r="AQ2071" s="130">
        <f t="shared" si="1441"/>
        <v>0</v>
      </c>
      <c r="AR2071" s="130">
        <f t="shared" si="1442"/>
        <v>0</v>
      </c>
      <c r="AS2071" s="130">
        <f t="shared" si="1443"/>
        <v>0</v>
      </c>
      <c r="AT2071" s="130">
        <f t="shared" si="1444"/>
        <v>0</v>
      </c>
      <c r="AU2071" s="130">
        <f t="shared" si="1445"/>
        <v>0</v>
      </c>
      <c r="AV2071" s="130">
        <f t="shared" si="1446"/>
        <v>0</v>
      </c>
      <c r="AW2071" s="130">
        <f t="shared" si="1447"/>
        <v>0</v>
      </c>
      <c r="AX2071" s="130">
        <f t="shared" si="1448"/>
        <v>0</v>
      </c>
      <c r="AY2071" s="130">
        <f t="shared" si="1449"/>
        <v>0</v>
      </c>
      <c r="AZ2071" s="130">
        <f t="shared" si="1450"/>
        <v>0</v>
      </c>
      <c r="BA2071" s="130">
        <f t="shared" si="1451"/>
        <v>0</v>
      </c>
      <c r="BB2071" s="130">
        <f t="shared" si="1452"/>
        <v>0</v>
      </c>
      <c r="BC2071" s="130">
        <f t="shared" si="1453"/>
        <v>0</v>
      </c>
      <c r="BD2071" s="130">
        <f t="shared" si="1454"/>
        <v>0</v>
      </c>
      <c r="BE2071" s="130">
        <f t="shared" si="1455"/>
        <v>0</v>
      </c>
      <c r="BF2071" s="130">
        <f t="shared" si="1456"/>
        <v>0</v>
      </c>
      <c r="BG2071" s="130">
        <f t="shared" si="1457"/>
        <v>0</v>
      </c>
      <c r="BH2071" s="130">
        <f t="shared" si="1458"/>
        <v>0</v>
      </c>
      <c r="BI2071" s="130">
        <f t="shared" si="1459"/>
        <v>0</v>
      </c>
      <c r="BJ2071" s="130">
        <f t="shared" si="1460"/>
        <v>0</v>
      </c>
      <c r="BK2071" s="130">
        <f t="shared" si="1461"/>
        <v>0</v>
      </c>
      <c r="BL2071" s="130">
        <f t="shared" si="1462"/>
        <v>0</v>
      </c>
      <c r="BM2071" s="90">
        <f t="shared" si="1463"/>
        <v>0</v>
      </c>
      <c r="BN2071" s="90" t="s">
        <v>2058</v>
      </c>
      <c r="BO2071" s="90">
        <f>COUNTIF(S2071:S2078,"NA")</f>
        <v>0</v>
      </c>
      <c r="BP2071" s="90">
        <f t="shared" ref="BP2071" si="1779">COUNTIF(T2071:T2078,"NA")</f>
        <v>0</v>
      </c>
      <c r="BQ2071" s="90">
        <f t="shared" ref="BQ2071" si="1780">COUNTIF(U2071:U2078,"NA")</f>
        <v>0</v>
      </c>
      <c r="BR2071" s="90">
        <f t="shared" ref="BR2071" si="1781">COUNTIF(V2071:V2078,"NA")</f>
        <v>0</v>
      </c>
      <c r="BS2071" s="90">
        <f t="shared" ref="BS2071" si="1782">COUNTIF(W2071:W2078,"NA")</f>
        <v>0</v>
      </c>
      <c r="BT2071" s="90">
        <f t="shared" ref="BT2071" si="1783">COUNTIF(X2071:X2078,"NA")</f>
        <v>0</v>
      </c>
      <c r="BU2071" s="90">
        <f t="shared" ref="BU2071" si="1784">COUNTIF(Y2071:Y2078,"NA")</f>
        <v>0</v>
      </c>
      <c r="BV2071" s="90">
        <f t="shared" ref="BV2071" si="1785">COUNTIF(Z2071:Z2078,"NA")</f>
        <v>0</v>
      </c>
      <c r="BW2071" s="90">
        <f t="shared" ref="BW2071" si="1786">COUNTIF(AA2071:AA2078,"NA")</f>
        <v>0</v>
      </c>
      <c r="BX2071" s="90">
        <f t="shared" ref="BX2071" si="1787">COUNTIF(AB2071:AB2078,"NA")</f>
        <v>0</v>
      </c>
      <c r="BY2071" s="90">
        <f t="shared" ref="BY2071" si="1788">COUNTIF(AC2071:AC2078,"NA")</f>
        <v>0</v>
      </c>
      <c r="BZ2071" s="90">
        <f t="shared" ref="BZ2071" si="1789">COUNTIF(AD2071:AD2078,"NA")</f>
        <v>0</v>
      </c>
      <c r="CO2071" s="297" t="s">
        <v>2078</v>
      </c>
      <c r="CP2071" s="297">
        <f>SUM(S2070,S2079,S2082:S2083)</f>
        <v>0</v>
      </c>
      <c r="CQ2071" s="297">
        <f t="shared" ref="CQ2071" si="1790">SUM(T2070,T2079,T2082:T2083)</f>
        <v>0</v>
      </c>
      <c r="CR2071" s="297">
        <f t="shared" ref="CR2071" si="1791">SUM(U2070,U2079,U2082:U2083)</f>
        <v>0</v>
      </c>
      <c r="CS2071" s="297">
        <f t="shared" ref="CS2071" si="1792">SUM(V2070,V2079,V2082:V2083)</f>
        <v>0</v>
      </c>
      <c r="CT2071" s="297">
        <f t="shared" ref="CT2071" si="1793">SUM(W2070,W2079,W2082:W2083)</f>
        <v>0</v>
      </c>
      <c r="CU2071" s="297">
        <f t="shared" ref="CU2071" si="1794">SUM(X2070,X2079,X2082:X2083)</f>
        <v>0</v>
      </c>
      <c r="CV2071" s="297">
        <f t="shared" ref="CV2071" si="1795">SUM(Y2070,Y2079,Y2082:Y2083)</f>
        <v>0</v>
      </c>
      <c r="CW2071" s="297">
        <f t="shared" ref="CW2071" si="1796">SUM(Z2070,Z2079,Z2082:Z2083)</f>
        <v>0</v>
      </c>
      <c r="CX2071" s="297">
        <f t="shared" ref="CX2071" si="1797">SUM(AA2070,AA2079,AA2082:AA2083)</f>
        <v>0</v>
      </c>
      <c r="CY2071" s="297">
        <f t="shared" ref="CY2071" si="1798">SUM(AB2070,AB2079,AB2082:AB2083)</f>
        <v>0</v>
      </c>
      <c r="CZ2071" s="297">
        <f t="shared" ref="CZ2071" si="1799">SUM(AC2070,AC2079,AC2082:AC2083)</f>
        <v>0</v>
      </c>
      <c r="DA2071" s="297">
        <f t="shared" ref="DA2071" si="1800">SUM(AD2070,AD2079,AD2082:AD2083)</f>
        <v>0</v>
      </c>
      <c r="DB2071" s="186"/>
    </row>
    <row r="2072" spans="1:106" ht="15" customHeight="1" x14ac:dyDescent="0.25">
      <c r="A2072" s="109"/>
      <c r="B2072" s="109"/>
      <c r="C2072" s="633"/>
      <c r="D2072" s="759"/>
      <c r="E2072" s="760"/>
      <c r="F2072" s="836"/>
      <c r="G2072" s="581" t="s">
        <v>603</v>
      </c>
      <c r="H2072" s="581"/>
      <c r="I2072" s="152"/>
      <c r="J2072" s="625" t="s">
        <v>301</v>
      </c>
      <c r="K2072" s="625"/>
      <c r="L2072" s="625"/>
      <c r="M2072" s="625"/>
      <c r="N2072" s="625"/>
      <c r="O2072" s="625"/>
      <c r="P2072" s="625"/>
      <c r="Q2072" s="625"/>
      <c r="R2072" s="626"/>
      <c r="S2072" s="206"/>
      <c r="T2072" s="206"/>
      <c r="U2072" s="206"/>
      <c r="V2072" s="206"/>
      <c r="W2072" s="206"/>
      <c r="X2072" s="206"/>
      <c r="Y2072" s="206"/>
      <c r="Z2072" s="206"/>
      <c r="AA2072" s="206"/>
      <c r="AB2072" s="206"/>
      <c r="AC2072" s="206"/>
      <c r="AD2072" s="206"/>
      <c r="AE2072" s="109"/>
      <c r="AG2072" s="130">
        <f t="shared" si="1431"/>
        <v>12</v>
      </c>
      <c r="AH2072" s="90">
        <f t="shared" si="1432"/>
        <v>0</v>
      </c>
      <c r="AI2072" s="130">
        <f t="shared" si="1433"/>
        <v>0</v>
      </c>
      <c r="AJ2072" s="130">
        <f t="shared" si="1434"/>
        <v>0</v>
      </c>
      <c r="AK2072" s="130">
        <f t="shared" si="1435"/>
        <v>0</v>
      </c>
      <c r="AL2072" s="130">
        <f t="shared" si="1436"/>
        <v>0</v>
      </c>
      <c r="AM2072" s="130">
        <f t="shared" si="1437"/>
        <v>0</v>
      </c>
      <c r="AN2072" s="130">
        <f t="shared" si="1438"/>
        <v>0</v>
      </c>
      <c r="AO2072" s="130">
        <f t="shared" si="1439"/>
        <v>0</v>
      </c>
      <c r="AP2072" s="130">
        <f t="shared" si="1440"/>
        <v>0</v>
      </c>
      <c r="AQ2072" s="130">
        <f t="shared" si="1441"/>
        <v>0</v>
      </c>
      <c r="AR2072" s="130">
        <f t="shared" si="1442"/>
        <v>0</v>
      </c>
      <c r="AS2072" s="130">
        <f t="shared" si="1443"/>
        <v>0</v>
      </c>
      <c r="AT2072" s="130">
        <f t="shared" si="1444"/>
        <v>0</v>
      </c>
      <c r="AU2072" s="130">
        <f t="shared" si="1445"/>
        <v>0</v>
      </c>
      <c r="AV2072" s="130">
        <f t="shared" si="1446"/>
        <v>0</v>
      </c>
      <c r="AW2072" s="130">
        <f t="shared" si="1447"/>
        <v>0</v>
      </c>
      <c r="AX2072" s="130">
        <f t="shared" si="1448"/>
        <v>0</v>
      </c>
      <c r="AY2072" s="130">
        <f t="shared" si="1449"/>
        <v>0</v>
      </c>
      <c r="AZ2072" s="130">
        <f t="shared" si="1450"/>
        <v>0</v>
      </c>
      <c r="BA2072" s="130">
        <f t="shared" si="1451"/>
        <v>0</v>
      </c>
      <c r="BB2072" s="130">
        <f t="shared" si="1452"/>
        <v>0</v>
      </c>
      <c r="BC2072" s="130">
        <f t="shared" si="1453"/>
        <v>0</v>
      </c>
      <c r="BD2072" s="130">
        <f t="shared" si="1454"/>
        <v>0</v>
      </c>
      <c r="BE2072" s="130">
        <f t="shared" si="1455"/>
        <v>0</v>
      </c>
      <c r="BF2072" s="130">
        <f t="shared" si="1456"/>
        <v>0</v>
      </c>
      <c r="BG2072" s="130">
        <f t="shared" si="1457"/>
        <v>0</v>
      </c>
      <c r="BH2072" s="130">
        <f t="shared" si="1458"/>
        <v>0</v>
      </c>
      <c r="BI2072" s="130">
        <f t="shared" si="1459"/>
        <v>0</v>
      </c>
      <c r="BJ2072" s="130">
        <f t="shared" si="1460"/>
        <v>0</v>
      </c>
      <c r="BK2072" s="130">
        <f t="shared" si="1461"/>
        <v>0</v>
      </c>
      <c r="BL2072" s="130">
        <f t="shared" si="1462"/>
        <v>0</v>
      </c>
      <c r="BM2072" s="90">
        <f t="shared" si="1463"/>
        <v>0</v>
      </c>
      <c r="BN2072" s="90" t="s">
        <v>2078</v>
      </c>
      <c r="BO2072" s="90">
        <f>SUM(S2071:S2078)</f>
        <v>0</v>
      </c>
      <c r="BP2072" s="90">
        <f t="shared" ref="BP2072" si="1801">SUM(T2071:T2078)</f>
        <v>0</v>
      </c>
      <c r="BQ2072" s="90">
        <f t="shared" ref="BQ2072" si="1802">SUM(U2071:U2078)</f>
        <v>0</v>
      </c>
      <c r="BR2072" s="90">
        <f t="shared" ref="BR2072" si="1803">SUM(V2071:V2078)</f>
        <v>0</v>
      </c>
      <c r="BS2072" s="90">
        <f t="shared" ref="BS2072" si="1804">SUM(W2071:W2078)</f>
        <v>0</v>
      </c>
      <c r="BT2072" s="90">
        <f t="shared" ref="BT2072" si="1805">SUM(X2071:X2078)</f>
        <v>0</v>
      </c>
      <c r="BU2072" s="90">
        <f t="shared" ref="BU2072" si="1806">SUM(Y2071:Y2078)</f>
        <v>0</v>
      </c>
      <c r="BV2072" s="90">
        <f t="shared" ref="BV2072" si="1807">SUM(Z2071:Z2078)</f>
        <v>0</v>
      </c>
      <c r="BW2072" s="90">
        <f t="shared" ref="BW2072" si="1808">SUM(AA2071:AA2078)</f>
        <v>0</v>
      </c>
      <c r="BX2072" s="90">
        <f t="shared" ref="BX2072" si="1809">SUM(AB2071:AB2078)</f>
        <v>0</v>
      </c>
      <c r="BY2072" s="90">
        <f t="shared" ref="BY2072" si="1810">SUM(AC2071:AC2078)</f>
        <v>0</v>
      </c>
      <c r="BZ2072" s="90">
        <f t="shared" ref="BZ2072" si="1811">SUM(AD2071:AD2078)</f>
        <v>0</v>
      </c>
      <c r="CO2072" s="297" t="s">
        <v>2029</v>
      </c>
      <c r="CP2072" s="297">
        <f>SUM(COUNTIF(S2070,"NS"),COUNTIF(S2079,"NS"),COUNTIF(S2082:S2083,"NS"))</f>
        <v>0</v>
      </c>
      <c r="CQ2072" s="297">
        <f t="shared" ref="CQ2072" si="1812">SUM(COUNTIF(T2070,"NS"),COUNTIF(T2079,"NS"),COUNTIF(T2082:T2083,"NS"))</f>
        <v>0</v>
      </c>
      <c r="CR2072" s="297">
        <f t="shared" ref="CR2072" si="1813">SUM(COUNTIF(U2070,"NS"),COUNTIF(U2079,"NS"),COUNTIF(U2082:U2083,"NS"))</f>
        <v>0</v>
      </c>
      <c r="CS2072" s="297">
        <f t="shared" ref="CS2072" si="1814">SUM(COUNTIF(V2070,"NS"),COUNTIF(V2079,"NS"),COUNTIF(V2082:V2083,"NS"))</f>
        <v>0</v>
      </c>
      <c r="CT2072" s="297">
        <f t="shared" ref="CT2072" si="1815">SUM(COUNTIF(W2070,"NS"),COUNTIF(W2079,"NS"),COUNTIF(W2082:W2083,"NS"))</f>
        <v>0</v>
      </c>
      <c r="CU2072" s="297">
        <f t="shared" ref="CU2072" si="1816">SUM(COUNTIF(X2070,"NS"),COUNTIF(X2079,"NS"),COUNTIF(X2082:X2083,"NS"))</f>
        <v>0</v>
      </c>
      <c r="CV2072" s="297">
        <f t="shared" ref="CV2072" si="1817">SUM(COUNTIF(Y2070,"NS"),COUNTIF(Y2079,"NS"),COUNTIF(Y2082:Y2083,"NS"))</f>
        <v>0</v>
      </c>
      <c r="CW2072" s="297">
        <f t="shared" ref="CW2072" si="1818">SUM(COUNTIF(Z2070,"NS"),COUNTIF(Z2079,"NS"),COUNTIF(Z2082:Z2083,"NS"))</f>
        <v>0</v>
      </c>
      <c r="CX2072" s="297">
        <f t="shared" ref="CX2072" si="1819">SUM(COUNTIF(AA2070,"NS"),COUNTIF(AA2079,"NS"),COUNTIF(AA2082:AA2083,"NS"))</f>
        <v>0</v>
      </c>
      <c r="CY2072" s="297">
        <f t="shared" ref="CY2072" si="1820">SUM(COUNTIF(AB2070,"NS"),COUNTIF(AB2079,"NS"),COUNTIF(AB2082:AB2083,"NS"))</f>
        <v>0</v>
      </c>
      <c r="CZ2072" s="297">
        <f t="shared" ref="CZ2072" si="1821">SUM(COUNTIF(AC2070,"NS"),COUNTIF(AC2079,"NS"),COUNTIF(AC2082:AC2083,"NS"))</f>
        <v>0</v>
      </c>
      <c r="DA2072" s="297">
        <f t="shared" ref="DA2072" si="1822">SUM(COUNTIF(AD2070,"NS"),COUNTIF(AD2079,"NS"),COUNTIF(AD2082:AD2083,"NS"))</f>
        <v>0</v>
      </c>
      <c r="DB2072" s="186"/>
    </row>
    <row r="2073" spans="1:106" ht="15" customHeight="1" x14ac:dyDescent="0.25">
      <c r="A2073" s="109"/>
      <c r="B2073" s="109"/>
      <c r="C2073" s="633"/>
      <c r="D2073" s="759"/>
      <c r="E2073" s="760"/>
      <c r="F2073" s="836"/>
      <c r="G2073" s="581" t="s">
        <v>604</v>
      </c>
      <c r="H2073" s="581"/>
      <c r="I2073" s="152"/>
      <c r="J2073" s="625" t="s">
        <v>302</v>
      </c>
      <c r="K2073" s="625"/>
      <c r="L2073" s="625"/>
      <c r="M2073" s="625"/>
      <c r="N2073" s="625"/>
      <c r="O2073" s="625"/>
      <c r="P2073" s="625"/>
      <c r="Q2073" s="625"/>
      <c r="R2073" s="626"/>
      <c r="S2073" s="206"/>
      <c r="T2073" s="206"/>
      <c r="U2073" s="206"/>
      <c r="V2073" s="206"/>
      <c r="W2073" s="206"/>
      <c r="X2073" s="206"/>
      <c r="Y2073" s="206"/>
      <c r="Z2073" s="206"/>
      <c r="AA2073" s="206"/>
      <c r="AB2073" s="206"/>
      <c r="AC2073" s="206"/>
      <c r="AD2073" s="206"/>
      <c r="AE2073" s="109"/>
      <c r="AG2073" s="130">
        <f t="shared" si="1431"/>
        <v>12</v>
      </c>
      <c r="AH2073" s="90">
        <f t="shared" si="1432"/>
        <v>0</v>
      </c>
      <c r="AI2073" s="130">
        <f t="shared" si="1433"/>
        <v>0</v>
      </c>
      <c r="AJ2073" s="130">
        <f t="shared" si="1434"/>
        <v>0</v>
      </c>
      <c r="AK2073" s="130">
        <f t="shared" si="1435"/>
        <v>0</v>
      </c>
      <c r="AL2073" s="130">
        <f t="shared" si="1436"/>
        <v>0</v>
      </c>
      <c r="AM2073" s="130">
        <f t="shared" si="1437"/>
        <v>0</v>
      </c>
      <c r="AN2073" s="130">
        <f t="shared" si="1438"/>
        <v>0</v>
      </c>
      <c r="AO2073" s="130">
        <f t="shared" si="1439"/>
        <v>0</v>
      </c>
      <c r="AP2073" s="130">
        <f t="shared" si="1440"/>
        <v>0</v>
      </c>
      <c r="AQ2073" s="130">
        <f t="shared" si="1441"/>
        <v>0</v>
      </c>
      <c r="AR2073" s="130">
        <f t="shared" si="1442"/>
        <v>0</v>
      </c>
      <c r="AS2073" s="130">
        <f t="shared" si="1443"/>
        <v>0</v>
      </c>
      <c r="AT2073" s="130">
        <f t="shared" si="1444"/>
        <v>0</v>
      </c>
      <c r="AU2073" s="130">
        <f t="shared" si="1445"/>
        <v>0</v>
      </c>
      <c r="AV2073" s="130">
        <f t="shared" si="1446"/>
        <v>0</v>
      </c>
      <c r="AW2073" s="130">
        <f t="shared" si="1447"/>
        <v>0</v>
      </c>
      <c r="AX2073" s="130">
        <f t="shared" si="1448"/>
        <v>0</v>
      </c>
      <c r="AY2073" s="130">
        <f t="shared" si="1449"/>
        <v>0</v>
      </c>
      <c r="AZ2073" s="130">
        <f t="shared" si="1450"/>
        <v>0</v>
      </c>
      <c r="BA2073" s="130">
        <f t="shared" si="1451"/>
        <v>0</v>
      </c>
      <c r="BB2073" s="130">
        <f t="shared" si="1452"/>
        <v>0</v>
      </c>
      <c r="BC2073" s="130">
        <f t="shared" si="1453"/>
        <v>0</v>
      </c>
      <c r="BD2073" s="130">
        <f t="shared" si="1454"/>
        <v>0</v>
      </c>
      <c r="BE2073" s="130">
        <f t="shared" si="1455"/>
        <v>0</v>
      </c>
      <c r="BF2073" s="130">
        <f t="shared" si="1456"/>
        <v>0</v>
      </c>
      <c r="BG2073" s="130">
        <f t="shared" si="1457"/>
        <v>0</v>
      </c>
      <c r="BH2073" s="130">
        <f t="shared" si="1458"/>
        <v>0</v>
      </c>
      <c r="BI2073" s="130">
        <f t="shared" si="1459"/>
        <v>0</v>
      </c>
      <c r="BJ2073" s="130">
        <f t="shared" si="1460"/>
        <v>0</v>
      </c>
      <c r="BK2073" s="130">
        <f t="shared" si="1461"/>
        <v>0</v>
      </c>
      <c r="BL2073" s="130">
        <f t="shared" si="1462"/>
        <v>0</v>
      </c>
      <c r="BM2073" s="90">
        <f t="shared" si="1463"/>
        <v>0</v>
      </c>
      <c r="BN2073" s="90" t="s">
        <v>2029</v>
      </c>
      <c r="BO2073" s="90">
        <f>COUNTIF(S2071:S2078,"NS")</f>
        <v>0</v>
      </c>
      <c r="BP2073" s="90">
        <f t="shared" ref="BP2073" si="1823">COUNTIF(T2071:T2078,"NS")</f>
        <v>0</v>
      </c>
      <c r="BQ2073" s="90">
        <f t="shared" ref="BQ2073" si="1824">COUNTIF(U2071:U2078,"NS")</f>
        <v>0</v>
      </c>
      <c r="BR2073" s="90">
        <f t="shared" ref="BR2073" si="1825">COUNTIF(V2071:V2078,"NS")</f>
        <v>0</v>
      </c>
      <c r="BS2073" s="90">
        <f t="shared" ref="BS2073" si="1826">COUNTIF(W2071:W2078,"NS")</f>
        <v>0</v>
      </c>
      <c r="BT2073" s="90">
        <f t="shared" ref="BT2073" si="1827">COUNTIF(X2071:X2078,"NS")</f>
        <v>0</v>
      </c>
      <c r="BU2073" s="90">
        <f t="shared" ref="BU2073" si="1828">COUNTIF(Y2071:Y2078,"NS")</f>
        <v>0</v>
      </c>
      <c r="BV2073" s="90">
        <f t="shared" ref="BV2073" si="1829">COUNTIF(Z2071:Z2078,"NS")</f>
        <v>0</v>
      </c>
      <c r="BW2073" s="90">
        <f t="shared" ref="BW2073" si="1830">COUNTIF(AA2071:AA2078,"NS")</f>
        <v>0</v>
      </c>
      <c r="BX2073" s="90">
        <f t="shared" ref="BX2073" si="1831">COUNTIF(AB2071:AB2078,"NS")</f>
        <v>0</v>
      </c>
      <c r="BY2073" s="90">
        <f t="shared" ref="BY2073" si="1832">COUNTIF(AC2071:AC2078,"NS")</f>
        <v>0</v>
      </c>
      <c r="BZ2073" s="90">
        <f t="shared" ref="BZ2073" si="1833">COUNTIF(AD2071:AD2078,"NS")</f>
        <v>0</v>
      </c>
      <c r="CO2073" s="298">
        <v>0.25</v>
      </c>
      <c r="CP2073" s="299">
        <f>IF(CP2070="ns",0,CP2070*0.25)</f>
        <v>0</v>
      </c>
      <c r="CQ2073" s="299">
        <f t="shared" ref="CQ2073:DA2073" si="1834">IF(CQ2070="ns",0,CQ2070*0.25)</f>
        <v>0</v>
      </c>
      <c r="CR2073" s="299">
        <f t="shared" si="1834"/>
        <v>0</v>
      </c>
      <c r="CS2073" s="299">
        <f t="shared" si="1834"/>
        <v>0</v>
      </c>
      <c r="CT2073" s="299">
        <f t="shared" si="1834"/>
        <v>0</v>
      </c>
      <c r="CU2073" s="299">
        <f t="shared" si="1834"/>
        <v>0</v>
      </c>
      <c r="CV2073" s="299">
        <f t="shared" si="1834"/>
        <v>0</v>
      </c>
      <c r="CW2073" s="299">
        <f t="shared" si="1834"/>
        <v>0</v>
      </c>
      <c r="CX2073" s="299">
        <f t="shared" si="1834"/>
        <v>0</v>
      </c>
      <c r="CY2073" s="299">
        <f t="shared" si="1834"/>
        <v>0</v>
      </c>
      <c r="CZ2073" s="299">
        <f t="shared" si="1834"/>
        <v>0</v>
      </c>
      <c r="DA2073" s="299">
        <f t="shared" si="1834"/>
        <v>0</v>
      </c>
      <c r="DB2073" s="186"/>
    </row>
    <row r="2074" spans="1:106" ht="15" customHeight="1" x14ac:dyDescent="0.25">
      <c r="A2074" s="109"/>
      <c r="B2074" s="109"/>
      <c r="C2074" s="633"/>
      <c r="D2074" s="759"/>
      <c r="E2074" s="760"/>
      <c r="F2074" s="836"/>
      <c r="G2074" s="581" t="s">
        <v>605</v>
      </c>
      <c r="H2074" s="581"/>
      <c r="I2074" s="152"/>
      <c r="J2074" s="625" t="s">
        <v>308</v>
      </c>
      <c r="K2074" s="625"/>
      <c r="L2074" s="625"/>
      <c r="M2074" s="625"/>
      <c r="N2074" s="625"/>
      <c r="O2074" s="625"/>
      <c r="P2074" s="625"/>
      <c r="Q2074" s="625"/>
      <c r="R2074" s="626"/>
      <c r="S2074" s="206"/>
      <c r="T2074" s="206"/>
      <c r="U2074" s="206"/>
      <c r="V2074" s="206"/>
      <c r="W2074" s="206"/>
      <c r="X2074" s="206"/>
      <c r="Y2074" s="206"/>
      <c r="Z2074" s="206"/>
      <c r="AA2074" s="206"/>
      <c r="AB2074" s="206"/>
      <c r="AC2074" s="206"/>
      <c r="AD2074" s="206"/>
      <c r="AE2074" s="109"/>
      <c r="AG2074" s="130">
        <f t="shared" si="1431"/>
        <v>12</v>
      </c>
      <c r="AH2074" s="90">
        <f t="shared" si="1432"/>
        <v>0</v>
      </c>
      <c r="AI2074" s="130">
        <f t="shared" si="1433"/>
        <v>0</v>
      </c>
      <c r="AJ2074" s="130">
        <f t="shared" si="1434"/>
        <v>0</v>
      </c>
      <c r="AK2074" s="130">
        <f t="shared" si="1435"/>
        <v>0</v>
      </c>
      <c r="AL2074" s="130">
        <f t="shared" si="1436"/>
        <v>0</v>
      </c>
      <c r="AM2074" s="130">
        <f t="shared" si="1437"/>
        <v>0</v>
      </c>
      <c r="AN2074" s="130">
        <f t="shared" si="1438"/>
        <v>0</v>
      </c>
      <c r="AO2074" s="130">
        <f t="shared" si="1439"/>
        <v>0</v>
      </c>
      <c r="AP2074" s="130">
        <f t="shared" si="1440"/>
        <v>0</v>
      </c>
      <c r="AQ2074" s="130">
        <f t="shared" si="1441"/>
        <v>0</v>
      </c>
      <c r="AR2074" s="130">
        <f t="shared" si="1442"/>
        <v>0</v>
      </c>
      <c r="AS2074" s="130">
        <f t="shared" si="1443"/>
        <v>0</v>
      </c>
      <c r="AT2074" s="130">
        <f t="shared" si="1444"/>
        <v>0</v>
      </c>
      <c r="AU2074" s="130">
        <f t="shared" si="1445"/>
        <v>0</v>
      </c>
      <c r="AV2074" s="130">
        <f t="shared" si="1446"/>
        <v>0</v>
      </c>
      <c r="AW2074" s="130">
        <f t="shared" si="1447"/>
        <v>0</v>
      </c>
      <c r="AX2074" s="130">
        <f t="shared" si="1448"/>
        <v>0</v>
      </c>
      <c r="AY2074" s="130">
        <f t="shared" si="1449"/>
        <v>0</v>
      </c>
      <c r="AZ2074" s="130">
        <f t="shared" si="1450"/>
        <v>0</v>
      </c>
      <c r="BA2074" s="130">
        <f t="shared" si="1451"/>
        <v>0</v>
      </c>
      <c r="BB2074" s="130">
        <f t="shared" si="1452"/>
        <v>0</v>
      </c>
      <c r="BC2074" s="130">
        <f t="shared" si="1453"/>
        <v>0</v>
      </c>
      <c r="BD2074" s="130">
        <f t="shared" si="1454"/>
        <v>0</v>
      </c>
      <c r="BE2074" s="130">
        <f t="shared" si="1455"/>
        <v>0</v>
      </c>
      <c r="BF2074" s="130">
        <f t="shared" si="1456"/>
        <v>0</v>
      </c>
      <c r="BG2074" s="130">
        <f t="shared" si="1457"/>
        <v>0</v>
      </c>
      <c r="BH2074" s="130">
        <f t="shared" si="1458"/>
        <v>0</v>
      </c>
      <c r="BI2074" s="130">
        <f t="shared" si="1459"/>
        <v>0</v>
      </c>
      <c r="BJ2074" s="130">
        <f t="shared" si="1460"/>
        <v>0</v>
      </c>
      <c r="BK2074" s="130">
        <f t="shared" si="1461"/>
        <v>0</v>
      </c>
      <c r="BL2074" s="130">
        <f t="shared" si="1462"/>
        <v>0</v>
      </c>
      <c r="BM2074" s="90">
        <f t="shared" si="1463"/>
        <v>0</v>
      </c>
      <c r="BN2074" s="90" t="s">
        <v>2104</v>
      </c>
      <c r="BO2074" s="90">
        <f>S2070</f>
        <v>0</v>
      </c>
      <c r="BP2074" s="90">
        <f t="shared" ref="BP2074" si="1835">T2070</f>
        <v>0</v>
      </c>
      <c r="BQ2074" s="90">
        <f t="shared" ref="BQ2074" si="1836">U2070</f>
        <v>0</v>
      </c>
      <c r="BR2074" s="90">
        <f t="shared" ref="BR2074" si="1837">V2070</f>
        <v>0</v>
      </c>
      <c r="BS2074" s="90">
        <f t="shared" ref="BS2074" si="1838">W2070</f>
        <v>0</v>
      </c>
      <c r="BT2074" s="90">
        <f t="shared" ref="BT2074" si="1839">X2070</f>
        <v>0</v>
      </c>
      <c r="BU2074" s="90">
        <f t="shared" ref="BU2074" si="1840">Y2070</f>
        <v>0</v>
      </c>
      <c r="BV2074" s="90">
        <f t="shared" ref="BV2074" si="1841">Z2070</f>
        <v>0</v>
      </c>
      <c r="BW2074" s="90">
        <f t="shared" ref="BW2074" si="1842">AA2070</f>
        <v>0</v>
      </c>
      <c r="BX2074" s="90">
        <f t="shared" ref="BX2074" si="1843">AB2070</f>
        <v>0</v>
      </c>
      <c r="BY2074" s="90">
        <f t="shared" ref="BY2074" si="1844">AC2070</f>
        <v>0</v>
      </c>
      <c r="BZ2074" s="90">
        <f t="shared" ref="BZ2074" si="1845">AD2070</f>
        <v>0</v>
      </c>
      <c r="CO2074" s="297" t="s">
        <v>72</v>
      </c>
      <c r="CP2074" s="297">
        <f>S2084</f>
        <v>0</v>
      </c>
      <c r="CQ2074" s="297">
        <f t="shared" ref="CQ2074" si="1846">T2084</f>
        <v>0</v>
      </c>
      <c r="CR2074" s="297">
        <f t="shared" ref="CR2074" si="1847">U2084</f>
        <v>0</v>
      </c>
      <c r="CS2074" s="297">
        <f t="shared" ref="CS2074" si="1848">V2084</f>
        <v>0</v>
      </c>
      <c r="CT2074" s="297">
        <f t="shared" ref="CT2074" si="1849">W2084</f>
        <v>0</v>
      </c>
      <c r="CU2074" s="297">
        <f t="shared" ref="CU2074" si="1850">X2084</f>
        <v>0</v>
      </c>
      <c r="CV2074" s="297">
        <f t="shared" ref="CV2074" si="1851">Y2084</f>
        <v>0</v>
      </c>
      <c r="CW2074" s="297">
        <f t="shared" ref="CW2074" si="1852">Z2084</f>
        <v>0</v>
      </c>
      <c r="CX2074" s="297">
        <f t="shared" ref="CX2074" si="1853">AA2084</f>
        <v>0</v>
      </c>
      <c r="CY2074" s="297">
        <f t="shared" ref="CY2074" si="1854">AB2084</f>
        <v>0</v>
      </c>
      <c r="CZ2074" s="297">
        <f t="shared" ref="CZ2074" si="1855">AC2084</f>
        <v>0</v>
      </c>
      <c r="DA2074" s="297">
        <f t="shared" ref="DA2074" si="1856">AD2084</f>
        <v>0</v>
      </c>
      <c r="DB2074" s="186"/>
    </row>
    <row r="2075" spans="1:106" ht="15" customHeight="1" x14ac:dyDescent="0.25">
      <c r="A2075" s="109"/>
      <c r="B2075" s="109"/>
      <c r="C2075" s="633"/>
      <c r="D2075" s="759"/>
      <c r="E2075" s="760"/>
      <c r="F2075" s="836"/>
      <c r="G2075" s="581" t="s">
        <v>606</v>
      </c>
      <c r="H2075" s="581"/>
      <c r="I2075" s="152"/>
      <c r="J2075" s="625" t="s">
        <v>306</v>
      </c>
      <c r="K2075" s="625"/>
      <c r="L2075" s="625"/>
      <c r="M2075" s="625"/>
      <c r="N2075" s="625"/>
      <c r="O2075" s="625"/>
      <c r="P2075" s="625"/>
      <c r="Q2075" s="625"/>
      <c r="R2075" s="626"/>
      <c r="S2075" s="206"/>
      <c r="T2075" s="206"/>
      <c r="U2075" s="206"/>
      <c r="V2075" s="206"/>
      <c r="W2075" s="206"/>
      <c r="X2075" s="206"/>
      <c r="Y2075" s="206"/>
      <c r="Z2075" s="206"/>
      <c r="AA2075" s="206"/>
      <c r="AB2075" s="206"/>
      <c r="AC2075" s="206"/>
      <c r="AD2075" s="206"/>
      <c r="AE2075" s="109"/>
      <c r="AG2075" s="130">
        <f t="shared" si="1431"/>
        <v>12</v>
      </c>
      <c r="AH2075" s="90">
        <f t="shared" si="1432"/>
        <v>0</v>
      </c>
      <c r="AI2075" s="130">
        <f t="shared" si="1433"/>
        <v>0</v>
      </c>
      <c r="AJ2075" s="130">
        <f t="shared" si="1434"/>
        <v>0</v>
      </c>
      <c r="AK2075" s="130">
        <f t="shared" si="1435"/>
        <v>0</v>
      </c>
      <c r="AL2075" s="130">
        <f t="shared" si="1436"/>
        <v>0</v>
      </c>
      <c r="AM2075" s="130">
        <f t="shared" si="1437"/>
        <v>0</v>
      </c>
      <c r="AN2075" s="130">
        <f t="shared" si="1438"/>
        <v>0</v>
      </c>
      <c r="AO2075" s="130">
        <f t="shared" si="1439"/>
        <v>0</v>
      </c>
      <c r="AP2075" s="130">
        <f t="shared" si="1440"/>
        <v>0</v>
      </c>
      <c r="AQ2075" s="130">
        <f t="shared" si="1441"/>
        <v>0</v>
      </c>
      <c r="AR2075" s="130">
        <f t="shared" si="1442"/>
        <v>0</v>
      </c>
      <c r="AS2075" s="130">
        <f t="shared" si="1443"/>
        <v>0</v>
      </c>
      <c r="AT2075" s="130">
        <f t="shared" si="1444"/>
        <v>0</v>
      </c>
      <c r="AU2075" s="130">
        <f t="shared" si="1445"/>
        <v>0</v>
      </c>
      <c r="AV2075" s="130">
        <f t="shared" si="1446"/>
        <v>0</v>
      </c>
      <c r="AW2075" s="130">
        <f t="shared" si="1447"/>
        <v>0</v>
      </c>
      <c r="AX2075" s="130">
        <f t="shared" si="1448"/>
        <v>0</v>
      </c>
      <c r="AY2075" s="130">
        <f t="shared" si="1449"/>
        <v>0</v>
      </c>
      <c r="AZ2075" s="130">
        <f t="shared" si="1450"/>
        <v>0</v>
      </c>
      <c r="BA2075" s="130">
        <f t="shared" si="1451"/>
        <v>0</v>
      </c>
      <c r="BB2075" s="130">
        <f t="shared" si="1452"/>
        <v>0</v>
      </c>
      <c r="BC2075" s="130">
        <f t="shared" si="1453"/>
        <v>0</v>
      </c>
      <c r="BD2075" s="130">
        <f t="shared" si="1454"/>
        <v>0</v>
      </c>
      <c r="BE2075" s="130">
        <f t="shared" si="1455"/>
        <v>0</v>
      </c>
      <c r="BF2075" s="130">
        <f t="shared" si="1456"/>
        <v>0</v>
      </c>
      <c r="BG2075" s="130">
        <f t="shared" si="1457"/>
        <v>0</v>
      </c>
      <c r="BH2075" s="130">
        <f t="shared" si="1458"/>
        <v>0</v>
      </c>
      <c r="BI2075" s="130">
        <f t="shared" si="1459"/>
        <v>0</v>
      </c>
      <c r="BJ2075" s="130">
        <f t="shared" si="1460"/>
        <v>0</v>
      </c>
      <c r="BK2075" s="130">
        <f t="shared" si="1461"/>
        <v>0</v>
      </c>
      <c r="BL2075" s="130">
        <f t="shared" si="1462"/>
        <v>0</v>
      </c>
      <c r="BM2075" s="90">
        <f t="shared" si="1463"/>
        <v>0</v>
      </c>
      <c r="CO2075" s="297" t="s">
        <v>2077</v>
      </c>
      <c r="CP2075" s="297">
        <f>IF(OR(CP2074=0,CP2074="NA",AND(CP2074="NS",CP2072&gt;0),AND(CP2074="NS",CP2071&gt;0),CP2074&lt;=CP2073),0,1)</f>
        <v>0</v>
      </c>
      <c r="CQ2075" s="297">
        <f t="shared" ref="CQ2075" si="1857">IF(OR(CQ2074=0,CQ2074="NA",AND(CQ2074="NS",CQ2072&gt;0),AND(CQ2074="NS",CQ2071&gt;0),CQ2074&lt;=CQ2073),0,1)</f>
        <v>0</v>
      </c>
      <c r="CR2075" s="297">
        <f t="shared" ref="CR2075" si="1858">IF(OR(CR2074=0,CR2074="NA",AND(CR2074="NS",CR2072&gt;0),AND(CR2074="NS",CR2071&gt;0),CR2074&lt;=CR2073),0,1)</f>
        <v>0</v>
      </c>
      <c r="CS2075" s="297">
        <f t="shared" ref="CS2075" si="1859">IF(OR(CS2074=0,CS2074="NA",AND(CS2074="NS",CS2072&gt;0),AND(CS2074="NS",CS2071&gt;0),CS2074&lt;=CS2073),0,1)</f>
        <v>0</v>
      </c>
      <c r="CT2075" s="297">
        <f>IF(OR(CT2074=0,CT2074="NA",AND(CT2074="NS",CT2072&gt;0),AND(CT2074="NS",CT2071&gt;0),CT2074&lt;=CT2073),0,1)</f>
        <v>0</v>
      </c>
      <c r="CU2075" s="297">
        <f t="shared" ref="CU2075" si="1860">IF(OR(CU2074=0,CU2074="NA",AND(CU2074="NS",CU2072&gt;0),AND(CU2074="NS",CU2071&gt;0),CU2074&lt;=CU2073),0,1)</f>
        <v>0</v>
      </c>
      <c r="CV2075" s="297">
        <f t="shared" ref="CV2075" si="1861">IF(OR(CV2074=0,CV2074="NA",AND(CV2074="NS",CV2072&gt;0),AND(CV2074="NS",CV2071&gt;0),CV2074&lt;=CV2073),0,1)</f>
        <v>0</v>
      </c>
      <c r="CW2075" s="297">
        <f t="shared" ref="CW2075" si="1862">IF(OR(CW2074=0,CW2074="NA",AND(CW2074="NS",CW2072&gt;0),AND(CW2074="NS",CW2071&gt;0),CW2074&lt;=CW2073),0,1)</f>
        <v>0</v>
      </c>
      <c r="CX2075" s="297">
        <f t="shared" ref="CX2075" si="1863">IF(OR(CX2074=0,CX2074="NA",AND(CX2074="NS",CX2072&gt;0),AND(CX2074="NS",CX2071&gt;0),CX2074&lt;=CX2073),0,1)</f>
        <v>0</v>
      </c>
      <c r="CY2075" s="297">
        <f t="shared" ref="CY2075" si="1864">IF(OR(CY2074=0,CY2074="NA",AND(CY2074="NS",CY2072&gt;0),AND(CY2074="NS",CY2071&gt;0),CY2074&lt;=CY2073),0,1)</f>
        <v>0</v>
      </c>
      <c r="CZ2075" s="297">
        <f t="shared" ref="CZ2075" si="1865">IF(OR(CZ2074=0,CZ2074="NA",AND(CZ2074="NS",CZ2072&gt;0),AND(CZ2074="NS",CZ2071&gt;0),CZ2074&lt;=CZ2073),0,1)</f>
        <v>0</v>
      </c>
      <c r="DA2075" s="297">
        <f t="shared" ref="DA2075" si="1866">IF(OR(DA2074=0,DA2074="NA",AND(DA2074="NS",DA2072&gt;0),AND(DA2074="NS",DA2071&gt;0),DA2074&lt;=DA2073),0,1)</f>
        <v>0</v>
      </c>
      <c r="DB2075" s="186">
        <f>SUM(CP2075:DA2075)</f>
        <v>0</v>
      </c>
    </row>
    <row r="2076" spans="1:106" ht="15" customHeight="1" x14ac:dyDescent="0.2">
      <c r="A2076" s="109"/>
      <c r="B2076" s="109"/>
      <c r="C2076" s="633"/>
      <c r="D2076" s="759"/>
      <c r="E2076" s="760"/>
      <c r="F2076" s="836"/>
      <c r="G2076" s="581" t="s">
        <v>607</v>
      </c>
      <c r="H2076" s="581"/>
      <c r="I2076" s="152"/>
      <c r="J2076" s="625" t="s">
        <v>304</v>
      </c>
      <c r="K2076" s="625"/>
      <c r="L2076" s="625"/>
      <c r="M2076" s="625"/>
      <c r="N2076" s="625"/>
      <c r="O2076" s="625"/>
      <c r="P2076" s="625"/>
      <c r="Q2076" s="625"/>
      <c r="R2076" s="626"/>
      <c r="S2076" s="206"/>
      <c r="T2076" s="206"/>
      <c r="U2076" s="206"/>
      <c r="V2076" s="206"/>
      <c r="W2076" s="206"/>
      <c r="X2076" s="206"/>
      <c r="Y2076" s="206"/>
      <c r="Z2076" s="206"/>
      <c r="AA2076" s="206"/>
      <c r="AB2076" s="206"/>
      <c r="AC2076" s="206"/>
      <c r="AD2076" s="206"/>
      <c r="AE2076" s="109"/>
      <c r="AG2076" s="130">
        <f t="shared" si="1431"/>
        <v>12</v>
      </c>
      <c r="AH2076" s="90">
        <f t="shared" si="1432"/>
        <v>0</v>
      </c>
      <c r="AI2076" s="130">
        <f t="shared" si="1433"/>
        <v>0</v>
      </c>
      <c r="AJ2076" s="130">
        <f t="shared" si="1434"/>
        <v>0</v>
      </c>
      <c r="AK2076" s="130">
        <f t="shared" si="1435"/>
        <v>0</v>
      </c>
      <c r="AL2076" s="130">
        <f t="shared" si="1436"/>
        <v>0</v>
      </c>
      <c r="AM2076" s="130">
        <f t="shared" si="1437"/>
        <v>0</v>
      </c>
      <c r="AN2076" s="130">
        <f t="shared" si="1438"/>
        <v>0</v>
      </c>
      <c r="AO2076" s="130">
        <f t="shared" si="1439"/>
        <v>0</v>
      </c>
      <c r="AP2076" s="130">
        <f t="shared" si="1440"/>
        <v>0</v>
      </c>
      <c r="AQ2076" s="130">
        <f t="shared" si="1441"/>
        <v>0</v>
      </c>
      <c r="AR2076" s="130">
        <f t="shared" si="1442"/>
        <v>0</v>
      </c>
      <c r="AS2076" s="130">
        <f t="shared" si="1443"/>
        <v>0</v>
      </c>
      <c r="AT2076" s="130">
        <f t="shared" si="1444"/>
        <v>0</v>
      </c>
      <c r="AU2076" s="130">
        <f t="shared" si="1445"/>
        <v>0</v>
      </c>
      <c r="AV2076" s="130">
        <f t="shared" si="1446"/>
        <v>0</v>
      </c>
      <c r="AW2076" s="130">
        <f t="shared" si="1447"/>
        <v>0</v>
      </c>
      <c r="AX2076" s="130">
        <f t="shared" si="1448"/>
        <v>0</v>
      </c>
      <c r="AY2076" s="130">
        <f t="shared" si="1449"/>
        <v>0</v>
      </c>
      <c r="AZ2076" s="130">
        <f t="shared" si="1450"/>
        <v>0</v>
      </c>
      <c r="BA2076" s="130">
        <f t="shared" si="1451"/>
        <v>0</v>
      </c>
      <c r="BB2076" s="130">
        <f t="shared" si="1452"/>
        <v>0</v>
      </c>
      <c r="BC2076" s="130">
        <f t="shared" si="1453"/>
        <v>0</v>
      </c>
      <c r="BD2076" s="130">
        <f t="shared" si="1454"/>
        <v>0</v>
      </c>
      <c r="BE2076" s="130">
        <f t="shared" si="1455"/>
        <v>0</v>
      </c>
      <c r="BF2076" s="130">
        <f t="shared" si="1456"/>
        <v>0</v>
      </c>
      <c r="BG2076" s="130">
        <f t="shared" si="1457"/>
        <v>0</v>
      </c>
      <c r="BH2076" s="130">
        <f t="shared" si="1458"/>
        <v>0</v>
      </c>
      <c r="BI2076" s="130">
        <f t="shared" si="1459"/>
        <v>0</v>
      </c>
      <c r="BJ2076" s="130">
        <f t="shared" si="1460"/>
        <v>0</v>
      </c>
      <c r="BK2076" s="130">
        <f t="shared" si="1461"/>
        <v>0</v>
      </c>
      <c r="BL2076" s="130">
        <f t="shared" si="1462"/>
        <v>0</v>
      </c>
      <c r="BM2076" s="90">
        <f t="shared" si="1463"/>
        <v>0</v>
      </c>
      <c r="CO2076" s="186"/>
      <c r="CP2076" s="186"/>
      <c r="CQ2076" s="186"/>
      <c r="CR2076" s="186"/>
      <c r="CS2076" s="186"/>
      <c r="CT2076" s="186"/>
      <c r="CU2076" s="186"/>
      <c r="CV2076" s="186"/>
      <c r="CW2076" s="186"/>
      <c r="CX2076" s="186"/>
      <c r="CY2076" s="186"/>
      <c r="CZ2076" s="186"/>
      <c r="DA2076" s="186"/>
      <c r="DB2076" s="186"/>
    </row>
    <row r="2077" spans="1:106" ht="15" customHeight="1" x14ac:dyDescent="0.2">
      <c r="A2077" s="109"/>
      <c r="B2077" s="109"/>
      <c r="C2077" s="633"/>
      <c r="D2077" s="759"/>
      <c r="E2077" s="760"/>
      <c r="F2077" s="836"/>
      <c r="G2077" s="581" t="s">
        <v>608</v>
      </c>
      <c r="H2077" s="581"/>
      <c r="I2077" s="152"/>
      <c r="J2077" s="625" t="s">
        <v>309</v>
      </c>
      <c r="K2077" s="625"/>
      <c r="L2077" s="625"/>
      <c r="M2077" s="625"/>
      <c r="N2077" s="625"/>
      <c r="O2077" s="625"/>
      <c r="P2077" s="625"/>
      <c r="Q2077" s="625"/>
      <c r="R2077" s="626"/>
      <c r="S2077" s="206"/>
      <c r="T2077" s="206"/>
      <c r="U2077" s="206"/>
      <c r="V2077" s="206"/>
      <c r="W2077" s="206"/>
      <c r="X2077" s="206"/>
      <c r="Y2077" s="206"/>
      <c r="Z2077" s="206"/>
      <c r="AA2077" s="206"/>
      <c r="AB2077" s="206"/>
      <c r="AC2077" s="206"/>
      <c r="AD2077" s="206"/>
      <c r="AE2077" s="109"/>
      <c r="AG2077" s="130">
        <f t="shared" si="1431"/>
        <v>12</v>
      </c>
      <c r="AH2077" s="90">
        <f t="shared" si="1432"/>
        <v>0</v>
      </c>
      <c r="AI2077" s="130">
        <f t="shared" si="1433"/>
        <v>0</v>
      </c>
      <c r="AJ2077" s="130">
        <f t="shared" si="1434"/>
        <v>0</v>
      </c>
      <c r="AK2077" s="130">
        <f t="shared" si="1435"/>
        <v>0</v>
      </c>
      <c r="AL2077" s="130">
        <f t="shared" si="1436"/>
        <v>0</v>
      </c>
      <c r="AM2077" s="130">
        <f t="shared" si="1437"/>
        <v>0</v>
      </c>
      <c r="AN2077" s="130">
        <f t="shared" si="1438"/>
        <v>0</v>
      </c>
      <c r="AO2077" s="130">
        <f t="shared" si="1439"/>
        <v>0</v>
      </c>
      <c r="AP2077" s="130">
        <f t="shared" si="1440"/>
        <v>0</v>
      </c>
      <c r="AQ2077" s="130">
        <f t="shared" si="1441"/>
        <v>0</v>
      </c>
      <c r="AR2077" s="130">
        <f t="shared" si="1442"/>
        <v>0</v>
      </c>
      <c r="AS2077" s="130">
        <f t="shared" si="1443"/>
        <v>0</v>
      </c>
      <c r="AT2077" s="130">
        <f t="shared" si="1444"/>
        <v>0</v>
      </c>
      <c r="AU2077" s="130">
        <f t="shared" si="1445"/>
        <v>0</v>
      </c>
      <c r="AV2077" s="130">
        <f t="shared" si="1446"/>
        <v>0</v>
      </c>
      <c r="AW2077" s="130">
        <f t="shared" si="1447"/>
        <v>0</v>
      </c>
      <c r="AX2077" s="130">
        <f t="shared" si="1448"/>
        <v>0</v>
      </c>
      <c r="AY2077" s="130">
        <f t="shared" si="1449"/>
        <v>0</v>
      </c>
      <c r="AZ2077" s="130">
        <f t="shared" si="1450"/>
        <v>0</v>
      </c>
      <c r="BA2077" s="130">
        <f t="shared" si="1451"/>
        <v>0</v>
      </c>
      <c r="BB2077" s="130">
        <f t="shared" si="1452"/>
        <v>0</v>
      </c>
      <c r="BC2077" s="130">
        <f t="shared" si="1453"/>
        <v>0</v>
      </c>
      <c r="BD2077" s="130">
        <f t="shared" si="1454"/>
        <v>0</v>
      </c>
      <c r="BE2077" s="130">
        <f t="shared" si="1455"/>
        <v>0</v>
      </c>
      <c r="BF2077" s="130">
        <f t="shared" si="1456"/>
        <v>0</v>
      </c>
      <c r="BG2077" s="130">
        <f t="shared" si="1457"/>
        <v>0</v>
      </c>
      <c r="BH2077" s="130">
        <f t="shared" si="1458"/>
        <v>0</v>
      </c>
      <c r="BI2077" s="130">
        <f t="shared" si="1459"/>
        <v>0</v>
      </c>
      <c r="BJ2077" s="130">
        <f t="shared" si="1460"/>
        <v>0</v>
      </c>
      <c r="BK2077" s="130">
        <f t="shared" si="1461"/>
        <v>0</v>
      </c>
      <c r="BL2077" s="130">
        <f t="shared" si="1462"/>
        <v>0</v>
      </c>
      <c r="BM2077" s="90">
        <f t="shared" si="1463"/>
        <v>0</v>
      </c>
      <c r="CO2077" s="186"/>
      <c r="CP2077" s="186"/>
      <c r="CQ2077" s="186"/>
      <c r="CR2077" s="186"/>
      <c r="CS2077" s="186"/>
      <c r="CT2077" s="186"/>
      <c r="CU2077" s="186"/>
      <c r="CV2077" s="186"/>
      <c r="CW2077" s="186"/>
      <c r="CX2077" s="186"/>
      <c r="CY2077" s="186"/>
      <c r="CZ2077" s="186"/>
      <c r="DA2077" s="186"/>
      <c r="DB2077" s="186"/>
    </row>
    <row r="2078" spans="1:106" ht="15" customHeight="1" x14ac:dyDescent="0.2">
      <c r="A2078" s="109"/>
      <c r="B2078" s="109"/>
      <c r="C2078" s="633"/>
      <c r="D2078" s="759"/>
      <c r="E2078" s="760"/>
      <c r="F2078" s="836"/>
      <c r="G2078" s="581" t="s">
        <v>609</v>
      </c>
      <c r="H2078" s="581"/>
      <c r="I2078" s="152"/>
      <c r="J2078" s="625" t="s">
        <v>610</v>
      </c>
      <c r="K2078" s="625"/>
      <c r="L2078" s="625"/>
      <c r="M2078" s="625"/>
      <c r="N2078" s="625"/>
      <c r="O2078" s="625"/>
      <c r="P2078" s="625"/>
      <c r="Q2078" s="625"/>
      <c r="R2078" s="626"/>
      <c r="S2078" s="206"/>
      <c r="T2078" s="206"/>
      <c r="U2078" s="206"/>
      <c r="V2078" s="206"/>
      <c r="W2078" s="206"/>
      <c r="X2078" s="206"/>
      <c r="Y2078" s="206"/>
      <c r="Z2078" s="206"/>
      <c r="AA2078" s="206"/>
      <c r="AB2078" s="206"/>
      <c r="AC2078" s="206"/>
      <c r="AD2078" s="206"/>
      <c r="AE2078" s="109"/>
      <c r="AG2078" s="130">
        <f t="shared" si="1431"/>
        <v>12</v>
      </c>
      <c r="AH2078" s="90">
        <f t="shared" si="1432"/>
        <v>0</v>
      </c>
      <c r="AI2078" s="130">
        <f t="shared" si="1433"/>
        <v>0</v>
      </c>
      <c r="AJ2078" s="130">
        <f t="shared" si="1434"/>
        <v>0</v>
      </c>
      <c r="AK2078" s="130">
        <f t="shared" si="1435"/>
        <v>0</v>
      </c>
      <c r="AL2078" s="130">
        <f t="shared" si="1436"/>
        <v>0</v>
      </c>
      <c r="AM2078" s="130">
        <f t="shared" si="1437"/>
        <v>0</v>
      </c>
      <c r="AN2078" s="130">
        <f t="shared" si="1438"/>
        <v>0</v>
      </c>
      <c r="AO2078" s="130">
        <f t="shared" si="1439"/>
        <v>0</v>
      </c>
      <c r="AP2078" s="130">
        <f t="shared" si="1440"/>
        <v>0</v>
      </c>
      <c r="AQ2078" s="130">
        <f t="shared" si="1441"/>
        <v>0</v>
      </c>
      <c r="AR2078" s="130">
        <f t="shared" si="1442"/>
        <v>0</v>
      </c>
      <c r="AS2078" s="130">
        <f t="shared" si="1443"/>
        <v>0</v>
      </c>
      <c r="AT2078" s="130">
        <f t="shared" si="1444"/>
        <v>0</v>
      </c>
      <c r="AU2078" s="130">
        <f t="shared" si="1445"/>
        <v>0</v>
      </c>
      <c r="AV2078" s="130">
        <f t="shared" si="1446"/>
        <v>0</v>
      </c>
      <c r="AW2078" s="130">
        <f t="shared" si="1447"/>
        <v>0</v>
      </c>
      <c r="AX2078" s="130">
        <f t="shared" si="1448"/>
        <v>0</v>
      </c>
      <c r="AY2078" s="130">
        <f t="shared" si="1449"/>
        <v>0</v>
      </c>
      <c r="AZ2078" s="130">
        <f t="shared" si="1450"/>
        <v>0</v>
      </c>
      <c r="BA2078" s="130">
        <f t="shared" si="1451"/>
        <v>0</v>
      </c>
      <c r="BB2078" s="130">
        <f t="shared" si="1452"/>
        <v>0</v>
      </c>
      <c r="BC2078" s="130">
        <f t="shared" si="1453"/>
        <v>0</v>
      </c>
      <c r="BD2078" s="130">
        <f t="shared" si="1454"/>
        <v>0</v>
      </c>
      <c r="BE2078" s="130">
        <f t="shared" si="1455"/>
        <v>0</v>
      </c>
      <c r="BF2078" s="130">
        <f t="shared" si="1456"/>
        <v>0</v>
      </c>
      <c r="BG2078" s="130">
        <f t="shared" si="1457"/>
        <v>0</v>
      </c>
      <c r="BH2078" s="130">
        <f t="shared" si="1458"/>
        <v>0</v>
      </c>
      <c r="BI2078" s="130">
        <f t="shared" si="1459"/>
        <v>0</v>
      </c>
      <c r="BJ2078" s="130">
        <f t="shared" si="1460"/>
        <v>0</v>
      </c>
      <c r="BK2078" s="130">
        <f t="shared" si="1461"/>
        <v>0</v>
      </c>
      <c r="BL2078" s="130">
        <f t="shared" si="1462"/>
        <v>0</v>
      </c>
      <c r="BM2078" s="90">
        <f t="shared" si="1463"/>
        <v>0</v>
      </c>
      <c r="BO2078" s="246" t="s">
        <v>2104</v>
      </c>
      <c r="BP2078" s="246" t="s">
        <v>2048</v>
      </c>
      <c r="BQ2078" s="246" t="s">
        <v>2049</v>
      </c>
      <c r="BR2078" s="246" t="s">
        <v>84</v>
      </c>
      <c r="BS2078" s="246" t="s">
        <v>2048</v>
      </c>
      <c r="BT2078" s="246" t="s">
        <v>2049</v>
      </c>
      <c r="BU2078" s="246" t="s">
        <v>84</v>
      </c>
      <c r="BV2078" s="246" t="s">
        <v>2048</v>
      </c>
      <c r="BW2078" s="246" t="s">
        <v>2049</v>
      </c>
      <c r="BX2078" s="246" t="s">
        <v>84</v>
      </c>
      <c r="BY2078" s="246" t="s">
        <v>2048</v>
      </c>
      <c r="BZ2078" s="246" t="s">
        <v>2049</v>
      </c>
      <c r="CO2078" s="186"/>
      <c r="CP2078" s="186"/>
      <c r="CQ2078" s="186"/>
      <c r="CR2078" s="186"/>
      <c r="CS2078" s="186"/>
      <c r="CT2078" s="186"/>
      <c r="CU2078" s="186"/>
      <c r="CV2078" s="186"/>
      <c r="CW2078" s="186"/>
      <c r="CX2078" s="186"/>
      <c r="CY2078" s="186"/>
      <c r="CZ2078" s="186"/>
      <c r="DA2078" s="186"/>
      <c r="DB2078" s="186"/>
    </row>
    <row r="2079" spans="1:106" ht="15" customHeight="1" x14ac:dyDescent="0.2">
      <c r="A2079" s="109"/>
      <c r="B2079" s="109"/>
      <c r="C2079" s="633"/>
      <c r="D2079" s="759"/>
      <c r="E2079" s="760"/>
      <c r="F2079" s="836"/>
      <c r="G2079" s="629" t="s">
        <v>611</v>
      </c>
      <c r="H2079" s="629"/>
      <c r="I2079" s="587" t="s">
        <v>612</v>
      </c>
      <c r="J2079" s="588"/>
      <c r="K2079" s="588"/>
      <c r="L2079" s="588"/>
      <c r="M2079" s="588"/>
      <c r="N2079" s="588"/>
      <c r="O2079" s="588"/>
      <c r="P2079" s="588"/>
      <c r="Q2079" s="588"/>
      <c r="R2079" s="589"/>
      <c r="S2079" s="206"/>
      <c r="T2079" s="206"/>
      <c r="U2079" s="206"/>
      <c r="V2079" s="206"/>
      <c r="W2079" s="206"/>
      <c r="X2079" s="206"/>
      <c r="Y2079" s="206"/>
      <c r="Z2079" s="206"/>
      <c r="AA2079" s="206"/>
      <c r="AB2079" s="206"/>
      <c r="AC2079" s="206"/>
      <c r="AD2079" s="206"/>
      <c r="AE2079" s="109"/>
      <c r="AG2079" s="178">
        <f t="shared" si="1431"/>
        <v>12</v>
      </c>
      <c r="AH2079" s="90">
        <f t="shared" si="1432"/>
        <v>0</v>
      </c>
      <c r="AI2079" s="178">
        <f t="shared" si="1433"/>
        <v>0</v>
      </c>
      <c r="AJ2079" s="178">
        <f t="shared" si="1434"/>
        <v>0</v>
      </c>
      <c r="AK2079" s="178">
        <f t="shared" si="1435"/>
        <v>0</v>
      </c>
      <c r="AL2079" s="178">
        <f t="shared" si="1436"/>
        <v>0</v>
      </c>
      <c r="AM2079" s="130">
        <f t="shared" si="1437"/>
        <v>0</v>
      </c>
      <c r="AN2079" s="178">
        <f t="shared" si="1438"/>
        <v>0</v>
      </c>
      <c r="AO2079" s="178">
        <f t="shared" si="1439"/>
        <v>0</v>
      </c>
      <c r="AP2079" s="178">
        <f t="shared" si="1440"/>
        <v>0</v>
      </c>
      <c r="AQ2079" s="178">
        <f t="shared" si="1441"/>
        <v>0</v>
      </c>
      <c r="AR2079" s="130">
        <f t="shared" si="1442"/>
        <v>0</v>
      </c>
      <c r="AS2079" s="178">
        <f t="shared" si="1443"/>
        <v>0</v>
      </c>
      <c r="AT2079" s="178">
        <f t="shared" si="1444"/>
        <v>0</v>
      </c>
      <c r="AU2079" s="178">
        <f t="shared" si="1445"/>
        <v>0</v>
      </c>
      <c r="AV2079" s="178">
        <f t="shared" si="1446"/>
        <v>0</v>
      </c>
      <c r="AW2079" s="130">
        <f t="shared" si="1447"/>
        <v>0</v>
      </c>
      <c r="AX2079" s="178">
        <f t="shared" si="1448"/>
        <v>0</v>
      </c>
      <c r="AY2079" s="178">
        <f t="shared" si="1449"/>
        <v>0</v>
      </c>
      <c r="AZ2079" s="178">
        <f t="shared" si="1450"/>
        <v>0</v>
      </c>
      <c r="BA2079" s="178">
        <f t="shared" si="1451"/>
        <v>0</v>
      </c>
      <c r="BB2079" s="130">
        <f t="shared" si="1452"/>
        <v>0</v>
      </c>
      <c r="BC2079" s="178">
        <f t="shared" si="1453"/>
        <v>0</v>
      </c>
      <c r="BD2079" s="178">
        <f t="shared" si="1454"/>
        <v>0</v>
      </c>
      <c r="BE2079" s="178">
        <f t="shared" si="1455"/>
        <v>0</v>
      </c>
      <c r="BF2079" s="178">
        <f t="shared" si="1456"/>
        <v>0</v>
      </c>
      <c r="BG2079" s="130">
        <f t="shared" si="1457"/>
        <v>0</v>
      </c>
      <c r="BH2079" s="178">
        <f t="shared" si="1458"/>
        <v>0</v>
      </c>
      <c r="BI2079" s="178">
        <f t="shared" si="1459"/>
        <v>0</v>
      </c>
      <c r="BJ2079" s="178">
        <f t="shared" si="1460"/>
        <v>0</v>
      </c>
      <c r="BK2079" s="178">
        <f t="shared" si="1461"/>
        <v>0</v>
      </c>
      <c r="BL2079" s="130">
        <f t="shared" si="1462"/>
        <v>0</v>
      </c>
      <c r="BM2079" s="90">
        <f t="shared" si="1463"/>
        <v>0</v>
      </c>
      <c r="BN2079" s="186" t="s">
        <v>2077</v>
      </c>
      <c r="BO2079" s="178">
        <f>IF($AG$1956=$AH$1956,0,IF(
OR(
AND(BO2083=0,BO2082&gt;0),
AND(BO2083="NS",BO2081&gt;0),
AND(BO2083="NS",BO2081=0,BO2082=0)),1,
IF(OR(
AND(BO2083&gt;0,BO2082=2),
AND(BO2083="NS",BO2082=2),
AND(BO2083="NS",BO2081=0,BO2082&gt;0),
BO2083=BO2081,
AND(BO2083="NA",BO2082=0,BO2081=0,BO2080&gt;0)),0,1)))</f>
        <v>0</v>
      </c>
      <c r="BP2079" s="178">
        <f t="shared" ref="BP2079:BZ2079" si="1867">IF($AG$1956=$AH$1956,0,IF(
OR(
AND(BP2083=0,BP2082&gt;0),
AND(BP2083="NS",BP2081&gt;0),
AND(BP2083="NS",BP2081=0,BP2082=0)),1,
IF(OR(
AND(BP2083&gt;0,BP2082=2),
AND(BP2083="NS",BP2082=2),
AND(BP2083="NS",BP2081=0,BP2082&gt;0),
BP2083=BP2081,
AND(BP2083="NA",BP2082=0,BP2081=0,BP2080&gt;0)),0,1)))</f>
        <v>0</v>
      </c>
      <c r="BQ2079" s="178">
        <f t="shared" si="1867"/>
        <v>0</v>
      </c>
      <c r="BR2079" s="178">
        <f t="shared" si="1867"/>
        <v>0</v>
      </c>
      <c r="BS2079" s="178">
        <f t="shared" si="1867"/>
        <v>0</v>
      </c>
      <c r="BT2079" s="178">
        <f t="shared" si="1867"/>
        <v>0</v>
      </c>
      <c r="BU2079" s="178">
        <f t="shared" si="1867"/>
        <v>0</v>
      </c>
      <c r="BV2079" s="178">
        <f t="shared" si="1867"/>
        <v>0</v>
      </c>
      <c r="BW2079" s="178">
        <f t="shared" si="1867"/>
        <v>0</v>
      </c>
      <c r="BX2079" s="178">
        <f t="shared" si="1867"/>
        <v>0</v>
      </c>
      <c r="BY2079" s="178">
        <f t="shared" si="1867"/>
        <v>0</v>
      </c>
      <c r="BZ2079" s="178">
        <f t="shared" si="1867"/>
        <v>0</v>
      </c>
      <c r="CA2079" s="186">
        <f>SUM(BO2079:BZ2079)</f>
        <v>0</v>
      </c>
      <c r="CO2079" s="186"/>
      <c r="CP2079" s="186"/>
      <c r="CQ2079" s="186"/>
      <c r="CR2079" s="186"/>
      <c r="CS2079" s="186"/>
      <c r="CT2079" s="186"/>
      <c r="CU2079" s="186"/>
      <c r="CV2079" s="186"/>
      <c r="CW2079" s="186"/>
      <c r="CX2079" s="186"/>
      <c r="CY2079" s="186"/>
      <c r="CZ2079" s="186"/>
      <c r="DA2079" s="186"/>
      <c r="DB2079" s="186"/>
    </row>
    <row r="2080" spans="1:106" ht="15" customHeight="1" x14ac:dyDescent="0.2">
      <c r="A2080" s="109"/>
      <c r="B2080" s="109"/>
      <c r="C2080" s="633"/>
      <c r="D2080" s="759"/>
      <c r="E2080" s="760"/>
      <c r="F2080" s="836"/>
      <c r="G2080" s="577" t="s">
        <v>615</v>
      </c>
      <c r="H2080" s="578"/>
      <c r="I2080" s="152"/>
      <c r="J2080" s="625" t="s">
        <v>613</v>
      </c>
      <c r="K2080" s="625"/>
      <c r="L2080" s="625"/>
      <c r="M2080" s="625"/>
      <c r="N2080" s="625"/>
      <c r="O2080" s="625"/>
      <c r="P2080" s="625"/>
      <c r="Q2080" s="625"/>
      <c r="R2080" s="626"/>
      <c r="S2080" s="206"/>
      <c r="T2080" s="206"/>
      <c r="U2080" s="206"/>
      <c r="V2080" s="206"/>
      <c r="W2080" s="206"/>
      <c r="X2080" s="206"/>
      <c r="Y2080" s="206"/>
      <c r="Z2080" s="206"/>
      <c r="AA2080" s="206"/>
      <c r="AB2080" s="206"/>
      <c r="AC2080" s="206"/>
      <c r="AD2080" s="206"/>
      <c r="AE2080" s="109"/>
      <c r="AG2080" s="130">
        <f t="shared" si="1431"/>
        <v>12</v>
      </c>
      <c r="AH2080" s="90">
        <f t="shared" si="1432"/>
        <v>0</v>
      </c>
      <c r="AI2080" s="130">
        <f t="shared" si="1433"/>
        <v>0</v>
      </c>
      <c r="AJ2080" s="130">
        <f t="shared" si="1434"/>
        <v>0</v>
      </c>
      <c r="AK2080" s="130">
        <f t="shared" si="1435"/>
        <v>0</v>
      </c>
      <c r="AL2080" s="130">
        <f t="shared" si="1436"/>
        <v>0</v>
      </c>
      <c r="AM2080" s="130">
        <f t="shared" si="1437"/>
        <v>0</v>
      </c>
      <c r="AN2080" s="130">
        <f t="shared" si="1438"/>
        <v>0</v>
      </c>
      <c r="AO2080" s="130">
        <f t="shared" si="1439"/>
        <v>0</v>
      </c>
      <c r="AP2080" s="130">
        <f t="shared" si="1440"/>
        <v>0</v>
      </c>
      <c r="AQ2080" s="130">
        <f t="shared" si="1441"/>
        <v>0</v>
      </c>
      <c r="AR2080" s="130">
        <f t="shared" si="1442"/>
        <v>0</v>
      </c>
      <c r="AS2080" s="130">
        <f t="shared" si="1443"/>
        <v>0</v>
      </c>
      <c r="AT2080" s="130">
        <f t="shared" si="1444"/>
        <v>0</v>
      </c>
      <c r="AU2080" s="130">
        <f t="shared" si="1445"/>
        <v>0</v>
      </c>
      <c r="AV2080" s="130">
        <f t="shared" si="1446"/>
        <v>0</v>
      </c>
      <c r="AW2080" s="130">
        <f t="shared" si="1447"/>
        <v>0</v>
      </c>
      <c r="AX2080" s="130">
        <f t="shared" si="1448"/>
        <v>0</v>
      </c>
      <c r="AY2080" s="130">
        <f t="shared" si="1449"/>
        <v>0</v>
      </c>
      <c r="AZ2080" s="130">
        <f t="shared" si="1450"/>
        <v>0</v>
      </c>
      <c r="BA2080" s="130">
        <f t="shared" si="1451"/>
        <v>0</v>
      </c>
      <c r="BB2080" s="130">
        <f t="shared" si="1452"/>
        <v>0</v>
      </c>
      <c r="BC2080" s="130">
        <f t="shared" si="1453"/>
        <v>0</v>
      </c>
      <c r="BD2080" s="130">
        <f t="shared" si="1454"/>
        <v>0</v>
      </c>
      <c r="BE2080" s="130">
        <f t="shared" si="1455"/>
        <v>0</v>
      </c>
      <c r="BF2080" s="130">
        <f t="shared" si="1456"/>
        <v>0</v>
      </c>
      <c r="BG2080" s="130">
        <f t="shared" si="1457"/>
        <v>0</v>
      </c>
      <c r="BH2080" s="130">
        <f t="shared" si="1458"/>
        <v>0</v>
      </c>
      <c r="BI2080" s="130">
        <f t="shared" si="1459"/>
        <v>0</v>
      </c>
      <c r="BJ2080" s="130">
        <f t="shared" si="1460"/>
        <v>0</v>
      </c>
      <c r="BK2080" s="130">
        <f t="shared" si="1461"/>
        <v>0</v>
      </c>
      <c r="BL2080" s="130">
        <f t="shared" si="1462"/>
        <v>0</v>
      </c>
      <c r="BM2080" s="90">
        <f t="shared" si="1463"/>
        <v>0</v>
      </c>
      <c r="BN2080" s="90" t="s">
        <v>2058</v>
      </c>
      <c r="BO2080" s="90">
        <f>COUNTIF(S2080:S2081,"NA")</f>
        <v>0</v>
      </c>
      <c r="BP2080" s="90">
        <f t="shared" ref="BP2080" si="1868">COUNTIF(T2080:T2081,"NA")</f>
        <v>0</v>
      </c>
      <c r="BQ2080" s="90">
        <f t="shared" ref="BQ2080" si="1869">COUNTIF(U2080:U2081,"NA")</f>
        <v>0</v>
      </c>
      <c r="BR2080" s="90">
        <f t="shared" ref="BR2080" si="1870">COUNTIF(V2080:V2081,"NA")</f>
        <v>0</v>
      </c>
      <c r="BS2080" s="90">
        <f t="shared" ref="BS2080" si="1871">COUNTIF(W2080:W2081,"NA")</f>
        <v>0</v>
      </c>
      <c r="BT2080" s="90">
        <f t="shared" ref="BT2080" si="1872">COUNTIF(X2080:X2081,"NA")</f>
        <v>0</v>
      </c>
      <c r="BU2080" s="90">
        <f t="shared" ref="BU2080" si="1873">COUNTIF(Y2080:Y2081,"NA")</f>
        <v>0</v>
      </c>
      <c r="BV2080" s="90">
        <f t="shared" ref="BV2080" si="1874">COUNTIF(Z2080:Z2081,"NA")</f>
        <v>0</v>
      </c>
      <c r="BW2080" s="90">
        <f t="shared" ref="BW2080" si="1875">COUNTIF(AA2080:AA2081,"NA")</f>
        <v>0</v>
      </c>
      <c r="BX2080" s="90">
        <f t="shared" ref="BX2080" si="1876">COUNTIF(AB2080:AB2081,"NA")</f>
        <v>0</v>
      </c>
      <c r="BY2080" s="90">
        <f t="shared" ref="BY2080" si="1877">COUNTIF(AC2080:AC2081,"NA")</f>
        <v>0</v>
      </c>
      <c r="BZ2080" s="90">
        <f t="shared" ref="BZ2080" si="1878">COUNTIF(AD2080:AD2081,"NA")</f>
        <v>0</v>
      </c>
      <c r="CO2080" s="186"/>
      <c r="CP2080" s="186"/>
      <c r="CQ2080" s="186"/>
      <c r="CR2080" s="186"/>
      <c r="CS2080" s="186"/>
      <c r="CT2080" s="186"/>
      <c r="CU2080" s="186"/>
      <c r="CV2080" s="186"/>
      <c r="CW2080" s="186"/>
      <c r="CX2080" s="186"/>
      <c r="CY2080" s="186"/>
      <c r="CZ2080" s="186"/>
      <c r="DA2080" s="186"/>
      <c r="DB2080" s="186"/>
    </row>
    <row r="2081" spans="1:106" ht="15" customHeight="1" x14ac:dyDescent="0.2">
      <c r="A2081" s="109"/>
      <c r="B2081" s="109"/>
      <c r="C2081" s="633"/>
      <c r="D2081" s="759"/>
      <c r="E2081" s="760"/>
      <c r="F2081" s="836"/>
      <c r="G2081" s="577" t="s">
        <v>616</v>
      </c>
      <c r="H2081" s="578"/>
      <c r="I2081" s="152"/>
      <c r="J2081" s="625" t="s">
        <v>614</v>
      </c>
      <c r="K2081" s="625"/>
      <c r="L2081" s="625"/>
      <c r="M2081" s="625"/>
      <c r="N2081" s="625"/>
      <c r="O2081" s="625"/>
      <c r="P2081" s="625"/>
      <c r="Q2081" s="625"/>
      <c r="R2081" s="626"/>
      <c r="S2081" s="206"/>
      <c r="T2081" s="206"/>
      <c r="U2081" s="206"/>
      <c r="V2081" s="206"/>
      <c r="W2081" s="206"/>
      <c r="X2081" s="206"/>
      <c r="Y2081" s="206"/>
      <c r="Z2081" s="206"/>
      <c r="AA2081" s="206"/>
      <c r="AB2081" s="206"/>
      <c r="AC2081" s="206"/>
      <c r="AD2081" s="206"/>
      <c r="AE2081" s="109"/>
      <c r="AG2081" s="130">
        <f t="shared" si="1431"/>
        <v>12</v>
      </c>
      <c r="AH2081" s="90">
        <f t="shared" si="1432"/>
        <v>0</v>
      </c>
      <c r="AI2081" s="130">
        <f t="shared" si="1433"/>
        <v>0</v>
      </c>
      <c r="AJ2081" s="130">
        <f t="shared" si="1434"/>
        <v>0</v>
      </c>
      <c r="AK2081" s="130">
        <f t="shared" si="1435"/>
        <v>0</v>
      </c>
      <c r="AL2081" s="130">
        <f t="shared" si="1436"/>
        <v>0</v>
      </c>
      <c r="AM2081" s="130">
        <f t="shared" si="1437"/>
        <v>0</v>
      </c>
      <c r="AN2081" s="130">
        <f t="shared" si="1438"/>
        <v>0</v>
      </c>
      <c r="AO2081" s="130">
        <f t="shared" si="1439"/>
        <v>0</v>
      </c>
      <c r="AP2081" s="130">
        <f t="shared" si="1440"/>
        <v>0</v>
      </c>
      <c r="AQ2081" s="130">
        <f t="shared" si="1441"/>
        <v>0</v>
      </c>
      <c r="AR2081" s="130">
        <f t="shared" si="1442"/>
        <v>0</v>
      </c>
      <c r="AS2081" s="130">
        <f t="shared" si="1443"/>
        <v>0</v>
      </c>
      <c r="AT2081" s="130">
        <f t="shared" si="1444"/>
        <v>0</v>
      </c>
      <c r="AU2081" s="130">
        <f t="shared" si="1445"/>
        <v>0</v>
      </c>
      <c r="AV2081" s="130">
        <f t="shared" si="1446"/>
        <v>0</v>
      </c>
      <c r="AW2081" s="130">
        <f t="shared" si="1447"/>
        <v>0</v>
      </c>
      <c r="AX2081" s="130">
        <f t="shared" si="1448"/>
        <v>0</v>
      </c>
      <c r="AY2081" s="130">
        <f t="shared" si="1449"/>
        <v>0</v>
      </c>
      <c r="AZ2081" s="130">
        <f t="shared" si="1450"/>
        <v>0</v>
      </c>
      <c r="BA2081" s="130">
        <f t="shared" si="1451"/>
        <v>0</v>
      </c>
      <c r="BB2081" s="130">
        <f t="shared" si="1452"/>
        <v>0</v>
      </c>
      <c r="BC2081" s="130">
        <f t="shared" si="1453"/>
        <v>0</v>
      </c>
      <c r="BD2081" s="130">
        <f t="shared" si="1454"/>
        <v>0</v>
      </c>
      <c r="BE2081" s="130">
        <f t="shared" si="1455"/>
        <v>0</v>
      </c>
      <c r="BF2081" s="130">
        <f t="shared" si="1456"/>
        <v>0</v>
      </c>
      <c r="BG2081" s="130">
        <f t="shared" si="1457"/>
        <v>0</v>
      </c>
      <c r="BH2081" s="130">
        <f t="shared" si="1458"/>
        <v>0</v>
      </c>
      <c r="BI2081" s="130">
        <f t="shared" si="1459"/>
        <v>0</v>
      </c>
      <c r="BJ2081" s="130">
        <f t="shared" si="1460"/>
        <v>0</v>
      </c>
      <c r="BK2081" s="130">
        <f t="shared" si="1461"/>
        <v>0</v>
      </c>
      <c r="BL2081" s="130">
        <f t="shared" si="1462"/>
        <v>0</v>
      </c>
      <c r="BM2081" s="90">
        <f t="shared" si="1463"/>
        <v>0</v>
      </c>
      <c r="BN2081" s="90" t="s">
        <v>2078</v>
      </c>
      <c r="BO2081" s="90">
        <f>SUM(S2080:S2081)</f>
        <v>0</v>
      </c>
      <c r="BP2081" s="90">
        <f t="shared" ref="BP2081" si="1879">SUM(T2080:T2081)</f>
        <v>0</v>
      </c>
      <c r="BQ2081" s="90">
        <f t="shared" ref="BQ2081" si="1880">SUM(U2080:U2081)</f>
        <v>0</v>
      </c>
      <c r="BR2081" s="90">
        <f t="shared" ref="BR2081" si="1881">SUM(V2080:V2081)</f>
        <v>0</v>
      </c>
      <c r="BS2081" s="90">
        <f t="shared" ref="BS2081" si="1882">SUM(W2080:W2081)</f>
        <v>0</v>
      </c>
      <c r="BT2081" s="90">
        <f t="shared" ref="BT2081" si="1883">SUM(X2080:X2081)</f>
        <v>0</v>
      </c>
      <c r="BU2081" s="90">
        <f t="shared" ref="BU2081" si="1884">SUM(Y2080:Y2081)</f>
        <v>0</v>
      </c>
      <c r="BV2081" s="90">
        <f t="shared" ref="BV2081" si="1885">SUM(Z2080:Z2081)</f>
        <v>0</v>
      </c>
      <c r="BW2081" s="90">
        <f t="shared" ref="BW2081" si="1886">SUM(AA2080:AA2081)</f>
        <v>0</v>
      </c>
      <c r="BX2081" s="90">
        <f t="shared" ref="BX2081" si="1887">SUM(AB2080:AB2081)</f>
        <v>0</v>
      </c>
      <c r="BY2081" s="90">
        <f t="shared" ref="BY2081" si="1888">SUM(AC2080:AC2081)</f>
        <v>0</v>
      </c>
      <c r="BZ2081" s="90">
        <f t="shared" ref="BZ2081" si="1889">SUM(AD2080:AD2081)</f>
        <v>0</v>
      </c>
      <c r="CO2081" s="186"/>
      <c r="CP2081" s="186"/>
      <c r="CQ2081" s="186"/>
      <c r="CR2081" s="186"/>
      <c r="CS2081" s="186"/>
      <c r="CT2081" s="186"/>
      <c r="CU2081" s="186"/>
      <c r="CV2081" s="186"/>
      <c r="CW2081" s="186"/>
      <c r="CX2081" s="186"/>
      <c r="CY2081" s="186"/>
      <c r="CZ2081" s="186"/>
      <c r="DA2081" s="186"/>
      <c r="DB2081" s="186"/>
    </row>
    <row r="2082" spans="1:106" ht="15" customHeight="1" x14ac:dyDescent="0.2">
      <c r="A2082" s="109"/>
      <c r="B2082" s="109"/>
      <c r="C2082" s="633"/>
      <c r="D2082" s="759"/>
      <c r="E2082" s="760"/>
      <c r="F2082" s="836"/>
      <c r="G2082" s="629" t="s">
        <v>617</v>
      </c>
      <c r="H2082" s="629"/>
      <c r="I2082" s="646" t="s">
        <v>618</v>
      </c>
      <c r="J2082" s="646"/>
      <c r="K2082" s="646"/>
      <c r="L2082" s="646"/>
      <c r="M2082" s="646"/>
      <c r="N2082" s="646"/>
      <c r="O2082" s="646"/>
      <c r="P2082" s="646"/>
      <c r="Q2082" s="646"/>
      <c r="R2082" s="646"/>
      <c r="S2082" s="206"/>
      <c r="T2082" s="206"/>
      <c r="U2082" s="206"/>
      <c r="V2082" s="206"/>
      <c r="W2082" s="206"/>
      <c r="X2082" s="206"/>
      <c r="Y2082" s="206"/>
      <c r="Z2082" s="206"/>
      <c r="AA2082" s="206"/>
      <c r="AB2082" s="206"/>
      <c r="AC2082" s="206"/>
      <c r="AD2082" s="206"/>
      <c r="AE2082" s="109"/>
      <c r="AG2082" s="130">
        <f t="shared" si="1431"/>
        <v>12</v>
      </c>
      <c r="AH2082" s="90">
        <f t="shared" si="1432"/>
        <v>0</v>
      </c>
      <c r="AI2082" s="130">
        <f t="shared" si="1433"/>
        <v>0</v>
      </c>
      <c r="AJ2082" s="130">
        <f t="shared" si="1434"/>
        <v>0</v>
      </c>
      <c r="AK2082" s="130">
        <f t="shared" si="1435"/>
        <v>0</v>
      </c>
      <c r="AL2082" s="130">
        <f t="shared" si="1436"/>
        <v>0</v>
      </c>
      <c r="AM2082" s="130">
        <f t="shared" si="1437"/>
        <v>0</v>
      </c>
      <c r="AN2082" s="130">
        <f t="shared" si="1438"/>
        <v>0</v>
      </c>
      <c r="AO2082" s="130">
        <f t="shared" si="1439"/>
        <v>0</v>
      </c>
      <c r="AP2082" s="130">
        <f t="shared" si="1440"/>
        <v>0</v>
      </c>
      <c r="AQ2082" s="130">
        <f t="shared" si="1441"/>
        <v>0</v>
      </c>
      <c r="AR2082" s="130">
        <f t="shared" si="1442"/>
        <v>0</v>
      </c>
      <c r="AS2082" s="130">
        <f t="shared" si="1443"/>
        <v>0</v>
      </c>
      <c r="AT2082" s="130">
        <f t="shared" si="1444"/>
        <v>0</v>
      </c>
      <c r="AU2082" s="130">
        <f t="shared" si="1445"/>
        <v>0</v>
      </c>
      <c r="AV2082" s="130">
        <f t="shared" si="1446"/>
        <v>0</v>
      </c>
      <c r="AW2082" s="130">
        <f t="shared" si="1447"/>
        <v>0</v>
      </c>
      <c r="AX2082" s="130">
        <f t="shared" si="1448"/>
        <v>0</v>
      </c>
      <c r="AY2082" s="130">
        <f t="shared" si="1449"/>
        <v>0</v>
      </c>
      <c r="AZ2082" s="130">
        <f t="shared" si="1450"/>
        <v>0</v>
      </c>
      <c r="BA2082" s="130">
        <f t="shared" si="1451"/>
        <v>0</v>
      </c>
      <c r="BB2082" s="130">
        <f t="shared" si="1452"/>
        <v>0</v>
      </c>
      <c r="BC2082" s="130">
        <f t="shared" si="1453"/>
        <v>0</v>
      </c>
      <c r="BD2082" s="130">
        <f t="shared" si="1454"/>
        <v>0</v>
      </c>
      <c r="BE2082" s="130">
        <f t="shared" si="1455"/>
        <v>0</v>
      </c>
      <c r="BF2082" s="130">
        <f t="shared" si="1456"/>
        <v>0</v>
      </c>
      <c r="BG2082" s="130">
        <f t="shared" si="1457"/>
        <v>0</v>
      </c>
      <c r="BH2082" s="130">
        <f t="shared" si="1458"/>
        <v>0</v>
      </c>
      <c r="BI2082" s="130">
        <f t="shared" si="1459"/>
        <v>0</v>
      </c>
      <c r="BJ2082" s="130">
        <f t="shared" si="1460"/>
        <v>0</v>
      </c>
      <c r="BK2082" s="130">
        <f t="shared" si="1461"/>
        <v>0</v>
      </c>
      <c r="BL2082" s="130">
        <f t="shared" si="1462"/>
        <v>0</v>
      </c>
      <c r="BM2082" s="90">
        <f t="shared" si="1463"/>
        <v>0</v>
      </c>
      <c r="BN2082" s="90" t="s">
        <v>2029</v>
      </c>
      <c r="BO2082" s="90">
        <f>COUNTIF(S2080:S2081,"NS")</f>
        <v>0</v>
      </c>
      <c r="BP2082" s="90">
        <f t="shared" ref="BP2082" si="1890">COUNTIF(T2080:T2081,"NS")</f>
        <v>0</v>
      </c>
      <c r="BQ2082" s="90">
        <f t="shared" ref="BQ2082" si="1891">COUNTIF(U2080:U2081,"NS")</f>
        <v>0</v>
      </c>
      <c r="BR2082" s="90">
        <f t="shared" ref="BR2082" si="1892">COUNTIF(V2080:V2081,"NS")</f>
        <v>0</v>
      </c>
      <c r="BS2082" s="90">
        <f t="shared" ref="BS2082" si="1893">COUNTIF(W2080:W2081,"NS")</f>
        <v>0</v>
      </c>
      <c r="BT2082" s="90">
        <f t="shared" ref="BT2082" si="1894">COUNTIF(X2080:X2081,"NS")</f>
        <v>0</v>
      </c>
      <c r="BU2082" s="90">
        <f t="shared" ref="BU2082" si="1895">COUNTIF(Y2080:Y2081,"NS")</f>
        <v>0</v>
      </c>
      <c r="BV2082" s="90">
        <f t="shared" ref="BV2082" si="1896">COUNTIF(Z2080:Z2081,"NS")</f>
        <v>0</v>
      </c>
      <c r="BW2082" s="90">
        <f t="shared" ref="BW2082" si="1897">COUNTIF(AA2080:AA2081,"NS")</f>
        <v>0</v>
      </c>
      <c r="BX2082" s="90">
        <f t="shared" ref="BX2082" si="1898">COUNTIF(AB2080:AB2081,"NS")</f>
        <v>0</v>
      </c>
      <c r="BY2082" s="90">
        <f t="shared" ref="BY2082" si="1899">COUNTIF(AC2080:AC2081,"NS")</f>
        <v>0</v>
      </c>
      <c r="BZ2082" s="90">
        <f t="shared" ref="BZ2082" si="1900">COUNTIF(AD2080:AD2081,"NS")</f>
        <v>0</v>
      </c>
      <c r="CO2082" s="186"/>
      <c r="CP2082" s="186"/>
      <c r="CQ2082" s="186"/>
      <c r="CR2082" s="186"/>
      <c r="CS2082" s="186"/>
      <c r="CT2082" s="186"/>
      <c r="CU2082" s="186"/>
      <c r="CV2082" s="186"/>
      <c r="CW2082" s="186"/>
      <c r="CX2082" s="186"/>
      <c r="CY2082" s="186"/>
      <c r="CZ2082" s="186"/>
      <c r="DA2082" s="186"/>
      <c r="DB2082" s="186"/>
    </row>
    <row r="2083" spans="1:106" ht="15" customHeight="1" x14ac:dyDescent="0.2">
      <c r="A2083" s="109"/>
      <c r="B2083" s="109"/>
      <c r="C2083" s="633"/>
      <c r="D2083" s="759"/>
      <c r="E2083" s="760"/>
      <c r="F2083" s="836"/>
      <c r="G2083" s="629" t="s">
        <v>619</v>
      </c>
      <c r="H2083" s="629"/>
      <c r="I2083" s="646" t="s">
        <v>620</v>
      </c>
      <c r="J2083" s="646"/>
      <c r="K2083" s="646"/>
      <c r="L2083" s="646"/>
      <c r="M2083" s="646"/>
      <c r="N2083" s="646"/>
      <c r="O2083" s="646"/>
      <c r="P2083" s="646"/>
      <c r="Q2083" s="646"/>
      <c r="R2083" s="646"/>
      <c r="S2083" s="206"/>
      <c r="T2083" s="206"/>
      <c r="U2083" s="206"/>
      <c r="V2083" s="206"/>
      <c r="W2083" s="206"/>
      <c r="X2083" s="206"/>
      <c r="Y2083" s="206"/>
      <c r="Z2083" s="206"/>
      <c r="AA2083" s="206"/>
      <c r="AB2083" s="206"/>
      <c r="AC2083" s="206"/>
      <c r="AD2083" s="206"/>
      <c r="AE2083" s="109"/>
      <c r="AG2083" s="130">
        <f t="shared" si="1431"/>
        <v>12</v>
      </c>
      <c r="AH2083" s="90">
        <f t="shared" si="1432"/>
        <v>0</v>
      </c>
      <c r="AI2083" s="130">
        <f t="shared" si="1433"/>
        <v>0</v>
      </c>
      <c r="AJ2083" s="130">
        <f t="shared" si="1434"/>
        <v>0</v>
      </c>
      <c r="AK2083" s="130">
        <f t="shared" si="1435"/>
        <v>0</v>
      </c>
      <c r="AL2083" s="130">
        <f t="shared" si="1436"/>
        <v>0</v>
      </c>
      <c r="AM2083" s="130">
        <f t="shared" si="1437"/>
        <v>0</v>
      </c>
      <c r="AN2083" s="130">
        <f t="shared" si="1438"/>
        <v>0</v>
      </c>
      <c r="AO2083" s="130">
        <f t="shared" si="1439"/>
        <v>0</v>
      </c>
      <c r="AP2083" s="130">
        <f t="shared" si="1440"/>
        <v>0</v>
      </c>
      <c r="AQ2083" s="130">
        <f t="shared" si="1441"/>
        <v>0</v>
      </c>
      <c r="AR2083" s="130">
        <f t="shared" si="1442"/>
        <v>0</v>
      </c>
      <c r="AS2083" s="130">
        <f t="shared" si="1443"/>
        <v>0</v>
      </c>
      <c r="AT2083" s="130">
        <f t="shared" si="1444"/>
        <v>0</v>
      </c>
      <c r="AU2083" s="130">
        <f t="shared" si="1445"/>
        <v>0</v>
      </c>
      <c r="AV2083" s="130">
        <f t="shared" si="1446"/>
        <v>0</v>
      </c>
      <c r="AW2083" s="130">
        <f t="shared" si="1447"/>
        <v>0</v>
      </c>
      <c r="AX2083" s="130">
        <f t="shared" si="1448"/>
        <v>0</v>
      </c>
      <c r="AY2083" s="130">
        <f t="shared" si="1449"/>
        <v>0</v>
      </c>
      <c r="AZ2083" s="130">
        <f t="shared" si="1450"/>
        <v>0</v>
      </c>
      <c r="BA2083" s="130">
        <f t="shared" si="1451"/>
        <v>0</v>
      </c>
      <c r="BB2083" s="130">
        <f t="shared" si="1452"/>
        <v>0</v>
      </c>
      <c r="BC2083" s="130">
        <f t="shared" si="1453"/>
        <v>0</v>
      </c>
      <c r="BD2083" s="130">
        <f t="shared" si="1454"/>
        <v>0</v>
      </c>
      <c r="BE2083" s="130">
        <f t="shared" si="1455"/>
        <v>0</v>
      </c>
      <c r="BF2083" s="130">
        <f t="shared" si="1456"/>
        <v>0</v>
      </c>
      <c r="BG2083" s="130">
        <f t="shared" si="1457"/>
        <v>0</v>
      </c>
      <c r="BH2083" s="130">
        <f t="shared" si="1458"/>
        <v>0</v>
      </c>
      <c r="BI2083" s="130">
        <f t="shared" si="1459"/>
        <v>0</v>
      </c>
      <c r="BJ2083" s="130">
        <f t="shared" si="1460"/>
        <v>0</v>
      </c>
      <c r="BK2083" s="130">
        <f t="shared" si="1461"/>
        <v>0</v>
      </c>
      <c r="BL2083" s="130">
        <f t="shared" si="1462"/>
        <v>0</v>
      </c>
      <c r="BM2083" s="90">
        <f t="shared" si="1463"/>
        <v>0</v>
      </c>
      <c r="BN2083" s="90" t="s">
        <v>2104</v>
      </c>
      <c r="BO2083" s="90">
        <f>S2079</f>
        <v>0</v>
      </c>
      <c r="BP2083" s="90">
        <f t="shared" ref="BP2083" si="1901">T2079</f>
        <v>0</v>
      </c>
      <c r="BQ2083" s="90">
        <f t="shared" ref="BQ2083" si="1902">U2079</f>
        <v>0</v>
      </c>
      <c r="BR2083" s="90">
        <f t="shared" ref="BR2083" si="1903">V2079</f>
        <v>0</v>
      </c>
      <c r="BS2083" s="90">
        <f t="shared" ref="BS2083" si="1904">W2079</f>
        <v>0</v>
      </c>
      <c r="BT2083" s="90">
        <f t="shared" ref="BT2083" si="1905">X2079</f>
        <v>0</v>
      </c>
      <c r="BU2083" s="90">
        <f t="shared" ref="BU2083" si="1906">Y2079</f>
        <v>0</v>
      </c>
      <c r="BV2083" s="90">
        <f t="shared" ref="BV2083" si="1907">Z2079</f>
        <v>0</v>
      </c>
      <c r="BW2083" s="90">
        <f t="shared" ref="BW2083" si="1908">AA2079</f>
        <v>0</v>
      </c>
      <c r="BX2083" s="90">
        <f t="shared" ref="BX2083" si="1909">AB2079</f>
        <v>0</v>
      </c>
      <c r="BY2083" s="90">
        <f t="shared" ref="BY2083" si="1910">AC2079</f>
        <v>0</v>
      </c>
      <c r="BZ2083" s="90">
        <f t="shared" ref="BZ2083" si="1911">AD2079</f>
        <v>0</v>
      </c>
      <c r="CO2083" s="186"/>
      <c r="CP2083" s="186"/>
      <c r="CQ2083" s="186"/>
      <c r="CR2083" s="186"/>
      <c r="CS2083" s="186"/>
      <c r="CT2083" s="186"/>
      <c r="CU2083" s="186"/>
      <c r="CV2083" s="186"/>
      <c r="CW2083" s="186"/>
      <c r="CX2083" s="186"/>
      <c r="CY2083" s="186"/>
      <c r="CZ2083" s="186"/>
      <c r="DA2083" s="186"/>
      <c r="DB2083" s="186"/>
    </row>
    <row r="2084" spans="1:106" ht="15" customHeight="1" x14ac:dyDescent="0.2">
      <c r="A2084" s="109"/>
      <c r="B2084" s="109"/>
      <c r="C2084" s="634"/>
      <c r="D2084" s="761"/>
      <c r="E2084" s="762"/>
      <c r="F2084" s="837"/>
      <c r="G2084" s="629" t="s">
        <v>621</v>
      </c>
      <c r="H2084" s="629"/>
      <c r="I2084" s="646" t="s">
        <v>622</v>
      </c>
      <c r="J2084" s="646"/>
      <c r="K2084" s="646"/>
      <c r="L2084" s="646"/>
      <c r="M2084" s="646"/>
      <c r="N2084" s="646"/>
      <c r="O2084" s="646"/>
      <c r="P2084" s="646"/>
      <c r="Q2084" s="646"/>
      <c r="R2084" s="646"/>
      <c r="S2084" s="206"/>
      <c r="T2084" s="206"/>
      <c r="U2084" s="206"/>
      <c r="V2084" s="206"/>
      <c r="W2084" s="206"/>
      <c r="X2084" s="206"/>
      <c r="Y2084" s="206"/>
      <c r="Z2084" s="206"/>
      <c r="AA2084" s="206"/>
      <c r="AB2084" s="206"/>
      <c r="AC2084" s="206"/>
      <c r="AD2084" s="206"/>
      <c r="AE2084" s="109"/>
      <c r="AG2084" s="130">
        <f t="shared" si="1431"/>
        <v>12</v>
      </c>
      <c r="AH2084" s="90">
        <f t="shared" si="1432"/>
        <v>0</v>
      </c>
      <c r="AI2084" s="130">
        <f t="shared" si="1433"/>
        <v>0</v>
      </c>
      <c r="AJ2084" s="130">
        <f t="shared" si="1434"/>
        <v>0</v>
      </c>
      <c r="AK2084" s="130">
        <f t="shared" si="1435"/>
        <v>0</v>
      </c>
      <c r="AL2084" s="130">
        <f t="shared" si="1436"/>
        <v>0</v>
      </c>
      <c r="AM2084" s="130">
        <f t="shared" si="1437"/>
        <v>0</v>
      </c>
      <c r="AN2084" s="130">
        <f t="shared" si="1438"/>
        <v>0</v>
      </c>
      <c r="AO2084" s="130">
        <f t="shared" si="1439"/>
        <v>0</v>
      </c>
      <c r="AP2084" s="130">
        <f t="shared" si="1440"/>
        <v>0</v>
      </c>
      <c r="AQ2084" s="130">
        <f t="shared" si="1441"/>
        <v>0</v>
      </c>
      <c r="AR2084" s="130">
        <f t="shared" si="1442"/>
        <v>0</v>
      </c>
      <c r="AS2084" s="130">
        <f t="shared" si="1443"/>
        <v>0</v>
      </c>
      <c r="AT2084" s="130">
        <f t="shared" si="1444"/>
        <v>0</v>
      </c>
      <c r="AU2084" s="130">
        <f t="shared" si="1445"/>
        <v>0</v>
      </c>
      <c r="AV2084" s="130">
        <f t="shared" si="1446"/>
        <v>0</v>
      </c>
      <c r="AW2084" s="130">
        <f t="shared" si="1447"/>
        <v>0</v>
      </c>
      <c r="AX2084" s="130">
        <f t="shared" si="1448"/>
        <v>0</v>
      </c>
      <c r="AY2084" s="130">
        <f t="shared" si="1449"/>
        <v>0</v>
      </c>
      <c r="AZ2084" s="130">
        <f t="shared" si="1450"/>
        <v>0</v>
      </c>
      <c r="BA2084" s="130">
        <f t="shared" si="1451"/>
        <v>0</v>
      </c>
      <c r="BB2084" s="130">
        <f t="shared" si="1452"/>
        <v>0</v>
      </c>
      <c r="BC2084" s="130">
        <f t="shared" si="1453"/>
        <v>0</v>
      </c>
      <c r="BD2084" s="130">
        <f t="shared" si="1454"/>
        <v>0</v>
      </c>
      <c r="BE2084" s="130">
        <f t="shared" si="1455"/>
        <v>0</v>
      </c>
      <c r="BF2084" s="130">
        <f t="shared" si="1456"/>
        <v>0</v>
      </c>
      <c r="BG2084" s="130">
        <f t="shared" si="1457"/>
        <v>0</v>
      </c>
      <c r="BH2084" s="130">
        <f t="shared" si="1458"/>
        <v>0</v>
      </c>
      <c r="BI2084" s="130">
        <f t="shared" si="1459"/>
        <v>0</v>
      </c>
      <c r="BJ2084" s="130">
        <f t="shared" si="1460"/>
        <v>0</v>
      </c>
      <c r="BK2084" s="130">
        <f t="shared" si="1461"/>
        <v>0</v>
      </c>
      <c r="BL2084" s="130">
        <f t="shared" si="1462"/>
        <v>0</v>
      </c>
      <c r="BM2084" s="90">
        <f t="shared" si="1463"/>
        <v>0</v>
      </c>
      <c r="CO2084" s="186"/>
      <c r="CP2084" s="186"/>
      <c r="CQ2084" s="186"/>
      <c r="CR2084" s="186"/>
      <c r="CS2084" s="186"/>
      <c r="CT2084" s="186"/>
      <c r="CU2084" s="186"/>
      <c r="CV2084" s="186"/>
      <c r="CW2084" s="186"/>
      <c r="CX2084" s="186"/>
      <c r="CY2084" s="186"/>
      <c r="CZ2084" s="186"/>
      <c r="DA2084" s="186"/>
      <c r="DB2084" s="186"/>
    </row>
    <row r="2085" spans="1:106" ht="15" customHeight="1" x14ac:dyDescent="0.25">
      <c r="A2085" s="109"/>
      <c r="B2085" s="109"/>
      <c r="C2085" s="632" t="s">
        <v>685</v>
      </c>
      <c r="D2085" s="757" t="s">
        <v>686</v>
      </c>
      <c r="E2085" s="758"/>
      <c r="F2085" s="835"/>
      <c r="G2085" s="629" t="s">
        <v>625</v>
      </c>
      <c r="H2085" s="629"/>
      <c r="I2085" s="646" t="s">
        <v>626</v>
      </c>
      <c r="J2085" s="646"/>
      <c r="K2085" s="646"/>
      <c r="L2085" s="646"/>
      <c r="M2085" s="646"/>
      <c r="N2085" s="646"/>
      <c r="O2085" s="646"/>
      <c r="P2085" s="646"/>
      <c r="Q2085" s="646"/>
      <c r="R2085" s="646"/>
      <c r="S2085" s="206"/>
      <c r="T2085" s="206"/>
      <c r="U2085" s="206"/>
      <c r="V2085" s="206"/>
      <c r="W2085" s="206"/>
      <c r="X2085" s="206"/>
      <c r="Y2085" s="206"/>
      <c r="Z2085" s="206"/>
      <c r="AA2085" s="206"/>
      <c r="AB2085" s="206"/>
      <c r="AC2085" s="206"/>
      <c r="AD2085" s="206"/>
      <c r="AE2085" s="109"/>
      <c r="AG2085" s="130">
        <f t="shared" si="1431"/>
        <v>12</v>
      </c>
      <c r="AH2085" s="90">
        <f t="shared" si="1432"/>
        <v>0</v>
      </c>
      <c r="AI2085" s="130">
        <f t="shared" si="1433"/>
        <v>0</v>
      </c>
      <c r="AJ2085" s="130">
        <f t="shared" si="1434"/>
        <v>0</v>
      </c>
      <c r="AK2085" s="130">
        <f t="shared" si="1435"/>
        <v>0</v>
      </c>
      <c r="AL2085" s="130">
        <f t="shared" si="1436"/>
        <v>0</v>
      </c>
      <c r="AM2085" s="130">
        <f t="shared" si="1437"/>
        <v>0</v>
      </c>
      <c r="AN2085" s="130">
        <f t="shared" si="1438"/>
        <v>0</v>
      </c>
      <c r="AO2085" s="130">
        <f t="shared" si="1439"/>
        <v>0</v>
      </c>
      <c r="AP2085" s="130">
        <f t="shared" si="1440"/>
        <v>0</v>
      </c>
      <c r="AQ2085" s="130">
        <f t="shared" si="1441"/>
        <v>0</v>
      </c>
      <c r="AR2085" s="130">
        <f t="shared" si="1442"/>
        <v>0</v>
      </c>
      <c r="AS2085" s="130">
        <f t="shared" si="1443"/>
        <v>0</v>
      </c>
      <c r="AT2085" s="130">
        <f t="shared" si="1444"/>
        <v>0</v>
      </c>
      <c r="AU2085" s="130">
        <f t="shared" si="1445"/>
        <v>0</v>
      </c>
      <c r="AV2085" s="130">
        <f t="shared" si="1446"/>
        <v>0</v>
      </c>
      <c r="AW2085" s="130">
        <f t="shared" si="1447"/>
        <v>0</v>
      </c>
      <c r="AX2085" s="130">
        <f t="shared" si="1448"/>
        <v>0</v>
      </c>
      <c r="AY2085" s="130">
        <f t="shared" si="1449"/>
        <v>0</v>
      </c>
      <c r="AZ2085" s="130">
        <f t="shared" si="1450"/>
        <v>0</v>
      </c>
      <c r="BA2085" s="130">
        <f t="shared" si="1451"/>
        <v>0</v>
      </c>
      <c r="BB2085" s="130">
        <f t="shared" si="1452"/>
        <v>0</v>
      </c>
      <c r="BC2085" s="130">
        <f t="shared" si="1453"/>
        <v>0</v>
      </c>
      <c r="BD2085" s="130">
        <f t="shared" si="1454"/>
        <v>0</v>
      </c>
      <c r="BE2085" s="130">
        <f t="shared" si="1455"/>
        <v>0</v>
      </c>
      <c r="BF2085" s="130">
        <f t="shared" si="1456"/>
        <v>0</v>
      </c>
      <c r="BG2085" s="130">
        <f t="shared" si="1457"/>
        <v>0</v>
      </c>
      <c r="BH2085" s="130">
        <f t="shared" si="1458"/>
        <v>0</v>
      </c>
      <c r="BI2085" s="130">
        <f t="shared" si="1459"/>
        <v>0</v>
      </c>
      <c r="BJ2085" s="130">
        <f t="shared" si="1460"/>
        <v>0</v>
      </c>
      <c r="BK2085" s="130">
        <f t="shared" si="1461"/>
        <v>0</v>
      </c>
      <c r="BL2085" s="130">
        <f t="shared" si="1462"/>
        <v>0</v>
      </c>
      <c r="BM2085" s="90">
        <f t="shared" si="1463"/>
        <v>0</v>
      </c>
      <c r="CO2085" s="297" t="s">
        <v>2171</v>
      </c>
      <c r="CP2085" s="297">
        <f>IF(AND(SUM(S2085:S2089,S2096:S2097,S2100:S2108,S2113:S2114)=0,SUM(COUNTIF(S2085:S2089,"NS"),COUNTIF(S2096:S2097,"NS"),COUNTIF(S2100:S2108,"NS"),COUNTIF(S2113:S2114,"NS")&gt;0)),"NS",SUM(S2085:S2089,S2096:S2097,S2100:S2108,S2113:S2114))</f>
        <v>0</v>
      </c>
      <c r="CQ2085" s="297">
        <f t="shared" ref="CQ2085" si="1912">IF(AND(SUM(T2085:T2089,T2096:T2097,T2100:T2108,T2113:T2114)=0,SUM(COUNTIF(T2085:T2089,"NS"),COUNTIF(T2096:T2097,"NS"),COUNTIF(T2100:T2108,"NS"),COUNTIF(T2113:T2114,"NS")&gt;0)),"NS",SUM(T2085:T2089,T2096:T2097,T2100:T2108,T2113:T2114))</f>
        <v>0</v>
      </c>
      <c r="CR2085" s="297">
        <f t="shared" ref="CR2085" si="1913">IF(AND(SUM(U2085:U2089,U2096:U2097,U2100:U2108,U2113:U2114)=0,SUM(COUNTIF(U2085:U2089,"NS"),COUNTIF(U2096:U2097,"NS"),COUNTIF(U2100:U2108,"NS"),COUNTIF(U2113:U2114,"NS")&gt;0)),"NS",SUM(U2085:U2089,U2096:U2097,U2100:U2108,U2113:U2114))</f>
        <v>0</v>
      </c>
      <c r="CS2085" s="297">
        <f t="shared" ref="CS2085" si="1914">IF(AND(SUM(V2085:V2089,V2096:V2097,V2100:V2108,V2113:V2114)=0,SUM(COUNTIF(V2085:V2089,"NS"),COUNTIF(V2096:V2097,"NS"),COUNTIF(V2100:V2108,"NS"),COUNTIF(V2113:V2114,"NS")&gt;0)),"NS",SUM(V2085:V2089,V2096:V2097,V2100:V2108,V2113:V2114))</f>
        <v>0</v>
      </c>
      <c r="CT2085" s="297">
        <f t="shared" ref="CT2085" si="1915">IF(AND(SUM(W2085:W2089,W2096:W2097,W2100:W2108,W2113:W2114)=0,SUM(COUNTIF(W2085:W2089,"NS"),COUNTIF(W2096:W2097,"NS"),COUNTIF(W2100:W2108,"NS"),COUNTIF(W2113:W2114,"NS")&gt;0)),"NS",SUM(W2085:W2089,W2096:W2097,W2100:W2108,W2113:W2114))</f>
        <v>0</v>
      </c>
      <c r="CU2085" s="297">
        <f t="shared" ref="CU2085" si="1916">IF(AND(SUM(X2085:X2089,X2096:X2097,X2100:X2108,X2113:X2114)=0,SUM(COUNTIF(X2085:X2089,"NS"),COUNTIF(X2096:X2097,"NS"),COUNTIF(X2100:X2108,"NS"),COUNTIF(X2113:X2114,"NS")&gt;0)),"NS",SUM(X2085:X2089,X2096:X2097,X2100:X2108,X2113:X2114))</f>
        <v>0</v>
      </c>
      <c r="CV2085" s="297">
        <f t="shared" ref="CV2085" si="1917">IF(AND(SUM(Y2085:Y2089,Y2096:Y2097,Y2100:Y2108,Y2113:Y2114)=0,SUM(COUNTIF(Y2085:Y2089,"NS"),COUNTIF(Y2096:Y2097,"NS"),COUNTIF(Y2100:Y2108,"NS"),COUNTIF(Y2113:Y2114,"NS")&gt;0)),"NS",SUM(Y2085:Y2089,Y2096:Y2097,Y2100:Y2108,Y2113:Y2114))</f>
        <v>0</v>
      </c>
      <c r="CW2085" s="297">
        <f t="shared" ref="CW2085" si="1918">IF(AND(SUM(Z2085:Z2089,Z2096:Z2097,Z2100:Z2108,Z2113:Z2114)=0,SUM(COUNTIF(Z2085:Z2089,"NS"),COUNTIF(Z2096:Z2097,"NS"),COUNTIF(Z2100:Z2108,"NS"),COUNTIF(Z2113:Z2114,"NS")&gt;0)),"NS",SUM(Z2085:Z2089,Z2096:Z2097,Z2100:Z2108,Z2113:Z2114))</f>
        <v>0</v>
      </c>
      <c r="CX2085" s="297">
        <f t="shared" ref="CX2085" si="1919">IF(AND(SUM(AA2085:AA2089,AA2096:AA2097,AA2100:AA2108,AA2113:AA2114)=0,SUM(COUNTIF(AA2085:AA2089,"NS"),COUNTIF(AA2096:AA2097,"NS"),COUNTIF(AA2100:AA2108,"NS"),COUNTIF(AA2113:AA2114,"NS")&gt;0)),"NS",SUM(AA2085:AA2089,AA2096:AA2097,AA2100:AA2108,AA2113:AA2114))</f>
        <v>0</v>
      </c>
      <c r="CY2085" s="297">
        <f t="shared" ref="CY2085" si="1920">IF(AND(SUM(AB2085:AB2089,AB2096:AB2097,AB2100:AB2108,AB2113:AB2114)=0,SUM(COUNTIF(AB2085:AB2089,"NS"),COUNTIF(AB2096:AB2097,"NS"),COUNTIF(AB2100:AB2108,"NS"),COUNTIF(AB2113:AB2114,"NS")&gt;0)),"NS",SUM(AB2085:AB2089,AB2096:AB2097,AB2100:AB2108,AB2113:AB2114))</f>
        <v>0</v>
      </c>
      <c r="CZ2085" s="297">
        <f t="shared" ref="CZ2085" si="1921">IF(AND(SUM(AC2085:AC2089,AC2096:AC2097,AC2100:AC2108,AC2113:AC2114)=0,SUM(COUNTIF(AC2085:AC2089,"NS"),COUNTIF(AC2096:AC2097,"NS"),COUNTIF(AC2100:AC2108,"NS"),COUNTIF(AC2113:AC2114,"NS")&gt;0)),"NS",SUM(AC2085:AC2089,AC2096:AC2097,AC2100:AC2108,AC2113:AC2114))</f>
        <v>0</v>
      </c>
      <c r="DA2085" s="297">
        <f t="shared" ref="DA2085" si="1922">IF(AND(SUM(AD2085:AD2089,AD2096:AD2097,AD2100:AD2108,AD2113:AD2114)=0,SUM(COUNTIF(AD2085:AD2089,"NS"),COUNTIF(AD2096:AD2097,"NS"),COUNTIF(AD2100:AD2108,"NS"),COUNTIF(AD2113:AD2114,"NS")&gt;0)),"NS",SUM(AD2085:AD2089,AD2096:AD2097,AD2100:AD2108,AD2113:AD2114))</f>
        <v>0</v>
      </c>
      <c r="DB2085" s="186"/>
    </row>
    <row r="2086" spans="1:106" ht="15" customHeight="1" x14ac:dyDescent="0.25">
      <c r="A2086" s="109"/>
      <c r="B2086" s="109"/>
      <c r="C2086" s="633"/>
      <c r="D2086" s="759"/>
      <c r="E2086" s="760"/>
      <c r="F2086" s="836"/>
      <c r="G2086" s="629" t="s">
        <v>627</v>
      </c>
      <c r="H2086" s="629"/>
      <c r="I2086" s="646" t="s">
        <v>628</v>
      </c>
      <c r="J2086" s="646"/>
      <c r="K2086" s="646"/>
      <c r="L2086" s="646"/>
      <c r="M2086" s="646"/>
      <c r="N2086" s="646"/>
      <c r="O2086" s="646"/>
      <c r="P2086" s="646"/>
      <c r="Q2086" s="646"/>
      <c r="R2086" s="646"/>
      <c r="S2086" s="206"/>
      <c r="T2086" s="206"/>
      <c r="U2086" s="206"/>
      <c r="V2086" s="206"/>
      <c r="W2086" s="206"/>
      <c r="X2086" s="206"/>
      <c r="Y2086" s="206"/>
      <c r="Z2086" s="206"/>
      <c r="AA2086" s="206"/>
      <c r="AB2086" s="206"/>
      <c r="AC2086" s="206"/>
      <c r="AD2086" s="206"/>
      <c r="AE2086" s="109"/>
      <c r="AG2086" s="130">
        <f t="shared" si="1431"/>
        <v>12</v>
      </c>
      <c r="AH2086" s="90">
        <f t="shared" si="1432"/>
        <v>0</v>
      </c>
      <c r="AI2086" s="130">
        <f t="shared" si="1433"/>
        <v>0</v>
      </c>
      <c r="AJ2086" s="130">
        <f t="shared" si="1434"/>
        <v>0</v>
      </c>
      <c r="AK2086" s="130">
        <f t="shared" si="1435"/>
        <v>0</v>
      </c>
      <c r="AL2086" s="130">
        <f t="shared" si="1436"/>
        <v>0</v>
      </c>
      <c r="AM2086" s="130">
        <f t="shared" si="1437"/>
        <v>0</v>
      </c>
      <c r="AN2086" s="130">
        <f t="shared" si="1438"/>
        <v>0</v>
      </c>
      <c r="AO2086" s="130">
        <f t="shared" si="1439"/>
        <v>0</v>
      </c>
      <c r="AP2086" s="130">
        <f t="shared" si="1440"/>
        <v>0</v>
      </c>
      <c r="AQ2086" s="130">
        <f t="shared" si="1441"/>
        <v>0</v>
      </c>
      <c r="AR2086" s="130">
        <f t="shared" si="1442"/>
        <v>0</v>
      </c>
      <c r="AS2086" s="130">
        <f t="shared" si="1443"/>
        <v>0</v>
      </c>
      <c r="AT2086" s="130">
        <f t="shared" si="1444"/>
        <v>0</v>
      </c>
      <c r="AU2086" s="130">
        <f t="shared" si="1445"/>
        <v>0</v>
      </c>
      <c r="AV2086" s="130">
        <f t="shared" si="1446"/>
        <v>0</v>
      </c>
      <c r="AW2086" s="130">
        <f t="shared" si="1447"/>
        <v>0</v>
      </c>
      <c r="AX2086" s="130">
        <f t="shared" si="1448"/>
        <v>0</v>
      </c>
      <c r="AY2086" s="130">
        <f t="shared" si="1449"/>
        <v>0</v>
      </c>
      <c r="AZ2086" s="130">
        <f t="shared" si="1450"/>
        <v>0</v>
      </c>
      <c r="BA2086" s="130">
        <f t="shared" si="1451"/>
        <v>0</v>
      </c>
      <c r="BB2086" s="130">
        <f t="shared" si="1452"/>
        <v>0</v>
      </c>
      <c r="BC2086" s="130">
        <f t="shared" si="1453"/>
        <v>0</v>
      </c>
      <c r="BD2086" s="130">
        <f t="shared" si="1454"/>
        <v>0</v>
      </c>
      <c r="BE2086" s="130">
        <f t="shared" si="1455"/>
        <v>0</v>
      </c>
      <c r="BF2086" s="130">
        <f t="shared" si="1456"/>
        <v>0</v>
      </c>
      <c r="BG2086" s="130">
        <f t="shared" si="1457"/>
        <v>0</v>
      </c>
      <c r="BH2086" s="130">
        <f t="shared" si="1458"/>
        <v>0</v>
      </c>
      <c r="BI2086" s="130">
        <f t="shared" si="1459"/>
        <v>0</v>
      </c>
      <c r="BJ2086" s="130">
        <f t="shared" si="1460"/>
        <v>0</v>
      </c>
      <c r="BK2086" s="130">
        <f t="shared" si="1461"/>
        <v>0</v>
      </c>
      <c r="BL2086" s="130">
        <f t="shared" si="1462"/>
        <v>0</v>
      </c>
      <c r="BM2086" s="90">
        <f t="shared" si="1463"/>
        <v>0</v>
      </c>
      <c r="CO2086" s="297" t="s">
        <v>2078</v>
      </c>
      <c r="CP2086" s="297">
        <f>SUM(S2085:S2089,S2096:S2097,S2100:S2108,S2113)</f>
        <v>0</v>
      </c>
      <c r="CQ2086" s="297">
        <f t="shared" ref="CQ2086" si="1923">SUM(T2085:T2089,T2096:T2097,T2100:T2108,T2113)</f>
        <v>0</v>
      </c>
      <c r="CR2086" s="297">
        <f t="shared" ref="CR2086" si="1924">SUM(U2085:U2089,U2096:U2097,U2100:U2108,U2113)</f>
        <v>0</v>
      </c>
      <c r="CS2086" s="297">
        <f t="shared" ref="CS2086" si="1925">SUM(V2085:V2089,V2096:V2097,V2100:V2108,V2113)</f>
        <v>0</v>
      </c>
      <c r="CT2086" s="297">
        <f t="shared" ref="CT2086" si="1926">SUM(W2085:W2089,W2096:W2097,W2100:W2108,W2113)</f>
        <v>0</v>
      </c>
      <c r="CU2086" s="297">
        <f t="shared" ref="CU2086" si="1927">SUM(X2085:X2089,X2096:X2097,X2100:X2108,X2113)</f>
        <v>0</v>
      </c>
      <c r="CV2086" s="297">
        <f t="shared" ref="CV2086" si="1928">SUM(Y2085:Y2089,Y2096:Y2097,Y2100:Y2108,Y2113)</f>
        <v>0</v>
      </c>
      <c r="CW2086" s="297">
        <f t="shared" ref="CW2086" si="1929">SUM(Z2085:Z2089,Z2096:Z2097,Z2100:Z2108,Z2113)</f>
        <v>0</v>
      </c>
      <c r="CX2086" s="297">
        <f t="shared" ref="CX2086" si="1930">SUM(AA2085:AA2089,AA2096:AA2097,AA2100:AA2108,AA2113)</f>
        <v>0</v>
      </c>
      <c r="CY2086" s="297">
        <f t="shared" ref="CY2086" si="1931">SUM(AB2085:AB2089,AB2096:AB2097,AB2100:AB2108,AB2113)</f>
        <v>0</v>
      </c>
      <c r="CZ2086" s="297">
        <f t="shared" ref="CZ2086" si="1932">SUM(AC2085:AC2089,AC2096:AC2097,AC2100:AC2108,AC2113)</f>
        <v>0</v>
      </c>
      <c r="DA2086" s="297">
        <f t="shared" ref="DA2086" si="1933">SUM(AD2085:AD2089,AD2096:AD2097,AD2100:AD2108,AD2113)</f>
        <v>0</v>
      </c>
      <c r="DB2086" s="186"/>
    </row>
    <row r="2087" spans="1:106" ht="15" customHeight="1" x14ac:dyDescent="0.25">
      <c r="A2087" s="109"/>
      <c r="B2087" s="109"/>
      <c r="C2087" s="633"/>
      <c r="D2087" s="759"/>
      <c r="E2087" s="760"/>
      <c r="F2087" s="836"/>
      <c r="G2087" s="629" t="s">
        <v>629</v>
      </c>
      <c r="H2087" s="629"/>
      <c r="I2087" s="646" t="s">
        <v>630</v>
      </c>
      <c r="J2087" s="646"/>
      <c r="K2087" s="646"/>
      <c r="L2087" s="646"/>
      <c r="M2087" s="646"/>
      <c r="N2087" s="646"/>
      <c r="O2087" s="646"/>
      <c r="P2087" s="646"/>
      <c r="Q2087" s="646"/>
      <c r="R2087" s="646"/>
      <c r="S2087" s="206"/>
      <c r="T2087" s="206"/>
      <c r="U2087" s="206"/>
      <c r="V2087" s="206"/>
      <c r="W2087" s="206"/>
      <c r="X2087" s="206"/>
      <c r="Y2087" s="206"/>
      <c r="Z2087" s="206"/>
      <c r="AA2087" s="206"/>
      <c r="AB2087" s="206"/>
      <c r="AC2087" s="206"/>
      <c r="AD2087" s="206"/>
      <c r="AE2087" s="109"/>
      <c r="AG2087" s="130">
        <f t="shared" si="1431"/>
        <v>12</v>
      </c>
      <c r="AH2087" s="90">
        <f t="shared" si="1432"/>
        <v>0</v>
      </c>
      <c r="AI2087" s="130">
        <f t="shared" si="1433"/>
        <v>0</v>
      </c>
      <c r="AJ2087" s="130">
        <f t="shared" si="1434"/>
        <v>0</v>
      </c>
      <c r="AK2087" s="130">
        <f t="shared" si="1435"/>
        <v>0</v>
      </c>
      <c r="AL2087" s="130">
        <f t="shared" si="1436"/>
        <v>0</v>
      </c>
      <c r="AM2087" s="130">
        <f t="shared" si="1437"/>
        <v>0</v>
      </c>
      <c r="AN2087" s="130">
        <f t="shared" si="1438"/>
        <v>0</v>
      </c>
      <c r="AO2087" s="130">
        <f t="shared" si="1439"/>
        <v>0</v>
      </c>
      <c r="AP2087" s="130">
        <f t="shared" si="1440"/>
        <v>0</v>
      </c>
      <c r="AQ2087" s="130">
        <f t="shared" si="1441"/>
        <v>0</v>
      </c>
      <c r="AR2087" s="130">
        <f t="shared" si="1442"/>
        <v>0</v>
      </c>
      <c r="AS2087" s="130">
        <f t="shared" si="1443"/>
        <v>0</v>
      </c>
      <c r="AT2087" s="130">
        <f t="shared" si="1444"/>
        <v>0</v>
      </c>
      <c r="AU2087" s="130">
        <f t="shared" si="1445"/>
        <v>0</v>
      </c>
      <c r="AV2087" s="130">
        <f t="shared" si="1446"/>
        <v>0</v>
      </c>
      <c r="AW2087" s="130">
        <f t="shared" si="1447"/>
        <v>0</v>
      </c>
      <c r="AX2087" s="130">
        <f t="shared" si="1448"/>
        <v>0</v>
      </c>
      <c r="AY2087" s="130">
        <f t="shared" si="1449"/>
        <v>0</v>
      </c>
      <c r="AZ2087" s="130">
        <f t="shared" si="1450"/>
        <v>0</v>
      </c>
      <c r="BA2087" s="130">
        <f t="shared" si="1451"/>
        <v>0</v>
      </c>
      <c r="BB2087" s="130">
        <f t="shared" si="1452"/>
        <v>0</v>
      </c>
      <c r="BC2087" s="130">
        <f t="shared" si="1453"/>
        <v>0</v>
      </c>
      <c r="BD2087" s="130">
        <f t="shared" si="1454"/>
        <v>0</v>
      </c>
      <c r="BE2087" s="130">
        <f t="shared" si="1455"/>
        <v>0</v>
      </c>
      <c r="BF2087" s="130">
        <f t="shared" si="1456"/>
        <v>0</v>
      </c>
      <c r="BG2087" s="130">
        <f t="shared" si="1457"/>
        <v>0</v>
      </c>
      <c r="BH2087" s="130">
        <f t="shared" si="1458"/>
        <v>0</v>
      </c>
      <c r="BI2087" s="130">
        <f t="shared" si="1459"/>
        <v>0</v>
      </c>
      <c r="BJ2087" s="130">
        <f t="shared" si="1460"/>
        <v>0</v>
      </c>
      <c r="BK2087" s="130">
        <f t="shared" si="1461"/>
        <v>0</v>
      </c>
      <c r="BL2087" s="130">
        <f t="shared" si="1462"/>
        <v>0</v>
      </c>
      <c r="BM2087" s="90">
        <f t="shared" si="1463"/>
        <v>0</v>
      </c>
      <c r="CO2087" s="297" t="s">
        <v>2029</v>
      </c>
      <c r="CP2087" s="297">
        <f>SUM(COUNTIF(S2085:S2089,"NS"),COUNTIF(S2096:S2097,"NS"),COUNTIF(S2100:S2108,"NS"),COUNTIF(S2113,"NS"))</f>
        <v>0</v>
      </c>
      <c r="CQ2087" s="297">
        <f t="shared" ref="CQ2087" si="1934">SUM(COUNTIF(T2085:T2089,"NS"),COUNTIF(T2096:T2097,"NS"),COUNTIF(T2100:T2108,"NS"),COUNTIF(T2113,"NS"))</f>
        <v>0</v>
      </c>
      <c r="CR2087" s="297">
        <f t="shared" ref="CR2087" si="1935">SUM(COUNTIF(U2085:U2089,"NS"),COUNTIF(U2096:U2097,"NS"),COUNTIF(U2100:U2108,"NS"),COUNTIF(U2113,"NS"))</f>
        <v>0</v>
      </c>
      <c r="CS2087" s="297">
        <f t="shared" ref="CS2087" si="1936">SUM(COUNTIF(V2085:V2089,"NS"),COUNTIF(V2096:V2097,"NS"),COUNTIF(V2100:V2108,"NS"),COUNTIF(V2113,"NS"))</f>
        <v>0</v>
      </c>
      <c r="CT2087" s="297">
        <f t="shared" ref="CT2087" si="1937">SUM(COUNTIF(W2085:W2089,"NS"),COUNTIF(W2096:W2097,"NS"),COUNTIF(W2100:W2108,"NS"),COUNTIF(W2113,"NS"))</f>
        <v>0</v>
      </c>
      <c r="CU2087" s="297">
        <f t="shared" ref="CU2087" si="1938">SUM(COUNTIF(X2085:X2089,"NS"),COUNTIF(X2096:X2097,"NS"),COUNTIF(X2100:X2108,"NS"),COUNTIF(X2113,"NS"))</f>
        <v>0</v>
      </c>
      <c r="CV2087" s="297">
        <f t="shared" ref="CV2087" si="1939">SUM(COUNTIF(Y2085:Y2089,"NS"),COUNTIF(Y2096:Y2097,"NS"),COUNTIF(Y2100:Y2108,"NS"),COUNTIF(Y2113,"NS"))</f>
        <v>0</v>
      </c>
      <c r="CW2087" s="297">
        <f t="shared" ref="CW2087" si="1940">SUM(COUNTIF(Z2085:Z2089,"NS"),COUNTIF(Z2096:Z2097,"NS"),COUNTIF(Z2100:Z2108,"NS"),COUNTIF(Z2113,"NS"))</f>
        <v>0</v>
      </c>
      <c r="CX2087" s="297">
        <f t="shared" ref="CX2087" si="1941">SUM(COUNTIF(AA2085:AA2089,"NS"),COUNTIF(AA2096:AA2097,"NS"),COUNTIF(AA2100:AA2108,"NS"),COUNTIF(AA2113,"NS"))</f>
        <v>0</v>
      </c>
      <c r="CY2087" s="297">
        <f t="shared" ref="CY2087" si="1942">SUM(COUNTIF(AB2085:AB2089,"NS"),COUNTIF(AB2096:AB2097,"NS"),COUNTIF(AB2100:AB2108,"NS"),COUNTIF(AB2113,"NS"))</f>
        <v>0</v>
      </c>
      <c r="CZ2087" s="297">
        <f t="shared" ref="CZ2087" si="1943">SUM(COUNTIF(AC2085:AC2089,"NS"),COUNTIF(AC2096:AC2097,"NS"),COUNTIF(AC2100:AC2108,"NS"),COUNTIF(AC2113,"NS"))</f>
        <v>0</v>
      </c>
      <c r="DA2087" s="297">
        <f t="shared" ref="DA2087" si="1944">SUM(COUNTIF(AD2085:AD2089,"NS"),COUNTIF(AD2096:AD2097,"NS"),COUNTIF(AD2100:AD2108,"NS"),COUNTIF(AD2113,"NS"))</f>
        <v>0</v>
      </c>
      <c r="DB2087" s="186"/>
    </row>
    <row r="2088" spans="1:106" ht="15" customHeight="1" x14ac:dyDescent="0.25">
      <c r="A2088" s="109"/>
      <c r="B2088" s="109"/>
      <c r="C2088" s="633"/>
      <c r="D2088" s="759"/>
      <c r="E2088" s="760"/>
      <c r="F2088" s="836"/>
      <c r="G2088" s="629" t="s">
        <v>631</v>
      </c>
      <c r="H2088" s="629"/>
      <c r="I2088" s="646" t="s">
        <v>632</v>
      </c>
      <c r="J2088" s="646"/>
      <c r="K2088" s="646"/>
      <c r="L2088" s="646"/>
      <c r="M2088" s="646"/>
      <c r="N2088" s="646"/>
      <c r="O2088" s="646"/>
      <c r="P2088" s="646"/>
      <c r="Q2088" s="646"/>
      <c r="R2088" s="646"/>
      <c r="S2088" s="206"/>
      <c r="T2088" s="206"/>
      <c r="U2088" s="206"/>
      <c r="V2088" s="206"/>
      <c r="W2088" s="206"/>
      <c r="X2088" s="206"/>
      <c r="Y2088" s="206"/>
      <c r="Z2088" s="206"/>
      <c r="AA2088" s="206"/>
      <c r="AB2088" s="206"/>
      <c r="AC2088" s="206"/>
      <c r="AD2088" s="206"/>
      <c r="AE2088" s="109"/>
      <c r="AG2088" s="130">
        <f t="shared" si="1431"/>
        <v>12</v>
      </c>
      <c r="AH2088" s="90">
        <f t="shared" si="1432"/>
        <v>0</v>
      </c>
      <c r="AI2088" s="130">
        <f t="shared" si="1433"/>
        <v>0</v>
      </c>
      <c r="AJ2088" s="130">
        <f t="shared" si="1434"/>
        <v>0</v>
      </c>
      <c r="AK2088" s="130">
        <f t="shared" si="1435"/>
        <v>0</v>
      </c>
      <c r="AL2088" s="130">
        <f t="shared" si="1436"/>
        <v>0</v>
      </c>
      <c r="AM2088" s="130">
        <f t="shared" si="1437"/>
        <v>0</v>
      </c>
      <c r="AN2088" s="130">
        <f t="shared" si="1438"/>
        <v>0</v>
      </c>
      <c r="AO2088" s="130">
        <f t="shared" si="1439"/>
        <v>0</v>
      </c>
      <c r="AP2088" s="130">
        <f t="shared" si="1440"/>
        <v>0</v>
      </c>
      <c r="AQ2088" s="130">
        <f t="shared" si="1441"/>
        <v>0</v>
      </c>
      <c r="AR2088" s="130">
        <f t="shared" si="1442"/>
        <v>0</v>
      </c>
      <c r="AS2088" s="130">
        <f t="shared" si="1443"/>
        <v>0</v>
      </c>
      <c r="AT2088" s="130">
        <f t="shared" si="1444"/>
        <v>0</v>
      </c>
      <c r="AU2088" s="130">
        <f t="shared" si="1445"/>
        <v>0</v>
      </c>
      <c r="AV2088" s="130">
        <f t="shared" si="1446"/>
        <v>0</v>
      </c>
      <c r="AW2088" s="130">
        <f t="shared" si="1447"/>
        <v>0</v>
      </c>
      <c r="AX2088" s="130">
        <f t="shared" si="1448"/>
        <v>0</v>
      </c>
      <c r="AY2088" s="130">
        <f t="shared" si="1449"/>
        <v>0</v>
      </c>
      <c r="AZ2088" s="130">
        <f t="shared" si="1450"/>
        <v>0</v>
      </c>
      <c r="BA2088" s="130">
        <f t="shared" si="1451"/>
        <v>0</v>
      </c>
      <c r="BB2088" s="130">
        <f t="shared" si="1452"/>
        <v>0</v>
      </c>
      <c r="BC2088" s="130">
        <f t="shared" si="1453"/>
        <v>0</v>
      </c>
      <c r="BD2088" s="130">
        <f t="shared" si="1454"/>
        <v>0</v>
      </c>
      <c r="BE2088" s="130">
        <f t="shared" si="1455"/>
        <v>0</v>
      </c>
      <c r="BF2088" s="130">
        <f t="shared" si="1456"/>
        <v>0</v>
      </c>
      <c r="BG2088" s="130">
        <f t="shared" si="1457"/>
        <v>0</v>
      </c>
      <c r="BH2088" s="130">
        <f t="shared" si="1458"/>
        <v>0</v>
      </c>
      <c r="BI2088" s="130">
        <f t="shared" si="1459"/>
        <v>0</v>
      </c>
      <c r="BJ2088" s="130">
        <f t="shared" si="1460"/>
        <v>0</v>
      </c>
      <c r="BK2088" s="130">
        <f t="shared" si="1461"/>
        <v>0</v>
      </c>
      <c r="BL2088" s="130">
        <f t="shared" si="1462"/>
        <v>0</v>
      </c>
      <c r="BM2088" s="90">
        <f t="shared" si="1463"/>
        <v>0</v>
      </c>
      <c r="BO2088" s="246" t="s">
        <v>2104</v>
      </c>
      <c r="BP2088" s="246" t="s">
        <v>2048</v>
      </c>
      <c r="BQ2088" s="246" t="s">
        <v>2049</v>
      </c>
      <c r="BR2088" s="246" t="s">
        <v>84</v>
      </c>
      <c r="BS2088" s="246" t="s">
        <v>2048</v>
      </c>
      <c r="BT2088" s="246" t="s">
        <v>2049</v>
      </c>
      <c r="BU2088" s="246" t="s">
        <v>84</v>
      </c>
      <c r="BV2088" s="246" t="s">
        <v>2048</v>
      </c>
      <c r="BW2088" s="246" t="s">
        <v>2049</v>
      </c>
      <c r="BX2088" s="246" t="s">
        <v>84</v>
      </c>
      <c r="BY2088" s="246" t="s">
        <v>2048</v>
      </c>
      <c r="BZ2088" s="246" t="s">
        <v>2049</v>
      </c>
      <c r="CO2088" s="298">
        <v>0.25</v>
      </c>
      <c r="CP2088" s="299">
        <f>IF(CP2085="ns",0,CP2085*0.25)</f>
        <v>0</v>
      </c>
      <c r="CQ2088" s="299">
        <f t="shared" ref="CQ2088:DA2088" si="1945">IF(CQ2085="ns",0,CQ2085*0.25)</f>
        <v>0</v>
      </c>
      <c r="CR2088" s="299">
        <f t="shared" si="1945"/>
        <v>0</v>
      </c>
      <c r="CS2088" s="299">
        <f t="shared" si="1945"/>
        <v>0</v>
      </c>
      <c r="CT2088" s="299">
        <f t="shared" si="1945"/>
        <v>0</v>
      </c>
      <c r="CU2088" s="299">
        <f t="shared" si="1945"/>
        <v>0</v>
      </c>
      <c r="CV2088" s="299">
        <f t="shared" si="1945"/>
        <v>0</v>
      </c>
      <c r="CW2088" s="299">
        <f t="shared" si="1945"/>
        <v>0</v>
      </c>
      <c r="CX2088" s="299">
        <f t="shared" si="1945"/>
        <v>0</v>
      </c>
      <c r="CY2088" s="299">
        <f t="shared" si="1945"/>
        <v>0</v>
      </c>
      <c r="CZ2088" s="299">
        <f t="shared" si="1945"/>
        <v>0</v>
      </c>
      <c r="DA2088" s="299">
        <f t="shared" si="1945"/>
        <v>0</v>
      </c>
      <c r="DB2088" s="186"/>
    </row>
    <row r="2089" spans="1:106" ht="24" customHeight="1" x14ac:dyDescent="0.25">
      <c r="A2089" s="109"/>
      <c r="B2089" s="109"/>
      <c r="C2089" s="633"/>
      <c r="D2089" s="759"/>
      <c r="E2089" s="760"/>
      <c r="F2089" s="836"/>
      <c r="G2089" s="629" t="s">
        <v>633</v>
      </c>
      <c r="H2089" s="629"/>
      <c r="I2089" s="646" t="s">
        <v>634</v>
      </c>
      <c r="J2089" s="646"/>
      <c r="K2089" s="646"/>
      <c r="L2089" s="646"/>
      <c r="M2089" s="646"/>
      <c r="N2089" s="646"/>
      <c r="O2089" s="646"/>
      <c r="P2089" s="646"/>
      <c r="Q2089" s="646"/>
      <c r="R2089" s="646"/>
      <c r="S2089" s="206"/>
      <c r="T2089" s="206"/>
      <c r="U2089" s="206"/>
      <c r="V2089" s="206"/>
      <c r="W2089" s="206"/>
      <c r="X2089" s="206"/>
      <c r="Y2089" s="206"/>
      <c r="Z2089" s="206"/>
      <c r="AA2089" s="206"/>
      <c r="AB2089" s="206"/>
      <c r="AC2089" s="206"/>
      <c r="AD2089" s="206"/>
      <c r="AE2089" s="109"/>
      <c r="AG2089" s="178">
        <f t="shared" si="1431"/>
        <v>12</v>
      </c>
      <c r="AH2089" s="90">
        <f t="shared" si="1432"/>
        <v>0</v>
      </c>
      <c r="AI2089" s="178">
        <f t="shared" si="1433"/>
        <v>0</v>
      </c>
      <c r="AJ2089" s="178">
        <f t="shared" si="1434"/>
        <v>0</v>
      </c>
      <c r="AK2089" s="178">
        <f t="shared" si="1435"/>
        <v>0</v>
      </c>
      <c r="AL2089" s="178">
        <f t="shared" si="1436"/>
        <v>0</v>
      </c>
      <c r="AM2089" s="130">
        <f t="shared" si="1437"/>
        <v>0</v>
      </c>
      <c r="AN2089" s="178">
        <f t="shared" si="1438"/>
        <v>0</v>
      </c>
      <c r="AO2089" s="178">
        <f t="shared" si="1439"/>
        <v>0</v>
      </c>
      <c r="AP2089" s="178">
        <f t="shared" si="1440"/>
        <v>0</v>
      </c>
      <c r="AQ2089" s="178">
        <f t="shared" si="1441"/>
        <v>0</v>
      </c>
      <c r="AR2089" s="130">
        <f t="shared" si="1442"/>
        <v>0</v>
      </c>
      <c r="AS2089" s="178">
        <f t="shared" si="1443"/>
        <v>0</v>
      </c>
      <c r="AT2089" s="178">
        <f t="shared" si="1444"/>
        <v>0</v>
      </c>
      <c r="AU2089" s="178">
        <f t="shared" si="1445"/>
        <v>0</v>
      </c>
      <c r="AV2089" s="178">
        <f t="shared" si="1446"/>
        <v>0</v>
      </c>
      <c r="AW2089" s="130">
        <f t="shared" si="1447"/>
        <v>0</v>
      </c>
      <c r="AX2089" s="178">
        <f t="shared" si="1448"/>
        <v>0</v>
      </c>
      <c r="AY2089" s="178">
        <f t="shared" si="1449"/>
        <v>0</v>
      </c>
      <c r="AZ2089" s="178">
        <f t="shared" si="1450"/>
        <v>0</v>
      </c>
      <c r="BA2089" s="178">
        <f t="shared" si="1451"/>
        <v>0</v>
      </c>
      <c r="BB2089" s="130">
        <f t="shared" si="1452"/>
        <v>0</v>
      </c>
      <c r="BC2089" s="178">
        <f t="shared" si="1453"/>
        <v>0</v>
      </c>
      <c r="BD2089" s="178">
        <f t="shared" si="1454"/>
        <v>0</v>
      </c>
      <c r="BE2089" s="178">
        <f t="shared" si="1455"/>
        <v>0</v>
      </c>
      <c r="BF2089" s="178">
        <f t="shared" si="1456"/>
        <v>0</v>
      </c>
      <c r="BG2089" s="130">
        <f t="shared" si="1457"/>
        <v>0</v>
      </c>
      <c r="BH2089" s="178">
        <f t="shared" si="1458"/>
        <v>0</v>
      </c>
      <c r="BI2089" s="178">
        <f t="shared" si="1459"/>
        <v>0</v>
      </c>
      <c r="BJ2089" s="178">
        <f t="shared" si="1460"/>
        <v>0</v>
      </c>
      <c r="BK2089" s="178">
        <f t="shared" si="1461"/>
        <v>0</v>
      </c>
      <c r="BL2089" s="130">
        <f t="shared" si="1462"/>
        <v>0</v>
      </c>
      <c r="BM2089" s="90">
        <f t="shared" si="1463"/>
        <v>0</v>
      </c>
      <c r="BN2089" s="186" t="s">
        <v>2077</v>
      </c>
      <c r="BO2089" s="178">
        <f>IF($AG$1789=$AH$1789,0,IF(
OR(
AND(BO2093=0,BO2092&gt;0),
AND(BO2093="NS",BO2091&gt;0),
AND(BO2093="NS",BO2091=0,BO2092=0)),1,
IF(OR(
AND(BO2092&gt;=2,BO2091&lt;BO2093),
AND(BO2093="NS",BO2091=0,BO2092&gt;0),
BO2093=BO2091,
AND(BO2093="NA",BO2092=0,BO2091=0,BO2090&gt;0)),0,1)))</f>
        <v>0</v>
      </c>
      <c r="BP2089" s="178">
        <f>IF($AG$1956=$AH$1956,0,IF(
OR(
AND(BP2093=0,BP2092&gt;0),
AND(BP2093="NS",BP2091&gt;0),
AND(BP2093="NS",BP2091=0,BP2092=0)),1,
IF(OR(
AND(BP2092&gt;=2,BP2091&lt;BP2093),
AND(BP2093="NS",BP2091=0,BP2092&gt;0),
BP2093=BP2091,
AND(BP2093="NA",BP2092=0,BP2091=0,BP2090&gt;0)),0,1)))</f>
        <v>0</v>
      </c>
      <c r="BQ2089" s="178">
        <f t="shared" ref="BQ2089:BZ2089" si="1946">IF($AG$1956=$AH$1956,0,IF(
OR(
AND(BQ2093=0,BQ2092&gt;0),
AND(BQ2093="NS",BQ2091&gt;0),
AND(BQ2093="NS",BQ2091=0,BQ2092=0)),1,
IF(OR(
AND(BQ2092&gt;=2,BQ2091&lt;BQ2093),
AND(BQ2093="NS",BQ2091=0,BQ2092&gt;0),
BQ2093=BQ2091,
AND(BQ2093="NA",BQ2092=0,BQ2091=0,BQ2090&gt;0)),0,1)))</f>
        <v>0</v>
      </c>
      <c r="BR2089" s="178">
        <f t="shared" si="1946"/>
        <v>0</v>
      </c>
      <c r="BS2089" s="178">
        <f t="shared" si="1946"/>
        <v>0</v>
      </c>
      <c r="BT2089" s="178">
        <f t="shared" si="1946"/>
        <v>0</v>
      </c>
      <c r="BU2089" s="178">
        <f t="shared" si="1946"/>
        <v>0</v>
      </c>
      <c r="BV2089" s="178">
        <f t="shared" si="1946"/>
        <v>0</v>
      </c>
      <c r="BW2089" s="178">
        <f t="shared" si="1946"/>
        <v>0</v>
      </c>
      <c r="BX2089" s="178">
        <f t="shared" si="1946"/>
        <v>0</v>
      </c>
      <c r="BY2089" s="178">
        <f t="shared" si="1946"/>
        <v>0</v>
      </c>
      <c r="BZ2089" s="178">
        <f t="shared" si="1946"/>
        <v>0</v>
      </c>
      <c r="CA2089" s="186">
        <f>SUM(BO2089:BZ2089)</f>
        <v>0</v>
      </c>
      <c r="CO2089" s="297" t="s">
        <v>72</v>
      </c>
      <c r="CP2089" s="297">
        <f>S2114</f>
        <v>0</v>
      </c>
      <c r="CQ2089" s="297">
        <f t="shared" ref="CQ2089" si="1947">T2114</f>
        <v>0</v>
      </c>
      <c r="CR2089" s="297">
        <f t="shared" ref="CR2089" si="1948">U2114</f>
        <v>0</v>
      </c>
      <c r="CS2089" s="297">
        <f t="shared" ref="CS2089" si="1949">V2114</f>
        <v>0</v>
      </c>
      <c r="CT2089" s="297">
        <f t="shared" ref="CT2089" si="1950">W2114</f>
        <v>0</v>
      </c>
      <c r="CU2089" s="297">
        <f t="shared" ref="CU2089" si="1951">X2114</f>
        <v>0</v>
      </c>
      <c r="CV2089" s="297">
        <f t="shared" ref="CV2089" si="1952">Y2114</f>
        <v>0</v>
      </c>
      <c r="CW2089" s="297">
        <f t="shared" ref="CW2089" si="1953">Z2114</f>
        <v>0</v>
      </c>
      <c r="CX2089" s="297">
        <f t="shared" ref="CX2089" si="1954">AA2114</f>
        <v>0</v>
      </c>
      <c r="CY2089" s="297">
        <f t="shared" ref="CY2089" si="1955">AB2114</f>
        <v>0</v>
      </c>
      <c r="CZ2089" s="297">
        <f t="shared" ref="CZ2089" si="1956">AC2114</f>
        <v>0</v>
      </c>
      <c r="DA2089" s="297">
        <f t="shared" ref="DA2089" si="1957">AD2114</f>
        <v>0</v>
      </c>
      <c r="DB2089" s="186"/>
    </row>
    <row r="2090" spans="1:106" ht="24" customHeight="1" x14ac:dyDescent="0.25">
      <c r="A2090" s="109"/>
      <c r="B2090" s="109"/>
      <c r="C2090" s="633"/>
      <c r="D2090" s="759"/>
      <c r="E2090" s="760"/>
      <c r="F2090" s="836"/>
      <c r="G2090" s="581" t="s">
        <v>641</v>
      </c>
      <c r="H2090" s="581"/>
      <c r="I2090" s="152"/>
      <c r="J2090" s="625" t="s">
        <v>635</v>
      </c>
      <c r="K2090" s="625"/>
      <c r="L2090" s="625"/>
      <c r="M2090" s="625"/>
      <c r="N2090" s="625"/>
      <c r="O2090" s="625"/>
      <c r="P2090" s="625"/>
      <c r="Q2090" s="625"/>
      <c r="R2090" s="626"/>
      <c r="S2090" s="206"/>
      <c r="T2090" s="206"/>
      <c r="U2090" s="206"/>
      <c r="V2090" s="206"/>
      <c r="W2090" s="206"/>
      <c r="X2090" s="206"/>
      <c r="Y2090" s="206"/>
      <c r="Z2090" s="206"/>
      <c r="AA2090" s="206"/>
      <c r="AB2090" s="206"/>
      <c r="AC2090" s="206"/>
      <c r="AD2090" s="206"/>
      <c r="AE2090" s="109"/>
      <c r="AG2090" s="130">
        <f t="shared" si="1431"/>
        <v>12</v>
      </c>
      <c r="AH2090" s="90">
        <f t="shared" si="1432"/>
        <v>0</v>
      </c>
      <c r="AI2090" s="130">
        <f t="shared" si="1433"/>
        <v>0</v>
      </c>
      <c r="AJ2090" s="130">
        <f t="shared" si="1434"/>
        <v>0</v>
      </c>
      <c r="AK2090" s="130">
        <f t="shared" si="1435"/>
        <v>0</v>
      </c>
      <c r="AL2090" s="130">
        <f t="shared" si="1436"/>
        <v>0</v>
      </c>
      <c r="AM2090" s="130">
        <f t="shared" si="1437"/>
        <v>0</v>
      </c>
      <c r="AN2090" s="130">
        <f t="shared" si="1438"/>
        <v>0</v>
      </c>
      <c r="AO2090" s="130">
        <f t="shared" si="1439"/>
        <v>0</v>
      </c>
      <c r="AP2090" s="130">
        <f t="shared" si="1440"/>
        <v>0</v>
      </c>
      <c r="AQ2090" s="130">
        <f t="shared" si="1441"/>
        <v>0</v>
      </c>
      <c r="AR2090" s="130">
        <f t="shared" si="1442"/>
        <v>0</v>
      </c>
      <c r="AS2090" s="130">
        <f t="shared" si="1443"/>
        <v>0</v>
      </c>
      <c r="AT2090" s="130">
        <f t="shared" si="1444"/>
        <v>0</v>
      </c>
      <c r="AU2090" s="130">
        <f t="shared" si="1445"/>
        <v>0</v>
      </c>
      <c r="AV2090" s="130">
        <f t="shared" si="1446"/>
        <v>0</v>
      </c>
      <c r="AW2090" s="130">
        <f t="shared" si="1447"/>
        <v>0</v>
      </c>
      <c r="AX2090" s="130">
        <f t="shared" si="1448"/>
        <v>0</v>
      </c>
      <c r="AY2090" s="130">
        <f t="shared" si="1449"/>
        <v>0</v>
      </c>
      <c r="AZ2090" s="130">
        <f t="shared" si="1450"/>
        <v>0</v>
      </c>
      <c r="BA2090" s="130">
        <f t="shared" si="1451"/>
        <v>0</v>
      </c>
      <c r="BB2090" s="130">
        <f t="shared" si="1452"/>
        <v>0</v>
      </c>
      <c r="BC2090" s="130">
        <f t="shared" si="1453"/>
        <v>0</v>
      </c>
      <c r="BD2090" s="130">
        <f t="shared" si="1454"/>
        <v>0</v>
      </c>
      <c r="BE2090" s="130">
        <f t="shared" si="1455"/>
        <v>0</v>
      </c>
      <c r="BF2090" s="130">
        <f t="shared" si="1456"/>
        <v>0</v>
      </c>
      <c r="BG2090" s="130">
        <f t="shared" si="1457"/>
        <v>0</v>
      </c>
      <c r="BH2090" s="130">
        <f t="shared" si="1458"/>
        <v>0</v>
      </c>
      <c r="BI2090" s="130">
        <f t="shared" si="1459"/>
        <v>0</v>
      </c>
      <c r="BJ2090" s="130">
        <f t="shared" si="1460"/>
        <v>0</v>
      </c>
      <c r="BK2090" s="130">
        <f t="shared" si="1461"/>
        <v>0</v>
      </c>
      <c r="BL2090" s="130">
        <f t="shared" si="1462"/>
        <v>0</v>
      </c>
      <c r="BM2090" s="90">
        <f t="shared" si="1463"/>
        <v>0</v>
      </c>
      <c r="BN2090" s="90" t="s">
        <v>2058</v>
      </c>
      <c r="BO2090" s="90">
        <f>COUNTIF(S2090:S2095,"NA")</f>
        <v>0</v>
      </c>
      <c r="BP2090" s="90">
        <f t="shared" ref="BP2090" si="1958">COUNTIF(T2090:T2095,"NA")</f>
        <v>0</v>
      </c>
      <c r="BQ2090" s="90">
        <f t="shared" ref="BQ2090" si="1959">COUNTIF(U2090:U2095,"NA")</f>
        <v>0</v>
      </c>
      <c r="BR2090" s="90">
        <f t="shared" ref="BR2090" si="1960">COUNTIF(V2090:V2095,"NA")</f>
        <v>0</v>
      </c>
      <c r="BS2090" s="90">
        <f t="shared" ref="BS2090" si="1961">COUNTIF(W2090:W2095,"NA")</f>
        <v>0</v>
      </c>
      <c r="BT2090" s="90">
        <f t="shared" ref="BT2090" si="1962">COUNTIF(X2090:X2095,"NA")</f>
        <v>0</v>
      </c>
      <c r="BU2090" s="90">
        <f t="shared" ref="BU2090" si="1963">COUNTIF(Y2090:Y2095,"NA")</f>
        <v>0</v>
      </c>
      <c r="BV2090" s="90">
        <f t="shared" ref="BV2090" si="1964">COUNTIF(Z2090:Z2095,"NA")</f>
        <v>0</v>
      </c>
      <c r="BW2090" s="90">
        <f t="shared" ref="BW2090" si="1965">COUNTIF(AA2090:AA2095,"NA")</f>
        <v>0</v>
      </c>
      <c r="BX2090" s="90">
        <f t="shared" ref="BX2090" si="1966">COUNTIF(AB2090:AB2095,"NA")</f>
        <v>0</v>
      </c>
      <c r="BY2090" s="90">
        <f t="shared" ref="BY2090" si="1967">COUNTIF(AC2090:AC2095,"NA")</f>
        <v>0</v>
      </c>
      <c r="BZ2090" s="90">
        <f t="shared" ref="BZ2090" si="1968">COUNTIF(AD2090:AD2095,"NA")</f>
        <v>0</v>
      </c>
      <c r="CO2090" s="297" t="s">
        <v>2077</v>
      </c>
      <c r="CP2090" s="297">
        <f>IF(OR(CP2089=0,CP2089="NA",AND(CP2089="NS",CP2087&gt;0),AND(CP2089="NS",CP2086&gt;0),CP2089&lt;=CP2088),0,1)</f>
        <v>0</v>
      </c>
      <c r="CQ2090" s="297">
        <f t="shared" ref="CQ2090" si="1969">IF(OR(CQ2089=0,CQ2089="NA",AND(CQ2089="NS",CQ2087&gt;0),AND(CQ2089="NS",CQ2086&gt;0),CQ2089&lt;=CQ2088),0,1)</f>
        <v>0</v>
      </c>
      <c r="CR2090" s="297">
        <f t="shared" ref="CR2090" si="1970">IF(OR(CR2089=0,CR2089="NA",AND(CR2089="NS",CR2087&gt;0),AND(CR2089="NS",CR2086&gt;0),CR2089&lt;=CR2088),0,1)</f>
        <v>0</v>
      </c>
      <c r="CS2090" s="297">
        <f t="shared" ref="CS2090" si="1971">IF(OR(CS2089=0,CS2089="NA",AND(CS2089="NS",CS2087&gt;0),AND(CS2089="NS",CS2086&gt;0),CS2089&lt;=CS2088),0,1)</f>
        <v>0</v>
      </c>
      <c r="CT2090" s="297">
        <f t="shared" ref="CT2090" si="1972">IF(OR(CT2089=0,CT2089="NA",AND(CT2089="NS",CT2087&gt;0),AND(CT2089="NS",CT2086&gt;0),CT2089&lt;=CT2088),0,1)</f>
        <v>0</v>
      </c>
      <c r="CU2090" s="297">
        <f t="shared" ref="CU2090" si="1973">IF(OR(CU2089=0,CU2089="NA",AND(CU2089="NS",CU2087&gt;0),AND(CU2089="NS",CU2086&gt;0),CU2089&lt;=CU2088),0,1)</f>
        <v>0</v>
      </c>
      <c r="CV2090" s="297">
        <f t="shared" ref="CV2090" si="1974">IF(OR(CV2089=0,CV2089="NA",AND(CV2089="NS",CV2087&gt;0),AND(CV2089="NS",CV2086&gt;0),CV2089&lt;=CV2088),0,1)</f>
        <v>0</v>
      </c>
      <c r="CW2090" s="297">
        <f t="shared" ref="CW2090" si="1975">IF(OR(CW2089=0,CW2089="NA",AND(CW2089="NS",CW2087&gt;0),AND(CW2089="NS",CW2086&gt;0),CW2089&lt;=CW2088),0,1)</f>
        <v>0</v>
      </c>
      <c r="CX2090" s="297">
        <f t="shared" ref="CX2090" si="1976">IF(OR(CX2089=0,CX2089="NA",AND(CX2089="NS",CX2087&gt;0),AND(CX2089="NS",CX2086&gt;0),CX2089&lt;=CX2088),0,1)</f>
        <v>0</v>
      </c>
      <c r="CY2090" s="297">
        <f t="shared" ref="CY2090" si="1977">IF(OR(CY2089=0,CY2089="NA",AND(CY2089="NS",CY2087&gt;0),AND(CY2089="NS",CY2086&gt;0),CY2089&lt;=CY2088),0,1)</f>
        <v>0</v>
      </c>
      <c r="CZ2090" s="297">
        <f t="shared" ref="CZ2090" si="1978">IF(OR(CZ2089=0,CZ2089="NA",AND(CZ2089="NS",CZ2087&gt;0),AND(CZ2089="NS",CZ2086&gt;0),CZ2089&lt;=CZ2088),0,1)</f>
        <v>0</v>
      </c>
      <c r="DA2090" s="297">
        <f t="shared" ref="DA2090" si="1979">IF(OR(DA2089=0,DA2089="NA",AND(DA2089="NS",DA2087&gt;0),AND(DA2089="NS",DA2086&gt;0),DA2089&lt;=DA2088),0,1)</f>
        <v>0</v>
      </c>
      <c r="DB2090" s="186">
        <f>SUM(CP2090:DA2090)</f>
        <v>0</v>
      </c>
    </row>
    <row r="2091" spans="1:106" ht="36" customHeight="1" x14ac:dyDescent="0.2">
      <c r="A2091" s="109"/>
      <c r="B2091" s="109"/>
      <c r="C2091" s="633"/>
      <c r="D2091" s="759"/>
      <c r="E2091" s="760"/>
      <c r="F2091" s="836"/>
      <c r="G2091" s="581" t="s">
        <v>642</v>
      </c>
      <c r="H2091" s="581"/>
      <c r="I2091" s="152"/>
      <c r="J2091" s="625" t="s">
        <v>636</v>
      </c>
      <c r="K2091" s="625"/>
      <c r="L2091" s="625"/>
      <c r="M2091" s="625"/>
      <c r="N2091" s="625"/>
      <c r="O2091" s="625"/>
      <c r="P2091" s="625"/>
      <c r="Q2091" s="625"/>
      <c r="R2091" s="626"/>
      <c r="S2091" s="206"/>
      <c r="T2091" s="206"/>
      <c r="U2091" s="206"/>
      <c r="V2091" s="206"/>
      <c r="W2091" s="206"/>
      <c r="X2091" s="206"/>
      <c r="Y2091" s="206"/>
      <c r="Z2091" s="206"/>
      <c r="AA2091" s="206"/>
      <c r="AB2091" s="206"/>
      <c r="AC2091" s="206"/>
      <c r="AD2091" s="206"/>
      <c r="AE2091" s="109"/>
      <c r="AG2091" s="130">
        <f t="shared" si="1431"/>
        <v>12</v>
      </c>
      <c r="AH2091" s="90">
        <f t="shared" si="1432"/>
        <v>0</v>
      </c>
      <c r="AI2091" s="130">
        <f t="shared" si="1433"/>
        <v>0</v>
      </c>
      <c r="AJ2091" s="130">
        <f t="shared" si="1434"/>
        <v>0</v>
      </c>
      <c r="AK2091" s="130">
        <f t="shared" si="1435"/>
        <v>0</v>
      </c>
      <c r="AL2091" s="130">
        <f t="shared" si="1436"/>
        <v>0</v>
      </c>
      <c r="AM2091" s="130">
        <f t="shared" si="1437"/>
        <v>0</v>
      </c>
      <c r="AN2091" s="130">
        <f t="shared" si="1438"/>
        <v>0</v>
      </c>
      <c r="AO2091" s="130">
        <f t="shared" si="1439"/>
        <v>0</v>
      </c>
      <c r="AP2091" s="130">
        <f t="shared" si="1440"/>
        <v>0</v>
      </c>
      <c r="AQ2091" s="130">
        <f t="shared" si="1441"/>
        <v>0</v>
      </c>
      <c r="AR2091" s="130">
        <f t="shared" si="1442"/>
        <v>0</v>
      </c>
      <c r="AS2091" s="130">
        <f t="shared" si="1443"/>
        <v>0</v>
      </c>
      <c r="AT2091" s="130">
        <f t="shared" si="1444"/>
        <v>0</v>
      </c>
      <c r="AU2091" s="130">
        <f t="shared" si="1445"/>
        <v>0</v>
      </c>
      <c r="AV2091" s="130">
        <f t="shared" si="1446"/>
        <v>0</v>
      </c>
      <c r="AW2091" s="130">
        <f t="shared" si="1447"/>
        <v>0</v>
      </c>
      <c r="AX2091" s="130">
        <f t="shared" si="1448"/>
        <v>0</v>
      </c>
      <c r="AY2091" s="130">
        <f t="shared" si="1449"/>
        <v>0</v>
      </c>
      <c r="AZ2091" s="130">
        <f t="shared" si="1450"/>
        <v>0</v>
      </c>
      <c r="BA2091" s="130">
        <f t="shared" si="1451"/>
        <v>0</v>
      </c>
      <c r="BB2091" s="130">
        <f t="shared" si="1452"/>
        <v>0</v>
      </c>
      <c r="BC2091" s="130">
        <f t="shared" si="1453"/>
        <v>0</v>
      </c>
      <c r="BD2091" s="130">
        <f t="shared" si="1454"/>
        <v>0</v>
      </c>
      <c r="BE2091" s="130">
        <f t="shared" si="1455"/>
        <v>0</v>
      </c>
      <c r="BF2091" s="130">
        <f t="shared" si="1456"/>
        <v>0</v>
      </c>
      <c r="BG2091" s="130">
        <f t="shared" si="1457"/>
        <v>0</v>
      </c>
      <c r="BH2091" s="130">
        <f t="shared" si="1458"/>
        <v>0</v>
      </c>
      <c r="BI2091" s="130">
        <f t="shared" si="1459"/>
        <v>0</v>
      </c>
      <c r="BJ2091" s="130">
        <f t="shared" si="1460"/>
        <v>0</v>
      </c>
      <c r="BK2091" s="130">
        <f t="shared" si="1461"/>
        <v>0</v>
      </c>
      <c r="BL2091" s="130">
        <f t="shared" si="1462"/>
        <v>0</v>
      </c>
      <c r="BM2091" s="90">
        <f t="shared" si="1463"/>
        <v>0</v>
      </c>
      <c r="BN2091" s="90" t="s">
        <v>2078</v>
      </c>
      <c r="BO2091" s="90">
        <f>SUM(S2090:S2095)</f>
        <v>0</v>
      </c>
      <c r="BP2091" s="90">
        <f t="shared" ref="BP2091" si="1980">SUM(T2090:T2095)</f>
        <v>0</v>
      </c>
      <c r="BQ2091" s="90">
        <f t="shared" ref="BQ2091" si="1981">SUM(U2090:U2095)</f>
        <v>0</v>
      </c>
      <c r="BR2091" s="90">
        <f t="shared" ref="BR2091" si="1982">SUM(V2090:V2095)</f>
        <v>0</v>
      </c>
      <c r="BS2091" s="90">
        <f t="shared" ref="BS2091" si="1983">SUM(W2090:W2095)</f>
        <v>0</v>
      </c>
      <c r="BT2091" s="90">
        <f t="shared" ref="BT2091" si="1984">SUM(X2090:X2095)</f>
        <v>0</v>
      </c>
      <c r="BU2091" s="90">
        <f t="shared" ref="BU2091" si="1985">SUM(Y2090:Y2095)</f>
        <v>0</v>
      </c>
      <c r="BV2091" s="90">
        <f t="shared" ref="BV2091" si="1986">SUM(Z2090:Z2095)</f>
        <v>0</v>
      </c>
      <c r="BW2091" s="90">
        <f t="shared" ref="BW2091" si="1987">SUM(AA2090:AA2095)</f>
        <v>0</v>
      </c>
      <c r="BX2091" s="90">
        <f t="shared" ref="BX2091" si="1988">SUM(AB2090:AB2095)</f>
        <v>0</v>
      </c>
      <c r="BY2091" s="90">
        <f t="shared" ref="BY2091" si="1989">SUM(AC2090:AC2095)</f>
        <v>0</v>
      </c>
      <c r="BZ2091" s="90">
        <f t="shared" ref="BZ2091" si="1990">SUM(AD2090:AD2095)</f>
        <v>0</v>
      </c>
    </row>
    <row r="2092" spans="1:106" ht="36" customHeight="1" x14ac:dyDescent="0.2">
      <c r="A2092" s="109"/>
      <c r="B2092" s="109"/>
      <c r="C2092" s="633"/>
      <c r="D2092" s="759"/>
      <c r="E2092" s="760"/>
      <c r="F2092" s="836"/>
      <c r="G2092" s="581" t="s">
        <v>643</v>
      </c>
      <c r="H2092" s="581"/>
      <c r="I2092" s="152"/>
      <c r="J2092" s="625" t="s">
        <v>637</v>
      </c>
      <c r="K2092" s="625"/>
      <c r="L2092" s="625"/>
      <c r="M2092" s="625"/>
      <c r="N2092" s="625"/>
      <c r="O2092" s="625"/>
      <c r="P2092" s="625"/>
      <c r="Q2092" s="625"/>
      <c r="R2092" s="626"/>
      <c r="S2092" s="206"/>
      <c r="T2092" s="206"/>
      <c r="U2092" s="206"/>
      <c r="V2092" s="206"/>
      <c r="W2092" s="206"/>
      <c r="X2092" s="206"/>
      <c r="Y2092" s="206"/>
      <c r="Z2092" s="206"/>
      <c r="AA2092" s="206"/>
      <c r="AB2092" s="206"/>
      <c r="AC2092" s="206"/>
      <c r="AD2092" s="206"/>
      <c r="AE2092" s="109"/>
      <c r="AG2092" s="130">
        <f t="shared" si="1431"/>
        <v>12</v>
      </c>
      <c r="AH2092" s="90">
        <f t="shared" si="1432"/>
        <v>0</v>
      </c>
      <c r="AI2092" s="130">
        <f t="shared" si="1433"/>
        <v>0</v>
      </c>
      <c r="AJ2092" s="130">
        <f t="shared" si="1434"/>
        <v>0</v>
      </c>
      <c r="AK2092" s="130">
        <f t="shared" si="1435"/>
        <v>0</v>
      </c>
      <c r="AL2092" s="130">
        <f t="shared" si="1436"/>
        <v>0</v>
      </c>
      <c r="AM2092" s="130">
        <f t="shared" si="1437"/>
        <v>0</v>
      </c>
      <c r="AN2092" s="130">
        <f t="shared" si="1438"/>
        <v>0</v>
      </c>
      <c r="AO2092" s="130">
        <f t="shared" si="1439"/>
        <v>0</v>
      </c>
      <c r="AP2092" s="130">
        <f t="shared" si="1440"/>
        <v>0</v>
      </c>
      <c r="AQ2092" s="130">
        <f t="shared" si="1441"/>
        <v>0</v>
      </c>
      <c r="AR2092" s="130">
        <f t="shared" si="1442"/>
        <v>0</v>
      </c>
      <c r="AS2092" s="130">
        <f t="shared" si="1443"/>
        <v>0</v>
      </c>
      <c r="AT2092" s="130">
        <f t="shared" si="1444"/>
        <v>0</v>
      </c>
      <c r="AU2092" s="130">
        <f t="shared" si="1445"/>
        <v>0</v>
      </c>
      <c r="AV2092" s="130">
        <f t="shared" si="1446"/>
        <v>0</v>
      </c>
      <c r="AW2092" s="130">
        <f t="shared" si="1447"/>
        <v>0</v>
      </c>
      <c r="AX2092" s="130">
        <f t="shared" si="1448"/>
        <v>0</v>
      </c>
      <c r="AY2092" s="130">
        <f t="shared" si="1449"/>
        <v>0</v>
      </c>
      <c r="AZ2092" s="130">
        <f t="shared" si="1450"/>
        <v>0</v>
      </c>
      <c r="BA2092" s="130">
        <f t="shared" si="1451"/>
        <v>0</v>
      </c>
      <c r="BB2092" s="130">
        <f t="shared" si="1452"/>
        <v>0</v>
      </c>
      <c r="BC2092" s="130">
        <f t="shared" si="1453"/>
        <v>0</v>
      </c>
      <c r="BD2092" s="130">
        <f t="shared" si="1454"/>
        <v>0</v>
      </c>
      <c r="BE2092" s="130">
        <f t="shared" si="1455"/>
        <v>0</v>
      </c>
      <c r="BF2092" s="130">
        <f t="shared" si="1456"/>
        <v>0</v>
      </c>
      <c r="BG2092" s="130">
        <f t="shared" si="1457"/>
        <v>0</v>
      </c>
      <c r="BH2092" s="130">
        <f t="shared" si="1458"/>
        <v>0</v>
      </c>
      <c r="BI2092" s="130">
        <f t="shared" si="1459"/>
        <v>0</v>
      </c>
      <c r="BJ2092" s="130">
        <f t="shared" si="1460"/>
        <v>0</v>
      </c>
      <c r="BK2092" s="130">
        <f t="shared" si="1461"/>
        <v>0</v>
      </c>
      <c r="BL2092" s="130">
        <f t="shared" si="1462"/>
        <v>0</v>
      </c>
      <c r="BM2092" s="90">
        <f t="shared" si="1463"/>
        <v>0</v>
      </c>
      <c r="BN2092" s="90" t="s">
        <v>2029</v>
      </c>
      <c r="BO2092" s="90">
        <f>COUNTIF(S2090:S2095,"NS")</f>
        <v>0</v>
      </c>
      <c r="BP2092" s="90">
        <f t="shared" ref="BP2092" si="1991">COUNTIF(T2090:T2095,"NS")</f>
        <v>0</v>
      </c>
      <c r="BQ2092" s="90">
        <f t="shared" ref="BQ2092" si="1992">COUNTIF(U2090:U2095,"NS")</f>
        <v>0</v>
      </c>
      <c r="BR2092" s="90">
        <f t="shared" ref="BR2092" si="1993">COUNTIF(V2090:V2095,"NS")</f>
        <v>0</v>
      </c>
      <c r="BS2092" s="90">
        <f t="shared" ref="BS2092" si="1994">COUNTIF(W2090:W2095,"NS")</f>
        <v>0</v>
      </c>
      <c r="BT2092" s="90">
        <f t="shared" ref="BT2092" si="1995">COUNTIF(X2090:X2095,"NS")</f>
        <v>0</v>
      </c>
      <c r="BU2092" s="90">
        <f t="shared" ref="BU2092" si="1996">COUNTIF(Y2090:Y2095,"NS")</f>
        <v>0</v>
      </c>
      <c r="BV2092" s="90">
        <f t="shared" ref="BV2092" si="1997">COUNTIF(Z2090:Z2095,"NS")</f>
        <v>0</v>
      </c>
      <c r="BW2092" s="90">
        <f t="shared" ref="BW2092" si="1998">COUNTIF(AA2090:AA2095,"NS")</f>
        <v>0</v>
      </c>
      <c r="BX2092" s="90">
        <f t="shared" ref="BX2092" si="1999">COUNTIF(AB2090:AB2095,"NS")</f>
        <v>0</v>
      </c>
      <c r="BY2092" s="90">
        <f t="shared" ref="BY2092" si="2000">COUNTIF(AC2090:AC2095,"NS")</f>
        <v>0</v>
      </c>
      <c r="BZ2092" s="90">
        <f t="shared" ref="BZ2092" si="2001">COUNTIF(AD2090:AD2095,"NS")</f>
        <v>0</v>
      </c>
    </row>
    <row r="2093" spans="1:106" ht="15" customHeight="1" x14ac:dyDescent="0.2">
      <c r="A2093" s="109"/>
      <c r="B2093" s="109"/>
      <c r="C2093" s="633"/>
      <c r="D2093" s="759"/>
      <c r="E2093" s="760"/>
      <c r="F2093" s="836"/>
      <c r="G2093" s="581" t="s">
        <v>644</v>
      </c>
      <c r="H2093" s="581"/>
      <c r="I2093" s="152"/>
      <c r="J2093" s="625" t="s">
        <v>638</v>
      </c>
      <c r="K2093" s="625"/>
      <c r="L2093" s="625"/>
      <c r="M2093" s="625"/>
      <c r="N2093" s="625"/>
      <c r="O2093" s="625"/>
      <c r="P2093" s="625"/>
      <c r="Q2093" s="625"/>
      <c r="R2093" s="626"/>
      <c r="S2093" s="206"/>
      <c r="T2093" s="206"/>
      <c r="U2093" s="206"/>
      <c r="V2093" s="206"/>
      <c r="W2093" s="206"/>
      <c r="X2093" s="206"/>
      <c r="Y2093" s="206"/>
      <c r="Z2093" s="206"/>
      <c r="AA2093" s="206"/>
      <c r="AB2093" s="206"/>
      <c r="AC2093" s="206"/>
      <c r="AD2093" s="206"/>
      <c r="AE2093" s="109"/>
      <c r="AG2093" s="130">
        <f t="shared" si="1431"/>
        <v>12</v>
      </c>
      <c r="AH2093" s="90">
        <f t="shared" si="1432"/>
        <v>0</v>
      </c>
      <c r="AI2093" s="130">
        <f t="shared" si="1433"/>
        <v>0</v>
      </c>
      <c r="AJ2093" s="130">
        <f t="shared" si="1434"/>
        <v>0</v>
      </c>
      <c r="AK2093" s="130">
        <f t="shared" si="1435"/>
        <v>0</v>
      </c>
      <c r="AL2093" s="130">
        <f t="shared" si="1436"/>
        <v>0</v>
      </c>
      <c r="AM2093" s="130">
        <f t="shared" si="1437"/>
        <v>0</v>
      </c>
      <c r="AN2093" s="130">
        <f t="shared" si="1438"/>
        <v>0</v>
      </c>
      <c r="AO2093" s="130">
        <f t="shared" si="1439"/>
        <v>0</v>
      </c>
      <c r="AP2093" s="130">
        <f t="shared" si="1440"/>
        <v>0</v>
      </c>
      <c r="AQ2093" s="130">
        <f t="shared" si="1441"/>
        <v>0</v>
      </c>
      <c r="AR2093" s="130">
        <f t="shared" si="1442"/>
        <v>0</v>
      </c>
      <c r="AS2093" s="130">
        <f t="shared" si="1443"/>
        <v>0</v>
      </c>
      <c r="AT2093" s="130">
        <f t="shared" si="1444"/>
        <v>0</v>
      </c>
      <c r="AU2093" s="130">
        <f t="shared" si="1445"/>
        <v>0</v>
      </c>
      <c r="AV2093" s="130">
        <f t="shared" si="1446"/>
        <v>0</v>
      </c>
      <c r="AW2093" s="130">
        <f t="shared" si="1447"/>
        <v>0</v>
      </c>
      <c r="AX2093" s="130">
        <f t="shared" si="1448"/>
        <v>0</v>
      </c>
      <c r="AY2093" s="130">
        <f t="shared" si="1449"/>
        <v>0</v>
      </c>
      <c r="AZ2093" s="130">
        <f t="shared" si="1450"/>
        <v>0</v>
      </c>
      <c r="BA2093" s="130">
        <f t="shared" si="1451"/>
        <v>0</v>
      </c>
      <c r="BB2093" s="130">
        <f t="shared" si="1452"/>
        <v>0</v>
      </c>
      <c r="BC2093" s="130">
        <f t="shared" si="1453"/>
        <v>0</v>
      </c>
      <c r="BD2093" s="130">
        <f t="shared" si="1454"/>
        <v>0</v>
      </c>
      <c r="BE2093" s="130">
        <f t="shared" si="1455"/>
        <v>0</v>
      </c>
      <c r="BF2093" s="130">
        <f t="shared" si="1456"/>
        <v>0</v>
      </c>
      <c r="BG2093" s="130">
        <f t="shared" si="1457"/>
        <v>0</v>
      </c>
      <c r="BH2093" s="130">
        <f t="shared" si="1458"/>
        <v>0</v>
      </c>
      <c r="BI2093" s="130">
        <f t="shared" si="1459"/>
        <v>0</v>
      </c>
      <c r="BJ2093" s="130">
        <f t="shared" si="1460"/>
        <v>0</v>
      </c>
      <c r="BK2093" s="130">
        <f t="shared" si="1461"/>
        <v>0</v>
      </c>
      <c r="BL2093" s="130">
        <f t="shared" si="1462"/>
        <v>0</v>
      </c>
      <c r="BM2093" s="90">
        <f t="shared" si="1463"/>
        <v>0</v>
      </c>
      <c r="BN2093" s="90" t="s">
        <v>2104</v>
      </c>
      <c r="BO2093" s="90">
        <f>S2089</f>
        <v>0</v>
      </c>
      <c r="BP2093" s="90">
        <f t="shared" ref="BP2093" si="2002">T2089</f>
        <v>0</v>
      </c>
      <c r="BQ2093" s="90">
        <f t="shared" ref="BQ2093" si="2003">U2089</f>
        <v>0</v>
      </c>
      <c r="BR2093" s="90">
        <f t="shared" ref="BR2093" si="2004">V2089</f>
        <v>0</v>
      </c>
      <c r="BS2093" s="90">
        <f t="shared" ref="BS2093" si="2005">W2089</f>
        <v>0</v>
      </c>
      <c r="BT2093" s="90">
        <f t="shared" ref="BT2093" si="2006">X2089</f>
        <v>0</v>
      </c>
      <c r="BU2093" s="90">
        <f t="shared" ref="BU2093" si="2007">Y2089</f>
        <v>0</v>
      </c>
      <c r="BV2093" s="90">
        <f t="shared" ref="BV2093" si="2008">Z2089</f>
        <v>0</v>
      </c>
      <c r="BW2093" s="90">
        <f t="shared" ref="BW2093" si="2009">AA2089</f>
        <v>0</v>
      </c>
      <c r="BX2093" s="90">
        <f t="shared" ref="BX2093" si="2010">AB2089</f>
        <v>0</v>
      </c>
      <c r="BY2093" s="90">
        <f t="shared" ref="BY2093" si="2011">AC2089</f>
        <v>0</v>
      </c>
      <c r="BZ2093" s="90">
        <f t="shared" ref="BZ2093" si="2012">AD2089</f>
        <v>0</v>
      </c>
    </row>
    <row r="2094" spans="1:106" ht="15" customHeight="1" x14ac:dyDescent="0.2">
      <c r="A2094" s="109"/>
      <c r="B2094" s="109"/>
      <c r="C2094" s="633"/>
      <c r="D2094" s="759"/>
      <c r="E2094" s="760"/>
      <c r="F2094" s="836"/>
      <c r="G2094" s="581" t="s">
        <v>645</v>
      </c>
      <c r="H2094" s="581"/>
      <c r="I2094" s="152"/>
      <c r="J2094" s="625" t="s">
        <v>639</v>
      </c>
      <c r="K2094" s="625"/>
      <c r="L2094" s="625"/>
      <c r="M2094" s="625"/>
      <c r="N2094" s="625"/>
      <c r="O2094" s="625"/>
      <c r="P2094" s="625"/>
      <c r="Q2094" s="625"/>
      <c r="R2094" s="626"/>
      <c r="S2094" s="206"/>
      <c r="T2094" s="206"/>
      <c r="U2094" s="206"/>
      <c r="V2094" s="206"/>
      <c r="W2094" s="206"/>
      <c r="X2094" s="206"/>
      <c r="Y2094" s="206"/>
      <c r="Z2094" s="206"/>
      <c r="AA2094" s="206"/>
      <c r="AB2094" s="206"/>
      <c r="AC2094" s="206"/>
      <c r="AD2094" s="206"/>
      <c r="AE2094" s="109"/>
      <c r="AG2094" s="130">
        <f t="shared" si="1431"/>
        <v>12</v>
      </c>
      <c r="AH2094" s="90">
        <f t="shared" si="1432"/>
        <v>0</v>
      </c>
      <c r="AI2094" s="130">
        <f t="shared" si="1433"/>
        <v>0</v>
      </c>
      <c r="AJ2094" s="130">
        <f t="shared" si="1434"/>
        <v>0</v>
      </c>
      <c r="AK2094" s="130">
        <f t="shared" si="1435"/>
        <v>0</v>
      </c>
      <c r="AL2094" s="130">
        <f t="shared" si="1436"/>
        <v>0</v>
      </c>
      <c r="AM2094" s="130">
        <f t="shared" si="1437"/>
        <v>0</v>
      </c>
      <c r="AN2094" s="130">
        <f t="shared" si="1438"/>
        <v>0</v>
      </c>
      <c r="AO2094" s="130">
        <f t="shared" si="1439"/>
        <v>0</v>
      </c>
      <c r="AP2094" s="130">
        <f t="shared" si="1440"/>
        <v>0</v>
      </c>
      <c r="AQ2094" s="130">
        <f t="shared" si="1441"/>
        <v>0</v>
      </c>
      <c r="AR2094" s="130">
        <f t="shared" si="1442"/>
        <v>0</v>
      </c>
      <c r="AS2094" s="130">
        <f t="shared" si="1443"/>
        <v>0</v>
      </c>
      <c r="AT2094" s="130">
        <f t="shared" si="1444"/>
        <v>0</v>
      </c>
      <c r="AU2094" s="130">
        <f t="shared" si="1445"/>
        <v>0</v>
      </c>
      <c r="AV2094" s="130">
        <f t="shared" si="1446"/>
        <v>0</v>
      </c>
      <c r="AW2094" s="130">
        <f t="shared" si="1447"/>
        <v>0</v>
      </c>
      <c r="AX2094" s="130">
        <f t="shared" si="1448"/>
        <v>0</v>
      </c>
      <c r="AY2094" s="130">
        <f t="shared" si="1449"/>
        <v>0</v>
      </c>
      <c r="AZ2094" s="130">
        <f t="shared" si="1450"/>
        <v>0</v>
      </c>
      <c r="BA2094" s="130">
        <f t="shared" si="1451"/>
        <v>0</v>
      </c>
      <c r="BB2094" s="130">
        <f t="shared" si="1452"/>
        <v>0</v>
      </c>
      <c r="BC2094" s="130">
        <f t="shared" si="1453"/>
        <v>0</v>
      </c>
      <c r="BD2094" s="130">
        <f t="shared" si="1454"/>
        <v>0</v>
      </c>
      <c r="BE2094" s="130">
        <f t="shared" si="1455"/>
        <v>0</v>
      </c>
      <c r="BF2094" s="130">
        <f t="shared" si="1456"/>
        <v>0</v>
      </c>
      <c r="BG2094" s="130">
        <f t="shared" si="1457"/>
        <v>0</v>
      </c>
      <c r="BH2094" s="130">
        <f t="shared" si="1458"/>
        <v>0</v>
      </c>
      <c r="BI2094" s="130">
        <f t="shared" si="1459"/>
        <v>0</v>
      </c>
      <c r="BJ2094" s="130">
        <f t="shared" si="1460"/>
        <v>0</v>
      </c>
      <c r="BK2094" s="130">
        <f t="shared" si="1461"/>
        <v>0</v>
      </c>
      <c r="BL2094" s="130">
        <f t="shared" si="1462"/>
        <v>0</v>
      </c>
      <c r="BM2094" s="90">
        <f t="shared" si="1463"/>
        <v>0</v>
      </c>
    </row>
    <row r="2095" spans="1:106" ht="24" customHeight="1" x14ac:dyDescent="0.2">
      <c r="A2095" s="109"/>
      <c r="B2095" s="109"/>
      <c r="C2095" s="633"/>
      <c r="D2095" s="759"/>
      <c r="E2095" s="760"/>
      <c r="F2095" s="836"/>
      <c r="G2095" s="581" t="s">
        <v>646</v>
      </c>
      <c r="H2095" s="581"/>
      <c r="I2095" s="152"/>
      <c r="J2095" s="625" t="s">
        <v>640</v>
      </c>
      <c r="K2095" s="625"/>
      <c r="L2095" s="625"/>
      <c r="M2095" s="625"/>
      <c r="N2095" s="625"/>
      <c r="O2095" s="625"/>
      <c r="P2095" s="625"/>
      <c r="Q2095" s="625"/>
      <c r="R2095" s="626"/>
      <c r="S2095" s="206"/>
      <c r="T2095" s="206"/>
      <c r="U2095" s="206"/>
      <c r="V2095" s="206"/>
      <c r="W2095" s="206"/>
      <c r="X2095" s="206"/>
      <c r="Y2095" s="206"/>
      <c r="Z2095" s="206"/>
      <c r="AA2095" s="206"/>
      <c r="AB2095" s="206"/>
      <c r="AC2095" s="206"/>
      <c r="AD2095" s="206"/>
      <c r="AE2095" s="109"/>
      <c r="AG2095" s="130">
        <f t="shared" ref="AG2095:AG2114" si="2013">COUNTBLANK(S2095:AD2095)</f>
        <v>12</v>
      </c>
      <c r="AH2095" s="90">
        <f t="shared" ref="AH2095:AH2114" si="2014">IF($AG$1956=$AH$1956,0,IF(
AND(S2095&lt;&gt;"NA",AG2095=$AL$1789),0,IF(
AND(S2095="NA",AG2095=$AM$1789),0,1)))</f>
        <v>0</v>
      </c>
      <c r="AI2095" s="130">
        <f t="shared" ref="AI2095:AI2114" si="2015">S2095</f>
        <v>0</v>
      </c>
      <c r="AJ2095" s="130">
        <f t="shared" ref="AJ2095:AJ2114" si="2016">COUNTIF(T2095:U2095,"NS")</f>
        <v>0</v>
      </c>
      <c r="AK2095" s="130">
        <f t="shared" ref="AK2095:AK2114" si="2017">SUM(T2095:U2095)</f>
        <v>0</v>
      </c>
      <c r="AL2095" s="130">
        <f t="shared" ref="AL2095:AL2114" si="2018">COUNTIF(T2095:U2095,"NA")</f>
        <v>0</v>
      </c>
      <c r="AM2095" s="130">
        <f t="shared" ref="AM2095:AM2114" si="2019">IF($AG$1956=$AH$1956,0,
IF(OR(
AND(AI2095=0,AJ2095&gt;0),
AND(AI2095="NS",AK2095&gt;0),
AND(AI2095="NS",AK2095=0,AJ2095=0)),1,
IF(OR(
AND(AI2095&gt;0,AJ2095=2),
AND(AI2095="NS",AJ2095=2),
AND(AI2095="NS",AK2095=0,AJ2095&gt;0),
AI2095=AK2095,
AND(AI2095="NA",AJ2095=0,AK2095=0,AL2095&gt;0)),0,
IF(
AND(S2095="NA",AG2095=$AM$1789),0,1))))</f>
        <v>0</v>
      </c>
      <c r="AN2095" s="130">
        <f t="shared" ref="AN2095:AN2114" si="2020">T2095</f>
        <v>0</v>
      </c>
      <c r="AO2095" s="130">
        <f t="shared" ref="AO2095:AO2114" si="2021">SUM(COUNTIF(W2095,"NS"),COUNTIF(Z2095,"ns"),COUNTIF(AC2095,"ns"))</f>
        <v>0</v>
      </c>
      <c r="AP2095" s="130">
        <f t="shared" ref="AP2095:AP2114" si="2022">SUM(W2095,Z2095,AC2095)</f>
        <v>0</v>
      </c>
      <c r="AQ2095" s="130">
        <f t="shared" ref="AQ2095:AQ2114" si="2023">SUM(COUNTIF(W2095,"NA"),COUNTIF(Z2095,"NA"),COUNTIF(AC2095,"NA"))</f>
        <v>0</v>
      </c>
      <c r="AR2095" s="130">
        <f t="shared" ref="AR2095:AR2114" si="2024">IF($AG$1956=$AH$1956,0,
IF(OR(
AND(AN2095=0,AO2095&gt;0),
AND(AN2095="NS",AP2095&gt;0),
AND(AN2095="NS",AP2095=0,AO2095=0)),1,
IF(OR(
AND(AO2095&gt;=2,AP2095&lt;AN2095),
AND(AN2095="NS",AP2095=0,AO2095&gt;0),
AN2095=AP2095,
AND(AN2095="NA",AO2095=0,AP2095=0,AQ2095&gt;0)),0,1)))</f>
        <v>0</v>
      </c>
      <c r="AS2095" s="130">
        <f t="shared" ref="AS2095:AS2114" si="2025">U2095</f>
        <v>0</v>
      </c>
      <c r="AT2095" s="130">
        <f t="shared" ref="AT2095:AT2114" si="2026">SUM(COUNTIF(X2095,"NS"),COUNTIF(AA2095,"ns"),COUNTIF(AD2095,"ns"))</f>
        <v>0</v>
      </c>
      <c r="AU2095" s="130">
        <f t="shared" ref="AU2095:AU2114" si="2027">SUM(X2095,AA2095,AD2095)</f>
        <v>0</v>
      </c>
      <c r="AV2095" s="130">
        <f t="shared" ref="AV2095:AV2114" si="2028">SUM(COUNTIF(X2095,"NA"),COUNTIF(AA2095,"NA"),COUNTIF(AD2095,"NA"))</f>
        <v>0</v>
      </c>
      <c r="AW2095" s="130">
        <f t="shared" ref="AW2095:AW2114" si="2029">IF($AG$1956=$AH$1956,0,
IF(OR(
AND(AS2095=0,AT2095&gt;0),
AND(AS2095="NS",AU2095&gt;0),
AND(AS2095="NS",AU2095=0,AT2095=0)),1,
IF(OR(
AND(AT2095&gt;=2,AU2095&lt;AS2095),
AND(AS2095="NS",AU2095=0,AT2095&gt;0),
AS2095=AU2095,
AND(AS2095="NA",AT2095=0,AU2095=0,AV2095&gt;0)),0,1)))</f>
        <v>0</v>
      </c>
      <c r="AX2095" s="130">
        <f t="shared" ref="AX2095:AX2114" si="2030">V2095</f>
        <v>0</v>
      </c>
      <c r="AY2095" s="130">
        <f t="shared" ref="AY2095:AY2114" si="2031">COUNTIF(W2095:X2095,"NS")</f>
        <v>0</v>
      </c>
      <c r="AZ2095" s="130">
        <f t="shared" ref="AZ2095:AZ2114" si="2032">SUM(W2095:X2095)</f>
        <v>0</v>
      </c>
      <c r="BA2095" s="130">
        <f t="shared" ref="BA2095:BA2114" si="2033">COUNTIF(W2095:X2095,"NA")</f>
        <v>0</v>
      </c>
      <c r="BB2095" s="130">
        <f t="shared" ref="BB2095:BB2114" si="2034">IF($AG$1956=$AH$1956,0,
IF(OR(
AND(AX2095=0,AY2095&gt;0),
AND(AX2095="NS",AZ2095&gt;0),
AND(AX2095="NS",AZ2095=0,AY2095=0)),1,
IF(OR(
AND(AX2095&gt;0,AY2095=2),
AND(AX2095="NS",AY2095=2),
AND(AX2095="NS",AZ2095=0,AY2095&gt;0),
AX2095=AZ2095,
AND(AX2095="NA",AY2095=0,AZ2095=0,BA2095&gt;0)),0,1)))</f>
        <v>0</v>
      </c>
      <c r="BC2095" s="130">
        <f t="shared" ref="BC2095:BC2114" si="2035">Y2095</f>
        <v>0</v>
      </c>
      <c r="BD2095" s="130">
        <f t="shared" ref="BD2095:BD2114" si="2036">COUNTIF(Z2095:AA2095,"NS")</f>
        <v>0</v>
      </c>
      <c r="BE2095" s="130">
        <f t="shared" ref="BE2095:BE2114" si="2037">SUM(Z2095:AA2095)</f>
        <v>0</v>
      </c>
      <c r="BF2095" s="130">
        <f t="shared" ref="BF2095:BF2114" si="2038">COUNTIF(Z2095:AA2095,"NA")</f>
        <v>0</v>
      </c>
      <c r="BG2095" s="130">
        <f t="shared" ref="BG2095:BG2114" si="2039">IF($AG$1956=$AH$1956,0,
IF(OR(
AND(BC2095=0,BD2095&gt;0),
AND(BC2095="NS",BE2095&gt;0),
AND(BC2095="NS",BE2095=0,BD2095=0)),1,
IF(OR(
AND(BC2095&gt;0,BD2095=2),
AND(BC2095="NS",BD2095=2),
AND(BC2095="NS",BE2095=0,BD2095&gt;0),
BC2095=BE2095,
AND(BC2095="NA",BD2095=0,BE2095=0,BF2095&gt;0)),0,1)))</f>
        <v>0</v>
      </c>
      <c r="BH2095" s="130">
        <f t="shared" ref="BH2095:BH2114" si="2040">AB2095</f>
        <v>0</v>
      </c>
      <c r="BI2095" s="130">
        <f t="shared" ref="BI2095:BI2114" si="2041">COUNTIF(AC2095:AD2095,"NS")</f>
        <v>0</v>
      </c>
      <c r="BJ2095" s="130">
        <f t="shared" ref="BJ2095:BJ2114" si="2042">SUM(AC2095:AD2095)</f>
        <v>0</v>
      </c>
      <c r="BK2095" s="130">
        <f t="shared" ref="BK2095:BK2114" si="2043">COUNTIF(AC2095:AD2095,"NA")</f>
        <v>0</v>
      </c>
      <c r="BL2095" s="130">
        <f t="shared" ref="BL2095:BL2114" si="2044">IF($AG$1956=$AH$1956,0,
IF(OR(
AND(BH2095=0,BI2095&gt;0),
AND(BH2095="NS",BJ2095&gt;0),
AND(BH2095="NS",BJ2095=0,BI2095=0)),1,
IF(OR(
AND(BH2095&gt;0,BI2095=2),
AND(BH2095="NS",BI2095=2),
AND(BH2095="NS",BJ2095=0,BI2095&gt;0),
BH2095=BJ2095,
AND(BH2095="NA",BI2095=0,BJ2095=0,BK2095&gt;0)),0,1)))</f>
        <v>0</v>
      </c>
      <c r="BM2095" s="90">
        <f t="shared" ref="BM2095:BM2114" si="2045">IF($AG$1956=$AH$1956,0,IF(AND(AI2095="NA",AG2095&lt;$AM$1789),1,0))</f>
        <v>0</v>
      </c>
    </row>
    <row r="2096" spans="1:106" ht="24" customHeight="1" x14ac:dyDescent="0.2">
      <c r="A2096" s="109"/>
      <c r="B2096" s="109"/>
      <c r="C2096" s="633"/>
      <c r="D2096" s="759"/>
      <c r="E2096" s="760"/>
      <c r="F2096" s="836"/>
      <c r="G2096" s="629" t="s">
        <v>647</v>
      </c>
      <c r="H2096" s="629"/>
      <c r="I2096" s="646" t="s">
        <v>648</v>
      </c>
      <c r="J2096" s="646"/>
      <c r="K2096" s="646"/>
      <c r="L2096" s="646"/>
      <c r="M2096" s="646"/>
      <c r="N2096" s="646"/>
      <c r="O2096" s="646"/>
      <c r="P2096" s="646"/>
      <c r="Q2096" s="646"/>
      <c r="R2096" s="646"/>
      <c r="S2096" s="206"/>
      <c r="T2096" s="206"/>
      <c r="U2096" s="206"/>
      <c r="V2096" s="206"/>
      <c r="W2096" s="206"/>
      <c r="X2096" s="206"/>
      <c r="Y2096" s="206"/>
      <c r="Z2096" s="206"/>
      <c r="AA2096" s="206"/>
      <c r="AB2096" s="206"/>
      <c r="AC2096" s="206"/>
      <c r="AD2096" s="206"/>
      <c r="AE2096" s="109"/>
      <c r="AG2096" s="130">
        <f t="shared" si="2013"/>
        <v>12</v>
      </c>
      <c r="AH2096" s="90">
        <f t="shared" si="2014"/>
        <v>0</v>
      </c>
      <c r="AI2096" s="130">
        <f t="shared" si="2015"/>
        <v>0</v>
      </c>
      <c r="AJ2096" s="130">
        <f t="shared" si="2016"/>
        <v>0</v>
      </c>
      <c r="AK2096" s="130">
        <f t="shared" si="2017"/>
        <v>0</v>
      </c>
      <c r="AL2096" s="130">
        <f t="shared" si="2018"/>
        <v>0</v>
      </c>
      <c r="AM2096" s="130">
        <f t="shared" si="2019"/>
        <v>0</v>
      </c>
      <c r="AN2096" s="130">
        <f t="shared" si="2020"/>
        <v>0</v>
      </c>
      <c r="AO2096" s="130">
        <f t="shared" si="2021"/>
        <v>0</v>
      </c>
      <c r="AP2096" s="130">
        <f t="shared" si="2022"/>
        <v>0</v>
      </c>
      <c r="AQ2096" s="130">
        <f t="shared" si="2023"/>
        <v>0</v>
      </c>
      <c r="AR2096" s="130">
        <f t="shared" si="2024"/>
        <v>0</v>
      </c>
      <c r="AS2096" s="130">
        <f t="shared" si="2025"/>
        <v>0</v>
      </c>
      <c r="AT2096" s="130">
        <f t="shared" si="2026"/>
        <v>0</v>
      </c>
      <c r="AU2096" s="130">
        <f t="shared" si="2027"/>
        <v>0</v>
      </c>
      <c r="AV2096" s="130">
        <f t="shared" si="2028"/>
        <v>0</v>
      </c>
      <c r="AW2096" s="130">
        <f t="shared" si="2029"/>
        <v>0</v>
      </c>
      <c r="AX2096" s="130">
        <f t="shared" si="2030"/>
        <v>0</v>
      </c>
      <c r="AY2096" s="130">
        <f t="shared" si="2031"/>
        <v>0</v>
      </c>
      <c r="AZ2096" s="130">
        <f t="shared" si="2032"/>
        <v>0</v>
      </c>
      <c r="BA2096" s="130">
        <f t="shared" si="2033"/>
        <v>0</v>
      </c>
      <c r="BB2096" s="130">
        <f t="shared" si="2034"/>
        <v>0</v>
      </c>
      <c r="BC2096" s="130">
        <f t="shared" si="2035"/>
        <v>0</v>
      </c>
      <c r="BD2096" s="130">
        <f t="shared" si="2036"/>
        <v>0</v>
      </c>
      <c r="BE2096" s="130">
        <f t="shared" si="2037"/>
        <v>0</v>
      </c>
      <c r="BF2096" s="130">
        <f t="shared" si="2038"/>
        <v>0</v>
      </c>
      <c r="BG2096" s="130">
        <f t="shared" si="2039"/>
        <v>0</v>
      </c>
      <c r="BH2096" s="130">
        <f t="shared" si="2040"/>
        <v>0</v>
      </c>
      <c r="BI2096" s="130">
        <f t="shared" si="2041"/>
        <v>0</v>
      </c>
      <c r="BJ2096" s="130">
        <f t="shared" si="2042"/>
        <v>0</v>
      </c>
      <c r="BK2096" s="130">
        <f t="shared" si="2043"/>
        <v>0</v>
      </c>
      <c r="BL2096" s="130">
        <f t="shared" si="2044"/>
        <v>0</v>
      </c>
      <c r="BM2096" s="90">
        <f t="shared" si="2045"/>
        <v>0</v>
      </c>
      <c r="BO2096" s="246" t="s">
        <v>2104</v>
      </c>
      <c r="BP2096" s="246" t="s">
        <v>2048</v>
      </c>
      <c r="BQ2096" s="246" t="s">
        <v>2049</v>
      </c>
      <c r="BR2096" s="246" t="s">
        <v>84</v>
      </c>
      <c r="BS2096" s="246" t="s">
        <v>2048</v>
      </c>
      <c r="BT2096" s="246" t="s">
        <v>2049</v>
      </c>
      <c r="BU2096" s="246" t="s">
        <v>84</v>
      </c>
      <c r="BV2096" s="246" t="s">
        <v>2048</v>
      </c>
      <c r="BW2096" s="246" t="s">
        <v>2049</v>
      </c>
      <c r="BX2096" s="246" t="s">
        <v>84</v>
      </c>
      <c r="BY2096" s="246" t="s">
        <v>2048</v>
      </c>
      <c r="BZ2096" s="246" t="s">
        <v>2049</v>
      </c>
    </row>
    <row r="2097" spans="1:79" ht="15" customHeight="1" x14ac:dyDescent="0.2">
      <c r="A2097" s="109"/>
      <c r="B2097" s="109"/>
      <c r="C2097" s="633"/>
      <c r="D2097" s="759"/>
      <c r="E2097" s="760"/>
      <c r="F2097" s="836"/>
      <c r="G2097" s="629" t="s">
        <v>649</v>
      </c>
      <c r="H2097" s="629"/>
      <c r="I2097" s="646" t="s">
        <v>650</v>
      </c>
      <c r="J2097" s="646"/>
      <c r="K2097" s="646"/>
      <c r="L2097" s="646"/>
      <c r="M2097" s="646"/>
      <c r="N2097" s="646"/>
      <c r="O2097" s="646"/>
      <c r="P2097" s="646"/>
      <c r="Q2097" s="646"/>
      <c r="R2097" s="646"/>
      <c r="S2097" s="206"/>
      <c r="T2097" s="206"/>
      <c r="U2097" s="206"/>
      <c r="V2097" s="206"/>
      <c r="W2097" s="206"/>
      <c r="X2097" s="206"/>
      <c r="Y2097" s="206"/>
      <c r="Z2097" s="206"/>
      <c r="AA2097" s="206"/>
      <c r="AB2097" s="206"/>
      <c r="AC2097" s="206"/>
      <c r="AD2097" s="206"/>
      <c r="AE2097" s="109"/>
      <c r="AG2097" s="178">
        <f t="shared" si="2013"/>
        <v>12</v>
      </c>
      <c r="AH2097" s="90">
        <f t="shared" si="2014"/>
        <v>0</v>
      </c>
      <c r="AI2097" s="178">
        <f t="shared" si="2015"/>
        <v>0</v>
      </c>
      <c r="AJ2097" s="178">
        <f t="shared" si="2016"/>
        <v>0</v>
      </c>
      <c r="AK2097" s="178">
        <f t="shared" si="2017"/>
        <v>0</v>
      </c>
      <c r="AL2097" s="178">
        <f t="shared" si="2018"/>
        <v>0</v>
      </c>
      <c r="AM2097" s="130">
        <f t="shared" si="2019"/>
        <v>0</v>
      </c>
      <c r="AN2097" s="178">
        <f t="shared" si="2020"/>
        <v>0</v>
      </c>
      <c r="AO2097" s="178">
        <f t="shared" si="2021"/>
        <v>0</v>
      </c>
      <c r="AP2097" s="178">
        <f t="shared" si="2022"/>
        <v>0</v>
      </c>
      <c r="AQ2097" s="178">
        <f t="shared" si="2023"/>
        <v>0</v>
      </c>
      <c r="AR2097" s="130">
        <f t="shared" si="2024"/>
        <v>0</v>
      </c>
      <c r="AS2097" s="178">
        <f t="shared" si="2025"/>
        <v>0</v>
      </c>
      <c r="AT2097" s="178">
        <f t="shared" si="2026"/>
        <v>0</v>
      </c>
      <c r="AU2097" s="178">
        <f t="shared" si="2027"/>
        <v>0</v>
      </c>
      <c r="AV2097" s="178">
        <f t="shared" si="2028"/>
        <v>0</v>
      </c>
      <c r="AW2097" s="130">
        <f t="shared" si="2029"/>
        <v>0</v>
      </c>
      <c r="AX2097" s="178">
        <f t="shared" si="2030"/>
        <v>0</v>
      </c>
      <c r="AY2097" s="178">
        <f t="shared" si="2031"/>
        <v>0</v>
      </c>
      <c r="AZ2097" s="178">
        <f t="shared" si="2032"/>
        <v>0</v>
      </c>
      <c r="BA2097" s="178">
        <f t="shared" si="2033"/>
        <v>0</v>
      </c>
      <c r="BB2097" s="130">
        <f t="shared" si="2034"/>
        <v>0</v>
      </c>
      <c r="BC2097" s="178">
        <f t="shared" si="2035"/>
        <v>0</v>
      </c>
      <c r="BD2097" s="178">
        <f t="shared" si="2036"/>
        <v>0</v>
      </c>
      <c r="BE2097" s="178">
        <f t="shared" si="2037"/>
        <v>0</v>
      </c>
      <c r="BF2097" s="178">
        <f t="shared" si="2038"/>
        <v>0</v>
      </c>
      <c r="BG2097" s="130">
        <f t="shared" si="2039"/>
        <v>0</v>
      </c>
      <c r="BH2097" s="178">
        <f t="shared" si="2040"/>
        <v>0</v>
      </c>
      <c r="BI2097" s="178">
        <f t="shared" si="2041"/>
        <v>0</v>
      </c>
      <c r="BJ2097" s="178">
        <f t="shared" si="2042"/>
        <v>0</v>
      </c>
      <c r="BK2097" s="178">
        <f t="shared" si="2043"/>
        <v>0</v>
      </c>
      <c r="BL2097" s="130">
        <f t="shared" si="2044"/>
        <v>0</v>
      </c>
      <c r="BM2097" s="90">
        <f t="shared" si="2045"/>
        <v>0</v>
      </c>
      <c r="BN2097" s="186" t="s">
        <v>2077</v>
      </c>
      <c r="BO2097" s="178">
        <f>IF($AG$1956=$AH$1956,0,IF(
OR(
AND(BO2101=0,BO2100&gt;0),
AND(BO2101="NS",BO2099&gt;0),
AND(BO2101="NS",BO2099=0,BO2100=0)),1,
IF(OR(
AND(BO2101&gt;0,BO2100=2),
AND(BO2101="NS",BO2100=2),
AND(BO2101="NS",BO2099=0,BO2100&gt;0),
BO2101=BO2099,
AND(BO2101="NA",BO2100=0,BO2099=0,BO2098&gt;0)),0,1)))</f>
        <v>0</v>
      </c>
      <c r="BP2097" s="178">
        <f t="shared" ref="BP2097:BZ2097" si="2046">IF($AG$1956=$AH$1956,0,IF(
OR(
AND(BP2101=0,BP2100&gt;0),
AND(BP2101="NS",BP2099&gt;0),
AND(BP2101="NS",BP2099=0,BP2100=0)),1,
IF(OR(
AND(BP2101&gt;0,BP2100=2),
AND(BP2101="NS",BP2100=2),
AND(BP2101="NS",BP2099=0,BP2100&gt;0),
BP2101=BP2099,
AND(BP2101="NA",BP2100=0,BP2099=0,BP2098&gt;0)),0,1)))</f>
        <v>0</v>
      </c>
      <c r="BQ2097" s="178">
        <f t="shared" si="2046"/>
        <v>0</v>
      </c>
      <c r="BR2097" s="178">
        <f t="shared" si="2046"/>
        <v>0</v>
      </c>
      <c r="BS2097" s="178">
        <f t="shared" si="2046"/>
        <v>0</v>
      </c>
      <c r="BT2097" s="178">
        <f t="shared" si="2046"/>
        <v>0</v>
      </c>
      <c r="BU2097" s="178">
        <f t="shared" si="2046"/>
        <v>0</v>
      </c>
      <c r="BV2097" s="178">
        <f t="shared" si="2046"/>
        <v>0</v>
      </c>
      <c r="BW2097" s="178">
        <f t="shared" si="2046"/>
        <v>0</v>
      </c>
      <c r="BX2097" s="178">
        <f t="shared" si="2046"/>
        <v>0</v>
      </c>
      <c r="BY2097" s="178">
        <f t="shared" si="2046"/>
        <v>0</v>
      </c>
      <c r="BZ2097" s="178">
        <f t="shared" si="2046"/>
        <v>0</v>
      </c>
      <c r="CA2097" s="186">
        <f>SUM(BO2097:BZ2097)</f>
        <v>0</v>
      </c>
    </row>
    <row r="2098" spans="1:79" ht="15" customHeight="1" x14ac:dyDescent="0.2">
      <c r="A2098" s="109"/>
      <c r="B2098" s="109"/>
      <c r="C2098" s="633"/>
      <c r="D2098" s="759"/>
      <c r="E2098" s="760"/>
      <c r="F2098" s="836"/>
      <c r="G2098" s="581" t="s">
        <v>653</v>
      </c>
      <c r="H2098" s="581"/>
      <c r="I2098" s="152"/>
      <c r="J2098" s="625" t="s">
        <v>651</v>
      </c>
      <c r="K2098" s="625"/>
      <c r="L2098" s="625"/>
      <c r="M2098" s="625"/>
      <c r="N2098" s="625"/>
      <c r="O2098" s="625"/>
      <c r="P2098" s="625"/>
      <c r="Q2098" s="625"/>
      <c r="R2098" s="626"/>
      <c r="S2098" s="206"/>
      <c r="T2098" s="206"/>
      <c r="U2098" s="206"/>
      <c r="V2098" s="206"/>
      <c r="W2098" s="206"/>
      <c r="X2098" s="206"/>
      <c r="Y2098" s="206"/>
      <c r="Z2098" s="206"/>
      <c r="AA2098" s="206"/>
      <c r="AB2098" s="206"/>
      <c r="AC2098" s="206"/>
      <c r="AD2098" s="206"/>
      <c r="AE2098" s="109"/>
      <c r="AG2098" s="130">
        <f t="shared" si="2013"/>
        <v>12</v>
      </c>
      <c r="AH2098" s="90">
        <f t="shared" si="2014"/>
        <v>0</v>
      </c>
      <c r="AI2098" s="130">
        <f t="shared" si="2015"/>
        <v>0</v>
      </c>
      <c r="AJ2098" s="130">
        <f t="shared" si="2016"/>
        <v>0</v>
      </c>
      <c r="AK2098" s="130">
        <f t="shared" si="2017"/>
        <v>0</v>
      </c>
      <c r="AL2098" s="130">
        <f t="shared" si="2018"/>
        <v>0</v>
      </c>
      <c r="AM2098" s="130">
        <f t="shared" si="2019"/>
        <v>0</v>
      </c>
      <c r="AN2098" s="130">
        <f t="shared" si="2020"/>
        <v>0</v>
      </c>
      <c r="AO2098" s="130">
        <f t="shared" si="2021"/>
        <v>0</v>
      </c>
      <c r="AP2098" s="130">
        <f t="shared" si="2022"/>
        <v>0</v>
      </c>
      <c r="AQ2098" s="130">
        <f t="shared" si="2023"/>
        <v>0</v>
      </c>
      <c r="AR2098" s="130">
        <f t="shared" si="2024"/>
        <v>0</v>
      </c>
      <c r="AS2098" s="130">
        <f t="shared" si="2025"/>
        <v>0</v>
      </c>
      <c r="AT2098" s="130">
        <f t="shared" si="2026"/>
        <v>0</v>
      </c>
      <c r="AU2098" s="130">
        <f t="shared" si="2027"/>
        <v>0</v>
      </c>
      <c r="AV2098" s="130">
        <f t="shared" si="2028"/>
        <v>0</v>
      </c>
      <c r="AW2098" s="130">
        <f t="shared" si="2029"/>
        <v>0</v>
      </c>
      <c r="AX2098" s="130">
        <f t="shared" si="2030"/>
        <v>0</v>
      </c>
      <c r="AY2098" s="130">
        <f t="shared" si="2031"/>
        <v>0</v>
      </c>
      <c r="AZ2098" s="130">
        <f t="shared" si="2032"/>
        <v>0</v>
      </c>
      <c r="BA2098" s="130">
        <f t="shared" si="2033"/>
        <v>0</v>
      </c>
      <c r="BB2098" s="130">
        <f t="shared" si="2034"/>
        <v>0</v>
      </c>
      <c r="BC2098" s="130">
        <f t="shared" si="2035"/>
        <v>0</v>
      </c>
      <c r="BD2098" s="130">
        <f t="shared" si="2036"/>
        <v>0</v>
      </c>
      <c r="BE2098" s="130">
        <f t="shared" si="2037"/>
        <v>0</v>
      </c>
      <c r="BF2098" s="130">
        <f t="shared" si="2038"/>
        <v>0</v>
      </c>
      <c r="BG2098" s="130">
        <f t="shared" si="2039"/>
        <v>0</v>
      </c>
      <c r="BH2098" s="130">
        <f t="shared" si="2040"/>
        <v>0</v>
      </c>
      <c r="BI2098" s="130">
        <f t="shared" si="2041"/>
        <v>0</v>
      </c>
      <c r="BJ2098" s="130">
        <f t="shared" si="2042"/>
        <v>0</v>
      </c>
      <c r="BK2098" s="130">
        <f t="shared" si="2043"/>
        <v>0</v>
      </c>
      <c r="BL2098" s="130">
        <f t="shared" si="2044"/>
        <v>0</v>
      </c>
      <c r="BM2098" s="90">
        <f t="shared" si="2045"/>
        <v>0</v>
      </c>
      <c r="BN2098" s="90" t="s">
        <v>2058</v>
      </c>
      <c r="BO2098" s="90">
        <f>COUNTIF(S2098:S2099,"NA")</f>
        <v>0</v>
      </c>
      <c r="BP2098" s="90">
        <f t="shared" ref="BP2098" si="2047">COUNTIF(T2098:T2099,"NA")</f>
        <v>0</v>
      </c>
      <c r="BQ2098" s="90">
        <f t="shared" ref="BQ2098" si="2048">COUNTIF(U2098:U2099,"NA")</f>
        <v>0</v>
      </c>
      <c r="BR2098" s="90">
        <f t="shared" ref="BR2098" si="2049">COUNTIF(V2098:V2099,"NA")</f>
        <v>0</v>
      </c>
      <c r="BS2098" s="90">
        <f t="shared" ref="BS2098" si="2050">COUNTIF(W2098:W2099,"NA")</f>
        <v>0</v>
      </c>
      <c r="BT2098" s="90">
        <f t="shared" ref="BT2098" si="2051">COUNTIF(X2098:X2099,"NA")</f>
        <v>0</v>
      </c>
      <c r="BU2098" s="90">
        <f t="shared" ref="BU2098" si="2052">COUNTIF(Y2098:Y2099,"NA")</f>
        <v>0</v>
      </c>
      <c r="BV2098" s="90">
        <f t="shared" ref="BV2098" si="2053">COUNTIF(Z2098:Z2099,"NA")</f>
        <v>0</v>
      </c>
      <c r="BW2098" s="90">
        <f t="shared" ref="BW2098" si="2054">COUNTIF(AA2098:AA2099,"NA")</f>
        <v>0</v>
      </c>
      <c r="BX2098" s="90">
        <f t="shared" ref="BX2098" si="2055">COUNTIF(AB2098:AB2099,"NA")</f>
        <v>0</v>
      </c>
      <c r="BY2098" s="90">
        <f t="shared" ref="BY2098" si="2056">COUNTIF(AC2098:AC2099,"NA")</f>
        <v>0</v>
      </c>
      <c r="BZ2098" s="90">
        <f t="shared" ref="BZ2098" si="2057">COUNTIF(AD2098:AD2099,"NA")</f>
        <v>0</v>
      </c>
    </row>
    <row r="2099" spans="1:79" ht="15" customHeight="1" x14ac:dyDescent="0.2">
      <c r="A2099" s="109"/>
      <c r="B2099" s="109"/>
      <c r="C2099" s="633"/>
      <c r="D2099" s="759"/>
      <c r="E2099" s="760"/>
      <c r="F2099" s="836"/>
      <c r="G2099" s="581" t="s">
        <v>654</v>
      </c>
      <c r="H2099" s="581"/>
      <c r="I2099" s="152"/>
      <c r="J2099" s="625" t="s">
        <v>652</v>
      </c>
      <c r="K2099" s="625"/>
      <c r="L2099" s="625"/>
      <c r="M2099" s="625"/>
      <c r="N2099" s="625"/>
      <c r="O2099" s="625"/>
      <c r="P2099" s="625"/>
      <c r="Q2099" s="625"/>
      <c r="R2099" s="626"/>
      <c r="S2099" s="206"/>
      <c r="T2099" s="206"/>
      <c r="U2099" s="206"/>
      <c r="V2099" s="206"/>
      <c r="W2099" s="206"/>
      <c r="X2099" s="206"/>
      <c r="Y2099" s="206"/>
      <c r="Z2099" s="206"/>
      <c r="AA2099" s="206"/>
      <c r="AB2099" s="206"/>
      <c r="AC2099" s="206"/>
      <c r="AD2099" s="206"/>
      <c r="AE2099" s="109"/>
      <c r="AG2099" s="130">
        <f t="shared" si="2013"/>
        <v>12</v>
      </c>
      <c r="AH2099" s="90">
        <f t="shared" si="2014"/>
        <v>0</v>
      </c>
      <c r="AI2099" s="130">
        <f t="shared" si="2015"/>
        <v>0</v>
      </c>
      <c r="AJ2099" s="130">
        <f t="shared" si="2016"/>
        <v>0</v>
      </c>
      <c r="AK2099" s="130">
        <f t="shared" si="2017"/>
        <v>0</v>
      </c>
      <c r="AL2099" s="130">
        <f t="shared" si="2018"/>
        <v>0</v>
      </c>
      <c r="AM2099" s="130">
        <f t="shared" si="2019"/>
        <v>0</v>
      </c>
      <c r="AN2099" s="130">
        <f t="shared" si="2020"/>
        <v>0</v>
      </c>
      <c r="AO2099" s="130">
        <f t="shared" si="2021"/>
        <v>0</v>
      </c>
      <c r="AP2099" s="130">
        <f t="shared" si="2022"/>
        <v>0</v>
      </c>
      <c r="AQ2099" s="130">
        <f t="shared" si="2023"/>
        <v>0</v>
      </c>
      <c r="AR2099" s="130">
        <f t="shared" si="2024"/>
        <v>0</v>
      </c>
      <c r="AS2099" s="130">
        <f t="shared" si="2025"/>
        <v>0</v>
      </c>
      <c r="AT2099" s="130">
        <f t="shared" si="2026"/>
        <v>0</v>
      </c>
      <c r="AU2099" s="130">
        <f t="shared" si="2027"/>
        <v>0</v>
      </c>
      <c r="AV2099" s="130">
        <f t="shared" si="2028"/>
        <v>0</v>
      </c>
      <c r="AW2099" s="130">
        <f t="shared" si="2029"/>
        <v>0</v>
      </c>
      <c r="AX2099" s="130">
        <f t="shared" si="2030"/>
        <v>0</v>
      </c>
      <c r="AY2099" s="130">
        <f t="shared" si="2031"/>
        <v>0</v>
      </c>
      <c r="AZ2099" s="130">
        <f t="shared" si="2032"/>
        <v>0</v>
      </c>
      <c r="BA2099" s="130">
        <f t="shared" si="2033"/>
        <v>0</v>
      </c>
      <c r="BB2099" s="130">
        <f t="shared" si="2034"/>
        <v>0</v>
      </c>
      <c r="BC2099" s="130">
        <f t="shared" si="2035"/>
        <v>0</v>
      </c>
      <c r="BD2099" s="130">
        <f t="shared" si="2036"/>
        <v>0</v>
      </c>
      <c r="BE2099" s="130">
        <f t="shared" si="2037"/>
        <v>0</v>
      </c>
      <c r="BF2099" s="130">
        <f t="shared" si="2038"/>
        <v>0</v>
      </c>
      <c r="BG2099" s="130">
        <f t="shared" si="2039"/>
        <v>0</v>
      </c>
      <c r="BH2099" s="130">
        <f t="shared" si="2040"/>
        <v>0</v>
      </c>
      <c r="BI2099" s="130">
        <f t="shared" si="2041"/>
        <v>0</v>
      </c>
      <c r="BJ2099" s="130">
        <f t="shared" si="2042"/>
        <v>0</v>
      </c>
      <c r="BK2099" s="130">
        <f t="shared" si="2043"/>
        <v>0</v>
      </c>
      <c r="BL2099" s="130">
        <f t="shared" si="2044"/>
        <v>0</v>
      </c>
      <c r="BM2099" s="90">
        <f t="shared" si="2045"/>
        <v>0</v>
      </c>
      <c r="BN2099" s="90" t="s">
        <v>2078</v>
      </c>
      <c r="BO2099" s="90">
        <f>SUM(S2098:S2099)</f>
        <v>0</v>
      </c>
      <c r="BP2099" s="90">
        <f t="shared" ref="BP2099" si="2058">SUM(T2098:T2099)</f>
        <v>0</v>
      </c>
      <c r="BQ2099" s="90">
        <f t="shared" ref="BQ2099" si="2059">SUM(U2098:U2099)</f>
        <v>0</v>
      </c>
      <c r="BR2099" s="90">
        <f t="shared" ref="BR2099" si="2060">SUM(V2098:V2099)</f>
        <v>0</v>
      </c>
      <c r="BS2099" s="90">
        <f t="shared" ref="BS2099" si="2061">SUM(W2098:W2099)</f>
        <v>0</v>
      </c>
      <c r="BT2099" s="90">
        <f t="shared" ref="BT2099" si="2062">SUM(X2098:X2099)</f>
        <v>0</v>
      </c>
      <c r="BU2099" s="90">
        <f t="shared" ref="BU2099" si="2063">SUM(Y2098:Y2099)</f>
        <v>0</v>
      </c>
      <c r="BV2099" s="90">
        <f t="shared" ref="BV2099" si="2064">SUM(Z2098:Z2099)</f>
        <v>0</v>
      </c>
      <c r="BW2099" s="90">
        <f t="shared" ref="BW2099" si="2065">SUM(AA2098:AA2099)</f>
        <v>0</v>
      </c>
      <c r="BX2099" s="90">
        <f t="shared" ref="BX2099" si="2066">SUM(AB2098:AB2099)</f>
        <v>0</v>
      </c>
      <c r="BY2099" s="90">
        <f t="shared" ref="BY2099" si="2067">SUM(AC2098:AC2099)</f>
        <v>0</v>
      </c>
      <c r="BZ2099" s="90">
        <f t="shared" ref="BZ2099" si="2068">SUM(AD2098:AD2099)</f>
        <v>0</v>
      </c>
    </row>
    <row r="2100" spans="1:79" ht="15" customHeight="1" x14ac:dyDescent="0.2">
      <c r="A2100" s="109"/>
      <c r="B2100" s="109"/>
      <c r="C2100" s="633"/>
      <c r="D2100" s="759"/>
      <c r="E2100" s="760"/>
      <c r="F2100" s="836"/>
      <c r="G2100" s="629" t="s">
        <v>655</v>
      </c>
      <c r="H2100" s="629"/>
      <c r="I2100" s="646" t="s">
        <v>656</v>
      </c>
      <c r="J2100" s="646"/>
      <c r="K2100" s="646"/>
      <c r="L2100" s="646"/>
      <c r="M2100" s="646"/>
      <c r="N2100" s="646"/>
      <c r="O2100" s="646"/>
      <c r="P2100" s="646"/>
      <c r="Q2100" s="646"/>
      <c r="R2100" s="646"/>
      <c r="S2100" s="206"/>
      <c r="T2100" s="206"/>
      <c r="U2100" s="206"/>
      <c r="V2100" s="206"/>
      <c r="W2100" s="206"/>
      <c r="X2100" s="206"/>
      <c r="Y2100" s="206"/>
      <c r="Z2100" s="206"/>
      <c r="AA2100" s="206"/>
      <c r="AB2100" s="206"/>
      <c r="AC2100" s="206"/>
      <c r="AD2100" s="206"/>
      <c r="AE2100" s="109"/>
      <c r="AG2100" s="130">
        <f t="shared" si="2013"/>
        <v>12</v>
      </c>
      <c r="AH2100" s="90">
        <f t="shared" si="2014"/>
        <v>0</v>
      </c>
      <c r="AI2100" s="130">
        <f t="shared" si="2015"/>
        <v>0</v>
      </c>
      <c r="AJ2100" s="130">
        <f t="shared" si="2016"/>
        <v>0</v>
      </c>
      <c r="AK2100" s="130">
        <f t="shared" si="2017"/>
        <v>0</v>
      </c>
      <c r="AL2100" s="130">
        <f t="shared" si="2018"/>
        <v>0</v>
      </c>
      <c r="AM2100" s="130">
        <f t="shared" si="2019"/>
        <v>0</v>
      </c>
      <c r="AN2100" s="130">
        <f t="shared" si="2020"/>
        <v>0</v>
      </c>
      <c r="AO2100" s="130">
        <f t="shared" si="2021"/>
        <v>0</v>
      </c>
      <c r="AP2100" s="130">
        <f t="shared" si="2022"/>
        <v>0</v>
      </c>
      <c r="AQ2100" s="130">
        <f t="shared" si="2023"/>
        <v>0</v>
      </c>
      <c r="AR2100" s="130">
        <f t="shared" si="2024"/>
        <v>0</v>
      </c>
      <c r="AS2100" s="130">
        <f t="shared" si="2025"/>
        <v>0</v>
      </c>
      <c r="AT2100" s="130">
        <f t="shared" si="2026"/>
        <v>0</v>
      </c>
      <c r="AU2100" s="130">
        <f t="shared" si="2027"/>
        <v>0</v>
      </c>
      <c r="AV2100" s="130">
        <f t="shared" si="2028"/>
        <v>0</v>
      </c>
      <c r="AW2100" s="130">
        <f t="shared" si="2029"/>
        <v>0</v>
      </c>
      <c r="AX2100" s="130">
        <f t="shared" si="2030"/>
        <v>0</v>
      </c>
      <c r="AY2100" s="130">
        <f t="shared" si="2031"/>
        <v>0</v>
      </c>
      <c r="AZ2100" s="130">
        <f t="shared" si="2032"/>
        <v>0</v>
      </c>
      <c r="BA2100" s="130">
        <f t="shared" si="2033"/>
        <v>0</v>
      </c>
      <c r="BB2100" s="130">
        <f t="shared" si="2034"/>
        <v>0</v>
      </c>
      <c r="BC2100" s="130">
        <f t="shared" si="2035"/>
        <v>0</v>
      </c>
      <c r="BD2100" s="130">
        <f t="shared" si="2036"/>
        <v>0</v>
      </c>
      <c r="BE2100" s="130">
        <f t="shared" si="2037"/>
        <v>0</v>
      </c>
      <c r="BF2100" s="130">
        <f t="shared" si="2038"/>
        <v>0</v>
      </c>
      <c r="BG2100" s="130">
        <f t="shared" si="2039"/>
        <v>0</v>
      </c>
      <c r="BH2100" s="130">
        <f t="shared" si="2040"/>
        <v>0</v>
      </c>
      <c r="BI2100" s="130">
        <f t="shared" si="2041"/>
        <v>0</v>
      </c>
      <c r="BJ2100" s="130">
        <f t="shared" si="2042"/>
        <v>0</v>
      </c>
      <c r="BK2100" s="130">
        <f t="shared" si="2043"/>
        <v>0</v>
      </c>
      <c r="BL2100" s="130">
        <f t="shared" si="2044"/>
        <v>0</v>
      </c>
      <c r="BM2100" s="90">
        <f t="shared" si="2045"/>
        <v>0</v>
      </c>
      <c r="BN2100" s="90" t="s">
        <v>2029</v>
      </c>
      <c r="BO2100" s="90">
        <f>COUNTIF(S2098:S2099,"NS")</f>
        <v>0</v>
      </c>
      <c r="BP2100" s="90">
        <f t="shared" ref="BP2100" si="2069">COUNTIF(T2098:T2099,"NS")</f>
        <v>0</v>
      </c>
      <c r="BQ2100" s="90">
        <f t="shared" ref="BQ2100" si="2070">COUNTIF(U2098:U2099,"NS")</f>
        <v>0</v>
      </c>
      <c r="BR2100" s="90">
        <f t="shared" ref="BR2100" si="2071">COUNTIF(V2098:V2099,"NS")</f>
        <v>0</v>
      </c>
      <c r="BS2100" s="90">
        <f t="shared" ref="BS2100" si="2072">COUNTIF(W2098:W2099,"NS")</f>
        <v>0</v>
      </c>
      <c r="BT2100" s="90">
        <f t="shared" ref="BT2100" si="2073">COUNTIF(X2098:X2099,"NS")</f>
        <v>0</v>
      </c>
      <c r="BU2100" s="90">
        <f t="shared" ref="BU2100" si="2074">COUNTIF(Y2098:Y2099,"NS")</f>
        <v>0</v>
      </c>
      <c r="BV2100" s="90">
        <f t="shared" ref="BV2100" si="2075">COUNTIF(Z2098:Z2099,"NS")</f>
        <v>0</v>
      </c>
      <c r="BW2100" s="90">
        <f t="shared" ref="BW2100" si="2076">COUNTIF(AA2098:AA2099,"NS")</f>
        <v>0</v>
      </c>
      <c r="BX2100" s="90">
        <f t="shared" ref="BX2100" si="2077">COUNTIF(AB2098:AB2099,"NS")</f>
        <v>0</v>
      </c>
      <c r="BY2100" s="90">
        <f t="shared" ref="BY2100" si="2078">COUNTIF(AC2098:AC2099,"NS")</f>
        <v>0</v>
      </c>
      <c r="BZ2100" s="90">
        <f t="shared" ref="BZ2100" si="2079">COUNTIF(AD2098:AD2099,"NS")</f>
        <v>0</v>
      </c>
    </row>
    <row r="2101" spans="1:79" ht="24" customHeight="1" x14ac:dyDescent="0.2">
      <c r="A2101" s="109"/>
      <c r="B2101" s="109"/>
      <c r="C2101" s="633"/>
      <c r="D2101" s="759"/>
      <c r="E2101" s="760"/>
      <c r="F2101" s="836"/>
      <c r="G2101" s="629" t="s">
        <v>657</v>
      </c>
      <c r="H2101" s="629"/>
      <c r="I2101" s="646" t="s">
        <v>658</v>
      </c>
      <c r="J2101" s="646"/>
      <c r="K2101" s="646"/>
      <c r="L2101" s="646"/>
      <c r="M2101" s="646"/>
      <c r="N2101" s="646"/>
      <c r="O2101" s="646"/>
      <c r="P2101" s="646"/>
      <c r="Q2101" s="646"/>
      <c r="R2101" s="646"/>
      <c r="S2101" s="206"/>
      <c r="T2101" s="206"/>
      <c r="U2101" s="206"/>
      <c r="V2101" s="206"/>
      <c r="W2101" s="206"/>
      <c r="X2101" s="206"/>
      <c r="Y2101" s="206"/>
      <c r="Z2101" s="206"/>
      <c r="AA2101" s="206"/>
      <c r="AB2101" s="206"/>
      <c r="AC2101" s="206"/>
      <c r="AD2101" s="206"/>
      <c r="AE2101" s="109"/>
      <c r="AG2101" s="130">
        <f t="shared" si="2013"/>
        <v>12</v>
      </c>
      <c r="AH2101" s="90">
        <f t="shared" si="2014"/>
        <v>0</v>
      </c>
      <c r="AI2101" s="130">
        <f t="shared" si="2015"/>
        <v>0</v>
      </c>
      <c r="AJ2101" s="130">
        <f t="shared" si="2016"/>
        <v>0</v>
      </c>
      <c r="AK2101" s="130">
        <f t="shared" si="2017"/>
        <v>0</v>
      </c>
      <c r="AL2101" s="130">
        <f t="shared" si="2018"/>
        <v>0</v>
      </c>
      <c r="AM2101" s="130">
        <f t="shared" si="2019"/>
        <v>0</v>
      </c>
      <c r="AN2101" s="130">
        <f t="shared" si="2020"/>
        <v>0</v>
      </c>
      <c r="AO2101" s="130">
        <f t="shared" si="2021"/>
        <v>0</v>
      </c>
      <c r="AP2101" s="130">
        <f t="shared" si="2022"/>
        <v>0</v>
      </c>
      <c r="AQ2101" s="130">
        <f t="shared" si="2023"/>
        <v>0</v>
      </c>
      <c r="AR2101" s="130">
        <f t="shared" si="2024"/>
        <v>0</v>
      </c>
      <c r="AS2101" s="130">
        <f t="shared" si="2025"/>
        <v>0</v>
      </c>
      <c r="AT2101" s="130">
        <f t="shared" si="2026"/>
        <v>0</v>
      </c>
      <c r="AU2101" s="130">
        <f t="shared" si="2027"/>
        <v>0</v>
      </c>
      <c r="AV2101" s="130">
        <f t="shared" si="2028"/>
        <v>0</v>
      </c>
      <c r="AW2101" s="130">
        <f t="shared" si="2029"/>
        <v>0</v>
      </c>
      <c r="AX2101" s="130">
        <f t="shared" si="2030"/>
        <v>0</v>
      </c>
      <c r="AY2101" s="130">
        <f t="shared" si="2031"/>
        <v>0</v>
      </c>
      <c r="AZ2101" s="130">
        <f t="shared" si="2032"/>
        <v>0</v>
      </c>
      <c r="BA2101" s="130">
        <f t="shared" si="2033"/>
        <v>0</v>
      </c>
      <c r="BB2101" s="130">
        <f t="shared" si="2034"/>
        <v>0</v>
      </c>
      <c r="BC2101" s="130">
        <f t="shared" si="2035"/>
        <v>0</v>
      </c>
      <c r="BD2101" s="130">
        <f t="shared" si="2036"/>
        <v>0</v>
      </c>
      <c r="BE2101" s="130">
        <f t="shared" si="2037"/>
        <v>0</v>
      </c>
      <c r="BF2101" s="130">
        <f t="shared" si="2038"/>
        <v>0</v>
      </c>
      <c r="BG2101" s="130">
        <f t="shared" si="2039"/>
        <v>0</v>
      </c>
      <c r="BH2101" s="130">
        <f t="shared" si="2040"/>
        <v>0</v>
      </c>
      <c r="BI2101" s="130">
        <f t="shared" si="2041"/>
        <v>0</v>
      </c>
      <c r="BJ2101" s="130">
        <f t="shared" si="2042"/>
        <v>0</v>
      </c>
      <c r="BK2101" s="130">
        <f t="shared" si="2043"/>
        <v>0</v>
      </c>
      <c r="BL2101" s="130">
        <f t="shared" si="2044"/>
        <v>0</v>
      </c>
      <c r="BM2101" s="90">
        <f t="shared" si="2045"/>
        <v>0</v>
      </c>
      <c r="BN2101" s="90" t="s">
        <v>2104</v>
      </c>
      <c r="BO2101" s="90">
        <f>S2097</f>
        <v>0</v>
      </c>
      <c r="BP2101" s="90">
        <f t="shared" ref="BP2101" si="2080">T2097</f>
        <v>0</v>
      </c>
      <c r="BQ2101" s="90">
        <f t="shared" ref="BQ2101" si="2081">U2097</f>
        <v>0</v>
      </c>
      <c r="BR2101" s="90">
        <f t="shared" ref="BR2101" si="2082">V2097</f>
        <v>0</v>
      </c>
      <c r="BS2101" s="90">
        <f t="shared" ref="BS2101" si="2083">W2097</f>
        <v>0</v>
      </c>
      <c r="BT2101" s="90">
        <f t="shared" ref="BT2101" si="2084">X2097</f>
        <v>0</v>
      </c>
      <c r="BU2101" s="90">
        <f t="shared" ref="BU2101" si="2085">Y2097</f>
        <v>0</v>
      </c>
      <c r="BV2101" s="90">
        <f t="shared" ref="BV2101" si="2086">Z2097</f>
        <v>0</v>
      </c>
      <c r="BW2101" s="90">
        <f t="shared" ref="BW2101" si="2087">AA2097</f>
        <v>0</v>
      </c>
      <c r="BX2101" s="90">
        <f t="shared" ref="BX2101" si="2088">AB2097</f>
        <v>0</v>
      </c>
      <c r="BY2101" s="90">
        <f t="shared" ref="BY2101" si="2089">AC2097</f>
        <v>0</v>
      </c>
      <c r="BZ2101" s="90">
        <f t="shared" ref="BZ2101" si="2090">AD2097</f>
        <v>0</v>
      </c>
    </row>
    <row r="2102" spans="1:79" ht="15" customHeight="1" x14ac:dyDescent="0.2">
      <c r="A2102" s="109"/>
      <c r="B2102" s="109"/>
      <c r="C2102" s="633"/>
      <c r="D2102" s="759"/>
      <c r="E2102" s="760"/>
      <c r="F2102" s="836"/>
      <c r="G2102" s="629" t="s">
        <v>659</v>
      </c>
      <c r="H2102" s="629"/>
      <c r="I2102" s="646" t="s">
        <v>660</v>
      </c>
      <c r="J2102" s="646"/>
      <c r="K2102" s="646"/>
      <c r="L2102" s="646"/>
      <c r="M2102" s="646"/>
      <c r="N2102" s="646"/>
      <c r="O2102" s="646"/>
      <c r="P2102" s="646"/>
      <c r="Q2102" s="646"/>
      <c r="R2102" s="646"/>
      <c r="S2102" s="206"/>
      <c r="T2102" s="206"/>
      <c r="U2102" s="206"/>
      <c r="V2102" s="206"/>
      <c r="W2102" s="206"/>
      <c r="X2102" s="206"/>
      <c r="Y2102" s="206"/>
      <c r="Z2102" s="206"/>
      <c r="AA2102" s="206"/>
      <c r="AB2102" s="206"/>
      <c r="AC2102" s="206"/>
      <c r="AD2102" s="206"/>
      <c r="AE2102" s="109"/>
      <c r="AG2102" s="130">
        <f t="shared" si="2013"/>
        <v>12</v>
      </c>
      <c r="AH2102" s="90">
        <f t="shared" si="2014"/>
        <v>0</v>
      </c>
      <c r="AI2102" s="130">
        <f t="shared" si="2015"/>
        <v>0</v>
      </c>
      <c r="AJ2102" s="130">
        <f t="shared" si="2016"/>
        <v>0</v>
      </c>
      <c r="AK2102" s="130">
        <f t="shared" si="2017"/>
        <v>0</v>
      </c>
      <c r="AL2102" s="130">
        <f t="shared" si="2018"/>
        <v>0</v>
      </c>
      <c r="AM2102" s="130">
        <f t="shared" si="2019"/>
        <v>0</v>
      </c>
      <c r="AN2102" s="130">
        <f t="shared" si="2020"/>
        <v>0</v>
      </c>
      <c r="AO2102" s="130">
        <f t="shared" si="2021"/>
        <v>0</v>
      </c>
      <c r="AP2102" s="130">
        <f t="shared" si="2022"/>
        <v>0</v>
      </c>
      <c r="AQ2102" s="130">
        <f t="shared" si="2023"/>
        <v>0</v>
      </c>
      <c r="AR2102" s="130">
        <f t="shared" si="2024"/>
        <v>0</v>
      </c>
      <c r="AS2102" s="130">
        <f t="shared" si="2025"/>
        <v>0</v>
      </c>
      <c r="AT2102" s="130">
        <f t="shared" si="2026"/>
        <v>0</v>
      </c>
      <c r="AU2102" s="130">
        <f t="shared" si="2027"/>
        <v>0</v>
      </c>
      <c r="AV2102" s="130">
        <f t="shared" si="2028"/>
        <v>0</v>
      </c>
      <c r="AW2102" s="130">
        <f t="shared" si="2029"/>
        <v>0</v>
      </c>
      <c r="AX2102" s="130">
        <f t="shared" si="2030"/>
        <v>0</v>
      </c>
      <c r="AY2102" s="130">
        <f t="shared" si="2031"/>
        <v>0</v>
      </c>
      <c r="AZ2102" s="130">
        <f t="shared" si="2032"/>
        <v>0</v>
      </c>
      <c r="BA2102" s="130">
        <f t="shared" si="2033"/>
        <v>0</v>
      </c>
      <c r="BB2102" s="130">
        <f t="shared" si="2034"/>
        <v>0</v>
      </c>
      <c r="BC2102" s="130">
        <f t="shared" si="2035"/>
        <v>0</v>
      </c>
      <c r="BD2102" s="130">
        <f t="shared" si="2036"/>
        <v>0</v>
      </c>
      <c r="BE2102" s="130">
        <f t="shared" si="2037"/>
        <v>0</v>
      </c>
      <c r="BF2102" s="130">
        <f t="shared" si="2038"/>
        <v>0</v>
      </c>
      <c r="BG2102" s="130">
        <f t="shared" si="2039"/>
        <v>0</v>
      </c>
      <c r="BH2102" s="130">
        <f t="shared" si="2040"/>
        <v>0</v>
      </c>
      <c r="BI2102" s="130">
        <f t="shared" si="2041"/>
        <v>0</v>
      </c>
      <c r="BJ2102" s="130">
        <f t="shared" si="2042"/>
        <v>0</v>
      </c>
      <c r="BK2102" s="130">
        <f t="shared" si="2043"/>
        <v>0</v>
      </c>
      <c r="BL2102" s="130">
        <f t="shared" si="2044"/>
        <v>0</v>
      </c>
      <c r="BM2102" s="90">
        <f t="shared" si="2045"/>
        <v>0</v>
      </c>
    </row>
    <row r="2103" spans="1:79" ht="24" customHeight="1" x14ac:dyDescent="0.2">
      <c r="A2103" s="109"/>
      <c r="B2103" s="109"/>
      <c r="C2103" s="633"/>
      <c r="D2103" s="759"/>
      <c r="E2103" s="760"/>
      <c r="F2103" s="836"/>
      <c r="G2103" s="629" t="s">
        <v>661</v>
      </c>
      <c r="H2103" s="629"/>
      <c r="I2103" s="646" t="s">
        <v>662</v>
      </c>
      <c r="J2103" s="646"/>
      <c r="K2103" s="646"/>
      <c r="L2103" s="646"/>
      <c r="M2103" s="646"/>
      <c r="N2103" s="646"/>
      <c r="O2103" s="646"/>
      <c r="P2103" s="646"/>
      <c r="Q2103" s="646"/>
      <c r="R2103" s="646"/>
      <c r="S2103" s="206"/>
      <c r="T2103" s="206"/>
      <c r="U2103" s="206"/>
      <c r="V2103" s="206"/>
      <c r="W2103" s="206"/>
      <c r="X2103" s="206"/>
      <c r="Y2103" s="206"/>
      <c r="Z2103" s="206"/>
      <c r="AA2103" s="206"/>
      <c r="AB2103" s="206"/>
      <c r="AC2103" s="206"/>
      <c r="AD2103" s="206"/>
      <c r="AE2103" s="109"/>
      <c r="AG2103" s="130">
        <f t="shared" si="2013"/>
        <v>12</v>
      </c>
      <c r="AH2103" s="90">
        <f t="shared" si="2014"/>
        <v>0</v>
      </c>
      <c r="AI2103" s="130">
        <f t="shared" si="2015"/>
        <v>0</v>
      </c>
      <c r="AJ2103" s="130">
        <f t="shared" si="2016"/>
        <v>0</v>
      </c>
      <c r="AK2103" s="130">
        <f t="shared" si="2017"/>
        <v>0</v>
      </c>
      <c r="AL2103" s="130">
        <f t="shared" si="2018"/>
        <v>0</v>
      </c>
      <c r="AM2103" s="130">
        <f t="shared" si="2019"/>
        <v>0</v>
      </c>
      <c r="AN2103" s="130">
        <f t="shared" si="2020"/>
        <v>0</v>
      </c>
      <c r="AO2103" s="130">
        <f t="shared" si="2021"/>
        <v>0</v>
      </c>
      <c r="AP2103" s="130">
        <f t="shared" si="2022"/>
        <v>0</v>
      </c>
      <c r="AQ2103" s="130">
        <f t="shared" si="2023"/>
        <v>0</v>
      </c>
      <c r="AR2103" s="130">
        <f t="shared" si="2024"/>
        <v>0</v>
      </c>
      <c r="AS2103" s="130">
        <f t="shared" si="2025"/>
        <v>0</v>
      </c>
      <c r="AT2103" s="130">
        <f t="shared" si="2026"/>
        <v>0</v>
      </c>
      <c r="AU2103" s="130">
        <f t="shared" si="2027"/>
        <v>0</v>
      </c>
      <c r="AV2103" s="130">
        <f t="shared" si="2028"/>
        <v>0</v>
      </c>
      <c r="AW2103" s="130">
        <f t="shared" si="2029"/>
        <v>0</v>
      </c>
      <c r="AX2103" s="130">
        <f t="shared" si="2030"/>
        <v>0</v>
      </c>
      <c r="AY2103" s="130">
        <f t="shared" si="2031"/>
        <v>0</v>
      </c>
      <c r="AZ2103" s="130">
        <f t="shared" si="2032"/>
        <v>0</v>
      </c>
      <c r="BA2103" s="130">
        <f t="shared" si="2033"/>
        <v>0</v>
      </c>
      <c r="BB2103" s="130">
        <f t="shared" si="2034"/>
        <v>0</v>
      </c>
      <c r="BC2103" s="130">
        <f t="shared" si="2035"/>
        <v>0</v>
      </c>
      <c r="BD2103" s="130">
        <f t="shared" si="2036"/>
        <v>0</v>
      </c>
      <c r="BE2103" s="130">
        <f t="shared" si="2037"/>
        <v>0</v>
      </c>
      <c r="BF2103" s="130">
        <f t="shared" si="2038"/>
        <v>0</v>
      </c>
      <c r="BG2103" s="130">
        <f t="shared" si="2039"/>
        <v>0</v>
      </c>
      <c r="BH2103" s="130">
        <f t="shared" si="2040"/>
        <v>0</v>
      </c>
      <c r="BI2103" s="130">
        <f t="shared" si="2041"/>
        <v>0</v>
      </c>
      <c r="BJ2103" s="130">
        <f t="shared" si="2042"/>
        <v>0</v>
      </c>
      <c r="BK2103" s="130">
        <f t="shared" si="2043"/>
        <v>0</v>
      </c>
      <c r="BL2103" s="130">
        <f t="shared" si="2044"/>
        <v>0</v>
      </c>
      <c r="BM2103" s="90">
        <f t="shared" si="2045"/>
        <v>0</v>
      </c>
    </row>
    <row r="2104" spans="1:79" ht="15" customHeight="1" x14ac:dyDescent="0.2">
      <c r="A2104" s="109"/>
      <c r="B2104" s="109"/>
      <c r="C2104" s="633"/>
      <c r="D2104" s="759"/>
      <c r="E2104" s="760"/>
      <c r="F2104" s="836"/>
      <c r="G2104" s="629" t="s">
        <v>663</v>
      </c>
      <c r="H2104" s="629"/>
      <c r="I2104" s="646" t="s">
        <v>664</v>
      </c>
      <c r="J2104" s="646"/>
      <c r="K2104" s="646"/>
      <c r="L2104" s="646"/>
      <c r="M2104" s="646"/>
      <c r="N2104" s="646"/>
      <c r="O2104" s="646"/>
      <c r="P2104" s="646"/>
      <c r="Q2104" s="646"/>
      <c r="R2104" s="646"/>
      <c r="S2104" s="206"/>
      <c r="T2104" s="206"/>
      <c r="U2104" s="206"/>
      <c r="V2104" s="206"/>
      <c r="W2104" s="206"/>
      <c r="X2104" s="206"/>
      <c r="Y2104" s="206"/>
      <c r="Z2104" s="206"/>
      <c r="AA2104" s="206"/>
      <c r="AB2104" s="206"/>
      <c r="AC2104" s="206"/>
      <c r="AD2104" s="206"/>
      <c r="AE2104" s="109"/>
      <c r="AG2104" s="130">
        <f t="shared" si="2013"/>
        <v>12</v>
      </c>
      <c r="AH2104" s="90">
        <f t="shared" si="2014"/>
        <v>0</v>
      </c>
      <c r="AI2104" s="130">
        <f t="shared" si="2015"/>
        <v>0</v>
      </c>
      <c r="AJ2104" s="130">
        <f t="shared" si="2016"/>
        <v>0</v>
      </c>
      <c r="AK2104" s="130">
        <f t="shared" si="2017"/>
        <v>0</v>
      </c>
      <c r="AL2104" s="130">
        <f t="shared" si="2018"/>
        <v>0</v>
      </c>
      <c r="AM2104" s="130">
        <f t="shared" si="2019"/>
        <v>0</v>
      </c>
      <c r="AN2104" s="130">
        <f t="shared" si="2020"/>
        <v>0</v>
      </c>
      <c r="AO2104" s="130">
        <f t="shared" si="2021"/>
        <v>0</v>
      </c>
      <c r="AP2104" s="130">
        <f t="shared" si="2022"/>
        <v>0</v>
      </c>
      <c r="AQ2104" s="130">
        <f t="shared" si="2023"/>
        <v>0</v>
      </c>
      <c r="AR2104" s="130">
        <f t="shared" si="2024"/>
        <v>0</v>
      </c>
      <c r="AS2104" s="130">
        <f t="shared" si="2025"/>
        <v>0</v>
      </c>
      <c r="AT2104" s="130">
        <f t="shared" si="2026"/>
        <v>0</v>
      </c>
      <c r="AU2104" s="130">
        <f t="shared" si="2027"/>
        <v>0</v>
      </c>
      <c r="AV2104" s="130">
        <f t="shared" si="2028"/>
        <v>0</v>
      </c>
      <c r="AW2104" s="130">
        <f t="shared" si="2029"/>
        <v>0</v>
      </c>
      <c r="AX2104" s="130">
        <f t="shared" si="2030"/>
        <v>0</v>
      </c>
      <c r="AY2104" s="130">
        <f t="shared" si="2031"/>
        <v>0</v>
      </c>
      <c r="AZ2104" s="130">
        <f t="shared" si="2032"/>
        <v>0</v>
      </c>
      <c r="BA2104" s="130">
        <f t="shared" si="2033"/>
        <v>0</v>
      </c>
      <c r="BB2104" s="130">
        <f t="shared" si="2034"/>
        <v>0</v>
      </c>
      <c r="BC2104" s="130">
        <f t="shared" si="2035"/>
        <v>0</v>
      </c>
      <c r="BD2104" s="130">
        <f t="shared" si="2036"/>
        <v>0</v>
      </c>
      <c r="BE2104" s="130">
        <f t="shared" si="2037"/>
        <v>0</v>
      </c>
      <c r="BF2104" s="130">
        <f t="shared" si="2038"/>
        <v>0</v>
      </c>
      <c r="BG2104" s="130">
        <f t="shared" si="2039"/>
        <v>0</v>
      </c>
      <c r="BH2104" s="130">
        <f t="shared" si="2040"/>
        <v>0</v>
      </c>
      <c r="BI2104" s="130">
        <f t="shared" si="2041"/>
        <v>0</v>
      </c>
      <c r="BJ2104" s="130">
        <f t="shared" si="2042"/>
        <v>0</v>
      </c>
      <c r="BK2104" s="130">
        <f t="shared" si="2043"/>
        <v>0</v>
      </c>
      <c r="BL2104" s="130">
        <f t="shared" si="2044"/>
        <v>0</v>
      </c>
      <c r="BM2104" s="90">
        <f t="shared" si="2045"/>
        <v>0</v>
      </c>
    </row>
    <row r="2105" spans="1:79" ht="15" customHeight="1" x14ac:dyDescent="0.2">
      <c r="A2105" s="109"/>
      <c r="B2105" s="109"/>
      <c r="C2105" s="633"/>
      <c r="D2105" s="759"/>
      <c r="E2105" s="760"/>
      <c r="F2105" s="836"/>
      <c r="G2105" s="629" t="s">
        <v>665</v>
      </c>
      <c r="H2105" s="629"/>
      <c r="I2105" s="646" t="s">
        <v>666</v>
      </c>
      <c r="J2105" s="646"/>
      <c r="K2105" s="646"/>
      <c r="L2105" s="646"/>
      <c r="M2105" s="646"/>
      <c r="N2105" s="646"/>
      <c r="O2105" s="646"/>
      <c r="P2105" s="646"/>
      <c r="Q2105" s="646"/>
      <c r="R2105" s="646"/>
      <c r="S2105" s="206"/>
      <c r="T2105" s="206"/>
      <c r="U2105" s="206"/>
      <c r="V2105" s="206"/>
      <c r="W2105" s="206"/>
      <c r="X2105" s="206"/>
      <c r="Y2105" s="206"/>
      <c r="Z2105" s="206"/>
      <c r="AA2105" s="206"/>
      <c r="AB2105" s="206"/>
      <c r="AC2105" s="206"/>
      <c r="AD2105" s="206"/>
      <c r="AE2105" s="109"/>
      <c r="AG2105" s="130">
        <f t="shared" si="2013"/>
        <v>12</v>
      </c>
      <c r="AH2105" s="90">
        <f t="shared" si="2014"/>
        <v>0</v>
      </c>
      <c r="AI2105" s="130">
        <f t="shared" si="2015"/>
        <v>0</v>
      </c>
      <c r="AJ2105" s="130">
        <f t="shared" si="2016"/>
        <v>0</v>
      </c>
      <c r="AK2105" s="130">
        <f t="shared" si="2017"/>
        <v>0</v>
      </c>
      <c r="AL2105" s="130">
        <f t="shared" si="2018"/>
        <v>0</v>
      </c>
      <c r="AM2105" s="130">
        <f t="shared" si="2019"/>
        <v>0</v>
      </c>
      <c r="AN2105" s="130">
        <f t="shared" si="2020"/>
        <v>0</v>
      </c>
      <c r="AO2105" s="130">
        <f t="shared" si="2021"/>
        <v>0</v>
      </c>
      <c r="AP2105" s="130">
        <f t="shared" si="2022"/>
        <v>0</v>
      </c>
      <c r="AQ2105" s="130">
        <f t="shared" si="2023"/>
        <v>0</v>
      </c>
      <c r="AR2105" s="130">
        <f t="shared" si="2024"/>
        <v>0</v>
      </c>
      <c r="AS2105" s="130">
        <f t="shared" si="2025"/>
        <v>0</v>
      </c>
      <c r="AT2105" s="130">
        <f t="shared" si="2026"/>
        <v>0</v>
      </c>
      <c r="AU2105" s="130">
        <f t="shared" si="2027"/>
        <v>0</v>
      </c>
      <c r="AV2105" s="130">
        <f t="shared" si="2028"/>
        <v>0</v>
      </c>
      <c r="AW2105" s="130">
        <f t="shared" si="2029"/>
        <v>0</v>
      </c>
      <c r="AX2105" s="130">
        <f t="shared" si="2030"/>
        <v>0</v>
      </c>
      <c r="AY2105" s="130">
        <f t="shared" si="2031"/>
        <v>0</v>
      </c>
      <c r="AZ2105" s="130">
        <f t="shared" si="2032"/>
        <v>0</v>
      </c>
      <c r="BA2105" s="130">
        <f t="shared" si="2033"/>
        <v>0</v>
      </c>
      <c r="BB2105" s="130">
        <f t="shared" si="2034"/>
        <v>0</v>
      </c>
      <c r="BC2105" s="130">
        <f t="shared" si="2035"/>
        <v>0</v>
      </c>
      <c r="BD2105" s="130">
        <f t="shared" si="2036"/>
        <v>0</v>
      </c>
      <c r="BE2105" s="130">
        <f t="shared" si="2037"/>
        <v>0</v>
      </c>
      <c r="BF2105" s="130">
        <f t="shared" si="2038"/>
        <v>0</v>
      </c>
      <c r="BG2105" s="130">
        <f t="shared" si="2039"/>
        <v>0</v>
      </c>
      <c r="BH2105" s="130">
        <f t="shared" si="2040"/>
        <v>0</v>
      </c>
      <c r="BI2105" s="130">
        <f t="shared" si="2041"/>
        <v>0</v>
      </c>
      <c r="BJ2105" s="130">
        <f t="shared" si="2042"/>
        <v>0</v>
      </c>
      <c r="BK2105" s="130">
        <f t="shared" si="2043"/>
        <v>0</v>
      </c>
      <c r="BL2105" s="130">
        <f t="shared" si="2044"/>
        <v>0</v>
      </c>
      <c r="BM2105" s="90">
        <f t="shared" si="2045"/>
        <v>0</v>
      </c>
    </row>
    <row r="2106" spans="1:79" ht="15" customHeight="1" x14ac:dyDescent="0.2">
      <c r="A2106" s="109"/>
      <c r="B2106" s="109"/>
      <c r="C2106" s="633"/>
      <c r="D2106" s="759"/>
      <c r="E2106" s="760"/>
      <c r="F2106" s="836"/>
      <c r="G2106" s="629" t="s">
        <v>667</v>
      </c>
      <c r="H2106" s="629"/>
      <c r="I2106" s="646" t="s">
        <v>668</v>
      </c>
      <c r="J2106" s="646"/>
      <c r="K2106" s="646"/>
      <c r="L2106" s="646"/>
      <c r="M2106" s="646"/>
      <c r="N2106" s="646"/>
      <c r="O2106" s="646"/>
      <c r="P2106" s="646"/>
      <c r="Q2106" s="646"/>
      <c r="R2106" s="646"/>
      <c r="S2106" s="206"/>
      <c r="T2106" s="206"/>
      <c r="U2106" s="206"/>
      <c r="V2106" s="206"/>
      <c r="W2106" s="206"/>
      <c r="X2106" s="206"/>
      <c r="Y2106" s="206"/>
      <c r="Z2106" s="206"/>
      <c r="AA2106" s="206"/>
      <c r="AB2106" s="206"/>
      <c r="AC2106" s="206"/>
      <c r="AD2106" s="206"/>
      <c r="AE2106" s="109"/>
      <c r="AG2106" s="130">
        <f t="shared" si="2013"/>
        <v>12</v>
      </c>
      <c r="AH2106" s="90">
        <f t="shared" si="2014"/>
        <v>0</v>
      </c>
      <c r="AI2106" s="130">
        <f t="shared" si="2015"/>
        <v>0</v>
      </c>
      <c r="AJ2106" s="130">
        <f t="shared" si="2016"/>
        <v>0</v>
      </c>
      <c r="AK2106" s="130">
        <f t="shared" si="2017"/>
        <v>0</v>
      </c>
      <c r="AL2106" s="130">
        <f t="shared" si="2018"/>
        <v>0</v>
      </c>
      <c r="AM2106" s="130">
        <f t="shared" si="2019"/>
        <v>0</v>
      </c>
      <c r="AN2106" s="130">
        <f t="shared" si="2020"/>
        <v>0</v>
      </c>
      <c r="AO2106" s="130">
        <f t="shared" si="2021"/>
        <v>0</v>
      </c>
      <c r="AP2106" s="130">
        <f t="shared" si="2022"/>
        <v>0</v>
      </c>
      <c r="AQ2106" s="130">
        <f t="shared" si="2023"/>
        <v>0</v>
      </c>
      <c r="AR2106" s="130">
        <f t="shared" si="2024"/>
        <v>0</v>
      </c>
      <c r="AS2106" s="130">
        <f t="shared" si="2025"/>
        <v>0</v>
      </c>
      <c r="AT2106" s="130">
        <f t="shared" si="2026"/>
        <v>0</v>
      </c>
      <c r="AU2106" s="130">
        <f t="shared" si="2027"/>
        <v>0</v>
      </c>
      <c r="AV2106" s="130">
        <f t="shared" si="2028"/>
        <v>0</v>
      </c>
      <c r="AW2106" s="130">
        <f t="shared" si="2029"/>
        <v>0</v>
      </c>
      <c r="AX2106" s="130">
        <f t="shared" si="2030"/>
        <v>0</v>
      </c>
      <c r="AY2106" s="130">
        <f t="shared" si="2031"/>
        <v>0</v>
      </c>
      <c r="AZ2106" s="130">
        <f t="shared" si="2032"/>
        <v>0</v>
      </c>
      <c r="BA2106" s="130">
        <f t="shared" si="2033"/>
        <v>0</v>
      </c>
      <c r="BB2106" s="130">
        <f t="shared" si="2034"/>
        <v>0</v>
      </c>
      <c r="BC2106" s="130">
        <f t="shared" si="2035"/>
        <v>0</v>
      </c>
      <c r="BD2106" s="130">
        <f t="shared" si="2036"/>
        <v>0</v>
      </c>
      <c r="BE2106" s="130">
        <f t="shared" si="2037"/>
        <v>0</v>
      </c>
      <c r="BF2106" s="130">
        <f t="shared" si="2038"/>
        <v>0</v>
      </c>
      <c r="BG2106" s="130">
        <f t="shared" si="2039"/>
        <v>0</v>
      </c>
      <c r="BH2106" s="130">
        <f t="shared" si="2040"/>
        <v>0</v>
      </c>
      <c r="BI2106" s="130">
        <f t="shared" si="2041"/>
        <v>0</v>
      </c>
      <c r="BJ2106" s="130">
        <f t="shared" si="2042"/>
        <v>0</v>
      </c>
      <c r="BK2106" s="130">
        <f t="shared" si="2043"/>
        <v>0</v>
      </c>
      <c r="BL2106" s="130">
        <f t="shared" si="2044"/>
        <v>0</v>
      </c>
      <c r="BM2106" s="90">
        <f t="shared" si="2045"/>
        <v>0</v>
      </c>
    </row>
    <row r="2107" spans="1:79" ht="15" customHeight="1" x14ac:dyDescent="0.2">
      <c r="A2107" s="109"/>
      <c r="B2107" s="109"/>
      <c r="C2107" s="633"/>
      <c r="D2107" s="759"/>
      <c r="E2107" s="760"/>
      <c r="F2107" s="836"/>
      <c r="G2107" s="629" t="s">
        <v>669</v>
      </c>
      <c r="H2107" s="629"/>
      <c r="I2107" s="646" t="s">
        <v>670</v>
      </c>
      <c r="J2107" s="646"/>
      <c r="K2107" s="646"/>
      <c r="L2107" s="646"/>
      <c r="M2107" s="646"/>
      <c r="N2107" s="646"/>
      <c r="O2107" s="646"/>
      <c r="P2107" s="646"/>
      <c r="Q2107" s="646"/>
      <c r="R2107" s="646"/>
      <c r="S2107" s="206"/>
      <c r="T2107" s="206"/>
      <c r="U2107" s="206"/>
      <c r="V2107" s="206"/>
      <c r="W2107" s="206"/>
      <c r="X2107" s="206"/>
      <c r="Y2107" s="206"/>
      <c r="Z2107" s="206"/>
      <c r="AA2107" s="206"/>
      <c r="AB2107" s="206"/>
      <c r="AC2107" s="206"/>
      <c r="AD2107" s="206"/>
      <c r="AE2107" s="109"/>
      <c r="AG2107" s="130">
        <f t="shared" si="2013"/>
        <v>12</v>
      </c>
      <c r="AH2107" s="90">
        <f t="shared" si="2014"/>
        <v>0</v>
      </c>
      <c r="AI2107" s="130">
        <f t="shared" si="2015"/>
        <v>0</v>
      </c>
      <c r="AJ2107" s="130">
        <f t="shared" si="2016"/>
        <v>0</v>
      </c>
      <c r="AK2107" s="130">
        <f t="shared" si="2017"/>
        <v>0</v>
      </c>
      <c r="AL2107" s="130">
        <f t="shared" si="2018"/>
        <v>0</v>
      </c>
      <c r="AM2107" s="130">
        <f t="shared" si="2019"/>
        <v>0</v>
      </c>
      <c r="AN2107" s="130">
        <f t="shared" si="2020"/>
        <v>0</v>
      </c>
      <c r="AO2107" s="130">
        <f t="shared" si="2021"/>
        <v>0</v>
      </c>
      <c r="AP2107" s="130">
        <f t="shared" si="2022"/>
        <v>0</v>
      </c>
      <c r="AQ2107" s="130">
        <f t="shared" si="2023"/>
        <v>0</v>
      </c>
      <c r="AR2107" s="130">
        <f t="shared" si="2024"/>
        <v>0</v>
      </c>
      <c r="AS2107" s="130">
        <f t="shared" si="2025"/>
        <v>0</v>
      </c>
      <c r="AT2107" s="130">
        <f t="shared" si="2026"/>
        <v>0</v>
      </c>
      <c r="AU2107" s="130">
        <f t="shared" si="2027"/>
        <v>0</v>
      </c>
      <c r="AV2107" s="130">
        <f t="shared" si="2028"/>
        <v>0</v>
      </c>
      <c r="AW2107" s="130">
        <f t="shared" si="2029"/>
        <v>0</v>
      </c>
      <c r="AX2107" s="130">
        <f t="shared" si="2030"/>
        <v>0</v>
      </c>
      <c r="AY2107" s="130">
        <f t="shared" si="2031"/>
        <v>0</v>
      </c>
      <c r="AZ2107" s="130">
        <f t="shared" si="2032"/>
        <v>0</v>
      </c>
      <c r="BA2107" s="130">
        <f t="shared" si="2033"/>
        <v>0</v>
      </c>
      <c r="BB2107" s="130">
        <f t="shared" si="2034"/>
        <v>0</v>
      </c>
      <c r="BC2107" s="130">
        <f t="shared" si="2035"/>
        <v>0</v>
      </c>
      <c r="BD2107" s="130">
        <f t="shared" si="2036"/>
        <v>0</v>
      </c>
      <c r="BE2107" s="130">
        <f t="shared" si="2037"/>
        <v>0</v>
      </c>
      <c r="BF2107" s="130">
        <f t="shared" si="2038"/>
        <v>0</v>
      </c>
      <c r="BG2107" s="130">
        <f t="shared" si="2039"/>
        <v>0</v>
      </c>
      <c r="BH2107" s="130">
        <f t="shared" si="2040"/>
        <v>0</v>
      </c>
      <c r="BI2107" s="130">
        <f t="shared" si="2041"/>
        <v>0</v>
      </c>
      <c r="BJ2107" s="130">
        <f t="shared" si="2042"/>
        <v>0</v>
      </c>
      <c r="BK2107" s="130">
        <f t="shared" si="2043"/>
        <v>0</v>
      </c>
      <c r="BL2107" s="130">
        <f t="shared" si="2044"/>
        <v>0</v>
      </c>
      <c r="BM2107" s="90">
        <f t="shared" si="2045"/>
        <v>0</v>
      </c>
      <c r="BO2107" s="246" t="s">
        <v>2104</v>
      </c>
      <c r="BP2107" s="246" t="s">
        <v>2048</v>
      </c>
      <c r="BQ2107" s="246" t="s">
        <v>2049</v>
      </c>
      <c r="BR2107" s="246" t="s">
        <v>84</v>
      </c>
      <c r="BS2107" s="246" t="s">
        <v>2048</v>
      </c>
      <c r="BT2107" s="246" t="s">
        <v>2049</v>
      </c>
      <c r="BU2107" s="246" t="s">
        <v>84</v>
      </c>
      <c r="BV2107" s="246" t="s">
        <v>2048</v>
      </c>
      <c r="BW2107" s="246" t="s">
        <v>2049</v>
      </c>
      <c r="BX2107" s="246" t="s">
        <v>84</v>
      </c>
      <c r="BY2107" s="246" t="s">
        <v>2048</v>
      </c>
      <c r="BZ2107" s="246" t="s">
        <v>2049</v>
      </c>
    </row>
    <row r="2108" spans="1:79" ht="24" customHeight="1" x14ac:dyDescent="0.2">
      <c r="A2108" s="109"/>
      <c r="B2108" s="109"/>
      <c r="C2108" s="633"/>
      <c r="D2108" s="759"/>
      <c r="E2108" s="760"/>
      <c r="F2108" s="836"/>
      <c r="G2108" s="629" t="s">
        <v>671</v>
      </c>
      <c r="H2108" s="629"/>
      <c r="I2108" s="646" t="s">
        <v>672</v>
      </c>
      <c r="J2108" s="646"/>
      <c r="K2108" s="646"/>
      <c r="L2108" s="646"/>
      <c r="M2108" s="646"/>
      <c r="N2108" s="646"/>
      <c r="O2108" s="646"/>
      <c r="P2108" s="646"/>
      <c r="Q2108" s="646"/>
      <c r="R2108" s="646"/>
      <c r="S2108" s="206"/>
      <c r="T2108" s="206"/>
      <c r="U2108" s="206"/>
      <c r="V2108" s="206"/>
      <c r="W2108" s="206"/>
      <c r="X2108" s="206"/>
      <c r="Y2108" s="206"/>
      <c r="Z2108" s="206"/>
      <c r="AA2108" s="206"/>
      <c r="AB2108" s="206"/>
      <c r="AC2108" s="206"/>
      <c r="AD2108" s="206"/>
      <c r="AE2108" s="109"/>
      <c r="AG2108" s="178">
        <f t="shared" si="2013"/>
        <v>12</v>
      </c>
      <c r="AH2108" s="90">
        <f t="shared" si="2014"/>
        <v>0</v>
      </c>
      <c r="AI2108" s="178">
        <f t="shared" si="2015"/>
        <v>0</v>
      </c>
      <c r="AJ2108" s="178">
        <f t="shared" si="2016"/>
        <v>0</v>
      </c>
      <c r="AK2108" s="178">
        <f t="shared" si="2017"/>
        <v>0</v>
      </c>
      <c r="AL2108" s="178">
        <f t="shared" si="2018"/>
        <v>0</v>
      </c>
      <c r="AM2108" s="130">
        <f t="shared" si="2019"/>
        <v>0</v>
      </c>
      <c r="AN2108" s="178">
        <f t="shared" si="2020"/>
        <v>0</v>
      </c>
      <c r="AO2108" s="178">
        <f t="shared" si="2021"/>
        <v>0</v>
      </c>
      <c r="AP2108" s="178">
        <f t="shared" si="2022"/>
        <v>0</v>
      </c>
      <c r="AQ2108" s="178">
        <f t="shared" si="2023"/>
        <v>0</v>
      </c>
      <c r="AR2108" s="130">
        <f t="shared" si="2024"/>
        <v>0</v>
      </c>
      <c r="AS2108" s="178">
        <f t="shared" si="2025"/>
        <v>0</v>
      </c>
      <c r="AT2108" s="178">
        <f t="shared" si="2026"/>
        <v>0</v>
      </c>
      <c r="AU2108" s="178">
        <f t="shared" si="2027"/>
        <v>0</v>
      </c>
      <c r="AV2108" s="178">
        <f t="shared" si="2028"/>
        <v>0</v>
      </c>
      <c r="AW2108" s="130">
        <f t="shared" si="2029"/>
        <v>0</v>
      </c>
      <c r="AX2108" s="178">
        <f t="shared" si="2030"/>
        <v>0</v>
      </c>
      <c r="AY2108" s="178">
        <f t="shared" si="2031"/>
        <v>0</v>
      </c>
      <c r="AZ2108" s="178">
        <f t="shared" si="2032"/>
        <v>0</v>
      </c>
      <c r="BA2108" s="178">
        <f t="shared" si="2033"/>
        <v>0</v>
      </c>
      <c r="BB2108" s="130">
        <f t="shared" si="2034"/>
        <v>0</v>
      </c>
      <c r="BC2108" s="178">
        <f t="shared" si="2035"/>
        <v>0</v>
      </c>
      <c r="BD2108" s="178">
        <f t="shared" si="2036"/>
        <v>0</v>
      </c>
      <c r="BE2108" s="178">
        <f t="shared" si="2037"/>
        <v>0</v>
      </c>
      <c r="BF2108" s="178">
        <f t="shared" si="2038"/>
        <v>0</v>
      </c>
      <c r="BG2108" s="130">
        <f t="shared" si="2039"/>
        <v>0</v>
      </c>
      <c r="BH2108" s="178">
        <f t="shared" si="2040"/>
        <v>0</v>
      </c>
      <c r="BI2108" s="178">
        <f t="shared" si="2041"/>
        <v>0</v>
      </c>
      <c r="BJ2108" s="178">
        <f t="shared" si="2042"/>
        <v>0</v>
      </c>
      <c r="BK2108" s="178">
        <f t="shared" si="2043"/>
        <v>0</v>
      </c>
      <c r="BL2108" s="130">
        <f t="shared" si="2044"/>
        <v>0</v>
      </c>
      <c r="BM2108" s="90">
        <f t="shared" si="2045"/>
        <v>0</v>
      </c>
      <c r="BN2108" s="186" t="s">
        <v>2077</v>
      </c>
      <c r="BO2108" s="178">
        <f>IF($AG$1956=$AH$1956,0,IF(
OR(
AND(BO2112=0,BO2111&gt;0),
AND(BO2112="NS",BO2110&gt;0),
AND(BO2112="NS",BO2110=0,BO2111=0)),1,
IF(OR(
AND(BO2111&gt;=2,BO2110&lt;BO2112),
AND(BO2112="NS",BO2110=0,BO2111&gt;0),
BO2112=BO2110,
AND(BO2112="NA",BO2111=0,BO2110=0,BO2109&gt;0)),0,1)))</f>
        <v>0</v>
      </c>
      <c r="BP2108" s="178">
        <f t="shared" ref="BP2108:BZ2108" si="2091">IF($AG$1956=$AH$1956,0,IF(
OR(
AND(BP2112=0,BP2111&gt;0),
AND(BP2112="NS",BP2110&gt;0),
AND(BP2112="NS",BP2110=0,BP2111=0)),1,
IF(OR(
AND(BP2111&gt;=2,BP2110&lt;BP2112),
AND(BP2112="NS",BP2110=0,BP2111&gt;0),
BP2112=BP2110,
AND(BP2112="NA",BP2111=0,BP2110=0,BP2109&gt;0)),0,1)))</f>
        <v>0</v>
      </c>
      <c r="BQ2108" s="178">
        <f t="shared" si="2091"/>
        <v>0</v>
      </c>
      <c r="BR2108" s="178">
        <f t="shared" si="2091"/>
        <v>0</v>
      </c>
      <c r="BS2108" s="178">
        <f t="shared" si="2091"/>
        <v>0</v>
      </c>
      <c r="BT2108" s="178">
        <f t="shared" si="2091"/>
        <v>0</v>
      </c>
      <c r="BU2108" s="178">
        <f t="shared" si="2091"/>
        <v>0</v>
      </c>
      <c r="BV2108" s="178">
        <f t="shared" si="2091"/>
        <v>0</v>
      </c>
      <c r="BW2108" s="178">
        <f t="shared" si="2091"/>
        <v>0</v>
      </c>
      <c r="BX2108" s="178">
        <f t="shared" si="2091"/>
        <v>0</v>
      </c>
      <c r="BY2108" s="178">
        <f t="shared" si="2091"/>
        <v>0</v>
      </c>
      <c r="BZ2108" s="178">
        <f t="shared" si="2091"/>
        <v>0</v>
      </c>
      <c r="CA2108" s="186">
        <f>SUM(BO2108:BZ2108)</f>
        <v>0</v>
      </c>
    </row>
    <row r="2109" spans="1:79" ht="24" customHeight="1" x14ac:dyDescent="0.2">
      <c r="A2109" s="109"/>
      <c r="B2109" s="109"/>
      <c r="C2109" s="633"/>
      <c r="D2109" s="759"/>
      <c r="E2109" s="760"/>
      <c r="F2109" s="836"/>
      <c r="G2109" s="577" t="s">
        <v>677</v>
      </c>
      <c r="H2109" s="578"/>
      <c r="I2109" s="152"/>
      <c r="J2109" s="625" t="s">
        <v>673</v>
      </c>
      <c r="K2109" s="625"/>
      <c r="L2109" s="625"/>
      <c r="M2109" s="625"/>
      <c r="N2109" s="625"/>
      <c r="O2109" s="625"/>
      <c r="P2109" s="625"/>
      <c r="Q2109" s="625"/>
      <c r="R2109" s="626"/>
      <c r="S2109" s="206"/>
      <c r="T2109" s="206"/>
      <c r="U2109" s="206"/>
      <c r="V2109" s="206"/>
      <c r="W2109" s="206"/>
      <c r="X2109" s="206"/>
      <c r="Y2109" s="206"/>
      <c r="Z2109" s="206"/>
      <c r="AA2109" s="206"/>
      <c r="AB2109" s="206"/>
      <c r="AC2109" s="206"/>
      <c r="AD2109" s="206"/>
      <c r="AE2109" s="109"/>
      <c r="AG2109" s="130">
        <f t="shared" si="2013"/>
        <v>12</v>
      </c>
      <c r="AH2109" s="90">
        <f t="shared" si="2014"/>
        <v>0</v>
      </c>
      <c r="AI2109" s="130">
        <f t="shared" si="2015"/>
        <v>0</v>
      </c>
      <c r="AJ2109" s="130">
        <f t="shared" si="2016"/>
        <v>0</v>
      </c>
      <c r="AK2109" s="130">
        <f t="shared" si="2017"/>
        <v>0</v>
      </c>
      <c r="AL2109" s="130">
        <f t="shared" si="2018"/>
        <v>0</v>
      </c>
      <c r="AM2109" s="130">
        <f t="shared" si="2019"/>
        <v>0</v>
      </c>
      <c r="AN2109" s="130">
        <f t="shared" si="2020"/>
        <v>0</v>
      </c>
      <c r="AO2109" s="130">
        <f t="shared" si="2021"/>
        <v>0</v>
      </c>
      <c r="AP2109" s="130">
        <f t="shared" si="2022"/>
        <v>0</v>
      </c>
      <c r="AQ2109" s="130">
        <f t="shared" si="2023"/>
        <v>0</v>
      </c>
      <c r="AR2109" s="130">
        <f t="shared" si="2024"/>
        <v>0</v>
      </c>
      <c r="AS2109" s="130">
        <f t="shared" si="2025"/>
        <v>0</v>
      </c>
      <c r="AT2109" s="130">
        <f t="shared" si="2026"/>
        <v>0</v>
      </c>
      <c r="AU2109" s="130">
        <f t="shared" si="2027"/>
        <v>0</v>
      </c>
      <c r="AV2109" s="130">
        <f t="shared" si="2028"/>
        <v>0</v>
      </c>
      <c r="AW2109" s="130">
        <f t="shared" si="2029"/>
        <v>0</v>
      </c>
      <c r="AX2109" s="130">
        <f t="shared" si="2030"/>
        <v>0</v>
      </c>
      <c r="AY2109" s="130">
        <f t="shared" si="2031"/>
        <v>0</v>
      </c>
      <c r="AZ2109" s="130">
        <f t="shared" si="2032"/>
        <v>0</v>
      </c>
      <c r="BA2109" s="130">
        <f t="shared" si="2033"/>
        <v>0</v>
      </c>
      <c r="BB2109" s="130">
        <f t="shared" si="2034"/>
        <v>0</v>
      </c>
      <c r="BC2109" s="130">
        <f t="shared" si="2035"/>
        <v>0</v>
      </c>
      <c r="BD2109" s="130">
        <f t="shared" si="2036"/>
        <v>0</v>
      </c>
      <c r="BE2109" s="130">
        <f t="shared" si="2037"/>
        <v>0</v>
      </c>
      <c r="BF2109" s="130">
        <f t="shared" si="2038"/>
        <v>0</v>
      </c>
      <c r="BG2109" s="130">
        <f t="shared" si="2039"/>
        <v>0</v>
      </c>
      <c r="BH2109" s="130">
        <f t="shared" si="2040"/>
        <v>0</v>
      </c>
      <c r="BI2109" s="130">
        <f t="shared" si="2041"/>
        <v>0</v>
      </c>
      <c r="BJ2109" s="130">
        <f t="shared" si="2042"/>
        <v>0</v>
      </c>
      <c r="BK2109" s="130">
        <f t="shared" si="2043"/>
        <v>0</v>
      </c>
      <c r="BL2109" s="130">
        <f t="shared" si="2044"/>
        <v>0</v>
      </c>
      <c r="BM2109" s="90">
        <f t="shared" si="2045"/>
        <v>0</v>
      </c>
      <c r="BN2109" s="90" t="s">
        <v>2058</v>
      </c>
      <c r="BO2109" s="90">
        <f>COUNTIF(S2109:S2112,"NA")</f>
        <v>0</v>
      </c>
      <c r="BP2109" s="90">
        <f t="shared" ref="BP2109" si="2092">COUNTIF(T2109:T2112,"NA")</f>
        <v>0</v>
      </c>
      <c r="BQ2109" s="90">
        <f t="shared" ref="BQ2109" si="2093">COUNTIF(U2109:U2112,"NA")</f>
        <v>0</v>
      </c>
      <c r="BR2109" s="90">
        <f t="shared" ref="BR2109" si="2094">COUNTIF(V2109:V2112,"NA")</f>
        <v>0</v>
      </c>
      <c r="BS2109" s="90">
        <f t="shared" ref="BS2109" si="2095">COUNTIF(W2109:W2112,"NA")</f>
        <v>0</v>
      </c>
      <c r="BT2109" s="90">
        <f t="shared" ref="BT2109" si="2096">COUNTIF(X2109:X2112,"NA")</f>
        <v>0</v>
      </c>
      <c r="BU2109" s="90">
        <f t="shared" ref="BU2109" si="2097">COUNTIF(Y2109:Y2112,"NA")</f>
        <v>0</v>
      </c>
      <c r="BV2109" s="90">
        <f t="shared" ref="BV2109" si="2098">COUNTIF(Z2109:Z2112,"NA")</f>
        <v>0</v>
      </c>
      <c r="BW2109" s="90">
        <f t="shared" ref="BW2109" si="2099">COUNTIF(AA2109:AA2112,"NA")</f>
        <v>0</v>
      </c>
      <c r="BX2109" s="90">
        <f t="shared" ref="BX2109" si="2100">COUNTIF(AB2109:AB2112,"NA")</f>
        <v>0</v>
      </c>
      <c r="BY2109" s="90">
        <f t="shared" ref="BY2109" si="2101">COUNTIF(AC2109:AC2112,"NA")</f>
        <v>0</v>
      </c>
      <c r="BZ2109" s="90">
        <f t="shared" ref="BZ2109" si="2102">COUNTIF(AD2109:AD2112,"NA")</f>
        <v>0</v>
      </c>
    </row>
    <row r="2110" spans="1:79" ht="15" customHeight="1" x14ac:dyDescent="0.2">
      <c r="A2110" s="109"/>
      <c r="B2110" s="109"/>
      <c r="C2110" s="633"/>
      <c r="D2110" s="759"/>
      <c r="E2110" s="760"/>
      <c r="F2110" s="836"/>
      <c r="G2110" s="577" t="s">
        <v>678</v>
      </c>
      <c r="H2110" s="578"/>
      <c r="I2110" s="152"/>
      <c r="J2110" s="625" t="s">
        <v>674</v>
      </c>
      <c r="K2110" s="625"/>
      <c r="L2110" s="625"/>
      <c r="M2110" s="625"/>
      <c r="N2110" s="625"/>
      <c r="O2110" s="625"/>
      <c r="P2110" s="625"/>
      <c r="Q2110" s="625"/>
      <c r="R2110" s="626"/>
      <c r="S2110" s="206"/>
      <c r="T2110" s="206"/>
      <c r="U2110" s="206"/>
      <c r="V2110" s="206"/>
      <c r="W2110" s="206"/>
      <c r="X2110" s="206"/>
      <c r="Y2110" s="206"/>
      <c r="Z2110" s="206"/>
      <c r="AA2110" s="206"/>
      <c r="AB2110" s="206"/>
      <c r="AC2110" s="206"/>
      <c r="AD2110" s="206"/>
      <c r="AE2110" s="109"/>
      <c r="AG2110" s="130">
        <f t="shared" si="2013"/>
        <v>12</v>
      </c>
      <c r="AH2110" s="90">
        <f t="shared" si="2014"/>
        <v>0</v>
      </c>
      <c r="AI2110" s="130">
        <f t="shared" si="2015"/>
        <v>0</v>
      </c>
      <c r="AJ2110" s="130">
        <f t="shared" si="2016"/>
        <v>0</v>
      </c>
      <c r="AK2110" s="130">
        <f t="shared" si="2017"/>
        <v>0</v>
      </c>
      <c r="AL2110" s="130">
        <f t="shared" si="2018"/>
        <v>0</v>
      </c>
      <c r="AM2110" s="130">
        <f t="shared" si="2019"/>
        <v>0</v>
      </c>
      <c r="AN2110" s="130">
        <f t="shared" si="2020"/>
        <v>0</v>
      </c>
      <c r="AO2110" s="130">
        <f t="shared" si="2021"/>
        <v>0</v>
      </c>
      <c r="AP2110" s="130">
        <f t="shared" si="2022"/>
        <v>0</v>
      </c>
      <c r="AQ2110" s="130">
        <f t="shared" si="2023"/>
        <v>0</v>
      </c>
      <c r="AR2110" s="130">
        <f t="shared" si="2024"/>
        <v>0</v>
      </c>
      <c r="AS2110" s="130">
        <f t="shared" si="2025"/>
        <v>0</v>
      </c>
      <c r="AT2110" s="130">
        <f t="shared" si="2026"/>
        <v>0</v>
      </c>
      <c r="AU2110" s="130">
        <f t="shared" si="2027"/>
        <v>0</v>
      </c>
      <c r="AV2110" s="130">
        <f t="shared" si="2028"/>
        <v>0</v>
      </c>
      <c r="AW2110" s="130">
        <f t="shared" si="2029"/>
        <v>0</v>
      </c>
      <c r="AX2110" s="130">
        <f t="shared" si="2030"/>
        <v>0</v>
      </c>
      <c r="AY2110" s="130">
        <f t="shared" si="2031"/>
        <v>0</v>
      </c>
      <c r="AZ2110" s="130">
        <f t="shared" si="2032"/>
        <v>0</v>
      </c>
      <c r="BA2110" s="130">
        <f t="shared" si="2033"/>
        <v>0</v>
      </c>
      <c r="BB2110" s="130">
        <f t="shared" si="2034"/>
        <v>0</v>
      </c>
      <c r="BC2110" s="130">
        <f t="shared" si="2035"/>
        <v>0</v>
      </c>
      <c r="BD2110" s="130">
        <f t="shared" si="2036"/>
        <v>0</v>
      </c>
      <c r="BE2110" s="130">
        <f t="shared" si="2037"/>
        <v>0</v>
      </c>
      <c r="BF2110" s="130">
        <f t="shared" si="2038"/>
        <v>0</v>
      </c>
      <c r="BG2110" s="130">
        <f t="shared" si="2039"/>
        <v>0</v>
      </c>
      <c r="BH2110" s="130">
        <f t="shared" si="2040"/>
        <v>0</v>
      </c>
      <c r="BI2110" s="130">
        <f t="shared" si="2041"/>
        <v>0</v>
      </c>
      <c r="BJ2110" s="130">
        <f t="shared" si="2042"/>
        <v>0</v>
      </c>
      <c r="BK2110" s="130">
        <f t="shared" si="2043"/>
        <v>0</v>
      </c>
      <c r="BL2110" s="130">
        <f t="shared" si="2044"/>
        <v>0</v>
      </c>
      <c r="BM2110" s="90">
        <f t="shared" si="2045"/>
        <v>0</v>
      </c>
      <c r="BN2110" s="90" t="s">
        <v>2078</v>
      </c>
      <c r="BO2110" s="90">
        <f>SUM(S2109:S2112)</f>
        <v>0</v>
      </c>
      <c r="BP2110" s="90">
        <f t="shared" ref="BP2110" si="2103">SUM(T2109:T2112)</f>
        <v>0</v>
      </c>
      <c r="BQ2110" s="90">
        <f t="shared" ref="BQ2110" si="2104">SUM(U2109:U2112)</f>
        <v>0</v>
      </c>
      <c r="BR2110" s="90">
        <f t="shared" ref="BR2110" si="2105">SUM(V2109:V2112)</f>
        <v>0</v>
      </c>
      <c r="BS2110" s="90">
        <f t="shared" ref="BS2110" si="2106">SUM(W2109:W2112)</f>
        <v>0</v>
      </c>
      <c r="BT2110" s="90">
        <f t="shared" ref="BT2110" si="2107">SUM(X2109:X2112)</f>
        <v>0</v>
      </c>
      <c r="BU2110" s="90">
        <f t="shared" ref="BU2110" si="2108">SUM(Y2109:Y2112)</f>
        <v>0</v>
      </c>
      <c r="BV2110" s="90">
        <f t="shared" ref="BV2110" si="2109">SUM(Z2109:Z2112)</f>
        <v>0</v>
      </c>
      <c r="BW2110" s="90">
        <f t="shared" ref="BW2110" si="2110">SUM(AA2109:AA2112)</f>
        <v>0</v>
      </c>
      <c r="BX2110" s="90">
        <f t="shared" ref="BX2110" si="2111">SUM(AB2109:AB2112)</f>
        <v>0</v>
      </c>
      <c r="BY2110" s="90">
        <f t="shared" ref="BY2110" si="2112">SUM(AC2109:AC2112)</f>
        <v>0</v>
      </c>
      <c r="BZ2110" s="90">
        <f t="shared" ref="BZ2110" si="2113">SUM(AD2109:AD2112)</f>
        <v>0</v>
      </c>
    </row>
    <row r="2111" spans="1:79" ht="24" customHeight="1" x14ac:dyDescent="0.2">
      <c r="A2111" s="109"/>
      <c r="B2111" s="109"/>
      <c r="C2111" s="633"/>
      <c r="D2111" s="759"/>
      <c r="E2111" s="760"/>
      <c r="F2111" s="836"/>
      <c r="G2111" s="577" t="s">
        <v>679</v>
      </c>
      <c r="H2111" s="578"/>
      <c r="I2111" s="152"/>
      <c r="J2111" s="625" t="s">
        <v>675</v>
      </c>
      <c r="K2111" s="625"/>
      <c r="L2111" s="625"/>
      <c r="M2111" s="625"/>
      <c r="N2111" s="625"/>
      <c r="O2111" s="625"/>
      <c r="P2111" s="625"/>
      <c r="Q2111" s="625"/>
      <c r="R2111" s="626"/>
      <c r="S2111" s="206"/>
      <c r="T2111" s="206"/>
      <c r="U2111" s="206"/>
      <c r="V2111" s="206"/>
      <c r="W2111" s="206"/>
      <c r="X2111" s="206"/>
      <c r="Y2111" s="206"/>
      <c r="Z2111" s="206"/>
      <c r="AA2111" s="206"/>
      <c r="AB2111" s="206"/>
      <c r="AC2111" s="206"/>
      <c r="AD2111" s="206"/>
      <c r="AE2111" s="109"/>
      <c r="AG2111" s="130">
        <f t="shared" si="2013"/>
        <v>12</v>
      </c>
      <c r="AH2111" s="90">
        <f t="shared" si="2014"/>
        <v>0</v>
      </c>
      <c r="AI2111" s="130">
        <f t="shared" si="2015"/>
        <v>0</v>
      </c>
      <c r="AJ2111" s="130">
        <f t="shared" si="2016"/>
        <v>0</v>
      </c>
      <c r="AK2111" s="130">
        <f t="shared" si="2017"/>
        <v>0</v>
      </c>
      <c r="AL2111" s="130">
        <f t="shared" si="2018"/>
        <v>0</v>
      </c>
      <c r="AM2111" s="130">
        <f t="shared" si="2019"/>
        <v>0</v>
      </c>
      <c r="AN2111" s="130">
        <f t="shared" si="2020"/>
        <v>0</v>
      </c>
      <c r="AO2111" s="130">
        <f t="shared" si="2021"/>
        <v>0</v>
      </c>
      <c r="AP2111" s="130">
        <f t="shared" si="2022"/>
        <v>0</v>
      </c>
      <c r="AQ2111" s="130">
        <f t="shared" si="2023"/>
        <v>0</v>
      </c>
      <c r="AR2111" s="130">
        <f t="shared" si="2024"/>
        <v>0</v>
      </c>
      <c r="AS2111" s="130">
        <f t="shared" si="2025"/>
        <v>0</v>
      </c>
      <c r="AT2111" s="130">
        <f t="shared" si="2026"/>
        <v>0</v>
      </c>
      <c r="AU2111" s="130">
        <f t="shared" si="2027"/>
        <v>0</v>
      </c>
      <c r="AV2111" s="130">
        <f t="shared" si="2028"/>
        <v>0</v>
      </c>
      <c r="AW2111" s="130">
        <f t="shared" si="2029"/>
        <v>0</v>
      </c>
      <c r="AX2111" s="130">
        <f t="shared" si="2030"/>
        <v>0</v>
      </c>
      <c r="AY2111" s="130">
        <f t="shared" si="2031"/>
        <v>0</v>
      </c>
      <c r="AZ2111" s="130">
        <f t="shared" si="2032"/>
        <v>0</v>
      </c>
      <c r="BA2111" s="130">
        <f t="shared" si="2033"/>
        <v>0</v>
      </c>
      <c r="BB2111" s="130">
        <f t="shared" si="2034"/>
        <v>0</v>
      </c>
      <c r="BC2111" s="130">
        <f t="shared" si="2035"/>
        <v>0</v>
      </c>
      <c r="BD2111" s="130">
        <f t="shared" si="2036"/>
        <v>0</v>
      </c>
      <c r="BE2111" s="130">
        <f t="shared" si="2037"/>
        <v>0</v>
      </c>
      <c r="BF2111" s="130">
        <f t="shared" si="2038"/>
        <v>0</v>
      </c>
      <c r="BG2111" s="130">
        <f t="shared" si="2039"/>
        <v>0</v>
      </c>
      <c r="BH2111" s="130">
        <f t="shared" si="2040"/>
        <v>0</v>
      </c>
      <c r="BI2111" s="130">
        <f t="shared" si="2041"/>
        <v>0</v>
      </c>
      <c r="BJ2111" s="130">
        <f t="shared" si="2042"/>
        <v>0</v>
      </c>
      <c r="BK2111" s="130">
        <f t="shared" si="2043"/>
        <v>0</v>
      </c>
      <c r="BL2111" s="130">
        <f t="shared" si="2044"/>
        <v>0</v>
      </c>
      <c r="BM2111" s="90">
        <f t="shared" si="2045"/>
        <v>0</v>
      </c>
      <c r="BN2111" s="90" t="s">
        <v>2029</v>
      </c>
      <c r="BO2111" s="90">
        <f>COUNTIF(S2109:S2112,"NS")</f>
        <v>0</v>
      </c>
      <c r="BP2111" s="90">
        <f t="shared" ref="BP2111" si="2114">COUNTIF(T2109:T2112,"NS")</f>
        <v>0</v>
      </c>
      <c r="BQ2111" s="90">
        <f t="shared" ref="BQ2111" si="2115">COUNTIF(U2109:U2112,"NS")</f>
        <v>0</v>
      </c>
      <c r="BR2111" s="90">
        <f t="shared" ref="BR2111" si="2116">COUNTIF(V2109:V2112,"NS")</f>
        <v>0</v>
      </c>
      <c r="BS2111" s="90">
        <f t="shared" ref="BS2111" si="2117">COUNTIF(W2109:W2112,"NS")</f>
        <v>0</v>
      </c>
      <c r="BT2111" s="90">
        <f t="shared" ref="BT2111" si="2118">COUNTIF(X2109:X2112,"NS")</f>
        <v>0</v>
      </c>
      <c r="BU2111" s="90">
        <f t="shared" ref="BU2111" si="2119">COUNTIF(Y2109:Y2112,"NS")</f>
        <v>0</v>
      </c>
      <c r="BV2111" s="90">
        <f t="shared" ref="BV2111" si="2120">COUNTIF(Z2109:Z2112,"NS")</f>
        <v>0</v>
      </c>
      <c r="BW2111" s="90">
        <f t="shared" ref="BW2111" si="2121">COUNTIF(AA2109:AA2112,"NS")</f>
        <v>0</v>
      </c>
      <c r="BX2111" s="90">
        <f t="shared" ref="BX2111" si="2122">COUNTIF(AB2109:AB2112,"NS")</f>
        <v>0</v>
      </c>
      <c r="BY2111" s="90">
        <f t="shared" ref="BY2111" si="2123">COUNTIF(AC2109:AC2112,"NS")</f>
        <v>0</v>
      </c>
      <c r="BZ2111" s="90">
        <f t="shared" ref="BZ2111" si="2124">COUNTIF(AD2109:AD2112,"NS")</f>
        <v>0</v>
      </c>
    </row>
    <row r="2112" spans="1:79" ht="24" customHeight="1" x14ac:dyDescent="0.2">
      <c r="A2112" s="109"/>
      <c r="B2112" s="109"/>
      <c r="C2112" s="633"/>
      <c r="D2112" s="759"/>
      <c r="E2112" s="760"/>
      <c r="F2112" s="836"/>
      <c r="G2112" s="577" t="s">
        <v>680</v>
      </c>
      <c r="H2112" s="578"/>
      <c r="I2112" s="152"/>
      <c r="J2112" s="625" t="s">
        <v>676</v>
      </c>
      <c r="K2112" s="625"/>
      <c r="L2112" s="625"/>
      <c r="M2112" s="625"/>
      <c r="N2112" s="625"/>
      <c r="O2112" s="625"/>
      <c r="P2112" s="625"/>
      <c r="Q2112" s="625"/>
      <c r="R2112" s="626"/>
      <c r="S2112" s="206"/>
      <c r="T2112" s="206"/>
      <c r="U2112" s="206"/>
      <c r="V2112" s="206"/>
      <c r="W2112" s="206"/>
      <c r="X2112" s="206"/>
      <c r="Y2112" s="206"/>
      <c r="Z2112" s="206"/>
      <c r="AA2112" s="206"/>
      <c r="AB2112" s="206"/>
      <c r="AC2112" s="206"/>
      <c r="AD2112" s="206"/>
      <c r="AE2112" s="109"/>
      <c r="AG2112" s="130">
        <f t="shared" si="2013"/>
        <v>12</v>
      </c>
      <c r="AH2112" s="90">
        <f t="shared" si="2014"/>
        <v>0</v>
      </c>
      <c r="AI2112" s="130">
        <f t="shared" si="2015"/>
        <v>0</v>
      </c>
      <c r="AJ2112" s="130">
        <f t="shared" si="2016"/>
        <v>0</v>
      </c>
      <c r="AK2112" s="130">
        <f t="shared" si="2017"/>
        <v>0</v>
      </c>
      <c r="AL2112" s="130">
        <f t="shared" si="2018"/>
        <v>0</v>
      </c>
      <c r="AM2112" s="130">
        <f t="shared" si="2019"/>
        <v>0</v>
      </c>
      <c r="AN2112" s="130">
        <f t="shared" si="2020"/>
        <v>0</v>
      </c>
      <c r="AO2112" s="130">
        <f t="shared" si="2021"/>
        <v>0</v>
      </c>
      <c r="AP2112" s="130">
        <f t="shared" si="2022"/>
        <v>0</v>
      </c>
      <c r="AQ2112" s="130">
        <f t="shared" si="2023"/>
        <v>0</v>
      </c>
      <c r="AR2112" s="130">
        <f t="shared" si="2024"/>
        <v>0</v>
      </c>
      <c r="AS2112" s="130">
        <f t="shared" si="2025"/>
        <v>0</v>
      </c>
      <c r="AT2112" s="130">
        <f t="shared" si="2026"/>
        <v>0</v>
      </c>
      <c r="AU2112" s="130">
        <f t="shared" si="2027"/>
        <v>0</v>
      </c>
      <c r="AV2112" s="130">
        <f t="shared" si="2028"/>
        <v>0</v>
      </c>
      <c r="AW2112" s="130">
        <f t="shared" si="2029"/>
        <v>0</v>
      </c>
      <c r="AX2112" s="130">
        <f t="shared" si="2030"/>
        <v>0</v>
      </c>
      <c r="AY2112" s="130">
        <f t="shared" si="2031"/>
        <v>0</v>
      </c>
      <c r="AZ2112" s="130">
        <f t="shared" si="2032"/>
        <v>0</v>
      </c>
      <c r="BA2112" s="130">
        <f t="shared" si="2033"/>
        <v>0</v>
      </c>
      <c r="BB2112" s="130">
        <f t="shared" si="2034"/>
        <v>0</v>
      </c>
      <c r="BC2112" s="130">
        <f t="shared" si="2035"/>
        <v>0</v>
      </c>
      <c r="BD2112" s="130">
        <f t="shared" si="2036"/>
        <v>0</v>
      </c>
      <c r="BE2112" s="130">
        <f t="shared" si="2037"/>
        <v>0</v>
      </c>
      <c r="BF2112" s="130">
        <f t="shared" si="2038"/>
        <v>0</v>
      </c>
      <c r="BG2112" s="130">
        <f t="shared" si="2039"/>
        <v>0</v>
      </c>
      <c r="BH2112" s="130">
        <f t="shared" si="2040"/>
        <v>0</v>
      </c>
      <c r="BI2112" s="130">
        <f t="shared" si="2041"/>
        <v>0</v>
      </c>
      <c r="BJ2112" s="130">
        <f t="shared" si="2042"/>
        <v>0</v>
      </c>
      <c r="BK2112" s="130">
        <f t="shared" si="2043"/>
        <v>0</v>
      </c>
      <c r="BL2112" s="130">
        <f t="shared" si="2044"/>
        <v>0</v>
      </c>
      <c r="BM2112" s="90">
        <f t="shared" si="2045"/>
        <v>0</v>
      </c>
      <c r="BN2112" s="90" t="s">
        <v>2104</v>
      </c>
      <c r="BO2112" s="90">
        <f>S2108</f>
        <v>0</v>
      </c>
      <c r="BP2112" s="90">
        <f t="shared" ref="BP2112" si="2125">T2108</f>
        <v>0</v>
      </c>
      <c r="BQ2112" s="90">
        <f t="shared" ref="BQ2112" si="2126">U2108</f>
        <v>0</v>
      </c>
      <c r="BR2112" s="90">
        <f t="shared" ref="BR2112" si="2127">V2108</f>
        <v>0</v>
      </c>
      <c r="BS2112" s="90">
        <f t="shared" ref="BS2112" si="2128">W2108</f>
        <v>0</v>
      </c>
      <c r="BT2112" s="90">
        <f t="shared" ref="BT2112" si="2129">X2108</f>
        <v>0</v>
      </c>
      <c r="BU2112" s="90">
        <f t="shared" ref="BU2112" si="2130">Y2108</f>
        <v>0</v>
      </c>
      <c r="BV2112" s="90">
        <f t="shared" ref="BV2112" si="2131">Z2108</f>
        <v>0</v>
      </c>
      <c r="BW2112" s="90">
        <f t="shared" ref="BW2112" si="2132">AA2108</f>
        <v>0</v>
      </c>
      <c r="BX2112" s="90">
        <f t="shared" ref="BX2112" si="2133">AB2108</f>
        <v>0</v>
      </c>
      <c r="BY2112" s="90">
        <f t="shared" ref="BY2112" si="2134">AC2108</f>
        <v>0</v>
      </c>
      <c r="BZ2112" s="90">
        <f t="shared" ref="BZ2112" si="2135">AD2108</f>
        <v>0</v>
      </c>
    </row>
    <row r="2113" spans="1:106" ht="15" customHeight="1" x14ac:dyDescent="0.2">
      <c r="A2113" s="109"/>
      <c r="B2113" s="109"/>
      <c r="C2113" s="633"/>
      <c r="D2113" s="759"/>
      <c r="E2113" s="760"/>
      <c r="F2113" s="836"/>
      <c r="G2113" s="629" t="s">
        <v>681</v>
      </c>
      <c r="H2113" s="629"/>
      <c r="I2113" s="646" t="s">
        <v>682</v>
      </c>
      <c r="J2113" s="646"/>
      <c r="K2113" s="646"/>
      <c r="L2113" s="646"/>
      <c r="M2113" s="646"/>
      <c r="N2113" s="646"/>
      <c r="O2113" s="646"/>
      <c r="P2113" s="646"/>
      <c r="Q2113" s="646"/>
      <c r="R2113" s="646"/>
      <c r="S2113" s="206"/>
      <c r="T2113" s="206"/>
      <c r="U2113" s="206"/>
      <c r="V2113" s="206"/>
      <c r="W2113" s="206"/>
      <c r="X2113" s="206"/>
      <c r="Y2113" s="206"/>
      <c r="Z2113" s="206"/>
      <c r="AA2113" s="206"/>
      <c r="AB2113" s="206"/>
      <c r="AC2113" s="206"/>
      <c r="AD2113" s="206"/>
      <c r="AE2113" s="109"/>
      <c r="AG2113" s="130">
        <f t="shared" si="2013"/>
        <v>12</v>
      </c>
      <c r="AH2113" s="90">
        <f t="shared" si="2014"/>
        <v>0</v>
      </c>
      <c r="AI2113" s="130">
        <f t="shared" si="2015"/>
        <v>0</v>
      </c>
      <c r="AJ2113" s="130">
        <f t="shared" si="2016"/>
        <v>0</v>
      </c>
      <c r="AK2113" s="130">
        <f t="shared" si="2017"/>
        <v>0</v>
      </c>
      <c r="AL2113" s="130">
        <f t="shared" si="2018"/>
        <v>0</v>
      </c>
      <c r="AM2113" s="130">
        <f t="shared" si="2019"/>
        <v>0</v>
      </c>
      <c r="AN2113" s="130">
        <f t="shared" si="2020"/>
        <v>0</v>
      </c>
      <c r="AO2113" s="130">
        <f t="shared" si="2021"/>
        <v>0</v>
      </c>
      <c r="AP2113" s="130">
        <f t="shared" si="2022"/>
        <v>0</v>
      </c>
      <c r="AQ2113" s="130">
        <f t="shared" si="2023"/>
        <v>0</v>
      </c>
      <c r="AR2113" s="130">
        <f t="shared" si="2024"/>
        <v>0</v>
      </c>
      <c r="AS2113" s="130">
        <f t="shared" si="2025"/>
        <v>0</v>
      </c>
      <c r="AT2113" s="130">
        <f t="shared" si="2026"/>
        <v>0</v>
      </c>
      <c r="AU2113" s="130">
        <f t="shared" si="2027"/>
        <v>0</v>
      </c>
      <c r="AV2113" s="130">
        <f t="shared" si="2028"/>
        <v>0</v>
      </c>
      <c r="AW2113" s="130">
        <f t="shared" si="2029"/>
        <v>0</v>
      </c>
      <c r="AX2113" s="130">
        <f t="shared" si="2030"/>
        <v>0</v>
      </c>
      <c r="AY2113" s="130">
        <f t="shared" si="2031"/>
        <v>0</v>
      </c>
      <c r="AZ2113" s="130">
        <f t="shared" si="2032"/>
        <v>0</v>
      </c>
      <c r="BA2113" s="130">
        <f t="shared" si="2033"/>
        <v>0</v>
      </c>
      <c r="BB2113" s="130">
        <f t="shared" si="2034"/>
        <v>0</v>
      </c>
      <c r="BC2113" s="130">
        <f t="shared" si="2035"/>
        <v>0</v>
      </c>
      <c r="BD2113" s="130">
        <f t="shared" si="2036"/>
        <v>0</v>
      </c>
      <c r="BE2113" s="130">
        <f t="shared" si="2037"/>
        <v>0</v>
      </c>
      <c r="BF2113" s="130">
        <f t="shared" si="2038"/>
        <v>0</v>
      </c>
      <c r="BG2113" s="130">
        <f t="shared" si="2039"/>
        <v>0</v>
      </c>
      <c r="BH2113" s="130">
        <f t="shared" si="2040"/>
        <v>0</v>
      </c>
      <c r="BI2113" s="130">
        <f t="shared" si="2041"/>
        <v>0</v>
      </c>
      <c r="BJ2113" s="130">
        <f t="shared" si="2042"/>
        <v>0</v>
      </c>
      <c r="BK2113" s="130">
        <f t="shared" si="2043"/>
        <v>0</v>
      </c>
      <c r="BL2113" s="130">
        <f t="shared" si="2044"/>
        <v>0</v>
      </c>
      <c r="BM2113" s="90">
        <f t="shared" si="2045"/>
        <v>0</v>
      </c>
    </row>
    <row r="2114" spans="1:106" ht="15" customHeight="1" x14ac:dyDescent="0.2">
      <c r="A2114" s="109"/>
      <c r="B2114" s="109"/>
      <c r="C2114" s="634"/>
      <c r="D2114" s="761"/>
      <c r="E2114" s="762"/>
      <c r="F2114" s="837"/>
      <c r="G2114" s="629" t="s">
        <v>683</v>
      </c>
      <c r="H2114" s="629"/>
      <c r="I2114" s="646" t="s">
        <v>684</v>
      </c>
      <c r="J2114" s="646"/>
      <c r="K2114" s="646"/>
      <c r="L2114" s="646"/>
      <c r="M2114" s="646"/>
      <c r="N2114" s="646"/>
      <c r="O2114" s="646"/>
      <c r="P2114" s="646"/>
      <c r="Q2114" s="646"/>
      <c r="R2114" s="646"/>
      <c r="S2114" s="206"/>
      <c r="T2114" s="206"/>
      <c r="U2114" s="206"/>
      <c r="V2114" s="206"/>
      <c r="W2114" s="206"/>
      <c r="X2114" s="206"/>
      <c r="Y2114" s="206"/>
      <c r="Z2114" s="206"/>
      <c r="AA2114" s="206"/>
      <c r="AB2114" s="206"/>
      <c r="AC2114" s="206"/>
      <c r="AD2114" s="206"/>
      <c r="AE2114" s="109"/>
      <c r="AG2114" s="130">
        <f t="shared" si="2013"/>
        <v>12</v>
      </c>
      <c r="AH2114" s="90">
        <f t="shared" si="2014"/>
        <v>0</v>
      </c>
      <c r="AI2114" s="130">
        <f t="shared" si="2015"/>
        <v>0</v>
      </c>
      <c r="AJ2114" s="130">
        <f t="shared" si="2016"/>
        <v>0</v>
      </c>
      <c r="AK2114" s="130">
        <f t="shared" si="2017"/>
        <v>0</v>
      </c>
      <c r="AL2114" s="130">
        <f t="shared" si="2018"/>
        <v>0</v>
      </c>
      <c r="AM2114" s="130">
        <f t="shared" si="2019"/>
        <v>0</v>
      </c>
      <c r="AN2114" s="130">
        <f t="shared" si="2020"/>
        <v>0</v>
      </c>
      <c r="AO2114" s="130">
        <f t="shared" si="2021"/>
        <v>0</v>
      </c>
      <c r="AP2114" s="130">
        <f t="shared" si="2022"/>
        <v>0</v>
      </c>
      <c r="AQ2114" s="130">
        <f t="shared" si="2023"/>
        <v>0</v>
      </c>
      <c r="AR2114" s="130">
        <f t="shared" si="2024"/>
        <v>0</v>
      </c>
      <c r="AS2114" s="130">
        <f t="shared" si="2025"/>
        <v>0</v>
      </c>
      <c r="AT2114" s="130">
        <f t="shared" si="2026"/>
        <v>0</v>
      </c>
      <c r="AU2114" s="130">
        <f t="shared" si="2027"/>
        <v>0</v>
      </c>
      <c r="AV2114" s="130">
        <f t="shared" si="2028"/>
        <v>0</v>
      </c>
      <c r="AW2114" s="130">
        <f t="shared" si="2029"/>
        <v>0</v>
      </c>
      <c r="AX2114" s="130">
        <f t="shared" si="2030"/>
        <v>0</v>
      </c>
      <c r="AY2114" s="130">
        <f t="shared" si="2031"/>
        <v>0</v>
      </c>
      <c r="AZ2114" s="130">
        <f t="shared" si="2032"/>
        <v>0</v>
      </c>
      <c r="BA2114" s="130">
        <f t="shared" si="2033"/>
        <v>0</v>
      </c>
      <c r="BB2114" s="130">
        <f t="shared" si="2034"/>
        <v>0</v>
      </c>
      <c r="BC2114" s="130">
        <f t="shared" si="2035"/>
        <v>0</v>
      </c>
      <c r="BD2114" s="130">
        <f t="shared" si="2036"/>
        <v>0</v>
      </c>
      <c r="BE2114" s="130">
        <f t="shared" si="2037"/>
        <v>0</v>
      </c>
      <c r="BF2114" s="130">
        <f t="shared" si="2038"/>
        <v>0</v>
      </c>
      <c r="BG2114" s="130">
        <f t="shared" si="2039"/>
        <v>0</v>
      </c>
      <c r="BH2114" s="130">
        <f t="shared" si="2040"/>
        <v>0</v>
      </c>
      <c r="BI2114" s="130">
        <f t="shared" si="2041"/>
        <v>0</v>
      </c>
      <c r="BJ2114" s="130">
        <f t="shared" si="2042"/>
        <v>0</v>
      </c>
      <c r="BK2114" s="130">
        <f t="shared" si="2043"/>
        <v>0</v>
      </c>
      <c r="BL2114" s="130">
        <f t="shared" si="2044"/>
        <v>0</v>
      </c>
      <c r="BM2114" s="90">
        <f t="shared" si="2045"/>
        <v>0</v>
      </c>
      <c r="BZ2114" s="239" t="s">
        <v>2105</v>
      </c>
      <c r="CA2114" s="90">
        <f>SUM(CA1976:CA2108)</f>
        <v>0</v>
      </c>
    </row>
    <row r="2115" spans="1:106" ht="15" customHeight="1" x14ac:dyDescent="0.2">
      <c r="A2115" s="109"/>
      <c r="R2115" s="112" t="s">
        <v>84</v>
      </c>
      <c r="S2115" s="388">
        <f>IF(AND(SUM(S2113:S2114,S2100:S2108,S2096:S2097,S2082:S2089,S2079,S2067:S2070,S2058:S2061,S2050,S2040:S2044,S2035,S2022:S2028,S2017:S2019,S2012,S1991:S1994,S1982:S1986,S1966:S1976)=0,SUM(COUNTIF(S1966:S1976,"NS"),COUNTIF(S1982:S1986,"NS"),COUNTIF(S1991:S1994,"NS"),COUNTIF(S2012,"NS"),COUNTIF(S2017:S2019,"NS"),COUNTIF(S2022:S2028,"NS"),COUNTIF(S2035,"NS"),COUNTIF(S2040:S2044,"NS"),COUNTIF(S2050,"NS"),COUNTIF(S2058:S2061,"NS"),COUNTIF(S2067:S2070,"NS"),COUNTIF(S2079,"NS"),COUNTIF(S2082:S2089,"NS"),COUNTIF(S2096:S2097,"NS"),COUNTIF(S2100:S2108,"NS"),COUNTIF(S2113:S2114,"NS"))&gt;0),"NS",SUM(S2113:S2114,S2100:S2108,S2096:S2097,S2082:S2089,S2079,S2067:S2070,S2058:S2061,S2050,S2040:S2044,S2035,S2022:S2028,S2017:S2019,S2012,S1991:S1994,S1982:S1986,S1966:S1976))</f>
        <v>0</v>
      </c>
      <c r="T2115" s="388">
        <f t="shared" ref="T2115:AD2115" si="2136">IF(AND(SUM(T2113:T2114,T2100:T2108,T2096:T2097,T2082:T2089,T2079,T2067:T2070,T2058:T2061,T2050,T2040:T2044,T2035,T2022:T2028,T2017:T2019,T2012,T1991:T1994,T1982:T1986,T1966:T1976)=0,SUM(COUNTIF(T1966:T1976,"NS"),COUNTIF(T1982:T1986,"NS"),COUNTIF(T1991:T1994,"NS"),COUNTIF(T2012,"NS"),COUNTIF(T2017:T2019,"NS"),COUNTIF(T2022:T2028,"NS"),COUNTIF(T2035,"NS"),COUNTIF(T2040:T2044,"NS"),COUNTIF(T2050,"NS"),COUNTIF(T2058:T2061,"NS"),COUNTIF(T2067:T2070,"NS"),COUNTIF(T2079,"NS"),COUNTIF(T2082:T2089,"NS"),COUNTIF(T2096:T2097,"NS"),COUNTIF(T2100:T2108,"NS"),COUNTIF(T2113:T2114,"NS"))&gt;0),"NS",SUM(T2113:T2114,T2100:T2108,T2096:T2097,T2082:T2089,T2079,T2067:T2070,T2058:T2061,T2050,T2040:T2044,T2035,T2022:T2028,T2017:T2019,T2012,T1991:T1994,T1982:T1986,T1966:T1976))</f>
        <v>0</v>
      </c>
      <c r="U2115" s="388">
        <f t="shared" si="2136"/>
        <v>0</v>
      </c>
      <c r="V2115" s="388">
        <f t="shared" si="2136"/>
        <v>0</v>
      </c>
      <c r="W2115" s="388">
        <f t="shared" si="2136"/>
        <v>0</v>
      </c>
      <c r="X2115" s="388">
        <f t="shared" si="2136"/>
        <v>0</v>
      </c>
      <c r="Y2115" s="388">
        <f t="shared" si="2136"/>
        <v>0</v>
      </c>
      <c r="Z2115" s="388">
        <f t="shared" si="2136"/>
        <v>0</v>
      </c>
      <c r="AA2115" s="388">
        <f t="shared" si="2136"/>
        <v>0</v>
      </c>
      <c r="AB2115" s="388">
        <f t="shared" si="2136"/>
        <v>0</v>
      </c>
      <c r="AC2115" s="388">
        <f t="shared" si="2136"/>
        <v>0</v>
      </c>
      <c r="AD2115" s="388">
        <f t="shared" si="2136"/>
        <v>0</v>
      </c>
      <c r="AE2115" s="109"/>
      <c r="AH2115" s="90">
        <f>SUM(AH1966:AH2114)</f>
        <v>0</v>
      </c>
      <c r="AM2115" s="90">
        <f>SUM(AM1966:AM2114)</f>
        <v>0</v>
      </c>
      <c r="AR2115" s="90">
        <f>SUM(AR1966:AR2114)</f>
        <v>0</v>
      </c>
      <c r="AW2115" s="90">
        <f>SUM(AW1966:AW2114)</f>
        <v>0</v>
      </c>
      <c r="BB2115" s="90">
        <f>SUM(BB1966:BB2114)</f>
        <v>0</v>
      </c>
      <c r="BG2115" s="90">
        <f>SUM(BG1966:BG2114)</f>
        <v>0</v>
      </c>
      <c r="BL2115" s="90">
        <f>SUM(BL1966:BL2114)</f>
        <v>0</v>
      </c>
      <c r="BM2115" s="90">
        <f>SUM(BM1966:BM2114)</f>
        <v>0</v>
      </c>
      <c r="BZ2115" s="239" t="s">
        <v>2106</v>
      </c>
      <c r="CA2115" s="90">
        <f>SUM(AM2115:BL2115)</f>
        <v>0</v>
      </c>
      <c r="DA2115" s="239" t="s">
        <v>2172</v>
      </c>
      <c r="DB2115" s="90">
        <f>SUM(DB1970:DB2113)</f>
        <v>0</v>
      </c>
    </row>
    <row r="2116" spans="1:106" ht="15" customHeight="1" x14ac:dyDescent="0.2">
      <c r="A2116" s="109"/>
      <c r="B2116" s="540" t="str">
        <f>IF(AH2115=0,"","Error: Debe completar toda la información requerida.")</f>
        <v/>
      </c>
      <c r="C2116" s="540"/>
      <c r="D2116" s="540"/>
      <c r="E2116" s="540"/>
      <c r="F2116" s="540"/>
      <c r="G2116" s="540"/>
      <c r="H2116" s="540"/>
      <c r="I2116" s="540"/>
      <c r="J2116" s="540"/>
      <c r="K2116" s="540"/>
      <c r="L2116" s="540"/>
      <c r="M2116" s="540"/>
      <c r="N2116" s="540"/>
      <c r="O2116" s="540"/>
      <c r="P2116" s="540"/>
      <c r="Q2116" s="540"/>
      <c r="R2116" s="540"/>
      <c r="S2116" s="540"/>
      <c r="T2116" s="540"/>
      <c r="U2116" s="540"/>
      <c r="V2116" s="540"/>
      <c r="W2116" s="540"/>
      <c r="X2116" s="540"/>
      <c r="Y2116" s="540"/>
      <c r="Z2116" s="540"/>
      <c r="AA2116" s="540"/>
      <c r="AB2116" s="540"/>
      <c r="AC2116" s="540"/>
      <c r="AD2116" s="540"/>
      <c r="AE2116" s="109"/>
      <c r="AM2116" s="90" t="s">
        <v>80</v>
      </c>
      <c r="AN2116" s="90" t="s">
        <v>81</v>
      </c>
      <c r="AO2116" s="90" t="s">
        <v>82</v>
      </c>
      <c r="AP2116" s="90" t="s">
        <v>108</v>
      </c>
      <c r="AQ2116" s="90" t="s">
        <v>81</v>
      </c>
      <c r="AR2116" s="90" t="s">
        <v>82</v>
      </c>
      <c r="AS2116" s="90" t="s">
        <v>108</v>
      </c>
      <c r="AT2116" s="90" t="s">
        <v>81</v>
      </c>
      <c r="AU2116" s="90" t="s">
        <v>82</v>
      </c>
      <c r="AV2116" s="90" t="s">
        <v>108</v>
      </c>
      <c r="AW2116" s="90" t="s">
        <v>81</v>
      </c>
      <c r="AX2116" s="90" t="s">
        <v>82</v>
      </c>
      <c r="AY2116" s="290"/>
      <c r="DB2116" s="90">
        <f>IF(AND(DB2115&lt;&gt;0,C2118=""),1,0)</f>
        <v>0</v>
      </c>
    </row>
    <row r="2117" spans="1:106" ht="24" customHeight="1" x14ac:dyDescent="0.2">
      <c r="A2117" s="109"/>
      <c r="C2117" s="620" t="s">
        <v>1084</v>
      </c>
      <c r="D2117" s="620"/>
      <c r="E2117" s="620"/>
      <c r="F2117" s="620"/>
      <c r="G2117" s="620"/>
      <c r="H2117" s="620"/>
      <c r="I2117" s="620"/>
      <c r="J2117" s="620"/>
      <c r="K2117" s="620"/>
      <c r="L2117" s="620"/>
      <c r="M2117" s="620"/>
      <c r="N2117" s="620"/>
      <c r="O2117" s="620"/>
      <c r="P2117" s="620"/>
      <c r="Q2117" s="620"/>
      <c r="R2117" s="620"/>
      <c r="S2117" s="620"/>
      <c r="T2117" s="620"/>
      <c r="U2117" s="620"/>
      <c r="V2117" s="620"/>
      <c r="W2117" s="620"/>
      <c r="X2117" s="620"/>
      <c r="Y2117" s="620"/>
      <c r="Z2117" s="620"/>
      <c r="AA2117" s="620"/>
      <c r="AB2117" s="620"/>
      <c r="AC2117" s="620"/>
      <c r="AD2117" s="620"/>
      <c r="AE2117" s="109"/>
      <c r="AG2117" s="289">
        <v>2</v>
      </c>
      <c r="AH2117" s="480" t="s">
        <v>1009</v>
      </c>
      <c r="AI2117" s="481"/>
      <c r="AJ2117" s="481"/>
      <c r="AK2117" s="481"/>
      <c r="AL2117" s="482"/>
      <c r="AM2117" s="89">
        <f>M1780</f>
        <v>0</v>
      </c>
      <c r="AN2117" s="89">
        <f>O1780</f>
        <v>0</v>
      </c>
      <c r="AO2117" s="89">
        <f>Q1780</f>
        <v>0</v>
      </c>
      <c r="AP2117" s="89">
        <f>S1780</f>
        <v>0</v>
      </c>
      <c r="AQ2117" s="89">
        <f>U1780</f>
        <v>0</v>
      </c>
      <c r="AR2117" s="89">
        <f>V1780</f>
        <v>0</v>
      </c>
      <c r="AS2117" s="89">
        <f>W1780</f>
        <v>0</v>
      </c>
      <c r="AT2117" s="89">
        <f>Y1780</f>
        <v>0</v>
      </c>
      <c r="AU2117" s="89">
        <f>Z1780</f>
        <v>0</v>
      </c>
      <c r="AV2117" s="89">
        <f>AA1780</f>
        <v>0</v>
      </c>
      <c r="AW2117" s="89">
        <f>AC1780</f>
        <v>0</v>
      </c>
      <c r="AX2117" s="89">
        <f>AD1780</f>
        <v>0</v>
      </c>
    </row>
    <row r="2118" spans="1:106" ht="60" customHeight="1" x14ac:dyDescent="0.2">
      <c r="A2118" s="109"/>
      <c r="C2118" s="652"/>
      <c r="D2118" s="652"/>
      <c r="E2118" s="652"/>
      <c r="F2118" s="652"/>
      <c r="G2118" s="652"/>
      <c r="H2118" s="652"/>
      <c r="I2118" s="652"/>
      <c r="J2118" s="652"/>
      <c r="K2118" s="652"/>
      <c r="L2118" s="652"/>
      <c r="M2118" s="652"/>
      <c r="N2118" s="652"/>
      <c r="O2118" s="652"/>
      <c r="P2118" s="652"/>
      <c r="Q2118" s="652"/>
      <c r="R2118" s="652"/>
      <c r="S2118" s="652"/>
      <c r="T2118" s="652"/>
      <c r="U2118" s="652"/>
      <c r="V2118" s="652"/>
      <c r="W2118" s="652"/>
      <c r="X2118" s="652"/>
      <c r="Y2118" s="652"/>
      <c r="Z2118" s="652"/>
      <c r="AA2118" s="652"/>
      <c r="AB2118" s="652"/>
      <c r="AC2118" s="652"/>
      <c r="AD2118" s="652"/>
      <c r="AE2118" s="109"/>
      <c r="AH2118" s="483" t="s">
        <v>2029</v>
      </c>
      <c r="AI2118" s="484"/>
      <c r="AJ2118" s="484"/>
      <c r="AK2118" s="484"/>
      <c r="AL2118" s="485"/>
      <c r="AM2118" s="291">
        <f t="shared" ref="AM2118" si="2137">SUM(COUNTIF(S1966:S1976,"NS"),COUNTIF(S1982:S1986,"NS"),COUNTIF(S1991:S1994,"NS"),COUNTIF(S2012,"NS"),COUNTIF(S2017:S2019,"NS"),COUNTIF(S2022:S2028,"NS"),COUNTIF(S2035,"NS"),COUNTIF(S2040:S2044,"NS"),COUNTIF(S2050,"NS"),COUNTIF(S2058:S2061,"NS"),COUNTIF(S2067:S2070,"NS"),COUNTIF(S2079,"NS"),COUNTIF(S2082:S2089,"NS"),COUNTIF(S2096:S2097,"NS"),COUNTIF(S2100:S2108,"NS"),COUNTIF(S2113:S2114,"NS"))</f>
        <v>0</v>
      </c>
      <c r="AN2118" s="291">
        <f t="shared" ref="AN2118" si="2138">SUM(COUNTIF(T1966:T1976,"NS"),COUNTIF(T1982:T1986,"NS"),COUNTIF(T1991:T1994,"NS"),COUNTIF(T2012,"NS"),COUNTIF(T2017:T2019,"NS"),COUNTIF(T2022:T2028,"NS"),COUNTIF(T2035,"NS"),COUNTIF(T2040:T2044,"NS"),COUNTIF(T2050,"NS"),COUNTIF(T2058:T2061,"NS"),COUNTIF(T2067:T2070,"NS"),COUNTIF(T2079,"NS"),COUNTIF(T2082:T2089,"NS"),COUNTIF(T2096:T2097,"NS"),COUNTIF(T2100:T2108,"NS"),COUNTIF(T2113:T2114,"NS"))</f>
        <v>0</v>
      </c>
      <c r="AO2118" s="291">
        <f t="shared" ref="AO2118" si="2139">SUM(COUNTIF(U1966:U1976,"NS"),COUNTIF(U1982:U1986,"NS"),COUNTIF(U1991:U1994,"NS"),COUNTIF(U2012,"NS"),COUNTIF(U2017:U2019,"NS"),COUNTIF(U2022:U2028,"NS"),COUNTIF(U2035,"NS"),COUNTIF(U2040:U2044,"NS"),COUNTIF(U2050,"NS"),COUNTIF(U2058:U2061,"NS"),COUNTIF(U2067:U2070,"NS"),COUNTIF(U2079,"NS"),COUNTIF(U2082:U2089,"NS"),COUNTIF(U2096:U2097,"NS"),COUNTIF(U2100:U2108,"NS"),COUNTIF(U2113:U2114,"NS"))</f>
        <v>0</v>
      </c>
      <c r="AP2118" s="291">
        <f t="shared" ref="AP2118" si="2140">SUM(COUNTIF(V1966:V1976,"NS"),COUNTIF(V1982:V1986,"NS"),COUNTIF(V1991:V1994,"NS"),COUNTIF(V2012,"NS"),COUNTIF(V2017:V2019,"NS"),COUNTIF(V2022:V2028,"NS"),COUNTIF(V2035,"NS"),COUNTIF(V2040:V2044,"NS"),COUNTIF(V2050,"NS"),COUNTIF(V2058:V2061,"NS"),COUNTIF(V2067:V2070,"NS"),COUNTIF(V2079,"NS"),COUNTIF(V2082:V2089,"NS"),COUNTIF(V2096:V2097,"NS"),COUNTIF(V2100:V2108,"NS"),COUNTIF(V2113:V2114,"NS"))</f>
        <v>0</v>
      </c>
      <c r="AQ2118" s="291">
        <f t="shared" ref="AQ2118" si="2141">SUM(COUNTIF(W1966:W1976,"NS"),COUNTIF(W1982:W1986,"NS"),COUNTIF(W1991:W1994,"NS"),COUNTIF(W2012,"NS"),COUNTIF(W2017:W2019,"NS"),COUNTIF(W2022:W2028,"NS"),COUNTIF(W2035,"NS"),COUNTIF(W2040:W2044,"NS"),COUNTIF(W2050,"NS"),COUNTIF(W2058:W2061,"NS"),COUNTIF(W2067:W2070,"NS"),COUNTIF(W2079,"NS"),COUNTIF(W2082:W2089,"NS"),COUNTIF(W2096:W2097,"NS"),COUNTIF(W2100:W2108,"NS"),COUNTIF(W2113:W2114,"NS"))</f>
        <v>0</v>
      </c>
      <c r="AR2118" s="291">
        <f t="shared" ref="AR2118" si="2142">SUM(COUNTIF(X1966:X1976,"NS"),COUNTIF(X1982:X1986,"NS"),COUNTIF(X1991:X1994,"NS"),COUNTIF(X2012,"NS"),COUNTIF(X2017:X2019,"NS"),COUNTIF(X2022:X2028,"NS"),COUNTIF(X2035,"NS"),COUNTIF(X2040:X2044,"NS"),COUNTIF(X2050,"NS"),COUNTIF(X2058:X2061,"NS"),COUNTIF(X2067:X2070,"NS"),COUNTIF(X2079,"NS"),COUNTIF(X2082:X2089,"NS"),COUNTIF(X2096:X2097,"NS"),COUNTIF(X2100:X2108,"NS"),COUNTIF(X2113:X2114,"NS"))</f>
        <v>0</v>
      </c>
      <c r="AS2118" s="291">
        <f t="shared" ref="AS2118" si="2143">SUM(COUNTIF(Y1966:Y1976,"NS"),COUNTIF(Y1982:Y1986,"NS"),COUNTIF(Y1991:Y1994,"NS"),COUNTIF(Y2012,"NS"),COUNTIF(Y2017:Y2019,"NS"),COUNTIF(Y2022:Y2028,"NS"),COUNTIF(Y2035,"NS"),COUNTIF(Y2040:Y2044,"NS"),COUNTIF(Y2050,"NS"),COUNTIF(Y2058:Y2061,"NS"),COUNTIF(Y2067:Y2070,"NS"),COUNTIF(Y2079,"NS"),COUNTIF(Y2082:Y2089,"NS"),COUNTIF(Y2096:Y2097,"NS"),COUNTIF(Y2100:Y2108,"NS"),COUNTIF(Y2113:Y2114,"NS"))</f>
        <v>0</v>
      </c>
      <c r="AT2118" s="291">
        <f t="shared" ref="AT2118" si="2144">SUM(COUNTIF(Z1966:Z1976,"NS"),COUNTIF(Z1982:Z1986,"NS"),COUNTIF(Z1991:Z1994,"NS"),COUNTIF(Z2012,"NS"),COUNTIF(Z2017:Z2019,"NS"),COUNTIF(Z2022:Z2028,"NS"),COUNTIF(Z2035,"NS"),COUNTIF(Z2040:Z2044,"NS"),COUNTIF(Z2050,"NS"),COUNTIF(Z2058:Z2061,"NS"),COUNTIF(Z2067:Z2070,"NS"),COUNTIF(Z2079,"NS"),COUNTIF(Z2082:Z2089,"NS"),COUNTIF(Z2096:Z2097,"NS"),COUNTIF(Z2100:Z2108,"NS"),COUNTIF(Z2113:Z2114,"NS"))</f>
        <v>0</v>
      </c>
      <c r="AU2118" s="291">
        <f t="shared" ref="AU2118" si="2145">SUM(COUNTIF(AA1966:AA1976,"NS"),COUNTIF(AA1982:AA1986,"NS"),COUNTIF(AA1991:AA1994,"NS"),COUNTIF(AA2012,"NS"),COUNTIF(AA2017:AA2019,"NS"),COUNTIF(AA2022:AA2028,"NS"),COUNTIF(AA2035,"NS"),COUNTIF(AA2040:AA2044,"NS"),COUNTIF(AA2050,"NS"),COUNTIF(AA2058:AA2061,"NS"),COUNTIF(AA2067:AA2070,"NS"),COUNTIF(AA2079,"NS"),COUNTIF(AA2082:AA2089,"NS"),COUNTIF(AA2096:AA2097,"NS"),COUNTIF(AA2100:AA2108,"NS"),COUNTIF(AA2113:AA2114,"NS"))</f>
        <v>0</v>
      </c>
      <c r="AV2118" s="291">
        <f t="shared" ref="AV2118" si="2146">SUM(COUNTIF(AB1966:AB1976,"NS"),COUNTIF(AB1982:AB1986,"NS"),COUNTIF(AB1991:AB1994,"NS"),COUNTIF(AB2012,"NS"),COUNTIF(AB2017:AB2019,"NS"),COUNTIF(AB2022:AB2028,"NS"),COUNTIF(AB2035,"NS"),COUNTIF(AB2040:AB2044,"NS"),COUNTIF(AB2050,"NS"),COUNTIF(AB2058:AB2061,"NS"),COUNTIF(AB2067:AB2070,"NS"),COUNTIF(AB2079,"NS"),COUNTIF(AB2082:AB2089,"NS"),COUNTIF(AB2096:AB2097,"NS"),COUNTIF(AB2100:AB2108,"NS"),COUNTIF(AB2113:AB2114,"NS"))</f>
        <v>0</v>
      </c>
      <c r="AW2118" s="291">
        <f t="shared" ref="AW2118" si="2147">SUM(COUNTIF(AC1966:AC1976,"NS"),COUNTIF(AC1982:AC1986,"NS"),COUNTIF(AC1991:AC1994,"NS"),COUNTIF(AC2012,"NS"),COUNTIF(AC2017:AC2019,"NS"),COUNTIF(AC2022:AC2028,"NS"),COUNTIF(AC2035,"NS"),COUNTIF(AC2040:AC2044,"NS"),COUNTIF(AC2050,"NS"),COUNTIF(AC2058:AC2061,"NS"),COUNTIF(AC2067:AC2070,"NS"),COUNTIF(AC2079,"NS"),COUNTIF(AC2082:AC2089,"NS"),COUNTIF(AC2096:AC2097,"NS"),COUNTIF(AC2100:AC2108,"NS"),COUNTIF(AC2113:AC2114,"NS"))</f>
        <v>0</v>
      </c>
      <c r="AX2118" s="291">
        <f t="shared" ref="AX2118" si="2148">SUM(COUNTIF(AD1966:AD1976,"NS"),COUNTIF(AD1982:AD1986,"NS"),COUNTIF(AD1991:AD1994,"NS"),COUNTIF(AD2012,"NS"),COUNTIF(AD2017:AD2019,"NS"),COUNTIF(AD2022:AD2028,"NS"),COUNTIF(AD2035,"NS"),COUNTIF(AD2040:AD2044,"NS"),COUNTIF(AD2050,"NS"),COUNTIF(AD2058:AD2061,"NS"),COUNTIF(AD2067:AD2070,"NS"),COUNTIF(AD2079,"NS"),COUNTIF(AD2082:AD2089,"NS"),COUNTIF(AD2096:AD2097,"NS"),COUNTIF(AD2100:AD2108,"NS"),COUNTIF(AD2113:AD2114,"NS"))</f>
        <v>0</v>
      </c>
    </row>
    <row r="2119" spans="1:106" ht="15" customHeight="1" x14ac:dyDescent="0.2">
      <c r="A2119" s="109"/>
      <c r="B2119" s="535" t="str">
        <f>IF(DB2116=0,"","Error: Debe justificar el registro de información en la opción otro mayor al 25% de cada bien jurídico")</f>
        <v/>
      </c>
      <c r="C2119" s="535"/>
      <c r="D2119" s="535"/>
      <c r="E2119" s="535"/>
      <c r="F2119" s="535"/>
      <c r="G2119" s="535"/>
      <c r="H2119" s="535"/>
      <c r="I2119" s="535"/>
      <c r="J2119" s="535"/>
      <c r="K2119" s="535"/>
      <c r="L2119" s="535"/>
      <c r="M2119" s="535"/>
      <c r="N2119" s="535"/>
      <c r="O2119" s="535"/>
      <c r="P2119" s="535"/>
      <c r="Q2119" s="535"/>
      <c r="R2119" s="535"/>
      <c r="S2119" s="535"/>
      <c r="T2119" s="535"/>
      <c r="U2119" s="535"/>
      <c r="V2119" s="535"/>
      <c r="W2119" s="535"/>
      <c r="X2119" s="535"/>
      <c r="Y2119" s="535"/>
      <c r="Z2119" s="535"/>
      <c r="AA2119" s="535"/>
      <c r="AB2119" s="535"/>
      <c r="AC2119" s="535"/>
      <c r="AD2119" s="535"/>
      <c r="AE2119" s="109"/>
      <c r="AH2119" s="483" t="s">
        <v>2078</v>
      </c>
      <c r="AI2119" s="484"/>
      <c r="AJ2119" s="484"/>
      <c r="AK2119" s="484"/>
      <c r="AL2119" s="485"/>
      <c r="AM2119" s="90">
        <f>SUM(S2113:S2114,S2100:S2108,S2096:S2097,S2082:S2089,S2079,S2067:S2070,S2058:S2061,S2050,S2040:S2044,S2035,S2022:S2028,S2017:S2019,S2012,S1991:S1994,S1982:S1986,S1966:S1976)</f>
        <v>0</v>
      </c>
      <c r="AN2119" s="90">
        <f t="shared" ref="AN2119" si="2149">SUM(T2113:T2114,T2100:T2108,T2096:T2097,T2082:T2089,T2079,T2067:T2070,T2058:T2061,T2050,T2040:T2044,T2035,T2022:T2028,T2017:T2019,T2012,T1991:T1994,T1982:T1986,T1966:T1976)</f>
        <v>0</v>
      </c>
      <c r="AO2119" s="90">
        <f>SUM(U2113:U2114,U2100:U2108,U2096:U2097,U2082:U2089,U2079,U2067:U2070,U2058:U2061,U2050,U2040:U2044,U2035,U2022:U2028,U2017:U2019,U2012,U1991:U1994,U1982:U1986,U1966:U1976)</f>
        <v>0</v>
      </c>
      <c r="AP2119" s="90">
        <f t="shared" ref="AP2119" si="2150">SUM(V2113:V2114,V2100:V2108,V2096:V2097,V2082:V2089,V2079,V2067:V2070,V2058:V2061,V2050,V2040:V2044,V2035,V2022:V2028,V2017:V2019,V2012,V1991:V1994,V1982:V1986,V1966:V1976)</f>
        <v>0</v>
      </c>
      <c r="AQ2119" s="90">
        <f t="shared" ref="AQ2119" si="2151">SUM(W2113:W2114,W2100:W2108,W2096:W2097,W2082:W2089,W2079,W2067:W2070,W2058:W2061,W2050,W2040:W2044,W2035,W2022:W2028,W2017:W2019,W2012,W1991:W1994,W1982:W1986,W1966:W1976)</f>
        <v>0</v>
      </c>
      <c r="AR2119" s="90">
        <f t="shared" ref="AR2119" si="2152">SUM(X2113:X2114,X2100:X2108,X2096:X2097,X2082:X2089,X2079,X2067:X2070,X2058:X2061,X2050,X2040:X2044,X2035,X2022:X2028,X2017:X2019,X2012,X1991:X1994,X1982:X1986,X1966:X1976)</f>
        <v>0</v>
      </c>
      <c r="AS2119" s="90">
        <f t="shared" ref="AS2119" si="2153">SUM(Y2113:Y2114,Y2100:Y2108,Y2096:Y2097,Y2082:Y2089,Y2079,Y2067:Y2070,Y2058:Y2061,Y2050,Y2040:Y2044,Y2035,Y2022:Y2028,Y2017:Y2019,Y2012,Y1991:Y1994,Y1982:Y1986,Y1966:Y1976)</f>
        <v>0</v>
      </c>
      <c r="AT2119" s="90">
        <f t="shared" ref="AT2119" si="2154">SUM(Z2113:Z2114,Z2100:Z2108,Z2096:Z2097,Z2082:Z2089,Z2079,Z2067:Z2070,Z2058:Z2061,Z2050,Z2040:Z2044,Z2035,Z2022:Z2028,Z2017:Z2019,Z2012,Z1991:Z1994,Z1982:Z1986,Z1966:Z1976)</f>
        <v>0</v>
      </c>
      <c r="AU2119" s="90">
        <f t="shared" ref="AU2119" si="2155">SUM(AA2113:AA2114,AA2100:AA2108,AA2096:AA2097,AA2082:AA2089,AA2079,AA2067:AA2070,AA2058:AA2061,AA2050,AA2040:AA2044,AA2035,AA2022:AA2028,AA2017:AA2019,AA2012,AA1991:AA1994,AA1982:AA1986,AA1966:AA1976)</f>
        <v>0</v>
      </c>
      <c r="AV2119" s="90">
        <f t="shared" ref="AV2119" si="2156">SUM(AB2113:AB2114,AB2100:AB2108,AB2096:AB2097,AB2082:AB2089,AB2079,AB2067:AB2070,AB2058:AB2061,AB2050,AB2040:AB2044,AB2035,AB2022:AB2028,AB2017:AB2019,AB2012,AB1991:AB1994,AB1982:AB1986,AB1966:AB1976)</f>
        <v>0</v>
      </c>
      <c r="AW2119" s="90">
        <f t="shared" ref="AW2119" si="2157">SUM(AC2113:AC2114,AC2100:AC2108,AC2096:AC2097,AC2082:AC2089,AC2079,AC2067:AC2070,AC2058:AC2061,AC2050,AC2040:AC2044,AC2035,AC2022:AC2028,AC2017:AC2019,AC2012,AC1991:AC1994,AC1982:AC1986,AC1966:AC1976)</f>
        <v>0</v>
      </c>
      <c r="AX2119" s="90">
        <f t="shared" ref="AX2119" si="2158">SUM(AD2113:AD2114,AD2100:AD2108,AD2096:AD2097,AD2082:AD2089,AD2079,AD2067:AD2070,AD2058:AD2061,AD2050,AD2040:AD2044,AD2035,AD2022:AD2028,AD2017:AD2019,AD2012,AD1991:AD1994,AD1982:AD1986,AD1966:AD1976)</f>
        <v>0</v>
      </c>
    </row>
    <row r="2120" spans="1:106" ht="15" customHeight="1" x14ac:dyDescent="0.2">
      <c r="A2120" s="109"/>
      <c r="B2120" s="535" t="str">
        <f>IF(AND(CA2114=0,CA2115=0),"",IF(AND(CA2114=0,CA2115&lt;&gt;0),"Verificar sumas por fila.",IF(AND(CA2114&lt;&gt;0,CA2115=0),"Error: Verificar sumas por desagregados.",IF(AND(CA2114&lt;&gt;0,CA2115&lt;&gt;0),"Error: Verificar sumas por fila. A demás, verificar sumas por desagregados.",))))</f>
        <v/>
      </c>
      <c r="C2120" s="535"/>
      <c r="D2120" s="535"/>
      <c r="E2120" s="535"/>
      <c r="F2120" s="535"/>
      <c r="G2120" s="535"/>
      <c r="H2120" s="535"/>
      <c r="I2120" s="535"/>
      <c r="J2120" s="535"/>
      <c r="K2120" s="535"/>
      <c r="L2120" s="535"/>
      <c r="M2120" s="535"/>
      <c r="N2120" s="535"/>
      <c r="O2120" s="535"/>
      <c r="P2120" s="535"/>
      <c r="Q2120" s="535"/>
      <c r="R2120" s="535"/>
      <c r="S2120" s="535"/>
      <c r="T2120" s="535"/>
      <c r="U2120" s="535"/>
      <c r="V2120" s="535"/>
      <c r="W2120" s="535"/>
      <c r="X2120" s="535"/>
      <c r="Y2120" s="535"/>
      <c r="Z2120" s="535"/>
      <c r="AA2120" s="535"/>
      <c r="AB2120" s="535"/>
      <c r="AC2120" s="535"/>
      <c r="AD2120" s="535"/>
      <c r="AE2120" s="109"/>
      <c r="AH2120" s="483" t="s">
        <v>2170</v>
      </c>
      <c r="AI2120" s="484"/>
      <c r="AJ2120" s="484"/>
      <c r="AK2120" s="484"/>
      <c r="AL2120" s="485"/>
      <c r="AM2120" s="130">
        <f>IF($AG$1956=$AH$1956,0,
IF(OR(
AND(AM2117=0,AM2118&gt;0),
AND(AM2117="NS",AM2119&gt;0),
AND(AM2117="NS",AM2119=0,AM2118=0)),1,
IF(OR(
AND(AM2118&gt;=2,AM2119&lt;AM2117),
AND(AM2117="NS",AM2119=0,AM2118&gt;0),
AM2117=AM2119),0,1)))</f>
        <v>0</v>
      </c>
      <c r="AN2120" s="130">
        <f t="shared" ref="AN2120:AX2120" si="2159">IF($AG$1956=$AH$1956,0,
IF(OR(
AND(AN2117=0,AN2118&gt;0),
AND(AN2117="NS",AN2119&gt;0),
AND(AN2117="NS",AN2119=0,AN2118=0)),1,
IF(OR(
AND(AN2118&gt;=2,AN2119&lt;AN2117),
AND(AN2117="NS",AN2119=0,AN2118&gt;0),
AN2117=AN2119),0,1)))</f>
        <v>0</v>
      </c>
      <c r="AO2120" s="130">
        <f t="shared" si="2159"/>
        <v>0</v>
      </c>
      <c r="AP2120" s="130">
        <f t="shared" si="2159"/>
        <v>0</v>
      </c>
      <c r="AQ2120" s="130">
        <f t="shared" si="2159"/>
        <v>0</v>
      </c>
      <c r="AR2120" s="130">
        <f t="shared" si="2159"/>
        <v>0</v>
      </c>
      <c r="AS2120" s="130">
        <f t="shared" si="2159"/>
        <v>0</v>
      </c>
      <c r="AT2120" s="130">
        <f t="shared" si="2159"/>
        <v>0</v>
      </c>
      <c r="AU2120" s="130">
        <f t="shared" si="2159"/>
        <v>0</v>
      </c>
      <c r="AV2120" s="130">
        <f t="shared" si="2159"/>
        <v>0</v>
      </c>
      <c r="AW2120" s="130">
        <f t="shared" si="2159"/>
        <v>0</v>
      </c>
      <c r="AX2120" s="130">
        <f t="shared" si="2159"/>
        <v>0</v>
      </c>
      <c r="AY2120" s="90">
        <f>SUM(AM2120:AX2120)</f>
        <v>0</v>
      </c>
    </row>
    <row r="2121" spans="1:106" ht="15" customHeight="1" thickBot="1" x14ac:dyDescent="0.25">
      <c r="A2121" s="109"/>
      <c r="B2121" s="535" t="str">
        <f>IF(AND(AY2120=0,BM2115=0),"",IF(AND(AY2120&lt;&gt;0,BM2115=0),"Error: Verificar la consistencia con la pregunta 61.",IF(AND(AY2120=0,BM2115&lt;&gt;0),"Error: Verificar la consistencia de las respuestas con NA.","Error: Verificar la consistencia con la pregunta 61. A demás, debe verificar la consistencia de las respuestas con NA.")))</f>
        <v/>
      </c>
      <c r="C2121" s="535"/>
      <c r="D2121" s="535"/>
      <c r="E2121" s="535"/>
      <c r="F2121" s="535"/>
      <c r="G2121" s="535"/>
      <c r="H2121" s="535"/>
      <c r="I2121" s="535"/>
      <c r="J2121" s="535"/>
      <c r="K2121" s="535"/>
      <c r="L2121" s="535"/>
      <c r="M2121" s="535"/>
      <c r="N2121" s="535"/>
      <c r="O2121" s="535"/>
      <c r="P2121" s="535"/>
      <c r="Q2121" s="535"/>
      <c r="R2121" s="535"/>
      <c r="S2121" s="535"/>
      <c r="T2121" s="535"/>
      <c r="U2121" s="535"/>
      <c r="V2121" s="535"/>
      <c r="W2121" s="535"/>
      <c r="X2121" s="535"/>
      <c r="Y2121" s="535"/>
      <c r="Z2121" s="535"/>
      <c r="AA2121" s="535"/>
      <c r="AB2121" s="535"/>
      <c r="AC2121" s="535"/>
      <c r="AD2121" s="535"/>
      <c r="AE2121" s="109"/>
    </row>
    <row r="2122" spans="1:106" ht="15" customHeight="1" thickBot="1" x14ac:dyDescent="0.25">
      <c r="A2122" s="109"/>
      <c r="B2122" s="700" t="s">
        <v>1178</v>
      </c>
      <c r="C2122" s="701"/>
      <c r="D2122" s="701"/>
      <c r="E2122" s="701"/>
      <c r="F2122" s="701"/>
      <c r="G2122" s="701"/>
      <c r="H2122" s="701"/>
      <c r="I2122" s="701"/>
      <c r="J2122" s="701"/>
      <c r="K2122" s="701"/>
      <c r="L2122" s="701"/>
      <c r="M2122" s="701"/>
      <c r="N2122" s="701"/>
      <c r="O2122" s="701"/>
      <c r="P2122" s="701"/>
      <c r="Q2122" s="701"/>
      <c r="R2122" s="701"/>
      <c r="S2122" s="701"/>
      <c r="T2122" s="701"/>
      <c r="U2122" s="701"/>
      <c r="V2122" s="701"/>
      <c r="W2122" s="701"/>
      <c r="X2122" s="701"/>
      <c r="Y2122" s="701"/>
      <c r="Z2122" s="701"/>
      <c r="AA2122" s="701"/>
      <c r="AB2122" s="701"/>
      <c r="AC2122" s="701"/>
      <c r="AD2122" s="702"/>
      <c r="AE2122" s="109"/>
    </row>
    <row r="2123" spans="1:106" ht="15" customHeight="1" x14ac:dyDescent="0.2">
      <c r="A2123" s="109"/>
      <c r="B2123" s="812" t="s">
        <v>24</v>
      </c>
      <c r="C2123" s="813"/>
      <c r="D2123" s="813"/>
      <c r="E2123" s="813"/>
      <c r="F2123" s="813"/>
      <c r="G2123" s="813"/>
      <c r="H2123" s="813"/>
      <c r="I2123" s="813"/>
      <c r="J2123" s="813"/>
      <c r="K2123" s="813"/>
      <c r="L2123" s="813"/>
      <c r="M2123" s="813"/>
      <c r="N2123" s="813"/>
      <c r="O2123" s="813"/>
      <c r="P2123" s="813"/>
      <c r="Q2123" s="813"/>
      <c r="R2123" s="813"/>
      <c r="S2123" s="813"/>
      <c r="T2123" s="813"/>
      <c r="U2123" s="813"/>
      <c r="V2123" s="813"/>
      <c r="W2123" s="813"/>
      <c r="X2123" s="813"/>
      <c r="Y2123" s="813"/>
      <c r="Z2123" s="813"/>
      <c r="AA2123" s="813"/>
      <c r="AB2123" s="813"/>
      <c r="AC2123" s="813"/>
      <c r="AD2123" s="814"/>
      <c r="AE2123" s="109"/>
    </row>
    <row r="2124" spans="1:106" ht="36" customHeight="1" x14ac:dyDescent="0.2">
      <c r="A2124" s="109"/>
      <c r="B2124" s="100"/>
      <c r="C2124" s="648" t="s">
        <v>1795</v>
      </c>
      <c r="D2124" s="696"/>
      <c r="E2124" s="696"/>
      <c r="F2124" s="696"/>
      <c r="G2124" s="696"/>
      <c r="H2124" s="696"/>
      <c r="I2124" s="696"/>
      <c r="J2124" s="696"/>
      <c r="K2124" s="696"/>
      <c r="L2124" s="696"/>
      <c r="M2124" s="696"/>
      <c r="N2124" s="696"/>
      <c r="O2124" s="696"/>
      <c r="P2124" s="696"/>
      <c r="Q2124" s="696"/>
      <c r="R2124" s="696"/>
      <c r="S2124" s="696"/>
      <c r="T2124" s="696"/>
      <c r="U2124" s="696"/>
      <c r="V2124" s="696"/>
      <c r="W2124" s="696"/>
      <c r="X2124" s="696"/>
      <c r="Y2124" s="696"/>
      <c r="Z2124" s="696"/>
      <c r="AA2124" s="696"/>
      <c r="AB2124" s="696"/>
      <c r="AC2124" s="696"/>
      <c r="AD2124" s="766"/>
      <c r="AE2124" s="109"/>
    </row>
    <row r="2125" spans="1:106" ht="24" customHeight="1" x14ac:dyDescent="0.2">
      <c r="A2125" s="109"/>
      <c r="B2125" s="100"/>
      <c r="C2125" s="698" t="s">
        <v>1797</v>
      </c>
      <c r="D2125" s="698"/>
      <c r="E2125" s="698"/>
      <c r="F2125" s="698"/>
      <c r="G2125" s="698"/>
      <c r="H2125" s="698"/>
      <c r="I2125" s="698"/>
      <c r="J2125" s="698"/>
      <c r="K2125" s="698"/>
      <c r="L2125" s="698"/>
      <c r="M2125" s="698"/>
      <c r="N2125" s="698"/>
      <c r="O2125" s="698"/>
      <c r="P2125" s="698"/>
      <c r="Q2125" s="698"/>
      <c r="R2125" s="698"/>
      <c r="S2125" s="698"/>
      <c r="T2125" s="698"/>
      <c r="U2125" s="698"/>
      <c r="V2125" s="698"/>
      <c r="W2125" s="698"/>
      <c r="X2125" s="698"/>
      <c r="Y2125" s="698"/>
      <c r="Z2125" s="698"/>
      <c r="AA2125" s="698"/>
      <c r="AB2125" s="698"/>
      <c r="AC2125" s="698"/>
      <c r="AD2125" s="699"/>
      <c r="AE2125" s="109"/>
    </row>
    <row r="2126" spans="1:106" ht="36" customHeight="1" x14ac:dyDescent="0.2">
      <c r="A2126" s="109"/>
      <c r="B2126" s="100"/>
      <c r="C2126" s="698" t="s">
        <v>1790</v>
      </c>
      <c r="D2126" s="698"/>
      <c r="E2126" s="698"/>
      <c r="F2126" s="698"/>
      <c r="G2126" s="698"/>
      <c r="H2126" s="698"/>
      <c r="I2126" s="698"/>
      <c r="J2126" s="698"/>
      <c r="K2126" s="698"/>
      <c r="L2126" s="698"/>
      <c r="M2126" s="698"/>
      <c r="N2126" s="698"/>
      <c r="O2126" s="698"/>
      <c r="P2126" s="698"/>
      <c r="Q2126" s="698"/>
      <c r="R2126" s="698"/>
      <c r="S2126" s="698"/>
      <c r="T2126" s="698"/>
      <c r="U2126" s="698"/>
      <c r="V2126" s="698"/>
      <c r="W2126" s="698"/>
      <c r="X2126" s="698"/>
      <c r="Y2126" s="698"/>
      <c r="Z2126" s="698"/>
      <c r="AA2126" s="698"/>
      <c r="AB2126" s="698"/>
      <c r="AC2126" s="698"/>
      <c r="AD2126" s="699"/>
      <c r="AE2126" s="109"/>
    </row>
    <row r="2127" spans="1:106" ht="36" customHeight="1" x14ac:dyDescent="0.2">
      <c r="A2127" s="109"/>
      <c r="B2127" s="100"/>
      <c r="C2127" s="698" t="s">
        <v>1796</v>
      </c>
      <c r="D2127" s="698"/>
      <c r="E2127" s="698"/>
      <c r="F2127" s="698"/>
      <c r="G2127" s="698"/>
      <c r="H2127" s="698"/>
      <c r="I2127" s="698"/>
      <c r="J2127" s="698"/>
      <c r="K2127" s="698"/>
      <c r="L2127" s="698"/>
      <c r="M2127" s="698"/>
      <c r="N2127" s="698"/>
      <c r="O2127" s="698"/>
      <c r="P2127" s="698"/>
      <c r="Q2127" s="698"/>
      <c r="R2127" s="698"/>
      <c r="S2127" s="698"/>
      <c r="T2127" s="698"/>
      <c r="U2127" s="698"/>
      <c r="V2127" s="698"/>
      <c r="W2127" s="698"/>
      <c r="X2127" s="698"/>
      <c r="Y2127" s="698"/>
      <c r="Z2127" s="698"/>
      <c r="AA2127" s="698"/>
      <c r="AB2127" s="698"/>
      <c r="AC2127" s="698"/>
      <c r="AD2127" s="699"/>
      <c r="AE2127" s="109"/>
    </row>
    <row r="2128" spans="1:106" ht="24" customHeight="1" x14ac:dyDescent="0.2">
      <c r="A2128" s="109"/>
      <c r="B2128" s="77"/>
      <c r="C2128" s="648" t="s">
        <v>1791</v>
      </c>
      <c r="D2128" s="648"/>
      <c r="E2128" s="648"/>
      <c r="F2128" s="648"/>
      <c r="G2128" s="648"/>
      <c r="H2128" s="648"/>
      <c r="I2128" s="648"/>
      <c r="J2128" s="648"/>
      <c r="K2128" s="648"/>
      <c r="L2128" s="648"/>
      <c r="M2128" s="648"/>
      <c r="N2128" s="648"/>
      <c r="O2128" s="648"/>
      <c r="P2128" s="648"/>
      <c r="Q2128" s="648"/>
      <c r="R2128" s="648"/>
      <c r="S2128" s="648"/>
      <c r="T2128" s="648"/>
      <c r="U2128" s="648"/>
      <c r="V2128" s="648"/>
      <c r="W2128" s="648"/>
      <c r="X2128" s="648"/>
      <c r="Y2128" s="648"/>
      <c r="Z2128" s="648"/>
      <c r="AA2128" s="648"/>
      <c r="AB2128" s="648"/>
      <c r="AC2128" s="648"/>
      <c r="AD2128" s="972"/>
      <c r="AE2128" s="109"/>
    </row>
    <row r="2129" spans="1:38" ht="48" customHeight="1" x14ac:dyDescent="0.2">
      <c r="A2129" s="109"/>
      <c r="B2129" s="77"/>
      <c r="C2129" s="648" t="s">
        <v>1834</v>
      </c>
      <c r="D2129" s="648"/>
      <c r="E2129" s="648"/>
      <c r="F2129" s="648"/>
      <c r="G2129" s="648"/>
      <c r="H2129" s="648"/>
      <c r="I2129" s="648"/>
      <c r="J2129" s="648"/>
      <c r="K2129" s="648"/>
      <c r="L2129" s="648"/>
      <c r="M2129" s="648"/>
      <c r="N2129" s="648"/>
      <c r="O2129" s="648"/>
      <c r="P2129" s="648"/>
      <c r="Q2129" s="648"/>
      <c r="R2129" s="648"/>
      <c r="S2129" s="648"/>
      <c r="T2129" s="648"/>
      <c r="U2129" s="648"/>
      <c r="V2129" s="648"/>
      <c r="W2129" s="648"/>
      <c r="X2129" s="648"/>
      <c r="Y2129" s="648"/>
      <c r="Z2129" s="648"/>
      <c r="AA2129" s="648"/>
      <c r="AB2129" s="648"/>
      <c r="AC2129" s="648"/>
      <c r="AD2129" s="972"/>
      <c r="AE2129" s="109"/>
    </row>
    <row r="2130" spans="1:38" ht="60" customHeight="1" x14ac:dyDescent="0.2">
      <c r="A2130" s="109"/>
      <c r="B2130" s="77"/>
      <c r="C2130" s="698" t="s">
        <v>2006</v>
      </c>
      <c r="D2130" s="698"/>
      <c r="E2130" s="698"/>
      <c r="F2130" s="698"/>
      <c r="G2130" s="698"/>
      <c r="H2130" s="698"/>
      <c r="I2130" s="698"/>
      <c r="J2130" s="698"/>
      <c r="K2130" s="698"/>
      <c r="L2130" s="698"/>
      <c r="M2130" s="698"/>
      <c r="N2130" s="698"/>
      <c r="O2130" s="698"/>
      <c r="P2130" s="698"/>
      <c r="Q2130" s="698"/>
      <c r="R2130" s="698"/>
      <c r="S2130" s="698"/>
      <c r="T2130" s="698"/>
      <c r="U2130" s="698"/>
      <c r="V2130" s="698"/>
      <c r="W2130" s="698"/>
      <c r="X2130" s="698"/>
      <c r="Y2130" s="698"/>
      <c r="Z2130" s="698"/>
      <c r="AA2130" s="698"/>
      <c r="AB2130" s="698"/>
      <c r="AC2130" s="698"/>
      <c r="AD2130" s="699"/>
      <c r="AE2130" s="109"/>
    </row>
    <row r="2131" spans="1:38" ht="48" customHeight="1" x14ac:dyDescent="0.2">
      <c r="A2131" s="109"/>
      <c r="B2131" s="77"/>
      <c r="C2131" s="698" t="s">
        <v>1826</v>
      </c>
      <c r="D2131" s="698"/>
      <c r="E2131" s="698"/>
      <c r="F2131" s="698"/>
      <c r="G2131" s="698"/>
      <c r="H2131" s="698"/>
      <c r="I2131" s="698"/>
      <c r="J2131" s="698"/>
      <c r="K2131" s="698"/>
      <c r="L2131" s="698"/>
      <c r="M2131" s="698"/>
      <c r="N2131" s="698"/>
      <c r="O2131" s="698"/>
      <c r="P2131" s="698"/>
      <c r="Q2131" s="698"/>
      <c r="R2131" s="698"/>
      <c r="S2131" s="698"/>
      <c r="T2131" s="698"/>
      <c r="U2131" s="698"/>
      <c r="V2131" s="698"/>
      <c r="W2131" s="698"/>
      <c r="X2131" s="698"/>
      <c r="Y2131" s="698"/>
      <c r="Z2131" s="698"/>
      <c r="AA2131" s="698"/>
      <c r="AB2131" s="698"/>
      <c r="AC2131" s="698"/>
      <c r="AD2131" s="699"/>
      <c r="AE2131" s="109"/>
    </row>
    <row r="2132" spans="1:38" ht="36" customHeight="1" x14ac:dyDescent="0.2">
      <c r="A2132" s="109"/>
      <c r="B2132" s="77"/>
      <c r="C2132" s="698" t="s">
        <v>1792</v>
      </c>
      <c r="D2132" s="698"/>
      <c r="E2132" s="698"/>
      <c r="F2132" s="698"/>
      <c r="G2132" s="698"/>
      <c r="H2132" s="698"/>
      <c r="I2132" s="698"/>
      <c r="J2132" s="698"/>
      <c r="K2132" s="698"/>
      <c r="L2132" s="698"/>
      <c r="M2132" s="698"/>
      <c r="N2132" s="698"/>
      <c r="O2132" s="698"/>
      <c r="P2132" s="698"/>
      <c r="Q2132" s="698"/>
      <c r="R2132" s="698"/>
      <c r="S2132" s="698"/>
      <c r="T2132" s="698"/>
      <c r="U2132" s="698"/>
      <c r="V2132" s="698"/>
      <c r="W2132" s="698"/>
      <c r="X2132" s="698"/>
      <c r="Y2132" s="698"/>
      <c r="Z2132" s="698"/>
      <c r="AA2132" s="698"/>
      <c r="AB2132" s="698"/>
      <c r="AC2132" s="698"/>
      <c r="AD2132" s="699"/>
      <c r="AE2132" s="109"/>
    </row>
    <row r="2133" spans="1:38" ht="60" customHeight="1" x14ac:dyDescent="0.2">
      <c r="A2133" s="109"/>
      <c r="B2133" s="77"/>
      <c r="C2133" s="698" t="s">
        <v>1793</v>
      </c>
      <c r="D2133" s="698"/>
      <c r="E2133" s="698"/>
      <c r="F2133" s="698"/>
      <c r="G2133" s="698"/>
      <c r="H2133" s="698"/>
      <c r="I2133" s="698"/>
      <c r="J2133" s="698"/>
      <c r="K2133" s="698"/>
      <c r="L2133" s="698"/>
      <c r="M2133" s="698"/>
      <c r="N2133" s="698"/>
      <c r="O2133" s="698"/>
      <c r="P2133" s="698"/>
      <c r="Q2133" s="698"/>
      <c r="R2133" s="698"/>
      <c r="S2133" s="698"/>
      <c r="T2133" s="698"/>
      <c r="U2133" s="698"/>
      <c r="V2133" s="698"/>
      <c r="W2133" s="698"/>
      <c r="X2133" s="698"/>
      <c r="Y2133" s="698"/>
      <c r="Z2133" s="698"/>
      <c r="AA2133" s="698"/>
      <c r="AB2133" s="698"/>
      <c r="AC2133" s="698"/>
      <c r="AD2133" s="699"/>
      <c r="AE2133" s="109"/>
    </row>
    <row r="2134" spans="1:38" ht="36" customHeight="1" x14ac:dyDescent="0.2">
      <c r="A2134" s="109"/>
      <c r="B2134" s="118"/>
      <c r="C2134" s="1017" t="s">
        <v>1825</v>
      </c>
      <c r="D2134" s="1017"/>
      <c r="E2134" s="1017"/>
      <c r="F2134" s="1017"/>
      <c r="G2134" s="1017"/>
      <c r="H2134" s="1017"/>
      <c r="I2134" s="1017"/>
      <c r="J2134" s="1017"/>
      <c r="K2134" s="1017"/>
      <c r="L2134" s="1017"/>
      <c r="M2134" s="1017"/>
      <c r="N2134" s="1017"/>
      <c r="O2134" s="1017"/>
      <c r="P2134" s="1017"/>
      <c r="Q2134" s="1017"/>
      <c r="R2134" s="1017"/>
      <c r="S2134" s="1017"/>
      <c r="T2134" s="1017"/>
      <c r="U2134" s="1017"/>
      <c r="V2134" s="1017"/>
      <c r="W2134" s="1017"/>
      <c r="X2134" s="1017"/>
      <c r="Y2134" s="1017"/>
      <c r="Z2134" s="1017"/>
      <c r="AA2134" s="1017"/>
      <c r="AB2134" s="1017"/>
      <c r="AC2134" s="1017"/>
      <c r="AD2134" s="1018"/>
      <c r="AE2134" s="109"/>
    </row>
    <row r="2135" spans="1:38" ht="15" customHeight="1" thickBot="1" x14ac:dyDescent="0.25">
      <c r="A2135" s="109"/>
      <c r="B2135" s="15"/>
      <c r="C2135" s="15" t="s">
        <v>1576</v>
      </c>
      <c r="D2135" s="15"/>
      <c r="E2135" s="15"/>
      <c r="F2135" s="15"/>
      <c r="G2135" s="15"/>
      <c r="H2135" s="15"/>
      <c r="I2135" s="15"/>
      <c r="J2135" s="15"/>
      <c r="K2135" s="15"/>
      <c r="L2135" s="15"/>
      <c r="M2135" s="15"/>
      <c r="N2135" s="15"/>
      <c r="O2135" s="15"/>
      <c r="P2135" s="15"/>
      <c r="Q2135" s="15"/>
      <c r="R2135" s="15"/>
      <c r="S2135" s="15"/>
      <c r="T2135" s="15"/>
      <c r="U2135" s="15"/>
      <c r="V2135" s="15"/>
      <c r="W2135" s="15"/>
      <c r="X2135" s="15"/>
      <c r="Y2135" s="15"/>
      <c r="Z2135" s="15"/>
      <c r="AA2135" s="15"/>
      <c r="AB2135" s="15"/>
      <c r="AC2135" s="15"/>
      <c r="AD2135" s="15"/>
      <c r="AE2135" s="109"/>
    </row>
    <row r="2136" spans="1:38" ht="15" customHeight="1" thickBot="1" x14ac:dyDescent="0.25">
      <c r="A2136" s="109"/>
      <c r="B2136" s="792" t="s">
        <v>1179</v>
      </c>
      <c r="C2136" s="793"/>
      <c r="D2136" s="793"/>
      <c r="E2136" s="793"/>
      <c r="F2136" s="793"/>
      <c r="G2136" s="793"/>
      <c r="H2136" s="793"/>
      <c r="I2136" s="793"/>
      <c r="J2136" s="793"/>
      <c r="K2136" s="793"/>
      <c r="L2136" s="793"/>
      <c r="M2136" s="793"/>
      <c r="N2136" s="793"/>
      <c r="O2136" s="793"/>
      <c r="P2136" s="793"/>
      <c r="Q2136" s="793"/>
      <c r="R2136" s="793"/>
      <c r="S2136" s="793"/>
      <c r="T2136" s="793"/>
      <c r="U2136" s="793"/>
      <c r="V2136" s="793"/>
      <c r="W2136" s="793"/>
      <c r="X2136" s="793"/>
      <c r="Y2136" s="793"/>
      <c r="Z2136" s="793"/>
      <c r="AA2136" s="793"/>
      <c r="AB2136" s="793"/>
      <c r="AC2136" s="793"/>
      <c r="AD2136" s="794"/>
      <c r="AE2136" s="109"/>
    </row>
    <row r="2137" spans="1:38" ht="15" customHeight="1" x14ac:dyDescent="0.2">
      <c r="B2137" s="795" t="s">
        <v>1575</v>
      </c>
      <c r="C2137" s="788"/>
      <c r="D2137" s="788"/>
      <c r="E2137" s="788"/>
      <c r="F2137" s="788"/>
      <c r="G2137" s="788"/>
      <c r="H2137" s="788"/>
      <c r="I2137" s="788"/>
      <c r="J2137" s="788"/>
      <c r="K2137" s="788"/>
      <c r="L2137" s="788"/>
      <c r="M2137" s="788"/>
      <c r="N2137" s="788"/>
      <c r="O2137" s="788"/>
      <c r="P2137" s="788"/>
      <c r="Q2137" s="788"/>
      <c r="R2137" s="788"/>
      <c r="S2137" s="788"/>
      <c r="T2137" s="788"/>
      <c r="U2137" s="788"/>
      <c r="V2137" s="788"/>
      <c r="W2137" s="788"/>
      <c r="X2137" s="788"/>
      <c r="Y2137" s="788"/>
      <c r="Z2137" s="788"/>
      <c r="AA2137" s="788"/>
      <c r="AB2137" s="788"/>
      <c r="AC2137" s="788"/>
      <c r="AD2137" s="796"/>
      <c r="AE2137" s="109"/>
    </row>
    <row r="2138" spans="1:38" ht="36" customHeight="1" x14ac:dyDescent="0.2">
      <c r="B2138" s="100"/>
      <c r="C2138" s="648" t="s">
        <v>1979</v>
      </c>
      <c r="D2138" s="696"/>
      <c r="E2138" s="696"/>
      <c r="F2138" s="696"/>
      <c r="G2138" s="696"/>
      <c r="H2138" s="696"/>
      <c r="I2138" s="696"/>
      <c r="J2138" s="696"/>
      <c r="K2138" s="696"/>
      <c r="L2138" s="696"/>
      <c r="M2138" s="696"/>
      <c r="N2138" s="696"/>
      <c r="O2138" s="696"/>
      <c r="P2138" s="696"/>
      <c r="Q2138" s="696"/>
      <c r="R2138" s="696"/>
      <c r="S2138" s="696"/>
      <c r="T2138" s="696"/>
      <c r="U2138" s="696"/>
      <c r="V2138" s="696"/>
      <c r="W2138" s="696"/>
      <c r="X2138" s="696"/>
      <c r="Y2138" s="696"/>
      <c r="Z2138" s="696"/>
      <c r="AA2138" s="696"/>
      <c r="AB2138" s="696"/>
      <c r="AC2138" s="696"/>
      <c r="AD2138" s="766"/>
      <c r="AE2138" s="109"/>
    </row>
    <row r="2139" spans="1:38" ht="36" customHeight="1" x14ac:dyDescent="0.2">
      <c r="B2139" s="134"/>
      <c r="C2139" s="775" t="s">
        <v>1980</v>
      </c>
      <c r="D2139" s="776"/>
      <c r="E2139" s="776"/>
      <c r="F2139" s="776"/>
      <c r="G2139" s="776"/>
      <c r="H2139" s="776"/>
      <c r="I2139" s="776"/>
      <c r="J2139" s="776"/>
      <c r="K2139" s="776"/>
      <c r="L2139" s="776"/>
      <c r="M2139" s="776"/>
      <c r="N2139" s="776"/>
      <c r="O2139" s="776"/>
      <c r="P2139" s="776"/>
      <c r="Q2139" s="776"/>
      <c r="R2139" s="776"/>
      <c r="S2139" s="776"/>
      <c r="T2139" s="776"/>
      <c r="U2139" s="776"/>
      <c r="V2139" s="776"/>
      <c r="W2139" s="776"/>
      <c r="X2139" s="776"/>
      <c r="Y2139" s="776"/>
      <c r="Z2139" s="776"/>
      <c r="AA2139" s="776"/>
      <c r="AB2139" s="776"/>
      <c r="AC2139" s="776"/>
      <c r="AD2139" s="777"/>
      <c r="AE2139" s="109"/>
    </row>
    <row r="2140" spans="1:38" ht="15" customHeight="1" x14ac:dyDescent="0.2">
      <c r="AE2140" s="109"/>
    </row>
    <row r="2141" spans="1:38" ht="24.75" customHeight="1" x14ac:dyDescent="0.2">
      <c r="A2141" s="36" t="s">
        <v>716</v>
      </c>
      <c r="B2141" s="636" t="s">
        <v>1305</v>
      </c>
      <c r="C2141" s="636"/>
      <c r="D2141" s="636"/>
      <c r="E2141" s="636"/>
      <c r="F2141" s="636"/>
      <c r="G2141" s="636"/>
      <c r="H2141" s="636"/>
      <c r="I2141" s="636"/>
      <c r="J2141" s="636"/>
      <c r="K2141" s="636"/>
      <c r="L2141" s="636"/>
      <c r="M2141" s="636"/>
      <c r="N2141" s="636"/>
      <c r="O2141" s="636"/>
      <c r="P2141" s="636"/>
      <c r="Q2141" s="636"/>
      <c r="R2141" s="636"/>
      <c r="S2141" s="636"/>
      <c r="T2141" s="636"/>
      <c r="U2141" s="636"/>
      <c r="V2141" s="636"/>
      <c r="W2141" s="636"/>
      <c r="X2141" s="636"/>
      <c r="Y2141" s="636"/>
      <c r="Z2141" s="636"/>
      <c r="AA2141" s="636"/>
      <c r="AB2141" s="636"/>
      <c r="AC2141" s="636"/>
      <c r="AD2141" s="636"/>
      <c r="AE2141" s="109"/>
      <c r="AG2141" s="74" t="s">
        <v>2032</v>
      </c>
      <c r="AH2141" s="74" t="s">
        <v>2072</v>
      </c>
      <c r="AI2141" s="74" t="s">
        <v>2073</v>
      </c>
      <c r="AJ2141" s="74" t="s">
        <v>2045</v>
      </c>
      <c r="AK2141" s="74" t="s">
        <v>2074</v>
      </c>
      <c r="AL2141" s="74" t="s">
        <v>2075</v>
      </c>
    </row>
    <row r="2142" spans="1:38" ht="15" customHeight="1" x14ac:dyDescent="0.2">
      <c r="C2142" s="674" t="s">
        <v>1109</v>
      </c>
      <c r="D2142" s="674"/>
      <c r="E2142" s="674"/>
      <c r="F2142" s="674"/>
      <c r="G2142" s="674"/>
      <c r="H2142" s="674"/>
      <c r="I2142" s="674"/>
      <c r="J2142" s="674"/>
      <c r="K2142" s="674"/>
      <c r="L2142" s="674"/>
      <c r="M2142" s="674"/>
      <c r="N2142" s="674"/>
      <c r="O2142" s="674"/>
      <c r="P2142" s="674"/>
      <c r="Q2142" s="674"/>
      <c r="R2142" s="674"/>
      <c r="S2142" s="674"/>
      <c r="T2142" s="674"/>
      <c r="U2142" s="674"/>
      <c r="V2142" s="674"/>
      <c r="W2142" s="674"/>
      <c r="X2142" s="674"/>
      <c r="Y2142" s="674"/>
      <c r="Z2142" s="674"/>
      <c r="AA2142" s="674"/>
      <c r="AB2142" s="674"/>
      <c r="AC2142" s="674"/>
      <c r="AD2142" s="674"/>
      <c r="AE2142" s="109"/>
      <c r="AG2142" s="74">
        <f>COUNTBLANK(M2147:AD2171)</f>
        <v>450</v>
      </c>
      <c r="AH2142" s="74">
        <v>450</v>
      </c>
      <c r="AI2142" s="74">
        <v>375</v>
      </c>
      <c r="AJ2142" s="74">
        <f>COUNTBLANK(D2147:AD2147)</f>
        <v>27</v>
      </c>
      <c r="AK2142" s="74">
        <v>23</v>
      </c>
      <c r="AL2142" s="74">
        <v>27</v>
      </c>
    </row>
    <row r="2143" spans="1:38" ht="15" customHeight="1" x14ac:dyDescent="0.2">
      <c r="C2143" s="1016" t="s">
        <v>1496</v>
      </c>
      <c r="D2143" s="1016"/>
      <c r="E2143" s="1016"/>
      <c r="F2143" s="1016"/>
      <c r="G2143" s="1016"/>
      <c r="H2143" s="1016"/>
      <c r="I2143" s="1016"/>
      <c r="J2143" s="1016"/>
      <c r="K2143" s="1016"/>
      <c r="L2143" s="1016"/>
      <c r="M2143" s="1016"/>
      <c r="N2143" s="1016"/>
      <c r="O2143" s="1016"/>
      <c r="P2143" s="1016"/>
      <c r="Q2143" s="1016"/>
      <c r="R2143" s="1016"/>
      <c r="S2143" s="1016"/>
      <c r="T2143" s="1016"/>
      <c r="U2143" s="1016"/>
      <c r="V2143" s="1016"/>
      <c r="W2143" s="1016"/>
      <c r="X2143" s="1016"/>
      <c r="Y2143" s="1016"/>
      <c r="Z2143" s="1016"/>
      <c r="AA2143" s="1016"/>
      <c r="AB2143" s="1016"/>
      <c r="AC2143" s="1016"/>
      <c r="AD2143" s="1016"/>
      <c r="AE2143" s="109"/>
    </row>
    <row r="2144" spans="1:38" ht="15" customHeight="1" x14ac:dyDescent="0.2">
      <c r="AE2144" s="109"/>
    </row>
    <row r="2145" spans="1:38" ht="15" customHeight="1" x14ac:dyDescent="0.2">
      <c r="C2145" s="491" t="s">
        <v>220</v>
      </c>
      <c r="D2145" s="491"/>
      <c r="E2145" s="491"/>
      <c r="F2145" s="491"/>
      <c r="G2145" s="491"/>
      <c r="H2145" s="491"/>
      <c r="I2145" s="491"/>
      <c r="J2145" s="491"/>
      <c r="K2145" s="491"/>
      <c r="L2145" s="491"/>
      <c r="M2145" s="492" t="s">
        <v>1221</v>
      </c>
      <c r="N2145" s="492"/>
      <c r="O2145" s="492"/>
      <c r="P2145" s="492"/>
      <c r="Q2145" s="492"/>
      <c r="R2145" s="492"/>
      <c r="S2145" s="492"/>
      <c r="T2145" s="492"/>
      <c r="U2145" s="492"/>
      <c r="V2145" s="492"/>
      <c r="W2145" s="492"/>
      <c r="X2145" s="492"/>
      <c r="Y2145" s="492"/>
      <c r="Z2145" s="492"/>
      <c r="AA2145" s="492"/>
      <c r="AB2145" s="492"/>
      <c r="AC2145" s="492"/>
      <c r="AD2145" s="492"/>
      <c r="AE2145" s="109"/>
    </row>
    <row r="2146" spans="1:38" ht="15" customHeight="1" x14ac:dyDescent="0.2">
      <c r="C2146" s="491"/>
      <c r="D2146" s="491"/>
      <c r="E2146" s="491"/>
      <c r="F2146" s="491"/>
      <c r="G2146" s="491"/>
      <c r="H2146" s="491"/>
      <c r="I2146" s="491"/>
      <c r="J2146" s="491"/>
      <c r="K2146" s="491"/>
      <c r="L2146" s="491"/>
      <c r="M2146" s="610" t="s">
        <v>80</v>
      </c>
      <c r="N2146" s="611"/>
      <c r="O2146" s="611"/>
      <c r="P2146" s="611"/>
      <c r="Q2146" s="611"/>
      <c r="R2146" s="611"/>
      <c r="S2146" s="612" t="s">
        <v>81</v>
      </c>
      <c r="T2146" s="613"/>
      <c r="U2146" s="613"/>
      <c r="V2146" s="613"/>
      <c r="W2146" s="613"/>
      <c r="X2146" s="613"/>
      <c r="Y2146" s="612" t="s">
        <v>82</v>
      </c>
      <c r="Z2146" s="613"/>
      <c r="AA2146" s="613"/>
      <c r="AB2146" s="613"/>
      <c r="AC2146" s="613"/>
      <c r="AD2146" s="613"/>
      <c r="AE2146" s="109"/>
      <c r="AG2146" s="74" t="s">
        <v>2032</v>
      </c>
      <c r="AH2146" s="226" t="s">
        <v>2076</v>
      </c>
      <c r="AI2146" s="95" t="s">
        <v>80</v>
      </c>
      <c r="AJ2146" s="95" t="s">
        <v>2029</v>
      </c>
      <c r="AK2146" s="95" t="s">
        <v>2078</v>
      </c>
      <c r="AL2146" s="96" t="s">
        <v>2077</v>
      </c>
    </row>
    <row r="2147" spans="1:38" ht="15" customHeight="1" x14ac:dyDescent="0.2">
      <c r="C2147" s="87" t="s">
        <v>28</v>
      </c>
      <c r="D2147" s="616" t="str">
        <f>IF(D40="","",D40)</f>
        <v/>
      </c>
      <c r="E2147" s="616"/>
      <c r="F2147" s="616"/>
      <c r="G2147" s="616"/>
      <c r="H2147" s="616"/>
      <c r="I2147" s="616"/>
      <c r="J2147" s="616"/>
      <c r="K2147" s="616"/>
      <c r="L2147" s="616"/>
      <c r="M2147" s="615"/>
      <c r="N2147" s="615"/>
      <c r="O2147" s="615"/>
      <c r="P2147" s="615"/>
      <c r="Q2147" s="615"/>
      <c r="R2147" s="615"/>
      <c r="S2147" s="615"/>
      <c r="T2147" s="615"/>
      <c r="U2147" s="615"/>
      <c r="V2147" s="615"/>
      <c r="W2147" s="615"/>
      <c r="X2147" s="615"/>
      <c r="Y2147" s="615"/>
      <c r="Z2147" s="615"/>
      <c r="AA2147" s="615"/>
      <c r="AB2147" s="615"/>
      <c r="AC2147" s="615"/>
      <c r="AD2147" s="615"/>
      <c r="AE2147" s="109"/>
      <c r="AG2147" s="74">
        <f>COUNTBLANK(D2147:AD2147)</f>
        <v>27</v>
      </c>
      <c r="AH2147" s="94">
        <f>IF(OR($AG$2142=$AH$2142,AG2147=$AL$2142),0,IF(AND(D2147&lt;&gt;"",AG2147=$AK$2142),0,1))</f>
        <v>0</v>
      </c>
      <c r="AI2147" s="94">
        <f>M2147</f>
        <v>0</v>
      </c>
      <c r="AJ2147" s="130">
        <f>COUNTIF(S2147:AD2147,"NS")</f>
        <v>0</v>
      </c>
      <c r="AK2147" s="130">
        <f>SUM(S2147:AD2147)</f>
        <v>0</v>
      </c>
      <c r="AL2147" s="130">
        <f>IF($AG$2142=$AH$2142,0,
IF(OR(
AND(AI2147=0,AJ2147&gt;0),
AND(AI2147="NS",AK2147&gt;0),
AND(AI2147="NS",AK2147=0,AJ2147=0)),1,
IF(OR(
AND(AI2147&gt;0,AJ2147=2),
AND(AI2147="NS",AJ2147=2),
AND(AI2147="NS",AK2147=0,AJ2147&gt;0),
AI2147=AK2147),0,1)))</f>
        <v>0</v>
      </c>
    </row>
    <row r="2148" spans="1:38" ht="15" customHeight="1" x14ac:dyDescent="0.2">
      <c r="C2148" s="85" t="s">
        <v>29</v>
      </c>
      <c r="D2148" s="616" t="str">
        <f t="shared" ref="D2148:D2171" si="2160">IF(D41="","",D41)</f>
        <v/>
      </c>
      <c r="E2148" s="616"/>
      <c r="F2148" s="616"/>
      <c r="G2148" s="616"/>
      <c r="H2148" s="616"/>
      <c r="I2148" s="616"/>
      <c r="J2148" s="616"/>
      <c r="K2148" s="616"/>
      <c r="L2148" s="616"/>
      <c r="M2148" s="615"/>
      <c r="N2148" s="615"/>
      <c r="O2148" s="615"/>
      <c r="P2148" s="615"/>
      <c r="Q2148" s="615"/>
      <c r="R2148" s="615"/>
      <c r="S2148" s="615"/>
      <c r="T2148" s="615"/>
      <c r="U2148" s="615"/>
      <c r="V2148" s="615"/>
      <c r="W2148" s="615"/>
      <c r="X2148" s="615"/>
      <c r="Y2148" s="615"/>
      <c r="Z2148" s="615"/>
      <c r="AA2148" s="615"/>
      <c r="AB2148" s="615"/>
      <c r="AC2148" s="615"/>
      <c r="AD2148" s="615"/>
      <c r="AE2148" s="109"/>
      <c r="AG2148" s="74">
        <f t="shared" ref="AG2148:AG2171" si="2161">COUNTBLANK(D2148:AD2148)</f>
        <v>27</v>
      </c>
      <c r="AH2148" s="94">
        <f t="shared" ref="AH2148:AH2171" si="2162">IF(OR($AG$2142=$AH$2142,AG2148=$AL$2142),0,IF(AND(D2148&lt;&gt;"",AG2148=$AK$2142),0,1))</f>
        <v>0</v>
      </c>
      <c r="AI2148" s="94">
        <f t="shared" ref="AI2148:AI2170" si="2163">M2148</f>
        <v>0</v>
      </c>
      <c r="AJ2148" s="130">
        <f t="shared" ref="AJ2148:AJ2170" si="2164">COUNTIF(S2148:AD2148,"NS")</f>
        <v>0</v>
      </c>
      <c r="AK2148" s="130">
        <f t="shared" ref="AK2148:AK2170" si="2165">SUM(S2148:AD2148)</f>
        <v>0</v>
      </c>
      <c r="AL2148" s="130">
        <f t="shared" ref="AL2148:AL2170" si="2166">IF($AG$2142=$AH$2142,0,
IF(OR(
AND(AI2148=0,AJ2148&gt;0),
AND(AI2148="NS",AK2148&gt;0),
AND(AI2148="NS",AK2148=0,AJ2148=0)),1,
IF(OR(
AND(AI2148&gt;0,AJ2148=2),
AND(AI2148="NS",AJ2148=2),
AND(AI2148="NS",AK2148=0,AJ2148&gt;0),
AI2148=AK2148),0,1)))</f>
        <v>0</v>
      </c>
    </row>
    <row r="2149" spans="1:38" ht="15" customHeight="1" x14ac:dyDescent="0.2">
      <c r="C2149" s="85" t="s">
        <v>30</v>
      </c>
      <c r="D2149" s="616" t="str">
        <f t="shared" si="2160"/>
        <v/>
      </c>
      <c r="E2149" s="616"/>
      <c r="F2149" s="616"/>
      <c r="G2149" s="616"/>
      <c r="H2149" s="616"/>
      <c r="I2149" s="616"/>
      <c r="J2149" s="616"/>
      <c r="K2149" s="616"/>
      <c r="L2149" s="616"/>
      <c r="M2149" s="615"/>
      <c r="N2149" s="615"/>
      <c r="O2149" s="615"/>
      <c r="P2149" s="615"/>
      <c r="Q2149" s="615"/>
      <c r="R2149" s="615"/>
      <c r="S2149" s="615"/>
      <c r="T2149" s="615"/>
      <c r="U2149" s="615"/>
      <c r="V2149" s="615"/>
      <c r="W2149" s="615"/>
      <c r="X2149" s="615"/>
      <c r="Y2149" s="615"/>
      <c r="Z2149" s="615"/>
      <c r="AA2149" s="615"/>
      <c r="AB2149" s="615"/>
      <c r="AC2149" s="615"/>
      <c r="AD2149" s="615"/>
      <c r="AE2149" s="109"/>
      <c r="AG2149" s="74">
        <f t="shared" si="2161"/>
        <v>27</v>
      </c>
      <c r="AH2149" s="94">
        <f t="shared" si="2162"/>
        <v>0</v>
      </c>
      <c r="AI2149" s="94">
        <f t="shared" si="2163"/>
        <v>0</v>
      </c>
      <c r="AJ2149" s="130">
        <f t="shared" si="2164"/>
        <v>0</v>
      </c>
      <c r="AK2149" s="130">
        <f t="shared" si="2165"/>
        <v>0</v>
      </c>
      <c r="AL2149" s="130">
        <f t="shared" si="2166"/>
        <v>0</v>
      </c>
    </row>
    <row r="2150" spans="1:38" ht="15" customHeight="1" x14ac:dyDescent="0.2">
      <c r="C2150" s="85" t="s">
        <v>31</v>
      </c>
      <c r="D2150" s="616" t="str">
        <f t="shared" si="2160"/>
        <v/>
      </c>
      <c r="E2150" s="616"/>
      <c r="F2150" s="616"/>
      <c r="G2150" s="616"/>
      <c r="H2150" s="616"/>
      <c r="I2150" s="616"/>
      <c r="J2150" s="616"/>
      <c r="K2150" s="616"/>
      <c r="L2150" s="616"/>
      <c r="M2150" s="615"/>
      <c r="N2150" s="615"/>
      <c r="O2150" s="615"/>
      <c r="P2150" s="615"/>
      <c r="Q2150" s="615"/>
      <c r="R2150" s="615"/>
      <c r="S2150" s="615"/>
      <c r="T2150" s="615"/>
      <c r="U2150" s="615"/>
      <c r="V2150" s="615"/>
      <c r="W2150" s="615"/>
      <c r="X2150" s="615"/>
      <c r="Y2150" s="615"/>
      <c r="Z2150" s="615"/>
      <c r="AA2150" s="615"/>
      <c r="AB2150" s="615"/>
      <c r="AC2150" s="615"/>
      <c r="AD2150" s="615"/>
      <c r="AE2150" s="109"/>
      <c r="AG2150" s="74">
        <f t="shared" si="2161"/>
        <v>27</v>
      </c>
      <c r="AH2150" s="94">
        <f t="shared" si="2162"/>
        <v>0</v>
      </c>
      <c r="AI2150" s="94">
        <f t="shared" si="2163"/>
        <v>0</v>
      </c>
      <c r="AJ2150" s="130">
        <f t="shared" si="2164"/>
        <v>0</v>
      </c>
      <c r="AK2150" s="130">
        <f t="shared" si="2165"/>
        <v>0</v>
      </c>
      <c r="AL2150" s="130">
        <f t="shared" si="2166"/>
        <v>0</v>
      </c>
    </row>
    <row r="2151" spans="1:38" ht="15" customHeight="1" x14ac:dyDescent="0.2">
      <c r="C2151" s="85" t="s">
        <v>32</v>
      </c>
      <c r="D2151" s="616" t="str">
        <f t="shared" si="2160"/>
        <v/>
      </c>
      <c r="E2151" s="616"/>
      <c r="F2151" s="616"/>
      <c r="G2151" s="616"/>
      <c r="H2151" s="616"/>
      <c r="I2151" s="616"/>
      <c r="J2151" s="616"/>
      <c r="K2151" s="616"/>
      <c r="L2151" s="616"/>
      <c r="M2151" s="615"/>
      <c r="N2151" s="615"/>
      <c r="O2151" s="615"/>
      <c r="P2151" s="615"/>
      <c r="Q2151" s="615"/>
      <c r="R2151" s="615"/>
      <c r="S2151" s="615"/>
      <c r="T2151" s="615"/>
      <c r="U2151" s="615"/>
      <c r="V2151" s="615"/>
      <c r="W2151" s="615"/>
      <c r="X2151" s="615"/>
      <c r="Y2151" s="615"/>
      <c r="Z2151" s="615"/>
      <c r="AA2151" s="615"/>
      <c r="AB2151" s="615"/>
      <c r="AC2151" s="615"/>
      <c r="AD2151" s="615"/>
      <c r="AE2151" s="109"/>
      <c r="AG2151" s="74">
        <f t="shared" si="2161"/>
        <v>27</v>
      </c>
      <c r="AH2151" s="94">
        <f t="shared" si="2162"/>
        <v>0</v>
      </c>
      <c r="AI2151" s="94">
        <f t="shared" si="2163"/>
        <v>0</v>
      </c>
      <c r="AJ2151" s="130">
        <f t="shared" si="2164"/>
        <v>0</v>
      </c>
      <c r="AK2151" s="130">
        <f t="shared" si="2165"/>
        <v>0</v>
      </c>
      <c r="AL2151" s="130">
        <f t="shared" si="2166"/>
        <v>0</v>
      </c>
    </row>
    <row r="2152" spans="1:38" ht="15" customHeight="1" x14ac:dyDescent="0.2">
      <c r="C2152" s="85" t="s">
        <v>33</v>
      </c>
      <c r="D2152" s="616" t="str">
        <f t="shared" si="2160"/>
        <v/>
      </c>
      <c r="E2152" s="616"/>
      <c r="F2152" s="616"/>
      <c r="G2152" s="616"/>
      <c r="H2152" s="616"/>
      <c r="I2152" s="616"/>
      <c r="J2152" s="616"/>
      <c r="K2152" s="616"/>
      <c r="L2152" s="616"/>
      <c r="M2152" s="615"/>
      <c r="N2152" s="615"/>
      <c r="O2152" s="615"/>
      <c r="P2152" s="615"/>
      <c r="Q2152" s="615"/>
      <c r="R2152" s="615"/>
      <c r="S2152" s="615"/>
      <c r="T2152" s="615"/>
      <c r="U2152" s="615"/>
      <c r="V2152" s="615"/>
      <c r="W2152" s="615"/>
      <c r="X2152" s="615"/>
      <c r="Y2152" s="615"/>
      <c r="Z2152" s="615"/>
      <c r="AA2152" s="615"/>
      <c r="AB2152" s="615"/>
      <c r="AC2152" s="615"/>
      <c r="AD2152" s="615"/>
      <c r="AE2152" s="109"/>
      <c r="AG2152" s="74">
        <f t="shared" si="2161"/>
        <v>27</v>
      </c>
      <c r="AH2152" s="94">
        <f t="shared" si="2162"/>
        <v>0</v>
      </c>
      <c r="AI2152" s="94">
        <f t="shared" si="2163"/>
        <v>0</v>
      </c>
      <c r="AJ2152" s="130">
        <f t="shared" si="2164"/>
        <v>0</v>
      </c>
      <c r="AK2152" s="130">
        <f t="shared" si="2165"/>
        <v>0</v>
      </c>
      <c r="AL2152" s="130">
        <f t="shared" si="2166"/>
        <v>0</v>
      </c>
    </row>
    <row r="2153" spans="1:38" ht="15" customHeight="1" x14ac:dyDescent="0.2">
      <c r="A2153" s="109"/>
      <c r="B2153" s="109"/>
      <c r="C2153" s="85" t="s">
        <v>34</v>
      </c>
      <c r="D2153" s="616" t="str">
        <f t="shared" si="2160"/>
        <v/>
      </c>
      <c r="E2153" s="616"/>
      <c r="F2153" s="616"/>
      <c r="G2153" s="616"/>
      <c r="H2153" s="616"/>
      <c r="I2153" s="616"/>
      <c r="J2153" s="616"/>
      <c r="K2153" s="616"/>
      <c r="L2153" s="616"/>
      <c r="M2153" s="615"/>
      <c r="N2153" s="615"/>
      <c r="O2153" s="615"/>
      <c r="P2153" s="615"/>
      <c r="Q2153" s="615"/>
      <c r="R2153" s="615"/>
      <c r="S2153" s="615"/>
      <c r="T2153" s="615"/>
      <c r="U2153" s="615"/>
      <c r="V2153" s="615"/>
      <c r="W2153" s="615"/>
      <c r="X2153" s="615"/>
      <c r="Y2153" s="615"/>
      <c r="Z2153" s="615"/>
      <c r="AA2153" s="615"/>
      <c r="AB2153" s="615"/>
      <c r="AC2153" s="615"/>
      <c r="AD2153" s="615"/>
      <c r="AE2153" s="109"/>
      <c r="AG2153" s="74">
        <f t="shared" si="2161"/>
        <v>27</v>
      </c>
      <c r="AH2153" s="94">
        <f t="shared" si="2162"/>
        <v>0</v>
      </c>
      <c r="AI2153" s="94">
        <f t="shared" si="2163"/>
        <v>0</v>
      </c>
      <c r="AJ2153" s="130">
        <f t="shared" si="2164"/>
        <v>0</v>
      </c>
      <c r="AK2153" s="130">
        <f t="shared" si="2165"/>
        <v>0</v>
      </c>
      <c r="AL2153" s="130">
        <f t="shared" si="2166"/>
        <v>0</v>
      </c>
    </row>
    <row r="2154" spans="1:38" ht="15" customHeight="1" x14ac:dyDescent="0.2">
      <c r="A2154" s="109"/>
      <c r="B2154" s="109"/>
      <c r="C2154" s="85" t="s">
        <v>35</v>
      </c>
      <c r="D2154" s="616" t="str">
        <f t="shared" si="2160"/>
        <v/>
      </c>
      <c r="E2154" s="616"/>
      <c r="F2154" s="616"/>
      <c r="G2154" s="616"/>
      <c r="H2154" s="616"/>
      <c r="I2154" s="616"/>
      <c r="J2154" s="616"/>
      <c r="K2154" s="616"/>
      <c r="L2154" s="616"/>
      <c r="M2154" s="615"/>
      <c r="N2154" s="615"/>
      <c r="O2154" s="615"/>
      <c r="P2154" s="615"/>
      <c r="Q2154" s="615"/>
      <c r="R2154" s="615"/>
      <c r="S2154" s="615"/>
      <c r="T2154" s="615"/>
      <c r="U2154" s="615"/>
      <c r="V2154" s="615"/>
      <c r="W2154" s="615"/>
      <c r="X2154" s="615"/>
      <c r="Y2154" s="615"/>
      <c r="Z2154" s="615"/>
      <c r="AA2154" s="615"/>
      <c r="AB2154" s="615"/>
      <c r="AC2154" s="615"/>
      <c r="AD2154" s="615"/>
      <c r="AE2154" s="109"/>
      <c r="AG2154" s="74">
        <f t="shared" si="2161"/>
        <v>27</v>
      </c>
      <c r="AH2154" s="94">
        <f t="shared" si="2162"/>
        <v>0</v>
      </c>
      <c r="AI2154" s="94">
        <f t="shared" si="2163"/>
        <v>0</v>
      </c>
      <c r="AJ2154" s="130">
        <f t="shared" si="2164"/>
        <v>0</v>
      </c>
      <c r="AK2154" s="130">
        <f t="shared" si="2165"/>
        <v>0</v>
      </c>
      <c r="AL2154" s="130">
        <f t="shared" si="2166"/>
        <v>0</v>
      </c>
    </row>
    <row r="2155" spans="1:38" ht="15" customHeight="1" x14ac:dyDescent="0.2">
      <c r="A2155" s="109"/>
      <c r="B2155" s="109"/>
      <c r="C2155" s="85" t="s">
        <v>36</v>
      </c>
      <c r="D2155" s="616" t="str">
        <f t="shared" si="2160"/>
        <v/>
      </c>
      <c r="E2155" s="616"/>
      <c r="F2155" s="616"/>
      <c r="G2155" s="616"/>
      <c r="H2155" s="616"/>
      <c r="I2155" s="616"/>
      <c r="J2155" s="616"/>
      <c r="K2155" s="616"/>
      <c r="L2155" s="616"/>
      <c r="M2155" s="615"/>
      <c r="N2155" s="615"/>
      <c r="O2155" s="615"/>
      <c r="P2155" s="615"/>
      <c r="Q2155" s="615"/>
      <c r="R2155" s="615"/>
      <c r="S2155" s="615"/>
      <c r="T2155" s="615"/>
      <c r="U2155" s="615"/>
      <c r="V2155" s="615"/>
      <c r="W2155" s="615"/>
      <c r="X2155" s="615"/>
      <c r="Y2155" s="615"/>
      <c r="Z2155" s="615"/>
      <c r="AA2155" s="615"/>
      <c r="AB2155" s="615"/>
      <c r="AC2155" s="615"/>
      <c r="AD2155" s="615"/>
      <c r="AE2155" s="109"/>
      <c r="AG2155" s="74">
        <f t="shared" si="2161"/>
        <v>27</v>
      </c>
      <c r="AH2155" s="94">
        <f t="shared" si="2162"/>
        <v>0</v>
      </c>
      <c r="AI2155" s="94">
        <f t="shared" si="2163"/>
        <v>0</v>
      </c>
      <c r="AJ2155" s="130">
        <f t="shared" si="2164"/>
        <v>0</v>
      </c>
      <c r="AK2155" s="130">
        <f t="shared" si="2165"/>
        <v>0</v>
      </c>
      <c r="AL2155" s="130">
        <f t="shared" si="2166"/>
        <v>0</v>
      </c>
    </row>
    <row r="2156" spans="1:38" ht="15" customHeight="1" x14ac:dyDescent="0.2">
      <c r="A2156" s="109"/>
      <c r="B2156" s="109"/>
      <c r="C2156" s="85" t="s">
        <v>37</v>
      </c>
      <c r="D2156" s="616" t="str">
        <f t="shared" si="2160"/>
        <v/>
      </c>
      <c r="E2156" s="616"/>
      <c r="F2156" s="616"/>
      <c r="G2156" s="616"/>
      <c r="H2156" s="616"/>
      <c r="I2156" s="616"/>
      <c r="J2156" s="616"/>
      <c r="K2156" s="616"/>
      <c r="L2156" s="616"/>
      <c r="M2156" s="615"/>
      <c r="N2156" s="615"/>
      <c r="O2156" s="615"/>
      <c r="P2156" s="615"/>
      <c r="Q2156" s="615"/>
      <c r="R2156" s="615"/>
      <c r="S2156" s="615"/>
      <c r="T2156" s="615"/>
      <c r="U2156" s="615"/>
      <c r="V2156" s="615"/>
      <c r="W2156" s="615"/>
      <c r="X2156" s="615"/>
      <c r="Y2156" s="615"/>
      <c r="Z2156" s="615"/>
      <c r="AA2156" s="615"/>
      <c r="AB2156" s="615"/>
      <c r="AC2156" s="615"/>
      <c r="AD2156" s="615"/>
      <c r="AE2156" s="109"/>
      <c r="AG2156" s="74">
        <f t="shared" si="2161"/>
        <v>27</v>
      </c>
      <c r="AH2156" s="94">
        <f t="shared" si="2162"/>
        <v>0</v>
      </c>
      <c r="AI2156" s="94">
        <f t="shared" si="2163"/>
        <v>0</v>
      </c>
      <c r="AJ2156" s="130">
        <f t="shared" si="2164"/>
        <v>0</v>
      </c>
      <c r="AK2156" s="130">
        <f t="shared" si="2165"/>
        <v>0</v>
      </c>
      <c r="AL2156" s="130">
        <f t="shared" si="2166"/>
        <v>0</v>
      </c>
    </row>
    <row r="2157" spans="1:38" ht="15" customHeight="1" x14ac:dyDescent="0.2">
      <c r="A2157" s="109"/>
      <c r="B2157" s="109"/>
      <c r="C2157" s="85" t="s">
        <v>40</v>
      </c>
      <c r="D2157" s="616" t="str">
        <f t="shared" si="2160"/>
        <v/>
      </c>
      <c r="E2157" s="616"/>
      <c r="F2157" s="616"/>
      <c r="G2157" s="616"/>
      <c r="H2157" s="616"/>
      <c r="I2157" s="616"/>
      <c r="J2157" s="616"/>
      <c r="K2157" s="616"/>
      <c r="L2157" s="616"/>
      <c r="M2157" s="615"/>
      <c r="N2157" s="615"/>
      <c r="O2157" s="615"/>
      <c r="P2157" s="615"/>
      <c r="Q2157" s="615"/>
      <c r="R2157" s="615"/>
      <c r="S2157" s="615"/>
      <c r="T2157" s="615"/>
      <c r="U2157" s="615"/>
      <c r="V2157" s="615"/>
      <c r="W2157" s="615"/>
      <c r="X2157" s="615"/>
      <c r="Y2157" s="615"/>
      <c r="Z2157" s="615"/>
      <c r="AA2157" s="615"/>
      <c r="AB2157" s="615"/>
      <c r="AC2157" s="615"/>
      <c r="AD2157" s="615"/>
      <c r="AE2157" s="109"/>
      <c r="AG2157" s="74">
        <f t="shared" si="2161"/>
        <v>27</v>
      </c>
      <c r="AH2157" s="94">
        <f t="shared" si="2162"/>
        <v>0</v>
      </c>
      <c r="AI2157" s="94">
        <f t="shared" si="2163"/>
        <v>0</v>
      </c>
      <c r="AJ2157" s="130">
        <f t="shared" si="2164"/>
        <v>0</v>
      </c>
      <c r="AK2157" s="130">
        <f t="shared" si="2165"/>
        <v>0</v>
      </c>
      <c r="AL2157" s="130">
        <f t="shared" si="2166"/>
        <v>0</v>
      </c>
    </row>
    <row r="2158" spans="1:38" ht="15" customHeight="1" x14ac:dyDescent="0.2">
      <c r="A2158" s="109"/>
      <c r="B2158" s="109"/>
      <c r="C2158" s="85" t="s">
        <v>38</v>
      </c>
      <c r="D2158" s="616" t="str">
        <f t="shared" si="2160"/>
        <v/>
      </c>
      <c r="E2158" s="616"/>
      <c r="F2158" s="616"/>
      <c r="G2158" s="616"/>
      <c r="H2158" s="616"/>
      <c r="I2158" s="616"/>
      <c r="J2158" s="616"/>
      <c r="K2158" s="616"/>
      <c r="L2158" s="616"/>
      <c r="M2158" s="615"/>
      <c r="N2158" s="615"/>
      <c r="O2158" s="615"/>
      <c r="P2158" s="615"/>
      <c r="Q2158" s="615"/>
      <c r="R2158" s="615"/>
      <c r="S2158" s="615"/>
      <c r="T2158" s="615"/>
      <c r="U2158" s="615"/>
      <c r="V2158" s="615"/>
      <c r="W2158" s="615"/>
      <c r="X2158" s="615"/>
      <c r="Y2158" s="615"/>
      <c r="Z2158" s="615"/>
      <c r="AA2158" s="615"/>
      <c r="AB2158" s="615"/>
      <c r="AC2158" s="615"/>
      <c r="AD2158" s="615"/>
      <c r="AE2158" s="109"/>
      <c r="AG2158" s="74">
        <f t="shared" si="2161"/>
        <v>27</v>
      </c>
      <c r="AH2158" s="94">
        <f t="shared" si="2162"/>
        <v>0</v>
      </c>
      <c r="AI2158" s="94">
        <f t="shared" si="2163"/>
        <v>0</v>
      </c>
      <c r="AJ2158" s="130">
        <f t="shared" si="2164"/>
        <v>0</v>
      </c>
      <c r="AK2158" s="130">
        <f t="shared" si="2165"/>
        <v>0</v>
      </c>
      <c r="AL2158" s="130">
        <f t="shared" si="2166"/>
        <v>0</v>
      </c>
    </row>
    <row r="2159" spans="1:38" ht="15" customHeight="1" x14ac:dyDescent="0.2">
      <c r="A2159" s="109"/>
      <c r="B2159" s="109"/>
      <c r="C2159" s="85" t="s">
        <v>39</v>
      </c>
      <c r="D2159" s="616" t="str">
        <f t="shared" si="2160"/>
        <v/>
      </c>
      <c r="E2159" s="616"/>
      <c r="F2159" s="616"/>
      <c r="G2159" s="616"/>
      <c r="H2159" s="616"/>
      <c r="I2159" s="616"/>
      <c r="J2159" s="616"/>
      <c r="K2159" s="616"/>
      <c r="L2159" s="616"/>
      <c r="M2159" s="615"/>
      <c r="N2159" s="615"/>
      <c r="O2159" s="615"/>
      <c r="P2159" s="615"/>
      <c r="Q2159" s="615"/>
      <c r="R2159" s="615"/>
      <c r="S2159" s="615"/>
      <c r="T2159" s="615"/>
      <c r="U2159" s="615"/>
      <c r="V2159" s="615"/>
      <c r="W2159" s="615"/>
      <c r="X2159" s="615"/>
      <c r="Y2159" s="615"/>
      <c r="Z2159" s="615"/>
      <c r="AA2159" s="615"/>
      <c r="AB2159" s="615"/>
      <c r="AC2159" s="615"/>
      <c r="AD2159" s="615"/>
      <c r="AE2159" s="109"/>
      <c r="AG2159" s="74">
        <f t="shared" si="2161"/>
        <v>27</v>
      </c>
      <c r="AH2159" s="94">
        <f t="shared" si="2162"/>
        <v>0</v>
      </c>
      <c r="AI2159" s="94">
        <f t="shared" si="2163"/>
        <v>0</v>
      </c>
      <c r="AJ2159" s="130">
        <f t="shared" si="2164"/>
        <v>0</v>
      </c>
      <c r="AK2159" s="130">
        <f t="shared" si="2165"/>
        <v>0</v>
      </c>
      <c r="AL2159" s="130">
        <f t="shared" si="2166"/>
        <v>0</v>
      </c>
    </row>
    <row r="2160" spans="1:38" ht="15" customHeight="1" x14ac:dyDescent="0.2">
      <c r="A2160" s="109"/>
      <c r="B2160" s="109"/>
      <c r="C2160" s="85" t="s">
        <v>41</v>
      </c>
      <c r="D2160" s="616" t="str">
        <f t="shared" si="2160"/>
        <v/>
      </c>
      <c r="E2160" s="616"/>
      <c r="F2160" s="616"/>
      <c r="G2160" s="616"/>
      <c r="H2160" s="616"/>
      <c r="I2160" s="616"/>
      <c r="J2160" s="616"/>
      <c r="K2160" s="616"/>
      <c r="L2160" s="616"/>
      <c r="M2160" s="615"/>
      <c r="N2160" s="615"/>
      <c r="O2160" s="615"/>
      <c r="P2160" s="615"/>
      <c r="Q2160" s="615"/>
      <c r="R2160" s="615"/>
      <c r="S2160" s="615"/>
      <c r="T2160" s="615"/>
      <c r="U2160" s="615"/>
      <c r="V2160" s="615"/>
      <c r="W2160" s="615"/>
      <c r="X2160" s="615"/>
      <c r="Y2160" s="615"/>
      <c r="Z2160" s="615"/>
      <c r="AA2160" s="615"/>
      <c r="AB2160" s="615"/>
      <c r="AC2160" s="615"/>
      <c r="AD2160" s="615"/>
      <c r="AE2160" s="109"/>
      <c r="AG2160" s="74">
        <f t="shared" si="2161"/>
        <v>27</v>
      </c>
      <c r="AH2160" s="94">
        <f t="shared" si="2162"/>
        <v>0</v>
      </c>
      <c r="AI2160" s="94">
        <f t="shared" si="2163"/>
        <v>0</v>
      </c>
      <c r="AJ2160" s="130">
        <f t="shared" si="2164"/>
        <v>0</v>
      </c>
      <c r="AK2160" s="130">
        <f t="shared" si="2165"/>
        <v>0</v>
      </c>
      <c r="AL2160" s="130">
        <f t="shared" si="2166"/>
        <v>0</v>
      </c>
    </row>
    <row r="2161" spans="1:38" ht="15" customHeight="1" x14ac:dyDescent="0.2">
      <c r="A2161" s="109"/>
      <c r="B2161" s="109"/>
      <c r="C2161" s="85" t="s">
        <v>42</v>
      </c>
      <c r="D2161" s="616" t="str">
        <f t="shared" si="2160"/>
        <v/>
      </c>
      <c r="E2161" s="616"/>
      <c r="F2161" s="616"/>
      <c r="G2161" s="616"/>
      <c r="H2161" s="616"/>
      <c r="I2161" s="616"/>
      <c r="J2161" s="616"/>
      <c r="K2161" s="616"/>
      <c r="L2161" s="616"/>
      <c r="M2161" s="615"/>
      <c r="N2161" s="615"/>
      <c r="O2161" s="615"/>
      <c r="P2161" s="615"/>
      <c r="Q2161" s="615"/>
      <c r="R2161" s="615"/>
      <c r="S2161" s="615"/>
      <c r="T2161" s="615"/>
      <c r="U2161" s="615"/>
      <c r="V2161" s="615"/>
      <c r="W2161" s="615"/>
      <c r="X2161" s="615"/>
      <c r="Y2161" s="615"/>
      <c r="Z2161" s="615"/>
      <c r="AA2161" s="615"/>
      <c r="AB2161" s="615"/>
      <c r="AC2161" s="615"/>
      <c r="AD2161" s="615"/>
      <c r="AE2161" s="109"/>
      <c r="AG2161" s="74">
        <f t="shared" si="2161"/>
        <v>27</v>
      </c>
      <c r="AH2161" s="94">
        <f t="shared" si="2162"/>
        <v>0</v>
      </c>
      <c r="AI2161" s="94">
        <f t="shared" si="2163"/>
        <v>0</v>
      </c>
      <c r="AJ2161" s="130">
        <f t="shared" si="2164"/>
        <v>0</v>
      </c>
      <c r="AK2161" s="130">
        <f t="shared" si="2165"/>
        <v>0</v>
      </c>
      <c r="AL2161" s="130">
        <f t="shared" si="2166"/>
        <v>0</v>
      </c>
    </row>
    <row r="2162" spans="1:38" ht="15" customHeight="1" x14ac:dyDescent="0.2">
      <c r="A2162" s="109"/>
      <c r="B2162" s="109"/>
      <c r="C2162" s="85" t="s">
        <v>43</v>
      </c>
      <c r="D2162" s="616" t="str">
        <f t="shared" si="2160"/>
        <v/>
      </c>
      <c r="E2162" s="616"/>
      <c r="F2162" s="616"/>
      <c r="G2162" s="616"/>
      <c r="H2162" s="616"/>
      <c r="I2162" s="616"/>
      <c r="J2162" s="616"/>
      <c r="K2162" s="616"/>
      <c r="L2162" s="616"/>
      <c r="M2162" s="615"/>
      <c r="N2162" s="615"/>
      <c r="O2162" s="615"/>
      <c r="P2162" s="615"/>
      <c r="Q2162" s="615"/>
      <c r="R2162" s="615"/>
      <c r="S2162" s="615"/>
      <c r="T2162" s="615"/>
      <c r="U2162" s="615"/>
      <c r="V2162" s="615"/>
      <c r="W2162" s="615"/>
      <c r="X2162" s="615"/>
      <c r="Y2162" s="615"/>
      <c r="Z2162" s="615"/>
      <c r="AA2162" s="615"/>
      <c r="AB2162" s="615"/>
      <c r="AC2162" s="615"/>
      <c r="AD2162" s="615"/>
      <c r="AE2162" s="109"/>
      <c r="AG2162" s="74">
        <f t="shared" si="2161"/>
        <v>27</v>
      </c>
      <c r="AH2162" s="94">
        <f t="shared" si="2162"/>
        <v>0</v>
      </c>
      <c r="AI2162" s="94">
        <f t="shared" si="2163"/>
        <v>0</v>
      </c>
      <c r="AJ2162" s="130">
        <f t="shared" si="2164"/>
        <v>0</v>
      </c>
      <c r="AK2162" s="130">
        <f t="shared" si="2165"/>
        <v>0</v>
      </c>
      <c r="AL2162" s="130">
        <f t="shared" si="2166"/>
        <v>0</v>
      </c>
    </row>
    <row r="2163" spans="1:38" ht="15" customHeight="1" x14ac:dyDescent="0.2">
      <c r="A2163" s="109"/>
      <c r="B2163" s="109"/>
      <c r="C2163" s="85" t="s">
        <v>44</v>
      </c>
      <c r="D2163" s="616" t="str">
        <f t="shared" si="2160"/>
        <v/>
      </c>
      <c r="E2163" s="616"/>
      <c r="F2163" s="616"/>
      <c r="G2163" s="616"/>
      <c r="H2163" s="616"/>
      <c r="I2163" s="616"/>
      <c r="J2163" s="616"/>
      <c r="K2163" s="616"/>
      <c r="L2163" s="616"/>
      <c r="M2163" s="615"/>
      <c r="N2163" s="615"/>
      <c r="O2163" s="615"/>
      <c r="P2163" s="615"/>
      <c r="Q2163" s="615"/>
      <c r="R2163" s="615"/>
      <c r="S2163" s="615"/>
      <c r="T2163" s="615"/>
      <c r="U2163" s="615"/>
      <c r="V2163" s="615"/>
      <c r="W2163" s="615"/>
      <c r="X2163" s="615"/>
      <c r="Y2163" s="615"/>
      <c r="Z2163" s="615"/>
      <c r="AA2163" s="615"/>
      <c r="AB2163" s="615"/>
      <c r="AC2163" s="615"/>
      <c r="AD2163" s="615"/>
      <c r="AE2163" s="109"/>
      <c r="AG2163" s="74">
        <f t="shared" si="2161"/>
        <v>27</v>
      </c>
      <c r="AH2163" s="94">
        <f t="shared" si="2162"/>
        <v>0</v>
      </c>
      <c r="AI2163" s="94">
        <f t="shared" si="2163"/>
        <v>0</v>
      </c>
      <c r="AJ2163" s="130">
        <f t="shared" si="2164"/>
        <v>0</v>
      </c>
      <c r="AK2163" s="130">
        <f t="shared" si="2165"/>
        <v>0</v>
      </c>
      <c r="AL2163" s="130">
        <f t="shared" si="2166"/>
        <v>0</v>
      </c>
    </row>
    <row r="2164" spans="1:38" ht="15" customHeight="1" x14ac:dyDescent="0.2">
      <c r="A2164" s="109"/>
      <c r="B2164" s="109"/>
      <c r="C2164" s="85" t="s">
        <v>45</v>
      </c>
      <c r="D2164" s="616" t="str">
        <f t="shared" si="2160"/>
        <v/>
      </c>
      <c r="E2164" s="616"/>
      <c r="F2164" s="616"/>
      <c r="G2164" s="616"/>
      <c r="H2164" s="616"/>
      <c r="I2164" s="616"/>
      <c r="J2164" s="616"/>
      <c r="K2164" s="616"/>
      <c r="L2164" s="616"/>
      <c r="M2164" s="615"/>
      <c r="N2164" s="615"/>
      <c r="O2164" s="615"/>
      <c r="P2164" s="615"/>
      <c r="Q2164" s="615"/>
      <c r="R2164" s="615"/>
      <c r="S2164" s="615"/>
      <c r="T2164" s="615"/>
      <c r="U2164" s="615"/>
      <c r="V2164" s="615"/>
      <c r="W2164" s="615"/>
      <c r="X2164" s="615"/>
      <c r="Y2164" s="615"/>
      <c r="Z2164" s="615"/>
      <c r="AA2164" s="615"/>
      <c r="AB2164" s="615"/>
      <c r="AC2164" s="615"/>
      <c r="AD2164" s="615"/>
      <c r="AE2164" s="109"/>
      <c r="AG2164" s="74">
        <f t="shared" si="2161"/>
        <v>27</v>
      </c>
      <c r="AH2164" s="94">
        <f t="shared" si="2162"/>
        <v>0</v>
      </c>
      <c r="AI2164" s="94">
        <f t="shared" si="2163"/>
        <v>0</v>
      </c>
      <c r="AJ2164" s="130">
        <f t="shared" si="2164"/>
        <v>0</v>
      </c>
      <c r="AK2164" s="130">
        <f t="shared" si="2165"/>
        <v>0</v>
      </c>
      <c r="AL2164" s="130">
        <f t="shared" si="2166"/>
        <v>0</v>
      </c>
    </row>
    <row r="2165" spans="1:38" ht="15" customHeight="1" x14ac:dyDescent="0.2">
      <c r="A2165" s="109"/>
      <c r="B2165" s="109"/>
      <c r="C2165" s="85" t="s">
        <v>46</v>
      </c>
      <c r="D2165" s="616" t="str">
        <f t="shared" si="2160"/>
        <v/>
      </c>
      <c r="E2165" s="616"/>
      <c r="F2165" s="616"/>
      <c r="G2165" s="616"/>
      <c r="H2165" s="616"/>
      <c r="I2165" s="616"/>
      <c r="J2165" s="616"/>
      <c r="K2165" s="616"/>
      <c r="L2165" s="616"/>
      <c r="M2165" s="615"/>
      <c r="N2165" s="615"/>
      <c r="O2165" s="615"/>
      <c r="P2165" s="615"/>
      <c r="Q2165" s="615"/>
      <c r="R2165" s="615"/>
      <c r="S2165" s="615"/>
      <c r="T2165" s="615"/>
      <c r="U2165" s="615"/>
      <c r="V2165" s="615"/>
      <c r="W2165" s="615"/>
      <c r="X2165" s="615"/>
      <c r="Y2165" s="615"/>
      <c r="Z2165" s="615"/>
      <c r="AA2165" s="615"/>
      <c r="AB2165" s="615"/>
      <c r="AC2165" s="615"/>
      <c r="AD2165" s="615"/>
      <c r="AE2165" s="109"/>
      <c r="AG2165" s="74">
        <f t="shared" si="2161"/>
        <v>27</v>
      </c>
      <c r="AH2165" s="94">
        <f t="shared" si="2162"/>
        <v>0</v>
      </c>
      <c r="AI2165" s="94">
        <f t="shared" si="2163"/>
        <v>0</v>
      </c>
      <c r="AJ2165" s="130">
        <f t="shared" si="2164"/>
        <v>0</v>
      </c>
      <c r="AK2165" s="130">
        <f t="shared" si="2165"/>
        <v>0</v>
      </c>
      <c r="AL2165" s="130">
        <f t="shared" si="2166"/>
        <v>0</v>
      </c>
    </row>
    <row r="2166" spans="1:38" ht="15" customHeight="1" x14ac:dyDescent="0.2">
      <c r="A2166" s="109"/>
      <c r="B2166" s="109"/>
      <c r="C2166" s="85" t="s">
        <v>47</v>
      </c>
      <c r="D2166" s="616" t="str">
        <f t="shared" si="2160"/>
        <v/>
      </c>
      <c r="E2166" s="616"/>
      <c r="F2166" s="616"/>
      <c r="G2166" s="616"/>
      <c r="H2166" s="616"/>
      <c r="I2166" s="616"/>
      <c r="J2166" s="616"/>
      <c r="K2166" s="616"/>
      <c r="L2166" s="616"/>
      <c r="M2166" s="615"/>
      <c r="N2166" s="615"/>
      <c r="O2166" s="615"/>
      <c r="P2166" s="615"/>
      <c r="Q2166" s="615"/>
      <c r="R2166" s="615"/>
      <c r="S2166" s="615"/>
      <c r="T2166" s="615"/>
      <c r="U2166" s="615"/>
      <c r="V2166" s="615"/>
      <c r="W2166" s="615"/>
      <c r="X2166" s="615"/>
      <c r="Y2166" s="615"/>
      <c r="Z2166" s="615"/>
      <c r="AA2166" s="615"/>
      <c r="AB2166" s="615"/>
      <c r="AC2166" s="615"/>
      <c r="AD2166" s="615"/>
      <c r="AE2166" s="109"/>
      <c r="AG2166" s="74">
        <f t="shared" si="2161"/>
        <v>27</v>
      </c>
      <c r="AH2166" s="94">
        <f t="shared" si="2162"/>
        <v>0</v>
      </c>
      <c r="AI2166" s="94">
        <f t="shared" si="2163"/>
        <v>0</v>
      </c>
      <c r="AJ2166" s="130">
        <f t="shared" si="2164"/>
        <v>0</v>
      </c>
      <c r="AK2166" s="130">
        <f t="shared" si="2165"/>
        <v>0</v>
      </c>
      <c r="AL2166" s="130">
        <f t="shared" si="2166"/>
        <v>0</v>
      </c>
    </row>
    <row r="2167" spans="1:38" ht="15" customHeight="1" x14ac:dyDescent="0.2">
      <c r="A2167" s="109"/>
      <c r="B2167" s="109"/>
      <c r="C2167" s="85" t="s">
        <v>48</v>
      </c>
      <c r="D2167" s="616" t="str">
        <f t="shared" si="2160"/>
        <v/>
      </c>
      <c r="E2167" s="616"/>
      <c r="F2167" s="616"/>
      <c r="G2167" s="616"/>
      <c r="H2167" s="616"/>
      <c r="I2167" s="616"/>
      <c r="J2167" s="616"/>
      <c r="K2167" s="616"/>
      <c r="L2167" s="616"/>
      <c r="M2167" s="615"/>
      <c r="N2167" s="615"/>
      <c r="O2167" s="615"/>
      <c r="P2167" s="615"/>
      <c r="Q2167" s="615"/>
      <c r="R2167" s="615"/>
      <c r="S2167" s="615"/>
      <c r="T2167" s="615"/>
      <c r="U2167" s="615"/>
      <c r="V2167" s="615"/>
      <c r="W2167" s="615"/>
      <c r="X2167" s="615"/>
      <c r="Y2167" s="615"/>
      <c r="Z2167" s="615"/>
      <c r="AA2167" s="615"/>
      <c r="AB2167" s="615"/>
      <c r="AC2167" s="615"/>
      <c r="AD2167" s="615"/>
      <c r="AE2167" s="109"/>
      <c r="AG2167" s="74">
        <f t="shared" si="2161"/>
        <v>27</v>
      </c>
      <c r="AH2167" s="94">
        <f t="shared" si="2162"/>
        <v>0</v>
      </c>
      <c r="AI2167" s="94">
        <f t="shared" si="2163"/>
        <v>0</v>
      </c>
      <c r="AJ2167" s="130">
        <f t="shared" si="2164"/>
        <v>0</v>
      </c>
      <c r="AK2167" s="130">
        <f t="shared" si="2165"/>
        <v>0</v>
      </c>
      <c r="AL2167" s="130">
        <f t="shared" si="2166"/>
        <v>0</v>
      </c>
    </row>
    <row r="2168" spans="1:38" ht="15" customHeight="1" x14ac:dyDescent="0.2">
      <c r="A2168" s="109"/>
      <c r="B2168" s="109"/>
      <c r="C2168" s="85" t="s">
        <v>49</v>
      </c>
      <c r="D2168" s="616" t="str">
        <f t="shared" si="2160"/>
        <v/>
      </c>
      <c r="E2168" s="616"/>
      <c r="F2168" s="616"/>
      <c r="G2168" s="616"/>
      <c r="H2168" s="616"/>
      <c r="I2168" s="616"/>
      <c r="J2168" s="616"/>
      <c r="K2168" s="616"/>
      <c r="L2168" s="616"/>
      <c r="M2168" s="615"/>
      <c r="N2168" s="615"/>
      <c r="O2168" s="615"/>
      <c r="P2168" s="615"/>
      <c r="Q2168" s="615"/>
      <c r="R2168" s="615"/>
      <c r="S2168" s="615"/>
      <c r="T2168" s="615"/>
      <c r="U2168" s="615"/>
      <c r="V2168" s="615"/>
      <c r="W2168" s="615"/>
      <c r="X2168" s="615"/>
      <c r="Y2168" s="615"/>
      <c r="Z2168" s="615"/>
      <c r="AA2168" s="615"/>
      <c r="AB2168" s="615"/>
      <c r="AC2168" s="615"/>
      <c r="AD2168" s="615"/>
      <c r="AE2168" s="109"/>
      <c r="AG2168" s="74">
        <f t="shared" si="2161"/>
        <v>27</v>
      </c>
      <c r="AH2168" s="94">
        <f t="shared" si="2162"/>
        <v>0</v>
      </c>
      <c r="AI2168" s="94">
        <f t="shared" si="2163"/>
        <v>0</v>
      </c>
      <c r="AJ2168" s="130">
        <f t="shared" si="2164"/>
        <v>0</v>
      </c>
      <c r="AK2168" s="130">
        <f t="shared" si="2165"/>
        <v>0</v>
      </c>
      <c r="AL2168" s="130">
        <f t="shared" si="2166"/>
        <v>0</v>
      </c>
    </row>
    <row r="2169" spans="1:38" ht="15" customHeight="1" x14ac:dyDescent="0.2">
      <c r="C2169" s="85" t="s">
        <v>50</v>
      </c>
      <c r="D2169" s="616" t="str">
        <f t="shared" si="2160"/>
        <v/>
      </c>
      <c r="E2169" s="616"/>
      <c r="F2169" s="616"/>
      <c r="G2169" s="616"/>
      <c r="H2169" s="616"/>
      <c r="I2169" s="616"/>
      <c r="J2169" s="616"/>
      <c r="K2169" s="616"/>
      <c r="L2169" s="616"/>
      <c r="M2169" s="615"/>
      <c r="N2169" s="615"/>
      <c r="O2169" s="615"/>
      <c r="P2169" s="615"/>
      <c r="Q2169" s="615"/>
      <c r="R2169" s="615"/>
      <c r="S2169" s="615"/>
      <c r="T2169" s="615"/>
      <c r="U2169" s="615"/>
      <c r="V2169" s="615"/>
      <c r="W2169" s="615"/>
      <c r="X2169" s="615"/>
      <c r="Y2169" s="615"/>
      <c r="Z2169" s="615"/>
      <c r="AA2169" s="615"/>
      <c r="AB2169" s="615"/>
      <c r="AC2169" s="615"/>
      <c r="AD2169" s="615"/>
      <c r="AE2169" s="109"/>
      <c r="AG2169" s="74">
        <f t="shared" si="2161"/>
        <v>27</v>
      </c>
      <c r="AH2169" s="94">
        <f t="shared" si="2162"/>
        <v>0</v>
      </c>
      <c r="AI2169" s="94">
        <f t="shared" si="2163"/>
        <v>0</v>
      </c>
      <c r="AJ2169" s="130">
        <f t="shared" si="2164"/>
        <v>0</v>
      </c>
      <c r="AK2169" s="130">
        <f t="shared" si="2165"/>
        <v>0</v>
      </c>
      <c r="AL2169" s="130">
        <f t="shared" si="2166"/>
        <v>0</v>
      </c>
    </row>
    <row r="2170" spans="1:38" ht="15" customHeight="1" x14ac:dyDescent="0.2">
      <c r="C2170" s="85" t="s">
        <v>51</v>
      </c>
      <c r="D2170" s="616" t="str">
        <f t="shared" si="2160"/>
        <v/>
      </c>
      <c r="E2170" s="616"/>
      <c r="F2170" s="616"/>
      <c r="G2170" s="616"/>
      <c r="H2170" s="616"/>
      <c r="I2170" s="616"/>
      <c r="J2170" s="616"/>
      <c r="K2170" s="616"/>
      <c r="L2170" s="616"/>
      <c r="M2170" s="615"/>
      <c r="N2170" s="615"/>
      <c r="O2170" s="615"/>
      <c r="P2170" s="615"/>
      <c r="Q2170" s="615"/>
      <c r="R2170" s="615"/>
      <c r="S2170" s="615"/>
      <c r="T2170" s="615"/>
      <c r="U2170" s="615"/>
      <c r="V2170" s="615"/>
      <c r="W2170" s="615"/>
      <c r="X2170" s="615"/>
      <c r="Y2170" s="615"/>
      <c r="Z2170" s="615"/>
      <c r="AA2170" s="615"/>
      <c r="AB2170" s="615"/>
      <c r="AC2170" s="615"/>
      <c r="AD2170" s="615"/>
      <c r="AE2170" s="109"/>
      <c r="AG2170" s="74">
        <f t="shared" si="2161"/>
        <v>27</v>
      </c>
      <c r="AH2170" s="94">
        <f t="shared" si="2162"/>
        <v>0</v>
      </c>
      <c r="AI2170" s="94">
        <f t="shared" si="2163"/>
        <v>0</v>
      </c>
      <c r="AJ2170" s="130">
        <f t="shared" si="2164"/>
        <v>0</v>
      </c>
      <c r="AK2170" s="130">
        <f t="shared" si="2165"/>
        <v>0</v>
      </c>
      <c r="AL2170" s="130">
        <f t="shared" si="2166"/>
        <v>0</v>
      </c>
    </row>
    <row r="2171" spans="1:38" ht="15" customHeight="1" x14ac:dyDescent="0.2">
      <c r="C2171" s="85" t="s">
        <v>52</v>
      </c>
      <c r="D2171" s="616" t="str">
        <f t="shared" si="2160"/>
        <v/>
      </c>
      <c r="E2171" s="616"/>
      <c r="F2171" s="616"/>
      <c r="G2171" s="616"/>
      <c r="H2171" s="616"/>
      <c r="I2171" s="616"/>
      <c r="J2171" s="616"/>
      <c r="K2171" s="616"/>
      <c r="L2171" s="616"/>
      <c r="M2171" s="615"/>
      <c r="N2171" s="615"/>
      <c r="O2171" s="615"/>
      <c r="P2171" s="615"/>
      <c r="Q2171" s="615"/>
      <c r="R2171" s="615"/>
      <c r="S2171" s="615"/>
      <c r="T2171" s="615"/>
      <c r="U2171" s="615"/>
      <c r="V2171" s="615"/>
      <c r="W2171" s="615"/>
      <c r="X2171" s="615"/>
      <c r="Y2171" s="615"/>
      <c r="Z2171" s="615"/>
      <c r="AA2171" s="615"/>
      <c r="AB2171" s="615"/>
      <c r="AC2171" s="615"/>
      <c r="AD2171" s="615"/>
      <c r="AE2171" s="109"/>
      <c r="AG2171" s="74">
        <f t="shared" si="2161"/>
        <v>27</v>
      </c>
      <c r="AH2171" s="94">
        <f t="shared" si="2162"/>
        <v>0</v>
      </c>
      <c r="AI2171" s="94">
        <f t="shared" ref="AI2171" si="2167">M2171</f>
        <v>0</v>
      </c>
      <c r="AJ2171" s="130">
        <f t="shared" ref="AJ2171" si="2168">COUNTIF(S2171:AD2171,"NS")</f>
        <v>0</v>
      </c>
      <c r="AK2171" s="130">
        <f t="shared" ref="AK2171" si="2169">SUM(S2171:AD2171)</f>
        <v>0</v>
      </c>
      <c r="AL2171" s="130">
        <f t="shared" ref="AL2171" si="2170">IF($AG$2142=$AH$2142,0,
IF(OR(
AND(AI2171=0,AJ2171&gt;0),
AND(AI2171="NS",AK2171&gt;0),
AND(AI2171="NS",AK2171=0,AJ2171=0)),1,
IF(OR(
AND(AI2171&gt;0,AJ2171=2),
AND(AI2171="NS",AJ2171=2),
AND(AI2171="NS",AK2171=0,AJ2171&gt;0),
AI2171=AK2171),0,1)))</f>
        <v>0</v>
      </c>
    </row>
    <row r="2172" spans="1:38" ht="15" customHeight="1" x14ac:dyDescent="0.2">
      <c r="L2172" s="112" t="s">
        <v>84</v>
      </c>
      <c r="M2172" s="693">
        <f>IF(AND(SUM(M2147:R2171)=0,COUNTIF(M2147:R2171,"NS")&gt;0),"NS",SUM(M2147:R2171))</f>
        <v>0</v>
      </c>
      <c r="N2172" s="693"/>
      <c r="O2172" s="693"/>
      <c r="P2172" s="693"/>
      <c r="Q2172" s="693"/>
      <c r="R2172" s="693"/>
      <c r="S2172" s="693">
        <f t="shared" ref="S2172" si="2171">IF(AND(SUM(S2147:X2171)=0,COUNTIF(S2147:X2171,"NS")&gt;0),"NS",SUM(S2147:X2171))</f>
        <v>0</v>
      </c>
      <c r="T2172" s="693"/>
      <c r="U2172" s="693"/>
      <c r="V2172" s="693"/>
      <c r="W2172" s="693"/>
      <c r="X2172" s="693"/>
      <c r="Y2172" s="693">
        <f t="shared" ref="Y2172" si="2172">IF(AND(SUM(Y2147:AD2171)=0,COUNTIF(Y2147:AD2171,"NS")&gt;0),"NS",SUM(Y2147:AD2171))</f>
        <v>0</v>
      </c>
      <c r="Z2172" s="693"/>
      <c r="AA2172" s="693"/>
      <c r="AB2172" s="693"/>
      <c r="AC2172" s="693"/>
      <c r="AD2172" s="693"/>
      <c r="AE2172" s="109"/>
      <c r="AH2172" s="90">
        <f>SUM(AH2147:AH2171)</f>
        <v>0</v>
      </c>
      <c r="AL2172" s="90">
        <f>SUM(AL2147:AL2171)</f>
        <v>0</v>
      </c>
    </row>
    <row r="2173" spans="1:38" ht="15" customHeight="1" x14ac:dyDescent="0.2">
      <c r="B2173" s="540" t="str">
        <f>IF(AH2172=0,"","Error: Debe completar toda la información requerida.")</f>
        <v/>
      </c>
      <c r="C2173" s="540"/>
      <c r="D2173" s="540"/>
      <c r="E2173" s="540"/>
      <c r="F2173" s="540"/>
      <c r="G2173" s="540"/>
      <c r="H2173" s="540"/>
      <c r="I2173" s="540"/>
      <c r="J2173" s="540"/>
      <c r="K2173" s="540"/>
      <c r="L2173" s="540"/>
      <c r="M2173" s="540"/>
      <c r="N2173" s="540"/>
      <c r="O2173" s="540"/>
      <c r="P2173" s="540"/>
      <c r="Q2173" s="540"/>
      <c r="R2173" s="540"/>
      <c r="S2173" s="540"/>
      <c r="T2173" s="540"/>
      <c r="U2173" s="540"/>
      <c r="V2173" s="540"/>
      <c r="W2173" s="540"/>
      <c r="X2173" s="540"/>
      <c r="Y2173" s="540"/>
      <c r="Z2173" s="540"/>
      <c r="AA2173" s="540"/>
      <c r="AB2173" s="540"/>
      <c r="AC2173" s="540"/>
      <c r="AD2173" s="540"/>
      <c r="AE2173" s="109"/>
    </row>
    <row r="2174" spans="1:38" ht="15" customHeight="1" x14ac:dyDescent="0.2">
      <c r="B2174" s="511" t="str">
        <f>IF(AL2172&lt;&gt;0,"Error: Verificar sumas por fila.","")</f>
        <v/>
      </c>
      <c r="C2174" s="511"/>
      <c r="D2174" s="511"/>
      <c r="E2174" s="511"/>
      <c r="F2174" s="511"/>
      <c r="G2174" s="511"/>
      <c r="H2174" s="511"/>
      <c r="I2174" s="511"/>
      <c r="J2174" s="511"/>
      <c r="K2174" s="511"/>
      <c r="L2174" s="511"/>
      <c r="M2174" s="511"/>
      <c r="N2174" s="511"/>
      <c r="O2174" s="511"/>
      <c r="P2174" s="511"/>
      <c r="Q2174" s="511"/>
      <c r="R2174" s="511"/>
      <c r="S2174" s="511"/>
      <c r="T2174" s="511"/>
      <c r="U2174" s="511"/>
      <c r="V2174" s="511"/>
      <c r="W2174" s="511"/>
      <c r="X2174" s="511"/>
      <c r="Y2174" s="511"/>
      <c r="Z2174" s="511"/>
      <c r="AA2174" s="511"/>
      <c r="AB2174" s="511"/>
      <c r="AC2174" s="511"/>
      <c r="AD2174" s="511"/>
      <c r="AE2174" s="109"/>
    </row>
    <row r="2175" spans="1:38" ht="15" customHeight="1" x14ac:dyDescent="0.2">
      <c r="B2175" s="599"/>
      <c r="C2175" s="599"/>
      <c r="D2175" s="599"/>
      <c r="E2175" s="599"/>
      <c r="F2175" s="599"/>
      <c r="G2175" s="599"/>
      <c r="H2175" s="599"/>
      <c r="I2175" s="599"/>
      <c r="J2175" s="599"/>
      <c r="K2175" s="599"/>
      <c r="L2175" s="599"/>
      <c r="M2175" s="599"/>
      <c r="N2175" s="599"/>
      <c r="O2175" s="599"/>
      <c r="P2175" s="599"/>
      <c r="Q2175" s="599"/>
      <c r="R2175" s="599"/>
      <c r="S2175" s="599"/>
      <c r="T2175" s="599"/>
      <c r="U2175" s="599"/>
      <c r="V2175" s="599"/>
      <c r="W2175" s="599"/>
      <c r="X2175" s="599"/>
      <c r="Y2175" s="599"/>
      <c r="Z2175" s="599"/>
      <c r="AA2175" s="599"/>
      <c r="AB2175" s="599"/>
      <c r="AC2175" s="599"/>
      <c r="AD2175" s="599"/>
      <c r="AE2175" s="109"/>
    </row>
    <row r="2176" spans="1:38" ht="24.75" customHeight="1" x14ac:dyDescent="0.2">
      <c r="A2176" s="36" t="s">
        <v>720</v>
      </c>
      <c r="B2176" s="636" t="s">
        <v>1503</v>
      </c>
      <c r="C2176" s="636"/>
      <c r="D2176" s="636"/>
      <c r="E2176" s="636"/>
      <c r="F2176" s="636"/>
      <c r="G2176" s="636"/>
      <c r="H2176" s="636"/>
      <c r="I2176" s="636"/>
      <c r="J2176" s="636"/>
      <c r="K2176" s="636"/>
      <c r="L2176" s="636"/>
      <c r="M2176" s="636"/>
      <c r="N2176" s="636"/>
      <c r="O2176" s="636"/>
      <c r="P2176" s="636"/>
      <c r="Q2176" s="636"/>
      <c r="R2176" s="636"/>
      <c r="S2176" s="636"/>
      <c r="T2176" s="636"/>
      <c r="U2176" s="636"/>
      <c r="V2176" s="636"/>
      <c r="W2176" s="636"/>
      <c r="X2176" s="636"/>
      <c r="Y2176" s="636"/>
      <c r="Z2176" s="636"/>
      <c r="AA2176" s="636"/>
      <c r="AB2176" s="636"/>
      <c r="AC2176" s="636"/>
      <c r="AD2176" s="636"/>
      <c r="AE2176" s="109"/>
      <c r="AG2176" s="74" t="s">
        <v>2032</v>
      </c>
      <c r="AH2176" s="74" t="s">
        <v>2072</v>
      </c>
      <c r="AI2176" s="74" t="s">
        <v>2073</v>
      </c>
      <c r="AJ2176" s="74" t="s">
        <v>2045</v>
      </c>
      <c r="AK2176" s="74" t="s">
        <v>2074</v>
      </c>
      <c r="AL2176" s="74" t="s">
        <v>2075</v>
      </c>
    </row>
    <row r="2177" spans="1:50" ht="15" customHeight="1" x14ac:dyDescent="0.2">
      <c r="C2177" s="674" t="s">
        <v>1109</v>
      </c>
      <c r="D2177" s="674"/>
      <c r="E2177" s="674"/>
      <c r="F2177" s="674"/>
      <c r="G2177" s="674"/>
      <c r="H2177" s="674"/>
      <c r="I2177" s="674"/>
      <c r="J2177" s="674"/>
      <c r="K2177" s="674"/>
      <c r="L2177" s="674"/>
      <c r="M2177" s="674"/>
      <c r="N2177" s="674"/>
      <c r="O2177" s="674"/>
      <c r="P2177" s="674"/>
      <c r="Q2177" s="674"/>
      <c r="R2177" s="674"/>
      <c r="S2177" s="674"/>
      <c r="T2177" s="674"/>
      <c r="U2177" s="674"/>
      <c r="V2177" s="674"/>
      <c r="W2177" s="674"/>
      <c r="X2177" s="674"/>
      <c r="Y2177" s="674"/>
      <c r="Z2177" s="674"/>
      <c r="AA2177" s="674"/>
      <c r="AB2177" s="674"/>
      <c r="AC2177" s="674"/>
      <c r="AD2177" s="674"/>
      <c r="AE2177" s="109"/>
      <c r="AG2177" s="74">
        <f>COUNTBLANK(O2183:AD2207)</f>
        <v>400</v>
      </c>
      <c r="AH2177" s="74">
        <v>400</v>
      </c>
      <c r="AI2177" s="74">
        <v>100</v>
      </c>
      <c r="AJ2177" s="74">
        <f>COUNTBLANK(D2183:AD2183)</f>
        <v>27</v>
      </c>
      <c r="AK2177" s="74">
        <v>14</v>
      </c>
      <c r="AL2177" s="74">
        <v>27</v>
      </c>
    </row>
    <row r="2178" spans="1:50" ht="15" customHeight="1" x14ac:dyDescent="0.2">
      <c r="C2178" s="674" t="s">
        <v>1502</v>
      </c>
      <c r="D2178" s="674"/>
      <c r="E2178" s="674"/>
      <c r="F2178" s="674"/>
      <c r="G2178" s="674"/>
      <c r="H2178" s="674"/>
      <c r="I2178" s="674"/>
      <c r="J2178" s="674"/>
      <c r="K2178" s="674"/>
      <c r="L2178" s="674"/>
      <c r="M2178" s="674"/>
      <c r="N2178" s="674"/>
      <c r="O2178" s="674"/>
      <c r="P2178" s="674"/>
      <c r="Q2178" s="674"/>
      <c r="R2178" s="674"/>
      <c r="S2178" s="674"/>
      <c r="T2178" s="674"/>
      <c r="U2178" s="674"/>
      <c r="V2178" s="674"/>
      <c r="W2178" s="674"/>
      <c r="X2178" s="674"/>
      <c r="Y2178" s="674"/>
      <c r="Z2178" s="674"/>
      <c r="AA2178" s="674"/>
      <c r="AB2178" s="674"/>
      <c r="AC2178" s="674"/>
      <c r="AD2178" s="674"/>
      <c r="AE2178" s="109"/>
    </row>
    <row r="2179" spans="1:50" ht="24" customHeight="1" x14ac:dyDescent="0.2">
      <c r="C2179" s="674" t="s">
        <v>1698</v>
      </c>
      <c r="D2179" s="674"/>
      <c r="E2179" s="674"/>
      <c r="F2179" s="674"/>
      <c r="G2179" s="674"/>
      <c r="H2179" s="674"/>
      <c r="I2179" s="674"/>
      <c r="J2179" s="674"/>
      <c r="K2179" s="674"/>
      <c r="L2179" s="674"/>
      <c r="M2179" s="674"/>
      <c r="N2179" s="674"/>
      <c r="O2179" s="674"/>
      <c r="P2179" s="674"/>
      <c r="Q2179" s="674"/>
      <c r="R2179" s="674"/>
      <c r="S2179" s="674"/>
      <c r="T2179" s="674"/>
      <c r="U2179" s="674"/>
      <c r="V2179" s="674"/>
      <c r="W2179" s="674"/>
      <c r="X2179" s="674"/>
      <c r="Y2179" s="674"/>
      <c r="Z2179" s="674"/>
      <c r="AA2179" s="674"/>
      <c r="AB2179" s="674"/>
      <c r="AC2179" s="674"/>
      <c r="AD2179" s="674"/>
      <c r="AE2179" s="109"/>
    </row>
    <row r="2180" spans="1:50" ht="15" customHeight="1" x14ac:dyDescent="0.2">
      <c r="AE2180" s="109"/>
    </row>
    <row r="2181" spans="1:50" ht="36" customHeight="1" x14ac:dyDescent="0.2">
      <c r="C2181" s="491" t="s">
        <v>220</v>
      </c>
      <c r="D2181" s="491"/>
      <c r="E2181" s="491"/>
      <c r="F2181" s="491"/>
      <c r="G2181" s="491"/>
      <c r="H2181" s="491"/>
      <c r="I2181" s="491"/>
      <c r="J2181" s="491"/>
      <c r="K2181" s="491"/>
      <c r="L2181" s="491"/>
      <c r="M2181" s="491"/>
      <c r="N2181" s="491"/>
      <c r="O2181" s="543" t="s">
        <v>1498</v>
      </c>
      <c r="P2181" s="544"/>
      <c r="Q2181" s="544"/>
      <c r="R2181" s="544"/>
      <c r="S2181" s="543" t="s">
        <v>1499</v>
      </c>
      <c r="T2181" s="544"/>
      <c r="U2181" s="544"/>
      <c r="V2181" s="544"/>
      <c r="W2181" s="543" t="s">
        <v>1500</v>
      </c>
      <c r="X2181" s="544"/>
      <c r="Y2181" s="544"/>
      <c r="Z2181" s="544"/>
      <c r="AA2181" s="609" t="s">
        <v>1501</v>
      </c>
      <c r="AB2181" s="609"/>
      <c r="AC2181" s="609"/>
      <c r="AD2181" s="609"/>
      <c r="AE2181" s="109"/>
      <c r="AI2181" s="512" t="s">
        <v>1498</v>
      </c>
      <c r="AJ2181" s="512"/>
      <c r="AK2181" s="512"/>
      <c r="AL2181" s="512"/>
      <c r="AM2181" s="512" t="s">
        <v>1499</v>
      </c>
      <c r="AN2181" s="512"/>
      <c r="AO2181" s="512"/>
      <c r="AP2181" s="512"/>
      <c r="AQ2181" s="512" t="s">
        <v>1500</v>
      </c>
      <c r="AR2181" s="512"/>
      <c r="AS2181" s="512"/>
      <c r="AT2181" s="512"/>
      <c r="AU2181" s="512" t="s">
        <v>1501</v>
      </c>
      <c r="AV2181" s="512"/>
      <c r="AW2181" s="512"/>
      <c r="AX2181" s="512"/>
    </row>
    <row r="2182" spans="1:50" ht="43.5" customHeight="1" x14ac:dyDescent="0.2">
      <c r="C2182" s="491"/>
      <c r="D2182" s="491"/>
      <c r="E2182" s="491"/>
      <c r="F2182" s="491"/>
      <c r="G2182" s="491"/>
      <c r="H2182" s="491"/>
      <c r="I2182" s="491"/>
      <c r="J2182" s="491"/>
      <c r="K2182" s="491"/>
      <c r="L2182" s="491"/>
      <c r="M2182" s="491"/>
      <c r="N2182" s="491"/>
      <c r="O2182" s="643" t="s">
        <v>80</v>
      </c>
      <c r="P2182" s="644"/>
      <c r="Q2182" s="102" t="s">
        <v>1497</v>
      </c>
      <c r="R2182" s="155" t="s">
        <v>82</v>
      </c>
      <c r="S2182" s="643" t="s">
        <v>80</v>
      </c>
      <c r="T2182" s="644"/>
      <c r="U2182" s="102" t="s">
        <v>1497</v>
      </c>
      <c r="V2182" s="155" t="s">
        <v>82</v>
      </c>
      <c r="W2182" s="643" t="s">
        <v>80</v>
      </c>
      <c r="X2182" s="644"/>
      <c r="Y2182" s="102" t="s">
        <v>1497</v>
      </c>
      <c r="Z2182" s="155" t="s">
        <v>82</v>
      </c>
      <c r="AA2182" s="643" t="s">
        <v>80</v>
      </c>
      <c r="AB2182" s="644"/>
      <c r="AC2182" s="102" t="s">
        <v>1497</v>
      </c>
      <c r="AD2182" s="102" t="s">
        <v>82</v>
      </c>
      <c r="AE2182" s="109"/>
      <c r="AG2182" s="74" t="s">
        <v>2032</v>
      </c>
      <c r="AH2182" s="226" t="s">
        <v>2076</v>
      </c>
      <c r="AI2182" s="95" t="s">
        <v>80</v>
      </c>
      <c r="AJ2182" s="95" t="s">
        <v>2029</v>
      </c>
      <c r="AK2182" s="95" t="s">
        <v>2078</v>
      </c>
      <c r="AL2182" s="96" t="s">
        <v>2077</v>
      </c>
      <c r="AM2182" s="95" t="s">
        <v>80</v>
      </c>
      <c r="AN2182" s="95" t="s">
        <v>2029</v>
      </c>
      <c r="AO2182" s="95" t="s">
        <v>2078</v>
      </c>
      <c r="AP2182" s="96" t="s">
        <v>2077</v>
      </c>
      <c r="AQ2182" s="95" t="s">
        <v>80</v>
      </c>
      <c r="AR2182" s="95" t="s">
        <v>2029</v>
      </c>
      <c r="AS2182" s="95" t="s">
        <v>2078</v>
      </c>
      <c r="AT2182" s="96" t="s">
        <v>2077</v>
      </c>
      <c r="AU2182" s="95" t="s">
        <v>80</v>
      </c>
      <c r="AV2182" s="95" t="s">
        <v>2029</v>
      </c>
      <c r="AW2182" s="95" t="s">
        <v>2078</v>
      </c>
      <c r="AX2182" s="96" t="s">
        <v>2077</v>
      </c>
    </row>
    <row r="2183" spans="1:50" ht="15" customHeight="1" x14ac:dyDescent="0.2">
      <c r="C2183" s="87" t="s">
        <v>28</v>
      </c>
      <c r="D2183" s="703" t="str">
        <f>IF(D40="","",D40)</f>
        <v/>
      </c>
      <c r="E2183" s="705"/>
      <c r="F2183" s="705"/>
      <c r="G2183" s="705"/>
      <c r="H2183" s="705"/>
      <c r="I2183" s="705"/>
      <c r="J2183" s="705"/>
      <c r="K2183" s="705"/>
      <c r="L2183" s="705"/>
      <c r="M2183" s="705"/>
      <c r="N2183" s="705"/>
      <c r="O2183" s="615"/>
      <c r="P2183" s="615"/>
      <c r="Q2183" s="67"/>
      <c r="R2183" s="209"/>
      <c r="S2183" s="615"/>
      <c r="T2183" s="615"/>
      <c r="U2183" s="67"/>
      <c r="V2183" s="67"/>
      <c r="W2183" s="615"/>
      <c r="X2183" s="615"/>
      <c r="Y2183" s="67"/>
      <c r="Z2183" s="210"/>
      <c r="AA2183" s="615"/>
      <c r="AB2183" s="615"/>
      <c r="AC2183" s="210"/>
      <c r="AD2183" s="67"/>
      <c r="AE2183" s="109"/>
      <c r="AG2183" s="74">
        <f>COUNTBLANK(D2183:AD2183)</f>
        <v>27</v>
      </c>
      <c r="AH2183" s="94">
        <f>IF(OR($AG$2177=$AH$2177,AG2183=$AL$2177),0,IF(AND(D2183&lt;&gt;"",AG2183=$AK$2177),0,1))</f>
        <v>0</v>
      </c>
      <c r="AI2183" s="94">
        <f>O2183</f>
        <v>0</v>
      </c>
      <c r="AJ2183" s="130">
        <f>COUNTIF(Q2183:R2183,"NS")</f>
        <v>0</v>
      </c>
      <c r="AK2183" s="130">
        <f>SUM(Q2183:R2183)</f>
        <v>0</v>
      </c>
      <c r="AL2183" s="130">
        <f>IF($AG$2177=$AH$2177,0,
IF(OR(
AND(AI2183=0,AJ2183&gt;0),
AND(AI2183="NS",AK2183&gt;0),
AND(AI2183="NS",AK2183=0,AJ2183=0)),1,
IF(OR(
AND(AI2183&gt;0,AJ2183=2),
AND(AI2183="NS",AJ2183=2),
AND(AI2183="NS",AK2183=0,AJ2183&gt;0),
AI2183=AK2183),0,1)))</f>
        <v>0</v>
      </c>
      <c r="AM2183" s="94">
        <f>S2183</f>
        <v>0</v>
      </c>
      <c r="AN2183" s="130">
        <f>COUNTIF(U2183:V2183,"NS")</f>
        <v>0</v>
      </c>
      <c r="AO2183" s="130">
        <f>SUM(U2183:V2183)</f>
        <v>0</v>
      </c>
      <c r="AP2183" s="130">
        <f>IF($AG$2177=$AH$2177,0,
IF(OR(
AND(AM2183=0,AN2183&gt;0),
AND(AM2183="NS",AO2183&gt;0),
AND(AM2183="NS",AO2183=0,AN2183=0)),1,
IF(OR(
AND(AM2183&gt;0,AN2183=2),
AND(AM2183="NS",AN2183=2),
AND(AM2183="NS",AO2183=0,AN2183&gt;0),
AM2183=AO2183),0,1)))</f>
        <v>0</v>
      </c>
      <c r="AQ2183" s="94">
        <f>W2183</f>
        <v>0</v>
      </c>
      <c r="AR2183" s="130">
        <f>COUNTIF(Y2183:Z2183,"NS")</f>
        <v>0</v>
      </c>
      <c r="AS2183" s="130">
        <f>SUM(Y2183:Z2183)</f>
        <v>0</v>
      </c>
      <c r="AT2183" s="130">
        <f>IF($AG$2177=$AH$2177,0,
IF(OR(
AND(AQ2183=0,AR2183&gt;0),
AND(AQ2183="NS",AS2183&gt;0),
AND(AQ2183="NS",AS2183=0,AR2183=0)),1,
IF(OR(
AND(AQ2183&gt;0,AR2183=2),
AND(AQ2183="NS",AR2183=2),
AND(AQ2183="NS",AS2183=0,AR2183&gt;0),
AQ2183=AS2183),0,1)))</f>
        <v>0</v>
      </c>
      <c r="AU2183" s="94">
        <f>AA2183</f>
        <v>0</v>
      </c>
      <c r="AV2183" s="130">
        <f>COUNTIF(AC2183:AD2183,"NS")</f>
        <v>0</v>
      </c>
      <c r="AW2183" s="130">
        <f>SUM(AC2183:AD2183)</f>
        <v>0</v>
      </c>
      <c r="AX2183" s="130">
        <f>IF($AG$2177=$AH$2177,0,
IF(OR(
AND(AU2183=0,AV2183&gt;0),
AND(AU2183="NS",AW2183&gt;0),
AND(AU2183="NS",AW2183=0,AV2183=0)),1,
IF(OR(
AND(AU2183&gt;0,AV2183=2),
AND(AU2183="NS",AV2183=2),
AND(AU2183="NS",AW2183=0,AV2183&gt;0),
AU2183=AW2183),0,1)))</f>
        <v>0</v>
      </c>
    </row>
    <row r="2184" spans="1:50" ht="15" customHeight="1" x14ac:dyDescent="0.2">
      <c r="C2184" s="85" t="s">
        <v>29</v>
      </c>
      <c r="D2184" s="703" t="str">
        <f t="shared" ref="D2184:D2207" si="2173">IF(D41="","",D41)</f>
        <v/>
      </c>
      <c r="E2184" s="705"/>
      <c r="F2184" s="705"/>
      <c r="G2184" s="705"/>
      <c r="H2184" s="705"/>
      <c r="I2184" s="705"/>
      <c r="J2184" s="705"/>
      <c r="K2184" s="705"/>
      <c r="L2184" s="705"/>
      <c r="M2184" s="705"/>
      <c r="N2184" s="705"/>
      <c r="O2184" s="615"/>
      <c r="P2184" s="615"/>
      <c r="Q2184" s="67"/>
      <c r="R2184" s="209"/>
      <c r="S2184" s="615"/>
      <c r="T2184" s="615"/>
      <c r="U2184" s="67"/>
      <c r="V2184" s="67"/>
      <c r="W2184" s="615"/>
      <c r="X2184" s="615"/>
      <c r="Y2184" s="67"/>
      <c r="Z2184" s="210"/>
      <c r="AA2184" s="615"/>
      <c r="AB2184" s="615"/>
      <c r="AC2184" s="210"/>
      <c r="AD2184" s="67"/>
      <c r="AE2184" s="109"/>
      <c r="AG2184" s="74">
        <f t="shared" ref="AG2184:AG2207" si="2174">COUNTBLANK(D2184:AD2184)</f>
        <v>27</v>
      </c>
      <c r="AH2184" s="94">
        <f t="shared" ref="AH2184:AH2207" si="2175">IF(OR($AG$2177=$AH$2177,AG2184=$AL$2177),0,IF(AND(D2184&lt;&gt;"",AG2184=$AK$2177),0,1))</f>
        <v>0</v>
      </c>
      <c r="AI2184" s="94">
        <f t="shared" ref="AI2184:AI2207" si="2176">O2184</f>
        <v>0</v>
      </c>
      <c r="AJ2184" s="130">
        <f t="shared" ref="AJ2184:AJ2207" si="2177">COUNTIF(Q2184:R2184,"NS")</f>
        <v>0</v>
      </c>
      <c r="AK2184" s="130">
        <f t="shared" ref="AK2184:AK2207" si="2178">SUM(Q2184:R2184)</f>
        <v>0</v>
      </c>
      <c r="AL2184" s="130">
        <f t="shared" ref="AL2184:AL2207" si="2179">IF($AG$2177=$AH$2177,0,
IF(OR(
AND(AI2184=0,AJ2184&gt;0),
AND(AI2184="NS",AK2184&gt;0),
AND(AI2184="NS",AK2184=0,AJ2184=0)),1,
IF(OR(
AND(AI2184&gt;0,AJ2184=2),
AND(AI2184="NS",AJ2184=2),
AND(AI2184="NS",AK2184=0,AJ2184&gt;0),
AI2184=AK2184),0,1)))</f>
        <v>0</v>
      </c>
      <c r="AM2184" s="94">
        <f t="shared" ref="AM2184:AM2207" si="2180">S2184</f>
        <v>0</v>
      </c>
      <c r="AN2184" s="130">
        <f t="shared" ref="AN2184:AN2207" si="2181">COUNTIF(U2184:V2184,"NS")</f>
        <v>0</v>
      </c>
      <c r="AO2184" s="130">
        <f t="shared" ref="AO2184:AO2207" si="2182">SUM(U2184:V2184)</f>
        <v>0</v>
      </c>
      <c r="AP2184" s="130">
        <f t="shared" ref="AP2184:AP2207" si="2183">IF($AG$2177=$AH$2177,0,
IF(OR(
AND(AM2184=0,AN2184&gt;0),
AND(AM2184="NS",AO2184&gt;0),
AND(AM2184="NS",AO2184=0,AN2184=0)),1,
IF(OR(
AND(AM2184&gt;0,AN2184=2),
AND(AM2184="NS",AN2184=2),
AND(AM2184="NS",AO2184=0,AN2184&gt;0),
AM2184=AO2184),0,1)))</f>
        <v>0</v>
      </c>
      <c r="AQ2184" s="94">
        <f t="shared" ref="AQ2184:AQ2207" si="2184">W2184</f>
        <v>0</v>
      </c>
      <c r="AR2184" s="130">
        <f t="shared" ref="AR2184:AR2207" si="2185">COUNTIF(Y2184:Z2184,"NS")</f>
        <v>0</v>
      </c>
      <c r="AS2184" s="130">
        <f t="shared" ref="AS2184:AS2207" si="2186">SUM(Y2184:Z2184)</f>
        <v>0</v>
      </c>
      <c r="AT2184" s="130">
        <f t="shared" ref="AT2184:AT2207" si="2187">IF($AG$2177=$AH$2177,0,
IF(OR(
AND(AQ2184=0,AR2184&gt;0),
AND(AQ2184="NS",AS2184&gt;0),
AND(AQ2184="NS",AS2184=0,AR2184=0)),1,
IF(OR(
AND(AQ2184&gt;0,AR2184=2),
AND(AQ2184="NS",AR2184=2),
AND(AQ2184="NS",AS2184=0,AR2184&gt;0),
AQ2184=AS2184),0,1)))</f>
        <v>0</v>
      </c>
      <c r="AU2184" s="94">
        <f t="shared" ref="AU2184:AU2207" si="2188">AA2184</f>
        <v>0</v>
      </c>
      <c r="AV2184" s="130">
        <f t="shared" ref="AV2184:AV2207" si="2189">COUNTIF(AC2184:AD2184,"NS")</f>
        <v>0</v>
      </c>
      <c r="AW2184" s="130">
        <f t="shared" ref="AW2184:AW2207" si="2190">SUM(AC2184:AD2184)</f>
        <v>0</v>
      </c>
      <c r="AX2184" s="130">
        <f t="shared" ref="AX2184:AX2207" si="2191">IF($AG$2177=$AH$2177,0,
IF(OR(
AND(AU2184=0,AV2184&gt;0),
AND(AU2184="NS",AW2184&gt;0),
AND(AU2184="NS",AW2184=0,AV2184=0)),1,
IF(OR(
AND(AU2184&gt;0,AV2184=2),
AND(AU2184="NS",AV2184=2),
AND(AU2184="NS",AW2184=0,AV2184&gt;0),
AU2184=AW2184),0,1)))</f>
        <v>0</v>
      </c>
    </row>
    <row r="2185" spans="1:50" ht="15" customHeight="1" x14ac:dyDescent="0.2">
      <c r="A2185" s="109"/>
      <c r="B2185" s="109"/>
      <c r="C2185" s="85" t="s">
        <v>30</v>
      </c>
      <c r="D2185" s="703" t="str">
        <f t="shared" si="2173"/>
        <v/>
      </c>
      <c r="E2185" s="705"/>
      <c r="F2185" s="705"/>
      <c r="G2185" s="705"/>
      <c r="H2185" s="705"/>
      <c r="I2185" s="705"/>
      <c r="J2185" s="705"/>
      <c r="K2185" s="705"/>
      <c r="L2185" s="705"/>
      <c r="M2185" s="705"/>
      <c r="N2185" s="705"/>
      <c r="O2185" s="615"/>
      <c r="P2185" s="615"/>
      <c r="Q2185" s="67"/>
      <c r="R2185" s="209"/>
      <c r="S2185" s="615"/>
      <c r="T2185" s="615"/>
      <c r="U2185" s="67"/>
      <c r="V2185" s="67"/>
      <c r="W2185" s="615"/>
      <c r="X2185" s="615"/>
      <c r="Y2185" s="67"/>
      <c r="Z2185" s="210"/>
      <c r="AA2185" s="615"/>
      <c r="AB2185" s="615"/>
      <c r="AC2185" s="210"/>
      <c r="AD2185" s="67"/>
      <c r="AE2185" s="109"/>
      <c r="AG2185" s="74">
        <f t="shared" si="2174"/>
        <v>27</v>
      </c>
      <c r="AH2185" s="94">
        <f t="shared" si="2175"/>
        <v>0</v>
      </c>
      <c r="AI2185" s="94">
        <f t="shared" si="2176"/>
        <v>0</v>
      </c>
      <c r="AJ2185" s="130">
        <f t="shared" si="2177"/>
        <v>0</v>
      </c>
      <c r="AK2185" s="130">
        <f t="shared" si="2178"/>
        <v>0</v>
      </c>
      <c r="AL2185" s="130">
        <f t="shared" si="2179"/>
        <v>0</v>
      </c>
      <c r="AM2185" s="94">
        <f t="shared" si="2180"/>
        <v>0</v>
      </c>
      <c r="AN2185" s="130">
        <f t="shared" si="2181"/>
        <v>0</v>
      </c>
      <c r="AO2185" s="130">
        <f t="shared" si="2182"/>
        <v>0</v>
      </c>
      <c r="AP2185" s="130">
        <f t="shared" si="2183"/>
        <v>0</v>
      </c>
      <c r="AQ2185" s="94">
        <f t="shared" si="2184"/>
        <v>0</v>
      </c>
      <c r="AR2185" s="130">
        <f t="shared" si="2185"/>
        <v>0</v>
      </c>
      <c r="AS2185" s="130">
        <f t="shared" si="2186"/>
        <v>0</v>
      </c>
      <c r="AT2185" s="130">
        <f t="shared" si="2187"/>
        <v>0</v>
      </c>
      <c r="AU2185" s="94">
        <f t="shared" si="2188"/>
        <v>0</v>
      </c>
      <c r="AV2185" s="130">
        <f t="shared" si="2189"/>
        <v>0</v>
      </c>
      <c r="AW2185" s="130">
        <f t="shared" si="2190"/>
        <v>0</v>
      </c>
      <c r="AX2185" s="130">
        <f t="shared" si="2191"/>
        <v>0</v>
      </c>
    </row>
    <row r="2186" spans="1:50" ht="15" customHeight="1" x14ac:dyDescent="0.2">
      <c r="A2186" s="109"/>
      <c r="B2186" s="109"/>
      <c r="C2186" s="85" t="s">
        <v>31</v>
      </c>
      <c r="D2186" s="703" t="str">
        <f t="shared" si="2173"/>
        <v/>
      </c>
      <c r="E2186" s="705"/>
      <c r="F2186" s="705"/>
      <c r="G2186" s="705"/>
      <c r="H2186" s="705"/>
      <c r="I2186" s="705"/>
      <c r="J2186" s="705"/>
      <c r="K2186" s="705"/>
      <c r="L2186" s="705"/>
      <c r="M2186" s="705"/>
      <c r="N2186" s="705"/>
      <c r="O2186" s="615"/>
      <c r="P2186" s="615"/>
      <c r="Q2186" s="67"/>
      <c r="R2186" s="209"/>
      <c r="S2186" s="615"/>
      <c r="T2186" s="615"/>
      <c r="U2186" s="67"/>
      <c r="V2186" s="67"/>
      <c r="W2186" s="615"/>
      <c r="X2186" s="615"/>
      <c r="Y2186" s="67"/>
      <c r="Z2186" s="210"/>
      <c r="AA2186" s="615"/>
      <c r="AB2186" s="615"/>
      <c r="AC2186" s="210"/>
      <c r="AD2186" s="67"/>
      <c r="AE2186" s="109"/>
      <c r="AG2186" s="74">
        <f t="shared" si="2174"/>
        <v>27</v>
      </c>
      <c r="AH2186" s="94">
        <f t="shared" si="2175"/>
        <v>0</v>
      </c>
      <c r="AI2186" s="94">
        <f t="shared" si="2176"/>
        <v>0</v>
      </c>
      <c r="AJ2186" s="130">
        <f t="shared" si="2177"/>
        <v>0</v>
      </c>
      <c r="AK2186" s="130">
        <f t="shared" si="2178"/>
        <v>0</v>
      </c>
      <c r="AL2186" s="130">
        <f t="shared" si="2179"/>
        <v>0</v>
      </c>
      <c r="AM2186" s="94">
        <f t="shared" si="2180"/>
        <v>0</v>
      </c>
      <c r="AN2186" s="130">
        <f t="shared" si="2181"/>
        <v>0</v>
      </c>
      <c r="AO2186" s="130">
        <f t="shared" si="2182"/>
        <v>0</v>
      </c>
      <c r="AP2186" s="130">
        <f t="shared" si="2183"/>
        <v>0</v>
      </c>
      <c r="AQ2186" s="94">
        <f t="shared" si="2184"/>
        <v>0</v>
      </c>
      <c r="AR2186" s="130">
        <f t="shared" si="2185"/>
        <v>0</v>
      </c>
      <c r="AS2186" s="130">
        <f t="shared" si="2186"/>
        <v>0</v>
      </c>
      <c r="AT2186" s="130">
        <f t="shared" si="2187"/>
        <v>0</v>
      </c>
      <c r="AU2186" s="94">
        <f t="shared" si="2188"/>
        <v>0</v>
      </c>
      <c r="AV2186" s="130">
        <f t="shared" si="2189"/>
        <v>0</v>
      </c>
      <c r="AW2186" s="130">
        <f t="shared" si="2190"/>
        <v>0</v>
      </c>
      <c r="AX2186" s="130">
        <f t="shared" si="2191"/>
        <v>0</v>
      </c>
    </row>
    <row r="2187" spans="1:50" ht="15" customHeight="1" x14ac:dyDescent="0.2">
      <c r="A2187" s="109"/>
      <c r="B2187" s="109"/>
      <c r="C2187" s="85" t="s">
        <v>32</v>
      </c>
      <c r="D2187" s="703" t="str">
        <f t="shared" si="2173"/>
        <v/>
      </c>
      <c r="E2187" s="705"/>
      <c r="F2187" s="705"/>
      <c r="G2187" s="705"/>
      <c r="H2187" s="705"/>
      <c r="I2187" s="705"/>
      <c r="J2187" s="705"/>
      <c r="K2187" s="705"/>
      <c r="L2187" s="705"/>
      <c r="M2187" s="705"/>
      <c r="N2187" s="705"/>
      <c r="O2187" s="615"/>
      <c r="P2187" s="615"/>
      <c r="Q2187" s="67"/>
      <c r="R2187" s="209"/>
      <c r="S2187" s="615"/>
      <c r="T2187" s="615"/>
      <c r="U2187" s="67"/>
      <c r="V2187" s="67"/>
      <c r="W2187" s="615"/>
      <c r="X2187" s="615"/>
      <c r="Y2187" s="67"/>
      <c r="Z2187" s="210"/>
      <c r="AA2187" s="615"/>
      <c r="AB2187" s="615"/>
      <c r="AC2187" s="210"/>
      <c r="AD2187" s="67"/>
      <c r="AE2187" s="109"/>
      <c r="AG2187" s="74">
        <f t="shared" si="2174"/>
        <v>27</v>
      </c>
      <c r="AH2187" s="94">
        <f t="shared" si="2175"/>
        <v>0</v>
      </c>
      <c r="AI2187" s="94">
        <f t="shared" si="2176"/>
        <v>0</v>
      </c>
      <c r="AJ2187" s="130">
        <f t="shared" si="2177"/>
        <v>0</v>
      </c>
      <c r="AK2187" s="130">
        <f t="shared" si="2178"/>
        <v>0</v>
      </c>
      <c r="AL2187" s="130">
        <f t="shared" si="2179"/>
        <v>0</v>
      </c>
      <c r="AM2187" s="94">
        <f t="shared" si="2180"/>
        <v>0</v>
      </c>
      <c r="AN2187" s="130">
        <f t="shared" si="2181"/>
        <v>0</v>
      </c>
      <c r="AO2187" s="130">
        <f t="shared" si="2182"/>
        <v>0</v>
      </c>
      <c r="AP2187" s="130">
        <f t="shared" si="2183"/>
        <v>0</v>
      </c>
      <c r="AQ2187" s="94">
        <f t="shared" si="2184"/>
        <v>0</v>
      </c>
      <c r="AR2187" s="130">
        <f t="shared" si="2185"/>
        <v>0</v>
      </c>
      <c r="AS2187" s="130">
        <f t="shared" si="2186"/>
        <v>0</v>
      </c>
      <c r="AT2187" s="130">
        <f t="shared" si="2187"/>
        <v>0</v>
      </c>
      <c r="AU2187" s="94">
        <f t="shared" si="2188"/>
        <v>0</v>
      </c>
      <c r="AV2187" s="130">
        <f t="shared" si="2189"/>
        <v>0</v>
      </c>
      <c r="AW2187" s="130">
        <f t="shared" si="2190"/>
        <v>0</v>
      </c>
      <c r="AX2187" s="130">
        <f t="shared" si="2191"/>
        <v>0</v>
      </c>
    </row>
    <row r="2188" spans="1:50" ht="15" customHeight="1" x14ac:dyDescent="0.2">
      <c r="A2188" s="109"/>
      <c r="B2188" s="109"/>
      <c r="C2188" s="85" t="s">
        <v>33</v>
      </c>
      <c r="D2188" s="703" t="str">
        <f t="shared" si="2173"/>
        <v/>
      </c>
      <c r="E2188" s="705"/>
      <c r="F2188" s="705"/>
      <c r="G2188" s="705"/>
      <c r="H2188" s="705"/>
      <c r="I2188" s="705"/>
      <c r="J2188" s="705"/>
      <c r="K2188" s="705"/>
      <c r="L2188" s="705"/>
      <c r="M2188" s="705"/>
      <c r="N2188" s="705"/>
      <c r="O2188" s="615"/>
      <c r="P2188" s="615"/>
      <c r="Q2188" s="67"/>
      <c r="R2188" s="209"/>
      <c r="S2188" s="615"/>
      <c r="T2188" s="615"/>
      <c r="U2188" s="67"/>
      <c r="V2188" s="67"/>
      <c r="W2188" s="615"/>
      <c r="X2188" s="615"/>
      <c r="Y2188" s="67"/>
      <c r="Z2188" s="210"/>
      <c r="AA2188" s="615"/>
      <c r="AB2188" s="615"/>
      <c r="AC2188" s="210"/>
      <c r="AD2188" s="67"/>
      <c r="AE2188" s="109"/>
      <c r="AG2188" s="74">
        <f t="shared" si="2174"/>
        <v>27</v>
      </c>
      <c r="AH2188" s="94">
        <f t="shared" si="2175"/>
        <v>0</v>
      </c>
      <c r="AI2188" s="94">
        <f t="shared" si="2176"/>
        <v>0</v>
      </c>
      <c r="AJ2188" s="130">
        <f t="shared" si="2177"/>
        <v>0</v>
      </c>
      <c r="AK2188" s="130">
        <f t="shared" si="2178"/>
        <v>0</v>
      </c>
      <c r="AL2188" s="130">
        <f t="shared" si="2179"/>
        <v>0</v>
      </c>
      <c r="AM2188" s="94">
        <f t="shared" si="2180"/>
        <v>0</v>
      </c>
      <c r="AN2188" s="130">
        <f t="shared" si="2181"/>
        <v>0</v>
      </c>
      <c r="AO2188" s="130">
        <f t="shared" si="2182"/>
        <v>0</v>
      </c>
      <c r="AP2188" s="130">
        <f t="shared" si="2183"/>
        <v>0</v>
      </c>
      <c r="AQ2188" s="94">
        <f t="shared" si="2184"/>
        <v>0</v>
      </c>
      <c r="AR2188" s="130">
        <f t="shared" si="2185"/>
        <v>0</v>
      </c>
      <c r="AS2188" s="130">
        <f t="shared" si="2186"/>
        <v>0</v>
      </c>
      <c r="AT2188" s="130">
        <f t="shared" si="2187"/>
        <v>0</v>
      </c>
      <c r="AU2188" s="94">
        <f t="shared" si="2188"/>
        <v>0</v>
      </c>
      <c r="AV2188" s="130">
        <f t="shared" si="2189"/>
        <v>0</v>
      </c>
      <c r="AW2188" s="130">
        <f t="shared" si="2190"/>
        <v>0</v>
      </c>
      <c r="AX2188" s="130">
        <f t="shared" si="2191"/>
        <v>0</v>
      </c>
    </row>
    <row r="2189" spans="1:50" ht="15" customHeight="1" x14ac:dyDescent="0.2">
      <c r="A2189" s="109"/>
      <c r="B2189" s="109"/>
      <c r="C2189" s="85" t="s">
        <v>34</v>
      </c>
      <c r="D2189" s="703" t="str">
        <f t="shared" si="2173"/>
        <v/>
      </c>
      <c r="E2189" s="705"/>
      <c r="F2189" s="705"/>
      <c r="G2189" s="705"/>
      <c r="H2189" s="705"/>
      <c r="I2189" s="705"/>
      <c r="J2189" s="705"/>
      <c r="K2189" s="705"/>
      <c r="L2189" s="705"/>
      <c r="M2189" s="705"/>
      <c r="N2189" s="705"/>
      <c r="O2189" s="615"/>
      <c r="P2189" s="615"/>
      <c r="Q2189" s="67"/>
      <c r="R2189" s="209"/>
      <c r="S2189" s="615"/>
      <c r="T2189" s="615"/>
      <c r="U2189" s="67"/>
      <c r="V2189" s="67"/>
      <c r="W2189" s="615"/>
      <c r="X2189" s="615"/>
      <c r="Y2189" s="67"/>
      <c r="Z2189" s="210"/>
      <c r="AA2189" s="615"/>
      <c r="AB2189" s="615"/>
      <c r="AC2189" s="210"/>
      <c r="AD2189" s="67"/>
      <c r="AE2189" s="109"/>
      <c r="AG2189" s="74">
        <f t="shared" si="2174"/>
        <v>27</v>
      </c>
      <c r="AH2189" s="94">
        <f t="shared" si="2175"/>
        <v>0</v>
      </c>
      <c r="AI2189" s="94">
        <f t="shared" si="2176"/>
        <v>0</v>
      </c>
      <c r="AJ2189" s="130">
        <f t="shared" si="2177"/>
        <v>0</v>
      </c>
      <c r="AK2189" s="130">
        <f t="shared" si="2178"/>
        <v>0</v>
      </c>
      <c r="AL2189" s="130">
        <f t="shared" si="2179"/>
        <v>0</v>
      </c>
      <c r="AM2189" s="94">
        <f t="shared" si="2180"/>
        <v>0</v>
      </c>
      <c r="AN2189" s="130">
        <f t="shared" si="2181"/>
        <v>0</v>
      </c>
      <c r="AO2189" s="130">
        <f t="shared" si="2182"/>
        <v>0</v>
      </c>
      <c r="AP2189" s="130">
        <f t="shared" si="2183"/>
        <v>0</v>
      </c>
      <c r="AQ2189" s="94">
        <f t="shared" si="2184"/>
        <v>0</v>
      </c>
      <c r="AR2189" s="130">
        <f t="shared" si="2185"/>
        <v>0</v>
      </c>
      <c r="AS2189" s="130">
        <f t="shared" si="2186"/>
        <v>0</v>
      </c>
      <c r="AT2189" s="130">
        <f t="shared" si="2187"/>
        <v>0</v>
      </c>
      <c r="AU2189" s="94">
        <f t="shared" si="2188"/>
        <v>0</v>
      </c>
      <c r="AV2189" s="130">
        <f t="shared" si="2189"/>
        <v>0</v>
      </c>
      <c r="AW2189" s="130">
        <f t="shared" si="2190"/>
        <v>0</v>
      </c>
      <c r="AX2189" s="130">
        <f t="shared" si="2191"/>
        <v>0</v>
      </c>
    </row>
    <row r="2190" spans="1:50" ht="15" customHeight="1" x14ac:dyDescent="0.2">
      <c r="A2190" s="109"/>
      <c r="B2190" s="109"/>
      <c r="C2190" s="85" t="s">
        <v>35</v>
      </c>
      <c r="D2190" s="703" t="str">
        <f t="shared" si="2173"/>
        <v/>
      </c>
      <c r="E2190" s="705"/>
      <c r="F2190" s="705"/>
      <c r="G2190" s="705"/>
      <c r="H2190" s="705"/>
      <c r="I2190" s="705"/>
      <c r="J2190" s="705"/>
      <c r="K2190" s="705"/>
      <c r="L2190" s="705"/>
      <c r="M2190" s="705"/>
      <c r="N2190" s="705"/>
      <c r="O2190" s="615"/>
      <c r="P2190" s="615"/>
      <c r="Q2190" s="67"/>
      <c r="R2190" s="209"/>
      <c r="S2190" s="615"/>
      <c r="T2190" s="615"/>
      <c r="U2190" s="67"/>
      <c r="V2190" s="67"/>
      <c r="W2190" s="615"/>
      <c r="X2190" s="615"/>
      <c r="Y2190" s="67"/>
      <c r="Z2190" s="210"/>
      <c r="AA2190" s="615"/>
      <c r="AB2190" s="615"/>
      <c r="AC2190" s="210"/>
      <c r="AD2190" s="67"/>
      <c r="AE2190" s="109"/>
      <c r="AG2190" s="74">
        <f t="shared" si="2174"/>
        <v>27</v>
      </c>
      <c r="AH2190" s="94">
        <f t="shared" si="2175"/>
        <v>0</v>
      </c>
      <c r="AI2190" s="94">
        <f t="shared" si="2176"/>
        <v>0</v>
      </c>
      <c r="AJ2190" s="130">
        <f t="shared" si="2177"/>
        <v>0</v>
      </c>
      <c r="AK2190" s="130">
        <f t="shared" si="2178"/>
        <v>0</v>
      </c>
      <c r="AL2190" s="130">
        <f t="shared" si="2179"/>
        <v>0</v>
      </c>
      <c r="AM2190" s="94">
        <f t="shared" si="2180"/>
        <v>0</v>
      </c>
      <c r="AN2190" s="130">
        <f t="shared" si="2181"/>
        <v>0</v>
      </c>
      <c r="AO2190" s="130">
        <f t="shared" si="2182"/>
        <v>0</v>
      </c>
      <c r="AP2190" s="130">
        <f t="shared" si="2183"/>
        <v>0</v>
      </c>
      <c r="AQ2190" s="94">
        <f t="shared" si="2184"/>
        <v>0</v>
      </c>
      <c r="AR2190" s="130">
        <f t="shared" si="2185"/>
        <v>0</v>
      </c>
      <c r="AS2190" s="130">
        <f t="shared" si="2186"/>
        <v>0</v>
      </c>
      <c r="AT2190" s="130">
        <f t="shared" si="2187"/>
        <v>0</v>
      </c>
      <c r="AU2190" s="94">
        <f t="shared" si="2188"/>
        <v>0</v>
      </c>
      <c r="AV2190" s="130">
        <f t="shared" si="2189"/>
        <v>0</v>
      </c>
      <c r="AW2190" s="130">
        <f t="shared" si="2190"/>
        <v>0</v>
      </c>
      <c r="AX2190" s="130">
        <f t="shared" si="2191"/>
        <v>0</v>
      </c>
    </row>
    <row r="2191" spans="1:50" ht="15" customHeight="1" x14ac:dyDescent="0.2">
      <c r="A2191" s="109"/>
      <c r="B2191" s="109"/>
      <c r="C2191" s="85" t="s">
        <v>36</v>
      </c>
      <c r="D2191" s="703" t="str">
        <f t="shared" si="2173"/>
        <v/>
      </c>
      <c r="E2191" s="705"/>
      <c r="F2191" s="705"/>
      <c r="G2191" s="705"/>
      <c r="H2191" s="705"/>
      <c r="I2191" s="705"/>
      <c r="J2191" s="705"/>
      <c r="K2191" s="705"/>
      <c r="L2191" s="705"/>
      <c r="M2191" s="705"/>
      <c r="N2191" s="705"/>
      <c r="O2191" s="615"/>
      <c r="P2191" s="615"/>
      <c r="Q2191" s="67"/>
      <c r="R2191" s="209"/>
      <c r="S2191" s="615"/>
      <c r="T2191" s="615"/>
      <c r="U2191" s="67"/>
      <c r="V2191" s="67"/>
      <c r="W2191" s="615"/>
      <c r="X2191" s="615"/>
      <c r="Y2191" s="67"/>
      <c r="Z2191" s="210"/>
      <c r="AA2191" s="615"/>
      <c r="AB2191" s="615"/>
      <c r="AC2191" s="210"/>
      <c r="AD2191" s="67"/>
      <c r="AE2191" s="109"/>
      <c r="AG2191" s="74">
        <f t="shared" si="2174"/>
        <v>27</v>
      </c>
      <c r="AH2191" s="94">
        <f t="shared" si="2175"/>
        <v>0</v>
      </c>
      <c r="AI2191" s="94">
        <f t="shared" si="2176"/>
        <v>0</v>
      </c>
      <c r="AJ2191" s="130">
        <f t="shared" si="2177"/>
        <v>0</v>
      </c>
      <c r="AK2191" s="130">
        <f t="shared" si="2178"/>
        <v>0</v>
      </c>
      <c r="AL2191" s="130">
        <f t="shared" si="2179"/>
        <v>0</v>
      </c>
      <c r="AM2191" s="94">
        <f t="shared" si="2180"/>
        <v>0</v>
      </c>
      <c r="AN2191" s="130">
        <f t="shared" si="2181"/>
        <v>0</v>
      </c>
      <c r="AO2191" s="130">
        <f t="shared" si="2182"/>
        <v>0</v>
      </c>
      <c r="AP2191" s="130">
        <f t="shared" si="2183"/>
        <v>0</v>
      </c>
      <c r="AQ2191" s="94">
        <f t="shared" si="2184"/>
        <v>0</v>
      </c>
      <c r="AR2191" s="130">
        <f t="shared" si="2185"/>
        <v>0</v>
      </c>
      <c r="AS2191" s="130">
        <f t="shared" si="2186"/>
        <v>0</v>
      </c>
      <c r="AT2191" s="130">
        <f t="shared" si="2187"/>
        <v>0</v>
      </c>
      <c r="AU2191" s="94">
        <f t="shared" si="2188"/>
        <v>0</v>
      </c>
      <c r="AV2191" s="130">
        <f t="shared" si="2189"/>
        <v>0</v>
      </c>
      <c r="AW2191" s="130">
        <f t="shared" si="2190"/>
        <v>0</v>
      </c>
      <c r="AX2191" s="130">
        <f t="shared" si="2191"/>
        <v>0</v>
      </c>
    </row>
    <row r="2192" spans="1:50" ht="15" customHeight="1" x14ac:dyDescent="0.2">
      <c r="A2192" s="109"/>
      <c r="B2192" s="109"/>
      <c r="C2192" s="85" t="s">
        <v>37</v>
      </c>
      <c r="D2192" s="703" t="str">
        <f t="shared" si="2173"/>
        <v/>
      </c>
      <c r="E2192" s="705"/>
      <c r="F2192" s="705"/>
      <c r="G2192" s="705"/>
      <c r="H2192" s="705"/>
      <c r="I2192" s="705"/>
      <c r="J2192" s="705"/>
      <c r="K2192" s="705"/>
      <c r="L2192" s="705"/>
      <c r="M2192" s="705"/>
      <c r="N2192" s="705"/>
      <c r="O2192" s="615"/>
      <c r="P2192" s="615"/>
      <c r="Q2192" s="67"/>
      <c r="R2192" s="209"/>
      <c r="S2192" s="615"/>
      <c r="T2192" s="615"/>
      <c r="U2192" s="67"/>
      <c r="V2192" s="67"/>
      <c r="W2192" s="615"/>
      <c r="X2192" s="615"/>
      <c r="Y2192" s="67"/>
      <c r="Z2192" s="210"/>
      <c r="AA2192" s="615"/>
      <c r="AB2192" s="615"/>
      <c r="AC2192" s="210"/>
      <c r="AD2192" s="67"/>
      <c r="AE2192" s="109"/>
      <c r="AG2192" s="74">
        <f t="shared" si="2174"/>
        <v>27</v>
      </c>
      <c r="AH2192" s="94">
        <f t="shared" si="2175"/>
        <v>0</v>
      </c>
      <c r="AI2192" s="94">
        <f t="shared" si="2176"/>
        <v>0</v>
      </c>
      <c r="AJ2192" s="130">
        <f t="shared" si="2177"/>
        <v>0</v>
      </c>
      <c r="AK2192" s="130">
        <f t="shared" si="2178"/>
        <v>0</v>
      </c>
      <c r="AL2192" s="130">
        <f t="shared" si="2179"/>
        <v>0</v>
      </c>
      <c r="AM2192" s="94">
        <f t="shared" si="2180"/>
        <v>0</v>
      </c>
      <c r="AN2192" s="130">
        <f t="shared" si="2181"/>
        <v>0</v>
      </c>
      <c r="AO2192" s="130">
        <f t="shared" si="2182"/>
        <v>0</v>
      </c>
      <c r="AP2192" s="130">
        <f t="shared" si="2183"/>
        <v>0</v>
      </c>
      <c r="AQ2192" s="94">
        <f t="shared" si="2184"/>
        <v>0</v>
      </c>
      <c r="AR2192" s="130">
        <f t="shared" si="2185"/>
        <v>0</v>
      </c>
      <c r="AS2192" s="130">
        <f t="shared" si="2186"/>
        <v>0</v>
      </c>
      <c r="AT2192" s="130">
        <f t="shared" si="2187"/>
        <v>0</v>
      </c>
      <c r="AU2192" s="94">
        <f t="shared" si="2188"/>
        <v>0</v>
      </c>
      <c r="AV2192" s="130">
        <f t="shared" si="2189"/>
        <v>0</v>
      </c>
      <c r="AW2192" s="130">
        <f t="shared" si="2190"/>
        <v>0</v>
      </c>
      <c r="AX2192" s="130">
        <f t="shared" si="2191"/>
        <v>0</v>
      </c>
    </row>
    <row r="2193" spans="1:51" ht="15" customHeight="1" x14ac:dyDescent="0.2">
      <c r="A2193" s="109"/>
      <c r="B2193" s="109"/>
      <c r="C2193" s="85" t="s">
        <v>40</v>
      </c>
      <c r="D2193" s="703" t="str">
        <f t="shared" si="2173"/>
        <v/>
      </c>
      <c r="E2193" s="705"/>
      <c r="F2193" s="705"/>
      <c r="G2193" s="705"/>
      <c r="H2193" s="705"/>
      <c r="I2193" s="705"/>
      <c r="J2193" s="705"/>
      <c r="K2193" s="705"/>
      <c r="L2193" s="705"/>
      <c r="M2193" s="705"/>
      <c r="N2193" s="705"/>
      <c r="O2193" s="615"/>
      <c r="P2193" s="615"/>
      <c r="Q2193" s="67"/>
      <c r="R2193" s="209"/>
      <c r="S2193" s="615"/>
      <c r="T2193" s="615"/>
      <c r="U2193" s="67"/>
      <c r="V2193" s="67"/>
      <c r="W2193" s="615"/>
      <c r="X2193" s="615"/>
      <c r="Y2193" s="67"/>
      <c r="Z2193" s="210"/>
      <c r="AA2193" s="615"/>
      <c r="AB2193" s="615"/>
      <c r="AC2193" s="210"/>
      <c r="AD2193" s="67"/>
      <c r="AE2193" s="109"/>
      <c r="AG2193" s="74">
        <f t="shared" si="2174"/>
        <v>27</v>
      </c>
      <c r="AH2193" s="94">
        <f t="shared" si="2175"/>
        <v>0</v>
      </c>
      <c r="AI2193" s="94">
        <f t="shared" si="2176"/>
        <v>0</v>
      </c>
      <c r="AJ2193" s="130">
        <f t="shared" si="2177"/>
        <v>0</v>
      </c>
      <c r="AK2193" s="130">
        <f t="shared" si="2178"/>
        <v>0</v>
      </c>
      <c r="AL2193" s="130">
        <f t="shared" si="2179"/>
        <v>0</v>
      </c>
      <c r="AM2193" s="94">
        <f t="shared" si="2180"/>
        <v>0</v>
      </c>
      <c r="AN2193" s="130">
        <f t="shared" si="2181"/>
        <v>0</v>
      </c>
      <c r="AO2193" s="130">
        <f t="shared" si="2182"/>
        <v>0</v>
      </c>
      <c r="AP2193" s="130">
        <f t="shared" si="2183"/>
        <v>0</v>
      </c>
      <c r="AQ2193" s="94">
        <f t="shared" si="2184"/>
        <v>0</v>
      </c>
      <c r="AR2193" s="130">
        <f t="shared" si="2185"/>
        <v>0</v>
      </c>
      <c r="AS2193" s="130">
        <f t="shared" si="2186"/>
        <v>0</v>
      </c>
      <c r="AT2193" s="130">
        <f t="shared" si="2187"/>
        <v>0</v>
      </c>
      <c r="AU2193" s="94">
        <f t="shared" si="2188"/>
        <v>0</v>
      </c>
      <c r="AV2193" s="130">
        <f t="shared" si="2189"/>
        <v>0</v>
      </c>
      <c r="AW2193" s="130">
        <f t="shared" si="2190"/>
        <v>0</v>
      </c>
      <c r="AX2193" s="130">
        <f t="shared" si="2191"/>
        <v>0</v>
      </c>
    </row>
    <row r="2194" spans="1:51" ht="15" customHeight="1" x14ac:dyDescent="0.2">
      <c r="A2194" s="109"/>
      <c r="B2194" s="109"/>
      <c r="C2194" s="85" t="s">
        <v>38</v>
      </c>
      <c r="D2194" s="703" t="str">
        <f t="shared" si="2173"/>
        <v/>
      </c>
      <c r="E2194" s="705"/>
      <c r="F2194" s="705"/>
      <c r="G2194" s="705"/>
      <c r="H2194" s="705"/>
      <c r="I2194" s="705"/>
      <c r="J2194" s="705"/>
      <c r="K2194" s="705"/>
      <c r="L2194" s="705"/>
      <c r="M2194" s="705"/>
      <c r="N2194" s="705"/>
      <c r="O2194" s="615"/>
      <c r="P2194" s="615"/>
      <c r="Q2194" s="67"/>
      <c r="R2194" s="209"/>
      <c r="S2194" s="615"/>
      <c r="T2194" s="615"/>
      <c r="U2194" s="67"/>
      <c r="V2194" s="67"/>
      <c r="W2194" s="615"/>
      <c r="X2194" s="615"/>
      <c r="Y2194" s="67"/>
      <c r="Z2194" s="210"/>
      <c r="AA2194" s="615"/>
      <c r="AB2194" s="615"/>
      <c r="AC2194" s="210"/>
      <c r="AD2194" s="67"/>
      <c r="AE2194" s="109"/>
      <c r="AG2194" s="74">
        <f t="shared" si="2174"/>
        <v>27</v>
      </c>
      <c r="AH2194" s="94">
        <f t="shared" si="2175"/>
        <v>0</v>
      </c>
      <c r="AI2194" s="94">
        <f t="shared" si="2176"/>
        <v>0</v>
      </c>
      <c r="AJ2194" s="130">
        <f t="shared" si="2177"/>
        <v>0</v>
      </c>
      <c r="AK2194" s="130">
        <f t="shared" si="2178"/>
        <v>0</v>
      </c>
      <c r="AL2194" s="130">
        <f t="shared" si="2179"/>
        <v>0</v>
      </c>
      <c r="AM2194" s="94">
        <f t="shared" si="2180"/>
        <v>0</v>
      </c>
      <c r="AN2194" s="130">
        <f t="shared" si="2181"/>
        <v>0</v>
      </c>
      <c r="AO2194" s="130">
        <f t="shared" si="2182"/>
        <v>0</v>
      </c>
      <c r="AP2194" s="130">
        <f t="shared" si="2183"/>
        <v>0</v>
      </c>
      <c r="AQ2194" s="94">
        <f t="shared" si="2184"/>
        <v>0</v>
      </c>
      <c r="AR2194" s="130">
        <f t="shared" si="2185"/>
        <v>0</v>
      </c>
      <c r="AS2194" s="130">
        <f t="shared" si="2186"/>
        <v>0</v>
      </c>
      <c r="AT2194" s="130">
        <f t="shared" si="2187"/>
        <v>0</v>
      </c>
      <c r="AU2194" s="94">
        <f t="shared" si="2188"/>
        <v>0</v>
      </c>
      <c r="AV2194" s="130">
        <f t="shared" si="2189"/>
        <v>0</v>
      </c>
      <c r="AW2194" s="130">
        <f t="shared" si="2190"/>
        <v>0</v>
      </c>
      <c r="AX2194" s="130">
        <f t="shared" si="2191"/>
        <v>0</v>
      </c>
    </row>
    <row r="2195" spans="1:51" ht="15" customHeight="1" x14ac:dyDescent="0.2">
      <c r="A2195" s="109"/>
      <c r="B2195" s="109"/>
      <c r="C2195" s="85" t="s">
        <v>39</v>
      </c>
      <c r="D2195" s="703" t="str">
        <f t="shared" si="2173"/>
        <v/>
      </c>
      <c r="E2195" s="705"/>
      <c r="F2195" s="705"/>
      <c r="G2195" s="705"/>
      <c r="H2195" s="705"/>
      <c r="I2195" s="705"/>
      <c r="J2195" s="705"/>
      <c r="K2195" s="705"/>
      <c r="L2195" s="705"/>
      <c r="M2195" s="705"/>
      <c r="N2195" s="705"/>
      <c r="O2195" s="615"/>
      <c r="P2195" s="615"/>
      <c r="Q2195" s="67"/>
      <c r="R2195" s="209"/>
      <c r="S2195" s="615"/>
      <c r="T2195" s="615"/>
      <c r="U2195" s="67"/>
      <c r="V2195" s="67"/>
      <c r="W2195" s="615"/>
      <c r="X2195" s="615"/>
      <c r="Y2195" s="67"/>
      <c r="Z2195" s="210"/>
      <c r="AA2195" s="615"/>
      <c r="AB2195" s="615"/>
      <c r="AC2195" s="210"/>
      <c r="AD2195" s="67"/>
      <c r="AE2195" s="109"/>
      <c r="AG2195" s="74">
        <f t="shared" si="2174"/>
        <v>27</v>
      </c>
      <c r="AH2195" s="94">
        <f t="shared" si="2175"/>
        <v>0</v>
      </c>
      <c r="AI2195" s="94">
        <f t="shared" si="2176"/>
        <v>0</v>
      </c>
      <c r="AJ2195" s="130">
        <f t="shared" si="2177"/>
        <v>0</v>
      </c>
      <c r="AK2195" s="130">
        <f t="shared" si="2178"/>
        <v>0</v>
      </c>
      <c r="AL2195" s="130">
        <f t="shared" si="2179"/>
        <v>0</v>
      </c>
      <c r="AM2195" s="94">
        <f t="shared" si="2180"/>
        <v>0</v>
      </c>
      <c r="AN2195" s="130">
        <f t="shared" si="2181"/>
        <v>0</v>
      </c>
      <c r="AO2195" s="130">
        <f t="shared" si="2182"/>
        <v>0</v>
      </c>
      <c r="AP2195" s="130">
        <f t="shared" si="2183"/>
        <v>0</v>
      </c>
      <c r="AQ2195" s="94">
        <f t="shared" si="2184"/>
        <v>0</v>
      </c>
      <c r="AR2195" s="130">
        <f t="shared" si="2185"/>
        <v>0</v>
      </c>
      <c r="AS2195" s="130">
        <f t="shared" si="2186"/>
        <v>0</v>
      </c>
      <c r="AT2195" s="130">
        <f t="shared" si="2187"/>
        <v>0</v>
      </c>
      <c r="AU2195" s="94">
        <f t="shared" si="2188"/>
        <v>0</v>
      </c>
      <c r="AV2195" s="130">
        <f t="shared" si="2189"/>
        <v>0</v>
      </c>
      <c r="AW2195" s="130">
        <f t="shared" si="2190"/>
        <v>0</v>
      </c>
      <c r="AX2195" s="130">
        <f t="shared" si="2191"/>
        <v>0</v>
      </c>
    </row>
    <row r="2196" spans="1:51" ht="15" customHeight="1" x14ac:dyDescent="0.2">
      <c r="A2196" s="109"/>
      <c r="B2196" s="109"/>
      <c r="C2196" s="85" t="s">
        <v>41</v>
      </c>
      <c r="D2196" s="703" t="str">
        <f t="shared" si="2173"/>
        <v/>
      </c>
      <c r="E2196" s="705"/>
      <c r="F2196" s="705"/>
      <c r="G2196" s="705"/>
      <c r="H2196" s="705"/>
      <c r="I2196" s="705"/>
      <c r="J2196" s="705"/>
      <c r="K2196" s="705"/>
      <c r="L2196" s="705"/>
      <c r="M2196" s="705"/>
      <c r="N2196" s="705"/>
      <c r="O2196" s="615"/>
      <c r="P2196" s="615"/>
      <c r="Q2196" s="67"/>
      <c r="R2196" s="209"/>
      <c r="S2196" s="615"/>
      <c r="T2196" s="615"/>
      <c r="U2196" s="67"/>
      <c r="V2196" s="67"/>
      <c r="W2196" s="615"/>
      <c r="X2196" s="615"/>
      <c r="Y2196" s="67"/>
      <c r="Z2196" s="210"/>
      <c r="AA2196" s="615"/>
      <c r="AB2196" s="615"/>
      <c r="AC2196" s="210"/>
      <c r="AD2196" s="67"/>
      <c r="AE2196" s="109"/>
      <c r="AG2196" s="74">
        <f t="shared" si="2174"/>
        <v>27</v>
      </c>
      <c r="AH2196" s="94">
        <f t="shared" si="2175"/>
        <v>0</v>
      </c>
      <c r="AI2196" s="94">
        <f t="shared" si="2176"/>
        <v>0</v>
      </c>
      <c r="AJ2196" s="130">
        <f t="shared" si="2177"/>
        <v>0</v>
      </c>
      <c r="AK2196" s="130">
        <f t="shared" si="2178"/>
        <v>0</v>
      </c>
      <c r="AL2196" s="130">
        <f t="shared" si="2179"/>
        <v>0</v>
      </c>
      <c r="AM2196" s="94">
        <f t="shared" si="2180"/>
        <v>0</v>
      </c>
      <c r="AN2196" s="130">
        <f t="shared" si="2181"/>
        <v>0</v>
      </c>
      <c r="AO2196" s="130">
        <f t="shared" si="2182"/>
        <v>0</v>
      </c>
      <c r="AP2196" s="130">
        <f t="shared" si="2183"/>
        <v>0</v>
      </c>
      <c r="AQ2196" s="94">
        <f t="shared" si="2184"/>
        <v>0</v>
      </c>
      <c r="AR2196" s="130">
        <f t="shared" si="2185"/>
        <v>0</v>
      </c>
      <c r="AS2196" s="130">
        <f t="shared" si="2186"/>
        <v>0</v>
      </c>
      <c r="AT2196" s="130">
        <f t="shared" si="2187"/>
        <v>0</v>
      </c>
      <c r="AU2196" s="94">
        <f t="shared" si="2188"/>
        <v>0</v>
      </c>
      <c r="AV2196" s="130">
        <f t="shared" si="2189"/>
        <v>0</v>
      </c>
      <c r="AW2196" s="130">
        <f t="shared" si="2190"/>
        <v>0</v>
      </c>
      <c r="AX2196" s="130">
        <f t="shared" si="2191"/>
        <v>0</v>
      </c>
    </row>
    <row r="2197" spans="1:51" ht="15" customHeight="1" x14ac:dyDescent="0.2">
      <c r="A2197" s="109"/>
      <c r="B2197" s="109"/>
      <c r="C2197" s="85" t="s">
        <v>42</v>
      </c>
      <c r="D2197" s="703" t="str">
        <f t="shared" si="2173"/>
        <v/>
      </c>
      <c r="E2197" s="705"/>
      <c r="F2197" s="705"/>
      <c r="G2197" s="705"/>
      <c r="H2197" s="705"/>
      <c r="I2197" s="705"/>
      <c r="J2197" s="705"/>
      <c r="K2197" s="705"/>
      <c r="L2197" s="705"/>
      <c r="M2197" s="705"/>
      <c r="N2197" s="705"/>
      <c r="O2197" s="615"/>
      <c r="P2197" s="615"/>
      <c r="Q2197" s="67"/>
      <c r="R2197" s="209"/>
      <c r="S2197" s="615"/>
      <c r="T2197" s="615"/>
      <c r="U2197" s="67"/>
      <c r="V2197" s="67"/>
      <c r="W2197" s="615"/>
      <c r="X2197" s="615"/>
      <c r="Y2197" s="67"/>
      <c r="Z2197" s="210"/>
      <c r="AA2197" s="615"/>
      <c r="AB2197" s="615"/>
      <c r="AC2197" s="210"/>
      <c r="AD2197" s="67"/>
      <c r="AE2197" s="109"/>
      <c r="AG2197" s="74">
        <f t="shared" si="2174"/>
        <v>27</v>
      </c>
      <c r="AH2197" s="94">
        <f t="shared" si="2175"/>
        <v>0</v>
      </c>
      <c r="AI2197" s="94">
        <f t="shared" si="2176"/>
        <v>0</v>
      </c>
      <c r="AJ2197" s="130">
        <f t="shared" si="2177"/>
        <v>0</v>
      </c>
      <c r="AK2197" s="130">
        <f t="shared" si="2178"/>
        <v>0</v>
      </c>
      <c r="AL2197" s="130">
        <f t="shared" si="2179"/>
        <v>0</v>
      </c>
      <c r="AM2197" s="94">
        <f t="shared" si="2180"/>
        <v>0</v>
      </c>
      <c r="AN2197" s="130">
        <f t="shared" si="2181"/>
        <v>0</v>
      </c>
      <c r="AO2197" s="130">
        <f t="shared" si="2182"/>
        <v>0</v>
      </c>
      <c r="AP2197" s="130">
        <f t="shared" si="2183"/>
        <v>0</v>
      </c>
      <c r="AQ2197" s="94">
        <f t="shared" si="2184"/>
        <v>0</v>
      </c>
      <c r="AR2197" s="130">
        <f t="shared" si="2185"/>
        <v>0</v>
      </c>
      <c r="AS2197" s="130">
        <f t="shared" si="2186"/>
        <v>0</v>
      </c>
      <c r="AT2197" s="130">
        <f t="shared" si="2187"/>
        <v>0</v>
      </c>
      <c r="AU2197" s="94">
        <f t="shared" si="2188"/>
        <v>0</v>
      </c>
      <c r="AV2197" s="130">
        <f t="shared" si="2189"/>
        <v>0</v>
      </c>
      <c r="AW2197" s="130">
        <f t="shared" si="2190"/>
        <v>0</v>
      </c>
      <c r="AX2197" s="130">
        <f t="shared" si="2191"/>
        <v>0</v>
      </c>
    </row>
    <row r="2198" spans="1:51" ht="15" customHeight="1" x14ac:dyDescent="0.2">
      <c r="A2198" s="109"/>
      <c r="B2198" s="109"/>
      <c r="C2198" s="85" t="s">
        <v>43</v>
      </c>
      <c r="D2198" s="703" t="str">
        <f t="shared" si="2173"/>
        <v/>
      </c>
      <c r="E2198" s="705"/>
      <c r="F2198" s="705"/>
      <c r="G2198" s="705"/>
      <c r="H2198" s="705"/>
      <c r="I2198" s="705"/>
      <c r="J2198" s="705"/>
      <c r="K2198" s="705"/>
      <c r="L2198" s="705"/>
      <c r="M2198" s="705"/>
      <c r="N2198" s="705"/>
      <c r="O2198" s="615"/>
      <c r="P2198" s="615"/>
      <c r="Q2198" s="67"/>
      <c r="R2198" s="209"/>
      <c r="S2198" s="615"/>
      <c r="T2198" s="615"/>
      <c r="U2198" s="67"/>
      <c r="V2198" s="67"/>
      <c r="W2198" s="615"/>
      <c r="X2198" s="615"/>
      <c r="Y2198" s="67"/>
      <c r="Z2198" s="210"/>
      <c r="AA2198" s="615"/>
      <c r="AB2198" s="615"/>
      <c r="AC2198" s="210"/>
      <c r="AD2198" s="67"/>
      <c r="AE2198" s="109"/>
      <c r="AG2198" s="74">
        <f t="shared" si="2174"/>
        <v>27</v>
      </c>
      <c r="AH2198" s="94">
        <f t="shared" si="2175"/>
        <v>0</v>
      </c>
      <c r="AI2198" s="94">
        <f t="shared" si="2176"/>
        <v>0</v>
      </c>
      <c r="AJ2198" s="130">
        <f t="shared" si="2177"/>
        <v>0</v>
      </c>
      <c r="AK2198" s="130">
        <f t="shared" si="2178"/>
        <v>0</v>
      </c>
      <c r="AL2198" s="130">
        <f t="shared" si="2179"/>
        <v>0</v>
      </c>
      <c r="AM2198" s="94">
        <f t="shared" si="2180"/>
        <v>0</v>
      </c>
      <c r="AN2198" s="130">
        <f t="shared" si="2181"/>
        <v>0</v>
      </c>
      <c r="AO2198" s="130">
        <f t="shared" si="2182"/>
        <v>0</v>
      </c>
      <c r="AP2198" s="130">
        <f t="shared" si="2183"/>
        <v>0</v>
      </c>
      <c r="AQ2198" s="94">
        <f t="shared" si="2184"/>
        <v>0</v>
      </c>
      <c r="AR2198" s="130">
        <f t="shared" si="2185"/>
        <v>0</v>
      </c>
      <c r="AS2198" s="130">
        <f t="shared" si="2186"/>
        <v>0</v>
      </c>
      <c r="AT2198" s="130">
        <f t="shared" si="2187"/>
        <v>0</v>
      </c>
      <c r="AU2198" s="94">
        <f t="shared" si="2188"/>
        <v>0</v>
      </c>
      <c r="AV2198" s="130">
        <f t="shared" si="2189"/>
        <v>0</v>
      </c>
      <c r="AW2198" s="130">
        <f t="shared" si="2190"/>
        <v>0</v>
      </c>
      <c r="AX2198" s="130">
        <f t="shared" si="2191"/>
        <v>0</v>
      </c>
    </row>
    <row r="2199" spans="1:51" ht="15" customHeight="1" x14ac:dyDescent="0.2">
      <c r="A2199" s="109"/>
      <c r="B2199" s="109"/>
      <c r="C2199" s="85" t="s">
        <v>44</v>
      </c>
      <c r="D2199" s="703" t="str">
        <f t="shared" si="2173"/>
        <v/>
      </c>
      <c r="E2199" s="705"/>
      <c r="F2199" s="705"/>
      <c r="G2199" s="705"/>
      <c r="H2199" s="705"/>
      <c r="I2199" s="705"/>
      <c r="J2199" s="705"/>
      <c r="K2199" s="705"/>
      <c r="L2199" s="705"/>
      <c r="M2199" s="705"/>
      <c r="N2199" s="705"/>
      <c r="O2199" s="615"/>
      <c r="P2199" s="615"/>
      <c r="Q2199" s="67"/>
      <c r="R2199" s="209"/>
      <c r="S2199" s="615"/>
      <c r="T2199" s="615"/>
      <c r="U2199" s="67"/>
      <c r="V2199" s="67"/>
      <c r="W2199" s="615"/>
      <c r="X2199" s="615"/>
      <c r="Y2199" s="67"/>
      <c r="Z2199" s="210"/>
      <c r="AA2199" s="615"/>
      <c r="AB2199" s="615"/>
      <c r="AC2199" s="210"/>
      <c r="AD2199" s="67"/>
      <c r="AE2199" s="109"/>
      <c r="AG2199" s="74">
        <f t="shared" si="2174"/>
        <v>27</v>
      </c>
      <c r="AH2199" s="94">
        <f t="shared" si="2175"/>
        <v>0</v>
      </c>
      <c r="AI2199" s="94">
        <f t="shared" si="2176"/>
        <v>0</v>
      </c>
      <c r="AJ2199" s="130">
        <f t="shared" si="2177"/>
        <v>0</v>
      </c>
      <c r="AK2199" s="130">
        <f t="shared" si="2178"/>
        <v>0</v>
      </c>
      <c r="AL2199" s="130">
        <f t="shared" si="2179"/>
        <v>0</v>
      </c>
      <c r="AM2199" s="94">
        <f t="shared" si="2180"/>
        <v>0</v>
      </c>
      <c r="AN2199" s="130">
        <f t="shared" si="2181"/>
        <v>0</v>
      </c>
      <c r="AO2199" s="130">
        <f t="shared" si="2182"/>
        <v>0</v>
      </c>
      <c r="AP2199" s="130">
        <f t="shared" si="2183"/>
        <v>0</v>
      </c>
      <c r="AQ2199" s="94">
        <f t="shared" si="2184"/>
        <v>0</v>
      </c>
      <c r="AR2199" s="130">
        <f t="shared" si="2185"/>
        <v>0</v>
      </c>
      <c r="AS2199" s="130">
        <f t="shared" si="2186"/>
        <v>0</v>
      </c>
      <c r="AT2199" s="130">
        <f t="shared" si="2187"/>
        <v>0</v>
      </c>
      <c r="AU2199" s="94">
        <f t="shared" si="2188"/>
        <v>0</v>
      </c>
      <c r="AV2199" s="130">
        <f t="shared" si="2189"/>
        <v>0</v>
      </c>
      <c r="AW2199" s="130">
        <f t="shared" si="2190"/>
        <v>0</v>
      </c>
      <c r="AX2199" s="130">
        <f t="shared" si="2191"/>
        <v>0</v>
      </c>
    </row>
    <row r="2200" spans="1:51" ht="15" customHeight="1" x14ac:dyDescent="0.2">
      <c r="A2200" s="109"/>
      <c r="B2200" s="109"/>
      <c r="C2200" s="85" t="s">
        <v>45</v>
      </c>
      <c r="D2200" s="703" t="str">
        <f t="shared" si="2173"/>
        <v/>
      </c>
      <c r="E2200" s="705"/>
      <c r="F2200" s="705"/>
      <c r="G2200" s="705"/>
      <c r="H2200" s="705"/>
      <c r="I2200" s="705"/>
      <c r="J2200" s="705"/>
      <c r="K2200" s="705"/>
      <c r="L2200" s="705"/>
      <c r="M2200" s="705"/>
      <c r="N2200" s="705"/>
      <c r="O2200" s="615"/>
      <c r="P2200" s="615"/>
      <c r="Q2200" s="67"/>
      <c r="R2200" s="209"/>
      <c r="S2200" s="615"/>
      <c r="T2200" s="615"/>
      <c r="U2200" s="67"/>
      <c r="V2200" s="67"/>
      <c r="W2200" s="615"/>
      <c r="X2200" s="615"/>
      <c r="Y2200" s="67"/>
      <c r="Z2200" s="210"/>
      <c r="AA2200" s="615"/>
      <c r="AB2200" s="615"/>
      <c r="AC2200" s="210"/>
      <c r="AD2200" s="67"/>
      <c r="AE2200" s="109"/>
      <c r="AG2200" s="74">
        <f t="shared" si="2174"/>
        <v>27</v>
      </c>
      <c r="AH2200" s="94">
        <f t="shared" si="2175"/>
        <v>0</v>
      </c>
      <c r="AI2200" s="94">
        <f t="shared" si="2176"/>
        <v>0</v>
      </c>
      <c r="AJ2200" s="130">
        <f t="shared" si="2177"/>
        <v>0</v>
      </c>
      <c r="AK2200" s="130">
        <f t="shared" si="2178"/>
        <v>0</v>
      </c>
      <c r="AL2200" s="130">
        <f t="shared" si="2179"/>
        <v>0</v>
      </c>
      <c r="AM2200" s="94">
        <f t="shared" si="2180"/>
        <v>0</v>
      </c>
      <c r="AN2200" s="130">
        <f t="shared" si="2181"/>
        <v>0</v>
      </c>
      <c r="AO2200" s="130">
        <f t="shared" si="2182"/>
        <v>0</v>
      </c>
      <c r="AP2200" s="130">
        <f t="shared" si="2183"/>
        <v>0</v>
      </c>
      <c r="AQ2200" s="94">
        <f t="shared" si="2184"/>
        <v>0</v>
      </c>
      <c r="AR2200" s="130">
        <f t="shared" si="2185"/>
        <v>0</v>
      </c>
      <c r="AS2200" s="130">
        <f t="shared" si="2186"/>
        <v>0</v>
      </c>
      <c r="AT2200" s="130">
        <f t="shared" si="2187"/>
        <v>0</v>
      </c>
      <c r="AU2200" s="94">
        <f t="shared" si="2188"/>
        <v>0</v>
      </c>
      <c r="AV2200" s="130">
        <f t="shared" si="2189"/>
        <v>0</v>
      </c>
      <c r="AW2200" s="130">
        <f t="shared" si="2190"/>
        <v>0</v>
      </c>
      <c r="AX2200" s="130">
        <f t="shared" si="2191"/>
        <v>0</v>
      </c>
    </row>
    <row r="2201" spans="1:51" ht="15" customHeight="1" x14ac:dyDescent="0.2">
      <c r="C2201" s="85" t="s">
        <v>46</v>
      </c>
      <c r="D2201" s="703" t="str">
        <f t="shared" si="2173"/>
        <v/>
      </c>
      <c r="E2201" s="705"/>
      <c r="F2201" s="705"/>
      <c r="G2201" s="705"/>
      <c r="H2201" s="705"/>
      <c r="I2201" s="705"/>
      <c r="J2201" s="705"/>
      <c r="K2201" s="705"/>
      <c r="L2201" s="705"/>
      <c r="M2201" s="705"/>
      <c r="N2201" s="705"/>
      <c r="O2201" s="615"/>
      <c r="P2201" s="615"/>
      <c r="Q2201" s="67"/>
      <c r="R2201" s="209"/>
      <c r="S2201" s="615"/>
      <c r="T2201" s="615"/>
      <c r="U2201" s="67"/>
      <c r="V2201" s="67"/>
      <c r="W2201" s="615"/>
      <c r="X2201" s="615"/>
      <c r="Y2201" s="67"/>
      <c r="Z2201" s="210"/>
      <c r="AA2201" s="615"/>
      <c r="AB2201" s="615"/>
      <c r="AC2201" s="210"/>
      <c r="AD2201" s="67"/>
      <c r="AE2201" s="109"/>
      <c r="AG2201" s="74">
        <f t="shared" si="2174"/>
        <v>27</v>
      </c>
      <c r="AH2201" s="94">
        <f t="shared" si="2175"/>
        <v>0</v>
      </c>
      <c r="AI2201" s="94">
        <f t="shared" si="2176"/>
        <v>0</v>
      </c>
      <c r="AJ2201" s="130">
        <f t="shared" si="2177"/>
        <v>0</v>
      </c>
      <c r="AK2201" s="130">
        <f t="shared" si="2178"/>
        <v>0</v>
      </c>
      <c r="AL2201" s="130">
        <f t="shared" si="2179"/>
        <v>0</v>
      </c>
      <c r="AM2201" s="94">
        <f t="shared" si="2180"/>
        <v>0</v>
      </c>
      <c r="AN2201" s="130">
        <f t="shared" si="2181"/>
        <v>0</v>
      </c>
      <c r="AO2201" s="130">
        <f t="shared" si="2182"/>
        <v>0</v>
      </c>
      <c r="AP2201" s="130">
        <f t="shared" si="2183"/>
        <v>0</v>
      </c>
      <c r="AQ2201" s="94">
        <f t="shared" si="2184"/>
        <v>0</v>
      </c>
      <c r="AR2201" s="130">
        <f t="shared" si="2185"/>
        <v>0</v>
      </c>
      <c r="AS2201" s="130">
        <f t="shared" si="2186"/>
        <v>0</v>
      </c>
      <c r="AT2201" s="130">
        <f t="shared" si="2187"/>
        <v>0</v>
      </c>
      <c r="AU2201" s="94">
        <f t="shared" si="2188"/>
        <v>0</v>
      </c>
      <c r="AV2201" s="130">
        <f t="shared" si="2189"/>
        <v>0</v>
      </c>
      <c r="AW2201" s="130">
        <f t="shared" si="2190"/>
        <v>0</v>
      </c>
      <c r="AX2201" s="130">
        <f t="shared" si="2191"/>
        <v>0</v>
      </c>
    </row>
    <row r="2202" spans="1:51" ht="15" customHeight="1" x14ac:dyDescent="0.2">
      <c r="C2202" s="85" t="s">
        <v>47</v>
      </c>
      <c r="D2202" s="703" t="str">
        <f t="shared" si="2173"/>
        <v/>
      </c>
      <c r="E2202" s="705"/>
      <c r="F2202" s="705"/>
      <c r="G2202" s="705"/>
      <c r="H2202" s="705"/>
      <c r="I2202" s="705"/>
      <c r="J2202" s="705"/>
      <c r="K2202" s="705"/>
      <c r="L2202" s="705"/>
      <c r="M2202" s="705"/>
      <c r="N2202" s="705"/>
      <c r="O2202" s="615"/>
      <c r="P2202" s="615"/>
      <c r="Q2202" s="67"/>
      <c r="R2202" s="209"/>
      <c r="S2202" s="615"/>
      <c r="T2202" s="615"/>
      <c r="U2202" s="67"/>
      <c r="V2202" s="67"/>
      <c r="W2202" s="615"/>
      <c r="X2202" s="615"/>
      <c r="Y2202" s="67"/>
      <c r="Z2202" s="210"/>
      <c r="AA2202" s="615"/>
      <c r="AB2202" s="615"/>
      <c r="AC2202" s="210"/>
      <c r="AD2202" s="67"/>
      <c r="AE2202" s="109"/>
      <c r="AG2202" s="74">
        <f t="shared" si="2174"/>
        <v>27</v>
      </c>
      <c r="AH2202" s="94">
        <f t="shared" si="2175"/>
        <v>0</v>
      </c>
      <c r="AI2202" s="94">
        <f t="shared" si="2176"/>
        <v>0</v>
      </c>
      <c r="AJ2202" s="130">
        <f t="shared" si="2177"/>
        <v>0</v>
      </c>
      <c r="AK2202" s="130">
        <f t="shared" si="2178"/>
        <v>0</v>
      </c>
      <c r="AL2202" s="130">
        <f t="shared" si="2179"/>
        <v>0</v>
      </c>
      <c r="AM2202" s="94">
        <f t="shared" si="2180"/>
        <v>0</v>
      </c>
      <c r="AN2202" s="130">
        <f t="shared" si="2181"/>
        <v>0</v>
      </c>
      <c r="AO2202" s="130">
        <f t="shared" si="2182"/>
        <v>0</v>
      </c>
      <c r="AP2202" s="130">
        <f t="shared" si="2183"/>
        <v>0</v>
      </c>
      <c r="AQ2202" s="94">
        <f t="shared" si="2184"/>
        <v>0</v>
      </c>
      <c r="AR2202" s="130">
        <f t="shared" si="2185"/>
        <v>0</v>
      </c>
      <c r="AS2202" s="130">
        <f t="shared" si="2186"/>
        <v>0</v>
      </c>
      <c r="AT2202" s="130">
        <f t="shared" si="2187"/>
        <v>0</v>
      </c>
      <c r="AU2202" s="94">
        <f t="shared" si="2188"/>
        <v>0</v>
      </c>
      <c r="AV2202" s="130">
        <f t="shared" si="2189"/>
        <v>0</v>
      </c>
      <c r="AW2202" s="130">
        <f t="shared" si="2190"/>
        <v>0</v>
      </c>
      <c r="AX2202" s="130">
        <f t="shared" si="2191"/>
        <v>0</v>
      </c>
    </row>
    <row r="2203" spans="1:51" ht="15" customHeight="1" x14ac:dyDescent="0.2">
      <c r="C2203" s="85" t="s">
        <v>48</v>
      </c>
      <c r="D2203" s="703" t="str">
        <f t="shared" si="2173"/>
        <v/>
      </c>
      <c r="E2203" s="705"/>
      <c r="F2203" s="705"/>
      <c r="G2203" s="705"/>
      <c r="H2203" s="705"/>
      <c r="I2203" s="705"/>
      <c r="J2203" s="705"/>
      <c r="K2203" s="705"/>
      <c r="L2203" s="705"/>
      <c r="M2203" s="705"/>
      <c r="N2203" s="705"/>
      <c r="O2203" s="615"/>
      <c r="P2203" s="615"/>
      <c r="Q2203" s="67"/>
      <c r="R2203" s="209"/>
      <c r="S2203" s="615"/>
      <c r="T2203" s="615"/>
      <c r="U2203" s="67"/>
      <c r="V2203" s="67"/>
      <c r="W2203" s="615"/>
      <c r="X2203" s="615"/>
      <c r="Y2203" s="67"/>
      <c r="Z2203" s="210"/>
      <c r="AA2203" s="615"/>
      <c r="AB2203" s="615"/>
      <c r="AC2203" s="210"/>
      <c r="AD2203" s="67"/>
      <c r="AE2203" s="109"/>
      <c r="AG2203" s="74">
        <f t="shared" si="2174"/>
        <v>27</v>
      </c>
      <c r="AH2203" s="94">
        <f t="shared" si="2175"/>
        <v>0</v>
      </c>
      <c r="AI2203" s="94">
        <f t="shared" si="2176"/>
        <v>0</v>
      </c>
      <c r="AJ2203" s="130">
        <f t="shared" si="2177"/>
        <v>0</v>
      </c>
      <c r="AK2203" s="130">
        <f t="shared" si="2178"/>
        <v>0</v>
      </c>
      <c r="AL2203" s="130">
        <f t="shared" si="2179"/>
        <v>0</v>
      </c>
      <c r="AM2203" s="94">
        <f t="shared" si="2180"/>
        <v>0</v>
      </c>
      <c r="AN2203" s="130">
        <f t="shared" si="2181"/>
        <v>0</v>
      </c>
      <c r="AO2203" s="130">
        <f t="shared" si="2182"/>
        <v>0</v>
      </c>
      <c r="AP2203" s="130">
        <f t="shared" si="2183"/>
        <v>0</v>
      </c>
      <c r="AQ2203" s="94">
        <f t="shared" si="2184"/>
        <v>0</v>
      </c>
      <c r="AR2203" s="130">
        <f t="shared" si="2185"/>
        <v>0</v>
      </c>
      <c r="AS2203" s="130">
        <f t="shared" si="2186"/>
        <v>0</v>
      </c>
      <c r="AT2203" s="130">
        <f t="shared" si="2187"/>
        <v>0</v>
      </c>
      <c r="AU2203" s="94">
        <f t="shared" si="2188"/>
        <v>0</v>
      </c>
      <c r="AV2203" s="130">
        <f t="shared" si="2189"/>
        <v>0</v>
      </c>
      <c r="AW2203" s="130">
        <f t="shared" si="2190"/>
        <v>0</v>
      </c>
      <c r="AX2203" s="130">
        <f t="shared" si="2191"/>
        <v>0</v>
      </c>
    </row>
    <row r="2204" spans="1:51" ht="15" customHeight="1" x14ac:dyDescent="0.2">
      <c r="C2204" s="85" t="s">
        <v>49</v>
      </c>
      <c r="D2204" s="703" t="str">
        <f t="shared" si="2173"/>
        <v/>
      </c>
      <c r="E2204" s="705"/>
      <c r="F2204" s="705"/>
      <c r="G2204" s="705"/>
      <c r="H2204" s="705"/>
      <c r="I2204" s="705"/>
      <c r="J2204" s="705"/>
      <c r="K2204" s="705"/>
      <c r="L2204" s="705"/>
      <c r="M2204" s="705"/>
      <c r="N2204" s="705"/>
      <c r="O2204" s="615"/>
      <c r="P2204" s="615"/>
      <c r="Q2204" s="67"/>
      <c r="R2204" s="209"/>
      <c r="S2204" s="615"/>
      <c r="T2204" s="615"/>
      <c r="U2204" s="67"/>
      <c r="V2204" s="67"/>
      <c r="W2204" s="615"/>
      <c r="X2204" s="615"/>
      <c r="Y2204" s="67"/>
      <c r="Z2204" s="210"/>
      <c r="AA2204" s="615"/>
      <c r="AB2204" s="615"/>
      <c r="AC2204" s="210"/>
      <c r="AD2204" s="67"/>
      <c r="AE2204" s="109"/>
      <c r="AG2204" s="74">
        <f t="shared" si="2174"/>
        <v>27</v>
      </c>
      <c r="AH2204" s="94">
        <f t="shared" si="2175"/>
        <v>0</v>
      </c>
      <c r="AI2204" s="94">
        <f t="shared" si="2176"/>
        <v>0</v>
      </c>
      <c r="AJ2204" s="130">
        <f t="shared" si="2177"/>
        <v>0</v>
      </c>
      <c r="AK2204" s="130">
        <f t="shared" si="2178"/>
        <v>0</v>
      </c>
      <c r="AL2204" s="130">
        <f t="shared" si="2179"/>
        <v>0</v>
      </c>
      <c r="AM2204" s="94">
        <f t="shared" si="2180"/>
        <v>0</v>
      </c>
      <c r="AN2204" s="130">
        <f t="shared" si="2181"/>
        <v>0</v>
      </c>
      <c r="AO2204" s="130">
        <f t="shared" si="2182"/>
        <v>0</v>
      </c>
      <c r="AP2204" s="130">
        <f t="shared" si="2183"/>
        <v>0</v>
      </c>
      <c r="AQ2204" s="94">
        <f t="shared" si="2184"/>
        <v>0</v>
      </c>
      <c r="AR2204" s="130">
        <f t="shared" si="2185"/>
        <v>0</v>
      </c>
      <c r="AS2204" s="130">
        <f t="shared" si="2186"/>
        <v>0</v>
      </c>
      <c r="AT2204" s="130">
        <f t="shared" si="2187"/>
        <v>0</v>
      </c>
      <c r="AU2204" s="94">
        <f t="shared" si="2188"/>
        <v>0</v>
      </c>
      <c r="AV2204" s="130">
        <f t="shared" si="2189"/>
        <v>0</v>
      </c>
      <c r="AW2204" s="130">
        <f t="shared" si="2190"/>
        <v>0</v>
      </c>
      <c r="AX2204" s="130">
        <f t="shared" si="2191"/>
        <v>0</v>
      </c>
    </row>
    <row r="2205" spans="1:51" ht="15" customHeight="1" x14ac:dyDescent="0.2">
      <c r="C2205" s="85" t="s">
        <v>50</v>
      </c>
      <c r="D2205" s="703" t="str">
        <f t="shared" si="2173"/>
        <v/>
      </c>
      <c r="E2205" s="705"/>
      <c r="F2205" s="705"/>
      <c r="G2205" s="705"/>
      <c r="H2205" s="705"/>
      <c r="I2205" s="705"/>
      <c r="J2205" s="705"/>
      <c r="K2205" s="705"/>
      <c r="L2205" s="705"/>
      <c r="M2205" s="705"/>
      <c r="N2205" s="705"/>
      <c r="O2205" s="615"/>
      <c r="P2205" s="615"/>
      <c r="Q2205" s="67"/>
      <c r="R2205" s="209"/>
      <c r="S2205" s="615"/>
      <c r="T2205" s="615"/>
      <c r="U2205" s="67"/>
      <c r="V2205" s="67"/>
      <c r="W2205" s="615"/>
      <c r="X2205" s="615"/>
      <c r="Y2205" s="67"/>
      <c r="Z2205" s="210"/>
      <c r="AA2205" s="615"/>
      <c r="AB2205" s="615"/>
      <c r="AC2205" s="210"/>
      <c r="AD2205" s="67"/>
      <c r="AE2205" s="109"/>
      <c r="AG2205" s="74">
        <f t="shared" si="2174"/>
        <v>27</v>
      </c>
      <c r="AH2205" s="94">
        <f t="shared" si="2175"/>
        <v>0</v>
      </c>
      <c r="AI2205" s="94">
        <f t="shared" si="2176"/>
        <v>0</v>
      </c>
      <c r="AJ2205" s="130">
        <f t="shared" si="2177"/>
        <v>0</v>
      </c>
      <c r="AK2205" s="130">
        <f t="shared" si="2178"/>
        <v>0</v>
      </c>
      <c r="AL2205" s="130">
        <f t="shared" si="2179"/>
        <v>0</v>
      </c>
      <c r="AM2205" s="94">
        <f t="shared" si="2180"/>
        <v>0</v>
      </c>
      <c r="AN2205" s="130">
        <f t="shared" si="2181"/>
        <v>0</v>
      </c>
      <c r="AO2205" s="130">
        <f t="shared" si="2182"/>
        <v>0</v>
      </c>
      <c r="AP2205" s="130">
        <f t="shared" si="2183"/>
        <v>0</v>
      </c>
      <c r="AQ2205" s="94">
        <f t="shared" si="2184"/>
        <v>0</v>
      </c>
      <c r="AR2205" s="130">
        <f t="shared" si="2185"/>
        <v>0</v>
      </c>
      <c r="AS2205" s="130">
        <f t="shared" si="2186"/>
        <v>0</v>
      </c>
      <c r="AT2205" s="130">
        <f t="shared" si="2187"/>
        <v>0</v>
      </c>
      <c r="AU2205" s="94">
        <f t="shared" si="2188"/>
        <v>0</v>
      </c>
      <c r="AV2205" s="130">
        <f t="shared" si="2189"/>
        <v>0</v>
      </c>
      <c r="AW2205" s="130">
        <f t="shared" si="2190"/>
        <v>0</v>
      </c>
      <c r="AX2205" s="130">
        <f t="shared" si="2191"/>
        <v>0</v>
      </c>
    </row>
    <row r="2206" spans="1:51" ht="15" customHeight="1" x14ac:dyDescent="0.2">
      <c r="C2206" s="85" t="s">
        <v>51</v>
      </c>
      <c r="D2206" s="703" t="str">
        <f t="shared" si="2173"/>
        <v/>
      </c>
      <c r="E2206" s="705"/>
      <c r="F2206" s="705"/>
      <c r="G2206" s="705"/>
      <c r="H2206" s="705"/>
      <c r="I2206" s="705"/>
      <c r="J2206" s="705"/>
      <c r="K2206" s="705"/>
      <c r="L2206" s="705"/>
      <c r="M2206" s="705"/>
      <c r="N2206" s="705"/>
      <c r="O2206" s="615"/>
      <c r="P2206" s="615"/>
      <c r="Q2206" s="67"/>
      <c r="R2206" s="209"/>
      <c r="S2206" s="615"/>
      <c r="T2206" s="615"/>
      <c r="U2206" s="67"/>
      <c r="V2206" s="67"/>
      <c r="W2206" s="615"/>
      <c r="X2206" s="615"/>
      <c r="Y2206" s="67"/>
      <c r="Z2206" s="210"/>
      <c r="AA2206" s="615"/>
      <c r="AB2206" s="615"/>
      <c r="AC2206" s="210"/>
      <c r="AD2206" s="67"/>
      <c r="AE2206" s="109"/>
      <c r="AG2206" s="74">
        <f t="shared" si="2174"/>
        <v>27</v>
      </c>
      <c r="AH2206" s="94">
        <f t="shared" si="2175"/>
        <v>0</v>
      </c>
      <c r="AI2206" s="94">
        <f t="shared" si="2176"/>
        <v>0</v>
      </c>
      <c r="AJ2206" s="130">
        <f t="shared" si="2177"/>
        <v>0</v>
      </c>
      <c r="AK2206" s="130">
        <f t="shared" si="2178"/>
        <v>0</v>
      </c>
      <c r="AL2206" s="130">
        <f t="shared" si="2179"/>
        <v>0</v>
      </c>
      <c r="AM2206" s="94">
        <f t="shared" si="2180"/>
        <v>0</v>
      </c>
      <c r="AN2206" s="130">
        <f t="shared" si="2181"/>
        <v>0</v>
      </c>
      <c r="AO2206" s="130">
        <f t="shared" si="2182"/>
        <v>0</v>
      </c>
      <c r="AP2206" s="130">
        <f t="shared" si="2183"/>
        <v>0</v>
      </c>
      <c r="AQ2206" s="94">
        <f t="shared" si="2184"/>
        <v>0</v>
      </c>
      <c r="AR2206" s="130">
        <f t="shared" si="2185"/>
        <v>0</v>
      </c>
      <c r="AS2206" s="130">
        <f t="shared" si="2186"/>
        <v>0</v>
      </c>
      <c r="AT2206" s="130">
        <f t="shared" si="2187"/>
        <v>0</v>
      </c>
      <c r="AU2206" s="94">
        <f t="shared" si="2188"/>
        <v>0</v>
      </c>
      <c r="AV2206" s="130">
        <f t="shared" si="2189"/>
        <v>0</v>
      </c>
      <c r="AW2206" s="130">
        <f t="shared" si="2190"/>
        <v>0</v>
      </c>
      <c r="AX2206" s="130">
        <f t="shared" si="2191"/>
        <v>0</v>
      </c>
    </row>
    <row r="2207" spans="1:51" ht="15" customHeight="1" x14ac:dyDescent="0.2">
      <c r="C2207" s="85" t="s">
        <v>52</v>
      </c>
      <c r="D2207" s="703" t="str">
        <f t="shared" si="2173"/>
        <v/>
      </c>
      <c r="E2207" s="705"/>
      <c r="F2207" s="705"/>
      <c r="G2207" s="705"/>
      <c r="H2207" s="705"/>
      <c r="I2207" s="705"/>
      <c r="J2207" s="705"/>
      <c r="K2207" s="705"/>
      <c r="L2207" s="705"/>
      <c r="M2207" s="705"/>
      <c r="N2207" s="705"/>
      <c r="O2207" s="615"/>
      <c r="P2207" s="615"/>
      <c r="Q2207" s="67"/>
      <c r="R2207" s="209"/>
      <c r="S2207" s="615"/>
      <c r="T2207" s="615"/>
      <c r="U2207" s="67"/>
      <c r="V2207" s="67"/>
      <c r="W2207" s="615"/>
      <c r="X2207" s="615"/>
      <c r="Y2207" s="67"/>
      <c r="Z2207" s="210"/>
      <c r="AA2207" s="615"/>
      <c r="AB2207" s="615"/>
      <c r="AC2207" s="210"/>
      <c r="AD2207" s="67"/>
      <c r="AE2207" s="109"/>
      <c r="AG2207" s="74">
        <f t="shared" si="2174"/>
        <v>27</v>
      </c>
      <c r="AH2207" s="94">
        <f t="shared" si="2175"/>
        <v>0</v>
      </c>
      <c r="AI2207" s="94">
        <f t="shared" si="2176"/>
        <v>0</v>
      </c>
      <c r="AJ2207" s="130">
        <f t="shared" si="2177"/>
        <v>0</v>
      </c>
      <c r="AK2207" s="130">
        <f t="shared" si="2178"/>
        <v>0</v>
      </c>
      <c r="AL2207" s="130">
        <f t="shared" si="2179"/>
        <v>0</v>
      </c>
      <c r="AM2207" s="94">
        <f t="shared" si="2180"/>
        <v>0</v>
      </c>
      <c r="AN2207" s="130">
        <f t="shared" si="2181"/>
        <v>0</v>
      </c>
      <c r="AO2207" s="130">
        <f t="shared" si="2182"/>
        <v>0</v>
      </c>
      <c r="AP2207" s="130">
        <f t="shared" si="2183"/>
        <v>0</v>
      </c>
      <c r="AQ2207" s="94">
        <f t="shared" si="2184"/>
        <v>0</v>
      </c>
      <c r="AR2207" s="130">
        <f t="shared" si="2185"/>
        <v>0</v>
      </c>
      <c r="AS2207" s="130">
        <f t="shared" si="2186"/>
        <v>0</v>
      </c>
      <c r="AT2207" s="130">
        <f t="shared" si="2187"/>
        <v>0</v>
      </c>
      <c r="AU2207" s="94">
        <f t="shared" si="2188"/>
        <v>0</v>
      </c>
      <c r="AV2207" s="130">
        <f t="shared" si="2189"/>
        <v>0</v>
      </c>
      <c r="AW2207" s="130">
        <f t="shared" si="2190"/>
        <v>0</v>
      </c>
      <c r="AX2207" s="130">
        <f t="shared" si="2191"/>
        <v>0</v>
      </c>
    </row>
    <row r="2208" spans="1:51" ht="15" customHeight="1" x14ac:dyDescent="0.2">
      <c r="L2208" s="112"/>
      <c r="M2208" s="114"/>
      <c r="N2208" s="112" t="s">
        <v>84</v>
      </c>
      <c r="O2208" s="693">
        <f>IF(AND(SUM(O2183:P2207)=0,COUNTIF(O2183:P2207,"NS")&gt;0),"NS",SUM(O2183:P2207))</f>
        <v>0</v>
      </c>
      <c r="P2208" s="693"/>
      <c r="Q2208" s="383">
        <f>IF(AND(SUM(Q2183:Q2207)=0,COUNTIF(Q2183:Q2207,"NS")&gt;0),"NS",SUM(Q2183:Q2207))</f>
        <v>0</v>
      </c>
      <c r="R2208" s="383">
        <f>IF(AND(SUM(R2183:R2207)=0,COUNTIF(R2183:R2207,"NS")&gt;0),"NS",SUM(R2183:R2207))</f>
        <v>0</v>
      </c>
      <c r="S2208" s="693">
        <f>IF(AND(SUM(S2183:T2207)=0,COUNTIF(S2183:T2207,"NS")&gt;0),"NS",SUM(S2183:T2207))</f>
        <v>0</v>
      </c>
      <c r="T2208" s="693"/>
      <c r="U2208" s="383">
        <f t="shared" ref="U2208:V2208" si="2192">IF(AND(SUM(U2183:U2207)=0,COUNTIF(U2183:U2207,"NS")&gt;0),"NS",SUM(U2183:U2207))</f>
        <v>0</v>
      </c>
      <c r="V2208" s="383">
        <f t="shared" si="2192"/>
        <v>0</v>
      </c>
      <c r="W2208" s="693">
        <f>IF(AND(SUM(W2183:X2207)=0,COUNTIF(W2183:X2207,"NS")&gt;0),"NS",SUM(W2183:X2207))</f>
        <v>0</v>
      </c>
      <c r="X2208" s="693"/>
      <c r="Y2208" s="383">
        <f t="shared" ref="Y2208:Z2208" si="2193">IF(AND(SUM(Y2183:Y2207)=0,COUNTIF(Y2183:Y2207,"NS")&gt;0),"NS",SUM(Y2183:Y2207))</f>
        <v>0</v>
      </c>
      <c r="Z2208" s="383">
        <f t="shared" si="2193"/>
        <v>0</v>
      </c>
      <c r="AA2208" s="693">
        <f>IF(AND(SUM(AA2183:AB2207)=0,COUNTIF(AA2183:AB2207,"NS")&gt;0),"NS",SUM(AA2183:AB2207))</f>
        <v>0</v>
      </c>
      <c r="AB2208" s="693"/>
      <c r="AC2208" s="383">
        <f t="shared" ref="AC2208:AD2208" si="2194">IF(AND(SUM(AC2183:AC2207)=0,COUNTIF(AC2183:AC2207,"NS")&gt;0),"NS",SUM(AC2183:AC2207))</f>
        <v>0</v>
      </c>
      <c r="AD2208" s="383">
        <f t="shared" si="2194"/>
        <v>0</v>
      </c>
      <c r="AE2208" s="109"/>
      <c r="AH2208" s="90">
        <f>SUM(AH2183:AH2207)</f>
        <v>0</v>
      </c>
      <c r="AL2208" s="90">
        <f>SUM(AL2183:AL2207)</f>
        <v>0</v>
      </c>
      <c r="AP2208" s="90">
        <f>SUM(AP2183:AP2207)</f>
        <v>0</v>
      </c>
      <c r="AT2208" s="90">
        <f>SUM(AT2183:AT2207)</f>
        <v>0</v>
      </c>
      <c r="AX2208" s="90">
        <f>SUM(AX2183:AX2207)</f>
        <v>0</v>
      </c>
      <c r="AY2208" s="90">
        <f>SUM(AL2208:AX2208)</f>
        <v>0</v>
      </c>
    </row>
    <row r="2209" spans="1:65" ht="15" customHeight="1" x14ac:dyDescent="0.2">
      <c r="AE2209" s="109"/>
    </row>
    <row r="2210" spans="1:65" ht="24" customHeight="1" x14ac:dyDescent="0.2">
      <c r="C2210" s="619" t="s">
        <v>1084</v>
      </c>
      <c r="D2210" s="619"/>
      <c r="E2210" s="619"/>
      <c r="F2210" s="619"/>
      <c r="G2210" s="619"/>
      <c r="H2210" s="619"/>
      <c r="I2210" s="619"/>
      <c r="J2210" s="619"/>
      <c r="K2210" s="619"/>
      <c r="L2210" s="619"/>
      <c r="M2210" s="619"/>
      <c r="N2210" s="619"/>
      <c r="O2210" s="619"/>
      <c r="P2210" s="619"/>
      <c r="Q2210" s="619"/>
      <c r="R2210" s="619"/>
      <c r="S2210" s="619"/>
      <c r="T2210" s="619"/>
      <c r="U2210" s="619"/>
      <c r="V2210" s="619"/>
      <c r="W2210" s="619"/>
      <c r="X2210" s="619"/>
      <c r="Y2210" s="619"/>
      <c r="Z2210" s="619"/>
      <c r="AA2210" s="619"/>
      <c r="AB2210" s="619"/>
      <c r="AC2210" s="619"/>
      <c r="AD2210" s="619"/>
      <c r="AE2210" s="109"/>
    </row>
    <row r="2211" spans="1:65" ht="60" customHeight="1" x14ac:dyDescent="0.2">
      <c r="C2211" s="849"/>
      <c r="D2211" s="849"/>
      <c r="E2211" s="849"/>
      <c r="F2211" s="849"/>
      <c r="G2211" s="849"/>
      <c r="H2211" s="849"/>
      <c r="I2211" s="849"/>
      <c r="J2211" s="849"/>
      <c r="K2211" s="849"/>
      <c r="L2211" s="849"/>
      <c r="M2211" s="849"/>
      <c r="N2211" s="849"/>
      <c r="O2211" s="849"/>
      <c r="P2211" s="849"/>
      <c r="Q2211" s="849"/>
      <c r="R2211" s="849"/>
      <c r="S2211" s="849"/>
      <c r="T2211" s="849"/>
      <c r="U2211" s="849"/>
      <c r="V2211" s="849"/>
      <c r="W2211" s="849"/>
      <c r="X2211" s="849"/>
      <c r="Y2211" s="849"/>
      <c r="Z2211" s="849"/>
      <c r="AA2211" s="849"/>
      <c r="AB2211" s="849"/>
      <c r="AC2211" s="849"/>
      <c r="AD2211" s="849"/>
      <c r="AE2211" s="109"/>
    </row>
    <row r="2212" spans="1:65" ht="15" customHeight="1" x14ac:dyDescent="0.2">
      <c r="B2212" s="540" t="str">
        <f>IF(AH2208=0,"","Error: Debe completar toda la información requerida.")</f>
        <v/>
      </c>
      <c r="C2212" s="540"/>
      <c r="D2212" s="540"/>
      <c r="E2212" s="540"/>
      <c r="F2212" s="540"/>
      <c r="G2212" s="540"/>
      <c r="H2212" s="540"/>
      <c r="I2212" s="540"/>
      <c r="J2212" s="540"/>
      <c r="K2212" s="540"/>
      <c r="L2212" s="540"/>
      <c r="M2212" s="540"/>
      <c r="N2212" s="540"/>
      <c r="O2212" s="540"/>
      <c r="P2212" s="540"/>
      <c r="Q2212" s="540"/>
      <c r="R2212" s="540"/>
      <c r="S2212" s="540"/>
      <c r="T2212" s="540"/>
      <c r="U2212" s="540"/>
      <c r="V2212" s="540"/>
      <c r="W2212" s="540"/>
      <c r="X2212" s="540"/>
      <c r="Y2212" s="540"/>
      <c r="Z2212" s="540"/>
      <c r="AA2212" s="540"/>
      <c r="AB2212" s="540"/>
      <c r="AC2212" s="540"/>
      <c r="AD2212" s="540"/>
      <c r="AE2212" s="109"/>
    </row>
    <row r="2213" spans="1:65" ht="15" customHeight="1" x14ac:dyDescent="0.2">
      <c r="B2213" s="511" t="str">
        <f>IF(AY2208&lt;&gt;0,"Error: Verificar sumas por fila.","")</f>
        <v/>
      </c>
      <c r="C2213" s="511"/>
      <c r="D2213" s="511"/>
      <c r="E2213" s="511"/>
      <c r="F2213" s="511"/>
      <c r="G2213" s="511"/>
      <c r="H2213" s="511"/>
      <c r="I2213" s="511"/>
      <c r="J2213" s="511"/>
      <c r="K2213" s="511"/>
      <c r="L2213" s="511"/>
      <c r="M2213" s="511"/>
      <c r="N2213" s="511"/>
      <c r="O2213" s="511"/>
      <c r="P2213" s="511"/>
      <c r="Q2213" s="511"/>
      <c r="R2213" s="511"/>
      <c r="S2213" s="511"/>
      <c r="T2213" s="511"/>
      <c r="U2213" s="511"/>
      <c r="V2213" s="511"/>
      <c r="W2213" s="511"/>
      <c r="X2213" s="511"/>
      <c r="Y2213" s="511"/>
      <c r="Z2213" s="511"/>
      <c r="AA2213" s="511"/>
      <c r="AB2213" s="511"/>
      <c r="AC2213" s="511"/>
      <c r="AD2213" s="511"/>
      <c r="AE2213" s="109"/>
    </row>
    <row r="2214" spans="1:65" ht="15" customHeight="1" x14ac:dyDescent="0.2">
      <c r="B2214" s="599"/>
      <c r="C2214" s="599"/>
      <c r="D2214" s="599"/>
      <c r="E2214" s="599"/>
      <c r="F2214" s="599"/>
      <c r="G2214" s="599"/>
      <c r="H2214" s="599"/>
      <c r="I2214" s="599"/>
      <c r="J2214" s="599"/>
      <c r="K2214" s="599"/>
      <c r="L2214" s="599"/>
      <c r="M2214" s="599"/>
      <c r="N2214" s="599"/>
      <c r="O2214" s="599"/>
      <c r="P2214" s="599"/>
      <c r="Q2214" s="599"/>
      <c r="R2214" s="599"/>
      <c r="S2214" s="599"/>
      <c r="T2214" s="599"/>
      <c r="U2214" s="599"/>
      <c r="V2214" s="599"/>
      <c r="W2214" s="599"/>
      <c r="X2214" s="599"/>
      <c r="Y2214" s="599"/>
      <c r="Z2214" s="599"/>
      <c r="AA2214" s="599"/>
      <c r="AB2214" s="599"/>
      <c r="AC2214" s="599"/>
      <c r="AD2214" s="599"/>
      <c r="AE2214" s="109"/>
    </row>
    <row r="2215" spans="1:65" ht="24" customHeight="1" x14ac:dyDescent="0.2">
      <c r="A2215" s="36" t="s">
        <v>1504</v>
      </c>
      <c r="B2215" s="636" t="s">
        <v>1505</v>
      </c>
      <c r="C2215" s="636"/>
      <c r="D2215" s="636"/>
      <c r="E2215" s="636"/>
      <c r="F2215" s="636"/>
      <c r="G2215" s="636"/>
      <c r="H2215" s="636"/>
      <c r="I2215" s="636"/>
      <c r="J2215" s="636"/>
      <c r="K2215" s="636"/>
      <c r="L2215" s="636"/>
      <c r="M2215" s="636"/>
      <c r="N2215" s="636"/>
      <c r="O2215" s="636"/>
      <c r="P2215" s="636"/>
      <c r="Q2215" s="636"/>
      <c r="R2215" s="636"/>
      <c r="S2215" s="636"/>
      <c r="T2215" s="636"/>
      <c r="U2215" s="636"/>
      <c r="V2215" s="636"/>
      <c r="W2215" s="636"/>
      <c r="X2215" s="636"/>
      <c r="Y2215" s="636"/>
      <c r="Z2215" s="636"/>
      <c r="AA2215" s="636"/>
      <c r="AB2215" s="636"/>
      <c r="AC2215" s="636"/>
      <c r="AD2215" s="636"/>
      <c r="AE2215" s="109"/>
      <c r="AG2215" s="74" t="s">
        <v>2032</v>
      </c>
      <c r="AH2215" s="74" t="s">
        <v>2072</v>
      </c>
      <c r="AI2215" s="74" t="s">
        <v>2073</v>
      </c>
      <c r="AJ2215" s="74" t="s">
        <v>2045</v>
      </c>
      <c r="AK2215" s="74" t="s">
        <v>2074</v>
      </c>
      <c r="AL2215" s="74" t="s">
        <v>2075</v>
      </c>
    </row>
    <row r="2216" spans="1:65" ht="15" customHeight="1" x14ac:dyDescent="0.2">
      <c r="C2216" s="674" t="s">
        <v>1109</v>
      </c>
      <c r="D2216" s="674"/>
      <c r="E2216" s="674"/>
      <c r="F2216" s="674"/>
      <c r="G2216" s="674"/>
      <c r="H2216" s="674"/>
      <c r="I2216" s="674"/>
      <c r="J2216" s="674"/>
      <c r="K2216" s="674"/>
      <c r="L2216" s="674"/>
      <c r="M2216" s="674"/>
      <c r="N2216" s="674"/>
      <c r="O2216" s="674"/>
      <c r="P2216" s="674"/>
      <c r="Q2216" s="674"/>
      <c r="R2216" s="674"/>
      <c r="S2216" s="674"/>
      <c r="T2216" s="674"/>
      <c r="U2216" s="674"/>
      <c r="V2216" s="674"/>
      <c r="W2216" s="674"/>
      <c r="X2216" s="674"/>
      <c r="Y2216" s="674"/>
      <c r="Z2216" s="674"/>
      <c r="AA2216" s="674"/>
      <c r="AB2216" s="674"/>
      <c r="AC2216" s="674"/>
      <c r="AD2216" s="674"/>
      <c r="AE2216" s="109"/>
      <c r="AG2216" s="74">
        <f>COUNTBLANK(M2223:AD2247)</f>
        <v>450</v>
      </c>
      <c r="AH2216" s="74">
        <v>450</v>
      </c>
      <c r="AI2216" s="74">
        <v>150</v>
      </c>
      <c r="AJ2216" s="74">
        <f>COUNTBLANK(M2223:AD2223)</f>
        <v>18</v>
      </c>
      <c r="AK2216" s="74">
        <v>18</v>
      </c>
      <c r="AL2216" s="74">
        <v>6</v>
      </c>
    </row>
    <row r="2217" spans="1:65" ht="24" customHeight="1" x14ac:dyDescent="0.2">
      <c r="A2217" s="109"/>
      <c r="B2217" s="109"/>
      <c r="C2217" s="674" t="s">
        <v>1720</v>
      </c>
      <c r="D2217" s="674"/>
      <c r="E2217" s="674"/>
      <c r="F2217" s="674"/>
      <c r="G2217" s="674"/>
      <c r="H2217" s="674"/>
      <c r="I2217" s="674"/>
      <c r="J2217" s="674"/>
      <c r="K2217" s="674"/>
      <c r="L2217" s="674"/>
      <c r="M2217" s="674"/>
      <c r="N2217" s="674"/>
      <c r="O2217" s="674"/>
      <c r="P2217" s="674"/>
      <c r="Q2217" s="674"/>
      <c r="R2217" s="674"/>
      <c r="S2217" s="674"/>
      <c r="T2217" s="674"/>
      <c r="U2217" s="674"/>
      <c r="V2217" s="674"/>
      <c r="W2217" s="674"/>
      <c r="X2217" s="674"/>
      <c r="Y2217" s="674"/>
      <c r="Z2217" s="674"/>
      <c r="AA2217" s="674"/>
      <c r="AB2217" s="674"/>
      <c r="AC2217" s="674"/>
      <c r="AD2217" s="674"/>
      <c r="AE2217" s="109"/>
    </row>
    <row r="2218" spans="1:65" ht="36" customHeight="1" x14ac:dyDescent="0.2">
      <c r="A2218" s="109"/>
      <c r="B2218" s="109"/>
      <c r="C2218" s="674" t="s">
        <v>1308</v>
      </c>
      <c r="D2218" s="674"/>
      <c r="E2218" s="674"/>
      <c r="F2218" s="674"/>
      <c r="G2218" s="674"/>
      <c r="H2218" s="674"/>
      <c r="I2218" s="674"/>
      <c r="J2218" s="674"/>
      <c r="K2218" s="674"/>
      <c r="L2218" s="674"/>
      <c r="M2218" s="674"/>
      <c r="N2218" s="674"/>
      <c r="O2218" s="674"/>
      <c r="P2218" s="674"/>
      <c r="Q2218" s="674"/>
      <c r="R2218" s="674"/>
      <c r="S2218" s="674"/>
      <c r="T2218" s="674"/>
      <c r="U2218" s="674"/>
      <c r="V2218" s="674"/>
      <c r="W2218" s="674"/>
      <c r="X2218" s="674"/>
      <c r="Y2218" s="674"/>
      <c r="Z2218" s="674"/>
      <c r="AA2218" s="674"/>
      <c r="AB2218" s="674"/>
      <c r="AC2218" s="674"/>
      <c r="AD2218" s="674"/>
      <c r="AE2218" s="109"/>
    </row>
    <row r="2219" spans="1:65" ht="15" customHeight="1" x14ac:dyDescent="0.2">
      <c r="A2219" s="109"/>
      <c r="B2219" s="109"/>
      <c r="AE2219" s="109"/>
    </row>
    <row r="2220" spans="1:65" ht="24" customHeight="1" x14ac:dyDescent="0.2">
      <c r="A2220" s="109"/>
      <c r="B2220" s="109"/>
      <c r="C2220" s="491" t="s">
        <v>220</v>
      </c>
      <c r="D2220" s="491"/>
      <c r="E2220" s="491"/>
      <c r="F2220" s="491"/>
      <c r="G2220" s="491"/>
      <c r="H2220" s="491"/>
      <c r="I2220" s="491"/>
      <c r="J2220" s="491"/>
      <c r="K2220" s="491"/>
      <c r="L2220" s="491"/>
      <c r="M2220" s="609" t="s">
        <v>1307</v>
      </c>
      <c r="N2220" s="609"/>
      <c r="O2220" s="609"/>
      <c r="P2220" s="609"/>
      <c r="Q2220" s="609"/>
      <c r="R2220" s="609"/>
      <c r="S2220" s="609"/>
      <c r="T2220" s="609"/>
      <c r="U2220" s="609"/>
      <c r="V2220" s="609"/>
      <c r="W2220" s="609"/>
      <c r="X2220" s="609"/>
      <c r="Y2220" s="609"/>
      <c r="Z2220" s="609"/>
      <c r="AA2220" s="609"/>
      <c r="AB2220" s="609"/>
      <c r="AC2220" s="609"/>
      <c r="AD2220" s="609"/>
      <c r="AE2220" s="109"/>
    </row>
    <row r="2221" spans="1:65" ht="48" customHeight="1" x14ac:dyDescent="0.2">
      <c r="A2221" s="109"/>
      <c r="B2221" s="109"/>
      <c r="C2221" s="491"/>
      <c r="D2221" s="491"/>
      <c r="E2221" s="491"/>
      <c r="F2221" s="491"/>
      <c r="G2221" s="491"/>
      <c r="H2221" s="491"/>
      <c r="I2221" s="491"/>
      <c r="J2221" s="491"/>
      <c r="K2221" s="491"/>
      <c r="L2221" s="491"/>
      <c r="M2221" s="514" t="s">
        <v>80</v>
      </c>
      <c r="N2221" s="515"/>
      <c r="O2221" s="520" t="s">
        <v>81</v>
      </c>
      <c r="P2221" s="521"/>
      <c r="Q2221" s="520" t="s">
        <v>82</v>
      </c>
      <c r="R2221" s="521"/>
      <c r="S2221" s="532" t="s">
        <v>1215</v>
      </c>
      <c r="T2221" s="533"/>
      <c r="U2221" s="533"/>
      <c r="V2221" s="534"/>
      <c r="W2221" s="532" t="s">
        <v>365</v>
      </c>
      <c r="X2221" s="533"/>
      <c r="Y2221" s="533"/>
      <c r="Z2221" s="534"/>
      <c r="AA2221" s="532" t="s">
        <v>366</v>
      </c>
      <c r="AB2221" s="533"/>
      <c r="AC2221" s="533"/>
      <c r="AD2221" s="534"/>
      <c r="AE2221" s="109"/>
      <c r="AI2221" s="561" t="s">
        <v>80</v>
      </c>
      <c r="AJ2221" s="561"/>
      <c r="AK2221" s="561"/>
      <c r="AL2221" s="561"/>
      <c r="AM2221" s="561" t="s">
        <v>81</v>
      </c>
      <c r="AN2221" s="561"/>
      <c r="AO2221" s="561"/>
      <c r="AP2221" s="561"/>
      <c r="AQ2221" s="561" t="s">
        <v>82</v>
      </c>
      <c r="AR2221" s="561"/>
      <c r="AS2221" s="561"/>
      <c r="AT2221" s="561"/>
      <c r="AU2221" s="512" t="s">
        <v>1215</v>
      </c>
      <c r="AV2221" s="512"/>
      <c r="AW2221" s="512"/>
      <c r="AX2221" s="512"/>
      <c r="AY2221" s="512" t="s">
        <v>365</v>
      </c>
      <c r="AZ2221" s="512"/>
      <c r="BA2221" s="512"/>
      <c r="BB2221" s="512"/>
      <c r="BC2221" s="512" t="s">
        <v>366</v>
      </c>
      <c r="BD2221" s="512"/>
      <c r="BE2221" s="512"/>
      <c r="BF2221" s="512"/>
    </row>
    <row r="2222" spans="1:65" ht="43.5" customHeight="1" x14ac:dyDescent="0.2">
      <c r="A2222" s="109"/>
      <c r="B2222" s="109"/>
      <c r="C2222" s="491"/>
      <c r="D2222" s="491"/>
      <c r="E2222" s="491"/>
      <c r="F2222" s="491"/>
      <c r="G2222" s="491"/>
      <c r="H2222" s="491"/>
      <c r="I2222" s="491"/>
      <c r="J2222" s="491"/>
      <c r="K2222" s="491"/>
      <c r="L2222" s="491"/>
      <c r="M2222" s="518"/>
      <c r="N2222" s="519"/>
      <c r="O2222" s="524"/>
      <c r="P2222" s="525"/>
      <c r="Q2222" s="524"/>
      <c r="R2222" s="525"/>
      <c r="S2222" s="838" t="s">
        <v>108</v>
      </c>
      <c r="T2222" s="839"/>
      <c r="U2222" s="14" t="s">
        <v>81</v>
      </c>
      <c r="V2222" s="14" t="s">
        <v>82</v>
      </c>
      <c r="W2222" s="838" t="s">
        <v>108</v>
      </c>
      <c r="X2222" s="839"/>
      <c r="Y2222" s="14" t="s">
        <v>81</v>
      </c>
      <c r="Z2222" s="14" t="s">
        <v>82</v>
      </c>
      <c r="AA2222" s="838" t="s">
        <v>108</v>
      </c>
      <c r="AB2222" s="839"/>
      <c r="AC2222" s="14" t="s">
        <v>81</v>
      </c>
      <c r="AD2222" s="14" t="s">
        <v>82</v>
      </c>
      <c r="AE2222" s="109"/>
      <c r="AG2222" s="230" t="s">
        <v>2032</v>
      </c>
      <c r="AH2222" s="229" t="s">
        <v>2035</v>
      </c>
      <c r="AI2222" s="229" t="s">
        <v>80</v>
      </c>
      <c r="AJ2222" s="229" t="s">
        <v>2029</v>
      </c>
      <c r="AK2222" s="229" t="s">
        <v>2078</v>
      </c>
      <c r="AL2222" s="229" t="s">
        <v>2077</v>
      </c>
      <c r="AM2222" s="229" t="s">
        <v>80</v>
      </c>
      <c r="AN2222" s="229" t="s">
        <v>2029</v>
      </c>
      <c r="AO2222" s="229" t="s">
        <v>2078</v>
      </c>
      <c r="AP2222" s="229" t="s">
        <v>2077</v>
      </c>
      <c r="AQ2222" s="229" t="s">
        <v>80</v>
      </c>
      <c r="AR2222" s="229" t="s">
        <v>2029</v>
      </c>
      <c r="AS2222" s="229" t="s">
        <v>2078</v>
      </c>
      <c r="AT2222" s="229" t="s">
        <v>2077</v>
      </c>
      <c r="AU2222" s="229" t="s">
        <v>80</v>
      </c>
      <c r="AV2222" s="229" t="s">
        <v>2029</v>
      </c>
      <c r="AW2222" s="229" t="s">
        <v>2078</v>
      </c>
      <c r="AX2222" s="229" t="s">
        <v>2077</v>
      </c>
      <c r="AY2222" s="229" t="s">
        <v>80</v>
      </c>
      <c r="AZ2222" s="229" t="s">
        <v>2029</v>
      </c>
      <c r="BA2222" s="229" t="s">
        <v>2078</v>
      </c>
      <c r="BB2222" s="229" t="s">
        <v>2077</v>
      </c>
      <c r="BC2222" s="229" t="s">
        <v>80</v>
      </c>
      <c r="BD2222" s="229" t="s">
        <v>2029</v>
      </c>
      <c r="BE2222" s="229" t="s">
        <v>2078</v>
      </c>
      <c r="BF2222" s="229" t="s">
        <v>2077</v>
      </c>
      <c r="BH2222" s="227" t="s">
        <v>2175</v>
      </c>
      <c r="BI2222" s="227" t="s">
        <v>2176</v>
      </c>
      <c r="BJ2222" s="227" t="s">
        <v>2179</v>
      </c>
      <c r="BK2222" s="227" t="s">
        <v>2180</v>
      </c>
      <c r="BL2222" s="227" t="s">
        <v>2150</v>
      </c>
      <c r="BM2222" s="227" t="s">
        <v>2151</v>
      </c>
    </row>
    <row r="2223" spans="1:65" ht="15" customHeight="1" x14ac:dyDescent="0.2">
      <c r="A2223" s="109"/>
      <c r="B2223" s="109"/>
      <c r="C2223" s="87" t="s">
        <v>28</v>
      </c>
      <c r="D2223" s="616" t="str">
        <f>IF(D40="","",D40)</f>
        <v/>
      </c>
      <c r="E2223" s="616"/>
      <c r="F2223" s="616"/>
      <c r="G2223" s="616"/>
      <c r="H2223" s="616"/>
      <c r="I2223" s="616"/>
      <c r="J2223" s="616"/>
      <c r="K2223" s="616"/>
      <c r="L2223" s="616"/>
      <c r="M2223" s="617"/>
      <c r="N2223" s="617"/>
      <c r="O2223" s="617"/>
      <c r="P2223" s="617"/>
      <c r="Q2223" s="617"/>
      <c r="R2223" s="617"/>
      <c r="S2223" s="493"/>
      <c r="T2223" s="493"/>
      <c r="U2223" s="207"/>
      <c r="V2223" s="207"/>
      <c r="W2223" s="493"/>
      <c r="X2223" s="493"/>
      <c r="Y2223" s="207"/>
      <c r="Z2223" s="207"/>
      <c r="AA2223" s="493"/>
      <c r="AB2223" s="493"/>
      <c r="AC2223" s="207"/>
      <c r="AD2223" s="207"/>
      <c r="AE2223" s="109"/>
      <c r="AG2223" s="90">
        <f>COUNTBLANK(M2223:AD2223)</f>
        <v>18</v>
      </c>
      <c r="AH2223" s="90">
        <f>IF($AG$2216=$AH$2216,0,IF(AND(D2223&lt;&gt;"",AG2223=$AL$2216),0,IF(AND(D2223="",AG2223=$AK$2216),0,1)))</f>
        <v>0</v>
      </c>
      <c r="AI2223" s="130">
        <f>IF(M2223="",0,M2223)</f>
        <v>0</v>
      </c>
      <c r="AJ2223" s="130">
        <f>COUNTIF(O2223:R2223,"NS")</f>
        <v>0</v>
      </c>
      <c r="AK2223" s="130">
        <f>SUM(O2223:R2223)</f>
        <v>0</v>
      </c>
      <c r="AL2223" s="130">
        <f>IF($AG$2216=$AH$2216,0,
IF(OR(
AND(AI2223=0,AJ2223&gt;0),
AND(AI2223="NS",AK2223&gt;0),
AND(AI2223="NS",AK2223=0,AJ2223=0)),1,
IF(OR(
AND(AI2223&gt;0,AJ2223=2),
AND(AI2223="NS",AJ2223=2),
AND(AI2223="NS",AK2223=0,AJ2223&gt;0),
AI2223=AK2223),0,1)))</f>
        <v>0</v>
      </c>
      <c r="AM2223" s="130">
        <f>IF(O2223="",0,O2223)</f>
        <v>0</v>
      </c>
      <c r="AN2223" s="130">
        <f>SUM(COUNTIF(U2223,"NS"),COUNTIF(Y2223,"ns"),COUNTIF(AC2223,"ns"))</f>
        <v>0</v>
      </c>
      <c r="AO2223" s="130">
        <f>SUM(U2223,Y2223,AC2223)</f>
        <v>0</v>
      </c>
      <c r="AP2223" s="130">
        <f>IF($AG$2216=$AH$2216,0,
IF(OR(
AND(AM2223=0,AN2223&gt;0),
AND(AM2223="NS",AO2223&gt;0),
AND(AM2223="NS",AO2223=0,AN2223=0)),1,
IF(OR(
AND(AN2223&gt;=2,AO2223&lt;AM2223),
AND(AM2223="NS",AO2223=0,AN2223&gt;0),AM2223=AO2223),0,1)))</f>
        <v>0</v>
      </c>
      <c r="AQ2223" s="130">
        <f>IF(Q2223="",0,Q2223)</f>
        <v>0</v>
      </c>
      <c r="AR2223" s="130">
        <f>SUM(COUNTIF(V2223,"NS"),COUNTIF(Z2223,"ns"),COUNTIF(AD2223,"ns"))</f>
        <v>0</v>
      </c>
      <c r="AS2223" s="130">
        <f>SUM(V2223,Z2223,AD2223)</f>
        <v>0</v>
      </c>
      <c r="AT2223" s="130">
        <f>IF($AG$2216=$AH$2216,0,
IF(OR(
AND(AQ2223=0,AR2223&gt;0),
AND(AQ2223="NS",AS2223&gt;0),
AND(AQ2223="NS",AS2223=0,AR2223=0)),1,
IF(OR(
AND(AR2223&gt;=2,AS2223&lt;AQ2223),
AND(AQ2223="NS",AS2223=0,AR2223&gt;0),
AQ2223=AS2223),0,1)))</f>
        <v>0</v>
      </c>
      <c r="AU2223" s="130">
        <f>S2223</f>
        <v>0</v>
      </c>
      <c r="AV2223" s="130">
        <f>COUNTIF(U2223:V2223,"NS")</f>
        <v>0</v>
      </c>
      <c r="AW2223" s="130">
        <f>SUM(U2223:V2223)</f>
        <v>0</v>
      </c>
      <c r="AX2223" s="130">
        <f>IF($AG$2216=$AH$2216,0,
IF(OR(
AND(AU2223=0,AV2223&gt;0),
AND(AU2223="NS",AW2223&gt;0),
AND(AU2223="NS",AW2223=0,AV2223=0)),1,
IF(OR(
AND(AU2223&gt;0,AV2223=2),
AND(AU2223="NS",AV2223=2),
AND(AU2223="NS",AW2223=0,AV2223&gt;0),
AU2223=AW2223),0,1)))</f>
        <v>0</v>
      </c>
      <c r="AY2223" s="130">
        <f>W2223</f>
        <v>0</v>
      </c>
      <c r="AZ2223" s="130">
        <f>COUNTIF(Y2223:Z2223,"NS")</f>
        <v>0</v>
      </c>
      <c r="BA2223" s="130">
        <f>SUM(Y2223:Z2223)</f>
        <v>0</v>
      </c>
      <c r="BB2223" s="130">
        <f>IF($AG$2216=$AH$2216,0,
IF(OR(
AND(AY2223=0,AZ2223&gt;0),
AND(AY2223="NS",BA2223&gt;0),
AND(AY2223="NS",BA2223=0,AZ2223=0)),1,
IF(OR(
AND(AY2223&gt;0,AZ2223=2),
AND(AY2223="NS",AZ2223=2),
AND(AY2223="NS",BA2223=0,AZ2223&gt;0),
AY2223=BA2223),0,1)))</f>
        <v>0</v>
      </c>
      <c r="BC2223" s="130">
        <f>AA2223</f>
        <v>0</v>
      </c>
      <c r="BD2223" s="130">
        <f>COUNTIF(AC2223:AD2223,"NS")</f>
        <v>0</v>
      </c>
      <c r="BE2223" s="130">
        <f>SUM(AC2223:AD2223)</f>
        <v>0</v>
      </c>
      <c r="BF2223" s="130">
        <f>IF($AG$2216=$AH$2216,0,
IF(OR(
AND(BC2223=0,BD2223&gt;0),
AND(BC2223="NS",BE2223&gt;0),
AND(BC2223="NS",BE2223=0,BD2223=0)),1,
IF(OR(
AND(BC2223&gt;0,BD2223=2),
AND(BC2223="NS",BD2223=2),
AND(BC2223="NS",BE2223=0,BD2223&gt;0),
BC2223=BE2223),0,1)))</f>
        <v>0</v>
      </c>
      <c r="BH2223" s="90">
        <f>S2147</f>
        <v>0</v>
      </c>
      <c r="BI2223" s="90">
        <f>Y2147</f>
        <v>0</v>
      </c>
      <c r="BJ2223" s="90">
        <f>IF(O2223="",0,O2223)</f>
        <v>0</v>
      </c>
      <c r="BK2223" s="90">
        <f>IF(Q2223="",0,Q2223)</f>
        <v>0</v>
      </c>
      <c r="BL2223" s="90">
        <f>IF($AG$2216=$AH$2216,0,IF(BH2223=BJ2223,0,IF(AND(BH2223&gt;0,BH2223&lt;&gt;"NS",BJ2223="NS"),0,1)))</f>
        <v>0</v>
      </c>
      <c r="BM2223" s="90">
        <f>IF($AG$2216=$AH$2216,0,IF(BI2223=BK2223,0,IF(AND(BI2223&gt;0,BI2223&lt;&gt;"NS",BK2223="NS"),0,1)))</f>
        <v>0</v>
      </c>
    </row>
    <row r="2224" spans="1:65" ht="15" customHeight="1" x14ac:dyDescent="0.2">
      <c r="A2224" s="109"/>
      <c r="B2224" s="109"/>
      <c r="C2224" s="85" t="s">
        <v>29</v>
      </c>
      <c r="D2224" s="616" t="str">
        <f t="shared" ref="D2224:D2247" si="2195">IF(D41="","",D41)</f>
        <v/>
      </c>
      <c r="E2224" s="616"/>
      <c r="F2224" s="616"/>
      <c r="G2224" s="616"/>
      <c r="H2224" s="616"/>
      <c r="I2224" s="616"/>
      <c r="J2224" s="616"/>
      <c r="K2224" s="616"/>
      <c r="L2224" s="616"/>
      <c r="M2224" s="617"/>
      <c r="N2224" s="617"/>
      <c r="O2224" s="617"/>
      <c r="P2224" s="617"/>
      <c r="Q2224" s="617"/>
      <c r="R2224" s="617"/>
      <c r="S2224" s="493"/>
      <c r="T2224" s="493"/>
      <c r="U2224" s="207"/>
      <c r="V2224" s="207"/>
      <c r="W2224" s="493"/>
      <c r="X2224" s="493"/>
      <c r="Y2224" s="207"/>
      <c r="Z2224" s="207"/>
      <c r="AA2224" s="493"/>
      <c r="AB2224" s="493"/>
      <c r="AC2224" s="207"/>
      <c r="AD2224" s="207"/>
      <c r="AE2224" s="109"/>
      <c r="AG2224" s="90">
        <f t="shared" ref="AG2224:AG2247" si="2196">COUNTBLANK(M2224:AD2224)</f>
        <v>18</v>
      </c>
      <c r="AH2224" s="90">
        <f t="shared" ref="AH2224:AH2247" si="2197">IF($AG$2216=$AH$2216,0,IF(AND(D2224&lt;&gt;"",AG2224=$AL$2216),0,IF(AND(D2224="",AG2224=$AK$2216),0,1)))</f>
        <v>0</v>
      </c>
      <c r="AI2224" s="130">
        <f t="shared" ref="AI2224:AI2247" si="2198">IF(M2224="",0,M2224)</f>
        <v>0</v>
      </c>
      <c r="AJ2224" s="130">
        <f t="shared" ref="AJ2224:AJ2247" si="2199">COUNTIF(O2224:R2224,"NS")</f>
        <v>0</v>
      </c>
      <c r="AK2224" s="130">
        <f t="shared" ref="AK2224:AK2247" si="2200">SUM(O2224:R2224)</f>
        <v>0</v>
      </c>
      <c r="AL2224" s="130">
        <f t="shared" ref="AL2224:AL2247" si="2201">IF($AG$2216=$AH$2216,0,
IF(OR(
AND(AI2224=0,AJ2224&gt;0),
AND(AI2224="NS",AK2224&gt;0),
AND(AI2224="NS",AK2224=0,AJ2224=0)),1,
IF(OR(
AND(AI2224&gt;0,AJ2224=2),
AND(AI2224="NS",AJ2224=2),
AND(AI2224="NS",AK2224=0,AJ2224&gt;0),
AI2224=AK2224),0,1)))</f>
        <v>0</v>
      </c>
      <c r="AM2224" s="130">
        <f t="shared" ref="AM2224:AM2247" si="2202">IF(O2224="",0,O2224)</f>
        <v>0</v>
      </c>
      <c r="AN2224" s="130">
        <f t="shared" ref="AN2224:AN2247" si="2203">SUM(COUNTIF(U2224,"NS"),COUNTIF(Y2224,"ns"),COUNTIF(AC2224,"ns"))</f>
        <v>0</v>
      </c>
      <c r="AO2224" s="130">
        <f t="shared" ref="AO2224:AO2247" si="2204">SUM(U2224,Y2224,AC2224)</f>
        <v>0</v>
      </c>
      <c r="AP2224" s="130">
        <f t="shared" ref="AP2224:AP2247" si="2205">IF($AG$2216=$AH$2216,0,
IF(OR(
AND(AM2224=0,AN2224&gt;0),
AND(AM2224="NS",AO2224&gt;0),
AND(AM2224="NS",AO2224=0,AN2224=0)),1,
IF(OR(
AND(AN2224&gt;=2,AO2224&lt;AM2224),
AND(AM2224="NS",AO2224=0,AN2224&gt;0),AM2224=AO2224),0,1)))</f>
        <v>0</v>
      </c>
      <c r="AQ2224" s="130">
        <f t="shared" ref="AQ2224:AQ2247" si="2206">IF(Q2224="",0,Q2224)</f>
        <v>0</v>
      </c>
      <c r="AR2224" s="130">
        <f t="shared" ref="AR2224:AR2247" si="2207">SUM(COUNTIF(V2224,"NS"),COUNTIF(Z2224,"ns"),COUNTIF(AD2224,"ns"))</f>
        <v>0</v>
      </c>
      <c r="AS2224" s="130">
        <f t="shared" ref="AS2224:AS2247" si="2208">SUM(V2224,Z2224,AD2224)</f>
        <v>0</v>
      </c>
      <c r="AT2224" s="130">
        <f t="shared" ref="AT2224:AT2247" si="2209">IF($AG$2216=$AH$2216,0,
IF(OR(
AND(AQ2224=0,AR2224&gt;0),
AND(AQ2224="NS",AS2224&gt;0),
AND(AQ2224="NS",AS2224=0,AR2224=0)),1,
IF(OR(
AND(AR2224&gt;=2,AS2224&lt;AQ2224),
AND(AQ2224="NS",AS2224=0,AR2224&gt;0),
AQ2224=AS2224),0,1)))</f>
        <v>0</v>
      </c>
      <c r="AU2224" s="130">
        <f t="shared" ref="AU2224:AU2247" si="2210">S2224</f>
        <v>0</v>
      </c>
      <c r="AV2224" s="130">
        <f t="shared" ref="AV2224:AV2247" si="2211">COUNTIF(U2224:V2224,"NS")</f>
        <v>0</v>
      </c>
      <c r="AW2224" s="130">
        <f t="shared" ref="AW2224:AW2247" si="2212">SUM(U2224:V2224)</f>
        <v>0</v>
      </c>
      <c r="AX2224" s="130">
        <f t="shared" ref="AX2224:AX2247" si="2213">IF($AG$2216=$AH$2216,0,
IF(OR(
AND(AU2224=0,AV2224&gt;0),
AND(AU2224="NS",AW2224&gt;0),
AND(AU2224="NS",AW2224=0,AV2224=0)),1,
IF(OR(
AND(AU2224&gt;0,AV2224=2),
AND(AU2224="NS",AV2224=2),
AND(AU2224="NS",AW2224=0,AV2224&gt;0),
AU2224=AW2224),0,1)))</f>
        <v>0</v>
      </c>
      <c r="AY2224" s="130">
        <f t="shared" ref="AY2224:AY2247" si="2214">W2224</f>
        <v>0</v>
      </c>
      <c r="AZ2224" s="130">
        <f t="shared" ref="AZ2224:AZ2247" si="2215">COUNTIF(Y2224:Z2224,"NS")</f>
        <v>0</v>
      </c>
      <c r="BA2224" s="130">
        <f t="shared" ref="BA2224:BA2247" si="2216">SUM(Y2224:Z2224)</f>
        <v>0</v>
      </c>
      <c r="BB2224" s="130">
        <f t="shared" ref="BB2224:BB2247" si="2217">IF($AG$2216=$AH$2216,0,
IF(OR(
AND(AY2224=0,AZ2224&gt;0),
AND(AY2224="NS",BA2224&gt;0),
AND(AY2224="NS",BA2224=0,AZ2224=0)),1,
IF(OR(
AND(AY2224&gt;0,AZ2224=2),
AND(AY2224="NS",AZ2224=2),
AND(AY2224="NS",BA2224=0,AZ2224&gt;0),
AY2224=BA2224),0,1)))</f>
        <v>0</v>
      </c>
      <c r="BC2224" s="130">
        <f t="shared" ref="BC2224:BC2247" si="2218">AA2224</f>
        <v>0</v>
      </c>
      <c r="BD2224" s="130">
        <f t="shared" ref="BD2224:BD2247" si="2219">COUNTIF(AC2224:AD2224,"NS")</f>
        <v>0</v>
      </c>
      <c r="BE2224" s="130">
        <f t="shared" ref="BE2224:BE2247" si="2220">SUM(AC2224:AD2224)</f>
        <v>0</v>
      </c>
      <c r="BF2224" s="130">
        <f t="shared" ref="BF2224:BF2247" si="2221">IF($AG$2216=$AH$2216,0,
IF(OR(
AND(BC2224=0,BD2224&gt;0),
AND(BC2224="NS",BE2224&gt;0),
AND(BC2224="NS",BE2224=0,BD2224=0)),1,
IF(OR(
AND(BC2224&gt;0,BD2224=2),
AND(BC2224="NS",BD2224=2),
AND(BC2224="NS",BE2224=0,BD2224&gt;0),
BC2224=BE2224),0,1)))</f>
        <v>0</v>
      </c>
      <c r="BH2224" s="90">
        <f t="shared" ref="BH2224:BH2247" si="2222">S2148</f>
        <v>0</v>
      </c>
      <c r="BI2224" s="90">
        <f t="shared" ref="BI2224:BI2247" si="2223">Y2148</f>
        <v>0</v>
      </c>
      <c r="BJ2224" s="90">
        <f t="shared" ref="BJ2224:BJ2247" si="2224">IF(O2224="",0,O2224)</f>
        <v>0</v>
      </c>
      <c r="BK2224" s="90">
        <f t="shared" ref="BK2224:BK2247" si="2225">IF(Q2224="",0,Q2224)</f>
        <v>0</v>
      </c>
      <c r="BL2224" s="90">
        <f t="shared" ref="BL2224:BL2247" si="2226">IF($AG$2216=$AH$2216,0,IF(BH2224=BJ2224,0,IF(AND(BH2224&gt;0,BH2224&lt;&gt;"NS",BJ2224="NS"),0,1)))</f>
        <v>0</v>
      </c>
      <c r="BM2224" s="90">
        <f t="shared" ref="BM2224:BM2247" si="2227">IF($AG$2216=$AH$2216,0,IF(BI2224=BK2224,0,IF(AND(BI2224&gt;0,BI2224&lt;&gt;"NS",BK2224="NS"),0,1)))</f>
        <v>0</v>
      </c>
    </row>
    <row r="2225" spans="1:65" ht="15" customHeight="1" x14ac:dyDescent="0.2">
      <c r="A2225" s="109"/>
      <c r="B2225" s="109"/>
      <c r="C2225" s="85" t="s">
        <v>30</v>
      </c>
      <c r="D2225" s="616" t="str">
        <f t="shared" si="2195"/>
        <v/>
      </c>
      <c r="E2225" s="616"/>
      <c r="F2225" s="616"/>
      <c r="G2225" s="616"/>
      <c r="H2225" s="616"/>
      <c r="I2225" s="616"/>
      <c r="J2225" s="616"/>
      <c r="K2225" s="616"/>
      <c r="L2225" s="616"/>
      <c r="M2225" s="617"/>
      <c r="N2225" s="617"/>
      <c r="O2225" s="617"/>
      <c r="P2225" s="617"/>
      <c r="Q2225" s="617"/>
      <c r="R2225" s="617"/>
      <c r="S2225" s="493"/>
      <c r="T2225" s="493"/>
      <c r="U2225" s="207"/>
      <c r="V2225" s="207"/>
      <c r="W2225" s="493"/>
      <c r="X2225" s="493"/>
      <c r="Y2225" s="207"/>
      <c r="Z2225" s="207"/>
      <c r="AA2225" s="493"/>
      <c r="AB2225" s="493"/>
      <c r="AC2225" s="207"/>
      <c r="AD2225" s="207"/>
      <c r="AE2225" s="109"/>
      <c r="AG2225" s="90">
        <f t="shared" si="2196"/>
        <v>18</v>
      </c>
      <c r="AH2225" s="90">
        <f t="shared" si="2197"/>
        <v>0</v>
      </c>
      <c r="AI2225" s="130">
        <f t="shared" si="2198"/>
        <v>0</v>
      </c>
      <c r="AJ2225" s="130">
        <f t="shared" si="2199"/>
        <v>0</v>
      </c>
      <c r="AK2225" s="130">
        <f t="shared" si="2200"/>
        <v>0</v>
      </c>
      <c r="AL2225" s="130">
        <f t="shared" si="2201"/>
        <v>0</v>
      </c>
      <c r="AM2225" s="130">
        <f t="shared" si="2202"/>
        <v>0</v>
      </c>
      <c r="AN2225" s="130">
        <f t="shared" si="2203"/>
        <v>0</v>
      </c>
      <c r="AO2225" s="130">
        <f t="shared" si="2204"/>
        <v>0</v>
      </c>
      <c r="AP2225" s="130">
        <f t="shared" si="2205"/>
        <v>0</v>
      </c>
      <c r="AQ2225" s="130">
        <f t="shared" si="2206"/>
        <v>0</v>
      </c>
      <c r="AR2225" s="130">
        <f t="shared" si="2207"/>
        <v>0</v>
      </c>
      <c r="AS2225" s="130">
        <f t="shared" si="2208"/>
        <v>0</v>
      </c>
      <c r="AT2225" s="130">
        <f t="shared" si="2209"/>
        <v>0</v>
      </c>
      <c r="AU2225" s="130">
        <f t="shared" si="2210"/>
        <v>0</v>
      </c>
      <c r="AV2225" s="130">
        <f t="shared" si="2211"/>
        <v>0</v>
      </c>
      <c r="AW2225" s="130">
        <f t="shared" si="2212"/>
        <v>0</v>
      </c>
      <c r="AX2225" s="130">
        <f t="shared" si="2213"/>
        <v>0</v>
      </c>
      <c r="AY2225" s="130">
        <f t="shared" si="2214"/>
        <v>0</v>
      </c>
      <c r="AZ2225" s="130">
        <f t="shared" si="2215"/>
        <v>0</v>
      </c>
      <c r="BA2225" s="130">
        <f t="shared" si="2216"/>
        <v>0</v>
      </c>
      <c r="BB2225" s="130">
        <f t="shared" si="2217"/>
        <v>0</v>
      </c>
      <c r="BC2225" s="130">
        <f t="shared" si="2218"/>
        <v>0</v>
      </c>
      <c r="BD2225" s="130">
        <f t="shared" si="2219"/>
        <v>0</v>
      </c>
      <c r="BE2225" s="130">
        <f t="shared" si="2220"/>
        <v>0</v>
      </c>
      <c r="BF2225" s="130">
        <f t="shared" si="2221"/>
        <v>0</v>
      </c>
      <c r="BH2225" s="90">
        <f t="shared" si="2222"/>
        <v>0</v>
      </c>
      <c r="BI2225" s="90">
        <f t="shared" si="2223"/>
        <v>0</v>
      </c>
      <c r="BJ2225" s="90">
        <f t="shared" si="2224"/>
        <v>0</v>
      </c>
      <c r="BK2225" s="90">
        <f t="shared" si="2225"/>
        <v>0</v>
      </c>
      <c r="BL2225" s="90">
        <f t="shared" si="2226"/>
        <v>0</v>
      </c>
      <c r="BM2225" s="90">
        <f t="shared" si="2227"/>
        <v>0</v>
      </c>
    </row>
    <row r="2226" spans="1:65" ht="15" customHeight="1" x14ac:dyDescent="0.2">
      <c r="A2226" s="109"/>
      <c r="B2226" s="109"/>
      <c r="C2226" s="85" t="s">
        <v>31</v>
      </c>
      <c r="D2226" s="616" t="str">
        <f t="shared" si="2195"/>
        <v/>
      </c>
      <c r="E2226" s="616"/>
      <c r="F2226" s="616"/>
      <c r="G2226" s="616"/>
      <c r="H2226" s="616"/>
      <c r="I2226" s="616"/>
      <c r="J2226" s="616"/>
      <c r="K2226" s="616"/>
      <c r="L2226" s="616"/>
      <c r="M2226" s="617"/>
      <c r="N2226" s="617"/>
      <c r="O2226" s="617"/>
      <c r="P2226" s="617"/>
      <c r="Q2226" s="617"/>
      <c r="R2226" s="617"/>
      <c r="S2226" s="493"/>
      <c r="T2226" s="493"/>
      <c r="U2226" s="207"/>
      <c r="V2226" s="207"/>
      <c r="W2226" s="493"/>
      <c r="X2226" s="493"/>
      <c r="Y2226" s="207"/>
      <c r="Z2226" s="207"/>
      <c r="AA2226" s="493"/>
      <c r="AB2226" s="493"/>
      <c r="AC2226" s="207"/>
      <c r="AD2226" s="207"/>
      <c r="AE2226" s="109"/>
      <c r="AG2226" s="90">
        <f t="shared" si="2196"/>
        <v>18</v>
      </c>
      <c r="AH2226" s="90">
        <f t="shared" si="2197"/>
        <v>0</v>
      </c>
      <c r="AI2226" s="130">
        <f t="shared" si="2198"/>
        <v>0</v>
      </c>
      <c r="AJ2226" s="130">
        <f t="shared" si="2199"/>
        <v>0</v>
      </c>
      <c r="AK2226" s="130">
        <f t="shared" si="2200"/>
        <v>0</v>
      </c>
      <c r="AL2226" s="130">
        <f t="shared" si="2201"/>
        <v>0</v>
      </c>
      <c r="AM2226" s="130">
        <f t="shared" si="2202"/>
        <v>0</v>
      </c>
      <c r="AN2226" s="130">
        <f t="shared" si="2203"/>
        <v>0</v>
      </c>
      <c r="AO2226" s="130">
        <f t="shared" si="2204"/>
        <v>0</v>
      </c>
      <c r="AP2226" s="130">
        <f t="shared" si="2205"/>
        <v>0</v>
      </c>
      <c r="AQ2226" s="130">
        <f t="shared" si="2206"/>
        <v>0</v>
      </c>
      <c r="AR2226" s="130">
        <f t="shared" si="2207"/>
        <v>0</v>
      </c>
      <c r="AS2226" s="130">
        <f t="shared" si="2208"/>
        <v>0</v>
      </c>
      <c r="AT2226" s="130">
        <f t="shared" si="2209"/>
        <v>0</v>
      </c>
      <c r="AU2226" s="130">
        <f t="shared" si="2210"/>
        <v>0</v>
      </c>
      <c r="AV2226" s="130">
        <f t="shared" si="2211"/>
        <v>0</v>
      </c>
      <c r="AW2226" s="130">
        <f t="shared" si="2212"/>
        <v>0</v>
      </c>
      <c r="AX2226" s="130">
        <f t="shared" si="2213"/>
        <v>0</v>
      </c>
      <c r="AY2226" s="130">
        <f t="shared" si="2214"/>
        <v>0</v>
      </c>
      <c r="AZ2226" s="130">
        <f t="shared" si="2215"/>
        <v>0</v>
      </c>
      <c r="BA2226" s="130">
        <f t="shared" si="2216"/>
        <v>0</v>
      </c>
      <c r="BB2226" s="130">
        <f t="shared" si="2217"/>
        <v>0</v>
      </c>
      <c r="BC2226" s="130">
        <f t="shared" si="2218"/>
        <v>0</v>
      </c>
      <c r="BD2226" s="130">
        <f t="shared" si="2219"/>
        <v>0</v>
      </c>
      <c r="BE2226" s="130">
        <f t="shared" si="2220"/>
        <v>0</v>
      </c>
      <c r="BF2226" s="130">
        <f t="shared" si="2221"/>
        <v>0</v>
      </c>
      <c r="BH2226" s="90">
        <f t="shared" si="2222"/>
        <v>0</v>
      </c>
      <c r="BI2226" s="90">
        <f t="shared" si="2223"/>
        <v>0</v>
      </c>
      <c r="BJ2226" s="90">
        <f t="shared" si="2224"/>
        <v>0</v>
      </c>
      <c r="BK2226" s="90">
        <f t="shared" si="2225"/>
        <v>0</v>
      </c>
      <c r="BL2226" s="90">
        <f t="shared" si="2226"/>
        <v>0</v>
      </c>
      <c r="BM2226" s="90">
        <f t="shared" si="2227"/>
        <v>0</v>
      </c>
    </row>
    <row r="2227" spans="1:65" ht="15" customHeight="1" x14ac:dyDescent="0.2">
      <c r="A2227" s="109"/>
      <c r="B2227" s="109"/>
      <c r="C2227" s="85" t="s">
        <v>32</v>
      </c>
      <c r="D2227" s="616" t="str">
        <f t="shared" si="2195"/>
        <v/>
      </c>
      <c r="E2227" s="616"/>
      <c r="F2227" s="616"/>
      <c r="G2227" s="616"/>
      <c r="H2227" s="616"/>
      <c r="I2227" s="616"/>
      <c r="J2227" s="616"/>
      <c r="K2227" s="616"/>
      <c r="L2227" s="616"/>
      <c r="M2227" s="617"/>
      <c r="N2227" s="617"/>
      <c r="O2227" s="617"/>
      <c r="P2227" s="617"/>
      <c r="Q2227" s="617"/>
      <c r="R2227" s="617"/>
      <c r="S2227" s="493"/>
      <c r="T2227" s="493"/>
      <c r="U2227" s="207"/>
      <c r="V2227" s="207"/>
      <c r="W2227" s="493"/>
      <c r="X2227" s="493"/>
      <c r="Y2227" s="207"/>
      <c r="Z2227" s="207"/>
      <c r="AA2227" s="493"/>
      <c r="AB2227" s="493"/>
      <c r="AC2227" s="207"/>
      <c r="AD2227" s="207"/>
      <c r="AE2227" s="109"/>
      <c r="AG2227" s="90">
        <f t="shared" si="2196"/>
        <v>18</v>
      </c>
      <c r="AH2227" s="90">
        <f t="shared" si="2197"/>
        <v>0</v>
      </c>
      <c r="AI2227" s="130">
        <f t="shared" si="2198"/>
        <v>0</v>
      </c>
      <c r="AJ2227" s="130">
        <f t="shared" si="2199"/>
        <v>0</v>
      </c>
      <c r="AK2227" s="130">
        <f t="shared" si="2200"/>
        <v>0</v>
      </c>
      <c r="AL2227" s="130">
        <f t="shared" si="2201"/>
        <v>0</v>
      </c>
      <c r="AM2227" s="130">
        <f t="shared" si="2202"/>
        <v>0</v>
      </c>
      <c r="AN2227" s="130">
        <f t="shared" si="2203"/>
        <v>0</v>
      </c>
      <c r="AO2227" s="130">
        <f t="shared" si="2204"/>
        <v>0</v>
      </c>
      <c r="AP2227" s="130">
        <f t="shared" si="2205"/>
        <v>0</v>
      </c>
      <c r="AQ2227" s="130">
        <f t="shared" si="2206"/>
        <v>0</v>
      </c>
      <c r="AR2227" s="130">
        <f t="shared" si="2207"/>
        <v>0</v>
      </c>
      <c r="AS2227" s="130">
        <f t="shared" si="2208"/>
        <v>0</v>
      </c>
      <c r="AT2227" s="130">
        <f t="shared" si="2209"/>
        <v>0</v>
      </c>
      <c r="AU2227" s="130">
        <f t="shared" si="2210"/>
        <v>0</v>
      </c>
      <c r="AV2227" s="130">
        <f t="shared" si="2211"/>
        <v>0</v>
      </c>
      <c r="AW2227" s="130">
        <f t="shared" si="2212"/>
        <v>0</v>
      </c>
      <c r="AX2227" s="130">
        <f t="shared" si="2213"/>
        <v>0</v>
      </c>
      <c r="AY2227" s="130">
        <f t="shared" si="2214"/>
        <v>0</v>
      </c>
      <c r="AZ2227" s="130">
        <f t="shared" si="2215"/>
        <v>0</v>
      </c>
      <c r="BA2227" s="130">
        <f t="shared" si="2216"/>
        <v>0</v>
      </c>
      <c r="BB2227" s="130">
        <f t="shared" si="2217"/>
        <v>0</v>
      </c>
      <c r="BC2227" s="130">
        <f t="shared" si="2218"/>
        <v>0</v>
      </c>
      <c r="BD2227" s="130">
        <f t="shared" si="2219"/>
        <v>0</v>
      </c>
      <c r="BE2227" s="130">
        <f t="shared" si="2220"/>
        <v>0</v>
      </c>
      <c r="BF2227" s="130">
        <f t="shared" si="2221"/>
        <v>0</v>
      </c>
      <c r="BH2227" s="90">
        <f t="shared" si="2222"/>
        <v>0</v>
      </c>
      <c r="BI2227" s="90">
        <f t="shared" si="2223"/>
        <v>0</v>
      </c>
      <c r="BJ2227" s="90">
        <f t="shared" si="2224"/>
        <v>0</v>
      </c>
      <c r="BK2227" s="90">
        <f t="shared" si="2225"/>
        <v>0</v>
      </c>
      <c r="BL2227" s="90">
        <f t="shared" si="2226"/>
        <v>0</v>
      </c>
      <c r="BM2227" s="90">
        <f t="shared" si="2227"/>
        <v>0</v>
      </c>
    </row>
    <row r="2228" spans="1:65" ht="15" customHeight="1" x14ac:dyDescent="0.2">
      <c r="A2228" s="109"/>
      <c r="B2228" s="109"/>
      <c r="C2228" s="85" t="s">
        <v>33</v>
      </c>
      <c r="D2228" s="616" t="str">
        <f t="shared" si="2195"/>
        <v/>
      </c>
      <c r="E2228" s="616"/>
      <c r="F2228" s="616"/>
      <c r="G2228" s="616"/>
      <c r="H2228" s="616"/>
      <c r="I2228" s="616"/>
      <c r="J2228" s="616"/>
      <c r="K2228" s="616"/>
      <c r="L2228" s="616"/>
      <c r="M2228" s="617" t="str">
        <f t="shared" ref="M2228:M2247" si="2228">IF(M2152="","",M2152)</f>
        <v/>
      </c>
      <c r="N2228" s="617"/>
      <c r="O2228" s="617" t="str">
        <f t="shared" ref="O2228:O2247" si="2229">IF(S2152="","",S2152)</f>
        <v/>
      </c>
      <c r="P2228" s="617"/>
      <c r="Q2228" s="617" t="str">
        <f t="shared" ref="Q2228:Q2247" si="2230">IF(Y2152="","",Y2152)</f>
        <v/>
      </c>
      <c r="R2228" s="617"/>
      <c r="S2228" s="493"/>
      <c r="T2228" s="493"/>
      <c r="U2228" s="207"/>
      <c r="V2228" s="207"/>
      <c r="W2228" s="493"/>
      <c r="X2228" s="493"/>
      <c r="Y2228" s="207"/>
      <c r="Z2228" s="207"/>
      <c r="AA2228" s="493"/>
      <c r="AB2228" s="493"/>
      <c r="AC2228" s="207"/>
      <c r="AD2228" s="207"/>
      <c r="AE2228" s="109"/>
      <c r="AG2228" s="90">
        <f t="shared" si="2196"/>
        <v>18</v>
      </c>
      <c r="AH2228" s="90">
        <f t="shared" si="2197"/>
        <v>0</v>
      </c>
      <c r="AI2228" s="130">
        <f t="shared" si="2198"/>
        <v>0</v>
      </c>
      <c r="AJ2228" s="130">
        <f t="shared" si="2199"/>
        <v>0</v>
      </c>
      <c r="AK2228" s="130">
        <f t="shared" si="2200"/>
        <v>0</v>
      </c>
      <c r="AL2228" s="130">
        <f t="shared" si="2201"/>
        <v>0</v>
      </c>
      <c r="AM2228" s="130">
        <f t="shared" si="2202"/>
        <v>0</v>
      </c>
      <c r="AN2228" s="130">
        <f t="shared" si="2203"/>
        <v>0</v>
      </c>
      <c r="AO2228" s="130">
        <f t="shared" si="2204"/>
        <v>0</v>
      </c>
      <c r="AP2228" s="130">
        <f t="shared" si="2205"/>
        <v>0</v>
      </c>
      <c r="AQ2228" s="130">
        <f t="shared" si="2206"/>
        <v>0</v>
      </c>
      <c r="AR2228" s="130">
        <f t="shared" si="2207"/>
        <v>0</v>
      </c>
      <c r="AS2228" s="130">
        <f t="shared" si="2208"/>
        <v>0</v>
      </c>
      <c r="AT2228" s="130">
        <f t="shared" si="2209"/>
        <v>0</v>
      </c>
      <c r="AU2228" s="130">
        <f t="shared" si="2210"/>
        <v>0</v>
      </c>
      <c r="AV2228" s="130">
        <f t="shared" si="2211"/>
        <v>0</v>
      </c>
      <c r="AW2228" s="130">
        <f t="shared" si="2212"/>
        <v>0</v>
      </c>
      <c r="AX2228" s="130">
        <f t="shared" si="2213"/>
        <v>0</v>
      </c>
      <c r="AY2228" s="130">
        <f t="shared" si="2214"/>
        <v>0</v>
      </c>
      <c r="AZ2228" s="130">
        <f t="shared" si="2215"/>
        <v>0</v>
      </c>
      <c r="BA2228" s="130">
        <f t="shared" si="2216"/>
        <v>0</v>
      </c>
      <c r="BB2228" s="130">
        <f t="shared" si="2217"/>
        <v>0</v>
      </c>
      <c r="BC2228" s="130">
        <f t="shared" si="2218"/>
        <v>0</v>
      </c>
      <c r="BD2228" s="130">
        <f t="shared" si="2219"/>
        <v>0</v>
      </c>
      <c r="BE2228" s="130">
        <f t="shared" si="2220"/>
        <v>0</v>
      </c>
      <c r="BF2228" s="130">
        <f t="shared" si="2221"/>
        <v>0</v>
      </c>
      <c r="BH2228" s="90">
        <f t="shared" si="2222"/>
        <v>0</v>
      </c>
      <c r="BI2228" s="90">
        <f t="shared" si="2223"/>
        <v>0</v>
      </c>
      <c r="BJ2228" s="90">
        <f t="shared" si="2224"/>
        <v>0</v>
      </c>
      <c r="BK2228" s="90">
        <f t="shared" si="2225"/>
        <v>0</v>
      </c>
      <c r="BL2228" s="90">
        <f t="shared" si="2226"/>
        <v>0</v>
      </c>
      <c r="BM2228" s="90">
        <f t="shared" si="2227"/>
        <v>0</v>
      </c>
    </row>
    <row r="2229" spans="1:65" ht="15" customHeight="1" x14ac:dyDescent="0.2">
      <c r="A2229" s="109"/>
      <c r="B2229" s="109"/>
      <c r="C2229" s="85" t="s">
        <v>34</v>
      </c>
      <c r="D2229" s="616" t="str">
        <f t="shared" si="2195"/>
        <v/>
      </c>
      <c r="E2229" s="616"/>
      <c r="F2229" s="616"/>
      <c r="G2229" s="616"/>
      <c r="H2229" s="616"/>
      <c r="I2229" s="616"/>
      <c r="J2229" s="616"/>
      <c r="K2229" s="616"/>
      <c r="L2229" s="616"/>
      <c r="M2229" s="617" t="str">
        <f t="shared" si="2228"/>
        <v/>
      </c>
      <c r="N2229" s="617"/>
      <c r="O2229" s="617" t="str">
        <f t="shared" si="2229"/>
        <v/>
      </c>
      <c r="P2229" s="617"/>
      <c r="Q2229" s="617" t="str">
        <f t="shared" si="2230"/>
        <v/>
      </c>
      <c r="R2229" s="617"/>
      <c r="S2229" s="493"/>
      <c r="T2229" s="493"/>
      <c r="U2229" s="207"/>
      <c r="V2229" s="207"/>
      <c r="W2229" s="493"/>
      <c r="X2229" s="493"/>
      <c r="Y2229" s="207"/>
      <c r="Z2229" s="207"/>
      <c r="AA2229" s="493"/>
      <c r="AB2229" s="493"/>
      <c r="AC2229" s="207"/>
      <c r="AD2229" s="207"/>
      <c r="AE2229" s="109"/>
      <c r="AG2229" s="90">
        <f t="shared" si="2196"/>
        <v>18</v>
      </c>
      <c r="AH2229" s="90">
        <f t="shared" si="2197"/>
        <v>0</v>
      </c>
      <c r="AI2229" s="130">
        <f t="shared" si="2198"/>
        <v>0</v>
      </c>
      <c r="AJ2229" s="130">
        <f t="shared" si="2199"/>
        <v>0</v>
      </c>
      <c r="AK2229" s="130">
        <f t="shared" si="2200"/>
        <v>0</v>
      </c>
      <c r="AL2229" s="130">
        <f t="shared" si="2201"/>
        <v>0</v>
      </c>
      <c r="AM2229" s="130">
        <f t="shared" si="2202"/>
        <v>0</v>
      </c>
      <c r="AN2229" s="130">
        <f t="shared" si="2203"/>
        <v>0</v>
      </c>
      <c r="AO2229" s="130">
        <f t="shared" si="2204"/>
        <v>0</v>
      </c>
      <c r="AP2229" s="130">
        <f t="shared" si="2205"/>
        <v>0</v>
      </c>
      <c r="AQ2229" s="130">
        <f t="shared" si="2206"/>
        <v>0</v>
      </c>
      <c r="AR2229" s="130">
        <f t="shared" si="2207"/>
        <v>0</v>
      </c>
      <c r="AS2229" s="130">
        <f t="shared" si="2208"/>
        <v>0</v>
      </c>
      <c r="AT2229" s="130">
        <f t="shared" si="2209"/>
        <v>0</v>
      </c>
      <c r="AU2229" s="130">
        <f t="shared" si="2210"/>
        <v>0</v>
      </c>
      <c r="AV2229" s="130">
        <f t="shared" si="2211"/>
        <v>0</v>
      </c>
      <c r="AW2229" s="130">
        <f t="shared" si="2212"/>
        <v>0</v>
      </c>
      <c r="AX2229" s="130">
        <f t="shared" si="2213"/>
        <v>0</v>
      </c>
      <c r="AY2229" s="130">
        <f t="shared" si="2214"/>
        <v>0</v>
      </c>
      <c r="AZ2229" s="130">
        <f t="shared" si="2215"/>
        <v>0</v>
      </c>
      <c r="BA2229" s="130">
        <f t="shared" si="2216"/>
        <v>0</v>
      </c>
      <c r="BB2229" s="130">
        <f t="shared" si="2217"/>
        <v>0</v>
      </c>
      <c r="BC2229" s="130">
        <f t="shared" si="2218"/>
        <v>0</v>
      </c>
      <c r="BD2229" s="130">
        <f t="shared" si="2219"/>
        <v>0</v>
      </c>
      <c r="BE2229" s="130">
        <f t="shared" si="2220"/>
        <v>0</v>
      </c>
      <c r="BF2229" s="130">
        <f t="shared" si="2221"/>
        <v>0</v>
      </c>
      <c r="BH2229" s="90">
        <f t="shared" si="2222"/>
        <v>0</v>
      </c>
      <c r="BI2229" s="90">
        <f t="shared" si="2223"/>
        <v>0</v>
      </c>
      <c r="BJ2229" s="90">
        <f t="shared" si="2224"/>
        <v>0</v>
      </c>
      <c r="BK2229" s="90">
        <f t="shared" si="2225"/>
        <v>0</v>
      </c>
      <c r="BL2229" s="90">
        <f t="shared" si="2226"/>
        <v>0</v>
      </c>
      <c r="BM2229" s="90">
        <f t="shared" si="2227"/>
        <v>0</v>
      </c>
    </row>
    <row r="2230" spans="1:65" ht="15" customHeight="1" x14ac:dyDescent="0.2">
      <c r="A2230" s="109"/>
      <c r="B2230" s="109"/>
      <c r="C2230" s="85" t="s">
        <v>35</v>
      </c>
      <c r="D2230" s="616" t="str">
        <f t="shared" si="2195"/>
        <v/>
      </c>
      <c r="E2230" s="616"/>
      <c r="F2230" s="616"/>
      <c r="G2230" s="616"/>
      <c r="H2230" s="616"/>
      <c r="I2230" s="616"/>
      <c r="J2230" s="616"/>
      <c r="K2230" s="616"/>
      <c r="L2230" s="616"/>
      <c r="M2230" s="617" t="str">
        <f t="shared" si="2228"/>
        <v/>
      </c>
      <c r="N2230" s="617"/>
      <c r="O2230" s="617" t="str">
        <f t="shared" si="2229"/>
        <v/>
      </c>
      <c r="P2230" s="617"/>
      <c r="Q2230" s="617" t="str">
        <f t="shared" si="2230"/>
        <v/>
      </c>
      <c r="R2230" s="617"/>
      <c r="S2230" s="493"/>
      <c r="T2230" s="493"/>
      <c r="U2230" s="207"/>
      <c r="V2230" s="207"/>
      <c r="W2230" s="493"/>
      <c r="X2230" s="493"/>
      <c r="Y2230" s="207"/>
      <c r="Z2230" s="207"/>
      <c r="AA2230" s="493"/>
      <c r="AB2230" s="493"/>
      <c r="AC2230" s="207"/>
      <c r="AD2230" s="207"/>
      <c r="AE2230" s="109"/>
      <c r="AG2230" s="90">
        <f t="shared" si="2196"/>
        <v>18</v>
      </c>
      <c r="AH2230" s="90">
        <f t="shared" si="2197"/>
        <v>0</v>
      </c>
      <c r="AI2230" s="130">
        <f t="shared" si="2198"/>
        <v>0</v>
      </c>
      <c r="AJ2230" s="130">
        <f t="shared" si="2199"/>
        <v>0</v>
      </c>
      <c r="AK2230" s="130">
        <f t="shared" si="2200"/>
        <v>0</v>
      </c>
      <c r="AL2230" s="130">
        <f t="shared" si="2201"/>
        <v>0</v>
      </c>
      <c r="AM2230" s="130">
        <f t="shared" si="2202"/>
        <v>0</v>
      </c>
      <c r="AN2230" s="130">
        <f t="shared" si="2203"/>
        <v>0</v>
      </c>
      <c r="AO2230" s="130">
        <f t="shared" si="2204"/>
        <v>0</v>
      </c>
      <c r="AP2230" s="130">
        <f t="shared" si="2205"/>
        <v>0</v>
      </c>
      <c r="AQ2230" s="130">
        <f t="shared" si="2206"/>
        <v>0</v>
      </c>
      <c r="AR2230" s="130">
        <f t="shared" si="2207"/>
        <v>0</v>
      </c>
      <c r="AS2230" s="130">
        <f t="shared" si="2208"/>
        <v>0</v>
      </c>
      <c r="AT2230" s="130">
        <f t="shared" si="2209"/>
        <v>0</v>
      </c>
      <c r="AU2230" s="130">
        <f t="shared" si="2210"/>
        <v>0</v>
      </c>
      <c r="AV2230" s="130">
        <f t="shared" si="2211"/>
        <v>0</v>
      </c>
      <c r="AW2230" s="130">
        <f t="shared" si="2212"/>
        <v>0</v>
      </c>
      <c r="AX2230" s="130">
        <f t="shared" si="2213"/>
        <v>0</v>
      </c>
      <c r="AY2230" s="130">
        <f t="shared" si="2214"/>
        <v>0</v>
      </c>
      <c r="AZ2230" s="130">
        <f t="shared" si="2215"/>
        <v>0</v>
      </c>
      <c r="BA2230" s="130">
        <f t="shared" si="2216"/>
        <v>0</v>
      </c>
      <c r="BB2230" s="130">
        <f t="shared" si="2217"/>
        <v>0</v>
      </c>
      <c r="BC2230" s="130">
        <f t="shared" si="2218"/>
        <v>0</v>
      </c>
      <c r="BD2230" s="130">
        <f t="shared" si="2219"/>
        <v>0</v>
      </c>
      <c r="BE2230" s="130">
        <f t="shared" si="2220"/>
        <v>0</v>
      </c>
      <c r="BF2230" s="130">
        <f t="shared" si="2221"/>
        <v>0</v>
      </c>
      <c r="BH2230" s="90">
        <f t="shared" si="2222"/>
        <v>0</v>
      </c>
      <c r="BI2230" s="90">
        <f t="shared" si="2223"/>
        <v>0</v>
      </c>
      <c r="BJ2230" s="90">
        <f t="shared" si="2224"/>
        <v>0</v>
      </c>
      <c r="BK2230" s="90">
        <f t="shared" si="2225"/>
        <v>0</v>
      </c>
      <c r="BL2230" s="90">
        <f t="shared" si="2226"/>
        <v>0</v>
      </c>
      <c r="BM2230" s="90">
        <f t="shared" si="2227"/>
        <v>0</v>
      </c>
    </row>
    <row r="2231" spans="1:65" ht="15" customHeight="1" x14ac:dyDescent="0.2">
      <c r="A2231" s="109"/>
      <c r="B2231" s="109"/>
      <c r="C2231" s="85" t="s">
        <v>36</v>
      </c>
      <c r="D2231" s="616" t="str">
        <f t="shared" si="2195"/>
        <v/>
      </c>
      <c r="E2231" s="616"/>
      <c r="F2231" s="616"/>
      <c r="G2231" s="616"/>
      <c r="H2231" s="616"/>
      <c r="I2231" s="616"/>
      <c r="J2231" s="616"/>
      <c r="K2231" s="616"/>
      <c r="L2231" s="616"/>
      <c r="M2231" s="617" t="str">
        <f t="shared" si="2228"/>
        <v/>
      </c>
      <c r="N2231" s="617"/>
      <c r="O2231" s="617" t="str">
        <f t="shared" si="2229"/>
        <v/>
      </c>
      <c r="P2231" s="617"/>
      <c r="Q2231" s="617" t="str">
        <f t="shared" si="2230"/>
        <v/>
      </c>
      <c r="R2231" s="617"/>
      <c r="S2231" s="493"/>
      <c r="T2231" s="493"/>
      <c r="U2231" s="207"/>
      <c r="V2231" s="207"/>
      <c r="W2231" s="493"/>
      <c r="X2231" s="493"/>
      <c r="Y2231" s="207"/>
      <c r="Z2231" s="207"/>
      <c r="AA2231" s="493"/>
      <c r="AB2231" s="493"/>
      <c r="AC2231" s="207"/>
      <c r="AD2231" s="207"/>
      <c r="AE2231" s="109"/>
      <c r="AG2231" s="90">
        <f t="shared" si="2196"/>
        <v>18</v>
      </c>
      <c r="AH2231" s="90">
        <f t="shared" si="2197"/>
        <v>0</v>
      </c>
      <c r="AI2231" s="130">
        <f t="shared" si="2198"/>
        <v>0</v>
      </c>
      <c r="AJ2231" s="130">
        <f t="shared" si="2199"/>
        <v>0</v>
      </c>
      <c r="AK2231" s="130">
        <f t="shared" si="2200"/>
        <v>0</v>
      </c>
      <c r="AL2231" s="130">
        <f t="shared" si="2201"/>
        <v>0</v>
      </c>
      <c r="AM2231" s="130">
        <f t="shared" si="2202"/>
        <v>0</v>
      </c>
      <c r="AN2231" s="130">
        <f t="shared" si="2203"/>
        <v>0</v>
      </c>
      <c r="AO2231" s="130">
        <f t="shared" si="2204"/>
        <v>0</v>
      </c>
      <c r="AP2231" s="130">
        <f t="shared" si="2205"/>
        <v>0</v>
      </c>
      <c r="AQ2231" s="130">
        <f t="shared" si="2206"/>
        <v>0</v>
      </c>
      <c r="AR2231" s="130">
        <f t="shared" si="2207"/>
        <v>0</v>
      </c>
      <c r="AS2231" s="130">
        <f t="shared" si="2208"/>
        <v>0</v>
      </c>
      <c r="AT2231" s="130">
        <f t="shared" si="2209"/>
        <v>0</v>
      </c>
      <c r="AU2231" s="130">
        <f t="shared" si="2210"/>
        <v>0</v>
      </c>
      <c r="AV2231" s="130">
        <f t="shared" si="2211"/>
        <v>0</v>
      </c>
      <c r="AW2231" s="130">
        <f t="shared" si="2212"/>
        <v>0</v>
      </c>
      <c r="AX2231" s="130">
        <f t="shared" si="2213"/>
        <v>0</v>
      </c>
      <c r="AY2231" s="130">
        <f t="shared" si="2214"/>
        <v>0</v>
      </c>
      <c r="AZ2231" s="130">
        <f t="shared" si="2215"/>
        <v>0</v>
      </c>
      <c r="BA2231" s="130">
        <f t="shared" si="2216"/>
        <v>0</v>
      </c>
      <c r="BB2231" s="130">
        <f t="shared" si="2217"/>
        <v>0</v>
      </c>
      <c r="BC2231" s="130">
        <f t="shared" si="2218"/>
        <v>0</v>
      </c>
      <c r="BD2231" s="130">
        <f t="shared" si="2219"/>
        <v>0</v>
      </c>
      <c r="BE2231" s="130">
        <f t="shared" si="2220"/>
        <v>0</v>
      </c>
      <c r="BF2231" s="130">
        <f t="shared" si="2221"/>
        <v>0</v>
      </c>
      <c r="BH2231" s="90">
        <f t="shared" si="2222"/>
        <v>0</v>
      </c>
      <c r="BI2231" s="90">
        <f t="shared" si="2223"/>
        <v>0</v>
      </c>
      <c r="BJ2231" s="90">
        <f t="shared" si="2224"/>
        <v>0</v>
      </c>
      <c r="BK2231" s="90">
        <f t="shared" si="2225"/>
        <v>0</v>
      </c>
      <c r="BL2231" s="90">
        <f t="shared" si="2226"/>
        <v>0</v>
      </c>
      <c r="BM2231" s="90">
        <f t="shared" si="2227"/>
        <v>0</v>
      </c>
    </row>
    <row r="2232" spans="1:65" ht="15" customHeight="1" x14ac:dyDescent="0.2">
      <c r="A2232" s="109"/>
      <c r="B2232" s="109"/>
      <c r="C2232" s="85" t="s">
        <v>37</v>
      </c>
      <c r="D2232" s="616" t="str">
        <f t="shared" si="2195"/>
        <v/>
      </c>
      <c r="E2232" s="616"/>
      <c r="F2232" s="616"/>
      <c r="G2232" s="616"/>
      <c r="H2232" s="616"/>
      <c r="I2232" s="616"/>
      <c r="J2232" s="616"/>
      <c r="K2232" s="616"/>
      <c r="L2232" s="616"/>
      <c r="M2232" s="617" t="str">
        <f t="shared" si="2228"/>
        <v/>
      </c>
      <c r="N2232" s="617"/>
      <c r="O2232" s="617" t="str">
        <f t="shared" si="2229"/>
        <v/>
      </c>
      <c r="P2232" s="617"/>
      <c r="Q2232" s="617" t="str">
        <f t="shared" si="2230"/>
        <v/>
      </c>
      <c r="R2232" s="617"/>
      <c r="S2232" s="493"/>
      <c r="T2232" s="493"/>
      <c r="U2232" s="207"/>
      <c r="V2232" s="207"/>
      <c r="W2232" s="493"/>
      <c r="X2232" s="493"/>
      <c r="Y2232" s="207"/>
      <c r="Z2232" s="207"/>
      <c r="AA2232" s="493"/>
      <c r="AB2232" s="493"/>
      <c r="AC2232" s="207"/>
      <c r="AD2232" s="207"/>
      <c r="AE2232" s="109"/>
      <c r="AG2232" s="90">
        <f t="shared" si="2196"/>
        <v>18</v>
      </c>
      <c r="AH2232" s="90">
        <f t="shared" si="2197"/>
        <v>0</v>
      </c>
      <c r="AI2232" s="130">
        <f t="shared" si="2198"/>
        <v>0</v>
      </c>
      <c r="AJ2232" s="130">
        <f t="shared" si="2199"/>
        <v>0</v>
      </c>
      <c r="AK2232" s="130">
        <f t="shared" si="2200"/>
        <v>0</v>
      </c>
      <c r="AL2232" s="130">
        <f t="shared" si="2201"/>
        <v>0</v>
      </c>
      <c r="AM2232" s="130">
        <f t="shared" si="2202"/>
        <v>0</v>
      </c>
      <c r="AN2232" s="130">
        <f t="shared" si="2203"/>
        <v>0</v>
      </c>
      <c r="AO2232" s="130">
        <f t="shared" si="2204"/>
        <v>0</v>
      </c>
      <c r="AP2232" s="130">
        <f t="shared" si="2205"/>
        <v>0</v>
      </c>
      <c r="AQ2232" s="130">
        <f t="shared" si="2206"/>
        <v>0</v>
      </c>
      <c r="AR2232" s="130">
        <f t="shared" si="2207"/>
        <v>0</v>
      </c>
      <c r="AS2232" s="130">
        <f t="shared" si="2208"/>
        <v>0</v>
      </c>
      <c r="AT2232" s="130">
        <f t="shared" si="2209"/>
        <v>0</v>
      </c>
      <c r="AU2232" s="130">
        <f t="shared" si="2210"/>
        <v>0</v>
      </c>
      <c r="AV2232" s="130">
        <f t="shared" si="2211"/>
        <v>0</v>
      </c>
      <c r="AW2232" s="130">
        <f t="shared" si="2212"/>
        <v>0</v>
      </c>
      <c r="AX2232" s="130">
        <f t="shared" si="2213"/>
        <v>0</v>
      </c>
      <c r="AY2232" s="130">
        <f t="shared" si="2214"/>
        <v>0</v>
      </c>
      <c r="AZ2232" s="130">
        <f t="shared" si="2215"/>
        <v>0</v>
      </c>
      <c r="BA2232" s="130">
        <f t="shared" si="2216"/>
        <v>0</v>
      </c>
      <c r="BB2232" s="130">
        <f t="shared" si="2217"/>
        <v>0</v>
      </c>
      <c r="BC2232" s="130">
        <f t="shared" si="2218"/>
        <v>0</v>
      </c>
      <c r="BD2232" s="130">
        <f t="shared" si="2219"/>
        <v>0</v>
      </c>
      <c r="BE2232" s="130">
        <f t="shared" si="2220"/>
        <v>0</v>
      </c>
      <c r="BF2232" s="130">
        <f t="shared" si="2221"/>
        <v>0</v>
      </c>
      <c r="BH2232" s="90">
        <f t="shared" si="2222"/>
        <v>0</v>
      </c>
      <c r="BI2232" s="90">
        <f t="shared" si="2223"/>
        <v>0</v>
      </c>
      <c r="BJ2232" s="90">
        <f t="shared" si="2224"/>
        <v>0</v>
      </c>
      <c r="BK2232" s="90">
        <f t="shared" si="2225"/>
        <v>0</v>
      </c>
      <c r="BL2232" s="90">
        <f t="shared" si="2226"/>
        <v>0</v>
      </c>
      <c r="BM2232" s="90">
        <f t="shared" si="2227"/>
        <v>0</v>
      </c>
    </row>
    <row r="2233" spans="1:65" ht="15" customHeight="1" x14ac:dyDescent="0.2">
      <c r="A2233" s="109"/>
      <c r="B2233" s="109"/>
      <c r="C2233" s="85" t="s">
        <v>40</v>
      </c>
      <c r="D2233" s="616" t="str">
        <f t="shared" si="2195"/>
        <v/>
      </c>
      <c r="E2233" s="616"/>
      <c r="F2233" s="616"/>
      <c r="G2233" s="616"/>
      <c r="H2233" s="616"/>
      <c r="I2233" s="616"/>
      <c r="J2233" s="616"/>
      <c r="K2233" s="616"/>
      <c r="L2233" s="616"/>
      <c r="M2233" s="617" t="str">
        <f t="shared" si="2228"/>
        <v/>
      </c>
      <c r="N2233" s="617"/>
      <c r="O2233" s="617" t="str">
        <f t="shared" si="2229"/>
        <v/>
      </c>
      <c r="P2233" s="617"/>
      <c r="Q2233" s="617" t="str">
        <f t="shared" si="2230"/>
        <v/>
      </c>
      <c r="R2233" s="617"/>
      <c r="S2233" s="493"/>
      <c r="T2233" s="493"/>
      <c r="U2233" s="207"/>
      <c r="V2233" s="207"/>
      <c r="W2233" s="493"/>
      <c r="X2233" s="493"/>
      <c r="Y2233" s="207"/>
      <c r="Z2233" s="207"/>
      <c r="AA2233" s="493"/>
      <c r="AB2233" s="493"/>
      <c r="AC2233" s="207"/>
      <c r="AD2233" s="207"/>
      <c r="AE2233" s="109"/>
      <c r="AG2233" s="90">
        <f t="shared" si="2196"/>
        <v>18</v>
      </c>
      <c r="AH2233" s="90">
        <f t="shared" si="2197"/>
        <v>0</v>
      </c>
      <c r="AI2233" s="130">
        <f t="shared" si="2198"/>
        <v>0</v>
      </c>
      <c r="AJ2233" s="130">
        <f t="shared" si="2199"/>
        <v>0</v>
      </c>
      <c r="AK2233" s="130">
        <f t="shared" si="2200"/>
        <v>0</v>
      </c>
      <c r="AL2233" s="130">
        <f t="shared" si="2201"/>
        <v>0</v>
      </c>
      <c r="AM2233" s="130">
        <f t="shared" si="2202"/>
        <v>0</v>
      </c>
      <c r="AN2233" s="130">
        <f t="shared" si="2203"/>
        <v>0</v>
      </c>
      <c r="AO2233" s="130">
        <f t="shared" si="2204"/>
        <v>0</v>
      </c>
      <c r="AP2233" s="130">
        <f t="shared" si="2205"/>
        <v>0</v>
      </c>
      <c r="AQ2233" s="130">
        <f t="shared" si="2206"/>
        <v>0</v>
      </c>
      <c r="AR2233" s="130">
        <f t="shared" si="2207"/>
        <v>0</v>
      </c>
      <c r="AS2233" s="130">
        <f t="shared" si="2208"/>
        <v>0</v>
      </c>
      <c r="AT2233" s="130">
        <f t="shared" si="2209"/>
        <v>0</v>
      </c>
      <c r="AU2233" s="130">
        <f t="shared" si="2210"/>
        <v>0</v>
      </c>
      <c r="AV2233" s="130">
        <f t="shared" si="2211"/>
        <v>0</v>
      </c>
      <c r="AW2233" s="130">
        <f t="shared" si="2212"/>
        <v>0</v>
      </c>
      <c r="AX2233" s="130">
        <f t="shared" si="2213"/>
        <v>0</v>
      </c>
      <c r="AY2233" s="130">
        <f t="shared" si="2214"/>
        <v>0</v>
      </c>
      <c r="AZ2233" s="130">
        <f t="shared" si="2215"/>
        <v>0</v>
      </c>
      <c r="BA2233" s="130">
        <f t="shared" si="2216"/>
        <v>0</v>
      </c>
      <c r="BB2233" s="130">
        <f t="shared" si="2217"/>
        <v>0</v>
      </c>
      <c r="BC2233" s="130">
        <f t="shared" si="2218"/>
        <v>0</v>
      </c>
      <c r="BD2233" s="130">
        <f t="shared" si="2219"/>
        <v>0</v>
      </c>
      <c r="BE2233" s="130">
        <f t="shared" si="2220"/>
        <v>0</v>
      </c>
      <c r="BF2233" s="130">
        <f t="shared" si="2221"/>
        <v>0</v>
      </c>
      <c r="BH2233" s="90">
        <f t="shared" si="2222"/>
        <v>0</v>
      </c>
      <c r="BI2233" s="90">
        <f t="shared" si="2223"/>
        <v>0</v>
      </c>
      <c r="BJ2233" s="90">
        <f t="shared" si="2224"/>
        <v>0</v>
      </c>
      <c r="BK2233" s="90">
        <f t="shared" si="2225"/>
        <v>0</v>
      </c>
      <c r="BL2233" s="90">
        <f t="shared" si="2226"/>
        <v>0</v>
      </c>
      <c r="BM2233" s="90">
        <f t="shared" si="2227"/>
        <v>0</v>
      </c>
    </row>
    <row r="2234" spans="1:65" ht="15" customHeight="1" x14ac:dyDescent="0.2">
      <c r="A2234" s="109"/>
      <c r="B2234" s="109"/>
      <c r="C2234" s="85" t="s">
        <v>38</v>
      </c>
      <c r="D2234" s="616" t="str">
        <f t="shared" si="2195"/>
        <v/>
      </c>
      <c r="E2234" s="616"/>
      <c r="F2234" s="616"/>
      <c r="G2234" s="616"/>
      <c r="H2234" s="616"/>
      <c r="I2234" s="616"/>
      <c r="J2234" s="616"/>
      <c r="K2234" s="616"/>
      <c r="L2234" s="616"/>
      <c r="M2234" s="617" t="str">
        <f t="shared" si="2228"/>
        <v/>
      </c>
      <c r="N2234" s="617"/>
      <c r="O2234" s="617" t="str">
        <f t="shared" si="2229"/>
        <v/>
      </c>
      <c r="P2234" s="617"/>
      <c r="Q2234" s="617" t="str">
        <f t="shared" si="2230"/>
        <v/>
      </c>
      <c r="R2234" s="617"/>
      <c r="S2234" s="493"/>
      <c r="T2234" s="493"/>
      <c r="U2234" s="207"/>
      <c r="V2234" s="207"/>
      <c r="W2234" s="493"/>
      <c r="X2234" s="493"/>
      <c r="Y2234" s="207"/>
      <c r="Z2234" s="207"/>
      <c r="AA2234" s="493"/>
      <c r="AB2234" s="493"/>
      <c r="AC2234" s="207"/>
      <c r="AD2234" s="207"/>
      <c r="AE2234" s="109"/>
      <c r="AG2234" s="90">
        <f t="shared" si="2196"/>
        <v>18</v>
      </c>
      <c r="AH2234" s="90">
        <f t="shared" si="2197"/>
        <v>0</v>
      </c>
      <c r="AI2234" s="130">
        <f t="shared" si="2198"/>
        <v>0</v>
      </c>
      <c r="AJ2234" s="130">
        <f t="shared" si="2199"/>
        <v>0</v>
      </c>
      <c r="AK2234" s="130">
        <f t="shared" si="2200"/>
        <v>0</v>
      </c>
      <c r="AL2234" s="130">
        <f t="shared" si="2201"/>
        <v>0</v>
      </c>
      <c r="AM2234" s="130">
        <f t="shared" si="2202"/>
        <v>0</v>
      </c>
      <c r="AN2234" s="130">
        <f t="shared" si="2203"/>
        <v>0</v>
      </c>
      <c r="AO2234" s="130">
        <f t="shared" si="2204"/>
        <v>0</v>
      </c>
      <c r="AP2234" s="130">
        <f t="shared" si="2205"/>
        <v>0</v>
      </c>
      <c r="AQ2234" s="130">
        <f t="shared" si="2206"/>
        <v>0</v>
      </c>
      <c r="AR2234" s="130">
        <f t="shared" si="2207"/>
        <v>0</v>
      </c>
      <c r="AS2234" s="130">
        <f t="shared" si="2208"/>
        <v>0</v>
      </c>
      <c r="AT2234" s="130">
        <f t="shared" si="2209"/>
        <v>0</v>
      </c>
      <c r="AU2234" s="130">
        <f t="shared" si="2210"/>
        <v>0</v>
      </c>
      <c r="AV2234" s="130">
        <f t="shared" si="2211"/>
        <v>0</v>
      </c>
      <c r="AW2234" s="130">
        <f t="shared" si="2212"/>
        <v>0</v>
      </c>
      <c r="AX2234" s="130">
        <f t="shared" si="2213"/>
        <v>0</v>
      </c>
      <c r="AY2234" s="130">
        <f t="shared" si="2214"/>
        <v>0</v>
      </c>
      <c r="AZ2234" s="130">
        <f t="shared" si="2215"/>
        <v>0</v>
      </c>
      <c r="BA2234" s="130">
        <f t="shared" si="2216"/>
        <v>0</v>
      </c>
      <c r="BB2234" s="130">
        <f t="shared" si="2217"/>
        <v>0</v>
      </c>
      <c r="BC2234" s="130">
        <f t="shared" si="2218"/>
        <v>0</v>
      </c>
      <c r="BD2234" s="130">
        <f t="shared" si="2219"/>
        <v>0</v>
      </c>
      <c r="BE2234" s="130">
        <f t="shared" si="2220"/>
        <v>0</v>
      </c>
      <c r="BF2234" s="130">
        <f t="shared" si="2221"/>
        <v>0</v>
      </c>
      <c r="BH2234" s="90">
        <f t="shared" si="2222"/>
        <v>0</v>
      </c>
      <c r="BI2234" s="90">
        <f t="shared" si="2223"/>
        <v>0</v>
      </c>
      <c r="BJ2234" s="90">
        <f t="shared" si="2224"/>
        <v>0</v>
      </c>
      <c r="BK2234" s="90">
        <f t="shared" si="2225"/>
        <v>0</v>
      </c>
      <c r="BL2234" s="90">
        <f t="shared" si="2226"/>
        <v>0</v>
      </c>
      <c r="BM2234" s="90">
        <f t="shared" si="2227"/>
        <v>0</v>
      </c>
    </row>
    <row r="2235" spans="1:65" ht="15" customHeight="1" x14ac:dyDescent="0.2">
      <c r="A2235" s="109"/>
      <c r="B2235" s="109"/>
      <c r="C2235" s="85" t="s">
        <v>39</v>
      </c>
      <c r="D2235" s="616" t="str">
        <f t="shared" si="2195"/>
        <v/>
      </c>
      <c r="E2235" s="616"/>
      <c r="F2235" s="616"/>
      <c r="G2235" s="616"/>
      <c r="H2235" s="616"/>
      <c r="I2235" s="616"/>
      <c r="J2235" s="616"/>
      <c r="K2235" s="616"/>
      <c r="L2235" s="616"/>
      <c r="M2235" s="617" t="str">
        <f t="shared" si="2228"/>
        <v/>
      </c>
      <c r="N2235" s="617"/>
      <c r="O2235" s="617" t="str">
        <f t="shared" si="2229"/>
        <v/>
      </c>
      <c r="P2235" s="617"/>
      <c r="Q2235" s="617" t="str">
        <f t="shared" si="2230"/>
        <v/>
      </c>
      <c r="R2235" s="617"/>
      <c r="S2235" s="493"/>
      <c r="T2235" s="493"/>
      <c r="U2235" s="207"/>
      <c r="V2235" s="207"/>
      <c r="W2235" s="493"/>
      <c r="X2235" s="493"/>
      <c r="Y2235" s="207"/>
      <c r="Z2235" s="207"/>
      <c r="AA2235" s="493"/>
      <c r="AB2235" s="493"/>
      <c r="AC2235" s="207"/>
      <c r="AD2235" s="207"/>
      <c r="AE2235" s="109"/>
      <c r="AG2235" s="90">
        <f t="shared" si="2196"/>
        <v>18</v>
      </c>
      <c r="AH2235" s="90">
        <f t="shared" si="2197"/>
        <v>0</v>
      </c>
      <c r="AI2235" s="130">
        <f t="shared" si="2198"/>
        <v>0</v>
      </c>
      <c r="AJ2235" s="130">
        <f t="shared" si="2199"/>
        <v>0</v>
      </c>
      <c r="AK2235" s="130">
        <f t="shared" si="2200"/>
        <v>0</v>
      </c>
      <c r="AL2235" s="130">
        <f t="shared" si="2201"/>
        <v>0</v>
      </c>
      <c r="AM2235" s="130">
        <f t="shared" si="2202"/>
        <v>0</v>
      </c>
      <c r="AN2235" s="130">
        <f t="shared" si="2203"/>
        <v>0</v>
      </c>
      <c r="AO2235" s="130">
        <f t="shared" si="2204"/>
        <v>0</v>
      </c>
      <c r="AP2235" s="130">
        <f t="shared" si="2205"/>
        <v>0</v>
      </c>
      <c r="AQ2235" s="130">
        <f t="shared" si="2206"/>
        <v>0</v>
      </c>
      <c r="AR2235" s="130">
        <f t="shared" si="2207"/>
        <v>0</v>
      </c>
      <c r="AS2235" s="130">
        <f t="shared" si="2208"/>
        <v>0</v>
      </c>
      <c r="AT2235" s="130">
        <f t="shared" si="2209"/>
        <v>0</v>
      </c>
      <c r="AU2235" s="130">
        <f t="shared" si="2210"/>
        <v>0</v>
      </c>
      <c r="AV2235" s="130">
        <f t="shared" si="2211"/>
        <v>0</v>
      </c>
      <c r="AW2235" s="130">
        <f t="shared" si="2212"/>
        <v>0</v>
      </c>
      <c r="AX2235" s="130">
        <f t="shared" si="2213"/>
        <v>0</v>
      </c>
      <c r="AY2235" s="130">
        <f t="shared" si="2214"/>
        <v>0</v>
      </c>
      <c r="AZ2235" s="130">
        <f t="shared" si="2215"/>
        <v>0</v>
      </c>
      <c r="BA2235" s="130">
        <f t="shared" si="2216"/>
        <v>0</v>
      </c>
      <c r="BB2235" s="130">
        <f t="shared" si="2217"/>
        <v>0</v>
      </c>
      <c r="BC2235" s="130">
        <f t="shared" si="2218"/>
        <v>0</v>
      </c>
      <c r="BD2235" s="130">
        <f t="shared" si="2219"/>
        <v>0</v>
      </c>
      <c r="BE2235" s="130">
        <f t="shared" si="2220"/>
        <v>0</v>
      </c>
      <c r="BF2235" s="130">
        <f t="shared" si="2221"/>
        <v>0</v>
      </c>
      <c r="BH2235" s="90">
        <f t="shared" si="2222"/>
        <v>0</v>
      </c>
      <c r="BI2235" s="90">
        <f t="shared" si="2223"/>
        <v>0</v>
      </c>
      <c r="BJ2235" s="90">
        <f t="shared" si="2224"/>
        <v>0</v>
      </c>
      <c r="BK2235" s="90">
        <f t="shared" si="2225"/>
        <v>0</v>
      </c>
      <c r="BL2235" s="90">
        <f t="shared" si="2226"/>
        <v>0</v>
      </c>
      <c r="BM2235" s="90">
        <f t="shared" si="2227"/>
        <v>0</v>
      </c>
    </row>
    <row r="2236" spans="1:65" ht="15" customHeight="1" x14ac:dyDescent="0.2">
      <c r="A2236" s="109"/>
      <c r="B2236" s="109"/>
      <c r="C2236" s="85" t="s">
        <v>41</v>
      </c>
      <c r="D2236" s="616" t="str">
        <f t="shared" si="2195"/>
        <v/>
      </c>
      <c r="E2236" s="616"/>
      <c r="F2236" s="616"/>
      <c r="G2236" s="616"/>
      <c r="H2236" s="616"/>
      <c r="I2236" s="616"/>
      <c r="J2236" s="616"/>
      <c r="K2236" s="616"/>
      <c r="L2236" s="616"/>
      <c r="M2236" s="617" t="str">
        <f t="shared" si="2228"/>
        <v/>
      </c>
      <c r="N2236" s="617"/>
      <c r="O2236" s="617" t="str">
        <f t="shared" si="2229"/>
        <v/>
      </c>
      <c r="P2236" s="617"/>
      <c r="Q2236" s="617" t="str">
        <f t="shared" si="2230"/>
        <v/>
      </c>
      <c r="R2236" s="617"/>
      <c r="S2236" s="493"/>
      <c r="T2236" s="493"/>
      <c r="U2236" s="207"/>
      <c r="V2236" s="207"/>
      <c r="W2236" s="493"/>
      <c r="X2236" s="493"/>
      <c r="Y2236" s="207"/>
      <c r="Z2236" s="207"/>
      <c r="AA2236" s="493"/>
      <c r="AB2236" s="493"/>
      <c r="AC2236" s="207"/>
      <c r="AD2236" s="207"/>
      <c r="AE2236" s="109"/>
      <c r="AG2236" s="90">
        <f t="shared" si="2196"/>
        <v>18</v>
      </c>
      <c r="AH2236" s="90">
        <f t="shared" si="2197"/>
        <v>0</v>
      </c>
      <c r="AI2236" s="130">
        <f t="shared" si="2198"/>
        <v>0</v>
      </c>
      <c r="AJ2236" s="130">
        <f t="shared" si="2199"/>
        <v>0</v>
      </c>
      <c r="AK2236" s="130">
        <f t="shared" si="2200"/>
        <v>0</v>
      </c>
      <c r="AL2236" s="130">
        <f t="shared" si="2201"/>
        <v>0</v>
      </c>
      <c r="AM2236" s="130">
        <f t="shared" si="2202"/>
        <v>0</v>
      </c>
      <c r="AN2236" s="130">
        <f t="shared" si="2203"/>
        <v>0</v>
      </c>
      <c r="AO2236" s="130">
        <f t="shared" si="2204"/>
        <v>0</v>
      </c>
      <c r="AP2236" s="130">
        <f t="shared" si="2205"/>
        <v>0</v>
      </c>
      <c r="AQ2236" s="130">
        <f t="shared" si="2206"/>
        <v>0</v>
      </c>
      <c r="AR2236" s="130">
        <f t="shared" si="2207"/>
        <v>0</v>
      </c>
      <c r="AS2236" s="130">
        <f t="shared" si="2208"/>
        <v>0</v>
      </c>
      <c r="AT2236" s="130">
        <f t="shared" si="2209"/>
        <v>0</v>
      </c>
      <c r="AU2236" s="130">
        <f t="shared" si="2210"/>
        <v>0</v>
      </c>
      <c r="AV2236" s="130">
        <f t="shared" si="2211"/>
        <v>0</v>
      </c>
      <c r="AW2236" s="130">
        <f t="shared" si="2212"/>
        <v>0</v>
      </c>
      <c r="AX2236" s="130">
        <f t="shared" si="2213"/>
        <v>0</v>
      </c>
      <c r="AY2236" s="130">
        <f t="shared" si="2214"/>
        <v>0</v>
      </c>
      <c r="AZ2236" s="130">
        <f t="shared" si="2215"/>
        <v>0</v>
      </c>
      <c r="BA2236" s="130">
        <f t="shared" si="2216"/>
        <v>0</v>
      </c>
      <c r="BB2236" s="130">
        <f t="shared" si="2217"/>
        <v>0</v>
      </c>
      <c r="BC2236" s="130">
        <f t="shared" si="2218"/>
        <v>0</v>
      </c>
      <c r="BD2236" s="130">
        <f t="shared" si="2219"/>
        <v>0</v>
      </c>
      <c r="BE2236" s="130">
        <f t="shared" si="2220"/>
        <v>0</v>
      </c>
      <c r="BF2236" s="130">
        <f t="shared" si="2221"/>
        <v>0</v>
      </c>
      <c r="BH2236" s="90">
        <f t="shared" si="2222"/>
        <v>0</v>
      </c>
      <c r="BI2236" s="90">
        <f t="shared" si="2223"/>
        <v>0</v>
      </c>
      <c r="BJ2236" s="90">
        <f t="shared" si="2224"/>
        <v>0</v>
      </c>
      <c r="BK2236" s="90">
        <f t="shared" si="2225"/>
        <v>0</v>
      </c>
      <c r="BL2236" s="90">
        <f t="shared" si="2226"/>
        <v>0</v>
      </c>
      <c r="BM2236" s="90">
        <f t="shared" si="2227"/>
        <v>0</v>
      </c>
    </row>
    <row r="2237" spans="1:65" ht="15" customHeight="1" x14ac:dyDescent="0.2">
      <c r="A2237" s="109"/>
      <c r="B2237" s="109"/>
      <c r="C2237" s="85" t="s">
        <v>42</v>
      </c>
      <c r="D2237" s="616" t="str">
        <f t="shared" si="2195"/>
        <v/>
      </c>
      <c r="E2237" s="616"/>
      <c r="F2237" s="616"/>
      <c r="G2237" s="616"/>
      <c r="H2237" s="616"/>
      <c r="I2237" s="616"/>
      <c r="J2237" s="616"/>
      <c r="K2237" s="616"/>
      <c r="L2237" s="616"/>
      <c r="M2237" s="617" t="str">
        <f t="shared" si="2228"/>
        <v/>
      </c>
      <c r="N2237" s="617"/>
      <c r="O2237" s="617" t="str">
        <f t="shared" si="2229"/>
        <v/>
      </c>
      <c r="P2237" s="617"/>
      <c r="Q2237" s="617" t="str">
        <f t="shared" si="2230"/>
        <v/>
      </c>
      <c r="R2237" s="617"/>
      <c r="S2237" s="493"/>
      <c r="T2237" s="493"/>
      <c r="U2237" s="207"/>
      <c r="V2237" s="207"/>
      <c r="W2237" s="493"/>
      <c r="X2237" s="493"/>
      <c r="Y2237" s="207"/>
      <c r="Z2237" s="207"/>
      <c r="AA2237" s="493"/>
      <c r="AB2237" s="493"/>
      <c r="AC2237" s="207"/>
      <c r="AD2237" s="207"/>
      <c r="AE2237" s="109"/>
      <c r="AG2237" s="90">
        <f t="shared" si="2196"/>
        <v>18</v>
      </c>
      <c r="AH2237" s="90">
        <f t="shared" si="2197"/>
        <v>0</v>
      </c>
      <c r="AI2237" s="130">
        <f t="shared" si="2198"/>
        <v>0</v>
      </c>
      <c r="AJ2237" s="130">
        <f t="shared" si="2199"/>
        <v>0</v>
      </c>
      <c r="AK2237" s="130">
        <f t="shared" si="2200"/>
        <v>0</v>
      </c>
      <c r="AL2237" s="130">
        <f t="shared" si="2201"/>
        <v>0</v>
      </c>
      <c r="AM2237" s="130">
        <f t="shared" si="2202"/>
        <v>0</v>
      </c>
      <c r="AN2237" s="130">
        <f t="shared" si="2203"/>
        <v>0</v>
      </c>
      <c r="AO2237" s="130">
        <f t="shared" si="2204"/>
        <v>0</v>
      </c>
      <c r="AP2237" s="130">
        <f t="shared" si="2205"/>
        <v>0</v>
      </c>
      <c r="AQ2237" s="130">
        <f t="shared" si="2206"/>
        <v>0</v>
      </c>
      <c r="AR2237" s="130">
        <f t="shared" si="2207"/>
        <v>0</v>
      </c>
      <c r="AS2237" s="130">
        <f t="shared" si="2208"/>
        <v>0</v>
      </c>
      <c r="AT2237" s="130">
        <f t="shared" si="2209"/>
        <v>0</v>
      </c>
      <c r="AU2237" s="130">
        <f t="shared" si="2210"/>
        <v>0</v>
      </c>
      <c r="AV2237" s="130">
        <f t="shared" si="2211"/>
        <v>0</v>
      </c>
      <c r="AW2237" s="130">
        <f t="shared" si="2212"/>
        <v>0</v>
      </c>
      <c r="AX2237" s="130">
        <f t="shared" si="2213"/>
        <v>0</v>
      </c>
      <c r="AY2237" s="130">
        <f t="shared" si="2214"/>
        <v>0</v>
      </c>
      <c r="AZ2237" s="130">
        <f t="shared" si="2215"/>
        <v>0</v>
      </c>
      <c r="BA2237" s="130">
        <f t="shared" si="2216"/>
        <v>0</v>
      </c>
      <c r="BB2237" s="130">
        <f t="shared" si="2217"/>
        <v>0</v>
      </c>
      <c r="BC2237" s="130">
        <f t="shared" si="2218"/>
        <v>0</v>
      </c>
      <c r="BD2237" s="130">
        <f t="shared" si="2219"/>
        <v>0</v>
      </c>
      <c r="BE2237" s="130">
        <f t="shared" si="2220"/>
        <v>0</v>
      </c>
      <c r="BF2237" s="130">
        <f t="shared" si="2221"/>
        <v>0</v>
      </c>
      <c r="BH2237" s="90">
        <f t="shared" si="2222"/>
        <v>0</v>
      </c>
      <c r="BI2237" s="90">
        <f t="shared" si="2223"/>
        <v>0</v>
      </c>
      <c r="BJ2237" s="90">
        <f t="shared" si="2224"/>
        <v>0</v>
      </c>
      <c r="BK2237" s="90">
        <f t="shared" si="2225"/>
        <v>0</v>
      </c>
      <c r="BL2237" s="90">
        <f t="shared" si="2226"/>
        <v>0</v>
      </c>
      <c r="BM2237" s="90">
        <f t="shared" si="2227"/>
        <v>0</v>
      </c>
    </row>
    <row r="2238" spans="1:65" ht="15" customHeight="1" x14ac:dyDescent="0.2">
      <c r="A2238" s="109"/>
      <c r="B2238" s="109"/>
      <c r="C2238" s="85" t="s">
        <v>43</v>
      </c>
      <c r="D2238" s="616" t="str">
        <f t="shared" si="2195"/>
        <v/>
      </c>
      <c r="E2238" s="616"/>
      <c r="F2238" s="616"/>
      <c r="G2238" s="616"/>
      <c r="H2238" s="616"/>
      <c r="I2238" s="616"/>
      <c r="J2238" s="616"/>
      <c r="K2238" s="616"/>
      <c r="L2238" s="616"/>
      <c r="M2238" s="617" t="str">
        <f t="shared" si="2228"/>
        <v/>
      </c>
      <c r="N2238" s="617"/>
      <c r="O2238" s="617" t="str">
        <f t="shared" si="2229"/>
        <v/>
      </c>
      <c r="P2238" s="617"/>
      <c r="Q2238" s="617" t="str">
        <f t="shared" si="2230"/>
        <v/>
      </c>
      <c r="R2238" s="617"/>
      <c r="S2238" s="493"/>
      <c r="T2238" s="493"/>
      <c r="U2238" s="207"/>
      <c r="V2238" s="207"/>
      <c r="W2238" s="493"/>
      <c r="X2238" s="493"/>
      <c r="Y2238" s="207"/>
      <c r="Z2238" s="207"/>
      <c r="AA2238" s="493"/>
      <c r="AB2238" s="493"/>
      <c r="AC2238" s="207"/>
      <c r="AD2238" s="207"/>
      <c r="AE2238" s="109"/>
      <c r="AG2238" s="90">
        <f t="shared" si="2196"/>
        <v>18</v>
      </c>
      <c r="AH2238" s="90">
        <f t="shared" si="2197"/>
        <v>0</v>
      </c>
      <c r="AI2238" s="130">
        <f t="shared" si="2198"/>
        <v>0</v>
      </c>
      <c r="AJ2238" s="130">
        <f t="shared" si="2199"/>
        <v>0</v>
      </c>
      <c r="AK2238" s="130">
        <f t="shared" si="2200"/>
        <v>0</v>
      </c>
      <c r="AL2238" s="130">
        <f t="shared" si="2201"/>
        <v>0</v>
      </c>
      <c r="AM2238" s="130">
        <f t="shared" si="2202"/>
        <v>0</v>
      </c>
      <c r="AN2238" s="130">
        <f t="shared" si="2203"/>
        <v>0</v>
      </c>
      <c r="AO2238" s="130">
        <f t="shared" si="2204"/>
        <v>0</v>
      </c>
      <c r="AP2238" s="130">
        <f t="shared" si="2205"/>
        <v>0</v>
      </c>
      <c r="AQ2238" s="130">
        <f t="shared" si="2206"/>
        <v>0</v>
      </c>
      <c r="AR2238" s="130">
        <f t="shared" si="2207"/>
        <v>0</v>
      </c>
      <c r="AS2238" s="130">
        <f t="shared" si="2208"/>
        <v>0</v>
      </c>
      <c r="AT2238" s="130">
        <f t="shared" si="2209"/>
        <v>0</v>
      </c>
      <c r="AU2238" s="130">
        <f t="shared" si="2210"/>
        <v>0</v>
      </c>
      <c r="AV2238" s="130">
        <f t="shared" si="2211"/>
        <v>0</v>
      </c>
      <c r="AW2238" s="130">
        <f t="shared" si="2212"/>
        <v>0</v>
      </c>
      <c r="AX2238" s="130">
        <f t="shared" si="2213"/>
        <v>0</v>
      </c>
      <c r="AY2238" s="130">
        <f t="shared" si="2214"/>
        <v>0</v>
      </c>
      <c r="AZ2238" s="130">
        <f t="shared" si="2215"/>
        <v>0</v>
      </c>
      <c r="BA2238" s="130">
        <f t="shared" si="2216"/>
        <v>0</v>
      </c>
      <c r="BB2238" s="130">
        <f t="shared" si="2217"/>
        <v>0</v>
      </c>
      <c r="BC2238" s="130">
        <f t="shared" si="2218"/>
        <v>0</v>
      </c>
      <c r="BD2238" s="130">
        <f t="shared" si="2219"/>
        <v>0</v>
      </c>
      <c r="BE2238" s="130">
        <f t="shared" si="2220"/>
        <v>0</v>
      </c>
      <c r="BF2238" s="130">
        <f t="shared" si="2221"/>
        <v>0</v>
      </c>
      <c r="BH2238" s="90">
        <f t="shared" si="2222"/>
        <v>0</v>
      </c>
      <c r="BI2238" s="90">
        <f t="shared" si="2223"/>
        <v>0</v>
      </c>
      <c r="BJ2238" s="90">
        <f t="shared" si="2224"/>
        <v>0</v>
      </c>
      <c r="BK2238" s="90">
        <f t="shared" si="2225"/>
        <v>0</v>
      </c>
      <c r="BL2238" s="90">
        <f t="shared" si="2226"/>
        <v>0</v>
      </c>
      <c r="BM2238" s="90">
        <f t="shared" si="2227"/>
        <v>0</v>
      </c>
    </row>
    <row r="2239" spans="1:65" ht="15" customHeight="1" x14ac:dyDescent="0.2">
      <c r="A2239" s="109"/>
      <c r="B2239" s="109"/>
      <c r="C2239" s="85" t="s">
        <v>44</v>
      </c>
      <c r="D2239" s="616" t="str">
        <f t="shared" si="2195"/>
        <v/>
      </c>
      <c r="E2239" s="616"/>
      <c r="F2239" s="616"/>
      <c r="G2239" s="616"/>
      <c r="H2239" s="616"/>
      <c r="I2239" s="616"/>
      <c r="J2239" s="616"/>
      <c r="K2239" s="616"/>
      <c r="L2239" s="616"/>
      <c r="M2239" s="617" t="str">
        <f t="shared" si="2228"/>
        <v/>
      </c>
      <c r="N2239" s="617"/>
      <c r="O2239" s="617" t="str">
        <f t="shared" si="2229"/>
        <v/>
      </c>
      <c r="P2239" s="617"/>
      <c r="Q2239" s="617" t="str">
        <f t="shared" si="2230"/>
        <v/>
      </c>
      <c r="R2239" s="617"/>
      <c r="S2239" s="493"/>
      <c r="T2239" s="493"/>
      <c r="U2239" s="207"/>
      <c r="V2239" s="207"/>
      <c r="W2239" s="493"/>
      <c r="X2239" s="493"/>
      <c r="Y2239" s="207"/>
      <c r="Z2239" s="207"/>
      <c r="AA2239" s="493"/>
      <c r="AB2239" s="493"/>
      <c r="AC2239" s="207"/>
      <c r="AD2239" s="207"/>
      <c r="AE2239" s="109"/>
      <c r="AG2239" s="90">
        <f t="shared" si="2196"/>
        <v>18</v>
      </c>
      <c r="AH2239" s="90">
        <f t="shared" si="2197"/>
        <v>0</v>
      </c>
      <c r="AI2239" s="130">
        <f t="shared" si="2198"/>
        <v>0</v>
      </c>
      <c r="AJ2239" s="130">
        <f t="shared" si="2199"/>
        <v>0</v>
      </c>
      <c r="AK2239" s="130">
        <f t="shared" si="2200"/>
        <v>0</v>
      </c>
      <c r="AL2239" s="130">
        <f t="shared" si="2201"/>
        <v>0</v>
      </c>
      <c r="AM2239" s="130">
        <f t="shared" si="2202"/>
        <v>0</v>
      </c>
      <c r="AN2239" s="130">
        <f t="shared" si="2203"/>
        <v>0</v>
      </c>
      <c r="AO2239" s="130">
        <f t="shared" si="2204"/>
        <v>0</v>
      </c>
      <c r="AP2239" s="130">
        <f t="shared" si="2205"/>
        <v>0</v>
      </c>
      <c r="AQ2239" s="130">
        <f t="shared" si="2206"/>
        <v>0</v>
      </c>
      <c r="AR2239" s="130">
        <f t="shared" si="2207"/>
        <v>0</v>
      </c>
      <c r="AS2239" s="130">
        <f t="shared" si="2208"/>
        <v>0</v>
      </c>
      <c r="AT2239" s="130">
        <f t="shared" si="2209"/>
        <v>0</v>
      </c>
      <c r="AU2239" s="130">
        <f t="shared" si="2210"/>
        <v>0</v>
      </c>
      <c r="AV2239" s="130">
        <f t="shared" si="2211"/>
        <v>0</v>
      </c>
      <c r="AW2239" s="130">
        <f t="shared" si="2212"/>
        <v>0</v>
      </c>
      <c r="AX2239" s="130">
        <f t="shared" si="2213"/>
        <v>0</v>
      </c>
      <c r="AY2239" s="130">
        <f t="shared" si="2214"/>
        <v>0</v>
      </c>
      <c r="AZ2239" s="130">
        <f t="shared" si="2215"/>
        <v>0</v>
      </c>
      <c r="BA2239" s="130">
        <f t="shared" si="2216"/>
        <v>0</v>
      </c>
      <c r="BB2239" s="130">
        <f t="shared" si="2217"/>
        <v>0</v>
      </c>
      <c r="BC2239" s="130">
        <f t="shared" si="2218"/>
        <v>0</v>
      </c>
      <c r="BD2239" s="130">
        <f t="shared" si="2219"/>
        <v>0</v>
      </c>
      <c r="BE2239" s="130">
        <f t="shared" si="2220"/>
        <v>0</v>
      </c>
      <c r="BF2239" s="130">
        <f t="shared" si="2221"/>
        <v>0</v>
      </c>
      <c r="BH2239" s="90">
        <f t="shared" si="2222"/>
        <v>0</v>
      </c>
      <c r="BI2239" s="90">
        <f t="shared" si="2223"/>
        <v>0</v>
      </c>
      <c r="BJ2239" s="90">
        <f t="shared" si="2224"/>
        <v>0</v>
      </c>
      <c r="BK2239" s="90">
        <f t="shared" si="2225"/>
        <v>0</v>
      </c>
      <c r="BL2239" s="90">
        <f t="shared" si="2226"/>
        <v>0</v>
      </c>
      <c r="BM2239" s="90">
        <f t="shared" si="2227"/>
        <v>0</v>
      </c>
    </row>
    <row r="2240" spans="1:65" ht="15" customHeight="1" x14ac:dyDescent="0.2">
      <c r="A2240" s="109"/>
      <c r="B2240" s="109"/>
      <c r="C2240" s="85" t="s">
        <v>45</v>
      </c>
      <c r="D2240" s="616" t="str">
        <f t="shared" si="2195"/>
        <v/>
      </c>
      <c r="E2240" s="616"/>
      <c r="F2240" s="616"/>
      <c r="G2240" s="616"/>
      <c r="H2240" s="616"/>
      <c r="I2240" s="616"/>
      <c r="J2240" s="616"/>
      <c r="K2240" s="616"/>
      <c r="L2240" s="616"/>
      <c r="M2240" s="617" t="str">
        <f t="shared" si="2228"/>
        <v/>
      </c>
      <c r="N2240" s="617"/>
      <c r="O2240" s="617" t="str">
        <f t="shared" si="2229"/>
        <v/>
      </c>
      <c r="P2240" s="617"/>
      <c r="Q2240" s="617" t="str">
        <f t="shared" si="2230"/>
        <v/>
      </c>
      <c r="R2240" s="617"/>
      <c r="S2240" s="493"/>
      <c r="T2240" s="493"/>
      <c r="U2240" s="207"/>
      <c r="V2240" s="207"/>
      <c r="W2240" s="493"/>
      <c r="X2240" s="493"/>
      <c r="Y2240" s="207"/>
      <c r="Z2240" s="207"/>
      <c r="AA2240" s="493"/>
      <c r="AB2240" s="493"/>
      <c r="AC2240" s="207"/>
      <c r="AD2240" s="207"/>
      <c r="AE2240" s="109"/>
      <c r="AG2240" s="90">
        <f t="shared" si="2196"/>
        <v>18</v>
      </c>
      <c r="AH2240" s="90">
        <f t="shared" si="2197"/>
        <v>0</v>
      </c>
      <c r="AI2240" s="130">
        <f t="shared" si="2198"/>
        <v>0</v>
      </c>
      <c r="AJ2240" s="130">
        <f t="shared" si="2199"/>
        <v>0</v>
      </c>
      <c r="AK2240" s="130">
        <f t="shared" si="2200"/>
        <v>0</v>
      </c>
      <c r="AL2240" s="130">
        <f t="shared" si="2201"/>
        <v>0</v>
      </c>
      <c r="AM2240" s="130">
        <f t="shared" si="2202"/>
        <v>0</v>
      </c>
      <c r="AN2240" s="130">
        <f t="shared" si="2203"/>
        <v>0</v>
      </c>
      <c r="AO2240" s="130">
        <f t="shared" si="2204"/>
        <v>0</v>
      </c>
      <c r="AP2240" s="130">
        <f t="shared" si="2205"/>
        <v>0</v>
      </c>
      <c r="AQ2240" s="130">
        <f t="shared" si="2206"/>
        <v>0</v>
      </c>
      <c r="AR2240" s="130">
        <f t="shared" si="2207"/>
        <v>0</v>
      </c>
      <c r="AS2240" s="130">
        <f t="shared" si="2208"/>
        <v>0</v>
      </c>
      <c r="AT2240" s="130">
        <f t="shared" si="2209"/>
        <v>0</v>
      </c>
      <c r="AU2240" s="130">
        <f t="shared" si="2210"/>
        <v>0</v>
      </c>
      <c r="AV2240" s="130">
        <f t="shared" si="2211"/>
        <v>0</v>
      </c>
      <c r="AW2240" s="130">
        <f t="shared" si="2212"/>
        <v>0</v>
      </c>
      <c r="AX2240" s="130">
        <f t="shared" si="2213"/>
        <v>0</v>
      </c>
      <c r="AY2240" s="130">
        <f t="shared" si="2214"/>
        <v>0</v>
      </c>
      <c r="AZ2240" s="130">
        <f t="shared" si="2215"/>
        <v>0</v>
      </c>
      <c r="BA2240" s="130">
        <f t="shared" si="2216"/>
        <v>0</v>
      </c>
      <c r="BB2240" s="130">
        <f t="shared" si="2217"/>
        <v>0</v>
      </c>
      <c r="BC2240" s="130">
        <f t="shared" si="2218"/>
        <v>0</v>
      </c>
      <c r="BD2240" s="130">
        <f t="shared" si="2219"/>
        <v>0</v>
      </c>
      <c r="BE2240" s="130">
        <f t="shared" si="2220"/>
        <v>0</v>
      </c>
      <c r="BF2240" s="130">
        <f t="shared" si="2221"/>
        <v>0</v>
      </c>
      <c r="BH2240" s="90">
        <f t="shared" si="2222"/>
        <v>0</v>
      </c>
      <c r="BI2240" s="90">
        <f t="shared" si="2223"/>
        <v>0</v>
      </c>
      <c r="BJ2240" s="90">
        <f t="shared" si="2224"/>
        <v>0</v>
      </c>
      <c r="BK2240" s="90">
        <f t="shared" si="2225"/>
        <v>0</v>
      </c>
      <c r="BL2240" s="90">
        <f t="shared" si="2226"/>
        <v>0</v>
      </c>
      <c r="BM2240" s="90">
        <f t="shared" si="2227"/>
        <v>0</v>
      </c>
    </row>
    <row r="2241" spans="1:65" ht="15" customHeight="1" x14ac:dyDescent="0.2">
      <c r="A2241" s="109"/>
      <c r="B2241" s="109"/>
      <c r="C2241" s="85" t="s">
        <v>46</v>
      </c>
      <c r="D2241" s="616" t="str">
        <f t="shared" si="2195"/>
        <v/>
      </c>
      <c r="E2241" s="616"/>
      <c r="F2241" s="616"/>
      <c r="G2241" s="616"/>
      <c r="H2241" s="616"/>
      <c r="I2241" s="616"/>
      <c r="J2241" s="616"/>
      <c r="K2241" s="616"/>
      <c r="L2241" s="616"/>
      <c r="M2241" s="617" t="str">
        <f t="shared" si="2228"/>
        <v/>
      </c>
      <c r="N2241" s="617"/>
      <c r="O2241" s="617" t="str">
        <f t="shared" si="2229"/>
        <v/>
      </c>
      <c r="P2241" s="617"/>
      <c r="Q2241" s="617" t="str">
        <f t="shared" si="2230"/>
        <v/>
      </c>
      <c r="R2241" s="617"/>
      <c r="S2241" s="493"/>
      <c r="T2241" s="493"/>
      <c r="U2241" s="207"/>
      <c r="V2241" s="207"/>
      <c r="W2241" s="493"/>
      <c r="X2241" s="493"/>
      <c r="Y2241" s="207"/>
      <c r="Z2241" s="207"/>
      <c r="AA2241" s="493"/>
      <c r="AB2241" s="493"/>
      <c r="AC2241" s="207"/>
      <c r="AD2241" s="207"/>
      <c r="AE2241" s="109"/>
      <c r="AG2241" s="90">
        <f t="shared" si="2196"/>
        <v>18</v>
      </c>
      <c r="AH2241" s="90">
        <f t="shared" si="2197"/>
        <v>0</v>
      </c>
      <c r="AI2241" s="130">
        <f t="shared" si="2198"/>
        <v>0</v>
      </c>
      <c r="AJ2241" s="130">
        <f t="shared" si="2199"/>
        <v>0</v>
      </c>
      <c r="AK2241" s="130">
        <f t="shared" si="2200"/>
        <v>0</v>
      </c>
      <c r="AL2241" s="130">
        <f t="shared" si="2201"/>
        <v>0</v>
      </c>
      <c r="AM2241" s="130">
        <f t="shared" si="2202"/>
        <v>0</v>
      </c>
      <c r="AN2241" s="130">
        <f t="shared" si="2203"/>
        <v>0</v>
      </c>
      <c r="AO2241" s="130">
        <f t="shared" si="2204"/>
        <v>0</v>
      </c>
      <c r="AP2241" s="130">
        <f t="shared" si="2205"/>
        <v>0</v>
      </c>
      <c r="AQ2241" s="130">
        <f t="shared" si="2206"/>
        <v>0</v>
      </c>
      <c r="AR2241" s="130">
        <f t="shared" si="2207"/>
        <v>0</v>
      </c>
      <c r="AS2241" s="130">
        <f t="shared" si="2208"/>
        <v>0</v>
      </c>
      <c r="AT2241" s="130">
        <f t="shared" si="2209"/>
        <v>0</v>
      </c>
      <c r="AU2241" s="130">
        <f t="shared" si="2210"/>
        <v>0</v>
      </c>
      <c r="AV2241" s="130">
        <f t="shared" si="2211"/>
        <v>0</v>
      </c>
      <c r="AW2241" s="130">
        <f t="shared" si="2212"/>
        <v>0</v>
      </c>
      <c r="AX2241" s="130">
        <f t="shared" si="2213"/>
        <v>0</v>
      </c>
      <c r="AY2241" s="130">
        <f t="shared" si="2214"/>
        <v>0</v>
      </c>
      <c r="AZ2241" s="130">
        <f t="shared" si="2215"/>
        <v>0</v>
      </c>
      <c r="BA2241" s="130">
        <f t="shared" si="2216"/>
        <v>0</v>
      </c>
      <c r="BB2241" s="130">
        <f t="shared" si="2217"/>
        <v>0</v>
      </c>
      <c r="BC2241" s="130">
        <f t="shared" si="2218"/>
        <v>0</v>
      </c>
      <c r="BD2241" s="130">
        <f t="shared" si="2219"/>
        <v>0</v>
      </c>
      <c r="BE2241" s="130">
        <f t="shared" si="2220"/>
        <v>0</v>
      </c>
      <c r="BF2241" s="130">
        <f t="shared" si="2221"/>
        <v>0</v>
      </c>
      <c r="BH2241" s="90">
        <f t="shared" si="2222"/>
        <v>0</v>
      </c>
      <c r="BI2241" s="90">
        <f t="shared" si="2223"/>
        <v>0</v>
      </c>
      <c r="BJ2241" s="90">
        <f t="shared" si="2224"/>
        <v>0</v>
      </c>
      <c r="BK2241" s="90">
        <f t="shared" si="2225"/>
        <v>0</v>
      </c>
      <c r="BL2241" s="90">
        <f t="shared" si="2226"/>
        <v>0</v>
      </c>
      <c r="BM2241" s="90">
        <f t="shared" si="2227"/>
        <v>0</v>
      </c>
    </row>
    <row r="2242" spans="1:65" ht="15" customHeight="1" x14ac:dyDescent="0.2">
      <c r="A2242" s="109"/>
      <c r="B2242" s="109"/>
      <c r="C2242" s="85" t="s">
        <v>47</v>
      </c>
      <c r="D2242" s="616" t="str">
        <f t="shared" si="2195"/>
        <v/>
      </c>
      <c r="E2242" s="616"/>
      <c r="F2242" s="616"/>
      <c r="G2242" s="616"/>
      <c r="H2242" s="616"/>
      <c r="I2242" s="616"/>
      <c r="J2242" s="616"/>
      <c r="K2242" s="616"/>
      <c r="L2242" s="616"/>
      <c r="M2242" s="617" t="str">
        <f t="shared" si="2228"/>
        <v/>
      </c>
      <c r="N2242" s="617"/>
      <c r="O2242" s="617" t="str">
        <f t="shared" si="2229"/>
        <v/>
      </c>
      <c r="P2242" s="617"/>
      <c r="Q2242" s="617" t="str">
        <f t="shared" si="2230"/>
        <v/>
      </c>
      <c r="R2242" s="617"/>
      <c r="S2242" s="493"/>
      <c r="T2242" s="493"/>
      <c r="U2242" s="207"/>
      <c r="V2242" s="207"/>
      <c r="W2242" s="493"/>
      <c r="X2242" s="493"/>
      <c r="Y2242" s="207"/>
      <c r="Z2242" s="207"/>
      <c r="AA2242" s="493"/>
      <c r="AB2242" s="493"/>
      <c r="AC2242" s="207"/>
      <c r="AD2242" s="207"/>
      <c r="AE2242" s="109"/>
      <c r="AG2242" s="90">
        <f t="shared" si="2196"/>
        <v>18</v>
      </c>
      <c r="AH2242" s="90">
        <f t="shared" si="2197"/>
        <v>0</v>
      </c>
      <c r="AI2242" s="130">
        <f t="shared" si="2198"/>
        <v>0</v>
      </c>
      <c r="AJ2242" s="130">
        <f t="shared" si="2199"/>
        <v>0</v>
      </c>
      <c r="AK2242" s="130">
        <f t="shared" si="2200"/>
        <v>0</v>
      </c>
      <c r="AL2242" s="130">
        <f t="shared" si="2201"/>
        <v>0</v>
      </c>
      <c r="AM2242" s="130">
        <f t="shared" si="2202"/>
        <v>0</v>
      </c>
      <c r="AN2242" s="130">
        <f t="shared" si="2203"/>
        <v>0</v>
      </c>
      <c r="AO2242" s="130">
        <f t="shared" si="2204"/>
        <v>0</v>
      </c>
      <c r="AP2242" s="130">
        <f t="shared" si="2205"/>
        <v>0</v>
      </c>
      <c r="AQ2242" s="130">
        <f t="shared" si="2206"/>
        <v>0</v>
      </c>
      <c r="AR2242" s="130">
        <f t="shared" si="2207"/>
        <v>0</v>
      </c>
      <c r="AS2242" s="130">
        <f t="shared" si="2208"/>
        <v>0</v>
      </c>
      <c r="AT2242" s="130">
        <f t="shared" si="2209"/>
        <v>0</v>
      </c>
      <c r="AU2242" s="130">
        <f t="shared" si="2210"/>
        <v>0</v>
      </c>
      <c r="AV2242" s="130">
        <f t="shared" si="2211"/>
        <v>0</v>
      </c>
      <c r="AW2242" s="130">
        <f t="shared" si="2212"/>
        <v>0</v>
      </c>
      <c r="AX2242" s="130">
        <f t="shared" si="2213"/>
        <v>0</v>
      </c>
      <c r="AY2242" s="130">
        <f t="shared" si="2214"/>
        <v>0</v>
      </c>
      <c r="AZ2242" s="130">
        <f t="shared" si="2215"/>
        <v>0</v>
      </c>
      <c r="BA2242" s="130">
        <f t="shared" si="2216"/>
        <v>0</v>
      </c>
      <c r="BB2242" s="130">
        <f t="shared" si="2217"/>
        <v>0</v>
      </c>
      <c r="BC2242" s="130">
        <f t="shared" si="2218"/>
        <v>0</v>
      </c>
      <c r="BD2242" s="130">
        <f t="shared" si="2219"/>
        <v>0</v>
      </c>
      <c r="BE2242" s="130">
        <f t="shared" si="2220"/>
        <v>0</v>
      </c>
      <c r="BF2242" s="130">
        <f t="shared" si="2221"/>
        <v>0</v>
      </c>
      <c r="BH2242" s="90">
        <f t="shared" si="2222"/>
        <v>0</v>
      </c>
      <c r="BI2242" s="90">
        <f t="shared" si="2223"/>
        <v>0</v>
      </c>
      <c r="BJ2242" s="90">
        <f t="shared" si="2224"/>
        <v>0</v>
      </c>
      <c r="BK2242" s="90">
        <f t="shared" si="2225"/>
        <v>0</v>
      </c>
      <c r="BL2242" s="90">
        <f t="shared" si="2226"/>
        <v>0</v>
      </c>
      <c r="BM2242" s="90">
        <f t="shared" si="2227"/>
        <v>0</v>
      </c>
    </row>
    <row r="2243" spans="1:65" ht="15" customHeight="1" x14ac:dyDescent="0.2">
      <c r="A2243" s="109"/>
      <c r="B2243" s="109"/>
      <c r="C2243" s="85" t="s">
        <v>48</v>
      </c>
      <c r="D2243" s="616" t="str">
        <f t="shared" si="2195"/>
        <v/>
      </c>
      <c r="E2243" s="616"/>
      <c r="F2243" s="616"/>
      <c r="G2243" s="616"/>
      <c r="H2243" s="616"/>
      <c r="I2243" s="616"/>
      <c r="J2243" s="616"/>
      <c r="K2243" s="616"/>
      <c r="L2243" s="616"/>
      <c r="M2243" s="617" t="str">
        <f t="shared" si="2228"/>
        <v/>
      </c>
      <c r="N2243" s="617"/>
      <c r="O2243" s="617" t="str">
        <f t="shared" si="2229"/>
        <v/>
      </c>
      <c r="P2243" s="617"/>
      <c r="Q2243" s="617" t="str">
        <f t="shared" si="2230"/>
        <v/>
      </c>
      <c r="R2243" s="617"/>
      <c r="S2243" s="493"/>
      <c r="T2243" s="493"/>
      <c r="U2243" s="207"/>
      <c r="V2243" s="207"/>
      <c r="W2243" s="493"/>
      <c r="X2243" s="493"/>
      <c r="Y2243" s="207"/>
      <c r="Z2243" s="207"/>
      <c r="AA2243" s="493"/>
      <c r="AB2243" s="493"/>
      <c r="AC2243" s="207"/>
      <c r="AD2243" s="207"/>
      <c r="AE2243" s="109"/>
      <c r="AG2243" s="90">
        <f t="shared" si="2196"/>
        <v>18</v>
      </c>
      <c r="AH2243" s="90">
        <f t="shared" si="2197"/>
        <v>0</v>
      </c>
      <c r="AI2243" s="130">
        <f t="shared" si="2198"/>
        <v>0</v>
      </c>
      <c r="AJ2243" s="130">
        <f t="shared" si="2199"/>
        <v>0</v>
      </c>
      <c r="AK2243" s="130">
        <f t="shared" si="2200"/>
        <v>0</v>
      </c>
      <c r="AL2243" s="130">
        <f t="shared" si="2201"/>
        <v>0</v>
      </c>
      <c r="AM2243" s="130">
        <f t="shared" si="2202"/>
        <v>0</v>
      </c>
      <c r="AN2243" s="130">
        <f t="shared" si="2203"/>
        <v>0</v>
      </c>
      <c r="AO2243" s="130">
        <f t="shared" si="2204"/>
        <v>0</v>
      </c>
      <c r="AP2243" s="130">
        <f t="shared" si="2205"/>
        <v>0</v>
      </c>
      <c r="AQ2243" s="130">
        <f t="shared" si="2206"/>
        <v>0</v>
      </c>
      <c r="AR2243" s="130">
        <f t="shared" si="2207"/>
        <v>0</v>
      </c>
      <c r="AS2243" s="130">
        <f t="shared" si="2208"/>
        <v>0</v>
      </c>
      <c r="AT2243" s="130">
        <f t="shared" si="2209"/>
        <v>0</v>
      </c>
      <c r="AU2243" s="130">
        <f t="shared" si="2210"/>
        <v>0</v>
      </c>
      <c r="AV2243" s="130">
        <f t="shared" si="2211"/>
        <v>0</v>
      </c>
      <c r="AW2243" s="130">
        <f t="shared" si="2212"/>
        <v>0</v>
      </c>
      <c r="AX2243" s="130">
        <f t="shared" si="2213"/>
        <v>0</v>
      </c>
      <c r="AY2243" s="130">
        <f t="shared" si="2214"/>
        <v>0</v>
      </c>
      <c r="AZ2243" s="130">
        <f t="shared" si="2215"/>
        <v>0</v>
      </c>
      <c r="BA2243" s="130">
        <f t="shared" si="2216"/>
        <v>0</v>
      </c>
      <c r="BB2243" s="130">
        <f t="shared" si="2217"/>
        <v>0</v>
      </c>
      <c r="BC2243" s="130">
        <f t="shared" si="2218"/>
        <v>0</v>
      </c>
      <c r="BD2243" s="130">
        <f t="shared" si="2219"/>
        <v>0</v>
      </c>
      <c r="BE2243" s="130">
        <f t="shared" si="2220"/>
        <v>0</v>
      </c>
      <c r="BF2243" s="130">
        <f t="shared" si="2221"/>
        <v>0</v>
      </c>
      <c r="BH2243" s="90">
        <f t="shared" si="2222"/>
        <v>0</v>
      </c>
      <c r="BI2243" s="90">
        <f t="shared" si="2223"/>
        <v>0</v>
      </c>
      <c r="BJ2243" s="90">
        <f t="shared" si="2224"/>
        <v>0</v>
      </c>
      <c r="BK2243" s="90">
        <f t="shared" si="2225"/>
        <v>0</v>
      </c>
      <c r="BL2243" s="90">
        <f t="shared" si="2226"/>
        <v>0</v>
      </c>
      <c r="BM2243" s="90">
        <f t="shared" si="2227"/>
        <v>0</v>
      </c>
    </row>
    <row r="2244" spans="1:65" ht="15" customHeight="1" x14ac:dyDescent="0.2">
      <c r="A2244" s="109"/>
      <c r="B2244" s="109"/>
      <c r="C2244" s="85" t="s">
        <v>49</v>
      </c>
      <c r="D2244" s="616" t="str">
        <f t="shared" si="2195"/>
        <v/>
      </c>
      <c r="E2244" s="616"/>
      <c r="F2244" s="616"/>
      <c r="G2244" s="616"/>
      <c r="H2244" s="616"/>
      <c r="I2244" s="616"/>
      <c r="J2244" s="616"/>
      <c r="K2244" s="616"/>
      <c r="L2244" s="616"/>
      <c r="M2244" s="617" t="str">
        <f t="shared" si="2228"/>
        <v/>
      </c>
      <c r="N2244" s="617"/>
      <c r="O2244" s="617" t="str">
        <f t="shared" si="2229"/>
        <v/>
      </c>
      <c r="P2244" s="617"/>
      <c r="Q2244" s="617" t="str">
        <f t="shared" si="2230"/>
        <v/>
      </c>
      <c r="R2244" s="617"/>
      <c r="S2244" s="493"/>
      <c r="T2244" s="493"/>
      <c r="U2244" s="207"/>
      <c r="V2244" s="207"/>
      <c r="W2244" s="493"/>
      <c r="X2244" s="493"/>
      <c r="Y2244" s="207"/>
      <c r="Z2244" s="207"/>
      <c r="AA2244" s="493"/>
      <c r="AB2244" s="493"/>
      <c r="AC2244" s="207"/>
      <c r="AD2244" s="207"/>
      <c r="AE2244" s="109"/>
      <c r="AG2244" s="90">
        <f t="shared" si="2196"/>
        <v>18</v>
      </c>
      <c r="AH2244" s="90">
        <f t="shared" si="2197"/>
        <v>0</v>
      </c>
      <c r="AI2244" s="130">
        <f t="shared" si="2198"/>
        <v>0</v>
      </c>
      <c r="AJ2244" s="130">
        <f t="shared" si="2199"/>
        <v>0</v>
      </c>
      <c r="AK2244" s="130">
        <f t="shared" si="2200"/>
        <v>0</v>
      </c>
      <c r="AL2244" s="130">
        <f t="shared" si="2201"/>
        <v>0</v>
      </c>
      <c r="AM2244" s="130">
        <f t="shared" si="2202"/>
        <v>0</v>
      </c>
      <c r="AN2244" s="130">
        <f t="shared" si="2203"/>
        <v>0</v>
      </c>
      <c r="AO2244" s="130">
        <f t="shared" si="2204"/>
        <v>0</v>
      </c>
      <c r="AP2244" s="130">
        <f t="shared" si="2205"/>
        <v>0</v>
      </c>
      <c r="AQ2244" s="130">
        <f t="shared" si="2206"/>
        <v>0</v>
      </c>
      <c r="AR2244" s="130">
        <f t="shared" si="2207"/>
        <v>0</v>
      </c>
      <c r="AS2244" s="130">
        <f t="shared" si="2208"/>
        <v>0</v>
      </c>
      <c r="AT2244" s="130">
        <f t="shared" si="2209"/>
        <v>0</v>
      </c>
      <c r="AU2244" s="130">
        <f t="shared" si="2210"/>
        <v>0</v>
      </c>
      <c r="AV2244" s="130">
        <f t="shared" si="2211"/>
        <v>0</v>
      </c>
      <c r="AW2244" s="130">
        <f t="shared" si="2212"/>
        <v>0</v>
      </c>
      <c r="AX2244" s="130">
        <f t="shared" si="2213"/>
        <v>0</v>
      </c>
      <c r="AY2244" s="130">
        <f t="shared" si="2214"/>
        <v>0</v>
      </c>
      <c r="AZ2244" s="130">
        <f t="shared" si="2215"/>
        <v>0</v>
      </c>
      <c r="BA2244" s="130">
        <f t="shared" si="2216"/>
        <v>0</v>
      </c>
      <c r="BB2244" s="130">
        <f t="shared" si="2217"/>
        <v>0</v>
      </c>
      <c r="BC2244" s="130">
        <f t="shared" si="2218"/>
        <v>0</v>
      </c>
      <c r="BD2244" s="130">
        <f t="shared" si="2219"/>
        <v>0</v>
      </c>
      <c r="BE2244" s="130">
        <f t="shared" si="2220"/>
        <v>0</v>
      </c>
      <c r="BF2244" s="130">
        <f t="shared" si="2221"/>
        <v>0</v>
      </c>
      <c r="BH2244" s="90">
        <f t="shared" si="2222"/>
        <v>0</v>
      </c>
      <c r="BI2244" s="90">
        <f t="shared" si="2223"/>
        <v>0</v>
      </c>
      <c r="BJ2244" s="90">
        <f t="shared" si="2224"/>
        <v>0</v>
      </c>
      <c r="BK2244" s="90">
        <f t="shared" si="2225"/>
        <v>0</v>
      </c>
      <c r="BL2244" s="90">
        <f t="shared" si="2226"/>
        <v>0</v>
      </c>
      <c r="BM2244" s="90">
        <f t="shared" si="2227"/>
        <v>0</v>
      </c>
    </row>
    <row r="2245" spans="1:65" ht="15" customHeight="1" x14ac:dyDescent="0.2">
      <c r="A2245" s="109"/>
      <c r="B2245" s="109"/>
      <c r="C2245" s="85" t="s">
        <v>50</v>
      </c>
      <c r="D2245" s="616" t="str">
        <f t="shared" si="2195"/>
        <v/>
      </c>
      <c r="E2245" s="616"/>
      <c r="F2245" s="616"/>
      <c r="G2245" s="616"/>
      <c r="H2245" s="616"/>
      <c r="I2245" s="616"/>
      <c r="J2245" s="616"/>
      <c r="K2245" s="616"/>
      <c r="L2245" s="616"/>
      <c r="M2245" s="617" t="str">
        <f t="shared" si="2228"/>
        <v/>
      </c>
      <c r="N2245" s="617"/>
      <c r="O2245" s="617" t="str">
        <f t="shared" si="2229"/>
        <v/>
      </c>
      <c r="P2245" s="617"/>
      <c r="Q2245" s="617" t="str">
        <f t="shared" si="2230"/>
        <v/>
      </c>
      <c r="R2245" s="617"/>
      <c r="S2245" s="493"/>
      <c r="T2245" s="493"/>
      <c r="U2245" s="207"/>
      <c r="V2245" s="207"/>
      <c r="W2245" s="493"/>
      <c r="X2245" s="493"/>
      <c r="Y2245" s="207"/>
      <c r="Z2245" s="207"/>
      <c r="AA2245" s="493"/>
      <c r="AB2245" s="493"/>
      <c r="AC2245" s="207"/>
      <c r="AD2245" s="207"/>
      <c r="AE2245" s="109"/>
      <c r="AG2245" s="90">
        <f t="shared" si="2196"/>
        <v>18</v>
      </c>
      <c r="AH2245" s="90">
        <f t="shared" si="2197"/>
        <v>0</v>
      </c>
      <c r="AI2245" s="130">
        <f t="shared" si="2198"/>
        <v>0</v>
      </c>
      <c r="AJ2245" s="130">
        <f t="shared" si="2199"/>
        <v>0</v>
      </c>
      <c r="AK2245" s="130">
        <f t="shared" si="2200"/>
        <v>0</v>
      </c>
      <c r="AL2245" s="130">
        <f t="shared" si="2201"/>
        <v>0</v>
      </c>
      <c r="AM2245" s="130">
        <f t="shared" si="2202"/>
        <v>0</v>
      </c>
      <c r="AN2245" s="130">
        <f t="shared" si="2203"/>
        <v>0</v>
      </c>
      <c r="AO2245" s="130">
        <f t="shared" si="2204"/>
        <v>0</v>
      </c>
      <c r="AP2245" s="130">
        <f t="shared" si="2205"/>
        <v>0</v>
      </c>
      <c r="AQ2245" s="130">
        <f t="shared" si="2206"/>
        <v>0</v>
      </c>
      <c r="AR2245" s="130">
        <f t="shared" si="2207"/>
        <v>0</v>
      </c>
      <c r="AS2245" s="130">
        <f t="shared" si="2208"/>
        <v>0</v>
      </c>
      <c r="AT2245" s="130">
        <f t="shared" si="2209"/>
        <v>0</v>
      </c>
      <c r="AU2245" s="130">
        <f t="shared" si="2210"/>
        <v>0</v>
      </c>
      <c r="AV2245" s="130">
        <f t="shared" si="2211"/>
        <v>0</v>
      </c>
      <c r="AW2245" s="130">
        <f t="shared" si="2212"/>
        <v>0</v>
      </c>
      <c r="AX2245" s="130">
        <f t="shared" si="2213"/>
        <v>0</v>
      </c>
      <c r="AY2245" s="130">
        <f t="shared" si="2214"/>
        <v>0</v>
      </c>
      <c r="AZ2245" s="130">
        <f t="shared" si="2215"/>
        <v>0</v>
      </c>
      <c r="BA2245" s="130">
        <f t="shared" si="2216"/>
        <v>0</v>
      </c>
      <c r="BB2245" s="130">
        <f t="shared" si="2217"/>
        <v>0</v>
      </c>
      <c r="BC2245" s="130">
        <f t="shared" si="2218"/>
        <v>0</v>
      </c>
      <c r="BD2245" s="130">
        <f t="shared" si="2219"/>
        <v>0</v>
      </c>
      <c r="BE2245" s="130">
        <f t="shared" si="2220"/>
        <v>0</v>
      </c>
      <c r="BF2245" s="130">
        <f t="shared" si="2221"/>
        <v>0</v>
      </c>
      <c r="BH2245" s="90">
        <f t="shared" si="2222"/>
        <v>0</v>
      </c>
      <c r="BI2245" s="90">
        <f t="shared" si="2223"/>
        <v>0</v>
      </c>
      <c r="BJ2245" s="90">
        <f t="shared" si="2224"/>
        <v>0</v>
      </c>
      <c r="BK2245" s="90">
        <f t="shared" si="2225"/>
        <v>0</v>
      </c>
      <c r="BL2245" s="90">
        <f t="shared" si="2226"/>
        <v>0</v>
      </c>
      <c r="BM2245" s="90">
        <f t="shared" si="2227"/>
        <v>0</v>
      </c>
    </row>
    <row r="2246" spans="1:65" ht="15" customHeight="1" x14ac:dyDescent="0.2">
      <c r="A2246" s="109"/>
      <c r="B2246" s="109"/>
      <c r="C2246" s="85" t="s">
        <v>51</v>
      </c>
      <c r="D2246" s="616" t="str">
        <f t="shared" si="2195"/>
        <v/>
      </c>
      <c r="E2246" s="616"/>
      <c r="F2246" s="616"/>
      <c r="G2246" s="616"/>
      <c r="H2246" s="616"/>
      <c r="I2246" s="616"/>
      <c r="J2246" s="616"/>
      <c r="K2246" s="616"/>
      <c r="L2246" s="616"/>
      <c r="M2246" s="617" t="str">
        <f t="shared" si="2228"/>
        <v/>
      </c>
      <c r="N2246" s="617"/>
      <c r="O2246" s="617" t="str">
        <f t="shared" si="2229"/>
        <v/>
      </c>
      <c r="P2246" s="617"/>
      <c r="Q2246" s="617" t="str">
        <f t="shared" si="2230"/>
        <v/>
      </c>
      <c r="R2246" s="617"/>
      <c r="S2246" s="493"/>
      <c r="T2246" s="493"/>
      <c r="U2246" s="207"/>
      <c r="V2246" s="207"/>
      <c r="W2246" s="493"/>
      <c r="X2246" s="493"/>
      <c r="Y2246" s="207"/>
      <c r="Z2246" s="207"/>
      <c r="AA2246" s="493"/>
      <c r="AB2246" s="493"/>
      <c r="AC2246" s="207"/>
      <c r="AD2246" s="207"/>
      <c r="AE2246" s="109"/>
      <c r="AG2246" s="90">
        <f t="shared" si="2196"/>
        <v>18</v>
      </c>
      <c r="AH2246" s="90">
        <f t="shared" si="2197"/>
        <v>0</v>
      </c>
      <c r="AI2246" s="130">
        <f t="shared" si="2198"/>
        <v>0</v>
      </c>
      <c r="AJ2246" s="130">
        <f t="shared" si="2199"/>
        <v>0</v>
      </c>
      <c r="AK2246" s="130">
        <f t="shared" si="2200"/>
        <v>0</v>
      </c>
      <c r="AL2246" s="130">
        <f t="shared" si="2201"/>
        <v>0</v>
      </c>
      <c r="AM2246" s="130">
        <f t="shared" si="2202"/>
        <v>0</v>
      </c>
      <c r="AN2246" s="130">
        <f t="shared" si="2203"/>
        <v>0</v>
      </c>
      <c r="AO2246" s="130">
        <f t="shared" si="2204"/>
        <v>0</v>
      </c>
      <c r="AP2246" s="130">
        <f t="shared" si="2205"/>
        <v>0</v>
      </c>
      <c r="AQ2246" s="130">
        <f t="shared" si="2206"/>
        <v>0</v>
      </c>
      <c r="AR2246" s="130">
        <f t="shared" si="2207"/>
        <v>0</v>
      </c>
      <c r="AS2246" s="130">
        <f t="shared" si="2208"/>
        <v>0</v>
      </c>
      <c r="AT2246" s="130">
        <f t="shared" si="2209"/>
        <v>0</v>
      </c>
      <c r="AU2246" s="130">
        <f t="shared" si="2210"/>
        <v>0</v>
      </c>
      <c r="AV2246" s="130">
        <f t="shared" si="2211"/>
        <v>0</v>
      </c>
      <c r="AW2246" s="130">
        <f t="shared" si="2212"/>
        <v>0</v>
      </c>
      <c r="AX2246" s="130">
        <f t="shared" si="2213"/>
        <v>0</v>
      </c>
      <c r="AY2246" s="130">
        <f t="shared" si="2214"/>
        <v>0</v>
      </c>
      <c r="AZ2246" s="130">
        <f t="shared" si="2215"/>
        <v>0</v>
      </c>
      <c r="BA2246" s="130">
        <f t="shared" si="2216"/>
        <v>0</v>
      </c>
      <c r="BB2246" s="130">
        <f t="shared" si="2217"/>
        <v>0</v>
      </c>
      <c r="BC2246" s="130">
        <f t="shared" si="2218"/>
        <v>0</v>
      </c>
      <c r="BD2246" s="130">
        <f t="shared" si="2219"/>
        <v>0</v>
      </c>
      <c r="BE2246" s="130">
        <f t="shared" si="2220"/>
        <v>0</v>
      </c>
      <c r="BF2246" s="130">
        <f t="shared" si="2221"/>
        <v>0</v>
      </c>
      <c r="BH2246" s="90">
        <f t="shared" si="2222"/>
        <v>0</v>
      </c>
      <c r="BI2246" s="90">
        <f t="shared" si="2223"/>
        <v>0</v>
      </c>
      <c r="BJ2246" s="90">
        <f t="shared" si="2224"/>
        <v>0</v>
      </c>
      <c r="BK2246" s="90">
        <f t="shared" si="2225"/>
        <v>0</v>
      </c>
      <c r="BL2246" s="90">
        <f t="shared" si="2226"/>
        <v>0</v>
      </c>
      <c r="BM2246" s="90">
        <f t="shared" si="2227"/>
        <v>0</v>
      </c>
    </row>
    <row r="2247" spans="1:65" ht="15" customHeight="1" x14ac:dyDescent="0.2">
      <c r="A2247" s="109"/>
      <c r="B2247" s="109"/>
      <c r="C2247" s="85" t="s">
        <v>52</v>
      </c>
      <c r="D2247" s="616" t="str">
        <f t="shared" si="2195"/>
        <v/>
      </c>
      <c r="E2247" s="616"/>
      <c r="F2247" s="616"/>
      <c r="G2247" s="616"/>
      <c r="H2247" s="616"/>
      <c r="I2247" s="616"/>
      <c r="J2247" s="616"/>
      <c r="K2247" s="616"/>
      <c r="L2247" s="616"/>
      <c r="M2247" s="617" t="str">
        <f t="shared" si="2228"/>
        <v/>
      </c>
      <c r="N2247" s="617"/>
      <c r="O2247" s="617" t="str">
        <f t="shared" si="2229"/>
        <v/>
      </c>
      <c r="P2247" s="617"/>
      <c r="Q2247" s="617" t="str">
        <f t="shared" si="2230"/>
        <v/>
      </c>
      <c r="R2247" s="617"/>
      <c r="S2247" s="493"/>
      <c r="T2247" s="493"/>
      <c r="U2247" s="207"/>
      <c r="V2247" s="207"/>
      <c r="W2247" s="493"/>
      <c r="X2247" s="493"/>
      <c r="Y2247" s="207"/>
      <c r="Z2247" s="207"/>
      <c r="AA2247" s="493"/>
      <c r="AB2247" s="493"/>
      <c r="AC2247" s="207"/>
      <c r="AD2247" s="207"/>
      <c r="AE2247" s="109"/>
      <c r="AG2247" s="90">
        <f t="shared" si="2196"/>
        <v>18</v>
      </c>
      <c r="AH2247" s="90">
        <f t="shared" si="2197"/>
        <v>0</v>
      </c>
      <c r="AI2247" s="130">
        <f t="shared" si="2198"/>
        <v>0</v>
      </c>
      <c r="AJ2247" s="130">
        <f t="shared" si="2199"/>
        <v>0</v>
      </c>
      <c r="AK2247" s="130">
        <f t="shared" si="2200"/>
        <v>0</v>
      </c>
      <c r="AL2247" s="130">
        <f t="shared" si="2201"/>
        <v>0</v>
      </c>
      <c r="AM2247" s="130">
        <f t="shared" si="2202"/>
        <v>0</v>
      </c>
      <c r="AN2247" s="130">
        <f t="shared" si="2203"/>
        <v>0</v>
      </c>
      <c r="AO2247" s="130">
        <f t="shared" si="2204"/>
        <v>0</v>
      </c>
      <c r="AP2247" s="130">
        <f t="shared" si="2205"/>
        <v>0</v>
      </c>
      <c r="AQ2247" s="130">
        <f t="shared" si="2206"/>
        <v>0</v>
      </c>
      <c r="AR2247" s="130">
        <f t="shared" si="2207"/>
        <v>0</v>
      </c>
      <c r="AS2247" s="130">
        <f t="shared" si="2208"/>
        <v>0</v>
      </c>
      <c r="AT2247" s="130">
        <f t="shared" si="2209"/>
        <v>0</v>
      </c>
      <c r="AU2247" s="130">
        <f t="shared" si="2210"/>
        <v>0</v>
      </c>
      <c r="AV2247" s="130">
        <f t="shared" si="2211"/>
        <v>0</v>
      </c>
      <c r="AW2247" s="130">
        <f t="shared" si="2212"/>
        <v>0</v>
      </c>
      <c r="AX2247" s="130">
        <f t="shared" si="2213"/>
        <v>0</v>
      </c>
      <c r="AY2247" s="130">
        <f t="shared" si="2214"/>
        <v>0</v>
      </c>
      <c r="AZ2247" s="130">
        <f t="shared" si="2215"/>
        <v>0</v>
      </c>
      <c r="BA2247" s="130">
        <f t="shared" si="2216"/>
        <v>0</v>
      </c>
      <c r="BB2247" s="130">
        <f t="shared" si="2217"/>
        <v>0</v>
      </c>
      <c r="BC2247" s="130">
        <f t="shared" si="2218"/>
        <v>0</v>
      </c>
      <c r="BD2247" s="130">
        <f t="shared" si="2219"/>
        <v>0</v>
      </c>
      <c r="BE2247" s="130">
        <f t="shared" si="2220"/>
        <v>0</v>
      </c>
      <c r="BF2247" s="130">
        <f t="shared" si="2221"/>
        <v>0</v>
      </c>
      <c r="BH2247" s="90">
        <f t="shared" si="2222"/>
        <v>0</v>
      </c>
      <c r="BI2247" s="90">
        <f t="shared" si="2223"/>
        <v>0</v>
      </c>
      <c r="BJ2247" s="90">
        <f t="shared" si="2224"/>
        <v>0</v>
      </c>
      <c r="BK2247" s="90">
        <f t="shared" si="2225"/>
        <v>0</v>
      </c>
      <c r="BL2247" s="90">
        <f t="shared" si="2226"/>
        <v>0</v>
      </c>
      <c r="BM2247" s="90">
        <f t="shared" si="2227"/>
        <v>0</v>
      </c>
    </row>
    <row r="2248" spans="1:65" ht="15" customHeight="1" x14ac:dyDescent="0.2">
      <c r="A2248" s="109"/>
      <c r="B2248" s="109"/>
      <c r="L2248" s="112" t="s">
        <v>84</v>
      </c>
      <c r="M2248" s="729">
        <f>IF(AND(SUM(M2223:N2247)=0,COUNTIF(M2223:N2247,"NS")&gt;0),"NS",SUM(M2223:N2247))</f>
        <v>0</v>
      </c>
      <c r="N2248" s="729"/>
      <c r="O2248" s="729">
        <f>IF(AND(SUM(O2223:P2247)=0,COUNTIF(O2223:P2247,"NS")&gt;0),"NS",SUM(O2223:P2247))</f>
        <v>0</v>
      </c>
      <c r="P2248" s="729"/>
      <c r="Q2248" s="729">
        <f>IF(AND(SUM(Q2223:R2247)=0,COUNTIF(Q2223:R2247,"NS")&gt;0),"NS",SUM(Q2223:R2247))</f>
        <v>0</v>
      </c>
      <c r="R2248" s="729"/>
      <c r="S2248" s="729">
        <f>IF(AND(SUM(S2223:T2247)=0,COUNTIF(S2223:T2247,"NS")&gt;0),"NS",SUM(S2223:T2247))</f>
        <v>0</v>
      </c>
      <c r="T2248" s="729"/>
      <c r="U2248" s="386">
        <f>IF(AND(SUM(U2223:U2247)=0,COUNTIF(U2223:U2247,"NS")&gt;0),"NS",SUM(U2223:U2247))</f>
        <v>0</v>
      </c>
      <c r="V2248" s="386">
        <f>IF(AND(SUM(V2223:V2247)=0,COUNTIF(V2223:V2247,"NS")&gt;0),"NS",SUM(V2223:V2247))</f>
        <v>0</v>
      </c>
      <c r="W2248" s="729">
        <f>IF(AND(SUM(W2223:X2247)=0,COUNTIF(W2223:X2247,"NS")&gt;0),"NS",SUM(W2223:X2247))</f>
        <v>0</v>
      </c>
      <c r="X2248" s="729"/>
      <c r="Y2248" s="386">
        <f>IF(AND(SUM(Y2223:Y2247)=0,COUNTIF(Y2223:Y2247,"NS")&gt;0),"NS",SUM(Y2223:Y2247))</f>
        <v>0</v>
      </c>
      <c r="Z2248" s="386">
        <f>IF(AND(SUM(Z2223:Z2247)=0,COUNTIF(Z2223:Z2247,"NS")&gt;0),"NS",SUM(Z2223:Z2247))</f>
        <v>0</v>
      </c>
      <c r="AA2248" s="729">
        <f>IF(AND(SUM(AA2223:AB2247)=0,COUNTIF(AA2223:AB2247,"NS")&gt;0),"NS",SUM(AA2223:AB2247))</f>
        <v>0</v>
      </c>
      <c r="AB2248" s="729"/>
      <c r="AC2248" s="386">
        <f>IF(AND(SUM(AC2223:AC2247)=0,COUNTIF(AC2223:AC2247,"NS")&gt;0),"NS",SUM(AC2223:AC2247))</f>
        <v>0</v>
      </c>
      <c r="AD2248" s="386">
        <f t="shared" ref="AD2248" si="2231">IF(AND(SUM(AD2223:AD2247)=0,COUNTIF(AD2223:AD2247,"NS")&gt;0),"NS",SUM(AD2223:AD2247))</f>
        <v>0</v>
      </c>
      <c r="AE2248" s="109"/>
      <c r="AH2248" s="90">
        <f>SUM(AH2223:AH2247)</f>
        <v>0</v>
      </c>
      <c r="AL2248" s="90">
        <f>SUM(AL2223:AL2247)</f>
        <v>0</v>
      </c>
      <c r="AP2248" s="90">
        <f>SUM(AP2223:AP2247)</f>
        <v>0</v>
      </c>
      <c r="AT2248" s="90">
        <f>SUM(AT2223:AT2247)</f>
        <v>0</v>
      </c>
      <c r="AX2248" s="90">
        <f>SUM(AX2223:AX2247)</f>
        <v>0</v>
      </c>
      <c r="BB2248" s="90">
        <f>SUM(BB2223:BB2247)</f>
        <v>0</v>
      </c>
      <c r="BF2248" s="90">
        <f>SUM(BF2223:BF2247)</f>
        <v>0</v>
      </c>
      <c r="BL2248" s="90">
        <f t="shared" ref="BL2248:BM2248" si="2232">SUM(BL2223:BL2247)</f>
        <v>0</v>
      </c>
      <c r="BM2248" s="90">
        <f t="shared" si="2232"/>
        <v>0</v>
      </c>
    </row>
    <row r="2249" spans="1:65" ht="15" customHeight="1" x14ac:dyDescent="0.2">
      <c r="B2249" s="536" t="str">
        <f>IF(AH2248=0,"","Error: Debe completar toda la información requerida.")</f>
        <v/>
      </c>
      <c r="C2249" s="536"/>
      <c r="D2249" s="536"/>
      <c r="E2249" s="536"/>
      <c r="F2249" s="536"/>
      <c r="G2249" s="536"/>
      <c r="H2249" s="536"/>
      <c r="I2249" s="536"/>
      <c r="J2249" s="536"/>
      <c r="K2249" s="536"/>
      <c r="L2249" s="536"/>
      <c r="M2249" s="536"/>
      <c r="N2249" s="536"/>
      <c r="O2249" s="536"/>
      <c r="P2249" s="536"/>
      <c r="Q2249" s="536"/>
      <c r="R2249" s="536"/>
      <c r="S2249" s="536"/>
      <c r="T2249" s="536"/>
      <c r="U2249" s="536"/>
      <c r="V2249" s="536"/>
      <c r="W2249" s="536"/>
      <c r="X2249" s="536"/>
      <c r="Y2249" s="536"/>
      <c r="Z2249" s="536"/>
      <c r="AA2249" s="536"/>
      <c r="AB2249" s="536"/>
      <c r="AC2249" s="536"/>
      <c r="AD2249" s="536"/>
      <c r="AE2249" s="109"/>
      <c r="BF2249" s="90">
        <f>SUM(AL2248:BF2248)</f>
        <v>0</v>
      </c>
      <c r="BM2249" s="90">
        <f>SUM(BL2248:BM2248)</f>
        <v>0</v>
      </c>
    </row>
    <row r="2250" spans="1:65" ht="15" customHeight="1" x14ac:dyDescent="0.2">
      <c r="B2250" s="511" t="str">
        <f>IF(BF2249&lt;&gt;0,"Error: Verificar sumas por fila.","")</f>
        <v/>
      </c>
      <c r="C2250" s="511"/>
      <c r="D2250" s="511"/>
      <c r="E2250" s="511"/>
      <c r="F2250" s="511"/>
      <c r="G2250" s="511"/>
      <c r="H2250" s="511"/>
      <c r="I2250" s="511"/>
      <c r="J2250" s="511"/>
      <c r="K2250" s="511"/>
      <c r="L2250" s="511"/>
      <c r="M2250" s="511"/>
      <c r="N2250" s="511"/>
      <c r="O2250" s="511"/>
      <c r="P2250" s="511"/>
      <c r="Q2250" s="511"/>
      <c r="R2250" s="511"/>
      <c r="S2250" s="511"/>
      <c r="T2250" s="511"/>
      <c r="U2250" s="511"/>
      <c r="V2250" s="511"/>
      <c r="W2250" s="511"/>
      <c r="X2250" s="511"/>
      <c r="Y2250" s="511"/>
      <c r="Z2250" s="511"/>
      <c r="AA2250" s="511"/>
      <c r="AB2250" s="511"/>
      <c r="AC2250" s="511"/>
      <c r="AD2250" s="511"/>
      <c r="AE2250" s="109"/>
    </row>
    <row r="2251" spans="1:65" ht="15" customHeight="1" x14ac:dyDescent="0.2">
      <c r="B2251" s="511" t="str">
        <f>IF(BM2249=0,"","Error: Verificar la consistencia con la pregunta 64.")</f>
        <v/>
      </c>
      <c r="C2251" s="511"/>
      <c r="D2251" s="511"/>
      <c r="E2251" s="511"/>
      <c r="F2251" s="511"/>
      <c r="G2251" s="511"/>
      <c r="H2251" s="511"/>
      <c r="I2251" s="511"/>
      <c r="J2251" s="511"/>
      <c r="K2251" s="511"/>
      <c r="L2251" s="511"/>
      <c r="M2251" s="511"/>
      <c r="N2251" s="511"/>
      <c r="O2251" s="511"/>
      <c r="P2251" s="511"/>
      <c r="Q2251" s="511"/>
      <c r="R2251" s="511"/>
      <c r="S2251" s="511"/>
      <c r="T2251" s="511"/>
      <c r="U2251" s="511"/>
      <c r="V2251" s="511"/>
      <c r="W2251" s="511"/>
      <c r="X2251" s="511"/>
      <c r="Y2251" s="511"/>
      <c r="Z2251" s="511"/>
      <c r="AA2251" s="511"/>
      <c r="AB2251" s="511"/>
      <c r="AC2251" s="511"/>
      <c r="AD2251" s="511"/>
      <c r="AE2251" s="109"/>
    </row>
    <row r="2252" spans="1:65" ht="24" customHeight="1" x14ac:dyDescent="0.2">
      <c r="A2252" s="36" t="s">
        <v>1507</v>
      </c>
      <c r="B2252" s="636" t="s">
        <v>1506</v>
      </c>
      <c r="C2252" s="636"/>
      <c r="D2252" s="636"/>
      <c r="E2252" s="636"/>
      <c r="F2252" s="636"/>
      <c r="G2252" s="636"/>
      <c r="H2252" s="636"/>
      <c r="I2252" s="636"/>
      <c r="J2252" s="636"/>
      <c r="K2252" s="636"/>
      <c r="L2252" s="636"/>
      <c r="M2252" s="636"/>
      <c r="N2252" s="636"/>
      <c r="O2252" s="636"/>
      <c r="P2252" s="636"/>
      <c r="Q2252" s="636"/>
      <c r="R2252" s="636"/>
      <c r="S2252" s="636"/>
      <c r="T2252" s="636"/>
      <c r="U2252" s="636"/>
      <c r="V2252" s="636"/>
      <c r="W2252" s="636"/>
      <c r="X2252" s="636"/>
      <c r="Y2252" s="636"/>
      <c r="Z2252" s="636"/>
      <c r="AA2252" s="636"/>
      <c r="AB2252" s="636"/>
      <c r="AC2252" s="636"/>
      <c r="AD2252" s="636"/>
      <c r="AE2252" s="109"/>
      <c r="AG2252" s="74" t="s">
        <v>2032</v>
      </c>
      <c r="AH2252" s="74" t="s">
        <v>2072</v>
      </c>
      <c r="AI2252" s="74" t="s">
        <v>2073</v>
      </c>
      <c r="AJ2252" s="74" t="s">
        <v>2045</v>
      </c>
      <c r="AK2252" s="74" t="s">
        <v>2074</v>
      </c>
      <c r="AL2252" s="74" t="s">
        <v>2075</v>
      </c>
    </row>
    <row r="2253" spans="1:65" ht="15" customHeight="1" x14ac:dyDescent="0.2">
      <c r="C2253" s="674" t="s">
        <v>1109</v>
      </c>
      <c r="D2253" s="674"/>
      <c r="E2253" s="674"/>
      <c r="F2253" s="674"/>
      <c r="G2253" s="674"/>
      <c r="H2253" s="674"/>
      <c r="I2253" s="674"/>
      <c r="J2253" s="674"/>
      <c r="K2253" s="674"/>
      <c r="L2253" s="674"/>
      <c r="M2253" s="674"/>
      <c r="N2253" s="674"/>
      <c r="O2253" s="674"/>
      <c r="P2253" s="674"/>
      <c r="Q2253" s="674"/>
      <c r="R2253" s="674"/>
      <c r="S2253" s="674"/>
      <c r="T2253" s="674"/>
      <c r="U2253" s="674"/>
      <c r="V2253" s="674"/>
      <c r="W2253" s="674"/>
      <c r="X2253" s="674"/>
      <c r="Y2253" s="674"/>
      <c r="Z2253" s="674"/>
      <c r="AA2253" s="674"/>
      <c r="AB2253" s="674"/>
      <c r="AC2253" s="674"/>
      <c r="AD2253" s="674"/>
      <c r="AE2253" s="109"/>
      <c r="AG2253" s="74">
        <f>SUM(COUNTBLANK(M2261:AD2285),COUNTBLANK(D2293:AD2317))</f>
        <v>1125</v>
      </c>
      <c r="AH2253" s="74">
        <v>1125</v>
      </c>
      <c r="AI2253" s="74">
        <v>300</v>
      </c>
      <c r="AJ2253" s="74">
        <f>SUM(COUNTBLANK(M2261:AD2261),COUNTBLANK(D2293:AD2293))</f>
        <v>45</v>
      </c>
      <c r="AK2253" s="74">
        <v>45</v>
      </c>
      <c r="AL2253" s="74">
        <v>12</v>
      </c>
    </row>
    <row r="2254" spans="1:65" ht="24" customHeight="1" x14ac:dyDescent="0.2">
      <c r="C2254" s="674" t="s">
        <v>1720</v>
      </c>
      <c r="D2254" s="674"/>
      <c r="E2254" s="674"/>
      <c r="F2254" s="674"/>
      <c r="G2254" s="674"/>
      <c r="H2254" s="674"/>
      <c r="I2254" s="674"/>
      <c r="J2254" s="674"/>
      <c r="K2254" s="674"/>
      <c r="L2254" s="674"/>
      <c r="M2254" s="674"/>
      <c r="N2254" s="674"/>
      <c r="O2254" s="674"/>
      <c r="P2254" s="674"/>
      <c r="Q2254" s="674"/>
      <c r="R2254" s="674"/>
      <c r="S2254" s="674"/>
      <c r="T2254" s="674"/>
      <c r="U2254" s="674"/>
      <c r="V2254" s="674"/>
      <c r="W2254" s="674"/>
      <c r="X2254" s="674"/>
      <c r="Y2254" s="674"/>
      <c r="Z2254" s="674"/>
      <c r="AA2254" s="674"/>
      <c r="AB2254" s="674"/>
      <c r="AC2254" s="674"/>
      <c r="AD2254" s="674"/>
      <c r="AE2254" s="109"/>
    </row>
    <row r="2255" spans="1:65" ht="36.75" customHeight="1" x14ac:dyDescent="0.2">
      <c r="C2255" s="765" t="s">
        <v>1996</v>
      </c>
      <c r="D2255" s="765"/>
      <c r="E2255" s="765"/>
      <c r="F2255" s="765"/>
      <c r="G2255" s="765"/>
      <c r="H2255" s="765"/>
      <c r="I2255" s="765"/>
      <c r="J2255" s="765"/>
      <c r="K2255" s="765"/>
      <c r="L2255" s="765"/>
      <c r="M2255" s="765"/>
      <c r="N2255" s="765"/>
      <c r="O2255" s="765"/>
      <c r="P2255" s="765"/>
      <c r="Q2255" s="765"/>
      <c r="R2255" s="765"/>
      <c r="S2255" s="765"/>
      <c r="T2255" s="765"/>
      <c r="U2255" s="765"/>
      <c r="V2255" s="765"/>
      <c r="W2255" s="765"/>
      <c r="X2255" s="765"/>
      <c r="Y2255" s="765"/>
      <c r="Z2255" s="765"/>
      <c r="AA2255" s="765"/>
      <c r="AB2255" s="765"/>
      <c r="AC2255" s="765"/>
      <c r="AD2255" s="765"/>
      <c r="AE2255" s="109"/>
    </row>
    <row r="2256" spans="1:65" ht="15" customHeight="1" x14ac:dyDescent="0.2">
      <c r="AB2256" s="1020" t="s">
        <v>1144</v>
      </c>
      <c r="AC2256" s="1020"/>
      <c r="AD2256" s="1020"/>
      <c r="AE2256" s="109"/>
    </row>
    <row r="2257" spans="1:68" ht="15" customHeight="1" x14ac:dyDescent="0.2">
      <c r="C2257" s="685" t="s">
        <v>220</v>
      </c>
      <c r="D2257" s="686"/>
      <c r="E2257" s="686"/>
      <c r="F2257" s="686"/>
      <c r="G2257" s="686"/>
      <c r="H2257" s="686"/>
      <c r="I2257" s="686"/>
      <c r="J2257" s="686"/>
      <c r="K2257" s="686"/>
      <c r="L2257" s="687"/>
      <c r="M2257" s="643" t="s">
        <v>1306</v>
      </c>
      <c r="N2257" s="644"/>
      <c r="O2257" s="644"/>
      <c r="P2257" s="644"/>
      <c r="Q2257" s="644"/>
      <c r="R2257" s="644"/>
      <c r="S2257" s="644"/>
      <c r="T2257" s="644"/>
      <c r="U2257" s="644"/>
      <c r="V2257" s="644"/>
      <c r="W2257" s="644"/>
      <c r="X2257" s="644"/>
      <c r="Y2257" s="644"/>
      <c r="Z2257" s="644"/>
      <c r="AA2257" s="644"/>
      <c r="AB2257" s="644"/>
      <c r="AC2257" s="644"/>
      <c r="AD2257" s="645"/>
      <c r="AE2257" s="109"/>
    </row>
    <row r="2258" spans="1:68" ht="15" customHeight="1" x14ac:dyDescent="0.2">
      <c r="C2258" s="718"/>
      <c r="D2258" s="719"/>
      <c r="E2258" s="719"/>
      <c r="F2258" s="719"/>
      <c r="G2258" s="719"/>
      <c r="H2258" s="719"/>
      <c r="I2258" s="719"/>
      <c r="J2258" s="719"/>
      <c r="K2258" s="719"/>
      <c r="L2258" s="720"/>
      <c r="M2258" s="723" t="s">
        <v>80</v>
      </c>
      <c r="N2258" s="724"/>
      <c r="O2258" s="721" t="s">
        <v>81</v>
      </c>
      <c r="P2258" s="721"/>
      <c r="Q2258" s="520" t="s">
        <v>82</v>
      </c>
      <c r="R2258" s="521"/>
      <c r="S2258" s="785" t="s">
        <v>785</v>
      </c>
      <c r="T2258" s="786"/>
      <c r="U2258" s="786"/>
      <c r="V2258" s="786"/>
      <c r="W2258" s="496" t="s">
        <v>786</v>
      </c>
      <c r="X2258" s="497"/>
      <c r="Y2258" s="497"/>
      <c r="Z2258" s="498"/>
      <c r="AA2258" s="496" t="s">
        <v>787</v>
      </c>
      <c r="AB2258" s="497"/>
      <c r="AC2258" s="497"/>
      <c r="AD2258" s="498"/>
      <c r="AE2258" s="109"/>
    </row>
    <row r="2259" spans="1:68" ht="15" customHeight="1" x14ac:dyDescent="0.2">
      <c r="C2259" s="718"/>
      <c r="D2259" s="719"/>
      <c r="E2259" s="719"/>
      <c r="F2259" s="719"/>
      <c r="G2259" s="719"/>
      <c r="H2259" s="719"/>
      <c r="I2259" s="719"/>
      <c r="J2259" s="719"/>
      <c r="K2259" s="719"/>
      <c r="L2259" s="720"/>
      <c r="M2259" s="725"/>
      <c r="N2259" s="726"/>
      <c r="O2259" s="576"/>
      <c r="P2259" s="576"/>
      <c r="Q2259" s="522"/>
      <c r="R2259" s="523"/>
      <c r="S2259" s="499"/>
      <c r="T2259" s="500"/>
      <c r="U2259" s="500"/>
      <c r="V2259" s="500"/>
      <c r="W2259" s="499"/>
      <c r="X2259" s="500"/>
      <c r="Y2259" s="500"/>
      <c r="Z2259" s="501"/>
      <c r="AA2259" s="499"/>
      <c r="AB2259" s="500"/>
      <c r="AC2259" s="500"/>
      <c r="AD2259" s="501"/>
      <c r="AE2259" s="109"/>
      <c r="AI2259" s="561" t="s">
        <v>80</v>
      </c>
      <c r="AJ2259" s="561"/>
      <c r="AK2259" s="561"/>
      <c r="AL2259" s="561"/>
      <c r="AM2259" s="561" t="s">
        <v>81</v>
      </c>
      <c r="AN2259" s="561"/>
      <c r="AO2259" s="561"/>
      <c r="AP2259" s="561"/>
      <c r="AQ2259" s="561" t="s">
        <v>82</v>
      </c>
      <c r="AR2259" s="561"/>
      <c r="AS2259" s="561"/>
      <c r="AT2259" s="561"/>
      <c r="AU2259" s="512" t="s">
        <v>785</v>
      </c>
      <c r="AV2259" s="512"/>
      <c r="AW2259" s="512"/>
      <c r="AX2259" s="512"/>
      <c r="AY2259" s="512" t="s">
        <v>786</v>
      </c>
      <c r="AZ2259" s="512"/>
      <c r="BA2259" s="512"/>
      <c r="BB2259" s="512"/>
      <c r="BC2259" s="512" t="s">
        <v>787</v>
      </c>
      <c r="BD2259" s="512"/>
      <c r="BE2259" s="512"/>
      <c r="BF2259" s="512"/>
    </row>
    <row r="2260" spans="1:68" ht="43.5" customHeight="1" x14ac:dyDescent="0.2">
      <c r="C2260" s="688"/>
      <c r="D2260" s="689"/>
      <c r="E2260" s="689"/>
      <c r="F2260" s="689"/>
      <c r="G2260" s="689"/>
      <c r="H2260" s="689"/>
      <c r="I2260" s="689"/>
      <c r="J2260" s="689"/>
      <c r="K2260" s="689"/>
      <c r="L2260" s="690"/>
      <c r="M2260" s="727"/>
      <c r="N2260" s="728"/>
      <c r="O2260" s="722"/>
      <c r="P2260" s="722"/>
      <c r="Q2260" s="524"/>
      <c r="R2260" s="525"/>
      <c r="S2260" s="502" t="s">
        <v>108</v>
      </c>
      <c r="T2260" s="503"/>
      <c r="U2260" s="156" t="s">
        <v>81</v>
      </c>
      <c r="V2260" s="14" t="s">
        <v>82</v>
      </c>
      <c r="W2260" s="502" t="s">
        <v>108</v>
      </c>
      <c r="X2260" s="503"/>
      <c r="Y2260" s="156" t="s">
        <v>81</v>
      </c>
      <c r="Z2260" s="14" t="s">
        <v>82</v>
      </c>
      <c r="AA2260" s="502" t="s">
        <v>108</v>
      </c>
      <c r="AB2260" s="503"/>
      <c r="AC2260" s="156" t="s">
        <v>81</v>
      </c>
      <c r="AD2260" s="14" t="s">
        <v>82</v>
      </c>
      <c r="AE2260" s="109"/>
      <c r="AG2260" s="230" t="s">
        <v>2032</v>
      </c>
      <c r="AH2260" s="229" t="s">
        <v>2035</v>
      </c>
      <c r="AI2260" s="229" t="s">
        <v>80</v>
      </c>
      <c r="AJ2260" s="229" t="s">
        <v>2029</v>
      </c>
      <c r="AK2260" s="229" t="s">
        <v>2078</v>
      </c>
      <c r="AL2260" s="229" t="s">
        <v>2077</v>
      </c>
      <c r="AM2260" s="229" t="s">
        <v>80</v>
      </c>
      <c r="AN2260" s="229" t="s">
        <v>2029</v>
      </c>
      <c r="AO2260" s="229" t="s">
        <v>2078</v>
      </c>
      <c r="AP2260" s="229" t="s">
        <v>2077</v>
      </c>
      <c r="AQ2260" s="229" t="s">
        <v>80</v>
      </c>
      <c r="AR2260" s="229" t="s">
        <v>2029</v>
      </c>
      <c r="AS2260" s="229" t="s">
        <v>2078</v>
      </c>
      <c r="AT2260" s="229" t="s">
        <v>2077</v>
      </c>
      <c r="AU2260" s="229" t="s">
        <v>80</v>
      </c>
      <c r="AV2260" s="229" t="s">
        <v>2029</v>
      </c>
      <c r="AW2260" s="229" t="s">
        <v>2078</v>
      </c>
      <c r="AX2260" s="229" t="s">
        <v>2077</v>
      </c>
      <c r="AY2260" s="229" t="s">
        <v>80</v>
      </c>
      <c r="AZ2260" s="229" t="s">
        <v>2029</v>
      </c>
      <c r="BA2260" s="229" t="s">
        <v>2078</v>
      </c>
      <c r="BB2260" s="229" t="s">
        <v>2077</v>
      </c>
      <c r="BC2260" s="229" t="s">
        <v>80</v>
      </c>
      <c r="BD2260" s="229" t="s">
        <v>2029</v>
      </c>
      <c r="BE2260" s="229" t="s">
        <v>2078</v>
      </c>
      <c r="BF2260" s="229" t="s">
        <v>2077</v>
      </c>
      <c r="BH2260" s="227"/>
      <c r="BI2260" s="227"/>
      <c r="BK2260" s="227" t="s">
        <v>2175</v>
      </c>
      <c r="BL2260" s="227" t="s">
        <v>2176</v>
      </c>
      <c r="BM2260" s="227" t="s">
        <v>2177</v>
      </c>
      <c r="BN2260" s="227" t="s">
        <v>2178</v>
      </c>
      <c r="BO2260" s="227" t="s">
        <v>2150</v>
      </c>
      <c r="BP2260" s="227" t="s">
        <v>2151</v>
      </c>
    </row>
    <row r="2261" spans="1:68" ht="15" customHeight="1" x14ac:dyDescent="0.2">
      <c r="C2261" s="87" t="s">
        <v>28</v>
      </c>
      <c r="D2261" s="703" t="str">
        <f>IF(D40="","",D40)</f>
        <v/>
      </c>
      <c r="E2261" s="705"/>
      <c r="F2261" s="705"/>
      <c r="G2261" s="705"/>
      <c r="H2261" s="705"/>
      <c r="I2261" s="705"/>
      <c r="J2261" s="705"/>
      <c r="K2261" s="705"/>
      <c r="L2261" s="704"/>
      <c r="M2261" s="703" t="str">
        <f>IF(M2147="","",M2147)</f>
        <v/>
      </c>
      <c r="N2261" s="704"/>
      <c r="O2261" s="703" t="str">
        <f>IF(S2147="","",S2147)</f>
        <v/>
      </c>
      <c r="P2261" s="704"/>
      <c r="Q2261" s="703" t="str">
        <f>IF(Y2147="","",Y2147)</f>
        <v/>
      </c>
      <c r="R2261" s="704"/>
      <c r="S2261" s="615"/>
      <c r="T2261" s="615"/>
      <c r="U2261" s="67"/>
      <c r="V2261" s="67"/>
      <c r="W2261" s="730"/>
      <c r="X2261" s="731"/>
      <c r="Y2261" s="206"/>
      <c r="Z2261" s="206"/>
      <c r="AA2261" s="730"/>
      <c r="AB2261" s="731"/>
      <c r="AC2261" s="206"/>
      <c r="AD2261" s="206"/>
      <c r="AE2261" s="109"/>
      <c r="AG2261" s="90">
        <f>SUM(COUNTBLANK(M2261:AD2261),COUNTBLANK(D2293:AD2293))</f>
        <v>45</v>
      </c>
      <c r="AH2261" s="90">
        <f>IF($AG$2253=$AH$2253,0,IF(AND(D2261&lt;&gt;"",AG2261=$AL$2253),0,IF(AND(D2261="",AG2261=$AK$2253),0,1)))</f>
        <v>0</v>
      </c>
      <c r="AI2261" s="130">
        <f>IF(M2261="",0,M2261)</f>
        <v>0</v>
      </c>
      <c r="AJ2261" s="130">
        <f>COUNTIF(O2261:R2261,"NS")</f>
        <v>0</v>
      </c>
      <c r="AK2261" s="130">
        <f>SUM(O2261:R2261)</f>
        <v>0</v>
      </c>
      <c r="AL2261" s="130">
        <f>IF($AG$2253=$AH$2253,0,
IF(OR(
AND(AI2261=0,AJ2261&gt;0),
AND(AI2261="NS",AK2261&gt;0),
AND(AI2261="NS",AK2261=0,AJ2261=0)),1,
IF(OR(
AND(AI2261&gt;0,AJ2261=2),
AND(AI2261="NS",AJ2261=2),
AND(AI2261="NS",AK2261=0,AJ2261&gt;0),
AI2261=AK2261),0,1)))</f>
        <v>0</v>
      </c>
      <c r="AM2261" s="130">
        <f>IF(O2261="",0,O2261)</f>
        <v>0</v>
      </c>
      <c r="AN2261" s="130">
        <f>SUM(COUNTIF(U2261,"NS"),COUNTIF(Y2261,"ns"),COUNTIF(AC2261,"ns"),COUNTIF(E2293,"NS"),COUNTIF(I2293,"ns"),COUNTIF(M2293,"ns"),COUNTIF(Q2293,"NS"),COUNTIF(U2293,"ns"),COUNTIF(Y2293,"ns"),COUNTIF(AC2293,"NS"))</f>
        <v>0</v>
      </c>
      <c r="AO2261" s="130">
        <f>SUM(U2261,Y2261,AC2261,E2293,I2293,M2293,Q2293,U2293,Y2293,AC2293)</f>
        <v>0</v>
      </c>
      <c r="AP2261" s="130">
        <f>IF($AG$2253=$AH$2253,0,
IF(OR(
AND(AM2261=0,AN2261&gt;0),
AND(AM2261="NS",AO2261&gt;0),
AND(AM2261="NS",AO2261=0,AN2261=0)),1,
IF(OR(
AND(AN2261&gt;=2,AO2261&lt;AM2261),
AND(AM2261="NS",AO2261=0,AN2261&gt;0),
AM2261=AO2261),0,1)))</f>
        <v>0</v>
      </c>
      <c r="AQ2261" s="130">
        <f>IF(Q2261="",0,Q2261)</f>
        <v>0</v>
      </c>
      <c r="AR2261" s="130">
        <f>SUM(COUNTIF(V2261,"NS"),COUNTIF(Z2261,"ns"),COUNTIF(AD2261,"ns"),COUNTIF(F2293,"NS"),COUNTIF(J2293,"ns"),COUNTIF(N2293,"ns"),COUNTIF(R2293,"NS"),COUNTIF(V2293,"ns"),COUNTIF(Z2293,"ns"),COUNTIF(AD2293,"NS"))</f>
        <v>0</v>
      </c>
      <c r="AS2261" s="130">
        <f>SUM(V2261,Z2261,AD2261,F2293,J2293,N2293,R2293,V2293,Z2293,AD2293)</f>
        <v>0</v>
      </c>
      <c r="AT2261" s="130">
        <f>IF($AG$2253=$AH$2253,0,
IF(OR(
AND(AQ2261=0,AR2261&gt;0),
AND(AQ2261="NS",AS2261&gt;0),
AND(AQ2261="NS",AS2261=0,AR2261=0)),1,
IF(OR(
AND(AQ2261&gt;0,AR2261=2),
AND(AQ2261="NS",AR2261=2),
AND(AQ2261="NS",AS2261=0,AR2261&gt;0),
AQ2261=AS2261),0,1)))</f>
        <v>0</v>
      </c>
      <c r="AU2261" s="130">
        <f>S2261</f>
        <v>0</v>
      </c>
      <c r="AV2261" s="130">
        <f>COUNTIF(U2261:V2261,"NS")</f>
        <v>0</v>
      </c>
      <c r="AW2261" s="130">
        <f>SUM(U2261:V2261)</f>
        <v>0</v>
      </c>
      <c r="AX2261" s="130">
        <f>IF($AG$2253=$AH$2253,0,
IF(OR(
AND(AU2261=0,AV2261&gt;0),
AND(AU2261="NS",AW2261&gt;0),
AND(AU2261="NS",AW2261=0,AV2261=0)),1,
IF(OR(
AND(AU2261&gt;0,AV2261=2),
AND(AU2261="NS",AV2261=2),
AND(AU2261="NS",AW2261=0,AV2261&gt;0),
AU2261=AW2261),0,1)))</f>
        <v>0</v>
      </c>
      <c r="AY2261" s="130">
        <f>W2261</f>
        <v>0</v>
      </c>
      <c r="AZ2261" s="130">
        <f>COUNTIF(Y2261:Z2261,"NS")</f>
        <v>0</v>
      </c>
      <c r="BA2261" s="130">
        <f>SUM(Y2261:Z2261)</f>
        <v>0</v>
      </c>
      <c r="BB2261" s="130">
        <f>IF($AG$2253=$AH$2253,0,
IF(OR(
AND(AY2261=0,AZ2261&gt;0),
AND(AY2261="NS",BA2261&gt;0),
AND(AY2261="NS",BA2261=0,AZ2261=0)),1,
IF(OR(
AND(AY2261&gt;0,AZ2261=2),
AND(AY2261="NS",AZ2261=2),
AND(AY2261="NS",BA2261=0,AZ2261&gt;0),
AY2261=BA2261),0,1)))</f>
        <v>0</v>
      </c>
      <c r="BC2261" s="130">
        <f>AA2261</f>
        <v>0</v>
      </c>
      <c r="BD2261" s="130">
        <f>COUNTIF(AC2261:AD2261,"NS")</f>
        <v>0</v>
      </c>
      <c r="BE2261" s="130">
        <f>SUM(AC2261:AD2261)</f>
        <v>0</v>
      </c>
      <c r="BF2261" s="130">
        <f>IF($AG$2253=$AH$2253,0,
IF(OR(
AND(BC2261=0,BD2261&gt;0),
AND(BC2261="NS",BE2261&gt;0),
AND(BC2261="NS",BE2261=0,BD2261=0)),1,
IF(OR(
AND(BC2261&gt;0,BD2261=2),
AND(BC2261="NS",BD2261=2),
AND(BC2261="NS",BE2261=0,BD2261&gt;0),
BC2261=BE2261),0,1)))</f>
        <v>0</v>
      </c>
      <c r="BK2261" s="90">
        <f>S2147</f>
        <v>0</v>
      </c>
      <c r="BL2261" s="90">
        <f>Y2147</f>
        <v>0</v>
      </c>
      <c r="BM2261" s="90">
        <f>IF(O2261="",0,O2261)</f>
        <v>0</v>
      </c>
      <c r="BN2261" s="90">
        <f>IF(Q2261="",0,Q2261)</f>
        <v>0</v>
      </c>
      <c r="BO2261" s="90">
        <f>IF($AG$2253=$AH$2253,0,IF(BK2261=BM2261,0,IF(AND(BK2261&gt;0,BK2261&lt;&gt;"NS",BM2261="NS"),0,1)))</f>
        <v>0</v>
      </c>
      <c r="BP2261" s="90">
        <f>IF($AG$2253=$AH$2253,0,IF(BL2261=BN2261,0,IF(AND(BL2261&gt;0,BL2261&lt;&gt;"NS",BN2261="NS"),0,1)))</f>
        <v>0</v>
      </c>
    </row>
    <row r="2262" spans="1:68" ht="15" customHeight="1" x14ac:dyDescent="0.2">
      <c r="C2262" s="85" t="s">
        <v>29</v>
      </c>
      <c r="D2262" s="703" t="str">
        <f t="shared" ref="D2262:D2285" si="2233">IF(D41="","",D41)</f>
        <v/>
      </c>
      <c r="E2262" s="705"/>
      <c r="F2262" s="705"/>
      <c r="G2262" s="705"/>
      <c r="H2262" s="705"/>
      <c r="I2262" s="705"/>
      <c r="J2262" s="705"/>
      <c r="K2262" s="705"/>
      <c r="L2262" s="704"/>
      <c r="M2262" s="703" t="str">
        <f t="shared" ref="M2262:M2285" si="2234">IF(M2148="","",M2148)</f>
        <v/>
      </c>
      <c r="N2262" s="704"/>
      <c r="O2262" s="703" t="str">
        <f t="shared" ref="O2262:O2285" si="2235">IF(S2148="","",S2148)</f>
        <v/>
      </c>
      <c r="P2262" s="704"/>
      <c r="Q2262" s="703" t="str">
        <f t="shared" ref="Q2262:Q2285" si="2236">IF(Y2148="","",Y2148)</f>
        <v/>
      </c>
      <c r="R2262" s="704"/>
      <c r="S2262" s="615"/>
      <c r="T2262" s="615"/>
      <c r="U2262" s="67"/>
      <c r="V2262" s="67"/>
      <c r="W2262" s="730"/>
      <c r="X2262" s="731"/>
      <c r="Y2262" s="206"/>
      <c r="Z2262" s="206"/>
      <c r="AA2262" s="730"/>
      <c r="AB2262" s="731"/>
      <c r="AC2262" s="206"/>
      <c r="AD2262" s="206"/>
      <c r="AE2262" s="109"/>
      <c r="AG2262" s="90">
        <f t="shared" ref="AG2262:AG2285" si="2237">SUM(COUNTBLANK(M2262:AD2262),COUNTBLANK(D2294:AD2294))</f>
        <v>45</v>
      </c>
      <c r="AH2262" s="90">
        <f t="shared" ref="AH2262:AH2285" si="2238">IF($AG$2253=$AH$2253,0,IF(AND(D2262&lt;&gt;"",AG2262=$AL$2253),0,IF(AND(D2262="",AG2262=$AK$2253),0,1)))</f>
        <v>0</v>
      </c>
      <c r="AI2262" s="130">
        <f t="shared" ref="AI2262:AI2285" si="2239">IF(M2262="",0,M2262)</f>
        <v>0</v>
      </c>
      <c r="AJ2262" s="130">
        <f t="shared" ref="AJ2262:AJ2285" si="2240">COUNTIF(O2262:R2262,"NS")</f>
        <v>0</v>
      </c>
      <c r="AK2262" s="130">
        <f t="shared" ref="AK2262:AK2285" si="2241">SUM(O2262:R2262)</f>
        <v>0</v>
      </c>
      <c r="AL2262" s="130">
        <f t="shared" ref="AL2262:AL2285" si="2242">IF($AG$2253=$AH$2253,0,
IF(OR(
AND(AI2262=0,AJ2262&gt;0),
AND(AI2262="NS",AK2262&gt;0),
AND(AI2262="NS",AK2262=0,AJ2262=0)),1,
IF(OR(
AND(AI2262&gt;0,AJ2262=2),
AND(AI2262="NS",AJ2262=2),
AND(AI2262="NS",AK2262=0,AJ2262&gt;0),
AI2262=AK2262),0,1)))</f>
        <v>0</v>
      </c>
      <c r="AM2262" s="130">
        <f t="shared" ref="AM2262:AM2285" si="2243">IF(O2262="",0,O2262)</f>
        <v>0</v>
      </c>
      <c r="AN2262" s="130">
        <f t="shared" ref="AN2262:AN2285" si="2244">SUM(COUNTIF(U2262,"NS"),COUNTIF(Y2262,"ns"),COUNTIF(AC2262,"ns"),COUNTIF(E2294,"NS"),COUNTIF(I2294,"ns"),COUNTIF(M2294,"ns"),COUNTIF(Q2294,"NS"),COUNTIF(U2294,"ns"),COUNTIF(Y2294,"ns"),COUNTIF(AC2294,"NS"))</f>
        <v>0</v>
      </c>
      <c r="AO2262" s="130">
        <f t="shared" ref="AO2262:AO2285" si="2245">SUM(U2262,Y2262,AC2262,E2294,I2294,M2294,Q2294,U2294,Y2294,AC2294)</f>
        <v>0</v>
      </c>
      <c r="AP2262" s="130">
        <f t="shared" ref="AP2262:AP2285" si="2246">IF($AG$2253=$AH$2253,0,
IF(OR(
AND(AM2262=0,AN2262&gt;0),
AND(AM2262="NS",AO2262&gt;0),
AND(AM2262="NS",AO2262=0,AN2262=0)),1,
IF(OR(
AND(AN2262&gt;=2,AO2262&lt;AM2262),
AND(AM2262="NS",AO2262=0,AN2262&gt;0),
AM2262=AO2262),0,1)))</f>
        <v>0</v>
      </c>
      <c r="AQ2262" s="130">
        <f t="shared" ref="AQ2262:AQ2285" si="2247">IF(Q2262="",0,Q2262)</f>
        <v>0</v>
      </c>
      <c r="AR2262" s="130">
        <f t="shared" ref="AR2262:AR2285" si="2248">SUM(COUNTIF(V2262,"NS"),COUNTIF(Z2262,"ns"),COUNTIF(AD2262,"ns"),COUNTIF(F2294,"NS"),COUNTIF(J2294,"ns"),COUNTIF(N2294,"ns"),COUNTIF(R2294,"NS"),COUNTIF(V2294,"ns"),COUNTIF(Z2294,"ns"),COUNTIF(AD2294,"NS"))</f>
        <v>0</v>
      </c>
      <c r="AS2262" s="130">
        <f t="shared" ref="AS2262:AS2285" si="2249">SUM(V2262,Z2262,AD2262,F2294,J2294,N2294,R2294,V2294,Z2294,AD2294)</f>
        <v>0</v>
      </c>
      <c r="AT2262" s="130">
        <f t="shared" ref="AT2262:AT2285" si="2250">IF($AG$2253=$AH$2253,0,
IF(OR(
AND(AQ2262=0,AR2262&gt;0),
AND(AQ2262="NS",AS2262&gt;0),
AND(AQ2262="NS",AS2262=0,AR2262=0)),1,
IF(OR(
AND(AQ2262&gt;0,AR2262=2),
AND(AQ2262="NS",AR2262=2),
AND(AQ2262="NS",AS2262=0,AR2262&gt;0),
AQ2262=AS2262),0,1)))</f>
        <v>0</v>
      </c>
      <c r="AU2262" s="130">
        <f t="shared" ref="AU2262:AU2285" si="2251">S2262</f>
        <v>0</v>
      </c>
      <c r="AV2262" s="130">
        <f t="shared" ref="AV2262:AV2285" si="2252">COUNTIF(U2262:V2262,"NS")</f>
        <v>0</v>
      </c>
      <c r="AW2262" s="130">
        <f t="shared" ref="AW2262:AW2285" si="2253">SUM(U2262:V2262)</f>
        <v>0</v>
      </c>
      <c r="AX2262" s="130">
        <f t="shared" ref="AX2262:AX2285" si="2254">IF($AG$2253=$AH$2253,0,
IF(OR(
AND(AU2262=0,AV2262&gt;0),
AND(AU2262="NS",AW2262&gt;0),
AND(AU2262="NS",AW2262=0,AV2262=0)),1,
IF(OR(
AND(AU2262&gt;0,AV2262=2),
AND(AU2262="NS",AV2262=2),
AND(AU2262="NS",AW2262=0,AV2262&gt;0),
AU2262=AW2262),0,1)))</f>
        <v>0</v>
      </c>
      <c r="AY2262" s="130">
        <f t="shared" ref="AY2262:AY2285" si="2255">W2262</f>
        <v>0</v>
      </c>
      <c r="AZ2262" s="130">
        <f t="shared" ref="AZ2262:AZ2285" si="2256">COUNTIF(Y2262:Z2262,"NS")</f>
        <v>0</v>
      </c>
      <c r="BA2262" s="130">
        <f t="shared" ref="BA2262:BA2285" si="2257">SUM(Y2262:Z2262)</f>
        <v>0</v>
      </c>
      <c r="BB2262" s="130">
        <f t="shared" ref="BB2262:BB2285" si="2258">IF($AG$2253=$AH$2253,0,
IF(OR(
AND(AY2262=0,AZ2262&gt;0),
AND(AY2262="NS",BA2262&gt;0),
AND(AY2262="NS",BA2262=0,AZ2262=0)),1,
IF(OR(
AND(AY2262&gt;0,AZ2262=2),
AND(AY2262="NS",AZ2262=2),
AND(AY2262="NS",BA2262=0,AZ2262&gt;0),
AY2262=BA2262),0,1)))</f>
        <v>0</v>
      </c>
      <c r="BC2262" s="130">
        <f t="shared" ref="BC2262:BC2285" si="2259">AA2262</f>
        <v>0</v>
      </c>
      <c r="BD2262" s="130">
        <f t="shared" ref="BD2262:BD2285" si="2260">COUNTIF(AC2262:AD2262,"NS")</f>
        <v>0</v>
      </c>
      <c r="BE2262" s="130">
        <f t="shared" ref="BE2262:BE2285" si="2261">SUM(AC2262:AD2262)</f>
        <v>0</v>
      </c>
      <c r="BF2262" s="130">
        <f t="shared" ref="BF2262:BF2285" si="2262">IF($AG$2253=$AH$2253,0,
IF(OR(
AND(BC2262=0,BD2262&gt;0),
AND(BC2262="NS",BE2262&gt;0),
AND(BC2262="NS",BE2262=0,BD2262=0)),1,
IF(OR(
AND(BC2262&gt;0,BD2262=2),
AND(BC2262="NS",BD2262=2),
AND(BC2262="NS",BE2262=0,BD2262&gt;0),
BC2262=BE2262),0,1)))</f>
        <v>0</v>
      </c>
      <c r="BK2262" s="90">
        <f t="shared" ref="BK2262:BK2285" si="2263">S2148</f>
        <v>0</v>
      </c>
      <c r="BL2262" s="90">
        <f t="shared" ref="BL2262:BL2285" si="2264">Y2148</f>
        <v>0</v>
      </c>
      <c r="BM2262" s="90">
        <f t="shared" ref="BM2262:BM2285" si="2265">IF(O2262="",0,O2262)</f>
        <v>0</v>
      </c>
      <c r="BN2262" s="90">
        <f t="shared" ref="BN2262:BN2285" si="2266">IF(Q2262="",0,Q2262)</f>
        <v>0</v>
      </c>
      <c r="BO2262" s="90">
        <f t="shared" ref="BO2262:BO2285" si="2267">IF($AG$2253=$AH$2253,0,IF(BK2262=BM2262,0,IF(AND(BK2262&gt;0,BK2262&lt;&gt;"NS",BM2262="NS"),0,1)))</f>
        <v>0</v>
      </c>
      <c r="BP2262" s="90">
        <f t="shared" ref="BP2262:BP2285" si="2268">IF($AG$2253=$AH$2253,0,IF(BL2262=BN2262,0,IF(AND(BL2262&gt;0,BL2262&lt;&gt;"NS",BN2262="NS"),0,1)))</f>
        <v>0</v>
      </c>
    </row>
    <row r="2263" spans="1:68" ht="15" customHeight="1" x14ac:dyDescent="0.2">
      <c r="C2263" s="85" t="s">
        <v>30</v>
      </c>
      <c r="D2263" s="703" t="str">
        <f t="shared" si="2233"/>
        <v/>
      </c>
      <c r="E2263" s="705"/>
      <c r="F2263" s="705"/>
      <c r="G2263" s="705"/>
      <c r="H2263" s="705"/>
      <c r="I2263" s="705"/>
      <c r="J2263" s="705"/>
      <c r="K2263" s="705"/>
      <c r="L2263" s="704"/>
      <c r="M2263" s="703" t="str">
        <f t="shared" si="2234"/>
        <v/>
      </c>
      <c r="N2263" s="704"/>
      <c r="O2263" s="703" t="str">
        <f t="shared" si="2235"/>
        <v/>
      </c>
      <c r="P2263" s="704"/>
      <c r="Q2263" s="703" t="str">
        <f t="shared" si="2236"/>
        <v/>
      </c>
      <c r="R2263" s="704"/>
      <c r="S2263" s="615"/>
      <c r="T2263" s="615"/>
      <c r="U2263" s="67"/>
      <c r="V2263" s="67"/>
      <c r="W2263" s="730"/>
      <c r="X2263" s="731"/>
      <c r="Y2263" s="206"/>
      <c r="Z2263" s="206"/>
      <c r="AA2263" s="730"/>
      <c r="AB2263" s="731"/>
      <c r="AC2263" s="206"/>
      <c r="AD2263" s="206"/>
      <c r="AE2263" s="109"/>
      <c r="AG2263" s="90">
        <f t="shared" si="2237"/>
        <v>45</v>
      </c>
      <c r="AH2263" s="90">
        <f t="shared" si="2238"/>
        <v>0</v>
      </c>
      <c r="AI2263" s="130">
        <f t="shared" si="2239"/>
        <v>0</v>
      </c>
      <c r="AJ2263" s="130">
        <f t="shared" si="2240"/>
        <v>0</v>
      </c>
      <c r="AK2263" s="130">
        <f t="shared" si="2241"/>
        <v>0</v>
      </c>
      <c r="AL2263" s="130">
        <f t="shared" si="2242"/>
        <v>0</v>
      </c>
      <c r="AM2263" s="130">
        <f t="shared" si="2243"/>
        <v>0</v>
      </c>
      <c r="AN2263" s="130">
        <f t="shared" si="2244"/>
        <v>0</v>
      </c>
      <c r="AO2263" s="130">
        <f t="shared" si="2245"/>
        <v>0</v>
      </c>
      <c r="AP2263" s="130">
        <f t="shared" si="2246"/>
        <v>0</v>
      </c>
      <c r="AQ2263" s="130">
        <f t="shared" si="2247"/>
        <v>0</v>
      </c>
      <c r="AR2263" s="130">
        <f t="shared" si="2248"/>
        <v>0</v>
      </c>
      <c r="AS2263" s="130">
        <f t="shared" si="2249"/>
        <v>0</v>
      </c>
      <c r="AT2263" s="130">
        <f t="shared" si="2250"/>
        <v>0</v>
      </c>
      <c r="AU2263" s="130">
        <f t="shared" si="2251"/>
        <v>0</v>
      </c>
      <c r="AV2263" s="130">
        <f t="shared" si="2252"/>
        <v>0</v>
      </c>
      <c r="AW2263" s="130">
        <f t="shared" si="2253"/>
        <v>0</v>
      </c>
      <c r="AX2263" s="130">
        <f t="shared" si="2254"/>
        <v>0</v>
      </c>
      <c r="AY2263" s="130">
        <f t="shared" si="2255"/>
        <v>0</v>
      </c>
      <c r="AZ2263" s="130">
        <f t="shared" si="2256"/>
        <v>0</v>
      </c>
      <c r="BA2263" s="130">
        <f t="shared" si="2257"/>
        <v>0</v>
      </c>
      <c r="BB2263" s="130">
        <f t="shared" si="2258"/>
        <v>0</v>
      </c>
      <c r="BC2263" s="130">
        <f t="shared" si="2259"/>
        <v>0</v>
      </c>
      <c r="BD2263" s="130">
        <f t="shared" si="2260"/>
        <v>0</v>
      </c>
      <c r="BE2263" s="130">
        <f t="shared" si="2261"/>
        <v>0</v>
      </c>
      <c r="BF2263" s="130">
        <f t="shared" si="2262"/>
        <v>0</v>
      </c>
      <c r="BK2263" s="90">
        <f t="shared" si="2263"/>
        <v>0</v>
      </c>
      <c r="BL2263" s="90">
        <f t="shared" si="2264"/>
        <v>0</v>
      </c>
      <c r="BM2263" s="90">
        <f t="shared" si="2265"/>
        <v>0</v>
      </c>
      <c r="BN2263" s="90">
        <f t="shared" si="2266"/>
        <v>0</v>
      </c>
      <c r="BO2263" s="90">
        <f t="shared" si="2267"/>
        <v>0</v>
      </c>
      <c r="BP2263" s="90">
        <f t="shared" si="2268"/>
        <v>0</v>
      </c>
    </row>
    <row r="2264" spans="1:68" ht="15" customHeight="1" x14ac:dyDescent="0.2">
      <c r="C2264" s="85" t="s">
        <v>31</v>
      </c>
      <c r="D2264" s="703" t="str">
        <f t="shared" si="2233"/>
        <v/>
      </c>
      <c r="E2264" s="705"/>
      <c r="F2264" s="705"/>
      <c r="G2264" s="705"/>
      <c r="H2264" s="705"/>
      <c r="I2264" s="705"/>
      <c r="J2264" s="705"/>
      <c r="K2264" s="705"/>
      <c r="L2264" s="704"/>
      <c r="M2264" s="703" t="str">
        <f t="shared" si="2234"/>
        <v/>
      </c>
      <c r="N2264" s="704"/>
      <c r="O2264" s="703" t="str">
        <f t="shared" si="2235"/>
        <v/>
      </c>
      <c r="P2264" s="704"/>
      <c r="Q2264" s="703" t="str">
        <f t="shared" si="2236"/>
        <v/>
      </c>
      <c r="R2264" s="704"/>
      <c r="S2264" s="615"/>
      <c r="T2264" s="615"/>
      <c r="U2264" s="67"/>
      <c r="V2264" s="67"/>
      <c r="W2264" s="730"/>
      <c r="X2264" s="731"/>
      <c r="Y2264" s="206"/>
      <c r="Z2264" s="206"/>
      <c r="AA2264" s="730"/>
      <c r="AB2264" s="731"/>
      <c r="AC2264" s="206"/>
      <c r="AD2264" s="206"/>
      <c r="AE2264" s="109"/>
      <c r="AG2264" s="90">
        <f t="shared" si="2237"/>
        <v>45</v>
      </c>
      <c r="AH2264" s="90">
        <f t="shared" si="2238"/>
        <v>0</v>
      </c>
      <c r="AI2264" s="130">
        <f t="shared" si="2239"/>
        <v>0</v>
      </c>
      <c r="AJ2264" s="130">
        <f t="shared" si="2240"/>
        <v>0</v>
      </c>
      <c r="AK2264" s="130">
        <f t="shared" si="2241"/>
        <v>0</v>
      </c>
      <c r="AL2264" s="130">
        <f t="shared" si="2242"/>
        <v>0</v>
      </c>
      <c r="AM2264" s="130">
        <f t="shared" si="2243"/>
        <v>0</v>
      </c>
      <c r="AN2264" s="130">
        <f t="shared" si="2244"/>
        <v>0</v>
      </c>
      <c r="AO2264" s="130">
        <f t="shared" si="2245"/>
        <v>0</v>
      </c>
      <c r="AP2264" s="130">
        <f t="shared" si="2246"/>
        <v>0</v>
      </c>
      <c r="AQ2264" s="130">
        <f t="shared" si="2247"/>
        <v>0</v>
      </c>
      <c r="AR2264" s="130">
        <f t="shared" si="2248"/>
        <v>0</v>
      </c>
      <c r="AS2264" s="130">
        <f t="shared" si="2249"/>
        <v>0</v>
      </c>
      <c r="AT2264" s="130">
        <f t="shared" si="2250"/>
        <v>0</v>
      </c>
      <c r="AU2264" s="130">
        <f t="shared" si="2251"/>
        <v>0</v>
      </c>
      <c r="AV2264" s="130">
        <f t="shared" si="2252"/>
        <v>0</v>
      </c>
      <c r="AW2264" s="130">
        <f t="shared" si="2253"/>
        <v>0</v>
      </c>
      <c r="AX2264" s="130">
        <f t="shared" si="2254"/>
        <v>0</v>
      </c>
      <c r="AY2264" s="130">
        <f t="shared" si="2255"/>
        <v>0</v>
      </c>
      <c r="AZ2264" s="130">
        <f t="shared" si="2256"/>
        <v>0</v>
      </c>
      <c r="BA2264" s="130">
        <f t="shared" si="2257"/>
        <v>0</v>
      </c>
      <c r="BB2264" s="130">
        <f t="shared" si="2258"/>
        <v>0</v>
      </c>
      <c r="BC2264" s="130">
        <f t="shared" si="2259"/>
        <v>0</v>
      </c>
      <c r="BD2264" s="130">
        <f t="shared" si="2260"/>
        <v>0</v>
      </c>
      <c r="BE2264" s="130">
        <f t="shared" si="2261"/>
        <v>0</v>
      </c>
      <c r="BF2264" s="130">
        <f t="shared" si="2262"/>
        <v>0</v>
      </c>
      <c r="BK2264" s="90">
        <f t="shared" si="2263"/>
        <v>0</v>
      </c>
      <c r="BL2264" s="90">
        <f t="shared" si="2264"/>
        <v>0</v>
      </c>
      <c r="BM2264" s="90">
        <f t="shared" si="2265"/>
        <v>0</v>
      </c>
      <c r="BN2264" s="90">
        <f t="shared" si="2266"/>
        <v>0</v>
      </c>
      <c r="BO2264" s="90">
        <f t="shared" si="2267"/>
        <v>0</v>
      </c>
      <c r="BP2264" s="90">
        <f t="shared" si="2268"/>
        <v>0</v>
      </c>
    </row>
    <row r="2265" spans="1:68" ht="15" customHeight="1" x14ac:dyDescent="0.2">
      <c r="C2265" s="85" t="s">
        <v>32</v>
      </c>
      <c r="D2265" s="703" t="str">
        <f t="shared" si="2233"/>
        <v/>
      </c>
      <c r="E2265" s="705"/>
      <c r="F2265" s="705"/>
      <c r="G2265" s="705"/>
      <c r="H2265" s="705"/>
      <c r="I2265" s="705"/>
      <c r="J2265" s="705"/>
      <c r="K2265" s="705"/>
      <c r="L2265" s="704"/>
      <c r="M2265" s="703" t="str">
        <f t="shared" si="2234"/>
        <v/>
      </c>
      <c r="N2265" s="704"/>
      <c r="O2265" s="703" t="str">
        <f t="shared" si="2235"/>
        <v/>
      </c>
      <c r="P2265" s="704"/>
      <c r="Q2265" s="703" t="str">
        <f t="shared" si="2236"/>
        <v/>
      </c>
      <c r="R2265" s="704"/>
      <c r="S2265" s="615"/>
      <c r="T2265" s="615"/>
      <c r="U2265" s="67"/>
      <c r="V2265" s="67"/>
      <c r="W2265" s="730"/>
      <c r="X2265" s="731"/>
      <c r="Y2265" s="206"/>
      <c r="Z2265" s="206"/>
      <c r="AA2265" s="730"/>
      <c r="AB2265" s="731"/>
      <c r="AC2265" s="206"/>
      <c r="AD2265" s="206"/>
      <c r="AE2265" s="109"/>
      <c r="AG2265" s="90">
        <f t="shared" si="2237"/>
        <v>45</v>
      </c>
      <c r="AH2265" s="90">
        <f t="shared" si="2238"/>
        <v>0</v>
      </c>
      <c r="AI2265" s="130">
        <f t="shared" si="2239"/>
        <v>0</v>
      </c>
      <c r="AJ2265" s="130">
        <f t="shared" si="2240"/>
        <v>0</v>
      </c>
      <c r="AK2265" s="130">
        <f t="shared" si="2241"/>
        <v>0</v>
      </c>
      <c r="AL2265" s="130">
        <f t="shared" si="2242"/>
        <v>0</v>
      </c>
      <c r="AM2265" s="130">
        <f t="shared" si="2243"/>
        <v>0</v>
      </c>
      <c r="AN2265" s="130">
        <f t="shared" si="2244"/>
        <v>0</v>
      </c>
      <c r="AO2265" s="130">
        <f t="shared" si="2245"/>
        <v>0</v>
      </c>
      <c r="AP2265" s="130">
        <f t="shared" si="2246"/>
        <v>0</v>
      </c>
      <c r="AQ2265" s="130">
        <f t="shared" si="2247"/>
        <v>0</v>
      </c>
      <c r="AR2265" s="130">
        <f t="shared" si="2248"/>
        <v>0</v>
      </c>
      <c r="AS2265" s="130">
        <f t="shared" si="2249"/>
        <v>0</v>
      </c>
      <c r="AT2265" s="130">
        <f t="shared" si="2250"/>
        <v>0</v>
      </c>
      <c r="AU2265" s="130">
        <f t="shared" si="2251"/>
        <v>0</v>
      </c>
      <c r="AV2265" s="130">
        <f t="shared" si="2252"/>
        <v>0</v>
      </c>
      <c r="AW2265" s="130">
        <f t="shared" si="2253"/>
        <v>0</v>
      </c>
      <c r="AX2265" s="130">
        <f t="shared" si="2254"/>
        <v>0</v>
      </c>
      <c r="AY2265" s="130">
        <f t="shared" si="2255"/>
        <v>0</v>
      </c>
      <c r="AZ2265" s="130">
        <f t="shared" si="2256"/>
        <v>0</v>
      </c>
      <c r="BA2265" s="130">
        <f t="shared" si="2257"/>
        <v>0</v>
      </c>
      <c r="BB2265" s="130">
        <f t="shared" si="2258"/>
        <v>0</v>
      </c>
      <c r="BC2265" s="130">
        <f t="shared" si="2259"/>
        <v>0</v>
      </c>
      <c r="BD2265" s="130">
        <f t="shared" si="2260"/>
        <v>0</v>
      </c>
      <c r="BE2265" s="130">
        <f t="shared" si="2261"/>
        <v>0</v>
      </c>
      <c r="BF2265" s="130">
        <f t="shared" si="2262"/>
        <v>0</v>
      </c>
      <c r="BK2265" s="90">
        <f t="shared" si="2263"/>
        <v>0</v>
      </c>
      <c r="BL2265" s="90">
        <f t="shared" si="2264"/>
        <v>0</v>
      </c>
      <c r="BM2265" s="90">
        <f t="shared" si="2265"/>
        <v>0</v>
      </c>
      <c r="BN2265" s="90">
        <f t="shared" si="2266"/>
        <v>0</v>
      </c>
      <c r="BO2265" s="90">
        <f t="shared" si="2267"/>
        <v>0</v>
      </c>
      <c r="BP2265" s="90">
        <f t="shared" si="2268"/>
        <v>0</v>
      </c>
    </row>
    <row r="2266" spans="1:68" ht="15" customHeight="1" x14ac:dyDescent="0.2">
      <c r="C2266" s="85" t="s">
        <v>33</v>
      </c>
      <c r="D2266" s="703" t="str">
        <f t="shared" si="2233"/>
        <v/>
      </c>
      <c r="E2266" s="705"/>
      <c r="F2266" s="705"/>
      <c r="G2266" s="705"/>
      <c r="H2266" s="705"/>
      <c r="I2266" s="705"/>
      <c r="J2266" s="705"/>
      <c r="K2266" s="705"/>
      <c r="L2266" s="704"/>
      <c r="M2266" s="703" t="str">
        <f t="shared" si="2234"/>
        <v/>
      </c>
      <c r="N2266" s="704"/>
      <c r="O2266" s="703" t="str">
        <f t="shared" si="2235"/>
        <v/>
      </c>
      <c r="P2266" s="704"/>
      <c r="Q2266" s="703" t="str">
        <f t="shared" si="2236"/>
        <v/>
      </c>
      <c r="R2266" s="704"/>
      <c r="S2266" s="615"/>
      <c r="T2266" s="615"/>
      <c r="U2266" s="67"/>
      <c r="V2266" s="67"/>
      <c r="W2266" s="730"/>
      <c r="X2266" s="731"/>
      <c r="Y2266" s="206"/>
      <c r="Z2266" s="206"/>
      <c r="AA2266" s="730"/>
      <c r="AB2266" s="731"/>
      <c r="AC2266" s="206"/>
      <c r="AD2266" s="206"/>
      <c r="AE2266" s="109"/>
      <c r="AG2266" s="90">
        <f t="shared" si="2237"/>
        <v>45</v>
      </c>
      <c r="AH2266" s="90">
        <f t="shared" si="2238"/>
        <v>0</v>
      </c>
      <c r="AI2266" s="130">
        <f t="shared" si="2239"/>
        <v>0</v>
      </c>
      <c r="AJ2266" s="130">
        <f t="shared" si="2240"/>
        <v>0</v>
      </c>
      <c r="AK2266" s="130">
        <f t="shared" si="2241"/>
        <v>0</v>
      </c>
      <c r="AL2266" s="130">
        <f t="shared" si="2242"/>
        <v>0</v>
      </c>
      <c r="AM2266" s="130">
        <f t="shared" si="2243"/>
        <v>0</v>
      </c>
      <c r="AN2266" s="130">
        <f t="shared" si="2244"/>
        <v>0</v>
      </c>
      <c r="AO2266" s="130">
        <f t="shared" si="2245"/>
        <v>0</v>
      </c>
      <c r="AP2266" s="130">
        <f t="shared" si="2246"/>
        <v>0</v>
      </c>
      <c r="AQ2266" s="130">
        <f t="shared" si="2247"/>
        <v>0</v>
      </c>
      <c r="AR2266" s="130">
        <f t="shared" si="2248"/>
        <v>0</v>
      </c>
      <c r="AS2266" s="130">
        <f t="shared" si="2249"/>
        <v>0</v>
      </c>
      <c r="AT2266" s="130">
        <f t="shared" si="2250"/>
        <v>0</v>
      </c>
      <c r="AU2266" s="130">
        <f t="shared" si="2251"/>
        <v>0</v>
      </c>
      <c r="AV2266" s="130">
        <f t="shared" si="2252"/>
        <v>0</v>
      </c>
      <c r="AW2266" s="130">
        <f t="shared" si="2253"/>
        <v>0</v>
      </c>
      <c r="AX2266" s="130">
        <f t="shared" si="2254"/>
        <v>0</v>
      </c>
      <c r="AY2266" s="130">
        <f t="shared" si="2255"/>
        <v>0</v>
      </c>
      <c r="AZ2266" s="130">
        <f t="shared" si="2256"/>
        <v>0</v>
      </c>
      <c r="BA2266" s="130">
        <f t="shared" si="2257"/>
        <v>0</v>
      </c>
      <c r="BB2266" s="130">
        <f t="shared" si="2258"/>
        <v>0</v>
      </c>
      <c r="BC2266" s="130">
        <f t="shared" si="2259"/>
        <v>0</v>
      </c>
      <c r="BD2266" s="130">
        <f t="shared" si="2260"/>
        <v>0</v>
      </c>
      <c r="BE2266" s="130">
        <f t="shared" si="2261"/>
        <v>0</v>
      </c>
      <c r="BF2266" s="130">
        <f t="shared" si="2262"/>
        <v>0</v>
      </c>
      <c r="BK2266" s="90">
        <f t="shared" si="2263"/>
        <v>0</v>
      </c>
      <c r="BL2266" s="90">
        <f t="shared" si="2264"/>
        <v>0</v>
      </c>
      <c r="BM2266" s="90">
        <f t="shared" si="2265"/>
        <v>0</v>
      </c>
      <c r="BN2266" s="90">
        <f t="shared" si="2266"/>
        <v>0</v>
      </c>
      <c r="BO2266" s="90">
        <f t="shared" si="2267"/>
        <v>0</v>
      </c>
      <c r="BP2266" s="90">
        <f t="shared" si="2268"/>
        <v>0</v>
      </c>
    </row>
    <row r="2267" spans="1:68" ht="15" customHeight="1" x14ac:dyDescent="0.2">
      <c r="A2267" s="109"/>
      <c r="B2267" s="109"/>
      <c r="C2267" s="85" t="s">
        <v>34</v>
      </c>
      <c r="D2267" s="703" t="str">
        <f t="shared" si="2233"/>
        <v/>
      </c>
      <c r="E2267" s="705"/>
      <c r="F2267" s="705"/>
      <c r="G2267" s="705"/>
      <c r="H2267" s="705"/>
      <c r="I2267" s="705"/>
      <c r="J2267" s="705"/>
      <c r="K2267" s="705"/>
      <c r="L2267" s="704"/>
      <c r="M2267" s="703" t="str">
        <f t="shared" si="2234"/>
        <v/>
      </c>
      <c r="N2267" s="704"/>
      <c r="O2267" s="703" t="str">
        <f t="shared" si="2235"/>
        <v/>
      </c>
      <c r="P2267" s="704"/>
      <c r="Q2267" s="703" t="str">
        <f t="shared" si="2236"/>
        <v/>
      </c>
      <c r="R2267" s="704"/>
      <c r="S2267" s="615"/>
      <c r="T2267" s="615"/>
      <c r="U2267" s="67"/>
      <c r="V2267" s="67"/>
      <c r="W2267" s="730"/>
      <c r="X2267" s="731"/>
      <c r="Y2267" s="206"/>
      <c r="Z2267" s="206"/>
      <c r="AA2267" s="730"/>
      <c r="AB2267" s="731"/>
      <c r="AC2267" s="206"/>
      <c r="AD2267" s="206"/>
      <c r="AE2267" s="109"/>
      <c r="AG2267" s="90">
        <f t="shared" si="2237"/>
        <v>45</v>
      </c>
      <c r="AH2267" s="90">
        <f t="shared" si="2238"/>
        <v>0</v>
      </c>
      <c r="AI2267" s="130">
        <f t="shared" si="2239"/>
        <v>0</v>
      </c>
      <c r="AJ2267" s="130">
        <f t="shared" si="2240"/>
        <v>0</v>
      </c>
      <c r="AK2267" s="130">
        <f t="shared" si="2241"/>
        <v>0</v>
      </c>
      <c r="AL2267" s="130">
        <f t="shared" si="2242"/>
        <v>0</v>
      </c>
      <c r="AM2267" s="130">
        <f t="shared" si="2243"/>
        <v>0</v>
      </c>
      <c r="AN2267" s="130">
        <f t="shared" si="2244"/>
        <v>0</v>
      </c>
      <c r="AO2267" s="130">
        <f t="shared" si="2245"/>
        <v>0</v>
      </c>
      <c r="AP2267" s="130">
        <f t="shared" si="2246"/>
        <v>0</v>
      </c>
      <c r="AQ2267" s="130">
        <f t="shared" si="2247"/>
        <v>0</v>
      </c>
      <c r="AR2267" s="130">
        <f t="shared" si="2248"/>
        <v>0</v>
      </c>
      <c r="AS2267" s="130">
        <f t="shared" si="2249"/>
        <v>0</v>
      </c>
      <c r="AT2267" s="130">
        <f t="shared" si="2250"/>
        <v>0</v>
      </c>
      <c r="AU2267" s="130">
        <f t="shared" si="2251"/>
        <v>0</v>
      </c>
      <c r="AV2267" s="130">
        <f t="shared" si="2252"/>
        <v>0</v>
      </c>
      <c r="AW2267" s="130">
        <f t="shared" si="2253"/>
        <v>0</v>
      </c>
      <c r="AX2267" s="130">
        <f t="shared" si="2254"/>
        <v>0</v>
      </c>
      <c r="AY2267" s="130">
        <f t="shared" si="2255"/>
        <v>0</v>
      </c>
      <c r="AZ2267" s="130">
        <f t="shared" si="2256"/>
        <v>0</v>
      </c>
      <c r="BA2267" s="130">
        <f t="shared" si="2257"/>
        <v>0</v>
      </c>
      <c r="BB2267" s="130">
        <f t="shared" si="2258"/>
        <v>0</v>
      </c>
      <c r="BC2267" s="130">
        <f t="shared" si="2259"/>
        <v>0</v>
      </c>
      <c r="BD2267" s="130">
        <f t="shared" si="2260"/>
        <v>0</v>
      </c>
      <c r="BE2267" s="130">
        <f t="shared" si="2261"/>
        <v>0</v>
      </c>
      <c r="BF2267" s="130">
        <f t="shared" si="2262"/>
        <v>0</v>
      </c>
      <c r="BK2267" s="90">
        <f t="shared" si="2263"/>
        <v>0</v>
      </c>
      <c r="BL2267" s="90">
        <f t="shared" si="2264"/>
        <v>0</v>
      </c>
      <c r="BM2267" s="90">
        <f t="shared" si="2265"/>
        <v>0</v>
      </c>
      <c r="BN2267" s="90">
        <f t="shared" si="2266"/>
        <v>0</v>
      </c>
      <c r="BO2267" s="90">
        <f t="shared" si="2267"/>
        <v>0</v>
      </c>
      <c r="BP2267" s="90">
        <f t="shared" si="2268"/>
        <v>0</v>
      </c>
    </row>
    <row r="2268" spans="1:68" ht="15" customHeight="1" x14ac:dyDescent="0.2">
      <c r="A2268" s="109"/>
      <c r="B2268" s="109"/>
      <c r="C2268" s="85" t="s">
        <v>35</v>
      </c>
      <c r="D2268" s="703" t="str">
        <f t="shared" si="2233"/>
        <v/>
      </c>
      <c r="E2268" s="705"/>
      <c r="F2268" s="705"/>
      <c r="G2268" s="705"/>
      <c r="H2268" s="705"/>
      <c r="I2268" s="705"/>
      <c r="J2268" s="705"/>
      <c r="K2268" s="705"/>
      <c r="L2268" s="704"/>
      <c r="M2268" s="703" t="str">
        <f t="shared" si="2234"/>
        <v/>
      </c>
      <c r="N2268" s="704"/>
      <c r="O2268" s="703" t="str">
        <f t="shared" si="2235"/>
        <v/>
      </c>
      <c r="P2268" s="704"/>
      <c r="Q2268" s="703" t="str">
        <f t="shared" si="2236"/>
        <v/>
      </c>
      <c r="R2268" s="704"/>
      <c r="S2268" s="615"/>
      <c r="T2268" s="615"/>
      <c r="U2268" s="67"/>
      <c r="V2268" s="67"/>
      <c r="W2268" s="730"/>
      <c r="X2268" s="731"/>
      <c r="Y2268" s="206"/>
      <c r="Z2268" s="206"/>
      <c r="AA2268" s="730"/>
      <c r="AB2268" s="731"/>
      <c r="AC2268" s="206"/>
      <c r="AD2268" s="206"/>
      <c r="AE2268" s="109"/>
      <c r="AG2268" s="90">
        <f t="shared" si="2237"/>
        <v>45</v>
      </c>
      <c r="AH2268" s="90">
        <f t="shared" si="2238"/>
        <v>0</v>
      </c>
      <c r="AI2268" s="130">
        <f t="shared" si="2239"/>
        <v>0</v>
      </c>
      <c r="AJ2268" s="130">
        <f t="shared" si="2240"/>
        <v>0</v>
      </c>
      <c r="AK2268" s="130">
        <f t="shared" si="2241"/>
        <v>0</v>
      </c>
      <c r="AL2268" s="130">
        <f t="shared" si="2242"/>
        <v>0</v>
      </c>
      <c r="AM2268" s="130">
        <f t="shared" si="2243"/>
        <v>0</v>
      </c>
      <c r="AN2268" s="130">
        <f t="shared" si="2244"/>
        <v>0</v>
      </c>
      <c r="AO2268" s="130">
        <f t="shared" si="2245"/>
        <v>0</v>
      </c>
      <c r="AP2268" s="130">
        <f t="shared" si="2246"/>
        <v>0</v>
      </c>
      <c r="AQ2268" s="130">
        <f t="shared" si="2247"/>
        <v>0</v>
      </c>
      <c r="AR2268" s="130">
        <f t="shared" si="2248"/>
        <v>0</v>
      </c>
      <c r="AS2268" s="130">
        <f t="shared" si="2249"/>
        <v>0</v>
      </c>
      <c r="AT2268" s="130">
        <f t="shared" si="2250"/>
        <v>0</v>
      </c>
      <c r="AU2268" s="130">
        <f t="shared" si="2251"/>
        <v>0</v>
      </c>
      <c r="AV2268" s="130">
        <f t="shared" si="2252"/>
        <v>0</v>
      </c>
      <c r="AW2268" s="130">
        <f t="shared" si="2253"/>
        <v>0</v>
      </c>
      <c r="AX2268" s="130">
        <f t="shared" si="2254"/>
        <v>0</v>
      </c>
      <c r="AY2268" s="130">
        <f t="shared" si="2255"/>
        <v>0</v>
      </c>
      <c r="AZ2268" s="130">
        <f t="shared" si="2256"/>
        <v>0</v>
      </c>
      <c r="BA2268" s="130">
        <f t="shared" si="2257"/>
        <v>0</v>
      </c>
      <c r="BB2268" s="130">
        <f t="shared" si="2258"/>
        <v>0</v>
      </c>
      <c r="BC2268" s="130">
        <f t="shared" si="2259"/>
        <v>0</v>
      </c>
      <c r="BD2268" s="130">
        <f t="shared" si="2260"/>
        <v>0</v>
      </c>
      <c r="BE2268" s="130">
        <f t="shared" si="2261"/>
        <v>0</v>
      </c>
      <c r="BF2268" s="130">
        <f t="shared" si="2262"/>
        <v>0</v>
      </c>
      <c r="BK2268" s="90">
        <f t="shared" si="2263"/>
        <v>0</v>
      </c>
      <c r="BL2268" s="90">
        <f t="shared" si="2264"/>
        <v>0</v>
      </c>
      <c r="BM2268" s="90">
        <f t="shared" si="2265"/>
        <v>0</v>
      </c>
      <c r="BN2268" s="90">
        <f t="shared" si="2266"/>
        <v>0</v>
      </c>
      <c r="BO2268" s="90">
        <f t="shared" si="2267"/>
        <v>0</v>
      </c>
      <c r="BP2268" s="90">
        <f t="shared" si="2268"/>
        <v>0</v>
      </c>
    </row>
    <row r="2269" spans="1:68" ht="15" customHeight="1" x14ac:dyDescent="0.2">
      <c r="A2269" s="109"/>
      <c r="B2269" s="109"/>
      <c r="C2269" s="85" t="s">
        <v>36</v>
      </c>
      <c r="D2269" s="703" t="str">
        <f t="shared" si="2233"/>
        <v/>
      </c>
      <c r="E2269" s="705"/>
      <c r="F2269" s="705"/>
      <c r="G2269" s="705"/>
      <c r="H2269" s="705"/>
      <c r="I2269" s="705"/>
      <c r="J2269" s="705"/>
      <c r="K2269" s="705"/>
      <c r="L2269" s="704"/>
      <c r="M2269" s="703" t="str">
        <f t="shared" si="2234"/>
        <v/>
      </c>
      <c r="N2269" s="704"/>
      <c r="O2269" s="703" t="str">
        <f t="shared" si="2235"/>
        <v/>
      </c>
      <c r="P2269" s="704"/>
      <c r="Q2269" s="703" t="str">
        <f t="shared" si="2236"/>
        <v/>
      </c>
      <c r="R2269" s="704"/>
      <c r="S2269" s="615"/>
      <c r="T2269" s="615"/>
      <c r="U2269" s="67"/>
      <c r="V2269" s="67"/>
      <c r="W2269" s="730"/>
      <c r="X2269" s="731"/>
      <c r="Y2269" s="206"/>
      <c r="Z2269" s="206"/>
      <c r="AA2269" s="730"/>
      <c r="AB2269" s="731"/>
      <c r="AC2269" s="206"/>
      <c r="AD2269" s="206"/>
      <c r="AE2269" s="109"/>
      <c r="AG2269" s="90">
        <f t="shared" si="2237"/>
        <v>45</v>
      </c>
      <c r="AH2269" s="90">
        <f t="shared" si="2238"/>
        <v>0</v>
      </c>
      <c r="AI2269" s="130">
        <f t="shared" si="2239"/>
        <v>0</v>
      </c>
      <c r="AJ2269" s="130">
        <f t="shared" si="2240"/>
        <v>0</v>
      </c>
      <c r="AK2269" s="130">
        <f t="shared" si="2241"/>
        <v>0</v>
      </c>
      <c r="AL2269" s="130">
        <f t="shared" si="2242"/>
        <v>0</v>
      </c>
      <c r="AM2269" s="130">
        <f t="shared" si="2243"/>
        <v>0</v>
      </c>
      <c r="AN2269" s="130">
        <f t="shared" si="2244"/>
        <v>0</v>
      </c>
      <c r="AO2269" s="130">
        <f t="shared" si="2245"/>
        <v>0</v>
      </c>
      <c r="AP2269" s="130">
        <f t="shared" si="2246"/>
        <v>0</v>
      </c>
      <c r="AQ2269" s="130">
        <f t="shared" si="2247"/>
        <v>0</v>
      </c>
      <c r="AR2269" s="130">
        <f t="shared" si="2248"/>
        <v>0</v>
      </c>
      <c r="AS2269" s="130">
        <f t="shared" si="2249"/>
        <v>0</v>
      </c>
      <c r="AT2269" s="130">
        <f t="shared" si="2250"/>
        <v>0</v>
      </c>
      <c r="AU2269" s="130">
        <f t="shared" si="2251"/>
        <v>0</v>
      </c>
      <c r="AV2269" s="130">
        <f t="shared" si="2252"/>
        <v>0</v>
      </c>
      <c r="AW2269" s="130">
        <f t="shared" si="2253"/>
        <v>0</v>
      </c>
      <c r="AX2269" s="130">
        <f t="shared" si="2254"/>
        <v>0</v>
      </c>
      <c r="AY2269" s="130">
        <f t="shared" si="2255"/>
        <v>0</v>
      </c>
      <c r="AZ2269" s="130">
        <f t="shared" si="2256"/>
        <v>0</v>
      </c>
      <c r="BA2269" s="130">
        <f t="shared" si="2257"/>
        <v>0</v>
      </c>
      <c r="BB2269" s="130">
        <f t="shared" si="2258"/>
        <v>0</v>
      </c>
      <c r="BC2269" s="130">
        <f t="shared" si="2259"/>
        <v>0</v>
      </c>
      <c r="BD2269" s="130">
        <f t="shared" si="2260"/>
        <v>0</v>
      </c>
      <c r="BE2269" s="130">
        <f t="shared" si="2261"/>
        <v>0</v>
      </c>
      <c r="BF2269" s="130">
        <f t="shared" si="2262"/>
        <v>0</v>
      </c>
      <c r="BK2269" s="90">
        <f t="shared" si="2263"/>
        <v>0</v>
      </c>
      <c r="BL2269" s="90">
        <f t="shared" si="2264"/>
        <v>0</v>
      </c>
      <c r="BM2269" s="90">
        <f t="shared" si="2265"/>
        <v>0</v>
      </c>
      <c r="BN2269" s="90">
        <f t="shared" si="2266"/>
        <v>0</v>
      </c>
      <c r="BO2269" s="90">
        <f t="shared" si="2267"/>
        <v>0</v>
      </c>
      <c r="BP2269" s="90">
        <f t="shared" si="2268"/>
        <v>0</v>
      </c>
    </row>
    <row r="2270" spans="1:68" ht="15" customHeight="1" x14ac:dyDescent="0.2">
      <c r="A2270" s="109"/>
      <c r="B2270" s="109"/>
      <c r="C2270" s="85" t="s">
        <v>37</v>
      </c>
      <c r="D2270" s="703" t="str">
        <f t="shared" si="2233"/>
        <v/>
      </c>
      <c r="E2270" s="705"/>
      <c r="F2270" s="705"/>
      <c r="G2270" s="705"/>
      <c r="H2270" s="705"/>
      <c r="I2270" s="705"/>
      <c r="J2270" s="705"/>
      <c r="K2270" s="705"/>
      <c r="L2270" s="704"/>
      <c r="M2270" s="703" t="str">
        <f t="shared" si="2234"/>
        <v/>
      </c>
      <c r="N2270" s="704"/>
      <c r="O2270" s="703" t="str">
        <f t="shared" si="2235"/>
        <v/>
      </c>
      <c r="P2270" s="704"/>
      <c r="Q2270" s="703" t="str">
        <f t="shared" si="2236"/>
        <v/>
      </c>
      <c r="R2270" s="704"/>
      <c r="S2270" s="615"/>
      <c r="T2270" s="615"/>
      <c r="U2270" s="67"/>
      <c r="V2270" s="67"/>
      <c r="W2270" s="730"/>
      <c r="X2270" s="731"/>
      <c r="Y2270" s="206"/>
      <c r="Z2270" s="206"/>
      <c r="AA2270" s="730"/>
      <c r="AB2270" s="731"/>
      <c r="AC2270" s="206"/>
      <c r="AD2270" s="206"/>
      <c r="AE2270" s="109"/>
      <c r="AG2270" s="90">
        <f t="shared" si="2237"/>
        <v>45</v>
      </c>
      <c r="AH2270" s="90">
        <f t="shared" si="2238"/>
        <v>0</v>
      </c>
      <c r="AI2270" s="130">
        <f t="shared" si="2239"/>
        <v>0</v>
      </c>
      <c r="AJ2270" s="130">
        <f t="shared" si="2240"/>
        <v>0</v>
      </c>
      <c r="AK2270" s="130">
        <f t="shared" si="2241"/>
        <v>0</v>
      </c>
      <c r="AL2270" s="130">
        <f t="shared" si="2242"/>
        <v>0</v>
      </c>
      <c r="AM2270" s="130">
        <f t="shared" si="2243"/>
        <v>0</v>
      </c>
      <c r="AN2270" s="130">
        <f t="shared" si="2244"/>
        <v>0</v>
      </c>
      <c r="AO2270" s="130">
        <f t="shared" si="2245"/>
        <v>0</v>
      </c>
      <c r="AP2270" s="130">
        <f t="shared" si="2246"/>
        <v>0</v>
      </c>
      <c r="AQ2270" s="130">
        <f t="shared" si="2247"/>
        <v>0</v>
      </c>
      <c r="AR2270" s="130">
        <f t="shared" si="2248"/>
        <v>0</v>
      </c>
      <c r="AS2270" s="130">
        <f t="shared" si="2249"/>
        <v>0</v>
      </c>
      <c r="AT2270" s="130">
        <f t="shared" si="2250"/>
        <v>0</v>
      </c>
      <c r="AU2270" s="130">
        <f t="shared" si="2251"/>
        <v>0</v>
      </c>
      <c r="AV2270" s="130">
        <f t="shared" si="2252"/>
        <v>0</v>
      </c>
      <c r="AW2270" s="130">
        <f t="shared" si="2253"/>
        <v>0</v>
      </c>
      <c r="AX2270" s="130">
        <f t="shared" si="2254"/>
        <v>0</v>
      </c>
      <c r="AY2270" s="130">
        <f t="shared" si="2255"/>
        <v>0</v>
      </c>
      <c r="AZ2270" s="130">
        <f t="shared" si="2256"/>
        <v>0</v>
      </c>
      <c r="BA2270" s="130">
        <f t="shared" si="2257"/>
        <v>0</v>
      </c>
      <c r="BB2270" s="130">
        <f t="shared" si="2258"/>
        <v>0</v>
      </c>
      <c r="BC2270" s="130">
        <f t="shared" si="2259"/>
        <v>0</v>
      </c>
      <c r="BD2270" s="130">
        <f t="shared" si="2260"/>
        <v>0</v>
      </c>
      <c r="BE2270" s="130">
        <f t="shared" si="2261"/>
        <v>0</v>
      </c>
      <c r="BF2270" s="130">
        <f t="shared" si="2262"/>
        <v>0</v>
      </c>
      <c r="BK2270" s="90">
        <f t="shared" si="2263"/>
        <v>0</v>
      </c>
      <c r="BL2270" s="90">
        <f t="shared" si="2264"/>
        <v>0</v>
      </c>
      <c r="BM2270" s="90">
        <f t="shared" si="2265"/>
        <v>0</v>
      </c>
      <c r="BN2270" s="90">
        <f t="shared" si="2266"/>
        <v>0</v>
      </c>
      <c r="BO2270" s="90">
        <f t="shared" si="2267"/>
        <v>0</v>
      </c>
      <c r="BP2270" s="90">
        <f t="shared" si="2268"/>
        <v>0</v>
      </c>
    </row>
    <row r="2271" spans="1:68" ht="15" customHeight="1" x14ac:dyDescent="0.2">
      <c r="A2271" s="109"/>
      <c r="B2271" s="109"/>
      <c r="C2271" s="85" t="s">
        <v>40</v>
      </c>
      <c r="D2271" s="703" t="str">
        <f t="shared" si="2233"/>
        <v/>
      </c>
      <c r="E2271" s="705"/>
      <c r="F2271" s="705"/>
      <c r="G2271" s="705"/>
      <c r="H2271" s="705"/>
      <c r="I2271" s="705"/>
      <c r="J2271" s="705"/>
      <c r="K2271" s="705"/>
      <c r="L2271" s="704"/>
      <c r="M2271" s="703" t="str">
        <f t="shared" si="2234"/>
        <v/>
      </c>
      <c r="N2271" s="704"/>
      <c r="O2271" s="703" t="str">
        <f t="shared" si="2235"/>
        <v/>
      </c>
      <c r="P2271" s="704"/>
      <c r="Q2271" s="703" t="str">
        <f t="shared" si="2236"/>
        <v/>
      </c>
      <c r="R2271" s="704"/>
      <c r="S2271" s="615"/>
      <c r="T2271" s="615"/>
      <c r="U2271" s="67"/>
      <c r="V2271" s="67"/>
      <c r="W2271" s="730"/>
      <c r="X2271" s="731"/>
      <c r="Y2271" s="206"/>
      <c r="Z2271" s="206"/>
      <c r="AA2271" s="730"/>
      <c r="AB2271" s="731"/>
      <c r="AC2271" s="206"/>
      <c r="AD2271" s="206"/>
      <c r="AE2271" s="109"/>
      <c r="AG2271" s="90">
        <f t="shared" si="2237"/>
        <v>45</v>
      </c>
      <c r="AH2271" s="90">
        <f t="shared" si="2238"/>
        <v>0</v>
      </c>
      <c r="AI2271" s="130">
        <f t="shared" si="2239"/>
        <v>0</v>
      </c>
      <c r="AJ2271" s="130">
        <f t="shared" si="2240"/>
        <v>0</v>
      </c>
      <c r="AK2271" s="130">
        <f t="shared" si="2241"/>
        <v>0</v>
      </c>
      <c r="AL2271" s="130">
        <f t="shared" si="2242"/>
        <v>0</v>
      </c>
      <c r="AM2271" s="130">
        <f t="shared" si="2243"/>
        <v>0</v>
      </c>
      <c r="AN2271" s="130">
        <f t="shared" si="2244"/>
        <v>0</v>
      </c>
      <c r="AO2271" s="130">
        <f t="shared" si="2245"/>
        <v>0</v>
      </c>
      <c r="AP2271" s="130">
        <f t="shared" si="2246"/>
        <v>0</v>
      </c>
      <c r="AQ2271" s="130">
        <f t="shared" si="2247"/>
        <v>0</v>
      </c>
      <c r="AR2271" s="130">
        <f t="shared" si="2248"/>
        <v>0</v>
      </c>
      <c r="AS2271" s="130">
        <f t="shared" si="2249"/>
        <v>0</v>
      </c>
      <c r="AT2271" s="130">
        <f t="shared" si="2250"/>
        <v>0</v>
      </c>
      <c r="AU2271" s="130">
        <f t="shared" si="2251"/>
        <v>0</v>
      </c>
      <c r="AV2271" s="130">
        <f t="shared" si="2252"/>
        <v>0</v>
      </c>
      <c r="AW2271" s="130">
        <f t="shared" si="2253"/>
        <v>0</v>
      </c>
      <c r="AX2271" s="130">
        <f t="shared" si="2254"/>
        <v>0</v>
      </c>
      <c r="AY2271" s="130">
        <f t="shared" si="2255"/>
        <v>0</v>
      </c>
      <c r="AZ2271" s="130">
        <f t="shared" si="2256"/>
        <v>0</v>
      </c>
      <c r="BA2271" s="130">
        <f t="shared" si="2257"/>
        <v>0</v>
      </c>
      <c r="BB2271" s="130">
        <f t="shared" si="2258"/>
        <v>0</v>
      </c>
      <c r="BC2271" s="130">
        <f t="shared" si="2259"/>
        <v>0</v>
      </c>
      <c r="BD2271" s="130">
        <f t="shared" si="2260"/>
        <v>0</v>
      </c>
      <c r="BE2271" s="130">
        <f t="shared" si="2261"/>
        <v>0</v>
      </c>
      <c r="BF2271" s="130">
        <f t="shared" si="2262"/>
        <v>0</v>
      </c>
      <c r="BK2271" s="90">
        <f t="shared" si="2263"/>
        <v>0</v>
      </c>
      <c r="BL2271" s="90">
        <f t="shared" si="2264"/>
        <v>0</v>
      </c>
      <c r="BM2271" s="90">
        <f t="shared" si="2265"/>
        <v>0</v>
      </c>
      <c r="BN2271" s="90">
        <f t="shared" si="2266"/>
        <v>0</v>
      </c>
      <c r="BO2271" s="90">
        <f t="shared" si="2267"/>
        <v>0</v>
      </c>
      <c r="BP2271" s="90">
        <f t="shared" si="2268"/>
        <v>0</v>
      </c>
    </row>
    <row r="2272" spans="1:68" ht="15" customHeight="1" x14ac:dyDescent="0.2">
      <c r="A2272" s="109"/>
      <c r="B2272" s="109"/>
      <c r="C2272" s="85" t="s">
        <v>38</v>
      </c>
      <c r="D2272" s="703" t="str">
        <f t="shared" si="2233"/>
        <v/>
      </c>
      <c r="E2272" s="705"/>
      <c r="F2272" s="705"/>
      <c r="G2272" s="705"/>
      <c r="H2272" s="705"/>
      <c r="I2272" s="705"/>
      <c r="J2272" s="705"/>
      <c r="K2272" s="705"/>
      <c r="L2272" s="704"/>
      <c r="M2272" s="703" t="str">
        <f t="shared" si="2234"/>
        <v/>
      </c>
      <c r="N2272" s="704"/>
      <c r="O2272" s="703" t="str">
        <f t="shared" si="2235"/>
        <v/>
      </c>
      <c r="P2272" s="704"/>
      <c r="Q2272" s="703" t="str">
        <f t="shared" si="2236"/>
        <v/>
      </c>
      <c r="R2272" s="704"/>
      <c r="S2272" s="615"/>
      <c r="T2272" s="615"/>
      <c r="U2272" s="67"/>
      <c r="V2272" s="67"/>
      <c r="W2272" s="730"/>
      <c r="X2272" s="731"/>
      <c r="Y2272" s="206"/>
      <c r="Z2272" s="206"/>
      <c r="AA2272" s="730"/>
      <c r="AB2272" s="731"/>
      <c r="AC2272" s="206"/>
      <c r="AD2272" s="206"/>
      <c r="AE2272" s="109"/>
      <c r="AG2272" s="90">
        <f t="shared" si="2237"/>
        <v>45</v>
      </c>
      <c r="AH2272" s="90">
        <f t="shared" si="2238"/>
        <v>0</v>
      </c>
      <c r="AI2272" s="130">
        <f t="shared" si="2239"/>
        <v>0</v>
      </c>
      <c r="AJ2272" s="130">
        <f t="shared" si="2240"/>
        <v>0</v>
      </c>
      <c r="AK2272" s="130">
        <f t="shared" si="2241"/>
        <v>0</v>
      </c>
      <c r="AL2272" s="130">
        <f t="shared" si="2242"/>
        <v>0</v>
      </c>
      <c r="AM2272" s="130">
        <f t="shared" si="2243"/>
        <v>0</v>
      </c>
      <c r="AN2272" s="130">
        <f t="shared" si="2244"/>
        <v>0</v>
      </c>
      <c r="AO2272" s="130">
        <f t="shared" si="2245"/>
        <v>0</v>
      </c>
      <c r="AP2272" s="130">
        <f t="shared" si="2246"/>
        <v>0</v>
      </c>
      <c r="AQ2272" s="130">
        <f t="shared" si="2247"/>
        <v>0</v>
      </c>
      <c r="AR2272" s="130">
        <f t="shared" si="2248"/>
        <v>0</v>
      </c>
      <c r="AS2272" s="130">
        <f t="shared" si="2249"/>
        <v>0</v>
      </c>
      <c r="AT2272" s="130">
        <f t="shared" si="2250"/>
        <v>0</v>
      </c>
      <c r="AU2272" s="130">
        <f t="shared" si="2251"/>
        <v>0</v>
      </c>
      <c r="AV2272" s="130">
        <f t="shared" si="2252"/>
        <v>0</v>
      </c>
      <c r="AW2272" s="130">
        <f t="shared" si="2253"/>
        <v>0</v>
      </c>
      <c r="AX2272" s="130">
        <f t="shared" si="2254"/>
        <v>0</v>
      </c>
      <c r="AY2272" s="130">
        <f t="shared" si="2255"/>
        <v>0</v>
      </c>
      <c r="AZ2272" s="130">
        <f t="shared" si="2256"/>
        <v>0</v>
      </c>
      <c r="BA2272" s="130">
        <f t="shared" si="2257"/>
        <v>0</v>
      </c>
      <c r="BB2272" s="130">
        <f t="shared" si="2258"/>
        <v>0</v>
      </c>
      <c r="BC2272" s="130">
        <f t="shared" si="2259"/>
        <v>0</v>
      </c>
      <c r="BD2272" s="130">
        <f t="shared" si="2260"/>
        <v>0</v>
      </c>
      <c r="BE2272" s="130">
        <f t="shared" si="2261"/>
        <v>0</v>
      </c>
      <c r="BF2272" s="130">
        <f t="shared" si="2262"/>
        <v>0</v>
      </c>
      <c r="BK2272" s="90">
        <f t="shared" si="2263"/>
        <v>0</v>
      </c>
      <c r="BL2272" s="90">
        <f t="shared" si="2264"/>
        <v>0</v>
      </c>
      <c r="BM2272" s="90">
        <f t="shared" si="2265"/>
        <v>0</v>
      </c>
      <c r="BN2272" s="90">
        <f t="shared" si="2266"/>
        <v>0</v>
      </c>
      <c r="BO2272" s="90">
        <f t="shared" si="2267"/>
        <v>0</v>
      </c>
      <c r="BP2272" s="90">
        <f t="shared" si="2268"/>
        <v>0</v>
      </c>
    </row>
    <row r="2273" spans="1:68" ht="15" customHeight="1" x14ac:dyDescent="0.2">
      <c r="A2273" s="109"/>
      <c r="B2273" s="109"/>
      <c r="C2273" s="85" t="s">
        <v>39</v>
      </c>
      <c r="D2273" s="703" t="str">
        <f t="shared" si="2233"/>
        <v/>
      </c>
      <c r="E2273" s="705"/>
      <c r="F2273" s="705"/>
      <c r="G2273" s="705"/>
      <c r="H2273" s="705"/>
      <c r="I2273" s="705"/>
      <c r="J2273" s="705"/>
      <c r="K2273" s="705"/>
      <c r="L2273" s="704"/>
      <c r="M2273" s="703" t="str">
        <f t="shared" si="2234"/>
        <v/>
      </c>
      <c r="N2273" s="704"/>
      <c r="O2273" s="703" t="str">
        <f t="shared" si="2235"/>
        <v/>
      </c>
      <c r="P2273" s="704"/>
      <c r="Q2273" s="703" t="str">
        <f t="shared" si="2236"/>
        <v/>
      </c>
      <c r="R2273" s="704"/>
      <c r="S2273" s="615"/>
      <c r="T2273" s="615"/>
      <c r="U2273" s="67"/>
      <c r="V2273" s="67"/>
      <c r="W2273" s="730"/>
      <c r="X2273" s="731"/>
      <c r="Y2273" s="206"/>
      <c r="Z2273" s="206"/>
      <c r="AA2273" s="730"/>
      <c r="AB2273" s="731"/>
      <c r="AC2273" s="206"/>
      <c r="AD2273" s="206"/>
      <c r="AE2273" s="109"/>
      <c r="AG2273" s="90">
        <f t="shared" si="2237"/>
        <v>45</v>
      </c>
      <c r="AH2273" s="90">
        <f t="shared" si="2238"/>
        <v>0</v>
      </c>
      <c r="AI2273" s="130">
        <f t="shared" si="2239"/>
        <v>0</v>
      </c>
      <c r="AJ2273" s="130">
        <f t="shared" si="2240"/>
        <v>0</v>
      </c>
      <c r="AK2273" s="130">
        <f t="shared" si="2241"/>
        <v>0</v>
      </c>
      <c r="AL2273" s="130">
        <f t="shared" si="2242"/>
        <v>0</v>
      </c>
      <c r="AM2273" s="130">
        <f t="shared" si="2243"/>
        <v>0</v>
      </c>
      <c r="AN2273" s="130">
        <f t="shared" si="2244"/>
        <v>0</v>
      </c>
      <c r="AO2273" s="130">
        <f t="shared" si="2245"/>
        <v>0</v>
      </c>
      <c r="AP2273" s="130">
        <f t="shared" si="2246"/>
        <v>0</v>
      </c>
      <c r="AQ2273" s="130">
        <f t="shared" si="2247"/>
        <v>0</v>
      </c>
      <c r="AR2273" s="130">
        <f t="shared" si="2248"/>
        <v>0</v>
      </c>
      <c r="AS2273" s="130">
        <f t="shared" si="2249"/>
        <v>0</v>
      </c>
      <c r="AT2273" s="130">
        <f t="shared" si="2250"/>
        <v>0</v>
      </c>
      <c r="AU2273" s="130">
        <f t="shared" si="2251"/>
        <v>0</v>
      </c>
      <c r="AV2273" s="130">
        <f t="shared" si="2252"/>
        <v>0</v>
      </c>
      <c r="AW2273" s="130">
        <f t="shared" si="2253"/>
        <v>0</v>
      </c>
      <c r="AX2273" s="130">
        <f t="shared" si="2254"/>
        <v>0</v>
      </c>
      <c r="AY2273" s="130">
        <f t="shared" si="2255"/>
        <v>0</v>
      </c>
      <c r="AZ2273" s="130">
        <f t="shared" si="2256"/>
        <v>0</v>
      </c>
      <c r="BA2273" s="130">
        <f t="shared" si="2257"/>
        <v>0</v>
      </c>
      <c r="BB2273" s="130">
        <f t="shared" si="2258"/>
        <v>0</v>
      </c>
      <c r="BC2273" s="130">
        <f t="shared" si="2259"/>
        <v>0</v>
      </c>
      <c r="BD2273" s="130">
        <f t="shared" si="2260"/>
        <v>0</v>
      </c>
      <c r="BE2273" s="130">
        <f t="shared" si="2261"/>
        <v>0</v>
      </c>
      <c r="BF2273" s="130">
        <f t="shared" si="2262"/>
        <v>0</v>
      </c>
      <c r="BK2273" s="90">
        <f t="shared" si="2263"/>
        <v>0</v>
      </c>
      <c r="BL2273" s="90">
        <f t="shared" si="2264"/>
        <v>0</v>
      </c>
      <c r="BM2273" s="90">
        <f t="shared" si="2265"/>
        <v>0</v>
      </c>
      <c r="BN2273" s="90">
        <f t="shared" si="2266"/>
        <v>0</v>
      </c>
      <c r="BO2273" s="90">
        <f t="shared" si="2267"/>
        <v>0</v>
      </c>
      <c r="BP2273" s="90">
        <f t="shared" si="2268"/>
        <v>0</v>
      </c>
    </row>
    <row r="2274" spans="1:68" ht="15" customHeight="1" x14ac:dyDescent="0.2">
      <c r="A2274" s="109"/>
      <c r="B2274" s="109"/>
      <c r="C2274" s="85" t="s">
        <v>41</v>
      </c>
      <c r="D2274" s="703" t="str">
        <f t="shared" si="2233"/>
        <v/>
      </c>
      <c r="E2274" s="705"/>
      <c r="F2274" s="705"/>
      <c r="G2274" s="705"/>
      <c r="H2274" s="705"/>
      <c r="I2274" s="705"/>
      <c r="J2274" s="705"/>
      <c r="K2274" s="705"/>
      <c r="L2274" s="704"/>
      <c r="M2274" s="703" t="str">
        <f t="shared" si="2234"/>
        <v/>
      </c>
      <c r="N2274" s="704"/>
      <c r="O2274" s="703" t="str">
        <f t="shared" si="2235"/>
        <v/>
      </c>
      <c r="P2274" s="704"/>
      <c r="Q2274" s="703" t="str">
        <f t="shared" si="2236"/>
        <v/>
      </c>
      <c r="R2274" s="704"/>
      <c r="S2274" s="615"/>
      <c r="T2274" s="615"/>
      <c r="U2274" s="67"/>
      <c r="V2274" s="67"/>
      <c r="W2274" s="730"/>
      <c r="X2274" s="731"/>
      <c r="Y2274" s="206"/>
      <c r="Z2274" s="206"/>
      <c r="AA2274" s="730"/>
      <c r="AB2274" s="731"/>
      <c r="AC2274" s="206"/>
      <c r="AD2274" s="206"/>
      <c r="AE2274" s="109"/>
      <c r="AG2274" s="90">
        <f t="shared" si="2237"/>
        <v>45</v>
      </c>
      <c r="AH2274" s="90">
        <f t="shared" si="2238"/>
        <v>0</v>
      </c>
      <c r="AI2274" s="130">
        <f t="shared" si="2239"/>
        <v>0</v>
      </c>
      <c r="AJ2274" s="130">
        <f t="shared" si="2240"/>
        <v>0</v>
      </c>
      <c r="AK2274" s="130">
        <f t="shared" si="2241"/>
        <v>0</v>
      </c>
      <c r="AL2274" s="130">
        <f t="shared" si="2242"/>
        <v>0</v>
      </c>
      <c r="AM2274" s="130">
        <f t="shared" si="2243"/>
        <v>0</v>
      </c>
      <c r="AN2274" s="130">
        <f t="shared" si="2244"/>
        <v>0</v>
      </c>
      <c r="AO2274" s="130">
        <f t="shared" si="2245"/>
        <v>0</v>
      </c>
      <c r="AP2274" s="130">
        <f t="shared" si="2246"/>
        <v>0</v>
      </c>
      <c r="AQ2274" s="130">
        <f t="shared" si="2247"/>
        <v>0</v>
      </c>
      <c r="AR2274" s="130">
        <f t="shared" si="2248"/>
        <v>0</v>
      </c>
      <c r="AS2274" s="130">
        <f t="shared" si="2249"/>
        <v>0</v>
      </c>
      <c r="AT2274" s="130">
        <f t="shared" si="2250"/>
        <v>0</v>
      </c>
      <c r="AU2274" s="130">
        <f t="shared" si="2251"/>
        <v>0</v>
      </c>
      <c r="AV2274" s="130">
        <f t="shared" si="2252"/>
        <v>0</v>
      </c>
      <c r="AW2274" s="130">
        <f t="shared" si="2253"/>
        <v>0</v>
      </c>
      <c r="AX2274" s="130">
        <f t="shared" si="2254"/>
        <v>0</v>
      </c>
      <c r="AY2274" s="130">
        <f t="shared" si="2255"/>
        <v>0</v>
      </c>
      <c r="AZ2274" s="130">
        <f t="shared" si="2256"/>
        <v>0</v>
      </c>
      <c r="BA2274" s="130">
        <f t="shared" si="2257"/>
        <v>0</v>
      </c>
      <c r="BB2274" s="130">
        <f t="shared" si="2258"/>
        <v>0</v>
      </c>
      <c r="BC2274" s="130">
        <f t="shared" si="2259"/>
        <v>0</v>
      </c>
      <c r="BD2274" s="130">
        <f t="shared" si="2260"/>
        <v>0</v>
      </c>
      <c r="BE2274" s="130">
        <f t="shared" si="2261"/>
        <v>0</v>
      </c>
      <c r="BF2274" s="130">
        <f t="shared" si="2262"/>
        <v>0</v>
      </c>
      <c r="BK2274" s="90">
        <f t="shared" si="2263"/>
        <v>0</v>
      </c>
      <c r="BL2274" s="90">
        <f t="shared" si="2264"/>
        <v>0</v>
      </c>
      <c r="BM2274" s="90">
        <f t="shared" si="2265"/>
        <v>0</v>
      </c>
      <c r="BN2274" s="90">
        <f t="shared" si="2266"/>
        <v>0</v>
      </c>
      <c r="BO2274" s="90">
        <f t="shared" si="2267"/>
        <v>0</v>
      </c>
      <c r="BP2274" s="90">
        <f t="shared" si="2268"/>
        <v>0</v>
      </c>
    </row>
    <row r="2275" spans="1:68" ht="15" customHeight="1" x14ac:dyDescent="0.2">
      <c r="A2275" s="109"/>
      <c r="B2275" s="109"/>
      <c r="C2275" s="85" t="s">
        <v>42</v>
      </c>
      <c r="D2275" s="703" t="str">
        <f t="shared" si="2233"/>
        <v/>
      </c>
      <c r="E2275" s="705"/>
      <c r="F2275" s="705"/>
      <c r="G2275" s="705"/>
      <c r="H2275" s="705"/>
      <c r="I2275" s="705"/>
      <c r="J2275" s="705"/>
      <c r="K2275" s="705"/>
      <c r="L2275" s="704"/>
      <c r="M2275" s="703" t="str">
        <f t="shared" si="2234"/>
        <v/>
      </c>
      <c r="N2275" s="704"/>
      <c r="O2275" s="703" t="str">
        <f t="shared" si="2235"/>
        <v/>
      </c>
      <c r="P2275" s="704"/>
      <c r="Q2275" s="703" t="str">
        <f t="shared" si="2236"/>
        <v/>
      </c>
      <c r="R2275" s="704"/>
      <c r="S2275" s="615"/>
      <c r="T2275" s="615"/>
      <c r="U2275" s="67"/>
      <c r="V2275" s="67"/>
      <c r="W2275" s="730"/>
      <c r="X2275" s="731"/>
      <c r="Y2275" s="206"/>
      <c r="Z2275" s="206"/>
      <c r="AA2275" s="730"/>
      <c r="AB2275" s="731"/>
      <c r="AC2275" s="206"/>
      <c r="AD2275" s="206"/>
      <c r="AE2275" s="109"/>
      <c r="AG2275" s="90">
        <f t="shared" si="2237"/>
        <v>45</v>
      </c>
      <c r="AH2275" s="90">
        <f t="shared" si="2238"/>
        <v>0</v>
      </c>
      <c r="AI2275" s="130">
        <f t="shared" si="2239"/>
        <v>0</v>
      </c>
      <c r="AJ2275" s="130">
        <f t="shared" si="2240"/>
        <v>0</v>
      </c>
      <c r="AK2275" s="130">
        <f t="shared" si="2241"/>
        <v>0</v>
      </c>
      <c r="AL2275" s="130">
        <f t="shared" si="2242"/>
        <v>0</v>
      </c>
      <c r="AM2275" s="130">
        <f t="shared" si="2243"/>
        <v>0</v>
      </c>
      <c r="AN2275" s="130">
        <f t="shared" si="2244"/>
        <v>0</v>
      </c>
      <c r="AO2275" s="130">
        <f t="shared" si="2245"/>
        <v>0</v>
      </c>
      <c r="AP2275" s="130">
        <f t="shared" si="2246"/>
        <v>0</v>
      </c>
      <c r="AQ2275" s="130">
        <f t="shared" si="2247"/>
        <v>0</v>
      </c>
      <c r="AR2275" s="130">
        <f t="shared" si="2248"/>
        <v>0</v>
      </c>
      <c r="AS2275" s="130">
        <f t="shared" si="2249"/>
        <v>0</v>
      </c>
      <c r="AT2275" s="130">
        <f t="shared" si="2250"/>
        <v>0</v>
      </c>
      <c r="AU2275" s="130">
        <f t="shared" si="2251"/>
        <v>0</v>
      </c>
      <c r="AV2275" s="130">
        <f t="shared" si="2252"/>
        <v>0</v>
      </c>
      <c r="AW2275" s="130">
        <f t="shared" si="2253"/>
        <v>0</v>
      </c>
      <c r="AX2275" s="130">
        <f t="shared" si="2254"/>
        <v>0</v>
      </c>
      <c r="AY2275" s="130">
        <f t="shared" si="2255"/>
        <v>0</v>
      </c>
      <c r="AZ2275" s="130">
        <f t="shared" si="2256"/>
        <v>0</v>
      </c>
      <c r="BA2275" s="130">
        <f t="shared" si="2257"/>
        <v>0</v>
      </c>
      <c r="BB2275" s="130">
        <f t="shared" si="2258"/>
        <v>0</v>
      </c>
      <c r="BC2275" s="130">
        <f t="shared" si="2259"/>
        <v>0</v>
      </c>
      <c r="BD2275" s="130">
        <f t="shared" si="2260"/>
        <v>0</v>
      </c>
      <c r="BE2275" s="130">
        <f t="shared" si="2261"/>
        <v>0</v>
      </c>
      <c r="BF2275" s="130">
        <f t="shared" si="2262"/>
        <v>0</v>
      </c>
      <c r="BK2275" s="90">
        <f t="shared" si="2263"/>
        <v>0</v>
      </c>
      <c r="BL2275" s="90">
        <f t="shared" si="2264"/>
        <v>0</v>
      </c>
      <c r="BM2275" s="90">
        <f t="shared" si="2265"/>
        <v>0</v>
      </c>
      <c r="BN2275" s="90">
        <f t="shared" si="2266"/>
        <v>0</v>
      </c>
      <c r="BO2275" s="90">
        <f t="shared" si="2267"/>
        <v>0</v>
      </c>
      <c r="BP2275" s="90">
        <f t="shared" si="2268"/>
        <v>0</v>
      </c>
    </row>
    <row r="2276" spans="1:68" ht="15" customHeight="1" x14ac:dyDescent="0.2">
      <c r="A2276" s="109"/>
      <c r="B2276" s="109"/>
      <c r="C2276" s="85" t="s">
        <v>43</v>
      </c>
      <c r="D2276" s="703" t="str">
        <f t="shared" si="2233"/>
        <v/>
      </c>
      <c r="E2276" s="705"/>
      <c r="F2276" s="705"/>
      <c r="G2276" s="705"/>
      <c r="H2276" s="705"/>
      <c r="I2276" s="705"/>
      <c r="J2276" s="705"/>
      <c r="K2276" s="705"/>
      <c r="L2276" s="704"/>
      <c r="M2276" s="703" t="str">
        <f t="shared" si="2234"/>
        <v/>
      </c>
      <c r="N2276" s="704"/>
      <c r="O2276" s="703" t="str">
        <f t="shared" si="2235"/>
        <v/>
      </c>
      <c r="P2276" s="704"/>
      <c r="Q2276" s="703" t="str">
        <f t="shared" si="2236"/>
        <v/>
      </c>
      <c r="R2276" s="704"/>
      <c r="S2276" s="615"/>
      <c r="T2276" s="615"/>
      <c r="U2276" s="67"/>
      <c r="V2276" s="67"/>
      <c r="W2276" s="730"/>
      <c r="X2276" s="731"/>
      <c r="Y2276" s="206"/>
      <c r="Z2276" s="206"/>
      <c r="AA2276" s="730"/>
      <c r="AB2276" s="731"/>
      <c r="AC2276" s="206"/>
      <c r="AD2276" s="206"/>
      <c r="AE2276" s="109"/>
      <c r="AG2276" s="90">
        <f t="shared" si="2237"/>
        <v>45</v>
      </c>
      <c r="AH2276" s="90">
        <f t="shared" si="2238"/>
        <v>0</v>
      </c>
      <c r="AI2276" s="130">
        <f t="shared" si="2239"/>
        <v>0</v>
      </c>
      <c r="AJ2276" s="130">
        <f t="shared" si="2240"/>
        <v>0</v>
      </c>
      <c r="AK2276" s="130">
        <f t="shared" si="2241"/>
        <v>0</v>
      </c>
      <c r="AL2276" s="130">
        <f t="shared" si="2242"/>
        <v>0</v>
      </c>
      <c r="AM2276" s="130">
        <f t="shared" si="2243"/>
        <v>0</v>
      </c>
      <c r="AN2276" s="130">
        <f t="shared" si="2244"/>
        <v>0</v>
      </c>
      <c r="AO2276" s="130">
        <f t="shared" si="2245"/>
        <v>0</v>
      </c>
      <c r="AP2276" s="130">
        <f t="shared" si="2246"/>
        <v>0</v>
      </c>
      <c r="AQ2276" s="130">
        <f t="shared" si="2247"/>
        <v>0</v>
      </c>
      <c r="AR2276" s="130">
        <f t="shared" si="2248"/>
        <v>0</v>
      </c>
      <c r="AS2276" s="130">
        <f t="shared" si="2249"/>
        <v>0</v>
      </c>
      <c r="AT2276" s="130">
        <f t="shared" si="2250"/>
        <v>0</v>
      </c>
      <c r="AU2276" s="130">
        <f t="shared" si="2251"/>
        <v>0</v>
      </c>
      <c r="AV2276" s="130">
        <f t="shared" si="2252"/>
        <v>0</v>
      </c>
      <c r="AW2276" s="130">
        <f t="shared" si="2253"/>
        <v>0</v>
      </c>
      <c r="AX2276" s="130">
        <f t="shared" si="2254"/>
        <v>0</v>
      </c>
      <c r="AY2276" s="130">
        <f t="shared" si="2255"/>
        <v>0</v>
      </c>
      <c r="AZ2276" s="130">
        <f t="shared" si="2256"/>
        <v>0</v>
      </c>
      <c r="BA2276" s="130">
        <f t="shared" si="2257"/>
        <v>0</v>
      </c>
      <c r="BB2276" s="130">
        <f t="shared" si="2258"/>
        <v>0</v>
      </c>
      <c r="BC2276" s="130">
        <f t="shared" si="2259"/>
        <v>0</v>
      </c>
      <c r="BD2276" s="130">
        <f t="shared" si="2260"/>
        <v>0</v>
      </c>
      <c r="BE2276" s="130">
        <f t="shared" si="2261"/>
        <v>0</v>
      </c>
      <c r="BF2276" s="130">
        <f t="shared" si="2262"/>
        <v>0</v>
      </c>
      <c r="BK2276" s="90">
        <f t="shared" si="2263"/>
        <v>0</v>
      </c>
      <c r="BL2276" s="90">
        <f t="shared" si="2264"/>
        <v>0</v>
      </c>
      <c r="BM2276" s="90">
        <f t="shared" si="2265"/>
        <v>0</v>
      </c>
      <c r="BN2276" s="90">
        <f t="shared" si="2266"/>
        <v>0</v>
      </c>
      <c r="BO2276" s="90">
        <f t="shared" si="2267"/>
        <v>0</v>
      </c>
      <c r="BP2276" s="90">
        <f t="shared" si="2268"/>
        <v>0</v>
      </c>
    </row>
    <row r="2277" spans="1:68" ht="15" customHeight="1" x14ac:dyDescent="0.2">
      <c r="A2277" s="109"/>
      <c r="B2277" s="109"/>
      <c r="C2277" s="85" t="s">
        <v>44</v>
      </c>
      <c r="D2277" s="703" t="str">
        <f t="shared" si="2233"/>
        <v/>
      </c>
      <c r="E2277" s="705"/>
      <c r="F2277" s="705"/>
      <c r="G2277" s="705"/>
      <c r="H2277" s="705"/>
      <c r="I2277" s="705"/>
      <c r="J2277" s="705"/>
      <c r="K2277" s="705"/>
      <c r="L2277" s="704"/>
      <c r="M2277" s="703" t="str">
        <f t="shared" si="2234"/>
        <v/>
      </c>
      <c r="N2277" s="704"/>
      <c r="O2277" s="703" t="str">
        <f t="shared" si="2235"/>
        <v/>
      </c>
      <c r="P2277" s="704"/>
      <c r="Q2277" s="703" t="str">
        <f t="shared" si="2236"/>
        <v/>
      </c>
      <c r="R2277" s="704"/>
      <c r="S2277" s="615"/>
      <c r="T2277" s="615"/>
      <c r="U2277" s="67"/>
      <c r="V2277" s="67"/>
      <c r="W2277" s="730"/>
      <c r="X2277" s="731"/>
      <c r="Y2277" s="206"/>
      <c r="Z2277" s="206"/>
      <c r="AA2277" s="730"/>
      <c r="AB2277" s="731"/>
      <c r="AC2277" s="206"/>
      <c r="AD2277" s="206"/>
      <c r="AE2277" s="109"/>
      <c r="AG2277" s="90">
        <f t="shared" si="2237"/>
        <v>45</v>
      </c>
      <c r="AH2277" s="90">
        <f t="shared" si="2238"/>
        <v>0</v>
      </c>
      <c r="AI2277" s="130">
        <f t="shared" si="2239"/>
        <v>0</v>
      </c>
      <c r="AJ2277" s="130">
        <f t="shared" si="2240"/>
        <v>0</v>
      </c>
      <c r="AK2277" s="130">
        <f t="shared" si="2241"/>
        <v>0</v>
      </c>
      <c r="AL2277" s="130">
        <f t="shared" si="2242"/>
        <v>0</v>
      </c>
      <c r="AM2277" s="130">
        <f t="shared" si="2243"/>
        <v>0</v>
      </c>
      <c r="AN2277" s="130">
        <f t="shared" si="2244"/>
        <v>0</v>
      </c>
      <c r="AO2277" s="130">
        <f t="shared" si="2245"/>
        <v>0</v>
      </c>
      <c r="AP2277" s="130">
        <f t="shared" si="2246"/>
        <v>0</v>
      </c>
      <c r="AQ2277" s="130">
        <f t="shared" si="2247"/>
        <v>0</v>
      </c>
      <c r="AR2277" s="130">
        <f t="shared" si="2248"/>
        <v>0</v>
      </c>
      <c r="AS2277" s="130">
        <f t="shared" si="2249"/>
        <v>0</v>
      </c>
      <c r="AT2277" s="130">
        <f t="shared" si="2250"/>
        <v>0</v>
      </c>
      <c r="AU2277" s="130">
        <f t="shared" si="2251"/>
        <v>0</v>
      </c>
      <c r="AV2277" s="130">
        <f t="shared" si="2252"/>
        <v>0</v>
      </c>
      <c r="AW2277" s="130">
        <f t="shared" si="2253"/>
        <v>0</v>
      </c>
      <c r="AX2277" s="130">
        <f t="shared" si="2254"/>
        <v>0</v>
      </c>
      <c r="AY2277" s="130">
        <f t="shared" si="2255"/>
        <v>0</v>
      </c>
      <c r="AZ2277" s="130">
        <f t="shared" si="2256"/>
        <v>0</v>
      </c>
      <c r="BA2277" s="130">
        <f t="shared" si="2257"/>
        <v>0</v>
      </c>
      <c r="BB2277" s="130">
        <f t="shared" si="2258"/>
        <v>0</v>
      </c>
      <c r="BC2277" s="130">
        <f t="shared" si="2259"/>
        <v>0</v>
      </c>
      <c r="BD2277" s="130">
        <f t="shared" si="2260"/>
        <v>0</v>
      </c>
      <c r="BE2277" s="130">
        <f t="shared" si="2261"/>
        <v>0</v>
      </c>
      <c r="BF2277" s="130">
        <f t="shared" si="2262"/>
        <v>0</v>
      </c>
      <c r="BK2277" s="90">
        <f t="shared" si="2263"/>
        <v>0</v>
      </c>
      <c r="BL2277" s="90">
        <f t="shared" si="2264"/>
        <v>0</v>
      </c>
      <c r="BM2277" s="90">
        <f t="shared" si="2265"/>
        <v>0</v>
      </c>
      <c r="BN2277" s="90">
        <f t="shared" si="2266"/>
        <v>0</v>
      </c>
      <c r="BO2277" s="90">
        <f t="shared" si="2267"/>
        <v>0</v>
      </c>
      <c r="BP2277" s="90">
        <f t="shared" si="2268"/>
        <v>0</v>
      </c>
    </row>
    <row r="2278" spans="1:68" ht="15" customHeight="1" x14ac:dyDescent="0.2">
      <c r="A2278" s="109"/>
      <c r="B2278" s="109"/>
      <c r="C2278" s="85" t="s">
        <v>45</v>
      </c>
      <c r="D2278" s="703" t="str">
        <f t="shared" si="2233"/>
        <v/>
      </c>
      <c r="E2278" s="705"/>
      <c r="F2278" s="705"/>
      <c r="G2278" s="705"/>
      <c r="H2278" s="705"/>
      <c r="I2278" s="705"/>
      <c r="J2278" s="705"/>
      <c r="K2278" s="705"/>
      <c r="L2278" s="704"/>
      <c r="M2278" s="703" t="str">
        <f t="shared" si="2234"/>
        <v/>
      </c>
      <c r="N2278" s="704"/>
      <c r="O2278" s="703" t="str">
        <f t="shared" si="2235"/>
        <v/>
      </c>
      <c r="P2278" s="704"/>
      <c r="Q2278" s="703" t="str">
        <f t="shared" si="2236"/>
        <v/>
      </c>
      <c r="R2278" s="704"/>
      <c r="S2278" s="615"/>
      <c r="T2278" s="615"/>
      <c r="U2278" s="67"/>
      <c r="V2278" s="67"/>
      <c r="W2278" s="730"/>
      <c r="X2278" s="731"/>
      <c r="Y2278" s="206"/>
      <c r="Z2278" s="206"/>
      <c r="AA2278" s="730"/>
      <c r="AB2278" s="731"/>
      <c r="AC2278" s="206"/>
      <c r="AD2278" s="206"/>
      <c r="AE2278" s="109"/>
      <c r="AG2278" s="90">
        <f t="shared" si="2237"/>
        <v>45</v>
      </c>
      <c r="AH2278" s="90">
        <f t="shared" si="2238"/>
        <v>0</v>
      </c>
      <c r="AI2278" s="130">
        <f t="shared" si="2239"/>
        <v>0</v>
      </c>
      <c r="AJ2278" s="130">
        <f t="shared" si="2240"/>
        <v>0</v>
      </c>
      <c r="AK2278" s="130">
        <f t="shared" si="2241"/>
        <v>0</v>
      </c>
      <c r="AL2278" s="130">
        <f t="shared" si="2242"/>
        <v>0</v>
      </c>
      <c r="AM2278" s="130">
        <f t="shared" si="2243"/>
        <v>0</v>
      </c>
      <c r="AN2278" s="130">
        <f t="shared" si="2244"/>
        <v>0</v>
      </c>
      <c r="AO2278" s="130">
        <f t="shared" si="2245"/>
        <v>0</v>
      </c>
      <c r="AP2278" s="130">
        <f t="shared" si="2246"/>
        <v>0</v>
      </c>
      <c r="AQ2278" s="130">
        <f t="shared" si="2247"/>
        <v>0</v>
      </c>
      <c r="AR2278" s="130">
        <f t="shared" si="2248"/>
        <v>0</v>
      </c>
      <c r="AS2278" s="130">
        <f t="shared" si="2249"/>
        <v>0</v>
      </c>
      <c r="AT2278" s="130">
        <f t="shared" si="2250"/>
        <v>0</v>
      </c>
      <c r="AU2278" s="130">
        <f t="shared" si="2251"/>
        <v>0</v>
      </c>
      <c r="AV2278" s="130">
        <f t="shared" si="2252"/>
        <v>0</v>
      </c>
      <c r="AW2278" s="130">
        <f t="shared" si="2253"/>
        <v>0</v>
      </c>
      <c r="AX2278" s="130">
        <f t="shared" si="2254"/>
        <v>0</v>
      </c>
      <c r="AY2278" s="130">
        <f t="shared" si="2255"/>
        <v>0</v>
      </c>
      <c r="AZ2278" s="130">
        <f t="shared" si="2256"/>
        <v>0</v>
      </c>
      <c r="BA2278" s="130">
        <f t="shared" si="2257"/>
        <v>0</v>
      </c>
      <c r="BB2278" s="130">
        <f t="shared" si="2258"/>
        <v>0</v>
      </c>
      <c r="BC2278" s="130">
        <f t="shared" si="2259"/>
        <v>0</v>
      </c>
      <c r="BD2278" s="130">
        <f t="shared" si="2260"/>
        <v>0</v>
      </c>
      <c r="BE2278" s="130">
        <f t="shared" si="2261"/>
        <v>0</v>
      </c>
      <c r="BF2278" s="130">
        <f t="shared" si="2262"/>
        <v>0</v>
      </c>
      <c r="BK2278" s="90">
        <f t="shared" si="2263"/>
        <v>0</v>
      </c>
      <c r="BL2278" s="90">
        <f t="shared" si="2264"/>
        <v>0</v>
      </c>
      <c r="BM2278" s="90">
        <f t="shared" si="2265"/>
        <v>0</v>
      </c>
      <c r="BN2278" s="90">
        <f t="shared" si="2266"/>
        <v>0</v>
      </c>
      <c r="BO2278" s="90">
        <f t="shared" si="2267"/>
        <v>0</v>
      </c>
      <c r="BP2278" s="90">
        <f t="shared" si="2268"/>
        <v>0</v>
      </c>
    </row>
    <row r="2279" spans="1:68" ht="15" customHeight="1" x14ac:dyDescent="0.2">
      <c r="A2279" s="109"/>
      <c r="B2279" s="109"/>
      <c r="C2279" s="85" t="s">
        <v>46</v>
      </c>
      <c r="D2279" s="703" t="str">
        <f t="shared" si="2233"/>
        <v/>
      </c>
      <c r="E2279" s="705"/>
      <c r="F2279" s="705"/>
      <c r="G2279" s="705"/>
      <c r="H2279" s="705"/>
      <c r="I2279" s="705"/>
      <c r="J2279" s="705"/>
      <c r="K2279" s="705"/>
      <c r="L2279" s="704"/>
      <c r="M2279" s="703" t="str">
        <f t="shared" si="2234"/>
        <v/>
      </c>
      <c r="N2279" s="704"/>
      <c r="O2279" s="703" t="str">
        <f t="shared" si="2235"/>
        <v/>
      </c>
      <c r="P2279" s="704"/>
      <c r="Q2279" s="703" t="str">
        <f t="shared" si="2236"/>
        <v/>
      </c>
      <c r="R2279" s="704"/>
      <c r="S2279" s="615"/>
      <c r="T2279" s="615"/>
      <c r="U2279" s="67"/>
      <c r="V2279" s="67"/>
      <c r="W2279" s="730"/>
      <c r="X2279" s="731"/>
      <c r="Y2279" s="206"/>
      <c r="Z2279" s="206"/>
      <c r="AA2279" s="730"/>
      <c r="AB2279" s="731"/>
      <c r="AC2279" s="206"/>
      <c r="AD2279" s="206"/>
      <c r="AE2279" s="109"/>
      <c r="AG2279" s="90">
        <f t="shared" si="2237"/>
        <v>45</v>
      </c>
      <c r="AH2279" s="90">
        <f t="shared" si="2238"/>
        <v>0</v>
      </c>
      <c r="AI2279" s="130">
        <f t="shared" si="2239"/>
        <v>0</v>
      </c>
      <c r="AJ2279" s="130">
        <f t="shared" si="2240"/>
        <v>0</v>
      </c>
      <c r="AK2279" s="130">
        <f t="shared" si="2241"/>
        <v>0</v>
      </c>
      <c r="AL2279" s="130">
        <f t="shared" si="2242"/>
        <v>0</v>
      </c>
      <c r="AM2279" s="130">
        <f t="shared" si="2243"/>
        <v>0</v>
      </c>
      <c r="AN2279" s="130">
        <f t="shared" si="2244"/>
        <v>0</v>
      </c>
      <c r="AO2279" s="130">
        <f t="shared" si="2245"/>
        <v>0</v>
      </c>
      <c r="AP2279" s="130">
        <f t="shared" si="2246"/>
        <v>0</v>
      </c>
      <c r="AQ2279" s="130">
        <f t="shared" si="2247"/>
        <v>0</v>
      </c>
      <c r="AR2279" s="130">
        <f t="shared" si="2248"/>
        <v>0</v>
      </c>
      <c r="AS2279" s="130">
        <f t="shared" si="2249"/>
        <v>0</v>
      </c>
      <c r="AT2279" s="130">
        <f t="shared" si="2250"/>
        <v>0</v>
      </c>
      <c r="AU2279" s="130">
        <f t="shared" si="2251"/>
        <v>0</v>
      </c>
      <c r="AV2279" s="130">
        <f t="shared" si="2252"/>
        <v>0</v>
      </c>
      <c r="AW2279" s="130">
        <f t="shared" si="2253"/>
        <v>0</v>
      </c>
      <c r="AX2279" s="130">
        <f t="shared" si="2254"/>
        <v>0</v>
      </c>
      <c r="AY2279" s="130">
        <f t="shared" si="2255"/>
        <v>0</v>
      </c>
      <c r="AZ2279" s="130">
        <f t="shared" si="2256"/>
        <v>0</v>
      </c>
      <c r="BA2279" s="130">
        <f t="shared" si="2257"/>
        <v>0</v>
      </c>
      <c r="BB2279" s="130">
        <f t="shared" si="2258"/>
        <v>0</v>
      </c>
      <c r="BC2279" s="130">
        <f t="shared" si="2259"/>
        <v>0</v>
      </c>
      <c r="BD2279" s="130">
        <f t="shared" si="2260"/>
        <v>0</v>
      </c>
      <c r="BE2279" s="130">
        <f t="shared" si="2261"/>
        <v>0</v>
      </c>
      <c r="BF2279" s="130">
        <f t="shared" si="2262"/>
        <v>0</v>
      </c>
      <c r="BK2279" s="90">
        <f t="shared" si="2263"/>
        <v>0</v>
      </c>
      <c r="BL2279" s="90">
        <f t="shared" si="2264"/>
        <v>0</v>
      </c>
      <c r="BM2279" s="90">
        <f t="shared" si="2265"/>
        <v>0</v>
      </c>
      <c r="BN2279" s="90">
        <f t="shared" si="2266"/>
        <v>0</v>
      </c>
      <c r="BO2279" s="90">
        <f t="shared" si="2267"/>
        <v>0</v>
      </c>
      <c r="BP2279" s="90">
        <f t="shared" si="2268"/>
        <v>0</v>
      </c>
    </row>
    <row r="2280" spans="1:68" ht="15" customHeight="1" x14ac:dyDescent="0.2">
      <c r="A2280" s="109"/>
      <c r="B2280" s="109"/>
      <c r="C2280" s="85" t="s">
        <v>47</v>
      </c>
      <c r="D2280" s="703" t="str">
        <f t="shared" si="2233"/>
        <v/>
      </c>
      <c r="E2280" s="705"/>
      <c r="F2280" s="705"/>
      <c r="G2280" s="705"/>
      <c r="H2280" s="705"/>
      <c r="I2280" s="705"/>
      <c r="J2280" s="705"/>
      <c r="K2280" s="705"/>
      <c r="L2280" s="704"/>
      <c r="M2280" s="703" t="str">
        <f t="shared" si="2234"/>
        <v/>
      </c>
      <c r="N2280" s="704"/>
      <c r="O2280" s="703" t="str">
        <f t="shared" si="2235"/>
        <v/>
      </c>
      <c r="P2280" s="704"/>
      <c r="Q2280" s="703" t="str">
        <f t="shared" si="2236"/>
        <v/>
      </c>
      <c r="R2280" s="704"/>
      <c r="S2280" s="615"/>
      <c r="T2280" s="615"/>
      <c r="U2280" s="67"/>
      <c r="V2280" s="67"/>
      <c r="W2280" s="730"/>
      <c r="X2280" s="731"/>
      <c r="Y2280" s="206"/>
      <c r="Z2280" s="206"/>
      <c r="AA2280" s="730"/>
      <c r="AB2280" s="731"/>
      <c r="AC2280" s="206"/>
      <c r="AD2280" s="206"/>
      <c r="AE2280" s="109"/>
      <c r="AG2280" s="90">
        <f t="shared" si="2237"/>
        <v>45</v>
      </c>
      <c r="AH2280" s="90">
        <f t="shared" si="2238"/>
        <v>0</v>
      </c>
      <c r="AI2280" s="130">
        <f t="shared" si="2239"/>
        <v>0</v>
      </c>
      <c r="AJ2280" s="130">
        <f t="shared" si="2240"/>
        <v>0</v>
      </c>
      <c r="AK2280" s="130">
        <f t="shared" si="2241"/>
        <v>0</v>
      </c>
      <c r="AL2280" s="130">
        <f t="shared" si="2242"/>
        <v>0</v>
      </c>
      <c r="AM2280" s="130">
        <f t="shared" si="2243"/>
        <v>0</v>
      </c>
      <c r="AN2280" s="130">
        <f t="shared" si="2244"/>
        <v>0</v>
      </c>
      <c r="AO2280" s="130">
        <f t="shared" si="2245"/>
        <v>0</v>
      </c>
      <c r="AP2280" s="130">
        <f t="shared" si="2246"/>
        <v>0</v>
      </c>
      <c r="AQ2280" s="130">
        <f t="shared" si="2247"/>
        <v>0</v>
      </c>
      <c r="AR2280" s="130">
        <f t="shared" si="2248"/>
        <v>0</v>
      </c>
      <c r="AS2280" s="130">
        <f t="shared" si="2249"/>
        <v>0</v>
      </c>
      <c r="AT2280" s="130">
        <f t="shared" si="2250"/>
        <v>0</v>
      </c>
      <c r="AU2280" s="130">
        <f t="shared" si="2251"/>
        <v>0</v>
      </c>
      <c r="AV2280" s="130">
        <f t="shared" si="2252"/>
        <v>0</v>
      </c>
      <c r="AW2280" s="130">
        <f t="shared" si="2253"/>
        <v>0</v>
      </c>
      <c r="AX2280" s="130">
        <f t="shared" si="2254"/>
        <v>0</v>
      </c>
      <c r="AY2280" s="130">
        <f t="shared" si="2255"/>
        <v>0</v>
      </c>
      <c r="AZ2280" s="130">
        <f t="shared" si="2256"/>
        <v>0</v>
      </c>
      <c r="BA2280" s="130">
        <f t="shared" si="2257"/>
        <v>0</v>
      </c>
      <c r="BB2280" s="130">
        <f t="shared" si="2258"/>
        <v>0</v>
      </c>
      <c r="BC2280" s="130">
        <f t="shared" si="2259"/>
        <v>0</v>
      </c>
      <c r="BD2280" s="130">
        <f t="shared" si="2260"/>
        <v>0</v>
      </c>
      <c r="BE2280" s="130">
        <f t="shared" si="2261"/>
        <v>0</v>
      </c>
      <c r="BF2280" s="130">
        <f t="shared" si="2262"/>
        <v>0</v>
      </c>
      <c r="BK2280" s="90">
        <f t="shared" si="2263"/>
        <v>0</v>
      </c>
      <c r="BL2280" s="90">
        <f t="shared" si="2264"/>
        <v>0</v>
      </c>
      <c r="BM2280" s="90">
        <f t="shared" si="2265"/>
        <v>0</v>
      </c>
      <c r="BN2280" s="90">
        <f t="shared" si="2266"/>
        <v>0</v>
      </c>
      <c r="BO2280" s="90">
        <f t="shared" si="2267"/>
        <v>0</v>
      </c>
      <c r="BP2280" s="90">
        <f t="shared" si="2268"/>
        <v>0</v>
      </c>
    </row>
    <row r="2281" spans="1:68" ht="15" customHeight="1" x14ac:dyDescent="0.2">
      <c r="A2281" s="109"/>
      <c r="B2281" s="109"/>
      <c r="C2281" s="85" t="s">
        <v>48</v>
      </c>
      <c r="D2281" s="703" t="str">
        <f t="shared" si="2233"/>
        <v/>
      </c>
      <c r="E2281" s="705"/>
      <c r="F2281" s="705"/>
      <c r="G2281" s="705"/>
      <c r="H2281" s="705"/>
      <c r="I2281" s="705"/>
      <c r="J2281" s="705"/>
      <c r="K2281" s="705"/>
      <c r="L2281" s="704"/>
      <c r="M2281" s="703" t="str">
        <f t="shared" si="2234"/>
        <v/>
      </c>
      <c r="N2281" s="704"/>
      <c r="O2281" s="703" t="str">
        <f t="shared" si="2235"/>
        <v/>
      </c>
      <c r="P2281" s="704"/>
      <c r="Q2281" s="703" t="str">
        <f t="shared" si="2236"/>
        <v/>
      </c>
      <c r="R2281" s="704"/>
      <c r="S2281" s="615"/>
      <c r="T2281" s="615"/>
      <c r="U2281" s="67"/>
      <c r="V2281" s="67"/>
      <c r="W2281" s="730"/>
      <c r="X2281" s="731"/>
      <c r="Y2281" s="206"/>
      <c r="Z2281" s="206"/>
      <c r="AA2281" s="730"/>
      <c r="AB2281" s="731"/>
      <c r="AC2281" s="206"/>
      <c r="AD2281" s="206"/>
      <c r="AE2281" s="109"/>
      <c r="AG2281" s="90">
        <f t="shared" si="2237"/>
        <v>45</v>
      </c>
      <c r="AH2281" s="90">
        <f t="shared" si="2238"/>
        <v>0</v>
      </c>
      <c r="AI2281" s="130">
        <f t="shared" si="2239"/>
        <v>0</v>
      </c>
      <c r="AJ2281" s="130">
        <f t="shared" si="2240"/>
        <v>0</v>
      </c>
      <c r="AK2281" s="130">
        <f t="shared" si="2241"/>
        <v>0</v>
      </c>
      <c r="AL2281" s="130">
        <f t="shared" si="2242"/>
        <v>0</v>
      </c>
      <c r="AM2281" s="130">
        <f t="shared" si="2243"/>
        <v>0</v>
      </c>
      <c r="AN2281" s="130">
        <f t="shared" si="2244"/>
        <v>0</v>
      </c>
      <c r="AO2281" s="130">
        <f t="shared" si="2245"/>
        <v>0</v>
      </c>
      <c r="AP2281" s="130">
        <f t="shared" si="2246"/>
        <v>0</v>
      </c>
      <c r="AQ2281" s="130">
        <f t="shared" si="2247"/>
        <v>0</v>
      </c>
      <c r="AR2281" s="130">
        <f t="shared" si="2248"/>
        <v>0</v>
      </c>
      <c r="AS2281" s="130">
        <f t="shared" si="2249"/>
        <v>0</v>
      </c>
      <c r="AT2281" s="130">
        <f t="shared" si="2250"/>
        <v>0</v>
      </c>
      <c r="AU2281" s="130">
        <f t="shared" si="2251"/>
        <v>0</v>
      </c>
      <c r="AV2281" s="130">
        <f t="shared" si="2252"/>
        <v>0</v>
      </c>
      <c r="AW2281" s="130">
        <f t="shared" si="2253"/>
        <v>0</v>
      </c>
      <c r="AX2281" s="130">
        <f t="shared" si="2254"/>
        <v>0</v>
      </c>
      <c r="AY2281" s="130">
        <f t="shared" si="2255"/>
        <v>0</v>
      </c>
      <c r="AZ2281" s="130">
        <f t="shared" si="2256"/>
        <v>0</v>
      </c>
      <c r="BA2281" s="130">
        <f t="shared" si="2257"/>
        <v>0</v>
      </c>
      <c r="BB2281" s="130">
        <f t="shared" si="2258"/>
        <v>0</v>
      </c>
      <c r="BC2281" s="130">
        <f t="shared" si="2259"/>
        <v>0</v>
      </c>
      <c r="BD2281" s="130">
        <f t="shared" si="2260"/>
        <v>0</v>
      </c>
      <c r="BE2281" s="130">
        <f t="shared" si="2261"/>
        <v>0</v>
      </c>
      <c r="BF2281" s="130">
        <f t="shared" si="2262"/>
        <v>0</v>
      </c>
      <c r="BK2281" s="90">
        <f t="shared" si="2263"/>
        <v>0</v>
      </c>
      <c r="BL2281" s="90">
        <f t="shared" si="2264"/>
        <v>0</v>
      </c>
      <c r="BM2281" s="90">
        <f t="shared" si="2265"/>
        <v>0</v>
      </c>
      <c r="BN2281" s="90">
        <f t="shared" si="2266"/>
        <v>0</v>
      </c>
      <c r="BO2281" s="90">
        <f t="shared" si="2267"/>
        <v>0</v>
      </c>
      <c r="BP2281" s="90">
        <f t="shared" si="2268"/>
        <v>0</v>
      </c>
    </row>
    <row r="2282" spans="1:68" ht="15" customHeight="1" x14ac:dyDescent="0.2">
      <c r="A2282" s="109"/>
      <c r="B2282" s="109"/>
      <c r="C2282" s="85" t="s">
        <v>49</v>
      </c>
      <c r="D2282" s="703" t="str">
        <f t="shared" si="2233"/>
        <v/>
      </c>
      <c r="E2282" s="705"/>
      <c r="F2282" s="705"/>
      <c r="G2282" s="705"/>
      <c r="H2282" s="705"/>
      <c r="I2282" s="705"/>
      <c r="J2282" s="705"/>
      <c r="K2282" s="705"/>
      <c r="L2282" s="704"/>
      <c r="M2282" s="703" t="str">
        <f t="shared" si="2234"/>
        <v/>
      </c>
      <c r="N2282" s="704"/>
      <c r="O2282" s="703" t="str">
        <f t="shared" si="2235"/>
        <v/>
      </c>
      <c r="P2282" s="704"/>
      <c r="Q2282" s="703" t="str">
        <f t="shared" si="2236"/>
        <v/>
      </c>
      <c r="R2282" s="704"/>
      <c r="S2282" s="615"/>
      <c r="T2282" s="615"/>
      <c r="U2282" s="67"/>
      <c r="V2282" s="67"/>
      <c r="W2282" s="730"/>
      <c r="X2282" s="731"/>
      <c r="Y2282" s="206"/>
      <c r="Z2282" s="206"/>
      <c r="AA2282" s="730"/>
      <c r="AB2282" s="731"/>
      <c r="AC2282" s="206"/>
      <c r="AD2282" s="206"/>
      <c r="AE2282" s="109"/>
      <c r="AG2282" s="90">
        <f t="shared" si="2237"/>
        <v>45</v>
      </c>
      <c r="AH2282" s="90">
        <f t="shared" si="2238"/>
        <v>0</v>
      </c>
      <c r="AI2282" s="130">
        <f t="shared" si="2239"/>
        <v>0</v>
      </c>
      <c r="AJ2282" s="130">
        <f t="shared" si="2240"/>
        <v>0</v>
      </c>
      <c r="AK2282" s="130">
        <f t="shared" si="2241"/>
        <v>0</v>
      </c>
      <c r="AL2282" s="130">
        <f t="shared" si="2242"/>
        <v>0</v>
      </c>
      <c r="AM2282" s="130">
        <f t="shared" si="2243"/>
        <v>0</v>
      </c>
      <c r="AN2282" s="130">
        <f t="shared" si="2244"/>
        <v>0</v>
      </c>
      <c r="AO2282" s="130">
        <f t="shared" si="2245"/>
        <v>0</v>
      </c>
      <c r="AP2282" s="130">
        <f t="shared" si="2246"/>
        <v>0</v>
      </c>
      <c r="AQ2282" s="130">
        <f t="shared" si="2247"/>
        <v>0</v>
      </c>
      <c r="AR2282" s="130">
        <f t="shared" si="2248"/>
        <v>0</v>
      </c>
      <c r="AS2282" s="130">
        <f t="shared" si="2249"/>
        <v>0</v>
      </c>
      <c r="AT2282" s="130">
        <f t="shared" si="2250"/>
        <v>0</v>
      </c>
      <c r="AU2282" s="130">
        <f t="shared" si="2251"/>
        <v>0</v>
      </c>
      <c r="AV2282" s="130">
        <f t="shared" si="2252"/>
        <v>0</v>
      </c>
      <c r="AW2282" s="130">
        <f t="shared" si="2253"/>
        <v>0</v>
      </c>
      <c r="AX2282" s="130">
        <f t="shared" si="2254"/>
        <v>0</v>
      </c>
      <c r="AY2282" s="130">
        <f t="shared" si="2255"/>
        <v>0</v>
      </c>
      <c r="AZ2282" s="130">
        <f t="shared" si="2256"/>
        <v>0</v>
      </c>
      <c r="BA2282" s="130">
        <f t="shared" si="2257"/>
        <v>0</v>
      </c>
      <c r="BB2282" s="130">
        <f t="shared" si="2258"/>
        <v>0</v>
      </c>
      <c r="BC2282" s="130">
        <f t="shared" si="2259"/>
        <v>0</v>
      </c>
      <c r="BD2282" s="130">
        <f t="shared" si="2260"/>
        <v>0</v>
      </c>
      <c r="BE2282" s="130">
        <f t="shared" si="2261"/>
        <v>0</v>
      </c>
      <c r="BF2282" s="130">
        <f t="shared" si="2262"/>
        <v>0</v>
      </c>
      <c r="BK2282" s="90">
        <f t="shared" si="2263"/>
        <v>0</v>
      </c>
      <c r="BL2282" s="90">
        <f t="shared" si="2264"/>
        <v>0</v>
      </c>
      <c r="BM2282" s="90">
        <f t="shared" si="2265"/>
        <v>0</v>
      </c>
      <c r="BN2282" s="90">
        <f t="shared" si="2266"/>
        <v>0</v>
      </c>
      <c r="BO2282" s="90">
        <f t="shared" si="2267"/>
        <v>0</v>
      </c>
      <c r="BP2282" s="90">
        <f t="shared" si="2268"/>
        <v>0</v>
      </c>
    </row>
    <row r="2283" spans="1:68" ht="15" customHeight="1" x14ac:dyDescent="0.2">
      <c r="A2283" s="109"/>
      <c r="C2283" s="85" t="s">
        <v>50</v>
      </c>
      <c r="D2283" s="703" t="str">
        <f t="shared" si="2233"/>
        <v/>
      </c>
      <c r="E2283" s="705"/>
      <c r="F2283" s="705"/>
      <c r="G2283" s="705"/>
      <c r="H2283" s="705"/>
      <c r="I2283" s="705"/>
      <c r="J2283" s="705"/>
      <c r="K2283" s="705"/>
      <c r="L2283" s="704"/>
      <c r="M2283" s="703" t="str">
        <f t="shared" si="2234"/>
        <v/>
      </c>
      <c r="N2283" s="704"/>
      <c r="O2283" s="703" t="str">
        <f t="shared" si="2235"/>
        <v/>
      </c>
      <c r="P2283" s="704"/>
      <c r="Q2283" s="703" t="str">
        <f t="shared" si="2236"/>
        <v/>
      </c>
      <c r="R2283" s="704"/>
      <c r="S2283" s="615"/>
      <c r="T2283" s="615"/>
      <c r="U2283" s="67"/>
      <c r="V2283" s="67"/>
      <c r="W2283" s="730"/>
      <c r="X2283" s="731"/>
      <c r="Y2283" s="206"/>
      <c r="Z2283" s="206"/>
      <c r="AA2283" s="730"/>
      <c r="AB2283" s="731"/>
      <c r="AC2283" s="206"/>
      <c r="AD2283" s="206"/>
      <c r="AE2283" s="109"/>
      <c r="AG2283" s="90">
        <f t="shared" si="2237"/>
        <v>45</v>
      </c>
      <c r="AH2283" s="90">
        <f t="shared" si="2238"/>
        <v>0</v>
      </c>
      <c r="AI2283" s="130">
        <f t="shared" si="2239"/>
        <v>0</v>
      </c>
      <c r="AJ2283" s="130">
        <f t="shared" si="2240"/>
        <v>0</v>
      </c>
      <c r="AK2283" s="130">
        <f t="shared" si="2241"/>
        <v>0</v>
      </c>
      <c r="AL2283" s="130">
        <f t="shared" si="2242"/>
        <v>0</v>
      </c>
      <c r="AM2283" s="130">
        <f t="shared" si="2243"/>
        <v>0</v>
      </c>
      <c r="AN2283" s="130">
        <f t="shared" si="2244"/>
        <v>0</v>
      </c>
      <c r="AO2283" s="130">
        <f t="shared" si="2245"/>
        <v>0</v>
      </c>
      <c r="AP2283" s="130">
        <f t="shared" si="2246"/>
        <v>0</v>
      </c>
      <c r="AQ2283" s="130">
        <f t="shared" si="2247"/>
        <v>0</v>
      </c>
      <c r="AR2283" s="130">
        <f t="shared" si="2248"/>
        <v>0</v>
      </c>
      <c r="AS2283" s="130">
        <f t="shared" si="2249"/>
        <v>0</v>
      </c>
      <c r="AT2283" s="130">
        <f t="shared" si="2250"/>
        <v>0</v>
      </c>
      <c r="AU2283" s="130">
        <f t="shared" si="2251"/>
        <v>0</v>
      </c>
      <c r="AV2283" s="130">
        <f t="shared" si="2252"/>
        <v>0</v>
      </c>
      <c r="AW2283" s="130">
        <f t="shared" si="2253"/>
        <v>0</v>
      </c>
      <c r="AX2283" s="130">
        <f t="shared" si="2254"/>
        <v>0</v>
      </c>
      <c r="AY2283" s="130">
        <f t="shared" si="2255"/>
        <v>0</v>
      </c>
      <c r="AZ2283" s="130">
        <f t="shared" si="2256"/>
        <v>0</v>
      </c>
      <c r="BA2283" s="130">
        <f t="shared" si="2257"/>
        <v>0</v>
      </c>
      <c r="BB2283" s="130">
        <f t="shared" si="2258"/>
        <v>0</v>
      </c>
      <c r="BC2283" s="130">
        <f t="shared" si="2259"/>
        <v>0</v>
      </c>
      <c r="BD2283" s="130">
        <f t="shared" si="2260"/>
        <v>0</v>
      </c>
      <c r="BE2283" s="130">
        <f t="shared" si="2261"/>
        <v>0</v>
      </c>
      <c r="BF2283" s="130">
        <f t="shared" si="2262"/>
        <v>0</v>
      </c>
      <c r="BK2283" s="90">
        <f t="shared" si="2263"/>
        <v>0</v>
      </c>
      <c r="BL2283" s="90">
        <f t="shared" si="2264"/>
        <v>0</v>
      </c>
      <c r="BM2283" s="90">
        <f t="shared" si="2265"/>
        <v>0</v>
      </c>
      <c r="BN2283" s="90">
        <f t="shared" si="2266"/>
        <v>0</v>
      </c>
      <c r="BO2283" s="90">
        <f t="shared" si="2267"/>
        <v>0</v>
      </c>
      <c r="BP2283" s="90">
        <f t="shared" si="2268"/>
        <v>0</v>
      </c>
    </row>
    <row r="2284" spans="1:68" ht="15" customHeight="1" x14ac:dyDescent="0.2">
      <c r="A2284" s="109"/>
      <c r="C2284" s="85" t="s">
        <v>51</v>
      </c>
      <c r="D2284" s="703" t="str">
        <f t="shared" si="2233"/>
        <v/>
      </c>
      <c r="E2284" s="705"/>
      <c r="F2284" s="705"/>
      <c r="G2284" s="705"/>
      <c r="H2284" s="705"/>
      <c r="I2284" s="705"/>
      <c r="J2284" s="705"/>
      <c r="K2284" s="705"/>
      <c r="L2284" s="704"/>
      <c r="M2284" s="703" t="str">
        <f t="shared" si="2234"/>
        <v/>
      </c>
      <c r="N2284" s="704"/>
      <c r="O2284" s="703" t="str">
        <f t="shared" si="2235"/>
        <v/>
      </c>
      <c r="P2284" s="704"/>
      <c r="Q2284" s="703" t="str">
        <f t="shared" si="2236"/>
        <v/>
      </c>
      <c r="R2284" s="704"/>
      <c r="S2284" s="615"/>
      <c r="T2284" s="615"/>
      <c r="U2284" s="67"/>
      <c r="V2284" s="67"/>
      <c r="W2284" s="730"/>
      <c r="X2284" s="731"/>
      <c r="Y2284" s="206"/>
      <c r="Z2284" s="206"/>
      <c r="AA2284" s="730"/>
      <c r="AB2284" s="731"/>
      <c r="AC2284" s="206"/>
      <c r="AD2284" s="206"/>
      <c r="AE2284" s="109"/>
      <c r="AG2284" s="90">
        <f t="shared" si="2237"/>
        <v>45</v>
      </c>
      <c r="AH2284" s="90">
        <f t="shared" si="2238"/>
        <v>0</v>
      </c>
      <c r="AI2284" s="130">
        <f t="shared" si="2239"/>
        <v>0</v>
      </c>
      <c r="AJ2284" s="130">
        <f t="shared" si="2240"/>
        <v>0</v>
      </c>
      <c r="AK2284" s="130">
        <f t="shared" si="2241"/>
        <v>0</v>
      </c>
      <c r="AL2284" s="130">
        <f t="shared" si="2242"/>
        <v>0</v>
      </c>
      <c r="AM2284" s="130">
        <f t="shared" si="2243"/>
        <v>0</v>
      </c>
      <c r="AN2284" s="130">
        <f t="shared" si="2244"/>
        <v>0</v>
      </c>
      <c r="AO2284" s="130">
        <f t="shared" si="2245"/>
        <v>0</v>
      </c>
      <c r="AP2284" s="130">
        <f t="shared" si="2246"/>
        <v>0</v>
      </c>
      <c r="AQ2284" s="130">
        <f t="shared" si="2247"/>
        <v>0</v>
      </c>
      <c r="AR2284" s="130">
        <f t="shared" si="2248"/>
        <v>0</v>
      </c>
      <c r="AS2284" s="130">
        <f t="shared" si="2249"/>
        <v>0</v>
      </c>
      <c r="AT2284" s="130">
        <f t="shared" si="2250"/>
        <v>0</v>
      </c>
      <c r="AU2284" s="130">
        <f t="shared" si="2251"/>
        <v>0</v>
      </c>
      <c r="AV2284" s="130">
        <f t="shared" si="2252"/>
        <v>0</v>
      </c>
      <c r="AW2284" s="130">
        <f t="shared" si="2253"/>
        <v>0</v>
      </c>
      <c r="AX2284" s="130">
        <f t="shared" si="2254"/>
        <v>0</v>
      </c>
      <c r="AY2284" s="130">
        <f t="shared" si="2255"/>
        <v>0</v>
      </c>
      <c r="AZ2284" s="130">
        <f t="shared" si="2256"/>
        <v>0</v>
      </c>
      <c r="BA2284" s="130">
        <f t="shared" si="2257"/>
        <v>0</v>
      </c>
      <c r="BB2284" s="130">
        <f t="shared" si="2258"/>
        <v>0</v>
      </c>
      <c r="BC2284" s="130">
        <f t="shared" si="2259"/>
        <v>0</v>
      </c>
      <c r="BD2284" s="130">
        <f t="shared" si="2260"/>
        <v>0</v>
      </c>
      <c r="BE2284" s="130">
        <f t="shared" si="2261"/>
        <v>0</v>
      </c>
      <c r="BF2284" s="130">
        <f t="shared" si="2262"/>
        <v>0</v>
      </c>
      <c r="BK2284" s="90">
        <f t="shared" si="2263"/>
        <v>0</v>
      </c>
      <c r="BL2284" s="90">
        <f t="shared" si="2264"/>
        <v>0</v>
      </c>
      <c r="BM2284" s="90">
        <f t="shared" si="2265"/>
        <v>0</v>
      </c>
      <c r="BN2284" s="90">
        <f t="shared" si="2266"/>
        <v>0</v>
      </c>
      <c r="BO2284" s="90">
        <f t="shared" si="2267"/>
        <v>0</v>
      </c>
      <c r="BP2284" s="90">
        <f t="shared" si="2268"/>
        <v>0</v>
      </c>
    </row>
    <row r="2285" spans="1:68" ht="15" customHeight="1" x14ac:dyDescent="0.2">
      <c r="A2285" s="109"/>
      <c r="C2285" s="85" t="s">
        <v>52</v>
      </c>
      <c r="D2285" s="703" t="str">
        <f t="shared" si="2233"/>
        <v/>
      </c>
      <c r="E2285" s="705"/>
      <c r="F2285" s="705"/>
      <c r="G2285" s="705"/>
      <c r="H2285" s="705"/>
      <c r="I2285" s="705"/>
      <c r="J2285" s="705"/>
      <c r="K2285" s="705"/>
      <c r="L2285" s="704"/>
      <c r="M2285" s="703" t="str">
        <f t="shared" si="2234"/>
        <v/>
      </c>
      <c r="N2285" s="704"/>
      <c r="O2285" s="703" t="str">
        <f t="shared" si="2235"/>
        <v/>
      </c>
      <c r="P2285" s="704"/>
      <c r="Q2285" s="703" t="str">
        <f t="shared" si="2236"/>
        <v/>
      </c>
      <c r="R2285" s="704"/>
      <c r="S2285" s="615"/>
      <c r="T2285" s="615"/>
      <c r="U2285" s="67"/>
      <c r="V2285" s="67"/>
      <c r="W2285" s="730"/>
      <c r="X2285" s="731"/>
      <c r="Y2285" s="206"/>
      <c r="Z2285" s="206"/>
      <c r="AA2285" s="730"/>
      <c r="AB2285" s="731"/>
      <c r="AC2285" s="206"/>
      <c r="AD2285" s="206"/>
      <c r="AE2285" s="109"/>
      <c r="AG2285" s="90">
        <f t="shared" si="2237"/>
        <v>45</v>
      </c>
      <c r="AH2285" s="90">
        <f t="shared" si="2238"/>
        <v>0</v>
      </c>
      <c r="AI2285" s="130">
        <f t="shared" si="2239"/>
        <v>0</v>
      </c>
      <c r="AJ2285" s="130">
        <f t="shared" si="2240"/>
        <v>0</v>
      </c>
      <c r="AK2285" s="130">
        <f t="shared" si="2241"/>
        <v>0</v>
      </c>
      <c r="AL2285" s="130">
        <f t="shared" si="2242"/>
        <v>0</v>
      </c>
      <c r="AM2285" s="130">
        <f t="shared" si="2243"/>
        <v>0</v>
      </c>
      <c r="AN2285" s="130">
        <f t="shared" si="2244"/>
        <v>0</v>
      </c>
      <c r="AO2285" s="130">
        <f t="shared" si="2245"/>
        <v>0</v>
      </c>
      <c r="AP2285" s="130">
        <f t="shared" si="2246"/>
        <v>0</v>
      </c>
      <c r="AQ2285" s="130">
        <f t="shared" si="2247"/>
        <v>0</v>
      </c>
      <c r="AR2285" s="130">
        <f t="shared" si="2248"/>
        <v>0</v>
      </c>
      <c r="AS2285" s="130">
        <f t="shared" si="2249"/>
        <v>0</v>
      </c>
      <c r="AT2285" s="130">
        <f t="shared" si="2250"/>
        <v>0</v>
      </c>
      <c r="AU2285" s="130">
        <f t="shared" si="2251"/>
        <v>0</v>
      </c>
      <c r="AV2285" s="130">
        <f t="shared" si="2252"/>
        <v>0</v>
      </c>
      <c r="AW2285" s="130">
        <f t="shared" si="2253"/>
        <v>0</v>
      </c>
      <c r="AX2285" s="130">
        <f t="shared" si="2254"/>
        <v>0</v>
      </c>
      <c r="AY2285" s="130">
        <f t="shared" si="2255"/>
        <v>0</v>
      </c>
      <c r="AZ2285" s="130">
        <f t="shared" si="2256"/>
        <v>0</v>
      </c>
      <c r="BA2285" s="130">
        <f t="shared" si="2257"/>
        <v>0</v>
      </c>
      <c r="BB2285" s="130">
        <f t="shared" si="2258"/>
        <v>0</v>
      </c>
      <c r="BC2285" s="130">
        <f t="shared" si="2259"/>
        <v>0</v>
      </c>
      <c r="BD2285" s="130">
        <f t="shared" si="2260"/>
        <v>0</v>
      </c>
      <c r="BE2285" s="130">
        <f t="shared" si="2261"/>
        <v>0</v>
      </c>
      <c r="BF2285" s="130">
        <f t="shared" si="2262"/>
        <v>0</v>
      </c>
      <c r="BK2285" s="90">
        <f t="shared" si="2263"/>
        <v>0</v>
      </c>
      <c r="BL2285" s="90">
        <f t="shared" si="2264"/>
        <v>0</v>
      </c>
      <c r="BM2285" s="90">
        <f t="shared" si="2265"/>
        <v>0</v>
      </c>
      <c r="BN2285" s="90">
        <f t="shared" si="2266"/>
        <v>0</v>
      </c>
      <c r="BO2285" s="90">
        <f t="shared" si="2267"/>
        <v>0</v>
      </c>
      <c r="BP2285" s="90">
        <f t="shared" si="2268"/>
        <v>0</v>
      </c>
    </row>
    <row r="2286" spans="1:68" ht="15" customHeight="1" x14ac:dyDescent="0.2">
      <c r="A2286" s="109"/>
      <c r="J2286" s="112"/>
      <c r="K2286" s="157"/>
      <c r="L2286" s="112" t="s">
        <v>84</v>
      </c>
      <c r="M2286" s="729">
        <f>IF(AND(SUM(M2261:N2285)=0,COUNTIF(M2261:N2285,"NS")&gt;0),"NS",SUM(M2261:N2285))</f>
        <v>0</v>
      </c>
      <c r="N2286" s="729"/>
      <c r="O2286" s="729">
        <f>IF(AND(SUM(O2261:P2285)=0,COUNTIF(O2261:P2285,"NS")&gt;0),"NS",SUM(O2261:P2285))</f>
        <v>0</v>
      </c>
      <c r="P2286" s="729"/>
      <c r="Q2286" s="729">
        <f>IF(AND(SUM(Q2261:R2285)=0,COUNTIF(Q2261:R2285,"NS")&gt;0),"NS",SUM(Q2261:R2285))</f>
        <v>0</v>
      </c>
      <c r="R2286" s="729"/>
      <c r="S2286" s="729">
        <f>IF(AND(SUM(S2261:T2285)=0,COUNTIF(S2261:T2285,"NS")&gt;0),"NS",SUM(S2261:T2285))</f>
        <v>0</v>
      </c>
      <c r="T2286" s="729"/>
      <c r="U2286" s="386">
        <f>IF(AND(SUM(U2261:U2285)=0,COUNTIF(U2261:U2285,"NS")&gt;0),"NS",SUM(U2261:U2285))</f>
        <v>0</v>
      </c>
      <c r="V2286" s="386">
        <f>IF(AND(SUM(V2261:V2285)=0,COUNTIF(V2261:V2285,"NS")&gt;0),"NS",SUM(V2261:V2285))</f>
        <v>0</v>
      </c>
      <c r="W2286" s="729">
        <f>IF(AND(SUM(W2261:X2285)=0,COUNTIF(W2261:X2285,"NS")&gt;0),"NS",SUM(W2261:X2285))</f>
        <v>0</v>
      </c>
      <c r="X2286" s="729"/>
      <c r="Y2286" s="386">
        <f>IF(AND(SUM(Y2261:Y2285)=0,COUNTIF(Y2261:Y2285,"NS")&gt;0),"NS",SUM(Y2261:Y2285))</f>
        <v>0</v>
      </c>
      <c r="Z2286" s="386">
        <f>IF(AND(SUM(Z2261:Z2285)=0,COUNTIF(Z2261:Z2285,"NS")&gt;0),"NS",SUM(Z2261:Z2285))</f>
        <v>0</v>
      </c>
      <c r="AA2286" s="729">
        <f>IF(AND(SUM(AA2261:AB2285)=0,COUNTIF(AA2261:AB2285,"NS")&gt;0),"NS",SUM(AA2261:AB2285))</f>
        <v>0</v>
      </c>
      <c r="AB2286" s="729"/>
      <c r="AC2286" s="386">
        <f>IF(AND(SUM(AC2261:AC2285)=0,COUNTIF(AC2261:AC2285,"NS")&gt;0),"NS",SUM(AC2261:AC2285))</f>
        <v>0</v>
      </c>
      <c r="AD2286" s="386">
        <f>IF(AND(SUM(AD2261:AD2285)=0,COUNTIF(AD2261:AD2285,"NS")&gt;0),"NS",SUM(AD2261:AD2285))</f>
        <v>0</v>
      </c>
      <c r="AE2286" s="109"/>
      <c r="AH2286" s="90">
        <f>SUM(AH2261:AH2285)</f>
        <v>0</v>
      </c>
      <c r="AL2286" s="90">
        <f>SUM(AL2261:AL2285)</f>
        <v>0</v>
      </c>
      <c r="AP2286" s="90">
        <f>SUM(AP2261:AP2285)</f>
        <v>0</v>
      </c>
      <c r="AT2286" s="90">
        <f>SUM(AT2261:AT2285)</f>
        <v>0</v>
      </c>
      <c r="AX2286" s="90">
        <f>SUM(AX2261:AX2285)</f>
        <v>0</v>
      </c>
      <c r="BB2286" s="90">
        <f>SUM(BB2261:BB2285)</f>
        <v>0</v>
      </c>
      <c r="BF2286" s="90">
        <f>SUM(BF2261:BF2285)</f>
        <v>0</v>
      </c>
      <c r="BG2286" s="90">
        <f>SUM(AL2286:BF2286)</f>
        <v>0</v>
      </c>
      <c r="BO2286" s="90">
        <f t="shared" ref="BO2286" si="2269">SUM(BO2261:BO2285)</f>
        <v>0</v>
      </c>
      <c r="BP2286" s="90">
        <f t="shared" ref="BP2286" si="2270">SUM(BP2261:BP2285)</f>
        <v>0</v>
      </c>
    </row>
    <row r="2287" spans="1:68" ht="15" customHeight="1" x14ac:dyDescent="0.2">
      <c r="A2287" s="109"/>
      <c r="AE2287" s="109"/>
      <c r="BP2287" s="90">
        <f>SUM(BO2286:BP2286)</f>
        <v>0</v>
      </c>
    </row>
    <row r="2288" spans="1:68" ht="15" customHeight="1" x14ac:dyDescent="0.2">
      <c r="A2288" s="109"/>
      <c r="AB2288" s="1019" t="s">
        <v>1145</v>
      </c>
      <c r="AC2288" s="1019"/>
      <c r="AD2288" s="1019"/>
      <c r="AE2288" s="109"/>
    </row>
    <row r="2289" spans="1:66" ht="15" customHeight="1" x14ac:dyDescent="0.2">
      <c r="A2289" s="109"/>
      <c r="B2289" s="130"/>
      <c r="C2289" s="1114" t="s">
        <v>220</v>
      </c>
      <c r="D2289" s="543" t="s">
        <v>1306</v>
      </c>
      <c r="E2289" s="544"/>
      <c r="F2289" s="544"/>
      <c r="G2289" s="544"/>
      <c r="H2289" s="544"/>
      <c r="I2289" s="544"/>
      <c r="J2289" s="544"/>
      <c r="K2289" s="544"/>
      <c r="L2289" s="544"/>
      <c r="M2289" s="544"/>
      <c r="N2289" s="544"/>
      <c r="O2289" s="544"/>
      <c r="P2289" s="544"/>
      <c r="Q2289" s="544"/>
      <c r="R2289" s="544"/>
      <c r="S2289" s="544"/>
      <c r="T2289" s="544"/>
      <c r="U2289" s="544"/>
      <c r="V2289" s="544"/>
      <c r="W2289" s="544"/>
      <c r="X2289" s="544"/>
      <c r="Y2289" s="544"/>
      <c r="Z2289" s="544"/>
      <c r="AA2289" s="544"/>
      <c r="AB2289" s="544"/>
      <c r="AC2289" s="544"/>
      <c r="AD2289" s="545"/>
      <c r="AE2289" s="109"/>
    </row>
    <row r="2290" spans="1:66" ht="17.25" customHeight="1" x14ac:dyDescent="0.2">
      <c r="A2290" s="109"/>
      <c r="B2290" s="130"/>
      <c r="C2290" s="1115"/>
      <c r="D2290" s="490" t="s">
        <v>1748</v>
      </c>
      <c r="E2290" s="490"/>
      <c r="F2290" s="490"/>
      <c r="G2290" s="532" t="s">
        <v>1029</v>
      </c>
      <c r="H2290" s="533"/>
      <c r="I2290" s="533"/>
      <c r="J2290" s="533"/>
      <c r="K2290" s="533"/>
      <c r="L2290" s="533"/>
      <c r="M2290" s="533"/>
      <c r="N2290" s="533"/>
      <c r="O2290" s="533"/>
      <c r="P2290" s="533"/>
      <c r="Q2290" s="533"/>
      <c r="R2290" s="534"/>
      <c r="S2290" s="496" t="s">
        <v>1749</v>
      </c>
      <c r="T2290" s="497"/>
      <c r="U2290" s="497"/>
      <c r="V2290" s="498"/>
      <c r="W2290" s="496" t="s">
        <v>1751</v>
      </c>
      <c r="X2290" s="497"/>
      <c r="Y2290" s="497"/>
      <c r="Z2290" s="498"/>
      <c r="AA2290" s="496" t="s">
        <v>790</v>
      </c>
      <c r="AB2290" s="497"/>
      <c r="AC2290" s="497"/>
      <c r="AD2290" s="498"/>
      <c r="AE2290" s="109"/>
    </row>
    <row r="2291" spans="1:66" ht="62.25" customHeight="1" x14ac:dyDescent="0.2">
      <c r="A2291" s="109"/>
      <c r="C2291" s="1115"/>
      <c r="D2291" s="490"/>
      <c r="E2291" s="490"/>
      <c r="F2291" s="490"/>
      <c r="G2291" s="532" t="s">
        <v>788</v>
      </c>
      <c r="H2291" s="533"/>
      <c r="I2291" s="533"/>
      <c r="J2291" s="533"/>
      <c r="K2291" s="532" t="s">
        <v>789</v>
      </c>
      <c r="L2291" s="533"/>
      <c r="M2291" s="533"/>
      <c r="N2291" s="534"/>
      <c r="O2291" s="532" t="s">
        <v>1731</v>
      </c>
      <c r="P2291" s="533"/>
      <c r="Q2291" s="533"/>
      <c r="R2291" s="534"/>
      <c r="S2291" s="499"/>
      <c r="T2291" s="500"/>
      <c r="U2291" s="500"/>
      <c r="V2291" s="501"/>
      <c r="W2291" s="499"/>
      <c r="X2291" s="500"/>
      <c r="Y2291" s="500"/>
      <c r="Z2291" s="501"/>
      <c r="AA2291" s="499"/>
      <c r="AB2291" s="500"/>
      <c r="AC2291" s="500"/>
      <c r="AD2291" s="501"/>
      <c r="AE2291" s="109"/>
      <c r="AG2291" s="512" t="s">
        <v>1748</v>
      </c>
      <c r="AH2291" s="512"/>
      <c r="AI2291" s="512"/>
      <c r="AJ2291" s="512"/>
      <c r="AK2291" s="512" t="s">
        <v>788</v>
      </c>
      <c r="AL2291" s="512"/>
      <c r="AM2291" s="512"/>
      <c r="AN2291" s="512"/>
      <c r="AO2291" s="512" t="s">
        <v>789</v>
      </c>
      <c r="AP2291" s="512"/>
      <c r="AQ2291" s="512"/>
      <c r="AR2291" s="512"/>
      <c r="AS2291" s="512" t="s">
        <v>1731</v>
      </c>
      <c r="AT2291" s="512"/>
      <c r="AU2291" s="512"/>
      <c r="AV2291" s="512"/>
      <c r="AW2291" s="512" t="s">
        <v>1749</v>
      </c>
      <c r="AX2291" s="512"/>
      <c r="AY2291" s="512"/>
      <c r="AZ2291" s="512"/>
      <c r="BA2291" s="512" t="s">
        <v>1751</v>
      </c>
      <c r="BB2291" s="512"/>
      <c r="BC2291" s="512"/>
      <c r="BD2291" s="512"/>
      <c r="BE2291" s="512" t="s">
        <v>1751</v>
      </c>
      <c r="BF2291" s="512"/>
      <c r="BG2291" s="512"/>
      <c r="BH2291" s="512"/>
      <c r="BI2291" s="512"/>
    </row>
    <row r="2292" spans="1:66" ht="74.25" customHeight="1" x14ac:dyDescent="0.2">
      <c r="A2292" s="109"/>
      <c r="C2292" s="1116"/>
      <c r="D2292" s="158" t="s">
        <v>108</v>
      </c>
      <c r="E2292" s="156" t="s">
        <v>81</v>
      </c>
      <c r="F2292" s="14" t="s">
        <v>82</v>
      </c>
      <c r="G2292" s="502" t="s">
        <v>108</v>
      </c>
      <c r="H2292" s="503"/>
      <c r="I2292" s="156" t="s">
        <v>81</v>
      </c>
      <c r="J2292" s="14" t="s">
        <v>82</v>
      </c>
      <c r="K2292" s="502" t="s">
        <v>108</v>
      </c>
      <c r="L2292" s="503"/>
      <c r="M2292" s="156" t="s">
        <v>81</v>
      </c>
      <c r="N2292" s="14" t="s">
        <v>82</v>
      </c>
      <c r="O2292" s="778" t="s">
        <v>108</v>
      </c>
      <c r="P2292" s="779"/>
      <c r="Q2292" s="156" t="s">
        <v>81</v>
      </c>
      <c r="R2292" s="14" t="s">
        <v>82</v>
      </c>
      <c r="S2292" s="502" t="s">
        <v>108</v>
      </c>
      <c r="T2292" s="503"/>
      <c r="U2292" s="156" t="s">
        <v>81</v>
      </c>
      <c r="V2292" s="14" t="s">
        <v>82</v>
      </c>
      <c r="W2292" s="502" t="s">
        <v>108</v>
      </c>
      <c r="X2292" s="503"/>
      <c r="Y2292" s="156" t="s">
        <v>81</v>
      </c>
      <c r="Z2292" s="14" t="s">
        <v>82</v>
      </c>
      <c r="AA2292" s="502" t="s">
        <v>108</v>
      </c>
      <c r="AB2292" s="503"/>
      <c r="AC2292" s="156" t="s">
        <v>81</v>
      </c>
      <c r="AD2292" s="14" t="s">
        <v>82</v>
      </c>
      <c r="AE2292" s="109"/>
      <c r="AG2292" s="229" t="s">
        <v>80</v>
      </c>
      <c r="AH2292" s="229" t="s">
        <v>2029</v>
      </c>
      <c r="AI2292" s="229" t="s">
        <v>2078</v>
      </c>
      <c r="AJ2292" s="229" t="s">
        <v>2077</v>
      </c>
      <c r="AK2292" s="229" t="s">
        <v>80</v>
      </c>
      <c r="AL2292" s="229" t="s">
        <v>2029</v>
      </c>
      <c r="AM2292" s="229" t="s">
        <v>2078</v>
      </c>
      <c r="AN2292" s="229" t="s">
        <v>2077</v>
      </c>
      <c r="AO2292" s="229" t="s">
        <v>80</v>
      </c>
      <c r="AP2292" s="229" t="s">
        <v>2029</v>
      </c>
      <c r="AQ2292" s="229" t="s">
        <v>2078</v>
      </c>
      <c r="AR2292" s="229" t="s">
        <v>2077</v>
      </c>
      <c r="AS2292" s="229" t="s">
        <v>80</v>
      </c>
      <c r="AT2292" s="229" t="s">
        <v>2029</v>
      </c>
      <c r="AU2292" s="229" t="s">
        <v>2078</v>
      </c>
      <c r="AV2292" s="229" t="s">
        <v>2077</v>
      </c>
      <c r="AW2292" s="229" t="s">
        <v>80</v>
      </c>
      <c r="AX2292" s="229" t="s">
        <v>2029</v>
      </c>
      <c r="AY2292" s="229" t="s">
        <v>2078</v>
      </c>
      <c r="AZ2292" s="229" t="s">
        <v>2077</v>
      </c>
      <c r="BA2292" s="229" t="s">
        <v>80</v>
      </c>
      <c r="BB2292" s="229" t="s">
        <v>2029</v>
      </c>
      <c r="BC2292" s="229" t="s">
        <v>2078</v>
      </c>
      <c r="BD2292" s="229" t="s">
        <v>2077</v>
      </c>
      <c r="BE2292" s="229" t="s">
        <v>80</v>
      </c>
      <c r="BF2292" s="229" t="s">
        <v>2029</v>
      </c>
      <c r="BG2292" s="229" t="s">
        <v>2078</v>
      </c>
      <c r="BH2292" s="229" t="s">
        <v>2058</v>
      </c>
      <c r="BI2292" s="229" t="s">
        <v>2077</v>
      </c>
      <c r="BK2292" s="90" t="s">
        <v>72</v>
      </c>
      <c r="BL2292" s="90" t="s">
        <v>2058</v>
      </c>
      <c r="BM2292" s="90" t="s">
        <v>2181</v>
      </c>
      <c r="BN2292" s="90" t="s">
        <v>2077</v>
      </c>
    </row>
    <row r="2293" spans="1:66" ht="15" customHeight="1" x14ac:dyDescent="0.2">
      <c r="A2293" s="109"/>
      <c r="B2293" s="159"/>
      <c r="C2293" s="87" t="s">
        <v>28</v>
      </c>
      <c r="D2293" s="201"/>
      <c r="E2293" s="201"/>
      <c r="F2293" s="211"/>
      <c r="G2293" s="590"/>
      <c r="H2293" s="591"/>
      <c r="I2293" s="201"/>
      <c r="J2293" s="201"/>
      <c r="K2293" s="590"/>
      <c r="L2293" s="591"/>
      <c r="M2293" s="212"/>
      <c r="N2293" s="212"/>
      <c r="O2293" s="730"/>
      <c r="P2293" s="731"/>
      <c r="Q2293" s="212"/>
      <c r="R2293" s="212"/>
      <c r="S2293" s="730"/>
      <c r="T2293" s="731"/>
      <c r="U2293" s="212"/>
      <c r="V2293" s="212"/>
      <c r="W2293" s="730"/>
      <c r="X2293" s="731"/>
      <c r="Y2293" s="212"/>
      <c r="Z2293" s="212"/>
      <c r="AA2293" s="730"/>
      <c r="AB2293" s="731"/>
      <c r="AC2293" s="212"/>
      <c r="AD2293" s="212"/>
      <c r="AE2293" s="109"/>
      <c r="AG2293" s="130">
        <f>D2293</f>
        <v>0</v>
      </c>
      <c r="AH2293" s="130">
        <f>COUNTIF(E2293:F2293,"NS")</f>
        <v>0</v>
      </c>
      <c r="AI2293" s="130">
        <f>SUM(E2293:F2293)</f>
        <v>0</v>
      </c>
      <c r="AJ2293" s="130">
        <f>IF($AG$2253=$AH$2253,0,
IF(OR(
AND(AG2293=0,AH2293&gt;0),
AND(AG2293="NS",AI2293&gt;0),
AND(AG2293="NS",AI2293=0,AH2293=0)),1,
IF(OR(
AND(AG2293&gt;0,AH2293=2),
AND(AG2293="NS",AH2293=2),
AND(AG2293="NS",AI2293=0,AH2293&gt;0),
AG2293=AI2293),0,1)))</f>
        <v>0</v>
      </c>
      <c r="AK2293" s="130">
        <f>G2293</f>
        <v>0</v>
      </c>
      <c r="AL2293" s="130">
        <f>COUNTIF(I2293:J2293,"NS")</f>
        <v>0</v>
      </c>
      <c r="AM2293" s="130">
        <f>SUM(I2293:J2293)</f>
        <v>0</v>
      </c>
      <c r="AN2293" s="130">
        <f>IF($AG$2253=$AH$2253,0,
IF(OR(
AND(AK2293=0,AL2293&gt;0),
AND(AK2293="NS",AM2293&gt;0),
AND(AK2293="NS",AM2293=0,AL2293=0)),1,
IF(OR(
AND(AK2293&gt;0,AL2293=2),
AND(AK2293="NS",AL2293=2),
AND(AK2293="NS",AM2293=0,AL2293&gt;0),
AK2293=AM2293),0,1)))</f>
        <v>0</v>
      </c>
      <c r="AO2293" s="130">
        <f>K2293</f>
        <v>0</v>
      </c>
      <c r="AP2293" s="130">
        <f>COUNTIF(M2293:N2293,"NS")</f>
        <v>0</v>
      </c>
      <c r="AQ2293" s="130">
        <f>SUM(M2293:N2293)</f>
        <v>0</v>
      </c>
      <c r="AR2293" s="130">
        <f>IF($AG$2253=$AH$2253,0,
IF(OR(
AND(AO2293=0,AP2293&gt;0),
AND(AO2293="NS",AQ2293&gt;0),
AND(AO2293="NS",AQ2293=0,AP2293=0)),1,
IF(OR(
AND(AO2293&gt;0,AP2293=2),
AND(AO2293="NS",AP2293=2),
AND(AO2293="NS",AQ2293=0,AP2293&gt;0),
AO2293=AQ2293),0,1)))</f>
        <v>0</v>
      </c>
      <c r="AS2293" s="130">
        <f>O2293</f>
        <v>0</v>
      </c>
      <c r="AT2293" s="130">
        <f>COUNTIF(Q2293:R2293,"NS")</f>
        <v>0</v>
      </c>
      <c r="AU2293" s="130">
        <f>SUM(Q2293:R2293)</f>
        <v>0</v>
      </c>
      <c r="AV2293" s="130">
        <f>IF($AG$2253=$AH$2253,0,
IF(OR(
AND(AS2293=0,AT2293&gt;0),
AND(AS2293="NS",AU2293&gt;0),
AND(AS2293="NS",AU2293=0,AT2293=0)),1,
IF(OR(
AND(AS2293&gt;0,AT2293=2),
AND(AS2293="NS",AT2293=2),
AND(AS2293="NS",AU2293=0,AT2293&gt;0),
AS2293=AU2293),0,1)))</f>
        <v>0</v>
      </c>
      <c r="AW2293" s="130">
        <f>S2293</f>
        <v>0</v>
      </c>
      <c r="AX2293" s="130">
        <f>COUNTIF(U2293:V2293,"NS")</f>
        <v>0</v>
      </c>
      <c r="AY2293" s="130">
        <f>SUM(U2293:V2293)</f>
        <v>0</v>
      </c>
      <c r="AZ2293" s="130">
        <f>IF($AG$2253=$AH$2253,0,
IF(OR(
AND(AW2293=0,AX2293&gt;0),
AND(AW2293="NS",AY2293&gt;0),
AND(AW2293="NS",AY2293=0,AX2293=0)),1,
IF(OR(
AND(AW2293&gt;0,AX2293=2),
AND(AW2293="NS",AX2293=2),
AND(AW2293="NS",AY2293=0,AX2293&gt;0),
AW2293=AY2293),0,1)))</f>
        <v>0</v>
      </c>
      <c r="BA2293" s="130">
        <f>W2293</f>
        <v>0</v>
      </c>
      <c r="BB2293" s="130">
        <f>COUNTIF(Y2293:Z2293,"NS")</f>
        <v>0</v>
      </c>
      <c r="BC2293" s="130">
        <f>SUM(Y2293:Z2293)</f>
        <v>0</v>
      </c>
      <c r="BD2293" s="130">
        <f>IF($AG$2253=$AH$2253,0,
IF(OR(
AND(BA2293=0,BB2293&gt;0),
AND(BA2293="NS",BC2293&gt;0),
AND(BA2293="NS",BC2293=0,BB2293=0)),1,
IF(OR(
AND(BA2293&gt;0,BB2293=2),
AND(BA2293="NS",BB2293=2),
AND(BA2293="NS",BC2293=0,BB2293&gt;0),
BA2293=BC2293),0,1)))</f>
        <v>0</v>
      </c>
      <c r="BE2293" s="130">
        <f>AA2293</f>
        <v>0</v>
      </c>
      <c r="BF2293" s="130">
        <f>COUNTIF(AC2293:AD2293,"NS")</f>
        <v>0</v>
      </c>
      <c r="BG2293" s="130">
        <f>SUM(AC2293:AD2293)</f>
        <v>0</v>
      </c>
      <c r="BH2293" s="130">
        <f>COUNTIF(AC2293:AD2293,"NA")</f>
        <v>0</v>
      </c>
      <c r="BI2293" s="130">
        <f>IF($AG$2253=$AH$2253,0,
IF(OR(
AND(BE2293=0,BF2293&gt;0),
AND(BE2293="NS",BG2293&gt;0),
AND(BE2293="NS",BG2293=0,BF2293=0)),1,
IF(OR(
AND(BE2293&gt;0,BF2293=2),
AND(BE2293="NS",BF2293=2),
AND(BE2293="NS",BG2293=0,BF2293&gt;0),
BE2293=BG2293,
AND(BE2293="NA",BF2293=0,BG2293=0,BH2293&gt;0)),0,1)))</f>
        <v>0</v>
      </c>
      <c r="BK2293" s="90">
        <f>AA2293</f>
        <v>0</v>
      </c>
      <c r="BL2293" s="90">
        <f>COUNTIF(AA2293:AD2293,"NA")</f>
        <v>0</v>
      </c>
      <c r="BM2293" s="90">
        <f>COUNTBLANK(AA2293:AD2293)</f>
        <v>4</v>
      </c>
      <c r="BN2293" s="90">
        <f>IF($AG$2253=$AH$2253,0,IF(OR(AND(D2261&lt;&gt;"",BK2293="NA",BL2293=3),AND(D2261="",BM2293=4)),0,1))</f>
        <v>0</v>
      </c>
    </row>
    <row r="2294" spans="1:66" ht="15" customHeight="1" x14ac:dyDescent="0.2">
      <c r="A2294" s="109"/>
      <c r="B2294" s="159"/>
      <c r="C2294" s="85" t="s">
        <v>29</v>
      </c>
      <c r="D2294" s="201"/>
      <c r="E2294" s="201"/>
      <c r="F2294" s="211"/>
      <c r="G2294" s="590"/>
      <c r="H2294" s="591"/>
      <c r="I2294" s="201"/>
      <c r="J2294" s="201"/>
      <c r="K2294" s="590"/>
      <c r="L2294" s="591"/>
      <c r="M2294" s="212"/>
      <c r="N2294" s="212"/>
      <c r="O2294" s="730"/>
      <c r="P2294" s="731"/>
      <c r="Q2294" s="212"/>
      <c r="R2294" s="212"/>
      <c r="S2294" s="730"/>
      <c r="T2294" s="731"/>
      <c r="U2294" s="212"/>
      <c r="V2294" s="212"/>
      <c r="W2294" s="730"/>
      <c r="X2294" s="731"/>
      <c r="Y2294" s="212"/>
      <c r="Z2294" s="212"/>
      <c r="AA2294" s="730"/>
      <c r="AB2294" s="731"/>
      <c r="AC2294" s="212"/>
      <c r="AD2294" s="212"/>
      <c r="AE2294" s="109"/>
      <c r="AG2294" s="130">
        <f t="shared" ref="AG2294:AG2317" si="2271">D2294</f>
        <v>0</v>
      </c>
      <c r="AH2294" s="130">
        <f t="shared" ref="AH2294:AH2317" si="2272">COUNTIF(E2294:F2294,"NS")</f>
        <v>0</v>
      </c>
      <c r="AI2294" s="130">
        <f t="shared" ref="AI2294:AI2317" si="2273">SUM(E2294:F2294)</f>
        <v>0</v>
      </c>
      <c r="AJ2294" s="130">
        <f t="shared" ref="AJ2294:AJ2317" si="2274">IF($AG$2253=$AH$2253,0,
IF(OR(
AND(AG2294=0,AH2294&gt;0),
AND(AG2294="NS",AI2294&gt;0),
AND(AG2294="NS",AI2294=0,AH2294=0)),1,
IF(OR(
AND(AG2294&gt;0,AH2294=2),
AND(AG2294="NS",AH2294=2),
AND(AG2294="NS",AI2294=0,AH2294&gt;0),
AG2294=AI2294),0,1)))</f>
        <v>0</v>
      </c>
      <c r="AK2294" s="130">
        <f t="shared" ref="AK2294:AK2317" si="2275">G2294</f>
        <v>0</v>
      </c>
      <c r="AL2294" s="130">
        <f t="shared" ref="AL2294:AL2317" si="2276">COUNTIF(I2294:J2294,"NS")</f>
        <v>0</v>
      </c>
      <c r="AM2294" s="130">
        <f t="shared" ref="AM2294:AM2317" si="2277">SUM(I2294:J2294)</f>
        <v>0</v>
      </c>
      <c r="AN2294" s="130">
        <f t="shared" ref="AN2294:AN2317" si="2278">IF($AG$2253=$AH$2253,0,
IF(OR(
AND(AK2294=0,AL2294&gt;0),
AND(AK2294="NS",AM2294&gt;0),
AND(AK2294="NS",AM2294=0,AL2294=0)),1,
IF(OR(
AND(AK2294&gt;0,AL2294=2),
AND(AK2294="NS",AL2294=2),
AND(AK2294="NS",AM2294=0,AL2294&gt;0),
AK2294=AM2294),0,1)))</f>
        <v>0</v>
      </c>
      <c r="AO2294" s="130">
        <f t="shared" ref="AO2294:AO2317" si="2279">K2294</f>
        <v>0</v>
      </c>
      <c r="AP2294" s="130">
        <f t="shared" ref="AP2294:AP2317" si="2280">COUNTIF(M2294:N2294,"NS")</f>
        <v>0</v>
      </c>
      <c r="AQ2294" s="130">
        <f t="shared" ref="AQ2294:AQ2317" si="2281">SUM(M2294:N2294)</f>
        <v>0</v>
      </c>
      <c r="AR2294" s="130">
        <f t="shared" ref="AR2294:AR2317" si="2282">IF($AG$2253=$AH$2253,0,
IF(OR(
AND(AO2294=0,AP2294&gt;0),
AND(AO2294="NS",AQ2294&gt;0),
AND(AO2294="NS",AQ2294=0,AP2294=0)),1,
IF(OR(
AND(AO2294&gt;0,AP2294=2),
AND(AO2294="NS",AP2294=2),
AND(AO2294="NS",AQ2294=0,AP2294&gt;0),
AO2294=AQ2294),0,1)))</f>
        <v>0</v>
      </c>
      <c r="AS2294" s="130">
        <f t="shared" ref="AS2294:AS2317" si="2283">O2294</f>
        <v>0</v>
      </c>
      <c r="AT2294" s="130">
        <f t="shared" ref="AT2294:AT2317" si="2284">COUNTIF(Q2294:R2294,"NS")</f>
        <v>0</v>
      </c>
      <c r="AU2294" s="130">
        <f t="shared" ref="AU2294:AU2317" si="2285">SUM(Q2294:R2294)</f>
        <v>0</v>
      </c>
      <c r="AV2294" s="130">
        <f t="shared" ref="AV2294:AV2317" si="2286">IF($AG$2253=$AH$2253,0,
IF(OR(
AND(AS2294=0,AT2294&gt;0),
AND(AS2294="NS",AU2294&gt;0),
AND(AS2294="NS",AU2294=0,AT2294=0)),1,
IF(OR(
AND(AS2294&gt;0,AT2294=2),
AND(AS2294="NS",AT2294=2),
AND(AS2294="NS",AU2294=0,AT2294&gt;0),
AS2294=AU2294),0,1)))</f>
        <v>0</v>
      </c>
      <c r="AW2294" s="130">
        <f t="shared" ref="AW2294:AW2317" si="2287">S2294</f>
        <v>0</v>
      </c>
      <c r="AX2294" s="130">
        <f t="shared" ref="AX2294:AX2317" si="2288">COUNTIF(U2294:V2294,"NS")</f>
        <v>0</v>
      </c>
      <c r="AY2294" s="130">
        <f t="shared" ref="AY2294:AY2317" si="2289">SUM(U2294:V2294)</f>
        <v>0</v>
      </c>
      <c r="AZ2294" s="130">
        <f t="shared" ref="AZ2294:AZ2317" si="2290">IF($AG$2253=$AH$2253,0,
IF(OR(
AND(AW2294=0,AX2294&gt;0),
AND(AW2294="NS",AY2294&gt;0),
AND(AW2294="NS",AY2294=0,AX2294=0)),1,
IF(OR(
AND(AW2294&gt;0,AX2294=2),
AND(AW2294="NS",AX2294=2),
AND(AW2294="NS",AY2294=0,AX2294&gt;0),
AW2294=AY2294),0,1)))</f>
        <v>0</v>
      </c>
      <c r="BA2294" s="130">
        <f t="shared" ref="BA2294:BA2317" si="2291">W2294</f>
        <v>0</v>
      </c>
      <c r="BB2294" s="130">
        <f t="shared" ref="BB2294:BB2317" si="2292">COUNTIF(Y2294:Z2294,"NS")</f>
        <v>0</v>
      </c>
      <c r="BC2294" s="130">
        <f t="shared" ref="BC2294:BC2317" si="2293">SUM(Y2294:Z2294)</f>
        <v>0</v>
      </c>
      <c r="BD2294" s="130">
        <f t="shared" ref="BD2294:BD2317" si="2294">IF($AG$2253=$AH$2253,0,
IF(OR(
AND(BA2294=0,BB2294&gt;0),
AND(BA2294="NS",BC2294&gt;0),
AND(BA2294="NS",BC2294=0,BB2294=0)),1,
IF(OR(
AND(BA2294&gt;0,BB2294=2),
AND(BA2294="NS",BB2294=2),
AND(BA2294="NS",BC2294=0,BB2294&gt;0),
BA2294=BC2294),0,1)))</f>
        <v>0</v>
      </c>
      <c r="BE2294" s="130">
        <f t="shared" ref="BE2294:BE2317" si="2295">AA2294</f>
        <v>0</v>
      </c>
      <c r="BF2294" s="130">
        <f t="shared" ref="BF2294:BF2317" si="2296">COUNTIF(AC2294:AD2294,"NS")</f>
        <v>0</v>
      </c>
      <c r="BG2294" s="130">
        <f t="shared" ref="BG2294:BG2317" si="2297">SUM(AC2294:AD2294)</f>
        <v>0</v>
      </c>
      <c r="BH2294" s="130">
        <f t="shared" ref="BH2294:BH2317" si="2298">COUNTIF(AC2294:AD2294,"NA")</f>
        <v>0</v>
      </c>
      <c r="BI2294" s="130">
        <f t="shared" ref="BI2294:BI2317" si="2299">IF($AG$2253=$AH$2253,0,
IF(OR(
AND(BE2294=0,BF2294&gt;0),
AND(BE2294="NS",BG2294&gt;0),
AND(BE2294="NS",BG2294=0,BF2294=0)),1,
IF(OR(
AND(BE2294&gt;0,BF2294=2),
AND(BE2294="NS",BF2294=2),
AND(BE2294="NS",BG2294=0,BF2294&gt;0),
BE2294=BG2294,
AND(BE2294="NA",BF2294=0,BG2294=0,BH2294&gt;0)),0,1)))</f>
        <v>0</v>
      </c>
      <c r="BK2294" s="90">
        <f t="shared" ref="BK2294:BK2317" si="2300">AA2294</f>
        <v>0</v>
      </c>
      <c r="BL2294" s="90">
        <f t="shared" ref="BL2294:BL2317" si="2301">COUNTIF(AA2294:AD2294,"NA")</f>
        <v>0</v>
      </c>
      <c r="BM2294" s="90">
        <f t="shared" ref="BM2294:BM2317" si="2302">COUNTBLANK(AA2294:AD2294)</f>
        <v>4</v>
      </c>
      <c r="BN2294" s="90">
        <f t="shared" ref="BN2294:BN2317" si="2303">IF($AG$2253=$AH$2253,0,IF(OR(AND(D2262&lt;&gt;"",BK2294="NA",BL2294=3),AND(D2262="",BM2294=4)),0,1))</f>
        <v>0</v>
      </c>
    </row>
    <row r="2295" spans="1:66" ht="15" customHeight="1" x14ac:dyDescent="0.2">
      <c r="A2295" s="109"/>
      <c r="B2295" s="159"/>
      <c r="C2295" s="85" t="s">
        <v>30</v>
      </c>
      <c r="D2295" s="201"/>
      <c r="E2295" s="201"/>
      <c r="F2295" s="211"/>
      <c r="G2295" s="590"/>
      <c r="H2295" s="591"/>
      <c r="I2295" s="201"/>
      <c r="J2295" s="201"/>
      <c r="K2295" s="590"/>
      <c r="L2295" s="591"/>
      <c r="M2295" s="212"/>
      <c r="N2295" s="212"/>
      <c r="O2295" s="730"/>
      <c r="P2295" s="731"/>
      <c r="Q2295" s="212"/>
      <c r="R2295" s="212"/>
      <c r="S2295" s="730"/>
      <c r="T2295" s="731"/>
      <c r="U2295" s="212"/>
      <c r="V2295" s="212"/>
      <c r="W2295" s="730"/>
      <c r="X2295" s="731"/>
      <c r="Y2295" s="212"/>
      <c r="Z2295" s="212"/>
      <c r="AA2295" s="730"/>
      <c r="AB2295" s="731"/>
      <c r="AC2295" s="212"/>
      <c r="AD2295" s="212"/>
      <c r="AE2295" s="109"/>
      <c r="AG2295" s="130">
        <f t="shared" si="2271"/>
        <v>0</v>
      </c>
      <c r="AH2295" s="130">
        <f t="shared" si="2272"/>
        <v>0</v>
      </c>
      <c r="AI2295" s="130">
        <f t="shared" si="2273"/>
        <v>0</v>
      </c>
      <c r="AJ2295" s="130">
        <f t="shared" si="2274"/>
        <v>0</v>
      </c>
      <c r="AK2295" s="130">
        <f t="shared" si="2275"/>
        <v>0</v>
      </c>
      <c r="AL2295" s="130">
        <f t="shared" si="2276"/>
        <v>0</v>
      </c>
      <c r="AM2295" s="130">
        <f t="shared" si="2277"/>
        <v>0</v>
      </c>
      <c r="AN2295" s="130">
        <f t="shared" si="2278"/>
        <v>0</v>
      </c>
      <c r="AO2295" s="130">
        <f t="shared" si="2279"/>
        <v>0</v>
      </c>
      <c r="AP2295" s="130">
        <f t="shared" si="2280"/>
        <v>0</v>
      </c>
      <c r="AQ2295" s="130">
        <f t="shared" si="2281"/>
        <v>0</v>
      </c>
      <c r="AR2295" s="130">
        <f t="shared" si="2282"/>
        <v>0</v>
      </c>
      <c r="AS2295" s="130">
        <f t="shared" si="2283"/>
        <v>0</v>
      </c>
      <c r="AT2295" s="130">
        <f t="shared" si="2284"/>
        <v>0</v>
      </c>
      <c r="AU2295" s="130">
        <f t="shared" si="2285"/>
        <v>0</v>
      </c>
      <c r="AV2295" s="130">
        <f t="shared" si="2286"/>
        <v>0</v>
      </c>
      <c r="AW2295" s="130">
        <f t="shared" si="2287"/>
        <v>0</v>
      </c>
      <c r="AX2295" s="130">
        <f t="shared" si="2288"/>
        <v>0</v>
      </c>
      <c r="AY2295" s="130">
        <f t="shared" si="2289"/>
        <v>0</v>
      </c>
      <c r="AZ2295" s="130">
        <f t="shared" si="2290"/>
        <v>0</v>
      </c>
      <c r="BA2295" s="130">
        <f t="shared" si="2291"/>
        <v>0</v>
      </c>
      <c r="BB2295" s="130">
        <f t="shared" si="2292"/>
        <v>0</v>
      </c>
      <c r="BC2295" s="130">
        <f t="shared" si="2293"/>
        <v>0</v>
      </c>
      <c r="BD2295" s="130">
        <f t="shared" si="2294"/>
        <v>0</v>
      </c>
      <c r="BE2295" s="130">
        <f t="shared" si="2295"/>
        <v>0</v>
      </c>
      <c r="BF2295" s="130">
        <f t="shared" si="2296"/>
        <v>0</v>
      </c>
      <c r="BG2295" s="130">
        <f t="shared" si="2297"/>
        <v>0</v>
      </c>
      <c r="BH2295" s="130">
        <f t="shared" si="2298"/>
        <v>0</v>
      </c>
      <c r="BI2295" s="130">
        <f t="shared" si="2299"/>
        <v>0</v>
      </c>
      <c r="BK2295" s="90">
        <f t="shared" si="2300"/>
        <v>0</v>
      </c>
      <c r="BL2295" s="90">
        <f t="shared" si="2301"/>
        <v>0</v>
      </c>
      <c r="BM2295" s="90">
        <f t="shared" si="2302"/>
        <v>4</v>
      </c>
      <c r="BN2295" s="90">
        <f t="shared" si="2303"/>
        <v>0</v>
      </c>
    </row>
    <row r="2296" spans="1:66" ht="15" customHeight="1" x14ac:dyDescent="0.2">
      <c r="A2296" s="109"/>
      <c r="B2296" s="159"/>
      <c r="C2296" s="85" t="s">
        <v>31</v>
      </c>
      <c r="D2296" s="201"/>
      <c r="E2296" s="201"/>
      <c r="F2296" s="211"/>
      <c r="G2296" s="590"/>
      <c r="H2296" s="591"/>
      <c r="I2296" s="201"/>
      <c r="J2296" s="201"/>
      <c r="K2296" s="590"/>
      <c r="L2296" s="591"/>
      <c r="M2296" s="212"/>
      <c r="N2296" s="212"/>
      <c r="O2296" s="730"/>
      <c r="P2296" s="731"/>
      <c r="Q2296" s="212"/>
      <c r="R2296" s="212"/>
      <c r="S2296" s="730"/>
      <c r="T2296" s="731"/>
      <c r="U2296" s="212"/>
      <c r="V2296" s="212"/>
      <c r="W2296" s="730"/>
      <c r="X2296" s="731"/>
      <c r="Y2296" s="212"/>
      <c r="Z2296" s="212"/>
      <c r="AA2296" s="730"/>
      <c r="AB2296" s="731"/>
      <c r="AC2296" s="212"/>
      <c r="AD2296" s="212"/>
      <c r="AE2296" s="109"/>
      <c r="AG2296" s="130">
        <f t="shared" si="2271"/>
        <v>0</v>
      </c>
      <c r="AH2296" s="130">
        <f t="shared" si="2272"/>
        <v>0</v>
      </c>
      <c r="AI2296" s="130">
        <f t="shared" si="2273"/>
        <v>0</v>
      </c>
      <c r="AJ2296" s="130">
        <f t="shared" si="2274"/>
        <v>0</v>
      </c>
      <c r="AK2296" s="130">
        <f t="shared" si="2275"/>
        <v>0</v>
      </c>
      <c r="AL2296" s="130">
        <f t="shared" si="2276"/>
        <v>0</v>
      </c>
      <c r="AM2296" s="130">
        <f t="shared" si="2277"/>
        <v>0</v>
      </c>
      <c r="AN2296" s="130">
        <f t="shared" si="2278"/>
        <v>0</v>
      </c>
      <c r="AO2296" s="130">
        <f t="shared" si="2279"/>
        <v>0</v>
      </c>
      <c r="AP2296" s="130">
        <f t="shared" si="2280"/>
        <v>0</v>
      </c>
      <c r="AQ2296" s="130">
        <f t="shared" si="2281"/>
        <v>0</v>
      </c>
      <c r="AR2296" s="130">
        <f t="shared" si="2282"/>
        <v>0</v>
      </c>
      <c r="AS2296" s="130">
        <f t="shared" si="2283"/>
        <v>0</v>
      </c>
      <c r="AT2296" s="130">
        <f t="shared" si="2284"/>
        <v>0</v>
      </c>
      <c r="AU2296" s="130">
        <f t="shared" si="2285"/>
        <v>0</v>
      </c>
      <c r="AV2296" s="130">
        <f t="shared" si="2286"/>
        <v>0</v>
      </c>
      <c r="AW2296" s="130">
        <f t="shared" si="2287"/>
        <v>0</v>
      </c>
      <c r="AX2296" s="130">
        <f t="shared" si="2288"/>
        <v>0</v>
      </c>
      <c r="AY2296" s="130">
        <f t="shared" si="2289"/>
        <v>0</v>
      </c>
      <c r="AZ2296" s="130">
        <f t="shared" si="2290"/>
        <v>0</v>
      </c>
      <c r="BA2296" s="130">
        <f t="shared" si="2291"/>
        <v>0</v>
      </c>
      <c r="BB2296" s="130">
        <f t="shared" si="2292"/>
        <v>0</v>
      </c>
      <c r="BC2296" s="130">
        <f t="shared" si="2293"/>
        <v>0</v>
      </c>
      <c r="BD2296" s="130">
        <f t="shared" si="2294"/>
        <v>0</v>
      </c>
      <c r="BE2296" s="130">
        <f t="shared" si="2295"/>
        <v>0</v>
      </c>
      <c r="BF2296" s="130">
        <f t="shared" si="2296"/>
        <v>0</v>
      </c>
      <c r="BG2296" s="130">
        <f t="shared" si="2297"/>
        <v>0</v>
      </c>
      <c r="BH2296" s="130">
        <f t="shared" si="2298"/>
        <v>0</v>
      </c>
      <c r="BI2296" s="130">
        <f t="shared" si="2299"/>
        <v>0</v>
      </c>
      <c r="BK2296" s="90">
        <f t="shared" si="2300"/>
        <v>0</v>
      </c>
      <c r="BL2296" s="90">
        <f t="shared" si="2301"/>
        <v>0</v>
      </c>
      <c r="BM2296" s="90">
        <f t="shared" si="2302"/>
        <v>4</v>
      </c>
      <c r="BN2296" s="90">
        <f t="shared" si="2303"/>
        <v>0</v>
      </c>
    </row>
    <row r="2297" spans="1:66" ht="15" customHeight="1" x14ac:dyDescent="0.2">
      <c r="A2297" s="109"/>
      <c r="B2297" s="159"/>
      <c r="C2297" s="85" t="s">
        <v>32</v>
      </c>
      <c r="D2297" s="201"/>
      <c r="E2297" s="201"/>
      <c r="F2297" s="211"/>
      <c r="G2297" s="590"/>
      <c r="H2297" s="591"/>
      <c r="I2297" s="201"/>
      <c r="J2297" s="201"/>
      <c r="K2297" s="590"/>
      <c r="L2297" s="591"/>
      <c r="M2297" s="212"/>
      <c r="N2297" s="212"/>
      <c r="O2297" s="730"/>
      <c r="P2297" s="731"/>
      <c r="Q2297" s="212"/>
      <c r="R2297" s="212"/>
      <c r="S2297" s="730"/>
      <c r="T2297" s="731"/>
      <c r="U2297" s="212"/>
      <c r="V2297" s="212"/>
      <c r="W2297" s="730"/>
      <c r="X2297" s="731"/>
      <c r="Y2297" s="212"/>
      <c r="Z2297" s="212"/>
      <c r="AA2297" s="730"/>
      <c r="AB2297" s="731"/>
      <c r="AC2297" s="212"/>
      <c r="AD2297" s="212"/>
      <c r="AE2297" s="109"/>
      <c r="AG2297" s="130">
        <f t="shared" si="2271"/>
        <v>0</v>
      </c>
      <c r="AH2297" s="130">
        <f t="shared" si="2272"/>
        <v>0</v>
      </c>
      <c r="AI2297" s="130">
        <f t="shared" si="2273"/>
        <v>0</v>
      </c>
      <c r="AJ2297" s="130">
        <f t="shared" si="2274"/>
        <v>0</v>
      </c>
      <c r="AK2297" s="130">
        <f t="shared" si="2275"/>
        <v>0</v>
      </c>
      <c r="AL2297" s="130">
        <f t="shared" si="2276"/>
        <v>0</v>
      </c>
      <c r="AM2297" s="130">
        <f t="shared" si="2277"/>
        <v>0</v>
      </c>
      <c r="AN2297" s="130">
        <f t="shared" si="2278"/>
        <v>0</v>
      </c>
      <c r="AO2297" s="130">
        <f t="shared" si="2279"/>
        <v>0</v>
      </c>
      <c r="AP2297" s="130">
        <f t="shared" si="2280"/>
        <v>0</v>
      </c>
      <c r="AQ2297" s="130">
        <f t="shared" si="2281"/>
        <v>0</v>
      </c>
      <c r="AR2297" s="130">
        <f t="shared" si="2282"/>
        <v>0</v>
      </c>
      <c r="AS2297" s="130">
        <f t="shared" si="2283"/>
        <v>0</v>
      </c>
      <c r="AT2297" s="130">
        <f t="shared" si="2284"/>
        <v>0</v>
      </c>
      <c r="AU2297" s="130">
        <f t="shared" si="2285"/>
        <v>0</v>
      </c>
      <c r="AV2297" s="130">
        <f t="shared" si="2286"/>
        <v>0</v>
      </c>
      <c r="AW2297" s="130">
        <f t="shared" si="2287"/>
        <v>0</v>
      </c>
      <c r="AX2297" s="130">
        <f t="shared" si="2288"/>
        <v>0</v>
      </c>
      <c r="AY2297" s="130">
        <f t="shared" si="2289"/>
        <v>0</v>
      </c>
      <c r="AZ2297" s="130">
        <f t="shared" si="2290"/>
        <v>0</v>
      </c>
      <c r="BA2297" s="130">
        <f t="shared" si="2291"/>
        <v>0</v>
      </c>
      <c r="BB2297" s="130">
        <f t="shared" si="2292"/>
        <v>0</v>
      </c>
      <c r="BC2297" s="130">
        <f t="shared" si="2293"/>
        <v>0</v>
      </c>
      <c r="BD2297" s="130">
        <f t="shared" si="2294"/>
        <v>0</v>
      </c>
      <c r="BE2297" s="130">
        <f t="shared" si="2295"/>
        <v>0</v>
      </c>
      <c r="BF2297" s="130">
        <f t="shared" si="2296"/>
        <v>0</v>
      </c>
      <c r="BG2297" s="130">
        <f t="shared" si="2297"/>
        <v>0</v>
      </c>
      <c r="BH2297" s="130">
        <f t="shared" si="2298"/>
        <v>0</v>
      </c>
      <c r="BI2297" s="130">
        <f t="shared" si="2299"/>
        <v>0</v>
      </c>
      <c r="BK2297" s="90">
        <f t="shared" si="2300"/>
        <v>0</v>
      </c>
      <c r="BL2297" s="90">
        <f t="shared" si="2301"/>
        <v>0</v>
      </c>
      <c r="BM2297" s="90">
        <f t="shared" si="2302"/>
        <v>4</v>
      </c>
      <c r="BN2297" s="90">
        <f t="shared" si="2303"/>
        <v>0</v>
      </c>
    </row>
    <row r="2298" spans="1:66" ht="15" customHeight="1" x14ac:dyDescent="0.2">
      <c r="A2298" s="109"/>
      <c r="B2298" s="159"/>
      <c r="C2298" s="85" t="s">
        <v>33</v>
      </c>
      <c r="D2298" s="201"/>
      <c r="E2298" s="201"/>
      <c r="F2298" s="211"/>
      <c r="G2298" s="590"/>
      <c r="H2298" s="591"/>
      <c r="I2298" s="201"/>
      <c r="J2298" s="201"/>
      <c r="K2298" s="590"/>
      <c r="L2298" s="591"/>
      <c r="M2298" s="212"/>
      <c r="N2298" s="212"/>
      <c r="O2298" s="730"/>
      <c r="P2298" s="731"/>
      <c r="Q2298" s="212"/>
      <c r="R2298" s="212"/>
      <c r="S2298" s="730"/>
      <c r="T2298" s="731"/>
      <c r="U2298" s="212"/>
      <c r="V2298" s="212"/>
      <c r="W2298" s="730"/>
      <c r="X2298" s="731"/>
      <c r="Y2298" s="212"/>
      <c r="Z2298" s="212"/>
      <c r="AA2298" s="730"/>
      <c r="AB2298" s="731"/>
      <c r="AC2298" s="212"/>
      <c r="AD2298" s="212"/>
      <c r="AE2298" s="109"/>
      <c r="AG2298" s="130">
        <f t="shared" si="2271"/>
        <v>0</v>
      </c>
      <c r="AH2298" s="130">
        <f t="shared" si="2272"/>
        <v>0</v>
      </c>
      <c r="AI2298" s="130">
        <f t="shared" si="2273"/>
        <v>0</v>
      </c>
      <c r="AJ2298" s="130">
        <f t="shared" si="2274"/>
        <v>0</v>
      </c>
      <c r="AK2298" s="130">
        <f t="shared" si="2275"/>
        <v>0</v>
      </c>
      <c r="AL2298" s="130">
        <f t="shared" si="2276"/>
        <v>0</v>
      </c>
      <c r="AM2298" s="130">
        <f t="shared" si="2277"/>
        <v>0</v>
      </c>
      <c r="AN2298" s="130">
        <f t="shared" si="2278"/>
        <v>0</v>
      </c>
      <c r="AO2298" s="130">
        <f t="shared" si="2279"/>
        <v>0</v>
      </c>
      <c r="AP2298" s="130">
        <f t="shared" si="2280"/>
        <v>0</v>
      </c>
      <c r="AQ2298" s="130">
        <f t="shared" si="2281"/>
        <v>0</v>
      </c>
      <c r="AR2298" s="130">
        <f t="shared" si="2282"/>
        <v>0</v>
      </c>
      <c r="AS2298" s="130">
        <f t="shared" si="2283"/>
        <v>0</v>
      </c>
      <c r="AT2298" s="130">
        <f t="shared" si="2284"/>
        <v>0</v>
      </c>
      <c r="AU2298" s="130">
        <f t="shared" si="2285"/>
        <v>0</v>
      </c>
      <c r="AV2298" s="130">
        <f t="shared" si="2286"/>
        <v>0</v>
      </c>
      <c r="AW2298" s="130">
        <f t="shared" si="2287"/>
        <v>0</v>
      </c>
      <c r="AX2298" s="130">
        <f t="shared" si="2288"/>
        <v>0</v>
      </c>
      <c r="AY2298" s="130">
        <f t="shared" si="2289"/>
        <v>0</v>
      </c>
      <c r="AZ2298" s="130">
        <f t="shared" si="2290"/>
        <v>0</v>
      </c>
      <c r="BA2298" s="130">
        <f t="shared" si="2291"/>
        <v>0</v>
      </c>
      <c r="BB2298" s="130">
        <f t="shared" si="2292"/>
        <v>0</v>
      </c>
      <c r="BC2298" s="130">
        <f t="shared" si="2293"/>
        <v>0</v>
      </c>
      <c r="BD2298" s="130">
        <f t="shared" si="2294"/>
        <v>0</v>
      </c>
      <c r="BE2298" s="130">
        <f t="shared" si="2295"/>
        <v>0</v>
      </c>
      <c r="BF2298" s="130">
        <f t="shared" si="2296"/>
        <v>0</v>
      </c>
      <c r="BG2298" s="130">
        <f t="shared" si="2297"/>
        <v>0</v>
      </c>
      <c r="BH2298" s="130">
        <f t="shared" si="2298"/>
        <v>0</v>
      </c>
      <c r="BI2298" s="130">
        <f t="shared" si="2299"/>
        <v>0</v>
      </c>
      <c r="BK2298" s="90">
        <f t="shared" si="2300"/>
        <v>0</v>
      </c>
      <c r="BL2298" s="90">
        <f t="shared" si="2301"/>
        <v>0</v>
      </c>
      <c r="BM2298" s="90">
        <f t="shared" si="2302"/>
        <v>4</v>
      </c>
      <c r="BN2298" s="90">
        <f t="shared" si="2303"/>
        <v>0</v>
      </c>
    </row>
    <row r="2299" spans="1:66" ht="15" customHeight="1" x14ac:dyDescent="0.2">
      <c r="A2299" s="109"/>
      <c r="B2299" s="159"/>
      <c r="C2299" s="85" t="s">
        <v>34</v>
      </c>
      <c r="D2299" s="201"/>
      <c r="E2299" s="201"/>
      <c r="F2299" s="211"/>
      <c r="G2299" s="590"/>
      <c r="H2299" s="591"/>
      <c r="I2299" s="201"/>
      <c r="J2299" s="201"/>
      <c r="K2299" s="590"/>
      <c r="L2299" s="591"/>
      <c r="M2299" s="212"/>
      <c r="N2299" s="212"/>
      <c r="O2299" s="730"/>
      <c r="P2299" s="731"/>
      <c r="Q2299" s="212"/>
      <c r="R2299" s="212"/>
      <c r="S2299" s="730"/>
      <c r="T2299" s="731"/>
      <c r="U2299" s="212"/>
      <c r="V2299" s="212"/>
      <c r="W2299" s="730"/>
      <c r="X2299" s="731"/>
      <c r="Y2299" s="212"/>
      <c r="Z2299" s="212"/>
      <c r="AA2299" s="730"/>
      <c r="AB2299" s="731"/>
      <c r="AC2299" s="212"/>
      <c r="AD2299" s="212"/>
      <c r="AE2299" s="109"/>
      <c r="AG2299" s="130">
        <f t="shared" si="2271"/>
        <v>0</v>
      </c>
      <c r="AH2299" s="130">
        <f t="shared" si="2272"/>
        <v>0</v>
      </c>
      <c r="AI2299" s="130">
        <f t="shared" si="2273"/>
        <v>0</v>
      </c>
      <c r="AJ2299" s="130">
        <f t="shared" si="2274"/>
        <v>0</v>
      </c>
      <c r="AK2299" s="130">
        <f t="shared" si="2275"/>
        <v>0</v>
      </c>
      <c r="AL2299" s="130">
        <f t="shared" si="2276"/>
        <v>0</v>
      </c>
      <c r="AM2299" s="130">
        <f t="shared" si="2277"/>
        <v>0</v>
      </c>
      <c r="AN2299" s="130">
        <f t="shared" si="2278"/>
        <v>0</v>
      </c>
      <c r="AO2299" s="130">
        <f t="shared" si="2279"/>
        <v>0</v>
      </c>
      <c r="AP2299" s="130">
        <f t="shared" si="2280"/>
        <v>0</v>
      </c>
      <c r="AQ2299" s="130">
        <f t="shared" si="2281"/>
        <v>0</v>
      </c>
      <c r="AR2299" s="130">
        <f t="shared" si="2282"/>
        <v>0</v>
      </c>
      <c r="AS2299" s="130">
        <f t="shared" si="2283"/>
        <v>0</v>
      </c>
      <c r="AT2299" s="130">
        <f t="shared" si="2284"/>
        <v>0</v>
      </c>
      <c r="AU2299" s="130">
        <f t="shared" si="2285"/>
        <v>0</v>
      </c>
      <c r="AV2299" s="130">
        <f t="shared" si="2286"/>
        <v>0</v>
      </c>
      <c r="AW2299" s="130">
        <f t="shared" si="2287"/>
        <v>0</v>
      </c>
      <c r="AX2299" s="130">
        <f t="shared" si="2288"/>
        <v>0</v>
      </c>
      <c r="AY2299" s="130">
        <f t="shared" si="2289"/>
        <v>0</v>
      </c>
      <c r="AZ2299" s="130">
        <f t="shared" si="2290"/>
        <v>0</v>
      </c>
      <c r="BA2299" s="130">
        <f t="shared" si="2291"/>
        <v>0</v>
      </c>
      <c r="BB2299" s="130">
        <f t="shared" si="2292"/>
        <v>0</v>
      </c>
      <c r="BC2299" s="130">
        <f t="shared" si="2293"/>
        <v>0</v>
      </c>
      <c r="BD2299" s="130">
        <f t="shared" si="2294"/>
        <v>0</v>
      </c>
      <c r="BE2299" s="130">
        <f t="shared" si="2295"/>
        <v>0</v>
      </c>
      <c r="BF2299" s="130">
        <f t="shared" si="2296"/>
        <v>0</v>
      </c>
      <c r="BG2299" s="130">
        <f t="shared" si="2297"/>
        <v>0</v>
      </c>
      <c r="BH2299" s="130">
        <f t="shared" si="2298"/>
        <v>0</v>
      </c>
      <c r="BI2299" s="130">
        <f t="shared" si="2299"/>
        <v>0</v>
      </c>
      <c r="BK2299" s="90">
        <f t="shared" si="2300"/>
        <v>0</v>
      </c>
      <c r="BL2299" s="90">
        <f t="shared" si="2301"/>
        <v>0</v>
      </c>
      <c r="BM2299" s="90">
        <f t="shared" si="2302"/>
        <v>4</v>
      </c>
      <c r="BN2299" s="90">
        <f t="shared" si="2303"/>
        <v>0</v>
      </c>
    </row>
    <row r="2300" spans="1:66" ht="15" customHeight="1" x14ac:dyDescent="0.2">
      <c r="A2300" s="109"/>
      <c r="B2300" s="159"/>
      <c r="C2300" s="85" t="s">
        <v>35</v>
      </c>
      <c r="D2300" s="201"/>
      <c r="E2300" s="201"/>
      <c r="F2300" s="211"/>
      <c r="G2300" s="590"/>
      <c r="H2300" s="591"/>
      <c r="I2300" s="201"/>
      <c r="J2300" s="201"/>
      <c r="K2300" s="590"/>
      <c r="L2300" s="591"/>
      <c r="M2300" s="212"/>
      <c r="N2300" s="212"/>
      <c r="O2300" s="730"/>
      <c r="P2300" s="731"/>
      <c r="Q2300" s="212"/>
      <c r="R2300" s="212"/>
      <c r="S2300" s="730"/>
      <c r="T2300" s="731"/>
      <c r="U2300" s="212"/>
      <c r="V2300" s="212"/>
      <c r="W2300" s="730"/>
      <c r="X2300" s="731"/>
      <c r="Y2300" s="212"/>
      <c r="Z2300" s="212"/>
      <c r="AA2300" s="730"/>
      <c r="AB2300" s="731"/>
      <c r="AC2300" s="212"/>
      <c r="AD2300" s="212"/>
      <c r="AE2300" s="109"/>
      <c r="AG2300" s="130">
        <f t="shared" si="2271"/>
        <v>0</v>
      </c>
      <c r="AH2300" s="130">
        <f t="shared" si="2272"/>
        <v>0</v>
      </c>
      <c r="AI2300" s="130">
        <f t="shared" si="2273"/>
        <v>0</v>
      </c>
      <c r="AJ2300" s="130">
        <f t="shared" si="2274"/>
        <v>0</v>
      </c>
      <c r="AK2300" s="130">
        <f t="shared" si="2275"/>
        <v>0</v>
      </c>
      <c r="AL2300" s="130">
        <f t="shared" si="2276"/>
        <v>0</v>
      </c>
      <c r="AM2300" s="130">
        <f t="shared" si="2277"/>
        <v>0</v>
      </c>
      <c r="AN2300" s="130">
        <f t="shared" si="2278"/>
        <v>0</v>
      </c>
      <c r="AO2300" s="130">
        <f t="shared" si="2279"/>
        <v>0</v>
      </c>
      <c r="AP2300" s="130">
        <f t="shared" si="2280"/>
        <v>0</v>
      </c>
      <c r="AQ2300" s="130">
        <f t="shared" si="2281"/>
        <v>0</v>
      </c>
      <c r="AR2300" s="130">
        <f t="shared" si="2282"/>
        <v>0</v>
      </c>
      <c r="AS2300" s="130">
        <f t="shared" si="2283"/>
        <v>0</v>
      </c>
      <c r="AT2300" s="130">
        <f t="shared" si="2284"/>
        <v>0</v>
      </c>
      <c r="AU2300" s="130">
        <f t="shared" si="2285"/>
        <v>0</v>
      </c>
      <c r="AV2300" s="130">
        <f t="shared" si="2286"/>
        <v>0</v>
      </c>
      <c r="AW2300" s="130">
        <f t="shared" si="2287"/>
        <v>0</v>
      </c>
      <c r="AX2300" s="130">
        <f t="shared" si="2288"/>
        <v>0</v>
      </c>
      <c r="AY2300" s="130">
        <f t="shared" si="2289"/>
        <v>0</v>
      </c>
      <c r="AZ2300" s="130">
        <f t="shared" si="2290"/>
        <v>0</v>
      </c>
      <c r="BA2300" s="130">
        <f t="shared" si="2291"/>
        <v>0</v>
      </c>
      <c r="BB2300" s="130">
        <f t="shared" si="2292"/>
        <v>0</v>
      </c>
      <c r="BC2300" s="130">
        <f t="shared" si="2293"/>
        <v>0</v>
      </c>
      <c r="BD2300" s="130">
        <f t="shared" si="2294"/>
        <v>0</v>
      </c>
      <c r="BE2300" s="130">
        <f t="shared" si="2295"/>
        <v>0</v>
      </c>
      <c r="BF2300" s="130">
        <f t="shared" si="2296"/>
        <v>0</v>
      </c>
      <c r="BG2300" s="130">
        <f t="shared" si="2297"/>
        <v>0</v>
      </c>
      <c r="BH2300" s="130">
        <f t="shared" si="2298"/>
        <v>0</v>
      </c>
      <c r="BI2300" s="130">
        <f t="shared" si="2299"/>
        <v>0</v>
      </c>
      <c r="BK2300" s="90">
        <f t="shared" si="2300"/>
        <v>0</v>
      </c>
      <c r="BL2300" s="90">
        <f t="shared" si="2301"/>
        <v>0</v>
      </c>
      <c r="BM2300" s="90">
        <f t="shared" si="2302"/>
        <v>4</v>
      </c>
      <c r="BN2300" s="90">
        <f t="shared" si="2303"/>
        <v>0</v>
      </c>
    </row>
    <row r="2301" spans="1:66" ht="15" customHeight="1" x14ac:dyDescent="0.2">
      <c r="A2301" s="109"/>
      <c r="B2301" s="159"/>
      <c r="C2301" s="85" t="s">
        <v>36</v>
      </c>
      <c r="D2301" s="201"/>
      <c r="E2301" s="201"/>
      <c r="F2301" s="211"/>
      <c r="G2301" s="590"/>
      <c r="H2301" s="591"/>
      <c r="I2301" s="201"/>
      <c r="J2301" s="201"/>
      <c r="K2301" s="590"/>
      <c r="L2301" s="591"/>
      <c r="M2301" s="212"/>
      <c r="N2301" s="212"/>
      <c r="O2301" s="730"/>
      <c r="P2301" s="731"/>
      <c r="Q2301" s="212"/>
      <c r="R2301" s="212"/>
      <c r="S2301" s="730"/>
      <c r="T2301" s="731"/>
      <c r="U2301" s="212"/>
      <c r="V2301" s="212"/>
      <c r="W2301" s="730"/>
      <c r="X2301" s="731"/>
      <c r="Y2301" s="212"/>
      <c r="Z2301" s="212"/>
      <c r="AA2301" s="730"/>
      <c r="AB2301" s="731"/>
      <c r="AC2301" s="212"/>
      <c r="AD2301" s="212"/>
      <c r="AE2301" s="109"/>
      <c r="AG2301" s="130">
        <f t="shared" si="2271"/>
        <v>0</v>
      </c>
      <c r="AH2301" s="130">
        <f t="shared" si="2272"/>
        <v>0</v>
      </c>
      <c r="AI2301" s="130">
        <f t="shared" si="2273"/>
        <v>0</v>
      </c>
      <c r="AJ2301" s="130">
        <f t="shared" si="2274"/>
        <v>0</v>
      </c>
      <c r="AK2301" s="130">
        <f t="shared" si="2275"/>
        <v>0</v>
      </c>
      <c r="AL2301" s="130">
        <f t="shared" si="2276"/>
        <v>0</v>
      </c>
      <c r="AM2301" s="130">
        <f t="shared" si="2277"/>
        <v>0</v>
      </c>
      <c r="AN2301" s="130">
        <f t="shared" si="2278"/>
        <v>0</v>
      </c>
      <c r="AO2301" s="130">
        <f t="shared" si="2279"/>
        <v>0</v>
      </c>
      <c r="AP2301" s="130">
        <f t="shared" si="2280"/>
        <v>0</v>
      </c>
      <c r="AQ2301" s="130">
        <f t="shared" si="2281"/>
        <v>0</v>
      </c>
      <c r="AR2301" s="130">
        <f t="shared" si="2282"/>
        <v>0</v>
      </c>
      <c r="AS2301" s="130">
        <f t="shared" si="2283"/>
        <v>0</v>
      </c>
      <c r="AT2301" s="130">
        <f t="shared" si="2284"/>
        <v>0</v>
      </c>
      <c r="AU2301" s="130">
        <f t="shared" si="2285"/>
        <v>0</v>
      </c>
      <c r="AV2301" s="130">
        <f t="shared" si="2286"/>
        <v>0</v>
      </c>
      <c r="AW2301" s="130">
        <f t="shared" si="2287"/>
        <v>0</v>
      </c>
      <c r="AX2301" s="130">
        <f t="shared" si="2288"/>
        <v>0</v>
      </c>
      <c r="AY2301" s="130">
        <f t="shared" si="2289"/>
        <v>0</v>
      </c>
      <c r="AZ2301" s="130">
        <f t="shared" si="2290"/>
        <v>0</v>
      </c>
      <c r="BA2301" s="130">
        <f t="shared" si="2291"/>
        <v>0</v>
      </c>
      <c r="BB2301" s="130">
        <f t="shared" si="2292"/>
        <v>0</v>
      </c>
      <c r="BC2301" s="130">
        <f t="shared" si="2293"/>
        <v>0</v>
      </c>
      <c r="BD2301" s="130">
        <f t="shared" si="2294"/>
        <v>0</v>
      </c>
      <c r="BE2301" s="130">
        <f t="shared" si="2295"/>
        <v>0</v>
      </c>
      <c r="BF2301" s="130">
        <f t="shared" si="2296"/>
        <v>0</v>
      </c>
      <c r="BG2301" s="130">
        <f t="shared" si="2297"/>
        <v>0</v>
      </c>
      <c r="BH2301" s="130">
        <f t="shared" si="2298"/>
        <v>0</v>
      </c>
      <c r="BI2301" s="130">
        <f t="shared" si="2299"/>
        <v>0</v>
      </c>
      <c r="BK2301" s="90">
        <f t="shared" si="2300"/>
        <v>0</v>
      </c>
      <c r="BL2301" s="90">
        <f t="shared" si="2301"/>
        <v>0</v>
      </c>
      <c r="BM2301" s="90">
        <f t="shared" si="2302"/>
        <v>4</v>
      </c>
      <c r="BN2301" s="90">
        <f t="shared" si="2303"/>
        <v>0</v>
      </c>
    </row>
    <row r="2302" spans="1:66" ht="15" customHeight="1" x14ac:dyDescent="0.2">
      <c r="A2302" s="109"/>
      <c r="B2302" s="159"/>
      <c r="C2302" s="85" t="s">
        <v>37</v>
      </c>
      <c r="D2302" s="201"/>
      <c r="E2302" s="201"/>
      <c r="F2302" s="211"/>
      <c r="G2302" s="590"/>
      <c r="H2302" s="591"/>
      <c r="I2302" s="201"/>
      <c r="J2302" s="201"/>
      <c r="K2302" s="590"/>
      <c r="L2302" s="591"/>
      <c r="M2302" s="212"/>
      <c r="N2302" s="212"/>
      <c r="O2302" s="730"/>
      <c r="P2302" s="731"/>
      <c r="Q2302" s="212"/>
      <c r="R2302" s="212"/>
      <c r="S2302" s="730"/>
      <c r="T2302" s="731"/>
      <c r="U2302" s="212"/>
      <c r="V2302" s="212"/>
      <c r="W2302" s="730"/>
      <c r="X2302" s="731"/>
      <c r="Y2302" s="212"/>
      <c r="Z2302" s="212"/>
      <c r="AA2302" s="730"/>
      <c r="AB2302" s="731"/>
      <c r="AC2302" s="212"/>
      <c r="AD2302" s="212"/>
      <c r="AE2302" s="109"/>
      <c r="AG2302" s="130">
        <f t="shared" si="2271"/>
        <v>0</v>
      </c>
      <c r="AH2302" s="130">
        <f t="shared" si="2272"/>
        <v>0</v>
      </c>
      <c r="AI2302" s="130">
        <f t="shared" si="2273"/>
        <v>0</v>
      </c>
      <c r="AJ2302" s="130">
        <f t="shared" si="2274"/>
        <v>0</v>
      </c>
      <c r="AK2302" s="130">
        <f t="shared" si="2275"/>
        <v>0</v>
      </c>
      <c r="AL2302" s="130">
        <f t="shared" si="2276"/>
        <v>0</v>
      </c>
      <c r="AM2302" s="130">
        <f t="shared" si="2277"/>
        <v>0</v>
      </c>
      <c r="AN2302" s="130">
        <f t="shared" si="2278"/>
        <v>0</v>
      </c>
      <c r="AO2302" s="130">
        <f t="shared" si="2279"/>
        <v>0</v>
      </c>
      <c r="AP2302" s="130">
        <f t="shared" si="2280"/>
        <v>0</v>
      </c>
      <c r="AQ2302" s="130">
        <f t="shared" si="2281"/>
        <v>0</v>
      </c>
      <c r="AR2302" s="130">
        <f t="shared" si="2282"/>
        <v>0</v>
      </c>
      <c r="AS2302" s="130">
        <f t="shared" si="2283"/>
        <v>0</v>
      </c>
      <c r="AT2302" s="130">
        <f t="shared" si="2284"/>
        <v>0</v>
      </c>
      <c r="AU2302" s="130">
        <f t="shared" si="2285"/>
        <v>0</v>
      </c>
      <c r="AV2302" s="130">
        <f t="shared" si="2286"/>
        <v>0</v>
      </c>
      <c r="AW2302" s="130">
        <f t="shared" si="2287"/>
        <v>0</v>
      </c>
      <c r="AX2302" s="130">
        <f t="shared" si="2288"/>
        <v>0</v>
      </c>
      <c r="AY2302" s="130">
        <f t="shared" si="2289"/>
        <v>0</v>
      </c>
      <c r="AZ2302" s="130">
        <f t="shared" si="2290"/>
        <v>0</v>
      </c>
      <c r="BA2302" s="130">
        <f t="shared" si="2291"/>
        <v>0</v>
      </c>
      <c r="BB2302" s="130">
        <f t="shared" si="2292"/>
        <v>0</v>
      </c>
      <c r="BC2302" s="130">
        <f t="shared" si="2293"/>
        <v>0</v>
      </c>
      <c r="BD2302" s="130">
        <f t="shared" si="2294"/>
        <v>0</v>
      </c>
      <c r="BE2302" s="130">
        <f t="shared" si="2295"/>
        <v>0</v>
      </c>
      <c r="BF2302" s="130">
        <f t="shared" si="2296"/>
        <v>0</v>
      </c>
      <c r="BG2302" s="130">
        <f t="shared" si="2297"/>
        <v>0</v>
      </c>
      <c r="BH2302" s="130">
        <f t="shared" si="2298"/>
        <v>0</v>
      </c>
      <c r="BI2302" s="130">
        <f t="shared" si="2299"/>
        <v>0</v>
      </c>
      <c r="BK2302" s="90">
        <f t="shared" si="2300"/>
        <v>0</v>
      </c>
      <c r="BL2302" s="90">
        <f t="shared" si="2301"/>
        <v>0</v>
      </c>
      <c r="BM2302" s="90">
        <f t="shared" si="2302"/>
        <v>4</v>
      </c>
      <c r="BN2302" s="90">
        <f t="shared" si="2303"/>
        <v>0</v>
      </c>
    </row>
    <row r="2303" spans="1:66" ht="15" customHeight="1" x14ac:dyDescent="0.2">
      <c r="A2303" s="109"/>
      <c r="B2303" s="159"/>
      <c r="C2303" s="85" t="s">
        <v>40</v>
      </c>
      <c r="D2303" s="201"/>
      <c r="E2303" s="201"/>
      <c r="F2303" s="211"/>
      <c r="G2303" s="590"/>
      <c r="H2303" s="591"/>
      <c r="I2303" s="201"/>
      <c r="J2303" s="201"/>
      <c r="K2303" s="590"/>
      <c r="L2303" s="591"/>
      <c r="M2303" s="212"/>
      <c r="N2303" s="212"/>
      <c r="O2303" s="730"/>
      <c r="P2303" s="731"/>
      <c r="Q2303" s="212"/>
      <c r="R2303" s="212"/>
      <c r="S2303" s="730"/>
      <c r="T2303" s="731"/>
      <c r="U2303" s="212"/>
      <c r="V2303" s="212"/>
      <c r="W2303" s="730"/>
      <c r="X2303" s="731"/>
      <c r="Y2303" s="212"/>
      <c r="Z2303" s="212"/>
      <c r="AA2303" s="730"/>
      <c r="AB2303" s="731"/>
      <c r="AC2303" s="212"/>
      <c r="AD2303" s="212"/>
      <c r="AE2303" s="109"/>
      <c r="AG2303" s="130">
        <f t="shared" si="2271"/>
        <v>0</v>
      </c>
      <c r="AH2303" s="130">
        <f t="shared" si="2272"/>
        <v>0</v>
      </c>
      <c r="AI2303" s="130">
        <f t="shared" si="2273"/>
        <v>0</v>
      </c>
      <c r="AJ2303" s="130">
        <f t="shared" si="2274"/>
        <v>0</v>
      </c>
      <c r="AK2303" s="130">
        <f t="shared" si="2275"/>
        <v>0</v>
      </c>
      <c r="AL2303" s="130">
        <f t="shared" si="2276"/>
        <v>0</v>
      </c>
      <c r="AM2303" s="130">
        <f t="shared" si="2277"/>
        <v>0</v>
      </c>
      <c r="AN2303" s="130">
        <f t="shared" si="2278"/>
        <v>0</v>
      </c>
      <c r="AO2303" s="130">
        <f t="shared" si="2279"/>
        <v>0</v>
      </c>
      <c r="AP2303" s="130">
        <f t="shared" si="2280"/>
        <v>0</v>
      </c>
      <c r="AQ2303" s="130">
        <f t="shared" si="2281"/>
        <v>0</v>
      </c>
      <c r="AR2303" s="130">
        <f t="shared" si="2282"/>
        <v>0</v>
      </c>
      <c r="AS2303" s="130">
        <f t="shared" si="2283"/>
        <v>0</v>
      </c>
      <c r="AT2303" s="130">
        <f t="shared" si="2284"/>
        <v>0</v>
      </c>
      <c r="AU2303" s="130">
        <f t="shared" si="2285"/>
        <v>0</v>
      </c>
      <c r="AV2303" s="130">
        <f t="shared" si="2286"/>
        <v>0</v>
      </c>
      <c r="AW2303" s="130">
        <f t="shared" si="2287"/>
        <v>0</v>
      </c>
      <c r="AX2303" s="130">
        <f t="shared" si="2288"/>
        <v>0</v>
      </c>
      <c r="AY2303" s="130">
        <f t="shared" si="2289"/>
        <v>0</v>
      </c>
      <c r="AZ2303" s="130">
        <f t="shared" si="2290"/>
        <v>0</v>
      </c>
      <c r="BA2303" s="130">
        <f t="shared" si="2291"/>
        <v>0</v>
      </c>
      <c r="BB2303" s="130">
        <f t="shared" si="2292"/>
        <v>0</v>
      </c>
      <c r="BC2303" s="130">
        <f t="shared" si="2293"/>
        <v>0</v>
      </c>
      <c r="BD2303" s="130">
        <f t="shared" si="2294"/>
        <v>0</v>
      </c>
      <c r="BE2303" s="130">
        <f t="shared" si="2295"/>
        <v>0</v>
      </c>
      <c r="BF2303" s="130">
        <f t="shared" si="2296"/>
        <v>0</v>
      </c>
      <c r="BG2303" s="130">
        <f t="shared" si="2297"/>
        <v>0</v>
      </c>
      <c r="BH2303" s="130">
        <f t="shared" si="2298"/>
        <v>0</v>
      </c>
      <c r="BI2303" s="130">
        <f t="shared" si="2299"/>
        <v>0</v>
      </c>
      <c r="BK2303" s="90">
        <f t="shared" si="2300"/>
        <v>0</v>
      </c>
      <c r="BL2303" s="90">
        <f t="shared" si="2301"/>
        <v>0</v>
      </c>
      <c r="BM2303" s="90">
        <f t="shared" si="2302"/>
        <v>4</v>
      </c>
      <c r="BN2303" s="90">
        <f t="shared" si="2303"/>
        <v>0</v>
      </c>
    </row>
    <row r="2304" spans="1:66" ht="15" customHeight="1" x14ac:dyDescent="0.2">
      <c r="A2304" s="109"/>
      <c r="B2304" s="159"/>
      <c r="C2304" s="85" t="s">
        <v>38</v>
      </c>
      <c r="D2304" s="201"/>
      <c r="E2304" s="201"/>
      <c r="F2304" s="211"/>
      <c r="G2304" s="590"/>
      <c r="H2304" s="591"/>
      <c r="I2304" s="201"/>
      <c r="J2304" s="201"/>
      <c r="K2304" s="590"/>
      <c r="L2304" s="591"/>
      <c r="M2304" s="212"/>
      <c r="N2304" s="212"/>
      <c r="O2304" s="730"/>
      <c r="P2304" s="731"/>
      <c r="Q2304" s="212"/>
      <c r="R2304" s="212"/>
      <c r="S2304" s="730"/>
      <c r="T2304" s="731"/>
      <c r="U2304" s="212"/>
      <c r="V2304" s="212"/>
      <c r="W2304" s="730"/>
      <c r="X2304" s="731"/>
      <c r="Y2304" s="212"/>
      <c r="Z2304" s="212"/>
      <c r="AA2304" s="730"/>
      <c r="AB2304" s="731"/>
      <c r="AC2304" s="212"/>
      <c r="AD2304" s="212"/>
      <c r="AE2304" s="109"/>
      <c r="AG2304" s="130">
        <f t="shared" si="2271"/>
        <v>0</v>
      </c>
      <c r="AH2304" s="130">
        <f t="shared" si="2272"/>
        <v>0</v>
      </c>
      <c r="AI2304" s="130">
        <f t="shared" si="2273"/>
        <v>0</v>
      </c>
      <c r="AJ2304" s="130">
        <f t="shared" si="2274"/>
        <v>0</v>
      </c>
      <c r="AK2304" s="130">
        <f t="shared" si="2275"/>
        <v>0</v>
      </c>
      <c r="AL2304" s="130">
        <f t="shared" si="2276"/>
        <v>0</v>
      </c>
      <c r="AM2304" s="130">
        <f t="shared" si="2277"/>
        <v>0</v>
      </c>
      <c r="AN2304" s="130">
        <f t="shared" si="2278"/>
        <v>0</v>
      </c>
      <c r="AO2304" s="130">
        <f t="shared" si="2279"/>
        <v>0</v>
      </c>
      <c r="AP2304" s="130">
        <f t="shared" si="2280"/>
        <v>0</v>
      </c>
      <c r="AQ2304" s="130">
        <f t="shared" si="2281"/>
        <v>0</v>
      </c>
      <c r="AR2304" s="130">
        <f t="shared" si="2282"/>
        <v>0</v>
      </c>
      <c r="AS2304" s="130">
        <f t="shared" si="2283"/>
        <v>0</v>
      </c>
      <c r="AT2304" s="130">
        <f t="shared" si="2284"/>
        <v>0</v>
      </c>
      <c r="AU2304" s="130">
        <f t="shared" si="2285"/>
        <v>0</v>
      </c>
      <c r="AV2304" s="130">
        <f t="shared" si="2286"/>
        <v>0</v>
      </c>
      <c r="AW2304" s="130">
        <f t="shared" si="2287"/>
        <v>0</v>
      </c>
      <c r="AX2304" s="130">
        <f t="shared" si="2288"/>
        <v>0</v>
      </c>
      <c r="AY2304" s="130">
        <f t="shared" si="2289"/>
        <v>0</v>
      </c>
      <c r="AZ2304" s="130">
        <f t="shared" si="2290"/>
        <v>0</v>
      </c>
      <c r="BA2304" s="130">
        <f t="shared" si="2291"/>
        <v>0</v>
      </c>
      <c r="BB2304" s="130">
        <f t="shared" si="2292"/>
        <v>0</v>
      </c>
      <c r="BC2304" s="130">
        <f t="shared" si="2293"/>
        <v>0</v>
      </c>
      <c r="BD2304" s="130">
        <f t="shared" si="2294"/>
        <v>0</v>
      </c>
      <c r="BE2304" s="130">
        <f t="shared" si="2295"/>
        <v>0</v>
      </c>
      <c r="BF2304" s="130">
        <f t="shared" si="2296"/>
        <v>0</v>
      </c>
      <c r="BG2304" s="130">
        <f t="shared" si="2297"/>
        <v>0</v>
      </c>
      <c r="BH2304" s="130">
        <f t="shared" si="2298"/>
        <v>0</v>
      </c>
      <c r="BI2304" s="130">
        <f t="shared" si="2299"/>
        <v>0</v>
      </c>
      <c r="BK2304" s="90">
        <f t="shared" si="2300"/>
        <v>0</v>
      </c>
      <c r="BL2304" s="90">
        <f t="shared" si="2301"/>
        <v>0</v>
      </c>
      <c r="BM2304" s="90">
        <f t="shared" si="2302"/>
        <v>4</v>
      </c>
      <c r="BN2304" s="90">
        <f t="shared" si="2303"/>
        <v>0</v>
      </c>
    </row>
    <row r="2305" spans="1:66" ht="15" customHeight="1" x14ac:dyDescent="0.2">
      <c r="A2305" s="109"/>
      <c r="B2305" s="159"/>
      <c r="C2305" s="85" t="s">
        <v>39</v>
      </c>
      <c r="D2305" s="201"/>
      <c r="E2305" s="201"/>
      <c r="F2305" s="211"/>
      <c r="G2305" s="590"/>
      <c r="H2305" s="591"/>
      <c r="I2305" s="201"/>
      <c r="J2305" s="201"/>
      <c r="K2305" s="590"/>
      <c r="L2305" s="591"/>
      <c r="M2305" s="212"/>
      <c r="N2305" s="212"/>
      <c r="O2305" s="730"/>
      <c r="P2305" s="731"/>
      <c r="Q2305" s="212"/>
      <c r="R2305" s="212"/>
      <c r="S2305" s="730"/>
      <c r="T2305" s="731"/>
      <c r="U2305" s="212"/>
      <c r="V2305" s="212"/>
      <c r="W2305" s="730"/>
      <c r="X2305" s="731"/>
      <c r="Y2305" s="212"/>
      <c r="Z2305" s="212"/>
      <c r="AA2305" s="730"/>
      <c r="AB2305" s="731"/>
      <c r="AC2305" s="212"/>
      <c r="AD2305" s="212"/>
      <c r="AE2305" s="109"/>
      <c r="AG2305" s="130">
        <f t="shared" si="2271"/>
        <v>0</v>
      </c>
      <c r="AH2305" s="130">
        <f t="shared" si="2272"/>
        <v>0</v>
      </c>
      <c r="AI2305" s="130">
        <f t="shared" si="2273"/>
        <v>0</v>
      </c>
      <c r="AJ2305" s="130">
        <f t="shared" si="2274"/>
        <v>0</v>
      </c>
      <c r="AK2305" s="130">
        <f t="shared" si="2275"/>
        <v>0</v>
      </c>
      <c r="AL2305" s="130">
        <f t="shared" si="2276"/>
        <v>0</v>
      </c>
      <c r="AM2305" s="130">
        <f t="shared" si="2277"/>
        <v>0</v>
      </c>
      <c r="AN2305" s="130">
        <f t="shared" si="2278"/>
        <v>0</v>
      </c>
      <c r="AO2305" s="130">
        <f t="shared" si="2279"/>
        <v>0</v>
      </c>
      <c r="AP2305" s="130">
        <f t="shared" si="2280"/>
        <v>0</v>
      </c>
      <c r="AQ2305" s="130">
        <f t="shared" si="2281"/>
        <v>0</v>
      </c>
      <c r="AR2305" s="130">
        <f t="shared" si="2282"/>
        <v>0</v>
      </c>
      <c r="AS2305" s="130">
        <f t="shared" si="2283"/>
        <v>0</v>
      </c>
      <c r="AT2305" s="130">
        <f t="shared" si="2284"/>
        <v>0</v>
      </c>
      <c r="AU2305" s="130">
        <f t="shared" si="2285"/>
        <v>0</v>
      </c>
      <c r="AV2305" s="130">
        <f t="shared" si="2286"/>
        <v>0</v>
      </c>
      <c r="AW2305" s="130">
        <f t="shared" si="2287"/>
        <v>0</v>
      </c>
      <c r="AX2305" s="130">
        <f t="shared" si="2288"/>
        <v>0</v>
      </c>
      <c r="AY2305" s="130">
        <f t="shared" si="2289"/>
        <v>0</v>
      </c>
      <c r="AZ2305" s="130">
        <f t="shared" si="2290"/>
        <v>0</v>
      </c>
      <c r="BA2305" s="130">
        <f t="shared" si="2291"/>
        <v>0</v>
      </c>
      <c r="BB2305" s="130">
        <f t="shared" si="2292"/>
        <v>0</v>
      </c>
      <c r="BC2305" s="130">
        <f t="shared" si="2293"/>
        <v>0</v>
      </c>
      <c r="BD2305" s="130">
        <f t="shared" si="2294"/>
        <v>0</v>
      </c>
      <c r="BE2305" s="130">
        <f t="shared" si="2295"/>
        <v>0</v>
      </c>
      <c r="BF2305" s="130">
        <f t="shared" si="2296"/>
        <v>0</v>
      </c>
      <c r="BG2305" s="130">
        <f t="shared" si="2297"/>
        <v>0</v>
      </c>
      <c r="BH2305" s="130">
        <f t="shared" si="2298"/>
        <v>0</v>
      </c>
      <c r="BI2305" s="130">
        <f t="shared" si="2299"/>
        <v>0</v>
      </c>
      <c r="BK2305" s="90">
        <f t="shared" si="2300"/>
        <v>0</v>
      </c>
      <c r="BL2305" s="90">
        <f t="shared" si="2301"/>
        <v>0</v>
      </c>
      <c r="BM2305" s="90">
        <f t="shared" si="2302"/>
        <v>4</v>
      </c>
      <c r="BN2305" s="90">
        <f t="shared" si="2303"/>
        <v>0</v>
      </c>
    </row>
    <row r="2306" spans="1:66" ht="15" customHeight="1" x14ac:dyDescent="0.2">
      <c r="A2306" s="109"/>
      <c r="B2306" s="159"/>
      <c r="C2306" s="85" t="s">
        <v>41</v>
      </c>
      <c r="D2306" s="201"/>
      <c r="E2306" s="201"/>
      <c r="F2306" s="211"/>
      <c r="G2306" s="590"/>
      <c r="H2306" s="591"/>
      <c r="I2306" s="201"/>
      <c r="J2306" s="201"/>
      <c r="K2306" s="590"/>
      <c r="L2306" s="591"/>
      <c r="M2306" s="212"/>
      <c r="N2306" s="212"/>
      <c r="O2306" s="730"/>
      <c r="P2306" s="731"/>
      <c r="Q2306" s="212"/>
      <c r="R2306" s="212"/>
      <c r="S2306" s="730"/>
      <c r="T2306" s="731"/>
      <c r="U2306" s="212"/>
      <c r="V2306" s="212"/>
      <c r="W2306" s="730"/>
      <c r="X2306" s="731"/>
      <c r="Y2306" s="212"/>
      <c r="Z2306" s="212"/>
      <c r="AA2306" s="730"/>
      <c r="AB2306" s="731"/>
      <c r="AC2306" s="212"/>
      <c r="AD2306" s="212"/>
      <c r="AE2306" s="109"/>
      <c r="AG2306" s="130">
        <f t="shared" si="2271"/>
        <v>0</v>
      </c>
      <c r="AH2306" s="130">
        <f t="shared" si="2272"/>
        <v>0</v>
      </c>
      <c r="AI2306" s="130">
        <f t="shared" si="2273"/>
        <v>0</v>
      </c>
      <c r="AJ2306" s="130">
        <f t="shared" si="2274"/>
        <v>0</v>
      </c>
      <c r="AK2306" s="130">
        <f t="shared" si="2275"/>
        <v>0</v>
      </c>
      <c r="AL2306" s="130">
        <f t="shared" si="2276"/>
        <v>0</v>
      </c>
      <c r="AM2306" s="130">
        <f t="shared" si="2277"/>
        <v>0</v>
      </c>
      <c r="AN2306" s="130">
        <f t="shared" si="2278"/>
        <v>0</v>
      </c>
      <c r="AO2306" s="130">
        <f t="shared" si="2279"/>
        <v>0</v>
      </c>
      <c r="AP2306" s="130">
        <f t="shared" si="2280"/>
        <v>0</v>
      </c>
      <c r="AQ2306" s="130">
        <f t="shared" si="2281"/>
        <v>0</v>
      </c>
      <c r="AR2306" s="130">
        <f t="shared" si="2282"/>
        <v>0</v>
      </c>
      <c r="AS2306" s="130">
        <f t="shared" si="2283"/>
        <v>0</v>
      </c>
      <c r="AT2306" s="130">
        <f t="shared" si="2284"/>
        <v>0</v>
      </c>
      <c r="AU2306" s="130">
        <f t="shared" si="2285"/>
        <v>0</v>
      </c>
      <c r="AV2306" s="130">
        <f t="shared" si="2286"/>
        <v>0</v>
      </c>
      <c r="AW2306" s="130">
        <f t="shared" si="2287"/>
        <v>0</v>
      </c>
      <c r="AX2306" s="130">
        <f t="shared" si="2288"/>
        <v>0</v>
      </c>
      <c r="AY2306" s="130">
        <f t="shared" si="2289"/>
        <v>0</v>
      </c>
      <c r="AZ2306" s="130">
        <f t="shared" si="2290"/>
        <v>0</v>
      </c>
      <c r="BA2306" s="130">
        <f t="shared" si="2291"/>
        <v>0</v>
      </c>
      <c r="BB2306" s="130">
        <f t="shared" si="2292"/>
        <v>0</v>
      </c>
      <c r="BC2306" s="130">
        <f t="shared" si="2293"/>
        <v>0</v>
      </c>
      <c r="BD2306" s="130">
        <f t="shared" si="2294"/>
        <v>0</v>
      </c>
      <c r="BE2306" s="130">
        <f t="shared" si="2295"/>
        <v>0</v>
      </c>
      <c r="BF2306" s="130">
        <f t="shared" si="2296"/>
        <v>0</v>
      </c>
      <c r="BG2306" s="130">
        <f t="shared" si="2297"/>
        <v>0</v>
      </c>
      <c r="BH2306" s="130">
        <f t="shared" si="2298"/>
        <v>0</v>
      </c>
      <c r="BI2306" s="130">
        <f t="shared" si="2299"/>
        <v>0</v>
      </c>
      <c r="BK2306" s="90">
        <f t="shared" si="2300"/>
        <v>0</v>
      </c>
      <c r="BL2306" s="90">
        <f t="shared" si="2301"/>
        <v>0</v>
      </c>
      <c r="BM2306" s="90">
        <f t="shared" si="2302"/>
        <v>4</v>
      </c>
      <c r="BN2306" s="90">
        <f t="shared" si="2303"/>
        <v>0</v>
      </c>
    </row>
    <row r="2307" spans="1:66" ht="15" customHeight="1" x14ac:dyDescent="0.2">
      <c r="A2307" s="109"/>
      <c r="B2307" s="159"/>
      <c r="C2307" s="85" t="s">
        <v>42</v>
      </c>
      <c r="D2307" s="201"/>
      <c r="E2307" s="201"/>
      <c r="F2307" s="211"/>
      <c r="G2307" s="590"/>
      <c r="H2307" s="591"/>
      <c r="I2307" s="201"/>
      <c r="J2307" s="201"/>
      <c r="K2307" s="590"/>
      <c r="L2307" s="591"/>
      <c r="M2307" s="212"/>
      <c r="N2307" s="212"/>
      <c r="O2307" s="730"/>
      <c r="P2307" s="731"/>
      <c r="Q2307" s="212"/>
      <c r="R2307" s="212"/>
      <c r="S2307" s="730"/>
      <c r="T2307" s="731"/>
      <c r="U2307" s="212"/>
      <c r="V2307" s="212"/>
      <c r="W2307" s="730"/>
      <c r="X2307" s="731"/>
      <c r="Y2307" s="212"/>
      <c r="Z2307" s="212"/>
      <c r="AA2307" s="730"/>
      <c r="AB2307" s="731"/>
      <c r="AC2307" s="212"/>
      <c r="AD2307" s="212"/>
      <c r="AE2307" s="109"/>
      <c r="AG2307" s="130">
        <f t="shared" si="2271"/>
        <v>0</v>
      </c>
      <c r="AH2307" s="130">
        <f t="shared" si="2272"/>
        <v>0</v>
      </c>
      <c r="AI2307" s="130">
        <f t="shared" si="2273"/>
        <v>0</v>
      </c>
      <c r="AJ2307" s="130">
        <f t="shared" si="2274"/>
        <v>0</v>
      </c>
      <c r="AK2307" s="130">
        <f t="shared" si="2275"/>
        <v>0</v>
      </c>
      <c r="AL2307" s="130">
        <f t="shared" si="2276"/>
        <v>0</v>
      </c>
      <c r="AM2307" s="130">
        <f t="shared" si="2277"/>
        <v>0</v>
      </c>
      <c r="AN2307" s="130">
        <f t="shared" si="2278"/>
        <v>0</v>
      </c>
      <c r="AO2307" s="130">
        <f t="shared" si="2279"/>
        <v>0</v>
      </c>
      <c r="AP2307" s="130">
        <f t="shared" si="2280"/>
        <v>0</v>
      </c>
      <c r="AQ2307" s="130">
        <f t="shared" si="2281"/>
        <v>0</v>
      </c>
      <c r="AR2307" s="130">
        <f t="shared" si="2282"/>
        <v>0</v>
      </c>
      <c r="AS2307" s="130">
        <f t="shared" si="2283"/>
        <v>0</v>
      </c>
      <c r="AT2307" s="130">
        <f t="shared" si="2284"/>
        <v>0</v>
      </c>
      <c r="AU2307" s="130">
        <f t="shared" si="2285"/>
        <v>0</v>
      </c>
      <c r="AV2307" s="130">
        <f t="shared" si="2286"/>
        <v>0</v>
      </c>
      <c r="AW2307" s="130">
        <f t="shared" si="2287"/>
        <v>0</v>
      </c>
      <c r="AX2307" s="130">
        <f t="shared" si="2288"/>
        <v>0</v>
      </c>
      <c r="AY2307" s="130">
        <f t="shared" si="2289"/>
        <v>0</v>
      </c>
      <c r="AZ2307" s="130">
        <f t="shared" si="2290"/>
        <v>0</v>
      </c>
      <c r="BA2307" s="130">
        <f t="shared" si="2291"/>
        <v>0</v>
      </c>
      <c r="BB2307" s="130">
        <f t="shared" si="2292"/>
        <v>0</v>
      </c>
      <c r="BC2307" s="130">
        <f t="shared" si="2293"/>
        <v>0</v>
      </c>
      <c r="BD2307" s="130">
        <f t="shared" si="2294"/>
        <v>0</v>
      </c>
      <c r="BE2307" s="130">
        <f t="shared" si="2295"/>
        <v>0</v>
      </c>
      <c r="BF2307" s="130">
        <f t="shared" si="2296"/>
        <v>0</v>
      </c>
      <c r="BG2307" s="130">
        <f t="shared" si="2297"/>
        <v>0</v>
      </c>
      <c r="BH2307" s="130">
        <f t="shared" si="2298"/>
        <v>0</v>
      </c>
      <c r="BI2307" s="130">
        <f t="shared" si="2299"/>
        <v>0</v>
      </c>
      <c r="BK2307" s="90">
        <f t="shared" si="2300"/>
        <v>0</v>
      </c>
      <c r="BL2307" s="90">
        <f t="shared" si="2301"/>
        <v>0</v>
      </c>
      <c r="BM2307" s="90">
        <f t="shared" si="2302"/>
        <v>4</v>
      </c>
      <c r="BN2307" s="90">
        <f t="shared" si="2303"/>
        <v>0</v>
      </c>
    </row>
    <row r="2308" spans="1:66" ht="15" customHeight="1" x14ac:dyDescent="0.2">
      <c r="A2308" s="109"/>
      <c r="B2308" s="159"/>
      <c r="C2308" s="85" t="s">
        <v>43</v>
      </c>
      <c r="D2308" s="201"/>
      <c r="E2308" s="201"/>
      <c r="F2308" s="211"/>
      <c r="G2308" s="590"/>
      <c r="H2308" s="591"/>
      <c r="I2308" s="201"/>
      <c r="J2308" s="201"/>
      <c r="K2308" s="590"/>
      <c r="L2308" s="591"/>
      <c r="M2308" s="212"/>
      <c r="N2308" s="212"/>
      <c r="O2308" s="730"/>
      <c r="P2308" s="731"/>
      <c r="Q2308" s="212"/>
      <c r="R2308" s="212"/>
      <c r="S2308" s="730"/>
      <c r="T2308" s="731"/>
      <c r="U2308" s="212"/>
      <c r="V2308" s="212"/>
      <c r="W2308" s="730"/>
      <c r="X2308" s="731"/>
      <c r="Y2308" s="212"/>
      <c r="Z2308" s="212"/>
      <c r="AA2308" s="730"/>
      <c r="AB2308" s="731"/>
      <c r="AC2308" s="212"/>
      <c r="AD2308" s="212"/>
      <c r="AE2308" s="109"/>
      <c r="AG2308" s="130">
        <f t="shared" si="2271"/>
        <v>0</v>
      </c>
      <c r="AH2308" s="130">
        <f t="shared" si="2272"/>
        <v>0</v>
      </c>
      <c r="AI2308" s="130">
        <f t="shared" si="2273"/>
        <v>0</v>
      </c>
      <c r="AJ2308" s="130">
        <f t="shared" si="2274"/>
        <v>0</v>
      </c>
      <c r="AK2308" s="130">
        <f t="shared" si="2275"/>
        <v>0</v>
      </c>
      <c r="AL2308" s="130">
        <f t="shared" si="2276"/>
        <v>0</v>
      </c>
      <c r="AM2308" s="130">
        <f t="shared" si="2277"/>
        <v>0</v>
      </c>
      <c r="AN2308" s="130">
        <f t="shared" si="2278"/>
        <v>0</v>
      </c>
      <c r="AO2308" s="130">
        <f t="shared" si="2279"/>
        <v>0</v>
      </c>
      <c r="AP2308" s="130">
        <f t="shared" si="2280"/>
        <v>0</v>
      </c>
      <c r="AQ2308" s="130">
        <f t="shared" si="2281"/>
        <v>0</v>
      </c>
      <c r="AR2308" s="130">
        <f t="shared" si="2282"/>
        <v>0</v>
      </c>
      <c r="AS2308" s="130">
        <f t="shared" si="2283"/>
        <v>0</v>
      </c>
      <c r="AT2308" s="130">
        <f t="shared" si="2284"/>
        <v>0</v>
      </c>
      <c r="AU2308" s="130">
        <f t="shared" si="2285"/>
        <v>0</v>
      </c>
      <c r="AV2308" s="130">
        <f t="shared" si="2286"/>
        <v>0</v>
      </c>
      <c r="AW2308" s="130">
        <f t="shared" si="2287"/>
        <v>0</v>
      </c>
      <c r="AX2308" s="130">
        <f t="shared" si="2288"/>
        <v>0</v>
      </c>
      <c r="AY2308" s="130">
        <f t="shared" si="2289"/>
        <v>0</v>
      </c>
      <c r="AZ2308" s="130">
        <f t="shared" si="2290"/>
        <v>0</v>
      </c>
      <c r="BA2308" s="130">
        <f t="shared" si="2291"/>
        <v>0</v>
      </c>
      <c r="BB2308" s="130">
        <f t="shared" si="2292"/>
        <v>0</v>
      </c>
      <c r="BC2308" s="130">
        <f t="shared" si="2293"/>
        <v>0</v>
      </c>
      <c r="BD2308" s="130">
        <f t="shared" si="2294"/>
        <v>0</v>
      </c>
      <c r="BE2308" s="130">
        <f t="shared" si="2295"/>
        <v>0</v>
      </c>
      <c r="BF2308" s="130">
        <f t="shared" si="2296"/>
        <v>0</v>
      </c>
      <c r="BG2308" s="130">
        <f t="shared" si="2297"/>
        <v>0</v>
      </c>
      <c r="BH2308" s="130">
        <f t="shared" si="2298"/>
        <v>0</v>
      </c>
      <c r="BI2308" s="130">
        <f t="shared" si="2299"/>
        <v>0</v>
      </c>
      <c r="BK2308" s="90">
        <f t="shared" si="2300"/>
        <v>0</v>
      </c>
      <c r="BL2308" s="90">
        <f t="shared" si="2301"/>
        <v>0</v>
      </c>
      <c r="BM2308" s="90">
        <f t="shared" si="2302"/>
        <v>4</v>
      </c>
      <c r="BN2308" s="90">
        <f t="shared" si="2303"/>
        <v>0</v>
      </c>
    </row>
    <row r="2309" spans="1:66" ht="15" customHeight="1" x14ac:dyDescent="0.2">
      <c r="A2309" s="109"/>
      <c r="B2309" s="159"/>
      <c r="C2309" s="85" t="s">
        <v>44</v>
      </c>
      <c r="D2309" s="201"/>
      <c r="E2309" s="201"/>
      <c r="F2309" s="211"/>
      <c r="G2309" s="590"/>
      <c r="H2309" s="591"/>
      <c r="I2309" s="201"/>
      <c r="J2309" s="201"/>
      <c r="K2309" s="590"/>
      <c r="L2309" s="591"/>
      <c r="M2309" s="212"/>
      <c r="N2309" s="212"/>
      <c r="O2309" s="730"/>
      <c r="P2309" s="731"/>
      <c r="Q2309" s="212"/>
      <c r="R2309" s="212"/>
      <c r="S2309" s="730"/>
      <c r="T2309" s="731"/>
      <c r="U2309" s="212"/>
      <c r="V2309" s="212"/>
      <c r="W2309" s="730"/>
      <c r="X2309" s="731"/>
      <c r="Y2309" s="212"/>
      <c r="Z2309" s="212"/>
      <c r="AA2309" s="730"/>
      <c r="AB2309" s="731"/>
      <c r="AC2309" s="212"/>
      <c r="AD2309" s="212"/>
      <c r="AE2309" s="109"/>
      <c r="AG2309" s="130">
        <f t="shared" si="2271"/>
        <v>0</v>
      </c>
      <c r="AH2309" s="130">
        <f t="shared" si="2272"/>
        <v>0</v>
      </c>
      <c r="AI2309" s="130">
        <f t="shared" si="2273"/>
        <v>0</v>
      </c>
      <c r="AJ2309" s="130">
        <f t="shared" si="2274"/>
        <v>0</v>
      </c>
      <c r="AK2309" s="130">
        <f t="shared" si="2275"/>
        <v>0</v>
      </c>
      <c r="AL2309" s="130">
        <f t="shared" si="2276"/>
        <v>0</v>
      </c>
      <c r="AM2309" s="130">
        <f t="shared" si="2277"/>
        <v>0</v>
      </c>
      <c r="AN2309" s="130">
        <f t="shared" si="2278"/>
        <v>0</v>
      </c>
      <c r="AO2309" s="130">
        <f t="shared" si="2279"/>
        <v>0</v>
      </c>
      <c r="AP2309" s="130">
        <f t="shared" si="2280"/>
        <v>0</v>
      </c>
      <c r="AQ2309" s="130">
        <f t="shared" si="2281"/>
        <v>0</v>
      </c>
      <c r="AR2309" s="130">
        <f t="shared" si="2282"/>
        <v>0</v>
      </c>
      <c r="AS2309" s="130">
        <f t="shared" si="2283"/>
        <v>0</v>
      </c>
      <c r="AT2309" s="130">
        <f t="shared" si="2284"/>
        <v>0</v>
      </c>
      <c r="AU2309" s="130">
        <f t="shared" si="2285"/>
        <v>0</v>
      </c>
      <c r="AV2309" s="130">
        <f t="shared" si="2286"/>
        <v>0</v>
      </c>
      <c r="AW2309" s="130">
        <f t="shared" si="2287"/>
        <v>0</v>
      </c>
      <c r="AX2309" s="130">
        <f t="shared" si="2288"/>
        <v>0</v>
      </c>
      <c r="AY2309" s="130">
        <f t="shared" si="2289"/>
        <v>0</v>
      </c>
      <c r="AZ2309" s="130">
        <f t="shared" si="2290"/>
        <v>0</v>
      </c>
      <c r="BA2309" s="130">
        <f t="shared" si="2291"/>
        <v>0</v>
      </c>
      <c r="BB2309" s="130">
        <f t="shared" si="2292"/>
        <v>0</v>
      </c>
      <c r="BC2309" s="130">
        <f t="shared" si="2293"/>
        <v>0</v>
      </c>
      <c r="BD2309" s="130">
        <f t="shared" si="2294"/>
        <v>0</v>
      </c>
      <c r="BE2309" s="130">
        <f t="shared" si="2295"/>
        <v>0</v>
      </c>
      <c r="BF2309" s="130">
        <f t="shared" si="2296"/>
        <v>0</v>
      </c>
      <c r="BG2309" s="130">
        <f t="shared" si="2297"/>
        <v>0</v>
      </c>
      <c r="BH2309" s="130">
        <f t="shared" si="2298"/>
        <v>0</v>
      </c>
      <c r="BI2309" s="130">
        <f t="shared" si="2299"/>
        <v>0</v>
      </c>
      <c r="BK2309" s="90">
        <f t="shared" si="2300"/>
        <v>0</v>
      </c>
      <c r="BL2309" s="90">
        <f t="shared" si="2301"/>
        <v>0</v>
      </c>
      <c r="BM2309" s="90">
        <f t="shared" si="2302"/>
        <v>4</v>
      </c>
      <c r="BN2309" s="90">
        <f t="shared" si="2303"/>
        <v>0</v>
      </c>
    </row>
    <row r="2310" spans="1:66" ht="15" customHeight="1" x14ac:dyDescent="0.2">
      <c r="A2310" s="109"/>
      <c r="B2310" s="159"/>
      <c r="C2310" s="85" t="s">
        <v>45</v>
      </c>
      <c r="D2310" s="201"/>
      <c r="E2310" s="201"/>
      <c r="F2310" s="211"/>
      <c r="G2310" s="590"/>
      <c r="H2310" s="591"/>
      <c r="I2310" s="201"/>
      <c r="J2310" s="201"/>
      <c r="K2310" s="590"/>
      <c r="L2310" s="591"/>
      <c r="M2310" s="212"/>
      <c r="N2310" s="212"/>
      <c r="O2310" s="730"/>
      <c r="P2310" s="731"/>
      <c r="Q2310" s="212"/>
      <c r="R2310" s="212"/>
      <c r="S2310" s="730"/>
      <c r="T2310" s="731"/>
      <c r="U2310" s="212"/>
      <c r="V2310" s="212"/>
      <c r="W2310" s="730"/>
      <c r="X2310" s="731"/>
      <c r="Y2310" s="212"/>
      <c r="Z2310" s="212"/>
      <c r="AA2310" s="730"/>
      <c r="AB2310" s="731"/>
      <c r="AC2310" s="212"/>
      <c r="AD2310" s="212"/>
      <c r="AE2310" s="109"/>
      <c r="AG2310" s="130">
        <f t="shared" si="2271"/>
        <v>0</v>
      </c>
      <c r="AH2310" s="130">
        <f t="shared" si="2272"/>
        <v>0</v>
      </c>
      <c r="AI2310" s="130">
        <f t="shared" si="2273"/>
        <v>0</v>
      </c>
      <c r="AJ2310" s="130">
        <f t="shared" si="2274"/>
        <v>0</v>
      </c>
      <c r="AK2310" s="130">
        <f t="shared" si="2275"/>
        <v>0</v>
      </c>
      <c r="AL2310" s="130">
        <f t="shared" si="2276"/>
        <v>0</v>
      </c>
      <c r="AM2310" s="130">
        <f t="shared" si="2277"/>
        <v>0</v>
      </c>
      <c r="AN2310" s="130">
        <f t="shared" si="2278"/>
        <v>0</v>
      </c>
      <c r="AO2310" s="130">
        <f t="shared" si="2279"/>
        <v>0</v>
      </c>
      <c r="AP2310" s="130">
        <f t="shared" si="2280"/>
        <v>0</v>
      </c>
      <c r="AQ2310" s="130">
        <f t="shared" si="2281"/>
        <v>0</v>
      </c>
      <c r="AR2310" s="130">
        <f t="shared" si="2282"/>
        <v>0</v>
      </c>
      <c r="AS2310" s="130">
        <f t="shared" si="2283"/>
        <v>0</v>
      </c>
      <c r="AT2310" s="130">
        <f t="shared" si="2284"/>
        <v>0</v>
      </c>
      <c r="AU2310" s="130">
        <f t="shared" si="2285"/>
        <v>0</v>
      </c>
      <c r="AV2310" s="130">
        <f t="shared" si="2286"/>
        <v>0</v>
      </c>
      <c r="AW2310" s="130">
        <f t="shared" si="2287"/>
        <v>0</v>
      </c>
      <c r="AX2310" s="130">
        <f t="shared" si="2288"/>
        <v>0</v>
      </c>
      <c r="AY2310" s="130">
        <f t="shared" si="2289"/>
        <v>0</v>
      </c>
      <c r="AZ2310" s="130">
        <f t="shared" si="2290"/>
        <v>0</v>
      </c>
      <c r="BA2310" s="130">
        <f t="shared" si="2291"/>
        <v>0</v>
      </c>
      <c r="BB2310" s="130">
        <f t="shared" si="2292"/>
        <v>0</v>
      </c>
      <c r="BC2310" s="130">
        <f t="shared" si="2293"/>
        <v>0</v>
      </c>
      <c r="BD2310" s="130">
        <f t="shared" si="2294"/>
        <v>0</v>
      </c>
      <c r="BE2310" s="130">
        <f t="shared" si="2295"/>
        <v>0</v>
      </c>
      <c r="BF2310" s="130">
        <f t="shared" si="2296"/>
        <v>0</v>
      </c>
      <c r="BG2310" s="130">
        <f t="shared" si="2297"/>
        <v>0</v>
      </c>
      <c r="BH2310" s="130">
        <f t="shared" si="2298"/>
        <v>0</v>
      </c>
      <c r="BI2310" s="130">
        <f t="shared" si="2299"/>
        <v>0</v>
      </c>
      <c r="BK2310" s="90">
        <f t="shared" si="2300"/>
        <v>0</v>
      </c>
      <c r="BL2310" s="90">
        <f t="shared" si="2301"/>
        <v>0</v>
      </c>
      <c r="BM2310" s="90">
        <f t="shared" si="2302"/>
        <v>4</v>
      </c>
      <c r="BN2310" s="90">
        <f t="shared" si="2303"/>
        <v>0</v>
      </c>
    </row>
    <row r="2311" spans="1:66" ht="15" customHeight="1" x14ac:dyDescent="0.2">
      <c r="A2311" s="109"/>
      <c r="B2311" s="159"/>
      <c r="C2311" s="85" t="s">
        <v>46</v>
      </c>
      <c r="D2311" s="201"/>
      <c r="E2311" s="201"/>
      <c r="F2311" s="211"/>
      <c r="G2311" s="590"/>
      <c r="H2311" s="591"/>
      <c r="I2311" s="201"/>
      <c r="J2311" s="201"/>
      <c r="K2311" s="590"/>
      <c r="L2311" s="591"/>
      <c r="M2311" s="212"/>
      <c r="N2311" s="212"/>
      <c r="O2311" s="730"/>
      <c r="P2311" s="731"/>
      <c r="Q2311" s="212"/>
      <c r="R2311" s="212"/>
      <c r="S2311" s="730"/>
      <c r="T2311" s="731"/>
      <c r="U2311" s="212"/>
      <c r="V2311" s="212"/>
      <c r="W2311" s="730"/>
      <c r="X2311" s="731"/>
      <c r="Y2311" s="212"/>
      <c r="Z2311" s="212"/>
      <c r="AA2311" s="730"/>
      <c r="AB2311" s="731"/>
      <c r="AC2311" s="212"/>
      <c r="AD2311" s="212"/>
      <c r="AE2311" s="109"/>
      <c r="AG2311" s="130">
        <f t="shared" si="2271"/>
        <v>0</v>
      </c>
      <c r="AH2311" s="130">
        <f t="shared" si="2272"/>
        <v>0</v>
      </c>
      <c r="AI2311" s="130">
        <f t="shared" si="2273"/>
        <v>0</v>
      </c>
      <c r="AJ2311" s="130">
        <f t="shared" si="2274"/>
        <v>0</v>
      </c>
      <c r="AK2311" s="130">
        <f t="shared" si="2275"/>
        <v>0</v>
      </c>
      <c r="AL2311" s="130">
        <f t="shared" si="2276"/>
        <v>0</v>
      </c>
      <c r="AM2311" s="130">
        <f t="shared" si="2277"/>
        <v>0</v>
      </c>
      <c r="AN2311" s="130">
        <f t="shared" si="2278"/>
        <v>0</v>
      </c>
      <c r="AO2311" s="130">
        <f t="shared" si="2279"/>
        <v>0</v>
      </c>
      <c r="AP2311" s="130">
        <f t="shared" si="2280"/>
        <v>0</v>
      </c>
      <c r="AQ2311" s="130">
        <f t="shared" si="2281"/>
        <v>0</v>
      </c>
      <c r="AR2311" s="130">
        <f t="shared" si="2282"/>
        <v>0</v>
      </c>
      <c r="AS2311" s="130">
        <f t="shared" si="2283"/>
        <v>0</v>
      </c>
      <c r="AT2311" s="130">
        <f t="shared" si="2284"/>
        <v>0</v>
      </c>
      <c r="AU2311" s="130">
        <f t="shared" si="2285"/>
        <v>0</v>
      </c>
      <c r="AV2311" s="130">
        <f t="shared" si="2286"/>
        <v>0</v>
      </c>
      <c r="AW2311" s="130">
        <f t="shared" si="2287"/>
        <v>0</v>
      </c>
      <c r="AX2311" s="130">
        <f t="shared" si="2288"/>
        <v>0</v>
      </c>
      <c r="AY2311" s="130">
        <f t="shared" si="2289"/>
        <v>0</v>
      </c>
      <c r="AZ2311" s="130">
        <f t="shared" si="2290"/>
        <v>0</v>
      </c>
      <c r="BA2311" s="130">
        <f t="shared" si="2291"/>
        <v>0</v>
      </c>
      <c r="BB2311" s="130">
        <f t="shared" si="2292"/>
        <v>0</v>
      </c>
      <c r="BC2311" s="130">
        <f t="shared" si="2293"/>
        <v>0</v>
      </c>
      <c r="BD2311" s="130">
        <f t="shared" si="2294"/>
        <v>0</v>
      </c>
      <c r="BE2311" s="130">
        <f t="shared" si="2295"/>
        <v>0</v>
      </c>
      <c r="BF2311" s="130">
        <f t="shared" si="2296"/>
        <v>0</v>
      </c>
      <c r="BG2311" s="130">
        <f t="shared" si="2297"/>
        <v>0</v>
      </c>
      <c r="BH2311" s="130">
        <f t="shared" si="2298"/>
        <v>0</v>
      </c>
      <c r="BI2311" s="130">
        <f t="shared" si="2299"/>
        <v>0</v>
      </c>
      <c r="BK2311" s="90">
        <f t="shared" si="2300"/>
        <v>0</v>
      </c>
      <c r="BL2311" s="90">
        <f t="shared" si="2301"/>
        <v>0</v>
      </c>
      <c r="BM2311" s="90">
        <f t="shared" si="2302"/>
        <v>4</v>
      </c>
      <c r="BN2311" s="90">
        <f t="shared" si="2303"/>
        <v>0</v>
      </c>
    </row>
    <row r="2312" spans="1:66" ht="15" customHeight="1" x14ac:dyDescent="0.2">
      <c r="A2312" s="109"/>
      <c r="B2312" s="159"/>
      <c r="C2312" s="85" t="s">
        <v>47</v>
      </c>
      <c r="D2312" s="201"/>
      <c r="E2312" s="201"/>
      <c r="F2312" s="211"/>
      <c r="G2312" s="590"/>
      <c r="H2312" s="591"/>
      <c r="I2312" s="201"/>
      <c r="J2312" s="201"/>
      <c r="K2312" s="590"/>
      <c r="L2312" s="591"/>
      <c r="M2312" s="212"/>
      <c r="N2312" s="212"/>
      <c r="O2312" s="730"/>
      <c r="P2312" s="731"/>
      <c r="Q2312" s="212"/>
      <c r="R2312" s="212"/>
      <c r="S2312" s="730"/>
      <c r="T2312" s="731"/>
      <c r="U2312" s="212"/>
      <c r="V2312" s="212"/>
      <c r="W2312" s="730"/>
      <c r="X2312" s="731"/>
      <c r="Y2312" s="212"/>
      <c r="Z2312" s="212"/>
      <c r="AA2312" s="730"/>
      <c r="AB2312" s="731"/>
      <c r="AC2312" s="212"/>
      <c r="AD2312" s="212"/>
      <c r="AE2312" s="109"/>
      <c r="AG2312" s="130">
        <f t="shared" si="2271"/>
        <v>0</v>
      </c>
      <c r="AH2312" s="130">
        <f t="shared" si="2272"/>
        <v>0</v>
      </c>
      <c r="AI2312" s="130">
        <f t="shared" si="2273"/>
        <v>0</v>
      </c>
      <c r="AJ2312" s="130">
        <f t="shared" si="2274"/>
        <v>0</v>
      </c>
      <c r="AK2312" s="130">
        <f t="shared" si="2275"/>
        <v>0</v>
      </c>
      <c r="AL2312" s="130">
        <f t="shared" si="2276"/>
        <v>0</v>
      </c>
      <c r="AM2312" s="130">
        <f t="shared" si="2277"/>
        <v>0</v>
      </c>
      <c r="AN2312" s="130">
        <f t="shared" si="2278"/>
        <v>0</v>
      </c>
      <c r="AO2312" s="130">
        <f t="shared" si="2279"/>
        <v>0</v>
      </c>
      <c r="AP2312" s="130">
        <f t="shared" si="2280"/>
        <v>0</v>
      </c>
      <c r="AQ2312" s="130">
        <f t="shared" si="2281"/>
        <v>0</v>
      </c>
      <c r="AR2312" s="130">
        <f t="shared" si="2282"/>
        <v>0</v>
      </c>
      <c r="AS2312" s="130">
        <f t="shared" si="2283"/>
        <v>0</v>
      </c>
      <c r="AT2312" s="130">
        <f t="shared" si="2284"/>
        <v>0</v>
      </c>
      <c r="AU2312" s="130">
        <f t="shared" si="2285"/>
        <v>0</v>
      </c>
      <c r="AV2312" s="130">
        <f t="shared" si="2286"/>
        <v>0</v>
      </c>
      <c r="AW2312" s="130">
        <f t="shared" si="2287"/>
        <v>0</v>
      </c>
      <c r="AX2312" s="130">
        <f t="shared" si="2288"/>
        <v>0</v>
      </c>
      <c r="AY2312" s="130">
        <f t="shared" si="2289"/>
        <v>0</v>
      </c>
      <c r="AZ2312" s="130">
        <f t="shared" si="2290"/>
        <v>0</v>
      </c>
      <c r="BA2312" s="130">
        <f t="shared" si="2291"/>
        <v>0</v>
      </c>
      <c r="BB2312" s="130">
        <f t="shared" si="2292"/>
        <v>0</v>
      </c>
      <c r="BC2312" s="130">
        <f t="shared" si="2293"/>
        <v>0</v>
      </c>
      <c r="BD2312" s="130">
        <f t="shared" si="2294"/>
        <v>0</v>
      </c>
      <c r="BE2312" s="130">
        <f t="shared" si="2295"/>
        <v>0</v>
      </c>
      <c r="BF2312" s="130">
        <f t="shared" si="2296"/>
        <v>0</v>
      </c>
      <c r="BG2312" s="130">
        <f t="shared" si="2297"/>
        <v>0</v>
      </c>
      <c r="BH2312" s="130">
        <f t="shared" si="2298"/>
        <v>0</v>
      </c>
      <c r="BI2312" s="130">
        <f t="shared" si="2299"/>
        <v>0</v>
      </c>
      <c r="BK2312" s="90">
        <f t="shared" si="2300"/>
        <v>0</v>
      </c>
      <c r="BL2312" s="90">
        <f t="shared" si="2301"/>
        <v>0</v>
      </c>
      <c r="BM2312" s="90">
        <f t="shared" si="2302"/>
        <v>4</v>
      </c>
      <c r="BN2312" s="90">
        <f t="shared" si="2303"/>
        <v>0</v>
      </c>
    </row>
    <row r="2313" spans="1:66" ht="15" customHeight="1" x14ac:dyDescent="0.2">
      <c r="A2313" s="109"/>
      <c r="B2313" s="159"/>
      <c r="C2313" s="85" t="s">
        <v>48</v>
      </c>
      <c r="D2313" s="201"/>
      <c r="E2313" s="201"/>
      <c r="F2313" s="211"/>
      <c r="G2313" s="590"/>
      <c r="H2313" s="591"/>
      <c r="I2313" s="201"/>
      <c r="J2313" s="201"/>
      <c r="K2313" s="590"/>
      <c r="L2313" s="591"/>
      <c r="M2313" s="212"/>
      <c r="N2313" s="212"/>
      <c r="O2313" s="730"/>
      <c r="P2313" s="731"/>
      <c r="Q2313" s="212"/>
      <c r="R2313" s="212"/>
      <c r="S2313" s="730"/>
      <c r="T2313" s="731"/>
      <c r="U2313" s="212"/>
      <c r="V2313" s="212"/>
      <c r="W2313" s="730"/>
      <c r="X2313" s="731"/>
      <c r="Y2313" s="212"/>
      <c r="Z2313" s="212"/>
      <c r="AA2313" s="730"/>
      <c r="AB2313" s="731"/>
      <c r="AC2313" s="212"/>
      <c r="AD2313" s="212"/>
      <c r="AE2313" s="109"/>
      <c r="AG2313" s="130">
        <f t="shared" si="2271"/>
        <v>0</v>
      </c>
      <c r="AH2313" s="130">
        <f t="shared" si="2272"/>
        <v>0</v>
      </c>
      <c r="AI2313" s="130">
        <f t="shared" si="2273"/>
        <v>0</v>
      </c>
      <c r="AJ2313" s="130">
        <f t="shared" si="2274"/>
        <v>0</v>
      </c>
      <c r="AK2313" s="130">
        <f t="shared" si="2275"/>
        <v>0</v>
      </c>
      <c r="AL2313" s="130">
        <f t="shared" si="2276"/>
        <v>0</v>
      </c>
      <c r="AM2313" s="130">
        <f t="shared" si="2277"/>
        <v>0</v>
      </c>
      <c r="AN2313" s="130">
        <f t="shared" si="2278"/>
        <v>0</v>
      </c>
      <c r="AO2313" s="130">
        <f t="shared" si="2279"/>
        <v>0</v>
      </c>
      <c r="AP2313" s="130">
        <f t="shared" si="2280"/>
        <v>0</v>
      </c>
      <c r="AQ2313" s="130">
        <f t="shared" si="2281"/>
        <v>0</v>
      </c>
      <c r="AR2313" s="130">
        <f t="shared" si="2282"/>
        <v>0</v>
      </c>
      <c r="AS2313" s="130">
        <f t="shared" si="2283"/>
        <v>0</v>
      </c>
      <c r="AT2313" s="130">
        <f t="shared" si="2284"/>
        <v>0</v>
      </c>
      <c r="AU2313" s="130">
        <f t="shared" si="2285"/>
        <v>0</v>
      </c>
      <c r="AV2313" s="130">
        <f t="shared" si="2286"/>
        <v>0</v>
      </c>
      <c r="AW2313" s="130">
        <f t="shared" si="2287"/>
        <v>0</v>
      </c>
      <c r="AX2313" s="130">
        <f t="shared" si="2288"/>
        <v>0</v>
      </c>
      <c r="AY2313" s="130">
        <f t="shared" si="2289"/>
        <v>0</v>
      </c>
      <c r="AZ2313" s="130">
        <f t="shared" si="2290"/>
        <v>0</v>
      </c>
      <c r="BA2313" s="130">
        <f t="shared" si="2291"/>
        <v>0</v>
      </c>
      <c r="BB2313" s="130">
        <f t="shared" si="2292"/>
        <v>0</v>
      </c>
      <c r="BC2313" s="130">
        <f t="shared" si="2293"/>
        <v>0</v>
      </c>
      <c r="BD2313" s="130">
        <f t="shared" si="2294"/>
        <v>0</v>
      </c>
      <c r="BE2313" s="130">
        <f t="shared" si="2295"/>
        <v>0</v>
      </c>
      <c r="BF2313" s="130">
        <f t="shared" si="2296"/>
        <v>0</v>
      </c>
      <c r="BG2313" s="130">
        <f t="shared" si="2297"/>
        <v>0</v>
      </c>
      <c r="BH2313" s="130">
        <f t="shared" si="2298"/>
        <v>0</v>
      </c>
      <c r="BI2313" s="130">
        <f t="shared" si="2299"/>
        <v>0</v>
      </c>
      <c r="BK2313" s="90">
        <f t="shared" si="2300"/>
        <v>0</v>
      </c>
      <c r="BL2313" s="90">
        <f t="shared" si="2301"/>
        <v>0</v>
      </c>
      <c r="BM2313" s="90">
        <f t="shared" si="2302"/>
        <v>4</v>
      </c>
      <c r="BN2313" s="90">
        <f t="shared" si="2303"/>
        <v>0</v>
      </c>
    </row>
    <row r="2314" spans="1:66" ht="15" customHeight="1" x14ac:dyDescent="0.2">
      <c r="A2314" s="109"/>
      <c r="B2314" s="159"/>
      <c r="C2314" s="85" t="s">
        <v>49</v>
      </c>
      <c r="D2314" s="201"/>
      <c r="E2314" s="201"/>
      <c r="F2314" s="211"/>
      <c r="G2314" s="590"/>
      <c r="H2314" s="591"/>
      <c r="I2314" s="201"/>
      <c r="J2314" s="201"/>
      <c r="K2314" s="590"/>
      <c r="L2314" s="591"/>
      <c r="M2314" s="212"/>
      <c r="N2314" s="212"/>
      <c r="O2314" s="730"/>
      <c r="P2314" s="731"/>
      <c r="Q2314" s="212"/>
      <c r="R2314" s="212"/>
      <c r="S2314" s="730"/>
      <c r="T2314" s="731"/>
      <c r="U2314" s="212"/>
      <c r="V2314" s="212"/>
      <c r="W2314" s="730"/>
      <c r="X2314" s="731"/>
      <c r="Y2314" s="212"/>
      <c r="Z2314" s="212"/>
      <c r="AA2314" s="730"/>
      <c r="AB2314" s="731"/>
      <c r="AC2314" s="212"/>
      <c r="AD2314" s="212"/>
      <c r="AE2314" s="109"/>
      <c r="AG2314" s="130">
        <f t="shared" si="2271"/>
        <v>0</v>
      </c>
      <c r="AH2314" s="130">
        <f t="shared" si="2272"/>
        <v>0</v>
      </c>
      <c r="AI2314" s="130">
        <f t="shared" si="2273"/>
        <v>0</v>
      </c>
      <c r="AJ2314" s="130">
        <f t="shared" si="2274"/>
        <v>0</v>
      </c>
      <c r="AK2314" s="130">
        <f t="shared" si="2275"/>
        <v>0</v>
      </c>
      <c r="AL2314" s="130">
        <f t="shared" si="2276"/>
        <v>0</v>
      </c>
      <c r="AM2314" s="130">
        <f t="shared" si="2277"/>
        <v>0</v>
      </c>
      <c r="AN2314" s="130">
        <f t="shared" si="2278"/>
        <v>0</v>
      </c>
      <c r="AO2314" s="130">
        <f t="shared" si="2279"/>
        <v>0</v>
      </c>
      <c r="AP2314" s="130">
        <f t="shared" si="2280"/>
        <v>0</v>
      </c>
      <c r="AQ2314" s="130">
        <f t="shared" si="2281"/>
        <v>0</v>
      </c>
      <c r="AR2314" s="130">
        <f t="shared" si="2282"/>
        <v>0</v>
      </c>
      <c r="AS2314" s="130">
        <f t="shared" si="2283"/>
        <v>0</v>
      </c>
      <c r="AT2314" s="130">
        <f t="shared" si="2284"/>
        <v>0</v>
      </c>
      <c r="AU2314" s="130">
        <f t="shared" si="2285"/>
        <v>0</v>
      </c>
      <c r="AV2314" s="130">
        <f t="shared" si="2286"/>
        <v>0</v>
      </c>
      <c r="AW2314" s="130">
        <f t="shared" si="2287"/>
        <v>0</v>
      </c>
      <c r="AX2314" s="130">
        <f t="shared" si="2288"/>
        <v>0</v>
      </c>
      <c r="AY2314" s="130">
        <f t="shared" si="2289"/>
        <v>0</v>
      </c>
      <c r="AZ2314" s="130">
        <f t="shared" si="2290"/>
        <v>0</v>
      </c>
      <c r="BA2314" s="130">
        <f t="shared" si="2291"/>
        <v>0</v>
      </c>
      <c r="BB2314" s="130">
        <f t="shared" si="2292"/>
        <v>0</v>
      </c>
      <c r="BC2314" s="130">
        <f t="shared" si="2293"/>
        <v>0</v>
      </c>
      <c r="BD2314" s="130">
        <f t="shared" si="2294"/>
        <v>0</v>
      </c>
      <c r="BE2314" s="130">
        <f t="shared" si="2295"/>
        <v>0</v>
      </c>
      <c r="BF2314" s="130">
        <f t="shared" si="2296"/>
        <v>0</v>
      </c>
      <c r="BG2314" s="130">
        <f t="shared" si="2297"/>
        <v>0</v>
      </c>
      <c r="BH2314" s="130">
        <f t="shared" si="2298"/>
        <v>0</v>
      </c>
      <c r="BI2314" s="130">
        <f t="shared" si="2299"/>
        <v>0</v>
      </c>
      <c r="BK2314" s="90">
        <f t="shared" si="2300"/>
        <v>0</v>
      </c>
      <c r="BL2314" s="90">
        <f t="shared" si="2301"/>
        <v>0</v>
      </c>
      <c r="BM2314" s="90">
        <f t="shared" si="2302"/>
        <v>4</v>
      </c>
      <c r="BN2314" s="90">
        <f t="shared" si="2303"/>
        <v>0</v>
      </c>
    </row>
    <row r="2315" spans="1:66" ht="15" customHeight="1" x14ac:dyDescent="0.2">
      <c r="A2315" s="109"/>
      <c r="B2315" s="159"/>
      <c r="C2315" s="85" t="s">
        <v>50</v>
      </c>
      <c r="D2315" s="201"/>
      <c r="E2315" s="201"/>
      <c r="F2315" s="211"/>
      <c r="G2315" s="590"/>
      <c r="H2315" s="591"/>
      <c r="I2315" s="201"/>
      <c r="J2315" s="201"/>
      <c r="K2315" s="590"/>
      <c r="L2315" s="591"/>
      <c r="M2315" s="212"/>
      <c r="N2315" s="212"/>
      <c r="O2315" s="730"/>
      <c r="P2315" s="731"/>
      <c r="Q2315" s="212"/>
      <c r="R2315" s="212"/>
      <c r="S2315" s="730"/>
      <c r="T2315" s="731"/>
      <c r="U2315" s="212"/>
      <c r="V2315" s="212"/>
      <c r="W2315" s="730"/>
      <c r="X2315" s="731"/>
      <c r="Y2315" s="212"/>
      <c r="Z2315" s="212"/>
      <c r="AA2315" s="730"/>
      <c r="AB2315" s="731"/>
      <c r="AC2315" s="212"/>
      <c r="AD2315" s="212"/>
      <c r="AE2315" s="109"/>
      <c r="AG2315" s="130">
        <f t="shared" si="2271"/>
        <v>0</v>
      </c>
      <c r="AH2315" s="130">
        <f t="shared" si="2272"/>
        <v>0</v>
      </c>
      <c r="AI2315" s="130">
        <f t="shared" si="2273"/>
        <v>0</v>
      </c>
      <c r="AJ2315" s="130">
        <f t="shared" si="2274"/>
        <v>0</v>
      </c>
      <c r="AK2315" s="130">
        <f t="shared" si="2275"/>
        <v>0</v>
      </c>
      <c r="AL2315" s="130">
        <f t="shared" si="2276"/>
        <v>0</v>
      </c>
      <c r="AM2315" s="130">
        <f t="shared" si="2277"/>
        <v>0</v>
      </c>
      <c r="AN2315" s="130">
        <f t="shared" si="2278"/>
        <v>0</v>
      </c>
      <c r="AO2315" s="130">
        <f t="shared" si="2279"/>
        <v>0</v>
      </c>
      <c r="AP2315" s="130">
        <f t="shared" si="2280"/>
        <v>0</v>
      </c>
      <c r="AQ2315" s="130">
        <f t="shared" si="2281"/>
        <v>0</v>
      </c>
      <c r="AR2315" s="130">
        <f t="shared" si="2282"/>
        <v>0</v>
      </c>
      <c r="AS2315" s="130">
        <f t="shared" si="2283"/>
        <v>0</v>
      </c>
      <c r="AT2315" s="130">
        <f t="shared" si="2284"/>
        <v>0</v>
      </c>
      <c r="AU2315" s="130">
        <f t="shared" si="2285"/>
        <v>0</v>
      </c>
      <c r="AV2315" s="130">
        <f t="shared" si="2286"/>
        <v>0</v>
      </c>
      <c r="AW2315" s="130">
        <f t="shared" si="2287"/>
        <v>0</v>
      </c>
      <c r="AX2315" s="130">
        <f t="shared" si="2288"/>
        <v>0</v>
      </c>
      <c r="AY2315" s="130">
        <f t="shared" si="2289"/>
        <v>0</v>
      </c>
      <c r="AZ2315" s="130">
        <f t="shared" si="2290"/>
        <v>0</v>
      </c>
      <c r="BA2315" s="130">
        <f t="shared" si="2291"/>
        <v>0</v>
      </c>
      <c r="BB2315" s="130">
        <f t="shared" si="2292"/>
        <v>0</v>
      </c>
      <c r="BC2315" s="130">
        <f t="shared" si="2293"/>
        <v>0</v>
      </c>
      <c r="BD2315" s="130">
        <f t="shared" si="2294"/>
        <v>0</v>
      </c>
      <c r="BE2315" s="130">
        <f t="shared" si="2295"/>
        <v>0</v>
      </c>
      <c r="BF2315" s="130">
        <f t="shared" si="2296"/>
        <v>0</v>
      </c>
      <c r="BG2315" s="130">
        <f t="shared" si="2297"/>
        <v>0</v>
      </c>
      <c r="BH2315" s="130">
        <f t="shared" si="2298"/>
        <v>0</v>
      </c>
      <c r="BI2315" s="130">
        <f t="shared" si="2299"/>
        <v>0</v>
      </c>
      <c r="BK2315" s="90">
        <f t="shared" si="2300"/>
        <v>0</v>
      </c>
      <c r="BL2315" s="90">
        <f t="shared" si="2301"/>
        <v>0</v>
      </c>
      <c r="BM2315" s="90">
        <f t="shared" si="2302"/>
        <v>4</v>
      </c>
      <c r="BN2315" s="90">
        <f t="shared" si="2303"/>
        <v>0</v>
      </c>
    </row>
    <row r="2316" spans="1:66" ht="15" customHeight="1" x14ac:dyDescent="0.2">
      <c r="B2316" s="159"/>
      <c r="C2316" s="160" t="s">
        <v>51</v>
      </c>
      <c r="D2316" s="201"/>
      <c r="E2316" s="201"/>
      <c r="F2316" s="211"/>
      <c r="G2316" s="590"/>
      <c r="H2316" s="591"/>
      <c r="I2316" s="201"/>
      <c r="J2316" s="201"/>
      <c r="K2316" s="590"/>
      <c r="L2316" s="591"/>
      <c r="M2316" s="212"/>
      <c r="N2316" s="212"/>
      <c r="O2316" s="730"/>
      <c r="P2316" s="731"/>
      <c r="Q2316" s="212"/>
      <c r="R2316" s="212"/>
      <c r="S2316" s="730"/>
      <c r="T2316" s="731"/>
      <c r="U2316" s="212"/>
      <c r="V2316" s="212"/>
      <c r="W2316" s="730"/>
      <c r="X2316" s="731"/>
      <c r="Y2316" s="212"/>
      <c r="Z2316" s="212"/>
      <c r="AA2316" s="730"/>
      <c r="AB2316" s="731"/>
      <c r="AC2316" s="212"/>
      <c r="AD2316" s="212"/>
      <c r="AE2316" s="109"/>
      <c r="AG2316" s="130">
        <f t="shared" si="2271"/>
        <v>0</v>
      </c>
      <c r="AH2316" s="130">
        <f t="shared" si="2272"/>
        <v>0</v>
      </c>
      <c r="AI2316" s="130">
        <f t="shared" si="2273"/>
        <v>0</v>
      </c>
      <c r="AJ2316" s="130">
        <f t="shared" si="2274"/>
        <v>0</v>
      </c>
      <c r="AK2316" s="130">
        <f t="shared" si="2275"/>
        <v>0</v>
      </c>
      <c r="AL2316" s="130">
        <f t="shared" si="2276"/>
        <v>0</v>
      </c>
      <c r="AM2316" s="130">
        <f t="shared" si="2277"/>
        <v>0</v>
      </c>
      <c r="AN2316" s="130">
        <f t="shared" si="2278"/>
        <v>0</v>
      </c>
      <c r="AO2316" s="130">
        <f t="shared" si="2279"/>
        <v>0</v>
      </c>
      <c r="AP2316" s="130">
        <f t="shared" si="2280"/>
        <v>0</v>
      </c>
      <c r="AQ2316" s="130">
        <f t="shared" si="2281"/>
        <v>0</v>
      </c>
      <c r="AR2316" s="130">
        <f t="shared" si="2282"/>
        <v>0</v>
      </c>
      <c r="AS2316" s="130">
        <f t="shared" si="2283"/>
        <v>0</v>
      </c>
      <c r="AT2316" s="130">
        <f t="shared" si="2284"/>
        <v>0</v>
      </c>
      <c r="AU2316" s="130">
        <f t="shared" si="2285"/>
        <v>0</v>
      </c>
      <c r="AV2316" s="130">
        <f t="shared" si="2286"/>
        <v>0</v>
      </c>
      <c r="AW2316" s="130">
        <f t="shared" si="2287"/>
        <v>0</v>
      </c>
      <c r="AX2316" s="130">
        <f t="shared" si="2288"/>
        <v>0</v>
      </c>
      <c r="AY2316" s="130">
        <f t="shared" si="2289"/>
        <v>0</v>
      </c>
      <c r="AZ2316" s="130">
        <f t="shared" si="2290"/>
        <v>0</v>
      </c>
      <c r="BA2316" s="130">
        <f t="shared" si="2291"/>
        <v>0</v>
      </c>
      <c r="BB2316" s="130">
        <f t="shared" si="2292"/>
        <v>0</v>
      </c>
      <c r="BC2316" s="130">
        <f t="shared" si="2293"/>
        <v>0</v>
      </c>
      <c r="BD2316" s="130">
        <f t="shared" si="2294"/>
        <v>0</v>
      </c>
      <c r="BE2316" s="130">
        <f t="shared" si="2295"/>
        <v>0</v>
      </c>
      <c r="BF2316" s="130">
        <f t="shared" si="2296"/>
        <v>0</v>
      </c>
      <c r="BG2316" s="130">
        <f t="shared" si="2297"/>
        <v>0</v>
      </c>
      <c r="BH2316" s="130">
        <f t="shared" si="2298"/>
        <v>0</v>
      </c>
      <c r="BI2316" s="130">
        <f t="shared" si="2299"/>
        <v>0</v>
      </c>
      <c r="BK2316" s="90">
        <f t="shared" si="2300"/>
        <v>0</v>
      </c>
      <c r="BL2316" s="90">
        <f t="shared" si="2301"/>
        <v>0</v>
      </c>
      <c r="BM2316" s="90">
        <f t="shared" si="2302"/>
        <v>4</v>
      </c>
      <c r="BN2316" s="90">
        <f t="shared" si="2303"/>
        <v>0</v>
      </c>
    </row>
    <row r="2317" spans="1:66" ht="15" customHeight="1" x14ac:dyDescent="0.2">
      <c r="B2317" s="159"/>
      <c r="C2317" s="88" t="s">
        <v>52</v>
      </c>
      <c r="D2317" s="201"/>
      <c r="E2317" s="201"/>
      <c r="F2317" s="211"/>
      <c r="G2317" s="590"/>
      <c r="H2317" s="591"/>
      <c r="I2317" s="201"/>
      <c r="J2317" s="201"/>
      <c r="K2317" s="590"/>
      <c r="L2317" s="591"/>
      <c r="M2317" s="212"/>
      <c r="N2317" s="212"/>
      <c r="O2317" s="730"/>
      <c r="P2317" s="731"/>
      <c r="Q2317" s="212"/>
      <c r="R2317" s="212"/>
      <c r="S2317" s="730"/>
      <c r="T2317" s="731"/>
      <c r="U2317" s="212"/>
      <c r="V2317" s="212"/>
      <c r="W2317" s="730"/>
      <c r="X2317" s="731"/>
      <c r="Y2317" s="212"/>
      <c r="Z2317" s="212"/>
      <c r="AA2317" s="730"/>
      <c r="AB2317" s="731"/>
      <c r="AC2317" s="212"/>
      <c r="AD2317" s="212"/>
      <c r="AE2317" s="109"/>
      <c r="AG2317" s="130">
        <f t="shared" si="2271"/>
        <v>0</v>
      </c>
      <c r="AH2317" s="130">
        <f t="shared" si="2272"/>
        <v>0</v>
      </c>
      <c r="AI2317" s="130">
        <f t="shared" si="2273"/>
        <v>0</v>
      </c>
      <c r="AJ2317" s="130">
        <f t="shared" si="2274"/>
        <v>0</v>
      </c>
      <c r="AK2317" s="130">
        <f t="shared" si="2275"/>
        <v>0</v>
      </c>
      <c r="AL2317" s="130">
        <f t="shared" si="2276"/>
        <v>0</v>
      </c>
      <c r="AM2317" s="130">
        <f t="shared" si="2277"/>
        <v>0</v>
      </c>
      <c r="AN2317" s="130">
        <f t="shared" si="2278"/>
        <v>0</v>
      </c>
      <c r="AO2317" s="130">
        <f t="shared" si="2279"/>
        <v>0</v>
      </c>
      <c r="AP2317" s="130">
        <f t="shared" si="2280"/>
        <v>0</v>
      </c>
      <c r="AQ2317" s="130">
        <f t="shared" si="2281"/>
        <v>0</v>
      </c>
      <c r="AR2317" s="130">
        <f t="shared" si="2282"/>
        <v>0</v>
      </c>
      <c r="AS2317" s="130">
        <f t="shared" si="2283"/>
        <v>0</v>
      </c>
      <c r="AT2317" s="130">
        <f t="shared" si="2284"/>
        <v>0</v>
      </c>
      <c r="AU2317" s="130">
        <f t="shared" si="2285"/>
        <v>0</v>
      </c>
      <c r="AV2317" s="130">
        <f t="shared" si="2286"/>
        <v>0</v>
      </c>
      <c r="AW2317" s="130">
        <f t="shared" si="2287"/>
        <v>0</v>
      </c>
      <c r="AX2317" s="130">
        <f t="shared" si="2288"/>
        <v>0</v>
      </c>
      <c r="AY2317" s="130">
        <f t="shared" si="2289"/>
        <v>0</v>
      </c>
      <c r="AZ2317" s="130">
        <f t="shared" si="2290"/>
        <v>0</v>
      </c>
      <c r="BA2317" s="130">
        <f t="shared" si="2291"/>
        <v>0</v>
      </c>
      <c r="BB2317" s="130">
        <f t="shared" si="2292"/>
        <v>0</v>
      </c>
      <c r="BC2317" s="130">
        <f t="shared" si="2293"/>
        <v>0</v>
      </c>
      <c r="BD2317" s="130">
        <f t="shared" si="2294"/>
        <v>0</v>
      </c>
      <c r="BE2317" s="130">
        <f t="shared" si="2295"/>
        <v>0</v>
      </c>
      <c r="BF2317" s="130">
        <f t="shared" si="2296"/>
        <v>0</v>
      </c>
      <c r="BG2317" s="130">
        <f t="shared" si="2297"/>
        <v>0</v>
      </c>
      <c r="BH2317" s="130">
        <f t="shared" si="2298"/>
        <v>0</v>
      </c>
      <c r="BI2317" s="130">
        <f t="shared" si="2299"/>
        <v>0</v>
      </c>
      <c r="BK2317" s="90">
        <f t="shared" si="2300"/>
        <v>0</v>
      </c>
      <c r="BL2317" s="90">
        <f t="shared" si="2301"/>
        <v>0</v>
      </c>
      <c r="BM2317" s="90">
        <f t="shared" si="2302"/>
        <v>4</v>
      </c>
      <c r="BN2317" s="90">
        <f t="shared" si="2303"/>
        <v>0</v>
      </c>
    </row>
    <row r="2318" spans="1:66" ht="15" customHeight="1" x14ac:dyDescent="0.2">
      <c r="B2318" s="159"/>
      <c r="C2318" s="161"/>
      <c r="D2318" s="386">
        <f>IF(AND(SUM(D2293:D2317)=0,COUNTIF(D2293:D2317,"NS")&gt;0),"NS",SUM(D2293:D2317))</f>
        <v>0</v>
      </c>
      <c r="E2318" s="386">
        <f>IF(AND(SUM(E2293:E2317)=0,COUNTIF(E2293:E2317,"NS")&gt;0),"NS",SUM(E2293:E2317))</f>
        <v>0</v>
      </c>
      <c r="F2318" s="386">
        <f>IF(AND(SUM(F2293:F2317)=0,COUNTIF(F2293:F2317,"NS")&gt;0),"NS",SUM(F2293:F2317))</f>
        <v>0</v>
      </c>
      <c r="G2318" s="729">
        <f>IF(AND(SUM(G2293:H2317)=0,COUNTIF(G2293:H2317,"NS")&gt;0),"NS",SUM(G2293:H2317))</f>
        <v>0</v>
      </c>
      <c r="H2318" s="729"/>
      <c r="I2318" s="386">
        <f>IF(AND(SUM(I2293:I2317)=0,COUNTIF(I2293:I2317,"NS")&gt;0),"NS",SUM(I2293:I2317))</f>
        <v>0</v>
      </c>
      <c r="J2318" s="386">
        <f>IF(AND(SUM(J2293:J2317)=0,COUNTIF(J2293:J2317,"NS")&gt;0),"NS",SUM(J2293:J2317))</f>
        <v>0</v>
      </c>
      <c r="K2318" s="729">
        <f>IF(AND(SUM(K2293:L2317)=0,COUNTIF(K2293:L2317,"NS")&gt;0),"NS",SUM(K2293:L2317))</f>
        <v>0</v>
      </c>
      <c r="L2318" s="729"/>
      <c r="M2318" s="386">
        <f>IF(AND(SUM(M2293:M2317)=0,COUNTIF(M2293:M2317,"NS")&gt;0),"NS",SUM(M2293:M2317))</f>
        <v>0</v>
      </c>
      <c r="N2318" s="386">
        <f>IF(AND(SUM(N2293:N2317)=0,COUNTIF(N2293:N2317,"NS")&gt;0),"NS",SUM(N2293:N2317))</f>
        <v>0</v>
      </c>
      <c r="O2318" s="729">
        <f>IF(AND(SUM(O2293:P2317)=0,COUNTIF(O2293:P2317,"NS")&gt;0),"NS",SUM(O2293:P2317))</f>
        <v>0</v>
      </c>
      <c r="P2318" s="729"/>
      <c r="Q2318" s="386">
        <f>IF(AND(SUM(Q2293:Q2317)=0,COUNTIF(Q2293:Q2317,"NS")&gt;0),"NS",SUM(Q2293:Q2317))</f>
        <v>0</v>
      </c>
      <c r="R2318" s="386">
        <f>IF(AND(SUM(R2293:R2317)=0,COUNTIF(R2293:R2317,"NS")&gt;0),"NS",SUM(R2293:R2317))</f>
        <v>0</v>
      </c>
      <c r="S2318" s="729">
        <f>IF(AND(SUM(S2293:T2317)=0,COUNTIF(S2293:T2317,"NS")&gt;0),"NS",SUM(S2293:T2317))</f>
        <v>0</v>
      </c>
      <c r="T2318" s="729"/>
      <c r="U2318" s="386">
        <f>IF(AND(SUM(U2293:U2317)=0,COUNTIF(U2293:U2317,"NS")&gt;0),"NS",SUM(U2293:U2317))</f>
        <v>0</v>
      </c>
      <c r="V2318" s="386">
        <f>IF(AND(SUM(V2293:V2317)=0,COUNTIF(V2293:V2317,"NS")&gt;0),"NS",SUM(V2293:V2317))</f>
        <v>0</v>
      </c>
      <c r="W2318" s="729">
        <f>IF(AND(SUM(W2293:X2317)=0,COUNTIF(W2293:X2317,"NS")&gt;0),"NS",SUM(W2293:X2317))</f>
        <v>0</v>
      </c>
      <c r="X2318" s="729"/>
      <c r="Y2318" s="386">
        <f>IF(AND(SUM(Y2293:Y2317)=0,COUNTIF(Y2293:Y2317,"NS")&gt;0),"NS",SUM(Y2293:Y2317))</f>
        <v>0</v>
      </c>
      <c r="Z2318" s="386">
        <f>IF(AND(SUM(Z2293:Z2317)=0,COUNTIF(Z2293:Z2317,"NS")&gt;0),"NS",SUM(Z2293:Z2317))</f>
        <v>0</v>
      </c>
      <c r="AA2318" s="729">
        <f>IF(AND(SUM(AA2293:AB2317)=0,COUNTIF(AA2293:AB2317,"NS")&gt;0),"NS",IF(AND(SUM(AA2293:AB2317)=0,COUNTIF(AA2293:AB2317,"NS")=0,COUNTIF(AA2293:AB2317,"0")=0,COUNTIF(AA2293:AB2317,"NA")&gt;=1),"NA",SUM(AA2293:AB2317)))</f>
        <v>0</v>
      </c>
      <c r="AB2318" s="729"/>
      <c r="AC2318" s="386">
        <f>IF(AND(SUM(AC2293:AC2317)=0,COUNTIF(AC2293:AC2317,"NS")&gt;0),"NS",IF(AND(SUM(AC2293:AC2317)=0,COUNTIF(AC2293:AC2317,"NS")=0,COUNTIF(AC2293:AC2317,"0")=0,COUNTIF(AC2293:AC2317,"NA")&gt;=1),"NA",SUM(AC2293:AC2317)))</f>
        <v>0</v>
      </c>
      <c r="AD2318" s="437">
        <f>IF(AND(SUM(AD2293:AD2317)=0,COUNTIF(AD2293:AD2317,"NS")&gt;0),"NS",IF(AND(SUM(AD2293:AD2317)=0,COUNTIF(AD2293:AD2317,"NS")=0,COUNTIF(AD2293:AD2317,"0")=0,COUNTIF(AD2293:AD2317,"NA")&gt;=1),"NA",SUM(AD2293:AD2317)))</f>
        <v>0</v>
      </c>
      <c r="AE2318" s="109"/>
      <c r="AJ2318" s="90">
        <f>SUM(AJ2293:AJ2317)</f>
        <v>0</v>
      </c>
      <c r="AN2318" s="90">
        <f>SUM(AN2293:AN2317)</f>
        <v>0</v>
      </c>
      <c r="AR2318" s="90">
        <f>SUM(AR2293:AR2317)</f>
        <v>0</v>
      </c>
      <c r="AV2318" s="90">
        <f>SUM(AV2293:AV2317)</f>
        <v>0</v>
      </c>
      <c r="AZ2318" s="90">
        <f>SUM(AZ2293:AZ2317)</f>
        <v>0</v>
      </c>
      <c r="BD2318" s="90">
        <f>SUM(BD2293:BD2317)</f>
        <v>0</v>
      </c>
      <c r="BI2318" s="90">
        <f>SUM(BI2293:BI2317)</f>
        <v>0</v>
      </c>
      <c r="BJ2318" s="90">
        <f>SUM(AJ2318:BI2318)</f>
        <v>0</v>
      </c>
      <c r="BN2318" s="90">
        <f>SUM(BN2293:BN2317)</f>
        <v>0</v>
      </c>
    </row>
    <row r="2319" spans="1:66" ht="15" customHeight="1" x14ac:dyDescent="0.2">
      <c r="B2319" s="536" t="str">
        <f>IF(AH2286=0,"","Error: Debe completar toda la información requerida.")</f>
        <v/>
      </c>
      <c r="C2319" s="536"/>
      <c r="D2319" s="536"/>
      <c r="E2319" s="536"/>
      <c r="F2319" s="536"/>
      <c r="G2319" s="536"/>
      <c r="H2319" s="536"/>
      <c r="I2319" s="536"/>
      <c r="J2319" s="536"/>
      <c r="K2319" s="536"/>
      <c r="L2319" s="536"/>
      <c r="M2319" s="536"/>
      <c r="N2319" s="536"/>
      <c r="O2319" s="536"/>
      <c r="P2319" s="536"/>
      <c r="Q2319" s="536"/>
      <c r="R2319" s="536"/>
      <c r="S2319" s="536"/>
      <c r="T2319" s="536"/>
      <c r="U2319" s="536"/>
      <c r="V2319" s="536"/>
      <c r="W2319" s="536"/>
      <c r="X2319" s="536"/>
      <c r="Y2319" s="536"/>
      <c r="Z2319" s="536"/>
      <c r="AA2319" s="536"/>
      <c r="AB2319" s="536"/>
      <c r="AC2319" s="536"/>
      <c r="AD2319" s="536"/>
      <c r="AE2319" s="109"/>
      <c r="BN2319" s="90">
        <f>IF(BN2318=0,0,IF(AND(BN2318&lt;&gt;0,F2320&lt;&gt;""),0,1))</f>
        <v>0</v>
      </c>
    </row>
    <row r="2320" spans="1:66" ht="45" customHeight="1" x14ac:dyDescent="0.2">
      <c r="C2320" s="706" t="s">
        <v>1600</v>
      </c>
      <c r="D2320" s="783"/>
      <c r="E2320" s="783"/>
      <c r="F2320" s="784"/>
      <c r="G2320" s="784"/>
      <c r="H2320" s="784"/>
      <c r="I2320" s="784"/>
      <c r="J2320" s="784"/>
      <c r="K2320" s="784"/>
      <c r="L2320" s="784"/>
      <c r="M2320" s="784"/>
      <c r="N2320" s="784"/>
      <c r="O2320" s="784"/>
      <c r="P2320" s="784"/>
      <c r="Q2320" s="784"/>
      <c r="R2320" s="784"/>
      <c r="S2320" s="784"/>
      <c r="T2320" s="784"/>
      <c r="U2320" s="784"/>
      <c r="V2320" s="784"/>
      <c r="W2320" s="784"/>
      <c r="X2320" s="784"/>
      <c r="Y2320" s="784"/>
      <c r="Z2320" s="784"/>
      <c r="AA2320" s="784"/>
      <c r="AB2320" s="784"/>
      <c r="AC2320" s="784"/>
      <c r="AD2320" s="784"/>
      <c r="AE2320" s="109"/>
    </row>
    <row r="2321" spans="1:53" ht="15" customHeight="1" x14ac:dyDescent="0.2">
      <c r="B2321" s="511" t="str">
        <f>IF(AND(BG2286=0,BJ2318=0),"","Error: Verificar sumas por fila.")</f>
        <v/>
      </c>
      <c r="C2321" s="511"/>
      <c r="D2321" s="511"/>
      <c r="E2321" s="511"/>
      <c r="F2321" s="511"/>
      <c r="G2321" s="511"/>
      <c r="H2321" s="511"/>
      <c r="I2321" s="511"/>
      <c r="J2321" s="511"/>
      <c r="K2321" s="511"/>
      <c r="L2321" s="511"/>
      <c r="M2321" s="511"/>
      <c r="N2321" s="511"/>
      <c r="O2321" s="511"/>
      <c r="P2321" s="511"/>
      <c r="Q2321" s="511"/>
      <c r="R2321" s="511"/>
      <c r="S2321" s="511"/>
      <c r="T2321" s="511"/>
      <c r="U2321" s="511"/>
      <c r="V2321" s="511"/>
      <c r="W2321" s="511"/>
      <c r="X2321" s="511"/>
      <c r="Y2321" s="511"/>
      <c r="Z2321" s="511"/>
      <c r="AA2321" s="511"/>
      <c r="AB2321" s="511"/>
      <c r="AC2321" s="511"/>
      <c r="AD2321" s="511"/>
      <c r="AE2321" s="109"/>
    </row>
    <row r="2322" spans="1:53" ht="15" customHeight="1" x14ac:dyDescent="0.2">
      <c r="B2322" s="511" t="str">
        <f>IF(BP2287=0,"","Error: Verificar la consistencia con la pregunta 64.")</f>
        <v/>
      </c>
      <c r="C2322" s="511"/>
      <c r="D2322" s="511"/>
      <c r="E2322" s="511"/>
      <c r="F2322" s="511"/>
      <c r="G2322" s="511"/>
      <c r="H2322" s="511"/>
      <c r="I2322" s="511"/>
      <c r="J2322" s="511"/>
      <c r="K2322" s="511"/>
      <c r="L2322" s="511"/>
      <c r="M2322" s="511"/>
      <c r="N2322" s="511"/>
      <c r="O2322" s="511"/>
      <c r="P2322" s="511"/>
      <c r="Q2322" s="511"/>
      <c r="R2322" s="511"/>
      <c r="S2322" s="511"/>
      <c r="T2322" s="511"/>
      <c r="U2322" s="511"/>
      <c r="V2322" s="511"/>
      <c r="W2322" s="511"/>
      <c r="X2322" s="511"/>
      <c r="Y2322" s="511"/>
      <c r="Z2322" s="511"/>
      <c r="AA2322" s="511"/>
      <c r="AB2322" s="511"/>
      <c r="AC2322" s="511"/>
      <c r="AD2322" s="511"/>
      <c r="AE2322" s="109"/>
    </row>
    <row r="2323" spans="1:53" ht="15" customHeight="1" x14ac:dyDescent="0.2">
      <c r="B2323" s="511" t="str">
        <f>IF(BN2319=0,"","Error: Debe especificar el otro tipo de egreso.")</f>
        <v/>
      </c>
      <c r="C2323" s="511"/>
      <c r="D2323" s="511"/>
      <c r="E2323" s="511"/>
      <c r="F2323" s="511"/>
      <c r="G2323" s="511"/>
      <c r="H2323" s="511"/>
      <c r="I2323" s="511"/>
      <c r="J2323" s="511"/>
      <c r="K2323" s="511"/>
      <c r="L2323" s="511"/>
      <c r="M2323" s="511"/>
      <c r="N2323" s="511"/>
      <c r="O2323" s="511"/>
      <c r="P2323" s="511"/>
      <c r="Q2323" s="511"/>
      <c r="R2323" s="511"/>
      <c r="S2323" s="511"/>
      <c r="T2323" s="511"/>
      <c r="U2323" s="511"/>
      <c r="V2323" s="511"/>
      <c r="W2323" s="511"/>
      <c r="X2323" s="511"/>
      <c r="Y2323" s="511"/>
      <c r="Z2323" s="511"/>
      <c r="AA2323" s="511"/>
      <c r="AB2323" s="511"/>
      <c r="AC2323" s="511"/>
      <c r="AD2323" s="511"/>
      <c r="AE2323" s="109"/>
    </row>
    <row r="2324" spans="1:53" ht="36" customHeight="1" x14ac:dyDescent="0.2">
      <c r="A2324" s="36" t="s">
        <v>745</v>
      </c>
      <c r="B2324" s="636" t="s">
        <v>1508</v>
      </c>
      <c r="C2324" s="636"/>
      <c r="D2324" s="636"/>
      <c r="E2324" s="636"/>
      <c r="F2324" s="636"/>
      <c r="G2324" s="636"/>
      <c r="H2324" s="636"/>
      <c r="I2324" s="636"/>
      <c r="J2324" s="636"/>
      <c r="K2324" s="636"/>
      <c r="L2324" s="636"/>
      <c r="M2324" s="636"/>
      <c r="N2324" s="636"/>
      <c r="O2324" s="636"/>
      <c r="P2324" s="636"/>
      <c r="Q2324" s="636"/>
      <c r="R2324" s="636"/>
      <c r="S2324" s="636"/>
      <c r="T2324" s="636"/>
      <c r="U2324" s="636"/>
      <c r="V2324" s="636"/>
      <c r="W2324" s="636"/>
      <c r="X2324" s="636"/>
      <c r="Y2324" s="636"/>
      <c r="Z2324" s="636"/>
      <c r="AA2324" s="636"/>
      <c r="AB2324" s="636"/>
      <c r="AC2324" s="636"/>
      <c r="AD2324" s="636"/>
      <c r="AE2324" s="109"/>
      <c r="AG2324" s="74" t="s">
        <v>2032</v>
      </c>
      <c r="AH2324" s="74" t="s">
        <v>2072</v>
      </c>
      <c r="AI2324" s="74" t="s">
        <v>2073</v>
      </c>
      <c r="AJ2324" s="74" t="s">
        <v>2045</v>
      </c>
      <c r="AK2324" s="74" t="s">
        <v>2074</v>
      </c>
      <c r="AL2324" s="74" t="s">
        <v>2075</v>
      </c>
    </row>
    <row r="2325" spans="1:53" ht="24" customHeight="1" x14ac:dyDescent="0.2">
      <c r="C2325" s="674" t="s">
        <v>1699</v>
      </c>
      <c r="D2325" s="674"/>
      <c r="E2325" s="674"/>
      <c r="F2325" s="674"/>
      <c r="G2325" s="674"/>
      <c r="H2325" s="674"/>
      <c r="I2325" s="674"/>
      <c r="J2325" s="674"/>
      <c r="K2325" s="674"/>
      <c r="L2325" s="674"/>
      <c r="M2325" s="674"/>
      <c r="N2325" s="674"/>
      <c r="O2325" s="674"/>
      <c r="P2325" s="674"/>
      <c r="Q2325" s="674"/>
      <c r="R2325" s="674"/>
      <c r="S2325" s="674"/>
      <c r="T2325" s="674"/>
      <c r="U2325" s="674"/>
      <c r="V2325" s="674"/>
      <c r="W2325" s="674"/>
      <c r="X2325" s="674"/>
      <c r="Y2325" s="674"/>
      <c r="Z2325" s="674"/>
      <c r="AA2325" s="674"/>
      <c r="AB2325" s="674"/>
      <c r="AC2325" s="674"/>
      <c r="AD2325" s="674"/>
      <c r="AE2325" s="109"/>
      <c r="AG2325" s="74">
        <f>COUNTBLANK(M2329:AD2334)</f>
        <v>108</v>
      </c>
      <c r="AH2325" s="74">
        <v>108</v>
      </c>
      <c r="AI2325" s="74">
        <v>90</v>
      </c>
      <c r="AJ2325" s="74">
        <f>COUNTBLANK(M2329:AD2329)</f>
        <v>18</v>
      </c>
      <c r="AK2325" s="74">
        <v>18</v>
      </c>
      <c r="AL2325" s="74">
        <v>15</v>
      </c>
    </row>
    <row r="2326" spans="1:53" ht="15" customHeight="1" x14ac:dyDescent="0.2">
      <c r="AE2326" s="109"/>
      <c r="AG2326" s="90" t="s">
        <v>2076</v>
      </c>
      <c r="AI2326" s="90">
        <f>IF(OR(AG2325=AH2325,AG2325=AI2325),0,1)</f>
        <v>0</v>
      </c>
    </row>
    <row r="2327" spans="1:53" ht="15" customHeight="1" x14ac:dyDescent="0.2">
      <c r="C2327" s="583"/>
      <c r="D2327" s="583"/>
      <c r="E2327" s="583"/>
      <c r="F2327" s="583"/>
      <c r="G2327" s="583"/>
      <c r="H2327" s="583"/>
      <c r="I2327" s="583"/>
      <c r="J2327" s="583"/>
      <c r="K2327" s="583"/>
      <c r="L2327" s="583"/>
      <c r="M2327" s="609" t="s">
        <v>1221</v>
      </c>
      <c r="N2327" s="609"/>
      <c r="O2327" s="609"/>
      <c r="P2327" s="609"/>
      <c r="Q2327" s="609"/>
      <c r="R2327" s="609"/>
      <c r="S2327" s="609"/>
      <c r="T2327" s="609"/>
      <c r="U2327" s="609"/>
      <c r="V2327" s="609"/>
      <c r="W2327" s="609"/>
      <c r="X2327" s="609"/>
      <c r="Y2327" s="609"/>
      <c r="Z2327" s="609"/>
      <c r="AA2327" s="609"/>
      <c r="AB2327" s="609"/>
      <c r="AC2327" s="609"/>
      <c r="AD2327" s="609"/>
      <c r="AE2327" s="109"/>
      <c r="AL2327" s="576" t="s">
        <v>2185</v>
      </c>
      <c r="AM2327" s="576" t="s">
        <v>2186</v>
      </c>
      <c r="AN2327" s="561" t="s">
        <v>2174</v>
      </c>
      <c r="AO2327" s="561"/>
      <c r="AP2327" s="561" t="s">
        <v>2187</v>
      </c>
      <c r="AQ2327" s="561"/>
    </row>
    <row r="2328" spans="1:53" ht="15" customHeight="1" x14ac:dyDescent="0.2">
      <c r="C2328" s="583"/>
      <c r="D2328" s="583"/>
      <c r="E2328" s="583"/>
      <c r="F2328" s="583"/>
      <c r="G2328" s="583"/>
      <c r="H2328" s="583"/>
      <c r="I2328" s="583"/>
      <c r="J2328" s="583"/>
      <c r="K2328" s="583"/>
      <c r="L2328" s="583"/>
      <c r="M2328" s="608" t="s">
        <v>80</v>
      </c>
      <c r="N2328" s="491"/>
      <c r="O2328" s="491"/>
      <c r="P2328" s="491"/>
      <c r="Q2328" s="491"/>
      <c r="R2328" s="491"/>
      <c r="S2328" s="869" t="s">
        <v>81</v>
      </c>
      <c r="T2328" s="508"/>
      <c r="U2328" s="508"/>
      <c r="V2328" s="508"/>
      <c r="W2328" s="508"/>
      <c r="X2328" s="508"/>
      <c r="Y2328" s="869" t="s">
        <v>82</v>
      </c>
      <c r="Z2328" s="508"/>
      <c r="AA2328" s="508"/>
      <c r="AB2328" s="508"/>
      <c r="AC2328" s="508"/>
      <c r="AD2328" s="508"/>
      <c r="AE2328" s="109"/>
      <c r="AG2328" s="95" t="s">
        <v>80</v>
      </c>
      <c r="AH2328" s="95" t="s">
        <v>2029</v>
      </c>
      <c r="AI2328" s="95" t="s">
        <v>2078</v>
      </c>
      <c r="AJ2328" s="96" t="s">
        <v>2077</v>
      </c>
      <c r="AL2328" s="576"/>
      <c r="AM2328" s="576"/>
      <c r="AN2328" s="90" t="s">
        <v>2048</v>
      </c>
      <c r="AO2328" s="90" t="s">
        <v>2049</v>
      </c>
      <c r="AP2328" s="90" t="s">
        <v>2048</v>
      </c>
      <c r="AQ2328" s="90" t="s">
        <v>2049</v>
      </c>
      <c r="AR2328" s="227" t="s">
        <v>2150</v>
      </c>
      <c r="AS2328" s="227" t="s">
        <v>2151</v>
      </c>
      <c r="AV2328" s="309" t="s">
        <v>2197</v>
      </c>
      <c r="AW2328" s="309" t="s">
        <v>2198</v>
      </c>
      <c r="AX2328" s="309" t="s">
        <v>2199</v>
      </c>
      <c r="AY2328" s="309"/>
      <c r="AZ2328" s="309" t="s">
        <v>2200</v>
      </c>
      <c r="BA2328" s="309" t="s">
        <v>2201</v>
      </c>
    </row>
    <row r="2329" spans="1:53" ht="15" customHeight="1" x14ac:dyDescent="0.2">
      <c r="C2329" s="88" t="s">
        <v>28</v>
      </c>
      <c r="D2329" s="782" t="s">
        <v>1309</v>
      </c>
      <c r="E2329" s="782"/>
      <c r="F2329" s="782"/>
      <c r="G2329" s="782"/>
      <c r="H2329" s="782"/>
      <c r="I2329" s="782"/>
      <c r="J2329" s="782"/>
      <c r="K2329" s="782"/>
      <c r="L2329" s="782"/>
      <c r="M2329" s="493"/>
      <c r="N2329" s="493"/>
      <c r="O2329" s="493"/>
      <c r="P2329" s="493"/>
      <c r="Q2329" s="493"/>
      <c r="R2329" s="493"/>
      <c r="S2329" s="493"/>
      <c r="T2329" s="493"/>
      <c r="U2329" s="493"/>
      <c r="V2329" s="493"/>
      <c r="W2329" s="493"/>
      <c r="X2329" s="493"/>
      <c r="Y2329" s="493"/>
      <c r="Z2329" s="493"/>
      <c r="AA2329" s="493"/>
      <c r="AB2329" s="493"/>
      <c r="AC2329" s="493"/>
      <c r="AD2329" s="493"/>
      <c r="AE2329" s="109"/>
      <c r="AG2329" s="94">
        <f t="shared" ref="AG2329:AG2334" si="2304">M2329</f>
        <v>0</v>
      </c>
      <c r="AH2329" s="130">
        <f t="shared" ref="AH2329:AH2334" si="2305">COUNTIF(S2329:AD2329,"NS")</f>
        <v>0</v>
      </c>
      <c r="AI2329" s="130">
        <f t="shared" ref="AI2329:AI2334" si="2306">SUM(S2329:AD2329)</f>
        <v>0</v>
      </c>
      <c r="AJ2329" s="130">
        <f>IF($AG$2325=$AH$2325,0,
IF(OR(
AND(AG2329=0,AH2329&gt;0),
AND(AG2329="NS",AI2329&gt;0),
AND(AG2329="NS",AI2329=0,AH2329=0)),1,
IF(OR(
AND(AG2329&gt;0,AH2329=2),
AND(AG2329="NS",AH2329=2),
AND(AG2329="NS",AI2329=0,AH2329&gt;0),
AG2329=AI2329),0,1)))</f>
        <v>0</v>
      </c>
      <c r="AL2329" s="130">
        <f>COUNTIF(S2329:X2334,"NS")</f>
        <v>0</v>
      </c>
      <c r="AM2329" s="130">
        <f>COUNTIF(Y2329:AD2334,"NS")</f>
        <v>0</v>
      </c>
      <c r="AN2329" s="90">
        <f>S2172</f>
        <v>0</v>
      </c>
      <c r="AO2329" s="90">
        <f>Y2172</f>
        <v>0</v>
      </c>
      <c r="AP2329" s="90">
        <f>S2335</f>
        <v>0</v>
      </c>
      <c r="AQ2329" s="90">
        <f>Y2335</f>
        <v>0</v>
      </c>
      <c r="AR2329" s="90">
        <f>IF($AG$2325=$AH$2325,0,IF(OR(AP2329=AN2329,AND(AN2329&gt;0,AP2329="NS")),0,IF(AND(AP2329&lt;AN2329,AL2329&gt;=2),0,1)))</f>
        <v>0</v>
      </c>
      <c r="AS2329" s="90">
        <f>IF($AG$2325=$AH$2325,0,IF(OR(AQ2329=AO2329,AND(AO2329&gt;0,AQ2329="NS")),0,IF(AND(AQ2329&lt;AO2329,AM2329&gt;=2),0,1)))</f>
        <v>0</v>
      </c>
      <c r="AV2329" s="309">
        <v>1</v>
      </c>
      <c r="AW2329" s="309">
        <f>S2329</f>
        <v>0</v>
      </c>
      <c r="AX2329" s="309">
        <f>Y2329</f>
        <v>0</v>
      </c>
      <c r="AY2329" s="309"/>
      <c r="AZ2329" s="309">
        <f>IF(AW2329="NS","NS",AW2329*AV2329)</f>
        <v>0</v>
      </c>
      <c r="BA2329" s="309">
        <f>IF(AX2329="NS","NS",AX2329*AV2329)</f>
        <v>0</v>
      </c>
    </row>
    <row r="2330" spans="1:53" ht="15" customHeight="1" x14ac:dyDescent="0.2">
      <c r="C2330" s="87" t="s">
        <v>29</v>
      </c>
      <c r="D2330" s="782" t="s">
        <v>1315</v>
      </c>
      <c r="E2330" s="782"/>
      <c r="F2330" s="782"/>
      <c r="G2330" s="782"/>
      <c r="H2330" s="782"/>
      <c r="I2330" s="782"/>
      <c r="J2330" s="782"/>
      <c r="K2330" s="782"/>
      <c r="L2330" s="782"/>
      <c r="M2330" s="493"/>
      <c r="N2330" s="493"/>
      <c r="O2330" s="493"/>
      <c r="P2330" s="493"/>
      <c r="Q2330" s="493"/>
      <c r="R2330" s="493"/>
      <c r="S2330" s="493"/>
      <c r="T2330" s="493"/>
      <c r="U2330" s="493"/>
      <c r="V2330" s="493"/>
      <c r="W2330" s="493"/>
      <c r="X2330" s="493"/>
      <c r="Y2330" s="493"/>
      <c r="Z2330" s="493"/>
      <c r="AA2330" s="493"/>
      <c r="AB2330" s="493"/>
      <c r="AC2330" s="493"/>
      <c r="AD2330" s="493"/>
      <c r="AE2330" s="109"/>
      <c r="AG2330" s="94">
        <f t="shared" si="2304"/>
        <v>0</v>
      </c>
      <c r="AH2330" s="130">
        <f t="shared" si="2305"/>
        <v>0</v>
      </c>
      <c r="AI2330" s="130">
        <f t="shared" si="2306"/>
        <v>0</v>
      </c>
      <c r="AJ2330" s="130">
        <f t="shared" ref="AJ2330:AJ2334" si="2307">IF($AG$2325=$AH$2325,0,
IF(OR(
AND(AG2330=0,AH2330&gt;0),
AND(AG2330="NS",AI2330&gt;0),
AND(AG2330="NS",AI2330=0,AH2330=0)),1,
IF(OR(
AND(AG2330&gt;0,AH2330=2),
AND(AG2330="NS",AH2330=2),
AND(AG2330="NS",AI2330=0,AH2330&gt;0),
AG2330=AI2330),0,1)))</f>
        <v>0</v>
      </c>
      <c r="AL2330" s="130"/>
      <c r="AM2330" s="130"/>
      <c r="AS2330" s="90">
        <f>SUM(AR2329:AS2329)</f>
        <v>0</v>
      </c>
      <c r="AV2330" s="309">
        <v>2</v>
      </c>
      <c r="AW2330" s="309">
        <f t="shared" ref="AW2330:AW2334" si="2308">S2330</f>
        <v>0</v>
      </c>
      <c r="AX2330" s="309">
        <f t="shared" ref="AX2330:AX2334" si="2309">Y2330</f>
        <v>0</v>
      </c>
      <c r="AY2330" s="309"/>
      <c r="AZ2330" s="309">
        <f t="shared" ref="AZ2330:AZ2334" si="2310">IF(AW2330="NS","NS",AW2330*AV2330)</f>
        <v>0</v>
      </c>
      <c r="BA2330" s="309">
        <f t="shared" ref="BA2330:BA2334" si="2311">IF(AX2330="NS","NS",AX2330*AV2330)</f>
        <v>0</v>
      </c>
    </row>
    <row r="2331" spans="1:53" ht="15" customHeight="1" x14ac:dyDescent="0.2">
      <c r="C2331" s="85" t="s">
        <v>30</v>
      </c>
      <c r="D2331" s="782" t="s">
        <v>1316</v>
      </c>
      <c r="E2331" s="782"/>
      <c r="F2331" s="782"/>
      <c r="G2331" s="782"/>
      <c r="H2331" s="782"/>
      <c r="I2331" s="782"/>
      <c r="J2331" s="782"/>
      <c r="K2331" s="782"/>
      <c r="L2331" s="782"/>
      <c r="M2331" s="493"/>
      <c r="N2331" s="493"/>
      <c r="O2331" s="493"/>
      <c r="P2331" s="493"/>
      <c r="Q2331" s="493"/>
      <c r="R2331" s="493"/>
      <c r="S2331" s="493"/>
      <c r="T2331" s="493"/>
      <c r="U2331" s="493"/>
      <c r="V2331" s="493"/>
      <c r="W2331" s="493"/>
      <c r="X2331" s="493"/>
      <c r="Y2331" s="493"/>
      <c r="Z2331" s="493"/>
      <c r="AA2331" s="493"/>
      <c r="AB2331" s="493"/>
      <c r="AC2331" s="493"/>
      <c r="AD2331" s="493"/>
      <c r="AE2331" s="109"/>
      <c r="AG2331" s="94">
        <f t="shared" si="2304"/>
        <v>0</v>
      </c>
      <c r="AH2331" s="130">
        <f t="shared" si="2305"/>
        <v>0</v>
      </c>
      <c r="AI2331" s="130">
        <f t="shared" si="2306"/>
        <v>0</v>
      </c>
      <c r="AJ2331" s="130">
        <f t="shared" si="2307"/>
        <v>0</v>
      </c>
      <c r="AV2331" s="309">
        <v>3</v>
      </c>
      <c r="AW2331" s="309">
        <f t="shared" si="2308"/>
        <v>0</v>
      </c>
      <c r="AX2331" s="309">
        <f t="shared" si="2309"/>
        <v>0</v>
      </c>
      <c r="AY2331" s="309"/>
      <c r="AZ2331" s="309">
        <f t="shared" si="2310"/>
        <v>0</v>
      </c>
      <c r="BA2331" s="309">
        <f t="shared" si="2311"/>
        <v>0</v>
      </c>
    </row>
    <row r="2332" spans="1:53" ht="15" customHeight="1" x14ac:dyDescent="0.2">
      <c r="C2332" s="85" t="s">
        <v>31</v>
      </c>
      <c r="D2332" s="782" t="s">
        <v>1317</v>
      </c>
      <c r="E2332" s="782"/>
      <c r="F2332" s="782"/>
      <c r="G2332" s="782"/>
      <c r="H2332" s="782"/>
      <c r="I2332" s="782"/>
      <c r="J2332" s="782"/>
      <c r="K2332" s="782"/>
      <c r="L2332" s="782"/>
      <c r="M2332" s="493"/>
      <c r="N2332" s="493"/>
      <c r="O2332" s="493"/>
      <c r="P2332" s="493"/>
      <c r="Q2332" s="493"/>
      <c r="R2332" s="493"/>
      <c r="S2332" s="493"/>
      <c r="T2332" s="493"/>
      <c r="U2332" s="493"/>
      <c r="V2332" s="493"/>
      <c r="W2332" s="493"/>
      <c r="X2332" s="493"/>
      <c r="Y2332" s="493"/>
      <c r="Z2332" s="493"/>
      <c r="AA2332" s="493"/>
      <c r="AB2332" s="493"/>
      <c r="AC2332" s="493"/>
      <c r="AD2332" s="493"/>
      <c r="AE2332" s="109"/>
      <c r="AG2332" s="94">
        <f t="shared" si="2304"/>
        <v>0</v>
      </c>
      <c r="AH2332" s="130">
        <f t="shared" si="2305"/>
        <v>0</v>
      </c>
      <c r="AI2332" s="130">
        <f t="shared" si="2306"/>
        <v>0</v>
      </c>
      <c r="AJ2332" s="130">
        <f t="shared" si="2307"/>
        <v>0</v>
      </c>
      <c r="AV2332" s="309">
        <v>4</v>
      </c>
      <c r="AW2332" s="309">
        <f t="shared" si="2308"/>
        <v>0</v>
      </c>
      <c r="AX2332" s="309">
        <f t="shared" si="2309"/>
        <v>0</v>
      </c>
      <c r="AY2332" s="309"/>
      <c r="AZ2332" s="309">
        <f t="shared" si="2310"/>
        <v>0</v>
      </c>
      <c r="BA2332" s="309">
        <f t="shared" si="2311"/>
        <v>0</v>
      </c>
    </row>
    <row r="2333" spans="1:53" ht="15" customHeight="1" x14ac:dyDescent="0.2">
      <c r="C2333" s="85" t="s">
        <v>32</v>
      </c>
      <c r="D2333" s="782" t="s">
        <v>1318</v>
      </c>
      <c r="E2333" s="782"/>
      <c r="F2333" s="782"/>
      <c r="G2333" s="782"/>
      <c r="H2333" s="782"/>
      <c r="I2333" s="782"/>
      <c r="J2333" s="782"/>
      <c r="K2333" s="782"/>
      <c r="L2333" s="782"/>
      <c r="M2333" s="493"/>
      <c r="N2333" s="493"/>
      <c r="O2333" s="493"/>
      <c r="P2333" s="493"/>
      <c r="Q2333" s="493"/>
      <c r="R2333" s="493"/>
      <c r="S2333" s="493"/>
      <c r="T2333" s="493"/>
      <c r="U2333" s="493"/>
      <c r="V2333" s="493"/>
      <c r="W2333" s="493"/>
      <c r="X2333" s="493"/>
      <c r="Y2333" s="493"/>
      <c r="Z2333" s="493"/>
      <c r="AA2333" s="493"/>
      <c r="AB2333" s="493"/>
      <c r="AC2333" s="493"/>
      <c r="AD2333" s="493"/>
      <c r="AE2333" s="109"/>
      <c r="AG2333" s="94">
        <f t="shared" si="2304"/>
        <v>0</v>
      </c>
      <c r="AH2333" s="130">
        <f t="shared" si="2305"/>
        <v>0</v>
      </c>
      <c r="AI2333" s="130">
        <f t="shared" si="2306"/>
        <v>0</v>
      </c>
      <c r="AJ2333" s="130">
        <f t="shared" si="2307"/>
        <v>0</v>
      </c>
      <c r="AV2333" s="309">
        <v>5</v>
      </c>
      <c r="AW2333" s="309">
        <f t="shared" si="2308"/>
        <v>0</v>
      </c>
      <c r="AX2333" s="309">
        <f t="shared" si="2309"/>
        <v>0</v>
      </c>
      <c r="AY2333" s="309"/>
      <c r="AZ2333" s="309">
        <f t="shared" si="2310"/>
        <v>0</v>
      </c>
      <c r="BA2333" s="309">
        <f t="shared" si="2311"/>
        <v>0</v>
      </c>
    </row>
    <row r="2334" spans="1:53" ht="30" customHeight="1" x14ac:dyDescent="0.2">
      <c r="C2334" s="85" t="s">
        <v>33</v>
      </c>
      <c r="D2334" s="782" t="s">
        <v>1836</v>
      </c>
      <c r="E2334" s="782"/>
      <c r="F2334" s="782"/>
      <c r="G2334" s="782"/>
      <c r="H2334" s="782"/>
      <c r="I2334" s="782"/>
      <c r="J2334" s="782"/>
      <c r="K2334" s="782"/>
      <c r="L2334" s="782"/>
      <c r="M2334" s="493"/>
      <c r="N2334" s="493"/>
      <c r="O2334" s="493"/>
      <c r="P2334" s="493"/>
      <c r="Q2334" s="493"/>
      <c r="R2334" s="493"/>
      <c r="S2334" s="493"/>
      <c r="T2334" s="493"/>
      <c r="U2334" s="493"/>
      <c r="V2334" s="493"/>
      <c r="W2334" s="493"/>
      <c r="X2334" s="493"/>
      <c r="Y2334" s="493"/>
      <c r="Z2334" s="493"/>
      <c r="AA2334" s="493"/>
      <c r="AB2334" s="493"/>
      <c r="AC2334" s="493"/>
      <c r="AD2334" s="493"/>
      <c r="AE2334" s="109"/>
      <c r="AG2334" s="94">
        <f t="shared" si="2304"/>
        <v>0</v>
      </c>
      <c r="AH2334" s="130">
        <f t="shared" si="2305"/>
        <v>0</v>
      </c>
      <c r="AI2334" s="130">
        <f t="shared" si="2306"/>
        <v>0</v>
      </c>
      <c r="AJ2334" s="130">
        <f t="shared" si="2307"/>
        <v>0</v>
      </c>
      <c r="AV2334" s="309">
        <v>6</v>
      </c>
      <c r="AW2334" s="309">
        <f t="shared" si="2308"/>
        <v>0</v>
      </c>
      <c r="AX2334" s="309">
        <f t="shared" si="2309"/>
        <v>0</v>
      </c>
      <c r="AY2334" s="309"/>
      <c r="AZ2334" s="309">
        <f t="shared" si="2310"/>
        <v>0</v>
      </c>
      <c r="BA2334" s="309">
        <f t="shared" si="2311"/>
        <v>0</v>
      </c>
    </row>
    <row r="2335" spans="1:53" ht="15" customHeight="1" x14ac:dyDescent="0.2">
      <c r="L2335" s="112" t="s">
        <v>84</v>
      </c>
      <c r="M2335" s="729">
        <f>IF(AND(SUM(M2329:R2334)=0,COUNTIF(M2329:R2334,"NS")&gt;0),"NS",SUM(M2329:R2334))</f>
        <v>0</v>
      </c>
      <c r="N2335" s="729"/>
      <c r="O2335" s="729"/>
      <c r="P2335" s="729"/>
      <c r="Q2335" s="729"/>
      <c r="R2335" s="729"/>
      <c r="S2335" s="729">
        <f t="shared" ref="S2335" si="2312">IF(AND(SUM(S2329:X2334)=0,COUNTIF(S2329:X2334,"NS")&gt;0),"NS",SUM(S2329:X2334))</f>
        <v>0</v>
      </c>
      <c r="T2335" s="729"/>
      <c r="U2335" s="729"/>
      <c r="V2335" s="729"/>
      <c r="W2335" s="729"/>
      <c r="X2335" s="729"/>
      <c r="Y2335" s="729">
        <f t="shared" ref="Y2335" si="2313">IF(AND(SUM(Y2329:AD2334)=0,COUNTIF(Y2329:AD2334,"NS")&gt;0),"NS",SUM(Y2329:AD2334))</f>
        <v>0</v>
      </c>
      <c r="Z2335" s="729"/>
      <c r="AA2335" s="729"/>
      <c r="AB2335" s="729"/>
      <c r="AC2335" s="729"/>
      <c r="AD2335" s="729"/>
      <c r="AE2335" s="109"/>
      <c r="AJ2335" s="90">
        <f>SUM(AJ2329:AJ2334)</f>
        <v>0</v>
      </c>
      <c r="AV2335" s="112" t="s">
        <v>84</v>
      </c>
      <c r="AW2335" s="309">
        <f t="shared" ref="AW2335:AX2335" si="2314">SUM(AW2329:AW2334)</f>
        <v>0</v>
      </c>
      <c r="AX2335" s="309">
        <f t="shared" si="2314"/>
        <v>0</v>
      </c>
      <c r="AY2335" s="309"/>
      <c r="AZ2335" s="309">
        <f t="shared" ref="AZ2335:BA2335" si="2315">SUM(AZ2329:AZ2334)</f>
        <v>0</v>
      </c>
      <c r="BA2335" s="309">
        <f t="shared" si="2315"/>
        <v>0</v>
      </c>
    </row>
    <row r="2336" spans="1:53" ht="15" customHeight="1" x14ac:dyDescent="0.2">
      <c r="B2336" s="536" t="str">
        <f>IF(AI2326=0,"","Error: Debe completar toda la información requerida.")</f>
        <v/>
      </c>
      <c r="C2336" s="536"/>
      <c r="D2336" s="536"/>
      <c r="E2336" s="536"/>
      <c r="F2336" s="536"/>
      <c r="G2336" s="536"/>
      <c r="H2336" s="536"/>
      <c r="I2336" s="536"/>
      <c r="J2336" s="536"/>
      <c r="K2336" s="536"/>
      <c r="L2336" s="536"/>
      <c r="M2336" s="536"/>
      <c r="N2336" s="536"/>
      <c r="O2336" s="536"/>
      <c r="P2336" s="536"/>
      <c r="Q2336" s="536"/>
      <c r="R2336" s="536"/>
      <c r="S2336" s="536"/>
      <c r="T2336" s="536"/>
      <c r="U2336" s="536"/>
      <c r="V2336" s="536"/>
      <c r="W2336" s="536"/>
      <c r="X2336" s="536"/>
      <c r="Y2336" s="536"/>
      <c r="Z2336" s="536"/>
      <c r="AA2336" s="536"/>
      <c r="AB2336" s="536"/>
      <c r="AC2336" s="536"/>
      <c r="AD2336" s="536"/>
      <c r="AE2336" s="109"/>
    </row>
    <row r="2337" spans="1:104" ht="15" customHeight="1" x14ac:dyDescent="0.2">
      <c r="B2337" s="511" t="str">
        <f>IF(AJ2335&lt;&gt;0,"Error: Verificar sumas por fila.","")</f>
        <v/>
      </c>
      <c r="C2337" s="511"/>
      <c r="D2337" s="511"/>
      <c r="E2337" s="511"/>
      <c r="F2337" s="511"/>
      <c r="G2337" s="511"/>
      <c r="H2337" s="511"/>
      <c r="I2337" s="511"/>
      <c r="J2337" s="511"/>
      <c r="K2337" s="511"/>
      <c r="L2337" s="511"/>
      <c r="M2337" s="511"/>
      <c r="N2337" s="511"/>
      <c r="O2337" s="511"/>
      <c r="P2337" s="511"/>
      <c r="Q2337" s="511"/>
      <c r="R2337" s="511"/>
      <c r="S2337" s="511"/>
      <c r="T2337" s="511"/>
      <c r="U2337" s="511"/>
      <c r="V2337" s="511"/>
      <c r="W2337" s="511"/>
      <c r="X2337" s="511"/>
      <c r="Y2337" s="511"/>
      <c r="Z2337" s="511"/>
      <c r="AA2337" s="511"/>
      <c r="AB2337" s="511"/>
      <c r="AC2337" s="511"/>
      <c r="AD2337" s="511"/>
      <c r="AE2337" s="109"/>
    </row>
    <row r="2338" spans="1:104" ht="15" customHeight="1" thickBot="1" x14ac:dyDescent="0.25">
      <c r="B2338" s="535" t="str">
        <f>IF(AS2330=0,"","Error: Verificar la consistencia con la pregunta 64")</f>
        <v/>
      </c>
      <c r="C2338" s="535"/>
      <c r="D2338" s="535"/>
      <c r="E2338" s="535"/>
      <c r="F2338" s="535"/>
      <c r="G2338" s="535"/>
      <c r="H2338" s="535"/>
      <c r="I2338" s="535"/>
      <c r="J2338" s="535"/>
      <c r="K2338" s="535"/>
      <c r="L2338" s="535"/>
      <c r="M2338" s="535"/>
      <c r="N2338" s="535"/>
      <c r="O2338" s="535"/>
      <c r="P2338" s="535"/>
      <c r="Q2338" s="535"/>
      <c r="R2338" s="535"/>
      <c r="S2338" s="535"/>
      <c r="T2338" s="535"/>
      <c r="U2338" s="535"/>
      <c r="V2338" s="535"/>
      <c r="W2338" s="535"/>
      <c r="X2338" s="535"/>
      <c r="Y2338" s="535"/>
      <c r="Z2338" s="535"/>
      <c r="AA2338" s="535"/>
      <c r="AB2338" s="535"/>
      <c r="AC2338" s="535"/>
      <c r="AD2338" s="535"/>
      <c r="AE2338" s="109"/>
    </row>
    <row r="2339" spans="1:104" ht="15" customHeight="1" thickBot="1" x14ac:dyDescent="0.25">
      <c r="B2339" s="792" t="s">
        <v>1319</v>
      </c>
      <c r="C2339" s="793"/>
      <c r="D2339" s="793"/>
      <c r="E2339" s="793"/>
      <c r="F2339" s="793"/>
      <c r="G2339" s="793"/>
      <c r="H2339" s="793"/>
      <c r="I2339" s="793"/>
      <c r="J2339" s="793"/>
      <c r="K2339" s="793"/>
      <c r="L2339" s="793"/>
      <c r="M2339" s="793"/>
      <c r="N2339" s="793"/>
      <c r="O2339" s="793"/>
      <c r="P2339" s="793"/>
      <c r="Q2339" s="793"/>
      <c r="R2339" s="793"/>
      <c r="S2339" s="793"/>
      <c r="T2339" s="793"/>
      <c r="U2339" s="793"/>
      <c r="V2339" s="793"/>
      <c r="W2339" s="793"/>
      <c r="X2339" s="793"/>
      <c r="Y2339" s="793"/>
      <c r="Z2339" s="793"/>
      <c r="AA2339" s="793"/>
      <c r="AB2339" s="793"/>
      <c r="AC2339" s="793"/>
      <c r="AD2339" s="794"/>
      <c r="AE2339" s="109"/>
    </row>
    <row r="2340" spans="1:104" ht="15" customHeight="1" x14ac:dyDescent="0.2">
      <c r="AE2340" s="109"/>
    </row>
    <row r="2341" spans="1:104" ht="24" customHeight="1" x14ac:dyDescent="0.2">
      <c r="A2341" s="36" t="s">
        <v>758</v>
      </c>
      <c r="B2341" s="636" t="s">
        <v>1222</v>
      </c>
      <c r="C2341" s="636"/>
      <c r="D2341" s="636"/>
      <c r="E2341" s="636"/>
      <c r="F2341" s="636"/>
      <c r="G2341" s="636"/>
      <c r="H2341" s="636"/>
      <c r="I2341" s="636"/>
      <c r="J2341" s="636"/>
      <c r="K2341" s="636"/>
      <c r="L2341" s="636"/>
      <c r="M2341" s="636"/>
      <c r="N2341" s="636"/>
      <c r="O2341" s="636"/>
      <c r="P2341" s="636"/>
      <c r="Q2341" s="636"/>
      <c r="R2341" s="636"/>
      <c r="S2341" s="636"/>
      <c r="T2341" s="636"/>
      <c r="U2341" s="636"/>
      <c r="V2341" s="636"/>
      <c r="W2341" s="636"/>
      <c r="X2341" s="636"/>
      <c r="Y2341" s="636"/>
      <c r="Z2341" s="636"/>
      <c r="AA2341" s="636"/>
      <c r="AB2341" s="636"/>
      <c r="AC2341" s="636"/>
      <c r="AD2341" s="636"/>
      <c r="AE2341" s="109"/>
      <c r="AG2341" s="74" t="s">
        <v>2032</v>
      </c>
      <c r="AH2341" s="74" t="s">
        <v>2072</v>
      </c>
      <c r="AI2341" s="74" t="s">
        <v>2073</v>
      </c>
      <c r="AJ2341" s="74" t="s">
        <v>2045</v>
      </c>
      <c r="AK2341" s="74" t="s">
        <v>2074</v>
      </c>
      <c r="AL2341" s="74" t="s">
        <v>2075</v>
      </c>
    </row>
    <row r="2342" spans="1:104" ht="36" customHeight="1" x14ac:dyDescent="0.2">
      <c r="C2342" s="606" t="s">
        <v>1769</v>
      </c>
      <c r="D2342" s="606"/>
      <c r="E2342" s="606"/>
      <c r="F2342" s="606"/>
      <c r="G2342" s="606"/>
      <c r="H2342" s="606"/>
      <c r="I2342" s="606"/>
      <c r="J2342" s="606"/>
      <c r="K2342" s="606"/>
      <c r="L2342" s="606"/>
      <c r="M2342" s="606"/>
      <c r="N2342" s="606"/>
      <c r="O2342" s="606"/>
      <c r="P2342" s="606"/>
      <c r="Q2342" s="606"/>
      <c r="R2342" s="606"/>
      <c r="S2342" s="606"/>
      <c r="T2342" s="606"/>
      <c r="U2342" s="606"/>
      <c r="V2342" s="606"/>
      <c r="W2342" s="606"/>
      <c r="X2342" s="606"/>
      <c r="Y2342" s="606"/>
      <c r="Z2342" s="606"/>
      <c r="AA2342" s="606"/>
      <c r="AB2342" s="606"/>
      <c r="AC2342" s="606"/>
      <c r="AD2342" s="606"/>
      <c r="AE2342" s="109"/>
      <c r="AG2342" s="74">
        <f>SUM(COUNTBLANK(M2350:AD2351),COUNTBLANK(C2359:AD2360))</f>
        <v>92</v>
      </c>
      <c r="AH2342" s="74">
        <v>92</v>
      </c>
      <c r="AI2342" s="74">
        <v>26</v>
      </c>
      <c r="AJ2342" s="74">
        <f>SUM(COUNTBLANK(M2350:AD2350),COUNTBLANK(C2359:AD2359))</f>
        <v>46</v>
      </c>
      <c r="AK2342" s="74">
        <v>46</v>
      </c>
      <c r="AL2342" s="74">
        <v>13</v>
      </c>
    </row>
    <row r="2343" spans="1:104" ht="24" customHeight="1" x14ac:dyDescent="0.2">
      <c r="C2343" s="606" t="s">
        <v>1770</v>
      </c>
      <c r="D2343" s="606"/>
      <c r="E2343" s="606"/>
      <c r="F2343" s="606"/>
      <c r="G2343" s="606"/>
      <c r="H2343" s="606"/>
      <c r="I2343" s="606"/>
      <c r="J2343" s="606"/>
      <c r="K2343" s="606"/>
      <c r="L2343" s="606"/>
      <c r="M2343" s="606"/>
      <c r="N2343" s="606"/>
      <c r="O2343" s="606"/>
      <c r="P2343" s="606"/>
      <c r="Q2343" s="606"/>
      <c r="R2343" s="606"/>
      <c r="S2343" s="606"/>
      <c r="T2343" s="606"/>
      <c r="U2343" s="606"/>
      <c r="V2343" s="606"/>
      <c r="W2343" s="606"/>
      <c r="X2343" s="606"/>
      <c r="Y2343" s="606"/>
      <c r="Z2343" s="606"/>
      <c r="AA2343" s="606"/>
      <c r="AB2343" s="606"/>
      <c r="AC2343" s="606"/>
      <c r="AD2343" s="606"/>
      <c r="AE2343" s="109"/>
      <c r="AG2343" s="90" t="s">
        <v>2076</v>
      </c>
      <c r="AI2343" s="90">
        <f>IF(OR(AG2342=AH2342,AG2342=AI2342),0,1)</f>
        <v>0</v>
      </c>
    </row>
    <row r="2344" spans="1:104" ht="15" customHeight="1" x14ac:dyDescent="0.2">
      <c r="AE2344" s="109"/>
    </row>
    <row r="2345" spans="1:104" ht="15" customHeight="1" x14ac:dyDescent="0.2">
      <c r="AB2345" s="1020" t="s">
        <v>1144</v>
      </c>
      <c r="AC2345" s="1020"/>
      <c r="AD2345" s="1020"/>
      <c r="AE2345" s="109"/>
      <c r="BL2345" s="275"/>
      <c r="BM2345" s="275"/>
      <c r="BN2345" s="227"/>
      <c r="BO2345" s="227"/>
      <c r="BP2345" s="275"/>
      <c r="BQ2345" s="227"/>
      <c r="BR2345" s="227"/>
      <c r="CO2345" s="130"/>
      <c r="CP2345" s="130"/>
      <c r="CQ2345" s="130"/>
      <c r="CR2345" s="130"/>
      <c r="CS2345" s="130"/>
      <c r="CT2345" s="130"/>
      <c r="CU2345" s="130"/>
      <c r="CV2345" s="130"/>
      <c r="CW2345" s="130"/>
      <c r="CX2345" s="130"/>
      <c r="CY2345" s="130"/>
      <c r="CZ2345" s="130"/>
    </row>
    <row r="2346" spans="1:104" ht="24" customHeight="1" x14ac:dyDescent="0.2">
      <c r="C2346" s="685" t="s">
        <v>371</v>
      </c>
      <c r="D2346" s="686"/>
      <c r="E2346" s="686"/>
      <c r="F2346" s="686"/>
      <c r="G2346" s="686"/>
      <c r="H2346" s="686"/>
      <c r="I2346" s="686"/>
      <c r="J2346" s="686"/>
      <c r="K2346" s="686"/>
      <c r="L2346" s="687"/>
      <c r="M2346" s="685" t="s">
        <v>1321</v>
      </c>
      <c r="N2346" s="686"/>
      <c r="O2346" s="686"/>
      <c r="P2346" s="686"/>
      <c r="Q2346" s="686"/>
      <c r="R2346" s="686"/>
      <c r="S2346" s="686"/>
      <c r="T2346" s="686"/>
      <c r="U2346" s="686"/>
      <c r="V2346" s="686"/>
      <c r="W2346" s="686"/>
      <c r="X2346" s="686"/>
      <c r="Y2346" s="686"/>
      <c r="Z2346" s="686"/>
      <c r="AA2346" s="686"/>
      <c r="AB2346" s="686"/>
      <c r="AC2346" s="686"/>
      <c r="AD2346" s="687"/>
      <c r="AE2346" s="109"/>
      <c r="BL2346" s="308"/>
      <c r="BM2346" s="308"/>
      <c r="BP2346" s="308"/>
      <c r="CH2346" s="130"/>
      <c r="CI2346" s="130"/>
      <c r="CJ2346" s="130"/>
      <c r="CK2346" s="130"/>
      <c r="CL2346" s="130"/>
      <c r="CM2346" s="130"/>
      <c r="CO2346" s="130"/>
      <c r="CP2346" s="130"/>
      <c r="CQ2346" s="130"/>
      <c r="CR2346" s="130"/>
      <c r="CS2346" s="130"/>
      <c r="CT2346" s="130"/>
      <c r="CU2346" s="130"/>
      <c r="CV2346" s="130"/>
      <c r="CW2346" s="130"/>
      <c r="CX2346" s="130"/>
      <c r="CY2346" s="130"/>
      <c r="CZ2346" s="130"/>
    </row>
    <row r="2347" spans="1:104" ht="15" customHeight="1" x14ac:dyDescent="0.2">
      <c r="C2347" s="718"/>
      <c r="D2347" s="719"/>
      <c r="E2347" s="719"/>
      <c r="F2347" s="719"/>
      <c r="G2347" s="719"/>
      <c r="H2347" s="719"/>
      <c r="I2347" s="719"/>
      <c r="J2347" s="719"/>
      <c r="K2347" s="719"/>
      <c r="L2347" s="720"/>
      <c r="M2347" s="514" t="s">
        <v>80</v>
      </c>
      <c r="N2347" s="515"/>
      <c r="O2347" s="520" t="s">
        <v>81</v>
      </c>
      <c r="P2347" s="521"/>
      <c r="Q2347" s="520" t="s">
        <v>82</v>
      </c>
      <c r="R2347" s="521"/>
      <c r="S2347" s="490" t="s">
        <v>785</v>
      </c>
      <c r="T2347" s="490"/>
      <c r="U2347" s="490"/>
      <c r="V2347" s="490"/>
      <c r="W2347" s="490" t="s">
        <v>786</v>
      </c>
      <c r="X2347" s="490"/>
      <c r="Y2347" s="490"/>
      <c r="Z2347" s="490"/>
      <c r="AA2347" s="496" t="s">
        <v>787</v>
      </c>
      <c r="AB2347" s="497"/>
      <c r="AC2347" s="497"/>
      <c r="AD2347" s="498"/>
      <c r="AE2347" s="109"/>
      <c r="BL2347" s="308"/>
      <c r="BM2347" s="496" t="s">
        <v>80</v>
      </c>
      <c r="BN2347" s="498"/>
      <c r="BO2347" s="496" t="s">
        <v>785</v>
      </c>
      <c r="BP2347" s="498"/>
      <c r="BQ2347" s="496" t="s">
        <v>2188</v>
      </c>
      <c r="BR2347" s="498"/>
      <c r="BS2347" s="496" t="s">
        <v>2189</v>
      </c>
      <c r="BT2347" s="497"/>
      <c r="BU2347" s="496" t="s">
        <v>2190</v>
      </c>
      <c r="BV2347" s="498"/>
      <c r="BW2347" s="496" t="s">
        <v>2191</v>
      </c>
      <c r="BX2347" s="497"/>
      <c r="BY2347" s="496" t="s">
        <v>2192</v>
      </c>
      <c r="BZ2347" s="497"/>
      <c r="CA2347" s="496" t="s">
        <v>2193</v>
      </c>
      <c r="CB2347" s="497"/>
      <c r="CC2347" s="496" t="s">
        <v>2194</v>
      </c>
      <c r="CD2347" s="497"/>
      <c r="CE2347" s="496" t="s">
        <v>2195</v>
      </c>
      <c r="CF2347" s="497"/>
      <c r="CG2347" s="490" t="s">
        <v>790</v>
      </c>
      <c r="CH2347" s="490"/>
      <c r="CJ2347" s="161"/>
      <c r="CK2347" s="161"/>
      <c r="CL2347" s="130"/>
      <c r="CM2347" s="130"/>
      <c r="CO2347" s="130"/>
      <c r="CP2347" s="161"/>
      <c r="CQ2347" s="161"/>
      <c r="CR2347" s="130"/>
      <c r="CS2347" s="130"/>
      <c r="CT2347" s="161"/>
      <c r="CU2347" s="161"/>
      <c r="CV2347" s="130"/>
      <c r="CW2347" s="130"/>
      <c r="CX2347" s="161"/>
      <c r="CY2347" s="161"/>
      <c r="CZ2347" s="130"/>
    </row>
    <row r="2348" spans="1:104" ht="15" customHeight="1" x14ac:dyDescent="0.2">
      <c r="C2348" s="718"/>
      <c r="D2348" s="719"/>
      <c r="E2348" s="719"/>
      <c r="F2348" s="719"/>
      <c r="G2348" s="719"/>
      <c r="H2348" s="719"/>
      <c r="I2348" s="719"/>
      <c r="J2348" s="719"/>
      <c r="K2348" s="719"/>
      <c r="L2348" s="720"/>
      <c r="M2348" s="516"/>
      <c r="N2348" s="517"/>
      <c r="O2348" s="522"/>
      <c r="P2348" s="523"/>
      <c r="Q2348" s="522"/>
      <c r="R2348" s="523"/>
      <c r="S2348" s="490"/>
      <c r="T2348" s="490"/>
      <c r="U2348" s="490"/>
      <c r="V2348" s="490"/>
      <c r="W2348" s="490"/>
      <c r="X2348" s="490"/>
      <c r="Y2348" s="490"/>
      <c r="Z2348" s="490"/>
      <c r="AA2348" s="499"/>
      <c r="AB2348" s="500"/>
      <c r="AC2348" s="500"/>
      <c r="AD2348" s="501"/>
      <c r="AE2348" s="109"/>
      <c r="AI2348" s="561" t="s">
        <v>80</v>
      </c>
      <c r="AJ2348" s="561"/>
      <c r="AK2348" s="561"/>
      <c r="AL2348" s="561"/>
      <c r="AM2348" s="561" t="s">
        <v>81</v>
      </c>
      <c r="AN2348" s="561"/>
      <c r="AO2348" s="561"/>
      <c r="AP2348" s="561"/>
      <c r="AQ2348" s="561" t="s">
        <v>82</v>
      </c>
      <c r="AR2348" s="561"/>
      <c r="AS2348" s="561"/>
      <c r="AT2348" s="561"/>
      <c r="AU2348" s="512" t="s">
        <v>785</v>
      </c>
      <c r="AV2348" s="512"/>
      <c r="AW2348" s="512"/>
      <c r="AX2348" s="512"/>
      <c r="AY2348" s="512" t="s">
        <v>786</v>
      </c>
      <c r="AZ2348" s="512"/>
      <c r="BA2348" s="512"/>
      <c r="BB2348" s="512"/>
      <c r="BC2348" s="512" t="s">
        <v>787</v>
      </c>
      <c r="BD2348" s="512"/>
      <c r="BE2348" s="512"/>
      <c r="BF2348" s="512"/>
      <c r="BL2348" s="308"/>
      <c r="BM2348" s="499"/>
      <c r="BN2348" s="501"/>
      <c r="BO2348" s="499"/>
      <c r="BP2348" s="501"/>
      <c r="BQ2348" s="499"/>
      <c r="BR2348" s="501"/>
      <c r="BS2348" s="499"/>
      <c r="BT2348" s="500"/>
      <c r="BU2348" s="499"/>
      <c r="BV2348" s="501"/>
      <c r="BW2348" s="499"/>
      <c r="BX2348" s="500"/>
      <c r="BY2348" s="499"/>
      <c r="BZ2348" s="500"/>
      <c r="CA2348" s="499"/>
      <c r="CB2348" s="500"/>
      <c r="CC2348" s="499"/>
      <c r="CD2348" s="500"/>
      <c r="CE2348" s="499"/>
      <c r="CF2348" s="500"/>
      <c r="CG2348" s="490"/>
      <c r="CH2348" s="490"/>
      <c r="CJ2348" s="161"/>
      <c r="CK2348" s="161"/>
      <c r="CL2348" s="130"/>
      <c r="CM2348" s="130"/>
      <c r="CO2348" s="130"/>
      <c r="CP2348" s="161"/>
      <c r="CQ2348" s="161"/>
      <c r="CR2348" s="130"/>
      <c r="CS2348" s="130"/>
      <c r="CT2348" s="161"/>
      <c r="CU2348" s="161"/>
      <c r="CV2348" s="130"/>
      <c r="CW2348" s="130"/>
      <c r="CX2348" s="161"/>
      <c r="CY2348" s="161"/>
      <c r="CZ2348" s="130"/>
    </row>
    <row r="2349" spans="1:104" ht="43.5" customHeight="1" x14ac:dyDescent="0.2">
      <c r="C2349" s="688"/>
      <c r="D2349" s="689"/>
      <c r="E2349" s="689"/>
      <c r="F2349" s="689"/>
      <c r="G2349" s="689"/>
      <c r="H2349" s="689"/>
      <c r="I2349" s="689"/>
      <c r="J2349" s="689"/>
      <c r="K2349" s="689"/>
      <c r="L2349" s="690"/>
      <c r="M2349" s="518"/>
      <c r="N2349" s="519"/>
      <c r="O2349" s="524"/>
      <c r="P2349" s="525"/>
      <c r="Q2349" s="524"/>
      <c r="R2349" s="525"/>
      <c r="S2349" s="502" t="s">
        <v>108</v>
      </c>
      <c r="T2349" s="503"/>
      <c r="U2349" s="156" t="s">
        <v>81</v>
      </c>
      <c r="V2349" s="14" t="s">
        <v>82</v>
      </c>
      <c r="W2349" s="502" t="s">
        <v>108</v>
      </c>
      <c r="X2349" s="503"/>
      <c r="Y2349" s="156" t="s">
        <v>81</v>
      </c>
      <c r="Z2349" s="14" t="s">
        <v>82</v>
      </c>
      <c r="AA2349" s="502" t="s">
        <v>108</v>
      </c>
      <c r="AB2349" s="503"/>
      <c r="AC2349" s="156" t="s">
        <v>81</v>
      </c>
      <c r="AD2349" s="14" t="s">
        <v>82</v>
      </c>
      <c r="AE2349" s="109"/>
      <c r="AG2349" s="230" t="s">
        <v>2032</v>
      </c>
      <c r="AH2349" s="229" t="s">
        <v>2035</v>
      </c>
      <c r="AI2349" s="229" t="s">
        <v>80</v>
      </c>
      <c r="AJ2349" s="229" t="s">
        <v>2029</v>
      </c>
      <c r="AK2349" s="229" t="s">
        <v>2078</v>
      </c>
      <c r="AL2349" s="229" t="s">
        <v>2077</v>
      </c>
      <c r="AM2349" s="229" t="s">
        <v>80</v>
      </c>
      <c r="AN2349" s="229" t="s">
        <v>2029</v>
      </c>
      <c r="AO2349" s="229" t="s">
        <v>2078</v>
      </c>
      <c r="AP2349" s="229" t="s">
        <v>2077</v>
      </c>
      <c r="AQ2349" s="229" t="s">
        <v>80</v>
      </c>
      <c r="AR2349" s="229" t="s">
        <v>2029</v>
      </c>
      <c r="AS2349" s="229" t="s">
        <v>2078</v>
      </c>
      <c r="AT2349" s="229" t="s">
        <v>2077</v>
      </c>
      <c r="AU2349" s="229" t="s">
        <v>80</v>
      </c>
      <c r="AV2349" s="229" t="s">
        <v>2029</v>
      </c>
      <c r="AW2349" s="229" t="s">
        <v>2078</v>
      </c>
      <c r="AX2349" s="229" t="s">
        <v>2077</v>
      </c>
      <c r="AY2349" s="229" t="s">
        <v>80</v>
      </c>
      <c r="AZ2349" s="229" t="s">
        <v>2029</v>
      </c>
      <c r="BA2349" s="229" t="s">
        <v>2078</v>
      </c>
      <c r="BB2349" s="229" t="s">
        <v>2077</v>
      </c>
      <c r="BC2349" s="229" t="s">
        <v>80</v>
      </c>
      <c r="BD2349" s="229" t="s">
        <v>2029</v>
      </c>
      <c r="BE2349" s="229" t="s">
        <v>2078</v>
      </c>
      <c r="BF2349" s="229" t="s">
        <v>2077</v>
      </c>
      <c r="BL2349" s="308"/>
      <c r="BM2349" s="313" t="s">
        <v>81</v>
      </c>
      <c r="BN2349" s="314" t="s">
        <v>82</v>
      </c>
      <c r="BO2349" s="313" t="s">
        <v>81</v>
      </c>
      <c r="BP2349" s="314" t="s">
        <v>82</v>
      </c>
      <c r="BQ2349" s="313" t="s">
        <v>81</v>
      </c>
      <c r="BR2349" s="314" t="s">
        <v>82</v>
      </c>
      <c r="BS2349" s="313" t="s">
        <v>81</v>
      </c>
      <c r="BT2349" s="314" t="s">
        <v>82</v>
      </c>
      <c r="BU2349" s="313" t="s">
        <v>81</v>
      </c>
      <c r="BV2349" s="314" t="s">
        <v>82</v>
      </c>
      <c r="BW2349" s="313" t="s">
        <v>81</v>
      </c>
      <c r="BX2349" s="314" t="s">
        <v>82</v>
      </c>
      <c r="BY2349" s="313" t="s">
        <v>81</v>
      </c>
      <c r="BZ2349" s="314" t="s">
        <v>82</v>
      </c>
      <c r="CA2349" s="313" t="s">
        <v>81</v>
      </c>
      <c r="CB2349" s="314" t="s">
        <v>82</v>
      </c>
      <c r="CC2349" s="313" t="s">
        <v>81</v>
      </c>
      <c r="CD2349" s="314" t="s">
        <v>82</v>
      </c>
      <c r="CE2349" s="313" t="s">
        <v>81</v>
      </c>
      <c r="CF2349" s="314" t="s">
        <v>82</v>
      </c>
      <c r="CG2349" s="313" t="s">
        <v>81</v>
      </c>
      <c r="CH2349" s="314" t="s">
        <v>82</v>
      </c>
      <c r="CJ2349" s="130"/>
      <c r="CK2349" s="130"/>
      <c r="CL2349" s="130"/>
      <c r="CM2349" s="130"/>
      <c r="CO2349" s="130"/>
      <c r="CP2349" s="130"/>
      <c r="CQ2349" s="130"/>
      <c r="CR2349" s="130"/>
      <c r="CS2349" s="130"/>
      <c r="CT2349" s="130"/>
      <c r="CU2349" s="130"/>
      <c r="CV2349" s="130"/>
      <c r="CW2349" s="130"/>
      <c r="CX2349" s="130"/>
      <c r="CY2349" s="130"/>
      <c r="CZ2349" s="130"/>
    </row>
    <row r="2350" spans="1:104" ht="15" customHeight="1" x14ac:dyDescent="0.2">
      <c r="C2350" s="143" t="s">
        <v>28</v>
      </c>
      <c r="D2350" s="797" t="s">
        <v>1008</v>
      </c>
      <c r="E2350" s="798"/>
      <c r="F2350" s="798"/>
      <c r="G2350" s="798"/>
      <c r="H2350" s="798"/>
      <c r="I2350" s="798"/>
      <c r="J2350" s="798"/>
      <c r="K2350" s="798"/>
      <c r="L2350" s="799"/>
      <c r="M2350" s="579"/>
      <c r="N2350" s="580"/>
      <c r="O2350" s="493"/>
      <c r="P2350" s="493"/>
      <c r="Q2350" s="579"/>
      <c r="R2350" s="580"/>
      <c r="S2350" s="579"/>
      <c r="T2350" s="580"/>
      <c r="U2350" s="207"/>
      <c r="V2350" s="207"/>
      <c r="W2350" s="615"/>
      <c r="X2350" s="615"/>
      <c r="Y2350" s="67"/>
      <c r="Z2350" s="67"/>
      <c r="AA2350" s="615"/>
      <c r="AB2350" s="615"/>
      <c r="AC2350" s="67"/>
      <c r="AD2350" s="67"/>
      <c r="AE2350" s="109"/>
      <c r="AG2350" s="90">
        <f>SUM(COUNTBLANK(M2350:AD2350),COUNTBLANK(C2359:AD2359))</f>
        <v>46</v>
      </c>
      <c r="AI2350" s="130">
        <f>M2350</f>
        <v>0</v>
      </c>
      <c r="AJ2350" s="130">
        <f>COUNTIF(O2350:R2350,"NS")</f>
        <v>0</v>
      </c>
      <c r="AK2350" s="130">
        <f>SUM(O2350:R2350)</f>
        <v>0</v>
      </c>
      <c r="AL2350" s="130">
        <f>IF($AG$2342=$AH$2342,0,
IF(OR(
AND(AI2350=0,AJ2350&gt;0),
AND(AI2350="NS",AK2350&gt;0),
AND(AI2350="NS",AK2350=0,AJ2350=0)),1,
IF(OR(
AND(AI2350&gt;0,AJ2350=2),
AND(AI2350="NS",AJ2350=2),
AND(AI2350="NS",AK2350=0,AJ2350&gt;0),
AI2350=AK2350),0,1)))</f>
        <v>0</v>
      </c>
      <c r="AM2350" s="130">
        <f>O2350</f>
        <v>0</v>
      </c>
      <c r="AN2350" s="130">
        <f>SUM(COUNTIF(U2350,"NS"),COUNTIF(Y2350,"ns"),COUNTIF(AC2350,"ns"),COUNTIF(E2359,"NS"),COUNTIF(I2359,"ns"),COUNTIF(M2359,"ns"),COUNTIF(Q2359,"NS"),COUNTIF(U2359,"ns"),COUNTIF(Y2359,"ns"),COUNTIF(AC2359,"NS"))</f>
        <v>0</v>
      </c>
      <c r="AO2350" s="130">
        <f>SUM(U2350,Y2350,AC2350,E2359,I2359,M2359,Q2359,U2359,Y2359,AC2359)</f>
        <v>0</v>
      </c>
      <c r="AP2350" s="130">
        <f>IF($AG$2342=$AH$2342,0,
IF(OR(
AND(AM2350=0,AN2350&gt;0),
AND(AM2350="NS",AO2350&gt;0),
AND(AM2350="NS",AO2350=0,AN2350=0)),1,
IF(OR(
AND(AN2350&gt;=2,AO2350&lt;AM2350),
AND(AM2350="NS",AO2350=0,AN2350&gt;0),
AM2350=AO2350),0,1)))</f>
        <v>0</v>
      </c>
      <c r="AQ2350" s="130">
        <f>Q2350</f>
        <v>0</v>
      </c>
      <c r="AR2350" s="130">
        <f>SUM(COUNTIF(V2350,"NS"),COUNTIF(Z2350,"ns"),COUNTIF(AD2350,"ns"),COUNTIF(F2359,"NS"),COUNTIF(J2359,"ns"),COUNTIF(N2359,"ns"),COUNTIF(R2359,"NS"),COUNTIF(V2359,"ns"),COUNTIF(Z2359,"ns"),COUNTIF(AD2359,"NS"))</f>
        <v>0</v>
      </c>
      <c r="AS2350" s="130">
        <f>SUM(V2350,Z2350,AD2350,F2359,J2359,N2359,R2359,V2359,Z2359,AD2359)</f>
        <v>0</v>
      </c>
      <c r="AT2350" s="130">
        <f>IF($AG$2342=$AH$2342,0,
IF(OR(
AND(AQ2350=0,AR2350&gt;0),
AND(AQ2350="NS",AS2350&gt;0),
AND(AQ2350="NS",AS2350=0,AR2350=0)),1,
IF(OR(
AND(AQ2350&gt;0,AR2350=2),
AND(AQ2350="NS",AR2350=2),
AND(AQ2350="NS",AS2350=0,AR2350&gt;0),
AQ2350=AS2350),0,1)))</f>
        <v>0</v>
      </c>
      <c r="AU2350" s="130">
        <f>S2350</f>
        <v>0</v>
      </c>
      <c r="AV2350" s="130">
        <f>COUNTIF(U2350:V2350,"NS")</f>
        <v>0</v>
      </c>
      <c r="AW2350" s="130">
        <f>SUM(U2350:V2350)</f>
        <v>0</v>
      </c>
      <c r="AX2350" s="130">
        <f>IF($AG$2342=$AH$2342,0,
IF(OR(
AND(AU2350=0,AV2350&gt;0),
AND(AU2350="NS",AW2350&gt;0),
AND(AU2350="NS",AW2350=0,AV2350=0)),1,
IF(OR(
AND(AU2350&gt;0,AV2350=2),
AND(AU2350="NS",AV2350=2),
AND(AU2350="NS",AW2350=0,AV2350&gt;0),
AU2350=AW2350),0,1)))</f>
        <v>0</v>
      </c>
      <c r="AY2350" s="130">
        <f>W2350</f>
        <v>0</v>
      </c>
      <c r="AZ2350" s="130">
        <f>COUNTIF(Y2350:Z2350,"NS")</f>
        <v>0</v>
      </c>
      <c r="BA2350" s="130">
        <f>SUM(Y2350:Z2350)</f>
        <v>0</v>
      </c>
      <c r="BB2350" s="130">
        <f>IF($AG$2342=$AH$2342,0,
IF(OR(
AND(AY2350=0,AZ2350&gt;0),
AND(AY2350="NS",BA2350&gt;0),
AND(AY2350="NS",BA2350=0,AZ2350=0)),1,
IF(OR(
AND(AY2350&gt;0,AZ2350=2),
AND(AY2350="NS",AZ2350=2),
AND(AY2350="NS",BA2350=0,AZ2350&gt;0),
AY2350=BA2350),0,1)))</f>
        <v>0</v>
      </c>
      <c r="BC2350" s="130">
        <f>AA2350</f>
        <v>0</v>
      </c>
      <c r="BD2350" s="130">
        <f>COUNTIF(AC2350:AD2350,"NS")</f>
        <v>0</v>
      </c>
      <c r="BE2350" s="130">
        <f>SUM(AC2350:AD2350)</f>
        <v>0</v>
      </c>
      <c r="BF2350" s="130">
        <f>IF($AG$2342=$AH$2342,0,
IF(OR(
AND(BC2350=0,BD2350&gt;0),
AND(BC2350="NS",BE2350&gt;0),
AND(BC2350="NS",BE2350=0,BD2350=0)),1,
IF(OR(
AND(BC2350&gt;0,BD2350=2),
AND(BC2350="NS",BD2350=2),
AND(BC2350="NS",BE2350=0,BD2350&gt;0),
BC2350=BE2350),0,1)))</f>
        <v>0</v>
      </c>
      <c r="BL2350" s="309" t="s">
        <v>2196</v>
      </c>
      <c r="BM2350" s="309">
        <f>O2286</f>
        <v>0</v>
      </c>
      <c r="BN2350" s="309">
        <f>Q2286</f>
        <v>0</v>
      </c>
      <c r="BO2350" s="309">
        <f>U2286</f>
        <v>0</v>
      </c>
      <c r="BP2350" s="309">
        <f>V2286</f>
        <v>0</v>
      </c>
      <c r="BQ2350" s="309">
        <f>Y2286</f>
        <v>0</v>
      </c>
      <c r="BR2350" s="309">
        <f>Z2286</f>
        <v>0</v>
      </c>
      <c r="BS2350" s="309">
        <f>AC2286</f>
        <v>0</v>
      </c>
      <c r="BT2350" s="309">
        <f>AD2286</f>
        <v>0</v>
      </c>
      <c r="BU2350" s="309">
        <f>E2318</f>
        <v>0</v>
      </c>
      <c r="BV2350" s="309">
        <f>F2318</f>
        <v>0</v>
      </c>
      <c r="BW2350" s="309">
        <f>I2318</f>
        <v>0</v>
      </c>
      <c r="BX2350" s="309">
        <f>J2318</f>
        <v>0</v>
      </c>
      <c r="BY2350" s="309">
        <f>M2318</f>
        <v>0</v>
      </c>
      <c r="BZ2350" s="309">
        <f>N2318</f>
        <v>0</v>
      </c>
      <c r="CA2350" s="309">
        <f>Q2318</f>
        <v>0</v>
      </c>
      <c r="CB2350" s="309">
        <f>R2318</f>
        <v>0</v>
      </c>
      <c r="CC2350" s="309">
        <f>U2318</f>
        <v>0</v>
      </c>
      <c r="CD2350" s="309">
        <f>V2318</f>
        <v>0</v>
      </c>
      <c r="CE2350" s="309">
        <f>Y2318</f>
        <v>0</v>
      </c>
      <c r="CF2350" s="309">
        <f>Z2318</f>
        <v>0</v>
      </c>
      <c r="CG2350" s="309">
        <f>AC2318</f>
        <v>0</v>
      </c>
      <c r="CH2350" s="309">
        <f>AD2318</f>
        <v>0</v>
      </c>
    </row>
    <row r="2351" spans="1:104" ht="15" customHeight="1" x14ac:dyDescent="0.2">
      <c r="A2351" s="109"/>
      <c r="B2351" s="109"/>
      <c r="C2351" s="111" t="s">
        <v>29</v>
      </c>
      <c r="D2351" s="797" t="s">
        <v>1009</v>
      </c>
      <c r="E2351" s="798"/>
      <c r="F2351" s="798"/>
      <c r="G2351" s="798"/>
      <c r="H2351" s="798"/>
      <c r="I2351" s="798"/>
      <c r="J2351" s="798"/>
      <c r="K2351" s="798"/>
      <c r="L2351" s="799"/>
      <c r="M2351" s="579"/>
      <c r="N2351" s="580"/>
      <c r="O2351" s="493"/>
      <c r="P2351" s="493"/>
      <c r="Q2351" s="579"/>
      <c r="R2351" s="580"/>
      <c r="S2351" s="579"/>
      <c r="T2351" s="580"/>
      <c r="U2351" s="207"/>
      <c r="V2351" s="207"/>
      <c r="W2351" s="615"/>
      <c r="X2351" s="615"/>
      <c r="Y2351" s="67"/>
      <c r="Z2351" s="67"/>
      <c r="AA2351" s="615"/>
      <c r="AB2351" s="615"/>
      <c r="AC2351" s="67"/>
      <c r="AD2351" s="67"/>
      <c r="AE2351" s="109"/>
      <c r="AG2351" s="90">
        <f>SUM(COUNTBLANK(M2351:AD2351),COUNTBLANK(C2360:AD2360))</f>
        <v>46</v>
      </c>
      <c r="AI2351" s="130">
        <f>M2351</f>
        <v>0</v>
      </c>
      <c r="AJ2351" s="130">
        <f>COUNTIF(O2351:R2351,"NS")</f>
        <v>0</v>
      </c>
      <c r="AK2351" s="130">
        <f>SUM(O2351:R2351)</f>
        <v>0</v>
      </c>
      <c r="AL2351" s="130">
        <f>IF($AG$2342=$AH$2342,0,
IF(OR(
AND(AI2351=0,AJ2351&gt;0),
AND(AI2351="NS",AK2351&gt;0),
AND(AI2351="NS",AK2351=0,AJ2351=0)),1,
IF(OR(
AND(AI2351&gt;0,AJ2351=2),
AND(AI2351="NS",AJ2351=2),
AND(AI2351="NS",AK2351=0,AJ2351&gt;0),
AI2351=AK2351),0,1)))</f>
        <v>0</v>
      </c>
      <c r="AM2351" s="130">
        <f>O2351</f>
        <v>0</v>
      </c>
      <c r="AN2351" s="130">
        <f>SUM(COUNTIF(U2351,"NS"),COUNTIF(Y2351,"ns"),COUNTIF(AC2351,"ns"),COUNTIF(E2360,"NS"),COUNTIF(I2360,"ns"),COUNTIF(M2360,"ns"),COUNTIF(Q2360,"NS"),COUNTIF(U2360,"ns"),COUNTIF(Y2360,"ns"),COUNTIF(AC2360,"NS"))</f>
        <v>0</v>
      </c>
      <c r="AO2351" s="130">
        <f>SUM(U2351,Y2351,AC2351,E2360,I2360,M2360,Q2360,U2360,Y2360,AC2360)</f>
        <v>0</v>
      </c>
      <c r="AP2351" s="130">
        <f>IF($AG$2342=$AH$2342,0,
IF(OR(
AND(AM2351=0,AN2351&gt;0),
AND(AM2351="NS",AO2351&gt;0),
AND(AM2351="NS",AO2351=0,AN2351=0)),1,
IF(OR(
AND(AN2351&gt;=2,AO2351&lt;AM2351),
AND(AM2351="NS",AO2351=0,AN2351&gt;0),
AM2351=AO2351),0,1)))</f>
        <v>0</v>
      </c>
      <c r="AQ2351" s="130">
        <f>Q2351</f>
        <v>0</v>
      </c>
      <c r="AR2351" s="130">
        <f>SUM(COUNTIF(V2351,"NS"),COUNTIF(Z2351,"ns"),COUNTIF(AD2351,"ns"),COUNTIF(F2360,"NS"),COUNTIF(J2360,"ns"),COUNTIF(N2360,"ns"),COUNTIF(R2360,"NS"),COUNTIF(V2360,"ns"),COUNTIF(Z2360,"ns"),COUNTIF(AD2360,"NS"))</f>
        <v>0</v>
      </c>
      <c r="AS2351" s="130">
        <f>SUM(V2351,Z2351,AD2351,F2360,J2360,N2360,R2360,V2360,Z2360,AD2360)</f>
        <v>0</v>
      </c>
      <c r="AT2351" s="130">
        <f>IF($AG$2342=$AH$2342,0,
IF(OR(
AND(AQ2351=0,AR2351&gt;0),
AND(AQ2351="NS",AS2351&gt;0),
AND(AQ2351="NS",AS2351=0,AR2351=0)),1,
IF(OR(
AND(AQ2351&gt;0,AR2351=2),
AND(AQ2351="NS",AR2351=2),
AND(AQ2351="NS",AS2351=0,AR2351&gt;0),
AQ2351=AS2351),0,1)))</f>
        <v>0</v>
      </c>
      <c r="AU2351" s="130">
        <f>S2351</f>
        <v>0</v>
      </c>
      <c r="AV2351" s="130">
        <f>COUNTIF(U2351:V2351,"NS")</f>
        <v>0</v>
      </c>
      <c r="AW2351" s="130">
        <f>SUM(U2351:V2351)</f>
        <v>0</v>
      </c>
      <c r="AX2351" s="130">
        <f>IF($AG$2342=$AH$2342,0,
IF(OR(
AND(AU2351=0,AV2351&gt;0),
AND(AU2351="NS",AW2351&gt;0),
AND(AU2351="NS",AW2351=0,AV2351=0)),1,
IF(OR(
AND(AU2351&gt;0,AV2351=2),
AND(AU2351="NS",AV2351=2),
AND(AU2351="NS",AW2351=0,AV2351&gt;0),
AU2351=AW2351),0,1)))</f>
        <v>0</v>
      </c>
      <c r="AY2351" s="130">
        <f>W2351</f>
        <v>0</v>
      </c>
      <c r="AZ2351" s="130">
        <f>COUNTIF(Y2351:Z2351,"NS")</f>
        <v>0</v>
      </c>
      <c r="BA2351" s="130">
        <f>SUM(Y2351:Z2351)</f>
        <v>0</v>
      </c>
      <c r="BB2351" s="130">
        <f>IF($AG$2342=$AH$2342,0,
IF(OR(
AND(AY2351=0,AZ2351&gt;0),
AND(AY2351="NS",BA2351&gt;0),
AND(AY2351="NS",BA2351=0,AZ2351=0)),1,
IF(OR(
AND(AY2351&gt;0,AZ2351=2),
AND(AY2351="NS",AZ2351=2),
AND(AY2351="NS",BA2351=0,AZ2351&gt;0),
AY2351=BA2351),0,1)))</f>
        <v>0</v>
      </c>
      <c r="BC2351" s="130">
        <f>AA2351</f>
        <v>0</v>
      </c>
      <c r="BD2351" s="130">
        <f>COUNTIF(AC2351:AD2351,"NS")</f>
        <v>0</v>
      </c>
      <c r="BE2351" s="130">
        <f>SUM(AC2351:AD2351)</f>
        <v>0</v>
      </c>
      <c r="BF2351" s="130">
        <f>IF($AG$2342=$AH$2342,0,
IF(OR(
AND(BC2351=0,BD2351&gt;0),
AND(BC2351="NS",BE2351&gt;0),
AND(BC2351="NS",BE2351=0,BD2351=0)),1,
IF(OR(
AND(BC2351&gt;0,BD2351=2),
AND(BC2351="NS",BD2351=2),
AND(BC2351="NS",BE2351=0,BD2351&gt;0),
BC2351=BE2351),0,1)))</f>
        <v>0</v>
      </c>
      <c r="BL2351" s="309" t="s">
        <v>2202</v>
      </c>
      <c r="BM2351" s="309">
        <f>O2352</f>
        <v>0</v>
      </c>
      <c r="BN2351" s="309">
        <f>Q2352</f>
        <v>0</v>
      </c>
      <c r="BO2351" s="309">
        <f>U2352</f>
        <v>0</v>
      </c>
      <c r="BP2351" s="309">
        <f>V2352</f>
        <v>0</v>
      </c>
      <c r="BQ2351" s="309">
        <f>Y2352</f>
        <v>0</v>
      </c>
      <c r="BR2351" s="309">
        <f>Z2352</f>
        <v>0</v>
      </c>
      <c r="BS2351" s="309">
        <f>AC2352</f>
        <v>0</v>
      </c>
      <c r="BT2351" s="309">
        <f>AD2352</f>
        <v>0</v>
      </c>
      <c r="BU2351" s="309">
        <f>E2361</f>
        <v>0</v>
      </c>
      <c r="BV2351" s="309">
        <f>F2361</f>
        <v>0</v>
      </c>
      <c r="BW2351" s="309">
        <f>I2361</f>
        <v>0</v>
      </c>
      <c r="BX2351" s="309">
        <f>J2361</f>
        <v>0</v>
      </c>
      <c r="BY2351" s="309">
        <f>M2361</f>
        <v>0</v>
      </c>
      <c r="BZ2351" s="309">
        <f>N2361</f>
        <v>0</v>
      </c>
      <c r="CA2351" s="309">
        <f>Q2361</f>
        <v>0</v>
      </c>
      <c r="CB2351" s="309">
        <f>R2361</f>
        <v>0</v>
      </c>
      <c r="CC2351" s="309">
        <f>U2361</f>
        <v>0</v>
      </c>
      <c r="CD2351" s="309">
        <f>V2361</f>
        <v>0</v>
      </c>
      <c r="CE2351" s="309">
        <f>Y2361</f>
        <v>0</v>
      </c>
      <c r="CF2351" s="309">
        <f>Z2361</f>
        <v>0</v>
      </c>
      <c r="CG2351" s="309">
        <f>AC2361</f>
        <v>0</v>
      </c>
      <c r="CH2351" s="309">
        <f>AD2361</f>
        <v>0</v>
      </c>
    </row>
    <row r="2352" spans="1:104" ht="15" customHeight="1" x14ac:dyDescent="0.2">
      <c r="A2352" s="109"/>
      <c r="B2352" s="109"/>
      <c r="I2352" s="162"/>
      <c r="J2352" s="112"/>
      <c r="K2352" s="163"/>
      <c r="L2352" s="164" t="s">
        <v>84</v>
      </c>
      <c r="M2352" s="780">
        <f>IF(AND(SUM(M2350:N2351)=0,COUNTIF(M2350:N2351,"NS")&gt;0),"NS",SUM(M2350:N2351))</f>
        <v>0</v>
      </c>
      <c r="N2352" s="781"/>
      <c r="O2352" s="780">
        <f>IF(AND(SUM(O2350:P2351)=0,COUNTIF(O2350:P2351,"NS")&gt;0),"NS",SUM(O2350:P2351))</f>
        <v>0</v>
      </c>
      <c r="P2352" s="781"/>
      <c r="Q2352" s="780">
        <f>IF(AND(SUM(Q2350:R2351)=0,COUNTIF(Q2350:R2351,"NS")&gt;0),"NS",SUM(Q2350:R2351))</f>
        <v>0</v>
      </c>
      <c r="R2352" s="781"/>
      <c r="S2352" s="780">
        <f>IF(AND(SUM(S2350:T2351)=0,COUNTIF(S2350:T2351,"NS")&gt;0),"NS",SUM(S2350:T2351))</f>
        <v>0</v>
      </c>
      <c r="T2352" s="781"/>
      <c r="U2352" s="386">
        <f>IF(AND(SUM(U2350:U2351)=0,COUNTIF(U2350:U2351,"NS")&gt;0),"NS",SUM(U2350:U2351))</f>
        <v>0</v>
      </c>
      <c r="V2352" s="386">
        <f>IF(AND(SUM(V2350:V2351)=0,COUNTIF(V2350:V2351,"NS")&gt;0),"NS",SUM(V2350:V2351))</f>
        <v>0</v>
      </c>
      <c r="W2352" s="780">
        <f>IF(AND(SUM(W2350:X2351)=0,COUNTIF(W2350:X2351,"NS")&gt;0),"NS",SUM(W2350:X2351))</f>
        <v>0</v>
      </c>
      <c r="X2352" s="781"/>
      <c r="Y2352" s="386">
        <f>IF(AND(SUM(Y2350:Y2351)=0,COUNTIF(Y2350:Y2351,"NS")&gt;0),"NS",SUM(Y2350:Y2351))</f>
        <v>0</v>
      </c>
      <c r="Z2352" s="386">
        <f>IF(AND(SUM(Z2350:Z2351)=0,COUNTIF(Z2350:Z2351,"NS")&gt;0),"NS",SUM(Z2350:Z2351))</f>
        <v>0</v>
      </c>
      <c r="AA2352" s="780">
        <f>IF(AND(SUM(AA2350:AB2351)=0,COUNTIF(AA2350:AB2351,"NS")&gt;0),"NS",SUM(AA2350:AB2351))</f>
        <v>0</v>
      </c>
      <c r="AB2352" s="781"/>
      <c r="AC2352" s="386">
        <f>IF(AND(SUM(AC2350:AC2351)=0,COUNTIF(AC2350:AC2351,"NS")&gt;0),"NS",SUM(AC2350:AC2351))</f>
        <v>0</v>
      </c>
      <c r="AD2352" s="386">
        <f>IF(AND(SUM(AD2350:AD2351)=0,COUNTIF(AD2350:AD2351,"NS")&gt;0),"NS",SUM(AD2350:AD2351))</f>
        <v>0</v>
      </c>
      <c r="AE2352" s="109"/>
      <c r="AL2352" s="90">
        <f>SUM(AL2350:AL2351)</f>
        <v>0</v>
      </c>
      <c r="AP2352" s="90">
        <f>SUM(AP2350:AP2351)</f>
        <v>0</v>
      </c>
      <c r="AT2352" s="90">
        <f>SUM(AT2350:AT2351)</f>
        <v>0</v>
      </c>
      <c r="AX2352" s="90">
        <f>SUM(AX2350:AX2351)</f>
        <v>0</v>
      </c>
      <c r="BB2352" s="90">
        <f>SUM(BB2350:BB2351)</f>
        <v>0</v>
      </c>
      <c r="BF2352" s="90">
        <f>SUM(BF2350:BF2351)</f>
        <v>0</v>
      </c>
      <c r="BG2352" s="90">
        <f>SUM(AL2352:BF2352)</f>
        <v>0</v>
      </c>
      <c r="BL2352" s="308"/>
      <c r="BM2352" s="309">
        <f>IF(AND($AW$2334=0,BM2351=BM2350),0,IF(AND($AW$2334&lt;&gt;0,BM2351&gt;=BM2350,BM2350&lt;&gt;0),0,IF(AND(BM2350="NS",BM2351&gt;0),0,1)))</f>
        <v>0</v>
      </c>
      <c r="BN2352" s="309">
        <f>IF(AND($AX$2334=0,BN2351=BN2350),0,IF(AND($AX$2334&lt;&gt;0,BN2351&gt;=BN2350,BN2350&lt;&gt;0),0,IF(AND(BN2350="NS",BN2351&gt;0),0,1)))</f>
        <v>0</v>
      </c>
      <c r="BO2352" s="309">
        <f t="shared" ref="BO2352" si="2316">IF(AND($AW$2334=0,BO2351=BO2350),0,IF(AND($AW$2334&lt;&gt;0,BO2351&gt;=BO2350,BO2350&lt;&gt;0),0,IF(AND(BO2350="NS",BO2351&gt;0),0,1)))</f>
        <v>0</v>
      </c>
      <c r="BP2352" s="309">
        <f t="shared" ref="BP2352" si="2317">IF(AND($AX$2334=0,BP2351=BP2350),0,IF(AND($AX$2334&lt;&gt;0,BP2351&gt;=BP2350,BP2350&lt;&gt;0),0,IF(AND(BP2350="NS",BP2351&gt;0),0,1)))</f>
        <v>0</v>
      </c>
      <c r="BQ2352" s="309">
        <f t="shared" ref="BQ2352" si="2318">IF(AND($AW$2334=0,BQ2351=BQ2350),0,IF(AND($AW$2334&lt;&gt;0,BQ2351&gt;=BQ2350,BQ2350&lt;&gt;0),0,IF(AND(BQ2350="NS",BQ2351&gt;0),0,1)))</f>
        <v>0</v>
      </c>
      <c r="BR2352" s="309">
        <f>IF(AND($AX$2334=0,BR2351=BR2350),0,IF(AND($AX$2334&lt;&gt;0,BR2351&gt;=BR2350,BR2350&lt;&gt;0),0,IF(AND(BR2350="NS",BR2351&gt;0),0,1)))</f>
        <v>0</v>
      </c>
      <c r="BS2352" s="309">
        <f t="shared" ref="BS2352" si="2319">IF(AND($AW$2334=0,BS2351=BS2350),0,IF(AND($AW$2334&lt;&gt;0,BS2351&gt;=BS2350,BS2350&lt;&gt;0),0,IF(AND(BS2350="NS",BS2351&gt;0),0,1)))</f>
        <v>0</v>
      </c>
      <c r="BT2352" s="309">
        <f t="shared" ref="BT2352" si="2320">IF(AND($AX$2334=0,BT2351=BT2350),0,IF(AND($AX$2334&lt;&gt;0,BT2351&gt;=BT2350,BT2350&lt;&gt;0),0,IF(AND(BT2350="NS",BT2351&gt;0),0,1)))</f>
        <v>0</v>
      </c>
      <c r="BU2352" s="309">
        <f t="shared" ref="BU2352" si="2321">IF(AND($AW$2334=0,BU2351=BU2350),0,IF(AND($AW$2334&lt;&gt;0,BU2351&gt;=BU2350,BU2350&lt;&gt;0),0,IF(AND(BU2350="NS",BU2351&gt;0),0,1)))</f>
        <v>0</v>
      </c>
      <c r="BV2352" s="309">
        <f t="shared" ref="BV2352" si="2322">IF(AND($AX$2334=0,BV2351=BV2350),0,IF(AND($AX$2334&lt;&gt;0,BV2351&gt;=BV2350,BV2350&lt;&gt;0),0,IF(AND(BV2350="NS",BV2351&gt;0),0,1)))</f>
        <v>0</v>
      </c>
      <c r="BW2352" s="309">
        <f t="shared" ref="BW2352" si="2323">IF(AND($AW$2334=0,BW2351=BW2350),0,IF(AND($AW$2334&lt;&gt;0,BW2351&gt;=BW2350,BW2350&lt;&gt;0),0,IF(AND(BW2350="NS",BW2351&gt;0),0,1)))</f>
        <v>0</v>
      </c>
      <c r="BX2352" s="309">
        <f t="shared" ref="BX2352" si="2324">IF(AND($AX$2334=0,BX2351=BX2350),0,IF(AND($AX$2334&lt;&gt;0,BX2351&gt;=BX2350,BX2350&lt;&gt;0),0,IF(AND(BX2350="NS",BX2351&gt;0),0,1)))</f>
        <v>0</v>
      </c>
      <c r="BY2352" s="309">
        <f t="shared" ref="BY2352" si="2325">IF(AND($AW$2334=0,BY2351=BY2350),0,IF(AND($AW$2334&lt;&gt;0,BY2351&gt;=BY2350,BY2350&lt;&gt;0),0,IF(AND(BY2350="NS",BY2351&gt;0),0,1)))</f>
        <v>0</v>
      </c>
      <c r="BZ2352" s="309">
        <f t="shared" ref="BZ2352" si="2326">IF(AND($AX$2334=0,BZ2351=BZ2350),0,IF(AND($AX$2334&lt;&gt;0,BZ2351&gt;=BZ2350,BZ2350&lt;&gt;0),0,IF(AND(BZ2350="NS",BZ2351&gt;0),0,1)))</f>
        <v>0</v>
      </c>
      <c r="CA2352" s="309">
        <f t="shared" ref="CA2352" si="2327">IF(AND($AW$2334=0,CA2351=CA2350),0,IF(AND($AW$2334&lt;&gt;0,CA2351&gt;=CA2350,CA2350&lt;&gt;0),0,IF(AND(CA2350="NS",CA2351&gt;0),0,1)))</f>
        <v>0</v>
      </c>
      <c r="CB2352" s="309">
        <f t="shared" ref="CB2352" si="2328">IF(AND($AX$2334=0,CB2351=CB2350),0,IF(AND($AX$2334&lt;&gt;0,CB2351&gt;=CB2350,CB2350&lt;&gt;0),0,IF(AND(CB2350="NS",CB2351&gt;0),0,1)))</f>
        <v>0</v>
      </c>
      <c r="CC2352" s="309">
        <f t="shared" ref="CC2352" si="2329">IF(AND($AW$2334=0,CC2351=CC2350),0,IF(AND($AW$2334&lt;&gt;0,CC2351&gt;=CC2350,CC2350&lt;&gt;0),0,IF(AND(CC2350="NS",CC2351&gt;0),0,1)))</f>
        <v>0</v>
      </c>
      <c r="CD2352" s="309">
        <f t="shared" ref="CD2352" si="2330">IF(AND($AX$2334=0,CD2351=CD2350),0,IF(AND($AX$2334&lt;&gt;0,CD2351&gt;=CD2350,CD2350&lt;&gt;0),0,IF(AND(CD2350="NS",CD2351&gt;0),0,1)))</f>
        <v>0</v>
      </c>
      <c r="CE2352" s="309">
        <f t="shared" ref="CE2352" si="2331">IF(AND($AW$2334=0,CE2351=CE2350),0,IF(AND($AW$2334&lt;&gt;0,CE2351&gt;=CE2350,CE2350&lt;&gt;0),0,IF(AND(CE2350="NS",CE2351&gt;0),0,1)))</f>
        <v>0</v>
      </c>
      <c r="CF2352" s="309">
        <f t="shared" ref="CF2352" si="2332">IF(AND($AX$2334=0,CF2351=CF2350),0,IF(AND($AX$2334&lt;&gt;0,CF2351&gt;=CF2350,CF2350&lt;&gt;0),0,IF(AND(CF2350="NS",CF2351&gt;0),0,1)))</f>
        <v>0</v>
      </c>
      <c r="CG2352" s="309">
        <f t="shared" ref="CG2352" si="2333">IF(AND($AW$2334=0,CG2351=CG2350),0,IF(AND($AW$2334&lt;&gt;0,CG2351&gt;=CG2350,CG2350&lt;&gt;0),0,IF(AND(CG2350="NS",CG2351&gt;0),0,1)))</f>
        <v>0</v>
      </c>
      <c r="CH2352" s="309">
        <f t="shared" ref="CH2352" si="2334">IF(AND($AX$2334=0,CH2351=CH2350),0,IF(AND($AX$2334&lt;&gt;0,CH2351&gt;=CH2350,CH2350&lt;&gt;0),0,IF(AND(CH2350="NS",CH2351&gt;0),0,1)))</f>
        <v>0</v>
      </c>
      <c r="CI2352" s="90">
        <f>IF(SUM(BM2352:CH2352)=0,0,1)</f>
        <v>0</v>
      </c>
    </row>
    <row r="2353" spans="1:88" ht="15" customHeight="1" x14ac:dyDescent="0.2">
      <c r="A2353" s="109"/>
      <c r="B2353" s="109"/>
      <c r="AE2353" s="109"/>
    </row>
    <row r="2354" spans="1:88" ht="15" customHeight="1" x14ac:dyDescent="0.2">
      <c r="A2354" s="109"/>
      <c r="B2354" s="109"/>
      <c r="AB2354" s="1019" t="s">
        <v>1145</v>
      </c>
      <c r="AC2354" s="1019"/>
      <c r="AD2354" s="1019"/>
      <c r="AE2354" s="109"/>
    </row>
    <row r="2355" spans="1:88" ht="15" customHeight="1" x14ac:dyDescent="0.2">
      <c r="A2355" s="109"/>
      <c r="B2355" s="109"/>
      <c r="C2355" s="543" t="s">
        <v>1321</v>
      </c>
      <c r="D2355" s="544"/>
      <c r="E2355" s="544"/>
      <c r="F2355" s="544"/>
      <c r="G2355" s="544"/>
      <c r="H2355" s="544"/>
      <c r="I2355" s="544"/>
      <c r="J2355" s="544"/>
      <c r="K2355" s="544"/>
      <c r="L2355" s="544"/>
      <c r="M2355" s="544"/>
      <c r="N2355" s="544"/>
      <c r="O2355" s="544"/>
      <c r="P2355" s="544"/>
      <c r="Q2355" s="544"/>
      <c r="R2355" s="544"/>
      <c r="S2355" s="544"/>
      <c r="T2355" s="544"/>
      <c r="U2355" s="544"/>
      <c r="V2355" s="544"/>
      <c r="W2355" s="544"/>
      <c r="X2355" s="544"/>
      <c r="Y2355" s="544"/>
      <c r="Z2355" s="544"/>
      <c r="AA2355" s="544"/>
      <c r="AB2355" s="544"/>
      <c r="AC2355" s="544"/>
      <c r="AD2355" s="545"/>
      <c r="AE2355" s="109"/>
      <c r="BM2355" s="178"/>
      <c r="BN2355" s="318"/>
      <c r="BO2355" s="318"/>
      <c r="BP2355" s="318"/>
      <c r="BQ2355" s="318"/>
      <c r="BR2355" s="318"/>
      <c r="BS2355" s="318"/>
      <c r="BT2355" s="178"/>
    </row>
    <row r="2356" spans="1:88" ht="15" customHeight="1" x14ac:dyDescent="0.2">
      <c r="A2356" s="109"/>
      <c r="B2356" s="109"/>
      <c r="C2356" s="496" t="s">
        <v>1748</v>
      </c>
      <c r="D2356" s="497"/>
      <c r="E2356" s="497"/>
      <c r="F2356" s="498"/>
      <c r="G2356" s="532" t="s">
        <v>1029</v>
      </c>
      <c r="H2356" s="533"/>
      <c r="I2356" s="533"/>
      <c r="J2356" s="533"/>
      <c r="K2356" s="533"/>
      <c r="L2356" s="533"/>
      <c r="M2356" s="533"/>
      <c r="N2356" s="533"/>
      <c r="O2356" s="533"/>
      <c r="P2356" s="533"/>
      <c r="Q2356" s="533"/>
      <c r="R2356" s="534"/>
      <c r="S2356" s="496" t="s">
        <v>1749</v>
      </c>
      <c r="T2356" s="497"/>
      <c r="U2356" s="497"/>
      <c r="V2356" s="498"/>
      <c r="W2356" s="496" t="s">
        <v>1751</v>
      </c>
      <c r="X2356" s="497"/>
      <c r="Y2356" s="497"/>
      <c r="Z2356" s="498"/>
      <c r="AA2356" s="496" t="s">
        <v>1752</v>
      </c>
      <c r="AB2356" s="497"/>
      <c r="AC2356" s="497"/>
      <c r="AD2356" s="498"/>
      <c r="AE2356" s="109"/>
      <c r="BM2356" s="178"/>
      <c r="BN2356" s="316"/>
      <c r="BO2356" s="316"/>
      <c r="BP2356" s="317"/>
      <c r="BQ2356" s="317"/>
      <c r="BR2356" s="317"/>
      <c r="BS2356" s="317"/>
      <c r="BT2356" s="178"/>
      <c r="BU2356" s="178"/>
      <c r="BV2356" s="178"/>
      <c r="BW2356" s="178"/>
      <c r="BX2356" s="178"/>
      <c r="BY2356" s="178"/>
      <c r="BZ2356" s="178"/>
      <c r="CA2356" s="178"/>
      <c r="CB2356" s="178"/>
      <c r="CC2356" s="178"/>
      <c r="CD2356" s="178"/>
      <c r="CE2356" s="178"/>
      <c r="CF2356" s="178"/>
      <c r="CG2356" s="178"/>
      <c r="CH2356" s="178"/>
      <c r="CI2356" s="178"/>
      <c r="CJ2356" s="178"/>
    </row>
    <row r="2357" spans="1:88" ht="36" customHeight="1" x14ac:dyDescent="0.2">
      <c r="A2357" s="109"/>
      <c r="B2357" s="109"/>
      <c r="C2357" s="499"/>
      <c r="D2357" s="500"/>
      <c r="E2357" s="500"/>
      <c r="F2357" s="501"/>
      <c r="G2357" s="532" t="s">
        <v>788</v>
      </c>
      <c r="H2357" s="533"/>
      <c r="I2357" s="533"/>
      <c r="J2357" s="533"/>
      <c r="K2357" s="532" t="s">
        <v>789</v>
      </c>
      <c r="L2357" s="533"/>
      <c r="M2357" s="533"/>
      <c r="N2357" s="533"/>
      <c r="O2357" s="532" t="s">
        <v>1731</v>
      </c>
      <c r="P2357" s="533"/>
      <c r="Q2357" s="533"/>
      <c r="R2357" s="533"/>
      <c r="S2357" s="499"/>
      <c r="T2357" s="500"/>
      <c r="U2357" s="500"/>
      <c r="V2357" s="501"/>
      <c r="W2357" s="499"/>
      <c r="X2357" s="500"/>
      <c r="Y2357" s="500"/>
      <c r="Z2357" s="501"/>
      <c r="AA2357" s="499"/>
      <c r="AB2357" s="500"/>
      <c r="AC2357" s="500"/>
      <c r="AD2357" s="501"/>
      <c r="AE2357" s="109"/>
      <c r="AG2357" s="512" t="s">
        <v>1748</v>
      </c>
      <c r="AH2357" s="512"/>
      <c r="AI2357" s="512"/>
      <c r="AJ2357" s="512"/>
      <c r="AK2357" s="512" t="s">
        <v>788</v>
      </c>
      <c r="AL2357" s="512"/>
      <c r="AM2357" s="512"/>
      <c r="AN2357" s="512"/>
      <c r="AO2357" s="512" t="s">
        <v>789</v>
      </c>
      <c r="AP2357" s="512"/>
      <c r="AQ2357" s="512"/>
      <c r="AR2357" s="512"/>
      <c r="AS2357" s="512" t="s">
        <v>1731</v>
      </c>
      <c r="AT2357" s="512"/>
      <c r="AU2357" s="512"/>
      <c r="AV2357" s="512"/>
      <c r="AW2357" s="512" t="s">
        <v>1749</v>
      </c>
      <c r="AX2357" s="512"/>
      <c r="AY2357" s="512"/>
      <c r="AZ2357" s="512"/>
      <c r="BA2357" s="512" t="s">
        <v>1751</v>
      </c>
      <c r="BB2357" s="512"/>
      <c r="BC2357" s="512"/>
      <c r="BD2357" s="512"/>
      <c r="BE2357" s="512" t="s">
        <v>1751</v>
      </c>
      <c r="BF2357" s="512"/>
      <c r="BG2357" s="512"/>
      <c r="BH2357" s="512"/>
      <c r="BI2357" s="512"/>
      <c r="BM2357" s="52"/>
      <c r="BN2357" s="319"/>
      <c r="BO2357" s="319"/>
      <c r="BP2357" s="319"/>
      <c r="BQ2357" s="319"/>
      <c r="BR2357" s="319"/>
      <c r="BS2357" s="319"/>
      <c r="BT2357" s="319"/>
      <c r="BU2357" s="319"/>
      <c r="BV2357" s="319"/>
      <c r="BW2357" s="319"/>
      <c r="BX2357" s="319"/>
      <c r="BY2357" s="319"/>
      <c r="BZ2357" s="319"/>
      <c r="CA2357" s="319"/>
      <c r="CB2357" s="319"/>
      <c r="CC2357" s="319"/>
      <c r="CD2357" s="319"/>
      <c r="CE2357" s="319"/>
      <c r="CF2357" s="319"/>
      <c r="CG2357" s="319"/>
      <c r="CH2357" s="319"/>
      <c r="CI2357" s="319"/>
      <c r="CJ2357" s="178"/>
    </row>
    <row r="2358" spans="1:88" ht="43.5" customHeight="1" x14ac:dyDescent="0.2">
      <c r="A2358" s="109"/>
      <c r="B2358" s="109"/>
      <c r="C2358" s="502" t="s">
        <v>108</v>
      </c>
      <c r="D2358" s="503"/>
      <c r="E2358" s="156" t="s">
        <v>81</v>
      </c>
      <c r="F2358" s="14" t="s">
        <v>82</v>
      </c>
      <c r="G2358" s="502" t="s">
        <v>108</v>
      </c>
      <c r="H2358" s="503"/>
      <c r="I2358" s="156" t="s">
        <v>81</v>
      </c>
      <c r="J2358" s="14" t="s">
        <v>82</v>
      </c>
      <c r="K2358" s="502" t="s">
        <v>108</v>
      </c>
      <c r="L2358" s="503"/>
      <c r="M2358" s="156" t="s">
        <v>81</v>
      </c>
      <c r="N2358" s="14" t="s">
        <v>82</v>
      </c>
      <c r="O2358" s="778" t="s">
        <v>108</v>
      </c>
      <c r="P2358" s="779"/>
      <c r="Q2358" s="156" t="s">
        <v>81</v>
      </c>
      <c r="R2358" s="14" t="s">
        <v>82</v>
      </c>
      <c r="S2358" s="502" t="s">
        <v>108</v>
      </c>
      <c r="T2358" s="503"/>
      <c r="U2358" s="156" t="s">
        <v>81</v>
      </c>
      <c r="V2358" s="14" t="s">
        <v>82</v>
      </c>
      <c r="W2358" s="502" t="s">
        <v>108</v>
      </c>
      <c r="X2358" s="503"/>
      <c r="Y2358" s="156" t="s">
        <v>81</v>
      </c>
      <c r="Z2358" s="14" t="s">
        <v>82</v>
      </c>
      <c r="AA2358" s="502" t="s">
        <v>108</v>
      </c>
      <c r="AB2358" s="503"/>
      <c r="AC2358" s="156" t="s">
        <v>81</v>
      </c>
      <c r="AD2358" s="14" t="s">
        <v>82</v>
      </c>
      <c r="AE2358" s="109"/>
      <c r="AG2358" s="229" t="s">
        <v>80</v>
      </c>
      <c r="AH2358" s="229" t="s">
        <v>2029</v>
      </c>
      <c r="AI2358" s="229" t="s">
        <v>2078</v>
      </c>
      <c r="AJ2358" s="229" t="s">
        <v>2077</v>
      </c>
      <c r="AK2358" s="229" t="s">
        <v>80</v>
      </c>
      <c r="AL2358" s="229" t="s">
        <v>2029</v>
      </c>
      <c r="AM2358" s="229" t="s">
        <v>2078</v>
      </c>
      <c r="AN2358" s="229" t="s">
        <v>2077</v>
      </c>
      <c r="AO2358" s="229" t="s">
        <v>80</v>
      </c>
      <c r="AP2358" s="229" t="s">
        <v>2029</v>
      </c>
      <c r="AQ2358" s="229" t="s">
        <v>2078</v>
      </c>
      <c r="AR2358" s="229" t="s">
        <v>2077</v>
      </c>
      <c r="AS2358" s="229" t="s">
        <v>80</v>
      </c>
      <c r="AT2358" s="229" t="s">
        <v>2029</v>
      </c>
      <c r="AU2358" s="229" t="s">
        <v>2078</v>
      </c>
      <c r="AV2358" s="229" t="s">
        <v>2077</v>
      </c>
      <c r="AW2358" s="229" t="s">
        <v>80</v>
      </c>
      <c r="AX2358" s="229" t="s">
        <v>2029</v>
      </c>
      <c r="AY2358" s="229" t="s">
        <v>2078</v>
      </c>
      <c r="AZ2358" s="229" t="s">
        <v>2077</v>
      </c>
      <c r="BA2358" s="229" t="s">
        <v>80</v>
      </c>
      <c r="BB2358" s="229" t="s">
        <v>2029</v>
      </c>
      <c r="BC2358" s="229" t="s">
        <v>2078</v>
      </c>
      <c r="BD2358" s="229" t="s">
        <v>2077</v>
      </c>
      <c r="BE2358" s="229" t="s">
        <v>80</v>
      </c>
      <c r="BF2358" s="229" t="s">
        <v>2029</v>
      </c>
      <c r="BG2358" s="229" t="s">
        <v>2078</v>
      </c>
      <c r="BH2358" s="229" t="s">
        <v>2077</v>
      </c>
      <c r="BM2358" s="52"/>
      <c r="BN2358" s="319"/>
      <c r="BO2358" s="319"/>
      <c r="BP2358" s="319"/>
      <c r="BQ2358" s="319"/>
      <c r="BR2358" s="319"/>
      <c r="BS2358" s="319"/>
      <c r="BT2358" s="319"/>
      <c r="BU2358" s="319"/>
      <c r="BV2358" s="319"/>
      <c r="BW2358" s="319"/>
      <c r="BX2358" s="319"/>
      <c r="BY2358" s="319"/>
      <c r="BZ2358" s="319"/>
      <c r="CA2358" s="319"/>
      <c r="CB2358" s="319"/>
      <c r="CC2358" s="319"/>
      <c r="CD2358" s="319"/>
      <c r="CE2358" s="319"/>
      <c r="CF2358" s="319"/>
      <c r="CG2358" s="319"/>
      <c r="CH2358" s="319"/>
      <c r="CI2358" s="319"/>
      <c r="CJ2358" s="178"/>
    </row>
    <row r="2359" spans="1:88" ht="15" customHeight="1" x14ac:dyDescent="0.2">
      <c r="A2359" s="109"/>
      <c r="B2359" s="109"/>
      <c r="C2359" s="615"/>
      <c r="D2359" s="615"/>
      <c r="E2359" s="66"/>
      <c r="F2359" s="66"/>
      <c r="G2359" s="615"/>
      <c r="H2359" s="615"/>
      <c r="I2359" s="66"/>
      <c r="J2359" s="66"/>
      <c r="K2359" s="615"/>
      <c r="L2359" s="615"/>
      <c r="M2359" s="66"/>
      <c r="N2359" s="66"/>
      <c r="O2359" s="486"/>
      <c r="P2359" s="486"/>
      <c r="Q2359" s="201"/>
      <c r="R2359" s="201"/>
      <c r="S2359" s="615"/>
      <c r="T2359" s="615"/>
      <c r="U2359" s="66"/>
      <c r="V2359" s="66"/>
      <c r="W2359" s="615"/>
      <c r="X2359" s="615"/>
      <c r="Y2359" s="66"/>
      <c r="Z2359" s="66"/>
      <c r="AA2359" s="615"/>
      <c r="AB2359" s="615"/>
      <c r="AC2359" s="66"/>
      <c r="AD2359" s="66"/>
      <c r="AE2359" s="109"/>
      <c r="AG2359" s="130">
        <f>C2359</f>
        <v>0</v>
      </c>
      <c r="AH2359" s="130">
        <f>COUNTIF(E2359:F2359,"NS")</f>
        <v>0</v>
      </c>
      <c r="AI2359" s="130">
        <f>SUM(E2359:F2359)</f>
        <v>0</v>
      </c>
      <c r="AJ2359" s="130">
        <f>IF($AG$2342=$AH$2342,0,
IF(OR(
AND(AG2359=0,AH2359&gt;0),
AND(AG2359="NS",AI2359&gt;0),
AND(AG2359="NS",AI2359=0,AH2359=0)),1,
IF(OR(
AND(AG2359&gt;0,AH2359=2),
AND(AG2359="NS",AH2359=2),
AND(AG2359="NS",AI2359=0,AH2359&gt;0),
AG2359=AI2359),0,1)))</f>
        <v>0</v>
      </c>
      <c r="AK2359" s="130">
        <f>G2359</f>
        <v>0</v>
      </c>
      <c r="AL2359" s="130">
        <f>COUNTIF(I2359:J2359,"NS")</f>
        <v>0</v>
      </c>
      <c r="AM2359" s="130">
        <f>SUM(I2359:J2359)</f>
        <v>0</v>
      </c>
      <c r="AN2359" s="130">
        <f>IF($AG$2342=$AH$2342,0,
IF(OR(
AND(AK2359=0,AL2359&gt;0),
AND(AK2359="NS",AM2359&gt;0),
AND(AK2359="NS",AM2359=0,AL2359=0)),1,
IF(OR(
AND(AK2359&gt;0,AL2359=2),
AND(AK2359="NS",AL2359=2),
AND(AK2359="NS",AM2359=0,AL2359&gt;0),
AK2359=AM2359),0,1)))</f>
        <v>0</v>
      </c>
      <c r="AO2359" s="130">
        <f>K2359</f>
        <v>0</v>
      </c>
      <c r="AP2359" s="130">
        <f>COUNTIF(M2359:N2359,"NS")</f>
        <v>0</v>
      </c>
      <c r="AQ2359" s="130">
        <f>SUM(M2359:N2359)</f>
        <v>0</v>
      </c>
      <c r="AR2359" s="130">
        <f>IF($AG$2342=$AH$2342,0,
IF(OR(
AND(AO2359=0,AP2359&gt;0),
AND(AO2359="NS",AQ2359&gt;0),
AND(AO2359="NS",AQ2359=0,AP2359=0)),1,
IF(OR(
AND(AO2359&gt;0,AP2359=2),
AND(AO2359="NS",AP2359=2),
AND(AO2359="NS",AQ2359=0,AP2359&gt;0),
AO2359=AQ2359),0,1)))</f>
        <v>0</v>
      </c>
      <c r="AS2359" s="130">
        <f>O2359</f>
        <v>0</v>
      </c>
      <c r="AT2359" s="130">
        <f>COUNTIF(Q2359:R2359,"NS")</f>
        <v>0</v>
      </c>
      <c r="AU2359" s="130">
        <f>SUM(Q2359:R2359)</f>
        <v>0</v>
      </c>
      <c r="AV2359" s="130">
        <f>IF($AG$2342=$AH$2342,0,
IF(OR(
AND(AS2359=0,AT2359&gt;0),
AND(AS2359="NS",AU2359&gt;0),
AND(AS2359="NS",AU2359=0,AT2359=0)),1,
IF(OR(
AND(AS2359&gt;0,AT2359=2),
AND(AS2359="NS",AT2359=2),
AND(AS2359="NS",AU2359=0,AT2359&gt;0),
AS2359=AU2359),0,1)))</f>
        <v>0</v>
      </c>
      <c r="AW2359" s="130">
        <f>S2359</f>
        <v>0</v>
      </c>
      <c r="AX2359" s="130">
        <f>COUNTIF(U2359:V2359,"NS")</f>
        <v>0</v>
      </c>
      <c r="AY2359" s="130">
        <f>SUM(U2359:V2359)</f>
        <v>0</v>
      </c>
      <c r="AZ2359" s="130">
        <f>IF($AG$2342=$AH$2342,0,
IF(OR(
AND(AW2359=0,AX2359&gt;0),
AND(AW2359="NS",AY2359&gt;0),
AND(AW2359="NS",AY2359=0,AX2359=0)),1,
IF(OR(
AND(AW2359&gt;0,AX2359=2),
AND(AW2359="NS",AX2359=2),
AND(AW2359="NS",AY2359=0,AX2359&gt;0),
AW2359=AY2359),0,1)))</f>
        <v>0</v>
      </c>
      <c r="BA2359" s="130">
        <f>W2359</f>
        <v>0</v>
      </c>
      <c r="BB2359" s="130">
        <f>COUNTIF(Y2359:Z2359,"NS")</f>
        <v>0</v>
      </c>
      <c r="BC2359" s="130">
        <f>SUM(Y2359:Z2359)</f>
        <v>0</v>
      </c>
      <c r="BD2359" s="130">
        <f>IF($AG$2342=$AH$2342,0,
IF(OR(
AND(BA2359=0,BB2359&gt;0),
AND(BA2359="NS",BC2359&gt;0),
AND(BA2359="NS",BC2359=0,BB2359=0)),1,
IF(OR(
AND(BA2359&gt;0,BB2359=2),
AND(BA2359="NS",BB2359=2),
AND(BA2359="NS",BC2359=0,BB2359&gt;0),
BA2359=BC2359),0,1)))</f>
        <v>0</v>
      </c>
      <c r="BE2359" s="130">
        <f>AA2359</f>
        <v>0</v>
      </c>
      <c r="BF2359" s="130">
        <f>COUNTIF(AC2359:AD2359,"NS")</f>
        <v>0</v>
      </c>
      <c r="BG2359" s="130">
        <f>SUM(AC2359:AD2359)</f>
        <v>0</v>
      </c>
      <c r="BH2359" s="130">
        <f>IF($AG$2342=$AH$2342,0,
IF(OR(
AND(BE2359=0,BF2359&gt;0),
AND(BE2359="NS",BG2359&gt;0),
AND(BE2359="NS",BG2359=0,BF2359=0)),1,
IF(OR(
AND(BE2359&gt;0,BF2359=2),
AND(BE2359="NS",BF2359=2),
AND(BE2359="NS",BG2359=0,BF2359&gt;0),
BE2359=BG2359),0,IF(AND(BE2359="NA",BF2359=0,BG2359=0),0,1))))</f>
        <v>0</v>
      </c>
      <c r="BM2359" s="52"/>
      <c r="BN2359" s="317"/>
      <c r="BO2359" s="317"/>
      <c r="BP2359" s="317"/>
      <c r="BQ2359" s="317"/>
      <c r="BR2359" s="317"/>
      <c r="BS2359" s="317"/>
      <c r="BT2359" s="306"/>
      <c r="BU2359" s="306"/>
      <c r="BV2359" s="306"/>
      <c r="BW2359" s="306"/>
      <c r="BX2359" s="306"/>
      <c r="BY2359" s="306"/>
      <c r="BZ2359" s="306"/>
      <c r="CA2359" s="306"/>
      <c r="CB2359" s="306"/>
      <c r="CC2359" s="306"/>
      <c r="CD2359" s="306"/>
      <c r="CE2359" s="306"/>
      <c r="CF2359" s="306"/>
      <c r="CG2359" s="306"/>
      <c r="CH2359" s="306"/>
      <c r="CI2359" s="306"/>
      <c r="CJ2359" s="178"/>
    </row>
    <row r="2360" spans="1:88" ht="15" customHeight="1" x14ac:dyDescent="0.2">
      <c r="A2360" s="109"/>
      <c r="B2360" s="109"/>
      <c r="C2360" s="615"/>
      <c r="D2360" s="615"/>
      <c r="E2360" s="66"/>
      <c r="F2360" s="66"/>
      <c r="G2360" s="615"/>
      <c r="H2360" s="615"/>
      <c r="I2360" s="66"/>
      <c r="J2360" s="66"/>
      <c r="K2360" s="615"/>
      <c r="L2360" s="615"/>
      <c r="M2360" s="66"/>
      <c r="N2360" s="66"/>
      <c r="O2360" s="486"/>
      <c r="P2360" s="486"/>
      <c r="Q2360" s="201"/>
      <c r="R2360" s="201"/>
      <c r="S2360" s="615"/>
      <c r="T2360" s="615"/>
      <c r="U2360" s="66"/>
      <c r="V2360" s="66"/>
      <c r="W2360" s="615"/>
      <c r="X2360" s="615"/>
      <c r="Y2360" s="66"/>
      <c r="Z2360" s="66"/>
      <c r="AA2360" s="615"/>
      <c r="AB2360" s="615"/>
      <c r="AC2360" s="66"/>
      <c r="AD2360" s="66"/>
      <c r="AE2360" s="109"/>
      <c r="AG2360" s="130">
        <f>C2360</f>
        <v>0</v>
      </c>
      <c r="AH2360" s="130">
        <f>COUNTIF(E2360:F2360,"NS")</f>
        <v>0</v>
      </c>
      <c r="AI2360" s="130">
        <f>SUM(E2360:F2360)</f>
        <v>0</v>
      </c>
      <c r="AJ2360" s="130">
        <f>IF($AG$2342=$AH$2342,0,
IF(OR(
AND(AG2360=0,AH2360&gt;0),
AND(AG2360="NS",AI2360&gt;0),
AND(AG2360="NS",AI2360=0,AH2360=0)),1,
IF(OR(
AND(AG2360&gt;0,AH2360=2),
AND(AG2360="NS",AH2360=2),
AND(AG2360="NS",AI2360=0,AH2360&gt;0),
AG2360=AI2360),0,1)))</f>
        <v>0</v>
      </c>
      <c r="AK2360" s="130">
        <f>G2360</f>
        <v>0</v>
      </c>
      <c r="AL2360" s="130">
        <f>COUNTIF(I2360:J2360,"NS")</f>
        <v>0</v>
      </c>
      <c r="AM2360" s="130">
        <f>SUM(I2360:J2360)</f>
        <v>0</v>
      </c>
      <c r="AN2360" s="130">
        <f>IF($AG$2342=$AH$2342,0,
IF(OR(
AND(AK2360=0,AL2360&gt;0),
AND(AK2360="NS",AM2360&gt;0),
AND(AK2360="NS",AM2360=0,AL2360=0)),1,
IF(OR(
AND(AK2360&gt;0,AL2360=2),
AND(AK2360="NS",AL2360=2),
AND(AK2360="NS",AM2360=0,AL2360&gt;0),
AK2360=AM2360),0,1)))</f>
        <v>0</v>
      </c>
      <c r="AO2360" s="130">
        <f>K2360</f>
        <v>0</v>
      </c>
      <c r="AP2360" s="130">
        <f>COUNTIF(M2360:N2360,"NS")</f>
        <v>0</v>
      </c>
      <c r="AQ2360" s="130">
        <f>SUM(M2360:N2360)</f>
        <v>0</v>
      </c>
      <c r="AR2360" s="130">
        <f>IF($AG$2342=$AH$2342,0,
IF(OR(
AND(AO2360=0,AP2360&gt;0),
AND(AO2360="NS",AQ2360&gt;0),
AND(AO2360="NS",AQ2360=0,AP2360=0)),1,
IF(OR(
AND(AO2360&gt;0,AP2360=2),
AND(AO2360="NS",AP2360=2),
AND(AO2360="NS",AQ2360=0,AP2360&gt;0),
AO2360=AQ2360),0,1)))</f>
        <v>0</v>
      </c>
      <c r="AS2360" s="130">
        <f>O2360</f>
        <v>0</v>
      </c>
      <c r="AT2360" s="130">
        <f>COUNTIF(Q2360:R2360,"NS")</f>
        <v>0</v>
      </c>
      <c r="AU2360" s="130">
        <f>SUM(Q2360:R2360)</f>
        <v>0</v>
      </c>
      <c r="AV2360" s="130">
        <f>IF($AG$2342=$AH$2342,0,
IF(OR(
AND(AS2360=0,AT2360&gt;0),
AND(AS2360="NS",AU2360&gt;0),
AND(AS2360="NS",AU2360=0,AT2360=0)),1,
IF(OR(
AND(AS2360&gt;0,AT2360=2),
AND(AS2360="NS",AT2360=2),
AND(AS2360="NS",AU2360=0,AT2360&gt;0),
AS2360=AU2360),0,1)))</f>
        <v>0</v>
      </c>
      <c r="AW2360" s="130">
        <f>S2360</f>
        <v>0</v>
      </c>
      <c r="AX2360" s="130">
        <f>COUNTIF(U2360:V2360,"NS")</f>
        <v>0</v>
      </c>
      <c r="AY2360" s="130">
        <f>SUM(U2360:V2360)</f>
        <v>0</v>
      </c>
      <c r="AZ2360" s="130">
        <f>IF($AG$2342=$AH$2342,0,
IF(OR(
AND(AW2360=0,AX2360&gt;0),
AND(AW2360="NS",AY2360&gt;0),
AND(AW2360="NS",AY2360=0,AX2360=0)),1,
IF(OR(
AND(AW2360&gt;0,AX2360=2),
AND(AW2360="NS",AX2360=2),
AND(AW2360="NS",AY2360=0,AX2360&gt;0),
AW2360=AY2360),0,1)))</f>
        <v>0</v>
      </c>
      <c r="BA2360" s="130">
        <f>W2360</f>
        <v>0</v>
      </c>
      <c r="BB2360" s="130">
        <f>COUNTIF(Y2360:Z2360,"NS")</f>
        <v>0</v>
      </c>
      <c r="BC2360" s="130">
        <f>SUM(Y2360:Z2360)</f>
        <v>0</v>
      </c>
      <c r="BD2360" s="130">
        <f>IF($AG$2342=$AH$2342,0,
IF(OR(
AND(BA2360=0,BB2360&gt;0),
AND(BA2360="NS",BC2360&gt;0),
AND(BA2360="NS",BC2360=0,BB2360=0)),1,
IF(OR(
AND(BA2360&gt;0,BB2360=2),
AND(BA2360="NS",BB2360=2),
AND(BA2360="NS",BC2360=0,BB2360&gt;0),
BA2360=BC2360),0,1)))</f>
        <v>0</v>
      </c>
      <c r="BE2360" s="130">
        <f>AA2360</f>
        <v>0</v>
      </c>
      <c r="BF2360" s="130">
        <f>COUNTIF(AC2360:AD2360,"NS")</f>
        <v>0</v>
      </c>
      <c r="BG2360" s="130">
        <f>SUM(AC2360:AD2360)</f>
        <v>0</v>
      </c>
      <c r="BH2360" s="130">
        <f>IF($AG$2342=$AH$2342,0,
IF(OR(
AND(BE2360=0,BF2360&gt;0),
AND(BE2360="NS",BG2360&gt;0),
AND(BE2360="NS",BG2360=0,BF2360=0)),1,
IF(OR(
AND(BE2360&gt;0,BF2360=2),
AND(BE2360="NS",BF2360=2),
AND(BE2360="NS",BG2360=0,BF2360&gt;0),
BE2360=BG2360),0,IF(AND(BE2360="NA",BF2360=0,BG2360=0),0,1))))</f>
        <v>0</v>
      </c>
      <c r="BM2360" s="52"/>
      <c r="BN2360" s="29"/>
      <c r="BO2360" s="29"/>
      <c r="BP2360" s="29"/>
      <c r="BQ2360" s="29"/>
      <c r="BR2360" s="29"/>
      <c r="BS2360" s="29"/>
      <c r="BT2360" s="52"/>
      <c r="BU2360" s="52"/>
      <c r="BV2360" s="52"/>
      <c r="BW2360" s="52"/>
      <c r="BX2360" s="52"/>
      <c r="BY2360" s="52"/>
      <c r="BZ2360" s="52"/>
      <c r="CA2360" s="52"/>
      <c r="CB2360" s="52"/>
      <c r="CC2360" s="52"/>
      <c r="CD2360" s="52"/>
      <c r="CE2360" s="52"/>
      <c r="CF2360" s="52"/>
      <c r="CG2360" s="52"/>
      <c r="CH2360" s="52"/>
      <c r="CI2360" s="52"/>
      <c r="CJ2360" s="178"/>
    </row>
    <row r="2361" spans="1:88" ht="15" customHeight="1" x14ac:dyDescent="0.2">
      <c r="A2361" s="109"/>
      <c r="B2361" s="109"/>
      <c r="C2361" s="780">
        <f>IF(AND(SUM(C2359:D2360)=0,COUNTIF(C2359:D2360,"NS")&gt;0),"NS",SUM(C2359:D2360))</f>
        <v>0</v>
      </c>
      <c r="D2361" s="781"/>
      <c r="E2361" s="386">
        <f>IF(AND(SUM(E2359:E2360)=0,COUNTIF(E2359:E2360,"NS")&gt;0),"NS",SUM(E2359:E2360))</f>
        <v>0</v>
      </c>
      <c r="F2361" s="386">
        <f>IF(AND(SUM(F2359:F2360)=0,COUNTIF(F2359:F2360,"NS")&gt;0),"NS",SUM(F2359:F2360))</f>
        <v>0</v>
      </c>
      <c r="G2361" s="780">
        <f>IF(AND(SUM(G2359:H2360)=0,COUNTIF(G2359:H2360,"NS")&gt;0),"NS",SUM(G2359:H2360))</f>
        <v>0</v>
      </c>
      <c r="H2361" s="781"/>
      <c r="I2361" s="386">
        <f>IF(AND(SUM(I2359:I2360)=0,COUNTIF(I2359:I2360,"NS")&gt;0),"NS",SUM(I2359:I2360))</f>
        <v>0</v>
      </c>
      <c r="J2361" s="386">
        <f>IF(AND(SUM(J2359:J2360)=0,COUNTIF(J2359:J2360,"NS")&gt;0),"NS",SUM(J2359:J2360))</f>
        <v>0</v>
      </c>
      <c r="K2361" s="780">
        <f>IF(AND(SUM(K2359:L2360)=0,COUNTIF(K2359:L2360,"NS")&gt;0),"NS",SUM(K2359:L2360))</f>
        <v>0</v>
      </c>
      <c r="L2361" s="781"/>
      <c r="M2361" s="386">
        <f>IF(AND(SUM(M2359:M2360)=0,COUNTIF(M2359:M2360,"NS")&gt;0),"NS",SUM(M2359:M2360))</f>
        <v>0</v>
      </c>
      <c r="N2361" s="386">
        <f>IF(AND(SUM(N2359:N2360)=0,COUNTIF(N2359:N2360,"NS")&gt;0),"NS",SUM(N2359:N2360))</f>
        <v>0</v>
      </c>
      <c r="O2361" s="780">
        <f>IF(AND(SUM(O2359:P2360)=0,COUNTIF(O2359:P2360,"NS")&gt;0),"NS",SUM(O2359:P2360))</f>
        <v>0</v>
      </c>
      <c r="P2361" s="781"/>
      <c r="Q2361" s="386">
        <f>IF(AND(SUM(Q2359:Q2360)=0,COUNTIF(Q2359:Q2360,"NS")&gt;0),"NS",SUM(Q2359:Q2360))</f>
        <v>0</v>
      </c>
      <c r="R2361" s="386">
        <f>IF(AND(SUM(R2359:R2360)=0,COUNTIF(R2359:R2360,"NS")&gt;0),"NS",SUM(R2359:R2360))</f>
        <v>0</v>
      </c>
      <c r="S2361" s="780">
        <f>IF(AND(SUM(S2359:T2360)=0,COUNTIF(S2359:T2360,"NS")&gt;0),"NS",SUM(S2359:T2360))</f>
        <v>0</v>
      </c>
      <c r="T2361" s="781"/>
      <c r="U2361" s="386">
        <f>IF(AND(SUM(U2359:U2360)=0,COUNTIF(U2359:U2360,"NS")&gt;0),"NS",SUM(U2359:U2360))</f>
        <v>0</v>
      </c>
      <c r="V2361" s="386">
        <f>IF(AND(SUM(V2359:V2360)=0,COUNTIF(V2359:V2360,"NS")&gt;0),"NS",SUM(V2359:V2360))</f>
        <v>0</v>
      </c>
      <c r="W2361" s="780">
        <f>IF(AND(SUM(W2359:X2360)=0,COUNTIF(W2359:X2360,"NS")&gt;0),"NS",SUM(W2359:X2360))</f>
        <v>0</v>
      </c>
      <c r="X2361" s="781"/>
      <c r="Y2361" s="386">
        <f>IF(AND(SUM(Y2359:Y2360)=0,COUNTIF(Y2359:Y2360,"NS")&gt;0),"NS",SUM(Y2359:Y2360))</f>
        <v>0</v>
      </c>
      <c r="Z2361" s="386">
        <f>IF(AND(SUM(Z2359:Z2360)=0,COUNTIF(Z2359:Z2360,"NS")&gt;0),"NS",SUM(Z2359:Z2360))</f>
        <v>0</v>
      </c>
      <c r="AA2361" s="729">
        <f>IF(AND(SUM(AA2359:AB2360)=0,COUNTIF(AA2359:AB2360,"NS")&gt;0),"NS",IF(AND(SUM(AA2359:AB2360)=0,COUNTIF(AA2359:AB2360,"NS")=0,COUNTIF(AA2359:AB2360,"0")=0,COUNTIF(AA2359:AB2360,"NA")&gt;=1),"NA",SUM(AA2359:AB2360)))</f>
        <v>0</v>
      </c>
      <c r="AB2361" s="729"/>
      <c r="AC2361" s="437">
        <f>IF(AND(SUM(AC2359:AC2360)=0,COUNTIF(AC2359:AC2360,"NS")&gt;0),"NS",IF(AND(SUM(AC2359:AC2360)=0,COUNTIF(AC2359:AC2360,"NS")=0,COUNTIF(AC2359:AC2360,"0")=0,COUNTIF(AC2359:AC2360,"NA")&gt;=1),"NA",SUM(AC2359:AC2360)))</f>
        <v>0</v>
      </c>
      <c r="AD2361" s="437">
        <f>IF(AND(SUM(AD2359:AD2360)=0,COUNTIF(AD2359:AD2360,"NS")&gt;0),"NS",IF(AND(SUM(AD2359:AD2360)=0,COUNTIF(AD2359:AD2360,"NS")=0,COUNTIF(AD2359:AD2360,"0")=0,COUNTIF(AD2359:AD2360,"NA")&gt;=1),"NA",SUM(AD2359:AD2360)))</f>
        <v>0</v>
      </c>
      <c r="AE2361" s="109"/>
      <c r="AJ2361" s="90">
        <f>SUM(AJ2359:AJ2360)</f>
        <v>0</v>
      </c>
      <c r="AN2361" s="90">
        <f>SUM(AN2359:AN2360)</f>
        <v>0</v>
      </c>
      <c r="AR2361" s="90">
        <f>SUM(AR2359:AR2360)</f>
        <v>0</v>
      </c>
      <c r="AV2361" s="90">
        <f>SUM(AV2359:AV2360)</f>
        <v>0</v>
      </c>
      <c r="AZ2361" s="90">
        <f>SUM(AZ2359:AZ2360)</f>
        <v>0</v>
      </c>
      <c r="BD2361" s="90">
        <f>SUM(BD2359:BD2360)</f>
        <v>0</v>
      </c>
      <c r="BH2361" s="90">
        <f>SUM(BH2359:BH2360)</f>
        <v>0</v>
      </c>
      <c r="BI2361" s="90">
        <f>SUM(AJ2361:BH2361)</f>
        <v>0</v>
      </c>
      <c r="BM2361" s="52"/>
      <c r="BN2361" s="29"/>
      <c r="BO2361" s="29"/>
      <c r="BP2361" s="29"/>
      <c r="BQ2361" s="29"/>
      <c r="BR2361" s="29"/>
      <c r="BS2361" s="29"/>
      <c r="BT2361" s="52"/>
      <c r="BU2361" s="52"/>
      <c r="BV2361" s="52"/>
      <c r="BW2361" s="52"/>
      <c r="BX2361" s="52"/>
      <c r="BY2361" s="52"/>
      <c r="BZ2361" s="52"/>
      <c r="CA2361" s="52"/>
      <c r="CB2361" s="52"/>
      <c r="CC2361" s="52"/>
      <c r="CD2361" s="52"/>
      <c r="CE2361" s="52"/>
      <c r="CF2361" s="52"/>
      <c r="CG2361" s="52"/>
      <c r="CH2361" s="52"/>
      <c r="CI2361" s="52"/>
      <c r="CJ2361" s="178"/>
    </row>
    <row r="2362" spans="1:88" ht="15" customHeight="1" x14ac:dyDescent="0.2">
      <c r="A2362" s="109"/>
      <c r="B2362" s="536" t="str">
        <f>IF(AI2343=0,"","Error: Debe completar toda la información requerida.")</f>
        <v/>
      </c>
      <c r="C2362" s="536"/>
      <c r="D2362" s="536"/>
      <c r="E2362" s="536"/>
      <c r="F2362" s="536"/>
      <c r="G2362" s="536"/>
      <c r="H2362" s="536"/>
      <c r="I2362" s="536"/>
      <c r="J2362" s="536"/>
      <c r="K2362" s="536"/>
      <c r="L2362" s="536"/>
      <c r="M2362" s="536"/>
      <c r="N2362" s="536"/>
      <c r="O2362" s="536"/>
      <c r="P2362" s="536"/>
      <c r="Q2362" s="536"/>
      <c r="R2362" s="536"/>
      <c r="S2362" s="536"/>
      <c r="T2362" s="536"/>
      <c r="U2362" s="536"/>
      <c r="V2362" s="536"/>
      <c r="W2362" s="536"/>
      <c r="X2362" s="536"/>
      <c r="Y2362" s="536"/>
      <c r="Z2362" s="536"/>
      <c r="AA2362" s="536"/>
      <c r="AB2362" s="536"/>
      <c r="AC2362" s="536"/>
      <c r="AD2362" s="536"/>
      <c r="AE2362" s="109"/>
      <c r="BM2362" s="52"/>
      <c r="BN2362" s="52"/>
      <c r="BO2362" s="52"/>
      <c r="BP2362" s="52"/>
      <c r="BQ2362" s="52"/>
      <c r="BR2362" s="52"/>
      <c r="BS2362" s="52"/>
      <c r="BT2362" s="52"/>
      <c r="BU2362" s="52"/>
      <c r="BV2362" s="52"/>
      <c r="BW2362" s="52"/>
      <c r="BX2362" s="52"/>
      <c r="BY2362" s="52"/>
      <c r="BZ2362" s="52"/>
      <c r="CA2362" s="52"/>
      <c r="CB2362" s="52"/>
      <c r="CC2362" s="52"/>
      <c r="CD2362" s="52"/>
      <c r="CE2362" s="52"/>
      <c r="CF2362" s="52"/>
      <c r="CG2362" s="52"/>
      <c r="CH2362" s="52"/>
      <c r="CI2362" s="52"/>
      <c r="CJ2362" s="178"/>
    </row>
    <row r="2363" spans="1:88" ht="24" customHeight="1" x14ac:dyDescent="0.2">
      <c r="A2363" s="109"/>
      <c r="B2363" s="109"/>
      <c r="C2363" s="620" t="s">
        <v>1084</v>
      </c>
      <c r="D2363" s="620"/>
      <c r="E2363" s="620"/>
      <c r="F2363" s="620"/>
      <c r="G2363" s="620"/>
      <c r="H2363" s="620"/>
      <c r="I2363" s="620"/>
      <c r="J2363" s="620"/>
      <c r="K2363" s="620"/>
      <c r="L2363" s="620"/>
      <c r="M2363" s="620"/>
      <c r="N2363" s="620"/>
      <c r="O2363" s="620"/>
      <c r="P2363" s="620"/>
      <c r="Q2363" s="620"/>
      <c r="R2363" s="620"/>
      <c r="S2363" s="620"/>
      <c r="T2363" s="620"/>
      <c r="U2363" s="620"/>
      <c r="V2363" s="620"/>
      <c r="W2363" s="620"/>
      <c r="X2363" s="620"/>
      <c r="Y2363" s="620"/>
      <c r="Z2363" s="620"/>
      <c r="AA2363" s="620"/>
      <c r="AB2363" s="620"/>
      <c r="AC2363" s="620"/>
      <c r="AD2363" s="620"/>
      <c r="AE2363" s="109"/>
      <c r="AG2363" s="315"/>
      <c r="AH2363" s="572" t="s">
        <v>2203</v>
      </c>
      <c r="AI2363" s="573"/>
      <c r="AJ2363" s="310" t="s">
        <v>2202</v>
      </c>
      <c r="AK2363" s="310" t="s">
        <v>2077</v>
      </c>
    </row>
    <row r="2364" spans="1:88" ht="60" customHeight="1" x14ac:dyDescent="0.2">
      <c r="A2364" s="109"/>
      <c r="B2364" s="109"/>
      <c r="C2364" s="652"/>
      <c r="D2364" s="652"/>
      <c r="E2364" s="652"/>
      <c r="F2364" s="652"/>
      <c r="G2364" s="652"/>
      <c r="H2364" s="652"/>
      <c r="I2364" s="652"/>
      <c r="J2364" s="652"/>
      <c r="K2364" s="652"/>
      <c r="L2364" s="652"/>
      <c r="M2364" s="652"/>
      <c r="N2364" s="652"/>
      <c r="O2364" s="652"/>
      <c r="P2364" s="652"/>
      <c r="Q2364" s="652"/>
      <c r="R2364" s="652"/>
      <c r="S2364" s="652"/>
      <c r="T2364" s="652"/>
      <c r="U2364" s="652"/>
      <c r="V2364" s="652"/>
      <c r="W2364" s="652"/>
      <c r="X2364" s="652"/>
      <c r="Y2364" s="652"/>
      <c r="Z2364" s="652"/>
      <c r="AA2364" s="652"/>
      <c r="AB2364" s="652"/>
      <c r="AC2364" s="652"/>
      <c r="AD2364" s="652"/>
      <c r="AE2364" s="109"/>
      <c r="AG2364" s="570" t="s">
        <v>2168</v>
      </c>
      <c r="AH2364" s="310" t="s">
        <v>2048</v>
      </c>
      <c r="AI2364" s="310">
        <f>IF(AND(SUM(U2248,AC2248)=0,SUM(COUNTIF(U2248,"NS"),COUNTIF(AC2248,"NS")&gt;0)),"NS",SUM(U2248,AC2248))</f>
        <v>0</v>
      </c>
      <c r="AJ2364" s="310">
        <f>O2350</f>
        <v>0</v>
      </c>
      <c r="AK2364" s="440">
        <f>IF($AG$2342=$AH$2342,0,
IF(AND(AI2364=0,AJ2364&lt;&gt;0),1,
IF(
AND(AI2364="NS",OR(AJ2364="NS",AJ2364&gt;0)),0,
IF(AND(AI2364&gt;0,OR(AJ2364="NS",AJ2364&gt;=AI2364)),0,IF(AND(AI2364=0,AJ2364=0),0,1)))))</f>
        <v>0</v>
      </c>
      <c r="AL2364" s="161"/>
    </row>
    <row r="2365" spans="1:88" ht="33" customHeight="1" x14ac:dyDescent="0.2">
      <c r="A2365" s="109"/>
      <c r="B2365" s="479" t="str">
        <f>IF(CI2352=0,"","Error: Verificar la consistencia con la pregunta 67 ya que los delitos deben ser iguales o mayores a las personas que los cometieron o, verifique el otro tipo de egreso y el NA")</f>
        <v/>
      </c>
      <c r="C2365" s="479"/>
      <c r="D2365" s="479"/>
      <c r="E2365" s="479"/>
      <c r="F2365" s="479"/>
      <c r="G2365" s="479"/>
      <c r="H2365" s="479"/>
      <c r="I2365" s="479"/>
      <c r="J2365" s="479"/>
      <c r="K2365" s="479"/>
      <c r="L2365" s="479"/>
      <c r="M2365" s="479"/>
      <c r="N2365" s="479"/>
      <c r="O2365" s="479"/>
      <c r="P2365" s="479"/>
      <c r="Q2365" s="479"/>
      <c r="R2365" s="479"/>
      <c r="S2365" s="479"/>
      <c r="T2365" s="479"/>
      <c r="U2365" s="479"/>
      <c r="V2365" s="479"/>
      <c r="W2365" s="479"/>
      <c r="X2365" s="479"/>
      <c r="Y2365" s="479"/>
      <c r="Z2365" s="479"/>
      <c r="AA2365" s="479"/>
      <c r="AB2365" s="479"/>
      <c r="AC2365" s="479"/>
      <c r="AD2365" s="479"/>
      <c r="AE2365" s="109"/>
      <c r="AG2365" s="571"/>
      <c r="AH2365" s="310" t="s">
        <v>2049</v>
      </c>
      <c r="AI2365" s="310">
        <f>IF(AND(SUM(V2248,AD2248)=0,SUM(COUNTIF(V2248,"NS"),COUNTIF(AD2248,"NS")&gt;0)),"NS",SUM(V2248,AD2248))</f>
        <v>0</v>
      </c>
      <c r="AJ2365" s="310">
        <f>Q2350</f>
        <v>0</v>
      </c>
      <c r="AK2365" s="440">
        <f>IF($AG$2342=$AH$2342,0,
IF(AND(AI2365=0,AJ2365&lt;&gt;0),1,
IF(
AND(AI2365="NS",OR(AJ2365="NS",AJ2365&gt;0)),0,
IF(AND(AI2365&gt;0,OR(AJ2365="NS",AJ2365&gt;=AI2365)),0,IF(AND(AI2365=0,AJ2365=0),0,1)))))</f>
        <v>0</v>
      </c>
      <c r="AL2365" s="307"/>
    </row>
    <row r="2366" spans="1:88" ht="15" customHeight="1" x14ac:dyDescent="0.2">
      <c r="A2366" s="109"/>
      <c r="B2366" s="511" t="str">
        <f>IF(AND(BG2352=0,BI2361=0),"","Error: Verificar sumas por fila.")</f>
        <v/>
      </c>
      <c r="C2366" s="511"/>
      <c r="D2366" s="511"/>
      <c r="E2366" s="511"/>
      <c r="F2366" s="511"/>
      <c r="G2366" s="511"/>
      <c r="H2366" s="511"/>
      <c r="I2366" s="511"/>
      <c r="J2366" s="511"/>
      <c r="K2366" s="511"/>
      <c r="L2366" s="511"/>
      <c r="M2366" s="511"/>
      <c r="N2366" s="511"/>
      <c r="O2366" s="511"/>
      <c r="P2366" s="511"/>
      <c r="Q2366" s="511"/>
      <c r="R2366" s="511"/>
      <c r="S2366" s="511"/>
      <c r="T2366" s="511"/>
      <c r="U2366" s="511"/>
      <c r="V2366" s="511"/>
      <c r="W2366" s="511"/>
      <c r="X2366" s="511"/>
      <c r="Y2366" s="511"/>
      <c r="Z2366" s="511"/>
      <c r="AA2366" s="511"/>
      <c r="AB2366" s="511"/>
      <c r="AC2366" s="511"/>
      <c r="AD2366" s="511"/>
      <c r="AE2366" s="109"/>
      <c r="AG2366" s="569" t="s">
        <v>2169</v>
      </c>
      <c r="AH2366" s="310" t="s">
        <v>2048</v>
      </c>
      <c r="AI2366" s="310">
        <f>IF(AND(SUM(Y2248,AC2248)=0,SUM(COUNTIF(Y2248,"NS"),COUNTIF(AC2248,"NS")&gt;0)),"NS",SUM(Y2248,AC2248))</f>
        <v>0</v>
      </c>
      <c r="AJ2366" s="310">
        <f>O2351</f>
        <v>0</v>
      </c>
      <c r="AK2366" s="440">
        <f t="shared" ref="AK2366:AK2367" si="2335">IF($AG$2342=$AH$2342,0,
IF(AND(AI2366=0,AJ2366&lt;&gt;0),1,
IF(
AND(AI2366="NS",OR(AJ2366="NS",AJ2366&gt;0)),0,
IF(AND(AI2366&gt;0,OR(AJ2366="NS",AJ2366&gt;=AI2366)),0,IF(AND(AI2366=0,AJ2366=0),0,1)))))</f>
        <v>0</v>
      </c>
    </row>
    <row r="2367" spans="1:88" ht="15" customHeight="1" x14ac:dyDescent="0.2">
      <c r="A2367" s="109"/>
      <c r="B2367" s="535" t="str">
        <f>IF(AL2367=0,"","Error: Verificar consistencia con la pregunta 66 por tipo de fuero de los delitos.")</f>
        <v/>
      </c>
      <c r="C2367" s="535"/>
      <c r="D2367" s="535"/>
      <c r="E2367" s="535"/>
      <c r="F2367" s="535"/>
      <c r="G2367" s="535"/>
      <c r="H2367" s="535"/>
      <c r="I2367" s="535"/>
      <c r="J2367" s="535"/>
      <c r="K2367" s="535"/>
      <c r="L2367" s="535"/>
      <c r="M2367" s="535"/>
      <c r="N2367" s="535"/>
      <c r="O2367" s="535"/>
      <c r="P2367" s="535"/>
      <c r="Q2367" s="535"/>
      <c r="R2367" s="535"/>
      <c r="S2367" s="535"/>
      <c r="T2367" s="535"/>
      <c r="U2367" s="535"/>
      <c r="V2367" s="535"/>
      <c r="W2367" s="535"/>
      <c r="X2367" s="535"/>
      <c r="Y2367" s="535"/>
      <c r="Z2367" s="535"/>
      <c r="AA2367" s="535"/>
      <c r="AB2367" s="535"/>
      <c r="AC2367" s="535"/>
      <c r="AD2367" s="535"/>
      <c r="AE2367" s="109"/>
      <c r="AG2367" s="569"/>
      <c r="AH2367" s="310" t="s">
        <v>2049</v>
      </c>
      <c r="AI2367" s="310">
        <f>IF(AND(SUM(Z2248,AD2248)=0,SUM(COUNTIF(Z2248,"NS"),COUNTIF(AD2248,"NS")&gt;0)),"NS",SUM(Z2248,AD2248))</f>
        <v>0</v>
      </c>
      <c r="AJ2367" s="310">
        <f>Q2351</f>
        <v>0</v>
      </c>
      <c r="AK2367" s="440">
        <f t="shared" si="2335"/>
        <v>0</v>
      </c>
      <c r="AL2367" s="90">
        <f>SUM(AK2364:AK2367)</f>
        <v>0</v>
      </c>
    </row>
    <row r="2368" spans="1:88" ht="24" customHeight="1" x14ac:dyDescent="0.2">
      <c r="A2368" s="36" t="s">
        <v>1509</v>
      </c>
      <c r="B2368" s="636" t="s">
        <v>1324</v>
      </c>
      <c r="C2368" s="636"/>
      <c r="D2368" s="636"/>
      <c r="E2368" s="636"/>
      <c r="F2368" s="636"/>
      <c r="G2368" s="636"/>
      <c r="H2368" s="636"/>
      <c r="I2368" s="636"/>
      <c r="J2368" s="636"/>
      <c r="K2368" s="636"/>
      <c r="L2368" s="636"/>
      <c r="M2368" s="636"/>
      <c r="N2368" s="636"/>
      <c r="O2368" s="636"/>
      <c r="P2368" s="636"/>
      <c r="Q2368" s="636"/>
      <c r="R2368" s="636"/>
      <c r="S2368" s="636"/>
      <c r="T2368" s="636"/>
      <c r="U2368" s="636"/>
      <c r="V2368" s="636"/>
      <c r="W2368" s="636"/>
      <c r="X2368" s="636"/>
      <c r="Y2368" s="636"/>
      <c r="Z2368" s="636"/>
      <c r="AA2368" s="636"/>
      <c r="AB2368" s="636"/>
      <c r="AC2368" s="636"/>
      <c r="AD2368" s="636"/>
      <c r="AE2368" s="109"/>
      <c r="AG2368" s="90" t="s">
        <v>2032</v>
      </c>
      <c r="AH2368" s="90" t="s">
        <v>2072</v>
      </c>
      <c r="AI2368" s="90" t="s">
        <v>2073</v>
      </c>
      <c r="AJ2368" s="90" t="s">
        <v>2045</v>
      </c>
      <c r="AK2368" s="90" t="s">
        <v>2074</v>
      </c>
      <c r="AL2368" s="90" t="s">
        <v>2075</v>
      </c>
      <c r="AM2368" s="90" t="s">
        <v>2102</v>
      </c>
    </row>
    <row r="2369" spans="3:152" ht="36" customHeight="1" x14ac:dyDescent="0.2">
      <c r="C2369" s="683" t="s">
        <v>1700</v>
      </c>
      <c r="D2369" s="683"/>
      <c r="E2369" s="683"/>
      <c r="F2369" s="683"/>
      <c r="G2369" s="683"/>
      <c r="H2369" s="683"/>
      <c r="I2369" s="683"/>
      <c r="J2369" s="683"/>
      <c r="K2369" s="683"/>
      <c r="L2369" s="683"/>
      <c r="M2369" s="683"/>
      <c r="N2369" s="683"/>
      <c r="O2369" s="683"/>
      <c r="P2369" s="683"/>
      <c r="Q2369" s="683"/>
      <c r="R2369" s="683"/>
      <c r="S2369" s="683"/>
      <c r="T2369" s="683"/>
      <c r="U2369" s="683"/>
      <c r="V2369" s="683"/>
      <c r="W2369" s="683"/>
      <c r="X2369" s="683"/>
      <c r="Y2369" s="683"/>
      <c r="Z2369" s="683"/>
      <c r="AA2369" s="683"/>
      <c r="AB2369" s="683"/>
      <c r="AC2369" s="683"/>
      <c r="AD2369" s="683"/>
      <c r="AE2369" s="109"/>
      <c r="AG2369" s="90">
        <f>SUM(COUNTBLANK(M2381:AD2529),COUNTBLANK(D2537:AD2685))</f>
        <v>6705</v>
      </c>
      <c r="AH2369" s="90">
        <v>6705</v>
      </c>
      <c r="AI2369" s="90">
        <v>0</v>
      </c>
      <c r="AJ2369" s="90">
        <f>SUM(COUNTBLANK(M2381:AD2381),COUNTBLANK(D2537:AD2537))</f>
        <v>45</v>
      </c>
      <c r="AK2369" s="90">
        <v>45</v>
      </c>
      <c r="AL2369" s="90">
        <v>12</v>
      </c>
      <c r="AM2369" s="90">
        <v>44</v>
      </c>
    </row>
    <row r="2370" spans="3:152" ht="24" customHeight="1" x14ac:dyDescent="0.2">
      <c r="C2370" s="683" t="s">
        <v>1304</v>
      </c>
      <c r="D2370" s="683"/>
      <c r="E2370" s="683"/>
      <c r="F2370" s="683"/>
      <c r="G2370" s="683"/>
      <c r="H2370" s="683"/>
      <c r="I2370" s="683"/>
      <c r="J2370" s="683"/>
      <c r="K2370" s="683"/>
      <c r="L2370" s="683"/>
      <c r="M2370" s="683"/>
      <c r="N2370" s="683"/>
      <c r="O2370" s="683"/>
      <c r="P2370" s="683"/>
      <c r="Q2370" s="683"/>
      <c r="R2370" s="683"/>
      <c r="S2370" s="683"/>
      <c r="T2370" s="683"/>
      <c r="U2370" s="683"/>
      <c r="V2370" s="683"/>
      <c r="W2370" s="683"/>
      <c r="X2370" s="683"/>
      <c r="Y2370" s="683"/>
      <c r="Z2370" s="683"/>
      <c r="AA2370" s="683"/>
      <c r="AB2370" s="683"/>
      <c r="AC2370" s="683"/>
      <c r="AD2370" s="683"/>
      <c r="AE2370" s="109"/>
    </row>
    <row r="2371" spans="3:152" ht="24" customHeight="1" x14ac:dyDescent="0.2">
      <c r="C2371" s="683" t="s">
        <v>1992</v>
      </c>
      <c r="D2371" s="683"/>
      <c r="E2371" s="683"/>
      <c r="F2371" s="683"/>
      <c r="G2371" s="683"/>
      <c r="H2371" s="683"/>
      <c r="I2371" s="683"/>
      <c r="J2371" s="683"/>
      <c r="K2371" s="683"/>
      <c r="L2371" s="683"/>
      <c r="M2371" s="683"/>
      <c r="N2371" s="683"/>
      <c r="O2371" s="683"/>
      <c r="P2371" s="683"/>
      <c r="Q2371" s="683"/>
      <c r="R2371" s="683"/>
      <c r="S2371" s="683"/>
      <c r="T2371" s="683"/>
      <c r="U2371" s="683"/>
      <c r="V2371" s="683"/>
      <c r="W2371" s="683"/>
      <c r="X2371" s="683"/>
      <c r="Y2371" s="683"/>
      <c r="Z2371" s="683"/>
      <c r="AA2371" s="683"/>
      <c r="AB2371" s="683"/>
      <c r="AC2371" s="683"/>
      <c r="AD2371" s="683"/>
      <c r="AE2371" s="109"/>
    </row>
    <row r="2372" spans="3:152" ht="24" customHeight="1" x14ac:dyDescent="0.2">
      <c r="C2372" s="683" t="s">
        <v>1730</v>
      </c>
      <c r="D2372" s="683"/>
      <c r="E2372" s="683"/>
      <c r="F2372" s="683"/>
      <c r="G2372" s="683"/>
      <c r="H2372" s="683"/>
      <c r="I2372" s="683"/>
      <c r="J2372" s="683"/>
      <c r="K2372" s="683"/>
      <c r="L2372" s="683"/>
      <c r="M2372" s="683"/>
      <c r="N2372" s="683"/>
      <c r="O2372" s="683"/>
      <c r="P2372" s="683"/>
      <c r="Q2372" s="683"/>
      <c r="R2372" s="683"/>
      <c r="S2372" s="683"/>
      <c r="T2372" s="683"/>
      <c r="U2372" s="683"/>
      <c r="V2372" s="683"/>
      <c r="W2372" s="683"/>
      <c r="X2372" s="683"/>
      <c r="Y2372" s="683"/>
      <c r="Z2372" s="683"/>
      <c r="AA2372" s="683"/>
      <c r="AB2372" s="683"/>
      <c r="AC2372" s="683"/>
      <c r="AD2372" s="683"/>
      <c r="AE2372" s="109"/>
    </row>
    <row r="2373" spans="3:152" ht="24" customHeight="1" x14ac:dyDescent="0.2">
      <c r="C2373" s="1113" t="s">
        <v>1968</v>
      </c>
      <c r="D2373" s="1113"/>
      <c r="E2373" s="1113"/>
      <c r="F2373" s="1113"/>
      <c r="G2373" s="1113"/>
      <c r="H2373" s="1113"/>
      <c r="I2373" s="1113"/>
      <c r="J2373" s="1113"/>
      <c r="K2373" s="1113"/>
      <c r="L2373" s="1113"/>
      <c r="M2373" s="1113"/>
      <c r="N2373" s="1113"/>
      <c r="O2373" s="1113"/>
      <c r="P2373" s="1113"/>
      <c r="Q2373" s="1113"/>
      <c r="R2373" s="1113"/>
      <c r="S2373" s="1113"/>
      <c r="T2373" s="1113"/>
      <c r="U2373" s="1113"/>
      <c r="V2373" s="1113"/>
      <c r="W2373" s="1113"/>
      <c r="X2373" s="1113"/>
      <c r="Y2373" s="1113"/>
      <c r="Z2373" s="1113"/>
      <c r="AA2373" s="1113"/>
      <c r="AB2373" s="1113"/>
      <c r="AC2373" s="1113"/>
      <c r="AD2373" s="1113"/>
      <c r="AE2373" s="109"/>
    </row>
    <row r="2374" spans="3:152" ht="24" customHeight="1" x14ac:dyDescent="0.2">
      <c r="C2374" s="619" t="s">
        <v>1985</v>
      </c>
      <c r="D2374" s="619"/>
      <c r="E2374" s="619"/>
      <c r="F2374" s="619"/>
      <c r="G2374" s="619"/>
      <c r="H2374" s="619"/>
      <c r="I2374" s="619"/>
      <c r="J2374" s="619"/>
      <c r="K2374" s="619"/>
      <c r="L2374" s="619"/>
      <c r="M2374" s="619"/>
      <c r="N2374" s="619"/>
      <c r="O2374" s="619"/>
      <c r="P2374" s="619"/>
      <c r="Q2374" s="619"/>
      <c r="R2374" s="619"/>
      <c r="S2374" s="619"/>
      <c r="T2374" s="619"/>
      <c r="U2374" s="619"/>
      <c r="V2374" s="619"/>
      <c r="W2374" s="619"/>
      <c r="X2374" s="619"/>
      <c r="Y2374" s="619"/>
      <c r="Z2374" s="619"/>
      <c r="AA2374" s="619"/>
      <c r="AB2374" s="619"/>
      <c r="AC2374" s="619"/>
      <c r="AD2374" s="619"/>
      <c r="AE2374" s="109"/>
    </row>
    <row r="2375" spans="3:152" ht="15" customHeight="1" x14ac:dyDescent="0.2">
      <c r="C2375" s="154"/>
      <c r="D2375" s="154"/>
      <c r="E2375" s="154"/>
      <c r="F2375" s="154"/>
      <c r="G2375" s="154"/>
      <c r="H2375" s="154"/>
      <c r="I2375" s="154"/>
      <c r="J2375" s="154"/>
      <c r="K2375" s="154"/>
      <c r="L2375" s="154"/>
      <c r="M2375" s="154"/>
      <c r="N2375" s="154"/>
      <c r="O2375" s="154"/>
      <c r="P2375" s="154"/>
      <c r="Q2375" s="154"/>
      <c r="R2375" s="154"/>
      <c r="S2375" s="154"/>
      <c r="T2375" s="154"/>
      <c r="U2375" s="154"/>
      <c r="V2375" s="154"/>
      <c r="W2375" s="154"/>
      <c r="X2375" s="154"/>
      <c r="Y2375" s="154"/>
      <c r="Z2375" s="154"/>
      <c r="AA2375" s="154"/>
      <c r="AB2375" s="154"/>
      <c r="AC2375" s="154"/>
      <c r="AD2375" s="154"/>
      <c r="AE2375" s="109"/>
    </row>
    <row r="2376" spans="3:152" ht="15" customHeight="1" x14ac:dyDescent="0.2">
      <c r="C2376" s="57"/>
      <c r="D2376" s="57"/>
      <c r="E2376" s="57"/>
      <c r="F2376" s="57"/>
      <c r="G2376" s="57"/>
      <c r="H2376" s="57"/>
      <c r="I2376" s="57"/>
      <c r="J2376" s="57"/>
      <c r="K2376" s="57"/>
      <c r="L2376" s="57"/>
      <c r="M2376" s="57"/>
      <c r="N2376" s="57"/>
      <c r="O2376" s="57"/>
      <c r="P2376" s="57"/>
      <c r="Q2376" s="57"/>
      <c r="R2376" s="57"/>
      <c r="S2376" s="57"/>
      <c r="T2376" s="57"/>
      <c r="U2376" s="57"/>
      <c r="V2376" s="57"/>
      <c r="W2376" s="57"/>
      <c r="X2376" s="57"/>
      <c r="Y2376" s="57"/>
      <c r="Z2376" s="57"/>
      <c r="AA2376" s="57"/>
      <c r="AB2376" s="1020" t="s">
        <v>1144</v>
      </c>
      <c r="AC2376" s="1020"/>
      <c r="AD2376" s="1020"/>
      <c r="AE2376" s="109"/>
      <c r="CP2376" s="130"/>
      <c r="CQ2376" s="130"/>
      <c r="CR2376" s="130"/>
      <c r="CS2376" s="161"/>
      <c r="CT2376" s="161"/>
      <c r="CU2376" s="161"/>
      <c r="CV2376" s="161"/>
      <c r="CW2376" s="161"/>
      <c r="CX2376" s="161"/>
      <c r="CY2376" s="161"/>
      <c r="CZ2376" s="161"/>
      <c r="DA2376" s="161"/>
    </row>
    <row r="2377" spans="3:152" ht="24" customHeight="1" x14ac:dyDescent="0.2">
      <c r="C2377" s="514" t="s">
        <v>376</v>
      </c>
      <c r="D2377" s="582"/>
      <c r="E2377" s="515"/>
      <c r="F2377" s="609" t="s">
        <v>377</v>
      </c>
      <c r="G2377" s="609"/>
      <c r="H2377" s="582" t="s">
        <v>378</v>
      </c>
      <c r="I2377" s="582"/>
      <c r="J2377" s="582"/>
      <c r="K2377" s="582"/>
      <c r="L2377" s="515"/>
      <c r="M2377" s="643" t="s">
        <v>1701</v>
      </c>
      <c r="N2377" s="644"/>
      <c r="O2377" s="644"/>
      <c r="P2377" s="644"/>
      <c r="Q2377" s="644"/>
      <c r="R2377" s="644"/>
      <c r="S2377" s="644"/>
      <c r="T2377" s="644"/>
      <c r="U2377" s="644"/>
      <c r="V2377" s="644"/>
      <c r="W2377" s="644"/>
      <c r="X2377" s="644"/>
      <c r="Y2377" s="644"/>
      <c r="Z2377" s="644"/>
      <c r="AA2377" s="644"/>
      <c r="AB2377" s="644"/>
      <c r="AC2377" s="644"/>
      <c r="AD2377" s="645"/>
      <c r="AE2377" s="109"/>
      <c r="CP2377" s="130"/>
      <c r="CQ2377" s="130"/>
      <c r="CR2377" s="130"/>
      <c r="CS2377" s="161"/>
      <c r="CT2377" s="161"/>
      <c r="CU2377" s="161"/>
      <c r="CV2377" s="161"/>
      <c r="CW2377" s="161"/>
      <c r="CX2377" s="161"/>
      <c r="CY2377" s="161"/>
      <c r="CZ2377" s="161"/>
      <c r="DA2377" s="161"/>
      <c r="DT2377" s="685" t="s">
        <v>371</v>
      </c>
      <c r="DU2377" s="686"/>
      <c r="DV2377" s="686"/>
      <c r="DW2377" s="686"/>
      <c r="DX2377" s="686"/>
      <c r="DY2377" s="686"/>
      <c r="DZ2377" s="686"/>
      <c r="EA2377" s="686"/>
      <c r="EB2377" s="686"/>
      <c r="EC2377" s="687"/>
      <c r="ED2377" s="685" t="s">
        <v>1321</v>
      </c>
      <c r="EE2377" s="686"/>
      <c r="EF2377" s="686"/>
      <c r="EG2377" s="686"/>
      <c r="EH2377" s="686"/>
      <c r="EI2377" s="686"/>
      <c r="EJ2377" s="686"/>
      <c r="EK2377" s="686"/>
      <c r="EL2377" s="686"/>
      <c r="EM2377" s="686"/>
      <c r="EN2377" s="686"/>
      <c r="EO2377" s="686"/>
      <c r="EP2377" s="686"/>
      <c r="EQ2377" s="686"/>
      <c r="ER2377" s="686"/>
      <c r="ES2377" s="686"/>
      <c r="ET2377" s="686"/>
      <c r="EU2377" s="687"/>
    </row>
    <row r="2378" spans="3:152" ht="15" customHeight="1" x14ac:dyDescent="0.2">
      <c r="C2378" s="516"/>
      <c r="D2378" s="583"/>
      <c r="E2378" s="517"/>
      <c r="F2378" s="609"/>
      <c r="G2378" s="609"/>
      <c r="H2378" s="583"/>
      <c r="I2378" s="583"/>
      <c r="J2378" s="583"/>
      <c r="K2378" s="583"/>
      <c r="L2378" s="517"/>
      <c r="M2378" s="514" t="s">
        <v>80</v>
      </c>
      <c r="N2378" s="515"/>
      <c r="O2378" s="520" t="s">
        <v>81</v>
      </c>
      <c r="P2378" s="521"/>
      <c r="Q2378" s="520" t="s">
        <v>82</v>
      </c>
      <c r="R2378" s="521"/>
      <c r="S2378" s="785" t="s">
        <v>785</v>
      </c>
      <c r="T2378" s="786"/>
      <c r="U2378" s="786"/>
      <c r="V2378" s="786"/>
      <c r="W2378" s="496" t="s">
        <v>786</v>
      </c>
      <c r="X2378" s="497"/>
      <c r="Y2378" s="497"/>
      <c r="Z2378" s="498"/>
      <c r="AA2378" s="496" t="s">
        <v>787</v>
      </c>
      <c r="AB2378" s="497"/>
      <c r="AC2378" s="497"/>
      <c r="AD2378" s="498"/>
      <c r="AE2378" s="109"/>
      <c r="CP2378" s="514" t="s">
        <v>80</v>
      </c>
      <c r="CQ2378" s="515"/>
      <c r="CR2378" s="520" t="s">
        <v>81</v>
      </c>
      <c r="CS2378" s="521"/>
      <c r="CT2378" s="520" t="s">
        <v>82</v>
      </c>
      <c r="CU2378" s="521"/>
      <c r="CV2378" s="490" t="s">
        <v>785</v>
      </c>
      <c r="CW2378" s="490"/>
      <c r="CX2378" s="490"/>
      <c r="CY2378" s="490"/>
      <c r="CZ2378" s="496" t="s">
        <v>786</v>
      </c>
      <c r="DA2378" s="497"/>
      <c r="DB2378" s="497"/>
      <c r="DC2378" s="498"/>
      <c r="DD2378" s="496" t="s">
        <v>787</v>
      </c>
      <c r="DE2378" s="497"/>
      <c r="DF2378" s="497"/>
      <c r="DG2378" s="498"/>
      <c r="DT2378" s="718"/>
      <c r="DU2378" s="719"/>
      <c r="DV2378" s="719"/>
      <c r="DW2378" s="719"/>
      <c r="DX2378" s="719"/>
      <c r="DY2378" s="719"/>
      <c r="DZ2378" s="719"/>
      <c r="EA2378" s="719"/>
      <c r="EB2378" s="719"/>
      <c r="EC2378" s="720"/>
      <c r="ED2378" s="514" t="s">
        <v>80</v>
      </c>
      <c r="EE2378" s="515"/>
      <c r="EF2378" s="520" t="s">
        <v>81</v>
      </c>
      <c r="EG2378" s="521"/>
      <c r="EH2378" s="520" t="s">
        <v>82</v>
      </c>
      <c r="EI2378" s="521"/>
      <c r="EJ2378" s="490" t="s">
        <v>785</v>
      </c>
      <c r="EK2378" s="490"/>
      <c r="EL2378" s="490"/>
      <c r="EM2378" s="490"/>
      <c r="EN2378" s="490" t="s">
        <v>786</v>
      </c>
      <c r="EO2378" s="490"/>
      <c r="EP2378" s="490"/>
      <c r="EQ2378" s="490"/>
      <c r="ER2378" s="496" t="s">
        <v>787</v>
      </c>
      <c r="ES2378" s="497"/>
      <c r="ET2378" s="497"/>
      <c r="EU2378" s="498"/>
    </row>
    <row r="2379" spans="3:152" ht="15" customHeight="1" x14ac:dyDescent="0.2">
      <c r="C2379" s="516"/>
      <c r="D2379" s="583"/>
      <c r="E2379" s="517"/>
      <c r="F2379" s="609"/>
      <c r="G2379" s="609"/>
      <c r="H2379" s="583"/>
      <c r="I2379" s="583"/>
      <c r="J2379" s="583"/>
      <c r="K2379" s="583"/>
      <c r="L2379" s="517"/>
      <c r="M2379" s="516"/>
      <c r="N2379" s="517"/>
      <c r="O2379" s="522"/>
      <c r="P2379" s="523"/>
      <c r="Q2379" s="522"/>
      <c r="R2379" s="523"/>
      <c r="S2379" s="499"/>
      <c r="T2379" s="500"/>
      <c r="U2379" s="500"/>
      <c r="V2379" s="500"/>
      <c r="W2379" s="499"/>
      <c r="X2379" s="500"/>
      <c r="Y2379" s="500"/>
      <c r="Z2379" s="501"/>
      <c r="AA2379" s="499"/>
      <c r="AB2379" s="500"/>
      <c r="AC2379" s="500"/>
      <c r="AD2379" s="501"/>
      <c r="AE2379" s="109"/>
      <c r="AI2379" s="561" t="s">
        <v>80</v>
      </c>
      <c r="AJ2379" s="561"/>
      <c r="AK2379" s="561"/>
      <c r="AL2379" s="561"/>
      <c r="AM2379" s="561"/>
      <c r="AN2379" s="561" t="s">
        <v>81</v>
      </c>
      <c r="AO2379" s="561"/>
      <c r="AP2379" s="561"/>
      <c r="AQ2379" s="561"/>
      <c r="AR2379" s="561"/>
      <c r="AS2379" s="561" t="s">
        <v>82</v>
      </c>
      <c r="AT2379" s="561"/>
      <c r="AU2379" s="561"/>
      <c r="AV2379" s="561"/>
      <c r="AW2379" s="561"/>
      <c r="AX2379" s="561" t="s">
        <v>785</v>
      </c>
      <c r="AY2379" s="561"/>
      <c r="AZ2379" s="561"/>
      <c r="BA2379" s="561"/>
      <c r="BB2379" s="561"/>
      <c r="BC2379" s="561" t="s">
        <v>786</v>
      </c>
      <c r="BD2379" s="561"/>
      <c r="BE2379" s="561"/>
      <c r="BF2379" s="561"/>
      <c r="BG2379" s="561"/>
      <c r="BH2379" s="561" t="s">
        <v>787</v>
      </c>
      <c r="BI2379" s="561"/>
      <c r="BJ2379" s="561"/>
      <c r="BK2379" s="561"/>
      <c r="BL2379" s="561"/>
      <c r="CO2379" s="513"/>
      <c r="CP2379" s="516"/>
      <c r="CQ2379" s="517"/>
      <c r="CR2379" s="522"/>
      <c r="CS2379" s="523"/>
      <c r="CT2379" s="522"/>
      <c r="CU2379" s="523"/>
      <c r="CV2379" s="490"/>
      <c r="CW2379" s="490"/>
      <c r="CX2379" s="490"/>
      <c r="CY2379" s="490"/>
      <c r="CZ2379" s="499"/>
      <c r="DA2379" s="500"/>
      <c r="DB2379" s="500"/>
      <c r="DC2379" s="501"/>
      <c r="DD2379" s="499"/>
      <c r="DE2379" s="500"/>
      <c r="DF2379" s="500"/>
      <c r="DG2379" s="501"/>
      <c r="DT2379" s="718"/>
      <c r="DU2379" s="719"/>
      <c r="DV2379" s="719"/>
      <c r="DW2379" s="719"/>
      <c r="DX2379" s="719"/>
      <c r="DY2379" s="719"/>
      <c r="DZ2379" s="719"/>
      <c r="EA2379" s="719"/>
      <c r="EB2379" s="719"/>
      <c r="EC2379" s="720"/>
      <c r="ED2379" s="516"/>
      <c r="EE2379" s="517"/>
      <c r="EF2379" s="522"/>
      <c r="EG2379" s="523"/>
      <c r="EH2379" s="522"/>
      <c r="EI2379" s="523"/>
      <c r="EJ2379" s="490"/>
      <c r="EK2379" s="490"/>
      <c r="EL2379" s="490"/>
      <c r="EM2379" s="490"/>
      <c r="EN2379" s="490"/>
      <c r="EO2379" s="490"/>
      <c r="EP2379" s="490"/>
      <c r="EQ2379" s="490"/>
      <c r="ER2379" s="499"/>
      <c r="ES2379" s="500"/>
      <c r="ET2379" s="500"/>
      <c r="EU2379" s="501"/>
    </row>
    <row r="2380" spans="3:152" ht="43.5" customHeight="1" x14ac:dyDescent="0.2">
      <c r="C2380" s="518"/>
      <c r="D2380" s="584"/>
      <c r="E2380" s="519"/>
      <c r="F2380" s="609"/>
      <c r="G2380" s="609"/>
      <c r="H2380" s="584"/>
      <c r="I2380" s="584"/>
      <c r="J2380" s="584"/>
      <c r="K2380" s="584"/>
      <c r="L2380" s="519"/>
      <c r="M2380" s="518"/>
      <c r="N2380" s="519"/>
      <c r="O2380" s="524"/>
      <c r="P2380" s="525"/>
      <c r="Q2380" s="524"/>
      <c r="R2380" s="525"/>
      <c r="S2380" s="502" t="s">
        <v>108</v>
      </c>
      <c r="T2380" s="503"/>
      <c r="U2380" s="156" t="s">
        <v>81</v>
      </c>
      <c r="V2380" s="14" t="s">
        <v>82</v>
      </c>
      <c r="W2380" s="502" t="s">
        <v>108</v>
      </c>
      <c r="X2380" s="503"/>
      <c r="Y2380" s="156" t="s">
        <v>81</v>
      </c>
      <c r="Z2380" s="14" t="s">
        <v>82</v>
      </c>
      <c r="AA2380" s="502" t="s">
        <v>108</v>
      </c>
      <c r="AB2380" s="503"/>
      <c r="AC2380" s="156" t="s">
        <v>81</v>
      </c>
      <c r="AD2380" s="14" t="s">
        <v>82</v>
      </c>
      <c r="AE2380" s="109"/>
      <c r="AG2380" s="230" t="s">
        <v>2032</v>
      </c>
      <c r="AH2380" s="229" t="s">
        <v>2035</v>
      </c>
      <c r="AI2380" s="229" t="s">
        <v>80</v>
      </c>
      <c r="AJ2380" s="229" t="s">
        <v>2029</v>
      </c>
      <c r="AK2380" s="229" t="s">
        <v>2078</v>
      </c>
      <c r="AL2380" s="229" t="s">
        <v>2058</v>
      </c>
      <c r="AM2380" s="358" t="s">
        <v>2077</v>
      </c>
      <c r="AN2380" s="229" t="s">
        <v>2100</v>
      </c>
      <c r="AO2380" s="229" t="s">
        <v>2029</v>
      </c>
      <c r="AP2380" s="229" t="s">
        <v>2078</v>
      </c>
      <c r="AQ2380" s="229" t="s">
        <v>2058</v>
      </c>
      <c r="AR2380" s="358" t="s">
        <v>2077</v>
      </c>
      <c r="AS2380" s="229" t="s">
        <v>2101</v>
      </c>
      <c r="AT2380" s="229" t="s">
        <v>2029</v>
      </c>
      <c r="AU2380" s="229" t="s">
        <v>2078</v>
      </c>
      <c r="AV2380" s="229" t="s">
        <v>2058</v>
      </c>
      <c r="AW2380" s="358" t="s">
        <v>2077</v>
      </c>
      <c r="AX2380" s="229" t="s">
        <v>80</v>
      </c>
      <c r="AY2380" s="229" t="s">
        <v>2029</v>
      </c>
      <c r="AZ2380" s="229" t="s">
        <v>2078</v>
      </c>
      <c r="BA2380" s="229" t="s">
        <v>2058</v>
      </c>
      <c r="BB2380" s="358" t="s">
        <v>2077</v>
      </c>
      <c r="BC2380" s="229" t="s">
        <v>80</v>
      </c>
      <c r="BD2380" s="229" t="s">
        <v>2029</v>
      </c>
      <c r="BE2380" s="229" t="s">
        <v>2078</v>
      </c>
      <c r="BF2380" s="229" t="s">
        <v>2058</v>
      </c>
      <c r="BG2380" s="358" t="s">
        <v>2077</v>
      </c>
      <c r="BH2380" s="229" t="s">
        <v>80</v>
      </c>
      <c r="BI2380" s="229" t="s">
        <v>2029</v>
      </c>
      <c r="BJ2380" s="229" t="s">
        <v>2078</v>
      </c>
      <c r="BK2380" s="229" t="s">
        <v>2058</v>
      </c>
      <c r="BL2380" s="358" t="s">
        <v>2077</v>
      </c>
      <c r="BM2380" s="229" t="s">
        <v>2103</v>
      </c>
      <c r="BN2380" s="229"/>
      <c r="BO2380" s="229"/>
      <c r="CO2380" s="513"/>
      <c r="CP2380" s="518"/>
      <c r="CQ2380" s="519"/>
      <c r="CR2380" s="524"/>
      <c r="CS2380" s="525"/>
      <c r="CT2380" s="524"/>
      <c r="CU2380" s="525"/>
      <c r="CV2380" s="502" t="s">
        <v>108</v>
      </c>
      <c r="CW2380" s="503"/>
      <c r="CX2380" s="156" t="s">
        <v>81</v>
      </c>
      <c r="CY2380" s="338" t="s">
        <v>82</v>
      </c>
      <c r="CZ2380" s="502" t="s">
        <v>108</v>
      </c>
      <c r="DA2380" s="503"/>
      <c r="DB2380" s="156" t="s">
        <v>81</v>
      </c>
      <c r="DC2380" s="338" t="s">
        <v>82</v>
      </c>
      <c r="DD2380" s="502" t="s">
        <v>108</v>
      </c>
      <c r="DE2380" s="503"/>
      <c r="DF2380" s="156" t="s">
        <v>81</v>
      </c>
      <c r="DG2380" s="338" t="s">
        <v>82</v>
      </c>
      <c r="DT2380" s="688"/>
      <c r="DU2380" s="689"/>
      <c r="DV2380" s="689"/>
      <c r="DW2380" s="689"/>
      <c r="DX2380" s="689"/>
      <c r="DY2380" s="689"/>
      <c r="DZ2380" s="689"/>
      <c r="EA2380" s="689"/>
      <c r="EB2380" s="689"/>
      <c r="EC2380" s="690"/>
      <c r="ED2380" s="518"/>
      <c r="EE2380" s="519"/>
      <c r="EF2380" s="524"/>
      <c r="EG2380" s="525"/>
      <c r="EH2380" s="524"/>
      <c r="EI2380" s="525"/>
      <c r="EJ2380" s="502" t="s">
        <v>108</v>
      </c>
      <c r="EK2380" s="503"/>
      <c r="EL2380" s="156" t="s">
        <v>81</v>
      </c>
      <c r="EM2380" s="346" t="s">
        <v>82</v>
      </c>
      <c r="EN2380" s="502" t="s">
        <v>108</v>
      </c>
      <c r="EO2380" s="503"/>
      <c r="EP2380" s="156" t="s">
        <v>81</v>
      </c>
      <c r="EQ2380" s="346" t="s">
        <v>82</v>
      </c>
      <c r="ER2380" s="502" t="s">
        <v>108</v>
      </c>
      <c r="ES2380" s="503"/>
      <c r="ET2380" s="156" t="s">
        <v>81</v>
      </c>
      <c r="EU2380" s="346" t="s">
        <v>82</v>
      </c>
    </row>
    <row r="2381" spans="3:152" ht="15" customHeight="1" x14ac:dyDescent="0.2">
      <c r="C2381" s="740" t="s">
        <v>390</v>
      </c>
      <c r="D2381" s="592" t="s">
        <v>1783</v>
      </c>
      <c r="E2381" s="593"/>
      <c r="F2381" s="629" t="s">
        <v>379</v>
      </c>
      <c r="G2381" s="629"/>
      <c r="H2381" s="646" t="s">
        <v>384</v>
      </c>
      <c r="I2381" s="646"/>
      <c r="J2381" s="646"/>
      <c r="K2381" s="646"/>
      <c r="L2381" s="646"/>
      <c r="M2381" s="579"/>
      <c r="N2381" s="580"/>
      <c r="O2381" s="579"/>
      <c r="P2381" s="580"/>
      <c r="Q2381" s="579"/>
      <c r="R2381" s="580"/>
      <c r="S2381" s="590"/>
      <c r="T2381" s="591"/>
      <c r="U2381" s="213"/>
      <c r="V2381" s="213"/>
      <c r="W2381" s="486"/>
      <c r="X2381" s="486"/>
      <c r="Y2381" s="214"/>
      <c r="Z2381" s="214"/>
      <c r="AA2381" s="486"/>
      <c r="AB2381" s="486"/>
      <c r="AC2381" s="214"/>
      <c r="AD2381" s="214"/>
      <c r="AE2381" s="109"/>
      <c r="AG2381" s="90">
        <f>SUM(COUNTBLANK(M2381:AD2381),COUNTBLANK(D2537:AD2537))</f>
        <v>45</v>
      </c>
      <c r="AH2381" s="186">
        <f>IF(OR($AG$2369=$AH$2369,M2381="NA"),0,IF(
AND(M2381&lt;&gt;"NA",AG2381=$AL$2369),0,IF(
AND(M2381="NA",AG2381=$AM$2369),0,1)))</f>
        <v>0</v>
      </c>
      <c r="AI2381" s="130">
        <f>M2381</f>
        <v>0</v>
      </c>
      <c r="AJ2381" s="130">
        <f>COUNTIF(O2381:R2381,"NS")</f>
        <v>0</v>
      </c>
      <c r="AK2381" s="130">
        <f>SUM(O2381:R2381)</f>
        <v>0</v>
      </c>
      <c r="AL2381" s="130">
        <f>COUNTIF(M2381:R2381,"NA")</f>
        <v>0</v>
      </c>
      <c r="AM2381" s="359">
        <f>IF($AG$2369=$AH$2369,0,
IF(OR(
AND(AI2381=0,AJ2381&gt;0),
AND(AI2381="NS",AK2381&gt;0),
AND(AI2381="NS",AK2381=0,AJ2381=0)),1,
IF(OR(
AND(AI2381&gt;0,AJ2381=2),
AND(AI2381="NS",AJ2381=2),
AND(AI2381="NS",AK2381=0,AJ2381&gt;0),
AI2381=AK2381,
AND(AI2381="NA",AJ2381=0,AK2381=0,AL2381&gt;0)),0,
IF(
AND(AI2381="NA",AG2381=$AM$2369),0,1))))</f>
        <v>0</v>
      </c>
      <c r="AN2381" s="130">
        <f>O2381</f>
        <v>0</v>
      </c>
      <c r="AO2381" s="130">
        <f>SUM(COUNTIF(U2381,"NS"),COUNTIF(Y2381,"ns"),COUNTIF(AC2381,"ns"),COUNTIF(E2537,"NS"),COUNTIF(I2537,"ns"),COUNTIF(M2537,"ns"),COUNTIF(Q2537,"NS"),COUNTIF(U2537,"ns"),COUNTIF(Y2537,"ns"),COUNTIF(AC2537,"NS"))</f>
        <v>0</v>
      </c>
      <c r="AP2381" s="130">
        <f>SUM(U2381,Y2381,AC2381,E2537,I2537,M2537,Q2537,U2537,Y2537,AC2537)</f>
        <v>0</v>
      </c>
      <c r="AQ2381" s="130">
        <f>SUM(COUNTIF(U2381,"NA"),COUNTIF(Y2381,"NA"),COUNTIF(AC2381,"NA"),COUNTIF(E2537,"NA"),COUNTIF(I2537,"NA"),COUNTIF(M2537,"NA"),COUNTIF(Q2537,"NA"),COUNTIF(U2537,"NA"),COUNTIF(Y2537,"NA"),COUNTIF(AC2537,"NA"))</f>
        <v>0</v>
      </c>
      <c r="AR2381" s="359">
        <f>IF($AG$2369=$AH$2369,0,
IF(OR(
AND(AN2381=0,AO2381&gt;0),
AND(AN2381="NS",AP2381&gt;0),
AND(AN2381="NS",AP2381=0,AO2381=0)),1,
IF(OR(
AND(AO2381&gt;=2,AP2381&lt;AN2381),
AND(AN2381="NS",AP2381=0,AO2381&gt;0),
AN2381=AP2381,
AND(AN2381="NA",AO2381=0,AP2381=0,AQ2381&gt;0)),0,1)))</f>
        <v>0</v>
      </c>
      <c r="AS2381" s="130">
        <f>Q2381</f>
        <v>0</v>
      </c>
      <c r="AT2381" s="130">
        <f>SUM(COUNTIF(V2381,"NS"),COUNTIF(Z2381,"ns"),COUNTIF(AD2381,"ns"),COUNTIF(F2537,"NS"),COUNTIF(J2537,"ns"),COUNTIF(N2537,"ns"),COUNTIF(R2537,"NS"),COUNTIF(V2537,"ns"),COUNTIF(Z2537,"ns"),COUNTIF(AD2537,"NS"))</f>
        <v>0</v>
      </c>
      <c r="AU2381" s="130">
        <f>SUM(V2381,Z2381,AD2381,F2537,J2537,N2537,R2537,V2537,Z2537,AD2537)</f>
        <v>0</v>
      </c>
      <c r="AV2381" s="130">
        <f>SUM(COUNTIF(V2381,"NA"),COUNTIF(Z2381,"NA"),COUNTIF(AD2381,"NA"),COUNTIF(F2537,"NA"),COUNTIF(J2537,"NA"),COUNTIF(N2537,"NA"),COUNTIF(R2537,"NA"),COUNTIF(V2537,"NA"),COUNTIF(Z2537,"NA"),COUNTIF(AD2537,"NA"))</f>
        <v>0</v>
      </c>
      <c r="AW2381" s="359">
        <f>IF($AG$2369=$AH$2369,0,
IF(OR(
AND(AS2381=0,AT2381&gt;0),
AND(AS2381="NS",AU2381&gt;0),
AND(AS2381="NS",AU2381=0,AT2381=0)),1,
IF(OR(
AND(AT2381&gt;=2,AU2381&lt;AS2381),
AND(AS2381="NS",AU2381=0,AT2381&gt;0),
AS2381=AU2381,
AND(AS2381="NA",AT2381=0,AU2381=0,AV2381&gt;0)),0,1)))</f>
        <v>0</v>
      </c>
      <c r="AX2381" s="130">
        <f>S2381</f>
        <v>0</v>
      </c>
      <c r="AY2381" s="130">
        <f>COUNTIF(U2381:V2381,"NS")</f>
        <v>0</v>
      </c>
      <c r="AZ2381" s="130">
        <f>SUM(U2381:V2381)</f>
        <v>0</v>
      </c>
      <c r="BA2381" s="130">
        <f>COUNTIF(U2381:V2381,"NA")</f>
        <v>0</v>
      </c>
      <c r="BB2381" s="359">
        <f>IF($AG$2369=$AH$2369,0,
IF(OR(
AND(AX2381=0,AY2381&gt;0),
AND(AX2381="NS",AZ2381&gt;0),
AND(AX2381="NS",AZ2381=0,AY2381=0)),1,
IF(OR(
AND(AX2381&gt;0,AY2381=2),
AND(AX2381="NS",AY2381=2),
AND(AX2381="NS",AZ2381=0,AY2381&gt;0),
AX2381=AZ2381,
AND(AX2381="NA",AY2381=0,AZ2381=0,BA2381&gt;0)),0,1)))</f>
        <v>0</v>
      </c>
      <c r="BC2381" s="130">
        <f>W2381</f>
        <v>0</v>
      </c>
      <c r="BD2381" s="130">
        <f>COUNTIF(Y2381:Z2381,"NS")</f>
        <v>0</v>
      </c>
      <c r="BE2381" s="130">
        <f>SUM(Y2381:Z2381)</f>
        <v>0</v>
      </c>
      <c r="BF2381" s="130">
        <f>COUNTIF(Y2381:Z2381,"NA")</f>
        <v>0</v>
      </c>
      <c r="BG2381" s="359">
        <f>IF($AG$2369=$AH$2369,0,
IF(OR(
AND(BC2381=0,BD2381&gt;0),
AND(BC2381="NS",BE2381&gt;0),
AND(BC2381="NS",BE2381=0,BD2381=0)),1,
IF(OR(
AND(BC2381&gt;0,BD2381=2),
AND(BC2381="NS",BD2381=2),
AND(BC2381="NS",BE2381=0,BD2381&gt;0),
BC2381=BE2381,
AND(BC2381="NA",BD2381=0,BE2381=0,BF2381&gt;0)),0,1)))</f>
        <v>0</v>
      </c>
      <c r="BH2381" s="130">
        <f>AA2381</f>
        <v>0</v>
      </c>
      <c r="BI2381" s="130">
        <f>COUNTIF(AC2381:AD2381,"NS")</f>
        <v>0</v>
      </c>
      <c r="BJ2381" s="130">
        <f>SUM(AC2381:AD2381)</f>
        <v>0</v>
      </c>
      <c r="BK2381" s="130">
        <f>COUNTIF(AC2381:AD2381,"NA")</f>
        <v>0</v>
      </c>
      <c r="BL2381" s="359">
        <f>IF($AG$2369=$AH$2369,0,
IF(OR(
AND(BH2381=0,BI2381&gt;0),
AND(BH2381="NS",BJ2381&gt;0),
AND(BH2381="NS",BJ2381=0,BI2381=0)),1,
IF(OR(
AND(BH2381&gt;0,BI2381=2),
AND(BH2381="NS",BI2381=2),
AND(BH2381="NS",BJ2381=0,BI2381&gt;0),
BH2381=BJ2381,
AND(BH2381="NA",BI2381=0,BJ2381=0,BK2381&gt;0)),0,1)))</f>
        <v>0</v>
      </c>
      <c r="BM2381" s="90">
        <f>IF($AG$2369=$AH$2369,0,IF(AND(AI2381="NA",AG2381&lt;$AM$2369),1,0))</f>
        <v>0</v>
      </c>
      <c r="CO2381" s="349" t="s">
        <v>2171</v>
      </c>
      <c r="CP2381" s="493">
        <f>IF(AND(SUM(M2381:N2385)=0,COUNTIF(M2381:N2385,"NS")&gt;0),"NS",SUM(M2381:N2385))</f>
        <v>0</v>
      </c>
      <c r="CQ2381" s="493"/>
      <c r="CR2381" s="493">
        <f t="shared" ref="CR2381" si="2336">IF(AND(SUM(O2381:P2385)=0,COUNTIF(O2381:P2385,"NS")&gt;0),"NS",SUM(O2381:P2385))</f>
        <v>0</v>
      </c>
      <c r="CS2381" s="493"/>
      <c r="CT2381" s="493">
        <f t="shared" ref="CT2381" si="2337">IF(AND(SUM(Q2381:R2385)=0,COUNTIF(Q2381:R2385,"NS")&gt;0),"NS",SUM(Q2381:R2385))</f>
        <v>0</v>
      </c>
      <c r="CU2381" s="493"/>
      <c r="CV2381" s="486">
        <f t="shared" ref="CV2381" si="2338">IF(AND(SUM(S2381:T2385)=0,COUNTIF(S2381:T2385,"NS")&gt;0),"NS",SUM(S2381:T2385))</f>
        <v>0</v>
      </c>
      <c r="CW2381" s="486"/>
      <c r="CX2381" s="336">
        <f>IF(AND(SUM(U2381:U2385)=0,COUNTIF(U2381:U2385,"NS")&gt;0),"NS",SUM(U2381:U2385))</f>
        <v>0</v>
      </c>
      <c r="CY2381" s="336">
        <f>IF(AND(SUM(V2381:V2385)=0,COUNTIF(V2381:V2385,"NS")&gt;0),"NS",SUM(V2381:V2385))</f>
        <v>0</v>
      </c>
      <c r="CZ2381" s="486">
        <f t="shared" ref="CZ2381" si="2339">IF(AND(SUM(W2381:X2385)=0,COUNTIF(W2381:X2385,"NS")&gt;0),"NS",SUM(W2381:X2385))</f>
        <v>0</v>
      </c>
      <c r="DA2381" s="486"/>
      <c r="DB2381" s="336">
        <f>IF(AND(SUM(Y2381:Y2385)=0,COUNTIF(Y2381:Y2385,"NS")&gt;0),"NS",SUM(Y2381:Y2385))</f>
        <v>0</v>
      </c>
      <c r="DC2381" s="336">
        <f>IF(AND(SUM(Z2381:Z2385)=0,COUNTIF(Z2381:Z2385,"NS")&gt;0),"NS",SUM(Z2381:Z2385))</f>
        <v>0</v>
      </c>
      <c r="DD2381" s="486">
        <f t="shared" ref="DD2381" si="2340">IF(AND(SUM(AA2381:AB2385)=0,COUNTIF(AA2381:AB2385,"NS")&gt;0),"NS",SUM(AA2381:AB2385))</f>
        <v>0</v>
      </c>
      <c r="DE2381" s="486"/>
      <c r="DF2381" s="336">
        <f>IF(AND(SUM(AC2381:AC2385)=0,COUNTIF(AC2381:AC2385,"NS")&gt;0),"NS",SUM(AC2381:AC2385))</f>
        <v>0</v>
      </c>
      <c r="DG2381" s="336">
        <f>IF(AND(SUM(AD2381:AD2385)=0,COUNTIF(AD2381:AD2385,"NS")&gt;0),"NS",SUM(AD2381:AD2385))</f>
        <v>0</v>
      </c>
      <c r="DH2381" s="335"/>
      <c r="DT2381" s="143" t="s">
        <v>28</v>
      </c>
      <c r="DU2381" s="1132" t="s">
        <v>1008</v>
      </c>
      <c r="DV2381" s="1133"/>
      <c r="DW2381" s="1133"/>
      <c r="DX2381" s="1133"/>
      <c r="DY2381" s="1133"/>
      <c r="DZ2381" s="1133"/>
      <c r="EA2381" s="1133"/>
      <c r="EB2381" s="1133"/>
      <c r="EC2381" s="1134"/>
      <c r="ED2381" s="579">
        <f>M2350</f>
        <v>0</v>
      </c>
      <c r="EE2381" s="580"/>
      <c r="EF2381" s="579">
        <f t="shared" ref="EF2381" si="2341">O2350</f>
        <v>0</v>
      </c>
      <c r="EG2381" s="580"/>
      <c r="EH2381" s="579">
        <f t="shared" ref="EH2381" si="2342">Q2350</f>
        <v>0</v>
      </c>
      <c r="EI2381" s="580"/>
      <c r="EJ2381" s="579">
        <f t="shared" ref="EJ2381" si="2343">S2350</f>
        <v>0</v>
      </c>
      <c r="EK2381" s="580"/>
      <c r="EL2381" s="343">
        <f>U2350</f>
        <v>0</v>
      </c>
      <c r="EM2381" s="343">
        <f>V2350</f>
        <v>0</v>
      </c>
      <c r="EN2381" s="579">
        <f>W2350</f>
        <v>0</v>
      </c>
      <c r="EO2381" s="580"/>
      <c r="EP2381" s="343">
        <f t="shared" ref="EP2381:EQ2381" si="2344">Y2350</f>
        <v>0</v>
      </c>
      <c r="EQ2381" s="343">
        <f t="shared" si="2344"/>
        <v>0</v>
      </c>
      <c r="ER2381" s="579">
        <f>AA2350</f>
        <v>0</v>
      </c>
      <c r="ES2381" s="580"/>
      <c r="ET2381" s="343">
        <f t="shared" ref="ET2381:EU2381" si="2345">AC2350</f>
        <v>0</v>
      </c>
      <c r="EU2381" s="343">
        <f t="shared" si="2345"/>
        <v>0</v>
      </c>
    </row>
    <row r="2382" spans="3:152" ht="15" customHeight="1" x14ac:dyDescent="0.2">
      <c r="C2382" s="741"/>
      <c r="D2382" s="594"/>
      <c r="E2382" s="595"/>
      <c r="F2382" s="629" t="s">
        <v>380</v>
      </c>
      <c r="G2382" s="629"/>
      <c r="H2382" s="587" t="s">
        <v>385</v>
      </c>
      <c r="I2382" s="588"/>
      <c r="J2382" s="588"/>
      <c r="K2382" s="588"/>
      <c r="L2382" s="589"/>
      <c r="M2382" s="579"/>
      <c r="N2382" s="580"/>
      <c r="O2382" s="579"/>
      <c r="P2382" s="580"/>
      <c r="Q2382" s="579"/>
      <c r="R2382" s="580"/>
      <c r="S2382" s="590"/>
      <c r="T2382" s="591"/>
      <c r="U2382" s="213"/>
      <c r="V2382" s="213"/>
      <c r="W2382" s="486"/>
      <c r="X2382" s="486"/>
      <c r="Y2382" s="214"/>
      <c r="Z2382" s="214"/>
      <c r="AA2382" s="486"/>
      <c r="AB2382" s="486"/>
      <c r="AC2382" s="214"/>
      <c r="AD2382" s="214"/>
      <c r="AE2382" s="109"/>
      <c r="AG2382" s="90">
        <f t="shared" ref="AG2382:AG2445" si="2346">SUM(COUNTBLANK(M2382:AD2382),COUNTBLANK(D2538:AD2538))</f>
        <v>45</v>
      </c>
      <c r="AH2382" s="186">
        <f t="shared" ref="AH2382:AH2445" si="2347">IF(OR($AG$2369=$AH$2369,M2382="NA"),0,IF(
AND(M2382&lt;&gt;"NA",AG2382=$AL$2369),0,IF(
AND(M2382="NA",AG2382=$AM$2369),0,1)))</f>
        <v>0</v>
      </c>
      <c r="AI2382" s="130">
        <f t="shared" ref="AI2382:AI2445" si="2348">M2382</f>
        <v>0</v>
      </c>
      <c r="AJ2382" s="130">
        <f t="shared" ref="AJ2382:AJ2445" si="2349">COUNTIF(O2382:R2382,"NS")</f>
        <v>0</v>
      </c>
      <c r="AK2382" s="130">
        <f t="shared" ref="AK2382:AK2445" si="2350">SUM(O2382:R2382)</f>
        <v>0</v>
      </c>
      <c r="AL2382" s="130">
        <f t="shared" ref="AL2382:AL2445" si="2351">COUNTIF(M2382:R2382,"NA")</f>
        <v>0</v>
      </c>
      <c r="AM2382" s="359">
        <f t="shared" ref="AM2382:AM2445" si="2352">IF($AG$2369=$AH$2369,0,
IF(OR(
AND(AI2382=0,AJ2382&gt;0),
AND(AI2382="NS",AK2382&gt;0),
AND(AI2382="NS",AK2382=0,AJ2382=0)),1,
IF(OR(
AND(AI2382&gt;0,AJ2382=2),
AND(AI2382="NS",AJ2382=2),
AND(AI2382="NS",AK2382=0,AJ2382&gt;0),
AI2382=AK2382,
AND(AI2382="NA",AJ2382=0,AK2382=0,AL2382&gt;0)),0,
IF(
AND(AI2382="NA",AG2382=$AM$2369),0,1))))</f>
        <v>0</v>
      </c>
      <c r="AN2382" s="130">
        <f t="shared" ref="AN2382:AN2445" si="2353">O2382</f>
        <v>0</v>
      </c>
      <c r="AO2382" s="130">
        <f t="shared" ref="AO2382:AO2445" si="2354">SUM(COUNTIF(U2382,"NS"),COUNTIF(Y2382,"ns"),COUNTIF(AC2382,"ns"),COUNTIF(E2538,"NS"),COUNTIF(I2538,"ns"),COUNTIF(M2538,"ns"),COUNTIF(Q2538,"NS"),COUNTIF(U2538,"ns"),COUNTIF(Y2538,"ns"),COUNTIF(AC2538,"NS"))</f>
        <v>0</v>
      </c>
      <c r="AP2382" s="130">
        <f t="shared" ref="AP2382:AP2445" si="2355">SUM(U2382,Y2382,AC2382,E2538,I2538,M2538,Q2538,U2538,Y2538,AC2538)</f>
        <v>0</v>
      </c>
      <c r="AQ2382" s="130">
        <f t="shared" ref="AQ2382:AQ2445" si="2356">SUM(COUNTIF(U2382,"NA"),COUNTIF(Y2382,"NA"),COUNTIF(AC2382,"NA"),COUNTIF(E2538,"NA"),COUNTIF(I2538,"NA"),COUNTIF(M2538,"NA"),COUNTIF(Q2538,"NA"),COUNTIF(U2538,"NA"),COUNTIF(Y2538,"NA"),COUNTIF(AC2538,"NA"))</f>
        <v>0</v>
      </c>
      <c r="AR2382" s="359">
        <f t="shared" ref="AR2382:AR2445" si="2357">IF($AG$2369=$AH$2369,0,
IF(OR(
AND(AN2382=0,AO2382&gt;0),
AND(AN2382="NS",AP2382&gt;0),
AND(AN2382="NS",AP2382=0,AO2382=0)),1,
IF(OR(
AND(AO2382&gt;=2,AP2382&lt;AN2382),
AND(AN2382="NS",AP2382=0,AO2382&gt;0),
AN2382=AP2382,
AND(AN2382="NA",AO2382=0,AP2382=0,AQ2382&gt;0)),0,1)))</f>
        <v>0</v>
      </c>
      <c r="AS2382" s="130">
        <f t="shared" ref="AS2382:AS2445" si="2358">Q2382</f>
        <v>0</v>
      </c>
      <c r="AT2382" s="130">
        <f t="shared" ref="AT2382:AT2445" si="2359">SUM(COUNTIF(V2382,"NS"),COUNTIF(Z2382,"ns"),COUNTIF(AD2382,"ns"),COUNTIF(F2538,"NS"),COUNTIF(J2538,"ns"),COUNTIF(N2538,"ns"),COUNTIF(R2538,"NS"),COUNTIF(V2538,"ns"),COUNTIF(Z2538,"ns"),COUNTIF(AD2538,"NS"))</f>
        <v>0</v>
      </c>
      <c r="AU2382" s="130">
        <f t="shared" ref="AU2382:AU2445" si="2360">SUM(V2382,Z2382,AD2382,F2538,J2538,N2538,R2538,V2538,Z2538,AD2538)</f>
        <v>0</v>
      </c>
      <c r="AV2382" s="130">
        <f t="shared" ref="AV2382:AV2445" si="2361">SUM(COUNTIF(V2382,"NA"),COUNTIF(Z2382,"NA"),COUNTIF(AD2382,"NA"),COUNTIF(F2538,"NA"),COUNTIF(J2538,"NA"),COUNTIF(N2538,"NA"),COUNTIF(R2538,"NA"),COUNTIF(V2538,"NA"),COUNTIF(Z2538,"NA"),COUNTIF(AD2538,"NA"))</f>
        <v>0</v>
      </c>
      <c r="AW2382" s="359">
        <f t="shared" ref="AW2382:AW2445" si="2362">IF($AG$2369=$AH$2369,0,
IF(OR(
AND(AS2382=0,AT2382&gt;0),
AND(AS2382="NS",AU2382&gt;0),
AND(AS2382="NS",AU2382=0,AT2382=0)),1,
IF(OR(
AND(AT2382&gt;=2,AU2382&lt;AS2382),
AND(AS2382="NS",AU2382=0,AT2382&gt;0),
AS2382=AU2382,
AND(AS2382="NA",AT2382=0,AU2382=0,AV2382&gt;0)),0,1)))</f>
        <v>0</v>
      </c>
      <c r="AX2382" s="130">
        <f t="shared" ref="AX2382:AX2445" si="2363">S2382</f>
        <v>0</v>
      </c>
      <c r="AY2382" s="130">
        <f t="shared" ref="AY2382:AY2445" si="2364">COUNTIF(U2382:V2382,"NS")</f>
        <v>0</v>
      </c>
      <c r="AZ2382" s="130">
        <f t="shared" ref="AZ2382:AZ2445" si="2365">SUM(U2382:V2382)</f>
        <v>0</v>
      </c>
      <c r="BA2382" s="130">
        <f t="shared" ref="BA2382:BA2445" si="2366">COUNTIF(U2382:V2382,"NA")</f>
        <v>0</v>
      </c>
      <c r="BB2382" s="359">
        <f t="shared" ref="BB2382:BB2445" si="2367">IF($AG$2369=$AH$2369,0,
IF(OR(
AND(AX2382=0,AY2382&gt;0),
AND(AX2382="NS",AZ2382&gt;0),
AND(AX2382="NS",AZ2382=0,AY2382=0)),1,
IF(OR(
AND(AX2382&gt;0,AY2382=2),
AND(AX2382="NS",AY2382=2),
AND(AX2382="NS",AZ2382=0,AY2382&gt;0),
AX2382=AZ2382,
AND(AX2382="NA",AY2382=0,AZ2382=0,BA2382&gt;0)),0,1)))</f>
        <v>0</v>
      </c>
      <c r="BC2382" s="130">
        <f t="shared" ref="BC2382:BC2445" si="2368">W2382</f>
        <v>0</v>
      </c>
      <c r="BD2382" s="130">
        <f t="shared" ref="BD2382:BD2445" si="2369">COUNTIF(Y2382:Z2382,"NS")</f>
        <v>0</v>
      </c>
      <c r="BE2382" s="130">
        <f t="shared" ref="BE2382:BE2445" si="2370">SUM(Y2382:Z2382)</f>
        <v>0</v>
      </c>
      <c r="BF2382" s="130">
        <f t="shared" ref="BF2382:BF2445" si="2371">COUNTIF(Y2382:Z2382,"NA")</f>
        <v>0</v>
      </c>
      <c r="BG2382" s="359">
        <f t="shared" ref="BG2382:BG2445" si="2372">IF($AG$2369=$AH$2369,0,
IF(OR(
AND(BC2382=0,BD2382&gt;0),
AND(BC2382="NS",BE2382&gt;0),
AND(BC2382="NS",BE2382=0,BD2382=0)),1,
IF(OR(
AND(BC2382&gt;0,BD2382=2),
AND(BC2382="NS",BD2382=2),
AND(BC2382="NS",BE2382=0,BD2382&gt;0),
BC2382=BE2382,
AND(BC2382="NA",BD2382=0,BE2382=0,BF2382&gt;0)),0,1)))</f>
        <v>0</v>
      </c>
      <c r="BH2382" s="130">
        <f t="shared" ref="BH2382:BH2445" si="2373">AA2382</f>
        <v>0</v>
      </c>
      <c r="BI2382" s="130">
        <f t="shared" ref="BI2382:BI2445" si="2374">COUNTIF(AC2382:AD2382,"NS")</f>
        <v>0</v>
      </c>
      <c r="BJ2382" s="130">
        <f t="shared" ref="BJ2382:BJ2445" si="2375">SUM(AC2382:AD2382)</f>
        <v>0</v>
      </c>
      <c r="BK2382" s="130">
        <f t="shared" ref="BK2382:BK2445" si="2376">COUNTIF(AC2382:AD2382,"NA")</f>
        <v>0</v>
      </c>
      <c r="BL2382" s="359">
        <f t="shared" ref="BL2382:BL2445" si="2377">IF($AG$2369=$AH$2369,0,
IF(OR(
AND(BH2382=0,BI2382&gt;0),
AND(BH2382="NS",BJ2382&gt;0),
AND(BH2382="NS",BJ2382=0,BI2382=0)),1,
IF(OR(
AND(BH2382&gt;0,BI2382=2),
AND(BH2382="NS",BI2382=2),
AND(BH2382="NS",BJ2382=0,BI2382&gt;0),
BH2382=BJ2382,
AND(BH2382="NA",BI2382=0,BJ2382=0,BK2382&gt;0)),0,1)))</f>
        <v>0</v>
      </c>
      <c r="BM2382" s="90">
        <f t="shared" ref="BM2382:BM2445" si="2378">IF($AG$2369=$AH$2369,0,IF(AND(AI2382="NA",AG2382&lt;$AM$2369),1,0))</f>
        <v>0</v>
      </c>
      <c r="CO2382" s="349" t="s">
        <v>2078</v>
      </c>
      <c r="CP2382" s="493">
        <f>SUM(M2381:N2384)</f>
        <v>0</v>
      </c>
      <c r="CQ2382" s="493"/>
      <c r="CR2382" s="493">
        <f t="shared" ref="CR2382" si="2379">SUM(O2381:P2384)</f>
        <v>0</v>
      </c>
      <c r="CS2382" s="493"/>
      <c r="CT2382" s="493">
        <f t="shared" ref="CT2382" si="2380">SUM(Q2381:R2384)</f>
        <v>0</v>
      </c>
      <c r="CU2382" s="493"/>
      <c r="CV2382" s="486">
        <f t="shared" ref="CV2382" si="2381">SUM(S2381:T2384)</f>
        <v>0</v>
      </c>
      <c r="CW2382" s="486"/>
      <c r="CX2382" s="336">
        <f>SUM(U2381:U2384)</f>
        <v>0</v>
      </c>
      <c r="CY2382" s="336">
        <f>SUM(V2381:V2384)</f>
        <v>0</v>
      </c>
      <c r="CZ2382" s="486">
        <f t="shared" ref="CZ2382" si="2382">SUM(W2381:X2384)</f>
        <v>0</v>
      </c>
      <c r="DA2382" s="486"/>
      <c r="DB2382" s="336">
        <f>SUM(Y2381:Y2384)</f>
        <v>0</v>
      </c>
      <c r="DC2382" s="336">
        <f>SUM(Z2381:Z2384)</f>
        <v>0</v>
      </c>
      <c r="DD2382" s="486">
        <f t="shared" ref="DD2382" si="2383">SUM(AA2381:AB2384)</f>
        <v>0</v>
      </c>
      <c r="DE2382" s="486"/>
      <c r="DF2382" s="336">
        <f>SUM(AC2381:AC2384)</f>
        <v>0</v>
      </c>
      <c r="DG2382" s="336">
        <f>SUM(AD2381:AD2384)</f>
        <v>0</v>
      </c>
      <c r="DH2382" s="335"/>
      <c r="DU2382" s="1135" t="s">
        <v>2029</v>
      </c>
      <c r="DV2382" s="1135"/>
      <c r="DW2382" s="1135"/>
      <c r="DX2382" s="1135"/>
      <c r="DY2382" s="1135"/>
      <c r="DZ2382" s="1135"/>
      <c r="EA2382" s="1135"/>
      <c r="EB2382" s="1135"/>
      <c r="EC2382" s="1135"/>
      <c r="ED2382" s="850">
        <f>SUM(COUNTIF(M2381:N2391,"NS"),COUNTIF(M2397:N2401,"NS"),COUNTIF(M2406:N2409,"NS"),COUNTIF(M2427:N2427,"NS"),COUNTIF(M2432:N2434,"NS"),COUNTIF(M2437:N2443,"NS"),COUNTIF(M2450:N2450,"NS"),COUNTIF(M2455:N2459,"NS"),COUNTIF(M2465:N2465,"NS"),COUNTIF(M2473:N2476,"NS"),COUNTIF(M2482:N2485,"NS"),COUNTIF(M2494:N2494,"NS"),COUNTIF(M2497:N2504,"NS"),COUNTIF(M2511:N2512,"NS"),COUNTIF(M2515:N2523,"NS"),COUNTIF(M2528:N2529,"NS"))</f>
        <v>0</v>
      </c>
      <c r="EE2382" s="850"/>
      <c r="EF2382" s="850">
        <f t="shared" ref="EF2382" si="2384">SUM(COUNTIF(O2381:P2391,"NS"),COUNTIF(O2397:P2401,"NS"),COUNTIF(O2406:P2409,"NS"),COUNTIF(O2427:P2427,"NS"),COUNTIF(O2432:P2434,"NS"),COUNTIF(O2437:P2443,"NS"),COUNTIF(O2450:P2450,"NS"),COUNTIF(O2455:P2459,"NS"),COUNTIF(O2465:P2465,"NS"),COUNTIF(O2473:P2476,"NS"),COUNTIF(O2482:P2485,"NS"),COUNTIF(O2494:P2494,"NS"),COUNTIF(O2497:P2504,"NS"),COUNTIF(O2511:P2512,"NS"),COUNTIF(O2515:P2523,"NS"),COUNTIF(O2528:P2529,"NS"))</f>
        <v>0</v>
      </c>
      <c r="EG2382" s="850"/>
      <c r="EH2382" s="850">
        <f t="shared" ref="EH2382" si="2385">SUM(COUNTIF(Q2381:R2391,"NS"),COUNTIF(Q2397:R2401,"NS"),COUNTIF(Q2406:R2409,"NS"),COUNTIF(Q2427:R2427,"NS"),COUNTIF(Q2432:R2434,"NS"),COUNTIF(Q2437:R2443,"NS"),COUNTIF(Q2450:R2450,"NS"),COUNTIF(Q2455:R2459,"NS"),COUNTIF(Q2465:R2465,"NS"),COUNTIF(Q2473:R2476,"NS"),COUNTIF(Q2482:R2485,"NS"),COUNTIF(Q2494:R2494,"NS"),COUNTIF(Q2497:R2504,"NS"),COUNTIF(Q2511:R2512,"NS"),COUNTIF(Q2515:R2523,"NS"),COUNTIF(Q2528:R2529,"NS"))</f>
        <v>0</v>
      </c>
      <c r="EI2382" s="850"/>
      <c r="EJ2382" s="850">
        <f t="shared" ref="EJ2382" si="2386">SUM(COUNTIF(S2381:T2391,"NS"),COUNTIF(S2397:T2401,"NS"),COUNTIF(S2406:T2409,"NS"),COUNTIF(S2427:T2427,"NS"),COUNTIF(S2432:T2434,"NS"),COUNTIF(S2437:T2443,"NS"),COUNTIF(S2450:T2450,"NS"),COUNTIF(S2455:T2459,"NS"),COUNTIF(S2465:T2465,"NS"),COUNTIF(S2473:T2476,"NS"),COUNTIF(S2482:T2485,"NS"),COUNTIF(S2494:T2494,"NS"),COUNTIF(S2497:T2504,"NS"),COUNTIF(S2511:T2512,"NS"),COUNTIF(S2515:T2523,"NS"),COUNTIF(S2528:T2529,"NS"))</f>
        <v>0</v>
      </c>
      <c r="EK2382" s="850"/>
      <c r="EL2382" s="345">
        <f>SUM(COUNTIF(U2381:U2391,"NS"),COUNTIF(U2397:U2401,"NS"),COUNTIF(U2406:U2409,"NS"),COUNTIF(U2427,"NS"),COUNTIF(U2432:U2434,"NS"),COUNTIF(U2437:U2443,"NS"),COUNTIF(U2450,"NS"),COUNTIF(U2455:U2459,"NS"),COUNTIF(U2465,"NS"),COUNTIF(U2473:U2476,"NS"),COUNTIF(U2482:U2485,"NS"),COUNTIF(U2494,"NS"),COUNTIF(U2497:U2504,"NS"),COUNTIF(U2511:U2512,"NS"),COUNTIF(U2515:U2523,"NS"),COUNTIF(U2528:U2529,"NS"))</f>
        <v>0</v>
      </c>
      <c r="EM2382" s="345">
        <f>SUM(COUNTIF(V2381:V2391,"NS"),COUNTIF(V2397:V2401,"NS"),COUNTIF(V2406:V2409,"NS"),COUNTIF(V2427,"NS"),COUNTIF(V2432:V2434,"NS"),COUNTIF(V2437:V2443,"NS"),COUNTIF(V2450,"NS"),COUNTIF(V2455:V2459,"NS"),COUNTIF(V2465,"NS"),COUNTIF(V2473:V2476,"NS"),COUNTIF(V2482:V2485,"NS"),COUNTIF(V2494,"NS"),COUNTIF(V2497:V2504,"NS"),COUNTIF(V2511:V2512,"NS"),COUNTIF(V2515:V2523,"NS"),COUNTIF(V2528:V2529,"NS"))</f>
        <v>0</v>
      </c>
      <c r="EN2382" s="850">
        <f>SUM(COUNTIF(W2381:X2391,"NS"),COUNTIF(W2397:X2401,"NS"),COUNTIF(W2406:X2409,"NS"),COUNTIF(W2427:X2427,"NS"),COUNTIF(W2432:X2434,"NS"),COUNTIF(W2437:X2443,"NS"),COUNTIF(W2450:X2450,"NS"),COUNTIF(W2455:X2459,"NS"),COUNTIF(W2465:X2465,"NS"),COUNTIF(W2473:X2476,"NS"),COUNTIF(W2482:X2485,"NS"),COUNTIF(W2494:X2494,"NS"),COUNTIF(W2497:X2504,"NS"),COUNTIF(W2511:X2512,"NS"),COUNTIF(W2515:X2523,"NS"),COUNTIF(W2528:X2529,"NS"))</f>
        <v>0</v>
      </c>
      <c r="EO2382" s="850"/>
      <c r="EP2382" s="345">
        <f t="shared" ref="EP2382:EQ2382" si="2387">SUM(COUNTIF(Y2381:Y2391,"NS"),COUNTIF(Y2397:Y2401,"NS"),COUNTIF(Y2406:Y2409,"NS"),COUNTIF(Y2427,"NS"),COUNTIF(Y2432:Y2434,"NS"),COUNTIF(Y2437:Y2443,"NS"),COUNTIF(Y2450,"NS"),COUNTIF(Y2455:Y2459,"NS"),COUNTIF(Y2465,"NS"),COUNTIF(Y2473:Y2476,"NS"),COUNTIF(Y2482:Y2485,"NS"),COUNTIF(Y2494,"NS"),COUNTIF(Y2497:Y2504,"NS"),COUNTIF(Y2511:Y2512,"NS"),COUNTIF(Y2515:Y2523,"NS"),COUNTIF(Y2528:Y2529,"NS"))</f>
        <v>0</v>
      </c>
      <c r="EQ2382" s="345">
        <f t="shared" si="2387"/>
        <v>0</v>
      </c>
      <c r="ER2382" s="850">
        <f>SUM(COUNTIF(AA2381:AB2391,"NS"),COUNTIF(AA2397:AB2401,"NS"),COUNTIF(AA2406:AB2409,"NS"),COUNTIF(AA2427:AB2427,"NS"),COUNTIF(AA2432:AB2434,"NS"),COUNTIF(AA2437:AB2443,"NS"),COUNTIF(AA2450:AB2450,"NS"),COUNTIF(AA2455:AB2459,"NS"),COUNTIF(AA2465:AB2465,"NS"),COUNTIF(AA2473:AB2476,"NS"),COUNTIF(AA2482:AB2485,"NS"),COUNTIF(AA2494:AB2494,"NS"),COUNTIF(AA2497:AB2504,"NS"),COUNTIF(AA2511:AB2512,"NS"),COUNTIF(AA2515:AB2523,"NS"),COUNTIF(AA2528:AB2529,"NS"))</f>
        <v>0</v>
      </c>
      <c r="ES2382" s="850"/>
      <c r="ET2382" s="345">
        <f t="shared" ref="ET2382:EU2382" si="2388">SUM(COUNTIF(AC2381:AC2391,"NS"),COUNTIF(AC2397:AC2401,"NS"),COUNTIF(AC2406:AC2409,"NS"),COUNTIF(AC2427,"NS"),COUNTIF(AC2432:AC2434,"NS"),COUNTIF(AC2437:AC2443,"NS"),COUNTIF(AC2450,"NS"),COUNTIF(AC2455:AC2459,"NS"),COUNTIF(AC2465,"NS"),COUNTIF(AC2473:AC2476,"NS"),COUNTIF(AC2482:AC2485,"NS"),COUNTIF(AC2494,"NS"),COUNTIF(AC2497:AC2504,"NS"),COUNTIF(AC2511:AC2512,"NS"),COUNTIF(AC2515:AC2523,"NS"),COUNTIF(AC2528:AC2529,"NS"))</f>
        <v>0</v>
      </c>
      <c r="EU2382" s="345">
        <f t="shared" si="2388"/>
        <v>0</v>
      </c>
    </row>
    <row r="2383" spans="3:152" ht="15" customHeight="1" x14ac:dyDescent="0.2">
      <c r="C2383" s="741"/>
      <c r="D2383" s="594"/>
      <c r="E2383" s="595"/>
      <c r="F2383" s="629" t="s">
        <v>381</v>
      </c>
      <c r="G2383" s="629"/>
      <c r="H2383" s="587" t="s">
        <v>386</v>
      </c>
      <c r="I2383" s="588"/>
      <c r="J2383" s="588"/>
      <c r="K2383" s="588"/>
      <c r="L2383" s="589"/>
      <c r="M2383" s="579"/>
      <c r="N2383" s="580"/>
      <c r="O2383" s="579"/>
      <c r="P2383" s="580"/>
      <c r="Q2383" s="579"/>
      <c r="R2383" s="580"/>
      <c r="S2383" s="590"/>
      <c r="T2383" s="591"/>
      <c r="U2383" s="213"/>
      <c r="V2383" s="213"/>
      <c r="W2383" s="486"/>
      <c r="X2383" s="486"/>
      <c r="Y2383" s="214"/>
      <c r="Z2383" s="214"/>
      <c r="AA2383" s="486"/>
      <c r="AB2383" s="486"/>
      <c r="AC2383" s="214"/>
      <c r="AD2383" s="214"/>
      <c r="AE2383" s="109"/>
      <c r="AG2383" s="90">
        <f t="shared" si="2346"/>
        <v>45</v>
      </c>
      <c r="AH2383" s="186">
        <f t="shared" si="2347"/>
        <v>0</v>
      </c>
      <c r="AI2383" s="130">
        <f t="shared" si="2348"/>
        <v>0</v>
      </c>
      <c r="AJ2383" s="130">
        <f t="shared" si="2349"/>
        <v>0</v>
      </c>
      <c r="AK2383" s="130">
        <f t="shared" si="2350"/>
        <v>0</v>
      </c>
      <c r="AL2383" s="130">
        <f t="shared" si="2351"/>
        <v>0</v>
      </c>
      <c r="AM2383" s="359">
        <f t="shared" si="2352"/>
        <v>0</v>
      </c>
      <c r="AN2383" s="130">
        <f t="shared" si="2353"/>
        <v>0</v>
      </c>
      <c r="AO2383" s="130">
        <f t="shared" si="2354"/>
        <v>0</v>
      </c>
      <c r="AP2383" s="130">
        <f t="shared" si="2355"/>
        <v>0</v>
      </c>
      <c r="AQ2383" s="130">
        <f t="shared" si="2356"/>
        <v>0</v>
      </c>
      <c r="AR2383" s="359">
        <f t="shared" si="2357"/>
        <v>0</v>
      </c>
      <c r="AS2383" s="130">
        <f t="shared" si="2358"/>
        <v>0</v>
      </c>
      <c r="AT2383" s="130">
        <f t="shared" si="2359"/>
        <v>0</v>
      </c>
      <c r="AU2383" s="130">
        <f t="shared" si="2360"/>
        <v>0</v>
      </c>
      <c r="AV2383" s="130">
        <f t="shared" si="2361"/>
        <v>0</v>
      </c>
      <c r="AW2383" s="359">
        <f t="shared" si="2362"/>
        <v>0</v>
      </c>
      <c r="AX2383" s="130">
        <f t="shared" si="2363"/>
        <v>0</v>
      </c>
      <c r="AY2383" s="130">
        <f t="shared" si="2364"/>
        <v>0</v>
      </c>
      <c r="AZ2383" s="130">
        <f t="shared" si="2365"/>
        <v>0</v>
      </c>
      <c r="BA2383" s="130">
        <f t="shared" si="2366"/>
        <v>0</v>
      </c>
      <c r="BB2383" s="359">
        <f t="shared" si="2367"/>
        <v>0</v>
      </c>
      <c r="BC2383" s="130">
        <f t="shared" si="2368"/>
        <v>0</v>
      </c>
      <c r="BD2383" s="130">
        <f t="shared" si="2369"/>
        <v>0</v>
      </c>
      <c r="BE2383" s="130">
        <f t="shared" si="2370"/>
        <v>0</v>
      </c>
      <c r="BF2383" s="130">
        <f t="shared" si="2371"/>
        <v>0</v>
      </c>
      <c r="BG2383" s="359">
        <f t="shared" si="2372"/>
        <v>0</v>
      </c>
      <c r="BH2383" s="130">
        <f t="shared" si="2373"/>
        <v>0</v>
      </c>
      <c r="BI2383" s="130">
        <f t="shared" si="2374"/>
        <v>0</v>
      </c>
      <c r="BJ2383" s="130">
        <f t="shared" si="2375"/>
        <v>0</v>
      </c>
      <c r="BK2383" s="130">
        <f t="shared" si="2376"/>
        <v>0</v>
      </c>
      <c r="BL2383" s="359">
        <f t="shared" si="2377"/>
        <v>0</v>
      </c>
      <c r="BM2383" s="90">
        <f t="shared" si="2378"/>
        <v>0</v>
      </c>
      <c r="CO2383" s="349" t="s">
        <v>2029</v>
      </c>
      <c r="CP2383" s="493">
        <f>COUNTIF(M2381:N2384,"NS")</f>
        <v>0</v>
      </c>
      <c r="CQ2383" s="493"/>
      <c r="CR2383" s="493">
        <f t="shared" ref="CR2383" si="2389">COUNTIF(O2381:P2384,"NS")</f>
        <v>0</v>
      </c>
      <c r="CS2383" s="493"/>
      <c r="CT2383" s="493">
        <f t="shared" ref="CT2383" si="2390">COUNTIF(Q2381:R2384,"NS")</f>
        <v>0</v>
      </c>
      <c r="CU2383" s="493"/>
      <c r="CV2383" s="486">
        <f t="shared" ref="CV2383" si="2391">COUNTIF(S2381:T2384,"NS")</f>
        <v>0</v>
      </c>
      <c r="CW2383" s="486"/>
      <c r="CX2383" s="336">
        <f>COUNTIF(U2381:U2384,"NS")</f>
        <v>0</v>
      </c>
      <c r="CY2383" s="336">
        <f>COUNTIF(V2381:V2384,"NS")</f>
        <v>0</v>
      </c>
      <c r="CZ2383" s="486">
        <f t="shared" ref="CZ2383" si="2392">COUNTIF(W2381:X2384,"NS")</f>
        <v>0</v>
      </c>
      <c r="DA2383" s="486"/>
      <c r="DB2383" s="336">
        <f>COUNTIF(Y2381:Y2384,"NS")</f>
        <v>0</v>
      </c>
      <c r="DC2383" s="336">
        <f>COUNTIF(Z2381:Z2384,"NS")</f>
        <v>0</v>
      </c>
      <c r="DD2383" s="486">
        <f t="shared" ref="DD2383" si="2393">COUNTIF(AA2381:AB2384,"NS")</f>
        <v>0</v>
      </c>
      <c r="DE2383" s="486"/>
      <c r="DF2383" s="336">
        <f>COUNTIF(AC2381:AC2384,"NS")</f>
        <v>0</v>
      </c>
      <c r="DG2383" s="336">
        <f>COUNTIF(AD2381:AD2384,"NS")</f>
        <v>0</v>
      </c>
      <c r="DH2383" s="335"/>
      <c r="DU2383" s="1135" t="s">
        <v>2078</v>
      </c>
      <c r="DV2383" s="1135"/>
      <c r="DW2383" s="1135"/>
      <c r="DX2383" s="1135"/>
      <c r="DY2383" s="1135"/>
      <c r="DZ2383" s="1135"/>
      <c r="EA2383" s="1135"/>
      <c r="EB2383" s="1135"/>
      <c r="EC2383" s="1135"/>
      <c r="ED2383" s="850">
        <f>SUM(M2528:N2529,M2515:N2523,M2511:N2512,M2497:N2504,M2494:N2494,M2482:N2485,M2473:N2476,M2465:N2465,M2455:N2459,M2450:N2450,M2437:N2443,M2432:N2434,M2427:N2427,M2406:N2409,M2397:N2401,M2381:N2391)</f>
        <v>0</v>
      </c>
      <c r="EE2383" s="850"/>
      <c r="EF2383" s="850">
        <f t="shared" ref="EF2383" si="2394">SUM(O2528:P2529,O2515:P2523,O2511:P2512,O2497:P2504,O2494:P2494,O2482:P2485,O2473:P2476,O2465:P2465,O2455:P2459,O2450:P2450,O2437:P2443,O2432:P2434,O2427:P2427,O2406:P2409,O2397:P2401,O2381:P2391)</f>
        <v>0</v>
      </c>
      <c r="EG2383" s="850"/>
      <c r="EH2383" s="850">
        <f t="shared" ref="EH2383" si="2395">SUM(Q2528:R2529,Q2515:R2523,Q2511:R2512,Q2497:R2504,Q2494:R2494,Q2482:R2485,Q2473:R2476,Q2465:R2465,Q2455:R2459,Q2450:R2450,Q2437:R2443,Q2432:R2434,Q2427:R2427,Q2406:R2409,Q2397:R2401,Q2381:R2391)</f>
        <v>0</v>
      </c>
      <c r="EI2383" s="850"/>
      <c r="EJ2383" s="850">
        <f t="shared" ref="EJ2383" si="2396">SUM(S2528:T2529,S2515:T2523,S2511:T2512,S2497:T2504,S2494:T2494,S2482:T2485,S2473:T2476,S2465:T2465,S2455:T2459,S2450:T2450,S2437:T2443,S2432:T2434,S2427:T2427,S2406:T2409,S2397:T2401,S2381:T2391)</f>
        <v>0</v>
      </c>
      <c r="EK2383" s="850"/>
      <c r="EL2383" s="345">
        <f>SUM(U2528:U2529,U2515:U2523,U2511:U2512,U2497:U2504,U2494,U2482:U2485,U2473:U2476,U2465,U2455:U2459,U2450,U2437:U2443,U2432:U2434,U2427,U2406:U2409,U2397:U2401,U2381:U2391)</f>
        <v>0</v>
      </c>
      <c r="EM2383" s="345">
        <f>SUM(V2528:V2529,V2515:V2523,V2511:V2512,V2497:V2504,V2494,V2482:V2485,V2473:V2476,V2465,V2455:V2459,V2450,V2437:V2443,V2432:V2434,V2427,V2406:V2409,V2397:V2401,V2381:V2391)</f>
        <v>0</v>
      </c>
      <c r="EN2383" s="850">
        <f>SUM(W2528:X2529,W2515:X2523,W2511:X2512,W2497:X2504,W2494:X2494,W2482:X2485,W2473:X2476,W2465:X2465,W2455:X2459,W2450:X2450,W2437:X2443,W2432:X2434,W2427:X2427,W2406:X2409,W2397:X2401,W2381:X2391)</f>
        <v>0</v>
      </c>
      <c r="EO2383" s="850"/>
      <c r="EP2383" s="345">
        <f t="shared" ref="EP2383:EQ2383" si="2397">SUM(Y2528:Y2529,Y2515:Y2523,Y2511:Y2512,Y2497:Y2504,Y2494,Y2482:Y2485,Y2473:Y2476,Y2465,Y2455:Y2459,Y2450,Y2437:Y2443,Y2432:Y2434,Y2427,Y2406:Y2409,Y2397:Y2401,Y2381:Y2391)</f>
        <v>0</v>
      </c>
      <c r="EQ2383" s="345">
        <f t="shared" si="2397"/>
        <v>0</v>
      </c>
      <c r="ER2383" s="850">
        <f>SUM(AA2528:AB2529,AA2515:AB2523,AA2511:AB2512,AA2497:AB2504,AA2494:AB2494,AA2482:AB2485,AA2473:AB2476,AA2465:AB2465,AA2455:AB2459,AA2450:AB2450,AA2437:AB2443,AA2432:AB2434,AA2427:AB2427,AA2406:AB2409,AA2397:AB2401,AA2381:AB2391)</f>
        <v>0</v>
      </c>
      <c r="ES2383" s="850"/>
      <c r="ET2383" s="345">
        <f t="shared" ref="ET2383:EU2383" si="2398">SUM(AC2528:AC2529,AC2515:AC2523,AC2511:AC2512,AC2497:AC2504,AC2494,AC2482:AC2485,AC2473:AC2476,AC2465,AC2455:AC2459,AC2450,AC2437:AC2443,AC2432:AC2434,AC2427,AC2406:AC2409,AC2397:AC2401,AC2381:AC2391)</f>
        <v>0</v>
      </c>
      <c r="EU2383" s="345">
        <f t="shared" si="2398"/>
        <v>0</v>
      </c>
    </row>
    <row r="2384" spans="3:152" ht="15" customHeight="1" x14ac:dyDescent="0.2">
      <c r="C2384" s="741"/>
      <c r="D2384" s="594"/>
      <c r="E2384" s="595"/>
      <c r="F2384" s="629" t="s">
        <v>382</v>
      </c>
      <c r="G2384" s="629"/>
      <c r="H2384" s="587" t="s">
        <v>387</v>
      </c>
      <c r="I2384" s="588"/>
      <c r="J2384" s="588"/>
      <c r="K2384" s="588"/>
      <c r="L2384" s="589"/>
      <c r="M2384" s="579"/>
      <c r="N2384" s="580"/>
      <c r="O2384" s="579"/>
      <c r="P2384" s="580"/>
      <c r="Q2384" s="579"/>
      <c r="R2384" s="580"/>
      <c r="S2384" s="590"/>
      <c r="T2384" s="591"/>
      <c r="U2384" s="213"/>
      <c r="V2384" s="213"/>
      <c r="W2384" s="486"/>
      <c r="X2384" s="486"/>
      <c r="Y2384" s="214"/>
      <c r="Z2384" s="214"/>
      <c r="AA2384" s="486"/>
      <c r="AB2384" s="486"/>
      <c r="AC2384" s="214"/>
      <c r="AD2384" s="214"/>
      <c r="AE2384" s="109"/>
      <c r="AG2384" s="90">
        <f t="shared" si="2346"/>
        <v>45</v>
      </c>
      <c r="AH2384" s="186">
        <f t="shared" si="2347"/>
        <v>0</v>
      </c>
      <c r="AI2384" s="130">
        <f t="shared" si="2348"/>
        <v>0</v>
      </c>
      <c r="AJ2384" s="130">
        <f t="shared" si="2349"/>
        <v>0</v>
      </c>
      <c r="AK2384" s="130">
        <f t="shared" si="2350"/>
        <v>0</v>
      </c>
      <c r="AL2384" s="130">
        <f t="shared" si="2351"/>
        <v>0</v>
      </c>
      <c r="AM2384" s="359">
        <f t="shared" si="2352"/>
        <v>0</v>
      </c>
      <c r="AN2384" s="130">
        <f t="shared" si="2353"/>
        <v>0</v>
      </c>
      <c r="AO2384" s="130">
        <f t="shared" si="2354"/>
        <v>0</v>
      </c>
      <c r="AP2384" s="130">
        <f t="shared" si="2355"/>
        <v>0</v>
      </c>
      <c r="AQ2384" s="130">
        <f t="shared" si="2356"/>
        <v>0</v>
      </c>
      <c r="AR2384" s="359">
        <f t="shared" si="2357"/>
        <v>0</v>
      </c>
      <c r="AS2384" s="130">
        <f t="shared" si="2358"/>
        <v>0</v>
      </c>
      <c r="AT2384" s="130">
        <f t="shared" si="2359"/>
        <v>0</v>
      </c>
      <c r="AU2384" s="130">
        <f t="shared" si="2360"/>
        <v>0</v>
      </c>
      <c r="AV2384" s="130">
        <f t="shared" si="2361"/>
        <v>0</v>
      </c>
      <c r="AW2384" s="359">
        <f t="shared" si="2362"/>
        <v>0</v>
      </c>
      <c r="AX2384" s="130">
        <f t="shared" si="2363"/>
        <v>0</v>
      </c>
      <c r="AY2384" s="130">
        <f t="shared" si="2364"/>
        <v>0</v>
      </c>
      <c r="AZ2384" s="130">
        <f t="shared" si="2365"/>
        <v>0</v>
      </c>
      <c r="BA2384" s="130">
        <f t="shared" si="2366"/>
        <v>0</v>
      </c>
      <c r="BB2384" s="359">
        <f t="shared" si="2367"/>
        <v>0</v>
      </c>
      <c r="BC2384" s="130">
        <f t="shared" si="2368"/>
        <v>0</v>
      </c>
      <c r="BD2384" s="130">
        <f t="shared" si="2369"/>
        <v>0</v>
      </c>
      <c r="BE2384" s="130">
        <f t="shared" si="2370"/>
        <v>0</v>
      </c>
      <c r="BF2384" s="130">
        <f t="shared" si="2371"/>
        <v>0</v>
      </c>
      <c r="BG2384" s="359">
        <f t="shared" si="2372"/>
        <v>0</v>
      </c>
      <c r="BH2384" s="130">
        <f t="shared" si="2373"/>
        <v>0</v>
      </c>
      <c r="BI2384" s="130">
        <f t="shared" si="2374"/>
        <v>0</v>
      </c>
      <c r="BJ2384" s="130">
        <f t="shared" si="2375"/>
        <v>0</v>
      </c>
      <c r="BK2384" s="130">
        <f t="shared" si="2376"/>
        <v>0</v>
      </c>
      <c r="BL2384" s="359">
        <f t="shared" si="2377"/>
        <v>0</v>
      </c>
      <c r="BM2384" s="90">
        <f t="shared" si="2378"/>
        <v>0</v>
      </c>
      <c r="CO2384" s="350">
        <v>0.25</v>
      </c>
      <c r="CP2384" s="493">
        <f>IF(CP2381="ns",0,CP2381*0.25)</f>
        <v>0</v>
      </c>
      <c r="CQ2384" s="493"/>
      <c r="CR2384" s="493">
        <f t="shared" ref="CR2384" si="2399">IF(CR2381="ns",0,CR2381*0.25)</f>
        <v>0</v>
      </c>
      <c r="CS2384" s="493"/>
      <c r="CT2384" s="493">
        <f t="shared" ref="CT2384" si="2400">IF(CT2381="ns",0,CT2381*0.25)</f>
        <v>0</v>
      </c>
      <c r="CU2384" s="493"/>
      <c r="CV2384" s="486">
        <f t="shared" ref="CV2384" si="2401">IF(CV2381="ns",0,CV2381*0.25)</f>
        <v>0</v>
      </c>
      <c r="CW2384" s="486"/>
      <c r="CX2384" s="336">
        <f>IF(CX2381="ns",0,CX2381*0.25)</f>
        <v>0</v>
      </c>
      <c r="CY2384" s="336">
        <f>IF(CY2381="ns",0,CY2381*0.25)</f>
        <v>0</v>
      </c>
      <c r="CZ2384" s="486">
        <f>IF(CZ2381="ns",0,CZ2381*0.25)</f>
        <v>0</v>
      </c>
      <c r="DA2384" s="486"/>
      <c r="DB2384" s="336">
        <f t="shared" ref="DB2384:DC2384" si="2402">IF(DB2381="ns",0,DB2381*0.25)</f>
        <v>0</v>
      </c>
      <c r="DC2384" s="336">
        <f t="shared" si="2402"/>
        <v>0</v>
      </c>
      <c r="DD2384" s="486">
        <f>IF(DD2381="ns",0,DD2381*0.25)</f>
        <v>0</v>
      </c>
      <c r="DE2384" s="486"/>
      <c r="DF2384" s="336">
        <f t="shared" ref="DF2384:DG2384" si="2403">IF(DF2381="ns",0,DF2381*0.25)</f>
        <v>0</v>
      </c>
      <c r="DG2384" s="336">
        <f t="shared" si="2403"/>
        <v>0</v>
      </c>
      <c r="DH2384" s="335"/>
      <c r="DU2384" s="1135" t="s">
        <v>2077</v>
      </c>
      <c r="DV2384" s="1135"/>
      <c r="DW2384" s="1135"/>
      <c r="DX2384" s="1135"/>
      <c r="DY2384" s="1135"/>
      <c r="DZ2384" s="1135"/>
      <c r="EA2384" s="1135"/>
      <c r="EB2384" s="1135"/>
      <c r="EC2384" s="1135"/>
      <c r="ED2384" s="850">
        <f>IF($AG$2369=$AH$2369,0,
IF(OR(
AND(ED2381=0,ED2382&gt;0),
AND(ED2381="NS",ED2383&gt;0),
AND(ED2381="NS",ED2383=0,ED2382=0)),1,
IF(OR(
AND(ED2382&gt;=2,ED2383&lt;ED2381),
AND(ED2381="NS",ED2383=0,ED2382&gt;0),
ED2381=ED2383),0,1)))</f>
        <v>0</v>
      </c>
      <c r="EE2384" s="850"/>
      <c r="EF2384" s="850">
        <f t="shared" ref="EF2384" si="2404">IF($AG$2369=$AH$2369,0,
IF(OR(
AND(EF2381=0,EF2382&gt;0),
AND(EF2381="NS",EF2383&gt;0),
AND(EF2381="NS",EF2383=0,EF2382=0)),1,
IF(OR(
AND(EF2382&gt;=2,EF2383&lt;EF2381),
AND(EF2381="NS",EF2383=0,EF2382&gt;0),
EF2381=EF2383),0,1)))</f>
        <v>0</v>
      </c>
      <c r="EG2384" s="850"/>
      <c r="EH2384" s="850">
        <f t="shared" ref="EH2384" si="2405">IF($AG$2369=$AH$2369,0,
IF(OR(
AND(EH2381=0,EH2382&gt;0),
AND(EH2381="NS",EH2383&gt;0),
AND(EH2381="NS",EH2383=0,EH2382=0)),1,
IF(OR(
AND(EH2382&gt;=2,EH2383&lt;EH2381),
AND(EH2381="NS",EH2383=0,EH2382&gt;0),
EH2381=EH2383),0,1)))</f>
        <v>0</v>
      </c>
      <c r="EI2384" s="850"/>
      <c r="EJ2384" s="850">
        <f t="shared" ref="EJ2384" si="2406">IF($AG$2369=$AH$2369,0,
IF(OR(
AND(EJ2381=0,EJ2382&gt;0),
AND(EJ2381="NS",EJ2383&gt;0),
AND(EJ2381="NS",EJ2383=0,EJ2382=0)),1,
IF(OR(
AND(EJ2382&gt;=2,EJ2383&lt;EJ2381),
AND(EJ2381="NS",EJ2383=0,EJ2382&gt;0),
EJ2381=EJ2383),0,1)))</f>
        <v>0</v>
      </c>
      <c r="EK2384" s="850"/>
      <c r="EL2384" s="345">
        <f>IF($AG$2369=$AH$2369,0,
IF(OR(
AND(EL2381=0,EL2382&gt;0),
AND(EL2381="NS",EL2383&gt;0),
AND(EL2381="NS",EL2383=0,EL2382=0)),1,
IF(OR(
AND(EL2382&gt;=2,EL2383&lt;EL2381),
AND(EL2381="NS",EL2383=0,EL2382&gt;0),
EL2381=EL2383),0,1)))</f>
        <v>0</v>
      </c>
      <c r="EM2384" s="345">
        <f>IF($AG$2369=$AH$2369,0,
IF(OR(
AND(EM2381=0,EM2382&gt;0),
AND(EM2381="NS",EM2383&gt;0),
AND(EM2381="NS",EM2383=0,EM2382=0)),1,
IF(OR(
AND(EM2382&gt;=2,EM2383&lt;EM2381),
AND(EM2381="NS",EM2383=0,EM2382&gt;0),
EM2381=EM2383),0,1)))</f>
        <v>0</v>
      </c>
      <c r="EN2384" s="850">
        <f>IF($AG$2369=$AH$2369,0,
IF(OR(
AND(EN2381=0,EN2382&gt;0),
AND(EN2381="NS",EN2383&gt;0),
AND(EN2381="NS",EN2383=0,EN2382=0)),1,
IF(OR(
AND(EN2382&gt;=2,EN2383&lt;EN2381),
AND(EN2381="NS",EN2383=0,EN2382&gt;0),
EN2381=EN2383),0,1)))</f>
        <v>0</v>
      </c>
      <c r="EO2384" s="850"/>
      <c r="EP2384" s="345">
        <f t="shared" ref="EP2384:EQ2384" si="2407">IF($AG$2369=$AH$2369,0,
IF(OR(
AND(EP2381=0,EP2382&gt;0),
AND(EP2381="NS",EP2383&gt;0),
AND(EP2381="NS",EP2383=0,EP2382=0)),1,
IF(OR(
AND(EP2382&gt;=2,EP2383&lt;EP2381),
AND(EP2381="NS",EP2383=0,EP2382&gt;0),
EP2381=EP2383),0,1)))</f>
        <v>0</v>
      </c>
      <c r="EQ2384" s="345">
        <f t="shared" si="2407"/>
        <v>0</v>
      </c>
      <c r="ER2384" s="850">
        <f>IF($AG$2369=$AH$2369,0,
IF(OR(
AND(ER2381=0,ER2382&gt;0),
AND(ER2381="NS",ER2383&gt;0),
AND(ER2381="NS",ER2383=0,ER2382=0)),1,
IF(OR(
AND(ER2382&gt;=2,ER2383&lt;ER2381),
AND(ER2381="NS",ER2383=0,ER2382&gt;0),
ER2381=ER2383),0,1)))</f>
        <v>0</v>
      </c>
      <c r="ES2384" s="850"/>
      <c r="ET2384" s="345">
        <f t="shared" ref="ET2384:EU2384" si="2408">IF($AG$2369=$AH$2369,0,
IF(OR(
AND(ET2381=0,ET2382&gt;0),
AND(ET2381="NS",ET2383&gt;0),
AND(ET2381="NS",ET2383=0,ET2382=0)),1,
IF(OR(
AND(ET2382&gt;=2,ET2383&lt;ET2381),
AND(ET2381="NS",ET2383=0,ET2382&gt;0),
ET2381=ET2383),0,1)))</f>
        <v>0</v>
      </c>
      <c r="EU2384" s="345">
        <f t="shared" si="2408"/>
        <v>0</v>
      </c>
      <c r="EV2384" s="90">
        <f>SUM(ED2384:EU2384)</f>
        <v>0</v>
      </c>
    </row>
    <row r="2385" spans="1:152" ht="36" customHeight="1" x14ac:dyDescent="0.2">
      <c r="C2385" s="742"/>
      <c r="D2385" s="596"/>
      <c r="E2385" s="597"/>
      <c r="F2385" s="647" t="s">
        <v>383</v>
      </c>
      <c r="G2385" s="647"/>
      <c r="H2385" s="631" t="s">
        <v>388</v>
      </c>
      <c r="I2385" s="625"/>
      <c r="J2385" s="625"/>
      <c r="K2385" s="625"/>
      <c r="L2385" s="626"/>
      <c r="M2385" s="579"/>
      <c r="N2385" s="580"/>
      <c r="O2385" s="579"/>
      <c r="P2385" s="580"/>
      <c r="Q2385" s="579"/>
      <c r="R2385" s="580"/>
      <c r="S2385" s="590"/>
      <c r="T2385" s="591"/>
      <c r="U2385" s="213"/>
      <c r="V2385" s="213"/>
      <c r="W2385" s="486"/>
      <c r="X2385" s="486"/>
      <c r="Y2385" s="214"/>
      <c r="Z2385" s="214"/>
      <c r="AA2385" s="486"/>
      <c r="AB2385" s="486"/>
      <c r="AC2385" s="214"/>
      <c r="AD2385" s="214"/>
      <c r="AE2385" s="109"/>
      <c r="AG2385" s="90">
        <f t="shared" si="2346"/>
        <v>45</v>
      </c>
      <c r="AH2385" s="186">
        <f t="shared" si="2347"/>
        <v>0</v>
      </c>
      <c r="AI2385" s="130">
        <f t="shared" si="2348"/>
        <v>0</v>
      </c>
      <c r="AJ2385" s="130">
        <f t="shared" si="2349"/>
        <v>0</v>
      </c>
      <c r="AK2385" s="130">
        <f t="shared" si="2350"/>
        <v>0</v>
      </c>
      <c r="AL2385" s="130">
        <f t="shared" si="2351"/>
        <v>0</v>
      </c>
      <c r="AM2385" s="359">
        <f t="shared" si="2352"/>
        <v>0</v>
      </c>
      <c r="AN2385" s="130">
        <f t="shared" si="2353"/>
        <v>0</v>
      </c>
      <c r="AO2385" s="130">
        <f t="shared" si="2354"/>
        <v>0</v>
      </c>
      <c r="AP2385" s="130">
        <f t="shared" si="2355"/>
        <v>0</v>
      </c>
      <c r="AQ2385" s="130">
        <f t="shared" si="2356"/>
        <v>0</v>
      </c>
      <c r="AR2385" s="359">
        <f t="shared" si="2357"/>
        <v>0</v>
      </c>
      <c r="AS2385" s="130">
        <f t="shared" si="2358"/>
        <v>0</v>
      </c>
      <c r="AT2385" s="130">
        <f t="shared" si="2359"/>
        <v>0</v>
      </c>
      <c r="AU2385" s="130">
        <f t="shared" si="2360"/>
        <v>0</v>
      </c>
      <c r="AV2385" s="130">
        <f t="shared" si="2361"/>
        <v>0</v>
      </c>
      <c r="AW2385" s="359">
        <f t="shared" si="2362"/>
        <v>0</v>
      </c>
      <c r="AX2385" s="130">
        <f t="shared" si="2363"/>
        <v>0</v>
      </c>
      <c r="AY2385" s="130">
        <f t="shared" si="2364"/>
        <v>0</v>
      </c>
      <c r="AZ2385" s="130">
        <f t="shared" si="2365"/>
        <v>0</v>
      </c>
      <c r="BA2385" s="130">
        <f t="shared" si="2366"/>
        <v>0</v>
      </c>
      <c r="BB2385" s="359">
        <f t="shared" si="2367"/>
        <v>0</v>
      </c>
      <c r="BC2385" s="130">
        <f t="shared" si="2368"/>
        <v>0</v>
      </c>
      <c r="BD2385" s="130">
        <f t="shared" si="2369"/>
        <v>0</v>
      </c>
      <c r="BE2385" s="130">
        <f t="shared" si="2370"/>
        <v>0</v>
      </c>
      <c r="BF2385" s="130">
        <f t="shared" si="2371"/>
        <v>0</v>
      </c>
      <c r="BG2385" s="359">
        <f t="shared" si="2372"/>
        <v>0</v>
      </c>
      <c r="BH2385" s="130">
        <f t="shared" si="2373"/>
        <v>0</v>
      </c>
      <c r="BI2385" s="130">
        <f t="shared" si="2374"/>
        <v>0</v>
      </c>
      <c r="BJ2385" s="130">
        <f t="shared" si="2375"/>
        <v>0</v>
      </c>
      <c r="BK2385" s="130">
        <f t="shared" si="2376"/>
        <v>0</v>
      </c>
      <c r="BL2385" s="359">
        <f t="shared" si="2377"/>
        <v>0</v>
      </c>
      <c r="BM2385" s="90">
        <f t="shared" si="2378"/>
        <v>0</v>
      </c>
      <c r="CO2385" s="349" t="s">
        <v>72</v>
      </c>
      <c r="CP2385" s="493">
        <f>M2385</f>
        <v>0</v>
      </c>
      <c r="CQ2385" s="493"/>
      <c r="CR2385" s="493">
        <f t="shared" ref="CR2385" si="2409">O2385</f>
        <v>0</v>
      </c>
      <c r="CS2385" s="493"/>
      <c r="CT2385" s="493">
        <f t="shared" ref="CT2385" si="2410">Q2385</f>
        <v>0</v>
      </c>
      <c r="CU2385" s="493"/>
      <c r="CV2385" s="486">
        <f t="shared" ref="CV2385" si="2411">S2385</f>
        <v>0</v>
      </c>
      <c r="CW2385" s="486"/>
      <c r="CX2385" s="336">
        <f>U2385</f>
        <v>0</v>
      </c>
      <c r="CY2385" s="336">
        <f>V2385</f>
        <v>0</v>
      </c>
      <c r="CZ2385" s="486">
        <f>W2385</f>
        <v>0</v>
      </c>
      <c r="DA2385" s="486"/>
      <c r="DB2385" s="336">
        <f>Y2385</f>
        <v>0</v>
      </c>
      <c r="DC2385" s="336">
        <f>Z2385</f>
        <v>0</v>
      </c>
      <c r="DD2385" s="486">
        <f>AA2385</f>
        <v>0</v>
      </c>
      <c r="DE2385" s="486"/>
      <c r="DF2385" s="336">
        <f>AC2385</f>
        <v>0</v>
      </c>
      <c r="DG2385" s="336">
        <f>AD2385</f>
        <v>0</v>
      </c>
      <c r="DH2385" s="335"/>
    </row>
    <row r="2386" spans="1:152" ht="15" customHeight="1" x14ac:dyDescent="0.2">
      <c r="C2386" s="740" t="s">
        <v>415</v>
      </c>
      <c r="D2386" s="637" t="s">
        <v>416</v>
      </c>
      <c r="E2386" s="638"/>
      <c r="F2386" s="675" t="s">
        <v>391</v>
      </c>
      <c r="G2386" s="675"/>
      <c r="H2386" s="587" t="s">
        <v>397</v>
      </c>
      <c r="I2386" s="588"/>
      <c r="J2386" s="588"/>
      <c r="K2386" s="588"/>
      <c r="L2386" s="589"/>
      <c r="M2386" s="579"/>
      <c r="N2386" s="580"/>
      <c r="O2386" s="579"/>
      <c r="P2386" s="580"/>
      <c r="Q2386" s="579"/>
      <c r="R2386" s="580"/>
      <c r="S2386" s="590"/>
      <c r="T2386" s="591"/>
      <c r="U2386" s="213"/>
      <c r="V2386" s="213"/>
      <c r="W2386" s="486"/>
      <c r="X2386" s="486"/>
      <c r="Y2386" s="214"/>
      <c r="Z2386" s="214"/>
      <c r="AA2386" s="486"/>
      <c r="AB2386" s="486"/>
      <c r="AC2386" s="214"/>
      <c r="AD2386" s="214"/>
      <c r="AE2386" s="109"/>
      <c r="AG2386" s="90">
        <f t="shared" si="2346"/>
        <v>45</v>
      </c>
      <c r="AH2386" s="186">
        <f t="shared" si="2347"/>
        <v>0</v>
      </c>
      <c r="AI2386" s="130">
        <f t="shared" si="2348"/>
        <v>0</v>
      </c>
      <c r="AJ2386" s="130">
        <f t="shared" si="2349"/>
        <v>0</v>
      </c>
      <c r="AK2386" s="130">
        <f t="shared" si="2350"/>
        <v>0</v>
      </c>
      <c r="AL2386" s="130">
        <f t="shared" si="2351"/>
        <v>0</v>
      </c>
      <c r="AM2386" s="359">
        <f t="shared" si="2352"/>
        <v>0</v>
      </c>
      <c r="AN2386" s="130">
        <f t="shared" si="2353"/>
        <v>0</v>
      </c>
      <c r="AO2386" s="130">
        <f t="shared" si="2354"/>
        <v>0</v>
      </c>
      <c r="AP2386" s="130">
        <f t="shared" si="2355"/>
        <v>0</v>
      </c>
      <c r="AQ2386" s="130">
        <f t="shared" si="2356"/>
        <v>0</v>
      </c>
      <c r="AR2386" s="359">
        <f t="shared" si="2357"/>
        <v>0</v>
      </c>
      <c r="AS2386" s="130">
        <f t="shared" si="2358"/>
        <v>0</v>
      </c>
      <c r="AT2386" s="130">
        <f t="shared" si="2359"/>
        <v>0</v>
      </c>
      <c r="AU2386" s="130">
        <f t="shared" si="2360"/>
        <v>0</v>
      </c>
      <c r="AV2386" s="130">
        <f t="shared" si="2361"/>
        <v>0</v>
      </c>
      <c r="AW2386" s="359">
        <f t="shared" si="2362"/>
        <v>0</v>
      </c>
      <c r="AX2386" s="130">
        <f t="shared" si="2363"/>
        <v>0</v>
      </c>
      <c r="AY2386" s="130">
        <f t="shared" si="2364"/>
        <v>0</v>
      </c>
      <c r="AZ2386" s="130">
        <f t="shared" si="2365"/>
        <v>0</v>
      </c>
      <c r="BA2386" s="130">
        <f t="shared" si="2366"/>
        <v>0</v>
      </c>
      <c r="BB2386" s="359">
        <f t="shared" si="2367"/>
        <v>0</v>
      </c>
      <c r="BC2386" s="130">
        <f t="shared" si="2368"/>
        <v>0</v>
      </c>
      <c r="BD2386" s="130">
        <f t="shared" si="2369"/>
        <v>0</v>
      </c>
      <c r="BE2386" s="130">
        <f t="shared" si="2370"/>
        <v>0</v>
      </c>
      <c r="BF2386" s="130">
        <f t="shared" si="2371"/>
        <v>0</v>
      </c>
      <c r="BG2386" s="359">
        <f t="shared" si="2372"/>
        <v>0</v>
      </c>
      <c r="BH2386" s="130">
        <f t="shared" si="2373"/>
        <v>0</v>
      </c>
      <c r="BI2386" s="130">
        <f t="shared" si="2374"/>
        <v>0</v>
      </c>
      <c r="BJ2386" s="130">
        <f t="shared" si="2375"/>
        <v>0</v>
      </c>
      <c r="BK2386" s="130">
        <f t="shared" si="2376"/>
        <v>0</v>
      </c>
      <c r="BL2386" s="359">
        <f t="shared" si="2377"/>
        <v>0</v>
      </c>
      <c r="BM2386" s="90">
        <f t="shared" si="2378"/>
        <v>0</v>
      </c>
      <c r="CO2386" s="349" t="s">
        <v>2077</v>
      </c>
      <c r="CP2386" s="495">
        <f>IF(OR(CP2385=0,CP2385="NA",AND(CP2385="NS",CP2383&gt;0),AND(CP2385="NS",CP2382&gt;0),CP2385&lt;=CP2384),0,1)</f>
        <v>0</v>
      </c>
      <c r="CQ2386" s="495"/>
      <c r="CR2386" s="495">
        <f>IF(OR(CR2385=0,CR2385="NA",AND(CR2385="NS",CR2383&gt;0),AND(CR2385="NS",CR2382&gt;0),CR2385&lt;=CR2384),0,1)</f>
        <v>0</v>
      </c>
      <c r="CS2386" s="495"/>
      <c r="CT2386" s="495">
        <f t="shared" ref="CT2386" si="2412">IF(OR(CT2385=0,CT2385="NA",AND(CT2385="NS",CT2383&gt;0),AND(CT2385="NS",CT2382&gt;0),CT2385&lt;=CT2384),0,1)</f>
        <v>0</v>
      </c>
      <c r="CU2386" s="495"/>
      <c r="CV2386" s="489">
        <f t="shared" ref="CV2386" si="2413">IF(OR(CV2385=0,CV2385="NA",AND(CV2385="NS",CV2383&gt;0),AND(CV2385="NS",CV2382&gt;0),CV2385&lt;=CV2384),0,1)</f>
        <v>0</v>
      </c>
      <c r="CW2386" s="489"/>
      <c r="CX2386" s="351">
        <f>IF(OR(CX2385=0,CX2385="NA",AND(CX2385="NS",CX2383&gt;0),AND(CX2385="NS",CX2382&gt;0),CX2385&lt;=CX2384),0,1)</f>
        <v>0</v>
      </c>
      <c r="CY2386" s="351">
        <f>IF(OR(CY2385=0,CY2385="NA",AND(CY2385="NS",CY2383&gt;0),AND(CY2385="NS",CY2382&gt;0),CY2385&lt;=CY2384),0,1)</f>
        <v>0</v>
      </c>
      <c r="CZ2386" s="489">
        <f>IF(OR(CZ2385=0,CZ2385="NA",AND(CZ2385="NS",CZ2383&gt;0),AND(CZ2385="NS",CZ2382&gt;0),CZ2385&lt;=CZ2384),0,1)</f>
        <v>0</v>
      </c>
      <c r="DA2386" s="489"/>
      <c r="DB2386" s="351">
        <f t="shared" ref="DB2386:DC2386" si="2414">IF(OR(DB2385=0,DB2385="NA",AND(DB2385="NS",DB2383&gt;0),AND(DB2385="NS",DB2382&gt;0),DB2385&lt;=DB2384),0,1)</f>
        <v>0</v>
      </c>
      <c r="DC2386" s="351">
        <f t="shared" si="2414"/>
        <v>0</v>
      </c>
      <c r="DD2386" s="489">
        <f>IF(OR(DD2385=0,DD2385="NA",AND(DD2385="NS",DD2383&gt;0),AND(DD2385="NS",DD2382&gt;0),DD2385&lt;=DD2384),0,1)</f>
        <v>0</v>
      </c>
      <c r="DE2386" s="489"/>
      <c r="DF2386" s="351">
        <f t="shared" ref="DF2386:DG2386" si="2415">IF(OR(DF2385=0,DF2385="NA",AND(DF2385="NS",DF2383&gt;0),AND(DF2385="NS",DF2382&gt;0),DF2385&lt;=DF2384),0,1)</f>
        <v>0</v>
      </c>
      <c r="DG2386" s="351">
        <f t="shared" si="2415"/>
        <v>0</v>
      </c>
      <c r="DH2386" s="352">
        <f>SUM(CP2386:DG2386)</f>
        <v>0</v>
      </c>
      <c r="DT2386" s="361"/>
      <c r="DU2386" s="361"/>
      <c r="DV2386" s="361"/>
      <c r="DW2386" s="361"/>
      <c r="DX2386" s="361"/>
      <c r="DY2386" s="361"/>
      <c r="DZ2386" s="361"/>
      <c r="EA2386" s="361"/>
      <c r="EB2386" s="361"/>
      <c r="EC2386" s="361"/>
      <c r="ED2386" s="361"/>
      <c r="EE2386" s="361"/>
      <c r="EF2386" s="361"/>
      <c r="EG2386" s="361"/>
      <c r="EH2386" s="361"/>
      <c r="EI2386" s="361"/>
      <c r="EJ2386" s="361"/>
      <c r="EK2386" s="361"/>
      <c r="EL2386" s="361"/>
      <c r="EM2386" s="361"/>
      <c r="EN2386" s="361"/>
      <c r="EO2386" s="361"/>
      <c r="EP2386" s="361"/>
      <c r="EQ2386" s="361"/>
      <c r="ER2386" s="361"/>
      <c r="ES2386" s="361"/>
      <c r="ET2386" s="361"/>
      <c r="EU2386" s="361"/>
    </row>
    <row r="2387" spans="1:152" ht="15" customHeight="1" x14ac:dyDescent="0.2">
      <c r="C2387" s="741"/>
      <c r="D2387" s="639"/>
      <c r="E2387" s="640"/>
      <c r="F2387" s="675" t="s">
        <v>392</v>
      </c>
      <c r="G2387" s="675"/>
      <c r="H2387" s="587" t="s">
        <v>398</v>
      </c>
      <c r="I2387" s="588"/>
      <c r="J2387" s="588"/>
      <c r="K2387" s="588"/>
      <c r="L2387" s="589"/>
      <c r="M2387" s="579"/>
      <c r="N2387" s="580"/>
      <c r="O2387" s="579"/>
      <c r="P2387" s="580"/>
      <c r="Q2387" s="579"/>
      <c r="R2387" s="580"/>
      <c r="S2387" s="590"/>
      <c r="T2387" s="591"/>
      <c r="U2387" s="213"/>
      <c r="V2387" s="213"/>
      <c r="W2387" s="486"/>
      <c r="X2387" s="486"/>
      <c r="Y2387" s="214"/>
      <c r="Z2387" s="214"/>
      <c r="AA2387" s="486"/>
      <c r="AB2387" s="486"/>
      <c r="AC2387" s="214"/>
      <c r="AD2387" s="214"/>
      <c r="AE2387" s="109"/>
      <c r="AG2387" s="90">
        <f t="shared" si="2346"/>
        <v>45</v>
      </c>
      <c r="AH2387" s="186">
        <f t="shared" si="2347"/>
        <v>0</v>
      </c>
      <c r="AI2387" s="130">
        <f t="shared" si="2348"/>
        <v>0</v>
      </c>
      <c r="AJ2387" s="130">
        <f t="shared" si="2349"/>
        <v>0</v>
      </c>
      <c r="AK2387" s="130">
        <f t="shared" si="2350"/>
        <v>0</v>
      </c>
      <c r="AL2387" s="130">
        <f t="shared" si="2351"/>
        <v>0</v>
      </c>
      <c r="AM2387" s="359">
        <f t="shared" si="2352"/>
        <v>0</v>
      </c>
      <c r="AN2387" s="130">
        <f t="shared" si="2353"/>
        <v>0</v>
      </c>
      <c r="AO2387" s="130">
        <f t="shared" si="2354"/>
        <v>0</v>
      </c>
      <c r="AP2387" s="130">
        <f t="shared" si="2355"/>
        <v>0</v>
      </c>
      <c r="AQ2387" s="130">
        <f t="shared" si="2356"/>
        <v>0</v>
      </c>
      <c r="AR2387" s="359">
        <f t="shared" si="2357"/>
        <v>0</v>
      </c>
      <c r="AS2387" s="130">
        <f t="shared" si="2358"/>
        <v>0</v>
      </c>
      <c r="AT2387" s="130">
        <f t="shared" si="2359"/>
        <v>0</v>
      </c>
      <c r="AU2387" s="130">
        <f t="shared" si="2360"/>
        <v>0</v>
      </c>
      <c r="AV2387" s="130">
        <f t="shared" si="2361"/>
        <v>0</v>
      </c>
      <c r="AW2387" s="359">
        <f t="shared" si="2362"/>
        <v>0</v>
      </c>
      <c r="AX2387" s="130">
        <f t="shared" si="2363"/>
        <v>0</v>
      </c>
      <c r="AY2387" s="130">
        <f t="shared" si="2364"/>
        <v>0</v>
      </c>
      <c r="AZ2387" s="130">
        <f t="shared" si="2365"/>
        <v>0</v>
      </c>
      <c r="BA2387" s="130">
        <f t="shared" si="2366"/>
        <v>0</v>
      </c>
      <c r="BB2387" s="359">
        <f t="shared" si="2367"/>
        <v>0</v>
      </c>
      <c r="BC2387" s="130">
        <f t="shared" si="2368"/>
        <v>0</v>
      </c>
      <c r="BD2387" s="130">
        <f t="shared" si="2369"/>
        <v>0</v>
      </c>
      <c r="BE2387" s="130">
        <f t="shared" si="2370"/>
        <v>0</v>
      </c>
      <c r="BF2387" s="130">
        <f t="shared" si="2371"/>
        <v>0</v>
      </c>
      <c r="BG2387" s="359">
        <f t="shared" si="2372"/>
        <v>0</v>
      </c>
      <c r="BH2387" s="130">
        <f t="shared" si="2373"/>
        <v>0</v>
      </c>
      <c r="BI2387" s="130">
        <f t="shared" si="2374"/>
        <v>0</v>
      </c>
      <c r="BJ2387" s="130">
        <f t="shared" si="2375"/>
        <v>0</v>
      </c>
      <c r="BK2387" s="130">
        <f t="shared" si="2376"/>
        <v>0</v>
      </c>
      <c r="BL2387" s="359">
        <f t="shared" si="2377"/>
        <v>0</v>
      </c>
      <c r="BM2387" s="90">
        <f t="shared" si="2378"/>
        <v>0</v>
      </c>
      <c r="CO2387" s="335"/>
      <c r="CP2387" s="493"/>
      <c r="CQ2387" s="493"/>
      <c r="CR2387" s="493"/>
      <c r="CS2387" s="493"/>
      <c r="CT2387" s="493"/>
      <c r="CU2387" s="493"/>
      <c r="CV2387" s="486"/>
      <c r="CW2387" s="486"/>
      <c r="CX2387" s="336"/>
      <c r="CY2387" s="336"/>
      <c r="CZ2387" s="486"/>
      <c r="DA2387" s="486"/>
      <c r="DB2387" s="336"/>
      <c r="DC2387" s="336"/>
      <c r="DD2387" s="486"/>
      <c r="DE2387" s="486"/>
      <c r="DF2387" s="336"/>
      <c r="DG2387" s="336"/>
      <c r="DH2387" s="335"/>
      <c r="DT2387" s="362"/>
      <c r="DU2387" s="362"/>
      <c r="DV2387" s="362"/>
      <c r="DW2387" s="362"/>
      <c r="DX2387" s="362"/>
      <c r="DY2387" s="362"/>
      <c r="DZ2387" s="362"/>
      <c r="EA2387" s="362"/>
      <c r="EB2387" s="362"/>
      <c r="EC2387" s="362"/>
      <c r="ED2387" s="362"/>
      <c r="EE2387" s="362"/>
      <c r="EF2387" s="362"/>
      <c r="EG2387" s="362"/>
      <c r="EH2387" s="362"/>
      <c r="EI2387" s="362"/>
      <c r="EJ2387" s="362"/>
      <c r="EK2387" s="362"/>
      <c r="EL2387" s="362"/>
      <c r="EM2387" s="362"/>
      <c r="EN2387" s="362"/>
      <c r="EO2387" s="362"/>
      <c r="EP2387" s="362"/>
      <c r="EQ2387" s="362"/>
      <c r="ER2387" s="362"/>
      <c r="ES2387" s="362"/>
      <c r="ET2387" s="362"/>
      <c r="EU2387" s="362"/>
    </row>
    <row r="2388" spans="1:152" ht="24" customHeight="1" x14ac:dyDescent="0.2">
      <c r="C2388" s="741"/>
      <c r="D2388" s="639"/>
      <c r="E2388" s="640"/>
      <c r="F2388" s="675" t="s">
        <v>393</v>
      </c>
      <c r="G2388" s="675"/>
      <c r="H2388" s="587" t="s">
        <v>399</v>
      </c>
      <c r="I2388" s="588"/>
      <c r="J2388" s="588"/>
      <c r="K2388" s="588"/>
      <c r="L2388" s="589"/>
      <c r="M2388" s="579"/>
      <c r="N2388" s="580"/>
      <c r="O2388" s="579"/>
      <c r="P2388" s="580"/>
      <c r="Q2388" s="579"/>
      <c r="R2388" s="580"/>
      <c r="S2388" s="590"/>
      <c r="T2388" s="591"/>
      <c r="U2388" s="213"/>
      <c r="V2388" s="213"/>
      <c r="W2388" s="486"/>
      <c r="X2388" s="486"/>
      <c r="Y2388" s="214"/>
      <c r="Z2388" s="214"/>
      <c r="AA2388" s="486"/>
      <c r="AB2388" s="486"/>
      <c r="AC2388" s="214"/>
      <c r="AD2388" s="214"/>
      <c r="AE2388" s="109"/>
      <c r="AG2388" s="90">
        <f t="shared" si="2346"/>
        <v>45</v>
      </c>
      <c r="AH2388" s="186">
        <f t="shared" si="2347"/>
        <v>0</v>
      </c>
      <c r="AI2388" s="130">
        <f t="shared" si="2348"/>
        <v>0</v>
      </c>
      <c r="AJ2388" s="130">
        <f t="shared" si="2349"/>
        <v>0</v>
      </c>
      <c r="AK2388" s="130">
        <f t="shared" si="2350"/>
        <v>0</v>
      </c>
      <c r="AL2388" s="130">
        <f t="shared" si="2351"/>
        <v>0</v>
      </c>
      <c r="AM2388" s="359">
        <f t="shared" si="2352"/>
        <v>0</v>
      </c>
      <c r="AN2388" s="130">
        <f t="shared" si="2353"/>
        <v>0</v>
      </c>
      <c r="AO2388" s="130">
        <f t="shared" si="2354"/>
        <v>0</v>
      </c>
      <c r="AP2388" s="130">
        <f t="shared" si="2355"/>
        <v>0</v>
      </c>
      <c r="AQ2388" s="130">
        <f t="shared" si="2356"/>
        <v>0</v>
      </c>
      <c r="AR2388" s="359">
        <f t="shared" si="2357"/>
        <v>0</v>
      </c>
      <c r="AS2388" s="130">
        <f t="shared" si="2358"/>
        <v>0</v>
      </c>
      <c r="AT2388" s="130">
        <f t="shared" si="2359"/>
        <v>0</v>
      </c>
      <c r="AU2388" s="130">
        <f t="shared" si="2360"/>
        <v>0</v>
      </c>
      <c r="AV2388" s="130">
        <f t="shared" si="2361"/>
        <v>0</v>
      </c>
      <c r="AW2388" s="359">
        <f t="shared" si="2362"/>
        <v>0</v>
      </c>
      <c r="AX2388" s="130">
        <f t="shared" si="2363"/>
        <v>0</v>
      </c>
      <c r="AY2388" s="130">
        <f t="shared" si="2364"/>
        <v>0</v>
      </c>
      <c r="AZ2388" s="130">
        <f t="shared" si="2365"/>
        <v>0</v>
      </c>
      <c r="BA2388" s="130">
        <f t="shared" si="2366"/>
        <v>0</v>
      </c>
      <c r="BB2388" s="359">
        <f t="shared" si="2367"/>
        <v>0</v>
      </c>
      <c r="BC2388" s="130">
        <f t="shared" si="2368"/>
        <v>0</v>
      </c>
      <c r="BD2388" s="130">
        <f t="shared" si="2369"/>
        <v>0</v>
      </c>
      <c r="BE2388" s="130">
        <f t="shared" si="2370"/>
        <v>0</v>
      </c>
      <c r="BF2388" s="130">
        <f t="shared" si="2371"/>
        <v>0</v>
      </c>
      <c r="BG2388" s="359">
        <f t="shared" si="2372"/>
        <v>0</v>
      </c>
      <c r="BH2388" s="130">
        <f t="shared" si="2373"/>
        <v>0</v>
      </c>
      <c r="BI2388" s="130">
        <f t="shared" si="2374"/>
        <v>0</v>
      </c>
      <c r="BJ2388" s="130">
        <f t="shared" si="2375"/>
        <v>0</v>
      </c>
      <c r="BK2388" s="130">
        <f t="shared" si="2376"/>
        <v>0</v>
      </c>
      <c r="BL2388" s="359">
        <f t="shared" si="2377"/>
        <v>0</v>
      </c>
      <c r="BM2388" s="90">
        <f t="shared" si="2378"/>
        <v>0</v>
      </c>
      <c r="CO2388" s="335"/>
      <c r="CP2388" s="493"/>
      <c r="CQ2388" s="493"/>
      <c r="CR2388" s="493"/>
      <c r="CS2388" s="493"/>
      <c r="CT2388" s="493"/>
      <c r="CU2388" s="493"/>
      <c r="CV2388" s="486"/>
      <c r="CW2388" s="486"/>
      <c r="CX2388" s="336"/>
      <c r="CY2388" s="336"/>
      <c r="CZ2388" s="486"/>
      <c r="DA2388" s="486"/>
      <c r="DB2388" s="336"/>
      <c r="DC2388" s="336"/>
      <c r="DD2388" s="486"/>
      <c r="DE2388" s="486"/>
      <c r="DF2388" s="336"/>
      <c r="DG2388" s="336"/>
      <c r="DH2388" s="335"/>
      <c r="DT2388" s="362"/>
      <c r="DU2388" s="490" t="s">
        <v>1748</v>
      </c>
      <c r="DV2388" s="490"/>
      <c r="DW2388" s="490"/>
      <c r="DX2388" s="490" t="s">
        <v>1029</v>
      </c>
      <c r="DY2388" s="490"/>
      <c r="DZ2388" s="490"/>
      <c r="EA2388" s="490"/>
      <c r="EB2388" s="490"/>
      <c r="EC2388" s="490"/>
      <c r="ED2388" s="490"/>
      <c r="EE2388" s="490"/>
      <c r="EF2388" s="490"/>
      <c r="EG2388" s="490"/>
      <c r="EH2388" s="490"/>
      <c r="EI2388" s="490"/>
      <c r="EJ2388" s="490" t="s">
        <v>1749</v>
      </c>
      <c r="EK2388" s="490"/>
      <c r="EL2388" s="490"/>
      <c r="EM2388" s="490"/>
      <c r="EN2388" s="490" t="s">
        <v>1751</v>
      </c>
      <c r="EO2388" s="490"/>
      <c r="EP2388" s="490"/>
      <c r="EQ2388" s="490"/>
      <c r="ER2388" s="490" t="s">
        <v>1752</v>
      </c>
      <c r="ES2388" s="490"/>
      <c r="ET2388" s="490"/>
      <c r="EU2388" s="490"/>
    </row>
    <row r="2389" spans="1:152" ht="15" customHeight="1" x14ac:dyDescent="0.2">
      <c r="C2389" s="741"/>
      <c r="D2389" s="639"/>
      <c r="E2389" s="640"/>
      <c r="F2389" s="675" t="s">
        <v>394</v>
      </c>
      <c r="G2389" s="675"/>
      <c r="H2389" s="587" t="s">
        <v>400</v>
      </c>
      <c r="I2389" s="588"/>
      <c r="J2389" s="588"/>
      <c r="K2389" s="588"/>
      <c r="L2389" s="589"/>
      <c r="M2389" s="579"/>
      <c r="N2389" s="580"/>
      <c r="O2389" s="579"/>
      <c r="P2389" s="580"/>
      <c r="Q2389" s="579"/>
      <c r="R2389" s="580"/>
      <c r="S2389" s="590"/>
      <c r="T2389" s="591"/>
      <c r="U2389" s="213"/>
      <c r="V2389" s="213"/>
      <c r="W2389" s="486"/>
      <c r="X2389" s="486"/>
      <c r="Y2389" s="214"/>
      <c r="Z2389" s="214"/>
      <c r="AA2389" s="486"/>
      <c r="AB2389" s="486"/>
      <c r="AC2389" s="214"/>
      <c r="AD2389" s="214"/>
      <c r="AE2389" s="109"/>
      <c r="AG2389" s="90">
        <f t="shared" si="2346"/>
        <v>45</v>
      </c>
      <c r="AH2389" s="186">
        <f t="shared" si="2347"/>
        <v>0</v>
      </c>
      <c r="AI2389" s="130">
        <f t="shared" si="2348"/>
        <v>0</v>
      </c>
      <c r="AJ2389" s="130">
        <f t="shared" si="2349"/>
        <v>0</v>
      </c>
      <c r="AK2389" s="130">
        <f t="shared" si="2350"/>
        <v>0</v>
      </c>
      <c r="AL2389" s="130">
        <f t="shared" si="2351"/>
        <v>0</v>
      </c>
      <c r="AM2389" s="359">
        <f t="shared" si="2352"/>
        <v>0</v>
      </c>
      <c r="AN2389" s="130">
        <f t="shared" si="2353"/>
        <v>0</v>
      </c>
      <c r="AO2389" s="130">
        <f t="shared" si="2354"/>
        <v>0</v>
      </c>
      <c r="AP2389" s="130">
        <f t="shared" si="2355"/>
        <v>0</v>
      </c>
      <c r="AQ2389" s="130">
        <f t="shared" si="2356"/>
        <v>0</v>
      </c>
      <c r="AR2389" s="359">
        <f t="shared" si="2357"/>
        <v>0</v>
      </c>
      <c r="AS2389" s="130">
        <f t="shared" si="2358"/>
        <v>0</v>
      </c>
      <c r="AT2389" s="130">
        <f t="shared" si="2359"/>
        <v>0</v>
      </c>
      <c r="AU2389" s="130">
        <f t="shared" si="2360"/>
        <v>0</v>
      </c>
      <c r="AV2389" s="130">
        <f t="shared" si="2361"/>
        <v>0</v>
      </c>
      <c r="AW2389" s="359">
        <f t="shared" si="2362"/>
        <v>0</v>
      </c>
      <c r="AX2389" s="130">
        <f t="shared" si="2363"/>
        <v>0</v>
      </c>
      <c r="AY2389" s="130">
        <f t="shared" si="2364"/>
        <v>0</v>
      </c>
      <c r="AZ2389" s="130">
        <f t="shared" si="2365"/>
        <v>0</v>
      </c>
      <c r="BA2389" s="130">
        <f t="shared" si="2366"/>
        <v>0</v>
      </c>
      <c r="BB2389" s="359">
        <f t="shared" si="2367"/>
        <v>0</v>
      </c>
      <c r="BC2389" s="130">
        <f t="shared" si="2368"/>
        <v>0</v>
      </c>
      <c r="BD2389" s="130">
        <f t="shared" si="2369"/>
        <v>0</v>
      </c>
      <c r="BE2389" s="130">
        <f t="shared" si="2370"/>
        <v>0</v>
      </c>
      <c r="BF2389" s="130">
        <f t="shared" si="2371"/>
        <v>0</v>
      </c>
      <c r="BG2389" s="359">
        <f t="shared" si="2372"/>
        <v>0</v>
      </c>
      <c r="BH2389" s="130">
        <f t="shared" si="2373"/>
        <v>0</v>
      </c>
      <c r="BI2389" s="130">
        <f t="shared" si="2374"/>
        <v>0</v>
      </c>
      <c r="BJ2389" s="130">
        <f t="shared" si="2375"/>
        <v>0</v>
      </c>
      <c r="BK2389" s="130">
        <f t="shared" si="2376"/>
        <v>0</v>
      </c>
      <c r="BL2389" s="359">
        <f t="shared" si="2377"/>
        <v>0</v>
      </c>
      <c r="BM2389" s="90">
        <f t="shared" si="2378"/>
        <v>0</v>
      </c>
      <c r="CO2389" s="335"/>
      <c r="CP2389" s="493"/>
      <c r="CQ2389" s="493"/>
      <c r="CR2389" s="493"/>
      <c r="CS2389" s="493"/>
      <c r="CT2389" s="493"/>
      <c r="CU2389" s="493"/>
      <c r="CV2389" s="486"/>
      <c r="CW2389" s="486"/>
      <c r="CX2389" s="336"/>
      <c r="CY2389" s="336"/>
      <c r="CZ2389" s="486"/>
      <c r="DA2389" s="486"/>
      <c r="DB2389" s="336"/>
      <c r="DC2389" s="336"/>
      <c r="DD2389" s="486"/>
      <c r="DE2389" s="486"/>
      <c r="DF2389" s="336"/>
      <c r="DG2389" s="336"/>
      <c r="DH2389" s="335"/>
      <c r="DT2389" s="92"/>
      <c r="DU2389" s="490"/>
      <c r="DV2389" s="490"/>
      <c r="DW2389" s="490"/>
      <c r="DX2389" s="490" t="s">
        <v>788</v>
      </c>
      <c r="DY2389" s="490"/>
      <c r="DZ2389" s="490"/>
      <c r="EA2389" s="490"/>
      <c r="EB2389" s="490" t="s">
        <v>789</v>
      </c>
      <c r="EC2389" s="490"/>
      <c r="ED2389" s="490"/>
      <c r="EE2389" s="490"/>
      <c r="EF2389" s="490" t="s">
        <v>1731</v>
      </c>
      <c r="EG2389" s="490"/>
      <c r="EH2389" s="490"/>
      <c r="EI2389" s="490"/>
      <c r="EJ2389" s="490"/>
      <c r="EK2389" s="490"/>
      <c r="EL2389" s="490"/>
      <c r="EM2389" s="490"/>
      <c r="EN2389" s="490"/>
      <c r="EO2389" s="490"/>
      <c r="EP2389" s="490"/>
      <c r="EQ2389" s="490"/>
      <c r="ER2389" s="490"/>
      <c r="ES2389" s="490"/>
      <c r="ET2389" s="490"/>
      <c r="EU2389" s="490"/>
    </row>
    <row r="2390" spans="1:152" ht="24" customHeight="1" x14ac:dyDescent="0.2">
      <c r="C2390" s="741"/>
      <c r="D2390" s="639"/>
      <c r="E2390" s="640"/>
      <c r="F2390" s="675" t="s">
        <v>395</v>
      </c>
      <c r="G2390" s="675"/>
      <c r="H2390" s="587" t="s">
        <v>401</v>
      </c>
      <c r="I2390" s="588"/>
      <c r="J2390" s="588"/>
      <c r="K2390" s="588"/>
      <c r="L2390" s="589"/>
      <c r="M2390" s="579"/>
      <c r="N2390" s="580"/>
      <c r="O2390" s="579"/>
      <c r="P2390" s="580"/>
      <c r="Q2390" s="579"/>
      <c r="R2390" s="580"/>
      <c r="S2390" s="590"/>
      <c r="T2390" s="591"/>
      <c r="U2390" s="213"/>
      <c r="V2390" s="213"/>
      <c r="W2390" s="486"/>
      <c r="X2390" s="486"/>
      <c r="Y2390" s="214"/>
      <c r="Z2390" s="214"/>
      <c r="AA2390" s="486"/>
      <c r="AB2390" s="486"/>
      <c r="AC2390" s="214"/>
      <c r="AD2390" s="214"/>
      <c r="AE2390" s="109"/>
      <c r="AG2390" s="90">
        <f t="shared" si="2346"/>
        <v>45</v>
      </c>
      <c r="AH2390" s="186">
        <f t="shared" si="2347"/>
        <v>0</v>
      </c>
      <c r="AI2390" s="130">
        <f t="shared" si="2348"/>
        <v>0</v>
      </c>
      <c r="AJ2390" s="130">
        <f t="shared" si="2349"/>
        <v>0</v>
      </c>
      <c r="AK2390" s="130">
        <f t="shared" si="2350"/>
        <v>0</v>
      </c>
      <c r="AL2390" s="130">
        <f t="shared" si="2351"/>
        <v>0</v>
      </c>
      <c r="AM2390" s="359">
        <f t="shared" si="2352"/>
        <v>0</v>
      </c>
      <c r="AN2390" s="130">
        <f t="shared" si="2353"/>
        <v>0</v>
      </c>
      <c r="AO2390" s="130">
        <f t="shared" si="2354"/>
        <v>0</v>
      </c>
      <c r="AP2390" s="130">
        <f t="shared" si="2355"/>
        <v>0</v>
      </c>
      <c r="AQ2390" s="130">
        <f t="shared" si="2356"/>
        <v>0</v>
      </c>
      <c r="AR2390" s="359">
        <f t="shared" si="2357"/>
        <v>0</v>
      </c>
      <c r="AS2390" s="130">
        <f t="shared" si="2358"/>
        <v>0</v>
      </c>
      <c r="AT2390" s="130">
        <f t="shared" si="2359"/>
        <v>0</v>
      </c>
      <c r="AU2390" s="130">
        <f t="shared" si="2360"/>
        <v>0</v>
      </c>
      <c r="AV2390" s="130">
        <f t="shared" si="2361"/>
        <v>0</v>
      </c>
      <c r="AW2390" s="359">
        <f t="shared" si="2362"/>
        <v>0</v>
      </c>
      <c r="AX2390" s="130">
        <f t="shared" si="2363"/>
        <v>0</v>
      </c>
      <c r="AY2390" s="130">
        <f t="shared" si="2364"/>
        <v>0</v>
      </c>
      <c r="AZ2390" s="130">
        <f t="shared" si="2365"/>
        <v>0</v>
      </c>
      <c r="BA2390" s="130">
        <f t="shared" si="2366"/>
        <v>0</v>
      </c>
      <c r="BB2390" s="359">
        <f t="shared" si="2367"/>
        <v>0</v>
      </c>
      <c r="BC2390" s="130">
        <f t="shared" si="2368"/>
        <v>0</v>
      </c>
      <c r="BD2390" s="130">
        <f t="shared" si="2369"/>
        <v>0</v>
      </c>
      <c r="BE2390" s="130">
        <f t="shared" si="2370"/>
        <v>0</v>
      </c>
      <c r="BF2390" s="130">
        <f t="shared" si="2371"/>
        <v>0</v>
      </c>
      <c r="BG2390" s="359">
        <f t="shared" si="2372"/>
        <v>0</v>
      </c>
      <c r="BH2390" s="130">
        <f t="shared" si="2373"/>
        <v>0</v>
      </c>
      <c r="BI2390" s="130">
        <f t="shared" si="2374"/>
        <v>0</v>
      </c>
      <c r="BJ2390" s="130">
        <f t="shared" si="2375"/>
        <v>0</v>
      </c>
      <c r="BK2390" s="130">
        <f t="shared" si="2376"/>
        <v>0</v>
      </c>
      <c r="BL2390" s="359">
        <f t="shared" si="2377"/>
        <v>0</v>
      </c>
      <c r="BM2390" s="90">
        <f t="shared" si="2378"/>
        <v>0</v>
      </c>
      <c r="BQ2390" s="246" t="s">
        <v>2104</v>
      </c>
      <c r="BR2390" s="246" t="s">
        <v>2048</v>
      </c>
      <c r="BS2390" s="246" t="s">
        <v>2049</v>
      </c>
      <c r="BT2390" s="246" t="s">
        <v>84</v>
      </c>
      <c r="BU2390" s="246" t="s">
        <v>2048</v>
      </c>
      <c r="BV2390" s="246" t="s">
        <v>2049</v>
      </c>
      <c r="BW2390" s="246" t="s">
        <v>84</v>
      </c>
      <c r="BX2390" s="246" t="s">
        <v>2048</v>
      </c>
      <c r="BY2390" s="246" t="s">
        <v>2049</v>
      </c>
      <c r="BZ2390" s="246" t="s">
        <v>84</v>
      </c>
      <c r="CA2390" s="246" t="s">
        <v>2048</v>
      </c>
      <c r="CB2390" s="246" t="s">
        <v>2049</v>
      </c>
      <c r="CO2390" s="335"/>
      <c r="CP2390" s="493"/>
      <c r="CQ2390" s="493"/>
      <c r="CR2390" s="493"/>
      <c r="CS2390" s="493"/>
      <c r="CT2390" s="493"/>
      <c r="CU2390" s="493"/>
      <c r="CV2390" s="486"/>
      <c r="CW2390" s="486"/>
      <c r="CX2390" s="336"/>
      <c r="CY2390" s="336"/>
      <c r="CZ2390" s="486"/>
      <c r="DA2390" s="486"/>
      <c r="DB2390" s="336"/>
      <c r="DC2390" s="336"/>
      <c r="DD2390" s="486"/>
      <c r="DE2390" s="486"/>
      <c r="DF2390" s="336"/>
      <c r="DG2390" s="336"/>
      <c r="DH2390" s="335"/>
      <c r="DT2390" s="363"/>
      <c r="DU2390" s="344" t="s">
        <v>108</v>
      </c>
      <c r="DV2390" s="346" t="s">
        <v>81</v>
      </c>
      <c r="DW2390" s="346" t="s">
        <v>82</v>
      </c>
      <c r="DX2390" s="491" t="s">
        <v>108</v>
      </c>
      <c r="DY2390" s="491"/>
      <c r="DZ2390" s="346" t="s">
        <v>81</v>
      </c>
      <c r="EA2390" s="346" t="s">
        <v>82</v>
      </c>
      <c r="EB2390" s="491" t="s">
        <v>108</v>
      </c>
      <c r="EC2390" s="491"/>
      <c r="ED2390" s="346" t="s">
        <v>81</v>
      </c>
      <c r="EE2390" s="346" t="s">
        <v>82</v>
      </c>
      <c r="EF2390" s="492" t="s">
        <v>108</v>
      </c>
      <c r="EG2390" s="492"/>
      <c r="EH2390" s="346" t="s">
        <v>81</v>
      </c>
      <c r="EI2390" s="346" t="s">
        <v>82</v>
      </c>
      <c r="EJ2390" s="491" t="s">
        <v>108</v>
      </c>
      <c r="EK2390" s="491"/>
      <c r="EL2390" s="346" t="s">
        <v>81</v>
      </c>
      <c r="EM2390" s="346" t="s">
        <v>82</v>
      </c>
      <c r="EN2390" s="491" t="s">
        <v>108</v>
      </c>
      <c r="EO2390" s="491"/>
      <c r="EP2390" s="346" t="s">
        <v>81</v>
      </c>
      <c r="EQ2390" s="346" t="s">
        <v>82</v>
      </c>
      <c r="ER2390" s="491" t="s">
        <v>108</v>
      </c>
      <c r="ES2390" s="491"/>
      <c r="ET2390" s="346" t="s">
        <v>81</v>
      </c>
      <c r="EU2390" s="346" t="s">
        <v>82</v>
      </c>
    </row>
    <row r="2391" spans="1:152" s="186" customFormat="1" ht="15" customHeight="1" x14ac:dyDescent="0.2">
      <c r="A2391" s="240"/>
      <c r="C2391" s="741"/>
      <c r="D2391" s="639"/>
      <c r="E2391" s="640"/>
      <c r="F2391" s="800" t="s">
        <v>396</v>
      </c>
      <c r="G2391" s="800"/>
      <c r="H2391" s="654" t="s">
        <v>402</v>
      </c>
      <c r="I2391" s="655"/>
      <c r="J2391" s="655"/>
      <c r="K2391" s="655"/>
      <c r="L2391" s="656"/>
      <c r="M2391" s="585"/>
      <c r="N2391" s="586"/>
      <c r="O2391" s="585"/>
      <c r="P2391" s="586"/>
      <c r="Q2391" s="585"/>
      <c r="R2391" s="586"/>
      <c r="S2391" s="732"/>
      <c r="T2391" s="733"/>
      <c r="U2391" s="42"/>
      <c r="V2391" s="42"/>
      <c r="W2391" s="487"/>
      <c r="X2391" s="487"/>
      <c r="Y2391" s="241"/>
      <c r="Z2391" s="241"/>
      <c r="AA2391" s="487"/>
      <c r="AB2391" s="487"/>
      <c r="AC2391" s="241"/>
      <c r="AD2391" s="241"/>
      <c r="AE2391" s="235"/>
      <c r="AF2391" s="237"/>
      <c r="AG2391" s="186">
        <f t="shared" si="2346"/>
        <v>45</v>
      </c>
      <c r="AH2391" s="186">
        <f t="shared" si="2347"/>
        <v>0</v>
      </c>
      <c r="AI2391" s="178">
        <f t="shared" si="2348"/>
        <v>0</v>
      </c>
      <c r="AJ2391" s="178">
        <f t="shared" si="2349"/>
        <v>0</v>
      </c>
      <c r="AK2391" s="178">
        <f t="shared" si="2350"/>
        <v>0</v>
      </c>
      <c r="AL2391" s="130">
        <f t="shared" si="2351"/>
        <v>0</v>
      </c>
      <c r="AM2391" s="359">
        <f t="shared" si="2352"/>
        <v>0</v>
      </c>
      <c r="AN2391" s="178">
        <f t="shared" si="2353"/>
        <v>0</v>
      </c>
      <c r="AO2391" s="178">
        <f t="shared" si="2354"/>
        <v>0</v>
      </c>
      <c r="AP2391" s="178">
        <f t="shared" si="2355"/>
        <v>0</v>
      </c>
      <c r="AQ2391" s="178">
        <f t="shared" si="2356"/>
        <v>0</v>
      </c>
      <c r="AR2391" s="359">
        <f t="shared" si="2357"/>
        <v>0</v>
      </c>
      <c r="AS2391" s="178">
        <f t="shared" si="2358"/>
        <v>0</v>
      </c>
      <c r="AT2391" s="178">
        <f t="shared" si="2359"/>
        <v>0</v>
      </c>
      <c r="AU2391" s="178">
        <f t="shared" si="2360"/>
        <v>0</v>
      </c>
      <c r="AV2391" s="178">
        <f t="shared" si="2361"/>
        <v>0</v>
      </c>
      <c r="AW2391" s="359">
        <f t="shared" si="2362"/>
        <v>0</v>
      </c>
      <c r="AX2391" s="178">
        <f t="shared" si="2363"/>
        <v>0</v>
      </c>
      <c r="AY2391" s="178">
        <f t="shared" si="2364"/>
        <v>0</v>
      </c>
      <c r="AZ2391" s="178">
        <f t="shared" si="2365"/>
        <v>0</v>
      </c>
      <c r="BA2391" s="178">
        <f t="shared" si="2366"/>
        <v>0</v>
      </c>
      <c r="BB2391" s="359">
        <f t="shared" si="2367"/>
        <v>0</v>
      </c>
      <c r="BC2391" s="178">
        <f t="shared" si="2368"/>
        <v>0</v>
      </c>
      <c r="BD2391" s="178">
        <f t="shared" si="2369"/>
        <v>0</v>
      </c>
      <c r="BE2391" s="178">
        <f t="shared" si="2370"/>
        <v>0</v>
      </c>
      <c r="BF2391" s="178">
        <f t="shared" si="2371"/>
        <v>0</v>
      </c>
      <c r="BG2391" s="359">
        <f t="shared" si="2372"/>
        <v>0</v>
      </c>
      <c r="BH2391" s="178">
        <f t="shared" si="2373"/>
        <v>0</v>
      </c>
      <c r="BI2391" s="178">
        <f t="shared" si="2374"/>
        <v>0</v>
      </c>
      <c r="BJ2391" s="178">
        <f t="shared" si="2375"/>
        <v>0</v>
      </c>
      <c r="BK2391" s="178">
        <f t="shared" si="2376"/>
        <v>0</v>
      </c>
      <c r="BL2391" s="359">
        <f t="shared" si="2377"/>
        <v>0</v>
      </c>
      <c r="BM2391" s="186">
        <f t="shared" si="2378"/>
        <v>0</v>
      </c>
      <c r="BP2391" s="186" t="s">
        <v>2077</v>
      </c>
      <c r="BQ2391" s="178">
        <f>IF($AG$1789=$AH$1789,0,IF(
OR(
AND(BQ2395=0,BQ2394&gt;0),
AND(BQ2395="NS",BQ2393&gt;0),
AND(BQ2395="NS",BQ2393=0,BQ2394=0)),1,
IF(OR(
AND(BQ2394&gt;=2,BQ2393&lt;BQ2395),
AND(BQ2395="NS",BQ2393=0,BQ2394&gt;0),
BQ2395=BQ2393,
AND(BQ2395="NA",BQ2394=0,BQ2393=0,BQ2392&gt;0)),0,1)))</f>
        <v>0</v>
      </c>
      <c r="BR2391" s="178">
        <f t="shared" ref="BR2391:BT2391" si="2416">IF($AG$1789=$AH$1789,0,IF(
OR(
AND(BR2395=0,BR2394&gt;0),
AND(BR2395="NS",BR2393&gt;0),
AND(BR2395="NS",BR2393=0,BR2394=0)),1,
IF(OR(
AND(BR2394&gt;=2,BR2393&lt;BR2395),
AND(BR2395="NS",BR2393=0,BR2394&gt;0),
BR2395=BR2393,
AND(BR2395="NA",BR2394=0,BR2393=0,BR2392&gt;0)),0,1)))</f>
        <v>0</v>
      </c>
      <c r="BS2391" s="178">
        <f t="shared" si="2416"/>
        <v>0</v>
      </c>
      <c r="BT2391" s="178">
        <f t="shared" si="2416"/>
        <v>0</v>
      </c>
      <c r="BU2391" s="178">
        <f t="shared" ref="BU2391:BV2391" si="2417">IF($AG$1789=$AH$1789,0,IF(
OR(
AND(BU2395=0,BU2394&gt;0),
AND(BU2395="NS",BU2393&gt;0),
AND(BU2395="NS",BU2393=0,BU2394=0)),1,
IF(OR(
AND(BU2394&gt;=2,BU2393&lt;BU2395),
AND(BU2395="NS",BU2393=0,BU2394&gt;0),
BU2395=BU2393,
AND(BU2395="NA",BU2394=0,BU2393=0,BU2392&gt;0)),0,1)))</f>
        <v>0</v>
      </c>
      <c r="BV2391" s="178">
        <f t="shared" si="2417"/>
        <v>0</v>
      </c>
      <c r="BW2391" s="178">
        <f t="shared" ref="BW2391:CB2391" si="2418">IF($AG$1789=$AH$1789,0,IF(
OR(
AND(BW2395=0,BW2394&gt;0),
AND(BW2395="NS",BW2393&gt;0),
AND(BW2395="NS",BW2393=0,BW2394=0)),1,
IF(OR(
AND(BW2394&gt;=2,BW2393&lt;BW2395),
AND(BW2395="NS",BW2393=0,BW2394&gt;0),
BW2395=BW2393,
AND(BW2395="NA",BW2394=0,BW2393=0,BW2392&gt;0)),0,1)))</f>
        <v>0</v>
      </c>
      <c r="BX2391" s="178">
        <f t="shared" si="2418"/>
        <v>0</v>
      </c>
      <c r="BY2391" s="178">
        <f t="shared" si="2418"/>
        <v>0</v>
      </c>
      <c r="BZ2391" s="178">
        <f t="shared" si="2418"/>
        <v>0</v>
      </c>
      <c r="CA2391" s="178">
        <f t="shared" si="2418"/>
        <v>0</v>
      </c>
      <c r="CB2391" s="178">
        <f t="shared" si="2418"/>
        <v>0</v>
      </c>
      <c r="CC2391" s="186">
        <f>SUM(BQ2391:CB2391)</f>
        <v>0</v>
      </c>
      <c r="CN2391" s="237"/>
      <c r="CO2391" s="349" t="s">
        <v>2171</v>
      </c>
      <c r="CP2391" s="488">
        <f>IF(AND(SUM(M2386:N2391,M2397)=0,SUM(COUNTIF(M2386:N2391,"NS"),COUNTIF(M2397,"NS")&gt;0)),"NS",SUM(M2386:N2391,M2397))</f>
        <v>0</v>
      </c>
      <c r="CQ2391" s="488"/>
      <c r="CR2391" s="488">
        <f>IF(AND(SUM(O2386:P2391,O2397)=0,SUM(COUNTIF(O2386:P2391,"NS"),COUNTIF(O2397,"NS")&gt;0)),"NS",SUM(O2386:P2391,O2397))</f>
        <v>0</v>
      </c>
      <c r="CS2391" s="488"/>
      <c r="CT2391" s="488">
        <f>IF(AND(SUM(Q2386:R2391,Q2397)=0,SUM(COUNTIF(Q2386:R2391,"NS"),COUNTIF(Q2397,"NS")&gt;0)),"NS",SUM(Q2386:R2391,Q2397))</f>
        <v>0</v>
      </c>
      <c r="CU2391" s="488"/>
      <c r="CV2391" s="488">
        <f>IF(AND(SUM(S2386:T2391,S2397)=0,SUM(COUNTIF(S2386:T2391,"NS"),COUNTIF(S2397,"NS")&gt;0)),"NS",SUM(S2386:T2391,S2397))</f>
        <v>0</v>
      </c>
      <c r="CW2391" s="488"/>
      <c r="CX2391" s="353">
        <f>IF(AND(SUM(U2386:U2391,U2397)=0,SUM(COUNTIF(U2386:U2391,"NS"),COUNTIF(U2397,"NS")&gt;0)),"NS",SUM(U2386:U2391,U2397))</f>
        <v>0</v>
      </c>
      <c r="CY2391" s="353">
        <f>IF(AND(SUM(V2386:V2391,V2397)=0,SUM(COUNTIF(V2386:V2391,"NS"),COUNTIF(V2397,"NS")&gt;0)),"NS",SUM(V2386:V2391,V2397))</f>
        <v>0</v>
      </c>
      <c r="CZ2391" s="488">
        <f>IF(AND(SUM(W2386:X2391,W2397)=0,SUM(COUNTIF(W2386:X2391,"NS"),COUNTIF(W2397,"NS")&gt;0)),"NS",SUM(W2386:X2391,W2397))</f>
        <v>0</v>
      </c>
      <c r="DA2391" s="488"/>
      <c r="DB2391" s="353">
        <f>IF(AND(SUM(Y2386:Y2391,Y2397)=0,SUM(COUNTIF(Y2386:Y2391,"NS"),COUNTIF(Y2397,"NS")&gt;0)),"NS",SUM(Y2386:Y2391,Y2397))</f>
        <v>0</v>
      </c>
      <c r="DC2391" s="353">
        <f>IF(AND(SUM(Z2386:Z2391,Z2397)=0,SUM(COUNTIF(Z2386:Z2391,"NS"),COUNTIF(Z2397,"NS")&gt;0)),"NS",SUM(Z2386:Z2391,Z2397))</f>
        <v>0</v>
      </c>
      <c r="DD2391" s="488">
        <f>IF(AND(SUM(AA2386:AB2391,AA2397)=0,SUM(COUNTIF(AA2386:AB2391,"NS"),COUNTIF(AA2397,"NS")&gt;0)),"NS",SUM(AA2386:AB2391,AA2397))</f>
        <v>0</v>
      </c>
      <c r="DE2391" s="488"/>
      <c r="DF2391" s="353">
        <f>IF(AND(SUM(AC2386:AC2391,AC2397)=0,SUM(COUNTIF(AC2386:AC2391,"NS"),COUNTIF(AC2397,"NS")&gt;0)),"NS",SUM(AC2386:AC2391,AC2397))</f>
        <v>0</v>
      </c>
      <c r="DG2391" s="353">
        <f>IF(AND(SUM(AD2386:AD2391,AD2397)=0,SUM(COUNTIF(AD2386:AD2391,"NS"),COUNTIF(AD2397,"NS")&gt;0)),"NS",SUM(AD2386:AD2391,AD2397))</f>
        <v>0</v>
      </c>
      <c r="DH2391" s="354"/>
      <c r="DS2391" s="237"/>
      <c r="DU2391" s="342">
        <f>C2359</f>
        <v>0</v>
      </c>
      <c r="DV2391" s="342">
        <f>E2359</f>
        <v>0</v>
      </c>
      <c r="DW2391" s="342">
        <f>F2359</f>
        <v>0</v>
      </c>
      <c r="DX2391" s="486">
        <f>G2359</f>
        <v>0</v>
      </c>
      <c r="DY2391" s="486"/>
      <c r="DZ2391" s="342">
        <f t="shared" ref="DZ2391:EA2391" si="2419">I2359</f>
        <v>0</v>
      </c>
      <c r="EA2391" s="342">
        <f t="shared" si="2419"/>
        <v>0</v>
      </c>
      <c r="EB2391" s="486">
        <f>K2359</f>
        <v>0</v>
      </c>
      <c r="EC2391" s="486"/>
      <c r="ED2391" s="342">
        <f t="shared" ref="ED2391:EE2391" si="2420">M2359</f>
        <v>0</v>
      </c>
      <c r="EE2391" s="342">
        <f t="shared" si="2420"/>
        <v>0</v>
      </c>
      <c r="EF2391" s="486">
        <f>O2359</f>
        <v>0</v>
      </c>
      <c r="EG2391" s="486"/>
      <c r="EH2391" s="342">
        <f t="shared" ref="EH2391:EI2391" si="2421">Q2359</f>
        <v>0</v>
      </c>
      <c r="EI2391" s="342">
        <f t="shared" si="2421"/>
        <v>0</v>
      </c>
      <c r="EJ2391" s="486">
        <f>S2359</f>
        <v>0</v>
      </c>
      <c r="EK2391" s="486"/>
      <c r="EL2391" s="342">
        <f t="shared" ref="EL2391:EM2391" si="2422">U2359</f>
        <v>0</v>
      </c>
      <c r="EM2391" s="342">
        <f t="shared" si="2422"/>
        <v>0</v>
      </c>
      <c r="EN2391" s="486">
        <f>W2359</f>
        <v>0</v>
      </c>
      <c r="EO2391" s="486"/>
      <c r="EP2391" s="342">
        <f t="shared" ref="EP2391:EQ2391" si="2423">Y2359</f>
        <v>0</v>
      </c>
      <c r="EQ2391" s="342">
        <f t="shared" si="2423"/>
        <v>0</v>
      </c>
      <c r="ER2391" s="486">
        <f>AA2359</f>
        <v>0</v>
      </c>
      <c r="ES2391" s="486"/>
      <c r="ET2391" s="342">
        <f t="shared" ref="ET2391:EU2391" si="2424">AC2359</f>
        <v>0</v>
      </c>
      <c r="EU2391" s="342">
        <f t="shared" si="2424"/>
        <v>0</v>
      </c>
    </row>
    <row r="2392" spans="1:152" ht="15" customHeight="1" x14ac:dyDescent="0.2">
      <c r="C2392" s="741"/>
      <c r="D2392" s="639"/>
      <c r="E2392" s="640"/>
      <c r="F2392" s="630" t="s">
        <v>408</v>
      </c>
      <c r="G2392" s="630"/>
      <c r="H2392" s="151"/>
      <c r="I2392" s="588" t="s">
        <v>403</v>
      </c>
      <c r="J2392" s="588"/>
      <c r="K2392" s="588"/>
      <c r="L2392" s="589"/>
      <c r="M2392" s="579"/>
      <c r="N2392" s="580"/>
      <c r="O2392" s="579"/>
      <c r="P2392" s="580"/>
      <c r="Q2392" s="579"/>
      <c r="R2392" s="580"/>
      <c r="S2392" s="590"/>
      <c r="T2392" s="591"/>
      <c r="U2392" s="213"/>
      <c r="V2392" s="213"/>
      <c r="W2392" s="486"/>
      <c r="X2392" s="486"/>
      <c r="Y2392" s="214"/>
      <c r="Z2392" s="214"/>
      <c r="AA2392" s="486"/>
      <c r="AB2392" s="486"/>
      <c r="AC2392" s="214"/>
      <c r="AD2392" s="214"/>
      <c r="AE2392" s="109"/>
      <c r="AG2392" s="90">
        <f t="shared" si="2346"/>
        <v>45</v>
      </c>
      <c r="AH2392" s="186">
        <f t="shared" si="2347"/>
        <v>0</v>
      </c>
      <c r="AI2392" s="130">
        <f t="shared" si="2348"/>
        <v>0</v>
      </c>
      <c r="AJ2392" s="130">
        <f t="shared" si="2349"/>
        <v>0</v>
      </c>
      <c r="AK2392" s="130">
        <f t="shared" si="2350"/>
        <v>0</v>
      </c>
      <c r="AL2392" s="130">
        <f t="shared" si="2351"/>
        <v>0</v>
      </c>
      <c r="AM2392" s="359">
        <f t="shared" si="2352"/>
        <v>0</v>
      </c>
      <c r="AN2392" s="130">
        <f t="shared" si="2353"/>
        <v>0</v>
      </c>
      <c r="AO2392" s="130">
        <f t="shared" si="2354"/>
        <v>0</v>
      </c>
      <c r="AP2392" s="130">
        <f t="shared" si="2355"/>
        <v>0</v>
      </c>
      <c r="AQ2392" s="130">
        <f t="shared" si="2356"/>
        <v>0</v>
      </c>
      <c r="AR2392" s="359">
        <f t="shared" si="2357"/>
        <v>0</v>
      </c>
      <c r="AS2392" s="130">
        <f t="shared" si="2358"/>
        <v>0</v>
      </c>
      <c r="AT2392" s="130">
        <f t="shared" si="2359"/>
        <v>0</v>
      </c>
      <c r="AU2392" s="130">
        <f t="shared" si="2360"/>
        <v>0</v>
      </c>
      <c r="AV2392" s="130">
        <f t="shared" si="2361"/>
        <v>0</v>
      </c>
      <c r="AW2392" s="359">
        <f t="shared" si="2362"/>
        <v>0</v>
      </c>
      <c r="AX2392" s="130">
        <f t="shared" si="2363"/>
        <v>0</v>
      </c>
      <c r="AY2392" s="130">
        <f t="shared" si="2364"/>
        <v>0</v>
      </c>
      <c r="AZ2392" s="130">
        <f t="shared" si="2365"/>
        <v>0</v>
      </c>
      <c r="BA2392" s="130">
        <f t="shared" si="2366"/>
        <v>0</v>
      </c>
      <c r="BB2392" s="359">
        <f t="shared" si="2367"/>
        <v>0</v>
      </c>
      <c r="BC2392" s="130">
        <f t="shared" si="2368"/>
        <v>0</v>
      </c>
      <c r="BD2392" s="130">
        <f t="shared" si="2369"/>
        <v>0</v>
      </c>
      <c r="BE2392" s="130">
        <f t="shared" si="2370"/>
        <v>0</v>
      </c>
      <c r="BF2392" s="130">
        <f t="shared" si="2371"/>
        <v>0</v>
      </c>
      <c r="BG2392" s="359">
        <f t="shared" si="2372"/>
        <v>0</v>
      </c>
      <c r="BH2392" s="130">
        <f t="shared" si="2373"/>
        <v>0</v>
      </c>
      <c r="BI2392" s="130">
        <f t="shared" si="2374"/>
        <v>0</v>
      </c>
      <c r="BJ2392" s="130">
        <f t="shared" si="2375"/>
        <v>0</v>
      </c>
      <c r="BK2392" s="130">
        <f t="shared" si="2376"/>
        <v>0</v>
      </c>
      <c r="BL2392" s="359">
        <f t="shared" si="2377"/>
        <v>0</v>
      </c>
      <c r="BM2392" s="90">
        <f t="shared" si="2378"/>
        <v>0</v>
      </c>
      <c r="BP2392" s="90" t="s">
        <v>2058</v>
      </c>
      <c r="BQ2392" s="90">
        <f>COUNTIF(M2392:N2396,"NA")</f>
        <v>0</v>
      </c>
      <c r="BR2392" s="90">
        <f>COUNTIF(O2392:P2396,"NA")</f>
        <v>0</v>
      </c>
      <c r="BS2392" s="90">
        <f>COUNTIF(Q2392:R2396,"NA")</f>
        <v>0</v>
      </c>
      <c r="BT2392" s="90">
        <f>COUNTIF(S2392:T2396,"NA")</f>
        <v>0</v>
      </c>
      <c r="BU2392" s="90">
        <f>COUNTIF(U2392:U2396,"NA")</f>
        <v>0</v>
      </c>
      <c r="BV2392" s="90">
        <f>COUNTIF(V2392:V2396,"NA")</f>
        <v>0</v>
      </c>
      <c r="BW2392" s="90">
        <f>COUNTIF(W2392:X2396,"NA")</f>
        <v>0</v>
      </c>
      <c r="BX2392" s="90">
        <f>COUNTIF(Y2392:Y2396,"NA")</f>
        <v>0</v>
      </c>
      <c r="BY2392" s="90">
        <f>COUNTIF(Z2392:Z2396,"NA")</f>
        <v>0</v>
      </c>
      <c r="BZ2392" s="90">
        <f>COUNTIF(AA2392:AB2396,"NA")</f>
        <v>0</v>
      </c>
      <c r="CA2392" s="90">
        <f>COUNTIF(AC2392:AC2396,"NA")</f>
        <v>0</v>
      </c>
      <c r="CB2392" s="90">
        <f>COUNTIF(AD2392:AD2396,"NA")</f>
        <v>0</v>
      </c>
      <c r="CO2392" s="349" t="s">
        <v>2078</v>
      </c>
      <c r="CP2392" s="488">
        <f>SUM(M2386:N2391)</f>
        <v>0</v>
      </c>
      <c r="CQ2392" s="488"/>
      <c r="CR2392" s="488">
        <f t="shared" ref="CR2392" si="2425">SUM(O2386:P2391)</f>
        <v>0</v>
      </c>
      <c r="CS2392" s="488"/>
      <c r="CT2392" s="488">
        <f t="shared" ref="CT2392" si="2426">SUM(Q2386:R2391)</f>
        <v>0</v>
      </c>
      <c r="CU2392" s="488"/>
      <c r="CV2392" s="488">
        <f t="shared" ref="CV2392" si="2427">SUM(S2386:T2391)</f>
        <v>0</v>
      </c>
      <c r="CW2392" s="488"/>
      <c r="CX2392" s="353">
        <f>SUM(U2386:U2391)</f>
        <v>0</v>
      </c>
      <c r="CY2392" s="353">
        <f>SUM(V2386:V2391)</f>
        <v>0</v>
      </c>
      <c r="CZ2392" s="488">
        <f>SUM(W2386:X2391)</f>
        <v>0</v>
      </c>
      <c r="DA2392" s="488"/>
      <c r="DB2392" s="353">
        <f>SUM(Y2386:Y2391)</f>
        <v>0</v>
      </c>
      <c r="DC2392" s="353">
        <f>SUM(Z2386:Z2391)</f>
        <v>0</v>
      </c>
      <c r="DD2392" s="488">
        <f>SUM(AA2386:AB2391)</f>
        <v>0</v>
      </c>
      <c r="DE2392" s="488"/>
      <c r="DF2392" s="353">
        <f>SUM(AC2386:AC2391)</f>
        <v>0</v>
      </c>
      <c r="DG2392" s="353">
        <f>SUM(AD2386:AD2391)</f>
        <v>0</v>
      </c>
      <c r="DH2392" s="335"/>
      <c r="DT2392" s="90" t="s">
        <v>2029</v>
      </c>
      <c r="DU2392" s="342">
        <f>SUM(COUNTIF(D2537:D2547,"NS"),COUNTIF(D2553:D2557,"NS"),COUNTIF(D2562:D2565,"NS"),COUNTIF(D2583,"NS"),COUNTIF(D2588:D2590,"NS"),COUNTIF(D2593:D2599,"NS"),COUNTIF(D2606,"NS"),COUNTIF(D2611:D2615,"NS"),COUNTIF(D2621,"NS"),COUNTIF(D2629:D2632,"NS"),COUNTIF(D2638:D2641,"NS"),COUNTIF(D2650,"NS"),COUNTIF(D2653:D2660,"NS"),COUNTIF(D2667:D2668,"NS"),COUNTIF(D2671:D2679,"NS"),COUNTIF(D2684:D2685,"NS"))</f>
        <v>0</v>
      </c>
      <c r="DV2392" s="342">
        <f t="shared" ref="DV2392:DW2392" si="2428">SUM(COUNTIF(E2537:E2547,"NS"),COUNTIF(E2553:E2557,"NS"),COUNTIF(E2562:E2565,"NS"),COUNTIF(E2583,"NS"),COUNTIF(E2588:E2590,"NS"),COUNTIF(E2593:E2599,"NS"),COUNTIF(E2606,"NS"),COUNTIF(E2611:E2615,"NS"),COUNTIF(E2621,"NS"),COUNTIF(E2629:E2632,"NS"),COUNTIF(E2638:E2641,"NS"),COUNTIF(E2650,"NS"),COUNTIF(E2653:E2660,"NS"),COUNTIF(E2667:E2668,"NS"),COUNTIF(E2671:E2679,"NS"),COUNTIF(E2684:E2685,"NS"))</f>
        <v>0</v>
      </c>
      <c r="DW2392" s="342">
        <f t="shared" si="2428"/>
        <v>0</v>
      </c>
      <c r="DX2392" s="486">
        <f>SUM(COUNTIF(G2537:H2547,"NS"),COUNTIF(G2553:H2557,"NS"),COUNTIF(G2562:H2565,"NS"),COUNTIF(G2583:H2583,"NS"),COUNTIF(G2588:H2590,"NS"),COUNTIF(G2593:H2599,"NS"),COUNTIF(G2606:H2606,"NS"),COUNTIF(G2611:H2615,"NS"),COUNTIF(G2621:H2621,"NS"),COUNTIF(G2629:H2632,"NS"),COUNTIF(G2638:H2641,"NS"),COUNTIF(G2650:H2650,"NS"),COUNTIF(G2653:H2660,"NS"),COUNTIF(G2667:H2668,"NS"),COUNTIF(G2671:H2679,"NS"),COUNTIF(G2684:H2685,"NS"))</f>
        <v>0</v>
      </c>
      <c r="DY2392" s="486"/>
      <c r="DZ2392" s="342">
        <f t="shared" ref="DZ2392:EA2392" si="2429">SUM(COUNTIF(I2537:I2547,"NS"),COUNTIF(I2553:I2557,"NS"),COUNTIF(I2562:I2565,"NS"),COUNTIF(I2583,"NS"),COUNTIF(I2588:I2590,"NS"),COUNTIF(I2593:I2599,"NS"),COUNTIF(I2606,"NS"),COUNTIF(I2611:I2615,"NS"),COUNTIF(I2621,"NS"),COUNTIF(I2629:I2632,"NS"),COUNTIF(I2638:I2641,"NS"),COUNTIF(I2650,"NS"),COUNTIF(I2653:I2660,"NS"),COUNTIF(I2667:I2668,"NS"),COUNTIF(I2671:I2679,"NS"),COUNTIF(I2684:I2685,"NS"))</f>
        <v>0</v>
      </c>
      <c r="EA2392" s="342">
        <f t="shared" si="2429"/>
        <v>0</v>
      </c>
      <c r="EB2392" s="486">
        <f>SUM(COUNTIF(K2537:L2547,"NS"),COUNTIF(K2553:L2557,"NS"),COUNTIF(K2562:L2565,"NS"),COUNTIF(K2583:L2583,"NS"),COUNTIF(K2588:L2590,"NS"),COUNTIF(K2593:L2599,"NS"),COUNTIF(K2606:L2606,"NS"),COUNTIF(K2611:L2615,"NS"),COUNTIF(K2621:L2621,"NS"),COUNTIF(K2629:L2632,"NS"),COUNTIF(K2638:L2641,"NS"),COUNTIF(K2650:L2650,"NS"),COUNTIF(K2653:L2660,"NS"),COUNTIF(K2667:L2668,"NS"),COUNTIF(K2671:L2679,"NS"),COUNTIF(K2684:L2685,"NS"))</f>
        <v>0</v>
      </c>
      <c r="EC2392" s="486"/>
      <c r="ED2392" s="342">
        <f t="shared" ref="ED2392:EE2392" si="2430">SUM(COUNTIF(M2537:M2547,"NS"),COUNTIF(M2553:M2557,"NS"),COUNTIF(M2562:M2565,"NS"),COUNTIF(M2583,"NS"),COUNTIF(M2588:M2590,"NS"),COUNTIF(M2593:M2599,"NS"),COUNTIF(M2606,"NS"),COUNTIF(M2611:M2615,"NS"),COUNTIF(M2621,"NS"),COUNTIF(M2629:M2632,"NS"),COUNTIF(M2638:M2641,"NS"),COUNTIF(M2650,"NS"),COUNTIF(M2653:M2660,"NS"),COUNTIF(M2667:M2668,"NS"),COUNTIF(M2671:M2679,"NS"),COUNTIF(M2684:M2685,"NS"))</f>
        <v>0</v>
      </c>
      <c r="EE2392" s="342">
        <f t="shared" si="2430"/>
        <v>0</v>
      </c>
      <c r="EF2392" s="486">
        <f>SUM(COUNTIF(O2537:P2547,"NS"),COUNTIF(O2553:P2557,"NS"),COUNTIF(O2562:P2565,"NS"),COUNTIF(O2583:P2583,"NS"),COUNTIF(O2588:P2590,"NS"),COUNTIF(O2593:P2599,"NS"),COUNTIF(O2606:P2606,"NS"),COUNTIF(O2611:P2615,"NS"),COUNTIF(O2621:P2621,"NS"),COUNTIF(O2629:P2632,"NS"),COUNTIF(O2638:P2641,"NS"),COUNTIF(O2650:P2650,"NS"),COUNTIF(O2653:P2660,"NS"),COUNTIF(O2667:P2668,"NS"),COUNTIF(O2671:P2679,"NS"),COUNTIF(O2684:P2685,"NS"))</f>
        <v>0</v>
      </c>
      <c r="EG2392" s="486"/>
      <c r="EH2392" s="342">
        <f t="shared" ref="EH2392:EI2392" si="2431">SUM(COUNTIF(Q2537:Q2547,"NS"),COUNTIF(Q2553:Q2557,"NS"),COUNTIF(Q2562:Q2565,"NS"),COUNTIF(Q2583,"NS"),COUNTIF(Q2588:Q2590,"NS"),COUNTIF(Q2593:Q2599,"NS"),COUNTIF(Q2606,"NS"),COUNTIF(Q2611:Q2615,"NS"),COUNTIF(Q2621,"NS"),COUNTIF(Q2629:Q2632,"NS"),COUNTIF(Q2638:Q2641,"NS"),COUNTIF(Q2650,"NS"),COUNTIF(Q2653:Q2660,"NS"),COUNTIF(Q2667:Q2668,"NS"),COUNTIF(Q2671:Q2679,"NS"),COUNTIF(Q2684:Q2685,"NS"))</f>
        <v>0</v>
      </c>
      <c r="EI2392" s="342">
        <f t="shared" si="2431"/>
        <v>0</v>
      </c>
      <c r="EJ2392" s="486">
        <f>SUM(COUNTIF(S2537:T2547,"NS"),COUNTIF(S2553:T2557,"NS"),COUNTIF(S2562:T2565,"NS"),COUNTIF(S2583:T2583,"NS"),COUNTIF(S2588:T2590,"NS"),COUNTIF(S2593:T2599,"NS"),COUNTIF(S2606:T2606,"NS"),COUNTIF(S2611:T2615,"NS"),COUNTIF(S2621:T2621,"NS"),COUNTIF(S2629:T2632,"NS"),COUNTIF(S2638:T2641,"NS"),COUNTIF(S2650:T2650,"NS"),COUNTIF(S2653:T2660,"NS"),COUNTIF(S2667:T2668,"NS"),COUNTIF(S2671:T2679,"NS"),COUNTIF(S2684:T2685,"NS"))</f>
        <v>0</v>
      </c>
      <c r="EK2392" s="486"/>
      <c r="EL2392" s="342">
        <f t="shared" ref="EL2392:EM2392" si="2432">SUM(COUNTIF(U2537:U2547,"NS"),COUNTIF(U2553:U2557,"NS"),COUNTIF(U2562:U2565,"NS"),COUNTIF(U2583,"NS"),COUNTIF(U2588:U2590,"NS"),COUNTIF(U2593:U2599,"NS"),COUNTIF(U2606,"NS"),COUNTIF(U2611:U2615,"NS"),COUNTIF(U2621,"NS"),COUNTIF(U2629:U2632,"NS"),COUNTIF(U2638:U2641,"NS"),COUNTIF(U2650,"NS"),COUNTIF(U2653:U2660,"NS"),COUNTIF(U2667:U2668,"NS"),COUNTIF(U2671:U2679,"NS"),COUNTIF(U2684:U2685,"NS"))</f>
        <v>0</v>
      </c>
      <c r="EM2392" s="342">
        <f t="shared" si="2432"/>
        <v>0</v>
      </c>
      <c r="EN2392" s="486">
        <f>SUM(COUNTIF(W2537:X2547,"NS"),COUNTIF(W2553:X2557,"NS"),COUNTIF(W2562:X2565,"NS"),COUNTIF(W2583:X2583,"NS"),COUNTIF(W2588:X2590,"NS"),COUNTIF(W2593:X2599,"NS"),COUNTIF(W2606:X2606,"NS"),COUNTIF(W2611:X2615,"NS"),COUNTIF(W2621:X2621,"NS"),COUNTIF(W2629:X2632,"NS"),COUNTIF(W2638:X2641,"NS"),COUNTIF(W2650:X2650,"NS"),COUNTIF(W2653:X2660,"NS"),COUNTIF(W2667:X2668,"NS"),COUNTIF(W2671:X2679,"NS"),COUNTIF(W2684:X2685,"NS"))</f>
        <v>0</v>
      </c>
      <c r="EO2392" s="486"/>
      <c r="EP2392" s="342">
        <f t="shared" ref="EP2392:EQ2392" si="2433">SUM(COUNTIF(Y2537:Y2547,"NS"),COUNTIF(Y2553:Y2557,"NS"),COUNTIF(Y2562:Y2565,"NS"),COUNTIF(Y2583,"NS"),COUNTIF(Y2588:Y2590,"NS"),COUNTIF(Y2593:Y2599,"NS"),COUNTIF(Y2606,"NS"),COUNTIF(Y2611:Y2615,"NS"),COUNTIF(Y2621,"NS"),COUNTIF(Y2629:Y2632,"NS"),COUNTIF(Y2638:Y2641,"NS"),COUNTIF(Y2650,"NS"),COUNTIF(Y2653:Y2660,"NS"),COUNTIF(Y2667:Y2668,"NS"),COUNTIF(Y2671:Y2679,"NS"),COUNTIF(Y2684:Y2685,"NS"))</f>
        <v>0</v>
      </c>
      <c r="EQ2392" s="342">
        <f t="shared" si="2433"/>
        <v>0</v>
      </c>
      <c r="ER2392" s="486">
        <f>SUM(COUNTIF(AA2537:AB2547,"NS"),COUNTIF(AA2553:AB2557,"NS"),COUNTIF(AA2562:AB2565,"NS"),COUNTIF(AA2583:AB2583,"NS"),COUNTIF(AA2588:AB2590,"NS"),COUNTIF(AA2593:AB2599,"NS"),COUNTIF(AA2606:AB2606,"NS"),COUNTIF(AA2611:AB2615,"NS"),COUNTIF(AA2621:AB2621,"NS"),COUNTIF(AA2629:AB2632,"NS"),COUNTIF(AA2638:AB2641,"NS"),COUNTIF(AA2650:AB2650,"NS"),COUNTIF(AA2653:AB2660,"NS"),COUNTIF(AA2667:AB2668,"NS"),COUNTIF(AA2671:AB2679,"NS"),COUNTIF(AA2684:AB2685,"NS"))</f>
        <v>0</v>
      </c>
      <c r="ES2392" s="486"/>
      <c r="ET2392" s="342">
        <f t="shared" ref="ET2392:EU2392" si="2434">SUM(COUNTIF(AC2537:AC2547,"NS"),COUNTIF(AC2553:AC2557,"NS"),COUNTIF(AC2562:AC2565,"NS"),COUNTIF(AC2583,"NS"),COUNTIF(AC2588:AC2590,"NS"),COUNTIF(AC2593:AC2599,"NS"),COUNTIF(AC2606,"NS"),COUNTIF(AC2611:AC2615,"NS"),COUNTIF(AC2621,"NS"),COUNTIF(AC2629:AC2632,"NS"),COUNTIF(AC2638:AC2641,"NS"),COUNTIF(AC2650,"NS"),COUNTIF(AC2653:AC2660,"NS"),COUNTIF(AC2667:AC2668,"NS"),COUNTIF(AC2671:AC2679,"NS"),COUNTIF(AC2684:AC2685,"NS"))</f>
        <v>0</v>
      </c>
      <c r="EU2392" s="342">
        <f t="shared" si="2434"/>
        <v>0</v>
      </c>
    </row>
    <row r="2393" spans="1:152" ht="24" customHeight="1" x14ac:dyDescent="0.2">
      <c r="C2393" s="741"/>
      <c r="D2393" s="639"/>
      <c r="E2393" s="640"/>
      <c r="F2393" s="630" t="s">
        <v>409</v>
      </c>
      <c r="G2393" s="630"/>
      <c r="H2393" s="151"/>
      <c r="I2393" s="625" t="s">
        <v>404</v>
      </c>
      <c r="J2393" s="625"/>
      <c r="K2393" s="625"/>
      <c r="L2393" s="626"/>
      <c r="M2393" s="579"/>
      <c r="N2393" s="580"/>
      <c r="O2393" s="579"/>
      <c r="P2393" s="580"/>
      <c r="Q2393" s="579"/>
      <c r="R2393" s="580"/>
      <c r="S2393" s="590"/>
      <c r="T2393" s="591"/>
      <c r="U2393" s="213"/>
      <c r="V2393" s="213"/>
      <c r="W2393" s="486"/>
      <c r="X2393" s="486"/>
      <c r="Y2393" s="214"/>
      <c r="Z2393" s="214"/>
      <c r="AA2393" s="486"/>
      <c r="AB2393" s="486"/>
      <c r="AC2393" s="214"/>
      <c r="AD2393" s="214"/>
      <c r="AE2393" s="109"/>
      <c r="AG2393" s="90">
        <f t="shared" si="2346"/>
        <v>45</v>
      </c>
      <c r="AH2393" s="186">
        <f t="shared" si="2347"/>
        <v>0</v>
      </c>
      <c r="AI2393" s="130">
        <f t="shared" si="2348"/>
        <v>0</v>
      </c>
      <c r="AJ2393" s="130">
        <f t="shared" si="2349"/>
        <v>0</v>
      </c>
      <c r="AK2393" s="130">
        <f t="shared" si="2350"/>
        <v>0</v>
      </c>
      <c r="AL2393" s="130">
        <f t="shared" si="2351"/>
        <v>0</v>
      </c>
      <c r="AM2393" s="359">
        <f t="shared" si="2352"/>
        <v>0</v>
      </c>
      <c r="AN2393" s="130">
        <f t="shared" si="2353"/>
        <v>0</v>
      </c>
      <c r="AO2393" s="130">
        <f t="shared" si="2354"/>
        <v>0</v>
      </c>
      <c r="AP2393" s="130">
        <f t="shared" si="2355"/>
        <v>0</v>
      </c>
      <c r="AQ2393" s="130">
        <f t="shared" si="2356"/>
        <v>0</v>
      </c>
      <c r="AR2393" s="359">
        <f t="shared" si="2357"/>
        <v>0</v>
      </c>
      <c r="AS2393" s="130">
        <f t="shared" si="2358"/>
        <v>0</v>
      </c>
      <c r="AT2393" s="130">
        <f t="shared" si="2359"/>
        <v>0</v>
      </c>
      <c r="AU2393" s="130">
        <f t="shared" si="2360"/>
        <v>0</v>
      </c>
      <c r="AV2393" s="130">
        <f t="shared" si="2361"/>
        <v>0</v>
      </c>
      <c r="AW2393" s="359">
        <f t="shared" si="2362"/>
        <v>0</v>
      </c>
      <c r="AX2393" s="130">
        <f t="shared" si="2363"/>
        <v>0</v>
      </c>
      <c r="AY2393" s="130">
        <f t="shared" si="2364"/>
        <v>0</v>
      </c>
      <c r="AZ2393" s="130">
        <f t="shared" si="2365"/>
        <v>0</v>
      </c>
      <c r="BA2393" s="130">
        <f t="shared" si="2366"/>
        <v>0</v>
      </c>
      <c r="BB2393" s="359">
        <f t="shared" si="2367"/>
        <v>0</v>
      </c>
      <c r="BC2393" s="130">
        <f t="shared" si="2368"/>
        <v>0</v>
      </c>
      <c r="BD2393" s="130">
        <f t="shared" si="2369"/>
        <v>0</v>
      </c>
      <c r="BE2393" s="130">
        <f t="shared" si="2370"/>
        <v>0</v>
      </c>
      <c r="BF2393" s="130">
        <f t="shared" si="2371"/>
        <v>0</v>
      </c>
      <c r="BG2393" s="359">
        <f t="shared" si="2372"/>
        <v>0</v>
      </c>
      <c r="BH2393" s="130">
        <f t="shared" si="2373"/>
        <v>0</v>
      </c>
      <c r="BI2393" s="130">
        <f t="shared" si="2374"/>
        <v>0</v>
      </c>
      <c r="BJ2393" s="130">
        <f t="shared" si="2375"/>
        <v>0</v>
      </c>
      <c r="BK2393" s="130">
        <f t="shared" si="2376"/>
        <v>0</v>
      </c>
      <c r="BL2393" s="359">
        <f t="shared" si="2377"/>
        <v>0</v>
      </c>
      <c r="BM2393" s="90">
        <f t="shared" si="2378"/>
        <v>0</v>
      </c>
      <c r="BP2393" s="90" t="s">
        <v>2078</v>
      </c>
      <c r="BQ2393" s="90">
        <f>SUM(M2392:N2396)</f>
        <v>0</v>
      </c>
      <c r="BR2393" s="90">
        <f>SUM(O2392:P2396)</f>
        <v>0</v>
      </c>
      <c r="BS2393" s="90">
        <f>SUM(Q2392:R2396)</f>
        <v>0</v>
      </c>
      <c r="BT2393" s="90">
        <f>SUM(S2392:T2396)</f>
        <v>0</v>
      </c>
      <c r="BU2393" s="90">
        <f>SUM(U2392:U2396)</f>
        <v>0</v>
      </c>
      <c r="BV2393" s="90">
        <f>SUM(V2392:V2396)</f>
        <v>0</v>
      </c>
      <c r="BW2393" s="90">
        <f>SUM(W2392:X2396)</f>
        <v>0</v>
      </c>
      <c r="BX2393" s="90">
        <f>SUM(Y2392:Y2396)</f>
        <v>0</v>
      </c>
      <c r="BY2393" s="90">
        <f>SUM(Z2392:Z2396)</f>
        <v>0</v>
      </c>
      <c r="BZ2393" s="90">
        <f>SUM(AA2392:AB2396)</f>
        <v>0</v>
      </c>
      <c r="CA2393" s="90">
        <f>SUM(AC2392:AC2396)</f>
        <v>0</v>
      </c>
      <c r="CB2393" s="90">
        <f>SUM(AD2392:AD2396)</f>
        <v>0</v>
      </c>
      <c r="CO2393" s="349" t="s">
        <v>2029</v>
      </c>
      <c r="CP2393" s="488">
        <f>SUM(COUNTIF(M2386:N2391,"NS"))</f>
        <v>0</v>
      </c>
      <c r="CQ2393" s="488"/>
      <c r="CR2393" s="488">
        <f t="shared" ref="CR2393" si="2435">SUM(COUNTIF(O2386:P2391,"NS"))</f>
        <v>0</v>
      </c>
      <c r="CS2393" s="488"/>
      <c r="CT2393" s="488">
        <f t="shared" ref="CT2393" si="2436">SUM(COUNTIF(Q2386:R2391,"NS"))</f>
        <v>0</v>
      </c>
      <c r="CU2393" s="488"/>
      <c r="CV2393" s="488">
        <f t="shared" ref="CV2393" si="2437">SUM(COUNTIF(S2386:T2391,"NS"))</f>
        <v>0</v>
      </c>
      <c r="CW2393" s="488"/>
      <c r="CX2393" s="353">
        <f>SUM(COUNTIF(U2386:U2391,"NS"))</f>
        <v>0</v>
      </c>
      <c r="CY2393" s="353">
        <f>SUM(COUNTIF(V2386:V2391,"NS"))</f>
        <v>0</v>
      </c>
      <c r="CZ2393" s="488">
        <f>SUM(COUNTIF(W2386:X2391,"NS"))</f>
        <v>0</v>
      </c>
      <c r="DA2393" s="488"/>
      <c r="DB2393" s="353">
        <f>SUM(COUNTIF(Y2386:Y2391,"NS"))</f>
        <v>0</v>
      </c>
      <c r="DC2393" s="353">
        <f>SUM(COUNTIF(Z2386:Z2391,"NS"))</f>
        <v>0</v>
      </c>
      <c r="DD2393" s="488">
        <f>SUM(COUNTIF(AA2386:AB2391,"NS"))</f>
        <v>0</v>
      </c>
      <c r="DE2393" s="488"/>
      <c r="DF2393" s="353">
        <f>SUM(COUNTIF(AC2386:AC2391,"NS"))</f>
        <v>0</v>
      </c>
      <c r="DG2393" s="353">
        <f>SUM(COUNTIF(AD2386:AD2391,"NS"))</f>
        <v>0</v>
      </c>
      <c r="DH2393" s="335"/>
      <c r="DT2393" s="90" t="s">
        <v>2078</v>
      </c>
      <c r="DU2393" s="342">
        <f>SUM(D2684:D2685,D2671:D2679,D2667:D2668,D2653:D2660,D2650,D2638:D2641,D2629:D2632,D2621,D2611:D2615,D2606,D2593:D2599,D2588:D2590,D2583,D2562:D2565,D2553:D2557,D2537:D2547)</f>
        <v>0</v>
      </c>
      <c r="DV2393" s="342">
        <f t="shared" ref="DV2393:DW2393" si="2438">SUM(E2684:E2685,E2671:E2679,E2667:E2668,E2653:E2660,E2650,E2638:E2641,E2629:E2632,E2621,E2611:E2615,E2606,E2593:E2599,E2588:E2590,E2583,E2562:E2565,E2553:E2557,E2537:E2547)</f>
        <v>0</v>
      </c>
      <c r="DW2393" s="342">
        <f t="shared" si="2438"/>
        <v>0</v>
      </c>
      <c r="DX2393" s="486">
        <f>SUM(G2684:H2685,G2671:H2679,G2667:H2668,G2653:H2660,G2650:H2650,G2638:H2641,G2629:H2632,G2621:H2621,G2611:H2615,G2606:H2606,G2593:H2599,G2588:H2590,G2583:H2583,G2562:H2565,G2553:H2557,G2537:H2547)</f>
        <v>0</v>
      </c>
      <c r="DY2393" s="486"/>
      <c r="DZ2393" s="342">
        <f t="shared" ref="DZ2393:EA2393" si="2439">SUM(I2684:I2685,I2671:I2679,I2667:I2668,I2653:I2660,I2650,I2638:I2641,I2629:I2632,I2621,I2611:I2615,I2606,I2593:I2599,I2588:I2590,I2583,I2562:I2565,I2553:I2557,I2537:I2547)</f>
        <v>0</v>
      </c>
      <c r="EA2393" s="342">
        <f t="shared" si="2439"/>
        <v>0</v>
      </c>
      <c r="EB2393" s="486">
        <f>SUM(K2684:L2685,K2671:L2679,K2667:L2668,K2653:L2660,K2650:L2650,K2638:L2641,K2629:L2632,K2621:L2621,K2611:L2615,K2606:L2606,K2593:L2599,K2588:L2590,K2583:L2583,K2562:L2565,K2553:L2557,K2537:L2547)</f>
        <v>0</v>
      </c>
      <c r="EC2393" s="486"/>
      <c r="ED2393" s="342">
        <f t="shared" ref="ED2393:EE2393" si="2440">SUM(M2684:M2685,M2671:M2679,M2667:M2668,M2653:M2660,M2650,M2638:M2641,M2629:M2632,M2621,M2611:M2615,M2606,M2593:M2599,M2588:M2590,M2583,M2562:M2565,M2553:M2557,M2537:M2547)</f>
        <v>0</v>
      </c>
      <c r="EE2393" s="342">
        <f t="shared" si="2440"/>
        <v>0</v>
      </c>
      <c r="EF2393" s="486">
        <f>SUM(O2684:P2685,O2671:P2679,O2667:P2668,O2653:P2660,O2650:P2650,O2638:P2641,O2629:P2632,O2621:P2621,O2611:P2615,O2606:P2606,O2593:P2599,O2588:P2590,O2583:P2583,O2562:P2565,O2553:P2557,O2537:P2547)</f>
        <v>0</v>
      </c>
      <c r="EG2393" s="486"/>
      <c r="EH2393" s="342">
        <f t="shared" ref="EH2393:EI2393" si="2441">SUM(Q2684:Q2685,Q2671:Q2679,Q2667:Q2668,Q2653:Q2660,Q2650,Q2638:Q2641,Q2629:Q2632,Q2621,Q2611:Q2615,Q2606,Q2593:Q2599,Q2588:Q2590,Q2583,Q2562:Q2565,Q2553:Q2557,Q2537:Q2547)</f>
        <v>0</v>
      </c>
      <c r="EI2393" s="342">
        <f t="shared" si="2441"/>
        <v>0</v>
      </c>
      <c r="EJ2393" s="486">
        <f>SUM(S2684:T2685,S2671:T2679,S2667:T2668,S2653:T2660,S2650:T2650,S2638:T2641,S2629:T2632,S2621:T2621,S2611:T2615,S2606:T2606,S2593:T2599,S2588:T2590,S2583:T2583,S2562:T2565,S2553:T2557,S2537:T2547)</f>
        <v>0</v>
      </c>
      <c r="EK2393" s="486"/>
      <c r="EL2393" s="342">
        <f t="shared" ref="EL2393:EM2393" si="2442">SUM(U2684:U2685,U2671:U2679,U2667:U2668,U2653:U2660,U2650,U2638:U2641,U2629:U2632,U2621,U2611:U2615,U2606,U2593:U2599,U2588:U2590,U2583,U2562:U2565,U2553:U2557,U2537:U2547)</f>
        <v>0</v>
      </c>
      <c r="EM2393" s="342">
        <f t="shared" si="2442"/>
        <v>0</v>
      </c>
      <c r="EN2393" s="486">
        <f>SUM(W2684:X2685,W2671:X2679,W2667:X2668,W2653:X2660,W2650:X2650,W2638:X2641,W2629:X2632,W2621:X2621,W2611:X2615,W2606:X2606,W2593:X2599,W2588:X2590,W2583:X2583,W2562:X2565,W2553:X2557,W2537:X2547)</f>
        <v>0</v>
      </c>
      <c r="EO2393" s="486"/>
      <c r="EP2393" s="342">
        <f t="shared" ref="EP2393:EQ2393" si="2443">SUM(Y2684:Y2685,Y2671:Y2679,Y2667:Y2668,Y2653:Y2660,Y2650,Y2638:Y2641,Y2629:Y2632,Y2621,Y2611:Y2615,Y2606,Y2593:Y2599,Y2588:Y2590,Y2583,Y2562:Y2565,Y2553:Y2557,Y2537:Y2547)</f>
        <v>0</v>
      </c>
      <c r="EQ2393" s="342">
        <f t="shared" si="2443"/>
        <v>0</v>
      </c>
      <c r="ER2393" s="486">
        <f>SUM(AA2684:AB2685,AA2671:AB2679,AA2667:AB2668,AA2653:AB2660,AA2650:AB2650,AA2638:AB2641,AA2629:AB2632,AA2621:AB2621,AA2611:AB2615,AA2606:AB2606,AA2593:AB2599,AA2588:AB2590,AA2583:AB2583,AA2562:AB2565,AA2553:AB2557,AA2537:AB2547)</f>
        <v>0</v>
      </c>
      <c r="ES2393" s="486"/>
      <c r="ET2393" s="342">
        <f t="shared" ref="ET2393:EU2393" si="2444">SUM(AC2684:AC2685,AC2671:AC2679,AC2667:AC2668,AC2653:AC2660,AC2650,AC2638:AC2641,AC2629:AC2632,AC2621,AC2611:AC2615,AC2606,AC2593:AC2599,AC2588:AC2590,AC2583,AC2562:AC2565,AC2553:AC2557,AC2537:AC2547)</f>
        <v>0</v>
      </c>
      <c r="EU2393" s="342">
        <f t="shared" si="2444"/>
        <v>0</v>
      </c>
    </row>
    <row r="2394" spans="1:152" ht="24" customHeight="1" x14ac:dyDescent="0.2">
      <c r="C2394" s="741"/>
      <c r="D2394" s="639"/>
      <c r="E2394" s="640"/>
      <c r="F2394" s="630" t="s">
        <v>410</v>
      </c>
      <c r="G2394" s="630"/>
      <c r="H2394" s="151"/>
      <c r="I2394" s="625" t="s">
        <v>405</v>
      </c>
      <c r="J2394" s="625"/>
      <c r="K2394" s="625"/>
      <c r="L2394" s="626"/>
      <c r="M2394" s="579"/>
      <c r="N2394" s="580"/>
      <c r="O2394" s="579"/>
      <c r="P2394" s="580"/>
      <c r="Q2394" s="579"/>
      <c r="R2394" s="580"/>
      <c r="S2394" s="590"/>
      <c r="T2394" s="591"/>
      <c r="U2394" s="213"/>
      <c r="V2394" s="213"/>
      <c r="W2394" s="486"/>
      <c r="X2394" s="486"/>
      <c r="Y2394" s="214"/>
      <c r="Z2394" s="214"/>
      <c r="AA2394" s="486"/>
      <c r="AB2394" s="486"/>
      <c r="AC2394" s="214"/>
      <c r="AD2394" s="214"/>
      <c r="AE2394" s="109"/>
      <c r="AG2394" s="90">
        <f t="shared" si="2346"/>
        <v>45</v>
      </c>
      <c r="AH2394" s="186">
        <f t="shared" si="2347"/>
        <v>0</v>
      </c>
      <c r="AI2394" s="130">
        <f t="shared" si="2348"/>
        <v>0</v>
      </c>
      <c r="AJ2394" s="130">
        <f t="shared" si="2349"/>
        <v>0</v>
      </c>
      <c r="AK2394" s="130">
        <f t="shared" si="2350"/>
        <v>0</v>
      </c>
      <c r="AL2394" s="130">
        <f t="shared" si="2351"/>
        <v>0</v>
      </c>
      <c r="AM2394" s="359">
        <f t="shared" si="2352"/>
        <v>0</v>
      </c>
      <c r="AN2394" s="130">
        <f t="shared" si="2353"/>
        <v>0</v>
      </c>
      <c r="AO2394" s="130">
        <f t="shared" si="2354"/>
        <v>0</v>
      </c>
      <c r="AP2394" s="130">
        <f t="shared" si="2355"/>
        <v>0</v>
      </c>
      <c r="AQ2394" s="130">
        <f t="shared" si="2356"/>
        <v>0</v>
      </c>
      <c r="AR2394" s="359">
        <f t="shared" si="2357"/>
        <v>0</v>
      </c>
      <c r="AS2394" s="130">
        <f t="shared" si="2358"/>
        <v>0</v>
      </c>
      <c r="AT2394" s="130">
        <f t="shared" si="2359"/>
        <v>0</v>
      </c>
      <c r="AU2394" s="130">
        <f t="shared" si="2360"/>
        <v>0</v>
      </c>
      <c r="AV2394" s="130">
        <f t="shared" si="2361"/>
        <v>0</v>
      </c>
      <c r="AW2394" s="359">
        <f t="shared" si="2362"/>
        <v>0</v>
      </c>
      <c r="AX2394" s="130">
        <f t="shared" si="2363"/>
        <v>0</v>
      </c>
      <c r="AY2394" s="130">
        <f t="shared" si="2364"/>
        <v>0</v>
      </c>
      <c r="AZ2394" s="130">
        <f t="shared" si="2365"/>
        <v>0</v>
      </c>
      <c r="BA2394" s="130">
        <f t="shared" si="2366"/>
        <v>0</v>
      </c>
      <c r="BB2394" s="359">
        <f t="shared" si="2367"/>
        <v>0</v>
      </c>
      <c r="BC2394" s="130">
        <f t="shared" si="2368"/>
        <v>0</v>
      </c>
      <c r="BD2394" s="130">
        <f t="shared" si="2369"/>
        <v>0</v>
      </c>
      <c r="BE2394" s="130">
        <f t="shared" si="2370"/>
        <v>0</v>
      </c>
      <c r="BF2394" s="130">
        <f t="shared" si="2371"/>
        <v>0</v>
      </c>
      <c r="BG2394" s="359">
        <f t="shared" si="2372"/>
        <v>0</v>
      </c>
      <c r="BH2394" s="130">
        <f t="shared" si="2373"/>
        <v>0</v>
      </c>
      <c r="BI2394" s="130">
        <f t="shared" si="2374"/>
        <v>0</v>
      </c>
      <c r="BJ2394" s="130">
        <f t="shared" si="2375"/>
        <v>0</v>
      </c>
      <c r="BK2394" s="130">
        <f t="shared" si="2376"/>
        <v>0</v>
      </c>
      <c r="BL2394" s="359">
        <f t="shared" si="2377"/>
        <v>0</v>
      </c>
      <c r="BM2394" s="90">
        <f t="shared" si="2378"/>
        <v>0</v>
      </c>
      <c r="BP2394" s="90" t="s">
        <v>2029</v>
      </c>
      <c r="BQ2394" s="90">
        <f>COUNTIF(M2392:N2396,"NS")</f>
        <v>0</v>
      </c>
      <c r="BR2394" s="90">
        <f>COUNTIF(O2392:P2396,"NS")</f>
        <v>0</v>
      </c>
      <c r="BS2394" s="90">
        <f>COUNTIF(Q2392:R2396,"NS")</f>
        <v>0</v>
      </c>
      <c r="BT2394" s="90">
        <f>COUNTIF(S2392:T2396,"NS")</f>
        <v>0</v>
      </c>
      <c r="BU2394" s="90">
        <f>COUNTIF(U2392:U2396,"NS")</f>
        <v>0</v>
      </c>
      <c r="BV2394" s="90">
        <f>COUNTIF(V2392:V2396,"NS")</f>
        <v>0</v>
      </c>
      <c r="BW2394" s="90">
        <f>COUNTIF(W2392:X2396,"NS")</f>
        <v>0</v>
      </c>
      <c r="BX2394" s="90">
        <f>COUNTIF(Y2392:Y2396,"NS")</f>
        <v>0</v>
      </c>
      <c r="BY2394" s="90">
        <f>COUNTIF(Z2392:Z2396,"NS")</f>
        <v>0</v>
      </c>
      <c r="BZ2394" s="90">
        <f>COUNTIF(AA2392:AB2396,"NS")</f>
        <v>0</v>
      </c>
      <c r="CA2394" s="90">
        <f>COUNTIF(AC2392:AC2396,"NS")</f>
        <v>0</v>
      </c>
      <c r="CB2394" s="90">
        <f>COUNTIF(AD2392:AD2396,"NS")</f>
        <v>0</v>
      </c>
      <c r="CO2394" s="350">
        <v>0.25</v>
      </c>
      <c r="CP2394" s="493">
        <f>IF(CP2391="ns",0,CP2391*0.25)</f>
        <v>0</v>
      </c>
      <c r="CQ2394" s="493"/>
      <c r="CR2394" s="493">
        <f t="shared" ref="CR2394" si="2445">IF(CR2391="ns",0,CR2391*0.25)</f>
        <v>0</v>
      </c>
      <c r="CS2394" s="493"/>
      <c r="CT2394" s="493">
        <f t="shared" ref="CT2394" si="2446">IF(CT2391="ns",0,CT2391*0.25)</f>
        <v>0</v>
      </c>
      <c r="CU2394" s="493"/>
      <c r="CV2394" s="486">
        <f t="shared" ref="CV2394" si="2447">IF(CV2391="ns",0,CV2391*0.25)</f>
        <v>0</v>
      </c>
      <c r="CW2394" s="486"/>
      <c r="CX2394" s="336">
        <f>IF(CX2391="ns",0,CX2391*0.25)</f>
        <v>0</v>
      </c>
      <c r="CY2394" s="336">
        <f>IF(CY2391="ns",0,CY2391*0.25)</f>
        <v>0</v>
      </c>
      <c r="CZ2394" s="486">
        <f>IF(CZ2391="ns",0,CZ2391*0.25)</f>
        <v>0</v>
      </c>
      <c r="DA2394" s="486"/>
      <c r="DB2394" s="336">
        <f t="shared" ref="DB2394:DC2394" si="2448">IF(DB2391="ns",0,DB2391*0.25)</f>
        <v>0</v>
      </c>
      <c r="DC2394" s="336">
        <f t="shared" si="2448"/>
        <v>0</v>
      </c>
      <c r="DD2394" s="486">
        <f>IF(DD2391="ns",0,DD2391*0.25)</f>
        <v>0</v>
      </c>
      <c r="DE2394" s="486"/>
      <c r="DF2394" s="336">
        <f t="shared" ref="DF2394:DG2394" si="2449">IF(DF2391="ns",0,DF2391*0.25)</f>
        <v>0</v>
      </c>
      <c r="DG2394" s="336">
        <f t="shared" si="2449"/>
        <v>0</v>
      </c>
      <c r="DH2394" s="335"/>
      <c r="DT2394" s="90" t="s">
        <v>2077</v>
      </c>
      <c r="DU2394" s="345">
        <f t="shared" ref="DU2394:DW2394" si="2450">IF($AG$2369=$AH$2369,0,
IF(OR(
AND(DU2391=0,DU2392&gt;0),
AND(DU2391="NS",DU2393&gt;0),
AND(DU2391="NS",DU2393=0,DU2392=0)),1,
IF(OR(
AND(DU2392&gt;=2,DU2393&lt;DU2391),
AND(DU2391="NS",DU2393=0,DU2392&gt;0),
DU2391=DU2393),0,1)))</f>
        <v>0</v>
      </c>
      <c r="DV2394" s="345">
        <f t="shared" si="2450"/>
        <v>0</v>
      </c>
      <c r="DW2394" s="345">
        <f t="shared" si="2450"/>
        <v>0</v>
      </c>
      <c r="DX2394" s="850">
        <f>IF($AG$2369=$AH$2369,0,
IF(OR(
AND(DX2391=0,DX2392&gt;0),
AND(DX2391="NS",DX2393&gt;0),
AND(DX2391="NS",DX2393=0,DX2392=0)),1,
IF(OR(
AND(DX2392&gt;=2,DX2393&lt;DX2391),
AND(DX2391="NS",DX2393=0,DX2392&gt;0),
DX2391=DX2393),0,1)))</f>
        <v>0</v>
      </c>
      <c r="DY2394" s="850"/>
      <c r="DZ2394" s="345">
        <f t="shared" ref="DZ2394:EA2394" si="2451">IF($AG$2369=$AH$2369,0,
IF(OR(
AND(DZ2391=0,DZ2392&gt;0),
AND(DZ2391="NS",DZ2393&gt;0),
AND(DZ2391="NS",DZ2393=0,DZ2392=0)),1,
IF(OR(
AND(DZ2392&gt;=2,DZ2393&lt;DZ2391),
AND(DZ2391="NS",DZ2393=0,DZ2392&gt;0),
DZ2391=DZ2393),0,1)))</f>
        <v>0</v>
      </c>
      <c r="EA2394" s="345">
        <f t="shared" si="2451"/>
        <v>0</v>
      </c>
      <c r="EB2394" s="850">
        <f>IF($AG$2369=$AH$2369,0,
IF(OR(
AND(EB2391=0,EB2392&gt;0),
AND(EB2391="NS",EB2393&gt;0),
AND(EB2391="NS",EB2393=0,EB2392=0)),1,
IF(OR(
AND(EB2392&gt;=2,EB2393&lt;EB2391),
AND(EB2391="NS",EB2393=0,EB2392&gt;0),
EB2391=EB2393),0,1)))</f>
        <v>0</v>
      </c>
      <c r="EC2394" s="850"/>
      <c r="ED2394" s="345">
        <f t="shared" ref="ED2394:EE2394" si="2452">IF($AG$2369=$AH$2369,0,
IF(OR(
AND(ED2391=0,ED2392&gt;0),
AND(ED2391="NS",ED2393&gt;0),
AND(ED2391="NS",ED2393=0,ED2392=0)),1,
IF(OR(
AND(ED2392&gt;=2,ED2393&lt;ED2391),
AND(ED2391="NS",ED2393=0,ED2392&gt;0),
ED2391=ED2393),0,1)))</f>
        <v>0</v>
      </c>
      <c r="EE2394" s="345">
        <f t="shared" si="2452"/>
        <v>0</v>
      </c>
      <c r="EF2394" s="850">
        <f>IF($AG$2369=$AH$2369,0,
IF(OR(
AND(EF2391=0,EF2392&gt;0),
AND(EF2391="NS",EF2393&gt;0),
AND(EF2391="NS",EF2393=0,EF2392=0)),1,
IF(OR(
AND(EF2392&gt;=2,EF2393&lt;EF2391),
AND(EF2391="NS",EF2393=0,EF2392&gt;0),
EF2391=EF2393),0,1)))</f>
        <v>0</v>
      </c>
      <c r="EG2394" s="850"/>
      <c r="EH2394" s="345">
        <f t="shared" ref="EH2394:EI2394" si="2453">IF($AG$2369=$AH$2369,0,
IF(OR(
AND(EH2391=0,EH2392&gt;0),
AND(EH2391="NS",EH2393&gt;0),
AND(EH2391="NS",EH2393=0,EH2392=0)),1,
IF(OR(
AND(EH2392&gt;=2,EH2393&lt;EH2391),
AND(EH2391="NS",EH2393=0,EH2392&gt;0),
EH2391=EH2393),0,1)))</f>
        <v>0</v>
      </c>
      <c r="EI2394" s="345">
        <f t="shared" si="2453"/>
        <v>0</v>
      </c>
      <c r="EJ2394" s="850">
        <f>IF($AG$2369=$AH$2369,0,
IF(OR(
AND(EJ2391=0,EJ2392&gt;0),
AND(EJ2391="NS",EJ2393&gt;0),
AND(EJ2391="NS",EJ2393=0,EJ2392=0)),1,
IF(OR(
AND(EJ2392&gt;=2,EJ2393&lt;EJ2391),
AND(EJ2391="NS",EJ2393=0,EJ2392&gt;0),
EJ2391=EJ2393),0,1)))</f>
        <v>0</v>
      </c>
      <c r="EK2394" s="850"/>
      <c r="EL2394" s="345">
        <f t="shared" ref="EL2394:EM2394" si="2454">IF($AG$2369=$AH$2369,0,
IF(OR(
AND(EL2391=0,EL2392&gt;0),
AND(EL2391="NS",EL2393&gt;0),
AND(EL2391="NS",EL2393=0,EL2392=0)),1,
IF(OR(
AND(EL2392&gt;=2,EL2393&lt;EL2391),
AND(EL2391="NS",EL2393=0,EL2392&gt;0),
EL2391=EL2393),0,1)))</f>
        <v>0</v>
      </c>
      <c r="EM2394" s="345">
        <f t="shared" si="2454"/>
        <v>0</v>
      </c>
      <c r="EN2394" s="850">
        <f>IF($AG$2369=$AH$2369,0,
IF(OR(
AND(EN2391=0,EN2392&gt;0),
AND(EN2391="NS",EN2393&gt;0),
AND(EN2391="NS",EN2393=0,EN2392=0)),1,
IF(OR(
AND(EN2392&gt;=2,EN2393&lt;EN2391),
AND(EN2391="NS",EN2393=0,EN2392&gt;0),
EN2391=EN2393),0,1)))</f>
        <v>0</v>
      </c>
      <c r="EO2394" s="850"/>
      <c r="EP2394" s="345">
        <f t="shared" ref="EP2394:EQ2394" si="2455">IF($AG$2369=$AH$2369,0,
IF(OR(
AND(EP2391=0,EP2392&gt;0),
AND(EP2391="NS",EP2393&gt;0),
AND(EP2391="NS",EP2393=0,EP2392=0)),1,
IF(OR(
AND(EP2392&gt;=2,EP2393&lt;EP2391),
AND(EP2391="NS",EP2393=0,EP2392&gt;0),
EP2391=EP2393),0,1)))</f>
        <v>0</v>
      </c>
      <c r="EQ2394" s="345">
        <f t="shared" si="2455"/>
        <v>0</v>
      </c>
      <c r="ER2394" s="850">
        <f>IF($AG$2369=$AH$2369,0,
IF(OR(
AND(ER2391=0,ER2392&gt;0),
AND(ER2391="NS",ER2393&gt;0),
AND(ER2391="NS",ER2393=0,ER2392=0)),1,
IF(OR(
AND(ER2392&gt;=2,ER2393&lt;ER2391),
AND(ER2391="NS",ER2393=0,ER2392&gt;0),
ER2391=ER2393),0,IF(AND(ER2391="NA",ER2392=0,ER2393=0),0,1))))</f>
        <v>0</v>
      </c>
      <c r="ES2394" s="850"/>
      <c r="ET2394" s="345">
        <f>IF($AG$2369=$AH$2369,0,
IF(OR(
AND(ET2391=0,ET2392&gt;0),
AND(ET2391="NS",ET2393&gt;0),
AND(ET2391="NS",ET2393=0,ET2392=0)),1,
IF(OR(
AND(ET2392&gt;=2,ET2393&lt;ET2391),
AND(ET2391="NS",ET2393=0,ET2392&gt;0),
ET2391=ET2393),0,IF(AND(ET2391="NA",ET2392=0,ET2393=0),0,1))))</f>
        <v>0</v>
      </c>
      <c r="EU2394" s="439">
        <f>IF($AG$2369=$AH$2369,0,
IF(OR(
AND(EU2391=0,EU2392&gt;0),
AND(EU2391="NS",EU2393&gt;0),
AND(EU2391="NS",EU2393=0,EU2392=0)),1,
IF(OR(
AND(EU2392&gt;=2,EU2393&lt;EU2391),
AND(EU2391="NS",EU2393=0,EU2392&gt;0),
EU2391=EU2393),0,IF(AND(EU2391="NA",EU2392=0,EU2393=0),0,1))))</f>
        <v>0</v>
      </c>
      <c r="EV2394" s="90">
        <f>SUM(DU2394:EU2394)</f>
        <v>0</v>
      </c>
    </row>
    <row r="2395" spans="1:152" ht="15" customHeight="1" x14ac:dyDescent="0.2">
      <c r="C2395" s="741"/>
      <c r="D2395" s="639"/>
      <c r="E2395" s="640"/>
      <c r="F2395" s="630" t="s">
        <v>411</v>
      </c>
      <c r="G2395" s="630"/>
      <c r="H2395" s="151"/>
      <c r="I2395" s="625" t="s">
        <v>406</v>
      </c>
      <c r="J2395" s="625"/>
      <c r="K2395" s="625"/>
      <c r="L2395" s="626"/>
      <c r="M2395" s="579"/>
      <c r="N2395" s="580"/>
      <c r="O2395" s="579"/>
      <c r="P2395" s="580"/>
      <c r="Q2395" s="579"/>
      <c r="R2395" s="580"/>
      <c r="S2395" s="590"/>
      <c r="T2395" s="591"/>
      <c r="U2395" s="213"/>
      <c r="V2395" s="213"/>
      <c r="W2395" s="486"/>
      <c r="X2395" s="486"/>
      <c r="Y2395" s="214"/>
      <c r="Z2395" s="214"/>
      <c r="AA2395" s="486"/>
      <c r="AB2395" s="486"/>
      <c r="AC2395" s="214"/>
      <c r="AD2395" s="214"/>
      <c r="AE2395" s="109"/>
      <c r="AG2395" s="90">
        <f t="shared" si="2346"/>
        <v>45</v>
      </c>
      <c r="AH2395" s="186">
        <f t="shared" si="2347"/>
        <v>0</v>
      </c>
      <c r="AI2395" s="130">
        <f t="shared" si="2348"/>
        <v>0</v>
      </c>
      <c r="AJ2395" s="130">
        <f t="shared" si="2349"/>
        <v>0</v>
      </c>
      <c r="AK2395" s="130">
        <f t="shared" si="2350"/>
        <v>0</v>
      </c>
      <c r="AL2395" s="130">
        <f t="shared" si="2351"/>
        <v>0</v>
      </c>
      <c r="AM2395" s="359">
        <f t="shared" si="2352"/>
        <v>0</v>
      </c>
      <c r="AN2395" s="130">
        <f t="shared" si="2353"/>
        <v>0</v>
      </c>
      <c r="AO2395" s="130">
        <f t="shared" si="2354"/>
        <v>0</v>
      </c>
      <c r="AP2395" s="130">
        <f t="shared" si="2355"/>
        <v>0</v>
      </c>
      <c r="AQ2395" s="130">
        <f t="shared" si="2356"/>
        <v>0</v>
      </c>
      <c r="AR2395" s="359">
        <f t="shared" si="2357"/>
        <v>0</v>
      </c>
      <c r="AS2395" s="130">
        <f t="shared" si="2358"/>
        <v>0</v>
      </c>
      <c r="AT2395" s="130">
        <f t="shared" si="2359"/>
        <v>0</v>
      </c>
      <c r="AU2395" s="130">
        <f t="shared" si="2360"/>
        <v>0</v>
      </c>
      <c r="AV2395" s="130">
        <f t="shared" si="2361"/>
        <v>0</v>
      </c>
      <c r="AW2395" s="359">
        <f t="shared" si="2362"/>
        <v>0</v>
      </c>
      <c r="AX2395" s="130">
        <f t="shared" si="2363"/>
        <v>0</v>
      </c>
      <c r="AY2395" s="130">
        <f t="shared" si="2364"/>
        <v>0</v>
      </c>
      <c r="AZ2395" s="130">
        <f t="shared" si="2365"/>
        <v>0</v>
      </c>
      <c r="BA2395" s="130">
        <f t="shared" si="2366"/>
        <v>0</v>
      </c>
      <c r="BB2395" s="359">
        <f t="shared" si="2367"/>
        <v>0</v>
      </c>
      <c r="BC2395" s="130">
        <f t="shared" si="2368"/>
        <v>0</v>
      </c>
      <c r="BD2395" s="130">
        <f t="shared" si="2369"/>
        <v>0</v>
      </c>
      <c r="BE2395" s="130">
        <f t="shared" si="2370"/>
        <v>0</v>
      </c>
      <c r="BF2395" s="130">
        <f t="shared" si="2371"/>
        <v>0</v>
      </c>
      <c r="BG2395" s="359">
        <f t="shared" si="2372"/>
        <v>0</v>
      </c>
      <c r="BH2395" s="130">
        <f t="shared" si="2373"/>
        <v>0</v>
      </c>
      <c r="BI2395" s="130">
        <f t="shared" si="2374"/>
        <v>0</v>
      </c>
      <c r="BJ2395" s="130">
        <f t="shared" si="2375"/>
        <v>0</v>
      </c>
      <c r="BK2395" s="130">
        <f t="shared" si="2376"/>
        <v>0</v>
      </c>
      <c r="BL2395" s="359">
        <f t="shared" si="2377"/>
        <v>0</v>
      </c>
      <c r="BM2395" s="90">
        <f t="shared" si="2378"/>
        <v>0</v>
      </c>
      <c r="BP2395" s="90" t="s">
        <v>2104</v>
      </c>
      <c r="BQ2395" s="90">
        <f>M2391</f>
        <v>0</v>
      </c>
      <c r="BR2395" s="90">
        <f>O2391</f>
        <v>0</v>
      </c>
      <c r="BS2395" s="90">
        <f>Q2391</f>
        <v>0</v>
      </c>
      <c r="BT2395" s="90">
        <f>S2391</f>
        <v>0</v>
      </c>
      <c r="BU2395" s="90">
        <f>U2391</f>
        <v>0</v>
      </c>
      <c r="BV2395" s="90">
        <f>V2391</f>
        <v>0</v>
      </c>
      <c r="BW2395" s="90">
        <f>W2391</f>
        <v>0</v>
      </c>
      <c r="BX2395" s="90">
        <f>Y2391</f>
        <v>0</v>
      </c>
      <c r="BY2395" s="90">
        <f>Z2391</f>
        <v>0</v>
      </c>
      <c r="BZ2395" s="90">
        <f>AA2391</f>
        <v>0</v>
      </c>
      <c r="CA2395" s="90">
        <f>AC2391</f>
        <v>0</v>
      </c>
      <c r="CB2395" s="90">
        <f>AD2391</f>
        <v>0</v>
      </c>
      <c r="CO2395" s="349" t="s">
        <v>72</v>
      </c>
      <c r="CP2395" s="488">
        <f>M2397</f>
        <v>0</v>
      </c>
      <c r="CQ2395" s="488"/>
      <c r="CR2395" s="488">
        <f t="shared" ref="CR2395" si="2456">O2397</f>
        <v>0</v>
      </c>
      <c r="CS2395" s="488"/>
      <c r="CT2395" s="488">
        <f t="shared" ref="CT2395" si="2457">Q2397</f>
        <v>0</v>
      </c>
      <c r="CU2395" s="488"/>
      <c r="CV2395" s="488">
        <f t="shared" ref="CV2395" si="2458">S2397</f>
        <v>0</v>
      </c>
      <c r="CW2395" s="488"/>
      <c r="CX2395" s="353">
        <f>U2397</f>
        <v>0</v>
      </c>
      <c r="CY2395" s="353">
        <f>V2397</f>
        <v>0</v>
      </c>
      <c r="CZ2395" s="488">
        <f>W2397</f>
        <v>0</v>
      </c>
      <c r="DA2395" s="488"/>
      <c r="DB2395" s="353">
        <f>Y2397</f>
        <v>0</v>
      </c>
      <c r="DC2395" s="353">
        <f>Z2397</f>
        <v>0</v>
      </c>
      <c r="DD2395" s="488">
        <f>AA2397</f>
        <v>0</v>
      </c>
      <c r="DE2395" s="488"/>
      <c r="DF2395" s="353">
        <f>AC2397</f>
        <v>0</v>
      </c>
      <c r="DG2395" s="353">
        <f>AD2397</f>
        <v>0</v>
      </c>
      <c r="DH2395" s="335"/>
      <c r="EV2395" s="357">
        <f>SUM(EV2384,EV2394)</f>
        <v>0</v>
      </c>
    </row>
    <row r="2396" spans="1:152" ht="24" customHeight="1" x14ac:dyDescent="0.2">
      <c r="C2396" s="741"/>
      <c r="D2396" s="639"/>
      <c r="E2396" s="640"/>
      <c r="F2396" s="630" t="s">
        <v>412</v>
      </c>
      <c r="G2396" s="630"/>
      <c r="H2396" s="151"/>
      <c r="I2396" s="625" t="s">
        <v>407</v>
      </c>
      <c r="J2396" s="625"/>
      <c r="K2396" s="625"/>
      <c r="L2396" s="626"/>
      <c r="M2396" s="579"/>
      <c r="N2396" s="580"/>
      <c r="O2396" s="579"/>
      <c r="P2396" s="580"/>
      <c r="Q2396" s="579"/>
      <c r="R2396" s="580"/>
      <c r="S2396" s="590"/>
      <c r="T2396" s="591"/>
      <c r="U2396" s="213"/>
      <c r="V2396" s="213"/>
      <c r="W2396" s="486"/>
      <c r="X2396" s="486"/>
      <c r="Y2396" s="214"/>
      <c r="Z2396" s="214"/>
      <c r="AA2396" s="486"/>
      <c r="AB2396" s="486"/>
      <c r="AC2396" s="214"/>
      <c r="AD2396" s="214"/>
      <c r="AE2396" s="109"/>
      <c r="AG2396" s="90">
        <f t="shared" si="2346"/>
        <v>45</v>
      </c>
      <c r="AH2396" s="186">
        <f t="shared" si="2347"/>
        <v>0</v>
      </c>
      <c r="AI2396" s="130">
        <f t="shared" si="2348"/>
        <v>0</v>
      </c>
      <c r="AJ2396" s="130">
        <f t="shared" si="2349"/>
        <v>0</v>
      </c>
      <c r="AK2396" s="130">
        <f t="shared" si="2350"/>
        <v>0</v>
      </c>
      <c r="AL2396" s="130">
        <f t="shared" si="2351"/>
        <v>0</v>
      </c>
      <c r="AM2396" s="359">
        <f t="shared" si="2352"/>
        <v>0</v>
      </c>
      <c r="AN2396" s="130">
        <f t="shared" si="2353"/>
        <v>0</v>
      </c>
      <c r="AO2396" s="130">
        <f t="shared" si="2354"/>
        <v>0</v>
      </c>
      <c r="AP2396" s="130">
        <f t="shared" si="2355"/>
        <v>0</v>
      </c>
      <c r="AQ2396" s="130">
        <f t="shared" si="2356"/>
        <v>0</v>
      </c>
      <c r="AR2396" s="359">
        <f t="shared" si="2357"/>
        <v>0</v>
      </c>
      <c r="AS2396" s="130">
        <f t="shared" si="2358"/>
        <v>0</v>
      </c>
      <c r="AT2396" s="130">
        <f t="shared" si="2359"/>
        <v>0</v>
      </c>
      <c r="AU2396" s="130">
        <f t="shared" si="2360"/>
        <v>0</v>
      </c>
      <c r="AV2396" s="130">
        <f t="shared" si="2361"/>
        <v>0</v>
      </c>
      <c r="AW2396" s="359">
        <f t="shared" si="2362"/>
        <v>0</v>
      </c>
      <c r="AX2396" s="130">
        <f t="shared" si="2363"/>
        <v>0</v>
      </c>
      <c r="AY2396" s="130">
        <f t="shared" si="2364"/>
        <v>0</v>
      </c>
      <c r="AZ2396" s="130">
        <f t="shared" si="2365"/>
        <v>0</v>
      </c>
      <c r="BA2396" s="130">
        <f t="shared" si="2366"/>
        <v>0</v>
      </c>
      <c r="BB2396" s="359">
        <f t="shared" si="2367"/>
        <v>0</v>
      </c>
      <c r="BC2396" s="130">
        <f t="shared" si="2368"/>
        <v>0</v>
      </c>
      <c r="BD2396" s="130">
        <f t="shared" si="2369"/>
        <v>0</v>
      </c>
      <c r="BE2396" s="130">
        <f t="shared" si="2370"/>
        <v>0</v>
      </c>
      <c r="BF2396" s="130">
        <f t="shared" si="2371"/>
        <v>0</v>
      </c>
      <c r="BG2396" s="359">
        <f t="shared" si="2372"/>
        <v>0</v>
      </c>
      <c r="BH2396" s="130">
        <f t="shared" si="2373"/>
        <v>0</v>
      </c>
      <c r="BI2396" s="130">
        <f t="shared" si="2374"/>
        <v>0</v>
      </c>
      <c r="BJ2396" s="130">
        <f t="shared" si="2375"/>
        <v>0</v>
      </c>
      <c r="BK2396" s="130">
        <f t="shared" si="2376"/>
        <v>0</v>
      </c>
      <c r="BL2396" s="359">
        <f t="shared" si="2377"/>
        <v>0</v>
      </c>
      <c r="BM2396" s="90">
        <f t="shared" si="2378"/>
        <v>0</v>
      </c>
      <c r="CO2396" s="349" t="s">
        <v>2077</v>
      </c>
      <c r="CP2396" s="495">
        <f>IF(OR(CP2395=0,CP2395="NA",AND(CP2395="NS",CP2393&gt;0),AND(CP2395="NS",CP2392&gt;0),CP2395&lt;=CP2394),0,1)</f>
        <v>0</v>
      </c>
      <c r="CQ2396" s="495"/>
      <c r="CR2396" s="495">
        <f>IF(OR(CR2395=0,CR2395="NA",AND(CR2395="NS",CR2393&gt;0),AND(CR2395="NS",CR2392&gt;0),CR2395&lt;=CR2394),0,1)</f>
        <v>0</v>
      </c>
      <c r="CS2396" s="495"/>
      <c r="CT2396" s="495">
        <f t="shared" ref="CT2396" si="2459">IF(OR(CT2395=0,CT2395="NA",AND(CT2395="NS",CT2393&gt;0),AND(CT2395="NS",CT2392&gt;0),CT2395&lt;=CT2394),0,1)</f>
        <v>0</v>
      </c>
      <c r="CU2396" s="495"/>
      <c r="CV2396" s="489">
        <f t="shared" ref="CV2396" si="2460">IF(OR(CV2395=0,CV2395="NA",AND(CV2395="NS",CV2393&gt;0),AND(CV2395="NS",CV2392&gt;0),CV2395&lt;=CV2394),0,1)</f>
        <v>0</v>
      </c>
      <c r="CW2396" s="489"/>
      <c r="CX2396" s="351">
        <f>IF(OR(CX2395=0,CX2395="NA",AND(CX2395="NS",CX2393&gt;0),AND(CX2395="NS",CX2392&gt;0),CX2395&lt;=CX2394),0,1)</f>
        <v>0</v>
      </c>
      <c r="CY2396" s="351">
        <f>IF(OR(CY2395=0,CY2395="NA",AND(CY2395="NS",CY2393&gt;0),AND(CY2395="NS",CY2392&gt;0),CY2395&lt;=CY2394),0,1)</f>
        <v>0</v>
      </c>
      <c r="CZ2396" s="489">
        <f>IF(OR(CZ2395=0,CZ2395="NA",AND(CZ2395="NS",CZ2393&gt;0),AND(CZ2395="NS",CZ2392&gt;0),CZ2395&lt;=CZ2394),0,1)</f>
        <v>0</v>
      </c>
      <c r="DA2396" s="489"/>
      <c r="DB2396" s="351">
        <f t="shared" ref="DB2396" si="2461">IF(OR(DB2395=0,DB2395="NA",AND(DB2395="NS",DB2393&gt;0),AND(DB2395="NS",DB2392&gt;0),DB2395&lt;=DB2394),0,1)</f>
        <v>0</v>
      </c>
      <c r="DC2396" s="351">
        <f t="shared" ref="DC2396" si="2462">IF(OR(DC2395=0,DC2395="NA",AND(DC2395="NS",DC2393&gt;0),AND(DC2395="NS",DC2392&gt;0),DC2395&lt;=DC2394),0,1)</f>
        <v>0</v>
      </c>
      <c r="DD2396" s="489">
        <f>IF(OR(DD2395=0,DD2395="NA",AND(DD2395="NS",DD2393&gt;0),AND(DD2395="NS",DD2392&gt;0),DD2395&lt;=DD2394),0,1)</f>
        <v>0</v>
      </c>
      <c r="DE2396" s="489"/>
      <c r="DF2396" s="351">
        <f t="shared" ref="DF2396" si="2463">IF(OR(DF2395=0,DF2395="NA",AND(DF2395="NS",DF2393&gt;0),AND(DF2395="NS",DF2392&gt;0),DF2395&lt;=DF2394),0,1)</f>
        <v>0</v>
      </c>
      <c r="DG2396" s="351">
        <f t="shared" ref="DG2396" si="2464">IF(OR(DG2395=0,DG2395="NA",AND(DG2395="NS",DG2393&gt;0),AND(DG2395="NS",DG2392&gt;0),DG2395&lt;=DG2394),0,1)</f>
        <v>0</v>
      </c>
      <c r="DH2396" s="352">
        <f>SUM(CP2396:DG2396)</f>
        <v>0</v>
      </c>
    </row>
    <row r="2397" spans="1:152" ht="24" customHeight="1" x14ac:dyDescent="0.2">
      <c r="C2397" s="742"/>
      <c r="D2397" s="641"/>
      <c r="E2397" s="642"/>
      <c r="F2397" s="629" t="s">
        <v>413</v>
      </c>
      <c r="G2397" s="629"/>
      <c r="H2397" s="631" t="s">
        <v>414</v>
      </c>
      <c r="I2397" s="625"/>
      <c r="J2397" s="625"/>
      <c r="K2397" s="625"/>
      <c r="L2397" s="626"/>
      <c r="M2397" s="579"/>
      <c r="N2397" s="580"/>
      <c r="O2397" s="579"/>
      <c r="P2397" s="580"/>
      <c r="Q2397" s="579"/>
      <c r="R2397" s="580"/>
      <c r="S2397" s="590"/>
      <c r="T2397" s="591"/>
      <c r="U2397" s="213"/>
      <c r="V2397" s="213"/>
      <c r="W2397" s="486"/>
      <c r="X2397" s="486"/>
      <c r="Y2397" s="214"/>
      <c r="Z2397" s="214"/>
      <c r="AA2397" s="486"/>
      <c r="AB2397" s="486"/>
      <c r="AC2397" s="214"/>
      <c r="AD2397" s="214"/>
      <c r="AE2397" s="109"/>
      <c r="AG2397" s="90">
        <f t="shared" si="2346"/>
        <v>45</v>
      </c>
      <c r="AH2397" s="186">
        <f t="shared" si="2347"/>
        <v>0</v>
      </c>
      <c r="AI2397" s="130">
        <f t="shared" si="2348"/>
        <v>0</v>
      </c>
      <c r="AJ2397" s="130">
        <f t="shared" si="2349"/>
        <v>0</v>
      </c>
      <c r="AK2397" s="130">
        <f t="shared" si="2350"/>
        <v>0</v>
      </c>
      <c r="AL2397" s="130">
        <f t="shared" si="2351"/>
        <v>0</v>
      </c>
      <c r="AM2397" s="359">
        <f t="shared" si="2352"/>
        <v>0</v>
      </c>
      <c r="AN2397" s="130">
        <f t="shared" si="2353"/>
        <v>0</v>
      </c>
      <c r="AO2397" s="130">
        <f t="shared" si="2354"/>
        <v>0</v>
      </c>
      <c r="AP2397" s="130">
        <f t="shared" si="2355"/>
        <v>0</v>
      </c>
      <c r="AQ2397" s="130">
        <f t="shared" si="2356"/>
        <v>0</v>
      </c>
      <c r="AR2397" s="359">
        <f t="shared" si="2357"/>
        <v>0</v>
      </c>
      <c r="AS2397" s="130">
        <f t="shared" si="2358"/>
        <v>0</v>
      </c>
      <c r="AT2397" s="130">
        <f t="shared" si="2359"/>
        <v>0</v>
      </c>
      <c r="AU2397" s="130">
        <f t="shared" si="2360"/>
        <v>0</v>
      </c>
      <c r="AV2397" s="130">
        <f t="shared" si="2361"/>
        <v>0</v>
      </c>
      <c r="AW2397" s="359">
        <f t="shared" si="2362"/>
        <v>0</v>
      </c>
      <c r="AX2397" s="130">
        <f t="shared" si="2363"/>
        <v>0</v>
      </c>
      <c r="AY2397" s="130">
        <f t="shared" si="2364"/>
        <v>0</v>
      </c>
      <c r="AZ2397" s="130">
        <f t="shared" si="2365"/>
        <v>0</v>
      </c>
      <c r="BA2397" s="130">
        <f t="shared" si="2366"/>
        <v>0</v>
      </c>
      <c r="BB2397" s="359">
        <f t="shared" si="2367"/>
        <v>0</v>
      </c>
      <c r="BC2397" s="130">
        <f t="shared" si="2368"/>
        <v>0</v>
      </c>
      <c r="BD2397" s="130">
        <f t="shared" si="2369"/>
        <v>0</v>
      </c>
      <c r="BE2397" s="130">
        <f t="shared" si="2370"/>
        <v>0</v>
      </c>
      <c r="BF2397" s="130">
        <f t="shared" si="2371"/>
        <v>0</v>
      </c>
      <c r="BG2397" s="359">
        <f t="shared" si="2372"/>
        <v>0</v>
      </c>
      <c r="BH2397" s="130">
        <f t="shared" si="2373"/>
        <v>0</v>
      </c>
      <c r="BI2397" s="130">
        <f t="shared" si="2374"/>
        <v>0</v>
      </c>
      <c r="BJ2397" s="130">
        <f t="shared" si="2375"/>
        <v>0</v>
      </c>
      <c r="BK2397" s="130">
        <f t="shared" si="2376"/>
        <v>0</v>
      </c>
      <c r="BL2397" s="359">
        <f t="shared" si="2377"/>
        <v>0</v>
      </c>
      <c r="BM2397" s="90">
        <f t="shared" si="2378"/>
        <v>0</v>
      </c>
      <c r="CO2397" s="335"/>
      <c r="CP2397" s="493"/>
      <c r="CQ2397" s="493"/>
      <c r="CR2397" s="493"/>
      <c r="CS2397" s="493"/>
      <c r="CT2397" s="493"/>
      <c r="CU2397" s="493"/>
      <c r="CV2397" s="486"/>
      <c r="CW2397" s="486"/>
      <c r="CX2397" s="336"/>
      <c r="CY2397" s="336"/>
      <c r="CZ2397" s="486"/>
      <c r="DA2397" s="486"/>
      <c r="DB2397" s="336"/>
      <c r="DC2397" s="336"/>
      <c r="DD2397" s="486"/>
      <c r="DE2397" s="486"/>
      <c r="DF2397" s="336"/>
      <c r="DG2397" s="336"/>
      <c r="DH2397" s="335"/>
    </row>
    <row r="2398" spans="1:152" ht="15" customHeight="1" x14ac:dyDescent="0.2">
      <c r="C2398" s="740" t="s">
        <v>439</v>
      </c>
      <c r="D2398" s="592" t="s">
        <v>440</v>
      </c>
      <c r="E2398" s="593"/>
      <c r="F2398" s="629" t="s">
        <v>417</v>
      </c>
      <c r="G2398" s="629"/>
      <c r="H2398" s="587" t="s">
        <v>421</v>
      </c>
      <c r="I2398" s="588"/>
      <c r="J2398" s="588"/>
      <c r="K2398" s="588"/>
      <c r="L2398" s="589"/>
      <c r="M2398" s="579"/>
      <c r="N2398" s="580"/>
      <c r="O2398" s="579"/>
      <c r="P2398" s="580"/>
      <c r="Q2398" s="579"/>
      <c r="R2398" s="580"/>
      <c r="S2398" s="590"/>
      <c r="T2398" s="591"/>
      <c r="U2398" s="213"/>
      <c r="V2398" s="213"/>
      <c r="W2398" s="486"/>
      <c r="X2398" s="486"/>
      <c r="Y2398" s="214"/>
      <c r="Z2398" s="214"/>
      <c r="AA2398" s="486"/>
      <c r="AB2398" s="486"/>
      <c r="AC2398" s="214"/>
      <c r="AD2398" s="214"/>
      <c r="AE2398" s="109"/>
      <c r="AG2398" s="90">
        <f t="shared" si="2346"/>
        <v>45</v>
      </c>
      <c r="AH2398" s="186">
        <f t="shared" si="2347"/>
        <v>0</v>
      </c>
      <c r="AI2398" s="130">
        <f t="shared" si="2348"/>
        <v>0</v>
      </c>
      <c r="AJ2398" s="130">
        <f t="shared" si="2349"/>
        <v>0</v>
      </c>
      <c r="AK2398" s="130">
        <f t="shared" si="2350"/>
        <v>0</v>
      </c>
      <c r="AL2398" s="130">
        <f t="shared" si="2351"/>
        <v>0</v>
      </c>
      <c r="AM2398" s="359">
        <f t="shared" si="2352"/>
        <v>0</v>
      </c>
      <c r="AN2398" s="130">
        <f t="shared" si="2353"/>
        <v>0</v>
      </c>
      <c r="AO2398" s="130">
        <f t="shared" si="2354"/>
        <v>0</v>
      </c>
      <c r="AP2398" s="130">
        <f t="shared" si="2355"/>
        <v>0</v>
      </c>
      <c r="AQ2398" s="130">
        <f t="shared" si="2356"/>
        <v>0</v>
      </c>
      <c r="AR2398" s="359">
        <f t="shared" si="2357"/>
        <v>0</v>
      </c>
      <c r="AS2398" s="130">
        <f t="shared" si="2358"/>
        <v>0</v>
      </c>
      <c r="AT2398" s="130">
        <f t="shared" si="2359"/>
        <v>0</v>
      </c>
      <c r="AU2398" s="130">
        <f t="shared" si="2360"/>
        <v>0</v>
      </c>
      <c r="AV2398" s="130">
        <f t="shared" si="2361"/>
        <v>0</v>
      </c>
      <c r="AW2398" s="359">
        <f t="shared" si="2362"/>
        <v>0</v>
      </c>
      <c r="AX2398" s="130">
        <f t="shared" si="2363"/>
        <v>0</v>
      </c>
      <c r="AY2398" s="130">
        <f t="shared" si="2364"/>
        <v>0</v>
      </c>
      <c r="AZ2398" s="130">
        <f t="shared" si="2365"/>
        <v>0</v>
      </c>
      <c r="BA2398" s="130">
        <f t="shared" si="2366"/>
        <v>0</v>
      </c>
      <c r="BB2398" s="359">
        <f t="shared" si="2367"/>
        <v>0</v>
      </c>
      <c r="BC2398" s="130">
        <f t="shared" si="2368"/>
        <v>0</v>
      </c>
      <c r="BD2398" s="130">
        <f t="shared" si="2369"/>
        <v>0</v>
      </c>
      <c r="BE2398" s="130">
        <f t="shared" si="2370"/>
        <v>0</v>
      </c>
      <c r="BF2398" s="130">
        <f t="shared" si="2371"/>
        <v>0</v>
      </c>
      <c r="BG2398" s="359">
        <f t="shared" si="2372"/>
        <v>0</v>
      </c>
      <c r="BH2398" s="130">
        <f t="shared" si="2373"/>
        <v>0</v>
      </c>
      <c r="BI2398" s="130">
        <f t="shared" si="2374"/>
        <v>0</v>
      </c>
      <c r="BJ2398" s="130">
        <f t="shared" si="2375"/>
        <v>0</v>
      </c>
      <c r="BK2398" s="130">
        <f t="shared" si="2376"/>
        <v>0</v>
      </c>
      <c r="BL2398" s="359">
        <f t="shared" si="2377"/>
        <v>0</v>
      </c>
      <c r="BM2398" s="90">
        <f t="shared" si="2378"/>
        <v>0</v>
      </c>
      <c r="CO2398" s="349" t="s">
        <v>2171</v>
      </c>
      <c r="CP2398" s="488">
        <f>IF(AND(SUM(M2398:N2401,M2406:N2408)=0,SUM(COUNTIF(M2398:N2401,"NS"),COUNTIF(M2406:N2408,"NS")&gt;0)),"NS",SUM(M2398:N2401,M2406:N2408))</f>
        <v>0</v>
      </c>
      <c r="CQ2398" s="488"/>
      <c r="CR2398" s="488">
        <f>IF(AND(SUM(O2398:P2401,O2406:P2408)=0,SUM(COUNTIF(O2398:P2401,"NS"),COUNTIF(O2406:P2408,"NS")&gt;0)),"NS",SUM(O2398:P2401,O2406:P2408))</f>
        <v>0</v>
      </c>
      <c r="CS2398" s="488"/>
      <c r="CT2398" s="488">
        <f>IF(AND(SUM(Q2398:R2401,Q2406:R2408)=0,SUM(COUNTIF(Q2398:R2401,"NS"),COUNTIF(Q2406:R2408,"NS")&gt;0)),"NS",SUM(Q2398:R2401,Q2406:R2408))</f>
        <v>0</v>
      </c>
      <c r="CU2398" s="488"/>
      <c r="CV2398" s="488">
        <f>IF(AND(SUM(S2398:T2401,S2406:T2408)=0,SUM(COUNTIF(S2398:T2401,"NS"),COUNTIF(S2406:T2408,"NS")&gt;0)),"NS",SUM(S2398:T2401,S2406:T2408))</f>
        <v>0</v>
      </c>
      <c r="CW2398" s="488"/>
      <c r="CX2398" s="353">
        <f>IF(AND(SUM(U2398:U2401,U2406:U2408)=0,SUM(COUNTIF(U2398:U2401,"NS"),COUNTIF(U2406:U2408,"NS")&gt;0)),"NS",SUM(U2398:U2401,U2406:U2408))</f>
        <v>0</v>
      </c>
      <c r="CY2398" s="353">
        <f>IF(AND(SUM(V2398:V2401,V2406:V2408)=0,SUM(COUNTIF(V2398:V2401,"NS"),COUNTIF(V2406:V2408,"NS")&gt;0)),"NS",SUM(V2398:V2401,V2406:V2408))</f>
        <v>0</v>
      </c>
      <c r="CZ2398" s="488">
        <f>IF(AND(SUM(W2398:X2401,W2406:X2408)=0,SUM(COUNTIF(W2398:X2401,"NS"),COUNTIF(W2406:X2408,"NS")&gt;0)),"NS",SUM(W2398:X2401,W2406:X2408))</f>
        <v>0</v>
      </c>
      <c r="DA2398" s="488"/>
      <c r="DB2398" s="353">
        <f>IF(AND(SUM(Y2398:Y2401,Y2406:Y2408)=0,SUM(COUNTIF(Y2398:Y2401,"NS"),COUNTIF(Y2406:Y2408,"NS")&gt;0)),"NS",SUM(Y2398:Y2401,Y2406:Y2408))</f>
        <v>0</v>
      </c>
      <c r="DC2398" s="353">
        <f>IF(AND(SUM(Z2398:Z2401,Z2406:Z2408)=0,SUM(COUNTIF(Z2398:Z2401,"NS"),COUNTIF(Z2406:Z2408,"NS")&gt;0)),"NS",SUM(Z2398:Z2401,Z2406:Z2408))</f>
        <v>0</v>
      </c>
      <c r="DD2398" s="488">
        <f>IF(AND(SUM(AA2398:AB2401,AA2406:AB2408)=0,SUM(COUNTIF(AA2398:AB2401,"NS"),COUNTIF(AA2406:AB2408,"NS")&gt;0)),"NS",SUM(AA2398:AB2401,AA2406:AB2408))</f>
        <v>0</v>
      </c>
      <c r="DE2398" s="488"/>
      <c r="DF2398" s="353">
        <f>IF(AND(SUM(AC2398:AC2401,AC2406:AC2408)=0,SUM(COUNTIF(AC2398:AC2401,"NS"),COUNTIF(AC2406:AC2408,"NS")&gt;0)),"NS",SUM(AC2398:AC2401,AC2406:AC2408))</f>
        <v>0</v>
      </c>
      <c r="DG2398" s="353">
        <f>IF(AND(SUM(AD2398:AD2401,AD2406:AD2408)=0,SUM(COUNTIF(AD2398:AD2401,"NS"),COUNTIF(AD2406:AD2408,"NS")&gt;0)),"NS",SUM(AD2398:AD2401,AD2406:AD2408))</f>
        <v>0</v>
      </c>
      <c r="DH2398" s="335"/>
    </row>
    <row r="2399" spans="1:152" ht="15" customHeight="1" x14ac:dyDescent="0.2">
      <c r="C2399" s="741"/>
      <c r="D2399" s="594"/>
      <c r="E2399" s="595"/>
      <c r="F2399" s="629" t="s">
        <v>418</v>
      </c>
      <c r="G2399" s="629"/>
      <c r="H2399" s="587" t="s">
        <v>422</v>
      </c>
      <c r="I2399" s="588"/>
      <c r="J2399" s="588"/>
      <c r="K2399" s="588"/>
      <c r="L2399" s="589"/>
      <c r="M2399" s="579"/>
      <c r="N2399" s="580"/>
      <c r="O2399" s="579"/>
      <c r="P2399" s="580"/>
      <c r="Q2399" s="579"/>
      <c r="R2399" s="580"/>
      <c r="S2399" s="590"/>
      <c r="T2399" s="591"/>
      <c r="U2399" s="213"/>
      <c r="V2399" s="213"/>
      <c r="W2399" s="486"/>
      <c r="X2399" s="486"/>
      <c r="Y2399" s="214"/>
      <c r="Z2399" s="214"/>
      <c r="AA2399" s="486"/>
      <c r="AB2399" s="486"/>
      <c r="AC2399" s="214"/>
      <c r="AD2399" s="214"/>
      <c r="AE2399" s="109"/>
      <c r="AG2399" s="90">
        <f t="shared" si="2346"/>
        <v>45</v>
      </c>
      <c r="AH2399" s="186">
        <f t="shared" si="2347"/>
        <v>0</v>
      </c>
      <c r="AI2399" s="130">
        <f t="shared" si="2348"/>
        <v>0</v>
      </c>
      <c r="AJ2399" s="130">
        <f t="shared" si="2349"/>
        <v>0</v>
      </c>
      <c r="AK2399" s="130">
        <f t="shared" si="2350"/>
        <v>0</v>
      </c>
      <c r="AL2399" s="130">
        <f t="shared" si="2351"/>
        <v>0</v>
      </c>
      <c r="AM2399" s="359">
        <f t="shared" si="2352"/>
        <v>0</v>
      </c>
      <c r="AN2399" s="130">
        <f t="shared" si="2353"/>
        <v>0</v>
      </c>
      <c r="AO2399" s="130">
        <f t="shared" si="2354"/>
        <v>0</v>
      </c>
      <c r="AP2399" s="130">
        <f t="shared" si="2355"/>
        <v>0</v>
      </c>
      <c r="AQ2399" s="130">
        <f t="shared" si="2356"/>
        <v>0</v>
      </c>
      <c r="AR2399" s="359">
        <f t="shared" si="2357"/>
        <v>0</v>
      </c>
      <c r="AS2399" s="130">
        <f t="shared" si="2358"/>
        <v>0</v>
      </c>
      <c r="AT2399" s="130">
        <f t="shared" si="2359"/>
        <v>0</v>
      </c>
      <c r="AU2399" s="130">
        <f t="shared" si="2360"/>
        <v>0</v>
      </c>
      <c r="AV2399" s="130">
        <f t="shared" si="2361"/>
        <v>0</v>
      </c>
      <c r="AW2399" s="359">
        <f t="shared" si="2362"/>
        <v>0</v>
      </c>
      <c r="AX2399" s="130">
        <f t="shared" si="2363"/>
        <v>0</v>
      </c>
      <c r="AY2399" s="130">
        <f t="shared" si="2364"/>
        <v>0</v>
      </c>
      <c r="AZ2399" s="130">
        <f t="shared" si="2365"/>
        <v>0</v>
      </c>
      <c r="BA2399" s="130">
        <f t="shared" si="2366"/>
        <v>0</v>
      </c>
      <c r="BB2399" s="359">
        <f t="shared" si="2367"/>
        <v>0</v>
      </c>
      <c r="BC2399" s="130">
        <f t="shared" si="2368"/>
        <v>0</v>
      </c>
      <c r="BD2399" s="130">
        <f t="shared" si="2369"/>
        <v>0</v>
      </c>
      <c r="BE2399" s="130">
        <f t="shared" si="2370"/>
        <v>0</v>
      </c>
      <c r="BF2399" s="130">
        <f t="shared" si="2371"/>
        <v>0</v>
      </c>
      <c r="BG2399" s="359">
        <f t="shared" si="2372"/>
        <v>0</v>
      </c>
      <c r="BH2399" s="130">
        <f t="shared" si="2373"/>
        <v>0</v>
      </c>
      <c r="BI2399" s="130">
        <f t="shared" si="2374"/>
        <v>0</v>
      </c>
      <c r="BJ2399" s="130">
        <f t="shared" si="2375"/>
        <v>0</v>
      </c>
      <c r="BK2399" s="130">
        <f t="shared" si="2376"/>
        <v>0</v>
      </c>
      <c r="BL2399" s="359">
        <f t="shared" si="2377"/>
        <v>0</v>
      </c>
      <c r="BM2399" s="90">
        <f t="shared" si="2378"/>
        <v>0</v>
      </c>
      <c r="CO2399" s="349" t="s">
        <v>2078</v>
      </c>
      <c r="CP2399" s="488">
        <f>SUM(M2398:N2401,M2406:N2407)</f>
        <v>0</v>
      </c>
      <c r="CQ2399" s="488"/>
      <c r="CR2399" s="488">
        <f t="shared" ref="CR2399" si="2465">SUM(O2398:P2401,O2406:P2407)</f>
        <v>0</v>
      </c>
      <c r="CS2399" s="488"/>
      <c r="CT2399" s="488">
        <f t="shared" ref="CT2399" si="2466">SUM(Q2398:R2401,Q2406:R2407)</f>
        <v>0</v>
      </c>
      <c r="CU2399" s="488"/>
      <c r="CV2399" s="488">
        <f t="shared" ref="CV2399" si="2467">SUM(S2398:T2401,S2406:T2407)</f>
        <v>0</v>
      </c>
      <c r="CW2399" s="488"/>
      <c r="CX2399" s="353">
        <f>SUM(U2398:U2401,U2406:U2407)</f>
        <v>0</v>
      </c>
      <c r="CY2399" s="353">
        <f>SUM(V2398:V2401,V2406:V2407)</f>
        <v>0</v>
      </c>
      <c r="CZ2399" s="488">
        <f>SUM(W2398:X2401,W2406:X2407)</f>
        <v>0</v>
      </c>
      <c r="DA2399" s="488"/>
      <c r="DB2399" s="353">
        <f t="shared" ref="DB2399:DC2399" si="2468">SUM(Y2398:Y2401,Y2406:Y2407)</f>
        <v>0</v>
      </c>
      <c r="DC2399" s="353">
        <f t="shared" si="2468"/>
        <v>0</v>
      </c>
      <c r="DD2399" s="488">
        <f>SUM(AA2398:AB2401,AA2406:AB2407)</f>
        <v>0</v>
      </c>
      <c r="DE2399" s="488"/>
      <c r="DF2399" s="353">
        <f t="shared" ref="DF2399:DG2399" si="2469">SUM(AC2398:AC2401,AC2406:AC2407)</f>
        <v>0</v>
      </c>
      <c r="DG2399" s="353">
        <f t="shared" si="2469"/>
        <v>0</v>
      </c>
      <c r="DH2399" s="335"/>
    </row>
    <row r="2400" spans="1:152" ht="15" customHeight="1" x14ac:dyDescent="0.2">
      <c r="C2400" s="741"/>
      <c r="D2400" s="594"/>
      <c r="E2400" s="595"/>
      <c r="F2400" s="629" t="s">
        <v>419</v>
      </c>
      <c r="G2400" s="629"/>
      <c r="H2400" s="587" t="s">
        <v>423</v>
      </c>
      <c r="I2400" s="588"/>
      <c r="J2400" s="588"/>
      <c r="K2400" s="588"/>
      <c r="L2400" s="589"/>
      <c r="M2400" s="579"/>
      <c r="N2400" s="580"/>
      <c r="O2400" s="579"/>
      <c r="P2400" s="580"/>
      <c r="Q2400" s="579"/>
      <c r="R2400" s="580"/>
      <c r="S2400" s="590"/>
      <c r="T2400" s="591"/>
      <c r="U2400" s="213"/>
      <c r="V2400" s="213"/>
      <c r="W2400" s="486"/>
      <c r="X2400" s="486"/>
      <c r="Y2400" s="214"/>
      <c r="Z2400" s="214"/>
      <c r="AA2400" s="486"/>
      <c r="AB2400" s="486"/>
      <c r="AC2400" s="214"/>
      <c r="AD2400" s="214"/>
      <c r="AE2400" s="109"/>
      <c r="AG2400" s="90">
        <f t="shared" si="2346"/>
        <v>45</v>
      </c>
      <c r="AH2400" s="186">
        <f t="shared" si="2347"/>
        <v>0</v>
      </c>
      <c r="AI2400" s="130">
        <f t="shared" si="2348"/>
        <v>0</v>
      </c>
      <c r="AJ2400" s="130">
        <f t="shared" si="2349"/>
        <v>0</v>
      </c>
      <c r="AK2400" s="130">
        <f t="shared" si="2350"/>
        <v>0</v>
      </c>
      <c r="AL2400" s="130">
        <f t="shared" si="2351"/>
        <v>0</v>
      </c>
      <c r="AM2400" s="359">
        <f t="shared" si="2352"/>
        <v>0</v>
      </c>
      <c r="AN2400" s="130">
        <f t="shared" si="2353"/>
        <v>0</v>
      </c>
      <c r="AO2400" s="130">
        <f t="shared" si="2354"/>
        <v>0</v>
      </c>
      <c r="AP2400" s="130">
        <f t="shared" si="2355"/>
        <v>0</v>
      </c>
      <c r="AQ2400" s="130">
        <f t="shared" si="2356"/>
        <v>0</v>
      </c>
      <c r="AR2400" s="359">
        <f t="shared" si="2357"/>
        <v>0</v>
      </c>
      <c r="AS2400" s="130">
        <f t="shared" si="2358"/>
        <v>0</v>
      </c>
      <c r="AT2400" s="130">
        <f t="shared" si="2359"/>
        <v>0</v>
      </c>
      <c r="AU2400" s="130">
        <f t="shared" si="2360"/>
        <v>0</v>
      </c>
      <c r="AV2400" s="130">
        <f t="shared" si="2361"/>
        <v>0</v>
      </c>
      <c r="AW2400" s="359">
        <f t="shared" si="2362"/>
        <v>0</v>
      </c>
      <c r="AX2400" s="130">
        <f t="shared" si="2363"/>
        <v>0</v>
      </c>
      <c r="AY2400" s="130">
        <f t="shared" si="2364"/>
        <v>0</v>
      </c>
      <c r="AZ2400" s="130">
        <f t="shared" si="2365"/>
        <v>0</v>
      </c>
      <c r="BA2400" s="130">
        <f t="shared" si="2366"/>
        <v>0</v>
      </c>
      <c r="BB2400" s="359">
        <f t="shared" si="2367"/>
        <v>0</v>
      </c>
      <c r="BC2400" s="130">
        <f t="shared" si="2368"/>
        <v>0</v>
      </c>
      <c r="BD2400" s="130">
        <f t="shared" si="2369"/>
        <v>0</v>
      </c>
      <c r="BE2400" s="130">
        <f t="shared" si="2370"/>
        <v>0</v>
      </c>
      <c r="BF2400" s="130">
        <f t="shared" si="2371"/>
        <v>0</v>
      </c>
      <c r="BG2400" s="359">
        <f t="shared" si="2372"/>
        <v>0</v>
      </c>
      <c r="BH2400" s="130">
        <f t="shared" si="2373"/>
        <v>0</v>
      </c>
      <c r="BI2400" s="130">
        <f t="shared" si="2374"/>
        <v>0</v>
      </c>
      <c r="BJ2400" s="130">
        <f t="shared" si="2375"/>
        <v>0</v>
      </c>
      <c r="BK2400" s="130">
        <f t="shared" si="2376"/>
        <v>0</v>
      </c>
      <c r="BL2400" s="359">
        <f t="shared" si="2377"/>
        <v>0</v>
      </c>
      <c r="BM2400" s="90">
        <f t="shared" si="2378"/>
        <v>0</v>
      </c>
      <c r="BQ2400" s="246" t="s">
        <v>2104</v>
      </c>
      <c r="BR2400" s="246" t="s">
        <v>2048</v>
      </c>
      <c r="BS2400" s="246" t="s">
        <v>2049</v>
      </c>
      <c r="BT2400" s="246" t="s">
        <v>84</v>
      </c>
      <c r="BU2400" s="246" t="s">
        <v>2048</v>
      </c>
      <c r="BV2400" s="246" t="s">
        <v>2049</v>
      </c>
      <c r="BW2400" s="246" t="s">
        <v>84</v>
      </c>
      <c r="BX2400" s="246" t="s">
        <v>2048</v>
      </c>
      <c r="BY2400" s="246" t="s">
        <v>2049</v>
      </c>
      <c r="BZ2400" s="246" t="s">
        <v>84</v>
      </c>
      <c r="CA2400" s="246" t="s">
        <v>2048</v>
      </c>
      <c r="CB2400" s="246" t="s">
        <v>2049</v>
      </c>
      <c r="CO2400" s="349" t="s">
        <v>2029</v>
      </c>
      <c r="CP2400" s="488">
        <f>SUM(COUNTIF(M2398:N2401,"NS"),COUNTIF(M2406:N2407,"NS"))</f>
        <v>0</v>
      </c>
      <c r="CQ2400" s="488"/>
      <c r="CR2400" s="488">
        <f>SUM(COUNTIF(O2398:P2401,"NS"),COUNTIF(O2406:P2407,"NS"))</f>
        <v>0</v>
      </c>
      <c r="CS2400" s="488"/>
      <c r="CT2400" s="488">
        <f>SUM(COUNTIF(Q2398:R2401,"NS"),COUNTIF(Q2406:R2407,"NS"))</f>
        <v>0</v>
      </c>
      <c r="CU2400" s="488"/>
      <c r="CV2400" s="488">
        <f>SUM(COUNTIF(S2398:T2401,"NS"),COUNTIF(S2406:T2407,"NS"))</f>
        <v>0</v>
      </c>
      <c r="CW2400" s="488"/>
      <c r="CX2400" s="353">
        <f>SUM(COUNTIF(U2398:U2401,"NS"),COUNTIF(U2406:U2407,"NS"))</f>
        <v>0</v>
      </c>
      <c r="CY2400" s="353">
        <f>SUM(COUNTIF(V2398:V2401,"NS"),COUNTIF(V2406:V2407,"NS"))</f>
        <v>0</v>
      </c>
      <c r="CZ2400" s="488">
        <f>SUM(COUNTIF(W2398:X2401,"NS"),COUNTIF(W2406:X2407,"NS"))</f>
        <v>0</v>
      </c>
      <c r="DA2400" s="488"/>
      <c r="DB2400" s="353">
        <f t="shared" ref="DB2400:DC2400" si="2470">SUM(COUNTIF(Y2398:Y2401,"NS"),COUNTIF(Y2406:Y2407,"NS"))</f>
        <v>0</v>
      </c>
      <c r="DC2400" s="353">
        <f t="shared" si="2470"/>
        <v>0</v>
      </c>
      <c r="DD2400" s="488">
        <f>SUM(COUNTIF(AA2398:AB2401,"NS"),COUNTIF(AA2406:AB2407,"NS"))</f>
        <v>0</v>
      </c>
      <c r="DE2400" s="488"/>
      <c r="DF2400" s="353">
        <f t="shared" ref="DF2400:DG2400" si="2471">SUM(COUNTIF(AC2398:AC2401,"NS"),COUNTIF(AC2406:AC2407,"NS"))</f>
        <v>0</v>
      </c>
      <c r="DG2400" s="353">
        <f t="shared" si="2471"/>
        <v>0</v>
      </c>
      <c r="DH2400" s="335"/>
    </row>
    <row r="2401" spans="1:123" s="186" customFormat="1" ht="15" customHeight="1" x14ac:dyDescent="0.2">
      <c r="A2401" s="240"/>
      <c r="C2401" s="741"/>
      <c r="D2401" s="594"/>
      <c r="E2401" s="595"/>
      <c r="F2401" s="653" t="s">
        <v>420</v>
      </c>
      <c r="G2401" s="653"/>
      <c r="H2401" s="654" t="s">
        <v>424</v>
      </c>
      <c r="I2401" s="655"/>
      <c r="J2401" s="655"/>
      <c r="K2401" s="655"/>
      <c r="L2401" s="656"/>
      <c r="M2401" s="585"/>
      <c r="N2401" s="586"/>
      <c r="O2401" s="585"/>
      <c r="P2401" s="586"/>
      <c r="Q2401" s="585"/>
      <c r="R2401" s="586"/>
      <c r="S2401" s="732"/>
      <c r="T2401" s="733"/>
      <c r="U2401" s="42"/>
      <c r="V2401" s="42"/>
      <c r="W2401" s="487"/>
      <c r="X2401" s="487"/>
      <c r="Y2401" s="241"/>
      <c r="Z2401" s="241"/>
      <c r="AA2401" s="487"/>
      <c r="AB2401" s="487"/>
      <c r="AC2401" s="241"/>
      <c r="AD2401" s="241"/>
      <c r="AE2401" s="235"/>
      <c r="AF2401" s="237"/>
      <c r="AG2401" s="186">
        <f t="shared" si="2346"/>
        <v>45</v>
      </c>
      <c r="AH2401" s="186">
        <f t="shared" si="2347"/>
        <v>0</v>
      </c>
      <c r="AI2401" s="178">
        <f t="shared" si="2348"/>
        <v>0</v>
      </c>
      <c r="AJ2401" s="178">
        <f t="shared" si="2349"/>
        <v>0</v>
      </c>
      <c r="AK2401" s="178">
        <f t="shared" si="2350"/>
        <v>0</v>
      </c>
      <c r="AL2401" s="130">
        <f t="shared" si="2351"/>
        <v>0</v>
      </c>
      <c r="AM2401" s="359">
        <f t="shared" si="2352"/>
        <v>0</v>
      </c>
      <c r="AN2401" s="178">
        <f t="shared" si="2353"/>
        <v>0</v>
      </c>
      <c r="AO2401" s="178">
        <f t="shared" si="2354"/>
        <v>0</v>
      </c>
      <c r="AP2401" s="178">
        <f t="shared" si="2355"/>
        <v>0</v>
      </c>
      <c r="AQ2401" s="178">
        <f t="shared" si="2356"/>
        <v>0</v>
      </c>
      <c r="AR2401" s="359">
        <f t="shared" si="2357"/>
        <v>0</v>
      </c>
      <c r="AS2401" s="178">
        <f t="shared" si="2358"/>
        <v>0</v>
      </c>
      <c r="AT2401" s="178">
        <f t="shared" si="2359"/>
        <v>0</v>
      </c>
      <c r="AU2401" s="178">
        <f t="shared" si="2360"/>
        <v>0</v>
      </c>
      <c r="AV2401" s="178">
        <f t="shared" si="2361"/>
        <v>0</v>
      </c>
      <c r="AW2401" s="359">
        <f t="shared" si="2362"/>
        <v>0</v>
      </c>
      <c r="AX2401" s="178">
        <f t="shared" si="2363"/>
        <v>0</v>
      </c>
      <c r="AY2401" s="178">
        <f t="shared" si="2364"/>
        <v>0</v>
      </c>
      <c r="AZ2401" s="178">
        <f t="shared" si="2365"/>
        <v>0</v>
      </c>
      <c r="BA2401" s="178">
        <f t="shared" si="2366"/>
        <v>0</v>
      </c>
      <c r="BB2401" s="359">
        <f t="shared" si="2367"/>
        <v>0</v>
      </c>
      <c r="BC2401" s="178">
        <f t="shared" si="2368"/>
        <v>0</v>
      </c>
      <c r="BD2401" s="178">
        <f t="shared" si="2369"/>
        <v>0</v>
      </c>
      <c r="BE2401" s="178">
        <f t="shared" si="2370"/>
        <v>0</v>
      </c>
      <c r="BF2401" s="178">
        <f t="shared" si="2371"/>
        <v>0</v>
      </c>
      <c r="BG2401" s="359">
        <f t="shared" si="2372"/>
        <v>0</v>
      </c>
      <c r="BH2401" s="178">
        <f t="shared" si="2373"/>
        <v>0</v>
      </c>
      <c r="BI2401" s="178">
        <f t="shared" si="2374"/>
        <v>0</v>
      </c>
      <c r="BJ2401" s="178">
        <f t="shared" si="2375"/>
        <v>0</v>
      </c>
      <c r="BK2401" s="178">
        <f t="shared" si="2376"/>
        <v>0</v>
      </c>
      <c r="BL2401" s="359">
        <f t="shared" si="2377"/>
        <v>0</v>
      </c>
      <c r="BM2401" s="186">
        <f t="shared" si="2378"/>
        <v>0</v>
      </c>
      <c r="BP2401" s="186" t="s">
        <v>2077</v>
      </c>
      <c r="BQ2401" s="178">
        <f>IF($AG$1789=$AH$1789,0,IF(
OR(
AND(BQ2405=0,BQ2404&gt;0),
AND(BQ2405="NS",BQ2403&gt;0),
AND(BQ2405="NS",BQ2403=0,BQ2404=0)),1,
IF(OR(
AND(BQ2404&gt;=2,BQ2403&lt;BQ2405),
AND(BQ2405="NS",BQ2403=0,BQ2404&gt;0),
BQ2405=BQ2403,
AND(BQ2405="NA",BQ2404=0,BQ2403=0,BQ2402&gt;0)),0,1)))</f>
        <v>0</v>
      </c>
      <c r="BR2401" s="178">
        <f t="shared" ref="BR2401" si="2472">IF($AG$1789=$AH$1789,0,IF(
OR(
AND(BR2405=0,BR2404&gt;0),
AND(BR2405="NS",BR2403&gt;0),
AND(BR2405="NS",BR2403=0,BR2404=0)),1,
IF(OR(
AND(BR2404&gt;=2,BR2403&lt;BR2405),
AND(BR2405="NS",BR2403=0,BR2404&gt;0),
BR2405=BR2403,
AND(BR2405="NA",BR2404=0,BR2403=0,BR2402&gt;0)),0,1)))</f>
        <v>0</v>
      </c>
      <c r="BS2401" s="178">
        <f t="shared" ref="BS2401" si="2473">IF($AG$1789=$AH$1789,0,IF(
OR(
AND(BS2405=0,BS2404&gt;0),
AND(BS2405="NS",BS2403&gt;0),
AND(BS2405="NS",BS2403=0,BS2404=0)),1,
IF(OR(
AND(BS2404&gt;=2,BS2403&lt;BS2405),
AND(BS2405="NS",BS2403=0,BS2404&gt;0),
BS2405=BS2403,
AND(BS2405="NA",BS2404=0,BS2403=0,BS2402&gt;0)),0,1)))</f>
        <v>0</v>
      </c>
      <c r="BT2401" s="178">
        <f t="shared" ref="BT2401" si="2474">IF($AG$1789=$AH$1789,0,IF(
OR(
AND(BT2405=0,BT2404&gt;0),
AND(BT2405="NS",BT2403&gt;0),
AND(BT2405="NS",BT2403=0,BT2404=0)),1,
IF(OR(
AND(BT2404&gt;=2,BT2403&lt;BT2405),
AND(BT2405="NS",BT2403=0,BT2404&gt;0),
BT2405=BT2403,
AND(BT2405="NA",BT2404=0,BT2403=0,BT2402&gt;0)),0,1)))</f>
        <v>0</v>
      </c>
      <c r="BU2401" s="178">
        <f t="shared" ref="BU2401" si="2475">IF($AG$1789=$AH$1789,0,IF(
OR(
AND(BU2405=0,BU2404&gt;0),
AND(BU2405="NS",BU2403&gt;0),
AND(BU2405="NS",BU2403=0,BU2404=0)),1,
IF(OR(
AND(BU2404&gt;=2,BU2403&lt;BU2405),
AND(BU2405="NS",BU2403=0,BU2404&gt;0),
BU2405=BU2403,
AND(BU2405="NA",BU2404=0,BU2403=0,BU2402&gt;0)),0,1)))</f>
        <v>0</v>
      </c>
      <c r="BV2401" s="178">
        <f t="shared" ref="BV2401" si="2476">IF($AG$1789=$AH$1789,0,IF(
OR(
AND(BV2405=0,BV2404&gt;0),
AND(BV2405="NS",BV2403&gt;0),
AND(BV2405="NS",BV2403=0,BV2404=0)),1,
IF(OR(
AND(BV2404&gt;=2,BV2403&lt;BV2405),
AND(BV2405="NS",BV2403=0,BV2404&gt;0),
BV2405=BV2403,
AND(BV2405="NA",BV2404=0,BV2403=0,BV2402&gt;0)),0,1)))</f>
        <v>0</v>
      </c>
      <c r="BW2401" s="178">
        <f t="shared" ref="BW2401" si="2477">IF($AG$1789=$AH$1789,0,IF(
OR(
AND(BW2405=0,BW2404&gt;0),
AND(BW2405="NS",BW2403&gt;0),
AND(BW2405="NS",BW2403=0,BW2404=0)),1,
IF(OR(
AND(BW2404&gt;=2,BW2403&lt;BW2405),
AND(BW2405="NS",BW2403=0,BW2404&gt;0),
BW2405=BW2403,
AND(BW2405="NA",BW2404=0,BW2403=0,BW2402&gt;0)),0,1)))</f>
        <v>0</v>
      </c>
      <c r="BX2401" s="178">
        <f t="shared" ref="BX2401" si="2478">IF($AG$1789=$AH$1789,0,IF(
OR(
AND(BX2405=0,BX2404&gt;0),
AND(BX2405="NS",BX2403&gt;0),
AND(BX2405="NS",BX2403=0,BX2404=0)),1,
IF(OR(
AND(BX2404&gt;=2,BX2403&lt;BX2405),
AND(BX2405="NS",BX2403=0,BX2404&gt;0),
BX2405=BX2403,
AND(BX2405="NA",BX2404=0,BX2403=0,BX2402&gt;0)),0,1)))</f>
        <v>0</v>
      </c>
      <c r="BY2401" s="178">
        <f t="shared" ref="BY2401" si="2479">IF($AG$1789=$AH$1789,0,IF(
OR(
AND(BY2405=0,BY2404&gt;0),
AND(BY2405="NS",BY2403&gt;0),
AND(BY2405="NS",BY2403=0,BY2404=0)),1,
IF(OR(
AND(BY2404&gt;=2,BY2403&lt;BY2405),
AND(BY2405="NS",BY2403=0,BY2404&gt;0),
BY2405=BY2403,
AND(BY2405="NA",BY2404=0,BY2403=0,BY2402&gt;0)),0,1)))</f>
        <v>0</v>
      </c>
      <c r="BZ2401" s="178">
        <f t="shared" ref="BZ2401" si="2480">IF($AG$1789=$AH$1789,0,IF(
OR(
AND(BZ2405=0,BZ2404&gt;0),
AND(BZ2405="NS",BZ2403&gt;0),
AND(BZ2405="NS",BZ2403=0,BZ2404=0)),1,
IF(OR(
AND(BZ2404&gt;=2,BZ2403&lt;BZ2405),
AND(BZ2405="NS",BZ2403=0,BZ2404&gt;0),
BZ2405=BZ2403,
AND(BZ2405="NA",BZ2404=0,BZ2403=0,BZ2402&gt;0)),0,1)))</f>
        <v>0</v>
      </c>
      <c r="CA2401" s="178">
        <f t="shared" ref="CA2401" si="2481">IF($AG$1789=$AH$1789,0,IF(
OR(
AND(CA2405=0,CA2404&gt;0),
AND(CA2405="NS",CA2403&gt;0),
AND(CA2405="NS",CA2403=0,CA2404=0)),1,
IF(OR(
AND(CA2404&gt;=2,CA2403&lt;CA2405),
AND(CA2405="NS",CA2403=0,CA2404&gt;0),
CA2405=CA2403,
AND(CA2405="NA",CA2404=0,CA2403=0,CA2402&gt;0)),0,1)))</f>
        <v>0</v>
      </c>
      <c r="CB2401" s="178">
        <f t="shared" ref="CB2401" si="2482">IF($AG$1789=$AH$1789,0,IF(
OR(
AND(CB2405=0,CB2404&gt;0),
AND(CB2405="NS",CB2403&gt;0),
AND(CB2405="NS",CB2403=0,CB2404=0)),1,
IF(OR(
AND(CB2404&gt;=2,CB2403&lt;CB2405),
AND(CB2405="NS",CB2403=0,CB2404&gt;0),
CB2405=CB2403,
AND(CB2405="NA",CB2404=0,CB2403=0,CB2402&gt;0)),0,1)))</f>
        <v>0</v>
      </c>
      <c r="CC2401" s="186">
        <f>SUM(BQ2401:CB2401)</f>
        <v>0</v>
      </c>
      <c r="CN2401" s="237"/>
      <c r="CO2401" s="350">
        <v>0.25</v>
      </c>
      <c r="CP2401" s="493">
        <f>IF(CP2398="ns",0,CP2398*0.25)</f>
        <v>0</v>
      </c>
      <c r="CQ2401" s="493"/>
      <c r="CR2401" s="493">
        <f t="shared" ref="CR2401" si="2483">IF(CR2398="ns",0,CR2398*0.25)</f>
        <v>0</v>
      </c>
      <c r="CS2401" s="493"/>
      <c r="CT2401" s="493">
        <f t="shared" ref="CT2401" si="2484">IF(CT2398="ns",0,CT2398*0.25)</f>
        <v>0</v>
      </c>
      <c r="CU2401" s="493"/>
      <c r="CV2401" s="486">
        <f t="shared" ref="CV2401" si="2485">IF(CV2398="ns",0,CV2398*0.25)</f>
        <v>0</v>
      </c>
      <c r="CW2401" s="486"/>
      <c r="CX2401" s="336">
        <f>IF(CX2398="ns",0,CX2398*0.25)</f>
        <v>0</v>
      </c>
      <c r="CY2401" s="336">
        <f>IF(CY2398="ns",0,CY2398*0.25)</f>
        <v>0</v>
      </c>
      <c r="CZ2401" s="486">
        <f>IF(CZ2398="ns",0,CZ2398*0.25)</f>
        <v>0</v>
      </c>
      <c r="DA2401" s="486"/>
      <c r="DB2401" s="336">
        <f t="shared" ref="DB2401:DC2401" si="2486">IF(DB2398="ns",0,DB2398*0.25)</f>
        <v>0</v>
      </c>
      <c r="DC2401" s="336">
        <f t="shared" si="2486"/>
        <v>0</v>
      </c>
      <c r="DD2401" s="486">
        <f>IF(DD2398="ns",0,DD2398*0.25)</f>
        <v>0</v>
      </c>
      <c r="DE2401" s="486"/>
      <c r="DF2401" s="336">
        <f t="shared" ref="DF2401:DG2401" si="2487">IF(DF2398="ns",0,DF2398*0.25)</f>
        <v>0</v>
      </c>
      <c r="DG2401" s="336">
        <f t="shared" si="2487"/>
        <v>0</v>
      </c>
      <c r="DH2401" s="354"/>
      <c r="DS2401" s="237"/>
    </row>
    <row r="2402" spans="1:123" ht="15" customHeight="1" x14ac:dyDescent="0.2">
      <c r="C2402" s="741"/>
      <c r="D2402" s="594"/>
      <c r="E2402" s="595"/>
      <c r="F2402" s="581" t="s">
        <v>429</v>
      </c>
      <c r="G2402" s="581"/>
      <c r="H2402" s="152"/>
      <c r="I2402" s="625" t="s">
        <v>425</v>
      </c>
      <c r="J2402" s="625"/>
      <c r="K2402" s="625"/>
      <c r="L2402" s="626"/>
      <c r="M2402" s="579"/>
      <c r="N2402" s="580"/>
      <c r="O2402" s="579"/>
      <c r="P2402" s="580"/>
      <c r="Q2402" s="579"/>
      <c r="R2402" s="580"/>
      <c r="S2402" s="590"/>
      <c r="T2402" s="591"/>
      <c r="U2402" s="213"/>
      <c r="V2402" s="213"/>
      <c r="W2402" s="486"/>
      <c r="X2402" s="486"/>
      <c r="Y2402" s="214"/>
      <c r="Z2402" s="214"/>
      <c r="AA2402" s="486"/>
      <c r="AB2402" s="486"/>
      <c r="AC2402" s="214"/>
      <c r="AD2402" s="214"/>
      <c r="AE2402" s="109"/>
      <c r="AG2402" s="90">
        <f t="shared" si="2346"/>
        <v>45</v>
      </c>
      <c r="AH2402" s="186">
        <f t="shared" si="2347"/>
        <v>0</v>
      </c>
      <c r="AI2402" s="130">
        <f t="shared" si="2348"/>
        <v>0</v>
      </c>
      <c r="AJ2402" s="130">
        <f t="shared" si="2349"/>
        <v>0</v>
      </c>
      <c r="AK2402" s="130">
        <f t="shared" si="2350"/>
        <v>0</v>
      </c>
      <c r="AL2402" s="130">
        <f t="shared" si="2351"/>
        <v>0</v>
      </c>
      <c r="AM2402" s="359">
        <f t="shared" si="2352"/>
        <v>0</v>
      </c>
      <c r="AN2402" s="130">
        <f t="shared" si="2353"/>
        <v>0</v>
      </c>
      <c r="AO2402" s="130">
        <f t="shared" si="2354"/>
        <v>0</v>
      </c>
      <c r="AP2402" s="130">
        <f t="shared" si="2355"/>
        <v>0</v>
      </c>
      <c r="AQ2402" s="130">
        <f t="shared" si="2356"/>
        <v>0</v>
      </c>
      <c r="AR2402" s="359">
        <f t="shared" si="2357"/>
        <v>0</v>
      </c>
      <c r="AS2402" s="130">
        <f t="shared" si="2358"/>
        <v>0</v>
      </c>
      <c r="AT2402" s="130">
        <f t="shared" si="2359"/>
        <v>0</v>
      </c>
      <c r="AU2402" s="130">
        <f t="shared" si="2360"/>
        <v>0</v>
      </c>
      <c r="AV2402" s="130">
        <f t="shared" si="2361"/>
        <v>0</v>
      </c>
      <c r="AW2402" s="359">
        <f t="shared" si="2362"/>
        <v>0</v>
      </c>
      <c r="AX2402" s="130">
        <f t="shared" si="2363"/>
        <v>0</v>
      </c>
      <c r="AY2402" s="130">
        <f t="shared" si="2364"/>
        <v>0</v>
      </c>
      <c r="AZ2402" s="130">
        <f t="shared" si="2365"/>
        <v>0</v>
      </c>
      <c r="BA2402" s="130">
        <f t="shared" si="2366"/>
        <v>0</v>
      </c>
      <c r="BB2402" s="359">
        <f t="shared" si="2367"/>
        <v>0</v>
      </c>
      <c r="BC2402" s="130">
        <f t="shared" si="2368"/>
        <v>0</v>
      </c>
      <c r="BD2402" s="130">
        <f t="shared" si="2369"/>
        <v>0</v>
      </c>
      <c r="BE2402" s="130">
        <f t="shared" si="2370"/>
        <v>0</v>
      </c>
      <c r="BF2402" s="130">
        <f t="shared" si="2371"/>
        <v>0</v>
      </c>
      <c r="BG2402" s="359">
        <f t="shared" si="2372"/>
        <v>0</v>
      </c>
      <c r="BH2402" s="130">
        <f t="shared" si="2373"/>
        <v>0</v>
      </c>
      <c r="BI2402" s="130">
        <f t="shared" si="2374"/>
        <v>0</v>
      </c>
      <c r="BJ2402" s="130">
        <f t="shared" si="2375"/>
        <v>0</v>
      </c>
      <c r="BK2402" s="130">
        <f t="shared" si="2376"/>
        <v>0</v>
      </c>
      <c r="BL2402" s="359">
        <f t="shared" si="2377"/>
        <v>0</v>
      </c>
      <c r="BM2402" s="90">
        <f t="shared" si="2378"/>
        <v>0</v>
      </c>
      <c r="BP2402" s="90" t="s">
        <v>2058</v>
      </c>
      <c r="BQ2402" s="90">
        <f>COUNTIF(M2402:N2405,"NA")</f>
        <v>0</v>
      </c>
      <c r="BR2402" s="90">
        <f>COUNTIF(O2402:P2405,"NA")</f>
        <v>0</v>
      </c>
      <c r="BS2402" s="90">
        <f>COUNTIF(Q2402:R2405,"NA")</f>
        <v>0</v>
      </c>
      <c r="BT2402" s="90">
        <f>COUNTIF(S2402:T2405,"NA")</f>
        <v>0</v>
      </c>
      <c r="BU2402" s="90">
        <f>COUNTIF(U2402:U2405,"NA")</f>
        <v>0</v>
      </c>
      <c r="BV2402" s="90">
        <f>COUNTIF(V2402:V2405,"NA")</f>
        <v>0</v>
      </c>
      <c r="BW2402" s="90">
        <f>COUNTIF(W2402:X2405,"NA")</f>
        <v>0</v>
      </c>
      <c r="BX2402" s="90">
        <f>COUNTIF(Y2402:Y2405,"NA")</f>
        <v>0</v>
      </c>
      <c r="BY2402" s="90">
        <f>COUNTIF(Z2402:Z2405,"NA")</f>
        <v>0</v>
      </c>
      <c r="BZ2402" s="90">
        <f>COUNTIF(AA2402:AB2405,"NA")</f>
        <v>0</v>
      </c>
      <c r="CA2402" s="90">
        <f>COUNTIF(AC2402:AC2405,"NA")</f>
        <v>0</v>
      </c>
      <c r="CB2402" s="90">
        <f>COUNTIF(AD2402:AD2405,"NA")</f>
        <v>0</v>
      </c>
      <c r="CO2402" s="349" t="s">
        <v>72</v>
      </c>
      <c r="CP2402" s="488">
        <f>M2408</f>
        <v>0</v>
      </c>
      <c r="CQ2402" s="488"/>
      <c r="CR2402" s="488">
        <f t="shared" ref="CR2402" si="2488">O2408</f>
        <v>0</v>
      </c>
      <c r="CS2402" s="488"/>
      <c r="CT2402" s="488">
        <f t="shared" ref="CT2402" si="2489">Q2408</f>
        <v>0</v>
      </c>
      <c r="CU2402" s="488"/>
      <c r="CV2402" s="488">
        <f t="shared" ref="CV2402" si="2490">S2408</f>
        <v>0</v>
      </c>
      <c r="CW2402" s="488"/>
      <c r="CX2402" s="353">
        <f>U2408</f>
        <v>0</v>
      </c>
      <c r="CY2402" s="353">
        <f>V2408</f>
        <v>0</v>
      </c>
      <c r="CZ2402" s="488">
        <f>W2408</f>
        <v>0</v>
      </c>
      <c r="DA2402" s="488"/>
      <c r="DB2402" s="353">
        <f t="shared" ref="DB2402:DC2402" si="2491">Y2408</f>
        <v>0</v>
      </c>
      <c r="DC2402" s="353">
        <f t="shared" si="2491"/>
        <v>0</v>
      </c>
      <c r="DD2402" s="488">
        <f>AA2408</f>
        <v>0</v>
      </c>
      <c r="DE2402" s="488"/>
      <c r="DF2402" s="353">
        <f t="shared" ref="DF2402:DG2402" si="2492">AC2408</f>
        <v>0</v>
      </c>
      <c r="DG2402" s="353">
        <f t="shared" si="2492"/>
        <v>0</v>
      </c>
      <c r="DH2402" s="335"/>
    </row>
    <row r="2403" spans="1:123" ht="90" customHeight="1" x14ac:dyDescent="0.2">
      <c r="C2403" s="741"/>
      <c r="D2403" s="594"/>
      <c r="E2403" s="595"/>
      <c r="F2403" s="581" t="s">
        <v>430</v>
      </c>
      <c r="G2403" s="581"/>
      <c r="H2403" s="152"/>
      <c r="I2403" s="625" t="s">
        <v>426</v>
      </c>
      <c r="J2403" s="625"/>
      <c r="K2403" s="625"/>
      <c r="L2403" s="626"/>
      <c r="M2403" s="579"/>
      <c r="N2403" s="580"/>
      <c r="O2403" s="579"/>
      <c r="P2403" s="580"/>
      <c r="Q2403" s="579"/>
      <c r="R2403" s="580"/>
      <c r="S2403" s="590"/>
      <c r="T2403" s="591"/>
      <c r="U2403" s="213"/>
      <c r="V2403" s="213"/>
      <c r="W2403" s="486"/>
      <c r="X2403" s="486"/>
      <c r="Y2403" s="214"/>
      <c r="Z2403" s="214"/>
      <c r="AA2403" s="486"/>
      <c r="AB2403" s="486"/>
      <c r="AC2403" s="214"/>
      <c r="AD2403" s="214"/>
      <c r="AE2403" s="109"/>
      <c r="AG2403" s="90">
        <f t="shared" si="2346"/>
        <v>45</v>
      </c>
      <c r="AH2403" s="186">
        <f t="shared" si="2347"/>
        <v>0</v>
      </c>
      <c r="AI2403" s="130">
        <f t="shared" si="2348"/>
        <v>0</v>
      </c>
      <c r="AJ2403" s="130">
        <f t="shared" si="2349"/>
        <v>0</v>
      </c>
      <c r="AK2403" s="130">
        <f t="shared" si="2350"/>
        <v>0</v>
      </c>
      <c r="AL2403" s="130">
        <f t="shared" si="2351"/>
        <v>0</v>
      </c>
      <c r="AM2403" s="359">
        <f t="shared" si="2352"/>
        <v>0</v>
      </c>
      <c r="AN2403" s="130">
        <f t="shared" si="2353"/>
        <v>0</v>
      </c>
      <c r="AO2403" s="130">
        <f t="shared" si="2354"/>
        <v>0</v>
      </c>
      <c r="AP2403" s="130">
        <f t="shared" si="2355"/>
        <v>0</v>
      </c>
      <c r="AQ2403" s="130">
        <f t="shared" si="2356"/>
        <v>0</v>
      </c>
      <c r="AR2403" s="359">
        <f t="shared" si="2357"/>
        <v>0</v>
      </c>
      <c r="AS2403" s="130">
        <f t="shared" si="2358"/>
        <v>0</v>
      </c>
      <c r="AT2403" s="130">
        <f t="shared" si="2359"/>
        <v>0</v>
      </c>
      <c r="AU2403" s="130">
        <f t="shared" si="2360"/>
        <v>0</v>
      </c>
      <c r="AV2403" s="130">
        <f t="shared" si="2361"/>
        <v>0</v>
      </c>
      <c r="AW2403" s="359">
        <f t="shared" si="2362"/>
        <v>0</v>
      </c>
      <c r="AX2403" s="130">
        <f t="shared" si="2363"/>
        <v>0</v>
      </c>
      <c r="AY2403" s="130">
        <f t="shared" si="2364"/>
        <v>0</v>
      </c>
      <c r="AZ2403" s="130">
        <f t="shared" si="2365"/>
        <v>0</v>
      </c>
      <c r="BA2403" s="130">
        <f t="shared" si="2366"/>
        <v>0</v>
      </c>
      <c r="BB2403" s="359">
        <f t="shared" si="2367"/>
        <v>0</v>
      </c>
      <c r="BC2403" s="130">
        <f t="shared" si="2368"/>
        <v>0</v>
      </c>
      <c r="BD2403" s="130">
        <f t="shared" si="2369"/>
        <v>0</v>
      </c>
      <c r="BE2403" s="130">
        <f t="shared" si="2370"/>
        <v>0</v>
      </c>
      <c r="BF2403" s="130">
        <f t="shared" si="2371"/>
        <v>0</v>
      </c>
      <c r="BG2403" s="359">
        <f t="shared" si="2372"/>
        <v>0</v>
      </c>
      <c r="BH2403" s="130">
        <f t="shared" si="2373"/>
        <v>0</v>
      </c>
      <c r="BI2403" s="130">
        <f t="shared" si="2374"/>
        <v>0</v>
      </c>
      <c r="BJ2403" s="130">
        <f t="shared" si="2375"/>
        <v>0</v>
      </c>
      <c r="BK2403" s="130">
        <f t="shared" si="2376"/>
        <v>0</v>
      </c>
      <c r="BL2403" s="359">
        <f t="shared" si="2377"/>
        <v>0</v>
      </c>
      <c r="BM2403" s="90">
        <f t="shared" si="2378"/>
        <v>0</v>
      </c>
      <c r="BP2403" s="90" t="s">
        <v>2078</v>
      </c>
      <c r="BQ2403" s="90">
        <f>SUM(M2402:N2405)</f>
        <v>0</v>
      </c>
      <c r="BR2403" s="90">
        <f>SUM(O2402:P2405)</f>
        <v>0</v>
      </c>
      <c r="BS2403" s="90">
        <f>SUM(Q2402:R2405)</f>
        <v>0</v>
      </c>
      <c r="BT2403" s="90">
        <f>SUM(S2402:T2405)</f>
        <v>0</v>
      </c>
      <c r="BU2403" s="90">
        <f>SUM(U2402:U2405)</f>
        <v>0</v>
      </c>
      <c r="BV2403" s="90">
        <f>SUM(V2402:V2405)</f>
        <v>0</v>
      </c>
      <c r="BW2403" s="90">
        <f>SUM(W2402:X2405)</f>
        <v>0</v>
      </c>
      <c r="BX2403" s="90">
        <f>SUM(Y2402:Y2405)</f>
        <v>0</v>
      </c>
      <c r="BY2403" s="90">
        <f>SUM(Z2402:Z2405)</f>
        <v>0</v>
      </c>
      <c r="BZ2403" s="90">
        <f>SUM(AA2402:AB2405)</f>
        <v>0</v>
      </c>
      <c r="CA2403" s="90">
        <f>SUM(AC2402:AC2405)</f>
        <v>0</v>
      </c>
      <c r="CB2403" s="90">
        <f>SUM(AD2402:AD2405)</f>
        <v>0</v>
      </c>
      <c r="CO2403" s="349" t="s">
        <v>2077</v>
      </c>
      <c r="CP2403" s="495">
        <f>IF(OR(CP2402=0,CP2402="NA",AND(CP2402="NS",CP2400&gt;0),AND(CP2402="NS",CP2399&gt;0),CP2402&lt;=CP2401),0,1)</f>
        <v>0</v>
      </c>
      <c r="CQ2403" s="495"/>
      <c r="CR2403" s="495">
        <f>IF(OR(CR2402=0,CR2402="NA",AND(CR2402="NS",CR2400&gt;0),AND(CR2402="NS",CR2399&gt;0),CR2402&lt;=CR2401),0,1)</f>
        <v>0</v>
      </c>
      <c r="CS2403" s="495"/>
      <c r="CT2403" s="495">
        <f t="shared" ref="CT2403" si="2493">IF(OR(CT2402=0,CT2402="NA",AND(CT2402="NS",CT2400&gt;0),AND(CT2402="NS",CT2399&gt;0),CT2402&lt;=CT2401),0,1)</f>
        <v>0</v>
      </c>
      <c r="CU2403" s="495"/>
      <c r="CV2403" s="489">
        <f t="shared" ref="CV2403" si="2494">IF(OR(CV2402=0,CV2402="NA",AND(CV2402="NS",CV2400&gt;0),AND(CV2402="NS",CV2399&gt;0),CV2402&lt;=CV2401),0,1)</f>
        <v>0</v>
      </c>
      <c r="CW2403" s="489"/>
      <c r="CX2403" s="351">
        <f>IF(OR(CX2402=0,CX2402="NA",AND(CX2402="NS",CX2400&gt;0),AND(CX2402="NS",CX2399&gt;0),CX2402&lt;=CX2401),0,1)</f>
        <v>0</v>
      </c>
      <c r="CY2403" s="351">
        <f>IF(OR(CY2402=0,CY2402="NA",AND(CY2402="NS",CY2400&gt;0),AND(CY2402="NS",CY2399&gt;0),CY2402&lt;=CY2401),0,1)</f>
        <v>0</v>
      </c>
      <c r="CZ2403" s="489">
        <f>IF(OR(CZ2402=0,CZ2402="NA",AND(CZ2402="NS",CZ2400&gt;0),AND(CZ2402="NS",CZ2399&gt;0),CZ2402&lt;=CZ2401),0,1)</f>
        <v>0</v>
      </c>
      <c r="DA2403" s="489"/>
      <c r="DB2403" s="351">
        <f t="shared" ref="DB2403" si="2495">IF(OR(DB2402=0,DB2402="NA",AND(DB2402="NS",DB2400&gt;0),AND(DB2402="NS",DB2399&gt;0),DB2402&lt;=DB2401),0,1)</f>
        <v>0</v>
      </c>
      <c r="DC2403" s="351">
        <f t="shared" ref="DC2403" si="2496">IF(OR(DC2402=0,DC2402="NA",AND(DC2402="NS",DC2400&gt;0),AND(DC2402="NS",DC2399&gt;0),DC2402&lt;=DC2401),0,1)</f>
        <v>0</v>
      </c>
      <c r="DD2403" s="489">
        <f>IF(OR(DD2402=0,DD2402="NA",AND(DD2402="NS",DD2400&gt;0),AND(DD2402="NS",DD2399&gt;0),DD2402&lt;=DD2401),0,1)</f>
        <v>0</v>
      </c>
      <c r="DE2403" s="489"/>
      <c r="DF2403" s="351">
        <f t="shared" ref="DF2403" si="2497">IF(OR(DF2402=0,DF2402="NA",AND(DF2402="NS",DF2400&gt;0),AND(DF2402="NS",DF2399&gt;0),DF2402&lt;=DF2401),0,1)</f>
        <v>0</v>
      </c>
      <c r="DG2403" s="351">
        <f t="shared" ref="DG2403" si="2498">IF(OR(DG2402=0,DG2402="NA",AND(DG2402="NS",DG2400&gt;0),AND(DG2402="NS",DG2399&gt;0),DG2402&lt;=DG2401),0,1)</f>
        <v>0</v>
      </c>
      <c r="DH2403" s="352">
        <f>SUM(CP2403:DG2403)</f>
        <v>0</v>
      </c>
    </row>
    <row r="2404" spans="1:123" ht="48" customHeight="1" x14ac:dyDescent="0.2">
      <c r="C2404" s="741"/>
      <c r="D2404" s="594"/>
      <c r="E2404" s="595"/>
      <c r="F2404" s="581" t="s">
        <v>431</v>
      </c>
      <c r="G2404" s="581"/>
      <c r="H2404" s="153"/>
      <c r="I2404" s="625" t="s">
        <v>427</v>
      </c>
      <c r="J2404" s="625"/>
      <c r="K2404" s="625"/>
      <c r="L2404" s="626"/>
      <c r="M2404" s="579"/>
      <c r="N2404" s="580"/>
      <c r="O2404" s="579"/>
      <c r="P2404" s="580"/>
      <c r="Q2404" s="579"/>
      <c r="R2404" s="580"/>
      <c r="S2404" s="590"/>
      <c r="T2404" s="591"/>
      <c r="U2404" s="213"/>
      <c r="V2404" s="213"/>
      <c r="W2404" s="486"/>
      <c r="X2404" s="486"/>
      <c r="Y2404" s="214"/>
      <c r="Z2404" s="214"/>
      <c r="AA2404" s="486"/>
      <c r="AB2404" s="486"/>
      <c r="AC2404" s="214"/>
      <c r="AD2404" s="214"/>
      <c r="AE2404" s="109"/>
      <c r="AG2404" s="90">
        <f t="shared" si="2346"/>
        <v>45</v>
      </c>
      <c r="AH2404" s="186">
        <f t="shared" si="2347"/>
        <v>0</v>
      </c>
      <c r="AI2404" s="130">
        <f t="shared" si="2348"/>
        <v>0</v>
      </c>
      <c r="AJ2404" s="130">
        <f t="shared" si="2349"/>
        <v>0</v>
      </c>
      <c r="AK2404" s="130">
        <f t="shared" si="2350"/>
        <v>0</v>
      </c>
      <c r="AL2404" s="130">
        <f t="shared" si="2351"/>
        <v>0</v>
      </c>
      <c r="AM2404" s="359">
        <f t="shared" si="2352"/>
        <v>0</v>
      </c>
      <c r="AN2404" s="130">
        <f t="shared" si="2353"/>
        <v>0</v>
      </c>
      <c r="AO2404" s="130">
        <f t="shared" si="2354"/>
        <v>0</v>
      </c>
      <c r="AP2404" s="130">
        <f t="shared" si="2355"/>
        <v>0</v>
      </c>
      <c r="AQ2404" s="130">
        <f t="shared" si="2356"/>
        <v>0</v>
      </c>
      <c r="AR2404" s="359">
        <f t="shared" si="2357"/>
        <v>0</v>
      </c>
      <c r="AS2404" s="130">
        <f t="shared" si="2358"/>
        <v>0</v>
      </c>
      <c r="AT2404" s="130">
        <f t="shared" si="2359"/>
        <v>0</v>
      </c>
      <c r="AU2404" s="130">
        <f t="shared" si="2360"/>
        <v>0</v>
      </c>
      <c r="AV2404" s="130">
        <f t="shared" si="2361"/>
        <v>0</v>
      </c>
      <c r="AW2404" s="359">
        <f t="shared" si="2362"/>
        <v>0</v>
      </c>
      <c r="AX2404" s="130">
        <f t="shared" si="2363"/>
        <v>0</v>
      </c>
      <c r="AY2404" s="130">
        <f t="shared" si="2364"/>
        <v>0</v>
      </c>
      <c r="AZ2404" s="130">
        <f t="shared" si="2365"/>
        <v>0</v>
      </c>
      <c r="BA2404" s="130">
        <f t="shared" si="2366"/>
        <v>0</v>
      </c>
      <c r="BB2404" s="359">
        <f t="shared" si="2367"/>
        <v>0</v>
      </c>
      <c r="BC2404" s="130">
        <f t="shared" si="2368"/>
        <v>0</v>
      </c>
      <c r="BD2404" s="130">
        <f t="shared" si="2369"/>
        <v>0</v>
      </c>
      <c r="BE2404" s="130">
        <f t="shared" si="2370"/>
        <v>0</v>
      </c>
      <c r="BF2404" s="130">
        <f t="shared" si="2371"/>
        <v>0</v>
      </c>
      <c r="BG2404" s="359">
        <f t="shared" si="2372"/>
        <v>0</v>
      </c>
      <c r="BH2404" s="130">
        <f t="shared" si="2373"/>
        <v>0</v>
      </c>
      <c r="BI2404" s="130">
        <f t="shared" si="2374"/>
        <v>0</v>
      </c>
      <c r="BJ2404" s="130">
        <f t="shared" si="2375"/>
        <v>0</v>
      </c>
      <c r="BK2404" s="130">
        <f t="shared" si="2376"/>
        <v>0</v>
      </c>
      <c r="BL2404" s="359">
        <f t="shared" si="2377"/>
        <v>0</v>
      </c>
      <c r="BM2404" s="90">
        <f t="shared" si="2378"/>
        <v>0</v>
      </c>
      <c r="BP2404" s="90" t="s">
        <v>2029</v>
      </c>
      <c r="BQ2404" s="90">
        <f>COUNTIF(M2402:N2405,"NS")</f>
        <v>0</v>
      </c>
      <c r="BR2404" s="90">
        <f>COUNTIF(O2402:P2405,"NS")</f>
        <v>0</v>
      </c>
      <c r="BS2404" s="90">
        <f>COUNTIF(Q2402:R2405,"NS")</f>
        <v>0</v>
      </c>
      <c r="BT2404" s="90">
        <f>COUNTIF(S2402:T2405,"NS")</f>
        <v>0</v>
      </c>
      <c r="BU2404" s="90">
        <f>COUNTIF(U2402:U2405,"NS")</f>
        <v>0</v>
      </c>
      <c r="BV2404" s="90">
        <f>COUNTIF(V2402:V2405,"NS")</f>
        <v>0</v>
      </c>
      <c r="BW2404" s="90">
        <f>COUNTIF(W2402:X2405,"NS")</f>
        <v>0</v>
      </c>
      <c r="BX2404" s="90">
        <f>COUNTIF(Y2402:Y2405,"NS")</f>
        <v>0</v>
      </c>
      <c r="BY2404" s="90">
        <f>COUNTIF(Z2402:Z2405,"NS")</f>
        <v>0</v>
      </c>
      <c r="BZ2404" s="90">
        <f>COUNTIF(AA2402:AB2405,"NS")</f>
        <v>0</v>
      </c>
      <c r="CA2404" s="90">
        <f>COUNTIF(AC2402:AC2405,"NS")</f>
        <v>0</v>
      </c>
      <c r="CB2404" s="90">
        <f>COUNTIF(AD2402:AD2405,"NS")</f>
        <v>0</v>
      </c>
      <c r="CO2404" s="335"/>
      <c r="CP2404" s="493"/>
      <c r="CQ2404" s="493"/>
      <c r="CR2404" s="493"/>
      <c r="CS2404" s="493"/>
      <c r="CT2404" s="493"/>
      <c r="CU2404" s="493"/>
      <c r="CV2404" s="486"/>
      <c r="CW2404" s="486"/>
      <c r="CX2404" s="336"/>
      <c r="CY2404" s="336"/>
      <c r="CZ2404" s="486"/>
      <c r="DA2404" s="486"/>
      <c r="DB2404" s="336"/>
      <c r="DC2404" s="336"/>
      <c r="DD2404" s="486"/>
      <c r="DE2404" s="486"/>
      <c r="DF2404" s="336"/>
      <c r="DG2404" s="336"/>
      <c r="DH2404" s="335"/>
    </row>
    <row r="2405" spans="1:123" ht="24" customHeight="1" x14ac:dyDescent="0.2">
      <c r="C2405" s="741"/>
      <c r="D2405" s="594"/>
      <c r="E2405" s="595"/>
      <c r="F2405" s="581" t="s">
        <v>432</v>
      </c>
      <c r="G2405" s="581"/>
      <c r="H2405" s="152"/>
      <c r="I2405" s="625" t="s">
        <v>428</v>
      </c>
      <c r="J2405" s="625"/>
      <c r="K2405" s="625"/>
      <c r="L2405" s="626"/>
      <c r="M2405" s="579"/>
      <c r="N2405" s="580"/>
      <c r="O2405" s="579"/>
      <c r="P2405" s="580"/>
      <c r="Q2405" s="579"/>
      <c r="R2405" s="580"/>
      <c r="S2405" s="590"/>
      <c r="T2405" s="591"/>
      <c r="U2405" s="213"/>
      <c r="V2405" s="213"/>
      <c r="W2405" s="486"/>
      <c r="X2405" s="486"/>
      <c r="Y2405" s="214"/>
      <c r="Z2405" s="214"/>
      <c r="AA2405" s="486"/>
      <c r="AB2405" s="486"/>
      <c r="AC2405" s="214"/>
      <c r="AD2405" s="214"/>
      <c r="AE2405" s="109"/>
      <c r="AG2405" s="90">
        <f t="shared" si="2346"/>
        <v>45</v>
      </c>
      <c r="AH2405" s="186">
        <f t="shared" si="2347"/>
        <v>0</v>
      </c>
      <c r="AI2405" s="130">
        <f t="shared" si="2348"/>
        <v>0</v>
      </c>
      <c r="AJ2405" s="130">
        <f t="shared" si="2349"/>
        <v>0</v>
      </c>
      <c r="AK2405" s="130">
        <f t="shared" si="2350"/>
        <v>0</v>
      </c>
      <c r="AL2405" s="130">
        <f t="shared" si="2351"/>
        <v>0</v>
      </c>
      <c r="AM2405" s="359">
        <f t="shared" si="2352"/>
        <v>0</v>
      </c>
      <c r="AN2405" s="130">
        <f t="shared" si="2353"/>
        <v>0</v>
      </c>
      <c r="AO2405" s="130">
        <f t="shared" si="2354"/>
        <v>0</v>
      </c>
      <c r="AP2405" s="130">
        <f t="shared" si="2355"/>
        <v>0</v>
      </c>
      <c r="AQ2405" s="130">
        <f t="shared" si="2356"/>
        <v>0</v>
      </c>
      <c r="AR2405" s="359">
        <f t="shared" si="2357"/>
        <v>0</v>
      </c>
      <c r="AS2405" s="130">
        <f t="shared" si="2358"/>
        <v>0</v>
      </c>
      <c r="AT2405" s="130">
        <f t="shared" si="2359"/>
        <v>0</v>
      </c>
      <c r="AU2405" s="130">
        <f t="shared" si="2360"/>
        <v>0</v>
      </c>
      <c r="AV2405" s="130">
        <f t="shared" si="2361"/>
        <v>0</v>
      </c>
      <c r="AW2405" s="359">
        <f t="shared" si="2362"/>
        <v>0</v>
      </c>
      <c r="AX2405" s="130">
        <f t="shared" si="2363"/>
        <v>0</v>
      </c>
      <c r="AY2405" s="130">
        <f t="shared" si="2364"/>
        <v>0</v>
      </c>
      <c r="AZ2405" s="130">
        <f t="shared" si="2365"/>
        <v>0</v>
      </c>
      <c r="BA2405" s="130">
        <f t="shared" si="2366"/>
        <v>0</v>
      </c>
      <c r="BB2405" s="359">
        <f t="shared" si="2367"/>
        <v>0</v>
      </c>
      <c r="BC2405" s="130">
        <f t="shared" si="2368"/>
        <v>0</v>
      </c>
      <c r="BD2405" s="130">
        <f t="shared" si="2369"/>
        <v>0</v>
      </c>
      <c r="BE2405" s="130">
        <f t="shared" si="2370"/>
        <v>0</v>
      </c>
      <c r="BF2405" s="130">
        <f t="shared" si="2371"/>
        <v>0</v>
      </c>
      <c r="BG2405" s="359">
        <f t="shared" si="2372"/>
        <v>0</v>
      </c>
      <c r="BH2405" s="130">
        <f t="shared" si="2373"/>
        <v>0</v>
      </c>
      <c r="BI2405" s="130">
        <f t="shared" si="2374"/>
        <v>0</v>
      </c>
      <c r="BJ2405" s="130">
        <f t="shared" si="2375"/>
        <v>0</v>
      </c>
      <c r="BK2405" s="130">
        <f t="shared" si="2376"/>
        <v>0</v>
      </c>
      <c r="BL2405" s="359">
        <f t="shared" si="2377"/>
        <v>0</v>
      </c>
      <c r="BM2405" s="90">
        <f t="shared" si="2378"/>
        <v>0</v>
      </c>
      <c r="BP2405" s="90" t="s">
        <v>2104</v>
      </c>
      <c r="BQ2405" s="90">
        <f>M2401</f>
        <v>0</v>
      </c>
      <c r="BR2405" s="90">
        <f>O2401</f>
        <v>0</v>
      </c>
      <c r="BS2405" s="90">
        <f>Q2401</f>
        <v>0</v>
      </c>
      <c r="BT2405" s="90">
        <f>S2401</f>
        <v>0</v>
      </c>
      <c r="BU2405" s="90">
        <f>U2401</f>
        <v>0</v>
      </c>
      <c r="BV2405" s="90">
        <f>V2401</f>
        <v>0</v>
      </c>
      <c r="BW2405" s="90">
        <f>W2401</f>
        <v>0</v>
      </c>
      <c r="BX2405" s="90">
        <f>Y2401</f>
        <v>0</v>
      </c>
      <c r="BY2405" s="90">
        <f>Z2401</f>
        <v>0</v>
      </c>
      <c r="BZ2405" s="90">
        <f>AA2401</f>
        <v>0</v>
      </c>
      <c r="CA2405" s="90">
        <f>AC2401</f>
        <v>0</v>
      </c>
      <c r="CB2405" s="90">
        <f>AD2401</f>
        <v>0</v>
      </c>
      <c r="CO2405" s="335"/>
      <c r="CP2405" s="493"/>
      <c r="CQ2405" s="493"/>
      <c r="CR2405" s="493"/>
      <c r="CS2405" s="493"/>
      <c r="CT2405" s="493"/>
      <c r="CU2405" s="493"/>
      <c r="CV2405" s="486"/>
      <c r="CW2405" s="486"/>
      <c r="CX2405" s="336"/>
      <c r="CY2405" s="336"/>
      <c r="CZ2405" s="486"/>
      <c r="DA2405" s="486"/>
      <c r="DB2405" s="336"/>
      <c r="DC2405" s="336"/>
      <c r="DD2405" s="486"/>
      <c r="DE2405" s="486"/>
      <c r="DF2405" s="336"/>
      <c r="DG2405" s="336"/>
      <c r="DH2405" s="335"/>
    </row>
    <row r="2406" spans="1:123" ht="15" customHeight="1" x14ac:dyDescent="0.2">
      <c r="C2406" s="741"/>
      <c r="D2406" s="594"/>
      <c r="E2406" s="595"/>
      <c r="F2406" s="629" t="s">
        <v>433</v>
      </c>
      <c r="G2406" s="629"/>
      <c r="H2406" s="587" t="s">
        <v>436</v>
      </c>
      <c r="I2406" s="588"/>
      <c r="J2406" s="588"/>
      <c r="K2406" s="588"/>
      <c r="L2406" s="589"/>
      <c r="M2406" s="579"/>
      <c r="N2406" s="580"/>
      <c r="O2406" s="579"/>
      <c r="P2406" s="580"/>
      <c r="Q2406" s="579"/>
      <c r="R2406" s="580"/>
      <c r="S2406" s="590"/>
      <c r="T2406" s="591"/>
      <c r="U2406" s="213"/>
      <c r="V2406" s="213"/>
      <c r="W2406" s="486"/>
      <c r="X2406" s="486"/>
      <c r="Y2406" s="214"/>
      <c r="Z2406" s="214"/>
      <c r="AA2406" s="486"/>
      <c r="AB2406" s="486"/>
      <c r="AC2406" s="214"/>
      <c r="AD2406" s="214"/>
      <c r="AE2406" s="109"/>
      <c r="AG2406" s="90">
        <f t="shared" si="2346"/>
        <v>45</v>
      </c>
      <c r="AH2406" s="186">
        <f t="shared" si="2347"/>
        <v>0</v>
      </c>
      <c r="AI2406" s="130">
        <f t="shared" si="2348"/>
        <v>0</v>
      </c>
      <c r="AJ2406" s="130">
        <f t="shared" si="2349"/>
        <v>0</v>
      </c>
      <c r="AK2406" s="130">
        <f t="shared" si="2350"/>
        <v>0</v>
      </c>
      <c r="AL2406" s="130">
        <f t="shared" si="2351"/>
        <v>0</v>
      </c>
      <c r="AM2406" s="359">
        <f t="shared" si="2352"/>
        <v>0</v>
      </c>
      <c r="AN2406" s="130">
        <f t="shared" si="2353"/>
        <v>0</v>
      </c>
      <c r="AO2406" s="130">
        <f t="shared" si="2354"/>
        <v>0</v>
      </c>
      <c r="AP2406" s="130">
        <f t="shared" si="2355"/>
        <v>0</v>
      </c>
      <c r="AQ2406" s="130">
        <f t="shared" si="2356"/>
        <v>0</v>
      </c>
      <c r="AR2406" s="359">
        <f t="shared" si="2357"/>
        <v>0</v>
      </c>
      <c r="AS2406" s="130">
        <f t="shared" si="2358"/>
        <v>0</v>
      </c>
      <c r="AT2406" s="130">
        <f t="shared" si="2359"/>
        <v>0</v>
      </c>
      <c r="AU2406" s="130">
        <f t="shared" si="2360"/>
        <v>0</v>
      </c>
      <c r="AV2406" s="130">
        <f t="shared" si="2361"/>
        <v>0</v>
      </c>
      <c r="AW2406" s="359">
        <f t="shared" si="2362"/>
        <v>0</v>
      </c>
      <c r="AX2406" s="130">
        <f t="shared" si="2363"/>
        <v>0</v>
      </c>
      <c r="AY2406" s="130">
        <f t="shared" si="2364"/>
        <v>0</v>
      </c>
      <c r="AZ2406" s="130">
        <f t="shared" si="2365"/>
        <v>0</v>
      </c>
      <c r="BA2406" s="130">
        <f t="shared" si="2366"/>
        <v>0</v>
      </c>
      <c r="BB2406" s="359">
        <f t="shared" si="2367"/>
        <v>0</v>
      </c>
      <c r="BC2406" s="130">
        <f t="shared" si="2368"/>
        <v>0</v>
      </c>
      <c r="BD2406" s="130">
        <f t="shared" si="2369"/>
        <v>0</v>
      </c>
      <c r="BE2406" s="130">
        <f t="shared" si="2370"/>
        <v>0</v>
      </c>
      <c r="BF2406" s="130">
        <f t="shared" si="2371"/>
        <v>0</v>
      </c>
      <c r="BG2406" s="359">
        <f t="shared" si="2372"/>
        <v>0</v>
      </c>
      <c r="BH2406" s="130">
        <f t="shared" si="2373"/>
        <v>0</v>
      </c>
      <c r="BI2406" s="130">
        <f t="shared" si="2374"/>
        <v>0</v>
      </c>
      <c r="BJ2406" s="130">
        <f t="shared" si="2375"/>
        <v>0</v>
      </c>
      <c r="BK2406" s="130">
        <f t="shared" si="2376"/>
        <v>0</v>
      </c>
      <c r="BL2406" s="359">
        <f t="shared" si="2377"/>
        <v>0</v>
      </c>
      <c r="BM2406" s="90">
        <f t="shared" si="2378"/>
        <v>0</v>
      </c>
      <c r="CO2406" s="335"/>
      <c r="CP2406" s="493"/>
      <c r="CQ2406" s="493"/>
      <c r="CR2406" s="493"/>
      <c r="CS2406" s="493"/>
      <c r="CT2406" s="493"/>
      <c r="CU2406" s="493"/>
      <c r="CV2406" s="486"/>
      <c r="CW2406" s="486"/>
      <c r="CX2406" s="336"/>
      <c r="CY2406" s="336"/>
      <c r="CZ2406" s="486"/>
      <c r="DA2406" s="486"/>
      <c r="DB2406" s="336"/>
      <c r="DC2406" s="336"/>
      <c r="DD2406" s="486"/>
      <c r="DE2406" s="486"/>
      <c r="DF2406" s="336"/>
      <c r="DG2406" s="336"/>
      <c r="DH2406" s="335"/>
    </row>
    <row r="2407" spans="1:123" ht="15" customHeight="1" x14ac:dyDescent="0.2">
      <c r="C2407" s="741"/>
      <c r="D2407" s="594"/>
      <c r="E2407" s="595"/>
      <c r="F2407" s="629" t="s">
        <v>434</v>
      </c>
      <c r="G2407" s="629"/>
      <c r="H2407" s="587" t="s">
        <v>437</v>
      </c>
      <c r="I2407" s="588"/>
      <c r="J2407" s="588"/>
      <c r="K2407" s="588"/>
      <c r="L2407" s="589"/>
      <c r="M2407" s="579"/>
      <c r="N2407" s="580"/>
      <c r="O2407" s="579"/>
      <c r="P2407" s="580"/>
      <c r="Q2407" s="579"/>
      <c r="R2407" s="580"/>
      <c r="S2407" s="590"/>
      <c r="T2407" s="591"/>
      <c r="U2407" s="213"/>
      <c r="V2407" s="213"/>
      <c r="W2407" s="486"/>
      <c r="X2407" s="486"/>
      <c r="Y2407" s="214"/>
      <c r="Z2407" s="214"/>
      <c r="AA2407" s="486"/>
      <c r="AB2407" s="486"/>
      <c r="AC2407" s="214"/>
      <c r="AD2407" s="214"/>
      <c r="AE2407" s="109"/>
      <c r="AG2407" s="90">
        <f t="shared" si="2346"/>
        <v>45</v>
      </c>
      <c r="AH2407" s="186">
        <f t="shared" si="2347"/>
        <v>0</v>
      </c>
      <c r="AI2407" s="130">
        <f t="shared" si="2348"/>
        <v>0</v>
      </c>
      <c r="AJ2407" s="130">
        <f t="shared" si="2349"/>
        <v>0</v>
      </c>
      <c r="AK2407" s="130">
        <f t="shared" si="2350"/>
        <v>0</v>
      </c>
      <c r="AL2407" s="130">
        <f t="shared" si="2351"/>
        <v>0</v>
      </c>
      <c r="AM2407" s="359">
        <f t="shared" si="2352"/>
        <v>0</v>
      </c>
      <c r="AN2407" s="130">
        <f t="shared" si="2353"/>
        <v>0</v>
      </c>
      <c r="AO2407" s="130">
        <f t="shared" si="2354"/>
        <v>0</v>
      </c>
      <c r="AP2407" s="130">
        <f t="shared" si="2355"/>
        <v>0</v>
      </c>
      <c r="AQ2407" s="130">
        <f t="shared" si="2356"/>
        <v>0</v>
      </c>
      <c r="AR2407" s="359">
        <f t="shared" si="2357"/>
        <v>0</v>
      </c>
      <c r="AS2407" s="130">
        <f t="shared" si="2358"/>
        <v>0</v>
      </c>
      <c r="AT2407" s="130">
        <f t="shared" si="2359"/>
        <v>0</v>
      </c>
      <c r="AU2407" s="130">
        <f t="shared" si="2360"/>
        <v>0</v>
      </c>
      <c r="AV2407" s="130">
        <f t="shared" si="2361"/>
        <v>0</v>
      </c>
      <c r="AW2407" s="359">
        <f t="shared" si="2362"/>
        <v>0</v>
      </c>
      <c r="AX2407" s="130">
        <f t="shared" si="2363"/>
        <v>0</v>
      </c>
      <c r="AY2407" s="130">
        <f t="shared" si="2364"/>
        <v>0</v>
      </c>
      <c r="AZ2407" s="130">
        <f t="shared" si="2365"/>
        <v>0</v>
      </c>
      <c r="BA2407" s="130">
        <f t="shared" si="2366"/>
        <v>0</v>
      </c>
      <c r="BB2407" s="359">
        <f t="shared" si="2367"/>
        <v>0</v>
      </c>
      <c r="BC2407" s="130">
        <f t="shared" si="2368"/>
        <v>0</v>
      </c>
      <c r="BD2407" s="130">
        <f t="shared" si="2369"/>
        <v>0</v>
      </c>
      <c r="BE2407" s="130">
        <f t="shared" si="2370"/>
        <v>0</v>
      </c>
      <c r="BF2407" s="130">
        <f t="shared" si="2371"/>
        <v>0</v>
      </c>
      <c r="BG2407" s="359">
        <f t="shared" si="2372"/>
        <v>0</v>
      </c>
      <c r="BH2407" s="130">
        <f t="shared" si="2373"/>
        <v>0</v>
      </c>
      <c r="BI2407" s="130">
        <f t="shared" si="2374"/>
        <v>0</v>
      </c>
      <c r="BJ2407" s="130">
        <f t="shared" si="2375"/>
        <v>0</v>
      </c>
      <c r="BK2407" s="130">
        <f t="shared" si="2376"/>
        <v>0</v>
      </c>
      <c r="BL2407" s="359">
        <f t="shared" si="2377"/>
        <v>0</v>
      </c>
      <c r="BM2407" s="90">
        <f t="shared" si="2378"/>
        <v>0</v>
      </c>
      <c r="CO2407" s="335"/>
      <c r="CP2407" s="493"/>
      <c r="CQ2407" s="493"/>
      <c r="CR2407" s="493"/>
      <c r="CS2407" s="493"/>
      <c r="CT2407" s="493"/>
      <c r="CU2407" s="493"/>
      <c r="CV2407" s="486"/>
      <c r="CW2407" s="486"/>
      <c r="CX2407" s="336"/>
      <c r="CY2407" s="336"/>
      <c r="CZ2407" s="486"/>
      <c r="DA2407" s="486"/>
      <c r="DB2407" s="336"/>
      <c r="DC2407" s="336"/>
      <c r="DD2407" s="486"/>
      <c r="DE2407" s="486"/>
      <c r="DF2407" s="336"/>
      <c r="DG2407" s="336"/>
      <c r="DH2407" s="335"/>
    </row>
    <row r="2408" spans="1:123" ht="36" customHeight="1" x14ac:dyDescent="0.2">
      <c r="C2408" s="742"/>
      <c r="D2408" s="596"/>
      <c r="E2408" s="597"/>
      <c r="F2408" s="629" t="s">
        <v>435</v>
      </c>
      <c r="G2408" s="629"/>
      <c r="H2408" s="631" t="s">
        <v>438</v>
      </c>
      <c r="I2408" s="625"/>
      <c r="J2408" s="625"/>
      <c r="K2408" s="625"/>
      <c r="L2408" s="626"/>
      <c r="M2408" s="579"/>
      <c r="N2408" s="580"/>
      <c r="O2408" s="579"/>
      <c r="P2408" s="580"/>
      <c r="Q2408" s="579"/>
      <c r="R2408" s="580"/>
      <c r="S2408" s="590"/>
      <c r="T2408" s="591"/>
      <c r="U2408" s="213"/>
      <c r="V2408" s="213"/>
      <c r="W2408" s="486"/>
      <c r="X2408" s="486"/>
      <c r="Y2408" s="214"/>
      <c r="Z2408" s="214"/>
      <c r="AA2408" s="486"/>
      <c r="AB2408" s="486"/>
      <c r="AC2408" s="214"/>
      <c r="AD2408" s="214"/>
      <c r="AE2408" s="109"/>
      <c r="AG2408" s="90">
        <f t="shared" si="2346"/>
        <v>45</v>
      </c>
      <c r="AH2408" s="186">
        <f t="shared" si="2347"/>
        <v>0</v>
      </c>
      <c r="AI2408" s="130">
        <f t="shared" si="2348"/>
        <v>0</v>
      </c>
      <c r="AJ2408" s="130">
        <f t="shared" si="2349"/>
        <v>0</v>
      </c>
      <c r="AK2408" s="130">
        <f t="shared" si="2350"/>
        <v>0</v>
      </c>
      <c r="AL2408" s="130">
        <f t="shared" si="2351"/>
        <v>0</v>
      </c>
      <c r="AM2408" s="359">
        <f t="shared" si="2352"/>
        <v>0</v>
      </c>
      <c r="AN2408" s="130">
        <f t="shared" si="2353"/>
        <v>0</v>
      </c>
      <c r="AO2408" s="130">
        <f t="shared" si="2354"/>
        <v>0</v>
      </c>
      <c r="AP2408" s="130">
        <f t="shared" si="2355"/>
        <v>0</v>
      </c>
      <c r="AQ2408" s="130">
        <f t="shared" si="2356"/>
        <v>0</v>
      </c>
      <c r="AR2408" s="359">
        <f t="shared" si="2357"/>
        <v>0</v>
      </c>
      <c r="AS2408" s="130">
        <f t="shared" si="2358"/>
        <v>0</v>
      </c>
      <c r="AT2408" s="130">
        <f t="shared" si="2359"/>
        <v>0</v>
      </c>
      <c r="AU2408" s="130">
        <f t="shared" si="2360"/>
        <v>0</v>
      </c>
      <c r="AV2408" s="130">
        <f t="shared" si="2361"/>
        <v>0</v>
      </c>
      <c r="AW2408" s="359">
        <f t="shared" si="2362"/>
        <v>0</v>
      </c>
      <c r="AX2408" s="130">
        <f t="shared" si="2363"/>
        <v>0</v>
      </c>
      <c r="AY2408" s="130">
        <f t="shared" si="2364"/>
        <v>0</v>
      </c>
      <c r="AZ2408" s="130">
        <f t="shared" si="2365"/>
        <v>0</v>
      </c>
      <c r="BA2408" s="130">
        <f t="shared" si="2366"/>
        <v>0</v>
      </c>
      <c r="BB2408" s="359">
        <f t="shared" si="2367"/>
        <v>0</v>
      </c>
      <c r="BC2408" s="130">
        <f t="shared" si="2368"/>
        <v>0</v>
      </c>
      <c r="BD2408" s="130">
        <f t="shared" si="2369"/>
        <v>0</v>
      </c>
      <c r="BE2408" s="130">
        <f t="shared" si="2370"/>
        <v>0</v>
      </c>
      <c r="BF2408" s="130">
        <f t="shared" si="2371"/>
        <v>0</v>
      </c>
      <c r="BG2408" s="359">
        <f t="shared" si="2372"/>
        <v>0</v>
      </c>
      <c r="BH2408" s="130">
        <f t="shared" si="2373"/>
        <v>0</v>
      </c>
      <c r="BI2408" s="130">
        <f t="shared" si="2374"/>
        <v>0</v>
      </c>
      <c r="BJ2408" s="130">
        <f t="shared" si="2375"/>
        <v>0</v>
      </c>
      <c r="BK2408" s="130">
        <f t="shared" si="2376"/>
        <v>0</v>
      </c>
      <c r="BL2408" s="359">
        <f t="shared" si="2377"/>
        <v>0</v>
      </c>
      <c r="BM2408" s="90">
        <f t="shared" si="2378"/>
        <v>0</v>
      </c>
      <c r="BQ2408" s="246" t="s">
        <v>2104</v>
      </c>
      <c r="BR2408" s="246" t="s">
        <v>2048</v>
      </c>
      <c r="BS2408" s="246" t="s">
        <v>2049</v>
      </c>
      <c r="BT2408" s="246" t="s">
        <v>84</v>
      </c>
      <c r="BU2408" s="246" t="s">
        <v>2048</v>
      </c>
      <c r="BV2408" s="246" t="s">
        <v>2049</v>
      </c>
      <c r="BW2408" s="246" t="s">
        <v>84</v>
      </c>
      <c r="BX2408" s="246" t="s">
        <v>2048</v>
      </c>
      <c r="BY2408" s="246" t="s">
        <v>2049</v>
      </c>
      <c r="BZ2408" s="246" t="s">
        <v>84</v>
      </c>
      <c r="CA2408" s="246" t="s">
        <v>2048</v>
      </c>
      <c r="CB2408" s="246" t="s">
        <v>2049</v>
      </c>
      <c r="CO2408" s="335"/>
      <c r="CP2408" s="493"/>
      <c r="CQ2408" s="493"/>
      <c r="CR2408" s="493"/>
      <c r="CS2408" s="493"/>
      <c r="CT2408" s="493"/>
      <c r="CU2408" s="493"/>
      <c r="CV2408" s="486"/>
      <c r="CW2408" s="486"/>
      <c r="CX2408" s="336"/>
      <c r="CY2408" s="336"/>
      <c r="CZ2408" s="486"/>
      <c r="DA2408" s="486"/>
      <c r="DB2408" s="336"/>
      <c r="DC2408" s="336"/>
      <c r="DD2408" s="486"/>
      <c r="DE2408" s="486"/>
      <c r="DF2408" s="336"/>
      <c r="DG2408" s="336"/>
      <c r="DH2408" s="335"/>
    </row>
    <row r="2409" spans="1:123" s="186" customFormat="1" ht="15" customHeight="1" x14ac:dyDescent="0.2">
      <c r="A2409" s="240"/>
      <c r="C2409" s="632" t="s">
        <v>503</v>
      </c>
      <c r="D2409" s="592" t="s">
        <v>504</v>
      </c>
      <c r="E2409" s="593"/>
      <c r="F2409" s="653" t="s">
        <v>441</v>
      </c>
      <c r="G2409" s="653"/>
      <c r="H2409" s="654" t="s">
        <v>442</v>
      </c>
      <c r="I2409" s="655"/>
      <c r="J2409" s="655"/>
      <c r="K2409" s="655"/>
      <c r="L2409" s="656"/>
      <c r="M2409" s="585"/>
      <c r="N2409" s="586"/>
      <c r="O2409" s="585"/>
      <c r="P2409" s="586"/>
      <c r="Q2409" s="585"/>
      <c r="R2409" s="586"/>
      <c r="S2409" s="732"/>
      <c r="T2409" s="733"/>
      <c r="U2409" s="42"/>
      <c r="V2409" s="42"/>
      <c r="W2409" s="487"/>
      <c r="X2409" s="487"/>
      <c r="Y2409" s="241"/>
      <c r="Z2409" s="241"/>
      <c r="AA2409" s="487"/>
      <c r="AB2409" s="487"/>
      <c r="AC2409" s="241"/>
      <c r="AD2409" s="241"/>
      <c r="AE2409" s="235"/>
      <c r="AF2409" s="237"/>
      <c r="AG2409" s="186">
        <f t="shared" si="2346"/>
        <v>45</v>
      </c>
      <c r="AH2409" s="186">
        <f t="shared" si="2347"/>
        <v>0</v>
      </c>
      <c r="AI2409" s="178">
        <f t="shared" si="2348"/>
        <v>0</v>
      </c>
      <c r="AJ2409" s="178">
        <f t="shared" si="2349"/>
        <v>0</v>
      </c>
      <c r="AK2409" s="178">
        <f t="shared" si="2350"/>
        <v>0</v>
      </c>
      <c r="AL2409" s="130">
        <f t="shared" si="2351"/>
        <v>0</v>
      </c>
      <c r="AM2409" s="359">
        <f t="shared" si="2352"/>
        <v>0</v>
      </c>
      <c r="AN2409" s="178">
        <f t="shared" si="2353"/>
        <v>0</v>
      </c>
      <c r="AO2409" s="178">
        <f t="shared" si="2354"/>
        <v>0</v>
      </c>
      <c r="AP2409" s="178">
        <f t="shared" si="2355"/>
        <v>0</v>
      </c>
      <c r="AQ2409" s="178">
        <f t="shared" si="2356"/>
        <v>0</v>
      </c>
      <c r="AR2409" s="359">
        <f t="shared" si="2357"/>
        <v>0</v>
      </c>
      <c r="AS2409" s="178">
        <f t="shared" si="2358"/>
        <v>0</v>
      </c>
      <c r="AT2409" s="178">
        <f t="shared" si="2359"/>
        <v>0</v>
      </c>
      <c r="AU2409" s="178">
        <f t="shared" si="2360"/>
        <v>0</v>
      </c>
      <c r="AV2409" s="178">
        <f t="shared" si="2361"/>
        <v>0</v>
      </c>
      <c r="AW2409" s="359">
        <f t="shared" si="2362"/>
        <v>0</v>
      </c>
      <c r="AX2409" s="178">
        <f t="shared" si="2363"/>
        <v>0</v>
      </c>
      <c r="AY2409" s="178">
        <f t="shared" si="2364"/>
        <v>0</v>
      </c>
      <c r="AZ2409" s="178">
        <f t="shared" si="2365"/>
        <v>0</v>
      </c>
      <c r="BA2409" s="178">
        <f t="shared" si="2366"/>
        <v>0</v>
      </c>
      <c r="BB2409" s="359">
        <f t="shared" si="2367"/>
        <v>0</v>
      </c>
      <c r="BC2409" s="178">
        <f t="shared" si="2368"/>
        <v>0</v>
      </c>
      <c r="BD2409" s="178">
        <f t="shared" si="2369"/>
        <v>0</v>
      </c>
      <c r="BE2409" s="178">
        <f t="shared" si="2370"/>
        <v>0</v>
      </c>
      <c r="BF2409" s="178">
        <f t="shared" si="2371"/>
        <v>0</v>
      </c>
      <c r="BG2409" s="359">
        <f t="shared" si="2372"/>
        <v>0</v>
      </c>
      <c r="BH2409" s="178">
        <f t="shared" si="2373"/>
        <v>0</v>
      </c>
      <c r="BI2409" s="178">
        <f t="shared" si="2374"/>
        <v>0</v>
      </c>
      <c r="BJ2409" s="178">
        <f t="shared" si="2375"/>
        <v>0</v>
      </c>
      <c r="BK2409" s="178">
        <f t="shared" si="2376"/>
        <v>0</v>
      </c>
      <c r="BL2409" s="359">
        <f t="shared" si="2377"/>
        <v>0</v>
      </c>
      <c r="BM2409" s="186">
        <f t="shared" si="2378"/>
        <v>0</v>
      </c>
      <c r="BP2409" s="186" t="s">
        <v>2077</v>
      </c>
      <c r="BQ2409" s="178">
        <f>IF($AG$1789=$AH$1789,0,IF(
OR(
AND(BQ2413=0,BQ2412&gt;0),
AND(BQ2413="NS",BQ2411&gt;0),
AND(BQ2413="NS",BQ2411=0,BQ2412=0)),1,
IF(OR(
AND(BQ2412&gt;=2,BQ2411&lt;BQ2413),
AND(BQ2413="NS",BQ2411=0,BQ2412&gt;0),
BQ2413=BQ2411,
AND(BQ2413="NA",BQ2412=0,BQ2411=0,BQ2410&gt;0)),0,1)))</f>
        <v>0</v>
      </c>
      <c r="BR2409" s="178">
        <f t="shared" ref="BR2409" si="2499">IF($AG$1789=$AH$1789,0,IF(
OR(
AND(BR2413=0,BR2412&gt;0),
AND(BR2413="NS",BR2411&gt;0),
AND(BR2413="NS",BR2411=0,BR2412=0)),1,
IF(OR(
AND(BR2412&gt;=2,BR2411&lt;BR2413),
AND(BR2413="NS",BR2411=0,BR2412&gt;0),
BR2413=BR2411,
AND(BR2413="NA",BR2412=0,BR2411=0,BR2410&gt;0)),0,1)))</f>
        <v>0</v>
      </c>
      <c r="BS2409" s="178">
        <f t="shared" ref="BS2409" si="2500">IF($AG$1789=$AH$1789,0,IF(
OR(
AND(BS2413=0,BS2412&gt;0),
AND(BS2413="NS",BS2411&gt;0),
AND(BS2413="NS",BS2411=0,BS2412=0)),1,
IF(OR(
AND(BS2412&gt;=2,BS2411&lt;BS2413),
AND(BS2413="NS",BS2411=0,BS2412&gt;0),
BS2413=BS2411,
AND(BS2413="NA",BS2412=0,BS2411=0,BS2410&gt;0)),0,1)))</f>
        <v>0</v>
      </c>
      <c r="BT2409" s="178">
        <f t="shared" ref="BT2409" si="2501">IF($AG$1789=$AH$1789,0,IF(
OR(
AND(BT2413=0,BT2412&gt;0),
AND(BT2413="NS",BT2411&gt;0),
AND(BT2413="NS",BT2411=0,BT2412=0)),1,
IF(OR(
AND(BT2412&gt;=2,BT2411&lt;BT2413),
AND(BT2413="NS",BT2411=0,BT2412&gt;0),
BT2413=BT2411,
AND(BT2413="NA",BT2412=0,BT2411=0,BT2410&gt;0)),0,1)))</f>
        <v>0</v>
      </c>
      <c r="BU2409" s="178">
        <f t="shared" ref="BU2409" si="2502">IF($AG$1789=$AH$1789,0,IF(
OR(
AND(BU2413=0,BU2412&gt;0),
AND(BU2413="NS",BU2411&gt;0),
AND(BU2413="NS",BU2411=0,BU2412=0)),1,
IF(OR(
AND(BU2412&gt;=2,BU2411&lt;BU2413),
AND(BU2413="NS",BU2411=0,BU2412&gt;0),
BU2413=BU2411,
AND(BU2413="NA",BU2412=0,BU2411=0,BU2410&gt;0)),0,1)))</f>
        <v>0</v>
      </c>
      <c r="BV2409" s="178">
        <f t="shared" ref="BV2409" si="2503">IF($AG$1789=$AH$1789,0,IF(
OR(
AND(BV2413=0,BV2412&gt;0),
AND(BV2413="NS",BV2411&gt;0),
AND(BV2413="NS",BV2411=0,BV2412=0)),1,
IF(OR(
AND(BV2412&gt;=2,BV2411&lt;BV2413),
AND(BV2413="NS",BV2411=0,BV2412&gt;0),
BV2413=BV2411,
AND(BV2413="NA",BV2412=0,BV2411=0,BV2410&gt;0)),0,1)))</f>
        <v>0</v>
      </c>
      <c r="BW2409" s="178">
        <f t="shared" ref="BW2409" si="2504">IF($AG$1789=$AH$1789,0,IF(
OR(
AND(BW2413=0,BW2412&gt;0),
AND(BW2413="NS",BW2411&gt;0),
AND(BW2413="NS",BW2411=0,BW2412=0)),1,
IF(OR(
AND(BW2412&gt;=2,BW2411&lt;BW2413),
AND(BW2413="NS",BW2411=0,BW2412&gt;0),
BW2413=BW2411,
AND(BW2413="NA",BW2412=0,BW2411=0,BW2410&gt;0)),0,1)))</f>
        <v>0</v>
      </c>
      <c r="BX2409" s="178">
        <f t="shared" ref="BX2409" si="2505">IF($AG$1789=$AH$1789,0,IF(
OR(
AND(BX2413=0,BX2412&gt;0),
AND(BX2413="NS",BX2411&gt;0),
AND(BX2413="NS",BX2411=0,BX2412=0)),1,
IF(OR(
AND(BX2412&gt;=2,BX2411&lt;BX2413),
AND(BX2413="NS",BX2411=0,BX2412&gt;0),
BX2413=BX2411,
AND(BX2413="NA",BX2412=0,BX2411=0,BX2410&gt;0)),0,1)))</f>
        <v>0</v>
      </c>
      <c r="BY2409" s="178">
        <f t="shared" ref="BY2409" si="2506">IF($AG$1789=$AH$1789,0,IF(
OR(
AND(BY2413=0,BY2412&gt;0),
AND(BY2413="NS",BY2411&gt;0),
AND(BY2413="NS",BY2411=0,BY2412=0)),1,
IF(OR(
AND(BY2412&gt;=2,BY2411&lt;BY2413),
AND(BY2413="NS",BY2411=0,BY2412&gt;0),
BY2413=BY2411,
AND(BY2413="NA",BY2412=0,BY2411=0,BY2410&gt;0)),0,1)))</f>
        <v>0</v>
      </c>
      <c r="BZ2409" s="178">
        <f t="shared" ref="BZ2409" si="2507">IF($AG$1789=$AH$1789,0,IF(
OR(
AND(BZ2413=0,BZ2412&gt;0),
AND(BZ2413="NS",BZ2411&gt;0),
AND(BZ2413="NS",BZ2411=0,BZ2412=0)),1,
IF(OR(
AND(BZ2412&gt;=2,BZ2411&lt;BZ2413),
AND(BZ2413="NS",BZ2411=0,BZ2412&gt;0),
BZ2413=BZ2411,
AND(BZ2413="NA",BZ2412=0,BZ2411=0,BZ2410&gt;0)),0,1)))</f>
        <v>0</v>
      </c>
      <c r="CA2409" s="178">
        <f t="shared" ref="CA2409" si="2508">IF($AG$1789=$AH$1789,0,IF(
OR(
AND(CA2413=0,CA2412&gt;0),
AND(CA2413="NS",CA2411&gt;0),
AND(CA2413="NS",CA2411=0,CA2412=0)),1,
IF(OR(
AND(CA2412&gt;=2,CA2411&lt;CA2413),
AND(CA2413="NS",CA2411=0,CA2412&gt;0),
CA2413=CA2411,
AND(CA2413="NA",CA2412=0,CA2411=0,CA2410&gt;0)),0,1)))</f>
        <v>0</v>
      </c>
      <c r="CB2409" s="178">
        <f t="shared" ref="CB2409" si="2509">IF($AG$1789=$AH$1789,0,IF(
OR(
AND(CB2413=0,CB2412&gt;0),
AND(CB2413="NS",CB2411&gt;0),
AND(CB2413="NS",CB2411=0,CB2412=0)),1,
IF(OR(
AND(CB2412&gt;=2,CB2411&lt;CB2413),
AND(CB2413="NS",CB2411=0,CB2412&gt;0),
CB2413=CB2411,
AND(CB2413="NA",CB2412=0,CB2411=0,CB2410&gt;0)),0,1)))</f>
        <v>0</v>
      </c>
      <c r="CC2409" s="186">
        <f>SUM(BQ2409:CB2409)</f>
        <v>0</v>
      </c>
      <c r="CN2409" s="237"/>
      <c r="CO2409" s="349" t="s">
        <v>2171</v>
      </c>
      <c r="CP2409" s="488">
        <f>IF(AND(SUM(M2409,M2427,M2432:N2434,M2437:N2438)=0,SUM(COUNTIF(M2409,"NS"),COUNTIF(M2427,"NS"),COUNTIF(M2432:N2434,"NS"),COUNTIF(M2437:N2438,"NS")&gt;0)),"NS",SUM(M2409,M2427,M2432:N2434,M2437:N2438))</f>
        <v>0</v>
      </c>
      <c r="CQ2409" s="488"/>
      <c r="CR2409" s="488">
        <f t="shared" ref="CR2409" si="2510">IF(AND(SUM(O2409,O2427,O2432:P2434,O2437:P2438)=0,SUM(COUNTIF(O2409,"NS"),COUNTIF(O2427,"NS"),COUNTIF(O2432:P2434,"NS"),COUNTIF(O2437:P2438,"NS")&gt;0)),"NS",SUM(O2409,O2427,O2432:P2434,O2437:P2438))</f>
        <v>0</v>
      </c>
      <c r="CS2409" s="488"/>
      <c r="CT2409" s="488">
        <f t="shared" ref="CT2409" si="2511">IF(AND(SUM(Q2409,Q2427,Q2432:R2434,Q2437:R2438)=0,SUM(COUNTIF(Q2409,"NS"),COUNTIF(Q2427,"NS"),COUNTIF(Q2432:R2434,"NS"),COUNTIF(Q2437:R2438,"NS")&gt;0)),"NS",SUM(Q2409,Q2427,Q2432:R2434,Q2437:R2438))</f>
        <v>0</v>
      </c>
      <c r="CU2409" s="488"/>
      <c r="CV2409" s="488">
        <f t="shared" ref="CV2409" si="2512">IF(AND(SUM(S2409,S2427,S2432:T2434,S2437:T2438)=0,SUM(COUNTIF(S2409,"NS"),COUNTIF(S2427,"NS"),COUNTIF(S2432:T2434,"NS"),COUNTIF(S2437:T2438,"NS")&gt;0)),"NS",SUM(S2409,S2427,S2432:T2434,S2437:T2438))</f>
        <v>0</v>
      </c>
      <c r="CW2409" s="488"/>
      <c r="CX2409" s="353">
        <f>IF(AND(SUM(U2409,U2427,U2432:U2434,U2437:U2438)=0,SUM(COUNTIF(U2409,"NS"),COUNTIF(U2427,"NS"),COUNTIF(U2432:U2434,"NS"),COUNTIF(U2437:U2438,"NS")&gt;0)),"NS",SUM(U2409,U2427,U2432:U2434,U2437:U2438))</f>
        <v>0</v>
      </c>
      <c r="CY2409" s="353">
        <f>IF(AND(SUM(V2409,V2427,V2432:V2434,V2437:V2438)=0,SUM(COUNTIF(V2409,"NS"),COUNTIF(V2427,"NS"),COUNTIF(V2432:V2434,"NS"),COUNTIF(V2437:V2438,"NS")&gt;0)),"NS",SUM(V2409,V2427,V2432:V2434,V2437:V2438))</f>
        <v>0</v>
      </c>
      <c r="CZ2409" s="488">
        <f>IF(AND(SUM(W2409,W2427,W2432:X2434,W2437:X2438)=0,SUM(COUNTIF(W2409,"NS"),COUNTIF(W2427,"NS"),COUNTIF(W2432:X2434,"NS"),COUNTIF(W2437:X2438,"NS")&gt;0)),"NS",SUM(W2409,W2427,W2432:X2434,W2437:X2438))</f>
        <v>0</v>
      </c>
      <c r="DA2409" s="488"/>
      <c r="DB2409" s="353">
        <f t="shared" ref="DB2409:DC2409" si="2513">IF(AND(SUM(Y2409,Y2427,Y2432:Y2434,Y2437:Y2438)=0,SUM(COUNTIF(Y2409,"NS"),COUNTIF(Y2427,"NS"),COUNTIF(Y2432:Y2434,"NS"),COUNTIF(Y2437:Y2438,"NS")&gt;0)),"NS",SUM(Y2409,Y2427,Y2432:Y2434,Y2437:Y2438))</f>
        <v>0</v>
      </c>
      <c r="DC2409" s="353">
        <f t="shared" si="2513"/>
        <v>0</v>
      </c>
      <c r="DD2409" s="488">
        <f>IF(AND(SUM(AA2409,AA2427,AA2432:AB2434,AA2437:AB2438)=0,SUM(COUNTIF(AA2409,"NS"),COUNTIF(AA2427,"NS"),COUNTIF(AA2432:AB2434,"NS"),COUNTIF(AA2437:AB2438,"NS")&gt;0)),"NS",SUM(AA2409,AA2427,AA2432:AB2434,AA2437:AB2438))</f>
        <v>0</v>
      </c>
      <c r="DE2409" s="488"/>
      <c r="DF2409" s="353">
        <f t="shared" ref="DF2409:DG2409" si="2514">IF(AND(SUM(AC2409,AC2427,AC2432:AC2434,AC2437:AC2438)=0,SUM(COUNTIF(AC2409,"NS"),COUNTIF(AC2427,"NS"),COUNTIF(AC2432:AC2434,"NS"),COUNTIF(AC2437:AC2438,"NS")&gt;0)),"NS",SUM(AC2409,AC2427,AC2432:AC2434,AC2437:AC2438))</f>
        <v>0</v>
      </c>
      <c r="DG2409" s="353">
        <f t="shared" si="2514"/>
        <v>0</v>
      </c>
      <c r="DH2409" s="354"/>
      <c r="DS2409" s="237"/>
    </row>
    <row r="2410" spans="1:123" ht="15" customHeight="1" x14ac:dyDescent="0.2">
      <c r="C2410" s="633"/>
      <c r="D2410" s="594"/>
      <c r="E2410" s="595"/>
      <c r="F2410" s="581" t="s">
        <v>460</v>
      </c>
      <c r="G2410" s="581"/>
      <c r="H2410" s="165"/>
      <c r="I2410" s="625" t="s">
        <v>443</v>
      </c>
      <c r="J2410" s="625"/>
      <c r="K2410" s="625"/>
      <c r="L2410" s="626"/>
      <c r="M2410" s="579"/>
      <c r="N2410" s="580"/>
      <c r="O2410" s="579"/>
      <c r="P2410" s="580"/>
      <c r="Q2410" s="579"/>
      <c r="R2410" s="580"/>
      <c r="S2410" s="590"/>
      <c r="T2410" s="591"/>
      <c r="U2410" s="213"/>
      <c r="V2410" s="213"/>
      <c r="W2410" s="486"/>
      <c r="X2410" s="486"/>
      <c r="Y2410" s="214"/>
      <c r="Z2410" s="214"/>
      <c r="AA2410" s="486"/>
      <c r="AB2410" s="486"/>
      <c r="AC2410" s="214"/>
      <c r="AD2410" s="214"/>
      <c r="AE2410" s="109"/>
      <c r="AG2410" s="90">
        <f t="shared" si="2346"/>
        <v>45</v>
      </c>
      <c r="AH2410" s="186">
        <f t="shared" si="2347"/>
        <v>0</v>
      </c>
      <c r="AI2410" s="130">
        <f t="shared" si="2348"/>
        <v>0</v>
      </c>
      <c r="AJ2410" s="130">
        <f t="shared" si="2349"/>
        <v>0</v>
      </c>
      <c r="AK2410" s="130">
        <f t="shared" si="2350"/>
        <v>0</v>
      </c>
      <c r="AL2410" s="130">
        <f t="shared" si="2351"/>
        <v>0</v>
      </c>
      <c r="AM2410" s="359">
        <f t="shared" si="2352"/>
        <v>0</v>
      </c>
      <c r="AN2410" s="130">
        <f t="shared" si="2353"/>
        <v>0</v>
      </c>
      <c r="AO2410" s="130">
        <f t="shared" si="2354"/>
        <v>0</v>
      </c>
      <c r="AP2410" s="130">
        <f t="shared" si="2355"/>
        <v>0</v>
      </c>
      <c r="AQ2410" s="130">
        <f t="shared" si="2356"/>
        <v>0</v>
      </c>
      <c r="AR2410" s="359">
        <f t="shared" si="2357"/>
        <v>0</v>
      </c>
      <c r="AS2410" s="130">
        <f t="shared" si="2358"/>
        <v>0</v>
      </c>
      <c r="AT2410" s="130">
        <f t="shared" si="2359"/>
        <v>0</v>
      </c>
      <c r="AU2410" s="130">
        <f t="shared" si="2360"/>
        <v>0</v>
      </c>
      <c r="AV2410" s="130">
        <f t="shared" si="2361"/>
        <v>0</v>
      </c>
      <c r="AW2410" s="359">
        <f t="shared" si="2362"/>
        <v>0</v>
      </c>
      <c r="AX2410" s="130">
        <f t="shared" si="2363"/>
        <v>0</v>
      </c>
      <c r="AY2410" s="130">
        <f t="shared" si="2364"/>
        <v>0</v>
      </c>
      <c r="AZ2410" s="130">
        <f t="shared" si="2365"/>
        <v>0</v>
      </c>
      <c r="BA2410" s="130">
        <f t="shared" si="2366"/>
        <v>0</v>
      </c>
      <c r="BB2410" s="359">
        <f t="shared" si="2367"/>
        <v>0</v>
      </c>
      <c r="BC2410" s="130">
        <f t="shared" si="2368"/>
        <v>0</v>
      </c>
      <c r="BD2410" s="130">
        <f t="shared" si="2369"/>
        <v>0</v>
      </c>
      <c r="BE2410" s="130">
        <f t="shared" si="2370"/>
        <v>0</v>
      </c>
      <c r="BF2410" s="130">
        <f t="shared" si="2371"/>
        <v>0</v>
      </c>
      <c r="BG2410" s="359">
        <f t="shared" si="2372"/>
        <v>0</v>
      </c>
      <c r="BH2410" s="130">
        <f t="shared" si="2373"/>
        <v>0</v>
      </c>
      <c r="BI2410" s="130">
        <f t="shared" si="2374"/>
        <v>0</v>
      </c>
      <c r="BJ2410" s="130">
        <f t="shared" si="2375"/>
        <v>0</v>
      </c>
      <c r="BK2410" s="130">
        <f t="shared" si="2376"/>
        <v>0</v>
      </c>
      <c r="BL2410" s="359">
        <f t="shared" si="2377"/>
        <v>0</v>
      </c>
      <c r="BM2410" s="90">
        <f t="shared" si="2378"/>
        <v>0</v>
      </c>
      <c r="BP2410" s="90" t="s">
        <v>2058</v>
      </c>
      <c r="BQ2410" s="90">
        <f>COUNTIF(M2410:N2426,"NA")</f>
        <v>0</v>
      </c>
      <c r="BR2410" s="90">
        <f>COUNTIF(O2410:P2426,"NA")</f>
        <v>0</v>
      </c>
      <c r="BS2410" s="90">
        <f>COUNTIF(Q2410:R2426,"NA")</f>
        <v>0</v>
      </c>
      <c r="BT2410" s="90">
        <f>COUNTIF(S2410:T2426,"NA")</f>
        <v>0</v>
      </c>
      <c r="BU2410" s="90">
        <f>COUNTIF(U2410:U2426,"NA")</f>
        <v>0</v>
      </c>
      <c r="BV2410" s="90">
        <f>COUNTIF(V2410:V2426,"NA")</f>
        <v>0</v>
      </c>
      <c r="BW2410" s="90">
        <f>COUNTIF(W2410:X2426,"NA")</f>
        <v>0</v>
      </c>
      <c r="BX2410" s="90">
        <f>COUNTIF(Y2410:Y2426,"NA")</f>
        <v>0</v>
      </c>
      <c r="BY2410" s="90">
        <f>COUNTIF(Z2410:Z2426,"NA")</f>
        <v>0</v>
      </c>
      <c r="BZ2410" s="90">
        <f>COUNTIF(AA2410:AB2426,"NA")</f>
        <v>0</v>
      </c>
      <c r="CA2410" s="90">
        <f>COUNTIF(AC2410:AC2426,"NA")</f>
        <v>0</v>
      </c>
      <c r="CB2410" s="90">
        <f>COUNTIF(AD2410:AD2426,"NA")</f>
        <v>0</v>
      </c>
      <c r="CO2410" s="349" t="s">
        <v>2078</v>
      </c>
      <c r="CP2410" s="488">
        <f>SUM(M2409,M2427,M2432:N2434,M2437:N2438)</f>
        <v>0</v>
      </c>
      <c r="CQ2410" s="488"/>
      <c r="CR2410" s="488">
        <f>SUM(O2409,O2427,O2432:P2434,O2437:P2438)</f>
        <v>0</v>
      </c>
      <c r="CS2410" s="488"/>
      <c r="CT2410" s="488">
        <f>SUM(Q2409,Q2427,Q2432:R2434,Q2437:R2438)</f>
        <v>0</v>
      </c>
      <c r="CU2410" s="488"/>
      <c r="CV2410" s="488">
        <f>SUM(S2409,S2427,S2432:T2434,S2437:T2438)</f>
        <v>0</v>
      </c>
      <c r="CW2410" s="488"/>
      <c r="CX2410" s="353">
        <f>SUM(U2409,U2427,U2432:U2434,U2437:U2438)</f>
        <v>0</v>
      </c>
      <c r="CY2410" s="353">
        <f>SUM(V2409,V2427,V2432:V2434,V2437:V2438)</f>
        <v>0</v>
      </c>
      <c r="CZ2410" s="488">
        <f>SUM(W2409,W2427,W2432:X2434,W2437:X2438)</f>
        <v>0</v>
      </c>
      <c r="DA2410" s="488"/>
      <c r="DB2410" s="353">
        <f t="shared" ref="DB2410:DC2410" si="2515">SUM(Y2409,Y2427,Y2432:Y2434,Y2437:Y2438)</f>
        <v>0</v>
      </c>
      <c r="DC2410" s="353">
        <f t="shared" si="2515"/>
        <v>0</v>
      </c>
      <c r="DD2410" s="488">
        <f>SUM(AA2409,AA2427,AA2432:AB2434,AA2437:AB2438)</f>
        <v>0</v>
      </c>
      <c r="DE2410" s="488"/>
      <c r="DF2410" s="353">
        <f t="shared" ref="DF2410:DG2410" si="2516">SUM(AC2409,AC2427,AC2432:AC2434,AC2437:AC2438)</f>
        <v>0</v>
      </c>
      <c r="DG2410" s="353">
        <f t="shared" si="2516"/>
        <v>0</v>
      </c>
      <c r="DH2410" s="335"/>
    </row>
    <row r="2411" spans="1:123" ht="24" customHeight="1" x14ac:dyDescent="0.2">
      <c r="C2411" s="633"/>
      <c r="D2411" s="594"/>
      <c r="E2411" s="595"/>
      <c r="F2411" s="630" t="s">
        <v>461</v>
      </c>
      <c r="G2411" s="630"/>
      <c r="H2411" s="165"/>
      <c r="I2411" s="625" t="s">
        <v>444</v>
      </c>
      <c r="J2411" s="625"/>
      <c r="K2411" s="625"/>
      <c r="L2411" s="626"/>
      <c r="M2411" s="579"/>
      <c r="N2411" s="580"/>
      <c r="O2411" s="579"/>
      <c r="P2411" s="580"/>
      <c r="Q2411" s="579"/>
      <c r="R2411" s="580"/>
      <c r="S2411" s="590"/>
      <c r="T2411" s="591"/>
      <c r="U2411" s="213"/>
      <c r="V2411" s="213"/>
      <c r="W2411" s="486"/>
      <c r="X2411" s="486"/>
      <c r="Y2411" s="214"/>
      <c r="Z2411" s="214"/>
      <c r="AA2411" s="486"/>
      <c r="AB2411" s="486"/>
      <c r="AC2411" s="214"/>
      <c r="AD2411" s="214"/>
      <c r="AE2411" s="109"/>
      <c r="AG2411" s="90">
        <f t="shared" si="2346"/>
        <v>45</v>
      </c>
      <c r="AH2411" s="186">
        <f t="shared" si="2347"/>
        <v>0</v>
      </c>
      <c r="AI2411" s="130">
        <f t="shared" si="2348"/>
        <v>0</v>
      </c>
      <c r="AJ2411" s="130">
        <f t="shared" si="2349"/>
        <v>0</v>
      </c>
      <c r="AK2411" s="130">
        <f t="shared" si="2350"/>
        <v>0</v>
      </c>
      <c r="AL2411" s="130">
        <f t="shared" si="2351"/>
        <v>0</v>
      </c>
      <c r="AM2411" s="359">
        <f t="shared" si="2352"/>
        <v>0</v>
      </c>
      <c r="AN2411" s="130">
        <f t="shared" si="2353"/>
        <v>0</v>
      </c>
      <c r="AO2411" s="130">
        <f t="shared" si="2354"/>
        <v>0</v>
      </c>
      <c r="AP2411" s="130">
        <f t="shared" si="2355"/>
        <v>0</v>
      </c>
      <c r="AQ2411" s="130">
        <f t="shared" si="2356"/>
        <v>0</v>
      </c>
      <c r="AR2411" s="359">
        <f t="shared" si="2357"/>
        <v>0</v>
      </c>
      <c r="AS2411" s="130">
        <f t="shared" si="2358"/>
        <v>0</v>
      </c>
      <c r="AT2411" s="130">
        <f t="shared" si="2359"/>
        <v>0</v>
      </c>
      <c r="AU2411" s="130">
        <f t="shared" si="2360"/>
        <v>0</v>
      </c>
      <c r="AV2411" s="130">
        <f t="shared" si="2361"/>
        <v>0</v>
      </c>
      <c r="AW2411" s="359">
        <f t="shared" si="2362"/>
        <v>0</v>
      </c>
      <c r="AX2411" s="130">
        <f t="shared" si="2363"/>
        <v>0</v>
      </c>
      <c r="AY2411" s="130">
        <f t="shared" si="2364"/>
        <v>0</v>
      </c>
      <c r="AZ2411" s="130">
        <f t="shared" si="2365"/>
        <v>0</v>
      </c>
      <c r="BA2411" s="130">
        <f t="shared" si="2366"/>
        <v>0</v>
      </c>
      <c r="BB2411" s="359">
        <f t="shared" si="2367"/>
        <v>0</v>
      </c>
      <c r="BC2411" s="130">
        <f t="shared" si="2368"/>
        <v>0</v>
      </c>
      <c r="BD2411" s="130">
        <f t="shared" si="2369"/>
        <v>0</v>
      </c>
      <c r="BE2411" s="130">
        <f t="shared" si="2370"/>
        <v>0</v>
      </c>
      <c r="BF2411" s="130">
        <f t="shared" si="2371"/>
        <v>0</v>
      </c>
      <c r="BG2411" s="359">
        <f t="shared" si="2372"/>
        <v>0</v>
      </c>
      <c r="BH2411" s="130">
        <f t="shared" si="2373"/>
        <v>0</v>
      </c>
      <c r="BI2411" s="130">
        <f t="shared" si="2374"/>
        <v>0</v>
      </c>
      <c r="BJ2411" s="130">
        <f t="shared" si="2375"/>
        <v>0</v>
      </c>
      <c r="BK2411" s="130">
        <f t="shared" si="2376"/>
        <v>0</v>
      </c>
      <c r="BL2411" s="359">
        <f t="shared" si="2377"/>
        <v>0</v>
      </c>
      <c r="BM2411" s="90">
        <f t="shared" si="2378"/>
        <v>0</v>
      </c>
      <c r="BP2411" s="90" t="s">
        <v>2078</v>
      </c>
      <c r="BQ2411" s="90">
        <f>SUM(M2410:N2426)</f>
        <v>0</v>
      </c>
      <c r="BR2411" s="90">
        <f>SUM(O2410:P2426)</f>
        <v>0</v>
      </c>
      <c r="BS2411" s="90">
        <f>SUM(Q2410:R2426)</f>
        <v>0</v>
      </c>
      <c r="BT2411" s="90">
        <f>SUM(S2410:T2426)</f>
        <v>0</v>
      </c>
      <c r="BU2411" s="90">
        <f>SUM(U2410:U2426)</f>
        <v>0</v>
      </c>
      <c r="BV2411" s="90">
        <f>SUM(V2410:V2426)</f>
        <v>0</v>
      </c>
      <c r="BW2411" s="90">
        <f>SUM(W2410:X2426)</f>
        <v>0</v>
      </c>
      <c r="BX2411" s="90">
        <f>SUM(Y2410:Y2426)</f>
        <v>0</v>
      </c>
      <c r="BY2411" s="90">
        <f>SUM(Z2410:Z2426)</f>
        <v>0</v>
      </c>
      <c r="BZ2411" s="90">
        <f>SUM(AA2410:AB2426)</f>
        <v>0</v>
      </c>
      <c r="CA2411" s="90">
        <f>SUM(AC2410:AC2426)</f>
        <v>0</v>
      </c>
      <c r="CB2411" s="90">
        <f>SUM(AD2410:AD2426)</f>
        <v>0</v>
      </c>
      <c r="CO2411" s="349" t="s">
        <v>2029</v>
      </c>
      <c r="CP2411" s="488">
        <f>SUM(COUNTIF(M2409,"NS"),COUNTIF(M2427,"NS"),COUNTIF(M2432:N2434,"NS"),COUNTIF(M2437:N2438,"NS"))</f>
        <v>0</v>
      </c>
      <c r="CQ2411" s="488"/>
      <c r="CR2411" s="488">
        <f t="shared" ref="CR2411" si="2517">SUM(COUNTIF(O2409,"NS"),COUNTIF(O2427,"NS"),COUNTIF(O2432:P2434,"NS"),COUNTIF(O2437:P2438,"NS"))</f>
        <v>0</v>
      </c>
      <c r="CS2411" s="488"/>
      <c r="CT2411" s="488">
        <f t="shared" ref="CT2411" si="2518">SUM(COUNTIF(Q2409,"NS"),COUNTIF(Q2427,"NS"),COUNTIF(Q2432:R2434,"NS"),COUNTIF(Q2437:R2438,"NS"))</f>
        <v>0</v>
      </c>
      <c r="CU2411" s="488"/>
      <c r="CV2411" s="488">
        <f t="shared" ref="CV2411" si="2519">SUM(COUNTIF(S2409,"NS"),COUNTIF(S2427,"NS"),COUNTIF(S2432:T2434,"NS"),COUNTIF(S2437:T2438,"NS"))</f>
        <v>0</v>
      </c>
      <c r="CW2411" s="488"/>
      <c r="CX2411" s="353">
        <f>SUM(COUNTIF(U2409,"NS"),COUNTIF(U2427,"NS"),COUNTIF(U2432:U2434,"NS"),COUNTIF(U2437:U2438,"NS"))</f>
        <v>0</v>
      </c>
      <c r="CY2411" s="353">
        <f>SUM(COUNTIF(V2409,"NS"),COUNTIF(V2427,"NS"),COUNTIF(V2432:V2434,"NS"),COUNTIF(V2437:V2438,"NS"))</f>
        <v>0</v>
      </c>
      <c r="CZ2411" s="488">
        <f>SUM(COUNTIF(W2409,"NS"),COUNTIF(W2427,"NS"),COUNTIF(W2432:X2434,"NS"),COUNTIF(W2437:X2438,"NS"))</f>
        <v>0</v>
      </c>
      <c r="DA2411" s="488"/>
      <c r="DB2411" s="353">
        <f t="shared" ref="DB2411:DC2411" si="2520">SUM(COUNTIF(Y2409,"NS"),COUNTIF(Y2427,"NS"),COUNTIF(Y2432:Y2434,"NS"),COUNTIF(Y2437:Y2438,"NS"))</f>
        <v>0</v>
      </c>
      <c r="DC2411" s="353">
        <f t="shared" si="2520"/>
        <v>0</v>
      </c>
      <c r="DD2411" s="488">
        <f>SUM(COUNTIF(AA2409,"NS"),COUNTIF(AA2427,"NS"),COUNTIF(AA2432:AB2434,"NS"),COUNTIF(AA2437:AB2438,"NS"))</f>
        <v>0</v>
      </c>
      <c r="DE2411" s="488"/>
      <c r="DF2411" s="353">
        <f t="shared" ref="DF2411:DG2411" si="2521">SUM(COUNTIF(AC2409,"NS"),COUNTIF(AC2427,"NS"),COUNTIF(AC2432:AC2434,"NS"),COUNTIF(AC2437:AC2438,"NS"))</f>
        <v>0</v>
      </c>
      <c r="DG2411" s="353">
        <f t="shared" si="2521"/>
        <v>0</v>
      </c>
      <c r="DH2411" s="335"/>
    </row>
    <row r="2412" spans="1:123" ht="15" customHeight="1" x14ac:dyDescent="0.2">
      <c r="C2412" s="633"/>
      <c r="D2412" s="594"/>
      <c r="E2412" s="595"/>
      <c r="F2412" s="630" t="s">
        <v>462</v>
      </c>
      <c r="G2412" s="630"/>
      <c r="H2412" s="165"/>
      <c r="I2412" s="625" t="s">
        <v>445</v>
      </c>
      <c r="J2412" s="625"/>
      <c r="K2412" s="625"/>
      <c r="L2412" s="626"/>
      <c r="M2412" s="579"/>
      <c r="N2412" s="580"/>
      <c r="O2412" s="579"/>
      <c r="P2412" s="580"/>
      <c r="Q2412" s="579"/>
      <c r="R2412" s="580"/>
      <c r="S2412" s="590"/>
      <c r="T2412" s="591"/>
      <c r="U2412" s="213"/>
      <c r="V2412" s="213"/>
      <c r="W2412" s="486"/>
      <c r="X2412" s="486"/>
      <c r="Y2412" s="214"/>
      <c r="Z2412" s="214"/>
      <c r="AA2412" s="486"/>
      <c r="AB2412" s="486"/>
      <c r="AC2412" s="214"/>
      <c r="AD2412" s="214"/>
      <c r="AE2412" s="109"/>
      <c r="AG2412" s="90">
        <f t="shared" si="2346"/>
        <v>45</v>
      </c>
      <c r="AH2412" s="186">
        <f t="shared" si="2347"/>
        <v>0</v>
      </c>
      <c r="AI2412" s="130">
        <f t="shared" si="2348"/>
        <v>0</v>
      </c>
      <c r="AJ2412" s="130">
        <f t="shared" si="2349"/>
        <v>0</v>
      </c>
      <c r="AK2412" s="130">
        <f t="shared" si="2350"/>
        <v>0</v>
      </c>
      <c r="AL2412" s="130">
        <f t="shared" si="2351"/>
        <v>0</v>
      </c>
      <c r="AM2412" s="359">
        <f t="shared" si="2352"/>
        <v>0</v>
      </c>
      <c r="AN2412" s="130">
        <f t="shared" si="2353"/>
        <v>0</v>
      </c>
      <c r="AO2412" s="130">
        <f t="shared" si="2354"/>
        <v>0</v>
      </c>
      <c r="AP2412" s="130">
        <f t="shared" si="2355"/>
        <v>0</v>
      </c>
      <c r="AQ2412" s="130">
        <f t="shared" si="2356"/>
        <v>0</v>
      </c>
      <c r="AR2412" s="359">
        <f t="shared" si="2357"/>
        <v>0</v>
      </c>
      <c r="AS2412" s="130">
        <f t="shared" si="2358"/>
        <v>0</v>
      </c>
      <c r="AT2412" s="130">
        <f t="shared" si="2359"/>
        <v>0</v>
      </c>
      <c r="AU2412" s="130">
        <f t="shared" si="2360"/>
        <v>0</v>
      </c>
      <c r="AV2412" s="130">
        <f t="shared" si="2361"/>
        <v>0</v>
      </c>
      <c r="AW2412" s="359">
        <f t="shared" si="2362"/>
        <v>0</v>
      </c>
      <c r="AX2412" s="130">
        <f t="shared" si="2363"/>
        <v>0</v>
      </c>
      <c r="AY2412" s="130">
        <f t="shared" si="2364"/>
        <v>0</v>
      </c>
      <c r="AZ2412" s="130">
        <f t="shared" si="2365"/>
        <v>0</v>
      </c>
      <c r="BA2412" s="130">
        <f t="shared" si="2366"/>
        <v>0</v>
      </c>
      <c r="BB2412" s="359">
        <f t="shared" si="2367"/>
        <v>0</v>
      </c>
      <c r="BC2412" s="130">
        <f t="shared" si="2368"/>
        <v>0</v>
      </c>
      <c r="BD2412" s="130">
        <f t="shared" si="2369"/>
        <v>0</v>
      </c>
      <c r="BE2412" s="130">
        <f t="shared" si="2370"/>
        <v>0</v>
      </c>
      <c r="BF2412" s="130">
        <f t="shared" si="2371"/>
        <v>0</v>
      </c>
      <c r="BG2412" s="359">
        <f t="shared" si="2372"/>
        <v>0</v>
      </c>
      <c r="BH2412" s="130">
        <f t="shared" si="2373"/>
        <v>0</v>
      </c>
      <c r="BI2412" s="130">
        <f t="shared" si="2374"/>
        <v>0</v>
      </c>
      <c r="BJ2412" s="130">
        <f t="shared" si="2375"/>
        <v>0</v>
      </c>
      <c r="BK2412" s="130">
        <f t="shared" si="2376"/>
        <v>0</v>
      </c>
      <c r="BL2412" s="359">
        <f t="shared" si="2377"/>
        <v>0</v>
      </c>
      <c r="BM2412" s="90">
        <f t="shared" si="2378"/>
        <v>0</v>
      </c>
      <c r="BP2412" s="90" t="s">
        <v>2029</v>
      </c>
      <c r="BQ2412" s="90">
        <f>COUNTIF(M2410:N2426,"NS")</f>
        <v>0</v>
      </c>
      <c r="BR2412" s="90">
        <f>COUNTIF(O2410:P2426,"NS")</f>
        <v>0</v>
      </c>
      <c r="BS2412" s="90">
        <f>COUNTIF(Q2410:R2426,"NS")</f>
        <v>0</v>
      </c>
      <c r="BT2412" s="90">
        <f>COUNTIF(S2410:T2426,"NS")</f>
        <v>0</v>
      </c>
      <c r="BU2412" s="90">
        <f>COUNTIF(U2410:U2426,"NS")</f>
        <v>0</v>
      </c>
      <c r="BV2412" s="90">
        <f>COUNTIF(V2410:V2426,"NS")</f>
        <v>0</v>
      </c>
      <c r="BW2412" s="90">
        <f>COUNTIF(W2410:X2426,"NS")</f>
        <v>0</v>
      </c>
      <c r="BX2412" s="90">
        <f>COUNTIF(Y2410:Y2426,"NS")</f>
        <v>0</v>
      </c>
      <c r="BY2412" s="90">
        <f>COUNTIF(Z2410:Z2426,"NS")</f>
        <v>0</v>
      </c>
      <c r="BZ2412" s="90">
        <f>COUNTIF(AA2410:AB2426,"NS")</f>
        <v>0</v>
      </c>
      <c r="CA2412" s="90">
        <f>COUNTIF(AC2410:AC2426,"NS")</f>
        <v>0</v>
      </c>
      <c r="CB2412" s="90">
        <f>COUNTIF(AD2410:AD2426,"NS")</f>
        <v>0</v>
      </c>
      <c r="CO2412" s="350">
        <v>0.25</v>
      </c>
      <c r="CP2412" s="493">
        <f>IF(CP2409="ns",0,CP2409*0.25)</f>
        <v>0</v>
      </c>
      <c r="CQ2412" s="493"/>
      <c r="CR2412" s="493">
        <f t="shared" ref="CR2412" si="2522">IF(CR2409="ns",0,CR2409*0.25)</f>
        <v>0</v>
      </c>
      <c r="CS2412" s="493"/>
      <c r="CT2412" s="493">
        <f t="shared" ref="CT2412" si="2523">IF(CT2409="ns",0,CT2409*0.25)</f>
        <v>0</v>
      </c>
      <c r="CU2412" s="493"/>
      <c r="CV2412" s="486">
        <f t="shared" ref="CV2412" si="2524">IF(CV2409="ns",0,CV2409*0.25)</f>
        <v>0</v>
      </c>
      <c r="CW2412" s="486"/>
      <c r="CX2412" s="336">
        <f>IF(CX2409="ns",0,CX2409*0.25)</f>
        <v>0</v>
      </c>
      <c r="CY2412" s="336">
        <f>IF(CY2409="ns",0,CY2409*0.25)</f>
        <v>0</v>
      </c>
      <c r="CZ2412" s="486">
        <f>IF(CZ2409="ns",0,CZ2409*0.25)</f>
        <v>0</v>
      </c>
      <c r="DA2412" s="486"/>
      <c r="DB2412" s="336">
        <f t="shared" ref="DB2412:DC2412" si="2525">IF(DB2409="ns",0,DB2409*0.25)</f>
        <v>0</v>
      </c>
      <c r="DC2412" s="336">
        <f t="shared" si="2525"/>
        <v>0</v>
      </c>
      <c r="DD2412" s="486">
        <f>IF(DD2409="ns",0,DD2409*0.25)</f>
        <v>0</v>
      </c>
      <c r="DE2412" s="486"/>
      <c r="DF2412" s="336">
        <f t="shared" ref="DF2412:DG2412" si="2526">IF(DF2409="ns",0,DF2409*0.25)</f>
        <v>0</v>
      </c>
      <c r="DG2412" s="336">
        <f t="shared" si="2526"/>
        <v>0</v>
      </c>
      <c r="DH2412" s="335"/>
    </row>
    <row r="2413" spans="1:123" ht="15" customHeight="1" x14ac:dyDescent="0.2">
      <c r="C2413" s="633"/>
      <c r="D2413" s="594"/>
      <c r="E2413" s="595"/>
      <c r="F2413" s="630" t="s">
        <v>463</v>
      </c>
      <c r="G2413" s="630"/>
      <c r="H2413" s="165"/>
      <c r="I2413" s="625" t="s">
        <v>446</v>
      </c>
      <c r="J2413" s="625"/>
      <c r="K2413" s="625"/>
      <c r="L2413" s="626"/>
      <c r="M2413" s="579"/>
      <c r="N2413" s="580"/>
      <c r="O2413" s="579"/>
      <c r="P2413" s="580"/>
      <c r="Q2413" s="579"/>
      <c r="R2413" s="580"/>
      <c r="S2413" s="590"/>
      <c r="T2413" s="591"/>
      <c r="U2413" s="213"/>
      <c r="V2413" s="213"/>
      <c r="W2413" s="486"/>
      <c r="X2413" s="486"/>
      <c r="Y2413" s="214"/>
      <c r="Z2413" s="214"/>
      <c r="AA2413" s="486"/>
      <c r="AB2413" s="486"/>
      <c r="AC2413" s="214"/>
      <c r="AD2413" s="214"/>
      <c r="AE2413" s="109"/>
      <c r="AG2413" s="90">
        <f t="shared" si="2346"/>
        <v>45</v>
      </c>
      <c r="AH2413" s="186">
        <f t="shared" si="2347"/>
        <v>0</v>
      </c>
      <c r="AI2413" s="130">
        <f t="shared" si="2348"/>
        <v>0</v>
      </c>
      <c r="AJ2413" s="130">
        <f t="shared" si="2349"/>
        <v>0</v>
      </c>
      <c r="AK2413" s="130">
        <f t="shared" si="2350"/>
        <v>0</v>
      </c>
      <c r="AL2413" s="130">
        <f t="shared" si="2351"/>
        <v>0</v>
      </c>
      <c r="AM2413" s="359">
        <f t="shared" si="2352"/>
        <v>0</v>
      </c>
      <c r="AN2413" s="130">
        <f t="shared" si="2353"/>
        <v>0</v>
      </c>
      <c r="AO2413" s="130">
        <f t="shared" si="2354"/>
        <v>0</v>
      </c>
      <c r="AP2413" s="130">
        <f t="shared" si="2355"/>
        <v>0</v>
      </c>
      <c r="AQ2413" s="130">
        <f t="shared" si="2356"/>
        <v>0</v>
      </c>
      <c r="AR2413" s="359">
        <f t="shared" si="2357"/>
        <v>0</v>
      </c>
      <c r="AS2413" s="130">
        <f t="shared" si="2358"/>
        <v>0</v>
      </c>
      <c r="AT2413" s="130">
        <f t="shared" si="2359"/>
        <v>0</v>
      </c>
      <c r="AU2413" s="130">
        <f t="shared" si="2360"/>
        <v>0</v>
      </c>
      <c r="AV2413" s="130">
        <f t="shared" si="2361"/>
        <v>0</v>
      </c>
      <c r="AW2413" s="359">
        <f t="shared" si="2362"/>
        <v>0</v>
      </c>
      <c r="AX2413" s="130">
        <f t="shared" si="2363"/>
        <v>0</v>
      </c>
      <c r="AY2413" s="130">
        <f t="shared" si="2364"/>
        <v>0</v>
      </c>
      <c r="AZ2413" s="130">
        <f t="shared" si="2365"/>
        <v>0</v>
      </c>
      <c r="BA2413" s="130">
        <f t="shared" si="2366"/>
        <v>0</v>
      </c>
      <c r="BB2413" s="359">
        <f t="shared" si="2367"/>
        <v>0</v>
      </c>
      <c r="BC2413" s="130">
        <f t="shared" si="2368"/>
        <v>0</v>
      </c>
      <c r="BD2413" s="130">
        <f t="shared" si="2369"/>
        <v>0</v>
      </c>
      <c r="BE2413" s="130">
        <f t="shared" si="2370"/>
        <v>0</v>
      </c>
      <c r="BF2413" s="130">
        <f t="shared" si="2371"/>
        <v>0</v>
      </c>
      <c r="BG2413" s="359">
        <f t="shared" si="2372"/>
        <v>0</v>
      </c>
      <c r="BH2413" s="130">
        <f t="shared" si="2373"/>
        <v>0</v>
      </c>
      <c r="BI2413" s="130">
        <f t="shared" si="2374"/>
        <v>0</v>
      </c>
      <c r="BJ2413" s="130">
        <f t="shared" si="2375"/>
        <v>0</v>
      </c>
      <c r="BK2413" s="130">
        <f t="shared" si="2376"/>
        <v>0</v>
      </c>
      <c r="BL2413" s="359">
        <f t="shared" si="2377"/>
        <v>0</v>
      </c>
      <c r="BM2413" s="90">
        <f t="shared" si="2378"/>
        <v>0</v>
      </c>
      <c r="BP2413" s="90" t="s">
        <v>2104</v>
      </c>
      <c r="BQ2413" s="90">
        <f>M2409</f>
        <v>0</v>
      </c>
      <c r="BR2413" s="90">
        <f>O2409</f>
        <v>0</v>
      </c>
      <c r="BS2413" s="90">
        <f>Q2409</f>
        <v>0</v>
      </c>
      <c r="BT2413" s="90">
        <f>S2409</f>
        <v>0</v>
      </c>
      <c r="BU2413" s="90">
        <f>U2409</f>
        <v>0</v>
      </c>
      <c r="BV2413" s="90">
        <f>V2409</f>
        <v>0</v>
      </c>
      <c r="BW2413" s="90">
        <f>W2409</f>
        <v>0</v>
      </c>
      <c r="BX2413" s="90">
        <f>Y2409</f>
        <v>0</v>
      </c>
      <c r="BY2413" s="90">
        <f>Z2409</f>
        <v>0</v>
      </c>
      <c r="BZ2413" s="90">
        <f>AA2409</f>
        <v>0</v>
      </c>
      <c r="CA2413" s="90">
        <f>AC2409</f>
        <v>0</v>
      </c>
      <c r="CB2413" s="90">
        <f>AD2409</f>
        <v>0</v>
      </c>
      <c r="CO2413" s="349" t="s">
        <v>72</v>
      </c>
      <c r="CP2413" s="488">
        <f>M2439</f>
        <v>0</v>
      </c>
      <c r="CQ2413" s="488"/>
      <c r="CR2413" s="488">
        <f t="shared" ref="CR2413" si="2527">O2439</f>
        <v>0</v>
      </c>
      <c r="CS2413" s="488"/>
      <c r="CT2413" s="488">
        <f t="shared" ref="CT2413" si="2528">Q2439</f>
        <v>0</v>
      </c>
      <c r="CU2413" s="488"/>
      <c r="CV2413" s="488">
        <f t="shared" ref="CV2413" si="2529">S2439</f>
        <v>0</v>
      </c>
      <c r="CW2413" s="488"/>
      <c r="CX2413" s="353">
        <f>U2439</f>
        <v>0</v>
      </c>
      <c r="CY2413" s="353">
        <f>V2439</f>
        <v>0</v>
      </c>
      <c r="CZ2413" s="488">
        <f>W2439</f>
        <v>0</v>
      </c>
      <c r="DA2413" s="488"/>
      <c r="DB2413" s="353">
        <f t="shared" ref="DB2413:DC2413" si="2530">Y2439</f>
        <v>0</v>
      </c>
      <c r="DC2413" s="353">
        <f t="shared" si="2530"/>
        <v>0</v>
      </c>
      <c r="DD2413" s="488">
        <f>AA2439</f>
        <v>0</v>
      </c>
      <c r="DE2413" s="488"/>
      <c r="DF2413" s="353">
        <f t="shared" ref="DF2413:DG2413" si="2531">AC2439</f>
        <v>0</v>
      </c>
      <c r="DG2413" s="353">
        <f t="shared" si="2531"/>
        <v>0</v>
      </c>
      <c r="DH2413" s="335"/>
    </row>
    <row r="2414" spans="1:123" ht="24" customHeight="1" x14ac:dyDescent="0.2">
      <c r="C2414" s="633"/>
      <c r="D2414" s="594"/>
      <c r="E2414" s="595"/>
      <c r="F2414" s="630" t="s">
        <v>464</v>
      </c>
      <c r="G2414" s="630"/>
      <c r="H2414" s="165"/>
      <c r="I2414" s="625" t="s">
        <v>447</v>
      </c>
      <c r="J2414" s="625"/>
      <c r="K2414" s="625"/>
      <c r="L2414" s="626"/>
      <c r="M2414" s="579"/>
      <c r="N2414" s="580"/>
      <c r="O2414" s="579"/>
      <c r="P2414" s="580"/>
      <c r="Q2414" s="579"/>
      <c r="R2414" s="580"/>
      <c r="S2414" s="590"/>
      <c r="T2414" s="591"/>
      <c r="U2414" s="213"/>
      <c r="V2414" s="213"/>
      <c r="W2414" s="486"/>
      <c r="X2414" s="486"/>
      <c r="Y2414" s="214"/>
      <c r="Z2414" s="214"/>
      <c r="AA2414" s="486"/>
      <c r="AB2414" s="486"/>
      <c r="AC2414" s="214"/>
      <c r="AD2414" s="214"/>
      <c r="AE2414" s="109"/>
      <c r="AG2414" s="90">
        <f t="shared" si="2346"/>
        <v>45</v>
      </c>
      <c r="AH2414" s="186">
        <f t="shared" si="2347"/>
        <v>0</v>
      </c>
      <c r="AI2414" s="130">
        <f t="shared" si="2348"/>
        <v>0</v>
      </c>
      <c r="AJ2414" s="130">
        <f t="shared" si="2349"/>
        <v>0</v>
      </c>
      <c r="AK2414" s="130">
        <f t="shared" si="2350"/>
        <v>0</v>
      </c>
      <c r="AL2414" s="130">
        <f t="shared" si="2351"/>
        <v>0</v>
      </c>
      <c r="AM2414" s="359">
        <f t="shared" si="2352"/>
        <v>0</v>
      </c>
      <c r="AN2414" s="130">
        <f t="shared" si="2353"/>
        <v>0</v>
      </c>
      <c r="AO2414" s="130">
        <f t="shared" si="2354"/>
        <v>0</v>
      </c>
      <c r="AP2414" s="130">
        <f t="shared" si="2355"/>
        <v>0</v>
      </c>
      <c r="AQ2414" s="130">
        <f t="shared" si="2356"/>
        <v>0</v>
      </c>
      <c r="AR2414" s="359">
        <f t="shared" si="2357"/>
        <v>0</v>
      </c>
      <c r="AS2414" s="130">
        <f t="shared" si="2358"/>
        <v>0</v>
      </c>
      <c r="AT2414" s="130">
        <f t="shared" si="2359"/>
        <v>0</v>
      </c>
      <c r="AU2414" s="130">
        <f t="shared" si="2360"/>
        <v>0</v>
      </c>
      <c r="AV2414" s="130">
        <f t="shared" si="2361"/>
        <v>0</v>
      </c>
      <c r="AW2414" s="359">
        <f t="shared" si="2362"/>
        <v>0</v>
      </c>
      <c r="AX2414" s="130">
        <f t="shared" si="2363"/>
        <v>0</v>
      </c>
      <c r="AY2414" s="130">
        <f t="shared" si="2364"/>
        <v>0</v>
      </c>
      <c r="AZ2414" s="130">
        <f t="shared" si="2365"/>
        <v>0</v>
      </c>
      <c r="BA2414" s="130">
        <f t="shared" si="2366"/>
        <v>0</v>
      </c>
      <c r="BB2414" s="359">
        <f t="shared" si="2367"/>
        <v>0</v>
      </c>
      <c r="BC2414" s="130">
        <f t="shared" si="2368"/>
        <v>0</v>
      </c>
      <c r="BD2414" s="130">
        <f t="shared" si="2369"/>
        <v>0</v>
      </c>
      <c r="BE2414" s="130">
        <f t="shared" si="2370"/>
        <v>0</v>
      </c>
      <c r="BF2414" s="130">
        <f t="shared" si="2371"/>
        <v>0</v>
      </c>
      <c r="BG2414" s="359">
        <f t="shared" si="2372"/>
        <v>0</v>
      </c>
      <c r="BH2414" s="130">
        <f t="shared" si="2373"/>
        <v>0</v>
      </c>
      <c r="BI2414" s="130">
        <f t="shared" si="2374"/>
        <v>0</v>
      </c>
      <c r="BJ2414" s="130">
        <f t="shared" si="2375"/>
        <v>0</v>
      </c>
      <c r="BK2414" s="130">
        <f t="shared" si="2376"/>
        <v>0</v>
      </c>
      <c r="BL2414" s="359">
        <f t="shared" si="2377"/>
        <v>0</v>
      </c>
      <c r="BM2414" s="90">
        <f t="shared" si="2378"/>
        <v>0</v>
      </c>
      <c r="CO2414" s="349" t="s">
        <v>2077</v>
      </c>
      <c r="CP2414" s="495">
        <f>IF(OR(CP2413=0,CP2413="NA",AND(CP2413="NS",CP2411&gt;0),AND(CP2413="NS",CP2410&gt;0),CP2413&lt;=CP2412),0,1)</f>
        <v>0</v>
      </c>
      <c r="CQ2414" s="495"/>
      <c r="CR2414" s="495">
        <f>IF(OR(CR2413=0,CR2413="NA",AND(CR2413="NS",CR2411&gt;0),AND(CR2413="NS",CR2410&gt;0),CR2413&lt;=CR2412),0,1)</f>
        <v>0</v>
      </c>
      <c r="CS2414" s="495"/>
      <c r="CT2414" s="495">
        <f t="shared" ref="CT2414" si="2532">IF(OR(CT2413=0,CT2413="NA",AND(CT2413="NS",CT2411&gt;0),AND(CT2413="NS",CT2410&gt;0),CT2413&lt;=CT2412),0,1)</f>
        <v>0</v>
      </c>
      <c r="CU2414" s="495"/>
      <c r="CV2414" s="489">
        <f t="shared" ref="CV2414" si="2533">IF(OR(CV2413=0,CV2413="NA",AND(CV2413="NS",CV2411&gt;0),AND(CV2413="NS",CV2410&gt;0),CV2413&lt;=CV2412),0,1)</f>
        <v>0</v>
      </c>
      <c r="CW2414" s="489"/>
      <c r="CX2414" s="351">
        <f>IF(OR(CX2413=0,CX2413="NA",AND(CX2413="NS",CX2411&gt;0),AND(CX2413="NS",CX2410&gt;0),CX2413&lt;=CX2412),0,1)</f>
        <v>0</v>
      </c>
      <c r="CY2414" s="351">
        <f>IF(OR(CY2413=0,CY2413="NA",AND(CY2413="NS",CY2411&gt;0),AND(CY2413="NS",CY2410&gt;0),CY2413&lt;=CY2412),0,1)</f>
        <v>0</v>
      </c>
      <c r="CZ2414" s="489">
        <f>IF(OR(CZ2413=0,CZ2413="NA",AND(CZ2413="NS",CZ2411&gt;0),AND(CZ2413="NS",CZ2410&gt;0),CZ2413&lt;=CZ2412),0,1)</f>
        <v>0</v>
      </c>
      <c r="DA2414" s="489"/>
      <c r="DB2414" s="351">
        <f t="shared" ref="DB2414" si="2534">IF(OR(DB2413=0,DB2413="NA",AND(DB2413="NS",DB2411&gt;0),AND(DB2413="NS",DB2410&gt;0),DB2413&lt;=DB2412),0,1)</f>
        <v>0</v>
      </c>
      <c r="DC2414" s="351">
        <f t="shared" ref="DC2414" si="2535">IF(OR(DC2413=0,DC2413="NA",AND(DC2413="NS",DC2411&gt;0),AND(DC2413="NS",DC2410&gt;0),DC2413&lt;=DC2412),0,1)</f>
        <v>0</v>
      </c>
      <c r="DD2414" s="489">
        <f>IF(OR(DD2413=0,DD2413="NA",AND(DD2413="NS",DD2411&gt;0),AND(DD2413="NS",DD2410&gt;0),DD2413&lt;=DD2412),0,1)</f>
        <v>0</v>
      </c>
      <c r="DE2414" s="489"/>
      <c r="DF2414" s="351">
        <f t="shared" ref="DF2414" si="2536">IF(OR(DF2413=0,DF2413="NA",AND(DF2413="NS",DF2411&gt;0),AND(DF2413="NS",DF2410&gt;0),DF2413&lt;=DF2412),0,1)</f>
        <v>0</v>
      </c>
      <c r="DG2414" s="351">
        <f t="shared" ref="DG2414" si="2537">IF(OR(DG2413=0,DG2413="NA",AND(DG2413="NS",DG2411&gt;0),AND(DG2413="NS",DG2410&gt;0),DG2413&lt;=DG2412),0,1)</f>
        <v>0</v>
      </c>
      <c r="DH2414" s="352">
        <f>SUM(CP2414:DG2414)</f>
        <v>0</v>
      </c>
    </row>
    <row r="2415" spans="1:123" ht="36" customHeight="1" x14ac:dyDescent="0.2">
      <c r="C2415" s="633"/>
      <c r="D2415" s="594"/>
      <c r="E2415" s="595"/>
      <c r="F2415" s="630" t="s">
        <v>465</v>
      </c>
      <c r="G2415" s="630"/>
      <c r="H2415" s="165"/>
      <c r="I2415" s="625" t="s">
        <v>448</v>
      </c>
      <c r="J2415" s="625"/>
      <c r="K2415" s="625"/>
      <c r="L2415" s="626"/>
      <c r="M2415" s="579"/>
      <c r="N2415" s="580"/>
      <c r="O2415" s="579"/>
      <c r="P2415" s="580"/>
      <c r="Q2415" s="579"/>
      <c r="R2415" s="580"/>
      <c r="S2415" s="590"/>
      <c r="T2415" s="591"/>
      <c r="U2415" s="213"/>
      <c r="V2415" s="213"/>
      <c r="W2415" s="486"/>
      <c r="X2415" s="486"/>
      <c r="Y2415" s="214"/>
      <c r="Z2415" s="214"/>
      <c r="AA2415" s="486"/>
      <c r="AB2415" s="486"/>
      <c r="AC2415" s="214"/>
      <c r="AD2415" s="214"/>
      <c r="AE2415" s="109"/>
      <c r="AG2415" s="90">
        <f t="shared" si="2346"/>
        <v>45</v>
      </c>
      <c r="AH2415" s="186">
        <f t="shared" si="2347"/>
        <v>0</v>
      </c>
      <c r="AI2415" s="130">
        <f t="shared" si="2348"/>
        <v>0</v>
      </c>
      <c r="AJ2415" s="130">
        <f t="shared" si="2349"/>
        <v>0</v>
      </c>
      <c r="AK2415" s="130">
        <f t="shared" si="2350"/>
        <v>0</v>
      </c>
      <c r="AL2415" s="130">
        <f t="shared" si="2351"/>
        <v>0</v>
      </c>
      <c r="AM2415" s="359">
        <f t="shared" si="2352"/>
        <v>0</v>
      </c>
      <c r="AN2415" s="130">
        <f t="shared" si="2353"/>
        <v>0</v>
      </c>
      <c r="AO2415" s="130">
        <f t="shared" si="2354"/>
        <v>0</v>
      </c>
      <c r="AP2415" s="130">
        <f t="shared" si="2355"/>
        <v>0</v>
      </c>
      <c r="AQ2415" s="130">
        <f t="shared" si="2356"/>
        <v>0</v>
      </c>
      <c r="AR2415" s="359">
        <f t="shared" si="2357"/>
        <v>0</v>
      </c>
      <c r="AS2415" s="130">
        <f t="shared" si="2358"/>
        <v>0</v>
      </c>
      <c r="AT2415" s="130">
        <f t="shared" si="2359"/>
        <v>0</v>
      </c>
      <c r="AU2415" s="130">
        <f t="shared" si="2360"/>
        <v>0</v>
      </c>
      <c r="AV2415" s="130">
        <f t="shared" si="2361"/>
        <v>0</v>
      </c>
      <c r="AW2415" s="359">
        <f t="shared" si="2362"/>
        <v>0</v>
      </c>
      <c r="AX2415" s="130">
        <f t="shared" si="2363"/>
        <v>0</v>
      </c>
      <c r="AY2415" s="130">
        <f t="shared" si="2364"/>
        <v>0</v>
      </c>
      <c r="AZ2415" s="130">
        <f t="shared" si="2365"/>
        <v>0</v>
      </c>
      <c r="BA2415" s="130">
        <f t="shared" si="2366"/>
        <v>0</v>
      </c>
      <c r="BB2415" s="359">
        <f t="shared" si="2367"/>
        <v>0</v>
      </c>
      <c r="BC2415" s="130">
        <f t="shared" si="2368"/>
        <v>0</v>
      </c>
      <c r="BD2415" s="130">
        <f t="shared" si="2369"/>
        <v>0</v>
      </c>
      <c r="BE2415" s="130">
        <f t="shared" si="2370"/>
        <v>0</v>
      </c>
      <c r="BF2415" s="130">
        <f t="shared" si="2371"/>
        <v>0</v>
      </c>
      <c r="BG2415" s="359">
        <f t="shared" si="2372"/>
        <v>0</v>
      </c>
      <c r="BH2415" s="130">
        <f t="shared" si="2373"/>
        <v>0</v>
      </c>
      <c r="BI2415" s="130">
        <f t="shared" si="2374"/>
        <v>0</v>
      </c>
      <c r="BJ2415" s="130">
        <f t="shared" si="2375"/>
        <v>0</v>
      </c>
      <c r="BK2415" s="130">
        <f t="shared" si="2376"/>
        <v>0</v>
      </c>
      <c r="BL2415" s="359">
        <f t="shared" si="2377"/>
        <v>0</v>
      </c>
      <c r="BM2415" s="90">
        <f t="shared" si="2378"/>
        <v>0</v>
      </c>
      <c r="CO2415" s="335"/>
      <c r="CP2415" s="493"/>
      <c r="CQ2415" s="493"/>
      <c r="CR2415" s="493"/>
      <c r="CS2415" s="493"/>
      <c r="CT2415" s="493"/>
      <c r="CU2415" s="493"/>
      <c r="CV2415" s="486"/>
      <c r="CW2415" s="486"/>
      <c r="CX2415" s="336"/>
      <c r="CY2415" s="336"/>
      <c r="CZ2415" s="486"/>
      <c r="DA2415" s="486"/>
      <c r="DB2415" s="336"/>
      <c r="DC2415" s="336"/>
      <c r="DD2415" s="486"/>
      <c r="DE2415" s="486"/>
      <c r="DF2415" s="336"/>
      <c r="DG2415" s="336"/>
      <c r="DH2415" s="335"/>
    </row>
    <row r="2416" spans="1:123" ht="24" customHeight="1" x14ac:dyDescent="0.2">
      <c r="C2416" s="633"/>
      <c r="D2416" s="594"/>
      <c r="E2416" s="595"/>
      <c r="F2416" s="630" t="s">
        <v>466</v>
      </c>
      <c r="G2416" s="630"/>
      <c r="H2416" s="165"/>
      <c r="I2416" s="625" t="s">
        <v>449</v>
      </c>
      <c r="J2416" s="625"/>
      <c r="K2416" s="625"/>
      <c r="L2416" s="626"/>
      <c r="M2416" s="579"/>
      <c r="N2416" s="580"/>
      <c r="O2416" s="579"/>
      <c r="P2416" s="580"/>
      <c r="Q2416" s="579"/>
      <c r="R2416" s="580"/>
      <c r="S2416" s="590"/>
      <c r="T2416" s="591"/>
      <c r="U2416" s="213"/>
      <c r="V2416" s="213"/>
      <c r="W2416" s="486"/>
      <c r="X2416" s="486"/>
      <c r="Y2416" s="214"/>
      <c r="Z2416" s="214"/>
      <c r="AA2416" s="486"/>
      <c r="AB2416" s="486"/>
      <c r="AC2416" s="214"/>
      <c r="AD2416" s="214"/>
      <c r="AE2416" s="109"/>
      <c r="AG2416" s="90">
        <f t="shared" si="2346"/>
        <v>45</v>
      </c>
      <c r="AH2416" s="186">
        <f t="shared" si="2347"/>
        <v>0</v>
      </c>
      <c r="AI2416" s="130">
        <f t="shared" si="2348"/>
        <v>0</v>
      </c>
      <c r="AJ2416" s="130">
        <f t="shared" si="2349"/>
        <v>0</v>
      </c>
      <c r="AK2416" s="130">
        <f t="shared" si="2350"/>
        <v>0</v>
      </c>
      <c r="AL2416" s="130">
        <f t="shared" si="2351"/>
        <v>0</v>
      </c>
      <c r="AM2416" s="359">
        <f t="shared" si="2352"/>
        <v>0</v>
      </c>
      <c r="AN2416" s="130">
        <f t="shared" si="2353"/>
        <v>0</v>
      </c>
      <c r="AO2416" s="130">
        <f t="shared" si="2354"/>
        <v>0</v>
      </c>
      <c r="AP2416" s="130">
        <f t="shared" si="2355"/>
        <v>0</v>
      </c>
      <c r="AQ2416" s="130">
        <f t="shared" si="2356"/>
        <v>0</v>
      </c>
      <c r="AR2416" s="359">
        <f t="shared" si="2357"/>
        <v>0</v>
      </c>
      <c r="AS2416" s="130">
        <f t="shared" si="2358"/>
        <v>0</v>
      </c>
      <c r="AT2416" s="130">
        <f t="shared" si="2359"/>
        <v>0</v>
      </c>
      <c r="AU2416" s="130">
        <f t="shared" si="2360"/>
        <v>0</v>
      </c>
      <c r="AV2416" s="130">
        <f t="shared" si="2361"/>
        <v>0</v>
      </c>
      <c r="AW2416" s="359">
        <f t="shared" si="2362"/>
        <v>0</v>
      </c>
      <c r="AX2416" s="130">
        <f t="shared" si="2363"/>
        <v>0</v>
      </c>
      <c r="AY2416" s="130">
        <f t="shared" si="2364"/>
        <v>0</v>
      </c>
      <c r="AZ2416" s="130">
        <f t="shared" si="2365"/>
        <v>0</v>
      </c>
      <c r="BA2416" s="130">
        <f t="shared" si="2366"/>
        <v>0</v>
      </c>
      <c r="BB2416" s="359">
        <f t="shared" si="2367"/>
        <v>0</v>
      </c>
      <c r="BC2416" s="130">
        <f t="shared" si="2368"/>
        <v>0</v>
      </c>
      <c r="BD2416" s="130">
        <f t="shared" si="2369"/>
        <v>0</v>
      </c>
      <c r="BE2416" s="130">
        <f t="shared" si="2370"/>
        <v>0</v>
      </c>
      <c r="BF2416" s="130">
        <f t="shared" si="2371"/>
        <v>0</v>
      </c>
      <c r="BG2416" s="359">
        <f t="shared" si="2372"/>
        <v>0</v>
      </c>
      <c r="BH2416" s="130">
        <f t="shared" si="2373"/>
        <v>0</v>
      </c>
      <c r="BI2416" s="130">
        <f t="shared" si="2374"/>
        <v>0</v>
      </c>
      <c r="BJ2416" s="130">
        <f t="shared" si="2375"/>
        <v>0</v>
      </c>
      <c r="BK2416" s="130">
        <f t="shared" si="2376"/>
        <v>0</v>
      </c>
      <c r="BL2416" s="359">
        <f t="shared" si="2377"/>
        <v>0</v>
      </c>
      <c r="BM2416" s="90">
        <f t="shared" si="2378"/>
        <v>0</v>
      </c>
      <c r="CO2416" s="335"/>
      <c r="CP2416" s="493"/>
      <c r="CQ2416" s="493"/>
      <c r="CR2416" s="493"/>
      <c r="CS2416" s="493"/>
      <c r="CT2416" s="493"/>
      <c r="CU2416" s="493"/>
      <c r="CV2416" s="486"/>
      <c r="CW2416" s="486"/>
      <c r="CX2416" s="336"/>
      <c r="CY2416" s="336"/>
      <c r="CZ2416" s="486"/>
      <c r="DA2416" s="486"/>
      <c r="DB2416" s="336"/>
      <c r="DC2416" s="336"/>
      <c r="DD2416" s="486"/>
      <c r="DE2416" s="486"/>
      <c r="DF2416" s="336"/>
      <c r="DG2416" s="336"/>
      <c r="DH2416" s="335"/>
    </row>
    <row r="2417" spans="1:123" ht="15" customHeight="1" x14ac:dyDescent="0.2">
      <c r="C2417" s="633"/>
      <c r="D2417" s="594"/>
      <c r="E2417" s="595"/>
      <c r="F2417" s="630" t="s">
        <v>467</v>
      </c>
      <c r="G2417" s="630"/>
      <c r="H2417" s="165"/>
      <c r="I2417" s="625" t="s">
        <v>450</v>
      </c>
      <c r="J2417" s="625"/>
      <c r="K2417" s="625"/>
      <c r="L2417" s="626"/>
      <c r="M2417" s="579"/>
      <c r="N2417" s="580"/>
      <c r="O2417" s="579"/>
      <c r="P2417" s="580"/>
      <c r="Q2417" s="579"/>
      <c r="R2417" s="580"/>
      <c r="S2417" s="590"/>
      <c r="T2417" s="591"/>
      <c r="U2417" s="213"/>
      <c r="V2417" s="213"/>
      <c r="W2417" s="486"/>
      <c r="X2417" s="486"/>
      <c r="Y2417" s="214"/>
      <c r="Z2417" s="214"/>
      <c r="AA2417" s="486"/>
      <c r="AB2417" s="486"/>
      <c r="AC2417" s="214"/>
      <c r="AD2417" s="214"/>
      <c r="AE2417" s="109"/>
      <c r="AG2417" s="90">
        <f t="shared" si="2346"/>
        <v>45</v>
      </c>
      <c r="AH2417" s="186">
        <f t="shared" si="2347"/>
        <v>0</v>
      </c>
      <c r="AI2417" s="130">
        <f t="shared" si="2348"/>
        <v>0</v>
      </c>
      <c r="AJ2417" s="130">
        <f t="shared" si="2349"/>
        <v>0</v>
      </c>
      <c r="AK2417" s="130">
        <f t="shared" si="2350"/>
        <v>0</v>
      </c>
      <c r="AL2417" s="130">
        <f t="shared" si="2351"/>
        <v>0</v>
      </c>
      <c r="AM2417" s="359">
        <f t="shared" si="2352"/>
        <v>0</v>
      </c>
      <c r="AN2417" s="130">
        <f t="shared" si="2353"/>
        <v>0</v>
      </c>
      <c r="AO2417" s="130">
        <f t="shared" si="2354"/>
        <v>0</v>
      </c>
      <c r="AP2417" s="130">
        <f t="shared" si="2355"/>
        <v>0</v>
      </c>
      <c r="AQ2417" s="130">
        <f t="shared" si="2356"/>
        <v>0</v>
      </c>
      <c r="AR2417" s="359">
        <f t="shared" si="2357"/>
        <v>0</v>
      </c>
      <c r="AS2417" s="130">
        <f t="shared" si="2358"/>
        <v>0</v>
      </c>
      <c r="AT2417" s="130">
        <f t="shared" si="2359"/>
        <v>0</v>
      </c>
      <c r="AU2417" s="130">
        <f t="shared" si="2360"/>
        <v>0</v>
      </c>
      <c r="AV2417" s="130">
        <f t="shared" si="2361"/>
        <v>0</v>
      </c>
      <c r="AW2417" s="359">
        <f t="shared" si="2362"/>
        <v>0</v>
      </c>
      <c r="AX2417" s="130">
        <f t="shared" si="2363"/>
        <v>0</v>
      </c>
      <c r="AY2417" s="130">
        <f t="shared" si="2364"/>
        <v>0</v>
      </c>
      <c r="AZ2417" s="130">
        <f t="shared" si="2365"/>
        <v>0</v>
      </c>
      <c r="BA2417" s="130">
        <f t="shared" si="2366"/>
        <v>0</v>
      </c>
      <c r="BB2417" s="359">
        <f t="shared" si="2367"/>
        <v>0</v>
      </c>
      <c r="BC2417" s="130">
        <f t="shared" si="2368"/>
        <v>0</v>
      </c>
      <c r="BD2417" s="130">
        <f t="shared" si="2369"/>
        <v>0</v>
      </c>
      <c r="BE2417" s="130">
        <f t="shared" si="2370"/>
        <v>0</v>
      </c>
      <c r="BF2417" s="130">
        <f t="shared" si="2371"/>
        <v>0</v>
      </c>
      <c r="BG2417" s="359">
        <f t="shared" si="2372"/>
        <v>0</v>
      </c>
      <c r="BH2417" s="130">
        <f t="shared" si="2373"/>
        <v>0</v>
      </c>
      <c r="BI2417" s="130">
        <f t="shared" si="2374"/>
        <v>0</v>
      </c>
      <c r="BJ2417" s="130">
        <f t="shared" si="2375"/>
        <v>0</v>
      </c>
      <c r="BK2417" s="130">
        <f t="shared" si="2376"/>
        <v>0</v>
      </c>
      <c r="BL2417" s="359">
        <f t="shared" si="2377"/>
        <v>0</v>
      </c>
      <c r="BM2417" s="90">
        <f t="shared" si="2378"/>
        <v>0</v>
      </c>
      <c r="CO2417" s="335"/>
      <c r="CP2417" s="493"/>
      <c r="CQ2417" s="493"/>
      <c r="CR2417" s="493"/>
      <c r="CS2417" s="493"/>
      <c r="CT2417" s="493"/>
      <c r="CU2417" s="493"/>
      <c r="CV2417" s="486"/>
      <c r="CW2417" s="486"/>
      <c r="CX2417" s="336"/>
      <c r="CY2417" s="336"/>
      <c r="CZ2417" s="486"/>
      <c r="DA2417" s="486"/>
      <c r="DB2417" s="336"/>
      <c r="DC2417" s="336"/>
      <c r="DD2417" s="486"/>
      <c r="DE2417" s="486"/>
      <c r="DF2417" s="336"/>
      <c r="DG2417" s="336"/>
      <c r="DH2417" s="335"/>
    </row>
    <row r="2418" spans="1:123" ht="24" customHeight="1" x14ac:dyDescent="0.2">
      <c r="C2418" s="633"/>
      <c r="D2418" s="594"/>
      <c r="E2418" s="595"/>
      <c r="F2418" s="630" t="s">
        <v>468</v>
      </c>
      <c r="G2418" s="630"/>
      <c r="H2418" s="165"/>
      <c r="I2418" s="625" t="s">
        <v>451</v>
      </c>
      <c r="J2418" s="625"/>
      <c r="K2418" s="625"/>
      <c r="L2418" s="626"/>
      <c r="M2418" s="579"/>
      <c r="N2418" s="580"/>
      <c r="O2418" s="579"/>
      <c r="P2418" s="580"/>
      <c r="Q2418" s="579"/>
      <c r="R2418" s="580"/>
      <c r="S2418" s="590"/>
      <c r="T2418" s="591"/>
      <c r="U2418" s="213"/>
      <c r="V2418" s="213"/>
      <c r="W2418" s="486"/>
      <c r="X2418" s="486"/>
      <c r="Y2418" s="214"/>
      <c r="Z2418" s="214"/>
      <c r="AA2418" s="486"/>
      <c r="AB2418" s="486"/>
      <c r="AC2418" s="214"/>
      <c r="AD2418" s="214"/>
      <c r="AE2418" s="109"/>
      <c r="AG2418" s="90">
        <f t="shared" si="2346"/>
        <v>45</v>
      </c>
      <c r="AH2418" s="186">
        <f t="shared" si="2347"/>
        <v>0</v>
      </c>
      <c r="AI2418" s="130">
        <f t="shared" si="2348"/>
        <v>0</v>
      </c>
      <c r="AJ2418" s="130">
        <f t="shared" si="2349"/>
        <v>0</v>
      </c>
      <c r="AK2418" s="130">
        <f t="shared" si="2350"/>
        <v>0</v>
      </c>
      <c r="AL2418" s="130">
        <f t="shared" si="2351"/>
        <v>0</v>
      </c>
      <c r="AM2418" s="359">
        <f t="shared" si="2352"/>
        <v>0</v>
      </c>
      <c r="AN2418" s="130">
        <f t="shared" si="2353"/>
        <v>0</v>
      </c>
      <c r="AO2418" s="130">
        <f t="shared" si="2354"/>
        <v>0</v>
      </c>
      <c r="AP2418" s="130">
        <f t="shared" si="2355"/>
        <v>0</v>
      </c>
      <c r="AQ2418" s="130">
        <f t="shared" si="2356"/>
        <v>0</v>
      </c>
      <c r="AR2418" s="359">
        <f t="shared" si="2357"/>
        <v>0</v>
      </c>
      <c r="AS2418" s="130">
        <f t="shared" si="2358"/>
        <v>0</v>
      </c>
      <c r="AT2418" s="130">
        <f t="shared" si="2359"/>
        <v>0</v>
      </c>
      <c r="AU2418" s="130">
        <f t="shared" si="2360"/>
        <v>0</v>
      </c>
      <c r="AV2418" s="130">
        <f t="shared" si="2361"/>
        <v>0</v>
      </c>
      <c r="AW2418" s="359">
        <f t="shared" si="2362"/>
        <v>0</v>
      </c>
      <c r="AX2418" s="130">
        <f t="shared" si="2363"/>
        <v>0</v>
      </c>
      <c r="AY2418" s="130">
        <f t="shared" si="2364"/>
        <v>0</v>
      </c>
      <c r="AZ2418" s="130">
        <f t="shared" si="2365"/>
        <v>0</v>
      </c>
      <c r="BA2418" s="130">
        <f t="shared" si="2366"/>
        <v>0</v>
      </c>
      <c r="BB2418" s="359">
        <f t="shared" si="2367"/>
        <v>0</v>
      </c>
      <c r="BC2418" s="130">
        <f t="shared" si="2368"/>
        <v>0</v>
      </c>
      <c r="BD2418" s="130">
        <f t="shared" si="2369"/>
        <v>0</v>
      </c>
      <c r="BE2418" s="130">
        <f t="shared" si="2370"/>
        <v>0</v>
      </c>
      <c r="BF2418" s="130">
        <f t="shared" si="2371"/>
        <v>0</v>
      </c>
      <c r="BG2418" s="359">
        <f t="shared" si="2372"/>
        <v>0</v>
      </c>
      <c r="BH2418" s="130">
        <f t="shared" si="2373"/>
        <v>0</v>
      </c>
      <c r="BI2418" s="130">
        <f t="shared" si="2374"/>
        <v>0</v>
      </c>
      <c r="BJ2418" s="130">
        <f t="shared" si="2375"/>
        <v>0</v>
      </c>
      <c r="BK2418" s="130">
        <f t="shared" si="2376"/>
        <v>0</v>
      </c>
      <c r="BL2418" s="359">
        <f t="shared" si="2377"/>
        <v>0</v>
      </c>
      <c r="BM2418" s="90">
        <f t="shared" si="2378"/>
        <v>0</v>
      </c>
      <c r="CO2418" s="335"/>
      <c r="CP2418" s="493"/>
      <c r="CQ2418" s="493"/>
      <c r="CR2418" s="493"/>
      <c r="CS2418" s="493"/>
      <c r="CT2418" s="493"/>
      <c r="CU2418" s="493"/>
      <c r="CV2418" s="486"/>
      <c r="CW2418" s="486"/>
      <c r="CX2418" s="336"/>
      <c r="CY2418" s="336"/>
      <c r="CZ2418" s="486"/>
      <c r="DA2418" s="486"/>
      <c r="DB2418" s="336"/>
      <c r="DC2418" s="336"/>
      <c r="DD2418" s="486"/>
      <c r="DE2418" s="486"/>
      <c r="DF2418" s="336"/>
      <c r="DG2418" s="336"/>
      <c r="DH2418" s="335"/>
    </row>
    <row r="2419" spans="1:123" ht="24" customHeight="1" x14ac:dyDescent="0.2">
      <c r="C2419" s="633"/>
      <c r="D2419" s="594"/>
      <c r="E2419" s="595"/>
      <c r="F2419" s="630" t="s">
        <v>469</v>
      </c>
      <c r="G2419" s="630"/>
      <c r="H2419" s="165"/>
      <c r="I2419" s="625" t="s">
        <v>452</v>
      </c>
      <c r="J2419" s="625"/>
      <c r="K2419" s="625"/>
      <c r="L2419" s="626"/>
      <c r="M2419" s="579"/>
      <c r="N2419" s="580"/>
      <c r="O2419" s="579"/>
      <c r="P2419" s="580"/>
      <c r="Q2419" s="579"/>
      <c r="R2419" s="580"/>
      <c r="S2419" s="590"/>
      <c r="T2419" s="591"/>
      <c r="U2419" s="213"/>
      <c r="V2419" s="213"/>
      <c r="W2419" s="486"/>
      <c r="X2419" s="486"/>
      <c r="Y2419" s="214"/>
      <c r="Z2419" s="214"/>
      <c r="AA2419" s="486"/>
      <c r="AB2419" s="486"/>
      <c r="AC2419" s="214"/>
      <c r="AD2419" s="214"/>
      <c r="AE2419" s="109"/>
      <c r="AG2419" s="90">
        <f t="shared" si="2346"/>
        <v>45</v>
      </c>
      <c r="AH2419" s="186">
        <f t="shared" si="2347"/>
        <v>0</v>
      </c>
      <c r="AI2419" s="130">
        <f t="shared" si="2348"/>
        <v>0</v>
      </c>
      <c r="AJ2419" s="130">
        <f t="shared" si="2349"/>
        <v>0</v>
      </c>
      <c r="AK2419" s="130">
        <f t="shared" si="2350"/>
        <v>0</v>
      </c>
      <c r="AL2419" s="130">
        <f t="shared" si="2351"/>
        <v>0</v>
      </c>
      <c r="AM2419" s="359">
        <f t="shared" si="2352"/>
        <v>0</v>
      </c>
      <c r="AN2419" s="130">
        <f t="shared" si="2353"/>
        <v>0</v>
      </c>
      <c r="AO2419" s="130">
        <f t="shared" si="2354"/>
        <v>0</v>
      </c>
      <c r="AP2419" s="130">
        <f t="shared" si="2355"/>
        <v>0</v>
      </c>
      <c r="AQ2419" s="130">
        <f t="shared" si="2356"/>
        <v>0</v>
      </c>
      <c r="AR2419" s="359">
        <f t="shared" si="2357"/>
        <v>0</v>
      </c>
      <c r="AS2419" s="130">
        <f t="shared" si="2358"/>
        <v>0</v>
      </c>
      <c r="AT2419" s="130">
        <f t="shared" si="2359"/>
        <v>0</v>
      </c>
      <c r="AU2419" s="130">
        <f t="shared" si="2360"/>
        <v>0</v>
      </c>
      <c r="AV2419" s="130">
        <f t="shared" si="2361"/>
        <v>0</v>
      </c>
      <c r="AW2419" s="359">
        <f t="shared" si="2362"/>
        <v>0</v>
      </c>
      <c r="AX2419" s="130">
        <f t="shared" si="2363"/>
        <v>0</v>
      </c>
      <c r="AY2419" s="130">
        <f t="shared" si="2364"/>
        <v>0</v>
      </c>
      <c r="AZ2419" s="130">
        <f t="shared" si="2365"/>
        <v>0</v>
      </c>
      <c r="BA2419" s="130">
        <f t="shared" si="2366"/>
        <v>0</v>
      </c>
      <c r="BB2419" s="359">
        <f t="shared" si="2367"/>
        <v>0</v>
      </c>
      <c r="BC2419" s="130">
        <f t="shared" si="2368"/>
        <v>0</v>
      </c>
      <c r="BD2419" s="130">
        <f t="shared" si="2369"/>
        <v>0</v>
      </c>
      <c r="BE2419" s="130">
        <f t="shared" si="2370"/>
        <v>0</v>
      </c>
      <c r="BF2419" s="130">
        <f t="shared" si="2371"/>
        <v>0</v>
      </c>
      <c r="BG2419" s="359">
        <f t="shared" si="2372"/>
        <v>0</v>
      </c>
      <c r="BH2419" s="130">
        <f t="shared" si="2373"/>
        <v>0</v>
      </c>
      <c r="BI2419" s="130">
        <f t="shared" si="2374"/>
        <v>0</v>
      </c>
      <c r="BJ2419" s="130">
        <f t="shared" si="2375"/>
        <v>0</v>
      </c>
      <c r="BK2419" s="130">
        <f t="shared" si="2376"/>
        <v>0</v>
      </c>
      <c r="BL2419" s="359">
        <f t="shared" si="2377"/>
        <v>0</v>
      </c>
      <c r="BM2419" s="90">
        <f t="shared" si="2378"/>
        <v>0</v>
      </c>
      <c r="CO2419" s="335"/>
      <c r="CP2419" s="493"/>
      <c r="CQ2419" s="493"/>
      <c r="CR2419" s="493"/>
      <c r="CS2419" s="493"/>
      <c r="CT2419" s="493"/>
      <c r="CU2419" s="493"/>
      <c r="CV2419" s="486"/>
      <c r="CW2419" s="486"/>
      <c r="CX2419" s="336"/>
      <c r="CY2419" s="336"/>
      <c r="CZ2419" s="486"/>
      <c r="DA2419" s="486"/>
      <c r="DB2419" s="336"/>
      <c r="DC2419" s="336"/>
      <c r="DD2419" s="486"/>
      <c r="DE2419" s="486"/>
      <c r="DF2419" s="336"/>
      <c r="DG2419" s="336"/>
      <c r="DH2419" s="335"/>
    </row>
    <row r="2420" spans="1:123" ht="24" customHeight="1" x14ac:dyDescent="0.2">
      <c r="C2420" s="633"/>
      <c r="D2420" s="594"/>
      <c r="E2420" s="595"/>
      <c r="F2420" s="630" t="s">
        <v>470</v>
      </c>
      <c r="G2420" s="630"/>
      <c r="H2420" s="165"/>
      <c r="I2420" s="625" t="s">
        <v>453</v>
      </c>
      <c r="J2420" s="625"/>
      <c r="K2420" s="625"/>
      <c r="L2420" s="626"/>
      <c r="M2420" s="579"/>
      <c r="N2420" s="580"/>
      <c r="O2420" s="579"/>
      <c r="P2420" s="580"/>
      <c r="Q2420" s="579"/>
      <c r="R2420" s="580"/>
      <c r="S2420" s="590"/>
      <c r="T2420" s="591"/>
      <c r="U2420" s="213"/>
      <c r="V2420" s="213"/>
      <c r="W2420" s="486"/>
      <c r="X2420" s="486"/>
      <c r="Y2420" s="214"/>
      <c r="Z2420" s="214"/>
      <c r="AA2420" s="486"/>
      <c r="AB2420" s="486"/>
      <c r="AC2420" s="214"/>
      <c r="AD2420" s="214"/>
      <c r="AE2420" s="109"/>
      <c r="AG2420" s="90">
        <f t="shared" si="2346"/>
        <v>45</v>
      </c>
      <c r="AH2420" s="186">
        <f t="shared" si="2347"/>
        <v>0</v>
      </c>
      <c r="AI2420" s="130">
        <f t="shared" si="2348"/>
        <v>0</v>
      </c>
      <c r="AJ2420" s="130">
        <f t="shared" si="2349"/>
        <v>0</v>
      </c>
      <c r="AK2420" s="130">
        <f t="shared" si="2350"/>
        <v>0</v>
      </c>
      <c r="AL2420" s="130">
        <f t="shared" si="2351"/>
        <v>0</v>
      </c>
      <c r="AM2420" s="359">
        <f t="shared" si="2352"/>
        <v>0</v>
      </c>
      <c r="AN2420" s="130">
        <f t="shared" si="2353"/>
        <v>0</v>
      </c>
      <c r="AO2420" s="130">
        <f t="shared" si="2354"/>
        <v>0</v>
      </c>
      <c r="AP2420" s="130">
        <f t="shared" si="2355"/>
        <v>0</v>
      </c>
      <c r="AQ2420" s="130">
        <f t="shared" si="2356"/>
        <v>0</v>
      </c>
      <c r="AR2420" s="359">
        <f t="shared" si="2357"/>
        <v>0</v>
      </c>
      <c r="AS2420" s="130">
        <f t="shared" si="2358"/>
        <v>0</v>
      </c>
      <c r="AT2420" s="130">
        <f t="shared" si="2359"/>
        <v>0</v>
      </c>
      <c r="AU2420" s="130">
        <f t="shared" si="2360"/>
        <v>0</v>
      </c>
      <c r="AV2420" s="130">
        <f t="shared" si="2361"/>
        <v>0</v>
      </c>
      <c r="AW2420" s="359">
        <f t="shared" si="2362"/>
        <v>0</v>
      </c>
      <c r="AX2420" s="130">
        <f t="shared" si="2363"/>
        <v>0</v>
      </c>
      <c r="AY2420" s="130">
        <f t="shared" si="2364"/>
        <v>0</v>
      </c>
      <c r="AZ2420" s="130">
        <f t="shared" si="2365"/>
        <v>0</v>
      </c>
      <c r="BA2420" s="130">
        <f t="shared" si="2366"/>
        <v>0</v>
      </c>
      <c r="BB2420" s="359">
        <f t="shared" si="2367"/>
        <v>0</v>
      </c>
      <c r="BC2420" s="130">
        <f t="shared" si="2368"/>
        <v>0</v>
      </c>
      <c r="BD2420" s="130">
        <f t="shared" si="2369"/>
        <v>0</v>
      </c>
      <c r="BE2420" s="130">
        <f t="shared" si="2370"/>
        <v>0</v>
      </c>
      <c r="BF2420" s="130">
        <f t="shared" si="2371"/>
        <v>0</v>
      </c>
      <c r="BG2420" s="359">
        <f t="shared" si="2372"/>
        <v>0</v>
      </c>
      <c r="BH2420" s="130">
        <f t="shared" si="2373"/>
        <v>0</v>
      </c>
      <c r="BI2420" s="130">
        <f t="shared" si="2374"/>
        <v>0</v>
      </c>
      <c r="BJ2420" s="130">
        <f t="shared" si="2375"/>
        <v>0</v>
      </c>
      <c r="BK2420" s="130">
        <f t="shared" si="2376"/>
        <v>0</v>
      </c>
      <c r="BL2420" s="359">
        <f t="shared" si="2377"/>
        <v>0</v>
      </c>
      <c r="BM2420" s="90">
        <f t="shared" si="2378"/>
        <v>0</v>
      </c>
      <c r="CO2420" s="335"/>
      <c r="CP2420" s="493"/>
      <c r="CQ2420" s="493"/>
      <c r="CR2420" s="493"/>
      <c r="CS2420" s="493"/>
      <c r="CT2420" s="493"/>
      <c r="CU2420" s="493"/>
      <c r="CV2420" s="486"/>
      <c r="CW2420" s="486"/>
      <c r="CX2420" s="336"/>
      <c r="CY2420" s="336"/>
      <c r="CZ2420" s="486"/>
      <c r="DA2420" s="486"/>
      <c r="DB2420" s="336"/>
      <c r="DC2420" s="336"/>
      <c r="DD2420" s="486"/>
      <c r="DE2420" s="486"/>
      <c r="DF2420" s="336"/>
      <c r="DG2420" s="336"/>
      <c r="DH2420" s="335"/>
    </row>
    <row r="2421" spans="1:123" ht="24" customHeight="1" x14ac:dyDescent="0.2">
      <c r="C2421" s="633"/>
      <c r="D2421" s="594"/>
      <c r="E2421" s="595"/>
      <c r="F2421" s="630" t="s">
        <v>471</v>
      </c>
      <c r="G2421" s="630"/>
      <c r="H2421" s="165"/>
      <c r="I2421" s="625" t="s">
        <v>454</v>
      </c>
      <c r="J2421" s="625"/>
      <c r="K2421" s="625"/>
      <c r="L2421" s="626"/>
      <c r="M2421" s="579"/>
      <c r="N2421" s="580"/>
      <c r="O2421" s="579"/>
      <c r="P2421" s="580"/>
      <c r="Q2421" s="579"/>
      <c r="R2421" s="580"/>
      <c r="S2421" s="590"/>
      <c r="T2421" s="591"/>
      <c r="U2421" s="213"/>
      <c r="V2421" s="213"/>
      <c r="W2421" s="486"/>
      <c r="X2421" s="486"/>
      <c r="Y2421" s="214"/>
      <c r="Z2421" s="214"/>
      <c r="AA2421" s="486"/>
      <c r="AB2421" s="486"/>
      <c r="AC2421" s="214"/>
      <c r="AD2421" s="214"/>
      <c r="AE2421" s="109"/>
      <c r="AG2421" s="90">
        <f t="shared" si="2346"/>
        <v>45</v>
      </c>
      <c r="AH2421" s="186">
        <f t="shared" si="2347"/>
        <v>0</v>
      </c>
      <c r="AI2421" s="130">
        <f t="shared" si="2348"/>
        <v>0</v>
      </c>
      <c r="AJ2421" s="130">
        <f t="shared" si="2349"/>
        <v>0</v>
      </c>
      <c r="AK2421" s="130">
        <f t="shared" si="2350"/>
        <v>0</v>
      </c>
      <c r="AL2421" s="130">
        <f t="shared" si="2351"/>
        <v>0</v>
      </c>
      <c r="AM2421" s="359">
        <f t="shared" si="2352"/>
        <v>0</v>
      </c>
      <c r="AN2421" s="130">
        <f t="shared" si="2353"/>
        <v>0</v>
      </c>
      <c r="AO2421" s="130">
        <f t="shared" si="2354"/>
        <v>0</v>
      </c>
      <c r="AP2421" s="130">
        <f t="shared" si="2355"/>
        <v>0</v>
      </c>
      <c r="AQ2421" s="130">
        <f t="shared" si="2356"/>
        <v>0</v>
      </c>
      <c r="AR2421" s="359">
        <f t="shared" si="2357"/>
        <v>0</v>
      </c>
      <c r="AS2421" s="130">
        <f t="shared" si="2358"/>
        <v>0</v>
      </c>
      <c r="AT2421" s="130">
        <f t="shared" si="2359"/>
        <v>0</v>
      </c>
      <c r="AU2421" s="130">
        <f t="shared" si="2360"/>
        <v>0</v>
      </c>
      <c r="AV2421" s="130">
        <f t="shared" si="2361"/>
        <v>0</v>
      </c>
      <c r="AW2421" s="359">
        <f t="shared" si="2362"/>
        <v>0</v>
      </c>
      <c r="AX2421" s="130">
        <f t="shared" si="2363"/>
        <v>0</v>
      </c>
      <c r="AY2421" s="130">
        <f t="shared" si="2364"/>
        <v>0</v>
      </c>
      <c r="AZ2421" s="130">
        <f t="shared" si="2365"/>
        <v>0</v>
      </c>
      <c r="BA2421" s="130">
        <f t="shared" si="2366"/>
        <v>0</v>
      </c>
      <c r="BB2421" s="359">
        <f t="shared" si="2367"/>
        <v>0</v>
      </c>
      <c r="BC2421" s="130">
        <f t="shared" si="2368"/>
        <v>0</v>
      </c>
      <c r="BD2421" s="130">
        <f t="shared" si="2369"/>
        <v>0</v>
      </c>
      <c r="BE2421" s="130">
        <f t="shared" si="2370"/>
        <v>0</v>
      </c>
      <c r="BF2421" s="130">
        <f t="shared" si="2371"/>
        <v>0</v>
      </c>
      <c r="BG2421" s="359">
        <f t="shared" si="2372"/>
        <v>0</v>
      </c>
      <c r="BH2421" s="130">
        <f t="shared" si="2373"/>
        <v>0</v>
      </c>
      <c r="BI2421" s="130">
        <f t="shared" si="2374"/>
        <v>0</v>
      </c>
      <c r="BJ2421" s="130">
        <f t="shared" si="2375"/>
        <v>0</v>
      </c>
      <c r="BK2421" s="130">
        <f t="shared" si="2376"/>
        <v>0</v>
      </c>
      <c r="BL2421" s="359">
        <f t="shared" si="2377"/>
        <v>0</v>
      </c>
      <c r="BM2421" s="90">
        <f t="shared" si="2378"/>
        <v>0</v>
      </c>
      <c r="CO2421" s="335"/>
      <c r="CP2421" s="493"/>
      <c r="CQ2421" s="493"/>
      <c r="CR2421" s="493"/>
      <c r="CS2421" s="493"/>
      <c r="CT2421" s="493"/>
      <c r="CU2421" s="493"/>
      <c r="CV2421" s="486"/>
      <c r="CW2421" s="486"/>
      <c r="CX2421" s="336"/>
      <c r="CY2421" s="336"/>
      <c r="CZ2421" s="486"/>
      <c r="DA2421" s="486"/>
      <c r="DB2421" s="336"/>
      <c r="DC2421" s="336"/>
      <c r="DD2421" s="486"/>
      <c r="DE2421" s="486"/>
      <c r="DF2421" s="336"/>
      <c r="DG2421" s="336"/>
      <c r="DH2421" s="335"/>
    </row>
    <row r="2422" spans="1:123" ht="15" customHeight="1" x14ac:dyDescent="0.2">
      <c r="C2422" s="633"/>
      <c r="D2422" s="594"/>
      <c r="E2422" s="595"/>
      <c r="F2422" s="630" t="s">
        <v>472</v>
      </c>
      <c r="G2422" s="630"/>
      <c r="H2422" s="165"/>
      <c r="I2422" s="625" t="s">
        <v>455</v>
      </c>
      <c r="J2422" s="625"/>
      <c r="K2422" s="625"/>
      <c r="L2422" s="626"/>
      <c r="M2422" s="579"/>
      <c r="N2422" s="580"/>
      <c r="O2422" s="579"/>
      <c r="P2422" s="580"/>
      <c r="Q2422" s="579"/>
      <c r="R2422" s="580"/>
      <c r="S2422" s="590"/>
      <c r="T2422" s="591"/>
      <c r="U2422" s="213"/>
      <c r="V2422" s="213"/>
      <c r="W2422" s="486"/>
      <c r="X2422" s="486"/>
      <c r="Y2422" s="214"/>
      <c r="Z2422" s="214"/>
      <c r="AA2422" s="486"/>
      <c r="AB2422" s="486"/>
      <c r="AC2422" s="214"/>
      <c r="AD2422" s="214"/>
      <c r="AE2422" s="109"/>
      <c r="AG2422" s="90">
        <f t="shared" si="2346"/>
        <v>45</v>
      </c>
      <c r="AH2422" s="186">
        <f t="shared" si="2347"/>
        <v>0</v>
      </c>
      <c r="AI2422" s="130">
        <f t="shared" si="2348"/>
        <v>0</v>
      </c>
      <c r="AJ2422" s="130">
        <f t="shared" si="2349"/>
        <v>0</v>
      </c>
      <c r="AK2422" s="130">
        <f t="shared" si="2350"/>
        <v>0</v>
      </c>
      <c r="AL2422" s="130">
        <f t="shared" si="2351"/>
        <v>0</v>
      </c>
      <c r="AM2422" s="359">
        <f t="shared" si="2352"/>
        <v>0</v>
      </c>
      <c r="AN2422" s="130">
        <f t="shared" si="2353"/>
        <v>0</v>
      </c>
      <c r="AO2422" s="130">
        <f t="shared" si="2354"/>
        <v>0</v>
      </c>
      <c r="AP2422" s="130">
        <f t="shared" si="2355"/>
        <v>0</v>
      </c>
      <c r="AQ2422" s="130">
        <f t="shared" si="2356"/>
        <v>0</v>
      </c>
      <c r="AR2422" s="359">
        <f t="shared" si="2357"/>
        <v>0</v>
      </c>
      <c r="AS2422" s="130">
        <f t="shared" si="2358"/>
        <v>0</v>
      </c>
      <c r="AT2422" s="130">
        <f t="shared" si="2359"/>
        <v>0</v>
      </c>
      <c r="AU2422" s="130">
        <f t="shared" si="2360"/>
        <v>0</v>
      </c>
      <c r="AV2422" s="130">
        <f t="shared" si="2361"/>
        <v>0</v>
      </c>
      <c r="AW2422" s="359">
        <f t="shared" si="2362"/>
        <v>0</v>
      </c>
      <c r="AX2422" s="130">
        <f t="shared" si="2363"/>
        <v>0</v>
      </c>
      <c r="AY2422" s="130">
        <f t="shared" si="2364"/>
        <v>0</v>
      </c>
      <c r="AZ2422" s="130">
        <f t="shared" si="2365"/>
        <v>0</v>
      </c>
      <c r="BA2422" s="130">
        <f t="shared" si="2366"/>
        <v>0</v>
      </c>
      <c r="BB2422" s="359">
        <f t="shared" si="2367"/>
        <v>0</v>
      </c>
      <c r="BC2422" s="130">
        <f t="shared" si="2368"/>
        <v>0</v>
      </c>
      <c r="BD2422" s="130">
        <f t="shared" si="2369"/>
        <v>0</v>
      </c>
      <c r="BE2422" s="130">
        <f t="shared" si="2370"/>
        <v>0</v>
      </c>
      <c r="BF2422" s="130">
        <f t="shared" si="2371"/>
        <v>0</v>
      </c>
      <c r="BG2422" s="359">
        <f t="shared" si="2372"/>
        <v>0</v>
      </c>
      <c r="BH2422" s="130">
        <f t="shared" si="2373"/>
        <v>0</v>
      </c>
      <c r="BI2422" s="130">
        <f t="shared" si="2374"/>
        <v>0</v>
      </c>
      <c r="BJ2422" s="130">
        <f t="shared" si="2375"/>
        <v>0</v>
      </c>
      <c r="BK2422" s="130">
        <f t="shared" si="2376"/>
        <v>0</v>
      </c>
      <c r="BL2422" s="359">
        <f t="shared" si="2377"/>
        <v>0</v>
      </c>
      <c r="BM2422" s="90">
        <f t="shared" si="2378"/>
        <v>0</v>
      </c>
      <c r="CO2422" s="335"/>
      <c r="CP2422" s="493"/>
      <c r="CQ2422" s="493"/>
      <c r="CR2422" s="493"/>
      <c r="CS2422" s="493"/>
      <c r="CT2422" s="493"/>
      <c r="CU2422" s="493"/>
      <c r="CV2422" s="486"/>
      <c r="CW2422" s="486"/>
      <c r="CX2422" s="336"/>
      <c r="CY2422" s="336"/>
      <c r="CZ2422" s="486"/>
      <c r="DA2422" s="486"/>
      <c r="DB2422" s="336"/>
      <c r="DC2422" s="336"/>
      <c r="DD2422" s="486"/>
      <c r="DE2422" s="486"/>
      <c r="DF2422" s="336"/>
      <c r="DG2422" s="336"/>
      <c r="DH2422" s="335"/>
    </row>
    <row r="2423" spans="1:123" ht="15" customHeight="1" x14ac:dyDescent="0.2">
      <c r="C2423" s="633"/>
      <c r="D2423" s="594"/>
      <c r="E2423" s="595"/>
      <c r="F2423" s="630" t="s">
        <v>473</v>
      </c>
      <c r="G2423" s="630"/>
      <c r="H2423" s="165"/>
      <c r="I2423" s="625" t="s">
        <v>456</v>
      </c>
      <c r="J2423" s="625"/>
      <c r="K2423" s="625"/>
      <c r="L2423" s="626"/>
      <c r="M2423" s="579"/>
      <c r="N2423" s="580"/>
      <c r="O2423" s="579"/>
      <c r="P2423" s="580"/>
      <c r="Q2423" s="579"/>
      <c r="R2423" s="580"/>
      <c r="S2423" s="590"/>
      <c r="T2423" s="591"/>
      <c r="U2423" s="213"/>
      <c r="V2423" s="213"/>
      <c r="W2423" s="486"/>
      <c r="X2423" s="486"/>
      <c r="Y2423" s="214"/>
      <c r="Z2423" s="214"/>
      <c r="AA2423" s="486"/>
      <c r="AB2423" s="486"/>
      <c r="AC2423" s="214"/>
      <c r="AD2423" s="214"/>
      <c r="AE2423" s="109"/>
      <c r="AG2423" s="90">
        <f t="shared" si="2346"/>
        <v>45</v>
      </c>
      <c r="AH2423" s="186">
        <f t="shared" si="2347"/>
        <v>0</v>
      </c>
      <c r="AI2423" s="130">
        <f t="shared" si="2348"/>
        <v>0</v>
      </c>
      <c r="AJ2423" s="130">
        <f t="shared" si="2349"/>
        <v>0</v>
      </c>
      <c r="AK2423" s="130">
        <f t="shared" si="2350"/>
        <v>0</v>
      </c>
      <c r="AL2423" s="130">
        <f t="shared" si="2351"/>
        <v>0</v>
      </c>
      <c r="AM2423" s="359">
        <f t="shared" si="2352"/>
        <v>0</v>
      </c>
      <c r="AN2423" s="130">
        <f t="shared" si="2353"/>
        <v>0</v>
      </c>
      <c r="AO2423" s="130">
        <f t="shared" si="2354"/>
        <v>0</v>
      </c>
      <c r="AP2423" s="130">
        <f t="shared" si="2355"/>
        <v>0</v>
      </c>
      <c r="AQ2423" s="130">
        <f t="shared" si="2356"/>
        <v>0</v>
      </c>
      <c r="AR2423" s="359">
        <f t="shared" si="2357"/>
        <v>0</v>
      </c>
      <c r="AS2423" s="130">
        <f t="shared" si="2358"/>
        <v>0</v>
      </c>
      <c r="AT2423" s="130">
        <f t="shared" si="2359"/>
        <v>0</v>
      </c>
      <c r="AU2423" s="130">
        <f t="shared" si="2360"/>
        <v>0</v>
      </c>
      <c r="AV2423" s="130">
        <f t="shared" si="2361"/>
        <v>0</v>
      </c>
      <c r="AW2423" s="359">
        <f t="shared" si="2362"/>
        <v>0</v>
      </c>
      <c r="AX2423" s="130">
        <f t="shared" si="2363"/>
        <v>0</v>
      </c>
      <c r="AY2423" s="130">
        <f t="shared" si="2364"/>
        <v>0</v>
      </c>
      <c r="AZ2423" s="130">
        <f t="shared" si="2365"/>
        <v>0</v>
      </c>
      <c r="BA2423" s="130">
        <f t="shared" si="2366"/>
        <v>0</v>
      </c>
      <c r="BB2423" s="359">
        <f t="shared" si="2367"/>
        <v>0</v>
      </c>
      <c r="BC2423" s="130">
        <f t="shared" si="2368"/>
        <v>0</v>
      </c>
      <c r="BD2423" s="130">
        <f t="shared" si="2369"/>
        <v>0</v>
      </c>
      <c r="BE2423" s="130">
        <f t="shared" si="2370"/>
        <v>0</v>
      </c>
      <c r="BF2423" s="130">
        <f t="shared" si="2371"/>
        <v>0</v>
      </c>
      <c r="BG2423" s="359">
        <f t="shared" si="2372"/>
        <v>0</v>
      </c>
      <c r="BH2423" s="130">
        <f t="shared" si="2373"/>
        <v>0</v>
      </c>
      <c r="BI2423" s="130">
        <f t="shared" si="2374"/>
        <v>0</v>
      </c>
      <c r="BJ2423" s="130">
        <f t="shared" si="2375"/>
        <v>0</v>
      </c>
      <c r="BK2423" s="130">
        <f t="shared" si="2376"/>
        <v>0</v>
      </c>
      <c r="BL2423" s="359">
        <f t="shared" si="2377"/>
        <v>0</v>
      </c>
      <c r="BM2423" s="90">
        <f t="shared" si="2378"/>
        <v>0</v>
      </c>
      <c r="CO2423" s="335"/>
      <c r="CP2423" s="493"/>
      <c r="CQ2423" s="493"/>
      <c r="CR2423" s="493"/>
      <c r="CS2423" s="493"/>
      <c r="CT2423" s="493"/>
      <c r="CU2423" s="493"/>
      <c r="CV2423" s="486"/>
      <c r="CW2423" s="486"/>
      <c r="CX2423" s="336"/>
      <c r="CY2423" s="336"/>
      <c r="CZ2423" s="486"/>
      <c r="DA2423" s="486"/>
      <c r="DB2423" s="336"/>
      <c r="DC2423" s="336"/>
      <c r="DD2423" s="486"/>
      <c r="DE2423" s="486"/>
      <c r="DF2423" s="336"/>
      <c r="DG2423" s="336"/>
      <c r="DH2423" s="335"/>
    </row>
    <row r="2424" spans="1:123" ht="15" customHeight="1" x14ac:dyDescent="0.2">
      <c r="C2424" s="633"/>
      <c r="D2424" s="594"/>
      <c r="E2424" s="595"/>
      <c r="F2424" s="630" t="s">
        <v>474</v>
      </c>
      <c r="G2424" s="630"/>
      <c r="H2424" s="165"/>
      <c r="I2424" s="625" t="s">
        <v>457</v>
      </c>
      <c r="J2424" s="625"/>
      <c r="K2424" s="625"/>
      <c r="L2424" s="626"/>
      <c r="M2424" s="579"/>
      <c r="N2424" s="580"/>
      <c r="O2424" s="579"/>
      <c r="P2424" s="580"/>
      <c r="Q2424" s="579"/>
      <c r="R2424" s="580"/>
      <c r="S2424" s="590"/>
      <c r="T2424" s="591"/>
      <c r="U2424" s="213"/>
      <c r="V2424" s="213"/>
      <c r="W2424" s="486"/>
      <c r="X2424" s="486"/>
      <c r="Y2424" s="214"/>
      <c r="Z2424" s="214"/>
      <c r="AA2424" s="486"/>
      <c r="AB2424" s="486"/>
      <c r="AC2424" s="214"/>
      <c r="AD2424" s="214"/>
      <c r="AE2424" s="109"/>
      <c r="AG2424" s="90">
        <f t="shared" si="2346"/>
        <v>45</v>
      </c>
      <c r="AH2424" s="186">
        <f t="shared" si="2347"/>
        <v>0</v>
      </c>
      <c r="AI2424" s="130">
        <f t="shared" si="2348"/>
        <v>0</v>
      </c>
      <c r="AJ2424" s="130">
        <f t="shared" si="2349"/>
        <v>0</v>
      </c>
      <c r="AK2424" s="130">
        <f t="shared" si="2350"/>
        <v>0</v>
      </c>
      <c r="AL2424" s="130">
        <f t="shared" si="2351"/>
        <v>0</v>
      </c>
      <c r="AM2424" s="359">
        <f t="shared" si="2352"/>
        <v>0</v>
      </c>
      <c r="AN2424" s="130">
        <f t="shared" si="2353"/>
        <v>0</v>
      </c>
      <c r="AO2424" s="130">
        <f t="shared" si="2354"/>
        <v>0</v>
      </c>
      <c r="AP2424" s="130">
        <f t="shared" si="2355"/>
        <v>0</v>
      </c>
      <c r="AQ2424" s="130">
        <f t="shared" si="2356"/>
        <v>0</v>
      </c>
      <c r="AR2424" s="359">
        <f t="shared" si="2357"/>
        <v>0</v>
      </c>
      <c r="AS2424" s="130">
        <f t="shared" si="2358"/>
        <v>0</v>
      </c>
      <c r="AT2424" s="130">
        <f t="shared" si="2359"/>
        <v>0</v>
      </c>
      <c r="AU2424" s="130">
        <f t="shared" si="2360"/>
        <v>0</v>
      </c>
      <c r="AV2424" s="130">
        <f t="shared" si="2361"/>
        <v>0</v>
      </c>
      <c r="AW2424" s="359">
        <f t="shared" si="2362"/>
        <v>0</v>
      </c>
      <c r="AX2424" s="130">
        <f t="shared" si="2363"/>
        <v>0</v>
      </c>
      <c r="AY2424" s="130">
        <f t="shared" si="2364"/>
        <v>0</v>
      </c>
      <c r="AZ2424" s="130">
        <f t="shared" si="2365"/>
        <v>0</v>
      </c>
      <c r="BA2424" s="130">
        <f t="shared" si="2366"/>
        <v>0</v>
      </c>
      <c r="BB2424" s="359">
        <f t="shared" si="2367"/>
        <v>0</v>
      </c>
      <c r="BC2424" s="130">
        <f t="shared" si="2368"/>
        <v>0</v>
      </c>
      <c r="BD2424" s="130">
        <f t="shared" si="2369"/>
        <v>0</v>
      </c>
      <c r="BE2424" s="130">
        <f t="shared" si="2370"/>
        <v>0</v>
      </c>
      <c r="BF2424" s="130">
        <f t="shared" si="2371"/>
        <v>0</v>
      </c>
      <c r="BG2424" s="359">
        <f t="shared" si="2372"/>
        <v>0</v>
      </c>
      <c r="BH2424" s="130">
        <f t="shared" si="2373"/>
        <v>0</v>
      </c>
      <c r="BI2424" s="130">
        <f t="shared" si="2374"/>
        <v>0</v>
      </c>
      <c r="BJ2424" s="130">
        <f t="shared" si="2375"/>
        <v>0</v>
      </c>
      <c r="BK2424" s="130">
        <f t="shared" si="2376"/>
        <v>0</v>
      </c>
      <c r="BL2424" s="359">
        <f t="shared" si="2377"/>
        <v>0</v>
      </c>
      <c r="BM2424" s="90">
        <f t="shared" si="2378"/>
        <v>0</v>
      </c>
      <c r="CO2424" s="335"/>
      <c r="CP2424" s="493"/>
      <c r="CQ2424" s="493"/>
      <c r="CR2424" s="493"/>
      <c r="CS2424" s="493"/>
      <c r="CT2424" s="493"/>
      <c r="CU2424" s="493"/>
      <c r="CV2424" s="486"/>
      <c r="CW2424" s="486"/>
      <c r="CX2424" s="336"/>
      <c r="CY2424" s="336"/>
      <c r="CZ2424" s="486"/>
      <c r="DA2424" s="486"/>
      <c r="DB2424" s="336"/>
      <c r="DC2424" s="336"/>
      <c r="DD2424" s="486"/>
      <c r="DE2424" s="486"/>
      <c r="DF2424" s="336"/>
      <c r="DG2424" s="336"/>
      <c r="DH2424" s="335"/>
    </row>
    <row r="2425" spans="1:123" ht="24" customHeight="1" x14ac:dyDescent="0.2">
      <c r="C2425" s="633"/>
      <c r="D2425" s="594"/>
      <c r="E2425" s="595"/>
      <c r="F2425" s="630" t="s">
        <v>475</v>
      </c>
      <c r="G2425" s="630"/>
      <c r="H2425" s="165"/>
      <c r="I2425" s="625" t="s">
        <v>458</v>
      </c>
      <c r="J2425" s="625"/>
      <c r="K2425" s="625"/>
      <c r="L2425" s="626"/>
      <c r="M2425" s="579"/>
      <c r="N2425" s="580"/>
      <c r="O2425" s="579"/>
      <c r="P2425" s="580"/>
      <c r="Q2425" s="579"/>
      <c r="R2425" s="580"/>
      <c r="S2425" s="590"/>
      <c r="T2425" s="591"/>
      <c r="U2425" s="213"/>
      <c r="V2425" s="213"/>
      <c r="W2425" s="486"/>
      <c r="X2425" s="486"/>
      <c r="Y2425" s="214"/>
      <c r="Z2425" s="214"/>
      <c r="AA2425" s="486"/>
      <c r="AB2425" s="486"/>
      <c r="AC2425" s="214"/>
      <c r="AD2425" s="214"/>
      <c r="AE2425" s="109"/>
      <c r="AG2425" s="90">
        <f t="shared" si="2346"/>
        <v>45</v>
      </c>
      <c r="AH2425" s="186">
        <f t="shared" si="2347"/>
        <v>0</v>
      </c>
      <c r="AI2425" s="130">
        <f t="shared" si="2348"/>
        <v>0</v>
      </c>
      <c r="AJ2425" s="130">
        <f t="shared" si="2349"/>
        <v>0</v>
      </c>
      <c r="AK2425" s="130">
        <f t="shared" si="2350"/>
        <v>0</v>
      </c>
      <c r="AL2425" s="130">
        <f t="shared" si="2351"/>
        <v>0</v>
      </c>
      <c r="AM2425" s="359">
        <f t="shared" si="2352"/>
        <v>0</v>
      </c>
      <c r="AN2425" s="130">
        <f t="shared" si="2353"/>
        <v>0</v>
      </c>
      <c r="AO2425" s="130">
        <f t="shared" si="2354"/>
        <v>0</v>
      </c>
      <c r="AP2425" s="130">
        <f t="shared" si="2355"/>
        <v>0</v>
      </c>
      <c r="AQ2425" s="130">
        <f t="shared" si="2356"/>
        <v>0</v>
      </c>
      <c r="AR2425" s="359">
        <f t="shared" si="2357"/>
        <v>0</v>
      </c>
      <c r="AS2425" s="130">
        <f t="shared" si="2358"/>
        <v>0</v>
      </c>
      <c r="AT2425" s="130">
        <f t="shared" si="2359"/>
        <v>0</v>
      </c>
      <c r="AU2425" s="130">
        <f t="shared" si="2360"/>
        <v>0</v>
      </c>
      <c r="AV2425" s="130">
        <f t="shared" si="2361"/>
        <v>0</v>
      </c>
      <c r="AW2425" s="359">
        <f t="shared" si="2362"/>
        <v>0</v>
      </c>
      <c r="AX2425" s="130">
        <f t="shared" si="2363"/>
        <v>0</v>
      </c>
      <c r="AY2425" s="130">
        <f t="shared" si="2364"/>
        <v>0</v>
      </c>
      <c r="AZ2425" s="130">
        <f t="shared" si="2365"/>
        <v>0</v>
      </c>
      <c r="BA2425" s="130">
        <f t="shared" si="2366"/>
        <v>0</v>
      </c>
      <c r="BB2425" s="359">
        <f t="shared" si="2367"/>
        <v>0</v>
      </c>
      <c r="BC2425" s="130">
        <f t="shared" si="2368"/>
        <v>0</v>
      </c>
      <c r="BD2425" s="130">
        <f t="shared" si="2369"/>
        <v>0</v>
      </c>
      <c r="BE2425" s="130">
        <f t="shared" si="2370"/>
        <v>0</v>
      </c>
      <c r="BF2425" s="130">
        <f t="shared" si="2371"/>
        <v>0</v>
      </c>
      <c r="BG2425" s="359">
        <f t="shared" si="2372"/>
        <v>0</v>
      </c>
      <c r="BH2425" s="130">
        <f t="shared" si="2373"/>
        <v>0</v>
      </c>
      <c r="BI2425" s="130">
        <f t="shared" si="2374"/>
        <v>0</v>
      </c>
      <c r="BJ2425" s="130">
        <f t="shared" si="2375"/>
        <v>0</v>
      </c>
      <c r="BK2425" s="130">
        <f t="shared" si="2376"/>
        <v>0</v>
      </c>
      <c r="BL2425" s="359">
        <f t="shared" si="2377"/>
        <v>0</v>
      </c>
      <c r="BM2425" s="90">
        <f t="shared" si="2378"/>
        <v>0</v>
      </c>
      <c r="CO2425" s="335"/>
      <c r="CP2425" s="493"/>
      <c r="CQ2425" s="493"/>
      <c r="CR2425" s="493"/>
      <c r="CS2425" s="493"/>
      <c r="CT2425" s="493"/>
      <c r="CU2425" s="493"/>
      <c r="CV2425" s="486"/>
      <c r="CW2425" s="486"/>
      <c r="CX2425" s="336"/>
      <c r="CY2425" s="336"/>
      <c r="CZ2425" s="486"/>
      <c r="DA2425" s="486"/>
      <c r="DB2425" s="336"/>
      <c r="DC2425" s="336"/>
      <c r="DD2425" s="486"/>
      <c r="DE2425" s="486"/>
      <c r="DF2425" s="336"/>
      <c r="DG2425" s="336"/>
      <c r="DH2425" s="335"/>
    </row>
    <row r="2426" spans="1:123" ht="15" customHeight="1" x14ac:dyDescent="0.2">
      <c r="C2426" s="633"/>
      <c r="D2426" s="594"/>
      <c r="E2426" s="595"/>
      <c r="F2426" s="630" t="s">
        <v>476</v>
      </c>
      <c r="G2426" s="630"/>
      <c r="H2426" s="165"/>
      <c r="I2426" s="625" t="s">
        <v>459</v>
      </c>
      <c r="J2426" s="625"/>
      <c r="K2426" s="625"/>
      <c r="L2426" s="626"/>
      <c r="M2426" s="579"/>
      <c r="N2426" s="580"/>
      <c r="O2426" s="579"/>
      <c r="P2426" s="580"/>
      <c r="Q2426" s="579"/>
      <c r="R2426" s="580"/>
      <c r="S2426" s="590"/>
      <c r="T2426" s="591"/>
      <c r="U2426" s="213"/>
      <c r="V2426" s="213"/>
      <c r="W2426" s="486"/>
      <c r="X2426" s="486"/>
      <c r="Y2426" s="214"/>
      <c r="Z2426" s="214"/>
      <c r="AA2426" s="486"/>
      <c r="AB2426" s="486"/>
      <c r="AC2426" s="214"/>
      <c r="AD2426" s="214"/>
      <c r="AE2426" s="109"/>
      <c r="AG2426" s="90">
        <f t="shared" si="2346"/>
        <v>45</v>
      </c>
      <c r="AH2426" s="186">
        <f t="shared" si="2347"/>
        <v>0</v>
      </c>
      <c r="AI2426" s="130">
        <f t="shared" si="2348"/>
        <v>0</v>
      </c>
      <c r="AJ2426" s="130">
        <f t="shared" si="2349"/>
        <v>0</v>
      </c>
      <c r="AK2426" s="130">
        <f t="shared" si="2350"/>
        <v>0</v>
      </c>
      <c r="AL2426" s="130">
        <f t="shared" si="2351"/>
        <v>0</v>
      </c>
      <c r="AM2426" s="359">
        <f t="shared" si="2352"/>
        <v>0</v>
      </c>
      <c r="AN2426" s="130">
        <f t="shared" si="2353"/>
        <v>0</v>
      </c>
      <c r="AO2426" s="130">
        <f t="shared" si="2354"/>
        <v>0</v>
      </c>
      <c r="AP2426" s="130">
        <f t="shared" si="2355"/>
        <v>0</v>
      </c>
      <c r="AQ2426" s="130">
        <f t="shared" si="2356"/>
        <v>0</v>
      </c>
      <c r="AR2426" s="359">
        <f t="shared" si="2357"/>
        <v>0</v>
      </c>
      <c r="AS2426" s="130">
        <f t="shared" si="2358"/>
        <v>0</v>
      </c>
      <c r="AT2426" s="130">
        <f t="shared" si="2359"/>
        <v>0</v>
      </c>
      <c r="AU2426" s="130">
        <f t="shared" si="2360"/>
        <v>0</v>
      </c>
      <c r="AV2426" s="130">
        <f t="shared" si="2361"/>
        <v>0</v>
      </c>
      <c r="AW2426" s="359">
        <f t="shared" si="2362"/>
        <v>0</v>
      </c>
      <c r="AX2426" s="130">
        <f t="shared" si="2363"/>
        <v>0</v>
      </c>
      <c r="AY2426" s="130">
        <f t="shared" si="2364"/>
        <v>0</v>
      </c>
      <c r="AZ2426" s="130">
        <f t="shared" si="2365"/>
        <v>0</v>
      </c>
      <c r="BA2426" s="130">
        <f t="shared" si="2366"/>
        <v>0</v>
      </c>
      <c r="BB2426" s="359">
        <f t="shared" si="2367"/>
        <v>0</v>
      </c>
      <c r="BC2426" s="130">
        <f t="shared" si="2368"/>
        <v>0</v>
      </c>
      <c r="BD2426" s="130">
        <f t="shared" si="2369"/>
        <v>0</v>
      </c>
      <c r="BE2426" s="130">
        <f t="shared" si="2370"/>
        <v>0</v>
      </c>
      <c r="BF2426" s="130">
        <f t="shared" si="2371"/>
        <v>0</v>
      </c>
      <c r="BG2426" s="359">
        <f t="shared" si="2372"/>
        <v>0</v>
      </c>
      <c r="BH2426" s="130">
        <f t="shared" si="2373"/>
        <v>0</v>
      </c>
      <c r="BI2426" s="130">
        <f t="shared" si="2374"/>
        <v>0</v>
      </c>
      <c r="BJ2426" s="130">
        <f t="shared" si="2375"/>
        <v>0</v>
      </c>
      <c r="BK2426" s="130">
        <f t="shared" si="2376"/>
        <v>0</v>
      </c>
      <c r="BL2426" s="359">
        <f t="shared" si="2377"/>
        <v>0</v>
      </c>
      <c r="BM2426" s="90">
        <f t="shared" si="2378"/>
        <v>0</v>
      </c>
      <c r="BQ2426" s="246" t="s">
        <v>2104</v>
      </c>
      <c r="BR2426" s="246" t="s">
        <v>2048</v>
      </c>
      <c r="BS2426" s="246" t="s">
        <v>2049</v>
      </c>
      <c r="BT2426" s="246" t="s">
        <v>84</v>
      </c>
      <c r="BU2426" s="246" t="s">
        <v>2048</v>
      </c>
      <c r="BV2426" s="246" t="s">
        <v>2049</v>
      </c>
      <c r="BW2426" s="246" t="s">
        <v>84</v>
      </c>
      <c r="BX2426" s="246" t="s">
        <v>2048</v>
      </c>
      <c r="BY2426" s="246" t="s">
        <v>2049</v>
      </c>
      <c r="BZ2426" s="246" t="s">
        <v>84</v>
      </c>
      <c r="CA2426" s="246" t="s">
        <v>2048</v>
      </c>
      <c r="CB2426" s="246" t="s">
        <v>2049</v>
      </c>
      <c r="CO2426" s="335"/>
      <c r="CP2426" s="493"/>
      <c r="CQ2426" s="493"/>
      <c r="CR2426" s="493"/>
      <c r="CS2426" s="493"/>
      <c r="CT2426" s="493"/>
      <c r="CU2426" s="493"/>
      <c r="CV2426" s="486"/>
      <c r="CW2426" s="486"/>
      <c r="CX2426" s="336"/>
      <c r="CY2426" s="336"/>
      <c r="CZ2426" s="486"/>
      <c r="DA2426" s="486"/>
      <c r="DB2426" s="336"/>
      <c r="DC2426" s="336"/>
      <c r="DD2426" s="486"/>
      <c r="DE2426" s="486"/>
      <c r="DF2426" s="336"/>
      <c r="DG2426" s="336"/>
      <c r="DH2426" s="335"/>
    </row>
    <row r="2427" spans="1:123" s="186" customFormat="1" ht="36" customHeight="1" x14ac:dyDescent="0.2">
      <c r="A2427" s="240"/>
      <c r="C2427" s="633"/>
      <c r="D2427" s="594"/>
      <c r="E2427" s="595"/>
      <c r="F2427" s="653" t="s">
        <v>477</v>
      </c>
      <c r="G2427" s="653"/>
      <c r="H2427" s="654" t="s">
        <v>478</v>
      </c>
      <c r="I2427" s="655"/>
      <c r="J2427" s="655"/>
      <c r="K2427" s="655"/>
      <c r="L2427" s="656"/>
      <c r="M2427" s="585"/>
      <c r="N2427" s="586"/>
      <c r="O2427" s="585"/>
      <c r="P2427" s="586"/>
      <c r="Q2427" s="585"/>
      <c r="R2427" s="586"/>
      <c r="S2427" s="732"/>
      <c r="T2427" s="733"/>
      <c r="U2427" s="42"/>
      <c r="V2427" s="42"/>
      <c r="W2427" s="487"/>
      <c r="X2427" s="487"/>
      <c r="Y2427" s="241"/>
      <c r="Z2427" s="241"/>
      <c r="AA2427" s="487"/>
      <c r="AB2427" s="487"/>
      <c r="AC2427" s="241"/>
      <c r="AD2427" s="241"/>
      <c r="AE2427" s="235"/>
      <c r="AF2427" s="237"/>
      <c r="AG2427" s="186">
        <f t="shared" si="2346"/>
        <v>45</v>
      </c>
      <c r="AH2427" s="186">
        <f t="shared" si="2347"/>
        <v>0</v>
      </c>
      <c r="AI2427" s="178">
        <f t="shared" si="2348"/>
        <v>0</v>
      </c>
      <c r="AJ2427" s="178">
        <f t="shared" si="2349"/>
        <v>0</v>
      </c>
      <c r="AK2427" s="178">
        <f t="shared" si="2350"/>
        <v>0</v>
      </c>
      <c r="AL2427" s="130">
        <f t="shared" si="2351"/>
        <v>0</v>
      </c>
      <c r="AM2427" s="359">
        <f t="shared" si="2352"/>
        <v>0</v>
      </c>
      <c r="AN2427" s="178">
        <f t="shared" si="2353"/>
        <v>0</v>
      </c>
      <c r="AO2427" s="178">
        <f t="shared" si="2354"/>
        <v>0</v>
      </c>
      <c r="AP2427" s="178">
        <f t="shared" si="2355"/>
        <v>0</v>
      </c>
      <c r="AQ2427" s="178">
        <f t="shared" si="2356"/>
        <v>0</v>
      </c>
      <c r="AR2427" s="359">
        <f t="shared" si="2357"/>
        <v>0</v>
      </c>
      <c r="AS2427" s="178">
        <f t="shared" si="2358"/>
        <v>0</v>
      </c>
      <c r="AT2427" s="178">
        <f t="shared" si="2359"/>
        <v>0</v>
      </c>
      <c r="AU2427" s="178">
        <f t="shared" si="2360"/>
        <v>0</v>
      </c>
      <c r="AV2427" s="178">
        <f t="shared" si="2361"/>
        <v>0</v>
      </c>
      <c r="AW2427" s="359">
        <f t="shared" si="2362"/>
        <v>0</v>
      </c>
      <c r="AX2427" s="178">
        <f t="shared" si="2363"/>
        <v>0</v>
      </c>
      <c r="AY2427" s="178">
        <f t="shared" si="2364"/>
        <v>0</v>
      </c>
      <c r="AZ2427" s="178">
        <f t="shared" si="2365"/>
        <v>0</v>
      </c>
      <c r="BA2427" s="178">
        <f t="shared" si="2366"/>
        <v>0</v>
      </c>
      <c r="BB2427" s="359">
        <f t="shared" si="2367"/>
        <v>0</v>
      </c>
      <c r="BC2427" s="178">
        <f t="shared" si="2368"/>
        <v>0</v>
      </c>
      <c r="BD2427" s="178">
        <f t="shared" si="2369"/>
        <v>0</v>
      </c>
      <c r="BE2427" s="178">
        <f t="shared" si="2370"/>
        <v>0</v>
      </c>
      <c r="BF2427" s="178">
        <f t="shared" si="2371"/>
        <v>0</v>
      </c>
      <c r="BG2427" s="359">
        <f t="shared" si="2372"/>
        <v>0</v>
      </c>
      <c r="BH2427" s="178">
        <f t="shared" si="2373"/>
        <v>0</v>
      </c>
      <c r="BI2427" s="178">
        <f t="shared" si="2374"/>
        <v>0</v>
      </c>
      <c r="BJ2427" s="178">
        <f t="shared" si="2375"/>
        <v>0</v>
      </c>
      <c r="BK2427" s="178">
        <f t="shared" si="2376"/>
        <v>0</v>
      </c>
      <c r="BL2427" s="359">
        <f t="shared" si="2377"/>
        <v>0</v>
      </c>
      <c r="BM2427" s="186">
        <f t="shared" si="2378"/>
        <v>0</v>
      </c>
      <c r="BP2427" s="186" t="s">
        <v>2077</v>
      </c>
      <c r="BQ2427" s="178">
        <f>IF($AG$1789=$AH$1789,0,IF(
OR(
AND(BQ2431=0,BQ2430&gt;0),
AND(BQ2431="NS",BQ2429&gt;0),
AND(BQ2431="NS",BQ2429=0,BQ2430=0)),1,
IF(OR(
AND(BQ2430&gt;=2,BQ2429&lt;BQ2431),
AND(BQ2431="NS",BQ2429=0,BQ2430&gt;0),
BQ2431=BQ2429,
AND(BQ2431="NA",BQ2430=0,BQ2429=0,BQ2428&gt;0)),0,1)))</f>
        <v>0</v>
      </c>
      <c r="BR2427" s="178">
        <f t="shared" ref="BR2427" si="2538">IF($AG$1789=$AH$1789,0,IF(
OR(
AND(BR2431=0,BR2430&gt;0),
AND(BR2431="NS",BR2429&gt;0),
AND(BR2431="NS",BR2429=0,BR2430=0)),1,
IF(OR(
AND(BR2430&gt;=2,BR2429&lt;BR2431),
AND(BR2431="NS",BR2429=0,BR2430&gt;0),
BR2431=BR2429,
AND(BR2431="NA",BR2430=0,BR2429=0,BR2428&gt;0)),0,1)))</f>
        <v>0</v>
      </c>
      <c r="BS2427" s="178">
        <f t="shared" ref="BS2427" si="2539">IF($AG$1789=$AH$1789,0,IF(
OR(
AND(BS2431=0,BS2430&gt;0),
AND(BS2431="NS",BS2429&gt;0),
AND(BS2431="NS",BS2429=0,BS2430=0)),1,
IF(OR(
AND(BS2430&gt;=2,BS2429&lt;BS2431),
AND(BS2431="NS",BS2429=0,BS2430&gt;0),
BS2431=BS2429,
AND(BS2431="NA",BS2430=0,BS2429=0,BS2428&gt;0)),0,1)))</f>
        <v>0</v>
      </c>
      <c r="BT2427" s="178">
        <f t="shared" ref="BT2427" si="2540">IF($AG$1789=$AH$1789,0,IF(
OR(
AND(BT2431=0,BT2430&gt;0),
AND(BT2431="NS",BT2429&gt;0),
AND(BT2431="NS",BT2429=0,BT2430=0)),1,
IF(OR(
AND(BT2430&gt;=2,BT2429&lt;BT2431),
AND(BT2431="NS",BT2429=0,BT2430&gt;0),
BT2431=BT2429,
AND(BT2431="NA",BT2430=0,BT2429=0,BT2428&gt;0)),0,1)))</f>
        <v>0</v>
      </c>
      <c r="BU2427" s="178">
        <f t="shared" ref="BU2427" si="2541">IF($AG$1789=$AH$1789,0,IF(
OR(
AND(BU2431=0,BU2430&gt;0),
AND(BU2431="NS",BU2429&gt;0),
AND(BU2431="NS",BU2429=0,BU2430=0)),1,
IF(OR(
AND(BU2430&gt;=2,BU2429&lt;BU2431),
AND(BU2431="NS",BU2429=0,BU2430&gt;0),
BU2431=BU2429,
AND(BU2431="NA",BU2430=0,BU2429=0,BU2428&gt;0)),0,1)))</f>
        <v>0</v>
      </c>
      <c r="BV2427" s="178">
        <f t="shared" ref="BV2427" si="2542">IF($AG$1789=$AH$1789,0,IF(
OR(
AND(BV2431=0,BV2430&gt;0),
AND(BV2431="NS",BV2429&gt;0),
AND(BV2431="NS",BV2429=0,BV2430=0)),1,
IF(OR(
AND(BV2430&gt;=2,BV2429&lt;BV2431),
AND(BV2431="NS",BV2429=0,BV2430&gt;0),
BV2431=BV2429,
AND(BV2431="NA",BV2430=0,BV2429=0,BV2428&gt;0)),0,1)))</f>
        <v>0</v>
      </c>
      <c r="BW2427" s="178">
        <f t="shared" ref="BW2427" si="2543">IF($AG$1789=$AH$1789,0,IF(
OR(
AND(BW2431=0,BW2430&gt;0),
AND(BW2431="NS",BW2429&gt;0),
AND(BW2431="NS",BW2429=0,BW2430=0)),1,
IF(OR(
AND(BW2430&gt;=2,BW2429&lt;BW2431),
AND(BW2431="NS",BW2429=0,BW2430&gt;0),
BW2431=BW2429,
AND(BW2431="NA",BW2430=0,BW2429=0,BW2428&gt;0)),0,1)))</f>
        <v>0</v>
      </c>
      <c r="BX2427" s="178">
        <f t="shared" ref="BX2427" si="2544">IF($AG$1789=$AH$1789,0,IF(
OR(
AND(BX2431=0,BX2430&gt;0),
AND(BX2431="NS",BX2429&gt;0),
AND(BX2431="NS",BX2429=0,BX2430=0)),1,
IF(OR(
AND(BX2430&gt;=2,BX2429&lt;BX2431),
AND(BX2431="NS",BX2429=0,BX2430&gt;0),
BX2431=BX2429,
AND(BX2431="NA",BX2430=0,BX2429=0,BX2428&gt;0)),0,1)))</f>
        <v>0</v>
      </c>
      <c r="BY2427" s="178">
        <f t="shared" ref="BY2427" si="2545">IF($AG$1789=$AH$1789,0,IF(
OR(
AND(BY2431=0,BY2430&gt;0),
AND(BY2431="NS",BY2429&gt;0),
AND(BY2431="NS",BY2429=0,BY2430=0)),1,
IF(OR(
AND(BY2430&gt;=2,BY2429&lt;BY2431),
AND(BY2431="NS",BY2429=0,BY2430&gt;0),
BY2431=BY2429,
AND(BY2431="NA",BY2430=0,BY2429=0,BY2428&gt;0)),0,1)))</f>
        <v>0</v>
      </c>
      <c r="BZ2427" s="178">
        <f t="shared" ref="BZ2427" si="2546">IF($AG$1789=$AH$1789,0,IF(
OR(
AND(BZ2431=0,BZ2430&gt;0),
AND(BZ2431="NS",BZ2429&gt;0),
AND(BZ2431="NS",BZ2429=0,BZ2430=0)),1,
IF(OR(
AND(BZ2430&gt;=2,BZ2429&lt;BZ2431),
AND(BZ2431="NS",BZ2429=0,BZ2430&gt;0),
BZ2431=BZ2429,
AND(BZ2431="NA",BZ2430=0,BZ2429=0,BZ2428&gt;0)),0,1)))</f>
        <v>0</v>
      </c>
      <c r="CA2427" s="178">
        <f t="shared" ref="CA2427" si="2547">IF($AG$1789=$AH$1789,0,IF(
OR(
AND(CA2431=0,CA2430&gt;0),
AND(CA2431="NS",CA2429&gt;0),
AND(CA2431="NS",CA2429=0,CA2430=0)),1,
IF(OR(
AND(CA2430&gt;=2,CA2429&lt;CA2431),
AND(CA2431="NS",CA2429=0,CA2430&gt;0),
CA2431=CA2429,
AND(CA2431="NA",CA2430=0,CA2429=0,CA2428&gt;0)),0,1)))</f>
        <v>0</v>
      </c>
      <c r="CB2427" s="178">
        <f t="shared" ref="CB2427" si="2548">IF($AG$1789=$AH$1789,0,IF(
OR(
AND(CB2431=0,CB2430&gt;0),
AND(CB2431="NS",CB2429&gt;0),
AND(CB2431="NS",CB2429=0,CB2430=0)),1,
IF(OR(
AND(CB2430&gt;=2,CB2429&lt;CB2431),
AND(CB2431="NS",CB2429=0,CB2430&gt;0),
CB2431=CB2429,
AND(CB2431="NA",CB2430=0,CB2429=0,CB2428&gt;0)),0,1)))</f>
        <v>0</v>
      </c>
      <c r="CC2427" s="186">
        <f>SUM(BQ2427:CB2427)</f>
        <v>0</v>
      </c>
      <c r="CN2427" s="237"/>
      <c r="CO2427" s="354"/>
      <c r="CP2427" s="494"/>
      <c r="CQ2427" s="494"/>
      <c r="CR2427" s="494"/>
      <c r="CS2427" s="494"/>
      <c r="CT2427" s="494"/>
      <c r="CU2427" s="494"/>
      <c r="CV2427" s="487"/>
      <c r="CW2427" s="487"/>
      <c r="CX2427" s="337"/>
      <c r="CY2427" s="337"/>
      <c r="CZ2427" s="487"/>
      <c r="DA2427" s="487"/>
      <c r="DB2427" s="337"/>
      <c r="DC2427" s="337"/>
      <c r="DD2427" s="487"/>
      <c r="DE2427" s="487"/>
      <c r="DF2427" s="337"/>
      <c r="DG2427" s="337"/>
      <c r="DH2427" s="354"/>
      <c r="DS2427" s="237"/>
    </row>
    <row r="2428" spans="1:123" ht="36" customHeight="1" x14ac:dyDescent="0.2">
      <c r="C2428" s="633"/>
      <c r="D2428" s="594"/>
      <c r="E2428" s="595"/>
      <c r="F2428" s="581" t="s">
        <v>479</v>
      </c>
      <c r="G2428" s="581"/>
      <c r="H2428" s="165"/>
      <c r="I2428" s="625" t="s">
        <v>483</v>
      </c>
      <c r="J2428" s="625"/>
      <c r="K2428" s="625"/>
      <c r="L2428" s="626"/>
      <c r="M2428" s="579"/>
      <c r="N2428" s="580"/>
      <c r="O2428" s="579"/>
      <c r="P2428" s="580"/>
      <c r="Q2428" s="579"/>
      <c r="R2428" s="580"/>
      <c r="S2428" s="590"/>
      <c r="T2428" s="591"/>
      <c r="U2428" s="213"/>
      <c r="V2428" s="213"/>
      <c r="W2428" s="486"/>
      <c r="X2428" s="486"/>
      <c r="Y2428" s="214"/>
      <c r="Z2428" s="214"/>
      <c r="AA2428" s="486"/>
      <c r="AB2428" s="486"/>
      <c r="AC2428" s="214"/>
      <c r="AD2428" s="214"/>
      <c r="AE2428" s="109"/>
      <c r="AG2428" s="90">
        <f t="shared" si="2346"/>
        <v>45</v>
      </c>
      <c r="AH2428" s="186">
        <f t="shared" si="2347"/>
        <v>0</v>
      </c>
      <c r="AI2428" s="130">
        <f t="shared" si="2348"/>
        <v>0</v>
      </c>
      <c r="AJ2428" s="130">
        <f t="shared" si="2349"/>
        <v>0</v>
      </c>
      <c r="AK2428" s="130">
        <f t="shared" si="2350"/>
        <v>0</v>
      </c>
      <c r="AL2428" s="130">
        <f t="shared" si="2351"/>
        <v>0</v>
      </c>
      <c r="AM2428" s="359">
        <f t="shared" si="2352"/>
        <v>0</v>
      </c>
      <c r="AN2428" s="130">
        <f t="shared" si="2353"/>
        <v>0</v>
      </c>
      <c r="AO2428" s="130">
        <f t="shared" si="2354"/>
        <v>0</v>
      </c>
      <c r="AP2428" s="130">
        <f t="shared" si="2355"/>
        <v>0</v>
      </c>
      <c r="AQ2428" s="130">
        <f t="shared" si="2356"/>
        <v>0</v>
      </c>
      <c r="AR2428" s="359">
        <f t="shared" si="2357"/>
        <v>0</v>
      </c>
      <c r="AS2428" s="130">
        <f t="shared" si="2358"/>
        <v>0</v>
      </c>
      <c r="AT2428" s="130">
        <f t="shared" si="2359"/>
        <v>0</v>
      </c>
      <c r="AU2428" s="130">
        <f t="shared" si="2360"/>
        <v>0</v>
      </c>
      <c r="AV2428" s="130">
        <f t="shared" si="2361"/>
        <v>0</v>
      </c>
      <c r="AW2428" s="359">
        <f t="shared" si="2362"/>
        <v>0</v>
      </c>
      <c r="AX2428" s="130">
        <f t="shared" si="2363"/>
        <v>0</v>
      </c>
      <c r="AY2428" s="130">
        <f t="shared" si="2364"/>
        <v>0</v>
      </c>
      <c r="AZ2428" s="130">
        <f t="shared" si="2365"/>
        <v>0</v>
      </c>
      <c r="BA2428" s="130">
        <f t="shared" si="2366"/>
        <v>0</v>
      </c>
      <c r="BB2428" s="359">
        <f t="shared" si="2367"/>
        <v>0</v>
      </c>
      <c r="BC2428" s="130">
        <f t="shared" si="2368"/>
        <v>0</v>
      </c>
      <c r="BD2428" s="130">
        <f t="shared" si="2369"/>
        <v>0</v>
      </c>
      <c r="BE2428" s="130">
        <f t="shared" si="2370"/>
        <v>0</v>
      </c>
      <c r="BF2428" s="130">
        <f t="shared" si="2371"/>
        <v>0</v>
      </c>
      <c r="BG2428" s="359">
        <f t="shared" si="2372"/>
        <v>0</v>
      </c>
      <c r="BH2428" s="130">
        <f t="shared" si="2373"/>
        <v>0</v>
      </c>
      <c r="BI2428" s="130">
        <f t="shared" si="2374"/>
        <v>0</v>
      </c>
      <c r="BJ2428" s="130">
        <f t="shared" si="2375"/>
        <v>0</v>
      </c>
      <c r="BK2428" s="130">
        <f t="shared" si="2376"/>
        <v>0</v>
      </c>
      <c r="BL2428" s="359">
        <f t="shared" si="2377"/>
        <v>0</v>
      </c>
      <c r="BM2428" s="90">
        <f t="shared" si="2378"/>
        <v>0</v>
      </c>
      <c r="BP2428" s="90" t="s">
        <v>2058</v>
      </c>
      <c r="BQ2428" s="90">
        <f>COUNTIF(M2428:N2431,"NA")</f>
        <v>0</v>
      </c>
      <c r="BR2428" s="90">
        <f>COUNTIF(O2428:P2431,"NA")</f>
        <v>0</v>
      </c>
      <c r="BS2428" s="90">
        <f>COUNTIF(Q2428:R2431,"NA")</f>
        <v>0</v>
      </c>
      <c r="BT2428" s="90">
        <f>COUNTIF(S2428:T2431,"NA")</f>
        <v>0</v>
      </c>
      <c r="BU2428" s="90">
        <f>COUNTIF(U2428:U2431,"NA")</f>
        <v>0</v>
      </c>
      <c r="BV2428" s="90">
        <f>COUNTIF(V2428:V2431,"NA")</f>
        <v>0</v>
      </c>
      <c r="BW2428" s="90">
        <f>COUNTIF(W2428:X2431,"NA")</f>
        <v>0</v>
      </c>
      <c r="BX2428" s="90">
        <f>COUNTIF(Y2428:Y2431,"NA")</f>
        <v>0</v>
      </c>
      <c r="BY2428" s="90">
        <f>COUNTIF(Z2428:Z2431,"NA")</f>
        <v>0</v>
      </c>
      <c r="BZ2428" s="90">
        <f>COUNTIF(AA2428:AB2431,"NA")</f>
        <v>0</v>
      </c>
      <c r="CA2428" s="90">
        <f>COUNTIF(AC2428:AC2431,"NA")</f>
        <v>0</v>
      </c>
      <c r="CB2428" s="90">
        <f>COUNTIF(AD2428:AD2431,"NA")</f>
        <v>0</v>
      </c>
      <c r="CO2428" s="335"/>
      <c r="CP2428" s="493"/>
      <c r="CQ2428" s="493"/>
      <c r="CR2428" s="493"/>
      <c r="CS2428" s="493"/>
      <c r="CT2428" s="493"/>
      <c r="CU2428" s="493"/>
      <c r="CV2428" s="486"/>
      <c r="CW2428" s="486"/>
      <c r="CX2428" s="336"/>
      <c r="CY2428" s="336"/>
      <c r="CZ2428" s="486"/>
      <c r="DA2428" s="486"/>
      <c r="DB2428" s="336"/>
      <c r="DC2428" s="336"/>
      <c r="DD2428" s="486"/>
      <c r="DE2428" s="486"/>
      <c r="DF2428" s="336"/>
      <c r="DG2428" s="336"/>
      <c r="DH2428" s="335"/>
    </row>
    <row r="2429" spans="1:123" ht="36" customHeight="1" x14ac:dyDescent="0.2">
      <c r="C2429" s="633"/>
      <c r="D2429" s="594"/>
      <c r="E2429" s="595"/>
      <c r="F2429" s="581" t="s">
        <v>480</v>
      </c>
      <c r="G2429" s="581"/>
      <c r="H2429" s="165"/>
      <c r="I2429" s="625" t="s">
        <v>484</v>
      </c>
      <c r="J2429" s="625"/>
      <c r="K2429" s="625"/>
      <c r="L2429" s="626"/>
      <c r="M2429" s="579"/>
      <c r="N2429" s="580"/>
      <c r="O2429" s="579"/>
      <c r="P2429" s="580"/>
      <c r="Q2429" s="579"/>
      <c r="R2429" s="580"/>
      <c r="S2429" s="590"/>
      <c r="T2429" s="591"/>
      <c r="U2429" s="213"/>
      <c r="V2429" s="213"/>
      <c r="W2429" s="486"/>
      <c r="X2429" s="486"/>
      <c r="Y2429" s="214"/>
      <c r="Z2429" s="214"/>
      <c r="AA2429" s="486"/>
      <c r="AB2429" s="486"/>
      <c r="AC2429" s="214"/>
      <c r="AD2429" s="214"/>
      <c r="AE2429" s="109"/>
      <c r="AG2429" s="90">
        <f t="shared" si="2346"/>
        <v>45</v>
      </c>
      <c r="AH2429" s="186">
        <f t="shared" si="2347"/>
        <v>0</v>
      </c>
      <c r="AI2429" s="130">
        <f t="shared" si="2348"/>
        <v>0</v>
      </c>
      <c r="AJ2429" s="130">
        <f t="shared" si="2349"/>
        <v>0</v>
      </c>
      <c r="AK2429" s="130">
        <f t="shared" si="2350"/>
        <v>0</v>
      </c>
      <c r="AL2429" s="130">
        <f t="shared" si="2351"/>
        <v>0</v>
      </c>
      <c r="AM2429" s="359">
        <f t="shared" si="2352"/>
        <v>0</v>
      </c>
      <c r="AN2429" s="130">
        <f t="shared" si="2353"/>
        <v>0</v>
      </c>
      <c r="AO2429" s="130">
        <f t="shared" si="2354"/>
        <v>0</v>
      </c>
      <c r="AP2429" s="130">
        <f t="shared" si="2355"/>
        <v>0</v>
      </c>
      <c r="AQ2429" s="130">
        <f t="shared" si="2356"/>
        <v>0</v>
      </c>
      <c r="AR2429" s="359">
        <f t="shared" si="2357"/>
        <v>0</v>
      </c>
      <c r="AS2429" s="130">
        <f t="shared" si="2358"/>
        <v>0</v>
      </c>
      <c r="AT2429" s="130">
        <f t="shared" si="2359"/>
        <v>0</v>
      </c>
      <c r="AU2429" s="130">
        <f t="shared" si="2360"/>
        <v>0</v>
      </c>
      <c r="AV2429" s="130">
        <f t="shared" si="2361"/>
        <v>0</v>
      </c>
      <c r="AW2429" s="359">
        <f t="shared" si="2362"/>
        <v>0</v>
      </c>
      <c r="AX2429" s="130">
        <f t="shared" si="2363"/>
        <v>0</v>
      </c>
      <c r="AY2429" s="130">
        <f t="shared" si="2364"/>
        <v>0</v>
      </c>
      <c r="AZ2429" s="130">
        <f t="shared" si="2365"/>
        <v>0</v>
      </c>
      <c r="BA2429" s="130">
        <f t="shared" si="2366"/>
        <v>0</v>
      </c>
      <c r="BB2429" s="359">
        <f t="shared" si="2367"/>
        <v>0</v>
      </c>
      <c r="BC2429" s="130">
        <f t="shared" si="2368"/>
        <v>0</v>
      </c>
      <c r="BD2429" s="130">
        <f t="shared" si="2369"/>
        <v>0</v>
      </c>
      <c r="BE2429" s="130">
        <f t="shared" si="2370"/>
        <v>0</v>
      </c>
      <c r="BF2429" s="130">
        <f t="shared" si="2371"/>
        <v>0</v>
      </c>
      <c r="BG2429" s="359">
        <f t="shared" si="2372"/>
        <v>0</v>
      </c>
      <c r="BH2429" s="130">
        <f t="shared" si="2373"/>
        <v>0</v>
      </c>
      <c r="BI2429" s="130">
        <f t="shared" si="2374"/>
        <v>0</v>
      </c>
      <c r="BJ2429" s="130">
        <f t="shared" si="2375"/>
        <v>0</v>
      </c>
      <c r="BK2429" s="130">
        <f t="shared" si="2376"/>
        <v>0</v>
      </c>
      <c r="BL2429" s="359">
        <f t="shared" si="2377"/>
        <v>0</v>
      </c>
      <c r="BM2429" s="90">
        <f t="shared" si="2378"/>
        <v>0</v>
      </c>
      <c r="BP2429" s="90" t="s">
        <v>2078</v>
      </c>
      <c r="BQ2429" s="90">
        <f>SUM(M2428:N2431)</f>
        <v>0</v>
      </c>
      <c r="BR2429" s="90">
        <f>SUM(O2428:P2431)</f>
        <v>0</v>
      </c>
      <c r="BS2429" s="90">
        <f>SUM(Q2428:R2431)</f>
        <v>0</v>
      </c>
      <c r="BT2429" s="90">
        <f>SUM(S2428:T2431)</f>
        <v>0</v>
      </c>
      <c r="BU2429" s="90">
        <f>SUM(U2428:U2431)</f>
        <v>0</v>
      </c>
      <c r="BV2429" s="90">
        <f>SUM(V2428:V2431)</f>
        <v>0</v>
      </c>
      <c r="BW2429" s="90">
        <f>SUM(W2428:X2431)</f>
        <v>0</v>
      </c>
      <c r="BX2429" s="90">
        <f>SUM(Y2428:Y2431)</f>
        <v>0</v>
      </c>
      <c r="BY2429" s="90">
        <f>SUM(Z2428:Z2431)</f>
        <v>0</v>
      </c>
      <c r="BZ2429" s="90">
        <f>SUM(AA2428:AB2431)</f>
        <v>0</v>
      </c>
      <c r="CA2429" s="90">
        <f>SUM(AC2428:AC2431)</f>
        <v>0</v>
      </c>
      <c r="CB2429" s="90">
        <f>SUM(AD2428:AD2431)</f>
        <v>0</v>
      </c>
      <c r="CO2429" s="335"/>
      <c r="CP2429" s="493"/>
      <c r="CQ2429" s="493"/>
      <c r="CR2429" s="493"/>
      <c r="CS2429" s="493"/>
      <c r="CT2429" s="493"/>
      <c r="CU2429" s="493"/>
      <c r="CV2429" s="486"/>
      <c r="CW2429" s="486"/>
      <c r="CX2429" s="336"/>
      <c r="CY2429" s="336"/>
      <c r="CZ2429" s="486"/>
      <c r="DA2429" s="486"/>
      <c r="DB2429" s="336"/>
      <c r="DC2429" s="336"/>
      <c r="DD2429" s="486"/>
      <c r="DE2429" s="486"/>
      <c r="DF2429" s="336"/>
      <c r="DG2429" s="336"/>
      <c r="DH2429" s="335"/>
    </row>
    <row r="2430" spans="1:123" ht="36" customHeight="1" x14ac:dyDescent="0.2">
      <c r="C2430" s="633"/>
      <c r="D2430" s="594"/>
      <c r="E2430" s="595"/>
      <c r="F2430" s="581" t="s">
        <v>481</v>
      </c>
      <c r="G2430" s="581"/>
      <c r="H2430" s="165"/>
      <c r="I2430" s="625" t="s">
        <v>485</v>
      </c>
      <c r="J2430" s="625"/>
      <c r="K2430" s="625"/>
      <c r="L2430" s="626"/>
      <c r="M2430" s="579"/>
      <c r="N2430" s="580"/>
      <c r="O2430" s="579"/>
      <c r="P2430" s="580"/>
      <c r="Q2430" s="579"/>
      <c r="R2430" s="580"/>
      <c r="S2430" s="590"/>
      <c r="T2430" s="591"/>
      <c r="U2430" s="213"/>
      <c r="V2430" s="213"/>
      <c r="W2430" s="486"/>
      <c r="X2430" s="486"/>
      <c r="Y2430" s="214"/>
      <c r="Z2430" s="214"/>
      <c r="AA2430" s="486"/>
      <c r="AB2430" s="486"/>
      <c r="AC2430" s="214"/>
      <c r="AD2430" s="214"/>
      <c r="AE2430" s="109"/>
      <c r="AG2430" s="90">
        <f t="shared" si="2346"/>
        <v>45</v>
      </c>
      <c r="AH2430" s="186">
        <f t="shared" si="2347"/>
        <v>0</v>
      </c>
      <c r="AI2430" s="130">
        <f t="shared" si="2348"/>
        <v>0</v>
      </c>
      <c r="AJ2430" s="130">
        <f t="shared" si="2349"/>
        <v>0</v>
      </c>
      <c r="AK2430" s="130">
        <f t="shared" si="2350"/>
        <v>0</v>
      </c>
      <c r="AL2430" s="130">
        <f t="shared" si="2351"/>
        <v>0</v>
      </c>
      <c r="AM2430" s="359">
        <f t="shared" si="2352"/>
        <v>0</v>
      </c>
      <c r="AN2430" s="130">
        <f t="shared" si="2353"/>
        <v>0</v>
      </c>
      <c r="AO2430" s="130">
        <f t="shared" si="2354"/>
        <v>0</v>
      </c>
      <c r="AP2430" s="130">
        <f t="shared" si="2355"/>
        <v>0</v>
      </c>
      <c r="AQ2430" s="130">
        <f t="shared" si="2356"/>
        <v>0</v>
      </c>
      <c r="AR2430" s="359">
        <f t="shared" si="2357"/>
        <v>0</v>
      </c>
      <c r="AS2430" s="130">
        <f t="shared" si="2358"/>
        <v>0</v>
      </c>
      <c r="AT2430" s="130">
        <f t="shared" si="2359"/>
        <v>0</v>
      </c>
      <c r="AU2430" s="130">
        <f t="shared" si="2360"/>
        <v>0</v>
      </c>
      <c r="AV2430" s="130">
        <f t="shared" si="2361"/>
        <v>0</v>
      </c>
      <c r="AW2430" s="359">
        <f t="shared" si="2362"/>
        <v>0</v>
      </c>
      <c r="AX2430" s="130">
        <f t="shared" si="2363"/>
        <v>0</v>
      </c>
      <c r="AY2430" s="130">
        <f t="shared" si="2364"/>
        <v>0</v>
      </c>
      <c r="AZ2430" s="130">
        <f t="shared" si="2365"/>
        <v>0</v>
      </c>
      <c r="BA2430" s="130">
        <f t="shared" si="2366"/>
        <v>0</v>
      </c>
      <c r="BB2430" s="359">
        <f t="shared" si="2367"/>
        <v>0</v>
      </c>
      <c r="BC2430" s="130">
        <f t="shared" si="2368"/>
        <v>0</v>
      </c>
      <c r="BD2430" s="130">
        <f t="shared" si="2369"/>
        <v>0</v>
      </c>
      <c r="BE2430" s="130">
        <f t="shared" si="2370"/>
        <v>0</v>
      </c>
      <c r="BF2430" s="130">
        <f t="shared" si="2371"/>
        <v>0</v>
      </c>
      <c r="BG2430" s="359">
        <f t="shared" si="2372"/>
        <v>0</v>
      </c>
      <c r="BH2430" s="130">
        <f t="shared" si="2373"/>
        <v>0</v>
      </c>
      <c r="BI2430" s="130">
        <f t="shared" si="2374"/>
        <v>0</v>
      </c>
      <c r="BJ2430" s="130">
        <f t="shared" si="2375"/>
        <v>0</v>
      </c>
      <c r="BK2430" s="130">
        <f t="shared" si="2376"/>
        <v>0</v>
      </c>
      <c r="BL2430" s="359">
        <f t="shared" si="2377"/>
        <v>0</v>
      </c>
      <c r="BM2430" s="90">
        <f t="shared" si="2378"/>
        <v>0</v>
      </c>
      <c r="BP2430" s="90" t="s">
        <v>2029</v>
      </c>
      <c r="BQ2430" s="90">
        <f>COUNTIF(M2428:N2431,"NS")</f>
        <v>0</v>
      </c>
      <c r="BR2430" s="90">
        <f>COUNTIF(O2428:P2431,"NS")</f>
        <v>0</v>
      </c>
      <c r="BS2430" s="90">
        <f>COUNTIF(Q2428:R2431,"NS")</f>
        <v>0</v>
      </c>
      <c r="BT2430" s="90">
        <f>COUNTIF(S2428:T2431,"NS")</f>
        <v>0</v>
      </c>
      <c r="BU2430" s="90">
        <f>COUNTIF(U2428:U2431,"NS")</f>
        <v>0</v>
      </c>
      <c r="BV2430" s="90">
        <f>COUNTIF(V2428:V2431,"NS")</f>
        <v>0</v>
      </c>
      <c r="BW2430" s="90">
        <f>COUNTIF(W2428:X2431,"NS")</f>
        <v>0</v>
      </c>
      <c r="BX2430" s="90">
        <f>COUNTIF(Y2428:Y2431,"NS")</f>
        <v>0</v>
      </c>
      <c r="BY2430" s="90">
        <f>COUNTIF(Z2428:Z2431,"NS")</f>
        <v>0</v>
      </c>
      <c r="BZ2430" s="90">
        <f>COUNTIF(AA2428:AB2431,"NS")</f>
        <v>0</v>
      </c>
      <c r="CA2430" s="90">
        <f>COUNTIF(AC2428:AC2431,"NS")</f>
        <v>0</v>
      </c>
      <c r="CB2430" s="90">
        <f>COUNTIF(AD2428:AD2431,"NS")</f>
        <v>0</v>
      </c>
      <c r="CO2430" s="335"/>
      <c r="CP2430" s="493"/>
      <c r="CQ2430" s="493"/>
      <c r="CR2430" s="493"/>
      <c r="CS2430" s="493"/>
      <c r="CT2430" s="493"/>
      <c r="CU2430" s="493"/>
      <c r="CV2430" s="486"/>
      <c r="CW2430" s="486"/>
      <c r="CX2430" s="336"/>
      <c r="CY2430" s="336"/>
      <c r="CZ2430" s="486"/>
      <c r="DA2430" s="486"/>
      <c r="DB2430" s="336"/>
      <c r="DC2430" s="336"/>
      <c r="DD2430" s="486"/>
      <c r="DE2430" s="486"/>
      <c r="DF2430" s="336"/>
      <c r="DG2430" s="336"/>
      <c r="DH2430" s="335"/>
    </row>
    <row r="2431" spans="1:123" ht="48" customHeight="1" x14ac:dyDescent="0.2">
      <c r="C2431" s="633"/>
      <c r="D2431" s="594"/>
      <c r="E2431" s="595"/>
      <c r="F2431" s="581" t="s">
        <v>482</v>
      </c>
      <c r="G2431" s="581"/>
      <c r="H2431" s="165"/>
      <c r="I2431" s="625" t="s">
        <v>486</v>
      </c>
      <c r="J2431" s="625"/>
      <c r="K2431" s="625"/>
      <c r="L2431" s="626"/>
      <c r="M2431" s="579"/>
      <c r="N2431" s="580"/>
      <c r="O2431" s="579"/>
      <c r="P2431" s="580"/>
      <c r="Q2431" s="579"/>
      <c r="R2431" s="580"/>
      <c r="S2431" s="590"/>
      <c r="T2431" s="591"/>
      <c r="U2431" s="213"/>
      <c r="V2431" s="213"/>
      <c r="W2431" s="486"/>
      <c r="X2431" s="486"/>
      <c r="Y2431" s="214"/>
      <c r="Z2431" s="214"/>
      <c r="AA2431" s="486"/>
      <c r="AB2431" s="486"/>
      <c r="AC2431" s="214"/>
      <c r="AD2431" s="214"/>
      <c r="AE2431" s="109"/>
      <c r="AG2431" s="90">
        <f t="shared" si="2346"/>
        <v>45</v>
      </c>
      <c r="AH2431" s="186">
        <f t="shared" si="2347"/>
        <v>0</v>
      </c>
      <c r="AI2431" s="130">
        <f t="shared" si="2348"/>
        <v>0</v>
      </c>
      <c r="AJ2431" s="130">
        <f t="shared" si="2349"/>
        <v>0</v>
      </c>
      <c r="AK2431" s="130">
        <f t="shared" si="2350"/>
        <v>0</v>
      </c>
      <c r="AL2431" s="130">
        <f t="shared" si="2351"/>
        <v>0</v>
      </c>
      <c r="AM2431" s="359">
        <f t="shared" si="2352"/>
        <v>0</v>
      </c>
      <c r="AN2431" s="130">
        <f t="shared" si="2353"/>
        <v>0</v>
      </c>
      <c r="AO2431" s="130">
        <f t="shared" si="2354"/>
        <v>0</v>
      </c>
      <c r="AP2431" s="130">
        <f t="shared" si="2355"/>
        <v>0</v>
      </c>
      <c r="AQ2431" s="130">
        <f t="shared" si="2356"/>
        <v>0</v>
      </c>
      <c r="AR2431" s="359">
        <f t="shared" si="2357"/>
        <v>0</v>
      </c>
      <c r="AS2431" s="130">
        <f t="shared" si="2358"/>
        <v>0</v>
      </c>
      <c r="AT2431" s="130">
        <f t="shared" si="2359"/>
        <v>0</v>
      </c>
      <c r="AU2431" s="130">
        <f t="shared" si="2360"/>
        <v>0</v>
      </c>
      <c r="AV2431" s="130">
        <f t="shared" si="2361"/>
        <v>0</v>
      </c>
      <c r="AW2431" s="359">
        <f t="shared" si="2362"/>
        <v>0</v>
      </c>
      <c r="AX2431" s="130">
        <f t="shared" si="2363"/>
        <v>0</v>
      </c>
      <c r="AY2431" s="130">
        <f t="shared" si="2364"/>
        <v>0</v>
      </c>
      <c r="AZ2431" s="130">
        <f t="shared" si="2365"/>
        <v>0</v>
      </c>
      <c r="BA2431" s="130">
        <f t="shared" si="2366"/>
        <v>0</v>
      </c>
      <c r="BB2431" s="359">
        <f t="shared" si="2367"/>
        <v>0</v>
      </c>
      <c r="BC2431" s="130">
        <f t="shared" si="2368"/>
        <v>0</v>
      </c>
      <c r="BD2431" s="130">
        <f t="shared" si="2369"/>
        <v>0</v>
      </c>
      <c r="BE2431" s="130">
        <f t="shared" si="2370"/>
        <v>0</v>
      </c>
      <c r="BF2431" s="130">
        <f t="shared" si="2371"/>
        <v>0</v>
      </c>
      <c r="BG2431" s="359">
        <f t="shared" si="2372"/>
        <v>0</v>
      </c>
      <c r="BH2431" s="130">
        <f t="shared" si="2373"/>
        <v>0</v>
      </c>
      <c r="BI2431" s="130">
        <f t="shared" si="2374"/>
        <v>0</v>
      </c>
      <c r="BJ2431" s="130">
        <f t="shared" si="2375"/>
        <v>0</v>
      </c>
      <c r="BK2431" s="130">
        <f t="shared" si="2376"/>
        <v>0</v>
      </c>
      <c r="BL2431" s="359">
        <f t="shared" si="2377"/>
        <v>0</v>
      </c>
      <c r="BM2431" s="90">
        <f t="shared" si="2378"/>
        <v>0</v>
      </c>
      <c r="BP2431" s="90" t="s">
        <v>2104</v>
      </c>
      <c r="BQ2431" s="90">
        <f>M2427</f>
        <v>0</v>
      </c>
      <c r="BR2431" s="90">
        <f>O2427</f>
        <v>0</v>
      </c>
      <c r="BS2431" s="90">
        <f>Q2427</f>
        <v>0</v>
      </c>
      <c r="BT2431" s="90">
        <f>S2427</f>
        <v>0</v>
      </c>
      <c r="BU2431" s="90">
        <f>U2427</f>
        <v>0</v>
      </c>
      <c r="BV2431" s="90">
        <f>V2427</f>
        <v>0</v>
      </c>
      <c r="BW2431" s="90">
        <f>W2427</f>
        <v>0</v>
      </c>
      <c r="BX2431" s="90">
        <f>Y2427</f>
        <v>0</v>
      </c>
      <c r="BY2431" s="90">
        <f>Z2427</f>
        <v>0</v>
      </c>
      <c r="BZ2431" s="90">
        <f>AA2427</f>
        <v>0</v>
      </c>
      <c r="CA2431" s="90">
        <f>AC2427</f>
        <v>0</v>
      </c>
      <c r="CB2431" s="90">
        <f>AD2427</f>
        <v>0</v>
      </c>
      <c r="CO2431" s="335"/>
      <c r="CP2431" s="493"/>
      <c r="CQ2431" s="493"/>
      <c r="CR2431" s="493"/>
      <c r="CS2431" s="493"/>
      <c r="CT2431" s="493"/>
      <c r="CU2431" s="493"/>
      <c r="CV2431" s="486"/>
      <c r="CW2431" s="486"/>
      <c r="CX2431" s="336"/>
      <c r="CY2431" s="336"/>
      <c r="CZ2431" s="486"/>
      <c r="DA2431" s="486"/>
      <c r="DB2431" s="336"/>
      <c r="DC2431" s="336"/>
      <c r="DD2431" s="486"/>
      <c r="DE2431" s="486"/>
      <c r="DF2431" s="336"/>
      <c r="DG2431" s="336"/>
      <c r="DH2431" s="335"/>
    </row>
    <row r="2432" spans="1:123" ht="15" customHeight="1" x14ac:dyDescent="0.2">
      <c r="C2432" s="633"/>
      <c r="D2432" s="594"/>
      <c r="E2432" s="595"/>
      <c r="F2432" s="629" t="s">
        <v>487</v>
      </c>
      <c r="G2432" s="629"/>
      <c r="H2432" s="587" t="s">
        <v>488</v>
      </c>
      <c r="I2432" s="588"/>
      <c r="J2432" s="588"/>
      <c r="K2432" s="588"/>
      <c r="L2432" s="589"/>
      <c r="M2432" s="579"/>
      <c r="N2432" s="580"/>
      <c r="O2432" s="579"/>
      <c r="P2432" s="580"/>
      <c r="Q2432" s="579"/>
      <c r="R2432" s="580"/>
      <c r="S2432" s="590"/>
      <c r="T2432" s="591"/>
      <c r="U2432" s="213"/>
      <c r="V2432" s="213"/>
      <c r="W2432" s="486"/>
      <c r="X2432" s="486"/>
      <c r="Y2432" s="214"/>
      <c r="Z2432" s="214"/>
      <c r="AA2432" s="486"/>
      <c r="AB2432" s="486"/>
      <c r="AC2432" s="214"/>
      <c r="AD2432" s="214"/>
      <c r="AE2432" s="109"/>
      <c r="AG2432" s="90">
        <f t="shared" si="2346"/>
        <v>45</v>
      </c>
      <c r="AH2432" s="186">
        <f t="shared" si="2347"/>
        <v>0</v>
      </c>
      <c r="AI2432" s="130">
        <f t="shared" si="2348"/>
        <v>0</v>
      </c>
      <c r="AJ2432" s="130">
        <f t="shared" si="2349"/>
        <v>0</v>
      </c>
      <c r="AK2432" s="130">
        <f t="shared" si="2350"/>
        <v>0</v>
      </c>
      <c r="AL2432" s="130">
        <f t="shared" si="2351"/>
        <v>0</v>
      </c>
      <c r="AM2432" s="359">
        <f t="shared" si="2352"/>
        <v>0</v>
      </c>
      <c r="AN2432" s="130">
        <f t="shared" si="2353"/>
        <v>0</v>
      </c>
      <c r="AO2432" s="130">
        <f t="shared" si="2354"/>
        <v>0</v>
      </c>
      <c r="AP2432" s="130">
        <f t="shared" si="2355"/>
        <v>0</v>
      </c>
      <c r="AQ2432" s="130">
        <f t="shared" si="2356"/>
        <v>0</v>
      </c>
      <c r="AR2432" s="359">
        <f t="shared" si="2357"/>
        <v>0</v>
      </c>
      <c r="AS2432" s="130">
        <f t="shared" si="2358"/>
        <v>0</v>
      </c>
      <c r="AT2432" s="130">
        <f t="shared" si="2359"/>
        <v>0</v>
      </c>
      <c r="AU2432" s="130">
        <f t="shared" si="2360"/>
        <v>0</v>
      </c>
      <c r="AV2432" s="130">
        <f t="shared" si="2361"/>
        <v>0</v>
      </c>
      <c r="AW2432" s="359">
        <f t="shared" si="2362"/>
        <v>0</v>
      </c>
      <c r="AX2432" s="130">
        <f t="shared" si="2363"/>
        <v>0</v>
      </c>
      <c r="AY2432" s="130">
        <f t="shared" si="2364"/>
        <v>0</v>
      </c>
      <c r="AZ2432" s="130">
        <f t="shared" si="2365"/>
        <v>0</v>
      </c>
      <c r="BA2432" s="130">
        <f t="shared" si="2366"/>
        <v>0</v>
      </c>
      <c r="BB2432" s="359">
        <f t="shared" si="2367"/>
        <v>0</v>
      </c>
      <c r="BC2432" s="130">
        <f t="shared" si="2368"/>
        <v>0</v>
      </c>
      <c r="BD2432" s="130">
        <f t="shared" si="2369"/>
        <v>0</v>
      </c>
      <c r="BE2432" s="130">
        <f t="shared" si="2370"/>
        <v>0</v>
      </c>
      <c r="BF2432" s="130">
        <f t="shared" si="2371"/>
        <v>0</v>
      </c>
      <c r="BG2432" s="359">
        <f t="shared" si="2372"/>
        <v>0</v>
      </c>
      <c r="BH2432" s="130">
        <f t="shared" si="2373"/>
        <v>0</v>
      </c>
      <c r="BI2432" s="130">
        <f t="shared" si="2374"/>
        <v>0</v>
      </c>
      <c r="BJ2432" s="130">
        <f t="shared" si="2375"/>
        <v>0</v>
      </c>
      <c r="BK2432" s="130">
        <f t="shared" si="2376"/>
        <v>0</v>
      </c>
      <c r="BL2432" s="359">
        <f t="shared" si="2377"/>
        <v>0</v>
      </c>
      <c r="BM2432" s="90">
        <f t="shared" si="2378"/>
        <v>0</v>
      </c>
      <c r="CO2432" s="335"/>
      <c r="CP2432" s="493"/>
      <c r="CQ2432" s="493"/>
      <c r="CR2432" s="493"/>
      <c r="CS2432" s="493"/>
      <c r="CT2432" s="493"/>
      <c r="CU2432" s="493"/>
      <c r="CV2432" s="486"/>
      <c r="CW2432" s="486"/>
      <c r="CX2432" s="336"/>
      <c r="CY2432" s="336"/>
      <c r="CZ2432" s="486"/>
      <c r="DA2432" s="486"/>
      <c r="DB2432" s="336"/>
      <c r="DC2432" s="336"/>
      <c r="DD2432" s="486"/>
      <c r="DE2432" s="486"/>
      <c r="DF2432" s="336"/>
      <c r="DG2432" s="336"/>
      <c r="DH2432" s="335"/>
    </row>
    <row r="2433" spans="1:123" ht="15" customHeight="1" x14ac:dyDescent="0.2">
      <c r="C2433" s="633"/>
      <c r="D2433" s="594"/>
      <c r="E2433" s="595"/>
      <c r="F2433" s="629" t="s">
        <v>489</v>
      </c>
      <c r="G2433" s="629"/>
      <c r="H2433" s="587" t="s">
        <v>490</v>
      </c>
      <c r="I2433" s="588"/>
      <c r="J2433" s="588"/>
      <c r="K2433" s="588"/>
      <c r="L2433" s="589"/>
      <c r="M2433" s="579"/>
      <c r="N2433" s="580"/>
      <c r="O2433" s="579"/>
      <c r="P2433" s="580"/>
      <c r="Q2433" s="579"/>
      <c r="R2433" s="580"/>
      <c r="S2433" s="590"/>
      <c r="T2433" s="591"/>
      <c r="U2433" s="213"/>
      <c r="V2433" s="213"/>
      <c r="W2433" s="486"/>
      <c r="X2433" s="486"/>
      <c r="Y2433" s="214"/>
      <c r="Z2433" s="214"/>
      <c r="AA2433" s="486"/>
      <c r="AB2433" s="486"/>
      <c r="AC2433" s="214"/>
      <c r="AD2433" s="214"/>
      <c r="AE2433" s="109"/>
      <c r="AG2433" s="90">
        <f t="shared" si="2346"/>
        <v>45</v>
      </c>
      <c r="AH2433" s="186">
        <f t="shared" si="2347"/>
        <v>0</v>
      </c>
      <c r="AI2433" s="130">
        <f t="shared" si="2348"/>
        <v>0</v>
      </c>
      <c r="AJ2433" s="130">
        <f t="shared" si="2349"/>
        <v>0</v>
      </c>
      <c r="AK2433" s="130">
        <f t="shared" si="2350"/>
        <v>0</v>
      </c>
      <c r="AL2433" s="130">
        <f t="shared" si="2351"/>
        <v>0</v>
      </c>
      <c r="AM2433" s="359">
        <f t="shared" si="2352"/>
        <v>0</v>
      </c>
      <c r="AN2433" s="130">
        <f t="shared" si="2353"/>
        <v>0</v>
      </c>
      <c r="AO2433" s="130">
        <f t="shared" si="2354"/>
        <v>0</v>
      </c>
      <c r="AP2433" s="130">
        <f t="shared" si="2355"/>
        <v>0</v>
      </c>
      <c r="AQ2433" s="130">
        <f t="shared" si="2356"/>
        <v>0</v>
      </c>
      <c r="AR2433" s="359">
        <f t="shared" si="2357"/>
        <v>0</v>
      </c>
      <c r="AS2433" s="130">
        <f t="shared" si="2358"/>
        <v>0</v>
      </c>
      <c r="AT2433" s="130">
        <f t="shared" si="2359"/>
        <v>0</v>
      </c>
      <c r="AU2433" s="130">
        <f t="shared" si="2360"/>
        <v>0</v>
      </c>
      <c r="AV2433" s="130">
        <f t="shared" si="2361"/>
        <v>0</v>
      </c>
      <c r="AW2433" s="359">
        <f t="shared" si="2362"/>
        <v>0</v>
      </c>
      <c r="AX2433" s="130">
        <f t="shared" si="2363"/>
        <v>0</v>
      </c>
      <c r="AY2433" s="130">
        <f t="shared" si="2364"/>
        <v>0</v>
      </c>
      <c r="AZ2433" s="130">
        <f t="shared" si="2365"/>
        <v>0</v>
      </c>
      <c r="BA2433" s="130">
        <f t="shared" si="2366"/>
        <v>0</v>
      </c>
      <c r="BB2433" s="359">
        <f t="shared" si="2367"/>
        <v>0</v>
      </c>
      <c r="BC2433" s="130">
        <f t="shared" si="2368"/>
        <v>0</v>
      </c>
      <c r="BD2433" s="130">
        <f t="shared" si="2369"/>
        <v>0</v>
      </c>
      <c r="BE2433" s="130">
        <f t="shared" si="2370"/>
        <v>0</v>
      </c>
      <c r="BF2433" s="130">
        <f t="shared" si="2371"/>
        <v>0</v>
      </c>
      <c r="BG2433" s="359">
        <f t="shared" si="2372"/>
        <v>0</v>
      </c>
      <c r="BH2433" s="130">
        <f t="shared" si="2373"/>
        <v>0</v>
      </c>
      <c r="BI2433" s="130">
        <f t="shared" si="2374"/>
        <v>0</v>
      </c>
      <c r="BJ2433" s="130">
        <f t="shared" si="2375"/>
        <v>0</v>
      </c>
      <c r="BK2433" s="130">
        <f t="shared" si="2376"/>
        <v>0</v>
      </c>
      <c r="BL2433" s="359">
        <f t="shared" si="2377"/>
        <v>0</v>
      </c>
      <c r="BM2433" s="90">
        <f t="shared" si="2378"/>
        <v>0</v>
      </c>
      <c r="BQ2433" s="246" t="s">
        <v>2104</v>
      </c>
      <c r="BR2433" s="246" t="s">
        <v>2048</v>
      </c>
      <c r="BS2433" s="246" t="s">
        <v>2049</v>
      </c>
      <c r="BT2433" s="246" t="s">
        <v>84</v>
      </c>
      <c r="BU2433" s="246" t="s">
        <v>2048</v>
      </c>
      <c r="BV2433" s="246" t="s">
        <v>2049</v>
      </c>
      <c r="BW2433" s="246" t="s">
        <v>84</v>
      </c>
      <c r="BX2433" s="246" t="s">
        <v>2048</v>
      </c>
      <c r="BY2433" s="246" t="s">
        <v>2049</v>
      </c>
      <c r="BZ2433" s="246" t="s">
        <v>84</v>
      </c>
      <c r="CA2433" s="246" t="s">
        <v>2048</v>
      </c>
      <c r="CB2433" s="246" t="s">
        <v>2049</v>
      </c>
      <c r="CO2433" s="335"/>
      <c r="CP2433" s="493"/>
      <c r="CQ2433" s="493"/>
      <c r="CR2433" s="493"/>
      <c r="CS2433" s="493"/>
      <c r="CT2433" s="493"/>
      <c r="CU2433" s="493"/>
      <c r="CV2433" s="486"/>
      <c r="CW2433" s="486"/>
      <c r="CX2433" s="336"/>
      <c r="CY2433" s="336"/>
      <c r="CZ2433" s="486"/>
      <c r="DA2433" s="486"/>
      <c r="DB2433" s="336"/>
      <c r="DC2433" s="336"/>
      <c r="DD2433" s="486"/>
      <c r="DE2433" s="486"/>
      <c r="DF2433" s="336"/>
      <c r="DG2433" s="336"/>
      <c r="DH2433" s="335"/>
    </row>
    <row r="2434" spans="1:123" s="186" customFormat="1" ht="15" customHeight="1" x14ac:dyDescent="0.2">
      <c r="A2434" s="240"/>
      <c r="C2434" s="633"/>
      <c r="D2434" s="594"/>
      <c r="E2434" s="595"/>
      <c r="F2434" s="653" t="s">
        <v>491</v>
      </c>
      <c r="G2434" s="653"/>
      <c r="H2434" s="654" t="s">
        <v>492</v>
      </c>
      <c r="I2434" s="655"/>
      <c r="J2434" s="655"/>
      <c r="K2434" s="655"/>
      <c r="L2434" s="656"/>
      <c r="M2434" s="585"/>
      <c r="N2434" s="586"/>
      <c r="O2434" s="585"/>
      <c r="P2434" s="586"/>
      <c r="Q2434" s="585"/>
      <c r="R2434" s="586"/>
      <c r="S2434" s="732"/>
      <c r="T2434" s="733"/>
      <c r="U2434" s="42"/>
      <c r="V2434" s="42"/>
      <c r="W2434" s="487"/>
      <c r="X2434" s="487"/>
      <c r="Y2434" s="241"/>
      <c r="Z2434" s="241"/>
      <c r="AA2434" s="487"/>
      <c r="AB2434" s="487"/>
      <c r="AC2434" s="241"/>
      <c r="AD2434" s="241"/>
      <c r="AE2434" s="235"/>
      <c r="AF2434" s="237"/>
      <c r="AG2434" s="186">
        <f t="shared" si="2346"/>
        <v>45</v>
      </c>
      <c r="AH2434" s="186">
        <f t="shared" si="2347"/>
        <v>0</v>
      </c>
      <c r="AI2434" s="178">
        <f t="shared" si="2348"/>
        <v>0</v>
      </c>
      <c r="AJ2434" s="178">
        <f t="shared" si="2349"/>
        <v>0</v>
      </c>
      <c r="AK2434" s="178">
        <f t="shared" si="2350"/>
        <v>0</v>
      </c>
      <c r="AL2434" s="130">
        <f t="shared" si="2351"/>
        <v>0</v>
      </c>
      <c r="AM2434" s="359">
        <f t="shared" si="2352"/>
        <v>0</v>
      </c>
      <c r="AN2434" s="178">
        <f t="shared" si="2353"/>
        <v>0</v>
      </c>
      <c r="AO2434" s="178">
        <f t="shared" si="2354"/>
        <v>0</v>
      </c>
      <c r="AP2434" s="178">
        <f t="shared" si="2355"/>
        <v>0</v>
      </c>
      <c r="AQ2434" s="178">
        <f t="shared" si="2356"/>
        <v>0</v>
      </c>
      <c r="AR2434" s="359">
        <f t="shared" si="2357"/>
        <v>0</v>
      </c>
      <c r="AS2434" s="178">
        <f t="shared" si="2358"/>
        <v>0</v>
      </c>
      <c r="AT2434" s="178">
        <f t="shared" si="2359"/>
        <v>0</v>
      </c>
      <c r="AU2434" s="178">
        <f t="shared" si="2360"/>
        <v>0</v>
      </c>
      <c r="AV2434" s="178">
        <f t="shared" si="2361"/>
        <v>0</v>
      </c>
      <c r="AW2434" s="359">
        <f t="shared" si="2362"/>
        <v>0</v>
      </c>
      <c r="AX2434" s="178">
        <f t="shared" si="2363"/>
        <v>0</v>
      </c>
      <c r="AY2434" s="178">
        <f t="shared" si="2364"/>
        <v>0</v>
      </c>
      <c r="AZ2434" s="178">
        <f t="shared" si="2365"/>
        <v>0</v>
      </c>
      <c r="BA2434" s="178">
        <f t="shared" si="2366"/>
        <v>0</v>
      </c>
      <c r="BB2434" s="359">
        <f t="shared" si="2367"/>
        <v>0</v>
      </c>
      <c r="BC2434" s="178">
        <f t="shared" si="2368"/>
        <v>0</v>
      </c>
      <c r="BD2434" s="178">
        <f t="shared" si="2369"/>
        <v>0</v>
      </c>
      <c r="BE2434" s="178">
        <f t="shared" si="2370"/>
        <v>0</v>
      </c>
      <c r="BF2434" s="178">
        <f t="shared" si="2371"/>
        <v>0</v>
      </c>
      <c r="BG2434" s="359">
        <f t="shared" si="2372"/>
        <v>0</v>
      </c>
      <c r="BH2434" s="178">
        <f t="shared" si="2373"/>
        <v>0</v>
      </c>
      <c r="BI2434" s="178">
        <f t="shared" si="2374"/>
        <v>0</v>
      </c>
      <c r="BJ2434" s="178">
        <f t="shared" si="2375"/>
        <v>0</v>
      </c>
      <c r="BK2434" s="178">
        <f t="shared" si="2376"/>
        <v>0</v>
      </c>
      <c r="BL2434" s="359">
        <f t="shared" si="2377"/>
        <v>0</v>
      </c>
      <c r="BM2434" s="186">
        <f t="shared" si="2378"/>
        <v>0</v>
      </c>
      <c r="BP2434" s="186" t="s">
        <v>2077</v>
      </c>
      <c r="BQ2434" s="178">
        <f>IF($AG$1789=$AH$1789,0,IF(
OR(
AND(BQ2438=0,BQ2437&gt;0),
AND(BQ2438="NS",BQ2436&gt;0),
AND(BQ2438="NS",BQ2436=0,BQ2437=0)),1,
IF(OR(
AND(BQ2438&gt;0,BQ2437=2),
AND(BQ2438="NS",BQ2437=2),
AND(BQ2438="NS",BQ2436=0,BQ2437&gt;0),
BQ2438=BQ2436,
AND(BQ2438="NA",BQ2437=0,BQ2436=0,BQ2435&gt;0)),0,1)))</f>
        <v>0</v>
      </c>
      <c r="BR2434" s="178">
        <f>IF($AG$1789=$AH$1789,0,IF(
OR(
AND(BR2438=0,BR2437&gt;0),
AND(BR2438="NS",BR2436&gt;0),
AND(BR2438="NS",BR2436=0,BR2437=0)),1,
IF(OR(
AND(BR2438&gt;0,BR2437=2),
AND(BR2438="NS",BR2437=2),
AND(BR2438="NS",BR2436=0,BR2437&gt;0),
BR2438=BR2436,
AND(BR2438="NA",BR2437=0,BR2436=0,BR2435&gt;0)),0,1)))</f>
        <v>0</v>
      </c>
      <c r="BS2434" s="178">
        <f>IF($AG$1789=$AH$1789,0,IF(
OR(
AND(BS2438=0,BS2437&gt;0),
AND(BS2438="NS",BS2436&gt;0),
AND(BS2438="NS",BS2436=0,BS2437=0)),1,
IF(OR(
AND(BS2438&gt;0,BS2437=2),
AND(BS2438="NS",BS2437=2),
AND(BS2438="NS",BS2436=0,BS2437&gt;0),
BS2438=BS2436,
AND(BS2438="NA",BS2437=0,BS2436=0,BS2435&gt;0)),0,1)))</f>
        <v>0</v>
      </c>
      <c r="BT2434" s="178">
        <f t="shared" ref="BT2434" si="2549">IF($AG$1789=$AH$1789,0,IF(
OR(
AND(BT2438=0,BT2437&gt;0),
AND(BT2438="NS",BT2436&gt;0),
AND(BT2438="NS",BT2436=0,BT2437=0)),1,
IF(OR(
AND(BT2438&gt;0,BT2437=2),
AND(BT2438="NS",BT2437=2),
AND(BT2438="NS",BT2436=0,BT2437&gt;0),
BT2438=BT2436,
AND(BT2438="NA",BT2437=0,BT2436=0,BT2435&gt;0)),0,1)))</f>
        <v>0</v>
      </c>
      <c r="BU2434" s="178">
        <f t="shared" ref="BU2434" si="2550">IF($AG$1789=$AH$1789,0,IF(
OR(
AND(BU2438=0,BU2437&gt;0),
AND(BU2438="NS",BU2436&gt;0),
AND(BU2438="NS",BU2436=0,BU2437=0)),1,
IF(OR(
AND(BU2438&gt;0,BU2437=2),
AND(BU2438="NS",BU2437=2),
AND(BU2438="NS",BU2436=0,BU2437&gt;0),
BU2438=BU2436,
AND(BU2438="NA",BU2437=0,BU2436=0,BU2435&gt;0)),0,1)))</f>
        <v>0</v>
      </c>
      <c r="BV2434" s="178">
        <f t="shared" ref="BV2434" si="2551">IF($AG$1789=$AH$1789,0,IF(
OR(
AND(BV2438=0,BV2437&gt;0),
AND(BV2438="NS",BV2436&gt;0),
AND(BV2438="NS",BV2436=0,BV2437=0)),1,
IF(OR(
AND(BV2438&gt;0,BV2437=2),
AND(BV2438="NS",BV2437=2),
AND(BV2438="NS",BV2436=0,BV2437&gt;0),
BV2438=BV2436,
AND(BV2438="NA",BV2437=0,BV2436=0,BV2435&gt;0)),0,1)))</f>
        <v>0</v>
      </c>
      <c r="BW2434" s="178">
        <f t="shared" ref="BW2434" si="2552">IF($AG$1789=$AH$1789,0,IF(
OR(
AND(BW2438=0,BW2437&gt;0),
AND(BW2438="NS",BW2436&gt;0),
AND(BW2438="NS",BW2436=0,BW2437=0)),1,
IF(OR(
AND(BW2438&gt;0,BW2437=2),
AND(BW2438="NS",BW2437=2),
AND(BW2438="NS",BW2436=0,BW2437&gt;0),
BW2438=BW2436,
AND(BW2438="NA",BW2437=0,BW2436=0,BW2435&gt;0)),0,1)))</f>
        <v>0</v>
      </c>
      <c r="BX2434" s="178">
        <f t="shared" ref="BX2434" si="2553">IF($AG$1789=$AH$1789,0,IF(
OR(
AND(BX2438=0,BX2437&gt;0),
AND(BX2438="NS",BX2436&gt;0),
AND(BX2438="NS",BX2436=0,BX2437=0)),1,
IF(OR(
AND(BX2438&gt;0,BX2437=2),
AND(BX2438="NS",BX2437=2),
AND(BX2438="NS",BX2436=0,BX2437&gt;0),
BX2438=BX2436,
AND(BX2438="NA",BX2437=0,BX2436=0,BX2435&gt;0)),0,1)))</f>
        <v>0</v>
      </c>
      <c r="BY2434" s="178">
        <f t="shared" ref="BY2434" si="2554">IF($AG$1789=$AH$1789,0,IF(
OR(
AND(BY2438=0,BY2437&gt;0),
AND(BY2438="NS",BY2436&gt;0),
AND(BY2438="NS",BY2436=0,BY2437=0)),1,
IF(OR(
AND(BY2438&gt;0,BY2437=2),
AND(BY2438="NS",BY2437=2),
AND(BY2438="NS",BY2436=0,BY2437&gt;0),
BY2438=BY2436,
AND(BY2438="NA",BY2437=0,BY2436=0,BY2435&gt;0)),0,1)))</f>
        <v>0</v>
      </c>
      <c r="BZ2434" s="178">
        <f t="shared" ref="BZ2434" si="2555">IF($AG$1789=$AH$1789,0,IF(
OR(
AND(BZ2438=0,BZ2437&gt;0),
AND(BZ2438="NS",BZ2436&gt;0),
AND(BZ2438="NS",BZ2436=0,BZ2437=0)),1,
IF(OR(
AND(BZ2438&gt;0,BZ2437=2),
AND(BZ2438="NS",BZ2437=2),
AND(BZ2438="NS",BZ2436=0,BZ2437&gt;0),
BZ2438=BZ2436,
AND(BZ2438="NA",BZ2437=0,BZ2436=0,BZ2435&gt;0)),0,1)))</f>
        <v>0</v>
      </c>
      <c r="CA2434" s="178">
        <f t="shared" ref="CA2434" si="2556">IF($AG$1789=$AH$1789,0,IF(
OR(
AND(CA2438=0,CA2437&gt;0),
AND(CA2438="NS",CA2436&gt;0),
AND(CA2438="NS",CA2436=0,CA2437=0)),1,
IF(OR(
AND(CA2438&gt;0,CA2437=2),
AND(CA2438="NS",CA2437=2),
AND(CA2438="NS",CA2436=0,CA2437&gt;0),
CA2438=CA2436,
AND(CA2438="NA",CA2437=0,CA2436=0,CA2435&gt;0)),0,1)))</f>
        <v>0</v>
      </c>
      <c r="CB2434" s="178">
        <f t="shared" ref="CB2434" si="2557">IF($AG$1789=$AH$1789,0,IF(
OR(
AND(CB2438=0,CB2437&gt;0),
AND(CB2438="NS",CB2436&gt;0),
AND(CB2438="NS",CB2436=0,CB2437=0)),1,
IF(OR(
AND(CB2438&gt;0,CB2437=2),
AND(CB2438="NS",CB2437=2),
AND(CB2438="NS",CB2436=0,CB2437&gt;0),
CB2438=CB2436,
AND(CB2438="NA",CB2437=0,CB2436=0,CB2435&gt;0)),0,1)))</f>
        <v>0</v>
      </c>
      <c r="CC2434" s="186">
        <f>SUM(BQ2434:CB2434)</f>
        <v>0</v>
      </c>
      <c r="CN2434" s="237"/>
      <c r="CO2434" s="354"/>
      <c r="CP2434" s="494"/>
      <c r="CQ2434" s="494"/>
      <c r="CR2434" s="494"/>
      <c r="CS2434" s="494"/>
      <c r="CT2434" s="494"/>
      <c r="CU2434" s="494"/>
      <c r="CV2434" s="487"/>
      <c r="CW2434" s="487"/>
      <c r="CX2434" s="337"/>
      <c r="CY2434" s="337"/>
      <c r="CZ2434" s="487"/>
      <c r="DA2434" s="487"/>
      <c r="DB2434" s="337"/>
      <c r="DC2434" s="337"/>
      <c r="DD2434" s="487"/>
      <c r="DE2434" s="487"/>
      <c r="DF2434" s="337"/>
      <c r="DG2434" s="337"/>
      <c r="DH2434" s="354"/>
      <c r="DS2434" s="237"/>
    </row>
    <row r="2435" spans="1:123" ht="60" customHeight="1" x14ac:dyDescent="0.2">
      <c r="C2435" s="633"/>
      <c r="D2435" s="594"/>
      <c r="E2435" s="595"/>
      <c r="F2435" s="630" t="s">
        <v>493</v>
      </c>
      <c r="G2435" s="630"/>
      <c r="H2435" s="165"/>
      <c r="I2435" s="625" t="s">
        <v>494</v>
      </c>
      <c r="J2435" s="625"/>
      <c r="K2435" s="625"/>
      <c r="L2435" s="626"/>
      <c r="M2435" s="579"/>
      <c r="N2435" s="580"/>
      <c r="O2435" s="579"/>
      <c r="P2435" s="580"/>
      <c r="Q2435" s="579"/>
      <c r="R2435" s="580"/>
      <c r="S2435" s="590"/>
      <c r="T2435" s="591"/>
      <c r="U2435" s="213"/>
      <c r="V2435" s="213"/>
      <c r="W2435" s="486"/>
      <c r="X2435" s="486"/>
      <c r="Y2435" s="214"/>
      <c r="Z2435" s="214"/>
      <c r="AA2435" s="486"/>
      <c r="AB2435" s="486"/>
      <c r="AC2435" s="214"/>
      <c r="AD2435" s="214"/>
      <c r="AE2435" s="109"/>
      <c r="AG2435" s="90">
        <f t="shared" si="2346"/>
        <v>45</v>
      </c>
      <c r="AH2435" s="186">
        <f t="shared" si="2347"/>
        <v>0</v>
      </c>
      <c r="AI2435" s="130">
        <f t="shared" si="2348"/>
        <v>0</v>
      </c>
      <c r="AJ2435" s="130">
        <f t="shared" si="2349"/>
        <v>0</v>
      </c>
      <c r="AK2435" s="130">
        <f t="shared" si="2350"/>
        <v>0</v>
      </c>
      <c r="AL2435" s="130">
        <f t="shared" si="2351"/>
        <v>0</v>
      </c>
      <c r="AM2435" s="359">
        <f t="shared" si="2352"/>
        <v>0</v>
      </c>
      <c r="AN2435" s="130">
        <f t="shared" si="2353"/>
        <v>0</v>
      </c>
      <c r="AO2435" s="130">
        <f t="shared" si="2354"/>
        <v>0</v>
      </c>
      <c r="AP2435" s="130">
        <f t="shared" si="2355"/>
        <v>0</v>
      </c>
      <c r="AQ2435" s="130">
        <f t="shared" si="2356"/>
        <v>0</v>
      </c>
      <c r="AR2435" s="359">
        <f t="shared" si="2357"/>
        <v>0</v>
      </c>
      <c r="AS2435" s="130">
        <f t="shared" si="2358"/>
        <v>0</v>
      </c>
      <c r="AT2435" s="130">
        <f t="shared" si="2359"/>
        <v>0</v>
      </c>
      <c r="AU2435" s="130">
        <f t="shared" si="2360"/>
        <v>0</v>
      </c>
      <c r="AV2435" s="130">
        <f t="shared" si="2361"/>
        <v>0</v>
      </c>
      <c r="AW2435" s="359">
        <f t="shared" si="2362"/>
        <v>0</v>
      </c>
      <c r="AX2435" s="130">
        <f t="shared" si="2363"/>
        <v>0</v>
      </c>
      <c r="AY2435" s="130">
        <f t="shared" si="2364"/>
        <v>0</v>
      </c>
      <c r="AZ2435" s="130">
        <f t="shared" si="2365"/>
        <v>0</v>
      </c>
      <c r="BA2435" s="130">
        <f t="shared" si="2366"/>
        <v>0</v>
      </c>
      <c r="BB2435" s="359">
        <f t="shared" si="2367"/>
        <v>0</v>
      </c>
      <c r="BC2435" s="130">
        <f t="shared" si="2368"/>
        <v>0</v>
      </c>
      <c r="BD2435" s="130">
        <f t="shared" si="2369"/>
        <v>0</v>
      </c>
      <c r="BE2435" s="130">
        <f t="shared" si="2370"/>
        <v>0</v>
      </c>
      <c r="BF2435" s="130">
        <f t="shared" si="2371"/>
        <v>0</v>
      </c>
      <c r="BG2435" s="359">
        <f t="shared" si="2372"/>
        <v>0</v>
      </c>
      <c r="BH2435" s="130">
        <f t="shared" si="2373"/>
        <v>0</v>
      </c>
      <c r="BI2435" s="130">
        <f t="shared" si="2374"/>
        <v>0</v>
      </c>
      <c r="BJ2435" s="130">
        <f t="shared" si="2375"/>
        <v>0</v>
      </c>
      <c r="BK2435" s="130">
        <f t="shared" si="2376"/>
        <v>0</v>
      </c>
      <c r="BL2435" s="359">
        <f t="shared" si="2377"/>
        <v>0</v>
      </c>
      <c r="BM2435" s="90">
        <f t="shared" si="2378"/>
        <v>0</v>
      </c>
      <c r="BP2435" s="90" t="s">
        <v>2058</v>
      </c>
      <c r="BQ2435" s="90">
        <f>COUNTIF(M2435:N2436,"NA")</f>
        <v>0</v>
      </c>
      <c r="BR2435" s="90">
        <f>COUNTIF(O2435:P2436,"NA")</f>
        <v>0</v>
      </c>
      <c r="BS2435" s="90">
        <f>COUNTIF(Q2435:R2436,"NA")</f>
        <v>0</v>
      </c>
      <c r="BT2435" s="90">
        <f>COUNTIF(S2435:T2436,"NA")</f>
        <v>0</v>
      </c>
      <c r="BU2435" s="90">
        <f>COUNTIF(U2435:U2436,"NA")</f>
        <v>0</v>
      </c>
      <c r="BV2435" s="90">
        <f>COUNTIF(V2435:V2436,"NA")</f>
        <v>0</v>
      </c>
      <c r="BW2435" s="90">
        <f>COUNTIF(W2435:X2436,"NA")</f>
        <v>0</v>
      </c>
      <c r="BX2435" s="90">
        <f>COUNTIF(Y2435:Y2436,"NA")</f>
        <v>0</v>
      </c>
      <c r="BY2435" s="90">
        <f>COUNTIF(Z2435:Z2436,"NA")</f>
        <v>0</v>
      </c>
      <c r="BZ2435" s="90">
        <f>COUNTIF(AA2435:AB2436,"NA")</f>
        <v>0</v>
      </c>
      <c r="CA2435" s="90">
        <f>COUNTIF(AC2435:AC2436,"NA")</f>
        <v>0</v>
      </c>
      <c r="CB2435" s="90">
        <f>COUNTIF(AD2435:AD2436,"NA")</f>
        <v>0</v>
      </c>
      <c r="CO2435" s="335"/>
      <c r="CP2435" s="493"/>
      <c r="CQ2435" s="493"/>
      <c r="CR2435" s="493"/>
      <c r="CS2435" s="493"/>
      <c r="CT2435" s="493"/>
      <c r="CU2435" s="493"/>
      <c r="CV2435" s="486"/>
      <c r="CW2435" s="486"/>
      <c r="CX2435" s="336"/>
      <c r="CY2435" s="336"/>
      <c r="CZ2435" s="486"/>
      <c r="DA2435" s="486"/>
      <c r="DB2435" s="336"/>
      <c r="DC2435" s="336"/>
      <c r="DD2435" s="486"/>
      <c r="DE2435" s="486"/>
      <c r="DF2435" s="336"/>
      <c r="DG2435" s="336"/>
      <c r="DH2435" s="335"/>
    </row>
    <row r="2436" spans="1:123" ht="24" customHeight="1" x14ac:dyDescent="0.2">
      <c r="C2436" s="633"/>
      <c r="D2436" s="594"/>
      <c r="E2436" s="595"/>
      <c r="F2436" s="630" t="s">
        <v>495</v>
      </c>
      <c r="G2436" s="630"/>
      <c r="H2436" s="165"/>
      <c r="I2436" s="625" t="s">
        <v>496</v>
      </c>
      <c r="J2436" s="625"/>
      <c r="K2436" s="625"/>
      <c r="L2436" s="626"/>
      <c r="M2436" s="579"/>
      <c r="N2436" s="580"/>
      <c r="O2436" s="579"/>
      <c r="P2436" s="580"/>
      <c r="Q2436" s="579"/>
      <c r="R2436" s="580"/>
      <c r="S2436" s="590"/>
      <c r="T2436" s="591"/>
      <c r="U2436" s="213"/>
      <c r="V2436" s="213"/>
      <c r="W2436" s="486"/>
      <c r="X2436" s="486"/>
      <c r="Y2436" s="214"/>
      <c r="Z2436" s="214"/>
      <c r="AA2436" s="486"/>
      <c r="AB2436" s="486"/>
      <c r="AC2436" s="214"/>
      <c r="AD2436" s="214"/>
      <c r="AE2436" s="109"/>
      <c r="AG2436" s="90">
        <f t="shared" si="2346"/>
        <v>45</v>
      </c>
      <c r="AH2436" s="186">
        <f t="shared" si="2347"/>
        <v>0</v>
      </c>
      <c r="AI2436" s="130">
        <f t="shared" si="2348"/>
        <v>0</v>
      </c>
      <c r="AJ2436" s="130">
        <f t="shared" si="2349"/>
        <v>0</v>
      </c>
      <c r="AK2436" s="130">
        <f t="shared" si="2350"/>
        <v>0</v>
      </c>
      <c r="AL2436" s="130">
        <f t="shared" si="2351"/>
        <v>0</v>
      </c>
      <c r="AM2436" s="359">
        <f t="shared" si="2352"/>
        <v>0</v>
      </c>
      <c r="AN2436" s="130">
        <f t="shared" si="2353"/>
        <v>0</v>
      </c>
      <c r="AO2436" s="130">
        <f t="shared" si="2354"/>
        <v>0</v>
      </c>
      <c r="AP2436" s="130">
        <f t="shared" si="2355"/>
        <v>0</v>
      </c>
      <c r="AQ2436" s="130">
        <f t="shared" si="2356"/>
        <v>0</v>
      </c>
      <c r="AR2436" s="359">
        <f t="shared" si="2357"/>
        <v>0</v>
      </c>
      <c r="AS2436" s="130">
        <f t="shared" si="2358"/>
        <v>0</v>
      </c>
      <c r="AT2436" s="130">
        <f t="shared" si="2359"/>
        <v>0</v>
      </c>
      <c r="AU2436" s="130">
        <f t="shared" si="2360"/>
        <v>0</v>
      </c>
      <c r="AV2436" s="130">
        <f t="shared" si="2361"/>
        <v>0</v>
      </c>
      <c r="AW2436" s="359">
        <f t="shared" si="2362"/>
        <v>0</v>
      </c>
      <c r="AX2436" s="130">
        <f t="shared" si="2363"/>
        <v>0</v>
      </c>
      <c r="AY2436" s="130">
        <f t="shared" si="2364"/>
        <v>0</v>
      </c>
      <c r="AZ2436" s="130">
        <f t="shared" si="2365"/>
        <v>0</v>
      </c>
      <c r="BA2436" s="130">
        <f t="shared" si="2366"/>
        <v>0</v>
      </c>
      <c r="BB2436" s="359">
        <f t="shared" si="2367"/>
        <v>0</v>
      </c>
      <c r="BC2436" s="130">
        <f t="shared" si="2368"/>
        <v>0</v>
      </c>
      <c r="BD2436" s="130">
        <f t="shared" si="2369"/>
        <v>0</v>
      </c>
      <c r="BE2436" s="130">
        <f t="shared" si="2370"/>
        <v>0</v>
      </c>
      <c r="BF2436" s="130">
        <f t="shared" si="2371"/>
        <v>0</v>
      </c>
      <c r="BG2436" s="359">
        <f t="shared" si="2372"/>
        <v>0</v>
      </c>
      <c r="BH2436" s="130">
        <f t="shared" si="2373"/>
        <v>0</v>
      </c>
      <c r="BI2436" s="130">
        <f t="shared" si="2374"/>
        <v>0</v>
      </c>
      <c r="BJ2436" s="130">
        <f t="shared" si="2375"/>
        <v>0</v>
      </c>
      <c r="BK2436" s="130">
        <f t="shared" si="2376"/>
        <v>0</v>
      </c>
      <c r="BL2436" s="359">
        <f t="shared" si="2377"/>
        <v>0</v>
      </c>
      <c r="BM2436" s="90">
        <f t="shared" si="2378"/>
        <v>0</v>
      </c>
      <c r="BP2436" s="90" t="s">
        <v>2078</v>
      </c>
      <c r="BQ2436" s="90">
        <f>SUM(M2435:N2436)</f>
        <v>0</v>
      </c>
      <c r="BR2436" s="90">
        <f>SUM(O2435:P2436)</f>
        <v>0</v>
      </c>
      <c r="BS2436" s="90">
        <f>SUM(Q2435:R2436)</f>
        <v>0</v>
      </c>
      <c r="BT2436" s="90">
        <f>SUM(S2435:T2436)</f>
        <v>0</v>
      </c>
      <c r="BU2436" s="90">
        <f>SUM(U2435:U2436)</f>
        <v>0</v>
      </c>
      <c r="BV2436" s="90">
        <f>SUM(V2435:V2436)</f>
        <v>0</v>
      </c>
      <c r="BW2436" s="90">
        <f>SUM(W2435:X2436)</f>
        <v>0</v>
      </c>
      <c r="BX2436" s="90">
        <f>SUM(Y2435:Y2436)</f>
        <v>0</v>
      </c>
      <c r="BY2436" s="90">
        <f>SUM(Z2435:Z2436)</f>
        <v>0</v>
      </c>
      <c r="BZ2436" s="90">
        <f>SUM(AA2435:AB2436)</f>
        <v>0</v>
      </c>
      <c r="CA2436" s="90">
        <f>SUM(AC2435:AC2436)</f>
        <v>0</v>
      </c>
      <c r="CB2436" s="90">
        <f>SUM(AD2435:AD2436)</f>
        <v>0</v>
      </c>
      <c r="CO2436" s="335"/>
      <c r="CP2436" s="493"/>
      <c r="CQ2436" s="493"/>
      <c r="CR2436" s="493"/>
      <c r="CS2436" s="493"/>
      <c r="CT2436" s="493"/>
      <c r="CU2436" s="493"/>
      <c r="CV2436" s="486"/>
      <c r="CW2436" s="486"/>
      <c r="CX2436" s="336"/>
      <c r="CY2436" s="336"/>
      <c r="CZ2436" s="486"/>
      <c r="DA2436" s="486"/>
      <c r="DB2436" s="336"/>
      <c r="DC2436" s="336"/>
      <c r="DD2436" s="486"/>
      <c r="DE2436" s="486"/>
      <c r="DF2436" s="336"/>
      <c r="DG2436" s="336"/>
      <c r="DH2436" s="335"/>
    </row>
    <row r="2437" spans="1:123" ht="15" customHeight="1" x14ac:dyDescent="0.2">
      <c r="C2437" s="633"/>
      <c r="D2437" s="594"/>
      <c r="E2437" s="595"/>
      <c r="F2437" s="629" t="s">
        <v>497</v>
      </c>
      <c r="G2437" s="629"/>
      <c r="H2437" s="587" t="s">
        <v>498</v>
      </c>
      <c r="I2437" s="588"/>
      <c r="J2437" s="588"/>
      <c r="K2437" s="588"/>
      <c r="L2437" s="589"/>
      <c r="M2437" s="579"/>
      <c r="N2437" s="580"/>
      <c r="O2437" s="579"/>
      <c r="P2437" s="580"/>
      <c r="Q2437" s="579"/>
      <c r="R2437" s="580"/>
      <c r="S2437" s="590"/>
      <c r="T2437" s="591"/>
      <c r="U2437" s="213"/>
      <c r="V2437" s="213"/>
      <c r="W2437" s="486"/>
      <c r="X2437" s="486"/>
      <c r="Y2437" s="214"/>
      <c r="Z2437" s="214"/>
      <c r="AA2437" s="486"/>
      <c r="AB2437" s="486"/>
      <c r="AC2437" s="214"/>
      <c r="AD2437" s="214"/>
      <c r="AE2437" s="109"/>
      <c r="AG2437" s="90">
        <f t="shared" si="2346"/>
        <v>45</v>
      </c>
      <c r="AH2437" s="186">
        <f t="shared" si="2347"/>
        <v>0</v>
      </c>
      <c r="AI2437" s="130">
        <f t="shared" si="2348"/>
        <v>0</v>
      </c>
      <c r="AJ2437" s="130">
        <f t="shared" si="2349"/>
        <v>0</v>
      </c>
      <c r="AK2437" s="130">
        <f t="shared" si="2350"/>
        <v>0</v>
      </c>
      <c r="AL2437" s="130">
        <f t="shared" si="2351"/>
        <v>0</v>
      </c>
      <c r="AM2437" s="359">
        <f t="shared" si="2352"/>
        <v>0</v>
      </c>
      <c r="AN2437" s="130">
        <f t="shared" si="2353"/>
        <v>0</v>
      </c>
      <c r="AO2437" s="130">
        <f t="shared" si="2354"/>
        <v>0</v>
      </c>
      <c r="AP2437" s="130">
        <f t="shared" si="2355"/>
        <v>0</v>
      </c>
      <c r="AQ2437" s="130">
        <f t="shared" si="2356"/>
        <v>0</v>
      </c>
      <c r="AR2437" s="359">
        <f t="shared" si="2357"/>
        <v>0</v>
      </c>
      <c r="AS2437" s="130">
        <f t="shared" si="2358"/>
        <v>0</v>
      </c>
      <c r="AT2437" s="130">
        <f t="shared" si="2359"/>
        <v>0</v>
      </c>
      <c r="AU2437" s="130">
        <f t="shared" si="2360"/>
        <v>0</v>
      </c>
      <c r="AV2437" s="130">
        <f t="shared" si="2361"/>
        <v>0</v>
      </c>
      <c r="AW2437" s="359">
        <f t="shared" si="2362"/>
        <v>0</v>
      </c>
      <c r="AX2437" s="130">
        <f t="shared" si="2363"/>
        <v>0</v>
      </c>
      <c r="AY2437" s="130">
        <f t="shared" si="2364"/>
        <v>0</v>
      </c>
      <c r="AZ2437" s="130">
        <f t="shared" si="2365"/>
        <v>0</v>
      </c>
      <c r="BA2437" s="130">
        <f t="shared" si="2366"/>
        <v>0</v>
      </c>
      <c r="BB2437" s="359">
        <f t="shared" si="2367"/>
        <v>0</v>
      </c>
      <c r="BC2437" s="130">
        <f t="shared" si="2368"/>
        <v>0</v>
      </c>
      <c r="BD2437" s="130">
        <f t="shared" si="2369"/>
        <v>0</v>
      </c>
      <c r="BE2437" s="130">
        <f t="shared" si="2370"/>
        <v>0</v>
      </c>
      <c r="BF2437" s="130">
        <f t="shared" si="2371"/>
        <v>0</v>
      </c>
      <c r="BG2437" s="359">
        <f t="shared" si="2372"/>
        <v>0</v>
      </c>
      <c r="BH2437" s="130">
        <f t="shared" si="2373"/>
        <v>0</v>
      </c>
      <c r="BI2437" s="130">
        <f t="shared" si="2374"/>
        <v>0</v>
      </c>
      <c r="BJ2437" s="130">
        <f t="shared" si="2375"/>
        <v>0</v>
      </c>
      <c r="BK2437" s="130">
        <f t="shared" si="2376"/>
        <v>0</v>
      </c>
      <c r="BL2437" s="359">
        <f t="shared" si="2377"/>
        <v>0</v>
      </c>
      <c r="BM2437" s="90">
        <f t="shared" si="2378"/>
        <v>0</v>
      </c>
      <c r="BP2437" s="90" t="s">
        <v>2029</v>
      </c>
      <c r="BQ2437" s="90">
        <f>COUNTIF(M2435:N2436,"NS")</f>
        <v>0</v>
      </c>
      <c r="BR2437" s="90">
        <f>COUNTIF(O2435:P2436,"NS")</f>
        <v>0</v>
      </c>
      <c r="BS2437" s="90">
        <f>COUNTIF(Q2435:R2436,"NS")</f>
        <v>0</v>
      </c>
      <c r="BT2437" s="90">
        <f>COUNTIF(S2435:T2436,"NS")</f>
        <v>0</v>
      </c>
      <c r="BU2437" s="90">
        <f>COUNTIF(U2435:U2436,"NS")</f>
        <v>0</v>
      </c>
      <c r="BV2437" s="90">
        <f>COUNTIF(V2435:V2436,"NS")</f>
        <v>0</v>
      </c>
      <c r="BW2437" s="90">
        <f>COUNTIF(W2435:X2436,"NS")</f>
        <v>0</v>
      </c>
      <c r="BX2437" s="90">
        <f>COUNTIF(Y2435:Y2436,"NS")</f>
        <v>0</v>
      </c>
      <c r="BY2437" s="90">
        <f>COUNTIF(Z2435:Z2436,"NS")</f>
        <v>0</v>
      </c>
      <c r="BZ2437" s="90">
        <f>COUNTIF(AA2435:AB2436,"NS")</f>
        <v>0</v>
      </c>
      <c r="CA2437" s="90">
        <f>COUNTIF(AC2435:AC2436,"NS")</f>
        <v>0</v>
      </c>
      <c r="CB2437" s="90">
        <f>COUNTIF(AD2435:AD2436,"NS")</f>
        <v>0</v>
      </c>
      <c r="CO2437" s="335"/>
      <c r="CP2437" s="493"/>
      <c r="CQ2437" s="493"/>
      <c r="CR2437" s="493"/>
      <c r="CS2437" s="493"/>
      <c r="CT2437" s="493"/>
      <c r="CU2437" s="493"/>
      <c r="CV2437" s="486"/>
      <c r="CW2437" s="486"/>
      <c r="CX2437" s="336"/>
      <c r="CY2437" s="336"/>
      <c r="CZ2437" s="486"/>
      <c r="DA2437" s="486"/>
      <c r="DB2437" s="336"/>
      <c r="DC2437" s="336"/>
      <c r="DD2437" s="486"/>
      <c r="DE2437" s="486"/>
      <c r="DF2437" s="336"/>
      <c r="DG2437" s="336"/>
      <c r="DH2437" s="335"/>
    </row>
    <row r="2438" spans="1:123" ht="15" customHeight="1" x14ac:dyDescent="0.2">
      <c r="C2438" s="633"/>
      <c r="D2438" s="594"/>
      <c r="E2438" s="595"/>
      <c r="F2438" s="629" t="s">
        <v>499</v>
      </c>
      <c r="G2438" s="629"/>
      <c r="H2438" s="587" t="s">
        <v>500</v>
      </c>
      <c r="I2438" s="588"/>
      <c r="J2438" s="588"/>
      <c r="K2438" s="588"/>
      <c r="L2438" s="589"/>
      <c r="M2438" s="579"/>
      <c r="N2438" s="580"/>
      <c r="O2438" s="579"/>
      <c r="P2438" s="580"/>
      <c r="Q2438" s="579"/>
      <c r="R2438" s="580"/>
      <c r="S2438" s="590"/>
      <c r="T2438" s="591"/>
      <c r="U2438" s="213"/>
      <c r="V2438" s="213"/>
      <c r="W2438" s="486"/>
      <c r="X2438" s="486"/>
      <c r="Y2438" s="214"/>
      <c r="Z2438" s="214"/>
      <c r="AA2438" s="486"/>
      <c r="AB2438" s="486"/>
      <c r="AC2438" s="214"/>
      <c r="AD2438" s="214"/>
      <c r="AE2438" s="109"/>
      <c r="AG2438" s="90">
        <f t="shared" si="2346"/>
        <v>45</v>
      </c>
      <c r="AH2438" s="186">
        <f t="shared" si="2347"/>
        <v>0</v>
      </c>
      <c r="AI2438" s="130">
        <f t="shared" si="2348"/>
        <v>0</v>
      </c>
      <c r="AJ2438" s="130">
        <f t="shared" si="2349"/>
        <v>0</v>
      </c>
      <c r="AK2438" s="130">
        <f t="shared" si="2350"/>
        <v>0</v>
      </c>
      <c r="AL2438" s="130">
        <f t="shared" si="2351"/>
        <v>0</v>
      </c>
      <c r="AM2438" s="359">
        <f t="shared" si="2352"/>
        <v>0</v>
      </c>
      <c r="AN2438" s="130">
        <f t="shared" si="2353"/>
        <v>0</v>
      </c>
      <c r="AO2438" s="130">
        <f t="shared" si="2354"/>
        <v>0</v>
      </c>
      <c r="AP2438" s="130">
        <f t="shared" si="2355"/>
        <v>0</v>
      </c>
      <c r="AQ2438" s="130">
        <f t="shared" si="2356"/>
        <v>0</v>
      </c>
      <c r="AR2438" s="359">
        <f t="shared" si="2357"/>
        <v>0</v>
      </c>
      <c r="AS2438" s="130">
        <f t="shared" si="2358"/>
        <v>0</v>
      </c>
      <c r="AT2438" s="130">
        <f t="shared" si="2359"/>
        <v>0</v>
      </c>
      <c r="AU2438" s="130">
        <f t="shared" si="2360"/>
        <v>0</v>
      </c>
      <c r="AV2438" s="130">
        <f t="shared" si="2361"/>
        <v>0</v>
      </c>
      <c r="AW2438" s="359">
        <f t="shared" si="2362"/>
        <v>0</v>
      </c>
      <c r="AX2438" s="130">
        <f t="shared" si="2363"/>
        <v>0</v>
      </c>
      <c r="AY2438" s="130">
        <f t="shared" si="2364"/>
        <v>0</v>
      </c>
      <c r="AZ2438" s="130">
        <f t="shared" si="2365"/>
        <v>0</v>
      </c>
      <c r="BA2438" s="130">
        <f t="shared" si="2366"/>
        <v>0</v>
      </c>
      <c r="BB2438" s="359">
        <f t="shared" si="2367"/>
        <v>0</v>
      </c>
      <c r="BC2438" s="130">
        <f t="shared" si="2368"/>
        <v>0</v>
      </c>
      <c r="BD2438" s="130">
        <f t="shared" si="2369"/>
        <v>0</v>
      </c>
      <c r="BE2438" s="130">
        <f t="shared" si="2370"/>
        <v>0</v>
      </c>
      <c r="BF2438" s="130">
        <f t="shared" si="2371"/>
        <v>0</v>
      </c>
      <c r="BG2438" s="359">
        <f t="shared" si="2372"/>
        <v>0</v>
      </c>
      <c r="BH2438" s="130">
        <f t="shared" si="2373"/>
        <v>0</v>
      </c>
      <c r="BI2438" s="130">
        <f t="shared" si="2374"/>
        <v>0</v>
      </c>
      <c r="BJ2438" s="130">
        <f t="shared" si="2375"/>
        <v>0</v>
      </c>
      <c r="BK2438" s="130">
        <f t="shared" si="2376"/>
        <v>0</v>
      </c>
      <c r="BL2438" s="359">
        <f t="shared" si="2377"/>
        <v>0</v>
      </c>
      <c r="BM2438" s="90">
        <f t="shared" si="2378"/>
        <v>0</v>
      </c>
      <c r="BP2438" s="90" t="s">
        <v>2104</v>
      </c>
      <c r="BQ2438" s="90">
        <f>M2434</f>
        <v>0</v>
      </c>
      <c r="BR2438" s="90">
        <f>O2434</f>
        <v>0</v>
      </c>
      <c r="BS2438" s="90">
        <f>Q2434</f>
        <v>0</v>
      </c>
      <c r="BT2438" s="90">
        <f>S2434</f>
        <v>0</v>
      </c>
      <c r="BU2438" s="90">
        <f>U2434</f>
        <v>0</v>
      </c>
      <c r="BV2438" s="90">
        <f>V2434</f>
        <v>0</v>
      </c>
      <c r="BW2438" s="90">
        <f>W2434</f>
        <v>0</v>
      </c>
      <c r="BX2438" s="90">
        <f>Y2434</f>
        <v>0</v>
      </c>
      <c r="BY2438" s="90">
        <f>Z2434</f>
        <v>0</v>
      </c>
      <c r="BZ2438" s="90">
        <f>AA2434</f>
        <v>0</v>
      </c>
      <c r="CA2438" s="90">
        <f>AC2434</f>
        <v>0</v>
      </c>
      <c r="CB2438" s="90">
        <f>AD2434</f>
        <v>0</v>
      </c>
      <c r="CO2438" s="335"/>
      <c r="CP2438" s="493"/>
      <c r="CQ2438" s="493"/>
      <c r="CR2438" s="493"/>
      <c r="CS2438" s="493"/>
      <c r="CT2438" s="493"/>
      <c r="CU2438" s="493"/>
      <c r="CV2438" s="486"/>
      <c r="CW2438" s="486"/>
      <c r="CX2438" s="336"/>
      <c r="CY2438" s="336"/>
      <c r="CZ2438" s="486"/>
      <c r="DA2438" s="486"/>
      <c r="DB2438" s="336"/>
      <c r="DC2438" s="336"/>
      <c r="DD2438" s="486"/>
      <c r="DE2438" s="486"/>
      <c r="DF2438" s="336"/>
      <c r="DG2438" s="336"/>
      <c r="DH2438" s="335"/>
    </row>
    <row r="2439" spans="1:123" ht="23.25" customHeight="1" x14ac:dyDescent="0.2">
      <c r="C2439" s="634"/>
      <c r="D2439" s="596"/>
      <c r="E2439" s="597"/>
      <c r="F2439" s="629" t="s">
        <v>501</v>
      </c>
      <c r="G2439" s="629"/>
      <c r="H2439" s="587" t="s">
        <v>502</v>
      </c>
      <c r="I2439" s="588"/>
      <c r="J2439" s="588"/>
      <c r="K2439" s="588"/>
      <c r="L2439" s="589"/>
      <c r="M2439" s="579"/>
      <c r="N2439" s="580"/>
      <c r="O2439" s="579"/>
      <c r="P2439" s="580"/>
      <c r="Q2439" s="579"/>
      <c r="R2439" s="580"/>
      <c r="S2439" s="590"/>
      <c r="T2439" s="591"/>
      <c r="U2439" s="213"/>
      <c r="V2439" s="213"/>
      <c r="W2439" s="486"/>
      <c r="X2439" s="486"/>
      <c r="Y2439" s="214"/>
      <c r="Z2439" s="214"/>
      <c r="AA2439" s="486"/>
      <c r="AB2439" s="486"/>
      <c r="AC2439" s="214"/>
      <c r="AD2439" s="214"/>
      <c r="AE2439" s="109"/>
      <c r="AG2439" s="90">
        <f t="shared" si="2346"/>
        <v>45</v>
      </c>
      <c r="AH2439" s="186">
        <f t="shared" si="2347"/>
        <v>0</v>
      </c>
      <c r="AI2439" s="130">
        <f t="shared" si="2348"/>
        <v>0</v>
      </c>
      <c r="AJ2439" s="130">
        <f t="shared" si="2349"/>
        <v>0</v>
      </c>
      <c r="AK2439" s="130">
        <f t="shared" si="2350"/>
        <v>0</v>
      </c>
      <c r="AL2439" s="130">
        <f t="shared" si="2351"/>
        <v>0</v>
      </c>
      <c r="AM2439" s="359">
        <f t="shared" si="2352"/>
        <v>0</v>
      </c>
      <c r="AN2439" s="130">
        <f t="shared" si="2353"/>
        <v>0</v>
      </c>
      <c r="AO2439" s="130">
        <f t="shared" si="2354"/>
        <v>0</v>
      </c>
      <c r="AP2439" s="130">
        <f t="shared" si="2355"/>
        <v>0</v>
      </c>
      <c r="AQ2439" s="130">
        <f t="shared" si="2356"/>
        <v>0</v>
      </c>
      <c r="AR2439" s="359">
        <f t="shared" si="2357"/>
        <v>0</v>
      </c>
      <c r="AS2439" s="130">
        <f t="shared" si="2358"/>
        <v>0</v>
      </c>
      <c r="AT2439" s="130">
        <f t="shared" si="2359"/>
        <v>0</v>
      </c>
      <c r="AU2439" s="130">
        <f t="shared" si="2360"/>
        <v>0</v>
      </c>
      <c r="AV2439" s="130">
        <f t="shared" si="2361"/>
        <v>0</v>
      </c>
      <c r="AW2439" s="359">
        <f t="shared" si="2362"/>
        <v>0</v>
      </c>
      <c r="AX2439" s="130">
        <f t="shared" si="2363"/>
        <v>0</v>
      </c>
      <c r="AY2439" s="130">
        <f t="shared" si="2364"/>
        <v>0</v>
      </c>
      <c r="AZ2439" s="130">
        <f t="shared" si="2365"/>
        <v>0</v>
      </c>
      <c r="BA2439" s="130">
        <f t="shared" si="2366"/>
        <v>0</v>
      </c>
      <c r="BB2439" s="359">
        <f t="shared" si="2367"/>
        <v>0</v>
      </c>
      <c r="BC2439" s="130">
        <f t="shared" si="2368"/>
        <v>0</v>
      </c>
      <c r="BD2439" s="130">
        <f t="shared" si="2369"/>
        <v>0</v>
      </c>
      <c r="BE2439" s="130">
        <f t="shared" si="2370"/>
        <v>0</v>
      </c>
      <c r="BF2439" s="130">
        <f t="shared" si="2371"/>
        <v>0</v>
      </c>
      <c r="BG2439" s="359">
        <f t="shared" si="2372"/>
        <v>0</v>
      </c>
      <c r="BH2439" s="130">
        <f t="shared" si="2373"/>
        <v>0</v>
      </c>
      <c r="BI2439" s="130">
        <f t="shared" si="2374"/>
        <v>0</v>
      </c>
      <c r="BJ2439" s="130">
        <f t="shared" si="2375"/>
        <v>0</v>
      </c>
      <c r="BK2439" s="130">
        <f t="shared" si="2376"/>
        <v>0</v>
      </c>
      <c r="BL2439" s="359">
        <f t="shared" si="2377"/>
        <v>0</v>
      </c>
      <c r="BM2439" s="90">
        <f t="shared" si="2378"/>
        <v>0</v>
      </c>
      <c r="CO2439" s="335"/>
      <c r="CP2439" s="493"/>
      <c r="CQ2439" s="493"/>
      <c r="CR2439" s="493"/>
      <c r="CS2439" s="493"/>
      <c r="CT2439" s="493"/>
      <c r="CU2439" s="493"/>
      <c r="CV2439" s="486"/>
      <c r="CW2439" s="486"/>
      <c r="CX2439" s="336"/>
      <c r="CY2439" s="336"/>
      <c r="CZ2439" s="486"/>
      <c r="DA2439" s="486"/>
      <c r="DB2439" s="336"/>
      <c r="DC2439" s="336"/>
      <c r="DD2439" s="486"/>
      <c r="DE2439" s="486"/>
      <c r="DF2439" s="336"/>
      <c r="DG2439" s="336"/>
      <c r="DH2439" s="335"/>
    </row>
    <row r="2440" spans="1:123" ht="15" customHeight="1" x14ac:dyDescent="0.2">
      <c r="C2440" s="740" t="s">
        <v>511</v>
      </c>
      <c r="D2440" s="592" t="s">
        <v>512</v>
      </c>
      <c r="E2440" s="593"/>
      <c r="F2440" s="629" t="s">
        <v>505</v>
      </c>
      <c r="G2440" s="629"/>
      <c r="H2440" s="587" t="s">
        <v>506</v>
      </c>
      <c r="I2440" s="588"/>
      <c r="J2440" s="588"/>
      <c r="K2440" s="588"/>
      <c r="L2440" s="589"/>
      <c r="M2440" s="579"/>
      <c r="N2440" s="580"/>
      <c r="O2440" s="579"/>
      <c r="P2440" s="580"/>
      <c r="Q2440" s="579"/>
      <c r="R2440" s="580"/>
      <c r="S2440" s="590"/>
      <c r="T2440" s="591"/>
      <c r="U2440" s="213"/>
      <c r="V2440" s="213"/>
      <c r="W2440" s="486"/>
      <c r="X2440" s="486"/>
      <c r="Y2440" s="214"/>
      <c r="Z2440" s="214"/>
      <c r="AA2440" s="486"/>
      <c r="AB2440" s="486"/>
      <c r="AC2440" s="214"/>
      <c r="AD2440" s="214"/>
      <c r="AE2440" s="109"/>
      <c r="AG2440" s="90">
        <f t="shared" si="2346"/>
        <v>45</v>
      </c>
      <c r="AH2440" s="186">
        <f t="shared" si="2347"/>
        <v>0</v>
      </c>
      <c r="AI2440" s="130">
        <f t="shared" si="2348"/>
        <v>0</v>
      </c>
      <c r="AJ2440" s="130">
        <f t="shared" si="2349"/>
        <v>0</v>
      </c>
      <c r="AK2440" s="130">
        <f t="shared" si="2350"/>
        <v>0</v>
      </c>
      <c r="AL2440" s="130">
        <f t="shared" si="2351"/>
        <v>0</v>
      </c>
      <c r="AM2440" s="359">
        <f t="shared" si="2352"/>
        <v>0</v>
      </c>
      <c r="AN2440" s="130">
        <f t="shared" si="2353"/>
        <v>0</v>
      </c>
      <c r="AO2440" s="130">
        <f t="shared" si="2354"/>
        <v>0</v>
      </c>
      <c r="AP2440" s="130">
        <f t="shared" si="2355"/>
        <v>0</v>
      </c>
      <c r="AQ2440" s="130">
        <f t="shared" si="2356"/>
        <v>0</v>
      </c>
      <c r="AR2440" s="359">
        <f t="shared" si="2357"/>
        <v>0</v>
      </c>
      <c r="AS2440" s="130">
        <f t="shared" si="2358"/>
        <v>0</v>
      </c>
      <c r="AT2440" s="130">
        <f t="shared" si="2359"/>
        <v>0</v>
      </c>
      <c r="AU2440" s="130">
        <f t="shared" si="2360"/>
        <v>0</v>
      </c>
      <c r="AV2440" s="130">
        <f t="shared" si="2361"/>
        <v>0</v>
      </c>
      <c r="AW2440" s="359">
        <f t="shared" si="2362"/>
        <v>0</v>
      </c>
      <c r="AX2440" s="130">
        <f t="shared" si="2363"/>
        <v>0</v>
      </c>
      <c r="AY2440" s="130">
        <f t="shared" si="2364"/>
        <v>0</v>
      </c>
      <c r="AZ2440" s="130">
        <f t="shared" si="2365"/>
        <v>0</v>
      </c>
      <c r="BA2440" s="130">
        <f t="shared" si="2366"/>
        <v>0</v>
      </c>
      <c r="BB2440" s="359">
        <f t="shared" si="2367"/>
        <v>0</v>
      </c>
      <c r="BC2440" s="130">
        <f t="shared" si="2368"/>
        <v>0</v>
      </c>
      <c r="BD2440" s="130">
        <f t="shared" si="2369"/>
        <v>0</v>
      </c>
      <c r="BE2440" s="130">
        <f t="shared" si="2370"/>
        <v>0</v>
      </c>
      <c r="BF2440" s="130">
        <f t="shared" si="2371"/>
        <v>0</v>
      </c>
      <c r="BG2440" s="359">
        <f t="shared" si="2372"/>
        <v>0</v>
      </c>
      <c r="BH2440" s="130">
        <f t="shared" si="2373"/>
        <v>0</v>
      </c>
      <c r="BI2440" s="130">
        <f t="shared" si="2374"/>
        <v>0</v>
      </c>
      <c r="BJ2440" s="130">
        <f t="shared" si="2375"/>
        <v>0</v>
      </c>
      <c r="BK2440" s="130">
        <f t="shared" si="2376"/>
        <v>0</v>
      </c>
      <c r="BL2440" s="359">
        <f t="shared" si="2377"/>
        <v>0</v>
      </c>
      <c r="BM2440" s="90">
        <f t="shared" si="2378"/>
        <v>0</v>
      </c>
      <c r="CO2440" s="349" t="s">
        <v>2171</v>
      </c>
      <c r="CP2440" s="488">
        <f>IF(AND(SUM(M2440:N2442)=0,COUNTIF(M2440:N2442,"NS")&gt;0),"NS",SUM(M2440:N2442))</f>
        <v>0</v>
      </c>
      <c r="CQ2440" s="488"/>
      <c r="CR2440" s="488">
        <f>IF(AND(SUM(O2440:P2442)=0,COUNTIF(O2440:P2442,"NS")&gt;0),"NS",SUM(O2440:P2442))</f>
        <v>0</v>
      </c>
      <c r="CS2440" s="488"/>
      <c r="CT2440" s="488">
        <f>IF(AND(SUM(Q2440:R2442)=0,COUNTIF(Q2440:R2442,"NS")&gt;0),"NS",SUM(Q2440:R2442))</f>
        <v>0</v>
      </c>
      <c r="CU2440" s="488"/>
      <c r="CV2440" s="488">
        <f>IF(AND(SUM(S2440:T2442)=0,COUNTIF(S2440:T2442,"NS")&gt;0),"NS",SUM(S2440:T2442))</f>
        <v>0</v>
      </c>
      <c r="CW2440" s="488"/>
      <c r="CX2440" s="353">
        <f>IF(AND(SUM(U2440:U2442)=0,COUNTIF(U2440:U2442,"NS")&gt;0),"NS",SUM(U2440:U2442))</f>
        <v>0</v>
      </c>
      <c r="CY2440" s="353">
        <f>IF(AND(SUM(V2440:V2442)=0,COUNTIF(V2440:V2442,"NS")&gt;0),"NS",SUM(V2440:V2442))</f>
        <v>0</v>
      </c>
      <c r="CZ2440" s="488">
        <f>IF(AND(SUM(W2440:X2442)=0,COUNTIF(W2440:X2442,"NS")&gt;0),"NS",SUM(W2440:X2442))</f>
        <v>0</v>
      </c>
      <c r="DA2440" s="488"/>
      <c r="DB2440" s="353">
        <f>IF(AND(SUM(Y2440:Y2442)=0,COUNTIF(Y2440:Y2442,"NS")&gt;0),"NS",SUM(Y2440:Y2442))</f>
        <v>0</v>
      </c>
      <c r="DC2440" s="353">
        <f>IF(AND(SUM(Z2440:Z2442)=0,COUNTIF(Z2440:Z2442,"NS")&gt;0),"NS",SUM(Z2440:Z2442))</f>
        <v>0</v>
      </c>
      <c r="DD2440" s="488">
        <f>IF(AND(SUM(AA2440:AB2442)=0,COUNTIF(AA2440:AB2442,"NS")&gt;0),"NS",SUM(AA2440:AB2442))</f>
        <v>0</v>
      </c>
      <c r="DE2440" s="488"/>
      <c r="DF2440" s="353">
        <f>IF(AND(SUM(AC2440:AC2442)=0,COUNTIF(AC2440:AC2442,"NS")&gt;0),"NS",SUM(AC2440:AC2442))</f>
        <v>0</v>
      </c>
      <c r="DG2440" s="353">
        <f>IF(AND(SUM(AD2440:AD2442)=0,COUNTIF(AD2440:AD2442,"NS")&gt;0),"NS",SUM(AD2440:AD2442))</f>
        <v>0</v>
      </c>
      <c r="DH2440" s="335"/>
    </row>
    <row r="2441" spans="1:123" ht="24" customHeight="1" x14ac:dyDescent="0.2">
      <c r="C2441" s="741"/>
      <c r="D2441" s="594"/>
      <c r="E2441" s="595"/>
      <c r="F2441" s="629" t="s">
        <v>507</v>
      </c>
      <c r="G2441" s="629"/>
      <c r="H2441" s="587" t="s">
        <v>508</v>
      </c>
      <c r="I2441" s="588"/>
      <c r="J2441" s="588"/>
      <c r="K2441" s="588"/>
      <c r="L2441" s="589"/>
      <c r="M2441" s="579"/>
      <c r="N2441" s="580"/>
      <c r="O2441" s="579"/>
      <c r="P2441" s="580"/>
      <c r="Q2441" s="579"/>
      <c r="R2441" s="580"/>
      <c r="S2441" s="590"/>
      <c r="T2441" s="591"/>
      <c r="U2441" s="213"/>
      <c r="V2441" s="213"/>
      <c r="W2441" s="486"/>
      <c r="X2441" s="486"/>
      <c r="Y2441" s="214"/>
      <c r="Z2441" s="214"/>
      <c r="AA2441" s="486"/>
      <c r="AB2441" s="486"/>
      <c r="AC2441" s="214"/>
      <c r="AD2441" s="214"/>
      <c r="AE2441" s="109"/>
      <c r="AG2441" s="90">
        <f t="shared" si="2346"/>
        <v>45</v>
      </c>
      <c r="AH2441" s="186">
        <f t="shared" si="2347"/>
        <v>0</v>
      </c>
      <c r="AI2441" s="130">
        <f t="shared" si="2348"/>
        <v>0</v>
      </c>
      <c r="AJ2441" s="130">
        <f t="shared" si="2349"/>
        <v>0</v>
      </c>
      <c r="AK2441" s="130">
        <f t="shared" si="2350"/>
        <v>0</v>
      </c>
      <c r="AL2441" s="130">
        <f t="shared" si="2351"/>
        <v>0</v>
      </c>
      <c r="AM2441" s="359">
        <f t="shared" si="2352"/>
        <v>0</v>
      </c>
      <c r="AN2441" s="130">
        <f t="shared" si="2353"/>
        <v>0</v>
      </c>
      <c r="AO2441" s="130">
        <f t="shared" si="2354"/>
        <v>0</v>
      </c>
      <c r="AP2441" s="130">
        <f t="shared" si="2355"/>
        <v>0</v>
      </c>
      <c r="AQ2441" s="130">
        <f t="shared" si="2356"/>
        <v>0</v>
      </c>
      <c r="AR2441" s="359">
        <f t="shared" si="2357"/>
        <v>0</v>
      </c>
      <c r="AS2441" s="130">
        <f t="shared" si="2358"/>
        <v>0</v>
      </c>
      <c r="AT2441" s="130">
        <f t="shared" si="2359"/>
        <v>0</v>
      </c>
      <c r="AU2441" s="130">
        <f t="shared" si="2360"/>
        <v>0</v>
      </c>
      <c r="AV2441" s="130">
        <f t="shared" si="2361"/>
        <v>0</v>
      </c>
      <c r="AW2441" s="359">
        <f t="shared" si="2362"/>
        <v>0</v>
      </c>
      <c r="AX2441" s="130">
        <f t="shared" si="2363"/>
        <v>0</v>
      </c>
      <c r="AY2441" s="130">
        <f t="shared" si="2364"/>
        <v>0</v>
      </c>
      <c r="AZ2441" s="130">
        <f t="shared" si="2365"/>
        <v>0</v>
      </c>
      <c r="BA2441" s="130">
        <f t="shared" si="2366"/>
        <v>0</v>
      </c>
      <c r="BB2441" s="359">
        <f t="shared" si="2367"/>
        <v>0</v>
      </c>
      <c r="BC2441" s="130">
        <f t="shared" si="2368"/>
        <v>0</v>
      </c>
      <c r="BD2441" s="130">
        <f t="shared" si="2369"/>
        <v>0</v>
      </c>
      <c r="BE2441" s="130">
        <f t="shared" si="2370"/>
        <v>0</v>
      </c>
      <c r="BF2441" s="130">
        <f t="shared" si="2371"/>
        <v>0</v>
      </c>
      <c r="BG2441" s="359">
        <f t="shared" si="2372"/>
        <v>0</v>
      </c>
      <c r="BH2441" s="130">
        <f t="shared" si="2373"/>
        <v>0</v>
      </c>
      <c r="BI2441" s="130">
        <f t="shared" si="2374"/>
        <v>0</v>
      </c>
      <c r="BJ2441" s="130">
        <f t="shared" si="2375"/>
        <v>0</v>
      </c>
      <c r="BK2441" s="130">
        <f t="shared" si="2376"/>
        <v>0</v>
      </c>
      <c r="BL2441" s="359">
        <f t="shared" si="2377"/>
        <v>0</v>
      </c>
      <c r="BM2441" s="90">
        <f t="shared" si="2378"/>
        <v>0</v>
      </c>
      <c r="CO2441" s="349" t="s">
        <v>2078</v>
      </c>
      <c r="CP2441" s="488">
        <f>SUM(M2440:N2441)</f>
        <v>0</v>
      </c>
      <c r="CQ2441" s="488"/>
      <c r="CR2441" s="488">
        <f>SUM(O2440:P2441)</f>
        <v>0</v>
      </c>
      <c r="CS2441" s="488"/>
      <c r="CT2441" s="488">
        <f>SUM(Q2440:R2441)</f>
        <v>0</v>
      </c>
      <c r="CU2441" s="488"/>
      <c r="CV2441" s="488">
        <f>SUM(S2440:T2441)</f>
        <v>0</v>
      </c>
      <c r="CW2441" s="488"/>
      <c r="CX2441" s="353">
        <f>SUM(U2440:U2441)</f>
        <v>0</v>
      </c>
      <c r="CY2441" s="353">
        <f>SUM(V2440:V2441)</f>
        <v>0</v>
      </c>
      <c r="CZ2441" s="488">
        <f>SUM(W2440:X2441)</f>
        <v>0</v>
      </c>
      <c r="DA2441" s="488"/>
      <c r="DB2441" s="353">
        <f t="shared" ref="DB2441:DC2441" si="2558">SUM(Y2440:Y2441)</f>
        <v>0</v>
      </c>
      <c r="DC2441" s="353">
        <f t="shared" si="2558"/>
        <v>0</v>
      </c>
      <c r="DD2441" s="488">
        <f>SUM(AA2440:AB2441)</f>
        <v>0</v>
      </c>
      <c r="DE2441" s="488"/>
      <c r="DF2441" s="353">
        <f t="shared" ref="DF2441:DG2441" si="2559">SUM(AC2440:AC2441)</f>
        <v>0</v>
      </c>
      <c r="DG2441" s="353">
        <f t="shared" si="2559"/>
        <v>0</v>
      </c>
      <c r="DH2441" s="335"/>
    </row>
    <row r="2442" spans="1:123" ht="24" customHeight="1" x14ac:dyDescent="0.2">
      <c r="C2442" s="742"/>
      <c r="D2442" s="596"/>
      <c r="E2442" s="597"/>
      <c r="F2442" s="629" t="s">
        <v>509</v>
      </c>
      <c r="G2442" s="629"/>
      <c r="H2442" s="587" t="s">
        <v>510</v>
      </c>
      <c r="I2442" s="588"/>
      <c r="J2442" s="588"/>
      <c r="K2442" s="588"/>
      <c r="L2442" s="589"/>
      <c r="M2442" s="579"/>
      <c r="N2442" s="580"/>
      <c r="O2442" s="579"/>
      <c r="P2442" s="580"/>
      <c r="Q2442" s="579"/>
      <c r="R2442" s="580"/>
      <c r="S2442" s="590"/>
      <c r="T2442" s="591"/>
      <c r="U2442" s="213"/>
      <c r="V2442" s="213"/>
      <c r="W2442" s="486"/>
      <c r="X2442" s="486"/>
      <c r="Y2442" s="214"/>
      <c r="Z2442" s="214"/>
      <c r="AA2442" s="486"/>
      <c r="AB2442" s="486"/>
      <c r="AC2442" s="214"/>
      <c r="AD2442" s="214"/>
      <c r="AE2442" s="109"/>
      <c r="AG2442" s="90">
        <f t="shared" si="2346"/>
        <v>45</v>
      </c>
      <c r="AH2442" s="186">
        <f t="shared" si="2347"/>
        <v>0</v>
      </c>
      <c r="AI2442" s="130">
        <f t="shared" si="2348"/>
        <v>0</v>
      </c>
      <c r="AJ2442" s="130">
        <f t="shared" si="2349"/>
        <v>0</v>
      </c>
      <c r="AK2442" s="130">
        <f t="shared" si="2350"/>
        <v>0</v>
      </c>
      <c r="AL2442" s="130">
        <f t="shared" si="2351"/>
        <v>0</v>
      </c>
      <c r="AM2442" s="359">
        <f t="shared" si="2352"/>
        <v>0</v>
      </c>
      <c r="AN2442" s="130">
        <f t="shared" si="2353"/>
        <v>0</v>
      </c>
      <c r="AO2442" s="130">
        <f t="shared" si="2354"/>
        <v>0</v>
      </c>
      <c r="AP2442" s="130">
        <f t="shared" si="2355"/>
        <v>0</v>
      </c>
      <c r="AQ2442" s="130">
        <f t="shared" si="2356"/>
        <v>0</v>
      </c>
      <c r="AR2442" s="359">
        <f t="shared" si="2357"/>
        <v>0</v>
      </c>
      <c r="AS2442" s="130">
        <f t="shared" si="2358"/>
        <v>0</v>
      </c>
      <c r="AT2442" s="130">
        <f t="shared" si="2359"/>
        <v>0</v>
      </c>
      <c r="AU2442" s="130">
        <f t="shared" si="2360"/>
        <v>0</v>
      </c>
      <c r="AV2442" s="130">
        <f t="shared" si="2361"/>
        <v>0</v>
      </c>
      <c r="AW2442" s="359">
        <f t="shared" si="2362"/>
        <v>0</v>
      </c>
      <c r="AX2442" s="130">
        <f t="shared" si="2363"/>
        <v>0</v>
      </c>
      <c r="AY2442" s="130">
        <f t="shared" si="2364"/>
        <v>0</v>
      </c>
      <c r="AZ2442" s="130">
        <f t="shared" si="2365"/>
        <v>0</v>
      </c>
      <c r="BA2442" s="130">
        <f t="shared" si="2366"/>
        <v>0</v>
      </c>
      <c r="BB2442" s="359">
        <f t="shared" si="2367"/>
        <v>0</v>
      </c>
      <c r="BC2442" s="130">
        <f t="shared" si="2368"/>
        <v>0</v>
      </c>
      <c r="BD2442" s="130">
        <f t="shared" si="2369"/>
        <v>0</v>
      </c>
      <c r="BE2442" s="130">
        <f t="shared" si="2370"/>
        <v>0</v>
      </c>
      <c r="BF2442" s="130">
        <f t="shared" si="2371"/>
        <v>0</v>
      </c>
      <c r="BG2442" s="359">
        <f t="shared" si="2372"/>
        <v>0</v>
      </c>
      <c r="BH2442" s="130">
        <f t="shared" si="2373"/>
        <v>0</v>
      </c>
      <c r="BI2442" s="130">
        <f t="shared" si="2374"/>
        <v>0</v>
      </c>
      <c r="BJ2442" s="130">
        <f t="shared" si="2375"/>
        <v>0</v>
      </c>
      <c r="BK2442" s="130">
        <f t="shared" si="2376"/>
        <v>0</v>
      </c>
      <c r="BL2442" s="359">
        <f t="shared" si="2377"/>
        <v>0</v>
      </c>
      <c r="BM2442" s="90">
        <f t="shared" si="2378"/>
        <v>0</v>
      </c>
      <c r="BQ2442" s="246" t="s">
        <v>2104</v>
      </c>
      <c r="BR2442" s="246" t="s">
        <v>2048</v>
      </c>
      <c r="BS2442" s="246" t="s">
        <v>2049</v>
      </c>
      <c r="BT2442" s="246" t="s">
        <v>84</v>
      </c>
      <c r="BU2442" s="246" t="s">
        <v>2048</v>
      </c>
      <c r="BV2442" s="246" t="s">
        <v>2049</v>
      </c>
      <c r="BW2442" s="246" t="s">
        <v>84</v>
      </c>
      <c r="BX2442" s="246" t="s">
        <v>2048</v>
      </c>
      <c r="BY2442" s="246" t="s">
        <v>2049</v>
      </c>
      <c r="BZ2442" s="246" t="s">
        <v>84</v>
      </c>
      <c r="CA2442" s="246" t="s">
        <v>2048</v>
      </c>
      <c r="CB2442" s="246" t="s">
        <v>2049</v>
      </c>
      <c r="CO2442" s="349" t="s">
        <v>2029</v>
      </c>
      <c r="CP2442" s="488">
        <f>COUNTIF(M2440:N2441,"NS")</f>
        <v>0</v>
      </c>
      <c r="CQ2442" s="488"/>
      <c r="CR2442" s="488">
        <f>COUNTIF(O2440:P2441,"NS")</f>
        <v>0</v>
      </c>
      <c r="CS2442" s="488"/>
      <c r="CT2442" s="488">
        <f>COUNTIF(Q2440:R2441,"NS")</f>
        <v>0</v>
      </c>
      <c r="CU2442" s="488"/>
      <c r="CV2442" s="488">
        <f>COUNTIF(S2440:T2441,"NS")</f>
        <v>0</v>
      </c>
      <c r="CW2442" s="488"/>
      <c r="CX2442" s="353">
        <f>COUNTIF(U2440:U2441,"NS")</f>
        <v>0</v>
      </c>
      <c r="CY2442" s="353">
        <f>COUNTIF(V2440:V2441,"NS")</f>
        <v>0</v>
      </c>
      <c r="CZ2442" s="488">
        <f>COUNTIF(W2440:X2441,"NS")</f>
        <v>0</v>
      </c>
      <c r="DA2442" s="488"/>
      <c r="DB2442" s="353">
        <f t="shared" ref="DB2442:DC2442" si="2560">COUNTIF(Y2440:Y2441,"NS")</f>
        <v>0</v>
      </c>
      <c r="DC2442" s="353">
        <f t="shared" si="2560"/>
        <v>0</v>
      </c>
      <c r="DD2442" s="488">
        <f>COUNTIF(AA2440:AB2441,"NS")</f>
        <v>0</v>
      </c>
      <c r="DE2442" s="488"/>
      <c r="DF2442" s="353">
        <f t="shared" ref="DF2442:DG2442" si="2561">COUNTIF(AC2440:AC2441,"NS")</f>
        <v>0</v>
      </c>
      <c r="DG2442" s="353">
        <f t="shared" si="2561"/>
        <v>0</v>
      </c>
      <c r="DH2442" s="335"/>
    </row>
    <row r="2443" spans="1:123" s="186" customFormat="1" ht="36" customHeight="1" x14ac:dyDescent="0.2">
      <c r="A2443" s="240"/>
      <c r="C2443" s="740" t="s">
        <v>547</v>
      </c>
      <c r="D2443" s="592" t="s">
        <v>1784</v>
      </c>
      <c r="E2443" s="593"/>
      <c r="F2443" s="653" t="s">
        <v>513</v>
      </c>
      <c r="G2443" s="653"/>
      <c r="H2443" s="654" t="s">
        <v>514</v>
      </c>
      <c r="I2443" s="655"/>
      <c r="J2443" s="655"/>
      <c r="K2443" s="655"/>
      <c r="L2443" s="656"/>
      <c r="M2443" s="585"/>
      <c r="N2443" s="586"/>
      <c r="O2443" s="585"/>
      <c r="P2443" s="586"/>
      <c r="Q2443" s="585"/>
      <c r="R2443" s="586"/>
      <c r="S2443" s="732"/>
      <c r="T2443" s="733"/>
      <c r="U2443" s="42"/>
      <c r="V2443" s="42"/>
      <c r="W2443" s="487"/>
      <c r="X2443" s="487"/>
      <c r="Y2443" s="241"/>
      <c r="Z2443" s="241"/>
      <c r="AA2443" s="487"/>
      <c r="AB2443" s="487"/>
      <c r="AC2443" s="241"/>
      <c r="AD2443" s="241"/>
      <c r="AE2443" s="235"/>
      <c r="AF2443" s="237"/>
      <c r="AG2443" s="186">
        <f t="shared" si="2346"/>
        <v>45</v>
      </c>
      <c r="AH2443" s="186">
        <f t="shared" si="2347"/>
        <v>0</v>
      </c>
      <c r="AI2443" s="178">
        <f t="shared" si="2348"/>
        <v>0</v>
      </c>
      <c r="AJ2443" s="178">
        <f t="shared" si="2349"/>
        <v>0</v>
      </c>
      <c r="AK2443" s="178">
        <f t="shared" si="2350"/>
        <v>0</v>
      </c>
      <c r="AL2443" s="130">
        <f t="shared" si="2351"/>
        <v>0</v>
      </c>
      <c r="AM2443" s="359">
        <f t="shared" si="2352"/>
        <v>0</v>
      </c>
      <c r="AN2443" s="178">
        <f t="shared" si="2353"/>
        <v>0</v>
      </c>
      <c r="AO2443" s="178">
        <f t="shared" si="2354"/>
        <v>0</v>
      </c>
      <c r="AP2443" s="178">
        <f t="shared" si="2355"/>
        <v>0</v>
      </c>
      <c r="AQ2443" s="178">
        <f t="shared" si="2356"/>
        <v>0</v>
      </c>
      <c r="AR2443" s="359">
        <f t="shared" si="2357"/>
        <v>0</v>
      </c>
      <c r="AS2443" s="178">
        <f t="shared" si="2358"/>
        <v>0</v>
      </c>
      <c r="AT2443" s="178">
        <f t="shared" si="2359"/>
        <v>0</v>
      </c>
      <c r="AU2443" s="178">
        <f t="shared" si="2360"/>
        <v>0</v>
      </c>
      <c r="AV2443" s="178">
        <f t="shared" si="2361"/>
        <v>0</v>
      </c>
      <c r="AW2443" s="359">
        <f t="shared" si="2362"/>
        <v>0</v>
      </c>
      <c r="AX2443" s="178">
        <f t="shared" si="2363"/>
        <v>0</v>
      </c>
      <c r="AY2443" s="178">
        <f t="shared" si="2364"/>
        <v>0</v>
      </c>
      <c r="AZ2443" s="178">
        <f t="shared" si="2365"/>
        <v>0</v>
      </c>
      <c r="BA2443" s="178">
        <f t="shared" si="2366"/>
        <v>0</v>
      </c>
      <c r="BB2443" s="359">
        <f t="shared" si="2367"/>
        <v>0</v>
      </c>
      <c r="BC2443" s="178">
        <f t="shared" si="2368"/>
        <v>0</v>
      </c>
      <c r="BD2443" s="178">
        <f t="shared" si="2369"/>
        <v>0</v>
      </c>
      <c r="BE2443" s="178">
        <f t="shared" si="2370"/>
        <v>0</v>
      </c>
      <c r="BF2443" s="178">
        <f t="shared" si="2371"/>
        <v>0</v>
      </c>
      <c r="BG2443" s="359">
        <f t="shared" si="2372"/>
        <v>0</v>
      </c>
      <c r="BH2443" s="178">
        <f t="shared" si="2373"/>
        <v>0</v>
      </c>
      <c r="BI2443" s="178">
        <f t="shared" si="2374"/>
        <v>0</v>
      </c>
      <c r="BJ2443" s="178">
        <f t="shared" si="2375"/>
        <v>0</v>
      </c>
      <c r="BK2443" s="178">
        <f t="shared" si="2376"/>
        <v>0</v>
      </c>
      <c r="BL2443" s="359">
        <f t="shared" si="2377"/>
        <v>0</v>
      </c>
      <c r="BM2443" s="186">
        <f t="shared" si="2378"/>
        <v>0</v>
      </c>
      <c r="BP2443" s="186" t="s">
        <v>2077</v>
      </c>
      <c r="BQ2443" s="178">
        <f>IF($AG$1789=$AH$1789,0,IF(
OR(
AND(BQ2447=0,BQ2446&gt;0),
AND(BQ2447="NS",BQ2445&gt;0),
AND(BQ2447="NS",BQ2445=0,BQ2446=0)),1,
IF(OR(
AND(BQ2446&gt;=2,BQ2445&lt;BQ2447),
AND(BQ2447="NS",BQ2445=0,BQ2446&gt;0),
BQ2447=BQ2445,
AND(BQ2447="NA",BQ2446=0,BQ2445=0,BQ2444&gt;0)),0,1)))</f>
        <v>0</v>
      </c>
      <c r="BR2443" s="178">
        <f t="shared" ref="BR2443" si="2562">IF($AG$1789=$AH$1789,0,IF(
OR(
AND(BR2447=0,BR2446&gt;0),
AND(BR2447="NS",BR2445&gt;0),
AND(BR2447="NS",BR2445=0,BR2446=0)),1,
IF(OR(
AND(BR2446&gt;=2,BR2445&lt;BR2447),
AND(BR2447="NS",BR2445=0,BR2446&gt;0),
BR2447=BR2445,
AND(BR2447="NA",BR2446=0,BR2445=0,BR2444&gt;0)),0,1)))</f>
        <v>0</v>
      </c>
      <c r="BS2443" s="178">
        <f t="shared" ref="BS2443" si="2563">IF($AG$1789=$AH$1789,0,IF(
OR(
AND(BS2447=0,BS2446&gt;0),
AND(BS2447="NS",BS2445&gt;0),
AND(BS2447="NS",BS2445=0,BS2446=0)),1,
IF(OR(
AND(BS2446&gt;=2,BS2445&lt;BS2447),
AND(BS2447="NS",BS2445=0,BS2446&gt;0),
BS2447=BS2445,
AND(BS2447="NA",BS2446=0,BS2445=0,BS2444&gt;0)),0,1)))</f>
        <v>0</v>
      </c>
      <c r="BT2443" s="178">
        <f t="shared" ref="BT2443" si="2564">IF($AG$1789=$AH$1789,0,IF(
OR(
AND(BT2447=0,BT2446&gt;0),
AND(BT2447="NS",BT2445&gt;0),
AND(BT2447="NS",BT2445=0,BT2446=0)),1,
IF(OR(
AND(BT2446&gt;=2,BT2445&lt;BT2447),
AND(BT2447="NS",BT2445=0,BT2446&gt;0),
BT2447=BT2445,
AND(BT2447="NA",BT2446=0,BT2445=0,BT2444&gt;0)),0,1)))</f>
        <v>0</v>
      </c>
      <c r="BU2443" s="178">
        <f t="shared" ref="BU2443" si="2565">IF($AG$1789=$AH$1789,0,IF(
OR(
AND(BU2447=0,BU2446&gt;0),
AND(BU2447="NS",BU2445&gt;0),
AND(BU2447="NS",BU2445=0,BU2446=0)),1,
IF(OR(
AND(BU2446&gt;=2,BU2445&lt;BU2447),
AND(BU2447="NS",BU2445=0,BU2446&gt;0),
BU2447=BU2445,
AND(BU2447="NA",BU2446=0,BU2445=0,BU2444&gt;0)),0,1)))</f>
        <v>0</v>
      </c>
      <c r="BV2443" s="178">
        <f t="shared" ref="BV2443" si="2566">IF($AG$1789=$AH$1789,0,IF(
OR(
AND(BV2447=0,BV2446&gt;0),
AND(BV2447="NS",BV2445&gt;0),
AND(BV2447="NS",BV2445=0,BV2446=0)),1,
IF(OR(
AND(BV2446&gt;=2,BV2445&lt;BV2447),
AND(BV2447="NS",BV2445=0,BV2446&gt;0),
BV2447=BV2445,
AND(BV2447="NA",BV2446=0,BV2445=0,BV2444&gt;0)),0,1)))</f>
        <v>0</v>
      </c>
      <c r="BW2443" s="178">
        <f t="shared" ref="BW2443" si="2567">IF($AG$1789=$AH$1789,0,IF(
OR(
AND(BW2447=0,BW2446&gt;0),
AND(BW2447="NS",BW2445&gt;0),
AND(BW2447="NS",BW2445=0,BW2446=0)),1,
IF(OR(
AND(BW2446&gt;=2,BW2445&lt;BW2447),
AND(BW2447="NS",BW2445=0,BW2446&gt;0),
BW2447=BW2445,
AND(BW2447="NA",BW2446=0,BW2445=0,BW2444&gt;0)),0,1)))</f>
        <v>0</v>
      </c>
      <c r="BX2443" s="178">
        <f t="shared" ref="BX2443" si="2568">IF($AG$1789=$AH$1789,0,IF(
OR(
AND(BX2447=0,BX2446&gt;0),
AND(BX2447="NS",BX2445&gt;0),
AND(BX2447="NS",BX2445=0,BX2446=0)),1,
IF(OR(
AND(BX2446&gt;=2,BX2445&lt;BX2447),
AND(BX2447="NS",BX2445=0,BX2446&gt;0),
BX2447=BX2445,
AND(BX2447="NA",BX2446=0,BX2445=0,BX2444&gt;0)),0,1)))</f>
        <v>0</v>
      </c>
      <c r="BY2443" s="178">
        <f t="shared" ref="BY2443" si="2569">IF($AG$1789=$AH$1789,0,IF(
OR(
AND(BY2447=0,BY2446&gt;0),
AND(BY2447="NS",BY2445&gt;0),
AND(BY2447="NS",BY2445=0,BY2446=0)),1,
IF(OR(
AND(BY2446&gt;=2,BY2445&lt;BY2447),
AND(BY2447="NS",BY2445=0,BY2446&gt;0),
BY2447=BY2445,
AND(BY2447="NA",BY2446=0,BY2445=0,BY2444&gt;0)),0,1)))</f>
        <v>0</v>
      </c>
      <c r="BZ2443" s="178">
        <f t="shared" ref="BZ2443" si="2570">IF($AG$1789=$AH$1789,0,IF(
OR(
AND(BZ2447=0,BZ2446&gt;0),
AND(BZ2447="NS",BZ2445&gt;0),
AND(BZ2447="NS",BZ2445=0,BZ2446=0)),1,
IF(OR(
AND(BZ2446&gt;=2,BZ2445&lt;BZ2447),
AND(BZ2447="NS",BZ2445=0,BZ2446&gt;0),
BZ2447=BZ2445,
AND(BZ2447="NA",BZ2446=0,BZ2445=0,BZ2444&gt;0)),0,1)))</f>
        <v>0</v>
      </c>
      <c r="CA2443" s="178">
        <f t="shared" ref="CA2443" si="2571">IF($AG$1789=$AH$1789,0,IF(
OR(
AND(CA2447=0,CA2446&gt;0),
AND(CA2447="NS",CA2445&gt;0),
AND(CA2447="NS",CA2445=0,CA2446=0)),1,
IF(OR(
AND(CA2446&gt;=2,CA2445&lt;CA2447),
AND(CA2447="NS",CA2445=0,CA2446&gt;0),
CA2447=CA2445,
AND(CA2447="NA",CA2446=0,CA2445=0,CA2444&gt;0)),0,1)))</f>
        <v>0</v>
      </c>
      <c r="CB2443" s="178">
        <f t="shared" ref="CB2443" si="2572">IF($AG$1789=$AH$1789,0,IF(
OR(
AND(CB2447=0,CB2446&gt;0),
AND(CB2447="NS",CB2445&gt;0),
AND(CB2447="NS",CB2445=0,CB2446=0)),1,
IF(OR(
AND(CB2446&gt;=2,CB2445&lt;CB2447),
AND(CB2447="NS",CB2445=0,CB2446&gt;0),
CB2447=CB2445,
AND(CB2447="NA",CB2446=0,CB2445=0,CB2444&gt;0)),0,1)))</f>
        <v>0</v>
      </c>
      <c r="CC2443" s="186">
        <f>SUM(BQ2443:CB2443)</f>
        <v>0</v>
      </c>
      <c r="CN2443" s="237"/>
      <c r="CO2443" s="350">
        <v>0.25</v>
      </c>
      <c r="CP2443" s="493">
        <f>IF(CP2440="ns",0,CP2440*0.25)</f>
        <v>0</v>
      </c>
      <c r="CQ2443" s="493"/>
      <c r="CR2443" s="493">
        <f t="shared" ref="CR2443" si="2573">IF(CR2440="ns",0,CR2440*0.25)</f>
        <v>0</v>
      </c>
      <c r="CS2443" s="493"/>
      <c r="CT2443" s="493">
        <f t="shared" ref="CT2443" si="2574">IF(CT2440="ns",0,CT2440*0.25)</f>
        <v>0</v>
      </c>
      <c r="CU2443" s="493"/>
      <c r="CV2443" s="486">
        <f t="shared" ref="CV2443" si="2575">IF(CV2440="ns",0,CV2440*0.25)</f>
        <v>0</v>
      </c>
      <c r="CW2443" s="486"/>
      <c r="CX2443" s="336">
        <f>IF(CX2440="ns",0,CX2440*0.25)</f>
        <v>0</v>
      </c>
      <c r="CY2443" s="336">
        <f>IF(CY2440="ns",0,CY2440*0.25)</f>
        <v>0</v>
      </c>
      <c r="CZ2443" s="486">
        <f>IF(CZ2440="ns",0,CZ2440*0.25)</f>
        <v>0</v>
      </c>
      <c r="DA2443" s="486"/>
      <c r="DB2443" s="336">
        <f t="shared" ref="DB2443:DC2443" si="2576">IF(DB2440="ns",0,DB2440*0.25)</f>
        <v>0</v>
      </c>
      <c r="DC2443" s="336">
        <f t="shared" si="2576"/>
        <v>0</v>
      </c>
      <c r="DD2443" s="486">
        <f>IF(DD2440="ns",0,DD2440*0.25)</f>
        <v>0</v>
      </c>
      <c r="DE2443" s="486"/>
      <c r="DF2443" s="336">
        <f t="shared" ref="DF2443:DG2443" si="2577">IF(DF2440="ns",0,DF2440*0.25)</f>
        <v>0</v>
      </c>
      <c r="DG2443" s="336">
        <f t="shared" si="2577"/>
        <v>0</v>
      </c>
      <c r="DH2443" s="354"/>
      <c r="DS2443" s="237"/>
    </row>
    <row r="2444" spans="1:123" ht="36" customHeight="1" x14ac:dyDescent="0.2">
      <c r="C2444" s="741"/>
      <c r="D2444" s="594"/>
      <c r="E2444" s="595"/>
      <c r="F2444" s="581" t="s">
        <v>521</v>
      </c>
      <c r="G2444" s="581"/>
      <c r="H2444" s="165"/>
      <c r="I2444" s="625" t="s">
        <v>515</v>
      </c>
      <c r="J2444" s="625"/>
      <c r="K2444" s="625"/>
      <c r="L2444" s="626"/>
      <c r="M2444" s="579"/>
      <c r="N2444" s="580"/>
      <c r="O2444" s="579"/>
      <c r="P2444" s="580"/>
      <c r="Q2444" s="579"/>
      <c r="R2444" s="580"/>
      <c r="S2444" s="590"/>
      <c r="T2444" s="591"/>
      <c r="U2444" s="213"/>
      <c r="V2444" s="213"/>
      <c r="W2444" s="486"/>
      <c r="X2444" s="486"/>
      <c r="Y2444" s="214"/>
      <c r="Z2444" s="214"/>
      <c r="AA2444" s="486"/>
      <c r="AB2444" s="486"/>
      <c r="AC2444" s="214"/>
      <c r="AD2444" s="214"/>
      <c r="AE2444" s="109"/>
      <c r="AG2444" s="90">
        <f t="shared" si="2346"/>
        <v>45</v>
      </c>
      <c r="AH2444" s="186">
        <f t="shared" si="2347"/>
        <v>0</v>
      </c>
      <c r="AI2444" s="130">
        <f t="shared" si="2348"/>
        <v>0</v>
      </c>
      <c r="AJ2444" s="130">
        <f t="shared" si="2349"/>
        <v>0</v>
      </c>
      <c r="AK2444" s="130">
        <f t="shared" si="2350"/>
        <v>0</v>
      </c>
      <c r="AL2444" s="130">
        <f t="shared" si="2351"/>
        <v>0</v>
      </c>
      <c r="AM2444" s="359">
        <f t="shared" si="2352"/>
        <v>0</v>
      </c>
      <c r="AN2444" s="130">
        <f t="shared" si="2353"/>
        <v>0</v>
      </c>
      <c r="AO2444" s="130">
        <f t="shared" si="2354"/>
        <v>0</v>
      </c>
      <c r="AP2444" s="130">
        <f t="shared" si="2355"/>
        <v>0</v>
      </c>
      <c r="AQ2444" s="130">
        <f t="shared" si="2356"/>
        <v>0</v>
      </c>
      <c r="AR2444" s="359">
        <f t="shared" si="2357"/>
        <v>0</v>
      </c>
      <c r="AS2444" s="130">
        <f t="shared" si="2358"/>
        <v>0</v>
      </c>
      <c r="AT2444" s="130">
        <f t="shared" si="2359"/>
        <v>0</v>
      </c>
      <c r="AU2444" s="130">
        <f t="shared" si="2360"/>
        <v>0</v>
      </c>
      <c r="AV2444" s="130">
        <f t="shared" si="2361"/>
        <v>0</v>
      </c>
      <c r="AW2444" s="359">
        <f t="shared" si="2362"/>
        <v>0</v>
      </c>
      <c r="AX2444" s="130">
        <f t="shared" si="2363"/>
        <v>0</v>
      </c>
      <c r="AY2444" s="130">
        <f t="shared" si="2364"/>
        <v>0</v>
      </c>
      <c r="AZ2444" s="130">
        <f t="shared" si="2365"/>
        <v>0</v>
      </c>
      <c r="BA2444" s="130">
        <f t="shared" si="2366"/>
        <v>0</v>
      </c>
      <c r="BB2444" s="359">
        <f t="shared" si="2367"/>
        <v>0</v>
      </c>
      <c r="BC2444" s="130">
        <f t="shared" si="2368"/>
        <v>0</v>
      </c>
      <c r="BD2444" s="130">
        <f t="shared" si="2369"/>
        <v>0</v>
      </c>
      <c r="BE2444" s="130">
        <f t="shared" si="2370"/>
        <v>0</v>
      </c>
      <c r="BF2444" s="130">
        <f t="shared" si="2371"/>
        <v>0</v>
      </c>
      <c r="BG2444" s="359">
        <f t="shared" si="2372"/>
        <v>0</v>
      </c>
      <c r="BH2444" s="130">
        <f t="shared" si="2373"/>
        <v>0</v>
      </c>
      <c r="BI2444" s="130">
        <f t="shared" si="2374"/>
        <v>0</v>
      </c>
      <c r="BJ2444" s="130">
        <f t="shared" si="2375"/>
        <v>0</v>
      </c>
      <c r="BK2444" s="130">
        <f t="shared" si="2376"/>
        <v>0</v>
      </c>
      <c r="BL2444" s="359">
        <f t="shared" si="2377"/>
        <v>0</v>
      </c>
      <c r="BM2444" s="90">
        <f t="shared" si="2378"/>
        <v>0</v>
      </c>
      <c r="BP2444" s="90" t="s">
        <v>2058</v>
      </c>
      <c r="BQ2444" s="90">
        <f>COUNTIF(M2444:N2449,"NA")</f>
        <v>0</v>
      </c>
      <c r="BR2444" s="90">
        <f>COUNTIF(O2444:P2449,"NA")</f>
        <v>0</v>
      </c>
      <c r="BS2444" s="90">
        <f>COUNTIF(Q2444:R2449,"NA")</f>
        <v>0</v>
      </c>
      <c r="BT2444" s="90">
        <f>COUNTIF(S2444:T2449,"NA")</f>
        <v>0</v>
      </c>
      <c r="BU2444" s="90">
        <f>COUNTIF(U2444:U2449,"NA")</f>
        <v>0</v>
      </c>
      <c r="BV2444" s="90">
        <f>COUNTIF(V2444:V2449,"NA")</f>
        <v>0</v>
      </c>
      <c r="BW2444" s="90">
        <f>COUNTIF(W2444:X2449,"NA")</f>
        <v>0</v>
      </c>
      <c r="BX2444" s="90">
        <f>COUNTIF(Y2444:Y2449,"NA")</f>
        <v>0</v>
      </c>
      <c r="BY2444" s="90">
        <f>COUNTIF(Z2444:Z2449,"NA")</f>
        <v>0</v>
      </c>
      <c r="BZ2444" s="90">
        <f>COUNTIF(AA2444:AB2449,"NA")</f>
        <v>0</v>
      </c>
      <c r="CA2444" s="90">
        <f>COUNTIF(AC2444:AC2449,"NA")</f>
        <v>0</v>
      </c>
      <c r="CB2444" s="90">
        <f>COUNTIF(AD2444:AD2449,"NA")</f>
        <v>0</v>
      </c>
      <c r="CO2444" s="349" t="s">
        <v>72</v>
      </c>
      <c r="CP2444" s="488">
        <f>M2442</f>
        <v>0</v>
      </c>
      <c r="CQ2444" s="488"/>
      <c r="CR2444" s="488">
        <f>O2442</f>
        <v>0</v>
      </c>
      <c r="CS2444" s="488"/>
      <c r="CT2444" s="488">
        <f>Q2442</f>
        <v>0</v>
      </c>
      <c r="CU2444" s="488"/>
      <c r="CV2444" s="488">
        <f>S2442</f>
        <v>0</v>
      </c>
      <c r="CW2444" s="488"/>
      <c r="CX2444" s="353">
        <f>U2442</f>
        <v>0</v>
      </c>
      <c r="CY2444" s="353">
        <f>V2442</f>
        <v>0</v>
      </c>
      <c r="CZ2444" s="488">
        <f>W2442</f>
        <v>0</v>
      </c>
      <c r="DA2444" s="488"/>
      <c r="DB2444" s="353">
        <f t="shared" ref="DB2444:DC2444" si="2578">Y2442</f>
        <v>0</v>
      </c>
      <c r="DC2444" s="353">
        <f t="shared" si="2578"/>
        <v>0</v>
      </c>
      <c r="DD2444" s="488">
        <f>AA2442</f>
        <v>0</v>
      </c>
      <c r="DE2444" s="488"/>
      <c r="DF2444" s="353">
        <f>AC2442</f>
        <v>0</v>
      </c>
      <c r="DG2444" s="353">
        <f>AD2442</f>
        <v>0</v>
      </c>
      <c r="DH2444" s="335"/>
    </row>
    <row r="2445" spans="1:123" ht="36" customHeight="1" x14ac:dyDescent="0.2">
      <c r="C2445" s="741"/>
      <c r="D2445" s="594"/>
      <c r="E2445" s="595"/>
      <c r="F2445" s="581" t="s">
        <v>522</v>
      </c>
      <c r="G2445" s="581"/>
      <c r="H2445" s="165"/>
      <c r="I2445" s="625" t="s">
        <v>516</v>
      </c>
      <c r="J2445" s="625"/>
      <c r="K2445" s="625"/>
      <c r="L2445" s="626"/>
      <c r="M2445" s="579"/>
      <c r="N2445" s="580"/>
      <c r="O2445" s="579"/>
      <c r="P2445" s="580"/>
      <c r="Q2445" s="579"/>
      <c r="R2445" s="580"/>
      <c r="S2445" s="590"/>
      <c r="T2445" s="591"/>
      <c r="U2445" s="213"/>
      <c r="V2445" s="213"/>
      <c r="W2445" s="486"/>
      <c r="X2445" s="486"/>
      <c r="Y2445" s="214"/>
      <c r="Z2445" s="214"/>
      <c r="AA2445" s="486"/>
      <c r="AB2445" s="486"/>
      <c r="AC2445" s="214"/>
      <c r="AD2445" s="214"/>
      <c r="AE2445" s="109"/>
      <c r="AG2445" s="90">
        <f t="shared" si="2346"/>
        <v>45</v>
      </c>
      <c r="AH2445" s="186">
        <f t="shared" si="2347"/>
        <v>0</v>
      </c>
      <c r="AI2445" s="130">
        <f t="shared" si="2348"/>
        <v>0</v>
      </c>
      <c r="AJ2445" s="130">
        <f t="shared" si="2349"/>
        <v>0</v>
      </c>
      <c r="AK2445" s="130">
        <f t="shared" si="2350"/>
        <v>0</v>
      </c>
      <c r="AL2445" s="130">
        <f t="shared" si="2351"/>
        <v>0</v>
      </c>
      <c r="AM2445" s="359">
        <f t="shared" si="2352"/>
        <v>0</v>
      </c>
      <c r="AN2445" s="130">
        <f t="shared" si="2353"/>
        <v>0</v>
      </c>
      <c r="AO2445" s="130">
        <f t="shared" si="2354"/>
        <v>0</v>
      </c>
      <c r="AP2445" s="130">
        <f t="shared" si="2355"/>
        <v>0</v>
      </c>
      <c r="AQ2445" s="130">
        <f t="shared" si="2356"/>
        <v>0</v>
      </c>
      <c r="AR2445" s="359">
        <f t="shared" si="2357"/>
        <v>0</v>
      </c>
      <c r="AS2445" s="130">
        <f t="shared" si="2358"/>
        <v>0</v>
      </c>
      <c r="AT2445" s="130">
        <f t="shared" si="2359"/>
        <v>0</v>
      </c>
      <c r="AU2445" s="130">
        <f t="shared" si="2360"/>
        <v>0</v>
      </c>
      <c r="AV2445" s="130">
        <f t="shared" si="2361"/>
        <v>0</v>
      </c>
      <c r="AW2445" s="359">
        <f t="shared" si="2362"/>
        <v>0</v>
      </c>
      <c r="AX2445" s="130">
        <f t="shared" si="2363"/>
        <v>0</v>
      </c>
      <c r="AY2445" s="130">
        <f t="shared" si="2364"/>
        <v>0</v>
      </c>
      <c r="AZ2445" s="130">
        <f t="shared" si="2365"/>
        <v>0</v>
      </c>
      <c r="BA2445" s="130">
        <f t="shared" si="2366"/>
        <v>0</v>
      </c>
      <c r="BB2445" s="359">
        <f t="shared" si="2367"/>
        <v>0</v>
      </c>
      <c r="BC2445" s="130">
        <f t="shared" si="2368"/>
        <v>0</v>
      </c>
      <c r="BD2445" s="130">
        <f t="shared" si="2369"/>
        <v>0</v>
      </c>
      <c r="BE2445" s="130">
        <f t="shared" si="2370"/>
        <v>0</v>
      </c>
      <c r="BF2445" s="130">
        <f t="shared" si="2371"/>
        <v>0</v>
      </c>
      <c r="BG2445" s="359">
        <f t="shared" si="2372"/>
        <v>0</v>
      </c>
      <c r="BH2445" s="130">
        <f t="shared" si="2373"/>
        <v>0</v>
      </c>
      <c r="BI2445" s="130">
        <f t="shared" si="2374"/>
        <v>0</v>
      </c>
      <c r="BJ2445" s="130">
        <f t="shared" si="2375"/>
        <v>0</v>
      </c>
      <c r="BK2445" s="130">
        <f t="shared" si="2376"/>
        <v>0</v>
      </c>
      <c r="BL2445" s="359">
        <f t="shared" si="2377"/>
        <v>0</v>
      </c>
      <c r="BM2445" s="90">
        <f t="shared" si="2378"/>
        <v>0</v>
      </c>
      <c r="BP2445" s="90" t="s">
        <v>2078</v>
      </c>
      <c r="BQ2445" s="90">
        <f>SUM(M2444:N2449)</f>
        <v>0</v>
      </c>
      <c r="BR2445" s="90">
        <f>SUM(O2444:P2449)</f>
        <v>0</v>
      </c>
      <c r="BS2445" s="90">
        <f>SUM(Q2444:R2449)</f>
        <v>0</v>
      </c>
      <c r="BT2445" s="90">
        <f>SUM(S2444:T2449)</f>
        <v>0</v>
      </c>
      <c r="BU2445" s="90">
        <f>SUM(U2444:U2449)</f>
        <v>0</v>
      </c>
      <c r="BV2445" s="90">
        <f>SUM(V2444:V2449)</f>
        <v>0</v>
      </c>
      <c r="BW2445" s="90">
        <f>SUM(W2444:X2449)</f>
        <v>0</v>
      </c>
      <c r="BX2445" s="90">
        <f>SUM(Y2444:Y2449)</f>
        <v>0</v>
      </c>
      <c r="BY2445" s="90">
        <f>SUM(Z2444:Z2449)</f>
        <v>0</v>
      </c>
      <c r="BZ2445" s="90">
        <f>SUM(AA2444:AB2449)</f>
        <v>0</v>
      </c>
      <c r="CA2445" s="90">
        <f>SUM(AC2444:AC2449)</f>
        <v>0</v>
      </c>
      <c r="CB2445" s="90">
        <f>SUM(AD2444:AD2449)</f>
        <v>0</v>
      </c>
      <c r="CO2445" s="349" t="s">
        <v>2077</v>
      </c>
      <c r="CP2445" s="495">
        <f>IF(OR(CP2444=0,CP2444="NA",AND(CP2444="NS",CP2442&gt;0),AND(CP2444="NS",CP2441&gt;0),CP2444&lt;=CP2443),0,1)</f>
        <v>0</v>
      </c>
      <c r="CQ2445" s="495"/>
      <c r="CR2445" s="495">
        <f>IF(OR(CR2444=0,CR2444="NA",AND(CR2444="NS",CR2442&gt;0),AND(CR2444="NS",CR2441&gt;0),CR2444&lt;=CR2443),0,1)</f>
        <v>0</v>
      </c>
      <c r="CS2445" s="495"/>
      <c r="CT2445" s="495">
        <f t="shared" ref="CT2445" si="2579">IF(OR(CT2444=0,CT2444="NA",AND(CT2444="NS",CT2442&gt;0),AND(CT2444="NS",CT2441&gt;0),CT2444&lt;=CT2443),0,1)</f>
        <v>0</v>
      </c>
      <c r="CU2445" s="495"/>
      <c r="CV2445" s="489">
        <f t="shared" ref="CV2445" si="2580">IF(OR(CV2444=0,CV2444="NA",AND(CV2444="NS",CV2442&gt;0),AND(CV2444="NS",CV2441&gt;0),CV2444&lt;=CV2443),0,1)</f>
        <v>0</v>
      </c>
      <c r="CW2445" s="489"/>
      <c r="CX2445" s="351">
        <f>IF(OR(CX2444=0,CX2444="NA",AND(CX2444="NS",CX2442&gt;0),AND(CX2444="NS",CX2441&gt;0),CX2444&lt;=CX2443),0,1)</f>
        <v>0</v>
      </c>
      <c r="CY2445" s="351">
        <f>IF(OR(CY2444=0,CY2444="NA",AND(CY2444="NS",CY2442&gt;0),AND(CY2444="NS",CY2441&gt;0),CY2444&lt;=CY2443),0,1)</f>
        <v>0</v>
      </c>
      <c r="CZ2445" s="489">
        <f>IF(OR(CZ2444=0,CZ2444="NA",AND(CZ2444="NS",CZ2442&gt;0),AND(CZ2444="NS",CZ2441&gt;0),CZ2444&lt;=CZ2443),0,1)</f>
        <v>0</v>
      </c>
      <c r="DA2445" s="489"/>
      <c r="DB2445" s="351">
        <f t="shared" ref="DB2445" si="2581">IF(OR(DB2444=0,DB2444="NA",AND(DB2444="NS",DB2442&gt;0),AND(DB2444="NS",DB2441&gt;0),DB2444&lt;=DB2443),0,1)</f>
        <v>0</v>
      </c>
      <c r="DC2445" s="351">
        <f t="shared" ref="DC2445" si="2582">IF(OR(DC2444=0,DC2444="NA",AND(DC2444="NS",DC2442&gt;0),AND(DC2444="NS",DC2441&gt;0),DC2444&lt;=DC2443),0,1)</f>
        <v>0</v>
      </c>
      <c r="DD2445" s="489">
        <f>IF(OR(DD2444=0,DD2444="NA",AND(DD2444="NS",DD2442&gt;0),AND(DD2444="NS",DD2441&gt;0),DD2444&lt;=DD2443),0,1)</f>
        <v>0</v>
      </c>
      <c r="DE2445" s="489"/>
      <c r="DF2445" s="351">
        <f t="shared" ref="DF2445" si="2583">IF(OR(DF2444=0,DF2444="NA",AND(DF2444="NS",DF2442&gt;0),AND(DF2444="NS",DF2441&gt;0),DF2444&lt;=DF2443),0,1)</f>
        <v>0</v>
      </c>
      <c r="DG2445" s="351">
        <f t="shared" ref="DG2445" si="2584">IF(OR(DG2444=0,DG2444="NA",AND(DG2444="NS",DG2442&gt;0),AND(DG2444="NS",DG2441&gt;0),DG2444&lt;=DG2443),0,1)</f>
        <v>0</v>
      </c>
      <c r="DH2445" s="352">
        <f>SUM(CP2445:DG2445)</f>
        <v>0</v>
      </c>
    </row>
    <row r="2446" spans="1:123" ht="15" customHeight="1" x14ac:dyDescent="0.2">
      <c r="C2446" s="741"/>
      <c r="D2446" s="594"/>
      <c r="E2446" s="595"/>
      <c r="F2446" s="581" t="s">
        <v>523</v>
      </c>
      <c r="G2446" s="581"/>
      <c r="H2446" s="165"/>
      <c r="I2446" s="625" t="s">
        <v>517</v>
      </c>
      <c r="J2446" s="625"/>
      <c r="K2446" s="625"/>
      <c r="L2446" s="626"/>
      <c r="M2446" s="579"/>
      <c r="N2446" s="580"/>
      <c r="O2446" s="579"/>
      <c r="P2446" s="580"/>
      <c r="Q2446" s="579"/>
      <c r="R2446" s="580"/>
      <c r="S2446" s="590"/>
      <c r="T2446" s="591"/>
      <c r="U2446" s="213"/>
      <c r="V2446" s="213"/>
      <c r="W2446" s="486"/>
      <c r="X2446" s="486"/>
      <c r="Y2446" s="214"/>
      <c r="Z2446" s="214"/>
      <c r="AA2446" s="486"/>
      <c r="AB2446" s="486"/>
      <c r="AC2446" s="214"/>
      <c r="AD2446" s="214"/>
      <c r="AE2446" s="109"/>
      <c r="AG2446" s="90">
        <f t="shared" ref="AG2446:AG2509" si="2585">SUM(COUNTBLANK(M2446:AD2446),COUNTBLANK(D2602:AD2602))</f>
        <v>45</v>
      </c>
      <c r="AH2446" s="186">
        <f t="shared" ref="AH2446:AH2509" si="2586">IF(OR($AG$2369=$AH$2369,M2446="NA"),0,IF(
AND(M2446&lt;&gt;"NA",AG2446=$AL$2369),0,IF(
AND(M2446="NA",AG2446=$AM$2369),0,1)))</f>
        <v>0</v>
      </c>
      <c r="AI2446" s="130">
        <f t="shared" ref="AI2446:AI2509" si="2587">M2446</f>
        <v>0</v>
      </c>
      <c r="AJ2446" s="130">
        <f t="shared" ref="AJ2446:AJ2509" si="2588">COUNTIF(O2446:R2446,"NS")</f>
        <v>0</v>
      </c>
      <c r="AK2446" s="130">
        <f t="shared" ref="AK2446:AK2509" si="2589">SUM(O2446:R2446)</f>
        <v>0</v>
      </c>
      <c r="AL2446" s="130">
        <f t="shared" ref="AL2446:AL2509" si="2590">COUNTIF(M2446:R2446,"NA")</f>
        <v>0</v>
      </c>
      <c r="AM2446" s="359">
        <f t="shared" ref="AM2446:AM2509" si="2591">IF($AG$2369=$AH$2369,0,
IF(OR(
AND(AI2446=0,AJ2446&gt;0),
AND(AI2446="NS",AK2446&gt;0),
AND(AI2446="NS",AK2446=0,AJ2446=0)),1,
IF(OR(
AND(AI2446&gt;0,AJ2446=2),
AND(AI2446="NS",AJ2446=2),
AND(AI2446="NS",AK2446=0,AJ2446&gt;0),
AI2446=AK2446,
AND(AI2446="NA",AJ2446=0,AK2446=0,AL2446&gt;0)),0,
IF(
AND(AI2446="NA",AG2446=$AM$2369),0,1))))</f>
        <v>0</v>
      </c>
      <c r="AN2446" s="130">
        <f t="shared" ref="AN2446:AN2509" si="2592">O2446</f>
        <v>0</v>
      </c>
      <c r="AO2446" s="130">
        <f t="shared" ref="AO2446:AO2509" si="2593">SUM(COUNTIF(U2446,"NS"),COUNTIF(Y2446,"ns"),COUNTIF(AC2446,"ns"),COUNTIF(E2602,"NS"),COUNTIF(I2602,"ns"),COUNTIF(M2602,"ns"),COUNTIF(Q2602,"NS"),COUNTIF(U2602,"ns"),COUNTIF(Y2602,"ns"),COUNTIF(AC2602,"NS"))</f>
        <v>0</v>
      </c>
      <c r="AP2446" s="130">
        <f t="shared" ref="AP2446:AP2509" si="2594">SUM(U2446,Y2446,AC2446,E2602,I2602,M2602,Q2602,U2602,Y2602,AC2602)</f>
        <v>0</v>
      </c>
      <c r="AQ2446" s="130">
        <f t="shared" ref="AQ2446:AQ2509" si="2595">SUM(COUNTIF(U2446,"NA"),COUNTIF(Y2446,"NA"),COUNTIF(AC2446,"NA"),COUNTIF(E2602,"NA"),COUNTIF(I2602,"NA"),COUNTIF(M2602,"NA"),COUNTIF(Q2602,"NA"),COUNTIF(U2602,"NA"),COUNTIF(Y2602,"NA"),COUNTIF(AC2602,"NA"))</f>
        <v>0</v>
      </c>
      <c r="AR2446" s="359">
        <f t="shared" ref="AR2446:AR2509" si="2596">IF($AG$2369=$AH$2369,0,
IF(OR(
AND(AN2446=0,AO2446&gt;0),
AND(AN2446="NS",AP2446&gt;0),
AND(AN2446="NS",AP2446=0,AO2446=0)),1,
IF(OR(
AND(AO2446&gt;=2,AP2446&lt;AN2446),
AND(AN2446="NS",AP2446=0,AO2446&gt;0),
AN2446=AP2446,
AND(AN2446="NA",AO2446=0,AP2446=0,AQ2446&gt;0)),0,1)))</f>
        <v>0</v>
      </c>
      <c r="AS2446" s="130">
        <f t="shared" ref="AS2446:AS2509" si="2597">Q2446</f>
        <v>0</v>
      </c>
      <c r="AT2446" s="130">
        <f t="shared" ref="AT2446:AT2509" si="2598">SUM(COUNTIF(V2446,"NS"),COUNTIF(Z2446,"ns"),COUNTIF(AD2446,"ns"),COUNTIF(F2602,"NS"),COUNTIF(J2602,"ns"),COUNTIF(N2602,"ns"),COUNTIF(R2602,"NS"),COUNTIF(V2602,"ns"),COUNTIF(Z2602,"ns"),COUNTIF(AD2602,"NS"))</f>
        <v>0</v>
      </c>
      <c r="AU2446" s="130">
        <f t="shared" ref="AU2446:AU2509" si="2599">SUM(V2446,Z2446,AD2446,F2602,J2602,N2602,R2602,V2602,Z2602,AD2602)</f>
        <v>0</v>
      </c>
      <c r="AV2446" s="130">
        <f t="shared" ref="AV2446:AV2509" si="2600">SUM(COUNTIF(V2446,"NA"),COUNTIF(Z2446,"NA"),COUNTIF(AD2446,"NA"),COUNTIF(F2602,"NA"),COUNTIF(J2602,"NA"),COUNTIF(N2602,"NA"),COUNTIF(R2602,"NA"),COUNTIF(V2602,"NA"),COUNTIF(Z2602,"NA"),COUNTIF(AD2602,"NA"))</f>
        <v>0</v>
      </c>
      <c r="AW2446" s="359">
        <f t="shared" ref="AW2446:AW2509" si="2601">IF($AG$2369=$AH$2369,0,
IF(OR(
AND(AS2446=0,AT2446&gt;0),
AND(AS2446="NS",AU2446&gt;0),
AND(AS2446="NS",AU2446=0,AT2446=0)),1,
IF(OR(
AND(AT2446&gt;=2,AU2446&lt;AS2446),
AND(AS2446="NS",AU2446=0,AT2446&gt;0),
AS2446=AU2446,
AND(AS2446="NA",AT2446=0,AU2446=0,AV2446&gt;0)),0,1)))</f>
        <v>0</v>
      </c>
      <c r="AX2446" s="130">
        <f t="shared" ref="AX2446:AX2509" si="2602">S2446</f>
        <v>0</v>
      </c>
      <c r="AY2446" s="130">
        <f t="shared" ref="AY2446:AY2509" si="2603">COUNTIF(U2446:V2446,"NS")</f>
        <v>0</v>
      </c>
      <c r="AZ2446" s="130">
        <f t="shared" ref="AZ2446:AZ2509" si="2604">SUM(U2446:V2446)</f>
        <v>0</v>
      </c>
      <c r="BA2446" s="130">
        <f t="shared" ref="BA2446:BA2509" si="2605">COUNTIF(U2446:V2446,"NA")</f>
        <v>0</v>
      </c>
      <c r="BB2446" s="359">
        <f t="shared" ref="BB2446:BB2509" si="2606">IF($AG$2369=$AH$2369,0,
IF(OR(
AND(AX2446=0,AY2446&gt;0),
AND(AX2446="NS",AZ2446&gt;0),
AND(AX2446="NS",AZ2446=0,AY2446=0)),1,
IF(OR(
AND(AX2446&gt;0,AY2446=2),
AND(AX2446="NS",AY2446=2),
AND(AX2446="NS",AZ2446=0,AY2446&gt;0),
AX2446=AZ2446,
AND(AX2446="NA",AY2446=0,AZ2446=0,BA2446&gt;0)),0,1)))</f>
        <v>0</v>
      </c>
      <c r="BC2446" s="130">
        <f t="shared" ref="BC2446:BC2509" si="2607">W2446</f>
        <v>0</v>
      </c>
      <c r="BD2446" s="130">
        <f t="shared" ref="BD2446:BD2509" si="2608">COUNTIF(Y2446:Z2446,"NS")</f>
        <v>0</v>
      </c>
      <c r="BE2446" s="130">
        <f t="shared" ref="BE2446:BE2509" si="2609">SUM(Y2446:Z2446)</f>
        <v>0</v>
      </c>
      <c r="BF2446" s="130">
        <f t="shared" ref="BF2446:BF2509" si="2610">COUNTIF(Y2446:Z2446,"NA")</f>
        <v>0</v>
      </c>
      <c r="BG2446" s="359">
        <f t="shared" ref="BG2446:BG2509" si="2611">IF($AG$2369=$AH$2369,0,
IF(OR(
AND(BC2446=0,BD2446&gt;0),
AND(BC2446="NS",BE2446&gt;0),
AND(BC2446="NS",BE2446=0,BD2446=0)),1,
IF(OR(
AND(BC2446&gt;0,BD2446=2),
AND(BC2446="NS",BD2446=2),
AND(BC2446="NS",BE2446=0,BD2446&gt;0),
BC2446=BE2446,
AND(BC2446="NA",BD2446=0,BE2446=0,BF2446&gt;0)),0,1)))</f>
        <v>0</v>
      </c>
      <c r="BH2446" s="130">
        <f t="shared" ref="BH2446:BH2509" si="2612">AA2446</f>
        <v>0</v>
      </c>
      <c r="BI2446" s="130">
        <f t="shared" ref="BI2446:BI2509" si="2613">COUNTIF(AC2446:AD2446,"NS")</f>
        <v>0</v>
      </c>
      <c r="BJ2446" s="130">
        <f t="shared" ref="BJ2446:BJ2509" si="2614">SUM(AC2446:AD2446)</f>
        <v>0</v>
      </c>
      <c r="BK2446" s="130">
        <f t="shared" ref="BK2446:BK2509" si="2615">COUNTIF(AC2446:AD2446,"NA")</f>
        <v>0</v>
      </c>
      <c r="BL2446" s="359">
        <f t="shared" ref="BL2446:BL2509" si="2616">IF($AG$2369=$AH$2369,0,
IF(OR(
AND(BH2446=0,BI2446&gt;0),
AND(BH2446="NS",BJ2446&gt;0),
AND(BH2446="NS",BJ2446=0,BI2446=0)),1,
IF(OR(
AND(BH2446&gt;0,BI2446=2),
AND(BH2446="NS",BI2446=2),
AND(BH2446="NS",BJ2446=0,BI2446&gt;0),
BH2446=BJ2446,
AND(BH2446="NA",BI2446=0,BJ2446=0,BK2446&gt;0)),0,1)))</f>
        <v>0</v>
      </c>
      <c r="BM2446" s="90">
        <f t="shared" ref="BM2446:BM2509" si="2617">IF($AG$2369=$AH$2369,0,IF(AND(AI2446="NA",AG2446&lt;$AM$2369),1,0))</f>
        <v>0</v>
      </c>
      <c r="BP2446" s="90" t="s">
        <v>2029</v>
      </c>
      <c r="BQ2446" s="90">
        <f>COUNTIF(M2444:N2449,"NS")</f>
        <v>0</v>
      </c>
      <c r="BR2446" s="90">
        <f>COUNTIF(O2444:P2449,"NS")</f>
        <v>0</v>
      </c>
      <c r="BS2446" s="90">
        <f>COUNTIF(Q2444:R2449,"NS")</f>
        <v>0</v>
      </c>
      <c r="BT2446" s="90">
        <f>COUNTIF(S2444:T2449,"NS")</f>
        <v>0</v>
      </c>
      <c r="BU2446" s="90">
        <f>COUNTIF(U2444:U2449,"NS")</f>
        <v>0</v>
      </c>
      <c r="BV2446" s="90">
        <f>COUNTIF(V2444:V2449,"NS")</f>
        <v>0</v>
      </c>
      <c r="BW2446" s="90">
        <f>COUNTIF(W2444:X2449,"NS")</f>
        <v>0</v>
      </c>
      <c r="BX2446" s="90">
        <f>COUNTIF(Y2444:Y2449,"NS")</f>
        <v>0</v>
      </c>
      <c r="BY2446" s="90">
        <f>COUNTIF(Z2444:Z2449,"NS")</f>
        <v>0</v>
      </c>
      <c r="BZ2446" s="90">
        <f>COUNTIF(AA2444:AB2449,"NS")</f>
        <v>0</v>
      </c>
      <c r="CA2446" s="90">
        <f>COUNTIF(AC2444:AC2449,"NS")</f>
        <v>0</v>
      </c>
      <c r="CB2446" s="90">
        <f>COUNTIF(AD2444:AD2449,"NS")</f>
        <v>0</v>
      </c>
      <c r="CO2446" s="335"/>
      <c r="CP2446" s="493"/>
      <c r="CQ2446" s="493"/>
      <c r="CR2446" s="493"/>
      <c r="CS2446" s="493"/>
      <c r="CT2446" s="493"/>
      <c r="CU2446" s="493"/>
      <c r="CV2446" s="486"/>
      <c r="CW2446" s="486"/>
      <c r="CX2446" s="336"/>
      <c r="CY2446" s="336"/>
      <c r="CZ2446" s="486"/>
      <c r="DA2446" s="486"/>
      <c r="DB2446" s="336"/>
      <c r="DC2446" s="336"/>
      <c r="DD2446" s="486"/>
      <c r="DE2446" s="486"/>
      <c r="DF2446" s="336"/>
      <c r="DG2446" s="336"/>
      <c r="DH2446" s="335"/>
    </row>
    <row r="2447" spans="1:123" ht="15" customHeight="1" x14ac:dyDescent="0.2">
      <c r="C2447" s="741"/>
      <c r="D2447" s="594"/>
      <c r="E2447" s="595"/>
      <c r="F2447" s="581" t="s">
        <v>524</v>
      </c>
      <c r="G2447" s="581"/>
      <c r="H2447" s="165"/>
      <c r="I2447" s="625" t="s">
        <v>518</v>
      </c>
      <c r="J2447" s="625"/>
      <c r="K2447" s="625"/>
      <c r="L2447" s="626"/>
      <c r="M2447" s="579"/>
      <c r="N2447" s="580"/>
      <c r="O2447" s="579"/>
      <c r="P2447" s="580"/>
      <c r="Q2447" s="579"/>
      <c r="R2447" s="580"/>
      <c r="S2447" s="590"/>
      <c r="T2447" s="591"/>
      <c r="U2447" s="213"/>
      <c r="V2447" s="213"/>
      <c r="W2447" s="486"/>
      <c r="X2447" s="486"/>
      <c r="Y2447" s="214"/>
      <c r="Z2447" s="214"/>
      <c r="AA2447" s="486"/>
      <c r="AB2447" s="486"/>
      <c r="AC2447" s="214"/>
      <c r="AD2447" s="214"/>
      <c r="AE2447" s="109"/>
      <c r="AG2447" s="90">
        <f t="shared" si="2585"/>
        <v>45</v>
      </c>
      <c r="AH2447" s="186">
        <f t="shared" si="2586"/>
        <v>0</v>
      </c>
      <c r="AI2447" s="130">
        <f t="shared" si="2587"/>
        <v>0</v>
      </c>
      <c r="AJ2447" s="130">
        <f t="shared" si="2588"/>
        <v>0</v>
      </c>
      <c r="AK2447" s="130">
        <f t="shared" si="2589"/>
        <v>0</v>
      </c>
      <c r="AL2447" s="130">
        <f t="shared" si="2590"/>
        <v>0</v>
      </c>
      <c r="AM2447" s="359">
        <f t="shared" si="2591"/>
        <v>0</v>
      </c>
      <c r="AN2447" s="130">
        <f t="shared" si="2592"/>
        <v>0</v>
      </c>
      <c r="AO2447" s="130">
        <f t="shared" si="2593"/>
        <v>0</v>
      </c>
      <c r="AP2447" s="130">
        <f t="shared" si="2594"/>
        <v>0</v>
      </c>
      <c r="AQ2447" s="130">
        <f t="shared" si="2595"/>
        <v>0</v>
      </c>
      <c r="AR2447" s="359">
        <f t="shared" si="2596"/>
        <v>0</v>
      </c>
      <c r="AS2447" s="130">
        <f t="shared" si="2597"/>
        <v>0</v>
      </c>
      <c r="AT2447" s="130">
        <f t="shared" si="2598"/>
        <v>0</v>
      </c>
      <c r="AU2447" s="130">
        <f t="shared" si="2599"/>
        <v>0</v>
      </c>
      <c r="AV2447" s="130">
        <f t="shared" si="2600"/>
        <v>0</v>
      </c>
      <c r="AW2447" s="359">
        <f t="shared" si="2601"/>
        <v>0</v>
      </c>
      <c r="AX2447" s="130">
        <f t="shared" si="2602"/>
        <v>0</v>
      </c>
      <c r="AY2447" s="130">
        <f t="shared" si="2603"/>
        <v>0</v>
      </c>
      <c r="AZ2447" s="130">
        <f t="shared" si="2604"/>
        <v>0</v>
      </c>
      <c r="BA2447" s="130">
        <f t="shared" si="2605"/>
        <v>0</v>
      </c>
      <c r="BB2447" s="359">
        <f t="shared" si="2606"/>
        <v>0</v>
      </c>
      <c r="BC2447" s="130">
        <f t="shared" si="2607"/>
        <v>0</v>
      </c>
      <c r="BD2447" s="130">
        <f t="shared" si="2608"/>
        <v>0</v>
      </c>
      <c r="BE2447" s="130">
        <f t="shared" si="2609"/>
        <v>0</v>
      </c>
      <c r="BF2447" s="130">
        <f t="shared" si="2610"/>
        <v>0</v>
      </c>
      <c r="BG2447" s="359">
        <f t="shared" si="2611"/>
        <v>0</v>
      </c>
      <c r="BH2447" s="130">
        <f t="shared" si="2612"/>
        <v>0</v>
      </c>
      <c r="BI2447" s="130">
        <f t="shared" si="2613"/>
        <v>0</v>
      </c>
      <c r="BJ2447" s="130">
        <f t="shared" si="2614"/>
        <v>0</v>
      </c>
      <c r="BK2447" s="130">
        <f t="shared" si="2615"/>
        <v>0</v>
      </c>
      <c r="BL2447" s="359">
        <f t="shared" si="2616"/>
        <v>0</v>
      </c>
      <c r="BM2447" s="90">
        <f t="shared" si="2617"/>
        <v>0</v>
      </c>
      <c r="BP2447" s="90" t="s">
        <v>2104</v>
      </c>
      <c r="BQ2447" s="90">
        <f>M2443</f>
        <v>0</v>
      </c>
      <c r="BR2447" s="90">
        <f>O2443</f>
        <v>0</v>
      </c>
      <c r="BS2447" s="90">
        <f>Q2443</f>
        <v>0</v>
      </c>
      <c r="BT2447" s="90">
        <f>S2443</f>
        <v>0</v>
      </c>
      <c r="BU2447" s="90">
        <f>U2443</f>
        <v>0</v>
      </c>
      <c r="BV2447" s="90">
        <f>V2443</f>
        <v>0</v>
      </c>
      <c r="BW2447" s="90">
        <f>W2443</f>
        <v>0</v>
      </c>
      <c r="BX2447" s="90">
        <f>Y2443</f>
        <v>0</v>
      </c>
      <c r="BY2447" s="90">
        <f>Z2443</f>
        <v>0</v>
      </c>
      <c r="BZ2447" s="90">
        <f>AA2443</f>
        <v>0</v>
      </c>
      <c r="CA2447" s="90">
        <f>AC2443</f>
        <v>0</v>
      </c>
      <c r="CB2447" s="90">
        <f>AD2443</f>
        <v>0</v>
      </c>
      <c r="CO2447" s="335"/>
      <c r="CP2447" s="493"/>
      <c r="CQ2447" s="493"/>
      <c r="CR2447" s="493"/>
      <c r="CS2447" s="493"/>
      <c r="CT2447" s="493"/>
      <c r="CU2447" s="493"/>
      <c r="CV2447" s="486"/>
      <c r="CW2447" s="486"/>
      <c r="CX2447" s="336"/>
      <c r="CY2447" s="336"/>
      <c r="CZ2447" s="486"/>
      <c r="DA2447" s="486"/>
      <c r="DB2447" s="336"/>
      <c r="DC2447" s="336"/>
      <c r="DD2447" s="486"/>
      <c r="DE2447" s="486"/>
      <c r="DF2447" s="336"/>
      <c r="DG2447" s="336"/>
      <c r="DH2447" s="335"/>
    </row>
    <row r="2448" spans="1:123" ht="15" customHeight="1" x14ac:dyDescent="0.2">
      <c r="C2448" s="741"/>
      <c r="D2448" s="594"/>
      <c r="E2448" s="595"/>
      <c r="F2448" s="581" t="s">
        <v>525</v>
      </c>
      <c r="G2448" s="581"/>
      <c r="H2448" s="165"/>
      <c r="I2448" s="625" t="s">
        <v>519</v>
      </c>
      <c r="J2448" s="625"/>
      <c r="K2448" s="625"/>
      <c r="L2448" s="626"/>
      <c r="M2448" s="579"/>
      <c r="N2448" s="580"/>
      <c r="O2448" s="579"/>
      <c r="P2448" s="580"/>
      <c r="Q2448" s="579"/>
      <c r="R2448" s="580"/>
      <c r="S2448" s="590"/>
      <c r="T2448" s="591"/>
      <c r="U2448" s="213"/>
      <c r="V2448" s="213"/>
      <c r="W2448" s="486"/>
      <c r="X2448" s="486"/>
      <c r="Y2448" s="214"/>
      <c r="Z2448" s="214"/>
      <c r="AA2448" s="486"/>
      <c r="AB2448" s="486"/>
      <c r="AC2448" s="214"/>
      <c r="AD2448" s="214"/>
      <c r="AE2448" s="109"/>
      <c r="AG2448" s="90">
        <f t="shared" si="2585"/>
        <v>45</v>
      </c>
      <c r="AH2448" s="186">
        <f t="shared" si="2586"/>
        <v>0</v>
      </c>
      <c r="AI2448" s="130">
        <f t="shared" si="2587"/>
        <v>0</v>
      </c>
      <c r="AJ2448" s="130">
        <f t="shared" si="2588"/>
        <v>0</v>
      </c>
      <c r="AK2448" s="130">
        <f t="shared" si="2589"/>
        <v>0</v>
      </c>
      <c r="AL2448" s="130">
        <f t="shared" si="2590"/>
        <v>0</v>
      </c>
      <c r="AM2448" s="359">
        <f t="shared" si="2591"/>
        <v>0</v>
      </c>
      <c r="AN2448" s="130">
        <f t="shared" si="2592"/>
        <v>0</v>
      </c>
      <c r="AO2448" s="130">
        <f t="shared" si="2593"/>
        <v>0</v>
      </c>
      <c r="AP2448" s="130">
        <f t="shared" si="2594"/>
        <v>0</v>
      </c>
      <c r="AQ2448" s="130">
        <f t="shared" si="2595"/>
        <v>0</v>
      </c>
      <c r="AR2448" s="359">
        <f t="shared" si="2596"/>
        <v>0</v>
      </c>
      <c r="AS2448" s="130">
        <f t="shared" si="2597"/>
        <v>0</v>
      </c>
      <c r="AT2448" s="130">
        <f t="shared" si="2598"/>
        <v>0</v>
      </c>
      <c r="AU2448" s="130">
        <f t="shared" si="2599"/>
        <v>0</v>
      </c>
      <c r="AV2448" s="130">
        <f t="shared" si="2600"/>
        <v>0</v>
      </c>
      <c r="AW2448" s="359">
        <f t="shared" si="2601"/>
        <v>0</v>
      </c>
      <c r="AX2448" s="130">
        <f t="shared" si="2602"/>
        <v>0</v>
      </c>
      <c r="AY2448" s="130">
        <f t="shared" si="2603"/>
        <v>0</v>
      </c>
      <c r="AZ2448" s="130">
        <f t="shared" si="2604"/>
        <v>0</v>
      </c>
      <c r="BA2448" s="130">
        <f t="shared" si="2605"/>
        <v>0</v>
      </c>
      <c r="BB2448" s="359">
        <f t="shared" si="2606"/>
        <v>0</v>
      </c>
      <c r="BC2448" s="130">
        <f t="shared" si="2607"/>
        <v>0</v>
      </c>
      <c r="BD2448" s="130">
        <f t="shared" si="2608"/>
        <v>0</v>
      </c>
      <c r="BE2448" s="130">
        <f t="shared" si="2609"/>
        <v>0</v>
      </c>
      <c r="BF2448" s="130">
        <f t="shared" si="2610"/>
        <v>0</v>
      </c>
      <c r="BG2448" s="359">
        <f t="shared" si="2611"/>
        <v>0</v>
      </c>
      <c r="BH2448" s="130">
        <f t="shared" si="2612"/>
        <v>0</v>
      </c>
      <c r="BI2448" s="130">
        <f t="shared" si="2613"/>
        <v>0</v>
      </c>
      <c r="BJ2448" s="130">
        <f t="shared" si="2614"/>
        <v>0</v>
      </c>
      <c r="BK2448" s="130">
        <f t="shared" si="2615"/>
        <v>0</v>
      </c>
      <c r="BL2448" s="359">
        <f t="shared" si="2616"/>
        <v>0</v>
      </c>
      <c r="BM2448" s="90">
        <f t="shared" si="2617"/>
        <v>0</v>
      </c>
      <c r="CO2448" s="335"/>
      <c r="CP2448" s="493"/>
      <c r="CQ2448" s="493"/>
      <c r="CR2448" s="493"/>
      <c r="CS2448" s="493"/>
      <c r="CT2448" s="493"/>
      <c r="CU2448" s="493"/>
      <c r="CV2448" s="486"/>
      <c r="CW2448" s="486"/>
      <c r="CX2448" s="336"/>
      <c r="CY2448" s="336"/>
      <c r="CZ2448" s="486"/>
      <c r="DA2448" s="486"/>
      <c r="DB2448" s="336"/>
      <c r="DC2448" s="336"/>
      <c r="DD2448" s="486"/>
      <c r="DE2448" s="486"/>
      <c r="DF2448" s="336"/>
      <c r="DG2448" s="336"/>
      <c r="DH2448" s="335"/>
    </row>
    <row r="2449" spans="1:123" ht="36" customHeight="1" x14ac:dyDescent="0.2">
      <c r="C2449" s="741"/>
      <c r="D2449" s="594"/>
      <c r="E2449" s="595"/>
      <c r="F2449" s="581" t="s">
        <v>526</v>
      </c>
      <c r="G2449" s="581"/>
      <c r="H2449" s="165"/>
      <c r="I2449" s="625" t="s">
        <v>520</v>
      </c>
      <c r="J2449" s="625"/>
      <c r="K2449" s="625"/>
      <c r="L2449" s="626"/>
      <c r="M2449" s="579"/>
      <c r="N2449" s="580"/>
      <c r="O2449" s="579"/>
      <c r="P2449" s="580"/>
      <c r="Q2449" s="579"/>
      <c r="R2449" s="580"/>
      <c r="S2449" s="590"/>
      <c r="T2449" s="591"/>
      <c r="U2449" s="213"/>
      <c r="V2449" s="213"/>
      <c r="W2449" s="486"/>
      <c r="X2449" s="486"/>
      <c r="Y2449" s="214"/>
      <c r="Z2449" s="214"/>
      <c r="AA2449" s="486"/>
      <c r="AB2449" s="486"/>
      <c r="AC2449" s="214"/>
      <c r="AD2449" s="214"/>
      <c r="AE2449" s="109"/>
      <c r="AG2449" s="90">
        <f t="shared" si="2585"/>
        <v>45</v>
      </c>
      <c r="AH2449" s="186">
        <f t="shared" si="2586"/>
        <v>0</v>
      </c>
      <c r="AI2449" s="130">
        <f t="shared" si="2587"/>
        <v>0</v>
      </c>
      <c r="AJ2449" s="130">
        <f t="shared" si="2588"/>
        <v>0</v>
      </c>
      <c r="AK2449" s="130">
        <f t="shared" si="2589"/>
        <v>0</v>
      </c>
      <c r="AL2449" s="130">
        <f t="shared" si="2590"/>
        <v>0</v>
      </c>
      <c r="AM2449" s="359">
        <f t="shared" si="2591"/>
        <v>0</v>
      </c>
      <c r="AN2449" s="130">
        <f t="shared" si="2592"/>
        <v>0</v>
      </c>
      <c r="AO2449" s="130">
        <f t="shared" si="2593"/>
        <v>0</v>
      </c>
      <c r="AP2449" s="130">
        <f t="shared" si="2594"/>
        <v>0</v>
      </c>
      <c r="AQ2449" s="130">
        <f t="shared" si="2595"/>
        <v>0</v>
      </c>
      <c r="AR2449" s="359">
        <f t="shared" si="2596"/>
        <v>0</v>
      </c>
      <c r="AS2449" s="130">
        <f t="shared" si="2597"/>
        <v>0</v>
      </c>
      <c r="AT2449" s="130">
        <f t="shared" si="2598"/>
        <v>0</v>
      </c>
      <c r="AU2449" s="130">
        <f t="shared" si="2599"/>
        <v>0</v>
      </c>
      <c r="AV2449" s="130">
        <f t="shared" si="2600"/>
        <v>0</v>
      </c>
      <c r="AW2449" s="359">
        <f t="shared" si="2601"/>
        <v>0</v>
      </c>
      <c r="AX2449" s="130">
        <f t="shared" si="2602"/>
        <v>0</v>
      </c>
      <c r="AY2449" s="130">
        <f t="shared" si="2603"/>
        <v>0</v>
      </c>
      <c r="AZ2449" s="130">
        <f t="shared" si="2604"/>
        <v>0</v>
      </c>
      <c r="BA2449" s="130">
        <f t="shared" si="2605"/>
        <v>0</v>
      </c>
      <c r="BB2449" s="359">
        <f t="shared" si="2606"/>
        <v>0</v>
      </c>
      <c r="BC2449" s="130">
        <f t="shared" si="2607"/>
        <v>0</v>
      </c>
      <c r="BD2449" s="130">
        <f t="shared" si="2608"/>
        <v>0</v>
      </c>
      <c r="BE2449" s="130">
        <f t="shared" si="2609"/>
        <v>0</v>
      </c>
      <c r="BF2449" s="130">
        <f t="shared" si="2610"/>
        <v>0</v>
      </c>
      <c r="BG2449" s="359">
        <f t="shared" si="2611"/>
        <v>0</v>
      </c>
      <c r="BH2449" s="130">
        <f t="shared" si="2612"/>
        <v>0</v>
      </c>
      <c r="BI2449" s="130">
        <f t="shared" si="2613"/>
        <v>0</v>
      </c>
      <c r="BJ2449" s="130">
        <f t="shared" si="2614"/>
        <v>0</v>
      </c>
      <c r="BK2449" s="130">
        <f t="shared" si="2615"/>
        <v>0</v>
      </c>
      <c r="BL2449" s="359">
        <f t="shared" si="2616"/>
        <v>0</v>
      </c>
      <c r="BM2449" s="90">
        <f t="shared" si="2617"/>
        <v>0</v>
      </c>
      <c r="BQ2449" s="246" t="s">
        <v>2104</v>
      </c>
      <c r="BR2449" s="246" t="s">
        <v>2048</v>
      </c>
      <c r="BS2449" s="246" t="s">
        <v>2049</v>
      </c>
      <c r="BT2449" s="246" t="s">
        <v>84</v>
      </c>
      <c r="BU2449" s="246" t="s">
        <v>2048</v>
      </c>
      <c r="BV2449" s="246" t="s">
        <v>2049</v>
      </c>
      <c r="BW2449" s="246" t="s">
        <v>84</v>
      </c>
      <c r="BX2449" s="246" t="s">
        <v>2048</v>
      </c>
      <c r="BY2449" s="246" t="s">
        <v>2049</v>
      </c>
      <c r="BZ2449" s="246" t="s">
        <v>84</v>
      </c>
      <c r="CA2449" s="246" t="s">
        <v>2048</v>
      </c>
      <c r="CB2449" s="246" t="s">
        <v>2049</v>
      </c>
      <c r="CO2449" s="335"/>
      <c r="CP2449" s="493"/>
      <c r="CQ2449" s="493"/>
      <c r="CR2449" s="493"/>
      <c r="CS2449" s="493"/>
      <c r="CT2449" s="493"/>
      <c r="CU2449" s="493"/>
      <c r="CV2449" s="486"/>
      <c r="CW2449" s="486"/>
      <c r="CX2449" s="336"/>
      <c r="CY2449" s="336"/>
      <c r="CZ2449" s="486"/>
      <c r="DA2449" s="486"/>
      <c r="DB2449" s="336"/>
      <c r="DC2449" s="336"/>
      <c r="DD2449" s="486"/>
      <c r="DE2449" s="486"/>
      <c r="DF2449" s="336"/>
      <c r="DG2449" s="336"/>
      <c r="DH2449" s="335"/>
    </row>
    <row r="2450" spans="1:123" s="186" customFormat="1" ht="15" customHeight="1" x14ac:dyDescent="0.2">
      <c r="A2450" s="240"/>
      <c r="C2450" s="741"/>
      <c r="D2450" s="594"/>
      <c r="E2450" s="595"/>
      <c r="F2450" s="691" t="s">
        <v>527</v>
      </c>
      <c r="G2450" s="692"/>
      <c r="H2450" s="654" t="s">
        <v>528</v>
      </c>
      <c r="I2450" s="655"/>
      <c r="J2450" s="655"/>
      <c r="K2450" s="655"/>
      <c r="L2450" s="656"/>
      <c r="M2450" s="585"/>
      <c r="N2450" s="586"/>
      <c r="O2450" s="585"/>
      <c r="P2450" s="586"/>
      <c r="Q2450" s="585"/>
      <c r="R2450" s="586"/>
      <c r="S2450" s="732"/>
      <c r="T2450" s="733"/>
      <c r="U2450" s="42"/>
      <c r="V2450" s="42"/>
      <c r="W2450" s="487"/>
      <c r="X2450" s="487"/>
      <c r="Y2450" s="241"/>
      <c r="Z2450" s="241"/>
      <c r="AA2450" s="487"/>
      <c r="AB2450" s="487"/>
      <c r="AC2450" s="241"/>
      <c r="AD2450" s="241"/>
      <c r="AE2450" s="235"/>
      <c r="AF2450" s="237"/>
      <c r="AG2450" s="186">
        <f t="shared" si="2585"/>
        <v>45</v>
      </c>
      <c r="AH2450" s="186">
        <f t="shared" si="2586"/>
        <v>0</v>
      </c>
      <c r="AI2450" s="178">
        <f t="shared" si="2587"/>
        <v>0</v>
      </c>
      <c r="AJ2450" s="178">
        <f t="shared" si="2588"/>
        <v>0</v>
      </c>
      <c r="AK2450" s="178">
        <f t="shared" si="2589"/>
        <v>0</v>
      </c>
      <c r="AL2450" s="130">
        <f t="shared" si="2590"/>
        <v>0</v>
      </c>
      <c r="AM2450" s="359">
        <f t="shared" si="2591"/>
        <v>0</v>
      </c>
      <c r="AN2450" s="178">
        <f t="shared" si="2592"/>
        <v>0</v>
      </c>
      <c r="AO2450" s="178">
        <f t="shared" si="2593"/>
        <v>0</v>
      </c>
      <c r="AP2450" s="178">
        <f t="shared" si="2594"/>
        <v>0</v>
      </c>
      <c r="AQ2450" s="178">
        <f t="shared" si="2595"/>
        <v>0</v>
      </c>
      <c r="AR2450" s="359">
        <f t="shared" si="2596"/>
        <v>0</v>
      </c>
      <c r="AS2450" s="178">
        <f t="shared" si="2597"/>
        <v>0</v>
      </c>
      <c r="AT2450" s="178">
        <f t="shared" si="2598"/>
        <v>0</v>
      </c>
      <c r="AU2450" s="178">
        <f t="shared" si="2599"/>
        <v>0</v>
      </c>
      <c r="AV2450" s="178">
        <f t="shared" si="2600"/>
        <v>0</v>
      </c>
      <c r="AW2450" s="359">
        <f t="shared" si="2601"/>
        <v>0</v>
      </c>
      <c r="AX2450" s="178">
        <f t="shared" si="2602"/>
        <v>0</v>
      </c>
      <c r="AY2450" s="178">
        <f t="shared" si="2603"/>
        <v>0</v>
      </c>
      <c r="AZ2450" s="178">
        <f t="shared" si="2604"/>
        <v>0</v>
      </c>
      <c r="BA2450" s="178">
        <f t="shared" si="2605"/>
        <v>0</v>
      </c>
      <c r="BB2450" s="359">
        <f t="shared" si="2606"/>
        <v>0</v>
      </c>
      <c r="BC2450" s="178">
        <f t="shared" si="2607"/>
        <v>0</v>
      </c>
      <c r="BD2450" s="178">
        <f t="shared" si="2608"/>
        <v>0</v>
      </c>
      <c r="BE2450" s="178">
        <f t="shared" si="2609"/>
        <v>0</v>
      </c>
      <c r="BF2450" s="178">
        <f t="shared" si="2610"/>
        <v>0</v>
      </c>
      <c r="BG2450" s="359">
        <f t="shared" si="2611"/>
        <v>0</v>
      </c>
      <c r="BH2450" s="178">
        <f t="shared" si="2612"/>
        <v>0</v>
      </c>
      <c r="BI2450" s="178">
        <f t="shared" si="2613"/>
        <v>0</v>
      </c>
      <c r="BJ2450" s="178">
        <f t="shared" si="2614"/>
        <v>0</v>
      </c>
      <c r="BK2450" s="178">
        <f t="shared" si="2615"/>
        <v>0</v>
      </c>
      <c r="BL2450" s="359">
        <f t="shared" si="2616"/>
        <v>0</v>
      </c>
      <c r="BM2450" s="186">
        <f t="shared" si="2617"/>
        <v>0</v>
      </c>
      <c r="BP2450" s="186" t="s">
        <v>2077</v>
      </c>
      <c r="BQ2450" s="178">
        <f>IF($AG$1789=$AH$1789,0,IF(
OR(
AND(BQ2454=0,BQ2453&gt;0),
AND(BQ2454="NS",BQ2452&gt;0),
AND(BQ2454="NS",BQ2452=0,BQ2453=0)),1,
IF(OR(
AND(BQ2453&gt;=2,BQ2452&lt;BQ2454),
AND(BQ2454="NS",BQ2452=0,BQ2453&gt;0),
BQ2454=BQ2452,
AND(BQ2454="NA",BQ2453=0,BQ2452=0,BQ2451&gt;0)),0,1)))</f>
        <v>0</v>
      </c>
      <c r="BR2450" s="178">
        <f t="shared" ref="BR2450" si="2618">IF($AG$1789=$AH$1789,0,IF(
OR(
AND(BR2454=0,BR2453&gt;0),
AND(BR2454="NS",BR2452&gt;0),
AND(BR2454="NS",BR2452=0,BR2453=0)),1,
IF(OR(
AND(BR2453&gt;=2,BR2452&lt;BR2454),
AND(BR2454="NS",BR2452=0,BR2453&gt;0),
BR2454=BR2452,
AND(BR2454="NA",BR2453=0,BR2452=0,BR2451&gt;0)),0,1)))</f>
        <v>0</v>
      </c>
      <c r="BS2450" s="178">
        <f t="shared" ref="BS2450" si="2619">IF($AG$1789=$AH$1789,0,IF(
OR(
AND(BS2454=0,BS2453&gt;0),
AND(BS2454="NS",BS2452&gt;0),
AND(BS2454="NS",BS2452=0,BS2453=0)),1,
IF(OR(
AND(BS2453&gt;=2,BS2452&lt;BS2454),
AND(BS2454="NS",BS2452=0,BS2453&gt;0),
BS2454=BS2452,
AND(BS2454="NA",BS2453=0,BS2452=0,BS2451&gt;0)),0,1)))</f>
        <v>0</v>
      </c>
      <c r="BT2450" s="178">
        <f t="shared" ref="BT2450" si="2620">IF($AG$1789=$AH$1789,0,IF(
OR(
AND(BT2454=0,BT2453&gt;0),
AND(BT2454="NS",BT2452&gt;0),
AND(BT2454="NS",BT2452=0,BT2453=0)),1,
IF(OR(
AND(BT2453&gt;=2,BT2452&lt;BT2454),
AND(BT2454="NS",BT2452=0,BT2453&gt;0),
BT2454=BT2452,
AND(BT2454="NA",BT2453=0,BT2452=0,BT2451&gt;0)),0,1)))</f>
        <v>0</v>
      </c>
      <c r="BU2450" s="178">
        <f t="shared" ref="BU2450" si="2621">IF($AG$1789=$AH$1789,0,IF(
OR(
AND(BU2454=0,BU2453&gt;0),
AND(BU2454="NS",BU2452&gt;0),
AND(BU2454="NS",BU2452=0,BU2453=0)),1,
IF(OR(
AND(BU2453&gt;=2,BU2452&lt;BU2454),
AND(BU2454="NS",BU2452=0,BU2453&gt;0),
BU2454=BU2452,
AND(BU2454="NA",BU2453=0,BU2452=0,BU2451&gt;0)),0,1)))</f>
        <v>0</v>
      </c>
      <c r="BV2450" s="178">
        <f t="shared" ref="BV2450" si="2622">IF($AG$1789=$AH$1789,0,IF(
OR(
AND(BV2454=0,BV2453&gt;0),
AND(BV2454="NS",BV2452&gt;0),
AND(BV2454="NS",BV2452=0,BV2453=0)),1,
IF(OR(
AND(BV2453&gt;=2,BV2452&lt;BV2454),
AND(BV2454="NS",BV2452=0,BV2453&gt;0),
BV2454=BV2452,
AND(BV2454="NA",BV2453=0,BV2452=0,BV2451&gt;0)),0,1)))</f>
        <v>0</v>
      </c>
      <c r="BW2450" s="178">
        <f t="shared" ref="BW2450" si="2623">IF($AG$1789=$AH$1789,0,IF(
OR(
AND(BW2454=0,BW2453&gt;0),
AND(BW2454="NS",BW2452&gt;0),
AND(BW2454="NS",BW2452=0,BW2453=0)),1,
IF(OR(
AND(BW2453&gt;=2,BW2452&lt;BW2454),
AND(BW2454="NS",BW2452=0,BW2453&gt;0),
BW2454=BW2452,
AND(BW2454="NA",BW2453=0,BW2452=0,BW2451&gt;0)),0,1)))</f>
        <v>0</v>
      </c>
      <c r="BX2450" s="178">
        <f t="shared" ref="BX2450" si="2624">IF($AG$1789=$AH$1789,0,IF(
OR(
AND(BX2454=0,BX2453&gt;0),
AND(BX2454="NS",BX2452&gt;0),
AND(BX2454="NS",BX2452=0,BX2453=0)),1,
IF(OR(
AND(BX2453&gt;=2,BX2452&lt;BX2454),
AND(BX2454="NS",BX2452=0,BX2453&gt;0),
BX2454=BX2452,
AND(BX2454="NA",BX2453=0,BX2452=0,BX2451&gt;0)),0,1)))</f>
        <v>0</v>
      </c>
      <c r="BY2450" s="178">
        <f t="shared" ref="BY2450" si="2625">IF($AG$1789=$AH$1789,0,IF(
OR(
AND(BY2454=0,BY2453&gt;0),
AND(BY2454="NS",BY2452&gt;0),
AND(BY2454="NS",BY2452=0,BY2453=0)),1,
IF(OR(
AND(BY2453&gt;=2,BY2452&lt;BY2454),
AND(BY2454="NS",BY2452=0,BY2453&gt;0),
BY2454=BY2452,
AND(BY2454="NA",BY2453=0,BY2452=0,BY2451&gt;0)),0,1)))</f>
        <v>0</v>
      </c>
      <c r="BZ2450" s="178">
        <f t="shared" ref="BZ2450" si="2626">IF($AG$1789=$AH$1789,0,IF(
OR(
AND(BZ2454=0,BZ2453&gt;0),
AND(BZ2454="NS",BZ2452&gt;0),
AND(BZ2454="NS",BZ2452=0,BZ2453=0)),1,
IF(OR(
AND(BZ2453&gt;=2,BZ2452&lt;BZ2454),
AND(BZ2454="NS",BZ2452=0,BZ2453&gt;0),
BZ2454=BZ2452,
AND(BZ2454="NA",BZ2453=0,BZ2452=0,BZ2451&gt;0)),0,1)))</f>
        <v>0</v>
      </c>
      <c r="CA2450" s="178">
        <f t="shared" ref="CA2450" si="2627">IF($AG$1789=$AH$1789,0,IF(
OR(
AND(CA2454=0,CA2453&gt;0),
AND(CA2454="NS",CA2452&gt;0),
AND(CA2454="NS",CA2452=0,CA2453=0)),1,
IF(OR(
AND(CA2453&gt;=2,CA2452&lt;CA2454),
AND(CA2454="NS",CA2452=0,CA2453&gt;0),
CA2454=CA2452,
AND(CA2454="NA",CA2453=0,CA2452=0,CA2451&gt;0)),0,1)))</f>
        <v>0</v>
      </c>
      <c r="CB2450" s="178">
        <f t="shared" ref="CB2450" si="2628">IF($AG$1789=$AH$1789,0,IF(
OR(
AND(CB2454=0,CB2453&gt;0),
AND(CB2454="NS",CB2452&gt;0),
AND(CB2454="NS",CB2452=0,CB2453=0)),1,
IF(OR(
AND(CB2453&gt;=2,CB2452&lt;CB2454),
AND(CB2454="NS",CB2452=0,CB2453&gt;0),
CB2454=CB2452,
AND(CB2454="NA",CB2453=0,CB2452=0,CB2451&gt;0)),0,1)))</f>
        <v>0</v>
      </c>
      <c r="CC2450" s="186">
        <f>SUM(BQ2450:CB2450)</f>
        <v>0</v>
      </c>
      <c r="CN2450" s="237"/>
      <c r="CO2450" s="349" t="s">
        <v>2171</v>
      </c>
      <c r="CP2450" s="488">
        <f>IF(AND(SUM(M2443,M2450,M2455:N2458)=0,SUM(COUNTIF(M2443,"NS"),COUNTIF(M2450,"NS"),COUNTIF(M2455:N2458,"NS")&gt;0)),"NS",SUM(M2443,M2450,M2455:N2458))</f>
        <v>0</v>
      </c>
      <c r="CQ2450" s="488"/>
      <c r="CR2450" s="488">
        <f t="shared" ref="CR2450" si="2629">IF(AND(SUM(O2443,O2450,O2455:P2458)=0,SUM(COUNTIF(O2443,"NS"),COUNTIF(O2450,"NS"),COUNTIF(O2455:P2458,"NS")&gt;0)),"NS",SUM(O2443,O2450,O2455:P2458))</f>
        <v>0</v>
      </c>
      <c r="CS2450" s="488"/>
      <c r="CT2450" s="488">
        <f t="shared" ref="CT2450" si="2630">IF(AND(SUM(Q2443,Q2450,Q2455:R2458)=0,SUM(COUNTIF(Q2443,"NS"),COUNTIF(Q2450,"NS"),COUNTIF(Q2455:R2458,"NS")&gt;0)),"NS",SUM(Q2443,Q2450,Q2455:R2458))</f>
        <v>0</v>
      </c>
      <c r="CU2450" s="488"/>
      <c r="CV2450" s="488">
        <f t="shared" ref="CV2450" si="2631">IF(AND(SUM(S2443,S2450,S2455:T2458)=0,SUM(COUNTIF(S2443,"NS"),COUNTIF(S2450,"NS"),COUNTIF(S2455:T2458,"NS")&gt;0)),"NS",SUM(S2443,S2450,S2455:T2458))</f>
        <v>0</v>
      </c>
      <c r="CW2450" s="488"/>
      <c r="CX2450" s="353">
        <f>IF(AND(SUM(U2443,U2450,U2455:U2458)=0,SUM(COUNTIF(U2443,"NS"),COUNTIF(U2450,"NS"),COUNTIF(U2455:U2458,"NS")&gt;0)),"NS",SUM(U2443,U2450,U2455:U2458))</f>
        <v>0</v>
      </c>
      <c r="CY2450" s="364">
        <f>IF(AND(SUM(V2443,V2450,V2455:V2458)=0,SUM(COUNTIF(V2443,"NS"),COUNTIF(V2450,"NS"),COUNTIF(V2455:V2458,"NS")&gt;0)),"NS",SUM(V2443,V2450,V2455:V2458))</f>
        <v>0</v>
      </c>
      <c r="CZ2450" s="488">
        <f>IF(AND(SUM(W2443,W2450,W2455:X2458)=0,SUM(COUNTIF(W2443,"NS"),COUNTIF(W2450,"NS"),COUNTIF(W2455:X2458,"NS")&gt;0)),"NS",SUM(W2443,W2450,W2455:X2458))</f>
        <v>0</v>
      </c>
      <c r="DA2450" s="488"/>
      <c r="DB2450" s="364">
        <f t="shared" ref="DB2450:DC2450" si="2632">IF(AND(SUM(Y2443,Y2450,Y2455:Y2458)=0,SUM(COUNTIF(Y2443,"NS"),COUNTIF(Y2450,"NS"),COUNTIF(Y2455:Y2458,"NS")&gt;0)),"NS",SUM(Y2443,Y2450,Y2455:Y2458))</f>
        <v>0</v>
      </c>
      <c r="DC2450" s="364">
        <f t="shared" si="2632"/>
        <v>0</v>
      </c>
      <c r="DD2450" s="488">
        <f>IF(AND(SUM(AA2443,AA2450,AA2455:AB2458)=0,SUM(COUNTIF(AA2443,"NS"),COUNTIF(AA2450,"NS"),COUNTIF(AA2455:AB2458,"NS")&gt;0)),"NS",SUM(AA2443,AA2450,AA2455:AB2458))</f>
        <v>0</v>
      </c>
      <c r="DE2450" s="488"/>
      <c r="DF2450" s="364">
        <f>IF(AND(SUM(AC2443,AC2450,AC2455:AC2458)=0,SUM(COUNTIF(AC2443,"NS"),COUNTIF(AC2450,"NS"),COUNTIF(AC2455:AC2458,"NS")&gt;0)),"NS",SUM(AC2443,AC2450,AC2455:AC2458))</f>
        <v>0</v>
      </c>
      <c r="DG2450" s="364">
        <f>IF(AND(SUM(AD2443,AD2450,AD2455:AD2458)=0,SUM(COUNTIF(AD2443,"NS"),COUNTIF(AD2450,"NS"),COUNTIF(AD2455:AD2458,"NS")&gt;0)),"NS",SUM(AD2443,AD2450,AD2455:AD2458))</f>
        <v>0</v>
      </c>
      <c r="DH2450" s="354"/>
      <c r="DS2450" s="237"/>
    </row>
    <row r="2451" spans="1:123" ht="36" customHeight="1" x14ac:dyDescent="0.2">
      <c r="C2451" s="741"/>
      <c r="D2451" s="594"/>
      <c r="E2451" s="595"/>
      <c r="F2451" s="577" t="s">
        <v>533</v>
      </c>
      <c r="G2451" s="578"/>
      <c r="H2451" s="165"/>
      <c r="I2451" s="625" t="s">
        <v>529</v>
      </c>
      <c r="J2451" s="625"/>
      <c r="K2451" s="625"/>
      <c r="L2451" s="626"/>
      <c r="M2451" s="579"/>
      <c r="N2451" s="580"/>
      <c r="O2451" s="579"/>
      <c r="P2451" s="580"/>
      <c r="Q2451" s="579"/>
      <c r="R2451" s="580"/>
      <c r="S2451" s="590"/>
      <c r="T2451" s="591"/>
      <c r="U2451" s="213"/>
      <c r="V2451" s="213"/>
      <c r="W2451" s="486"/>
      <c r="X2451" s="486"/>
      <c r="Y2451" s="214"/>
      <c r="Z2451" s="214"/>
      <c r="AA2451" s="486"/>
      <c r="AB2451" s="486"/>
      <c r="AC2451" s="214"/>
      <c r="AD2451" s="214"/>
      <c r="AE2451" s="109"/>
      <c r="AG2451" s="90">
        <f t="shared" si="2585"/>
        <v>45</v>
      </c>
      <c r="AH2451" s="186">
        <f t="shared" si="2586"/>
        <v>0</v>
      </c>
      <c r="AI2451" s="130">
        <f t="shared" si="2587"/>
        <v>0</v>
      </c>
      <c r="AJ2451" s="130">
        <f t="shared" si="2588"/>
        <v>0</v>
      </c>
      <c r="AK2451" s="130">
        <f t="shared" si="2589"/>
        <v>0</v>
      </c>
      <c r="AL2451" s="130">
        <f t="shared" si="2590"/>
        <v>0</v>
      </c>
      <c r="AM2451" s="359">
        <f t="shared" si="2591"/>
        <v>0</v>
      </c>
      <c r="AN2451" s="130">
        <f t="shared" si="2592"/>
        <v>0</v>
      </c>
      <c r="AO2451" s="130">
        <f t="shared" si="2593"/>
        <v>0</v>
      </c>
      <c r="AP2451" s="130">
        <f t="shared" si="2594"/>
        <v>0</v>
      </c>
      <c r="AQ2451" s="130">
        <f t="shared" si="2595"/>
        <v>0</v>
      </c>
      <c r="AR2451" s="359">
        <f t="shared" si="2596"/>
        <v>0</v>
      </c>
      <c r="AS2451" s="130">
        <f t="shared" si="2597"/>
        <v>0</v>
      </c>
      <c r="AT2451" s="130">
        <f t="shared" si="2598"/>
        <v>0</v>
      </c>
      <c r="AU2451" s="130">
        <f t="shared" si="2599"/>
        <v>0</v>
      </c>
      <c r="AV2451" s="130">
        <f t="shared" si="2600"/>
        <v>0</v>
      </c>
      <c r="AW2451" s="359">
        <f t="shared" si="2601"/>
        <v>0</v>
      </c>
      <c r="AX2451" s="130">
        <f t="shared" si="2602"/>
        <v>0</v>
      </c>
      <c r="AY2451" s="130">
        <f t="shared" si="2603"/>
        <v>0</v>
      </c>
      <c r="AZ2451" s="130">
        <f t="shared" si="2604"/>
        <v>0</v>
      </c>
      <c r="BA2451" s="130">
        <f t="shared" si="2605"/>
        <v>0</v>
      </c>
      <c r="BB2451" s="359">
        <f t="shared" si="2606"/>
        <v>0</v>
      </c>
      <c r="BC2451" s="130">
        <f t="shared" si="2607"/>
        <v>0</v>
      </c>
      <c r="BD2451" s="130">
        <f t="shared" si="2608"/>
        <v>0</v>
      </c>
      <c r="BE2451" s="130">
        <f t="shared" si="2609"/>
        <v>0</v>
      </c>
      <c r="BF2451" s="130">
        <f t="shared" si="2610"/>
        <v>0</v>
      </c>
      <c r="BG2451" s="359">
        <f t="shared" si="2611"/>
        <v>0</v>
      </c>
      <c r="BH2451" s="130">
        <f t="shared" si="2612"/>
        <v>0</v>
      </c>
      <c r="BI2451" s="130">
        <f t="shared" si="2613"/>
        <v>0</v>
      </c>
      <c r="BJ2451" s="130">
        <f t="shared" si="2614"/>
        <v>0</v>
      </c>
      <c r="BK2451" s="130">
        <f t="shared" si="2615"/>
        <v>0</v>
      </c>
      <c r="BL2451" s="359">
        <f t="shared" si="2616"/>
        <v>0</v>
      </c>
      <c r="BM2451" s="90">
        <f t="shared" si="2617"/>
        <v>0</v>
      </c>
      <c r="BP2451" s="90" t="s">
        <v>2058</v>
      </c>
      <c r="BQ2451" s="90">
        <f>COUNTIF(M2451:N2454,"NA")</f>
        <v>0</v>
      </c>
      <c r="BR2451" s="90">
        <f>COUNTIF(O2451:P2454,"NA")</f>
        <v>0</v>
      </c>
      <c r="BS2451" s="90">
        <f>COUNTIF(Q2451:R2454,"NA")</f>
        <v>0</v>
      </c>
      <c r="BT2451" s="90">
        <f>COUNTIF(S2451:T2454,"NA")</f>
        <v>0</v>
      </c>
      <c r="BU2451" s="90">
        <f>COUNTIF(U2451:U2454,"NA")</f>
        <v>0</v>
      </c>
      <c r="BV2451" s="90">
        <f>COUNTIF(V2451:V2454,"NA")</f>
        <v>0</v>
      </c>
      <c r="BW2451" s="90">
        <f>COUNTIF(W2451:X2454,"NA")</f>
        <v>0</v>
      </c>
      <c r="BX2451" s="90">
        <f>COUNTIF(Y2451:Y2454,"NA")</f>
        <v>0</v>
      </c>
      <c r="BY2451" s="90">
        <f>COUNTIF(Z2451:Z2454,"NA")</f>
        <v>0</v>
      </c>
      <c r="BZ2451" s="90">
        <f>COUNTIF(AA2451:AB2454,"NA")</f>
        <v>0</v>
      </c>
      <c r="CA2451" s="90">
        <f>COUNTIF(AC2451:AC2454,"NA")</f>
        <v>0</v>
      </c>
      <c r="CB2451" s="90">
        <f>COUNTIF(AD2451:AD2454,"NA")</f>
        <v>0</v>
      </c>
      <c r="CO2451" s="349" t="s">
        <v>2078</v>
      </c>
      <c r="CP2451" s="488">
        <f>SUM(M2443,M2450,M2455:N2457)</f>
        <v>0</v>
      </c>
      <c r="CQ2451" s="488"/>
      <c r="CR2451" s="488">
        <f t="shared" ref="CR2451" si="2633">SUM(O2443,O2450,O2455:P2457)</f>
        <v>0</v>
      </c>
      <c r="CS2451" s="488"/>
      <c r="CT2451" s="488">
        <f t="shared" ref="CT2451" si="2634">SUM(Q2443,Q2450,Q2455:R2457)</f>
        <v>0</v>
      </c>
      <c r="CU2451" s="488"/>
      <c r="CV2451" s="488">
        <f t="shared" ref="CV2451" si="2635">SUM(S2443,S2450,S2455:T2457)</f>
        <v>0</v>
      </c>
      <c r="CW2451" s="488"/>
      <c r="CX2451" s="353">
        <f>SUM(U2443,U2450,U2455:U2457)</f>
        <v>0</v>
      </c>
      <c r="CY2451" s="364">
        <f>SUM(V2443,V2450,V2455:V2457)</f>
        <v>0</v>
      </c>
      <c r="CZ2451" s="488">
        <f>SUM(W2443,W2450,W2455:X2457)</f>
        <v>0</v>
      </c>
      <c r="DA2451" s="488"/>
      <c r="DB2451" s="364">
        <f t="shared" ref="DB2451:DC2451" si="2636">SUM(Y2443,Y2450,Y2455:Y2457)</f>
        <v>0</v>
      </c>
      <c r="DC2451" s="364">
        <f t="shared" si="2636"/>
        <v>0</v>
      </c>
      <c r="DD2451" s="488">
        <f>SUM(AA2443,AA2450,AA2455:AB2457)</f>
        <v>0</v>
      </c>
      <c r="DE2451" s="488"/>
      <c r="DF2451" s="364">
        <f t="shared" ref="DF2451:DG2451" si="2637">SUM(AC2443,AC2450,AC2455:AC2457)</f>
        <v>0</v>
      </c>
      <c r="DG2451" s="364">
        <f t="shared" si="2637"/>
        <v>0</v>
      </c>
      <c r="DH2451" s="335"/>
    </row>
    <row r="2452" spans="1:123" ht="48" customHeight="1" x14ac:dyDescent="0.2">
      <c r="C2452" s="741"/>
      <c r="D2452" s="594"/>
      <c r="E2452" s="595"/>
      <c r="F2452" s="577" t="s">
        <v>534</v>
      </c>
      <c r="G2452" s="578"/>
      <c r="H2452" s="165"/>
      <c r="I2452" s="625" t="s">
        <v>530</v>
      </c>
      <c r="J2452" s="625"/>
      <c r="K2452" s="625"/>
      <c r="L2452" s="626"/>
      <c r="M2452" s="579"/>
      <c r="N2452" s="580"/>
      <c r="O2452" s="579"/>
      <c r="P2452" s="580"/>
      <c r="Q2452" s="579"/>
      <c r="R2452" s="580"/>
      <c r="S2452" s="590"/>
      <c r="T2452" s="591"/>
      <c r="U2452" s="213"/>
      <c r="V2452" s="213"/>
      <c r="W2452" s="486"/>
      <c r="X2452" s="486"/>
      <c r="Y2452" s="214"/>
      <c r="Z2452" s="214"/>
      <c r="AA2452" s="486"/>
      <c r="AB2452" s="486"/>
      <c r="AC2452" s="214"/>
      <c r="AD2452" s="214"/>
      <c r="AE2452" s="109"/>
      <c r="AG2452" s="90">
        <f t="shared" si="2585"/>
        <v>45</v>
      </c>
      <c r="AH2452" s="186">
        <f t="shared" si="2586"/>
        <v>0</v>
      </c>
      <c r="AI2452" s="130">
        <f t="shared" si="2587"/>
        <v>0</v>
      </c>
      <c r="AJ2452" s="130">
        <f t="shared" si="2588"/>
        <v>0</v>
      </c>
      <c r="AK2452" s="130">
        <f t="shared" si="2589"/>
        <v>0</v>
      </c>
      <c r="AL2452" s="130">
        <f t="shared" si="2590"/>
        <v>0</v>
      </c>
      <c r="AM2452" s="359">
        <f t="shared" si="2591"/>
        <v>0</v>
      </c>
      <c r="AN2452" s="130">
        <f t="shared" si="2592"/>
        <v>0</v>
      </c>
      <c r="AO2452" s="130">
        <f t="shared" si="2593"/>
        <v>0</v>
      </c>
      <c r="AP2452" s="130">
        <f t="shared" si="2594"/>
        <v>0</v>
      </c>
      <c r="AQ2452" s="130">
        <f t="shared" si="2595"/>
        <v>0</v>
      </c>
      <c r="AR2452" s="359">
        <f t="shared" si="2596"/>
        <v>0</v>
      </c>
      <c r="AS2452" s="130">
        <f t="shared" si="2597"/>
        <v>0</v>
      </c>
      <c r="AT2452" s="130">
        <f t="shared" si="2598"/>
        <v>0</v>
      </c>
      <c r="AU2452" s="130">
        <f t="shared" si="2599"/>
        <v>0</v>
      </c>
      <c r="AV2452" s="130">
        <f t="shared" si="2600"/>
        <v>0</v>
      </c>
      <c r="AW2452" s="359">
        <f t="shared" si="2601"/>
        <v>0</v>
      </c>
      <c r="AX2452" s="130">
        <f t="shared" si="2602"/>
        <v>0</v>
      </c>
      <c r="AY2452" s="130">
        <f t="shared" si="2603"/>
        <v>0</v>
      </c>
      <c r="AZ2452" s="130">
        <f t="shared" si="2604"/>
        <v>0</v>
      </c>
      <c r="BA2452" s="130">
        <f t="shared" si="2605"/>
        <v>0</v>
      </c>
      <c r="BB2452" s="359">
        <f t="shared" si="2606"/>
        <v>0</v>
      </c>
      <c r="BC2452" s="130">
        <f t="shared" si="2607"/>
        <v>0</v>
      </c>
      <c r="BD2452" s="130">
        <f t="shared" si="2608"/>
        <v>0</v>
      </c>
      <c r="BE2452" s="130">
        <f t="shared" si="2609"/>
        <v>0</v>
      </c>
      <c r="BF2452" s="130">
        <f t="shared" si="2610"/>
        <v>0</v>
      </c>
      <c r="BG2452" s="359">
        <f t="shared" si="2611"/>
        <v>0</v>
      </c>
      <c r="BH2452" s="130">
        <f t="shared" si="2612"/>
        <v>0</v>
      </c>
      <c r="BI2452" s="130">
        <f t="shared" si="2613"/>
        <v>0</v>
      </c>
      <c r="BJ2452" s="130">
        <f t="shared" si="2614"/>
        <v>0</v>
      </c>
      <c r="BK2452" s="130">
        <f t="shared" si="2615"/>
        <v>0</v>
      </c>
      <c r="BL2452" s="359">
        <f t="shared" si="2616"/>
        <v>0</v>
      </c>
      <c r="BM2452" s="90">
        <f t="shared" si="2617"/>
        <v>0</v>
      </c>
      <c r="BP2452" s="90" t="s">
        <v>2078</v>
      </c>
      <c r="BQ2452" s="90">
        <f>SUM(M2451:N2454)</f>
        <v>0</v>
      </c>
      <c r="BR2452" s="90">
        <f>SUM(O2451:P2454)</f>
        <v>0</v>
      </c>
      <c r="BS2452" s="90">
        <f>SUM(Q2451:R2454)</f>
        <v>0</v>
      </c>
      <c r="BT2452" s="90">
        <f>SUM(S2451:T2454)</f>
        <v>0</v>
      </c>
      <c r="BU2452" s="90">
        <f>SUM(U2451:U2454)</f>
        <v>0</v>
      </c>
      <c r="BV2452" s="90">
        <f>SUM(V2451:V2454)</f>
        <v>0</v>
      </c>
      <c r="BW2452" s="90">
        <f>SUM(W2451:X2454)</f>
        <v>0</v>
      </c>
      <c r="BX2452" s="90">
        <f>SUM(Y2451:Y2454)</f>
        <v>0</v>
      </c>
      <c r="BY2452" s="90">
        <f>SUM(Z2451:Z2454)</f>
        <v>0</v>
      </c>
      <c r="BZ2452" s="90">
        <f>SUM(AA2451:AB2454)</f>
        <v>0</v>
      </c>
      <c r="CA2452" s="90">
        <f>SUM(AC2451:AC2454)</f>
        <v>0</v>
      </c>
      <c r="CB2452" s="90">
        <f>SUM(AD2451:AD2454)</f>
        <v>0</v>
      </c>
      <c r="CO2452" s="349" t="s">
        <v>2029</v>
      </c>
      <c r="CP2452" s="488">
        <f>SUM(COUNTIF(M2443,"NS"),COUNTIF(M2450,"NS"),COUNTIF(M2455:N2457,"NS"))</f>
        <v>0</v>
      </c>
      <c r="CQ2452" s="488"/>
      <c r="CR2452" s="488">
        <f t="shared" ref="CR2452" si="2638">SUM(COUNTIF(O2443,"NS"),COUNTIF(O2450,"NS"),COUNTIF(O2455:P2457,"NS"))</f>
        <v>0</v>
      </c>
      <c r="CS2452" s="488"/>
      <c r="CT2452" s="488">
        <f t="shared" ref="CT2452" si="2639">SUM(COUNTIF(Q2443,"NS"),COUNTIF(Q2450,"NS"),COUNTIF(Q2455:R2457,"NS"))</f>
        <v>0</v>
      </c>
      <c r="CU2452" s="488"/>
      <c r="CV2452" s="488">
        <f t="shared" ref="CV2452" si="2640">SUM(COUNTIF(S2443,"NS"),COUNTIF(S2450,"NS"),COUNTIF(S2455:T2457,"NS"))</f>
        <v>0</v>
      </c>
      <c r="CW2452" s="488"/>
      <c r="CX2452" s="353">
        <f>SUM(COUNTIF(U2443,"NS"),COUNTIF(U2450,"NS"),COUNTIF(U2455:U2457,"NS"))</f>
        <v>0</v>
      </c>
      <c r="CY2452" s="364">
        <f>SUM(COUNTIF(V2443,"NS"),COUNTIF(V2450,"NS"),COUNTIF(V2455:V2457,"NS"))</f>
        <v>0</v>
      </c>
      <c r="CZ2452" s="488">
        <f>SUM(COUNTIF(W2443,"NS"),COUNTIF(W2450,"NS"),COUNTIF(W2455:X2457,"NS"))</f>
        <v>0</v>
      </c>
      <c r="DA2452" s="488"/>
      <c r="DB2452" s="364">
        <f t="shared" ref="DB2452:DC2452" si="2641">SUM(COUNTIF(Y2443,"NS"),COUNTIF(Y2450,"NS"),COUNTIF(Y2455:Y2457,"NS"))</f>
        <v>0</v>
      </c>
      <c r="DC2452" s="364">
        <f t="shared" si="2641"/>
        <v>0</v>
      </c>
      <c r="DD2452" s="488">
        <f>SUM(COUNTIF(AA2443,"NS"),COUNTIF(AA2450,"NS"),COUNTIF(AA2455:AB2457,"NS"))</f>
        <v>0</v>
      </c>
      <c r="DE2452" s="488"/>
      <c r="DF2452" s="364">
        <f t="shared" ref="DF2452:DG2452" si="2642">SUM(COUNTIF(AC2443,"NS"),COUNTIF(AC2450,"NS"),COUNTIF(AC2455:AC2457,"NS"))</f>
        <v>0</v>
      </c>
      <c r="DG2452" s="364">
        <f t="shared" si="2642"/>
        <v>0</v>
      </c>
      <c r="DH2452" s="335"/>
    </row>
    <row r="2453" spans="1:123" ht="36" customHeight="1" x14ac:dyDescent="0.2">
      <c r="C2453" s="741"/>
      <c r="D2453" s="594"/>
      <c r="E2453" s="595"/>
      <c r="F2453" s="577" t="s">
        <v>535</v>
      </c>
      <c r="G2453" s="578"/>
      <c r="H2453" s="165"/>
      <c r="I2453" s="625" t="s">
        <v>531</v>
      </c>
      <c r="J2453" s="625"/>
      <c r="K2453" s="625"/>
      <c r="L2453" s="626"/>
      <c r="M2453" s="579"/>
      <c r="N2453" s="580"/>
      <c r="O2453" s="579"/>
      <c r="P2453" s="580"/>
      <c r="Q2453" s="579"/>
      <c r="R2453" s="580"/>
      <c r="S2453" s="590"/>
      <c r="T2453" s="591"/>
      <c r="U2453" s="213"/>
      <c r="V2453" s="213"/>
      <c r="W2453" s="486"/>
      <c r="X2453" s="486"/>
      <c r="Y2453" s="214"/>
      <c r="Z2453" s="214"/>
      <c r="AA2453" s="486"/>
      <c r="AB2453" s="486"/>
      <c r="AC2453" s="214"/>
      <c r="AD2453" s="214"/>
      <c r="AE2453" s="109"/>
      <c r="AG2453" s="90">
        <f t="shared" si="2585"/>
        <v>45</v>
      </c>
      <c r="AH2453" s="186">
        <f t="shared" si="2586"/>
        <v>0</v>
      </c>
      <c r="AI2453" s="130">
        <f t="shared" si="2587"/>
        <v>0</v>
      </c>
      <c r="AJ2453" s="130">
        <f t="shared" si="2588"/>
        <v>0</v>
      </c>
      <c r="AK2453" s="130">
        <f t="shared" si="2589"/>
        <v>0</v>
      </c>
      <c r="AL2453" s="130">
        <f t="shared" si="2590"/>
        <v>0</v>
      </c>
      <c r="AM2453" s="359">
        <f t="shared" si="2591"/>
        <v>0</v>
      </c>
      <c r="AN2453" s="130">
        <f t="shared" si="2592"/>
        <v>0</v>
      </c>
      <c r="AO2453" s="130">
        <f t="shared" si="2593"/>
        <v>0</v>
      </c>
      <c r="AP2453" s="130">
        <f t="shared" si="2594"/>
        <v>0</v>
      </c>
      <c r="AQ2453" s="130">
        <f t="shared" si="2595"/>
        <v>0</v>
      </c>
      <c r="AR2453" s="359">
        <f t="shared" si="2596"/>
        <v>0</v>
      </c>
      <c r="AS2453" s="130">
        <f t="shared" si="2597"/>
        <v>0</v>
      </c>
      <c r="AT2453" s="130">
        <f t="shared" si="2598"/>
        <v>0</v>
      </c>
      <c r="AU2453" s="130">
        <f t="shared" si="2599"/>
        <v>0</v>
      </c>
      <c r="AV2453" s="130">
        <f t="shared" si="2600"/>
        <v>0</v>
      </c>
      <c r="AW2453" s="359">
        <f t="shared" si="2601"/>
        <v>0</v>
      </c>
      <c r="AX2453" s="130">
        <f t="shared" si="2602"/>
        <v>0</v>
      </c>
      <c r="AY2453" s="130">
        <f t="shared" si="2603"/>
        <v>0</v>
      </c>
      <c r="AZ2453" s="130">
        <f t="shared" si="2604"/>
        <v>0</v>
      </c>
      <c r="BA2453" s="130">
        <f t="shared" si="2605"/>
        <v>0</v>
      </c>
      <c r="BB2453" s="359">
        <f t="shared" si="2606"/>
        <v>0</v>
      </c>
      <c r="BC2453" s="130">
        <f t="shared" si="2607"/>
        <v>0</v>
      </c>
      <c r="BD2453" s="130">
        <f t="shared" si="2608"/>
        <v>0</v>
      </c>
      <c r="BE2453" s="130">
        <f t="shared" si="2609"/>
        <v>0</v>
      </c>
      <c r="BF2453" s="130">
        <f t="shared" si="2610"/>
        <v>0</v>
      </c>
      <c r="BG2453" s="359">
        <f t="shared" si="2611"/>
        <v>0</v>
      </c>
      <c r="BH2453" s="130">
        <f t="shared" si="2612"/>
        <v>0</v>
      </c>
      <c r="BI2453" s="130">
        <f t="shared" si="2613"/>
        <v>0</v>
      </c>
      <c r="BJ2453" s="130">
        <f t="shared" si="2614"/>
        <v>0</v>
      </c>
      <c r="BK2453" s="130">
        <f t="shared" si="2615"/>
        <v>0</v>
      </c>
      <c r="BL2453" s="359">
        <f t="shared" si="2616"/>
        <v>0</v>
      </c>
      <c r="BM2453" s="90">
        <f t="shared" si="2617"/>
        <v>0</v>
      </c>
      <c r="BP2453" s="90" t="s">
        <v>2029</v>
      </c>
      <c r="BQ2453" s="90">
        <f>COUNTIF(M2451:N2454,"NS")</f>
        <v>0</v>
      </c>
      <c r="BR2453" s="90">
        <f>COUNTIF(O2451:P2454,"NS")</f>
        <v>0</v>
      </c>
      <c r="BS2453" s="90">
        <f>COUNTIF(Q2451:R2454,"NS")</f>
        <v>0</v>
      </c>
      <c r="BT2453" s="90">
        <f>COUNTIF(S2451:T2454,"NS")</f>
        <v>0</v>
      </c>
      <c r="BU2453" s="90">
        <f>COUNTIF(U2451:U2454,"NS")</f>
        <v>0</v>
      </c>
      <c r="BV2453" s="90">
        <f>COUNTIF(V2451:V2454,"NS")</f>
        <v>0</v>
      </c>
      <c r="BW2453" s="90">
        <f>COUNTIF(W2451:X2454,"NS")</f>
        <v>0</v>
      </c>
      <c r="BX2453" s="90">
        <f>COUNTIF(Y2451:Y2454,"NS")</f>
        <v>0</v>
      </c>
      <c r="BY2453" s="90">
        <f>COUNTIF(Z2451:Z2454,"NS")</f>
        <v>0</v>
      </c>
      <c r="BZ2453" s="90">
        <f>COUNTIF(AA2451:AB2454,"NS")</f>
        <v>0</v>
      </c>
      <c r="CA2453" s="90">
        <f>COUNTIF(AC2451:AC2454,"NS")</f>
        <v>0</v>
      </c>
      <c r="CB2453" s="90">
        <f>COUNTIF(AD2451:AD2454,"NS")</f>
        <v>0</v>
      </c>
      <c r="CO2453" s="350">
        <v>0.25</v>
      </c>
      <c r="CP2453" s="493">
        <f>IF(CP2450="ns",0,CP2450*0.25)</f>
        <v>0</v>
      </c>
      <c r="CQ2453" s="493"/>
      <c r="CR2453" s="493">
        <f t="shared" ref="CR2453" si="2643">IF(CR2450="ns",0,CR2450*0.25)</f>
        <v>0</v>
      </c>
      <c r="CS2453" s="493"/>
      <c r="CT2453" s="493">
        <f t="shared" ref="CT2453" si="2644">IF(CT2450="ns",0,CT2450*0.25)</f>
        <v>0</v>
      </c>
      <c r="CU2453" s="493"/>
      <c r="CV2453" s="486">
        <f t="shared" ref="CV2453" si="2645">IF(CV2450="ns",0,CV2450*0.25)</f>
        <v>0</v>
      </c>
      <c r="CW2453" s="486"/>
      <c r="CX2453" s="336">
        <f>IF(CX2450="ns",0,CX2450*0.25)</f>
        <v>0</v>
      </c>
      <c r="CY2453" s="336">
        <f>IF(CY2450="ns",0,CY2450*0.25)</f>
        <v>0</v>
      </c>
      <c r="CZ2453" s="486">
        <f>IF(CZ2450="ns",0,CZ2450*0.25)</f>
        <v>0</v>
      </c>
      <c r="DA2453" s="486"/>
      <c r="DB2453" s="336">
        <f t="shared" ref="DB2453:DC2453" si="2646">IF(DB2450="ns",0,DB2450*0.25)</f>
        <v>0</v>
      </c>
      <c r="DC2453" s="336">
        <f t="shared" si="2646"/>
        <v>0</v>
      </c>
      <c r="DD2453" s="486">
        <f>IF(DD2450="ns",0,DD2450*0.25)</f>
        <v>0</v>
      </c>
      <c r="DE2453" s="486"/>
      <c r="DF2453" s="336">
        <f t="shared" ref="DF2453:DG2453" si="2647">IF(DF2450="ns",0,DF2450*0.25)</f>
        <v>0</v>
      </c>
      <c r="DG2453" s="336">
        <f t="shared" si="2647"/>
        <v>0</v>
      </c>
      <c r="DH2453" s="354"/>
    </row>
    <row r="2454" spans="1:123" ht="24" customHeight="1" x14ac:dyDescent="0.2">
      <c r="C2454" s="741"/>
      <c r="D2454" s="594"/>
      <c r="E2454" s="595"/>
      <c r="F2454" s="577" t="s">
        <v>536</v>
      </c>
      <c r="G2454" s="578"/>
      <c r="H2454" s="165"/>
      <c r="I2454" s="625" t="s">
        <v>532</v>
      </c>
      <c r="J2454" s="625"/>
      <c r="K2454" s="625"/>
      <c r="L2454" s="626"/>
      <c r="M2454" s="579"/>
      <c r="N2454" s="580"/>
      <c r="O2454" s="579"/>
      <c r="P2454" s="580"/>
      <c r="Q2454" s="579"/>
      <c r="R2454" s="580"/>
      <c r="S2454" s="590"/>
      <c r="T2454" s="591"/>
      <c r="U2454" s="213"/>
      <c r="V2454" s="213"/>
      <c r="W2454" s="486"/>
      <c r="X2454" s="486"/>
      <c r="Y2454" s="214"/>
      <c r="Z2454" s="214"/>
      <c r="AA2454" s="486"/>
      <c r="AB2454" s="486"/>
      <c r="AC2454" s="214"/>
      <c r="AD2454" s="214"/>
      <c r="AE2454" s="109"/>
      <c r="AG2454" s="90">
        <f t="shared" si="2585"/>
        <v>45</v>
      </c>
      <c r="AH2454" s="186">
        <f t="shared" si="2586"/>
        <v>0</v>
      </c>
      <c r="AI2454" s="130">
        <f t="shared" si="2587"/>
        <v>0</v>
      </c>
      <c r="AJ2454" s="130">
        <f t="shared" si="2588"/>
        <v>0</v>
      </c>
      <c r="AK2454" s="130">
        <f t="shared" si="2589"/>
        <v>0</v>
      </c>
      <c r="AL2454" s="130">
        <f t="shared" si="2590"/>
        <v>0</v>
      </c>
      <c r="AM2454" s="359">
        <f t="shared" si="2591"/>
        <v>0</v>
      </c>
      <c r="AN2454" s="130">
        <f t="shared" si="2592"/>
        <v>0</v>
      </c>
      <c r="AO2454" s="130">
        <f t="shared" si="2593"/>
        <v>0</v>
      </c>
      <c r="AP2454" s="130">
        <f t="shared" si="2594"/>
        <v>0</v>
      </c>
      <c r="AQ2454" s="130">
        <f t="shared" si="2595"/>
        <v>0</v>
      </c>
      <c r="AR2454" s="359">
        <f t="shared" si="2596"/>
        <v>0</v>
      </c>
      <c r="AS2454" s="130">
        <f t="shared" si="2597"/>
        <v>0</v>
      </c>
      <c r="AT2454" s="130">
        <f t="shared" si="2598"/>
        <v>0</v>
      </c>
      <c r="AU2454" s="130">
        <f t="shared" si="2599"/>
        <v>0</v>
      </c>
      <c r="AV2454" s="130">
        <f t="shared" si="2600"/>
        <v>0</v>
      </c>
      <c r="AW2454" s="359">
        <f t="shared" si="2601"/>
        <v>0</v>
      </c>
      <c r="AX2454" s="130">
        <f t="shared" si="2602"/>
        <v>0</v>
      </c>
      <c r="AY2454" s="130">
        <f t="shared" si="2603"/>
        <v>0</v>
      </c>
      <c r="AZ2454" s="130">
        <f t="shared" si="2604"/>
        <v>0</v>
      </c>
      <c r="BA2454" s="130">
        <f t="shared" si="2605"/>
        <v>0</v>
      </c>
      <c r="BB2454" s="359">
        <f t="shared" si="2606"/>
        <v>0</v>
      </c>
      <c r="BC2454" s="130">
        <f t="shared" si="2607"/>
        <v>0</v>
      </c>
      <c r="BD2454" s="130">
        <f t="shared" si="2608"/>
        <v>0</v>
      </c>
      <c r="BE2454" s="130">
        <f t="shared" si="2609"/>
        <v>0</v>
      </c>
      <c r="BF2454" s="130">
        <f t="shared" si="2610"/>
        <v>0</v>
      </c>
      <c r="BG2454" s="359">
        <f t="shared" si="2611"/>
        <v>0</v>
      </c>
      <c r="BH2454" s="130">
        <f t="shared" si="2612"/>
        <v>0</v>
      </c>
      <c r="BI2454" s="130">
        <f t="shared" si="2613"/>
        <v>0</v>
      </c>
      <c r="BJ2454" s="130">
        <f t="shared" si="2614"/>
        <v>0</v>
      </c>
      <c r="BK2454" s="130">
        <f t="shared" si="2615"/>
        <v>0</v>
      </c>
      <c r="BL2454" s="359">
        <f t="shared" si="2616"/>
        <v>0</v>
      </c>
      <c r="BM2454" s="90">
        <f t="shared" si="2617"/>
        <v>0</v>
      </c>
      <c r="BP2454" s="90" t="s">
        <v>2104</v>
      </c>
      <c r="BQ2454" s="90">
        <f>M2450</f>
        <v>0</v>
      </c>
      <c r="BR2454" s="90">
        <f>O2450</f>
        <v>0</v>
      </c>
      <c r="BS2454" s="90">
        <f>Q2450</f>
        <v>0</v>
      </c>
      <c r="BT2454" s="90">
        <f>S2450</f>
        <v>0</v>
      </c>
      <c r="BU2454" s="90">
        <f>U2450</f>
        <v>0</v>
      </c>
      <c r="BV2454" s="90">
        <f>V2450</f>
        <v>0</v>
      </c>
      <c r="BW2454" s="90">
        <f>W2450</f>
        <v>0</v>
      </c>
      <c r="BX2454" s="90">
        <f>Y2450</f>
        <v>0</v>
      </c>
      <c r="BY2454" s="90">
        <f>Z2450</f>
        <v>0</v>
      </c>
      <c r="BZ2454" s="90">
        <f>AA2450</f>
        <v>0</v>
      </c>
      <c r="CA2454" s="90">
        <f>AC2450</f>
        <v>0</v>
      </c>
      <c r="CB2454" s="90">
        <f>AD2450</f>
        <v>0</v>
      </c>
      <c r="CO2454" s="349" t="s">
        <v>72</v>
      </c>
      <c r="CP2454" s="488">
        <f>M2458</f>
        <v>0</v>
      </c>
      <c r="CQ2454" s="488"/>
      <c r="CR2454" s="488">
        <f t="shared" ref="CR2454" si="2648">O2458</f>
        <v>0</v>
      </c>
      <c r="CS2454" s="488"/>
      <c r="CT2454" s="488">
        <f t="shared" ref="CT2454" si="2649">Q2458</f>
        <v>0</v>
      </c>
      <c r="CU2454" s="488"/>
      <c r="CV2454" s="488">
        <f t="shared" ref="CV2454" si="2650">S2458</f>
        <v>0</v>
      </c>
      <c r="CW2454" s="488"/>
      <c r="CX2454" s="353">
        <f>U2458</f>
        <v>0</v>
      </c>
      <c r="CY2454" s="353">
        <f>V2458</f>
        <v>0</v>
      </c>
      <c r="CZ2454" s="488">
        <f>W2458</f>
        <v>0</v>
      </c>
      <c r="DA2454" s="488"/>
      <c r="DB2454" s="353">
        <f t="shared" ref="DB2454:DC2454" si="2651">Y2458</f>
        <v>0</v>
      </c>
      <c r="DC2454" s="353">
        <f t="shared" si="2651"/>
        <v>0</v>
      </c>
      <c r="DD2454" s="488">
        <f>AA2458</f>
        <v>0</v>
      </c>
      <c r="DE2454" s="488"/>
      <c r="DF2454" s="353">
        <f t="shared" ref="DF2454:DG2454" si="2652">AC2458</f>
        <v>0</v>
      </c>
      <c r="DG2454" s="353">
        <f t="shared" si="2652"/>
        <v>0</v>
      </c>
      <c r="DH2454" s="335"/>
    </row>
    <row r="2455" spans="1:123" ht="48" customHeight="1" x14ac:dyDescent="0.2">
      <c r="C2455" s="741"/>
      <c r="D2455" s="594"/>
      <c r="E2455" s="595"/>
      <c r="F2455" s="629" t="s">
        <v>537</v>
      </c>
      <c r="G2455" s="629"/>
      <c r="H2455" s="587" t="s">
        <v>538</v>
      </c>
      <c r="I2455" s="588"/>
      <c r="J2455" s="588"/>
      <c r="K2455" s="588"/>
      <c r="L2455" s="589"/>
      <c r="M2455" s="579"/>
      <c r="N2455" s="580"/>
      <c r="O2455" s="579"/>
      <c r="P2455" s="580"/>
      <c r="Q2455" s="579"/>
      <c r="R2455" s="580"/>
      <c r="S2455" s="590"/>
      <c r="T2455" s="591"/>
      <c r="U2455" s="213"/>
      <c r="V2455" s="213"/>
      <c r="W2455" s="486"/>
      <c r="X2455" s="486"/>
      <c r="Y2455" s="214"/>
      <c r="Z2455" s="214"/>
      <c r="AA2455" s="486"/>
      <c r="AB2455" s="486"/>
      <c r="AC2455" s="214"/>
      <c r="AD2455" s="214"/>
      <c r="AE2455" s="109"/>
      <c r="AG2455" s="90">
        <f t="shared" si="2585"/>
        <v>45</v>
      </c>
      <c r="AH2455" s="186">
        <f t="shared" si="2586"/>
        <v>0</v>
      </c>
      <c r="AI2455" s="130">
        <f t="shared" si="2587"/>
        <v>0</v>
      </c>
      <c r="AJ2455" s="130">
        <f t="shared" si="2588"/>
        <v>0</v>
      </c>
      <c r="AK2455" s="130">
        <f t="shared" si="2589"/>
        <v>0</v>
      </c>
      <c r="AL2455" s="130">
        <f t="shared" si="2590"/>
        <v>0</v>
      </c>
      <c r="AM2455" s="359">
        <f t="shared" si="2591"/>
        <v>0</v>
      </c>
      <c r="AN2455" s="130">
        <f t="shared" si="2592"/>
        <v>0</v>
      </c>
      <c r="AO2455" s="130">
        <f t="shared" si="2593"/>
        <v>0</v>
      </c>
      <c r="AP2455" s="130">
        <f t="shared" si="2594"/>
        <v>0</v>
      </c>
      <c r="AQ2455" s="130">
        <f t="shared" si="2595"/>
        <v>0</v>
      </c>
      <c r="AR2455" s="359">
        <f t="shared" si="2596"/>
        <v>0</v>
      </c>
      <c r="AS2455" s="130">
        <f t="shared" si="2597"/>
        <v>0</v>
      </c>
      <c r="AT2455" s="130">
        <f t="shared" si="2598"/>
        <v>0</v>
      </c>
      <c r="AU2455" s="130">
        <f t="shared" si="2599"/>
        <v>0</v>
      </c>
      <c r="AV2455" s="130">
        <f t="shared" si="2600"/>
        <v>0</v>
      </c>
      <c r="AW2455" s="359">
        <f t="shared" si="2601"/>
        <v>0</v>
      </c>
      <c r="AX2455" s="130">
        <f t="shared" si="2602"/>
        <v>0</v>
      </c>
      <c r="AY2455" s="130">
        <f t="shared" si="2603"/>
        <v>0</v>
      </c>
      <c r="AZ2455" s="130">
        <f t="shared" si="2604"/>
        <v>0</v>
      </c>
      <c r="BA2455" s="130">
        <f t="shared" si="2605"/>
        <v>0</v>
      </c>
      <c r="BB2455" s="359">
        <f t="shared" si="2606"/>
        <v>0</v>
      </c>
      <c r="BC2455" s="130">
        <f t="shared" si="2607"/>
        <v>0</v>
      </c>
      <c r="BD2455" s="130">
        <f t="shared" si="2608"/>
        <v>0</v>
      </c>
      <c r="BE2455" s="130">
        <f t="shared" si="2609"/>
        <v>0</v>
      </c>
      <c r="BF2455" s="130">
        <f t="shared" si="2610"/>
        <v>0</v>
      </c>
      <c r="BG2455" s="359">
        <f t="shared" si="2611"/>
        <v>0</v>
      </c>
      <c r="BH2455" s="130">
        <f t="shared" si="2612"/>
        <v>0</v>
      </c>
      <c r="BI2455" s="130">
        <f t="shared" si="2613"/>
        <v>0</v>
      </c>
      <c r="BJ2455" s="130">
        <f t="shared" si="2614"/>
        <v>0</v>
      </c>
      <c r="BK2455" s="130">
        <f t="shared" si="2615"/>
        <v>0</v>
      </c>
      <c r="BL2455" s="359">
        <f t="shared" si="2616"/>
        <v>0</v>
      </c>
      <c r="BM2455" s="90">
        <f t="shared" si="2617"/>
        <v>0</v>
      </c>
      <c r="CO2455" s="349" t="s">
        <v>2077</v>
      </c>
      <c r="CP2455" s="495">
        <f>IF(OR(CP2454=0,CP2454="NA",AND(CP2454="NS",CP2452&gt;0),AND(CP2454="NS",CP2451&gt;0),CP2454&lt;=CP2453),0,1)</f>
        <v>0</v>
      </c>
      <c r="CQ2455" s="495"/>
      <c r="CR2455" s="495">
        <f>IF(OR(CR2454=0,CR2454="NA",AND(CR2454="NS",CR2452&gt;0),AND(CR2454="NS",CR2451&gt;0),CR2454&lt;=CR2453),0,1)</f>
        <v>0</v>
      </c>
      <c r="CS2455" s="495"/>
      <c r="CT2455" s="495">
        <f t="shared" ref="CT2455" si="2653">IF(OR(CT2454=0,CT2454="NA",AND(CT2454="NS",CT2452&gt;0),AND(CT2454="NS",CT2451&gt;0),CT2454&lt;=CT2453),0,1)</f>
        <v>0</v>
      </c>
      <c r="CU2455" s="495"/>
      <c r="CV2455" s="489">
        <f t="shared" ref="CV2455" si="2654">IF(OR(CV2454=0,CV2454="NA",AND(CV2454="NS",CV2452&gt;0),AND(CV2454="NS",CV2451&gt;0),CV2454&lt;=CV2453),0,1)</f>
        <v>0</v>
      </c>
      <c r="CW2455" s="489"/>
      <c r="CX2455" s="351">
        <f>IF(OR(CX2454=0,CX2454="NA",AND(CX2454="NS",CX2452&gt;0),AND(CX2454="NS",CX2451&gt;0),CX2454&lt;=CX2453),0,1)</f>
        <v>0</v>
      </c>
      <c r="CY2455" s="351">
        <f>IF(OR(CY2454=0,CY2454="NA",AND(CY2454="NS",CY2452&gt;0),AND(CY2454="NS",CY2451&gt;0),CY2454&lt;=CY2453),0,1)</f>
        <v>0</v>
      </c>
      <c r="CZ2455" s="489">
        <f>IF(OR(CZ2454=0,CZ2454="NA",AND(CZ2454="NS",CZ2452&gt;0),AND(CZ2454="NS",CZ2451&gt;0),CZ2454&lt;=CZ2453),0,1)</f>
        <v>0</v>
      </c>
      <c r="DA2455" s="489"/>
      <c r="DB2455" s="351">
        <f t="shared" ref="DB2455" si="2655">IF(OR(DB2454=0,DB2454="NA",AND(DB2454="NS",DB2452&gt;0),AND(DB2454="NS",DB2451&gt;0),DB2454&lt;=DB2453),0,1)</f>
        <v>0</v>
      </c>
      <c r="DC2455" s="351">
        <f t="shared" ref="DC2455" si="2656">IF(OR(DC2454=0,DC2454="NA",AND(DC2454="NS",DC2452&gt;0),AND(DC2454="NS",DC2451&gt;0),DC2454&lt;=DC2453),0,1)</f>
        <v>0</v>
      </c>
      <c r="DD2455" s="489">
        <f>IF(OR(DD2454=0,DD2454="NA",AND(DD2454="NS",DD2452&gt;0),AND(DD2454="NS",DD2451&gt;0),DD2454&lt;=DD2453),0,1)</f>
        <v>0</v>
      </c>
      <c r="DE2455" s="489"/>
      <c r="DF2455" s="351">
        <f t="shared" ref="DF2455" si="2657">IF(OR(DF2454=0,DF2454="NA",AND(DF2454="NS",DF2452&gt;0),AND(DF2454="NS",DF2451&gt;0),DF2454&lt;=DF2453),0,1)</f>
        <v>0</v>
      </c>
      <c r="DG2455" s="351">
        <f t="shared" ref="DG2455" si="2658">IF(OR(DG2454=0,DG2454="NA",AND(DG2454="NS",DG2452&gt;0),AND(DG2454="NS",DG2451&gt;0),DG2454&lt;=DG2453),0,1)</f>
        <v>0</v>
      </c>
      <c r="DH2455" s="352">
        <f>SUM(CP2455:DG2455)</f>
        <v>0</v>
      </c>
    </row>
    <row r="2456" spans="1:123" ht="15" customHeight="1" x14ac:dyDescent="0.2">
      <c r="C2456" s="741"/>
      <c r="D2456" s="594"/>
      <c r="E2456" s="595"/>
      <c r="F2456" s="629" t="s">
        <v>539</v>
      </c>
      <c r="G2456" s="629"/>
      <c r="H2456" s="587" t="s">
        <v>540</v>
      </c>
      <c r="I2456" s="588"/>
      <c r="J2456" s="588"/>
      <c r="K2456" s="588"/>
      <c r="L2456" s="589"/>
      <c r="M2456" s="579"/>
      <c r="N2456" s="580"/>
      <c r="O2456" s="579"/>
      <c r="P2456" s="580"/>
      <c r="Q2456" s="579"/>
      <c r="R2456" s="580"/>
      <c r="S2456" s="590"/>
      <c r="T2456" s="591"/>
      <c r="U2456" s="213"/>
      <c r="V2456" s="213"/>
      <c r="W2456" s="486"/>
      <c r="X2456" s="486"/>
      <c r="Y2456" s="214"/>
      <c r="Z2456" s="214"/>
      <c r="AA2456" s="486"/>
      <c r="AB2456" s="486"/>
      <c r="AC2456" s="214"/>
      <c r="AD2456" s="214"/>
      <c r="AE2456" s="109"/>
      <c r="AG2456" s="90">
        <f t="shared" si="2585"/>
        <v>45</v>
      </c>
      <c r="AH2456" s="186">
        <f t="shared" si="2586"/>
        <v>0</v>
      </c>
      <c r="AI2456" s="130">
        <f t="shared" si="2587"/>
        <v>0</v>
      </c>
      <c r="AJ2456" s="130">
        <f t="shared" si="2588"/>
        <v>0</v>
      </c>
      <c r="AK2456" s="130">
        <f t="shared" si="2589"/>
        <v>0</v>
      </c>
      <c r="AL2456" s="130">
        <f t="shared" si="2590"/>
        <v>0</v>
      </c>
      <c r="AM2456" s="359">
        <f t="shared" si="2591"/>
        <v>0</v>
      </c>
      <c r="AN2456" s="130">
        <f t="shared" si="2592"/>
        <v>0</v>
      </c>
      <c r="AO2456" s="130">
        <f t="shared" si="2593"/>
        <v>0</v>
      </c>
      <c r="AP2456" s="130">
        <f t="shared" si="2594"/>
        <v>0</v>
      </c>
      <c r="AQ2456" s="130">
        <f t="shared" si="2595"/>
        <v>0</v>
      </c>
      <c r="AR2456" s="359">
        <f t="shared" si="2596"/>
        <v>0</v>
      </c>
      <c r="AS2456" s="130">
        <f t="shared" si="2597"/>
        <v>0</v>
      </c>
      <c r="AT2456" s="130">
        <f t="shared" si="2598"/>
        <v>0</v>
      </c>
      <c r="AU2456" s="130">
        <f t="shared" si="2599"/>
        <v>0</v>
      </c>
      <c r="AV2456" s="130">
        <f t="shared" si="2600"/>
        <v>0</v>
      </c>
      <c r="AW2456" s="359">
        <f t="shared" si="2601"/>
        <v>0</v>
      </c>
      <c r="AX2456" s="130">
        <f t="shared" si="2602"/>
        <v>0</v>
      </c>
      <c r="AY2456" s="130">
        <f t="shared" si="2603"/>
        <v>0</v>
      </c>
      <c r="AZ2456" s="130">
        <f t="shared" si="2604"/>
        <v>0</v>
      </c>
      <c r="BA2456" s="130">
        <f t="shared" si="2605"/>
        <v>0</v>
      </c>
      <c r="BB2456" s="359">
        <f t="shared" si="2606"/>
        <v>0</v>
      </c>
      <c r="BC2456" s="130">
        <f t="shared" si="2607"/>
        <v>0</v>
      </c>
      <c r="BD2456" s="130">
        <f t="shared" si="2608"/>
        <v>0</v>
      </c>
      <c r="BE2456" s="130">
        <f t="shared" si="2609"/>
        <v>0</v>
      </c>
      <c r="BF2456" s="130">
        <f t="shared" si="2610"/>
        <v>0</v>
      </c>
      <c r="BG2456" s="359">
        <f t="shared" si="2611"/>
        <v>0</v>
      </c>
      <c r="BH2456" s="130">
        <f t="shared" si="2612"/>
        <v>0</v>
      </c>
      <c r="BI2456" s="130">
        <f t="shared" si="2613"/>
        <v>0</v>
      </c>
      <c r="BJ2456" s="130">
        <f t="shared" si="2614"/>
        <v>0</v>
      </c>
      <c r="BK2456" s="130">
        <f t="shared" si="2615"/>
        <v>0</v>
      </c>
      <c r="BL2456" s="359">
        <f t="shared" si="2616"/>
        <v>0</v>
      </c>
      <c r="BM2456" s="90">
        <f t="shared" si="2617"/>
        <v>0</v>
      </c>
      <c r="CO2456" s="335"/>
      <c r="CP2456" s="493"/>
      <c r="CQ2456" s="493"/>
      <c r="CR2456" s="493"/>
      <c r="CS2456" s="493"/>
      <c r="CT2456" s="493"/>
      <c r="CU2456" s="493"/>
      <c r="CV2456" s="486"/>
      <c r="CW2456" s="486"/>
      <c r="CX2456" s="336"/>
      <c r="CY2456" s="336"/>
      <c r="CZ2456" s="486"/>
      <c r="DA2456" s="486"/>
      <c r="DB2456" s="336"/>
      <c r="DC2456" s="336"/>
      <c r="DD2456" s="486"/>
      <c r="DE2456" s="486"/>
      <c r="DF2456" s="336"/>
      <c r="DG2456" s="336"/>
      <c r="DH2456" s="335"/>
    </row>
    <row r="2457" spans="1:123" ht="15" customHeight="1" x14ac:dyDescent="0.2">
      <c r="C2457" s="741"/>
      <c r="D2457" s="594"/>
      <c r="E2457" s="595"/>
      <c r="F2457" s="629" t="s">
        <v>541</v>
      </c>
      <c r="G2457" s="629"/>
      <c r="H2457" s="587" t="s">
        <v>542</v>
      </c>
      <c r="I2457" s="588"/>
      <c r="J2457" s="588"/>
      <c r="K2457" s="588"/>
      <c r="L2457" s="589"/>
      <c r="M2457" s="579"/>
      <c r="N2457" s="580"/>
      <c r="O2457" s="579"/>
      <c r="P2457" s="580"/>
      <c r="Q2457" s="579"/>
      <c r="R2457" s="580"/>
      <c r="S2457" s="590"/>
      <c r="T2457" s="591"/>
      <c r="U2457" s="213"/>
      <c r="V2457" s="213"/>
      <c r="W2457" s="486"/>
      <c r="X2457" s="486"/>
      <c r="Y2457" s="214"/>
      <c r="Z2457" s="214"/>
      <c r="AA2457" s="486"/>
      <c r="AB2457" s="486"/>
      <c r="AC2457" s="214"/>
      <c r="AD2457" s="214"/>
      <c r="AE2457" s="109"/>
      <c r="AG2457" s="90">
        <f t="shared" si="2585"/>
        <v>45</v>
      </c>
      <c r="AH2457" s="186">
        <f t="shared" si="2586"/>
        <v>0</v>
      </c>
      <c r="AI2457" s="130">
        <f t="shared" si="2587"/>
        <v>0</v>
      </c>
      <c r="AJ2457" s="130">
        <f t="shared" si="2588"/>
        <v>0</v>
      </c>
      <c r="AK2457" s="130">
        <f t="shared" si="2589"/>
        <v>0</v>
      </c>
      <c r="AL2457" s="130">
        <f t="shared" si="2590"/>
        <v>0</v>
      </c>
      <c r="AM2457" s="359">
        <f t="shared" si="2591"/>
        <v>0</v>
      </c>
      <c r="AN2457" s="130">
        <f t="shared" si="2592"/>
        <v>0</v>
      </c>
      <c r="AO2457" s="130">
        <f t="shared" si="2593"/>
        <v>0</v>
      </c>
      <c r="AP2457" s="130">
        <f t="shared" si="2594"/>
        <v>0</v>
      </c>
      <c r="AQ2457" s="130">
        <f t="shared" si="2595"/>
        <v>0</v>
      </c>
      <c r="AR2457" s="359">
        <f t="shared" si="2596"/>
        <v>0</v>
      </c>
      <c r="AS2457" s="130">
        <f t="shared" si="2597"/>
        <v>0</v>
      </c>
      <c r="AT2457" s="130">
        <f t="shared" si="2598"/>
        <v>0</v>
      </c>
      <c r="AU2457" s="130">
        <f t="shared" si="2599"/>
        <v>0</v>
      </c>
      <c r="AV2457" s="130">
        <f t="shared" si="2600"/>
        <v>0</v>
      </c>
      <c r="AW2457" s="359">
        <f t="shared" si="2601"/>
        <v>0</v>
      </c>
      <c r="AX2457" s="130">
        <f t="shared" si="2602"/>
        <v>0</v>
      </c>
      <c r="AY2457" s="130">
        <f t="shared" si="2603"/>
        <v>0</v>
      </c>
      <c r="AZ2457" s="130">
        <f t="shared" si="2604"/>
        <v>0</v>
      </c>
      <c r="BA2457" s="130">
        <f t="shared" si="2605"/>
        <v>0</v>
      </c>
      <c r="BB2457" s="359">
        <f t="shared" si="2606"/>
        <v>0</v>
      </c>
      <c r="BC2457" s="130">
        <f t="shared" si="2607"/>
        <v>0</v>
      </c>
      <c r="BD2457" s="130">
        <f t="shared" si="2608"/>
        <v>0</v>
      </c>
      <c r="BE2457" s="130">
        <f t="shared" si="2609"/>
        <v>0</v>
      </c>
      <c r="BF2457" s="130">
        <f t="shared" si="2610"/>
        <v>0</v>
      </c>
      <c r="BG2457" s="359">
        <f t="shared" si="2611"/>
        <v>0</v>
      </c>
      <c r="BH2457" s="130">
        <f t="shared" si="2612"/>
        <v>0</v>
      </c>
      <c r="BI2457" s="130">
        <f t="shared" si="2613"/>
        <v>0</v>
      </c>
      <c r="BJ2457" s="130">
        <f t="shared" si="2614"/>
        <v>0</v>
      </c>
      <c r="BK2457" s="130">
        <f t="shared" si="2615"/>
        <v>0</v>
      </c>
      <c r="BL2457" s="359">
        <f t="shared" si="2616"/>
        <v>0</v>
      </c>
      <c r="BM2457" s="90">
        <f t="shared" si="2617"/>
        <v>0</v>
      </c>
      <c r="CO2457" s="335"/>
      <c r="CP2457" s="493"/>
      <c r="CQ2457" s="493"/>
      <c r="CR2457" s="493"/>
      <c r="CS2457" s="493"/>
      <c r="CT2457" s="493"/>
      <c r="CU2457" s="493"/>
      <c r="CV2457" s="486"/>
      <c r="CW2457" s="486"/>
      <c r="CX2457" s="336"/>
      <c r="CY2457" s="336"/>
      <c r="CZ2457" s="486"/>
      <c r="DA2457" s="486"/>
      <c r="DB2457" s="336"/>
      <c r="DC2457" s="336"/>
      <c r="DD2457" s="486"/>
      <c r="DE2457" s="486"/>
      <c r="DF2457" s="336"/>
      <c r="DG2457" s="336"/>
      <c r="DH2457" s="335"/>
    </row>
    <row r="2458" spans="1:123" ht="24" customHeight="1" x14ac:dyDescent="0.2">
      <c r="C2458" s="742"/>
      <c r="D2458" s="596"/>
      <c r="E2458" s="597"/>
      <c r="F2458" s="629" t="s">
        <v>543</v>
      </c>
      <c r="G2458" s="629"/>
      <c r="H2458" s="587" t="s">
        <v>544</v>
      </c>
      <c r="I2458" s="588"/>
      <c r="J2458" s="588"/>
      <c r="K2458" s="588"/>
      <c r="L2458" s="589"/>
      <c r="M2458" s="579"/>
      <c r="N2458" s="580"/>
      <c r="O2458" s="579"/>
      <c r="P2458" s="580"/>
      <c r="Q2458" s="579"/>
      <c r="R2458" s="580"/>
      <c r="S2458" s="590"/>
      <c r="T2458" s="591"/>
      <c r="U2458" s="213"/>
      <c r="V2458" s="213"/>
      <c r="W2458" s="486"/>
      <c r="X2458" s="486"/>
      <c r="Y2458" s="214"/>
      <c r="Z2458" s="214"/>
      <c r="AA2458" s="486"/>
      <c r="AB2458" s="486"/>
      <c r="AC2458" s="214"/>
      <c r="AD2458" s="214"/>
      <c r="AE2458" s="109"/>
      <c r="AG2458" s="90">
        <f t="shared" si="2585"/>
        <v>45</v>
      </c>
      <c r="AH2458" s="186">
        <f t="shared" si="2586"/>
        <v>0</v>
      </c>
      <c r="AI2458" s="130">
        <f t="shared" si="2587"/>
        <v>0</v>
      </c>
      <c r="AJ2458" s="130">
        <f t="shared" si="2588"/>
        <v>0</v>
      </c>
      <c r="AK2458" s="130">
        <f t="shared" si="2589"/>
        <v>0</v>
      </c>
      <c r="AL2458" s="130">
        <f t="shared" si="2590"/>
        <v>0</v>
      </c>
      <c r="AM2458" s="359">
        <f t="shared" si="2591"/>
        <v>0</v>
      </c>
      <c r="AN2458" s="130">
        <f t="shared" si="2592"/>
        <v>0</v>
      </c>
      <c r="AO2458" s="130">
        <f t="shared" si="2593"/>
        <v>0</v>
      </c>
      <c r="AP2458" s="130">
        <f t="shared" si="2594"/>
        <v>0</v>
      </c>
      <c r="AQ2458" s="130">
        <f t="shared" si="2595"/>
        <v>0</v>
      </c>
      <c r="AR2458" s="359">
        <f t="shared" si="2596"/>
        <v>0</v>
      </c>
      <c r="AS2458" s="130">
        <f t="shared" si="2597"/>
        <v>0</v>
      </c>
      <c r="AT2458" s="130">
        <f t="shared" si="2598"/>
        <v>0</v>
      </c>
      <c r="AU2458" s="130">
        <f t="shared" si="2599"/>
        <v>0</v>
      </c>
      <c r="AV2458" s="130">
        <f t="shared" si="2600"/>
        <v>0</v>
      </c>
      <c r="AW2458" s="359">
        <f t="shared" si="2601"/>
        <v>0</v>
      </c>
      <c r="AX2458" s="130">
        <f t="shared" si="2602"/>
        <v>0</v>
      </c>
      <c r="AY2458" s="130">
        <f t="shared" si="2603"/>
        <v>0</v>
      </c>
      <c r="AZ2458" s="130">
        <f t="shared" si="2604"/>
        <v>0</v>
      </c>
      <c r="BA2458" s="130">
        <f t="shared" si="2605"/>
        <v>0</v>
      </c>
      <c r="BB2458" s="359">
        <f t="shared" si="2606"/>
        <v>0</v>
      </c>
      <c r="BC2458" s="130">
        <f t="shared" si="2607"/>
        <v>0</v>
      </c>
      <c r="BD2458" s="130">
        <f t="shared" si="2608"/>
        <v>0</v>
      </c>
      <c r="BE2458" s="130">
        <f t="shared" si="2609"/>
        <v>0</v>
      </c>
      <c r="BF2458" s="130">
        <f t="shared" si="2610"/>
        <v>0</v>
      </c>
      <c r="BG2458" s="359">
        <f t="shared" si="2611"/>
        <v>0</v>
      </c>
      <c r="BH2458" s="130">
        <f t="shared" si="2612"/>
        <v>0</v>
      </c>
      <c r="BI2458" s="130">
        <f t="shared" si="2613"/>
        <v>0</v>
      </c>
      <c r="BJ2458" s="130">
        <f t="shared" si="2614"/>
        <v>0</v>
      </c>
      <c r="BK2458" s="130">
        <f t="shared" si="2615"/>
        <v>0</v>
      </c>
      <c r="BL2458" s="359">
        <f t="shared" si="2616"/>
        <v>0</v>
      </c>
      <c r="BM2458" s="90">
        <f t="shared" si="2617"/>
        <v>0</v>
      </c>
      <c r="BQ2458" s="246" t="s">
        <v>2104</v>
      </c>
      <c r="BR2458" s="246" t="s">
        <v>2048</v>
      </c>
      <c r="BS2458" s="246" t="s">
        <v>2049</v>
      </c>
      <c r="BT2458" s="246" t="s">
        <v>84</v>
      </c>
      <c r="BU2458" s="246" t="s">
        <v>2048</v>
      </c>
      <c r="BV2458" s="246" t="s">
        <v>2049</v>
      </c>
      <c r="BW2458" s="246" t="s">
        <v>84</v>
      </c>
      <c r="BX2458" s="246" t="s">
        <v>2048</v>
      </c>
      <c r="BY2458" s="246" t="s">
        <v>2049</v>
      </c>
      <c r="BZ2458" s="246" t="s">
        <v>84</v>
      </c>
      <c r="CA2458" s="246" t="s">
        <v>2048</v>
      </c>
      <c r="CB2458" s="246" t="s">
        <v>2049</v>
      </c>
      <c r="CO2458" s="335"/>
      <c r="CP2458" s="493"/>
      <c r="CQ2458" s="493"/>
      <c r="CR2458" s="493"/>
      <c r="CS2458" s="493"/>
      <c r="CT2458" s="493"/>
      <c r="CU2458" s="493"/>
      <c r="CV2458" s="486"/>
      <c r="CW2458" s="486"/>
      <c r="CX2458" s="336"/>
      <c r="CY2458" s="336"/>
      <c r="CZ2458" s="486"/>
      <c r="DA2458" s="486"/>
      <c r="DB2458" s="336"/>
      <c r="DC2458" s="336"/>
      <c r="DD2458" s="486"/>
      <c r="DE2458" s="486"/>
      <c r="DF2458" s="336"/>
      <c r="DG2458" s="336"/>
      <c r="DH2458" s="335"/>
    </row>
    <row r="2459" spans="1:123" s="186" customFormat="1" ht="60" customHeight="1" x14ac:dyDescent="0.2">
      <c r="A2459" s="240"/>
      <c r="C2459" s="740" t="s">
        <v>598</v>
      </c>
      <c r="D2459" s="592" t="s">
        <v>599</v>
      </c>
      <c r="E2459" s="593"/>
      <c r="F2459" s="653" t="s">
        <v>545</v>
      </c>
      <c r="G2459" s="653"/>
      <c r="H2459" s="654" t="s">
        <v>546</v>
      </c>
      <c r="I2459" s="655"/>
      <c r="J2459" s="655"/>
      <c r="K2459" s="655"/>
      <c r="L2459" s="656"/>
      <c r="M2459" s="585"/>
      <c r="N2459" s="586"/>
      <c r="O2459" s="585"/>
      <c r="P2459" s="586"/>
      <c r="Q2459" s="585"/>
      <c r="R2459" s="586"/>
      <c r="S2459" s="732"/>
      <c r="T2459" s="733"/>
      <c r="U2459" s="42"/>
      <c r="V2459" s="42"/>
      <c r="W2459" s="487"/>
      <c r="X2459" s="487"/>
      <c r="Y2459" s="241"/>
      <c r="Z2459" s="241"/>
      <c r="AA2459" s="487"/>
      <c r="AB2459" s="487"/>
      <c r="AC2459" s="241"/>
      <c r="AD2459" s="241"/>
      <c r="AE2459" s="235"/>
      <c r="AF2459" s="237"/>
      <c r="AG2459" s="186">
        <f t="shared" si="2585"/>
        <v>45</v>
      </c>
      <c r="AH2459" s="186">
        <f t="shared" si="2586"/>
        <v>0</v>
      </c>
      <c r="AI2459" s="178">
        <f t="shared" si="2587"/>
        <v>0</v>
      </c>
      <c r="AJ2459" s="178">
        <f t="shared" si="2588"/>
        <v>0</v>
      </c>
      <c r="AK2459" s="178">
        <f t="shared" si="2589"/>
        <v>0</v>
      </c>
      <c r="AL2459" s="130">
        <f t="shared" si="2590"/>
        <v>0</v>
      </c>
      <c r="AM2459" s="359">
        <f t="shared" si="2591"/>
        <v>0</v>
      </c>
      <c r="AN2459" s="178">
        <f t="shared" si="2592"/>
        <v>0</v>
      </c>
      <c r="AO2459" s="178">
        <f t="shared" si="2593"/>
        <v>0</v>
      </c>
      <c r="AP2459" s="178">
        <f t="shared" si="2594"/>
        <v>0</v>
      </c>
      <c r="AQ2459" s="178">
        <f t="shared" si="2595"/>
        <v>0</v>
      </c>
      <c r="AR2459" s="359">
        <f t="shared" si="2596"/>
        <v>0</v>
      </c>
      <c r="AS2459" s="178">
        <f t="shared" si="2597"/>
        <v>0</v>
      </c>
      <c r="AT2459" s="178">
        <f t="shared" si="2598"/>
        <v>0</v>
      </c>
      <c r="AU2459" s="178">
        <f t="shared" si="2599"/>
        <v>0</v>
      </c>
      <c r="AV2459" s="178">
        <f t="shared" si="2600"/>
        <v>0</v>
      </c>
      <c r="AW2459" s="359">
        <f t="shared" si="2601"/>
        <v>0</v>
      </c>
      <c r="AX2459" s="178">
        <f t="shared" si="2602"/>
        <v>0</v>
      </c>
      <c r="AY2459" s="178">
        <f t="shared" si="2603"/>
        <v>0</v>
      </c>
      <c r="AZ2459" s="178">
        <f t="shared" si="2604"/>
        <v>0</v>
      </c>
      <c r="BA2459" s="178">
        <f t="shared" si="2605"/>
        <v>0</v>
      </c>
      <c r="BB2459" s="359">
        <f t="shared" si="2606"/>
        <v>0</v>
      </c>
      <c r="BC2459" s="178">
        <f t="shared" si="2607"/>
        <v>0</v>
      </c>
      <c r="BD2459" s="178">
        <f t="shared" si="2608"/>
        <v>0</v>
      </c>
      <c r="BE2459" s="178">
        <f t="shared" si="2609"/>
        <v>0</v>
      </c>
      <c r="BF2459" s="178">
        <f t="shared" si="2610"/>
        <v>0</v>
      </c>
      <c r="BG2459" s="359">
        <f t="shared" si="2611"/>
        <v>0</v>
      </c>
      <c r="BH2459" s="178">
        <f t="shared" si="2612"/>
        <v>0</v>
      </c>
      <c r="BI2459" s="178">
        <f t="shared" si="2613"/>
        <v>0</v>
      </c>
      <c r="BJ2459" s="178">
        <f t="shared" si="2614"/>
        <v>0</v>
      </c>
      <c r="BK2459" s="178">
        <f t="shared" si="2615"/>
        <v>0</v>
      </c>
      <c r="BL2459" s="359">
        <f t="shared" si="2616"/>
        <v>0</v>
      </c>
      <c r="BM2459" s="186">
        <f t="shared" si="2617"/>
        <v>0</v>
      </c>
      <c r="BP2459" s="186" t="s">
        <v>2077</v>
      </c>
      <c r="BQ2459" s="178">
        <f>IF($AG$1789=$AH$1789,0,IF(
OR(
AND(BQ2463=0,BQ2462&gt;0),
AND(BQ2463="NS",BQ2461&gt;0),
AND(BQ2463="NS",BQ2461=0,BQ2462=0)),1,
IF(OR(
AND(BQ2462&gt;=2,BQ2461&lt;BQ2463),
AND(BQ2463="NS",BQ2461=0,BQ2462&gt;0),
BQ2463=BQ2461,
AND(BQ2463="NA",BQ2462=0,BQ2461=0,BQ2460&gt;0)),0,1)))</f>
        <v>0</v>
      </c>
      <c r="BR2459" s="178">
        <f t="shared" ref="BR2459" si="2659">IF($AG$1789=$AH$1789,0,IF(
OR(
AND(BR2463=0,BR2462&gt;0),
AND(BR2463="NS",BR2461&gt;0),
AND(BR2463="NS",BR2461=0,BR2462=0)),1,
IF(OR(
AND(BR2462&gt;=2,BR2461&lt;BR2463),
AND(BR2463="NS",BR2461=0,BR2462&gt;0),
BR2463=BR2461,
AND(BR2463="NA",BR2462=0,BR2461=0,BR2460&gt;0)),0,1)))</f>
        <v>0</v>
      </c>
      <c r="BS2459" s="178">
        <f t="shared" ref="BS2459" si="2660">IF($AG$1789=$AH$1789,0,IF(
OR(
AND(BS2463=0,BS2462&gt;0),
AND(BS2463="NS",BS2461&gt;0),
AND(BS2463="NS",BS2461=0,BS2462=0)),1,
IF(OR(
AND(BS2462&gt;=2,BS2461&lt;BS2463),
AND(BS2463="NS",BS2461=0,BS2462&gt;0),
BS2463=BS2461,
AND(BS2463="NA",BS2462=0,BS2461=0,BS2460&gt;0)),0,1)))</f>
        <v>0</v>
      </c>
      <c r="BT2459" s="178">
        <f t="shared" ref="BT2459" si="2661">IF($AG$1789=$AH$1789,0,IF(
OR(
AND(BT2463=0,BT2462&gt;0),
AND(BT2463="NS",BT2461&gt;0),
AND(BT2463="NS",BT2461=0,BT2462=0)),1,
IF(OR(
AND(BT2462&gt;=2,BT2461&lt;BT2463),
AND(BT2463="NS",BT2461=0,BT2462&gt;0),
BT2463=BT2461,
AND(BT2463="NA",BT2462=0,BT2461=0,BT2460&gt;0)),0,1)))</f>
        <v>0</v>
      </c>
      <c r="BU2459" s="178">
        <f t="shared" ref="BU2459" si="2662">IF($AG$1789=$AH$1789,0,IF(
OR(
AND(BU2463=0,BU2462&gt;0),
AND(BU2463="NS",BU2461&gt;0),
AND(BU2463="NS",BU2461=0,BU2462=0)),1,
IF(OR(
AND(BU2462&gt;=2,BU2461&lt;BU2463),
AND(BU2463="NS",BU2461=0,BU2462&gt;0),
BU2463=BU2461,
AND(BU2463="NA",BU2462=0,BU2461=0,BU2460&gt;0)),0,1)))</f>
        <v>0</v>
      </c>
      <c r="BV2459" s="178">
        <f t="shared" ref="BV2459" si="2663">IF($AG$1789=$AH$1789,0,IF(
OR(
AND(BV2463=0,BV2462&gt;0),
AND(BV2463="NS",BV2461&gt;0),
AND(BV2463="NS",BV2461=0,BV2462=0)),1,
IF(OR(
AND(BV2462&gt;=2,BV2461&lt;BV2463),
AND(BV2463="NS",BV2461=0,BV2462&gt;0),
BV2463=BV2461,
AND(BV2463="NA",BV2462=0,BV2461=0,BV2460&gt;0)),0,1)))</f>
        <v>0</v>
      </c>
      <c r="BW2459" s="178">
        <f t="shared" ref="BW2459" si="2664">IF($AG$1789=$AH$1789,0,IF(
OR(
AND(BW2463=0,BW2462&gt;0),
AND(BW2463="NS",BW2461&gt;0),
AND(BW2463="NS",BW2461=0,BW2462=0)),1,
IF(OR(
AND(BW2462&gt;=2,BW2461&lt;BW2463),
AND(BW2463="NS",BW2461=0,BW2462&gt;0),
BW2463=BW2461,
AND(BW2463="NA",BW2462=0,BW2461=0,BW2460&gt;0)),0,1)))</f>
        <v>0</v>
      </c>
      <c r="BX2459" s="178">
        <f t="shared" ref="BX2459" si="2665">IF($AG$1789=$AH$1789,0,IF(
OR(
AND(BX2463=0,BX2462&gt;0),
AND(BX2463="NS",BX2461&gt;0),
AND(BX2463="NS",BX2461=0,BX2462=0)),1,
IF(OR(
AND(BX2462&gt;=2,BX2461&lt;BX2463),
AND(BX2463="NS",BX2461=0,BX2462&gt;0),
BX2463=BX2461,
AND(BX2463="NA",BX2462=0,BX2461=0,BX2460&gt;0)),0,1)))</f>
        <v>0</v>
      </c>
      <c r="BY2459" s="178">
        <f t="shared" ref="BY2459" si="2666">IF($AG$1789=$AH$1789,0,IF(
OR(
AND(BY2463=0,BY2462&gt;0),
AND(BY2463="NS",BY2461&gt;0),
AND(BY2463="NS",BY2461=0,BY2462=0)),1,
IF(OR(
AND(BY2462&gt;=2,BY2461&lt;BY2463),
AND(BY2463="NS",BY2461=0,BY2462&gt;0),
BY2463=BY2461,
AND(BY2463="NA",BY2462=0,BY2461=0,BY2460&gt;0)),0,1)))</f>
        <v>0</v>
      </c>
      <c r="BZ2459" s="178">
        <f t="shared" ref="BZ2459" si="2667">IF($AG$1789=$AH$1789,0,IF(
OR(
AND(BZ2463=0,BZ2462&gt;0),
AND(BZ2463="NS",BZ2461&gt;0),
AND(BZ2463="NS",BZ2461=0,BZ2462=0)),1,
IF(OR(
AND(BZ2462&gt;=2,BZ2461&lt;BZ2463),
AND(BZ2463="NS",BZ2461=0,BZ2462&gt;0),
BZ2463=BZ2461,
AND(BZ2463="NA",BZ2462=0,BZ2461=0,BZ2460&gt;0)),0,1)))</f>
        <v>0</v>
      </c>
      <c r="CA2459" s="178">
        <f t="shared" ref="CA2459" si="2668">IF($AG$1789=$AH$1789,0,IF(
OR(
AND(CA2463=0,CA2462&gt;0),
AND(CA2463="NS",CA2461&gt;0),
AND(CA2463="NS",CA2461=0,CA2462=0)),1,
IF(OR(
AND(CA2462&gt;=2,CA2461&lt;CA2463),
AND(CA2463="NS",CA2461=0,CA2462&gt;0),
CA2463=CA2461,
AND(CA2463="NA",CA2462=0,CA2461=0,CA2460&gt;0)),0,1)))</f>
        <v>0</v>
      </c>
      <c r="CB2459" s="178">
        <f t="shared" ref="CB2459" si="2669">IF($AG$1789=$AH$1789,0,IF(
OR(
AND(CB2463=0,CB2462&gt;0),
AND(CB2463="NS",CB2461&gt;0),
AND(CB2463="NS",CB2461=0,CB2462=0)),1,
IF(OR(
AND(CB2462&gt;=2,CB2461&lt;CB2463),
AND(CB2463="NS",CB2461=0,CB2462&gt;0),
CB2463=CB2461,
AND(CB2463="NA",CB2462=0,CB2461=0,CB2460&gt;0)),0,1)))</f>
        <v>0</v>
      </c>
      <c r="CC2459" s="186">
        <f>SUM(BQ2459:CB2459)</f>
        <v>0</v>
      </c>
      <c r="CN2459" s="237"/>
      <c r="CO2459" s="349" t="s">
        <v>2171</v>
      </c>
      <c r="CP2459" s="488">
        <f>IF(AND(SUM(M2459,M2465,M2473:N2476,M2482:N2484)=0,SUM(COUNTIF(M2459,"NS"),COUNTIF(M2465,"NS"),COUNTIF(M2473:N2476,"NS"),COUNTIF(M2482:N2484,"NS")&gt;0)),"NS",SUM(M2459,M2465,M2473:N2476,M2482:N2484))</f>
        <v>0</v>
      </c>
      <c r="CQ2459" s="488"/>
      <c r="CR2459" s="488">
        <f t="shared" ref="CR2459" si="2670">IF(AND(SUM(O2459,O2465,O2473:P2476,O2482:P2484)=0,SUM(COUNTIF(O2459,"NS"),COUNTIF(O2465,"NS"),COUNTIF(O2473:P2476,"NS"),COUNTIF(O2482:P2484,"NS")&gt;0)),"NS",SUM(O2459,O2465,O2473:P2476,O2482:P2484))</f>
        <v>0</v>
      </c>
      <c r="CS2459" s="488"/>
      <c r="CT2459" s="488">
        <f t="shared" ref="CT2459" si="2671">IF(AND(SUM(Q2459,Q2465,Q2473:R2476,Q2482:R2484)=0,SUM(COUNTIF(Q2459,"NS"),COUNTIF(Q2465,"NS"),COUNTIF(Q2473:R2476,"NS"),COUNTIF(Q2482:R2484,"NS")&gt;0)),"NS",SUM(Q2459,Q2465,Q2473:R2476,Q2482:R2484))</f>
        <v>0</v>
      </c>
      <c r="CU2459" s="488"/>
      <c r="CV2459" s="488">
        <f t="shared" ref="CV2459" si="2672">IF(AND(SUM(S2459,S2465,S2473:T2476,S2482:T2484)=0,SUM(COUNTIF(S2459,"NS"),COUNTIF(S2465,"NS"),COUNTIF(S2473:T2476,"NS"),COUNTIF(S2482:T2484,"NS")&gt;0)),"NS",SUM(S2459,S2465,S2473:T2476,S2482:T2484))</f>
        <v>0</v>
      </c>
      <c r="CW2459" s="488"/>
      <c r="CX2459" s="353">
        <f>IF(AND(SUM(U2459,U2465,U2473:U2476,U2482:U2484)=0,SUM(COUNTIF(U2459,"NS"),COUNTIF(U2465,"NS"),COUNTIF(U2473:U2476,"NS"),COUNTIF(U2482:U2484,"NS")&gt;0)),"NS",SUM(U2459,U2465,U2473:U2476,U2482:U2484))</f>
        <v>0</v>
      </c>
      <c r="CY2459" s="353">
        <f>IF(AND(SUM(V2459,V2465,V2473:V2476,V2482:V2484)=0,SUM(COUNTIF(V2459,"NS"),COUNTIF(V2465,"NS"),COUNTIF(V2473:V2476,"NS"),COUNTIF(V2482:V2484,"NS")&gt;0)),"NS",SUM(V2459,V2465,V2473:V2476,V2482:V2484))</f>
        <v>0</v>
      </c>
      <c r="CZ2459" s="488">
        <f>IF(AND(SUM(W2459,W2465,W2473:X2476,W2482:X2484)=0,SUM(COUNTIF(W2459,"NS"),COUNTIF(W2465,"NS"),COUNTIF(W2473:X2476,"NS"),COUNTIF(W2482:X2484,"NS")&gt;0)),"NS",SUM(W2459,W2465,W2473:X2476,W2482:X2484))</f>
        <v>0</v>
      </c>
      <c r="DA2459" s="488"/>
      <c r="DB2459" s="353">
        <f>IF(AND(SUM(Y2459,Y2465,Y2473:Y2476,Y2482:Y2484)=0,SUM(COUNTIF(Y2459,"NS"),COUNTIF(Y2465,"NS"),COUNTIF(Y2473:Y2476,"NS"),COUNTIF(Y2482:Y2484,"NS")&gt;0)),"NS",SUM(Y2459,Y2465,Y2473:Y2476,Y2482:Y2484))</f>
        <v>0</v>
      </c>
      <c r="DC2459" s="353">
        <f>IF(AND(SUM(Z2459,Z2465,Z2473:Z2476,Z2482:Z2484)=0,SUM(COUNTIF(Z2459,"NS"),COUNTIF(Z2465,"NS"),COUNTIF(Z2473:Z2476,"NS"),COUNTIF(Z2482:Z2484,"NS")&gt;0)),"NS",SUM(Z2459,Z2465,Z2473:Z2476,Z2482:Z2484))</f>
        <v>0</v>
      </c>
      <c r="DD2459" s="488">
        <f>IF(AND(SUM(AA2459,AA2465,AA2473:AB2476,AA2482:AB2484)=0,SUM(COUNTIF(AA2459,"NS"),COUNTIF(AA2465,"NS"),COUNTIF(AA2473:AB2476,"NS"),COUNTIF(AA2482:AB2484,"NS")&gt;0)),"NS",SUM(AA2459,AA2465,AA2473:AB2476,AA2482:AB2484))</f>
        <v>0</v>
      </c>
      <c r="DE2459" s="488"/>
      <c r="DF2459" s="353">
        <f>IF(AND(SUM(AC2459,AC2465,AC2473:AC2476,AC2482:AC2484)=0,SUM(COUNTIF(AC2459,"NS"),COUNTIF(AC2465,"NS"),COUNTIF(AC2473:AC2476,"NS"),COUNTIF(AC2482:AC2484,"NS")&gt;0)),"NS",SUM(AC2459,AC2465,AC2473:AC2476,AC2482:AC2484))</f>
        <v>0</v>
      </c>
      <c r="DG2459" s="353">
        <f>IF(AND(SUM(AD2459,AD2465,AD2473:AD2476,AD2482:AD2484)=0,SUM(COUNTIF(AD2459,"NS"),COUNTIF(AD2465,"NS"),COUNTIF(AD2473:AD2476,"NS"),COUNTIF(AD2482:AD2484,"NS")&gt;0)),"NS",SUM(AD2459,AD2465,AD2473:AD2476,AD2482:AD2484))</f>
        <v>0</v>
      </c>
      <c r="DH2459" s="354"/>
      <c r="DS2459" s="237"/>
    </row>
    <row r="2460" spans="1:123" ht="24.75" customHeight="1" x14ac:dyDescent="0.2">
      <c r="C2460" s="741"/>
      <c r="D2460" s="594"/>
      <c r="E2460" s="595"/>
      <c r="F2460" s="581" t="s">
        <v>554</v>
      </c>
      <c r="G2460" s="581"/>
      <c r="H2460" s="165"/>
      <c r="I2460" s="625" t="s">
        <v>549</v>
      </c>
      <c r="J2460" s="625"/>
      <c r="K2460" s="625"/>
      <c r="L2460" s="626"/>
      <c r="M2460" s="579"/>
      <c r="N2460" s="580"/>
      <c r="O2460" s="579"/>
      <c r="P2460" s="580"/>
      <c r="Q2460" s="579"/>
      <c r="R2460" s="580"/>
      <c r="S2460" s="590"/>
      <c r="T2460" s="591"/>
      <c r="U2460" s="213"/>
      <c r="V2460" s="213"/>
      <c r="W2460" s="486"/>
      <c r="X2460" s="486"/>
      <c r="Y2460" s="214"/>
      <c r="Z2460" s="214"/>
      <c r="AA2460" s="486"/>
      <c r="AB2460" s="486"/>
      <c r="AC2460" s="214"/>
      <c r="AD2460" s="214"/>
      <c r="AE2460" s="109"/>
      <c r="AG2460" s="90">
        <f t="shared" si="2585"/>
        <v>45</v>
      </c>
      <c r="AH2460" s="186">
        <f t="shared" si="2586"/>
        <v>0</v>
      </c>
      <c r="AI2460" s="130">
        <f t="shared" si="2587"/>
        <v>0</v>
      </c>
      <c r="AJ2460" s="130">
        <f t="shared" si="2588"/>
        <v>0</v>
      </c>
      <c r="AK2460" s="130">
        <f t="shared" si="2589"/>
        <v>0</v>
      </c>
      <c r="AL2460" s="130">
        <f t="shared" si="2590"/>
        <v>0</v>
      </c>
      <c r="AM2460" s="359">
        <f t="shared" si="2591"/>
        <v>0</v>
      </c>
      <c r="AN2460" s="130">
        <f t="shared" si="2592"/>
        <v>0</v>
      </c>
      <c r="AO2460" s="130">
        <f t="shared" si="2593"/>
        <v>0</v>
      </c>
      <c r="AP2460" s="130">
        <f t="shared" si="2594"/>
        <v>0</v>
      </c>
      <c r="AQ2460" s="130">
        <f t="shared" si="2595"/>
        <v>0</v>
      </c>
      <c r="AR2460" s="359">
        <f t="shared" si="2596"/>
        <v>0</v>
      </c>
      <c r="AS2460" s="130">
        <f t="shared" si="2597"/>
        <v>0</v>
      </c>
      <c r="AT2460" s="130">
        <f t="shared" si="2598"/>
        <v>0</v>
      </c>
      <c r="AU2460" s="130">
        <f t="shared" si="2599"/>
        <v>0</v>
      </c>
      <c r="AV2460" s="130">
        <f t="shared" si="2600"/>
        <v>0</v>
      </c>
      <c r="AW2460" s="359">
        <f t="shared" si="2601"/>
        <v>0</v>
      </c>
      <c r="AX2460" s="130">
        <f t="shared" si="2602"/>
        <v>0</v>
      </c>
      <c r="AY2460" s="130">
        <f t="shared" si="2603"/>
        <v>0</v>
      </c>
      <c r="AZ2460" s="130">
        <f t="shared" si="2604"/>
        <v>0</v>
      </c>
      <c r="BA2460" s="130">
        <f t="shared" si="2605"/>
        <v>0</v>
      </c>
      <c r="BB2460" s="359">
        <f t="shared" si="2606"/>
        <v>0</v>
      </c>
      <c r="BC2460" s="130">
        <f t="shared" si="2607"/>
        <v>0</v>
      </c>
      <c r="BD2460" s="130">
        <f t="shared" si="2608"/>
        <v>0</v>
      </c>
      <c r="BE2460" s="130">
        <f t="shared" si="2609"/>
        <v>0</v>
      </c>
      <c r="BF2460" s="130">
        <f t="shared" si="2610"/>
        <v>0</v>
      </c>
      <c r="BG2460" s="359">
        <f t="shared" si="2611"/>
        <v>0</v>
      </c>
      <c r="BH2460" s="130">
        <f t="shared" si="2612"/>
        <v>0</v>
      </c>
      <c r="BI2460" s="130">
        <f t="shared" si="2613"/>
        <v>0</v>
      </c>
      <c r="BJ2460" s="130">
        <f t="shared" si="2614"/>
        <v>0</v>
      </c>
      <c r="BK2460" s="130">
        <f t="shared" si="2615"/>
        <v>0</v>
      </c>
      <c r="BL2460" s="359">
        <f t="shared" si="2616"/>
        <v>0</v>
      </c>
      <c r="BM2460" s="90">
        <f t="shared" si="2617"/>
        <v>0</v>
      </c>
      <c r="BP2460" s="90" t="s">
        <v>2058</v>
      </c>
      <c r="BQ2460" s="90">
        <f>COUNTIF(M2460:N2464,"NA")</f>
        <v>0</v>
      </c>
      <c r="BR2460" s="90">
        <f>COUNTIF(O2460:P2464,"NA")</f>
        <v>0</v>
      </c>
      <c r="BS2460" s="90">
        <f>COUNTIF(Q2460:R2464,"NA")</f>
        <v>0</v>
      </c>
      <c r="BT2460" s="90">
        <f>COUNTIF(S2460:T2464,"NA")</f>
        <v>0</v>
      </c>
      <c r="BU2460" s="90">
        <f>COUNTIF(U2460:U2464,"NA")</f>
        <v>0</v>
      </c>
      <c r="BV2460" s="90">
        <f>COUNTIF(V2460:V2464,"NA")</f>
        <v>0</v>
      </c>
      <c r="BW2460" s="90">
        <f>COUNTIF(W2460:X2464,"NA")</f>
        <v>0</v>
      </c>
      <c r="BX2460" s="90">
        <f>COUNTIF(Y2460:Y2464,"NA")</f>
        <v>0</v>
      </c>
      <c r="BY2460" s="90">
        <f>COUNTIF(Z2460:Z2464,"NA")</f>
        <v>0</v>
      </c>
      <c r="BZ2460" s="90">
        <f>COUNTIF(AA2460:AB2464,"NA")</f>
        <v>0</v>
      </c>
      <c r="CA2460" s="90">
        <f>COUNTIF(AC2460:AC2464,"NA")</f>
        <v>0</v>
      </c>
      <c r="CB2460" s="90">
        <f>COUNTIF(AD2460:AD2464,"NA")</f>
        <v>0</v>
      </c>
      <c r="CO2460" s="349" t="s">
        <v>2078</v>
      </c>
      <c r="CP2460" s="488">
        <f>SUM(M2459,M2465,M2473:N2476,M2482:N2483)</f>
        <v>0</v>
      </c>
      <c r="CQ2460" s="488"/>
      <c r="CR2460" s="488">
        <f>SUM(O2459,O2465,O2473:P2476,O2482:P2483)</f>
        <v>0</v>
      </c>
      <c r="CS2460" s="488"/>
      <c r="CT2460" s="488">
        <f>SUM(Q2459,Q2465,Q2473:R2476,Q2482:R2483)</f>
        <v>0</v>
      </c>
      <c r="CU2460" s="488"/>
      <c r="CV2460" s="488">
        <f>SUM(S2459,S2465,S2473:T2476,S2482:T2483)</f>
        <v>0</v>
      </c>
      <c r="CW2460" s="488"/>
      <c r="CX2460" s="353">
        <f>SUM(U2459,U2465,U2473:U2476,U2482:U2483)</f>
        <v>0</v>
      </c>
      <c r="CY2460" s="353">
        <f>SUM(V2459,V2465,V2473:V2476,V2482:V2483)</f>
        <v>0</v>
      </c>
      <c r="CZ2460" s="488">
        <f>SUM(W2459,W2465,W2473:X2476,W2482:X2483)</f>
        <v>0</v>
      </c>
      <c r="DA2460" s="488"/>
      <c r="DB2460" s="353">
        <f t="shared" ref="DB2460:DC2460" si="2673">SUM(Y2459,Y2465,Y2473:Y2476,Y2482:Y2483)</f>
        <v>0</v>
      </c>
      <c r="DC2460" s="353">
        <f t="shared" si="2673"/>
        <v>0</v>
      </c>
      <c r="DD2460" s="488">
        <f>SUM(AA2459,AA2465,AA2473:AB2476,AA2482:AB2483)</f>
        <v>0</v>
      </c>
      <c r="DE2460" s="488"/>
      <c r="DF2460" s="353">
        <f t="shared" ref="DF2460:DG2460" si="2674">SUM(AC2459,AC2465,AC2473:AC2476,AC2482:AC2483)</f>
        <v>0</v>
      </c>
      <c r="DG2460" s="353">
        <f t="shared" si="2674"/>
        <v>0</v>
      </c>
      <c r="DH2460" s="335"/>
    </row>
    <row r="2461" spans="1:123" ht="48" customHeight="1" x14ac:dyDescent="0.2">
      <c r="C2461" s="741"/>
      <c r="D2461" s="594"/>
      <c r="E2461" s="595"/>
      <c r="F2461" s="581" t="s">
        <v>555</v>
      </c>
      <c r="G2461" s="581"/>
      <c r="H2461" s="165"/>
      <c r="I2461" s="625" t="s">
        <v>550</v>
      </c>
      <c r="J2461" s="625"/>
      <c r="K2461" s="625"/>
      <c r="L2461" s="626"/>
      <c r="M2461" s="579"/>
      <c r="N2461" s="580"/>
      <c r="O2461" s="579"/>
      <c r="P2461" s="580"/>
      <c r="Q2461" s="579"/>
      <c r="R2461" s="580"/>
      <c r="S2461" s="590"/>
      <c r="T2461" s="591"/>
      <c r="U2461" s="213"/>
      <c r="V2461" s="213"/>
      <c r="W2461" s="486"/>
      <c r="X2461" s="486"/>
      <c r="Y2461" s="214"/>
      <c r="Z2461" s="214"/>
      <c r="AA2461" s="486"/>
      <c r="AB2461" s="486"/>
      <c r="AC2461" s="214"/>
      <c r="AD2461" s="214"/>
      <c r="AE2461" s="109"/>
      <c r="AG2461" s="90">
        <f t="shared" si="2585"/>
        <v>45</v>
      </c>
      <c r="AH2461" s="186">
        <f t="shared" si="2586"/>
        <v>0</v>
      </c>
      <c r="AI2461" s="130">
        <f t="shared" si="2587"/>
        <v>0</v>
      </c>
      <c r="AJ2461" s="130">
        <f t="shared" si="2588"/>
        <v>0</v>
      </c>
      <c r="AK2461" s="130">
        <f t="shared" si="2589"/>
        <v>0</v>
      </c>
      <c r="AL2461" s="130">
        <f t="shared" si="2590"/>
        <v>0</v>
      </c>
      <c r="AM2461" s="359">
        <f t="shared" si="2591"/>
        <v>0</v>
      </c>
      <c r="AN2461" s="130">
        <f t="shared" si="2592"/>
        <v>0</v>
      </c>
      <c r="AO2461" s="130">
        <f t="shared" si="2593"/>
        <v>0</v>
      </c>
      <c r="AP2461" s="130">
        <f t="shared" si="2594"/>
        <v>0</v>
      </c>
      <c r="AQ2461" s="130">
        <f t="shared" si="2595"/>
        <v>0</v>
      </c>
      <c r="AR2461" s="359">
        <f t="shared" si="2596"/>
        <v>0</v>
      </c>
      <c r="AS2461" s="130">
        <f t="shared" si="2597"/>
        <v>0</v>
      </c>
      <c r="AT2461" s="130">
        <f t="shared" si="2598"/>
        <v>0</v>
      </c>
      <c r="AU2461" s="130">
        <f t="shared" si="2599"/>
        <v>0</v>
      </c>
      <c r="AV2461" s="130">
        <f t="shared" si="2600"/>
        <v>0</v>
      </c>
      <c r="AW2461" s="359">
        <f t="shared" si="2601"/>
        <v>0</v>
      </c>
      <c r="AX2461" s="130">
        <f t="shared" si="2602"/>
        <v>0</v>
      </c>
      <c r="AY2461" s="130">
        <f t="shared" si="2603"/>
        <v>0</v>
      </c>
      <c r="AZ2461" s="130">
        <f t="shared" si="2604"/>
        <v>0</v>
      </c>
      <c r="BA2461" s="130">
        <f t="shared" si="2605"/>
        <v>0</v>
      </c>
      <c r="BB2461" s="359">
        <f t="shared" si="2606"/>
        <v>0</v>
      </c>
      <c r="BC2461" s="130">
        <f t="shared" si="2607"/>
        <v>0</v>
      </c>
      <c r="BD2461" s="130">
        <f t="shared" si="2608"/>
        <v>0</v>
      </c>
      <c r="BE2461" s="130">
        <f t="shared" si="2609"/>
        <v>0</v>
      </c>
      <c r="BF2461" s="130">
        <f t="shared" si="2610"/>
        <v>0</v>
      </c>
      <c r="BG2461" s="359">
        <f t="shared" si="2611"/>
        <v>0</v>
      </c>
      <c r="BH2461" s="130">
        <f t="shared" si="2612"/>
        <v>0</v>
      </c>
      <c r="BI2461" s="130">
        <f t="shared" si="2613"/>
        <v>0</v>
      </c>
      <c r="BJ2461" s="130">
        <f t="shared" si="2614"/>
        <v>0</v>
      </c>
      <c r="BK2461" s="130">
        <f t="shared" si="2615"/>
        <v>0</v>
      </c>
      <c r="BL2461" s="359">
        <f t="shared" si="2616"/>
        <v>0</v>
      </c>
      <c r="BM2461" s="90">
        <f t="shared" si="2617"/>
        <v>0</v>
      </c>
      <c r="BP2461" s="90" t="s">
        <v>2078</v>
      </c>
      <c r="BQ2461" s="90">
        <f>SUM(M2460:N2464)</f>
        <v>0</v>
      </c>
      <c r="BR2461" s="90">
        <f>SUM(O2460:P2464)</f>
        <v>0</v>
      </c>
      <c r="BS2461" s="90">
        <f>SUM(Q2460:R2464)</f>
        <v>0</v>
      </c>
      <c r="BT2461" s="90">
        <f>SUM(S2460:T2464)</f>
        <v>0</v>
      </c>
      <c r="BU2461" s="90">
        <f>SUM(U2460:U2464)</f>
        <v>0</v>
      </c>
      <c r="BV2461" s="90">
        <f>SUM(V2460:V2464)</f>
        <v>0</v>
      </c>
      <c r="BW2461" s="90">
        <f>SUM(W2460:X2464)</f>
        <v>0</v>
      </c>
      <c r="BX2461" s="90">
        <f>SUM(Y2460:Y2464)</f>
        <v>0</v>
      </c>
      <c r="BY2461" s="90">
        <f>SUM(Z2460:Z2464)</f>
        <v>0</v>
      </c>
      <c r="BZ2461" s="90">
        <f>SUM(AA2460:AB2464)</f>
        <v>0</v>
      </c>
      <c r="CA2461" s="90">
        <f>SUM(AC2460:AC2464)</f>
        <v>0</v>
      </c>
      <c r="CB2461" s="90">
        <f>SUM(AD2460:AD2464)</f>
        <v>0</v>
      </c>
      <c r="CO2461" s="349" t="s">
        <v>2029</v>
      </c>
      <c r="CP2461" s="488">
        <f>SUM(COUNTIF(M2459,"NS"),COUNTIF(M2465,"NS"),COUNTIF(M2473:N2476,"NS"),COUNTIF(M2482:N2483,"NS"))</f>
        <v>0</v>
      </c>
      <c r="CQ2461" s="488"/>
      <c r="CR2461" s="488">
        <f>SUM(COUNTIF(O2459,"NS"),COUNTIF(O2465,"NS"),COUNTIF(O2473:P2476,"NS"),COUNTIF(O2482:P2483,"NS"))</f>
        <v>0</v>
      </c>
      <c r="CS2461" s="488"/>
      <c r="CT2461" s="488">
        <f>SUM(COUNTIF(Q2459,"NS"),COUNTIF(Q2465,"NS"),COUNTIF(Q2473:R2476,"NS"),COUNTIF(Q2482:R2483,"NS"))</f>
        <v>0</v>
      </c>
      <c r="CU2461" s="488"/>
      <c r="CV2461" s="488">
        <f>SUM(COUNTIF(S2459,"NS"),COUNTIF(S2465,"NS"),COUNTIF(S2473:T2476,"NS"),COUNTIF(S2482:T2483,"NS"))</f>
        <v>0</v>
      </c>
      <c r="CW2461" s="488"/>
      <c r="CX2461" s="353">
        <f>SUM(COUNTIF(U2459,"NS"),COUNTIF(U2465,"NS"),COUNTIF(U2473:U2476,"NS"),COUNTIF(U2482:U2483,"NS"))</f>
        <v>0</v>
      </c>
      <c r="CY2461" s="353">
        <f>SUM(COUNTIF(V2459,"NS"),COUNTIF(V2465,"NS"),COUNTIF(V2473:V2476,"NS"),COUNTIF(V2482:V2483,"NS"))</f>
        <v>0</v>
      </c>
      <c r="CZ2461" s="488">
        <f>SUM(COUNTIF(W2459,"NS"),COUNTIF(W2465,"NS"),COUNTIF(W2473:X2476,"NS"),COUNTIF(W2482:X2483,"NS"))</f>
        <v>0</v>
      </c>
      <c r="DA2461" s="488"/>
      <c r="DB2461" s="353">
        <f t="shared" ref="DB2461:DC2461" si="2675">SUM(COUNTIF(Y2459,"NS"),COUNTIF(Y2465,"NS"),COUNTIF(Y2473:Y2476,"NS"),COUNTIF(Y2482:Y2483,"NS"))</f>
        <v>0</v>
      </c>
      <c r="DC2461" s="353">
        <f t="shared" si="2675"/>
        <v>0</v>
      </c>
      <c r="DD2461" s="488">
        <f>SUM(COUNTIF(AA2459,"NS"),COUNTIF(AA2465,"NS"),COUNTIF(AA2473:AB2476,"NS"),COUNTIF(AA2482:AB2483,"NS"))</f>
        <v>0</v>
      </c>
      <c r="DE2461" s="488"/>
      <c r="DF2461" s="353">
        <f t="shared" ref="DF2461:DG2461" si="2676">SUM(COUNTIF(AC2459,"NS"),COUNTIF(AC2465,"NS"),COUNTIF(AC2473:AC2476,"NS"),COUNTIF(AC2482:AC2483,"NS"))</f>
        <v>0</v>
      </c>
      <c r="DG2461" s="353">
        <f t="shared" si="2676"/>
        <v>0</v>
      </c>
      <c r="DH2461" s="335"/>
    </row>
    <row r="2462" spans="1:123" ht="24" customHeight="1" x14ac:dyDescent="0.2">
      <c r="C2462" s="741"/>
      <c r="D2462" s="594"/>
      <c r="E2462" s="595"/>
      <c r="F2462" s="581" t="s">
        <v>556</v>
      </c>
      <c r="G2462" s="581"/>
      <c r="H2462" s="165"/>
      <c r="I2462" s="625" t="s">
        <v>551</v>
      </c>
      <c r="J2462" s="625"/>
      <c r="K2462" s="625"/>
      <c r="L2462" s="626"/>
      <c r="M2462" s="579"/>
      <c r="N2462" s="580"/>
      <c r="O2462" s="579"/>
      <c r="P2462" s="580"/>
      <c r="Q2462" s="579"/>
      <c r="R2462" s="580"/>
      <c r="S2462" s="590"/>
      <c r="T2462" s="591"/>
      <c r="U2462" s="213"/>
      <c r="V2462" s="213"/>
      <c r="W2462" s="486"/>
      <c r="X2462" s="486"/>
      <c r="Y2462" s="214"/>
      <c r="Z2462" s="214"/>
      <c r="AA2462" s="486"/>
      <c r="AB2462" s="486"/>
      <c r="AC2462" s="214"/>
      <c r="AD2462" s="214"/>
      <c r="AE2462" s="109"/>
      <c r="AG2462" s="90">
        <f t="shared" si="2585"/>
        <v>45</v>
      </c>
      <c r="AH2462" s="186">
        <f t="shared" si="2586"/>
        <v>0</v>
      </c>
      <c r="AI2462" s="130">
        <f t="shared" si="2587"/>
        <v>0</v>
      </c>
      <c r="AJ2462" s="130">
        <f t="shared" si="2588"/>
        <v>0</v>
      </c>
      <c r="AK2462" s="130">
        <f t="shared" si="2589"/>
        <v>0</v>
      </c>
      <c r="AL2462" s="130">
        <f t="shared" si="2590"/>
        <v>0</v>
      </c>
      <c r="AM2462" s="359">
        <f t="shared" si="2591"/>
        <v>0</v>
      </c>
      <c r="AN2462" s="130">
        <f t="shared" si="2592"/>
        <v>0</v>
      </c>
      <c r="AO2462" s="130">
        <f t="shared" si="2593"/>
        <v>0</v>
      </c>
      <c r="AP2462" s="130">
        <f t="shared" si="2594"/>
        <v>0</v>
      </c>
      <c r="AQ2462" s="130">
        <f t="shared" si="2595"/>
        <v>0</v>
      </c>
      <c r="AR2462" s="359">
        <f t="shared" si="2596"/>
        <v>0</v>
      </c>
      <c r="AS2462" s="130">
        <f t="shared" si="2597"/>
        <v>0</v>
      </c>
      <c r="AT2462" s="130">
        <f t="shared" si="2598"/>
        <v>0</v>
      </c>
      <c r="AU2462" s="130">
        <f t="shared" si="2599"/>
        <v>0</v>
      </c>
      <c r="AV2462" s="130">
        <f t="shared" si="2600"/>
        <v>0</v>
      </c>
      <c r="AW2462" s="359">
        <f t="shared" si="2601"/>
        <v>0</v>
      </c>
      <c r="AX2462" s="130">
        <f t="shared" si="2602"/>
        <v>0</v>
      </c>
      <c r="AY2462" s="130">
        <f t="shared" si="2603"/>
        <v>0</v>
      </c>
      <c r="AZ2462" s="130">
        <f t="shared" si="2604"/>
        <v>0</v>
      </c>
      <c r="BA2462" s="130">
        <f t="shared" si="2605"/>
        <v>0</v>
      </c>
      <c r="BB2462" s="359">
        <f t="shared" si="2606"/>
        <v>0</v>
      </c>
      <c r="BC2462" s="130">
        <f t="shared" si="2607"/>
        <v>0</v>
      </c>
      <c r="BD2462" s="130">
        <f t="shared" si="2608"/>
        <v>0</v>
      </c>
      <c r="BE2462" s="130">
        <f t="shared" si="2609"/>
        <v>0</v>
      </c>
      <c r="BF2462" s="130">
        <f t="shared" si="2610"/>
        <v>0</v>
      </c>
      <c r="BG2462" s="359">
        <f t="shared" si="2611"/>
        <v>0</v>
      </c>
      <c r="BH2462" s="130">
        <f t="shared" si="2612"/>
        <v>0</v>
      </c>
      <c r="BI2462" s="130">
        <f t="shared" si="2613"/>
        <v>0</v>
      </c>
      <c r="BJ2462" s="130">
        <f t="shared" si="2614"/>
        <v>0</v>
      </c>
      <c r="BK2462" s="130">
        <f t="shared" si="2615"/>
        <v>0</v>
      </c>
      <c r="BL2462" s="359">
        <f t="shared" si="2616"/>
        <v>0</v>
      </c>
      <c r="BM2462" s="90">
        <f t="shared" si="2617"/>
        <v>0</v>
      </c>
      <c r="BP2462" s="90" t="s">
        <v>2029</v>
      </c>
      <c r="BQ2462" s="90">
        <f>COUNTIF(M2460:N2464,"NS")</f>
        <v>0</v>
      </c>
      <c r="BR2462" s="90">
        <f>COUNTIF(O2460:P2464,"NS")</f>
        <v>0</v>
      </c>
      <c r="BS2462" s="90">
        <f>COUNTIF(Q2460:R2464,"NS")</f>
        <v>0</v>
      </c>
      <c r="BT2462" s="90">
        <f>COUNTIF(S2460:T2464,"NS")</f>
        <v>0</v>
      </c>
      <c r="BU2462" s="90">
        <f>COUNTIF(U2460:U2464,"NS")</f>
        <v>0</v>
      </c>
      <c r="BV2462" s="90">
        <f>COUNTIF(V2460:V2464,"NS")</f>
        <v>0</v>
      </c>
      <c r="BW2462" s="90">
        <f>COUNTIF(W2460:X2464,"NS")</f>
        <v>0</v>
      </c>
      <c r="BX2462" s="90">
        <f>COUNTIF(Y2460:Y2464,"NS")</f>
        <v>0</v>
      </c>
      <c r="BY2462" s="90">
        <f>COUNTIF(Z2460:Z2464,"NS")</f>
        <v>0</v>
      </c>
      <c r="BZ2462" s="90">
        <f>COUNTIF(AA2460:AB2464,"NS")</f>
        <v>0</v>
      </c>
      <c r="CA2462" s="90">
        <f>COUNTIF(AC2460:AC2464,"NS")</f>
        <v>0</v>
      </c>
      <c r="CB2462" s="90">
        <f>COUNTIF(AD2460:AD2464,"NS")</f>
        <v>0</v>
      </c>
      <c r="CO2462" s="350">
        <v>0.25</v>
      </c>
      <c r="CP2462" s="493">
        <f>IF(CP2459="ns",0,CP2459*0.25)</f>
        <v>0</v>
      </c>
      <c r="CQ2462" s="493"/>
      <c r="CR2462" s="493">
        <f t="shared" ref="CR2462" si="2677">IF(CR2459="ns",0,CR2459*0.25)</f>
        <v>0</v>
      </c>
      <c r="CS2462" s="493"/>
      <c r="CT2462" s="493">
        <f t="shared" ref="CT2462" si="2678">IF(CT2459="ns",0,CT2459*0.25)</f>
        <v>0</v>
      </c>
      <c r="CU2462" s="493"/>
      <c r="CV2462" s="486">
        <f t="shared" ref="CV2462" si="2679">IF(CV2459="ns",0,CV2459*0.25)</f>
        <v>0</v>
      </c>
      <c r="CW2462" s="486"/>
      <c r="CX2462" s="336">
        <f>IF(CX2459="ns",0,CX2459*0.25)</f>
        <v>0</v>
      </c>
      <c r="CY2462" s="336">
        <f>IF(CY2459="ns",0,CY2459*0.25)</f>
        <v>0</v>
      </c>
      <c r="CZ2462" s="486">
        <f>IF(CZ2459="ns",0,CZ2459*0.25)</f>
        <v>0</v>
      </c>
      <c r="DA2462" s="486"/>
      <c r="DB2462" s="336">
        <f t="shared" ref="DB2462:DC2462" si="2680">IF(DB2459="ns",0,DB2459*0.25)</f>
        <v>0</v>
      </c>
      <c r="DC2462" s="336">
        <f t="shared" si="2680"/>
        <v>0</v>
      </c>
      <c r="DD2462" s="486">
        <f>IF(DD2459="ns",0,DD2459*0.25)</f>
        <v>0</v>
      </c>
      <c r="DE2462" s="486"/>
      <c r="DF2462" s="336">
        <f t="shared" ref="DF2462:DG2462" si="2681">IF(DF2459="ns",0,DF2459*0.25)</f>
        <v>0</v>
      </c>
      <c r="DG2462" s="336">
        <f t="shared" si="2681"/>
        <v>0</v>
      </c>
      <c r="DH2462" s="354"/>
    </row>
    <row r="2463" spans="1:123" ht="24" customHeight="1" x14ac:dyDescent="0.2">
      <c r="C2463" s="741"/>
      <c r="D2463" s="594"/>
      <c r="E2463" s="595"/>
      <c r="F2463" s="581" t="s">
        <v>557</v>
      </c>
      <c r="G2463" s="581"/>
      <c r="H2463" s="165"/>
      <c r="I2463" s="625" t="s">
        <v>552</v>
      </c>
      <c r="J2463" s="625"/>
      <c r="K2463" s="625"/>
      <c r="L2463" s="626"/>
      <c r="M2463" s="579"/>
      <c r="N2463" s="580"/>
      <c r="O2463" s="579"/>
      <c r="P2463" s="580"/>
      <c r="Q2463" s="579"/>
      <c r="R2463" s="580"/>
      <c r="S2463" s="590"/>
      <c r="T2463" s="591"/>
      <c r="U2463" s="213"/>
      <c r="V2463" s="213"/>
      <c r="W2463" s="486"/>
      <c r="X2463" s="486"/>
      <c r="Y2463" s="214"/>
      <c r="Z2463" s="214"/>
      <c r="AA2463" s="486"/>
      <c r="AB2463" s="486"/>
      <c r="AC2463" s="214"/>
      <c r="AD2463" s="214"/>
      <c r="AE2463" s="109"/>
      <c r="AG2463" s="90">
        <f t="shared" si="2585"/>
        <v>45</v>
      </c>
      <c r="AH2463" s="186">
        <f t="shared" si="2586"/>
        <v>0</v>
      </c>
      <c r="AI2463" s="130">
        <f t="shared" si="2587"/>
        <v>0</v>
      </c>
      <c r="AJ2463" s="130">
        <f t="shared" si="2588"/>
        <v>0</v>
      </c>
      <c r="AK2463" s="130">
        <f t="shared" si="2589"/>
        <v>0</v>
      </c>
      <c r="AL2463" s="130">
        <f t="shared" si="2590"/>
        <v>0</v>
      </c>
      <c r="AM2463" s="359">
        <f t="shared" si="2591"/>
        <v>0</v>
      </c>
      <c r="AN2463" s="130">
        <f t="shared" si="2592"/>
        <v>0</v>
      </c>
      <c r="AO2463" s="130">
        <f t="shared" si="2593"/>
        <v>0</v>
      </c>
      <c r="AP2463" s="130">
        <f t="shared" si="2594"/>
        <v>0</v>
      </c>
      <c r="AQ2463" s="130">
        <f t="shared" si="2595"/>
        <v>0</v>
      </c>
      <c r="AR2463" s="359">
        <f t="shared" si="2596"/>
        <v>0</v>
      </c>
      <c r="AS2463" s="130">
        <f t="shared" si="2597"/>
        <v>0</v>
      </c>
      <c r="AT2463" s="130">
        <f t="shared" si="2598"/>
        <v>0</v>
      </c>
      <c r="AU2463" s="130">
        <f t="shared" si="2599"/>
        <v>0</v>
      </c>
      <c r="AV2463" s="130">
        <f t="shared" si="2600"/>
        <v>0</v>
      </c>
      <c r="AW2463" s="359">
        <f t="shared" si="2601"/>
        <v>0</v>
      </c>
      <c r="AX2463" s="130">
        <f t="shared" si="2602"/>
        <v>0</v>
      </c>
      <c r="AY2463" s="130">
        <f t="shared" si="2603"/>
        <v>0</v>
      </c>
      <c r="AZ2463" s="130">
        <f t="shared" si="2604"/>
        <v>0</v>
      </c>
      <c r="BA2463" s="130">
        <f t="shared" si="2605"/>
        <v>0</v>
      </c>
      <c r="BB2463" s="359">
        <f t="shared" si="2606"/>
        <v>0</v>
      </c>
      <c r="BC2463" s="130">
        <f t="shared" si="2607"/>
        <v>0</v>
      </c>
      <c r="BD2463" s="130">
        <f t="shared" si="2608"/>
        <v>0</v>
      </c>
      <c r="BE2463" s="130">
        <f t="shared" si="2609"/>
        <v>0</v>
      </c>
      <c r="BF2463" s="130">
        <f t="shared" si="2610"/>
        <v>0</v>
      </c>
      <c r="BG2463" s="359">
        <f t="shared" si="2611"/>
        <v>0</v>
      </c>
      <c r="BH2463" s="130">
        <f t="shared" si="2612"/>
        <v>0</v>
      </c>
      <c r="BI2463" s="130">
        <f t="shared" si="2613"/>
        <v>0</v>
      </c>
      <c r="BJ2463" s="130">
        <f t="shared" si="2614"/>
        <v>0</v>
      </c>
      <c r="BK2463" s="130">
        <f t="shared" si="2615"/>
        <v>0</v>
      </c>
      <c r="BL2463" s="359">
        <f t="shared" si="2616"/>
        <v>0</v>
      </c>
      <c r="BM2463" s="90">
        <f t="shared" si="2617"/>
        <v>0</v>
      </c>
      <c r="BP2463" s="90" t="s">
        <v>2104</v>
      </c>
      <c r="BQ2463" s="90">
        <f>M2459</f>
        <v>0</v>
      </c>
      <c r="BR2463" s="90">
        <f>O2459</f>
        <v>0</v>
      </c>
      <c r="BS2463" s="90">
        <f>Q2459</f>
        <v>0</v>
      </c>
      <c r="BT2463" s="90">
        <f>S2459</f>
        <v>0</v>
      </c>
      <c r="BU2463" s="90">
        <f>U2459</f>
        <v>0</v>
      </c>
      <c r="BV2463" s="90">
        <f>V2459</f>
        <v>0</v>
      </c>
      <c r="BW2463" s="90">
        <f>W2459</f>
        <v>0</v>
      </c>
      <c r="BX2463" s="90">
        <f>Y2459</f>
        <v>0</v>
      </c>
      <c r="BY2463" s="90">
        <f>Z2459</f>
        <v>0</v>
      </c>
      <c r="BZ2463" s="90">
        <f>AA2459</f>
        <v>0</v>
      </c>
      <c r="CA2463" s="90">
        <f>AC2459</f>
        <v>0</v>
      </c>
      <c r="CB2463" s="90">
        <f>AD2459</f>
        <v>0</v>
      </c>
      <c r="CO2463" s="349" t="s">
        <v>72</v>
      </c>
      <c r="CP2463" s="488">
        <f>M2484</f>
        <v>0</v>
      </c>
      <c r="CQ2463" s="488"/>
      <c r="CR2463" s="488">
        <f>O2484</f>
        <v>0</v>
      </c>
      <c r="CS2463" s="488"/>
      <c r="CT2463" s="488">
        <f>Q2484</f>
        <v>0</v>
      </c>
      <c r="CU2463" s="488"/>
      <c r="CV2463" s="488">
        <f>S2484</f>
        <v>0</v>
      </c>
      <c r="CW2463" s="488"/>
      <c r="CX2463" s="353">
        <f>U2484</f>
        <v>0</v>
      </c>
      <c r="CY2463" s="353">
        <f>V2484</f>
        <v>0</v>
      </c>
      <c r="CZ2463" s="488">
        <f>W2484</f>
        <v>0</v>
      </c>
      <c r="DA2463" s="488"/>
      <c r="DB2463" s="353">
        <f t="shared" ref="DB2463:DC2463" si="2682">Y2484</f>
        <v>0</v>
      </c>
      <c r="DC2463" s="353">
        <f t="shared" si="2682"/>
        <v>0</v>
      </c>
      <c r="DD2463" s="488">
        <f>AA2484</f>
        <v>0</v>
      </c>
      <c r="DE2463" s="488"/>
      <c r="DF2463" s="353">
        <f t="shared" ref="DF2463:DG2463" si="2683">AC2484</f>
        <v>0</v>
      </c>
      <c r="DG2463" s="353">
        <f t="shared" si="2683"/>
        <v>0</v>
      </c>
      <c r="DH2463" s="335"/>
    </row>
    <row r="2464" spans="1:123" ht="72" customHeight="1" x14ac:dyDescent="0.2">
      <c r="C2464" s="741"/>
      <c r="D2464" s="594"/>
      <c r="E2464" s="595"/>
      <c r="F2464" s="581" t="s">
        <v>558</v>
      </c>
      <c r="G2464" s="581"/>
      <c r="H2464" s="165"/>
      <c r="I2464" s="625" t="s">
        <v>553</v>
      </c>
      <c r="J2464" s="625"/>
      <c r="K2464" s="625"/>
      <c r="L2464" s="626"/>
      <c r="M2464" s="579"/>
      <c r="N2464" s="580"/>
      <c r="O2464" s="579"/>
      <c r="P2464" s="580"/>
      <c r="Q2464" s="579"/>
      <c r="R2464" s="580"/>
      <c r="S2464" s="590"/>
      <c r="T2464" s="591"/>
      <c r="U2464" s="213"/>
      <c r="V2464" s="213"/>
      <c r="W2464" s="486"/>
      <c r="X2464" s="486"/>
      <c r="Y2464" s="214"/>
      <c r="Z2464" s="214"/>
      <c r="AA2464" s="486"/>
      <c r="AB2464" s="486"/>
      <c r="AC2464" s="214"/>
      <c r="AD2464" s="214"/>
      <c r="AE2464" s="109"/>
      <c r="AG2464" s="90">
        <f t="shared" si="2585"/>
        <v>45</v>
      </c>
      <c r="AH2464" s="186">
        <f t="shared" si="2586"/>
        <v>0</v>
      </c>
      <c r="AI2464" s="130">
        <f t="shared" si="2587"/>
        <v>0</v>
      </c>
      <c r="AJ2464" s="130">
        <f t="shared" si="2588"/>
        <v>0</v>
      </c>
      <c r="AK2464" s="130">
        <f t="shared" si="2589"/>
        <v>0</v>
      </c>
      <c r="AL2464" s="130">
        <f t="shared" si="2590"/>
        <v>0</v>
      </c>
      <c r="AM2464" s="359">
        <f t="shared" si="2591"/>
        <v>0</v>
      </c>
      <c r="AN2464" s="130">
        <f t="shared" si="2592"/>
        <v>0</v>
      </c>
      <c r="AO2464" s="130">
        <f t="shared" si="2593"/>
        <v>0</v>
      </c>
      <c r="AP2464" s="130">
        <f t="shared" si="2594"/>
        <v>0</v>
      </c>
      <c r="AQ2464" s="130">
        <f t="shared" si="2595"/>
        <v>0</v>
      </c>
      <c r="AR2464" s="359">
        <f t="shared" si="2596"/>
        <v>0</v>
      </c>
      <c r="AS2464" s="130">
        <f t="shared" si="2597"/>
        <v>0</v>
      </c>
      <c r="AT2464" s="130">
        <f t="shared" si="2598"/>
        <v>0</v>
      </c>
      <c r="AU2464" s="130">
        <f t="shared" si="2599"/>
        <v>0</v>
      </c>
      <c r="AV2464" s="130">
        <f t="shared" si="2600"/>
        <v>0</v>
      </c>
      <c r="AW2464" s="359">
        <f t="shared" si="2601"/>
        <v>0</v>
      </c>
      <c r="AX2464" s="130">
        <f t="shared" si="2602"/>
        <v>0</v>
      </c>
      <c r="AY2464" s="130">
        <f t="shared" si="2603"/>
        <v>0</v>
      </c>
      <c r="AZ2464" s="130">
        <f t="shared" si="2604"/>
        <v>0</v>
      </c>
      <c r="BA2464" s="130">
        <f t="shared" si="2605"/>
        <v>0</v>
      </c>
      <c r="BB2464" s="359">
        <f t="shared" si="2606"/>
        <v>0</v>
      </c>
      <c r="BC2464" s="130">
        <f t="shared" si="2607"/>
        <v>0</v>
      </c>
      <c r="BD2464" s="130">
        <f t="shared" si="2608"/>
        <v>0</v>
      </c>
      <c r="BE2464" s="130">
        <f t="shared" si="2609"/>
        <v>0</v>
      </c>
      <c r="BF2464" s="130">
        <f t="shared" si="2610"/>
        <v>0</v>
      </c>
      <c r="BG2464" s="359">
        <f t="shared" si="2611"/>
        <v>0</v>
      </c>
      <c r="BH2464" s="130">
        <f t="shared" si="2612"/>
        <v>0</v>
      </c>
      <c r="BI2464" s="130">
        <f t="shared" si="2613"/>
        <v>0</v>
      </c>
      <c r="BJ2464" s="130">
        <f t="shared" si="2614"/>
        <v>0</v>
      </c>
      <c r="BK2464" s="130">
        <f t="shared" si="2615"/>
        <v>0</v>
      </c>
      <c r="BL2464" s="359">
        <f t="shared" si="2616"/>
        <v>0</v>
      </c>
      <c r="BM2464" s="90">
        <f t="shared" si="2617"/>
        <v>0</v>
      </c>
      <c r="BQ2464" s="246" t="s">
        <v>2104</v>
      </c>
      <c r="BR2464" s="246" t="s">
        <v>2048</v>
      </c>
      <c r="BS2464" s="246" t="s">
        <v>2049</v>
      </c>
      <c r="BT2464" s="246" t="s">
        <v>84</v>
      </c>
      <c r="BU2464" s="246" t="s">
        <v>2048</v>
      </c>
      <c r="BV2464" s="246" t="s">
        <v>2049</v>
      </c>
      <c r="BW2464" s="246" t="s">
        <v>84</v>
      </c>
      <c r="BX2464" s="246" t="s">
        <v>2048</v>
      </c>
      <c r="BY2464" s="246" t="s">
        <v>2049</v>
      </c>
      <c r="BZ2464" s="246" t="s">
        <v>84</v>
      </c>
      <c r="CA2464" s="246" t="s">
        <v>2048</v>
      </c>
      <c r="CB2464" s="246" t="s">
        <v>2049</v>
      </c>
      <c r="CO2464" s="349" t="s">
        <v>2077</v>
      </c>
      <c r="CP2464" s="495">
        <f>IF(OR(CP2463=0,CP2463="NA",AND(CP2463="NS",CP2461&gt;0),AND(CP2463="NS",CP2460&gt;0),CP2463&lt;=CP2462),0,1)</f>
        <v>0</v>
      </c>
      <c r="CQ2464" s="495"/>
      <c r="CR2464" s="495">
        <f>IF(OR(CR2463=0,CR2463="NA",AND(CR2463="NS",CR2461&gt;0),AND(CR2463="NS",CR2460&gt;0),CR2463&lt;=CR2462),0,1)</f>
        <v>0</v>
      </c>
      <c r="CS2464" s="495"/>
      <c r="CT2464" s="495">
        <f t="shared" ref="CT2464" si="2684">IF(OR(CT2463=0,CT2463="NA",AND(CT2463="NS",CT2461&gt;0),AND(CT2463="NS",CT2460&gt;0),CT2463&lt;=CT2462),0,1)</f>
        <v>0</v>
      </c>
      <c r="CU2464" s="495"/>
      <c r="CV2464" s="489">
        <f t="shared" ref="CV2464" si="2685">IF(OR(CV2463=0,CV2463="NA",AND(CV2463="NS",CV2461&gt;0),AND(CV2463="NS",CV2460&gt;0),CV2463&lt;=CV2462),0,1)</f>
        <v>0</v>
      </c>
      <c r="CW2464" s="489"/>
      <c r="CX2464" s="351">
        <f>IF(OR(CX2463=0,CX2463="NA",AND(CX2463="NS",CX2461&gt;0),AND(CX2463="NS",CX2460&gt;0),CX2463&lt;=CX2462),0,1)</f>
        <v>0</v>
      </c>
      <c r="CY2464" s="351">
        <f>IF(OR(CY2463=0,CY2463="NA",AND(CY2463="NS",CY2461&gt;0),AND(CY2463="NS",CY2460&gt;0),CY2463&lt;=CY2462),0,1)</f>
        <v>0</v>
      </c>
      <c r="CZ2464" s="489">
        <f>IF(OR(CZ2463=0,CZ2463="NA",AND(CZ2463="NS",CZ2461&gt;0),AND(CZ2463="NS",CZ2460&gt;0),CZ2463&lt;=CZ2462),0,1)</f>
        <v>0</v>
      </c>
      <c r="DA2464" s="489"/>
      <c r="DB2464" s="351">
        <f t="shared" ref="DB2464" si="2686">IF(OR(DB2463=0,DB2463="NA",AND(DB2463="NS",DB2461&gt;0),AND(DB2463="NS",DB2460&gt;0),DB2463&lt;=DB2462),0,1)</f>
        <v>0</v>
      </c>
      <c r="DC2464" s="351">
        <f t="shared" ref="DC2464" si="2687">IF(OR(DC2463=0,DC2463="NA",AND(DC2463="NS",DC2461&gt;0),AND(DC2463="NS",DC2460&gt;0),DC2463&lt;=DC2462),0,1)</f>
        <v>0</v>
      </c>
      <c r="DD2464" s="489">
        <f>IF(OR(DD2463=0,DD2463="NA",AND(DD2463="NS",DD2461&gt;0),AND(DD2463="NS",DD2460&gt;0),DD2463&lt;=DD2462),0,1)</f>
        <v>0</v>
      </c>
      <c r="DE2464" s="489"/>
      <c r="DF2464" s="351">
        <f t="shared" ref="DF2464" si="2688">IF(OR(DF2463=0,DF2463="NA",AND(DF2463="NS",DF2461&gt;0),AND(DF2463="NS",DF2460&gt;0),DF2463&lt;=DF2462),0,1)</f>
        <v>0</v>
      </c>
      <c r="DG2464" s="351">
        <f t="shared" ref="DG2464" si="2689">IF(OR(DG2463=0,DG2463="NA",AND(DG2463="NS",DG2461&gt;0),AND(DG2463="NS",DG2460&gt;0),DG2463&lt;=DG2462),0,1)</f>
        <v>0</v>
      </c>
      <c r="DH2464" s="352">
        <f>SUM(CP2464:DG2464)</f>
        <v>0</v>
      </c>
    </row>
    <row r="2465" spans="1:123" s="186" customFormat="1" ht="36" customHeight="1" x14ac:dyDescent="0.2">
      <c r="A2465" s="240"/>
      <c r="C2465" s="741"/>
      <c r="D2465" s="594"/>
      <c r="E2465" s="595"/>
      <c r="F2465" s="653" t="s">
        <v>559</v>
      </c>
      <c r="G2465" s="653"/>
      <c r="H2465" s="711" t="s">
        <v>560</v>
      </c>
      <c r="I2465" s="712"/>
      <c r="J2465" s="712"/>
      <c r="K2465" s="712"/>
      <c r="L2465" s="713"/>
      <c r="M2465" s="585"/>
      <c r="N2465" s="586"/>
      <c r="O2465" s="585"/>
      <c r="P2465" s="586"/>
      <c r="Q2465" s="585"/>
      <c r="R2465" s="586"/>
      <c r="S2465" s="732"/>
      <c r="T2465" s="733"/>
      <c r="U2465" s="42"/>
      <c r="V2465" s="42"/>
      <c r="W2465" s="487"/>
      <c r="X2465" s="487"/>
      <c r="Y2465" s="241"/>
      <c r="Z2465" s="241"/>
      <c r="AA2465" s="487"/>
      <c r="AB2465" s="487"/>
      <c r="AC2465" s="241"/>
      <c r="AD2465" s="241"/>
      <c r="AE2465" s="235"/>
      <c r="AF2465" s="237"/>
      <c r="AG2465" s="186">
        <f t="shared" si="2585"/>
        <v>45</v>
      </c>
      <c r="AH2465" s="186">
        <f t="shared" si="2586"/>
        <v>0</v>
      </c>
      <c r="AI2465" s="178">
        <f t="shared" si="2587"/>
        <v>0</v>
      </c>
      <c r="AJ2465" s="178">
        <f t="shared" si="2588"/>
        <v>0</v>
      </c>
      <c r="AK2465" s="178">
        <f t="shared" si="2589"/>
        <v>0</v>
      </c>
      <c r="AL2465" s="130">
        <f t="shared" si="2590"/>
        <v>0</v>
      </c>
      <c r="AM2465" s="359">
        <f t="shared" si="2591"/>
        <v>0</v>
      </c>
      <c r="AN2465" s="178">
        <f t="shared" si="2592"/>
        <v>0</v>
      </c>
      <c r="AO2465" s="178">
        <f t="shared" si="2593"/>
        <v>0</v>
      </c>
      <c r="AP2465" s="178">
        <f t="shared" si="2594"/>
        <v>0</v>
      </c>
      <c r="AQ2465" s="178">
        <f t="shared" si="2595"/>
        <v>0</v>
      </c>
      <c r="AR2465" s="359">
        <f t="shared" si="2596"/>
        <v>0</v>
      </c>
      <c r="AS2465" s="178">
        <f t="shared" si="2597"/>
        <v>0</v>
      </c>
      <c r="AT2465" s="178">
        <f t="shared" si="2598"/>
        <v>0</v>
      </c>
      <c r="AU2465" s="178">
        <f t="shared" si="2599"/>
        <v>0</v>
      </c>
      <c r="AV2465" s="178">
        <f t="shared" si="2600"/>
        <v>0</v>
      </c>
      <c r="AW2465" s="359">
        <f t="shared" si="2601"/>
        <v>0</v>
      </c>
      <c r="AX2465" s="178">
        <f t="shared" si="2602"/>
        <v>0</v>
      </c>
      <c r="AY2465" s="178">
        <f t="shared" si="2603"/>
        <v>0</v>
      </c>
      <c r="AZ2465" s="178">
        <f t="shared" si="2604"/>
        <v>0</v>
      </c>
      <c r="BA2465" s="178">
        <f t="shared" si="2605"/>
        <v>0</v>
      </c>
      <c r="BB2465" s="359">
        <f t="shared" si="2606"/>
        <v>0</v>
      </c>
      <c r="BC2465" s="178">
        <f t="shared" si="2607"/>
        <v>0</v>
      </c>
      <c r="BD2465" s="178">
        <f t="shared" si="2608"/>
        <v>0</v>
      </c>
      <c r="BE2465" s="178">
        <f t="shared" si="2609"/>
        <v>0</v>
      </c>
      <c r="BF2465" s="178">
        <f t="shared" si="2610"/>
        <v>0</v>
      </c>
      <c r="BG2465" s="359">
        <f t="shared" si="2611"/>
        <v>0</v>
      </c>
      <c r="BH2465" s="178">
        <f t="shared" si="2612"/>
        <v>0</v>
      </c>
      <c r="BI2465" s="178">
        <f t="shared" si="2613"/>
        <v>0</v>
      </c>
      <c r="BJ2465" s="178">
        <f t="shared" si="2614"/>
        <v>0</v>
      </c>
      <c r="BK2465" s="178">
        <f t="shared" si="2615"/>
        <v>0</v>
      </c>
      <c r="BL2465" s="359">
        <f t="shared" si="2616"/>
        <v>0</v>
      </c>
      <c r="BM2465" s="186">
        <f t="shared" si="2617"/>
        <v>0</v>
      </c>
      <c r="BP2465" s="186" t="s">
        <v>2077</v>
      </c>
      <c r="BQ2465" s="178">
        <f>IF($AG$1789=$AH$1789,0,IF(
OR(
AND(BQ2469=0,BQ2468&gt;0),
AND(BQ2469="NS",BQ2467&gt;0),
AND(BQ2469="NS",BQ2467=0,BQ2468=0)),1,
IF(OR(
AND(BQ2468&gt;=2,BQ2467&lt;BQ2469),
AND(BQ2469="NS",BQ2467=0,BQ2468&gt;0),
BQ2469=BQ2467,
AND(BQ2469="NA",BQ2468=0,BQ2467=0,BQ2466&gt;0)),0,1)))</f>
        <v>0</v>
      </c>
      <c r="BR2465" s="178">
        <f t="shared" ref="BR2465" si="2690">IF($AG$1789=$AH$1789,0,IF(
OR(
AND(BR2469=0,BR2468&gt;0),
AND(BR2469="NS",BR2467&gt;0),
AND(BR2469="NS",BR2467=0,BR2468=0)),1,
IF(OR(
AND(BR2468&gt;=2,BR2467&lt;BR2469),
AND(BR2469="NS",BR2467=0,BR2468&gt;0),
BR2469=BR2467,
AND(BR2469="NA",BR2468=0,BR2467=0,BR2466&gt;0)),0,1)))</f>
        <v>0</v>
      </c>
      <c r="BS2465" s="178">
        <f t="shared" ref="BS2465" si="2691">IF($AG$1789=$AH$1789,0,IF(
OR(
AND(BS2469=0,BS2468&gt;0),
AND(BS2469="NS",BS2467&gt;0),
AND(BS2469="NS",BS2467=0,BS2468=0)),1,
IF(OR(
AND(BS2468&gt;=2,BS2467&lt;BS2469),
AND(BS2469="NS",BS2467=0,BS2468&gt;0),
BS2469=BS2467,
AND(BS2469="NA",BS2468=0,BS2467=0,BS2466&gt;0)),0,1)))</f>
        <v>0</v>
      </c>
      <c r="BT2465" s="178">
        <f t="shared" ref="BT2465" si="2692">IF($AG$1789=$AH$1789,0,IF(
OR(
AND(BT2469=0,BT2468&gt;0),
AND(BT2469="NS",BT2467&gt;0),
AND(BT2469="NS",BT2467=0,BT2468=0)),1,
IF(OR(
AND(BT2468&gt;=2,BT2467&lt;BT2469),
AND(BT2469="NS",BT2467=0,BT2468&gt;0),
BT2469=BT2467,
AND(BT2469="NA",BT2468=0,BT2467=0,BT2466&gt;0)),0,1)))</f>
        <v>0</v>
      </c>
      <c r="BU2465" s="178">
        <f t="shared" ref="BU2465" si="2693">IF($AG$1789=$AH$1789,0,IF(
OR(
AND(BU2469=0,BU2468&gt;0),
AND(BU2469="NS",BU2467&gt;0),
AND(BU2469="NS",BU2467=0,BU2468=0)),1,
IF(OR(
AND(BU2468&gt;=2,BU2467&lt;BU2469),
AND(BU2469="NS",BU2467=0,BU2468&gt;0),
BU2469=BU2467,
AND(BU2469="NA",BU2468=0,BU2467=0,BU2466&gt;0)),0,1)))</f>
        <v>0</v>
      </c>
      <c r="BV2465" s="178">
        <f t="shared" ref="BV2465" si="2694">IF($AG$1789=$AH$1789,0,IF(
OR(
AND(BV2469=0,BV2468&gt;0),
AND(BV2469="NS",BV2467&gt;0),
AND(BV2469="NS",BV2467=0,BV2468=0)),1,
IF(OR(
AND(BV2468&gt;=2,BV2467&lt;BV2469),
AND(BV2469="NS",BV2467=0,BV2468&gt;0),
BV2469=BV2467,
AND(BV2469="NA",BV2468=0,BV2467=0,BV2466&gt;0)),0,1)))</f>
        <v>0</v>
      </c>
      <c r="BW2465" s="178">
        <f t="shared" ref="BW2465" si="2695">IF($AG$1789=$AH$1789,0,IF(
OR(
AND(BW2469=0,BW2468&gt;0),
AND(BW2469="NS",BW2467&gt;0),
AND(BW2469="NS",BW2467=0,BW2468=0)),1,
IF(OR(
AND(BW2468&gt;=2,BW2467&lt;BW2469),
AND(BW2469="NS",BW2467=0,BW2468&gt;0),
BW2469=BW2467,
AND(BW2469="NA",BW2468=0,BW2467=0,BW2466&gt;0)),0,1)))</f>
        <v>0</v>
      </c>
      <c r="BX2465" s="178">
        <f t="shared" ref="BX2465" si="2696">IF($AG$1789=$AH$1789,0,IF(
OR(
AND(BX2469=0,BX2468&gt;0),
AND(BX2469="NS",BX2467&gt;0),
AND(BX2469="NS",BX2467=0,BX2468=0)),1,
IF(OR(
AND(BX2468&gt;=2,BX2467&lt;BX2469),
AND(BX2469="NS",BX2467=0,BX2468&gt;0),
BX2469=BX2467,
AND(BX2469="NA",BX2468=0,BX2467=0,BX2466&gt;0)),0,1)))</f>
        <v>0</v>
      </c>
      <c r="BY2465" s="178">
        <f t="shared" ref="BY2465" si="2697">IF($AG$1789=$AH$1789,0,IF(
OR(
AND(BY2469=0,BY2468&gt;0),
AND(BY2469="NS",BY2467&gt;0),
AND(BY2469="NS",BY2467=0,BY2468=0)),1,
IF(OR(
AND(BY2468&gt;=2,BY2467&lt;BY2469),
AND(BY2469="NS",BY2467=0,BY2468&gt;0),
BY2469=BY2467,
AND(BY2469="NA",BY2468=0,BY2467=0,BY2466&gt;0)),0,1)))</f>
        <v>0</v>
      </c>
      <c r="BZ2465" s="178">
        <f t="shared" ref="BZ2465" si="2698">IF($AG$1789=$AH$1789,0,IF(
OR(
AND(BZ2469=0,BZ2468&gt;0),
AND(BZ2469="NS",BZ2467&gt;0),
AND(BZ2469="NS",BZ2467=0,BZ2468=0)),1,
IF(OR(
AND(BZ2468&gt;=2,BZ2467&lt;BZ2469),
AND(BZ2469="NS",BZ2467=0,BZ2468&gt;0),
BZ2469=BZ2467,
AND(BZ2469="NA",BZ2468=0,BZ2467=0,BZ2466&gt;0)),0,1)))</f>
        <v>0</v>
      </c>
      <c r="CA2465" s="178">
        <f t="shared" ref="CA2465" si="2699">IF($AG$1789=$AH$1789,0,IF(
OR(
AND(CA2469=0,CA2468&gt;0),
AND(CA2469="NS",CA2467&gt;0),
AND(CA2469="NS",CA2467=0,CA2468=0)),1,
IF(OR(
AND(CA2468&gt;=2,CA2467&lt;CA2469),
AND(CA2469="NS",CA2467=0,CA2468&gt;0),
CA2469=CA2467,
AND(CA2469="NA",CA2468=0,CA2467=0,CA2466&gt;0)),0,1)))</f>
        <v>0</v>
      </c>
      <c r="CB2465" s="178">
        <f t="shared" ref="CB2465" si="2700">IF($AG$1789=$AH$1789,0,IF(
OR(
AND(CB2469=0,CB2468&gt;0),
AND(CB2469="NS",CB2467&gt;0),
AND(CB2469="NS",CB2467=0,CB2468=0)),1,
IF(OR(
AND(CB2468&gt;=2,CB2467&lt;CB2469),
AND(CB2469="NS",CB2467=0,CB2468&gt;0),
CB2469=CB2467,
AND(CB2469="NA",CB2468=0,CB2467=0,CB2466&gt;0)),0,1)))</f>
        <v>0</v>
      </c>
      <c r="CC2465" s="186">
        <f>SUM(BQ2465:CB2465)</f>
        <v>0</v>
      </c>
      <c r="CN2465" s="237"/>
      <c r="CO2465" s="354"/>
      <c r="CP2465" s="494"/>
      <c r="CQ2465" s="494"/>
      <c r="CR2465" s="494"/>
      <c r="CS2465" s="494"/>
      <c r="CT2465" s="494"/>
      <c r="CU2465" s="494"/>
      <c r="CV2465" s="487"/>
      <c r="CW2465" s="487"/>
      <c r="CX2465" s="337"/>
      <c r="CY2465" s="337"/>
      <c r="CZ2465" s="487"/>
      <c r="DA2465" s="487"/>
      <c r="DB2465" s="337"/>
      <c r="DC2465" s="337"/>
      <c r="DD2465" s="487"/>
      <c r="DE2465" s="487"/>
      <c r="DF2465" s="337"/>
      <c r="DG2465" s="337"/>
      <c r="DH2465" s="354"/>
      <c r="DS2465" s="237"/>
    </row>
    <row r="2466" spans="1:123" ht="24" customHeight="1" x14ac:dyDescent="0.2">
      <c r="C2466" s="741"/>
      <c r="D2466" s="594"/>
      <c r="E2466" s="595"/>
      <c r="F2466" s="581" t="s">
        <v>568</v>
      </c>
      <c r="G2466" s="581"/>
      <c r="H2466" s="165"/>
      <c r="I2466" s="588" t="s">
        <v>561</v>
      </c>
      <c r="J2466" s="588"/>
      <c r="K2466" s="588"/>
      <c r="L2466" s="589"/>
      <c r="M2466" s="579"/>
      <c r="N2466" s="580"/>
      <c r="O2466" s="579"/>
      <c r="P2466" s="580"/>
      <c r="Q2466" s="579"/>
      <c r="R2466" s="580"/>
      <c r="S2466" s="590"/>
      <c r="T2466" s="591"/>
      <c r="U2466" s="213"/>
      <c r="V2466" s="213"/>
      <c r="W2466" s="486"/>
      <c r="X2466" s="486"/>
      <c r="Y2466" s="214"/>
      <c r="Z2466" s="214"/>
      <c r="AA2466" s="486"/>
      <c r="AB2466" s="486"/>
      <c r="AC2466" s="214"/>
      <c r="AD2466" s="214"/>
      <c r="AE2466" s="109"/>
      <c r="AG2466" s="90">
        <f t="shared" si="2585"/>
        <v>45</v>
      </c>
      <c r="AH2466" s="186">
        <f t="shared" si="2586"/>
        <v>0</v>
      </c>
      <c r="AI2466" s="130">
        <f t="shared" si="2587"/>
        <v>0</v>
      </c>
      <c r="AJ2466" s="130">
        <f t="shared" si="2588"/>
        <v>0</v>
      </c>
      <c r="AK2466" s="130">
        <f t="shared" si="2589"/>
        <v>0</v>
      </c>
      <c r="AL2466" s="130">
        <f t="shared" si="2590"/>
        <v>0</v>
      </c>
      <c r="AM2466" s="359">
        <f t="shared" si="2591"/>
        <v>0</v>
      </c>
      <c r="AN2466" s="130">
        <f t="shared" si="2592"/>
        <v>0</v>
      </c>
      <c r="AO2466" s="130">
        <f t="shared" si="2593"/>
        <v>0</v>
      </c>
      <c r="AP2466" s="130">
        <f t="shared" si="2594"/>
        <v>0</v>
      </c>
      <c r="AQ2466" s="130">
        <f t="shared" si="2595"/>
        <v>0</v>
      </c>
      <c r="AR2466" s="359">
        <f t="shared" si="2596"/>
        <v>0</v>
      </c>
      <c r="AS2466" s="130">
        <f t="shared" si="2597"/>
        <v>0</v>
      </c>
      <c r="AT2466" s="130">
        <f t="shared" si="2598"/>
        <v>0</v>
      </c>
      <c r="AU2466" s="130">
        <f t="shared" si="2599"/>
        <v>0</v>
      </c>
      <c r="AV2466" s="130">
        <f t="shared" si="2600"/>
        <v>0</v>
      </c>
      <c r="AW2466" s="359">
        <f t="shared" si="2601"/>
        <v>0</v>
      </c>
      <c r="AX2466" s="130">
        <f t="shared" si="2602"/>
        <v>0</v>
      </c>
      <c r="AY2466" s="130">
        <f t="shared" si="2603"/>
        <v>0</v>
      </c>
      <c r="AZ2466" s="130">
        <f t="shared" si="2604"/>
        <v>0</v>
      </c>
      <c r="BA2466" s="130">
        <f t="shared" si="2605"/>
        <v>0</v>
      </c>
      <c r="BB2466" s="359">
        <f t="shared" si="2606"/>
        <v>0</v>
      </c>
      <c r="BC2466" s="130">
        <f t="shared" si="2607"/>
        <v>0</v>
      </c>
      <c r="BD2466" s="130">
        <f t="shared" si="2608"/>
        <v>0</v>
      </c>
      <c r="BE2466" s="130">
        <f t="shared" si="2609"/>
        <v>0</v>
      </c>
      <c r="BF2466" s="130">
        <f t="shared" si="2610"/>
        <v>0</v>
      </c>
      <c r="BG2466" s="359">
        <f t="shared" si="2611"/>
        <v>0</v>
      </c>
      <c r="BH2466" s="130">
        <f t="shared" si="2612"/>
        <v>0</v>
      </c>
      <c r="BI2466" s="130">
        <f t="shared" si="2613"/>
        <v>0</v>
      </c>
      <c r="BJ2466" s="130">
        <f t="shared" si="2614"/>
        <v>0</v>
      </c>
      <c r="BK2466" s="130">
        <f t="shared" si="2615"/>
        <v>0</v>
      </c>
      <c r="BL2466" s="359">
        <f t="shared" si="2616"/>
        <v>0</v>
      </c>
      <c r="BM2466" s="90">
        <f t="shared" si="2617"/>
        <v>0</v>
      </c>
      <c r="BP2466" s="90" t="s">
        <v>2058</v>
      </c>
      <c r="BQ2466" s="90">
        <f>COUNTIF(M2466:N2472,"NA")</f>
        <v>0</v>
      </c>
      <c r="BR2466" s="90">
        <f>COUNTIF(O2466:P2472,"NA")</f>
        <v>0</v>
      </c>
      <c r="BS2466" s="90">
        <f>COUNTIF(Q2466:R2472,"NA")</f>
        <v>0</v>
      </c>
      <c r="BT2466" s="90">
        <f>COUNTIF(S2466:T2472,"NA")</f>
        <v>0</v>
      </c>
      <c r="BU2466" s="90">
        <f>COUNTIF(U2466:U2472,"NA")</f>
        <v>0</v>
      </c>
      <c r="BV2466" s="90">
        <f>COUNTIF(V2466:V2472,"NA")</f>
        <v>0</v>
      </c>
      <c r="BW2466" s="90">
        <f>COUNTIF(W2466:X2472,"NA")</f>
        <v>0</v>
      </c>
      <c r="BX2466" s="90">
        <f>COUNTIF(Y2466:Y2472,"NA")</f>
        <v>0</v>
      </c>
      <c r="BY2466" s="90">
        <f>COUNTIF(Z2466:Z2472,"NA")</f>
        <v>0</v>
      </c>
      <c r="BZ2466" s="90">
        <f>COUNTIF(AA2466:AB2472,"NA")</f>
        <v>0</v>
      </c>
      <c r="CA2466" s="90">
        <f>COUNTIF(AC2466:AC2472,"NA")</f>
        <v>0</v>
      </c>
      <c r="CB2466" s="90">
        <f>COUNTIF(AD2466:AD2472,"NA")</f>
        <v>0</v>
      </c>
      <c r="CO2466" s="335"/>
      <c r="CP2466" s="493"/>
      <c r="CQ2466" s="493"/>
      <c r="CR2466" s="493"/>
      <c r="CS2466" s="493"/>
      <c r="CT2466" s="493"/>
      <c r="CU2466" s="493"/>
      <c r="CV2466" s="486"/>
      <c r="CW2466" s="486"/>
      <c r="CX2466" s="336"/>
      <c r="CY2466" s="336"/>
      <c r="CZ2466" s="486"/>
      <c r="DA2466" s="486"/>
      <c r="DB2466" s="336"/>
      <c r="DC2466" s="336"/>
      <c r="DD2466" s="486"/>
      <c r="DE2466" s="486"/>
      <c r="DF2466" s="336"/>
      <c r="DG2466" s="336"/>
      <c r="DH2466" s="335"/>
    </row>
    <row r="2467" spans="1:123" ht="24" customHeight="1" x14ac:dyDescent="0.2">
      <c r="C2467" s="741"/>
      <c r="D2467" s="594"/>
      <c r="E2467" s="595"/>
      <c r="F2467" s="581" t="s">
        <v>569</v>
      </c>
      <c r="G2467" s="581"/>
      <c r="H2467" s="165"/>
      <c r="I2467" s="588" t="s">
        <v>562</v>
      </c>
      <c r="J2467" s="588"/>
      <c r="K2467" s="588"/>
      <c r="L2467" s="589"/>
      <c r="M2467" s="579"/>
      <c r="N2467" s="580"/>
      <c r="O2467" s="579"/>
      <c r="P2467" s="580"/>
      <c r="Q2467" s="579"/>
      <c r="R2467" s="580"/>
      <c r="S2467" s="590"/>
      <c r="T2467" s="591"/>
      <c r="U2467" s="213"/>
      <c r="V2467" s="213"/>
      <c r="W2467" s="486"/>
      <c r="X2467" s="486"/>
      <c r="Y2467" s="214"/>
      <c r="Z2467" s="214"/>
      <c r="AA2467" s="486"/>
      <c r="AB2467" s="486"/>
      <c r="AC2467" s="214"/>
      <c r="AD2467" s="214"/>
      <c r="AE2467" s="109"/>
      <c r="AG2467" s="90">
        <f t="shared" si="2585"/>
        <v>45</v>
      </c>
      <c r="AH2467" s="186">
        <f t="shared" si="2586"/>
        <v>0</v>
      </c>
      <c r="AI2467" s="130">
        <f t="shared" si="2587"/>
        <v>0</v>
      </c>
      <c r="AJ2467" s="130">
        <f t="shared" si="2588"/>
        <v>0</v>
      </c>
      <c r="AK2467" s="130">
        <f t="shared" si="2589"/>
        <v>0</v>
      </c>
      <c r="AL2467" s="130">
        <f t="shared" si="2590"/>
        <v>0</v>
      </c>
      <c r="AM2467" s="359">
        <f t="shared" si="2591"/>
        <v>0</v>
      </c>
      <c r="AN2467" s="130">
        <f t="shared" si="2592"/>
        <v>0</v>
      </c>
      <c r="AO2467" s="130">
        <f t="shared" si="2593"/>
        <v>0</v>
      </c>
      <c r="AP2467" s="130">
        <f t="shared" si="2594"/>
        <v>0</v>
      </c>
      <c r="AQ2467" s="130">
        <f t="shared" si="2595"/>
        <v>0</v>
      </c>
      <c r="AR2467" s="359">
        <f t="shared" si="2596"/>
        <v>0</v>
      </c>
      <c r="AS2467" s="130">
        <f t="shared" si="2597"/>
        <v>0</v>
      </c>
      <c r="AT2467" s="130">
        <f t="shared" si="2598"/>
        <v>0</v>
      </c>
      <c r="AU2467" s="130">
        <f t="shared" si="2599"/>
        <v>0</v>
      </c>
      <c r="AV2467" s="130">
        <f t="shared" si="2600"/>
        <v>0</v>
      </c>
      <c r="AW2467" s="359">
        <f t="shared" si="2601"/>
        <v>0</v>
      </c>
      <c r="AX2467" s="130">
        <f t="shared" si="2602"/>
        <v>0</v>
      </c>
      <c r="AY2467" s="130">
        <f t="shared" si="2603"/>
        <v>0</v>
      </c>
      <c r="AZ2467" s="130">
        <f t="shared" si="2604"/>
        <v>0</v>
      </c>
      <c r="BA2467" s="130">
        <f t="shared" si="2605"/>
        <v>0</v>
      </c>
      <c r="BB2467" s="359">
        <f t="shared" si="2606"/>
        <v>0</v>
      </c>
      <c r="BC2467" s="130">
        <f t="shared" si="2607"/>
        <v>0</v>
      </c>
      <c r="BD2467" s="130">
        <f t="shared" si="2608"/>
        <v>0</v>
      </c>
      <c r="BE2467" s="130">
        <f t="shared" si="2609"/>
        <v>0</v>
      </c>
      <c r="BF2467" s="130">
        <f t="shared" si="2610"/>
        <v>0</v>
      </c>
      <c r="BG2467" s="359">
        <f t="shared" si="2611"/>
        <v>0</v>
      </c>
      <c r="BH2467" s="130">
        <f t="shared" si="2612"/>
        <v>0</v>
      </c>
      <c r="BI2467" s="130">
        <f t="shared" si="2613"/>
        <v>0</v>
      </c>
      <c r="BJ2467" s="130">
        <f t="shared" si="2614"/>
        <v>0</v>
      </c>
      <c r="BK2467" s="130">
        <f t="shared" si="2615"/>
        <v>0</v>
      </c>
      <c r="BL2467" s="359">
        <f t="shared" si="2616"/>
        <v>0</v>
      </c>
      <c r="BM2467" s="90">
        <f t="shared" si="2617"/>
        <v>0</v>
      </c>
      <c r="BP2467" s="90" t="s">
        <v>2078</v>
      </c>
      <c r="BQ2467" s="90">
        <f>SUM(M2466:N2472)</f>
        <v>0</v>
      </c>
      <c r="BR2467" s="90">
        <f>SUM(O2466:P2472)</f>
        <v>0</v>
      </c>
      <c r="BS2467" s="90">
        <f>SUM(Q2466:R2472)</f>
        <v>0</v>
      </c>
      <c r="BT2467" s="90">
        <f>SUM(S2466:T2472)</f>
        <v>0</v>
      </c>
      <c r="BU2467" s="90">
        <f>SUM(U2466:U2472)</f>
        <v>0</v>
      </c>
      <c r="BV2467" s="90">
        <f>SUM(V2466:V2472)</f>
        <v>0</v>
      </c>
      <c r="BW2467" s="90">
        <f>SUM(W2466:X2472)</f>
        <v>0</v>
      </c>
      <c r="BX2467" s="90">
        <f>SUM(Y2466:Y2472)</f>
        <v>0</v>
      </c>
      <c r="BY2467" s="90">
        <f>SUM(Z2466:Z2472)</f>
        <v>0</v>
      </c>
      <c r="BZ2467" s="90">
        <f>SUM(AA2466:AB2472)</f>
        <v>0</v>
      </c>
      <c r="CA2467" s="90">
        <f>SUM(AC2466:AC2472)</f>
        <v>0</v>
      </c>
      <c r="CB2467" s="90">
        <f>SUM(AD2466:AD2472)</f>
        <v>0</v>
      </c>
      <c r="CO2467" s="335"/>
      <c r="CP2467" s="493"/>
      <c r="CQ2467" s="493"/>
      <c r="CR2467" s="493"/>
      <c r="CS2467" s="493"/>
      <c r="CT2467" s="493"/>
      <c r="CU2467" s="493"/>
      <c r="CV2467" s="486"/>
      <c r="CW2467" s="486"/>
      <c r="CX2467" s="336"/>
      <c r="CY2467" s="336"/>
      <c r="CZ2467" s="486"/>
      <c r="DA2467" s="486"/>
      <c r="DB2467" s="336"/>
      <c r="DC2467" s="336"/>
      <c r="DD2467" s="486"/>
      <c r="DE2467" s="486"/>
      <c r="DF2467" s="336"/>
      <c r="DG2467" s="336"/>
      <c r="DH2467" s="335"/>
    </row>
    <row r="2468" spans="1:123" ht="24" customHeight="1" x14ac:dyDescent="0.2">
      <c r="C2468" s="741"/>
      <c r="D2468" s="594"/>
      <c r="E2468" s="595"/>
      <c r="F2468" s="581" t="s">
        <v>570</v>
      </c>
      <c r="G2468" s="581"/>
      <c r="H2468" s="165"/>
      <c r="I2468" s="588" t="s">
        <v>563</v>
      </c>
      <c r="J2468" s="588"/>
      <c r="K2468" s="588"/>
      <c r="L2468" s="589"/>
      <c r="M2468" s="579"/>
      <c r="N2468" s="580"/>
      <c r="O2468" s="579"/>
      <c r="P2468" s="580"/>
      <c r="Q2468" s="579"/>
      <c r="R2468" s="580"/>
      <c r="S2468" s="590"/>
      <c r="T2468" s="591"/>
      <c r="U2468" s="213"/>
      <c r="V2468" s="213"/>
      <c r="W2468" s="486"/>
      <c r="X2468" s="486"/>
      <c r="Y2468" s="214"/>
      <c r="Z2468" s="214"/>
      <c r="AA2468" s="486"/>
      <c r="AB2468" s="486"/>
      <c r="AC2468" s="214"/>
      <c r="AD2468" s="214"/>
      <c r="AE2468" s="109"/>
      <c r="AG2468" s="90">
        <f t="shared" si="2585"/>
        <v>45</v>
      </c>
      <c r="AH2468" s="186">
        <f t="shared" si="2586"/>
        <v>0</v>
      </c>
      <c r="AI2468" s="130">
        <f t="shared" si="2587"/>
        <v>0</v>
      </c>
      <c r="AJ2468" s="130">
        <f t="shared" si="2588"/>
        <v>0</v>
      </c>
      <c r="AK2468" s="130">
        <f t="shared" si="2589"/>
        <v>0</v>
      </c>
      <c r="AL2468" s="130">
        <f t="shared" si="2590"/>
        <v>0</v>
      </c>
      <c r="AM2468" s="359">
        <f t="shared" si="2591"/>
        <v>0</v>
      </c>
      <c r="AN2468" s="130">
        <f t="shared" si="2592"/>
        <v>0</v>
      </c>
      <c r="AO2468" s="130">
        <f t="shared" si="2593"/>
        <v>0</v>
      </c>
      <c r="AP2468" s="130">
        <f t="shared" si="2594"/>
        <v>0</v>
      </c>
      <c r="AQ2468" s="130">
        <f t="shared" si="2595"/>
        <v>0</v>
      </c>
      <c r="AR2468" s="359">
        <f t="shared" si="2596"/>
        <v>0</v>
      </c>
      <c r="AS2468" s="130">
        <f t="shared" si="2597"/>
        <v>0</v>
      </c>
      <c r="AT2468" s="130">
        <f t="shared" si="2598"/>
        <v>0</v>
      </c>
      <c r="AU2468" s="130">
        <f t="shared" si="2599"/>
        <v>0</v>
      </c>
      <c r="AV2468" s="130">
        <f t="shared" si="2600"/>
        <v>0</v>
      </c>
      <c r="AW2468" s="359">
        <f t="shared" si="2601"/>
        <v>0</v>
      </c>
      <c r="AX2468" s="130">
        <f t="shared" si="2602"/>
        <v>0</v>
      </c>
      <c r="AY2468" s="130">
        <f t="shared" si="2603"/>
        <v>0</v>
      </c>
      <c r="AZ2468" s="130">
        <f t="shared" si="2604"/>
        <v>0</v>
      </c>
      <c r="BA2468" s="130">
        <f t="shared" si="2605"/>
        <v>0</v>
      </c>
      <c r="BB2468" s="359">
        <f t="shared" si="2606"/>
        <v>0</v>
      </c>
      <c r="BC2468" s="130">
        <f t="shared" si="2607"/>
        <v>0</v>
      </c>
      <c r="BD2468" s="130">
        <f t="shared" si="2608"/>
        <v>0</v>
      </c>
      <c r="BE2468" s="130">
        <f t="shared" si="2609"/>
        <v>0</v>
      </c>
      <c r="BF2468" s="130">
        <f t="shared" si="2610"/>
        <v>0</v>
      </c>
      <c r="BG2468" s="359">
        <f t="shared" si="2611"/>
        <v>0</v>
      </c>
      <c r="BH2468" s="130">
        <f t="shared" si="2612"/>
        <v>0</v>
      </c>
      <c r="BI2468" s="130">
        <f t="shared" si="2613"/>
        <v>0</v>
      </c>
      <c r="BJ2468" s="130">
        <f t="shared" si="2614"/>
        <v>0</v>
      </c>
      <c r="BK2468" s="130">
        <f t="shared" si="2615"/>
        <v>0</v>
      </c>
      <c r="BL2468" s="359">
        <f t="shared" si="2616"/>
        <v>0</v>
      </c>
      <c r="BM2468" s="90">
        <f t="shared" si="2617"/>
        <v>0</v>
      </c>
      <c r="BP2468" s="90" t="s">
        <v>2029</v>
      </c>
      <c r="BQ2468" s="90">
        <f>COUNTIF(M2466:N2472,"NS")</f>
        <v>0</v>
      </c>
      <c r="BR2468" s="90">
        <f>COUNTIF(O2466:P2472,"NS")</f>
        <v>0</v>
      </c>
      <c r="BS2468" s="90">
        <f>COUNTIF(Q2466:R2472,"NS")</f>
        <v>0</v>
      </c>
      <c r="BT2468" s="90">
        <f>COUNTIF(S2466:T2472,"NS")</f>
        <v>0</v>
      </c>
      <c r="BU2468" s="90">
        <f>COUNTIF(U2466:U2472,"NS")</f>
        <v>0</v>
      </c>
      <c r="BV2468" s="90">
        <f>COUNTIF(V2466:V2472,"NS")</f>
        <v>0</v>
      </c>
      <c r="BW2468" s="90">
        <f>COUNTIF(W2466:X2472,"NS")</f>
        <v>0</v>
      </c>
      <c r="BX2468" s="90">
        <f>COUNTIF(Y2466:Y2472,"NS")</f>
        <v>0</v>
      </c>
      <c r="BY2468" s="90">
        <f>COUNTIF(Z2466:Z2472,"NS")</f>
        <v>0</v>
      </c>
      <c r="BZ2468" s="90">
        <f>COUNTIF(AA2466:AB2472,"NS")</f>
        <v>0</v>
      </c>
      <c r="CA2468" s="90">
        <f>COUNTIF(AC2466:AC2472,"NS")</f>
        <v>0</v>
      </c>
      <c r="CB2468" s="90">
        <f>COUNTIF(AD2466:AD2472,"NS")</f>
        <v>0</v>
      </c>
      <c r="CO2468" s="335"/>
      <c r="CP2468" s="493"/>
      <c r="CQ2468" s="493"/>
      <c r="CR2468" s="493"/>
      <c r="CS2468" s="493"/>
      <c r="CT2468" s="493"/>
      <c r="CU2468" s="493"/>
      <c r="CV2468" s="486"/>
      <c r="CW2468" s="486"/>
      <c r="CX2468" s="336"/>
      <c r="CY2468" s="336"/>
      <c r="CZ2468" s="486"/>
      <c r="DA2468" s="486"/>
      <c r="DB2468" s="336"/>
      <c r="DC2468" s="336"/>
      <c r="DD2468" s="486"/>
      <c r="DE2468" s="486"/>
      <c r="DF2468" s="336"/>
      <c r="DG2468" s="336"/>
      <c r="DH2468" s="335"/>
    </row>
    <row r="2469" spans="1:123" ht="24" customHeight="1" x14ac:dyDescent="0.2">
      <c r="C2469" s="741"/>
      <c r="D2469" s="594"/>
      <c r="E2469" s="595"/>
      <c r="F2469" s="581" t="s">
        <v>571</v>
      </c>
      <c r="G2469" s="581"/>
      <c r="H2469" s="165"/>
      <c r="I2469" s="588" t="s">
        <v>564</v>
      </c>
      <c r="J2469" s="588"/>
      <c r="K2469" s="588"/>
      <c r="L2469" s="589"/>
      <c r="M2469" s="579"/>
      <c r="N2469" s="580"/>
      <c r="O2469" s="579"/>
      <c r="P2469" s="580"/>
      <c r="Q2469" s="579"/>
      <c r="R2469" s="580"/>
      <c r="S2469" s="590"/>
      <c r="T2469" s="591"/>
      <c r="U2469" s="213"/>
      <c r="V2469" s="213"/>
      <c r="W2469" s="486"/>
      <c r="X2469" s="486"/>
      <c r="Y2469" s="214"/>
      <c r="Z2469" s="214"/>
      <c r="AA2469" s="486"/>
      <c r="AB2469" s="486"/>
      <c r="AC2469" s="214"/>
      <c r="AD2469" s="214"/>
      <c r="AE2469" s="109"/>
      <c r="AG2469" s="90">
        <f t="shared" si="2585"/>
        <v>45</v>
      </c>
      <c r="AH2469" s="186">
        <f t="shared" si="2586"/>
        <v>0</v>
      </c>
      <c r="AI2469" s="130">
        <f t="shared" si="2587"/>
        <v>0</v>
      </c>
      <c r="AJ2469" s="130">
        <f t="shared" si="2588"/>
        <v>0</v>
      </c>
      <c r="AK2469" s="130">
        <f t="shared" si="2589"/>
        <v>0</v>
      </c>
      <c r="AL2469" s="130">
        <f t="shared" si="2590"/>
        <v>0</v>
      </c>
      <c r="AM2469" s="359">
        <f t="shared" si="2591"/>
        <v>0</v>
      </c>
      <c r="AN2469" s="130">
        <f t="shared" si="2592"/>
        <v>0</v>
      </c>
      <c r="AO2469" s="130">
        <f t="shared" si="2593"/>
        <v>0</v>
      </c>
      <c r="AP2469" s="130">
        <f t="shared" si="2594"/>
        <v>0</v>
      </c>
      <c r="AQ2469" s="130">
        <f t="shared" si="2595"/>
        <v>0</v>
      </c>
      <c r="AR2469" s="359">
        <f t="shared" si="2596"/>
        <v>0</v>
      </c>
      <c r="AS2469" s="130">
        <f t="shared" si="2597"/>
        <v>0</v>
      </c>
      <c r="AT2469" s="130">
        <f t="shared" si="2598"/>
        <v>0</v>
      </c>
      <c r="AU2469" s="130">
        <f t="shared" si="2599"/>
        <v>0</v>
      </c>
      <c r="AV2469" s="130">
        <f t="shared" si="2600"/>
        <v>0</v>
      </c>
      <c r="AW2469" s="359">
        <f t="shared" si="2601"/>
        <v>0</v>
      </c>
      <c r="AX2469" s="130">
        <f t="shared" si="2602"/>
        <v>0</v>
      </c>
      <c r="AY2469" s="130">
        <f t="shared" si="2603"/>
        <v>0</v>
      </c>
      <c r="AZ2469" s="130">
        <f t="shared" si="2604"/>
        <v>0</v>
      </c>
      <c r="BA2469" s="130">
        <f t="shared" si="2605"/>
        <v>0</v>
      </c>
      <c r="BB2469" s="359">
        <f t="shared" si="2606"/>
        <v>0</v>
      </c>
      <c r="BC2469" s="130">
        <f t="shared" si="2607"/>
        <v>0</v>
      </c>
      <c r="BD2469" s="130">
        <f t="shared" si="2608"/>
        <v>0</v>
      </c>
      <c r="BE2469" s="130">
        <f t="shared" si="2609"/>
        <v>0</v>
      </c>
      <c r="BF2469" s="130">
        <f t="shared" si="2610"/>
        <v>0</v>
      </c>
      <c r="BG2469" s="359">
        <f t="shared" si="2611"/>
        <v>0</v>
      </c>
      <c r="BH2469" s="130">
        <f t="shared" si="2612"/>
        <v>0</v>
      </c>
      <c r="BI2469" s="130">
        <f t="shared" si="2613"/>
        <v>0</v>
      </c>
      <c r="BJ2469" s="130">
        <f t="shared" si="2614"/>
        <v>0</v>
      </c>
      <c r="BK2469" s="130">
        <f t="shared" si="2615"/>
        <v>0</v>
      </c>
      <c r="BL2469" s="359">
        <f t="shared" si="2616"/>
        <v>0</v>
      </c>
      <c r="BM2469" s="90">
        <f t="shared" si="2617"/>
        <v>0</v>
      </c>
      <c r="BP2469" s="90" t="s">
        <v>2104</v>
      </c>
      <c r="BQ2469" s="90">
        <f>M2465</f>
        <v>0</v>
      </c>
      <c r="BR2469" s="90">
        <f>O2465</f>
        <v>0</v>
      </c>
      <c r="BS2469" s="90">
        <f>Q2465</f>
        <v>0</v>
      </c>
      <c r="BT2469" s="90">
        <f>S2465</f>
        <v>0</v>
      </c>
      <c r="BU2469" s="90">
        <f>U2465</f>
        <v>0</v>
      </c>
      <c r="BV2469" s="90">
        <f>V2465</f>
        <v>0</v>
      </c>
      <c r="BW2469" s="90">
        <f>W2465</f>
        <v>0</v>
      </c>
      <c r="BX2469" s="90">
        <f>Y2465</f>
        <v>0</v>
      </c>
      <c r="BY2469" s="90">
        <f>Z2465</f>
        <v>0</v>
      </c>
      <c r="BZ2469" s="90">
        <f>AA2465</f>
        <v>0</v>
      </c>
      <c r="CA2469" s="90">
        <f>AC2465</f>
        <v>0</v>
      </c>
      <c r="CB2469" s="90">
        <f>AD2465</f>
        <v>0</v>
      </c>
      <c r="CO2469" s="335"/>
      <c r="CP2469" s="493"/>
      <c r="CQ2469" s="493"/>
      <c r="CR2469" s="493"/>
      <c r="CS2469" s="493"/>
      <c r="CT2469" s="493"/>
      <c r="CU2469" s="493"/>
      <c r="CV2469" s="486"/>
      <c r="CW2469" s="486"/>
      <c r="CX2469" s="336"/>
      <c r="CY2469" s="336"/>
      <c r="CZ2469" s="486"/>
      <c r="DA2469" s="486"/>
      <c r="DB2469" s="336"/>
      <c r="DC2469" s="336"/>
      <c r="DD2469" s="486"/>
      <c r="DE2469" s="486"/>
      <c r="DF2469" s="336"/>
      <c r="DG2469" s="336"/>
      <c r="DH2469" s="335"/>
    </row>
    <row r="2470" spans="1:123" ht="24" customHeight="1" x14ac:dyDescent="0.2">
      <c r="C2470" s="741"/>
      <c r="D2470" s="594"/>
      <c r="E2470" s="595"/>
      <c r="F2470" s="581" t="s">
        <v>572</v>
      </c>
      <c r="G2470" s="581"/>
      <c r="H2470" s="165"/>
      <c r="I2470" s="588" t="s">
        <v>565</v>
      </c>
      <c r="J2470" s="588"/>
      <c r="K2470" s="588"/>
      <c r="L2470" s="589"/>
      <c r="M2470" s="579"/>
      <c r="N2470" s="580"/>
      <c r="O2470" s="579"/>
      <c r="P2470" s="580"/>
      <c r="Q2470" s="579"/>
      <c r="R2470" s="580"/>
      <c r="S2470" s="590"/>
      <c r="T2470" s="591"/>
      <c r="U2470" s="213"/>
      <c r="V2470" s="213"/>
      <c r="W2470" s="486"/>
      <c r="X2470" s="486"/>
      <c r="Y2470" s="214"/>
      <c r="Z2470" s="214"/>
      <c r="AA2470" s="486"/>
      <c r="AB2470" s="486"/>
      <c r="AC2470" s="214"/>
      <c r="AD2470" s="214"/>
      <c r="AE2470" s="109"/>
      <c r="AG2470" s="90">
        <f t="shared" si="2585"/>
        <v>45</v>
      </c>
      <c r="AH2470" s="186">
        <f t="shared" si="2586"/>
        <v>0</v>
      </c>
      <c r="AI2470" s="130">
        <f t="shared" si="2587"/>
        <v>0</v>
      </c>
      <c r="AJ2470" s="130">
        <f t="shared" si="2588"/>
        <v>0</v>
      </c>
      <c r="AK2470" s="130">
        <f t="shared" si="2589"/>
        <v>0</v>
      </c>
      <c r="AL2470" s="130">
        <f t="shared" si="2590"/>
        <v>0</v>
      </c>
      <c r="AM2470" s="359">
        <f t="shared" si="2591"/>
        <v>0</v>
      </c>
      <c r="AN2470" s="130">
        <f t="shared" si="2592"/>
        <v>0</v>
      </c>
      <c r="AO2470" s="130">
        <f t="shared" si="2593"/>
        <v>0</v>
      </c>
      <c r="AP2470" s="130">
        <f t="shared" si="2594"/>
        <v>0</v>
      </c>
      <c r="AQ2470" s="130">
        <f t="shared" si="2595"/>
        <v>0</v>
      </c>
      <c r="AR2470" s="359">
        <f t="shared" si="2596"/>
        <v>0</v>
      </c>
      <c r="AS2470" s="130">
        <f t="shared" si="2597"/>
        <v>0</v>
      </c>
      <c r="AT2470" s="130">
        <f t="shared" si="2598"/>
        <v>0</v>
      </c>
      <c r="AU2470" s="130">
        <f t="shared" si="2599"/>
        <v>0</v>
      </c>
      <c r="AV2470" s="130">
        <f t="shared" si="2600"/>
        <v>0</v>
      </c>
      <c r="AW2470" s="359">
        <f t="shared" si="2601"/>
        <v>0</v>
      </c>
      <c r="AX2470" s="130">
        <f t="shared" si="2602"/>
        <v>0</v>
      </c>
      <c r="AY2470" s="130">
        <f t="shared" si="2603"/>
        <v>0</v>
      </c>
      <c r="AZ2470" s="130">
        <f t="shared" si="2604"/>
        <v>0</v>
      </c>
      <c r="BA2470" s="130">
        <f t="shared" si="2605"/>
        <v>0</v>
      </c>
      <c r="BB2470" s="359">
        <f t="shared" si="2606"/>
        <v>0</v>
      </c>
      <c r="BC2470" s="130">
        <f t="shared" si="2607"/>
        <v>0</v>
      </c>
      <c r="BD2470" s="130">
        <f t="shared" si="2608"/>
        <v>0</v>
      </c>
      <c r="BE2470" s="130">
        <f t="shared" si="2609"/>
        <v>0</v>
      </c>
      <c r="BF2470" s="130">
        <f t="shared" si="2610"/>
        <v>0</v>
      </c>
      <c r="BG2470" s="359">
        <f t="shared" si="2611"/>
        <v>0</v>
      </c>
      <c r="BH2470" s="130">
        <f t="shared" si="2612"/>
        <v>0</v>
      </c>
      <c r="BI2470" s="130">
        <f t="shared" si="2613"/>
        <v>0</v>
      </c>
      <c r="BJ2470" s="130">
        <f t="shared" si="2614"/>
        <v>0</v>
      </c>
      <c r="BK2470" s="130">
        <f t="shared" si="2615"/>
        <v>0</v>
      </c>
      <c r="BL2470" s="359">
        <f t="shared" si="2616"/>
        <v>0</v>
      </c>
      <c r="BM2470" s="90">
        <f t="shared" si="2617"/>
        <v>0</v>
      </c>
      <c r="CO2470" s="335"/>
      <c r="CP2470" s="493"/>
      <c r="CQ2470" s="493"/>
      <c r="CR2470" s="493"/>
      <c r="CS2470" s="493"/>
      <c r="CT2470" s="493"/>
      <c r="CU2470" s="493"/>
      <c r="CV2470" s="486"/>
      <c r="CW2470" s="486"/>
      <c r="CX2470" s="336"/>
      <c r="CY2470" s="336"/>
      <c r="CZ2470" s="486"/>
      <c r="DA2470" s="486"/>
      <c r="DB2470" s="336"/>
      <c r="DC2470" s="336"/>
      <c r="DD2470" s="486"/>
      <c r="DE2470" s="486"/>
      <c r="DF2470" s="336"/>
      <c r="DG2470" s="336"/>
      <c r="DH2470" s="335"/>
    </row>
    <row r="2471" spans="1:123" ht="24" customHeight="1" x14ac:dyDescent="0.2">
      <c r="C2471" s="741"/>
      <c r="D2471" s="594"/>
      <c r="E2471" s="595"/>
      <c r="F2471" s="581" t="s">
        <v>573</v>
      </c>
      <c r="G2471" s="581"/>
      <c r="H2471" s="165"/>
      <c r="I2471" s="625" t="s">
        <v>566</v>
      </c>
      <c r="J2471" s="625"/>
      <c r="K2471" s="625"/>
      <c r="L2471" s="626"/>
      <c r="M2471" s="579"/>
      <c r="N2471" s="580"/>
      <c r="O2471" s="579"/>
      <c r="P2471" s="580"/>
      <c r="Q2471" s="579"/>
      <c r="R2471" s="580"/>
      <c r="S2471" s="590"/>
      <c r="T2471" s="591"/>
      <c r="U2471" s="213"/>
      <c r="V2471" s="213"/>
      <c r="W2471" s="486"/>
      <c r="X2471" s="486"/>
      <c r="Y2471" s="214"/>
      <c r="Z2471" s="214"/>
      <c r="AA2471" s="486"/>
      <c r="AB2471" s="486"/>
      <c r="AC2471" s="214"/>
      <c r="AD2471" s="214"/>
      <c r="AE2471" s="109"/>
      <c r="AG2471" s="90">
        <f t="shared" si="2585"/>
        <v>45</v>
      </c>
      <c r="AH2471" s="186">
        <f t="shared" si="2586"/>
        <v>0</v>
      </c>
      <c r="AI2471" s="130">
        <f t="shared" si="2587"/>
        <v>0</v>
      </c>
      <c r="AJ2471" s="130">
        <f t="shared" si="2588"/>
        <v>0</v>
      </c>
      <c r="AK2471" s="130">
        <f t="shared" si="2589"/>
        <v>0</v>
      </c>
      <c r="AL2471" s="130">
        <f t="shared" si="2590"/>
        <v>0</v>
      </c>
      <c r="AM2471" s="359">
        <f t="shared" si="2591"/>
        <v>0</v>
      </c>
      <c r="AN2471" s="130">
        <f t="shared" si="2592"/>
        <v>0</v>
      </c>
      <c r="AO2471" s="130">
        <f t="shared" si="2593"/>
        <v>0</v>
      </c>
      <c r="AP2471" s="130">
        <f t="shared" si="2594"/>
        <v>0</v>
      </c>
      <c r="AQ2471" s="130">
        <f t="shared" si="2595"/>
        <v>0</v>
      </c>
      <c r="AR2471" s="359">
        <f t="shared" si="2596"/>
        <v>0</v>
      </c>
      <c r="AS2471" s="130">
        <f t="shared" si="2597"/>
        <v>0</v>
      </c>
      <c r="AT2471" s="130">
        <f t="shared" si="2598"/>
        <v>0</v>
      </c>
      <c r="AU2471" s="130">
        <f t="shared" si="2599"/>
        <v>0</v>
      </c>
      <c r="AV2471" s="130">
        <f t="shared" si="2600"/>
        <v>0</v>
      </c>
      <c r="AW2471" s="359">
        <f t="shared" si="2601"/>
        <v>0</v>
      </c>
      <c r="AX2471" s="130">
        <f t="shared" si="2602"/>
        <v>0</v>
      </c>
      <c r="AY2471" s="130">
        <f t="shared" si="2603"/>
        <v>0</v>
      </c>
      <c r="AZ2471" s="130">
        <f t="shared" si="2604"/>
        <v>0</v>
      </c>
      <c r="BA2471" s="130">
        <f t="shared" si="2605"/>
        <v>0</v>
      </c>
      <c r="BB2471" s="359">
        <f t="shared" si="2606"/>
        <v>0</v>
      </c>
      <c r="BC2471" s="130">
        <f t="shared" si="2607"/>
        <v>0</v>
      </c>
      <c r="BD2471" s="130">
        <f t="shared" si="2608"/>
        <v>0</v>
      </c>
      <c r="BE2471" s="130">
        <f t="shared" si="2609"/>
        <v>0</v>
      </c>
      <c r="BF2471" s="130">
        <f t="shared" si="2610"/>
        <v>0</v>
      </c>
      <c r="BG2471" s="359">
        <f t="shared" si="2611"/>
        <v>0</v>
      </c>
      <c r="BH2471" s="130">
        <f t="shared" si="2612"/>
        <v>0</v>
      </c>
      <c r="BI2471" s="130">
        <f t="shared" si="2613"/>
        <v>0</v>
      </c>
      <c r="BJ2471" s="130">
        <f t="shared" si="2614"/>
        <v>0</v>
      </c>
      <c r="BK2471" s="130">
        <f t="shared" si="2615"/>
        <v>0</v>
      </c>
      <c r="BL2471" s="359">
        <f t="shared" si="2616"/>
        <v>0</v>
      </c>
      <c r="BM2471" s="90">
        <f t="shared" si="2617"/>
        <v>0</v>
      </c>
      <c r="CO2471" s="335"/>
      <c r="CP2471" s="493"/>
      <c r="CQ2471" s="493"/>
      <c r="CR2471" s="493"/>
      <c r="CS2471" s="493"/>
      <c r="CT2471" s="493"/>
      <c r="CU2471" s="493"/>
      <c r="CV2471" s="486"/>
      <c r="CW2471" s="486"/>
      <c r="CX2471" s="336"/>
      <c r="CY2471" s="336"/>
      <c r="CZ2471" s="486"/>
      <c r="DA2471" s="486"/>
      <c r="DB2471" s="336"/>
      <c r="DC2471" s="336"/>
      <c r="DD2471" s="486"/>
      <c r="DE2471" s="486"/>
      <c r="DF2471" s="336"/>
      <c r="DG2471" s="336"/>
      <c r="DH2471" s="335"/>
    </row>
    <row r="2472" spans="1:123" ht="48" customHeight="1" x14ac:dyDescent="0.2">
      <c r="C2472" s="741"/>
      <c r="D2472" s="594"/>
      <c r="E2472" s="595"/>
      <c r="F2472" s="581" t="s">
        <v>574</v>
      </c>
      <c r="G2472" s="581"/>
      <c r="H2472" s="165"/>
      <c r="I2472" s="588" t="s">
        <v>567</v>
      </c>
      <c r="J2472" s="588"/>
      <c r="K2472" s="588"/>
      <c r="L2472" s="589"/>
      <c r="M2472" s="579"/>
      <c r="N2472" s="580"/>
      <c r="O2472" s="579"/>
      <c r="P2472" s="580"/>
      <c r="Q2472" s="579"/>
      <c r="R2472" s="580"/>
      <c r="S2472" s="590"/>
      <c r="T2472" s="591"/>
      <c r="U2472" s="213"/>
      <c r="V2472" s="213"/>
      <c r="W2472" s="486"/>
      <c r="X2472" s="486"/>
      <c r="Y2472" s="214"/>
      <c r="Z2472" s="214"/>
      <c r="AA2472" s="486"/>
      <c r="AB2472" s="486"/>
      <c r="AC2472" s="214"/>
      <c r="AD2472" s="214"/>
      <c r="AE2472" s="109"/>
      <c r="AG2472" s="90">
        <f t="shared" si="2585"/>
        <v>45</v>
      </c>
      <c r="AH2472" s="186">
        <f t="shared" si="2586"/>
        <v>0</v>
      </c>
      <c r="AI2472" s="130">
        <f t="shared" si="2587"/>
        <v>0</v>
      </c>
      <c r="AJ2472" s="130">
        <f t="shared" si="2588"/>
        <v>0</v>
      </c>
      <c r="AK2472" s="130">
        <f t="shared" si="2589"/>
        <v>0</v>
      </c>
      <c r="AL2472" s="130">
        <f t="shared" si="2590"/>
        <v>0</v>
      </c>
      <c r="AM2472" s="359">
        <f t="shared" si="2591"/>
        <v>0</v>
      </c>
      <c r="AN2472" s="130">
        <f t="shared" si="2592"/>
        <v>0</v>
      </c>
      <c r="AO2472" s="130">
        <f t="shared" si="2593"/>
        <v>0</v>
      </c>
      <c r="AP2472" s="130">
        <f t="shared" si="2594"/>
        <v>0</v>
      </c>
      <c r="AQ2472" s="130">
        <f t="shared" si="2595"/>
        <v>0</v>
      </c>
      <c r="AR2472" s="359">
        <f t="shared" si="2596"/>
        <v>0</v>
      </c>
      <c r="AS2472" s="130">
        <f t="shared" si="2597"/>
        <v>0</v>
      </c>
      <c r="AT2472" s="130">
        <f t="shared" si="2598"/>
        <v>0</v>
      </c>
      <c r="AU2472" s="130">
        <f t="shared" si="2599"/>
        <v>0</v>
      </c>
      <c r="AV2472" s="130">
        <f t="shared" si="2600"/>
        <v>0</v>
      </c>
      <c r="AW2472" s="359">
        <f t="shared" si="2601"/>
        <v>0</v>
      </c>
      <c r="AX2472" s="130">
        <f t="shared" si="2602"/>
        <v>0</v>
      </c>
      <c r="AY2472" s="130">
        <f t="shared" si="2603"/>
        <v>0</v>
      </c>
      <c r="AZ2472" s="130">
        <f t="shared" si="2604"/>
        <v>0</v>
      </c>
      <c r="BA2472" s="130">
        <f t="shared" si="2605"/>
        <v>0</v>
      </c>
      <c r="BB2472" s="359">
        <f t="shared" si="2606"/>
        <v>0</v>
      </c>
      <c r="BC2472" s="130">
        <f t="shared" si="2607"/>
        <v>0</v>
      </c>
      <c r="BD2472" s="130">
        <f t="shared" si="2608"/>
        <v>0</v>
      </c>
      <c r="BE2472" s="130">
        <f t="shared" si="2609"/>
        <v>0</v>
      </c>
      <c r="BF2472" s="130">
        <f t="shared" si="2610"/>
        <v>0</v>
      </c>
      <c r="BG2472" s="359">
        <f t="shared" si="2611"/>
        <v>0</v>
      </c>
      <c r="BH2472" s="130">
        <f t="shared" si="2612"/>
        <v>0</v>
      </c>
      <c r="BI2472" s="130">
        <f t="shared" si="2613"/>
        <v>0</v>
      </c>
      <c r="BJ2472" s="130">
        <f t="shared" si="2614"/>
        <v>0</v>
      </c>
      <c r="BK2472" s="130">
        <f t="shared" si="2615"/>
        <v>0</v>
      </c>
      <c r="BL2472" s="359">
        <f t="shared" si="2616"/>
        <v>0</v>
      </c>
      <c r="BM2472" s="90">
        <f t="shared" si="2617"/>
        <v>0</v>
      </c>
      <c r="CO2472" s="335"/>
      <c r="CP2472" s="493"/>
      <c r="CQ2472" s="493"/>
      <c r="CR2472" s="493"/>
      <c r="CS2472" s="493"/>
      <c r="CT2472" s="493"/>
      <c r="CU2472" s="493"/>
      <c r="CV2472" s="486"/>
      <c r="CW2472" s="486"/>
      <c r="CX2472" s="336"/>
      <c r="CY2472" s="336"/>
      <c r="CZ2472" s="486"/>
      <c r="DA2472" s="486"/>
      <c r="DB2472" s="336"/>
      <c r="DC2472" s="336"/>
      <c r="DD2472" s="486"/>
      <c r="DE2472" s="486"/>
      <c r="DF2472" s="336"/>
      <c r="DG2472" s="336"/>
      <c r="DH2472" s="335"/>
    </row>
    <row r="2473" spans="1:123" ht="15" customHeight="1" x14ac:dyDescent="0.2">
      <c r="C2473" s="741"/>
      <c r="D2473" s="594"/>
      <c r="E2473" s="595"/>
      <c r="F2473" s="629" t="s">
        <v>575</v>
      </c>
      <c r="G2473" s="629"/>
      <c r="H2473" s="631" t="s">
        <v>307</v>
      </c>
      <c r="I2473" s="625"/>
      <c r="J2473" s="625"/>
      <c r="K2473" s="625"/>
      <c r="L2473" s="626"/>
      <c r="M2473" s="579"/>
      <c r="N2473" s="580"/>
      <c r="O2473" s="579"/>
      <c r="P2473" s="580"/>
      <c r="Q2473" s="579"/>
      <c r="R2473" s="580"/>
      <c r="S2473" s="590"/>
      <c r="T2473" s="591"/>
      <c r="U2473" s="213"/>
      <c r="V2473" s="213"/>
      <c r="W2473" s="486"/>
      <c r="X2473" s="486"/>
      <c r="Y2473" s="214"/>
      <c r="Z2473" s="214"/>
      <c r="AA2473" s="486"/>
      <c r="AB2473" s="486"/>
      <c r="AC2473" s="214"/>
      <c r="AD2473" s="214"/>
      <c r="AE2473" s="109"/>
      <c r="AG2473" s="90">
        <f t="shared" si="2585"/>
        <v>45</v>
      </c>
      <c r="AH2473" s="186">
        <f t="shared" si="2586"/>
        <v>0</v>
      </c>
      <c r="AI2473" s="130">
        <f t="shared" si="2587"/>
        <v>0</v>
      </c>
      <c r="AJ2473" s="130">
        <f t="shared" si="2588"/>
        <v>0</v>
      </c>
      <c r="AK2473" s="130">
        <f t="shared" si="2589"/>
        <v>0</v>
      </c>
      <c r="AL2473" s="130">
        <f t="shared" si="2590"/>
        <v>0</v>
      </c>
      <c r="AM2473" s="359">
        <f t="shared" si="2591"/>
        <v>0</v>
      </c>
      <c r="AN2473" s="130">
        <f t="shared" si="2592"/>
        <v>0</v>
      </c>
      <c r="AO2473" s="130">
        <f t="shared" si="2593"/>
        <v>0</v>
      </c>
      <c r="AP2473" s="130">
        <f t="shared" si="2594"/>
        <v>0</v>
      </c>
      <c r="AQ2473" s="130">
        <f t="shared" si="2595"/>
        <v>0</v>
      </c>
      <c r="AR2473" s="359">
        <f t="shared" si="2596"/>
        <v>0</v>
      </c>
      <c r="AS2473" s="130">
        <f t="shared" si="2597"/>
        <v>0</v>
      </c>
      <c r="AT2473" s="130">
        <f t="shared" si="2598"/>
        <v>0</v>
      </c>
      <c r="AU2473" s="130">
        <f t="shared" si="2599"/>
        <v>0</v>
      </c>
      <c r="AV2473" s="130">
        <f t="shared" si="2600"/>
        <v>0</v>
      </c>
      <c r="AW2473" s="359">
        <f t="shared" si="2601"/>
        <v>0</v>
      </c>
      <c r="AX2473" s="130">
        <f t="shared" si="2602"/>
        <v>0</v>
      </c>
      <c r="AY2473" s="130">
        <f t="shared" si="2603"/>
        <v>0</v>
      </c>
      <c r="AZ2473" s="130">
        <f t="shared" si="2604"/>
        <v>0</v>
      </c>
      <c r="BA2473" s="130">
        <f t="shared" si="2605"/>
        <v>0</v>
      </c>
      <c r="BB2473" s="359">
        <f t="shared" si="2606"/>
        <v>0</v>
      </c>
      <c r="BC2473" s="130">
        <f t="shared" si="2607"/>
        <v>0</v>
      </c>
      <c r="BD2473" s="130">
        <f t="shared" si="2608"/>
        <v>0</v>
      </c>
      <c r="BE2473" s="130">
        <f t="shared" si="2609"/>
        <v>0</v>
      </c>
      <c r="BF2473" s="130">
        <f t="shared" si="2610"/>
        <v>0</v>
      </c>
      <c r="BG2473" s="359">
        <f t="shared" si="2611"/>
        <v>0</v>
      </c>
      <c r="BH2473" s="130">
        <f t="shared" si="2612"/>
        <v>0</v>
      </c>
      <c r="BI2473" s="130">
        <f t="shared" si="2613"/>
        <v>0</v>
      </c>
      <c r="BJ2473" s="130">
        <f t="shared" si="2614"/>
        <v>0</v>
      </c>
      <c r="BK2473" s="130">
        <f t="shared" si="2615"/>
        <v>0</v>
      </c>
      <c r="BL2473" s="359">
        <f t="shared" si="2616"/>
        <v>0</v>
      </c>
      <c r="BM2473" s="90">
        <f t="shared" si="2617"/>
        <v>0</v>
      </c>
      <c r="CO2473" s="335"/>
      <c r="CP2473" s="493"/>
      <c r="CQ2473" s="493"/>
      <c r="CR2473" s="493"/>
      <c r="CS2473" s="493"/>
      <c r="CT2473" s="493"/>
      <c r="CU2473" s="493"/>
      <c r="CV2473" s="486"/>
      <c r="CW2473" s="486"/>
      <c r="CX2473" s="336"/>
      <c r="CY2473" s="336"/>
      <c r="CZ2473" s="486"/>
      <c r="DA2473" s="486"/>
      <c r="DB2473" s="336"/>
      <c r="DC2473" s="336"/>
      <c r="DD2473" s="486"/>
      <c r="DE2473" s="486"/>
      <c r="DF2473" s="336"/>
      <c r="DG2473" s="336"/>
      <c r="DH2473" s="335"/>
    </row>
    <row r="2474" spans="1:123" ht="36" customHeight="1" x14ac:dyDescent="0.2">
      <c r="C2474" s="741"/>
      <c r="D2474" s="594"/>
      <c r="E2474" s="595"/>
      <c r="F2474" s="629" t="s">
        <v>576</v>
      </c>
      <c r="G2474" s="629"/>
      <c r="H2474" s="587" t="s">
        <v>577</v>
      </c>
      <c r="I2474" s="588"/>
      <c r="J2474" s="588"/>
      <c r="K2474" s="588"/>
      <c r="L2474" s="589"/>
      <c r="M2474" s="579"/>
      <c r="N2474" s="580"/>
      <c r="O2474" s="579"/>
      <c r="P2474" s="580"/>
      <c r="Q2474" s="579"/>
      <c r="R2474" s="580"/>
      <c r="S2474" s="590"/>
      <c r="T2474" s="591"/>
      <c r="U2474" s="213"/>
      <c r="V2474" s="213"/>
      <c r="W2474" s="486"/>
      <c r="X2474" s="486"/>
      <c r="Y2474" s="214"/>
      <c r="Z2474" s="214"/>
      <c r="AA2474" s="486"/>
      <c r="AB2474" s="486"/>
      <c r="AC2474" s="214"/>
      <c r="AD2474" s="214"/>
      <c r="AE2474" s="109"/>
      <c r="AG2474" s="90">
        <f t="shared" si="2585"/>
        <v>45</v>
      </c>
      <c r="AH2474" s="186">
        <f t="shared" si="2586"/>
        <v>0</v>
      </c>
      <c r="AI2474" s="130">
        <f t="shared" si="2587"/>
        <v>0</v>
      </c>
      <c r="AJ2474" s="130">
        <f t="shared" si="2588"/>
        <v>0</v>
      </c>
      <c r="AK2474" s="130">
        <f t="shared" si="2589"/>
        <v>0</v>
      </c>
      <c r="AL2474" s="130">
        <f t="shared" si="2590"/>
        <v>0</v>
      </c>
      <c r="AM2474" s="359">
        <f t="shared" si="2591"/>
        <v>0</v>
      </c>
      <c r="AN2474" s="130">
        <f t="shared" si="2592"/>
        <v>0</v>
      </c>
      <c r="AO2474" s="130">
        <f t="shared" si="2593"/>
        <v>0</v>
      </c>
      <c r="AP2474" s="130">
        <f t="shared" si="2594"/>
        <v>0</v>
      </c>
      <c r="AQ2474" s="130">
        <f t="shared" si="2595"/>
        <v>0</v>
      </c>
      <c r="AR2474" s="359">
        <f t="shared" si="2596"/>
        <v>0</v>
      </c>
      <c r="AS2474" s="130">
        <f t="shared" si="2597"/>
        <v>0</v>
      </c>
      <c r="AT2474" s="130">
        <f t="shared" si="2598"/>
        <v>0</v>
      </c>
      <c r="AU2474" s="130">
        <f t="shared" si="2599"/>
        <v>0</v>
      </c>
      <c r="AV2474" s="130">
        <f t="shared" si="2600"/>
        <v>0</v>
      </c>
      <c r="AW2474" s="359">
        <f t="shared" si="2601"/>
        <v>0</v>
      </c>
      <c r="AX2474" s="130">
        <f t="shared" si="2602"/>
        <v>0</v>
      </c>
      <c r="AY2474" s="130">
        <f t="shared" si="2603"/>
        <v>0</v>
      </c>
      <c r="AZ2474" s="130">
        <f t="shared" si="2604"/>
        <v>0</v>
      </c>
      <c r="BA2474" s="130">
        <f t="shared" si="2605"/>
        <v>0</v>
      </c>
      <c r="BB2474" s="359">
        <f t="shared" si="2606"/>
        <v>0</v>
      </c>
      <c r="BC2474" s="130">
        <f t="shared" si="2607"/>
        <v>0</v>
      </c>
      <c r="BD2474" s="130">
        <f t="shared" si="2608"/>
        <v>0</v>
      </c>
      <c r="BE2474" s="130">
        <f t="shared" si="2609"/>
        <v>0</v>
      </c>
      <c r="BF2474" s="130">
        <f t="shared" si="2610"/>
        <v>0</v>
      </c>
      <c r="BG2474" s="359">
        <f t="shared" si="2611"/>
        <v>0</v>
      </c>
      <c r="BH2474" s="130">
        <f t="shared" si="2612"/>
        <v>0</v>
      </c>
      <c r="BI2474" s="130">
        <f t="shared" si="2613"/>
        <v>0</v>
      </c>
      <c r="BJ2474" s="130">
        <f t="shared" si="2614"/>
        <v>0</v>
      </c>
      <c r="BK2474" s="130">
        <f t="shared" si="2615"/>
        <v>0</v>
      </c>
      <c r="BL2474" s="359">
        <f t="shared" si="2616"/>
        <v>0</v>
      </c>
      <c r="BM2474" s="90">
        <f t="shared" si="2617"/>
        <v>0</v>
      </c>
      <c r="CO2474" s="335"/>
      <c r="CP2474" s="493"/>
      <c r="CQ2474" s="493"/>
      <c r="CR2474" s="493"/>
      <c r="CS2474" s="493"/>
      <c r="CT2474" s="493"/>
      <c r="CU2474" s="493"/>
      <c r="CV2474" s="486"/>
      <c r="CW2474" s="486"/>
      <c r="CX2474" s="336"/>
      <c r="CY2474" s="336"/>
      <c r="CZ2474" s="486"/>
      <c r="DA2474" s="486"/>
      <c r="DB2474" s="336"/>
      <c r="DC2474" s="336"/>
      <c r="DD2474" s="486"/>
      <c r="DE2474" s="486"/>
      <c r="DF2474" s="336"/>
      <c r="DG2474" s="336"/>
      <c r="DH2474" s="335"/>
    </row>
    <row r="2475" spans="1:123" ht="24" customHeight="1" x14ac:dyDescent="0.2">
      <c r="C2475" s="741"/>
      <c r="D2475" s="594"/>
      <c r="E2475" s="595"/>
      <c r="F2475" s="629" t="s">
        <v>578</v>
      </c>
      <c r="G2475" s="629"/>
      <c r="H2475" s="587" t="s">
        <v>579</v>
      </c>
      <c r="I2475" s="588"/>
      <c r="J2475" s="588"/>
      <c r="K2475" s="588"/>
      <c r="L2475" s="589"/>
      <c r="M2475" s="579"/>
      <c r="N2475" s="580"/>
      <c r="O2475" s="579"/>
      <c r="P2475" s="580"/>
      <c r="Q2475" s="579"/>
      <c r="R2475" s="580"/>
      <c r="S2475" s="590"/>
      <c r="T2475" s="591"/>
      <c r="U2475" s="213"/>
      <c r="V2475" s="213"/>
      <c r="W2475" s="486"/>
      <c r="X2475" s="486"/>
      <c r="Y2475" s="214"/>
      <c r="Z2475" s="214"/>
      <c r="AA2475" s="486"/>
      <c r="AB2475" s="486"/>
      <c r="AC2475" s="214"/>
      <c r="AD2475" s="214"/>
      <c r="AE2475" s="109"/>
      <c r="AG2475" s="90">
        <f t="shared" si="2585"/>
        <v>45</v>
      </c>
      <c r="AH2475" s="186">
        <f t="shared" si="2586"/>
        <v>0</v>
      </c>
      <c r="AI2475" s="130">
        <f t="shared" si="2587"/>
        <v>0</v>
      </c>
      <c r="AJ2475" s="130">
        <f t="shared" si="2588"/>
        <v>0</v>
      </c>
      <c r="AK2475" s="130">
        <f t="shared" si="2589"/>
        <v>0</v>
      </c>
      <c r="AL2475" s="130">
        <f t="shared" si="2590"/>
        <v>0</v>
      </c>
      <c r="AM2475" s="359">
        <f t="shared" si="2591"/>
        <v>0</v>
      </c>
      <c r="AN2475" s="130">
        <f t="shared" si="2592"/>
        <v>0</v>
      </c>
      <c r="AO2475" s="130">
        <f t="shared" si="2593"/>
        <v>0</v>
      </c>
      <c r="AP2475" s="130">
        <f t="shared" si="2594"/>
        <v>0</v>
      </c>
      <c r="AQ2475" s="130">
        <f t="shared" si="2595"/>
        <v>0</v>
      </c>
      <c r="AR2475" s="359">
        <f t="shared" si="2596"/>
        <v>0</v>
      </c>
      <c r="AS2475" s="130">
        <f t="shared" si="2597"/>
        <v>0</v>
      </c>
      <c r="AT2475" s="130">
        <f t="shared" si="2598"/>
        <v>0</v>
      </c>
      <c r="AU2475" s="130">
        <f t="shared" si="2599"/>
        <v>0</v>
      </c>
      <c r="AV2475" s="130">
        <f t="shared" si="2600"/>
        <v>0</v>
      </c>
      <c r="AW2475" s="359">
        <f t="shared" si="2601"/>
        <v>0</v>
      </c>
      <c r="AX2475" s="130">
        <f t="shared" si="2602"/>
        <v>0</v>
      </c>
      <c r="AY2475" s="130">
        <f t="shared" si="2603"/>
        <v>0</v>
      </c>
      <c r="AZ2475" s="130">
        <f t="shared" si="2604"/>
        <v>0</v>
      </c>
      <c r="BA2475" s="130">
        <f t="shared" si="2605"/>
        <v>0</v>
      </c>
      <c r="BB2475" s="359">
        <f t="shared" si="2606"/>
        <v>0</v>
      </c>
      <c r="BC2475" s="130">
        <f t="shared" si="2607"/>
        <v>0</v>
      </c>
      <c r="BD2475" s="130">
        <f t="shared" si="2608"/>
        <v>0</v>
      </c>
      <c r="BE2475" s="130">
        <f t="shared" si="2609"/>
        <v>0</v>
      </c>
      <c r="BF2475" s="130">
        <f t="shared" si="2610"/>
        <v>0</v>
      </c>
      <c r="BG2475" s="359">
        <f t="shared" si="2611"/>
        <v>0</v>
      </c>
      <c r="BH2475" s="130">
        <f t="shared" si="2612"/>
        <v>0</v>
      </c>
      <c r="BI2475" s="130">
        <f t="shared" si="2613"/>
        <v>0</v>
      </c>
      <c r="BJ2475" s="130">
        <f t="shared" si="2614"/>
        <v>0</v>
      </c>
      <c r="BK2475" s="130">
        <f t="shared" si="2615"/>
        <v>0</v>
      </c>
      <c r="BL2475" s="359">
        <f t="shared" si="2616"/>
        <v>0</v>
      </c>
      <c r="BM2475" s="90">
        <f t="shared" si="2617"/>
        <v>0</v>
      </c>
      <c r="BQ2475" s="246" t="s">
        <v>2104</v>
      </c>
      <c r="BR2475" s="246" t="s">
        <v>2048</v>
      </c>
      <c r="BS2475" s="246" t="s">
        <v>2049</v>
      </c>
      <c r="BT2475" s="246" t="s">
        <v>84</v>
      </c>
      <c r="BU2475" s="246" t="s">
        <v>2048</v>
      </c>
      <c r="BV2475" s="246" t="s">
        <v>2049</v>
      </c>
      <c r="BW2475" s="246" t="s">
        <v>84</v>
      </c>
      <c r="BX2475" s="246" t="s">
        <v>2048</v>
      </c>
      <c r="BY2475" s="246" t="s">
        <v>2049</v>
      </c>
      <c r="BZ2475" s="246" t="s">
        <v>84</v>
      </c>
      <c r="CA2475" s="246" t="s">
        <v>2048</v>
      </c>
      <c r="CB2475" s="246" t="s">
        <v>2049</v>
      </c>
      <c r="CO2475" s="335"/>
      <c r="CP2475" s="493"/>
      <c r="CQ2475" s="493"/>
      <c r="CR2475" s="493"/>
      <c r="CS2475" s="493"/>
      <c r="CT2475" s="493"/>
      <c r="CU2475" s="493"/>
      <c r="CV2475" s="486"/>
      <c r="CW2475" s="486"/>
      <c r="CX2475" s="336"/>
      <c r="CY2475" s="336"/>
      <c r="CZ2475" s="486"/>
      <c r="DA2475" s="486"/>
      <c r="DB2475" s="336"/>
      <c r="DC2475" s="336"/>
      <c r="DD2475" s="486"/>
      <c r="DE2475" s="486"/>
      <c r="DF2475" s="336"/>
      <c r="DG2475" s="336"/>
      <c r="DH2475" s="335"/>
    </row>
    <row r="2476" spans="1:123" s="186" customFormat="1" ht="36" customHeight="1" x14ac:dyDescent="0.2">
      <c r="A2476" s="240"/>
      <c r="C2476" s="741"/>
      <c r="D2476" s="594"/>
      <c r="E2476" s="595"/>
      <c r="F2476" s="653" t="s">
        <v>580</v>
      </c>
      <c r="G2476" s="653"/>
      <c r="H2476" s="654" t="s">
        <v>581</v>
      </c>
      <c r="I2476" s="655"/>
      <c r="J2476" s="655"/>
      <c r="K2476" s="655"/>
      <c r="L2476" s="656"/>
      <c r="M2476" s="585"/>
      <c r="N2476" s="586"/>
      <c r="O2476" s="585"/>
      <c r="P2476" s="586"/>
      <c r="Q2476" s="585"/>
      <c r="R2476" s="586"/>
      <c r="S2476" s="732"/>
      <c r="T2476" s="733"/>
      <c r="U2476" s="42"/>
      <c r="V2476" s="42"/>
      <c r="W2476" s="487"/>
      <c r="X2476" s="487"/>
      <c r="Y2476" s="241"/>
      <c r="Z2476" s="241"/>
      <c r="AA2476" s="487"/>
      <c r="AB2476" s="487"/>
      <c r="AC2476" s="241"/>
      <c r="AD2476" s="241"/>
      <c r="AE2476" s="235"/>
      <c r="AF2476" s="237"/>
      <c r="AG2476" s="186">
        <f t="shared" si="2585"/>
        <v>45</v>
      </c>
      <c r="AH2476" s="186">
        <f t="shared" si="2586"/>
        <v>0</v>
      </c>
      <c r="AI2476" s="178">
        <f t="shared" si="2587"/>
        <v>0</v>
      </c>
      <c r="AJ2476" s="178">
        <f t="shared" si="2588"/>
        <v>0</v>
      </c>
      <c r="AK2476" s="178">
        <f t="shared" si="2589"/>
        <v>0</v>
      </c>
      <c r="AL2476" s="130">
        <f t="shared" si="2590"/>
        <v>0</v>
      </c>
      <c r="AM2476" s="359">
        <f t="shared" si="2591"/>
        <v>0</v>
      </c>
      <c r="AN2476" s="178">
        <f t="shared" si="2592"/>
        <v>0</v>
      </c>
      <c r="AO2476" s="178">
        <f t="shared" si="2593"/>
        <v>0</v>
      </c>
      <c r="AP2476" s="178">
        <f t="shared" si="2594"/>
        <v>0</v>
      </c>
      <c r="AQ2476" s="178">
        <f t="shared" si="2595"/>
        <v>0</v>
      </c>
      <c r="AR2476" s="359">
        <f t="shared" si="2596"/>
        <v>0</v>
      </c>
      <c r="AS2476" s="178">
        <f t="shared" si="2597"/>
        <v>0</v>
      </c>
      <c r="AT2476" s="178">
        <f t="shared" si="2598"/>
        <v>0</v>
      </c>
      <c r="AU2476" s="178">
        <f t="shared" si="2599"/>
        <v>0</v>
      </c>
      <c r="AV2476" s="178">
        <f t="shared" si="2600"/>
        <v>0</v>
      </c>
      <c r="AW2476" s="359">
        <f t="shared" si="2601"/>
        <v>0</v>
      </c>
      <c r="AX2476" s="178">
        <f t="shared" si="2602"/>
        <v>0</v>
      </c>
      <c r="AY2476" s="178">
        <f t="shared" si="2603"/>
        <v>0</v>
      </c>
      <c r="AZ2476" s="178">
        <f t="shared" si="2604"/>
        <v>0</v>
      </c>
      <c r="BA2476" s="178">
        <f t="shared" si="2605"/>
        <v>0</v>
      </c>
      <c r="BB2476" s="359">
        <f t="shared" si="2606"/>
        <v>0</v>
      </c>
      <c r="BC2476" s="178">
        <f t="shared" si="2607"/>
        <v>0</v>
      </c>
      <c r="BD2476" s="178">
        <f t="shared" si="2608"/>
        <v>0</v>
      </c>
      <c r="BE2476" s="178">
        <f t="shared" si="2609"/>
        <v>0</v>
      </c>
      <c r="BF2476" s="178">
        <f t="shared" si="2610"/>
        <v>0</v>
      </c>
      <c r="BG2476" s="359">
        <f t="shared" si="2611"/>
        <v>0</v>
      </c>
      <c r="BH2476" s="178">
        <f t="shared" si="2612"/>
        <v>0</v>
      </c>
      <c r="BI2476" s="178">
        <f t="shared" si="2613"/>
        <v>0</v>
      </c>
      <c r="BJ2476" s="178">
        <f t="shared" si="2614"/>
        <v>0</v>
      </c>
      <c r="BK2476" s="178">
        <f t="shared" si="2615"/>
        <v>0</v>
      </c>
      <c r="BL2476" s="359">
        <f t="shared" si="2616"/>
        <v>0</v>
      </c>
      <c r="BM2476" s="186">
        <f t="shared" si="2617"/>
        <v>0</v>
      </c>
      <c r="BP2476" s="186" t="s">
        <v>2077</v>
      </c>
      <c r="BQ2476" s="178">
        <f>IF($AG$1789=$AH$1789,0,IF(
OR(
AND(BQ2480=0,BQ2479&gt;0),
AND(BQ2480="NS",BQ2478&gt;0),
AND(BQ2480="NS",BQ2478=0,BQ2479=0)),1,
IF(OR(
AND(BQ2479&gt;=2,BQ2478&lt;BQ2480),
AND(BQ2480="NS",BQ2478=0,BQ2479&gt;0),
BQ2480=BQ2478,
AND(BQ2480="NA",BQ2479=0,BQ2478=0,BQ2477&gt;0)),0,1)))</f>
        <v>0</v>
      </c>
      <c r="BR2476" s="178">
        <f t="shared" ref="BR2476" si="2701">IF($AG$1789=$AH$1789,0,IF(
OR(
AND(BR2480=0,BR2479&gt;0),
AND(BR2480="NS",BR2478&gt;0),
AND(BR2480="NS",BR2478=0,BR2479=0)),1,
IF(OR(
AND(BR2479&gt;=2,BR2478&lt;BR2480),
AND(BR2480="NS",BR2478=0,BR2479&gt;0),
BR2480=BR2478,
AND(BR2480="NA",BR2479=0,BR2478=0,BR2477&gt;0)),0,1)))</f>
        <v>0</v>
      </c>
      <c r="BS2476" s="178">
        <f t="shared" ref="BS2476" si="2702">IF($AG$1789=$AH$1789,0,IF(
OR(
AND(BS2480=0,BS2479&gt;0),
AND(BS2480="NS",BS2478&gt;0),
AND(BS2480="NS",BS2478=0,BS2479=0)),1,
IF(OR(
AND(BS2479&gt;=2,BS2478&lt;BS2480),
AND(BS2480="NS",BS2478=0,BS2479&gt;0),
BS2480=BS2478,
AND(BS2480="NA",BS2479=0,BS2478=0,BS2477&gt;0)),0,1)))</f>
        <v>0</v>
      </c>
      <c r="BT2476" s="178">
        <f t="shared" ref="BT2476" si="2703">IF($AG$1789=$AH$1789,0,IF(
OR(
AND(BT2480=0,BT2479&gt;0),
AND(BT2480="NS",BT2478&gt;0),
AND(BT2480="NS",BT2478=0,BT2479=0)),1,
IF(OR(
AND(BT2479&gt;=2,BT2478&lt;BT2480),
AND(BT2480="NS",BT2478=0,BT2479&gt;0),
BT2480=BT2478,
AND(BT2480="NA",BT2479=0,BT2478=0,BT2477&gt;0)),0,1)))</f>
        <v>0</v>
      </c>
      <c r="BU2476" s="178">
        <f t="shared" ref="BU2476" si="2704">IF($AG$1789=$AH$1789,0,IF(
OR(
AND(BU2480=0,BU2479&gt;0),
AND(BU2480="NS",BU2478&gt;0),
AND(BU2480="NS",BU2478=0,BU2479=0)),1,
IF(OR(
AND(BU2479&gt;=2,BU2478&lt;BU2480),
AND(BU2480="NS",BU2478=0,BU2479&gt;0),
BU2480=BU2478,
AND(BU2480="NA",BU2479=0,BU2478=0,BU2477&gt;0)),0,1)))</f>
        <v>0</v>
      </c>
      <c r="BV2476" s="178">
        <f t="shared" ref="BV2476" si="2705">IF($AG$1789=$AH$1789,0,IF(
OR(
AND(BV2480=0,BV2479&gt;0),
AND(BV2480="NS",BV2478&gt;0),
AND(BV2480="NS",BV2478=0,BV2479=0)),1,
IF(OR(
AND(BV2479&gt;=2,BV2478&lt;BV2480),
AND(BV2480="NS",BV2478=0,BV2479&gt;0),
BV2480=BV2478,
AND(BV2480="NA",BV2479=0,BV2478=0,BV2477&gt;0)),0,1)))</f>
        <v>0</v>
      </c>
      <c r="BW2476" s="178">
        <f t="shared" ref="BW2476" si="2706">IF($AG$1789=$AH$1789,0,IF(
OR(
AND(BW2480=0,BW2479&gt;0),
AND(BW2480="NS",BW2478&gt;0),
AND(BW2480="NS",BW2478=0,BW2479=0)),1,
IF(OR(
AND(BW2479&gt;=2,BW2478&lt;BW2480),
AND(BW2480="NS",BW2478=0,BW2479&gt;0),
BW2480=BW2478,
AND(BW2480="NA",BW2479=0,BW2478=0,BW2477&gt;0)),0,1)))</f>
        <v>0</v>
      </c>
      <c r="BX2476" s="178">
        <f t="shared" ref="BX2476" si="2707">IF($AG$1789=$AH$1789,0,IF(
OR(
AND(BX2480=0,BX2479&gt;0),
AND(BX2480="NS",BX2478&gt;0),
AND(BX2480="NS",BX2478=0,BX2479=0)),1,
IF(OR(
AND(BX2479&gt;=2,BX2478&lt;BX2480),
AND(BX2480="NS",BX2478=0,BX2479&gt;0),
BX2480=BX2478,
AND(BX2480="NA",BX2479=0,BX2478=0,BX2477&gt;0)),0,1)))</f>
        <v>0</v>
      </c>
      <c r="BY2476" s="178">
        <f t="shared" ref="BY2476" si="2708">IF($AG$1789=$AH$1789,0,IF(
OR(
AND(BY2480=0,BY2479&gt;0),
AND(BY2480="NS",BY2478&gt;0),
AND(BY2480="NS",BY2478=0,BY2479=0)),1,
IF(OR(
AND(BY2479&gt;=2,BY2478&lt;BY2480),
AND(BY2480="NS",BY2478=0,BY2479&gt;0),
BY2480=BY2478,
AND(BY2480="NA",BY2479=0,BY2478=0,BY2477&gt;0)),0,1)))</f>
        <v>0</v>
      </c>
      <c r="BZ2476" s="178">
        <f t="shared" ref="BZ2476" si="2709">IF($AG$1789=$AH$1789,0,IF(
OR(
AND(BZ2480=0,BZ2479&gt;0),
AND(BZ2480="NS",BZ2478&gt;0),
AND(BZ2480="NS",BZ2478=0,BZ2479=0)),1,
IF(OR(
AND(BZ2479&gt;=2,BZ2478&lt;BZ2480),
AND(BZ2480="NS",BZ2478=0,BZ2479&gt;0),
BZ2480=BZ2478,
AND(BZ2480="NA",BZ2479=0,BZ2478=0,BZ2477&gt;0)),0,1)))</f>
        <v>0</v>
      </c>
      <c r="CA2476" s="178">
        <f t="shared" ref="CA2476" si="2710">IF($AG$1789=$AH$1789,0,IF(
OR(
AND(CA2480=0,CA2479&gt;0),
AND(CA2480="NS",CA2478&gt;0),
AND(CA2480="NS",CA2478=0,CA2479=0)),1,
IF(OR(
AND(CA2479&gt;=2,CA2478&lt;CA2480),
AND(CA2480="NS",CA2478=0,CA2479&gt;0),
CA2480=CA2478,
AND(CA2480="NA",CA2479=0,CA2478=0,CA2477&gt;0)),0,1)))</f>
        <v>0</v>
      </c>
      <c r="CB2476" s="178">
        <f t="shared" ref="CB2476" si="2711">IF($AG$1789=$AH$1789,0,IF(
OR(
AND(CB2480=0,CB2479&gt;0),
AND(CB2480="NS",CB2478&gt;0),
AND(CB2480="NS",CB2478=0,CB2479=0)),1,
IF(OR(
AND(CB2479&gt;=2,CB2478&lt;CB2480),
AND(CB2480="NS",CB2478=0,CB2479&gt;0),
CB2480=CB2478,
AND(CB2480="NA",CB2479=0,CB2478=0,CB2477&gt;0)),0,1)))</f>
        <v>0</v>
      </c>
      <c r="CC2476" s="186">
        <f>SUM(BQ2476:CB2476)</f>
        <v>0</v>
      </c>
      <c r="CN2476" s="237"/>
      <c r="CO2476" s="354"/>
      <c r="CP2476" s="494"/>
      <c r="CQ2476" s="494"/>
      <c r="CR2476" s="494"/>
      <c r="CS2476" s="494"/>
      <c r="CT2476" s="494"/>
      <c r="CU2476" s="494"/>
      <c r="CV2476" s="487"/>
      <c r="CW2476" s="487"/>
      <c r="CX2476" s="337"/>
      <c r="CY2476" s="337"/>
      <c r="CZ2476" s="487"/>
      <c r="DA2476" s="487"/>
      <c r="DB2476" s="337"/>
      <c r="DC2476" s="337"/>
      <c r="DD2476" s="487"/>
      <c r="DE2476" s="487"/>
      <c r="DF2476" s="337"/>
      <c r="DG2476" s="337"/>
      <c r="DH2476" s="354"/>
      <c r="DS2476" s="237"/>
    </row>
    <row r="2477" spans="1:123" ht="24" customHeight="1" x14ac:dyDescent="0.2">
      <c r="C2477" s="741"/>
      <c r="D2477" s="594"/>
      <c r="E2477" s="595"/>
      <c r="F2477" s="630" t="s">
        <v>587</v>
      </c>
      <c r="G2477" s="630"/>
      <c r="H2477" s="165"/>
      <c r="I2477" s="625" t="s">
        <v>582</v>
      </c>
      <c r="J2477" s="625"/>
      <c r="K2477" s="625"/>
      <c r="L2477" s="626"/>
      <c r="M2477" s="579"/>
      <c r="N2477" s="580"/>
      <c r="O2477" s="579"/>
      <c r="P2477" s="580"/>
      <c r="Q2477" s="579"/>
      <c r="R2477" s="580"/>
      <c r="S2477" s="590"/>
      <c r="T2477" s="591"/>
      <c r="U2477" s="213"/>
      <c r="V2477" s="213"/>
      <c r="W2477" s="486"/>
      <c r="X2477" s="486"/>
      <c r="Y2477" s="214"/>
      <c r="Z2477" s="214"/>
      <c r="AA2477" s="486"/>
      <c r="AB2477" s="486"/>
      <c r="AC2477" s="214"/>
      <c r="AD2477" s="214"/>
      <c r="AE2477" s="109"/>
      <c r="AG2477" s="90">
        <f t="shared" si="2585"/>
        <v>45</v>
      </c>
      <c r="AH2477" s="186">
        <f t="shared" si="2586"/>
        <v>0</v>
      </c>
      <c r="AI2477" s="130">
        <f t="shared" si="2587"/>
        <v>0</v>
      </c>
      <c r="AJ2477" s="130">
        <f t="shared" si="2588"/>
        <v>0</v>
      </c>
      <c r="AK2477" s="130">
        <f t="shared" si="2589"/>
        <v>0</v>
      </c>
      <c r="AL2477" s="130">
        <f t="shared" si="2590"/>
        <v>0</v>
      </c>
      <c r="AM2477" s="359">
        <f t="shared" si="2591"/>
        <v>0</v>
      </c>
      <c r="AN2477" s="130">
        <f t="shared" si="2592"/>
        <v>0</v>
      </c>
      <c r="AO2477" s="130">
        <f t="shared" si="2593"/>
        <v>0</v>
      </c>
      <c r="AP2477" s="130">
        <f t="shared" si="2594"/>
        <v>0</v>
      </c>
      <c r="AQ2477" s="130">
        <f t="shared" si="2595"/>
        <v>0</v>
      </c>
      <c r="AR2477" s="359">
        <f t="shared" si="2596"/>
        <v>0</v>
      </c>
      <c r="AS2477" s="130">
        <f t="shared" si="2597"/>
        <v>0</v>
      </c>
      <c r="AT2477" s="130">
        <f t="shared" si="2598"/>
        <v>0</v>
      </c>
      <c r="AU2477" s="130">
        <f t="shared" si="2599"/>
        <v>0</v>
      </c>
      <c r="AV2477" s="130">
        <f t="shared" si="2600"/>
        <v>0</v>
      </c>
      <c r="AW2477" s="359">
        <f t="shared" si="2601"/>
        <v>0</v>
      </c>
      <c r="AX2477" s="130">
        <f t="shared" si="2602"/>
        <v>0</v>
      </c>
      <c r="AY2477" s="130">
        <f t="shared" si="2603"/>
        <v>0</v>
      </c>
      <c r="AZ2477" s="130">
        <f t="shared" si="2604"/>
        <v>0</v>
      </c>
      <c r="BA2477" s="130">
        <f t="shared" si="2605"/>
        <v>0</v>
      </c>
      <c r="BB2477" s="359">
        <f t="shared" si="2606"/>
        <v>0</v>
      </c>
      <c r="BC2477" s="130">
        <f t="shared" si="2607"/>
        <v>0</v>
      </c>
      <c r="BD2477" s="130">
        <f t="shared" si="2608"/>
        <v>0</v>
      </c>
      <c r="BE2477" s="130">
        <f t="shared" si="2609"/>
        <v>0</v>
      </c>
      <c r="BF2477" s="130">
        <f t="shared" si="2610"/>
        <v>0</v>
      </c>
      <c r="BG2477" s="359">
        <f t="shared" si="2611"/>
        <v>0</v>
      </c>
      <c r="BH2477" s="130">
        <f t="shared" si="2612"/>
        <v>0</v>
      </c>
      <c r="BI2477" s="130">
        <f t="shared" si="2613"/>
        <v>0</v>
      </c>
      <c r="BJ2477" s="130">
        <f t="shared" si="2614"/>
        <v>0</v>
      </c>
      <c r="BK2477" s="130">
        <f t="shared" si="2615"/>
        <v>0</v>
      </c>
      <c r="BL2477" s="359">
        <f t="shared" si="2616"/>
        <v>0</v>
      </c>
      <c r="BM2477" s="90">
        <f t="shared" si="2617"/>
        <v>0</v>
      </c>
      <c r="BP2477" s="90" t="s">
        <v>2058</v>
      </c>
      <c r="BQ2477" s="90">
        <f>COUNTIF(M2477:N2481,"NA")</f>
        <v>0</v>
      </c>
      <c r="BR2477" s="90">
        <f>COUNTIF(O2477:P2481,"NA")</f>
        <v>0</v>
      </c>
      <c r="BS2477" s="90">
        <f>COUNTIF(Q2477:R2481,"NA")</f>
        <v>0</v>
      </c>
      <c r="BT2477" s="90">
        <f>COUNTIF(S2477:T2481,"NA")</f>
        <v>0</v>
      </c>
      <c r="BU2477" s="90">
        <f>COUNTIF(U2477:U2481,"NA")</f>
        <v>0</v>
      </c>
      <c r="BV2477" s="90">
        <f>COUNTIF(V2477:V2481,"NA")</f>
        <v>0</v>
      </c>
      <c r="BW2477" s="90">
        <f>COUNTIF(W2477:X2481,"NA")</f>
        <v>0</v>
      </c>
      <c r="BX2477" s="90">
        <f>COUNTIF(Y2477:Y2481,"NA")</f>
        <v>0</v>
      </c>
      <c r="BY2477" s="90">
        <f>COUNTIF(Z2477:Z2481,"NA")</f>
        <v>0</v>
      </c>
      <c r="BZ2477" s="90">
        <f>COUNTIF(AA2477:AB2481,"NA")</f>
        <v>0</v>
      </c>
      <c r="CA2477" s="90">
        <f>COUNTIF(AC2477:AC2481,"NA")</f>
        <v>0</v>
      </c>
      <c r="CB2477" s="90">
        <f>COUNTIF(AD2477:AD2481,"NA")</f>
        <v>0</v>
      </c>
      <c r="CO2477" s="335"/>
      <c r="CP2477" s="493"/>
      <c r="CQ2477" s="493"/>
      <c r="CR2477" s="493"/>
      <c r="CS2477" s="493"/>
      <c r="CT2477" s="493"/>
      <c r="CU2477" s="493"/>
      <c r="CV2477" s="486"/>
      <c r="CW2477" s="486"/>
      <c r="CX2477" s="336"/>
      <c r="CY2477" s="336"/>
      <c r="CZ2477" s="486"/>
      <c r="DA2477" s="486"/>
      <c r="DB2477" s="336"/>
      <c r="DC2477" s="336"/>
      <c r="DD2477" s="486"/>
      <c r="DE2477" s="486"/>
      <c r="DF2477" s="336"/>
      <c r="DG2477" s="336"/>
      <c r="DH2477" s="335"/>
    </row>
    <row r="2478" spans="1:123" ht="36" customHeight="1" x14ac:dyDescent="0.2">
      <c r="C2478" s="741"/>
      <c r="D2478" s="594"/>
      <c r="E2478" s="595"/>
      <c r="F2478" s="630" t="s">
        <v>588</v>
      </c>
      <c r="G2478" s="630"/>
      <c r="H2478" s="165"/>
      <c r="I2478" s="625" t="s">
        <v>583</v>
      </c>
      <c r="J2478" s="625"/>
      <c r="K2478" s="625"/>
      <c r="L2478" s="626"/>
      <c r="M2478" s="579"/>
      <c r="N2478" s="580"/>
      <c r="O2478" s="579"/>
      <c r="P2478" s="580"/>
      <c r="Q2478" s="579"/>
      <c r="R2478" s="580"/>
      <c r="S2478" s="590"/>
      <c r="T2478" s="591"/>
      <c r="U2478" s="213"/>
      <c r="V2478" s="213"/>
      <c r="W2478" s="486"/>
      <c r="X2478" s="486"/>
      <c r="Y2478" s="214"/>
      <c r="Z2478" s="214"/>
      <c r="AA2478" s="486"/>
      <c r="AB2478" s="486"/>
      <c r="AC2478" s="214"/>
      <c r="AD2478" s="214"/>
      <c r="AE2478" s="109"/>
      <c r="AG2478" s="90">
        <f t="shared" si="2585"/>
        <v>45</v>
      </c>
      <c r="AH2478" s="186">
        <f t="shared" si="2586"/>
        <v>0</v>
      </c>
      <c r="AI2478" s="130">
        <f t="shared" si="2587"/>
        <v>0</v>
      </c>
      <c r="AJ2478" s="130">
        <f t="shared" si="2588"/>
        <v>0</v>
      </c>
      <c r="AK2478" s="130">
        <f t="shared" si="2589"/>
        <v>0</v>
      </c>
      <c r="AL2478" s="130">
        <f t="shared" si="2590"/>
        <v>0</v>
      </c>
      <c r="AM2478" s="359">
        <f t="shared" si="2591"/>
        <v>0</v>
      </c>
      <c r="AN2478" s="130">
        <f t="shared" si="2592"/>
        <v>0</v>
      </c>
      <c r="AO2478" s="130">
        <f t="shared" si="2593"/>
        <v>0</v>
      </c>
      <c r="AP2478" s="130">
        <f t="shared" si="2594"/>
        <v>0</v>
      </c>
      <c r="AQ2478" s="130">
        <f t="shared" si="2595"/>
        <v>0</v>
      </c>
      <c r="AR2478" s="359">
        <f t="shared" si="2596"/>
        <v>0</v>
      </c>
      <c r="AS2478" s="130">
        <f t="shared" si="2597"/>
        <v>0</v>
      </c>
      <c r="AT2478" s="130">
        <f t="shared" si="2598"/>
        <v>0</v>
      </c>
      <c r="AU2478" s="130">
        <f t="shared" si="2599"/>
        <v>0</v>
      </c>
      <c r="AV2478" s="130">
        <f t="shared" si="2600"/>
        <v>0</v>
      </c>
      <c r="AW2478" s="359">
        <f t="shared" si="2601"/>
        <v>0</v>
      </c>
      <c r="AX2478" s="130">
        <f t="shared" si="2602"/>
        <v>0</v>
      </c>
      <c r="AY2478" s="130">
        <f t="shared" si="2603"/>
        <v>0</v>
      </c>
      <c r="AZ2478" s="130">
        <f t="shared" si="2604"/>
        <v>0</v>
      </c>
      <c r="BA2478" s="130">
        <f t="shared" si="2605"/>
        <v>0</v>
      </c>
      <c r="BB2478" s="359">
        <f t="shared" si="2606"/>
        <v>0</v>
      </c>
      <c r="BC2478" s="130">
        <f t="shared" si="2607"/>
        <v>0</v>
      </c>
      <c r="BD2478" s="130">
        <f t="shared" si="2608"/>
        <v>0</v>
      </c>
      <c r="BE2478" s="130">
        <f t="shared" si="2609"/>
        <v>0</v>
      </c>
      <c r="BF2478" s="130">
        <f t="shared" si="2610"/>
        <v>0</v>
      </c>
      <c r="BG2478" s="359">
        <f t="shared" si="2611"/>
        <v>0</v>
      </c>
      <c r="BH2478" s="130">
        <f t="shared" si="2612"/>
        <v>0</v>
      </c>
      <c r="BI2478" s="130">
        <f t="shared" si="2613"/>
        <v>0</v>
      </c>
      <c r="BJ2478" s="130">
        <f t="shared" si="2614"/>
        <v>0</v>
      </c>
      <c r="BK2478" s="130">
        <f t="shared" si="2615"/>
        <v>0</v>
      </c>
      <c r="BL2478" s="359">
        <f t="shared" si="2616"/>
        <v>0</v>
      </c>
      <c r="BM2478" s="90">
        <f t="shared" si="2617"/>
        <v>0</v>
      </c>
      <c r="BP2478" s="90" t="s">
        <v>2078</v>
      </c>
      <c r="BQ2478" s="90">
        <f>SUM(M2477:N2481)</f>
        <v>0</v>
      </c>
      <c r="BR2478" s="90">
        <f>SUM(O2477:P2481)</f>
        <v>0</v>
      </c>
      <c r="BS2478" s="90">
        <f>SUM(Q2477:R2481)</f>
        <v>0</v>
      </c>
      <c r="BT2478" s="90">
        <f>SUM(S2477:T2481)</f>
        <v>0</v>
      </c>
      <c r="BU2478" s="90">
        <f>SUM(U2477:U2481)</f>
        <v>0</v>
      </c>
      <c r="BV2478" s="90">
        <f>SUM(V2477:V2481)</f>
        <v>0</v>
      </c>
      <c r="BW2478" s="90">
        <f>SUM(W2477:X2481)</f>
        <v>0</v>
      </c>
      <c r="BX2478" s="90">
        <f>SUM(Y2477:Y2481)</f>
        <v>0</v>
      </c>
      <c r="BY2478" s="90">
        <f>SUM(Z2477:Z2481)</f>
        <v>0</v>
      </c>
      <c r="BZ2478" s="90">
        <f>SUM(AA2477:AB2481)</f>
        <v>0</v>
      </c>
      <c r="CA2478" s="90">
        <f>SUM(AC2477:AC2481)</f>
        <v>0</v>
      </c>
      <c r="CB2478" s="90">
        <f>SUM(AD2477:AD2481)</f>
        <v>0</v>
      </c>
      <c r="CO2478" s="335"/>
      <c r="CP2478" s="493"/>
      <c r="CQ2478" s="493"/>
      <c r="CR2478" s="493"/>
      <c r="CS2478" s="493"/>
      <c r="CT2478" s="493"/>
      <c r="CU2478" s="493"/>
      <c r="CV2478" s="486"/>
      <c r="CW2478" s="486"/>
      <c r="CX2478" s="336"/>
      <c r="CY2478" s="336"/>
      <c r="CZ2478" s="486"/>
      <c r="DA2478" s="486"/>
      <c r="DB2478" s="336"/>
      <c r="DC2478" s="336"/>
      <c r="DD2478" s="486"/>
      <c r="DE2478" s="486"/>
      <c r="DF2478" s="336"/>
      <c r="DG2478" s="336"/>
      <c r="DH2478" s="335"/>
    </row>
    <row r="2479" spans="1:123" ht="24" customHeight="1" x14ac:dyDescent="0.2">
      <c r="C2479" s="741"/>
      <c r="D2479" s="594"/>
      <c r="E2479" s="595"/>
      <c r="F2479" s="630" t="s">
        <v>589</v>
      </c>
      <c r="G2479" s="630"/>
      <c r="H2479" s="165"/>
      <c r="I2479" s="625" t="s">
        <v>584</v>
      </c>
      <c r="J2479" s="625"/>
      <c r="K2479" s="625"/>
      <c r="L2479" s="626"/>
      <c r="M2479" s="579"/>
      <c r="N2479" s="580"/>
      <c r="O2479" s="579"/>
      <c r="P2479" s="580"/>
      <c r="Q2479" s="579"/>
      <c r="R2479" s="580"/>
      <c r="S2479" s="590"/>
      <c r="T2479" s="591"/>
      <c r="U2479" s="213"/>
      <c r="V2479" s="213"/>
      <c r="W2479" s="486"/>
      <c r="X2479" s="486"/>
      <c r="Y2479" s="214"/>
      <c r="Z2479" s="214"/>
      <c r="AA2479" s="486"/>
      <c r="AB2479" s="486"/>
      <c r="AC2479" s="214"/>
      <c r="AD2479" s="214"/>
      <c r="AE2479" s="109"/>
      <c r="AG2479" s="90">
        <f t="shared" si="2585"/>
        <v>45</v>
      </c>
      <c r="AH2479" s="186">
        <f t="shared" si="2586"/>
        <v>0</v>
      </c>
      <c r="AI2479" s="130">
        <f t="shared" si="2587"/>
        <v>0</v>
      </c>
      <c r="AJ2479" s="130">
        <f t="shared" si="2588"/>
        <v>0</v>
      </c>
      <c r="AK2479" s="130">
        <f t="shared" si="2589"/>
        <v>0</v>
      </c>
      <c r="AL2479" s="130">
        <f t="shared" si="2590"/>
        <v>0</v>
      </c>
      <c r="AM2479" s="359">
        <f t="shared" si="2591"/>
        <v>0</v>
      </c>
      <c r="AN2479" s="130">
        <f t="shared" si="2592"/>
        <v>0</v>
      </c>
      <c r="AO2479" s="130">
        <f t="shared" si="2593"/>
        <v>0</v>
      </c>
      <c r="AP2479" s="130">
        <f t="shared" si="2594"/>
        <v>0</v>
      </c>
      <c r="AQ2479" s="130">
        <f t="shared" si="2595"/>
        <v>0</v>
      </c>
      <c r="AR2479" s="359">
        <f t="shared" si="2596"/>
        <v>0</v>
      </c>
      <c r="AS2479" s="130">
        <f t="shared" si="2597"/>
        <v>0</v>
      </c>
      <c r="AT2479" s="130">
        <f t="shared" si="2598"/>
        <v>0</v>
      </c>
      <c r="AU2479" s="130">
        <f t="shared" si="2599"/>
        <v>0</v>
      </c>
      <c r="AV2479" s="130">
        <f t="shared" si="2600"/>
        <v>0</v>
      </c>
      <c r="AW2479" s="359">
        <f t="shared" si="2601"/>
        <v>0</v>
      </c>
      <c r="AX2479" s="130">
        <f t="shared" si="2602"/>
        <v>0</v>
      </c>
      <c r="AY2479" s="130">
        <f t="shared" si="2603"/>
        <v>0</v>
      </c>
      <c r="AZ2479" s="130">
        <f t="shared" si="2604"/>
        <v>0</v>
      </c>
      <c r="BA2479" s="130">
        <f t="shared" si="2605"/>
        <v>0</v>
      </c>
      <c r="BB2479" s="359">
        <f t="shared" si="2606"/>
        <v>0</v>
      </c>
      <c r="BC2479" s="130">
        <f t="shared" si="2607"/>
        <v>0</v>
      </c>
      <c r="BD2479" s="130">
        <f t="shared" si="2608"/>
        <v>0</v>
      </c>
      <c r="BE2479" s="130">
        <f t="shared" si="2609"/>
        <v>0</v>
      </c>
      <c r="BF2479" s="130">
        <f t="shared" si="2610"/>
        <v>0</v>
      </c>
      <c r="BG2479" s="359">
        <f t="shared" si="2611"/>
        <v>0</v>
      </c>
      <c r="BH2479" s="130">
        <f t="shared" si="2612"/>
        <v>0</v>
      </c>
      <c r="BI2479" s="130">
        <f t="shared" si="2613"/>
        <v>0</v>
      </c>
      <c r="BJ2479" s="130">
        <f t="shared" si="2614"/>
        <v>0</v>
      </c>
      <c r="BK2479" s="130">
        <f t="shared" si="2615"/>
        <v>0</v>
      </c>
      <c r="BL2479" s="359">
        <f t="shared" si="2616"/>
        <v>0</v>
      </c>
      <c r="BM2479" s="90">
        <f t="shared" si="2617"/>
        <v>0</v>
      </c>
      <c r="BP2479" s="90" t="s">
        <v>2029</v>
      </c>
      <c r="BQ2479" s="90">
        <f>COUNTIF(M2477:N2481,"NS")</f>
        <v>0</v>
      </c>
      <c r="BR2479" s="90">
        <f>COUNTIF(O2477:P2481,"NS")</f>
        <v>0</v>
      </c>
      <c r="BS2479" s="90">
        <f>COUNTIF(Q2477:R2481,"NS")</f>
        <v>0</v>
      </c>
      <c r="BT2479" s="90">
        <f>COUNTIF(S2477:T2481,"NS")</f>
        <v>0</v>
      </c>
      <c r="BU2479" s="90">
        <f>COUNTIF(U2477:U2481,"NS")</f>
        <v>0</v>
      </c>
      <c r="BV2479" s="90">
        <f>COUNTIF(V2477:V2481,"NS")</f>
        <v>0</v>
      </c>
      <c r="BW2479" s="90">
        <f>COUNTIF(W2477:X2481,"NS")</f>
        <v>0</v>
      </c>
      <c r="BX2479" s="90">
        <f>COUNTIF(Y2477:Y2481,"NS")</f>
        <v>0</v>
      </c>
      <c r="BY2479" s="90">
        <f>COUNTIF(Z2477:Z2481,"NS")</f>
        <v>0</v>
      </c>
      <c r="BZ2479" s="90">
        <f>COUNTIF(AA2477:AB2481,"NS")</f>
        <v>0</v>
      </c>
      <c r="CA2479" s="90">
        <f>COUNTIF(AC2477:AC2481,"NS")</f>
        <v>0</v>
      </c>
      <c r="CB2479" s="90">
        <f>COUNTIF(AD2477:AD2481,"NS")</f>
        <v>0</v>
      </c>
      <c r="CO2479" s="335"/>
      <c r="CP2479" s="493"/>
      <c r="CQ2479" s="493"/>
      <c r="CR2479" s="493"/>
      <c r="CS2479" s="493"/>
      <c r="CT2479" s="493"/>
      <c r="CU2479" s="493"/>
      <c r="CV2479" s="486"/>
      <c r="CW2479" s="486"/>
      <c r="CX2479" s="336"/>
      <c r="CY2479" s="336"/>
      <c r="CZ2479" s="486"/>
      <c r="DA2479" s="486"/>
      <c r="DB2479" s="336"/>
      <c r="DC2479" s="336"/>
      <c r="DD2479" s="486"/>
      <c r="DE2479" s="486"/>
      <c r="DF2479" s="336"/>
      <c r="DG2479" s="336"/>
      <c r="DH2479" s="335"/>
    </row>
    <row r="2480" spans="1:123" ht="48" customHeight="1" x14ac:dyDescent="0.2">
      <c r="C2480" s="741"/>
      <c r="D2480" s="594"/>
      <c r="E2480" s="595"/>
      <c r="F2480" s="630" t="s">
        <v>590</v>
      </c>
      <c r="G2480" s="630"/>
      <c r="H2480" s="165"/>
      <c r="I2480" s="625" t="s">
        <v>585</v>
      </c>
      <c r="J2480" s="625"/>
      <c r="K2480" s="625"/>
      <c r="L2480" s="626"/>
      <c r="M2480" s="579"/>
      <c r="N2480" s="580"/>
      <c r="O2480" s="579"/>
      <c r="P2480" s="580"/>
      <c r="Q2480" s="579"/>
      <c r="R2480" s="580"/>
      <c r="S2480" s="590"/>
      <c r="T2480" s="591"/>
      <c r="U2480" s="213"/>
      <c r="V2480" s="213"/>
      <c r="W2480" s="486"/>
      <c r="X2480" s="486"/>
      <c r="Y2480" s="214"/>
      <c r="Z2480" s="214"/>
      <c r="AA2480" s="486"/>
      <c r="AB2480" s="486"/>
      <c r="AC2480" s="214"/>
      <c r="AD2480" s="214"/>
      <c r="AE2480" s="109"/>
      <c r="AG2480" s="90">
        <f t="shared" si="2585"/>
        <v>45</v>
      </c>
      <c r="AH2480" s="186">
        <f t="shared" si="2586"/>
        <v>0</v>
      </c>
      <c r="AI2480" s="130">
        <f t="shared" si="2587"/>
        <v>0</v>
      </c>
      <c r="AJ2480" s="130">
        <f t="shared" si="2588"/>
        <v>0</v>
      </c>
      <c r="AK2480" s="130">
        <f t="shared" si="2589"/>
        <v>0</v>
      </c>
      <c r="AL2480" s="130">
        <f t="shared" si="2590"/>
        <v>0</v>
      </c>
      <c r="AM2480" s="359">
        <f t="shared" si="2591"/>
        <v>0</v>
      </c>
      <c r="AN2480" s="130">
        <f t="shared" si="2592"/>
        <v>0</v>
      </c>
      <c r="AO2480" s="130">
        <f t="shared" si="2593"/>
        <v>0</v>
      </c>
      <c r="AP2480" s="130">
        <f t="shared" si="2594"/>
        <v>0</v>
      </c>
      <c r="AQ2480" s="130">
        <f t="shared" si="2595"/>
        <v>0</v>
      </c>
      <c r="AR2480" s="359">
        <f t="shared" si="2596"/>
        <v>0</v>
      </c>
      <c r="AS2480" s="130">
        <f t="shared" si="2597"/>
        <v>0</v>
      </c>
      <c r="AT2480" s="130">
        <f t="shared" si="2598"/>
        <v>0</v>
      </c>
      <c r="AU2480" s="130">
        <f t="shared" si="2599"/>
        <v>0</v>
      </c>
      <c r="AV2480" s="130">
        <f t="shared" si="2600"/>
        <v>0</v>
      </c>
      <c r="AW2480" s="359">
        <f t="shared" si="2601"/>
        <v>0</v>
      </c>
      <c r="AX2480" s="130">
        <f t="shared" si="2602"/>
        <v>0</v>
      </c>
      <c r="AY2480" s="130">
        <f t="shared" si="2603"/>
        <v>0</v>
      </c>
      <c r="AZ2480" s="130">
        <f t="shared" si="2604"/>
        <v>0</v>
      </c>
      <c r="BA2480" s="130">
        <f t="shared" si="2605"/>
        <v>0</v>
      </c>
      <c r="BB2480" s="359">
        <f t="shared" si="2606"/>
        <v>0</v>
      </c>
      <c r="BC2480" s="130">
        <f t="shared" si="2607"/>
        <v>0</v>
      </c>
      <c r="BD2480" s="130">
        <f t="shared" si="2608"/>
        <v>0</v>
      </c>
      <c r="BE2480" s="130">
        <f t="shared" si="2609"/>
        <v>0</v>
      </c>
      <c r="BF2480" s="130">
        <f t="shared" si="2610"/>
        <v>0</v>
      </c>
      <c r="BG2480" s="359">
        <f t="shared" si="2611"/>
        <v>0</v>
      </c>
      <c r="BH2480" s="130">
        <f t="shared" si="2612"/>
        <v>0</v>
      </c>
      <c r="BI2480" s="130">
        <f t="shared" si="2613"/>
        <v>0</v>
      </c>
      <c r="BJ2480" s="130">
        <f t="shared" si="2614"/>
        <v>0</v>
      </c>
      <c r="BK2480" s="130">
        <f t="shared" si="2615"/>
        <v>0</v>
      </c>
      <c r="BL2480" s="359">
        <f t="shared" si="2616"/>
        <v>0</v>
      </c>
      <c r="BM2480" s="90">
        <f t="shared" si="2617"/>
        <v>0</v>
      </c>
      <c r="BP2480" s="90" t="s">
        <v>2104</v>
      </c>
      <c r="BQ2480" s="90">
        <f>M2476</f>
        <v>0</v>
      </c>
      <c r="BR2480" s="90">
        <f>O2476</f>
        <v>0</v>
      </c>
      <c r="BS2480" s="90">
        <f>Q2476</f>
        <v>0</v>
      </c>
      <c r="BT2480" s="90">
        <f>S2476</f>
        <v>0</v>
      </c>
      <c r="BU2480" s="90">
        <f>U2476</f>
        <v>0</v>
      </c>
      <c r="BV2480" s="90">
        <f>V2476</f>
        <v>0</v>
      </c>
      <c r="BW2480" s="90">
        <f>W2476</f>
        <v>0</v>
      </c>
      <c r="BX2480" s="90">
        <f>Y2476</f>
        <v>0</v>
      </c>
      <c r="BY2480" s="90">
        <f>Z2476</f>
        <v>0</v>
      </c>
      <c r="BZ2480" s="90">
        <f>AA2476</f>
        <v>0</v>
      </c>
      <c r="CA2480" s="90">
        <f>AC2476</f>
        <v>0</v>
      </c>
      <c r="CB2480" s="90">
        <f>AD2476</f>
        <v>0</v>
      </c>
      <c r="CO2480" s="335"/>
      <c r="CP2480" s="493"/>
      <c r="CQ2480" s="493"/>
      <c r="CR2480" s="493"/>
      <c r="CS2480" s="493"/>
      <c r="CT2480" s="493"/>
      <c r="CU2480" s="493"/>
      <c r="CV2480" s="486"/>
      <c r="CW2480" s="486"/>
      <c r="CX2480" s="336"/>
      <c r="CY2480" s="336"/>
      <c r="CZ2480" s="486"/>
      <c r="DA2480" s="486"/>
      <c r="DB2480" s="336"/>
      <c r="DC2480" s="336"/>
      <c r="DD2480" s="486"/>
      <c r="DE2480" s="486"/>
      <c r="DF2480" s="336"/>
      <c r="DG2480" s="336"/>
      <c r="DH2480" s="335"/>
    </row>
    <row r="2481" spans="1:123" ht="60" customHeight="1" x14ac:dyDescent="0.2">
      <c r="C2481" s="741"/>
      <c r="D2481" s="594"/>
      <c r="E2481" s="595"/>
      <c r="F2481" s="630" t="s">
        <v>591</v>
      </c>
      <c r="G2481" s="630"/>
      <c r="H2481" s="165"/>
      <c r="I2481" s="625" t="s">
        <v>586</v>
      </c>
      <c r="J2481" s="625"/>
      <c r="K2481" s="625"/>
      <c r="L2481" s="626"/>
      <c r="M2481" s="579"/>
      <c r="N2481" s="580"/>
      <c r="O2481" s="579"/>
      <c r="P2481" s="580"/>
      <c r="Q2481" s="579"/>
      <c r="R2481" s="580"/>
      <c r="S2481" s="590"/>
      <c r="T2481" s="591"/>
      <c r="U2481" s="213"/>
      <c r="V2481" s="213"/>
      <c r="W2481" s="486"/>
      <c r="X2481" s="486"/>
      <c r="Y2481" s="214"/>
      <c r="Z2481" s="214"/>
      <c r="AA2481" s="486"/>
      <c r="AB2481" s="486"/>
      <c r="AC2481" s="214"/>
      <c r="AD2481" s="214"/>
      <c r="AE2481" s="109"/>
      <c r="AG2481" s="90">
        <f t="shared" si="2585"/>
        <v>45</v>
      </c>
      <c r="AH2481" s="186">
        <f t="shared" si="2586"/>
        <v>0</v>
      </c>
      <c r="AI2481" s="130">
        <f t="shared" si="2587"/>
        <v>0</v>
      </c>
      <c r="AJ2481" s="130">
        <f t="shared" si="2588"/>
        <v>0</v>
      </c>
      <c r="AK2481" s="130">
        <f t="shared" si="2589"/>
        <v>0</v>
      </c>
      <c r="AL2481" s="130">
        <f t="shared" si="2590"/>
        <v>0</v>
      </c>
      <c r="AM2481" s="359">
        <f t="shared" si="2591"/>
        <v>0</v>
      </c>
      <c r="AN2481" s="130">
        <f t="shared" si="2592"/>
        <v>0</v>
      </c>
      <c r="AO2481" s="130">
        <f t="shared" si="2593"/>
        <v>0</v>
      </c>
      <c r="AP2481" s="130">
        <f t="shared" si="2594"/>
        <v>0</v>
      </c>
      <c r="AQ2481" s="130">
        <f t="shared" si="2595"/>
        <v>0</v>
      </c>
      <c r="AR2481" s="359">
        <f t="shared" si="2596"/>
        <v>0</v>
      </c>
      <c r="AS2481" s="130">
        <f t="shared" si="2597"/>
        <v>0</v>
      </c>
      <c r="AT2481" s="130">
        <f t="shared" si="2598"/>
        <v>0</v>
      </c>
      <c r="AU2481" s="130">
        <f t="shared" si="2599"/>
        <v>0</v>
      </c>
      <c r="AV2481" s="130">
        <f t="shared" si="2600"/>
        <v>0</v>
      </c>
      <c r="AW2481" s="359">
        <f t="shared" si="2601"/>
        <v>0</v>
      </c>
      <c r="AX2481" s="130">
        <f t="shared" si="2602"/>
        <v>0</v>
      </c>
      <c r="AY2481" s="130">
        <f t="shared" si="2603"/>
        <v>0</v>
      </c>
      <c r="AZ2481" s="130">
        <f t="shared" si="2604"/>
        <v>0</v>
      </c>
      <c r="BA2481" s="130">
        <f t="shared" si="2605"/>
        <v>0</v>
      </c>
      <c r="BB2481" s="359">
        <f t="shared" si="2606"/>
        <v>0</v>
      </c>
      <c r="BC2481" s="130">
        <f t="shared" si="2607"/>
        <v>0</v>
      </c>
      <c r="BD2481" s="130">
        <f t="shared" si="2608"/>
        <v>0</v>
      </c>
      <c r="BE2481" s="130">
        <f t="shared" si="2609"/>
        <v>0</v>
      </c>
      <c r="BF2481" s="130">
        <f t="shared" si="2610"/>
        <v>0</v>
      </c>
      <c r="BG2481" s="359">
        <f t="shared" si="2611"/>
        <v>0</v>
      </c>
      <c r="BH2481" s="130">
        <f t="shared" si="2612"/>
        <v>0</v>
      </c>
      <c r="BI2481" s="130">
        <f t="shared" si="2613"/>
        <v>0</v>
      </c>
      <c r="BJ2481" s="130">
        <f t="shared" si="2614"/>
        <v>0</v>
      </c>
      <c r="BK2481" s="130">
        <f t="shared" si="2615"/>
        <v>0</v>
      </c>
      <c r="BL2481" s="359">
        <f t="shared" si="2616"/>
        <v>0</v>
      </c>
      <c r="BM2481" s="90">
        <f t="shared" si="2617"/>
        <v>0</v>
      </c>
      <c r="CO2481" s="335"/>
      <c r="CP2481" s="493"/>
      <c r="CQ2481" s="493"/>
      <c r="CR2481" s="493"/>
      <c r="CS2481" s="493"/>
      <c r="CT2481" s="493"/>
      <c r="CU2481" s="493"/>
      <c r="CV2481" s="486"/>
      <c r="CW2481" s="486"/>
      <c r="CX2481" s="336"/>
      <c r="CY2481" s="336"/>
      <c r="CZ2481" s="486"/>
      <c r="DA2481" s="486"/>
      <c r="DB2481" s="336"/>
      <c r="DC2481" s="336"/>
      <c r="DD2481" s="486"/>
      <c r="DE2481" s="486"/>
      <c r="DF2481" s="336"/>
      <c r="DG2481" s="336"/>
      <c r="DH2481" s="335"/>
    </row>
    <row r="2482" spans="1:123" ht="15" customHeight="1" x14ac:dyDescent="0.2">
      <c r="C2482" s="741"/>
      <c r="D2482" s="594"/>
      <c r="E2482" s="595"/>
      <c r="F2482" s="629" t="s">
        <v>592</v>
      </c>
      <c r="G2482" s="629"/>
      <c r="H2482" s="587" t="s">
        <v>593</v>
      </c>
      <c r="I2482" s="588"/>
      <c r="J2482" s="588"/>
      <c r="K2482" s="588"/>
      <c r="L2482" s="589"/>
      <c r="M2482" s="579"/>
      <c r="N2482" s="580"/>
      <c r="O2482" s="579"/>
      <c r="P2482" s="580"/>
      <c r="Q2482" s="579"/>
      <c r="R2482" s="580"/>
      <c r="S2482" s="590"/>
      <c r="T2482" s="591"/>
      <c r="U2482" s="213"/>
      <c r="V2482" s="213"/>
      <c r="W2482" s="486"/>
      <c r="X2482" s="486"/>
      <c r="Y2482" s="214"/>
      <c r="Z2482" s="214"/>
      <c r="AA2482" s="486"/>
      <c r="AB2482" s="486"/>
      <c r="AC2482" s="214"/>
      <c r="AD2482" s="214"/>
      <c r="AE2482" s="109"/>
      <c r="AG2482" s="90">
        <f t="shared" si="2585"/>
        <v>45</v>
      </c>
      <c r="AH2482" s="186">
        <f t="shared" si="2586"/>
        <v>0</v>
      </c>
      <c r="AI2482" s="130">
        <f t="shared" si="2587"/>
        <v>0</v>
      </c>
      <c r="AJ2482" s="130">
        <f t="shared" si="2588"/>
        <v>0</v>
      </c>
      <c r="AK2482" s="130">
        <f t="shared" si="2589"/>
        <v>0</v>
      </c>
      <c r="AL2482" s="130">
        <f t="shared" si="2590"/>
        <v>0</v>
      </c>
      <c r="AM2482" s="359">
        <f t="shared" si="2591"/>
        <v>0</v>
      </c>
      <c r="AN2482" s="130">
        <f t="shared" si="2592"/>
        <v>0</v>
      </c>
      <c r="AO2482" s="130">
        <f t="shared" si="2593"/>
        <v>0</v>
      </c>
      <c r="AP2482" s="130">
        <f t="shared" si="2594"/>
        <v>0</v>
      </c>
      <c r="AQ2482" s="130">
        <f t="shared" si="2595"/>
        <v>0</v>
      </c>
      <c r="AR2482" s="359">
        <f t="shared" si="2596"/>
        <v>0</v>
      </c>
      <c r="AS2482" s="130">
        <f t="shared" si="2597"/>
        <v>0</v>
      </c>
      <c r="AT2482" s="130">
        <f t="shared" si="2598"/>
        <v>0</v>
      </c>
      <c r="AU2482" s="130">
        <f t="shared" si="2599"/>
        <v>0</v>
      </c>
      <c r="AV2482" s="130">
        <f t="shared" si="2600"/>
        <v>0</v>
      </c>
      <c r="AW2482" s="359">
        <f t="shared" si="2601"/>
        <v>0</v>
      </c>
      <c r="AX2482" s="130">
        <f t="shared" si="2602"/>
        <v>0</v>
      </c>
      <c r="AY2482" s="130">
        <f t="shared" si="2603"/>
        <v>0</v>
      </c>
      <c r="AZ2482" s="130">
        <f t="shared" si="2604"/>
        <v>0</v>
      </c>
      <c r="BA2482" s="130">
        <f t="shared" si="2605"/>
        <v>0</v>
      </c>
      <c r="BB2482" s="359">
        <f t="shared" si="2606"/>
        <v>0</v>
      </c>
      <c r="BC2482" s="130">
        <f t="shared" si="2607"/>
        <v>0</v>
      </c>
      <c r="BD2482" s="130">
        <f t="shared" si="2608"/>
        <v>0</v>
      </c>
      <c r="BE2482" s="130">
        <f t="shared" si="2609"/>
        <v>0</v>
      </c>
      <c r="BF2482" s="130">
        <f t="shared" si="2610"/>
        <v>0</v>
      </c>
      <c r="BG2482" s="359">
        <f t="shared" si="2611"/>
        <v>0</v>
      </c>
      <c r="BH2482" s="130">
        <f t="shared" si="2612"/>
        <v>0</v>
      </c>
      <c r="BI2482" s="130">
        <f t="shared" si="2613"/>
        <v>0</v>
      </c>
      <c r="BJ2482" s="130">
        <f t="shared" si="2614"/>
        <v>0</v>
      </c>
      <c r="BK2482" s="130">
        <f t="shared" si="2615"/>
        <v>0</v>
      </c>
      <c r="BL2482" s="359">
        <f t="shared" si="2616"/>
        <v>0</v>
      </c>
      <c r="BM2482" s="90">
        <f t="shared" si="2617"/>
        <v>0</v>
      </c>
      <c r="CO2482" s="335"/>
      <c r="CP2482" s="493"/>
      <c r="CQ2482" s="493"/>
      <c r="CR2482" s="493"/>
      <c r="CS2482" s="493"/>
      <c r="CT2482" s="493"/>
      <c r="CU2482" s="493"/>
      <c r="CV2482" s="486"/>
      <c r="CW2482" s="486"/>
      <c r="CX2482" s="336"/>
      <c r="CY2482" s="336"/>
      <c r="CZ2482" s="486"/>
      <c r="DA2482" s="486"/>
      <c r="DB2482" s="336"/>
      <c r="DC2482" s="336"/>
      <c r="DD2482" s="486"/>
      <c r="DE2482" s="486"/>
      <c r="DF2482" s="336"/>
      <c r="DG2482" s="336"/>
      <c r="DH2482" s="335"/>
    </row>
    <row r="2483" spans="1:123" ht="15" customHeight="1" x14ac:dyDescent="0.2">
      <c r="C2483" s="741"/>
      <c r="D2483" s="594"/>
      <c r="E2483" s="595"/>
      <c r="F2483" s="629" t="s">
        <v>594</v>
      </c>
      <c r="G2483" s="629"/>
      <c r="H2483" s="587" t="s">
        <v>595</v>
      </c>
      <c r="I2483" s="588"/>
      <c r="J2483" s="588"/>
      <c r="K2483" s="588"/>
      <c r="L2483" s="589"/>
      <c r="M2483" s="579"/>
      <c r="N2483" s="580"/>
      <c r="O2483" s="579"/>
      <c r="P2483" s="580"/>
      <c r="Q2483" s="579"/>
      <c r="R2483" s="580"/>
      <c r="S2483" s="590"/>
      <c r="T2483" s="591"/>
      <c r="U2483" s="213"/>
      <c r="V2483" s="213"/>
      <c r="W2483" s="486"/>
      <c r="X2483" s="486"/>
      <c r="Y2483" s="214"/>
      <c r="Z2483" s="214"/>
      <c r="AA2483" s="486"/>
      <c r="AB2483" s="486"/>
      <c r="AC2483" s="214"/>
      <c r="AD2483" s="214"/>
      <c r="AE2483" s="109"/>
      <c r="AG2483" s="90">
        <f t="shared" si="2585"/>
        <v>45</v>
      </c>
      <c r="AH2483" s="186">
        <f t="shared" si="2586"/>
        <v>0</v>
      </c>
      <c r="AI2483" s="130">
        <f t="shared" si="2587"/>
        <v>0</v>
      </c>
      <c r="AJ2483" s="130">
        <f t="shared" si="2588"/>
        <v>0</v>
      </c>
      <c r="AK2483" s="130">
        <f t="shared" si="2589"/>
        <v>0</v>
      </c>
      <c r="AL2483" s="130">
        <f t="shared" si="2590"/>
        <v>0</v>
      </c>
      <c r="AM2483" s="359">
        <f t="shared" si="2591"/>
        <v>0</v>
      </c>
      <c r="AN2483" s="130">
        <f t="shared" si="2592"/>
        <v>0</v>
      </c>
      <c r="AO2483" s="130">
        <f t="shared" si="2593"/>
        <v>0</v>
      </c>
      <c r="AP2483" s="130">
        <f t="shared" si="2594"/>
        <v>0</v>
      </c>
      <c r="AQ2483" s="130">
        <f t="shared" si="2595"/>
        <v>0</v>
      </c>
      <c r="AR2483" s="359">
        <f t="shared" si="2596"/>
        <v>0</v>
      </c>
      <c r="AS2483" s="130">
        <f t="shared" si="2597"/>
        <v>0</v>
      </c>
      <c r="AT2483" s="130">
        <f t="shared" si="2598"/>
        <v>0</v>
      </c>
      <c r="AU2483" s="130">
        <f t="shared" si="2599"/>
        <v>0</v>
      </c>
      <c r="AV2483" s="130">
        <f t="shared" si="2600"/>
        <v>0</v>
      </c>
      <c r="AW2483" s="359">
        <f t="shared" si="2601"/>
        <v>0</v>
      </c>
      <c r="AX2483" s="130">
        <f t="shared" si="2602"/>
        <v>0</v>
      </c>
      <c r="AY2483" s="130">
        <f t="shared" si="2603"/>
        <v>0</v>
      </c>
      <c r="AZ2483" s="130">
        <f t="shared" si="2604"/>
        <v>0</v>
      </c>
      <c r="BA2483" s="130">
        <f t="shared" si="2605"/>
        <v>0</v>
      </c>
      <c r="BB2483" s="359">
        <f t="shared" si="2606"/>
        <v>0</v>
      </c>
      <c r="BC2483" s="130">
        <f t="shared" si="2607"/>
        <v>0</v>
      </c>
      <c r="BD2483" s="130">
        <f t="shared" si="2608"/>
        <v>0</v>
      </c>
      <c r="BE2483" s="130">
        <f t="shared" si="2609"/>
        <v>0</v>
      </c>
      <c r="BF2483" s="130">
        <f t="shared" si="2610"/>
        <v>0</v>
      </c>
      <c r="BG2483" s="359">
        <f t="shared" si="2611"/>
        <v>0</v>
      </c>
      <c r="BH2483" s="130">
        <f t="shared" si="2612"/>
        <v>0</v>
      </c>
      <c r="BI2483" s="130">
        <f t="shared" si="2613"/>
        <v>0</v>
      </c>
      <c r="BJ2483" s="130">
        <f t="shared" si="2614"/>
        <v>0</v>
      </c>
      <c r="BK2483" s="130">
        <f t="shared" si="2615"/>
        <v>0</v>
      </c>
      <c r="BL2483" s="359">
        <f t="shared" si="2616"/>
        <v>0</v>
      </c>
      <c r="BM2483" s="90">
        <f t="shared" si="2617"/>
        <v>0</v>
      </c>
      <c r="CO2483" s="335"/>
      <c r="CP2483" s="493"/>
      <c r="CQ2483" s="493"/>
      <c r="CR2483" s="493"/>
      <c r="CS2483" s="493"/>
      <c r="CT2483" s="493"/>
      <c r="CU2483" s="493"/>
      <c r="CV2483" s="486"/>
      <c r="CW2483" s="486"/>
      <c r="CX2483" s="336"/>
      <c r="CY2483" s="336"/>
      <c r="CZ2483" s="486"/>
      <c r="DA2483" s="486"/>
      <c r="DB2483" s="336"/>
      <c r="DC2483" s="336"/>
      <c r="DD2483" s="486"/>
      <c r="DE2483" s="486"/>
      <c r="DF2483" s="336"/>
      <c r="DG2483" s="336"/>
      <c r="DH2483" s="335"/>
    </row>
    <row r="2484" spans="1:123" ht="36" customHeight="1" x14ac:dyDescent="0.2">
      <c r="C2484" s="742"/>
      <c r="D2484" s="596"/>
      <c r="E2484" s="597"/>
      <c r="F2484" s="629" t="s">
        <v>596</v>
      </c>
      <c r="G2484" s="629"/>
      <c r="H2484" s="587" t="s">
        <v>597</v>
      </c>
      <c r="I2484" s="588"/>
      <c r="J2484" s="588"/>
      <c r="K2484" s="588"/>
      <c r="L2484" s="589"/>
      <c r="M2484" s="579"/>
      <c r="N2484" s="580"/>
      <c r="O2484" s="579"/>
      <c r="P2484" s="580"/>
      <c r="Q2484" s="579"/>
      <c r="R2484" s="580"/>
      <c r="S2484" s="590"/>
      <c r="T2484" s="591"/>
      <c r="U2484" s="213"/>
      <c r="V2484" s="213"/>
      <c r="W2484" s="486"/>
      <c r="X2484" s="486"/>
      <c r="Y2484" s="214"/>
      <c r="Z2484" s="214"/>
      <c r="AA2484" s="486"/>
      <c r="AB2484" s="486"/>
      <c r="AC2484" s="214"/>
      <c r="AD2484" s="214"/>
      <c r="AE2484" s="109"/>
      <c r="AG2484" s="90">
        <f t="shared" si="2585"/>
        <v>45</v>
      </c>
      <c r="AH2484" s="186">
        <f t="shared" si="2586"/>
        <v>0</v>
      </c>
      <c r="AI2484" s="130">
        <f t="shared" si="2587"/>
        <v>0</v>
      </c>
      <c r="AJ2484" s="130">
        <f t="shared" si="2588"/>
        <v>0</v>
      </c>
      <c r="AK2484" s="130">
        <f t="shared" si="2589"/>
        <v>0</v>
      </c>
      <c r="AL2484" s="130">
        <f t="shared" si="2590"/>
        <v>0</v>
      </c>
      <c r="AM2484" s="359">
        <f t="shared" si="2591"/>
        <v>0</v>
      </c>
      <c r="AN2484" s="130">
        <f t="shared" si="2592"/>
        <v>0</v>
      </c>
      <c r="AO2484" s="130">
        <f t="shared" si="2593"/>
        <v>0</v>
      </c>
      <c r="AP2484" s="130">
        <f t="shared" si="2594"/>
        <v>0</v>
      </c>
      <c r="AQ2484" s="130">
        <f t="shared" si="2595"/>
        <v>0</v>
      </c>
      <c r="AR2484" s="359">
        <f t="shared" si="2596"/>
        <v>0</v>
      </c>
      <c r="AS2484" s="130">
        <f t="shared" si="2597"/>
        <v>0</v>
      </c>
      <c r="AT2484" s="130">
        <f t="shared" si="2598"/>
        <v>0</v>
      </c>
      <c r="AU2484" s="130">
        <f t="shared" si="2599"/>
        <v>0</v>
      </c>
      <c r="AV2484" s="130">
        <f t="shared" si="2600"/>
        <v>0</v>
      </c>
      <c r="AW2484" s="359">
        <f t="shared" si="2601"/>
        <v>0</v>
      </c>
      <c r="AX2484" s="130">
        <f t="shared" si="2602"/>
        <v>0</v>
      </c>
      <c r="AY2484" s="130">
        <f t="shared" si="2603"/>
        <v>0</v>
      </c>
      <c r="AZ2484" s="130">
        <f t="shared" si="2604"/>
        <v>0</v>
      </c>
      <c r="BA2484" s="130">
        <f t="shared" si="2605"/>
        <v>0</v>
      </c>
      <c r="BB2484" s="359">
        <f t="shared" si="2606"/>
        <v>0</v>
      </c>
      <c r="BC2484" s="130">
        <f t="shared" si="2607"/>
        <v>0</v>
      </c>
      <c r="BD2484" s="130">
        <f t="shared" si="2608"/>
        <v>0</v>
      </c>
      <c r="BE2484" s="130">
        <f t="shared" si="2609"/>
        <v>0</v>
      </c>
      <c r="BF2484" s="130">
        <f t="shared" si="2610"/>
        <v>0</v>
      </c>
      <c r="BG2484" s="359">
        <f t="shared" si="2611"/>
        <v>0</v>
      </c>
      <c r="BH2484" s="130">
        <f t="shared" si="2612"/>
        <v>0</v>
      </c>
      <c r="BI2484" s="130">
        <f t="shared" si="2613"/>
        <v>0</v>
      </c>
      <c r="BJ2484" s="130">
        <f t="shared" si="2614"/>
        <v>0</v>
      </c>
      <c r="BK2484" s="130">
        <f t="shared" si="2615"/>
        <v>0</v>
      </c>
      <c r="BL2484" s="359">
        <f t="shared" si="2616"/>
        <v>0</v>
      </c>
      <c r="BM2484" s="90">
        <f t="shared" si="2617"/>
        <v>0</v>
      </c>
      <c r="BQ2484" s="246" t="s">
        <v>2104</v>
      </c>
      <c r="BR2484" s="246" t="s">
        <v>2048</v>
      </c>
      <c r="BS2484" s="246" t="s">
        <v>2049</v>
      </c>
      <c r="BT2484" s="246" t="s">
        <v>84</v>
      </c>
      <c r="BU2484" s="246" t="s">
        <v>2048</v>
      </c>
      <c r="BV2484" s="246" t="s">
        <v>2049</v>
      </c>
      <c r="BW2484" s="246" t="s">
        <v>84</v>
      </c>
      <c r="BX2484" s="246" t="s">
        <v>2048</v>
      </c>
      <c r="BY2484" s="246" t="s">
        <v>2049</v>
      </c>
      <c r="BZ2484" s="246" t="s">
        <v>84</v>
      </c>
      <c r="CA2484" s="246" t="s">
        <v>2048</v>
      </c>
      <c r="CB2484" s="246" t="s">
        <v>2049</v>
      </c>
      <c r="CO2484" s="335"/>
      <c r="CP2484" s="493"/>
      <c r="CQ2484" s="493"/>
      <c r="CR2484" s="493"/>
      <c r="CS2484" s="493"/>
      <c r="CT2484" s="493"/>
      <c r="CU2484" s="493"/>
      <c r="CV2484" s="486"/>
      <c r="CW2484" s="486"/>
      <c r="CX2484" s="336"/>
      <c r="CY2484" s="336"/>
      <c r="CZ2484" s="486"/>
      <c r="DA2484" s="486"/>
      <c r="DB2484" s="336"/>
      <c r="DC2484" s="336"/>
      <c r="DD2484" s="486"/>
      <c r="DE2484" s="486"/>
      <c r="DF2484" s="336"/>
      <c r="DG2484" s="336"/>
      <c r="DH2484" s="335"/>
    </row>
    <row r="2485" spans="1:123" s="186" customFormat="1" ht="24" customHeight="1" x14ac:dyDescent="0.2">
      <c r="A2485" s="240"/>
      <c r="C2485" s="632" t="s">
        <v>623</v>
      </c>
      <c r="D2485" s="592" t="s">
        <v>1785</v>
      </c>
      <c r="E2485" s="593"/>
      <c r="F2485" s="653" t="s">
        <v>600</v>
      </c>
      <c r="G2485" s="653"/>
      <c r="H2485" s="654" t="s">
        <v>601</v>
      </c>
      <c r="I2485" s="655"/>
      <c r="J2485" s="655"/>
      <c r="K2485" s="655"/>
      <c r="L2485" s="656"/>
      <c r="M2485" s="585"/>
      <c r="N2485" s="586"/>
      <c r="O2485" s="585"/>
      <c r="P2485" s="586"/>
      <c r="Q2485" s="585"/>
      <c r="R2485" s="586"/>
      <c r="S2485" s="732"/>
      <c r="T2485" s="733"/>
      <c r="U2485" s="42"/>
      <c r="V2485" s="42"/>
      <c r="W2485" s="487"/>
      <c r="X2485" s="487"/>
      <c r="Y2485" s="241"/>
      <c r="Z2485" s="241"/>
      <c r="AA2485" s="487"/>
      <c r="AB2485" s="487"/>
      <c r="AC2485" s="241"/>
      <c r="AD2485" s="241"/>
      <c r="AE2485" s="235"/>
      <c r="AF2485" s="237"/>
      <c r="AG2485" s="186">
        <f t="shared" si="2585"/>
        <v>45</v>
      </c>
      <c r="AH2485" s="186">
        <f t="shared" si="2586"/>
        <v>0</v>
      </c>
      <c r="AI2485" s="178">
        <f t="shared" si="2587"/>
        <v>0</v>
      </c>
      <c r="AJ2485" s="178">
        <f t="shared" si="2588"/>
        <v>0</v>
      </c>
      <c r="AK2485" s="178">
        <f t="shared" si="2589"/>
        <v>0</v>
      </c>
      <c r="AL2485" s="130">
        <f t="shared" si="2590"/>
        <v>0</v>
      </c>
      <c r="AM2485" s="359">
        <f t="shared" si="2591"/>
        <v>0</v>
      </c>
      <c r="AN2485" s="178">
        <f t="shared" si="2592"/>
        <v>0</v>
      </c>
      <c r="AO2485" s="178">
        <f t="shared" si="2593"/>
        <v>0</v>
      </c>
      <c r="AP2485" s="178">
        <f t="shared" si="2594"/>
        <v>0</v>
      </c>
      <c r="AQ2485" s="178">
        <f t="shared" si="2595"/>
        <v>0</v>
      </c>
      <c r="AR2485" s="359">
        <f t="shared" si="2596"/>
        <v>0</v>
      </c>
      <c r="AS2485" s="178">
        <f t="shared" si="2597"/>
        <v>0</v>
      </c>
      <c r="AT2485" s="178">
        <f t="shared" si="2598"/>
        <v>0</v>
      </c>
      <c r="AU2485" s="178">
        <f t="shared" si="2599"/>
        <v>0</v>
      </c>
      <c r="AV2485" s="178">
        <f t="shared" si="2600"/>
        <v>0</v>
      </c>
      <c r="AW2485" s="359">
        <f t="shared" si="2601"/>
        <v>0</v>
      </c>
      <c r="AX2485" s="178">
        <f t="shared" si="2602"/>
        <v>0</v>
      </c>
      <c r="AY2485" s="178">
        <f t="shared" si="2603"/>
        <v>0</v>
      </c>
      <c r="AZ2485" s="178">
        <f t="shared" si="2604"/>
        <v>0</v>
      </c>
      <c r="BA2485" s="178">
        <f t="shared" si="2605"/>
        <v>0</v>
      </c>
      <c r="BB2485" s="359">
        <f t="shared" si="2606"/>
        <v>0</v>
      </c>
      <c r="BC2485" s="178">
        <f t="shared" si="2607"/>
        <v>0</v>
      </c>
      <c r="BD2485" s="178">
        <f t="shared" si="2608"/>
        <v>0</v>
      </c>
      <c r="BE2485" s="178">
        <f t="shared" si="2609"/>
        <v>0</v>
      </c>
      <c r="BF2485" s="178">
        <f t="shared" si="2610"/>
        <v>0</v>
      </c>
      <c r="BG2485" s="359">
        <f t="shared" si="2611"/>
        <v>0</v>
      </c>
      <c r="BH2485" s="178">
        <f t="shared" si="2612"/>
        <v>0</v>
      </c>
      <c r="BI2485" s="178">
        <f t="shared" si="2613"/>
        <v>0</v>
      </c>
      <c r="BJ2485" s="178">
        <f t="shared" si="2614"/>
        <v>0</v>
      </c>
      <c r="BK2485" s="178">
        <f t="shared" si="2615"/>
        <v>0</v>
      </c>
      <c r="BL2485" s="359">
        <f t="shared" si="2616"/>
        <v>0</v>
      </c>
      <c r="BM2485" s="186">
        <f t="shared" si="2617"/>
        <v>0</v>
      </c>
      <c r="BP2485" s="186" t="s">
        <v>2077</v>
      </c>
      <c r="BQ2485" s="178">
        <f>IF($AG$1789=$AH$1789,0,IF(
OR(
AND(BQ2489=0,BQ2488&gt;0),
AND(BQ2489="NS",BQ2487&gt;0),
AND(BQ2489="NS",BQ2487=0,BQ2488=0)),1,
IF(OR(
AND(BQ2488&gt;=2,BQ2487&lt;BQ2489),
AND(BQ2489="NS",BQ2487=0,BQ2488&gt;0),
BQ2489=BQ2487,
AND(BQ2489="NA",BQ2488=0,BQ2487=0,BQ2486&gt;0)),0,1)))</f>
        <v>0</v>
      </c>
      <c r="BR2485" s="178">
        <f t="shared" ref="BR2485" si="2712">IF($AG$1789=$AH$1789,0,IF(
OR(
AND(BR2489=0,BR2488&gt;0),
AND(BR2489="NS",BR2487&gt;0),
AND(BR2489="NS",BR2487=0,BR2488=0)),1,
IF(OR(
AND(BR2488&gt;=2,BR2487&lt;BR2489),
AND(BR2489="NS",BR2487=0,BR2488&gt;0),
BR2489=BR2487,
AND(BR2489="NA",BR2488=0,BR2487=0,BR2486&gt;0)),0,1)))</f>
        <v>0</v>
      </c>
      <c r="BS2485" s="178">
        <f t="shared" ref="BS2485" si="2713">IF($AG$1789=$AH$1789,0,IF(
OR(
AND(BS2489=0,BS2488&gt;0),
AND(BS2489="NS",BS2487&gt;0),
AND(BS2489="NS",BS2487=0,BS2488=0)),1,
IF(OR(
AND(BS2488&gt;=2,BS2487&lt;BS2489),
AND(BS2489="NS",BS2487=0,BS2488&gt;0),
BS2489=BS2487,
AND(BS2489="NA",BS2488=0,BS2487=0,BS2486&gt;0)),0,1)))</f>
        <v>0</v>
      </c>
      <c r="BT2485" s="178">
        <f t="shared" ref="BT2485" si="2714">IF($AG$1789=$AH$1789,0,IF(
OR(
AND(BT2489=0,BT2488&gt;0),
AND(BT2489="NS",BT2487&gt;0),
AND(BT2489="NS",BT2487=0,BT2488=0)),1,
IF(OR(
AND(BT2488&gt;=2,BT2487&lt;BT2489),
AND(BT2489="NS",BT2487=0,BT2488&gt;0),
BT2489=BT2487,
AND(BT2489="NA",BT2488=0,BT2487=0,BT2486&gt;0)),0,1)))</f>
        <v>0</v>
      </c>
      <c r="BU2485" s="178">
        <f t="shared" ref="BU2485" si="2715">IF($AG$1789=$AH$1789,0,IF(
OR(
AND(BU2489=0,BU2488&gt;0),
AND(BU2489="NS",BU2487&gt;0),
AND(BU2489="NS",BU2487=0,BU2488=0)),1,
IF(OR(
AND(BU2488&gt;=2,BU2487&lt;BU2489),
AND(BU2489="NS",BU2487=0,BU2488&gt;0),
BU2489=BU2487,
AND(BU2489="NA",BU2488=0,BU2487=0,BU2486&gt;0)),0,1)))</f>
        <v>0</v>
      </c>
      <c r="BV2485" s="178">
        <f t="shared" ref="BV2485" si="2716">IF($AG$1789=$AH$1789,0,IF(
OR(
AND(BV2489=0,BV2488&gt;0),
AND(BV2489="NS",BV2487&gt;0),
AND(BV2489="NS",BV2487=0,BV2488=0)),1,
IF(OR(
AND(BV2488&gt;=2,BV2487&lt;BV2489),
AND(BV2489="NS",BV2487=0,BV2488&gt;0),
BV2489=BV2487,
AND(BV2489="NA",BV2488=0,BV2487=0,BV2486&gt;0)),0,1)))</f>
        <v>0</v>
      </c>
      <c r="BW2485" s="178">
        <f t="shared" ref="BW2485" si="2717">IF($AG$1789=$AH$1789,0,IF(
OR(
AND(BW2489=0,BW2488&gt;0),
AND(BW2489="NS",BW2487&gt;0),
AND(BW2489="NS",BW2487=0,BW2488=0)),1,
IF(OR(
AND(BW2488&gt;=2,BW2487&lt;BW2489),
AND(BW2489="NS",BW2487=0,BW2488&gt;0),
BW2489=BW2487,
AND(BW2489="NA",BW2488=0,BW2487=0,BW2486&gt;0)),0,1)))</f>
        <v>0</v>
      </c>
      <c r="BX2485" s="178">
        <f t="shared" ref="BX2485" si="2718">IF($AG$1789=$AH$1789,0,IF(
OR(
AND(BX2489=0,BX2488&gt;0),
AND(BX2489="NS",BX2487&gt;0),
AND(BX2489="NS",BX2487=0,BX2488=0)),1,
IF(OR(
AND(BX2488&gt;=2,BX2487&lt;BX2489),
AND(BX2489="NS",BX2487=0,BX2488&gt;0),
BX2489=BX2487,
AND(BX2489="NA",BX2488=0,BX2487=0,BX2486&gt;0)),0,1)))</f>
        <v>0</v>
      </c>
      <c r="BY2485" s="178">
        <f t="shared" ref="BY2485" si="2719">IF($AG$1789=$AH$1789,0,IF(
OR(
AND(BY2489=0,BY2488&gt;0),
AND(BY2489="NS",BY2487&gt;0),
AND(BY2489="NS",BY2487=0,BY2488=0)),1,
IF(OR(
AND(BY2488&gt;=2,BY2487&lt;BY2489),
AND(BY2489="NS",BY2487=0,BY2488&gt;0),
BY2489=BY2487,
AND(BY2489="NA",BY2488=0,BY2487=0,BY2486&gt;0)),0,1)))</f>
        <v>0</v>
      </c>
      <c r="BZ2485" s="178">
        <f t="shared" ref="BZ2485" si="2720">IF($AG$1789=$AH$1789,0,IF(
OR(
AND(BZ2489=0,BZ2488&gt;0),
AND(BZ2489="NS",BZ2487&gt;0),
AND(BZ2489="NS",BZ2487=0,BZ2488=0)),1,
IF(OR(
AND(BZ2488&gt;=2,BZ2487&lt;BZ2489),
AND(BZ2489="NS",BZ2487=0,BZ2488&gt;0),
BZ2489=BZ2487,
AND(BZ2489="NA",BZ2488=0,BZ2487=0,BZ2486&gt;0)),0,1)))</f>
        <v>0</v>
      </c>
      <c r="CA2485" s="178">
        <f t="shared" ref="CA2485" si="2721">IF($AG$1789=$AH$1789,0,IF(
OR(
AND(CA2489=0,CA2488&gt;0),
AND(CA2489="NS",CA2487&gt;0),
AND(CA2489="NS",CA2487=0,CA2488=0)),1,
IF(OR(
AND(CA2488&gt;=2,CA2487&lt;CA2489),
AND(CA2489="NS",CA2487=0,CA2488&gt;0),
CA2489=CA2487,
AND(CA2489="NA",CA2488=0,CA2487=0,CA2486&gt;0)),0,1)))</f>
        <v>0</v>
      </c>
      <c r="CB2485" s="178">
        <f t="shared" ref="CB2485" si="2722">IF($AG$1789=$AH$1789,0,IF(
OR(
AND(CB2489=0,CB2488&gt;0),
AND(CB2489="NS",CB2487&gt;0),
AND(CB2489="NS",CB2487=0,CB2488=0)),1,
IF(OR(
AND(CB2488&gt;=2,CB2487&lt;CB2489),
AND(CB2489="NS",CB2487=0,CB2488&gt;0),
CB2489=CB2487,
AND(CB2489="NA",CB2488=0,CB2487=0,CB2486&gt;0)),0,1)))</f>
        <v>0</v>
      </c>
      <c r="CC2485" s="186">
        <f>SUM(BQ2485:CB2485)</f>
        <v>0</v>
      </c>
      <c r="CN2485" s="237"/>
      <c r="CO2485" s="349" t="s">
        <v>2171</v>
      </c>
      <c r="CP2485" s="488">
        <f>IF(AND(SUM(M2485,M2494,M2497:N2499)=0,SUM(COUNTIF(M2485,"NS"),COUNTIF(M2494,"NS"),COUNTIF(M2497:N2499,"NS")&gt;0)),"NS",SUM(M2485,M2494,M2497:N2499))</f>
        <v>0</v>
      </c>
      <c r="CQ2485" s="488"/>
      <c r="CR2485" s="488">
        <f>IF(AND(SUM(O2485,O2494,O2497:P2499)=0,SUM(COUNTIF(O2485,"NS"),COUNTIF(O2494,"NS"),COUNTIF(O2497:P2499,"NS")&gt;0)),"NS",SUM(O2485,O2494,O2497:P2499))</f>
        <v>0</v>
      </c>
      <c r="CS2485" s="488"/>
      <c r="CT2485" s="488">
        <f>IF(AND(SUM(Q2485,Q2494,Q2497:R2499)=0,SUM(COUNTIF(Q2485,"NS"),COUNTIF(Q2494,"NS"),COUNTIF(Q2497:R2499,"NS")&gt;0)),"NS",SUM(Q2485,Q2494,Q2497:R2499))</f>
        <v>0</v>
      </c>
      <c r="CU2485" s="488"/>
      <c r="CV2485" s="488">
        <f>IF(AND(SUM(S2485,S2494,S2497:T2499)=0,SUM(COUNTIF(S2485,"NS"),COUNTIF(S2494,"NS"),COUNTIF(S2497:T2499,"NS")&gt;0)),"NS",SUM(S2485,S2494,S2497:T2499))</f>
        <v>0</v>
      </c>
      <c r="CW2485" s="488"/>
      <c r="CX2485" s="353">
        <f>IF(AND(SUM(U2485,U2494,U2497:U2499)=0,SUM(COUNTIF(U2485,"NS"),COUNTIF(U2494,"NS"),COUNTIF(U2497:U2499,"NS")&gt;0)),"NS",SUM(U2485,U2494,U2497:U2499))</f>
        <v>0</v>
      </c>
      <c r="CY2485" s="353">
        <f>IF(AND(SUM(V2485,V2494,V2497:V2499)=0,SUM(COUNTIF(V2485,"NS"),COUNTIF(V2494,"NS"),COUNTIF(V2497:V2499,"NS")&gt;0)),"NS",SUM(V2485,V2494,V2497:V2499))</f>
        <v>0</v>
      </c>
      <c r="CZ2485" s="488">
        <f>IF(AND(SUM(W2485,W2494,W2497:X2499)=0,SUM(COUNTIF(W2485,"NS"),COUNTIF(W2494,"NS"),COUNTIF(W2497:X2499,"NS")&gt;0)),"NS",SUM(W2485,W2494,W2497:X2499))</f>
        <v>0</v>
      </c>
      <c r="DA2485" s="488"/>
      <c r="DB2485" s="353">
        <f t="shared" ref="DB2485:DC2485" si="2723">IF(AND(SUM(Y2485,Y2494,Y2497:Y2499)=0,SUM(COUNTIF(Y2485,"NS"),COUNTIF(Y2494,"NS"),COUNTIF(Y2497:Y2499,"NS")&gt;0)),"NS",SUM(Y2485,Y2494,Y2497:Y2499))</f>
        <v>0</v>
      </c>
      <c r="DC2485" s="353">
        <f t="shared" si="2723"/>
        <v>0</v>
      </c>
      <c r="DD2485" s="488">
        <f>IF(AND(SUM(AA2485,AA2494,AA2497:AB2499)=0,SUM(COUNTIF(AA2485,"NS"),COUNTIF(AA2494,"NS"),COUNTIF(AA2497:AB2499,"NS")&gt;0)),"NS",SUM(AA2485,AA2494,AA2497:AB2499))</f>
        <v>0</v>
      </c>
      <c r="DE2485" s="488"/>
      <c r="DF2485" s="353">
        <f t="shared" ref="DF2485:DG2485" si="2724">IF(AND(SUM(AC2485,AC2494,AC2497:AC2499)=0,SUM(COUNTIF(AC2485,"NS"),COUNTIF(AC2494,"NS"),COUNTIF(AC2497:AC2499,"NS")&gt;0)),"NS",SUM(AC2485,AC2494,AC2497:AC2499))</f>
        <v>0</v>
      </c>
      <c r="DG2485" s="353">
        <f t="shared" si="2724"/>
        <v>0</v>
      </c>
      <c r="DH2485" s="354"/>
      <c r="DS2485" s="237"/>
    </row>
    <row r="2486" spans="1:123" ht="24" customHeight="1" x14ac:dyDescent="0.2">
      <c r="C2486" s="633"/>
      <c r="D2486" s="594"/>
      <c r="E2486" s="595"/>
      <c r="F2486" s="581" t="s">
        <v>602</v>
      </c>
      <c r="G2486" s="581"/>
      <c r="H2486" s="165"/>
      <c r="I2486" s="625" t="s">
        <v>305</v>
      </c>
      <c r="J2486" s="625"/>
      <c r="K2486" s="625"/>
      <c r="L2486" s="626"/>
      <c r="M2486" s="579"/>
      <c r="N2486" s="580"/>
      <c r="O2486" s="579"/>
      <c r="P2486" s="580"/>
      <c r="Q2486" s="579"/>
      <c r="R2486" s="580"/>
      <c r="S2486" s="590"/>
      <c r="T2486" s="591"/>
      <c r="U2486" s="213"/>
      <c r="V2486" s="213"/>
      <c r="W2486" s="486"/>
      <c r="X2486" s="486"/>
      <c r="Y2486" s="214"/>
      <c r="Z2486" s="214"/>
      <c r="AA2486" s="486"/>
      <c r="AB2486" s="486"/>
      <c r="AC2486" s="214"/>
      <c r="AD2486" s="214"/>
      <c r="AE2486" s="109"/>
      <c r="AG2486" s="90">
        <f t="shared" si="2585"/>
        <v>45</v>
      </c>
      <c r="AH2486" s="186">
        <f t="shared" si="2586"/>
        <v>0</v>
      </c>
      <c r="AI2486" s="130">
        <f t="shared" si="2587"/>
        <v>0</v>
      </c>
      <c r="AJ2486" s="130">
        <f t="shared" si="2588"/>
        <v>0</v>
      </c>
      <c r="AK2486" s="130">
        <f t="shared" si="2589"/>
        <v>0</v>
      </c>
      <c r="AL2486" s="130">
        <f t="shared" si="2590"/>
        <v>0</v>
      </c>
      <c r="AM2486" s="359">
        <f t="shared" si="2591"/>
        <v>0</v>
      </c>
      <c r="AN2486" s="130">
        <f t="shared" si="2592"/>
        <v>0</v>
      </c>
      <c r="AO2486" s="130">
        <f t="shared" si="2593"/>
        <v>0</v>
      </c>
      <c r="AP2486" s="130">
        <f t="shared" si="2594"/>
        <v>0</v>
      </c>
      <c r="AQ2486" s="130">
        <f t="shared" si="2595"/>
        <v>0</v>
      </c>
      <c r="AR2486" s="359">
        <f t="shared" si="2596"/>
        <v>0</v>
      </c>
      <c r="AS2486" s="130">
        <f t="shared" si="2597"/>
        <v>0</v>
      </c>
      <c r="AT2486" s="130">
        <f t="shared" si="2598"/>
        <v>0</v>
      </c>
      <c r="AU2486" s="130">
        <f t="shared" si="2599"/>
        <v>0</v>
      </c>
      <c r="AV2486" s="130">
        <f t="shared" si="2600"/>
        <v>0</v>
      </c>
      <c r="AW2486" s="359">
        <f t="shared" si="2601"/>
        <v>0</v>
      </c>
      <c r="AX2486" s="130">
        <f t="shared" si="2602"/>
        <v>0</v>
      </c>
      <c r="AY2486" s="130">
        <f t="shared" si="2603"/>
        <v>0</v>
      </c>
      <c r="AZ2486" s="130">
        <f t="shared" si="2604"/>
        <v>0</v>
      </c>
      <c r="BA2486" s="130">
        <f t="shared" si="2605"/>
        <v>0</v>
      </c>
      <c r="BB2486" s="359">
        <f t="shared" si="2606"/>
        <v>0</v>
      </c>
      <c r="BC2486" s="130">
        <f t="shared" si="2607"/>
        <v>0</v>
      </c>
      <c r="BD2486" s="130">
        <f t="shared" si="2608"/>
        <v>0</v>
      </c>
      <c r="BE2486" s="130">
        <f t="shared" si="2609"/>
        <v>0</v>
      </c>
      <c r="BF2486" s="130">
        <f t="shared" si="2610"/>
        <v>0</v>
      </c>
      <c r="BG2486" s="359">
        <f t="shared" si="2611"/>
        <v>0</v>
      </c>
      <c r="BH2486" s="130">
        <f t="shared" si="2612"/>
        <v>0</v>
      </c>
      <c r="BI2486" s="130">
        <f t="shared" si="2613"/>
        <v>0</v>
      </c>
      <c r="BJ2486" s="130">
        <f t="shared" si="2614"/>
        <v>0</v>
      </c>
      <c r="BK2486" s="130">
        <f t="shared" si="2615"/>
        <v>0</v>
      </c>
      <c r="BL2486" s="359">
        <f t="shared" si="2616"/>
        <v>0</v>
      </c>
      <c r="BM2486" s="90">
        <f t="shared" si="2617"/>
        <v>0</v>
      </c>
      <c r="BP2486" s="90" t="s">
        <v>2058</v>
      </c>
      <c r="BQ2486" s="90">
        <f>COUNTIF(M2486:N2493,"NA")</f>
        <v>0</v>
      </c>
      <c r="BR2486" s="90">
        <f>COUNTIF(O2486:P2493,"NA")</f>
        <v>0</v>
      </c>
      <c r="BS2486" s="90">
        <f>COUNTIF(Q2486:R2493,"NA")</f>
        <v>0</v>
      </c>
      <c r="BT2486" s="90">
        <f>COUNTIF(S2486:T2493,"NA")</f>
        <v>0</v>
      </c>
      <c r="BU2486" s="90">
        <f>COUNTIF(U2486:U2493,"NA")</f>
        <v>0</v>
      </c>
      <c r="BV2486" s="90">
        <f>COUNTIF(V2486:V2493,"NA")</f>
        <v>0</v>
      </c>
      <c r="BW2486" s="90">
        <f>COUNTIF(W2486:X2493,"NA")</f>
        <v>0</v>
      </c>
      <c r="BX2486" s="90">
        <f>COUNTIF(Y2486:Y2493,"NA")</f>
        <v>0</v>
      </c>
      <c r="BY2486" s="90">
        <f>COUNTIF(Z2486:Z2493,"NA")</f>
        <v>0</v>
      </c>
      <c r="BZ2486" s="90">
        <f>COUNTIF(AA2486:AB2493,"NA")</f>
        <v>0</v>
      </c>
      <c r="CA2486" s="90">
        <f>COUNTIF(AC2486:AC2493,"NA")</f>
        <v>0</v>
      </c>
      <c r="CB2486" s="90">
        <f>COUNTIF(AD2486:AD2493,"NA")</f>
        <v>0</v>
      </c>
      <c r="CO2486" s="349" t="s">
        <v>2078</v>
      </c>
      <c r="CP2486" s="488">
        <f>SUM(M2485,M2494,M2497:N2498)</f>
        <v>0</v>
      </c>
      <c r="CQ2486" s="488"/>
      <c r="CR2486" s="488">
        <f t="shared" ref="CR2486" si="2725">SUM(O2485,O2494,O2497:P2498)</f>
        <v>0</v>
      </c>
      <c r="CS2486" s="488"/>
      <c r="CT2486" s="488">
        <f t="shared" ref="CT2486" si="2726">SUM(Q2485,Q2494,Q2497:R2498)</f>
        <v>0</v>
      </c>
      <c r="CU2486" s="488"/>
      <c r="CV2486" s="488">
        <f t="shared" ref="CV2486" si="2727">SUM(S2485,S2494,S2497:T2498)</f>
        <v>0</v>
      </c>
      <c r="CW2486" s="488"/>
      <c r="CX2486" s="353">
        <f>SUM(U2485,U2494,U2497:U2498)</f>
        <v>0</v>
      </c>
      <c r="CY2486" s="353">
        <f>SUM(V2485,V2494,V2497:V2498)</f>
        <v>0</v>
      </c>
      <c r="CZ2486" s="488">
        <f>SUM(W2485,W2494,W2497:X2498)</f>
        <v>0</v>
      </c>
      <c r="DA2486" s="488"/>
      <c r="DB2486" s="353">
        <f t="shared" ref="DB2486:DC2486" si="2728">SUM(Y2485,Y2494,Y2497:Y2498)</f>
        <v>0</v>
      </c>
      <c r="DC2486" s="353">
        <f t="shared" si="2728"/>
        <v>0</v>
      </c>
      <c r="DD2486" s="488">
        <f>SUM(AA2485,AA2494,AA2497:AB2498)</f>
        <v>0</v>
      </c>
      <c r="DE2486" s="488"/>
      <c r="DF2486" s="353">
        <f t="shared" ref="DF2486:DG2486" si="2729">SUM(AC2485,AC2494,AC2497:AC2498)</f>
        <v>0</v>
      </c>
      <c r="DG2486" s="353">
        <f t="shared" si="2729"/>
        <v>0</v>
      </c>
      <c r="DH2486" s="335"/>
    </row>
    <row r="2487" spans="1:123" ht="15" customHeight="1" x14ac:dyDescent="0.2">
      <c r="C2487" s="633"/>
      <c r="D2487" s="594"/>
      <c r="E2487" s="595"/>
      <c r="F2487" s="581" t="s">
        <v>603</v>
      </c>
      <c r="G2487" s="581"/>
      <c r="H2487" s="165"/>
      <c r="I2487" s="625" t="s">
        <v>301</v>
      </c>
      <c r="J2487" s="625"/>
      <c r="K2487" s="625"/>
      <c r="L2487" s="626"/>
      <c r="M2487" s="579"/>
      <c r="N2487" s="580"/>
      <c r="O2487" s="579"/>
      <c r="P2487" s="580"/>
      <c r="Q2487" s="579"/>
      <c r="R2487" s="580"/>
      <c r="S2487" s="590"/>
      <c r="T2487" s="591"/>
      <c r="U2487" s="213"/>
      <c r="V2487" s="213"/>
      <c r="W2487" s="486"/>
      <c r="X2487" s="486"/>
      <c r="Y2487" s="214"/>
      <c r="Z2487" s="214"/>
      <c r="AA2487" s="486"/>
      <c r="AB2487" s="486"/>
      <c r="AC2487" s="214"/>
      <c r="AD2487" s="214"/>
      <c r="AE2487" s="109"/>
      <c r="AG2487" s="90">
        <f t="shared" si="2585"/>
        <v>45</v>
      </c>
      <c r="AH2487" s="186">
        <f t="shared" si="2586"/>
        <v>0</v>
      </c>
      <c r="AI2487" s="130">
        <f t="shared" si="2587"/>
        <v>0</v>
      </c>
      <c r="AJ2487" s="130">
        <f t="shared" si="2588"/>
        <v>0</v>
      </c>
      <c r="AK2487" s="130">
        <f t="shared" si="2589"/>
        <v>0</v>
      </c>
      <c r="AL2487" s="130">
        <f t="shared" si="2590"/>
        <v>0</v>
      </c>
      <c r="AM2487" s="359">
        <f t="shared" si="2591"/>
        <v>0</v>
      </c>
      <c r="AN2487" s="130">
        <f t="shared" si="2592"/>
        <v>0</v>
      </c>
      <c r="AO2487" s="130">
        <f t="shared" si="2593"/>
        <v>0</v>
      </c>
      <c r="AP2487" s="130">
        <f t="shared" si="2594"/>
        <v>0</v>
      </c>
      <c r="AQ2487" s="130">
        <f t="shared" si="2595"/>
        <v>0</v>
      </c>
      <c r="AR2487" s="359">
        <f t="shared" si="2596"/>
        <v>0</v>
      </c>
      <c r="AS2487" s="130">
        <f t="shared" si="2597"/>
        <v>0</v>
      </c>
      <c r="AT2487" s="130">
        <f t="shared" si="2598"/>
        <v>0</v>
      </c>
      <c r="AU2487" s="130">
        <f t="shared" si="2599"/>
        <v>0</v>
      </c>
      <c r="AV2487" s="130">
        <f t="shared" si="2600"/>
        <v>0</v>
      </c>
      <c r="AW2487" s="359">
        <f t="shared" si="2601"/>
        <v>0</v>
      </c>
      <c r="AX2487" s="130">
        <f t="shared" si="2602"/>
        <v>0</v>
      </c>
      <c r="AY2487" s="130">
        <f t="shared" si="2603"/>
        <v>0</v>
      </c>
      <c r="AZ2487" s="130">
        <f t="shared" si="2604"/>
        <v>0</v>
      </c>
      <c r="BA2487" s="130">
        <f t="shared" si="2605"/>
        <v>0</v>
      </c>
      <c r="BB2487" s="359">
        <f t="shared" si="2606"/>
        <v>0</v>
      </c>
      <c r="BC2487" s="130">
        <f t="shared" si="2607"/>
        <v>0</v>
      </c>
      <c r="BD2487" s="130">
        <f t="shared" si="2608"/>
        <v>0</v>
      </c>
      <c r="BE2487" s="130">
        <f t="shared" si="2609"/>
        <v>0</v>
      </c>
      <c r="BF2487" s="130">
        <f t="shared" si="2610"/>
        <v>0</v>
      </c>
      <c r="BG2487" s="359">
        <f t="shared" si="2611"/>
        <v>0</v>
      </c>
      <c r="BH2487" s="130">
        <f t="shared" si="2612"/>
        <v>0</v>
      </c>
      <c r="BI2487" s="130">
        <f t="shared" si="2613"/>
        <v>0</v>
      </c>
      <c r="BJ2487" s="130">
        <f t="shared" si="2614"/>
        <v>0</v>
      </c>
      <c r="BK2487" s="130">
        <f t="shared" si="2615"/>
        <v>0</v>
      </c>
      <c r="BL2487" s="359">
        <f t="shared" si="2616"/>
        <v>0</v>
      </c>
      <c r="BM2487" s="90">
        <f t="shared" si="2617"/>
        <v>0</v>
      </c>
      <c r="BP2487" s="90" t="s">
        <v>2078</v>
      </c>
      <c r="BQ2487" s="90">
        <f>SUM(M2486:N2493)</f>
        <v>0</v>
      </c>
      <c r="BR2487" s="90">
        <f>SUM(O2486:P2493)</f>
        <v>0</v>
      </c>
      <c r="BS2487" s="90">
        <f>SUM(Q2486:R2493)</f>
        <v>0</v>
      </c>
      <c r="BT2487" s="90">
        <f>SUM(S2486:T2493)</f>
        <v>0</v>
      </c>
      <c r="BU2487" s="90">
        <f>SUM(U2486:U2493)</f>
        <v>0</v>
      </c>
      <c r="BV2487" s="90">
        <f>SUM(V2486:V2493)</f>
        <v>0</v>
      </c>
      <c r="BW2487" s="90">
        <f>SUM(W2486:X2493)</f>
        <v>0</v>
      </c>
      <c r="BX2487" s="90">
        <f>SUM(Y2486:Y2493)</f>
        <v>0</v>
      </c>
      <c r="BY2487" s="90">
        <f>SUM(Z2486:Z2493)</f>
        <v>0</v>
      </c>
      <c r="BZ2487" s="90">
        <f>SUM(AA2486:AB2493)</f>
        <v>0</v>
      </c>
      <c r="CA2487" s="90">
        <f>SUM(AC2486:AC2493)</f>
        <v>0</v>
      </c>
      <c r="CB2487" s="90">
        <f>SUM(AD2486:AD2493)</f>
        <v>0</v>
      </c>
      <c r="CO2487" s="349" t="s">
        <v>2029</v>
      </c>
      <c r="CP2487" s="488">
        <f>SUM(COUNTIF(M2485,"NS"),COUNTIF(M2494,"NS"),COUNTIF(M2497:N2498,"NS"))</f>
        <v>0</v>
      </c>
      <c r="CQ2487" s="488"/>
      <c r="CR2487" s="488">
        <f t="shared" ref="CR2487" si="2730">SUM(COUNTIF(O2485,"NS"),COUNTIF(O2494,"NS"),COUNTIF(O2497:P2498,"NS"))</f>
        <v>0</v>
      </c>
      <c r="CS2487" s="488"/>
      <c r="CT2487" s="488">
        <f t="shared" ref="CT2487" si="2731">SUM(COUNTIF(Q2485,"NS"),COUNTIF(Q2494,"NS"),COUNTIF(Q2497:R2498,"NS"))</f>
        <v>0</v>
      </c>
      <c r="CU2487" s="488"/>
      <c r="CV2487" s="488">
        <f t="shared" ref="CV2487" si="2732">SUM(COUNTIF(S2485,"NS"),COUNTIF(S2494,"NS"),COUNTIF(S2497:T2498,"NS"))</f>
        <v>0</v>
      </c>
      <c r="CW2487" s="488"/>
      <c r="CX2487" s="353">
        <f>SUM(COUNTIF(U2485,"NS"),COUNTIF(U2494,"NS"),COUNTIF(U2497:U2498,"NS"))</f>
        <v>0</v>
      </c>
      <c r="CY2487" s="353">
        <f>SUM(COUNTIF(V2485,"NS"),COUNTIF(V2494,"NS"),COUNTIF(V2497:V2498,"NS"))</f>
        <v>0</v>
      </c>
      <c r="CZ2487" s="488">
        <f>SUM(COUNTIF(W2485,"NS"),COUNTIF(W2494,"NS"),COUNTIF(W2497:X2498,"NS"))</f>
        <v>0</v>
      </c>
      <c r="DA2487" s="488"/>
      <c r="DB2487" s="353">
        <f t="shared" ref="DB2487:DC2487" si="2733">SUM(COUNTIF(Y2485,"NS"),COUNTIF(Y2494,"NS"),COUNTIF(Y2497:Y2498,"NS"))</f>
        <v>0</v>
      </c>
      <c r="DC2487" s="353">
        <f t="shared" si="2733"/>
        <v>0</v>
      </c>
      <c r="DD2487" s="488">
        <f>SUM(COUNTIF(AA2485,"NS"),COUNTIF(AA2494,"NS"),COUNTIF(AA2497:AB2498,"NS"))</f>
        <v>0</v>
      </c>
      <c r="DE2487" s="488"/>
      <c r="DF2487" s="353">
        <f t="shared" ref="DF2487:DG2487" si="2734">SUM(COUNTIF(AC2485,"NS"),COUNTIF(AC2494,"NS"),COUNTIF(AC2497:AC2498,"NS"))</f>
        <v>0</v>
      </c>
      <c r="DG2487" s="353">
        <f t="shared" si="2734"/>
        <v>0</v>
      </c>
      <c r="DH2487" s="335"/>
    </row>
    <row r="2488" spans="1:123" ht="15" customHeight="1" x14ac:dyDescent="0.2">
      <c r="C2488" s="633"/>
      <c r="D2488" s="594"/>
      <c r="E2488" s="595"/>
      <c r="F2488" s="581" t="s">
        <v>604</v>
      </c>
      <c r="G2488" s="581"/>
      <c r="H2488" s="165"/>
      <c r="I2488" s="625" t="s">
        <v>302</v>
      </c>
      <c r="J2488" s="625"/>
      <c r="K2488" s="625"/>
      <c r="L2488" s="626"/>
      <c r="M2488" s="579"/>
      <c r="N2488" s="580"/>
      <c r="O2488" s="579"/>
      <c r="P2488" s="580"/>
      <c r="Q2488" s="579"/>
      <c r="R2488" s="580"/>
      <c r="S2488" s="590"/>
      <c r="T2488" s="591"/>
      <c r="U2488" s="213"/>
      <c r="V2488" s="213"/>
      <c r="W2488" s="486"/>
      <c r="X2488" s="486"/>
      <c r="Y2488" s="214"/>
      <c r="Z2488" s="214"/>
      <c r="AA2488" s="486"/>
      <c r="AB2488" s="486"/>
      <c r="AC2488" s="214"/>
      <c r="AD2488" s="214"/>
      <c r="AE2488" s="109"/>
      <c r="AG2488" s="90">
        <f t="shared" si="2585"/>
        <v>45</v>
      </c>
      <c r="AH2488" s="186">
        <f t="shared" si="2586"/>
        <v>0</v>
      </c>
      <c r="AI2488" s="130">
        <f t="shared" si="2587"/>
        <v>0</v>
      </c>
      <c r="AJ2488" s="130">
        <f t="shared" si="2588"/>
        <v>0</v>
      </c>
      <c r="AK2488" s="130">
        <f t="shared" si="2589"/>
        <v>0</v>
      </c>
      <c r="AL2488" s="130">
        <f t="shared" si="2590"/>
        <v>0</v>
      </c>
      <c r="AM2488" s="359">
        <f t="shared" si="2591"/>
        <v>0</v>
      </c>
      <c r="AN2488" s="130">
        <f t="shared" si="2592"/>
        <v>0</v>
      </c>
      <c r="AO2488" s="130">
        <f t="shared" si="2593"/>
        <v>0</v>
      </c>
      <c r="AP2488" s="130">
        <f t="shared" si="2594"/>
        <v>0</v>
      </c>
      <c r="AQ2488" s="130">
        <f t="shared" si="2595"/>
        <v>0</v>
      </c>
      <c r="AR2488" s="359">
        <f t="shared" si="2596"/>
        <v>0</v>
      </c>
      <c r="AS2488" s="130">
        <f t="shared" si="2597"/>
        <v>0</v>
      </c>
      <c r="AT2488" s="130">
        <f t="shared" si="2598"/>
        <v>0</v>
      </c>
      <c r="AU2488" s="130">
        <f t="shared" si="2599"/>
        <v>0</v>
      </c>
      <c r="AV2488" s="130">
        <f t="shared" si="2600"/>
        <v>0</v>
      </c>
      <c r="AW2488" s="359">
        <f t="shared" si="2601"/>
        <v>0</v>
      </c>
      <c r="AX2488" s="130">
        <f t="shared" si="2602"/>
        <v>0</v>
      </c>
      <c r="AY2488" s="130">
        <f t="shared" si="2603"/>
        <v>0</v>
      </c>
      <c r="AZ2488" s="130">
        <f t="shared" si="2604"/>
        <v>0</v>
      </c>
      <c r="BA2488" s="130">
        <f t="shared" si="2605"/>
        <v>0</v>
      </c>
      <c r="BB2488" s="359">
        <f t="shared" si="2606"/>
        <v>0</v>
      </c>
      <c r="BC2488" s="130">
        <f t="shared" si="2607"/>
        <v>0</v>
      </c>
      <c r="BD2488" s="130">
        <f t="shared" si="2608"/>
        <v>0</v>
      </c>
      <c r="BE2488" s="130">
        <f t="shared" si="2609"/>
        <v>0</v>
      </c>
      <c r="BF2488" s="130">
        <f t="shared" si="2610"/>
        <v>0</v>
      </c>
      <c r="BG2488" s="359">
        <f t="shared" si="2611"/>
        <v>0</v>
      </c>
      <c r="BH2488" s="130">
        <f t="shared" si="2612"/>
        <v>0</v>
      </c>
      <c r="BI2488" s="130">
        <f t="shared" si="2613"/>
        <v>0</v>
      </c>
      <c r="BJ2488" s="130">
        <f t="shared" si="2614"/>
        <v>0</v>
      </c>
      <c r="BK2488" s="130">
        <f t="shared" si="2615"/>
        <v>0</v>
      </c>
      <c r="BL2488" s="359">
        <f t="shared" si="2616"/>
        <v>0</v>
      </c>
      <c r="BM2488" s="90">
        <f t="shared" si="2617"/>
        <v>0</v>
      </c>
      <c r="BP2488" s="90" t="s">
        <v>2029</v>
      </c>
      <c r="BQ2488" s="90">
        <f>COUNTIF(M2486:N2493,"NS")</f>
        <v>0</v>
      </c>
      <c r="BR2488" s="90">
        <f>COUNTIF(O2486:P2493,"NS")</f>
        <v>0</v>
      </c>
      <c r="BS2488" s="90">
        <f>COUNTIF(Q2486:R2493,"NS")</f>
        <v>0</v>
      </c>
      <c r="BT2488" s="90">
        <f>COUNTIF(S2486:T2493,"NS")</f>
        <v>0</v>
      </c>
      <c r="BU2488" s="90">
        <f>COUNTIF(U2486:U2493,"NS")</f>
        <v>0</v>
      </c>
      <c r="BV2488" s="90">
        <f>COUNTIF(V2486:V2493,"NS")</f>
        <v>0</v>
      </c>
      <c r="BW2488" s="90">
        <f>COUNTIF(W2486:X2493,"NS")</f>
        <v>0</v>
      </c>
      <c r="BX2488" s="90">
        <f>COUNTIF(Y2486:Y2493,"NS")</f>
        <v>0</v>
      </c>
      <c r="BY2488" s="90">
        <f>COUNTIF(Z2486:Z2493,"NS")</f>
        <v>0</v>
      </c>
      <c r="BZ2488" s="90">
        <f>COUNTIF(AA2486:AB2493,"NS")</f>
        <v>0</v>
      </c>
      <c r="CA2488" s="90">
        <f>COUNTIF(AC2486:AC2493,"NS")</f>
        <v>0</v>
      </c>
      <c r="CB2488" s="90">
        <f>COUNTIF(AD2486:AD2493,"NS")</f>
        <v>0</v>
      </c>
      <c r="CO2488" s="350">
        <v>0.25</v>
      </c>
      <c r="CP2488" s="493">
        <f>IF(CP2485="ns",0,CP2485*0.25)</f>
        <v>0</v>
      </c>
      <c r="CQ2488" s="493"/>
      <c r="CR2488" s="493">
        <f t="shared" ref="CR2488" si="2735">IF(CR2485="ns",0,CR2485*0.25)</f>
        <v>0</v>
      </c>
      <c r="CS2488" s="493"/>
      <c r="CT2488" s="493">
        <f t="shared" ref="CT2488" si="2736">IF(CT2485="ns",0,CT2485*0.25)</f>
        <v>0</v>
      </c>
      <c r="CU2488" s="493"/>
      <c r="CV2488" s="486">
        <f t="shared" ref="CV2488" si="2737">IF(CV2485="ns",0,CV2485*0.25)</f>
        <v>0</v>
      </c>
      <c r="CW2488" s="486"/>
      <c r="CX2488" s="336">
        <f>IF(CX2485="ns",0,CX2485*0.25)</f>
        <v>0</v>
      </c>
      <c r="CY2488" s="336">
        <f>IF(CY2485="ns",0,CY2485*0.25)</f>
        <v>0</v>
      </c>
      <c r="CZ2488" s="486">
        <f>IF(CZ2485="ns",0,CZ2485*0.25)</f>
        <v>0</v>
      </c>
      <c r="DA2488" s="486"/>
      <c r="DB2488" s="336">
        <f t="shared" ref="DB2488:DC2488" si="2738">IF(DB2485="ns",0,DB2485*0.25)</f>
        <v>0</v>
      </c>
      <c r="DC2488" s="336">
        <f t="shared" si="2738"/>
        <v>0</v>
      </c>
      <c r="DD2488" s="486">
        <f>IF(DD2485="ns",0,DD2485*0.25)</f>
        <v>0</v>
      </c>
      <c r="DE2488" s="486"/>
      <c r="DF2488" s="336">
        <f t="shared" ref="DF2488:DG2488" si="2739">IF(DF2485="ns",0,DF2485*0.25)</f>
        <v>0</v>
      </c>
      <c r="DG2488" s="336">
        <f t="shared" si="2739"/>
        <v>0</v>
      </c>
      <c r="DH2488" s="335"/>
    </row>
    <row r="2489" spans="1:123" ht="15" customHeight="1" x14ac:dyDescent="0.2">
      <c r="C2489" s="633"/>
      <c r="D2489" s="594"/>
      <c r="E2489" s="595"/>
      <c r="F2489" s="581" t="s">
        <v>605</v>
      </c>
      <c r="G2489" s="581"/>
      <c r="H2489" s="165"/>
      <c r="I2489" s="625" t="s">
        <v>308</v>
      </c>
      <c r="J2489" s="625"/>
      <c r="K2489" s="625"/>
      <c r="L2489" s="626"/>
      <c r="M2489" s="579"/>
      <c r="N2489" s="580"/>
      <c r="O2489" s="579"/>
      <c r="P2489" s="580"/>
      <c r="Q2489" s="579"/>
      <c r="R2489" s="580"/>
      <c r="S2489" s="590"/>
      <c r="T2489" s="591"/>
      <c r="U2489" s="213"/>
      <c r="V2489" s="213"/>
      <c r="W2489" s="486"/>
      <c r="X2489" s="486"/>
      <c r="Y2489" s="214"/>
      <c r="Z2489" s="214"/>
      <c r="AA2489" s="486"/>
      <c r="AB2489" s="486"/>
      <c r="AC2489" s="214"/>
      <c r="AD2489" s="214"/>
      <c r="AE2489" s="109"/>
      <c r="AG2489" s="90">
        <f t="shared" si="2585"/>
        <v>45</v>
      </c>
      <c r="AH2489" s="186">
        <f t="shared" si="2586"/>
        <v>0</v>
      </c>
      <c r="AI2489" s="130">
        <f t="shared" si="2587"/>
        <v>0</v>
      </c>
      <c r="AJ2489" s="130">
        <f t="shared" si="2588"/>
        <v>0</v>
      </c>
      <c r="AK2489" s="130">
        <f t="shared" si="2589"/>
        <v>0</v>
      </c>
      <c r="AL2489" s="130">
        <f t="shared" si="2590"/>
        <v>0</v>
      </c>
      <c r="AM2489" s="359">
        <f t="shared" si="2591"/>
        <v>0</v>
      </c>
      <c r="AN2489" s="130">
        <f t="shared" si="2592"/>
        <v>0</v>
      </c>
      <c r="AO2489" s="130">
        <f t="shared" si="2593"/>
        <v>0</v>
      </c>
      <c r="AP2489" s="130">
        <f t="shared" si="2594"/>
        <v>0</v>
      </c>
      <c r="AQ2489" s="130">
        <f t="shared" si="2595"/>
        <v>0</v>
      </c>
      <c r="AR2489" s="359">
        <f t="shared" si="2596"/>
        <v>0</v>
      </c>
      <c r="AS2489" s="130">
        <f t="shared" si="2597"/>
        <v>0</v>
      </c>
      <c r="AT2489" s="130">
        <f t="shared" si="2598"/>
        <v>0</v>
      </c>
      <c r="AU2489" s="130">
        <f t="shared" si="2599"/>
        <v>0</v>
      </c>
      <c r="AV2489" s="130">
        <f t="shared" si="2600"/>
        <v>0</v>
      </c>
      <c r="AW2489" s="359">
        <f t="shared" si="2601"/>
        <v>0</v>
      </c>
      <c r="AX2489" s="130">
        <f t="shared" si="2602"/>
        <v>0</v>
      </c>
      <c r="AY2489" s="130">
        <f t="shared" si="2603"/>
        <v>0</v>
      </c>
      <c r="AZ2489" s="130">
        <f t="shared" si="2604"/>
        <v>0</v>
      </c>
      <c r="BA2489" s="130">
        <f t="shared" si="2605"/>
        <v>0</v>
      </c>
      <c r="BB2489" s="359">
        <f t="shared" si="2606"/>
        <v>0</v>
      </c>
      <c r="BC2489" s="130">
        <f t="shared" si="2607"/>
        <v>0</v>
      </c>
      <c r="BD2489" s="130">
        <f t="shared" si="2608"/>
        <v>0</v>
      </c>
      <c r="BE2489" s="130">
        <f t="shared" si="2609"/>
        <v>0</v>
      </c>
      <c r="BF2489" s="130">
        <f t="shared" si="2610"/>
        <v>0</v>
      </c>
      <c r="BG2489" s="359">
        <f t="shared" si="2611"/>
        <v>0</v>
      </c>
      <c r="BH2489" s="130">
        <f t="shared" si="2612"/>
        <v>0</v>
      </c>
      <c r="BI2489" s="130">
        <f t="shared" si="2613"/>
        <v>0</v>
      </c>
      <c r="BJ2489" s="130">
        <f t="shared" si="2614"/>
        <v>0</v>
      </c>
      <c r="BK2489" s="130">
        <f t="shared" si="2615"/>
        <v>0</v>
      </c>
      <c r="BL2489" s="359">
        <f t="shared" si="2616"/>
        <v>0</v>
      </c>
      <c r="BM2489" s="90">
        <f t="shared" si="2617"/>
        <v>0</v>
      </c>
      <c r="BP2489" s="90" t="s">
        <v>2104</v>
      </c>
      <c r="BQ2489" s="90">
        <f>M2485</f>
        <v>0</v>
      </c>
      <c r="BR2489" s="90">
        <f>O2485</f>
        <v>0</v>
      </c>
      <c r="BS2489" s="90">
        <f>Q2485</f>
        <v>0</v>
      </c>
      <c r="BT2489" s="90">
        <f>S2485</f>
        <v>0</v>
      </c>
      <c r="BU2489" s="90">
        <f>U2485</f>
        <v>0</v>
      </c>
      <c r="BV2489" s="90">
        <f>V2485</f>
        <v>0</v>
      </c>
      <c r="BW2489" s="90">
        <f>W2485</f>
        <v>0</v>
      </c>
      <c r="BX2489" s="90">
        <f>Y2485</f>
        <v>0</v>
      </c>
      <c r="BY2489" s="90">
        <f>Z2485</f>
        <v>0</v>
      </c>
      <c r="BZ2489" s="90">
        <f>AA2485</f>
        <v>0</v>
      </c>
      <c r="CA2489" s="90">
        <f>AC2485</f>
        <v>0</v>
      </c>
      <c r="CB2489" s="90">
        <f>AD2485</f>
        <v>0</v>
      </c>
      <c r="CO2489" s="349" t="s">
        <v>72</v>
      </c>
      <c r="CP2489" s="488">
        <f>M2499</f>
        <v>0</v>
      </c>
      <c r="CQ2489" s="488"/>
      <c r="CR2489" s="488">
        <f t="shared" ref="CR2489" si="2740">O2499</f>
        <v>0</v>
      </c>
      <c r="CS2489" s="488"/>
      <c r="CT2489" s="488">
        <f t="shared" ref="CT2489" si="2741">Q2499</f>
        <v>0</v>
      </c>
      <c r="CU2489" s="488"/>
      <c r="CV2489" s="488">
        <f t="shared" ref="CV2489" si="2742">S2499</f>
        <v>0</v>
      </c>
      <c r="CW2489" s="488"/>
      <c r="CX2489" s="353">
        <f>U2499</f>
        <v>0</v>
      </c>
      <c r="CY2489" s="353">
        <f>V2499</f>
        <v>0</v>
      </c>
      <c r="CZ2489" s="488">
        <f>W2499</f>
        <v>0</v>
      </c>
      <c r="DA2489" s="488"/>
      <c r="DB2489" s="353">
        <f t="shared" ref="DB2489:DC2489" si="2743">Y2499</f>
        <v>0</v>
      </c>
      <c r="DC2489" s="353">
        <f t="shared" si="2743"/>
        <v>0</v>
      </c>
      <c r="DD2489" s="488">
        <f>AA2499</f>
        <v>0</v>
      </c>
      <c r="DE2489" s="488"/>
      <c r="DF2489" s="353">
        <f t="shared" ref="DF2489:DG2489" si="2744">AC2499</f>
        <v>0</v>
      </c>
      <c r="DG2489" s="353">
        <f t="shared" si="2744"/>
        <v>0</v>
      </c>
      <c r="DH2489" s="335"/>
    </row>
    <row r="2490" spans="1:123" ht="24" customHeight="1" x14ac:dyDescent="0.2">
      <c r="C2490" s="633"/>
      <c r="D2490" s="594"/>
      <c r="E2490" s="595"/>
      <c r="F2490" s="581" t="s">
        <v>606</v>
      </c>
      <c r="G2490" s="581"/>
      <c r="H2490" s="165"/>
      <c r="I2490" s="625" t="s">
        <v>306</v>
      </c>
      <c r="J2490" s="625"/>
      <c r="K2490" s="625"/>
      <c r="L2490" s="626"/>
      <c r="M2490" s="579"/>
      <c r="N2490" s="580"/>
      <c r="O2490" s="579"/>
      <c r="P2490" s="580"/>
      <c r="Q2490" s="579"/>
      <c r="R2490" s="580"/>
      <c r="S2490" s="590"/>
      <c r="T2490" s="591"/>
      <c r="U2490" s="213"/>
      <c r="V2490" s="213"/>
      <c r="W2490" s="486"/>
      <c r="X2490" s="486"/>
      <c r="Y2490" s="214"/>
      <c r="Z2490" s="214"/>
      <c r="AA2490" s="486"/>
      <c r="AB2490" s="486"/>
      <c r="AC2490" s="214"/>
      <c r="AD2490" s="214"/>
      <c r="AE2490" s="109"/>
      <c r="AG2490" s="90">
        <f t="shared" si="2585"/>
        <v>45</v>
      </c>
      <c r="AH2490" s="186">
        <f t="shared" si="2586"/>
        <v>0</v>
      </c>
      <c r="AI2490" s="130">
        <f t="shared" si="2587"/>
        <v>0</v>
      </c>
      <c r="AJ2490" s="130">
        <f t="shared" si="2588"/>
        <v>0</v>
      </c>
      <c r="AK2490" s="130">
        <f t="shared" si="2589"/>
        <v>0</v>
      </c>
      <c r="AL2490" s="130">
        <f t="shared" si="2590"/>
        <v>0</v>
      </c>
      <c r="AM2490" s="359">
        <f t="shared" si="2591"/>
        <v>0</v>
      </c>
      <c r="AN2490" s="130">
        <f t="shared" si="2592"/>
        <v>0</v>
      </c>
      <c r="AO2490" s="130">
        <f t="shared" si="2593"/>
        <v>0</v>
      </c>
      <c r="AP2490" s="130">
        <f t="shared" si="2594"/>
        <v>0</v>
      </c>
      <c r="AQ2490" s="130">
        <f t="shared" si="2595"/>
        <v>0</v>
      </c>
      <c r="AR2490" s="359">
        <f t="shared" si="2596"/>
        <v>0</v>
      </c>
      <c r="AS2490" s="130">
        <f t="shared" si="2597"/>
        <v>0</v>
      </c>
      <c r="AT2490" s="130">
        <f t="shared" si="2598"/>
        <v>0</v>
      </c>
      <c r="AU2490" s="130">
        <f t="shared" si="2599"/>
        <v>0</v>
      </c>
      <c r="AV2490" s="130">
        <f t="shared" si="2600"/>
        <v>0</v>
      </c>
      <c r="AW2490" s="359">
        <f t="shared" si="2601"/>
        <v>0</v>
      </c>
      <c r="AX2490" s="130">
        <f t="shared" si="2602"/>
        <v>0</v>
      </c>
      <c r="AY2490" s="130">
        <f t="shared" si="2603"/>
        <v>0</v>
      </c>
      <c r="AZ2490" s="130">
        <f t="shared" si="2604"/>
        <v>0</v>
      </c>
      <c r="BA2490" s="130">
        <f t="shared" si="2605"/>
        <v>0</v>
      </c>
      <c r="BB2490" s="359">
        <f t="shared" si="2606"/>
        <v>0</v>
      </c>
      <c r="BC2490" s="130">
        <f t="shared" si="2607"/>
        <v>0</v>
      </c>
      <c r="BD2490" s="130">
        <f t="shared" si="2608"/>
        <v>0</v>
      </c>
      <c r="BE2490" s="130">
        <f t="shared" si="2609"/>
        <v>0</v>
      </c>
      <c r="BF2490" s="130">
        <f t="shared" si="2610"/>
        <v>0</v>
      </c>
      <c r="BG2490" s="359">
        <f t="shared" si="2611"/>
        <v>0</v>
      </c>
      <c r="BH2490" s="130">
        <f t="shared" si="2612"/>
        <v>0</v>
      </c>
      <c r="BI2490" s="130">
        <f t="shared" si="2613"/>
        <v>0</v>
      </c>
      <c r="BJ2490" s="130">
        <f t="shared" si="2614"/>
        <v>0</v>
      </c>
      <c r="BK2490" s="130">
        <f t="shared" si="2615"/>
        <v>0</v>
      </c>
      <c r="BL2490" s="359">
        <f t="shared" si="2616"/>
        <v>0</v>
      </c>
      <c r="BM2490" s="90">
        <f t="shared" si="2617"/>
        <v>0</v>
      </c>
      <c r="CO2490" s="349" t="s">
        <v>2077</v>
      </c>
      <c r="CP2490" s="495">
        <f>IF(OR(CP2489=0,CP2489="NA",AND(CP2489="NS",CP2487&gt;0),AND(CP2489="NS",CP2486&gt;0),CP2489&lt;=CP2488),0,1)</f>
        <v>0</v>
      </c>
      <c r="CQ2490" s="495"/>
      <c r="CR2490" s="495">
        <f>IF(OR(CR2489=0,CR2489="NA",AND(CR2489="NS",CR2487&gt;0),AND(CR2489="NS",CR2486&gt;0),CR2489&lt;=CR2488),0,1)</f>
        <v>0</v>
      </c>
      <c r="CS2490" s="495"/>
      <c r="CT2490" s="495">
        <f t="shared" ref="CT2490" si="2745">IF(OR(CT2489=0,CT2489="NA",AND(CT2489="NS",CT2487&gt;0),AND(CT2489="NS",CT2486&gt;0),CT2489&lt;=CT2488),0,1)</f>
        <v>0</v>
      </c>
      <c r="CU2490" s="495"/>
      <c r="CV2490" s="489">
        <f t="shared" ref="CV2490" si="2746">IF(OR(CV2489=0,CV2489="NA",AND(CV2489="NS",CV2487&gt;0),AND(CV2489="NS",CV2486&gt;0),CV2489&lt;=CV2488),0,1)</f>
        <v>0</v>
      </c>
      <c r="CW2490" s="489"/>
      <c r="CX2490" s="351">
        <f>IF(OR(CX2489=0,CX2489="NA",AND(CX2489="NS",CX2487&gt;0),AND(CX2489="NS",CX2486&gt;0),CX2489&lt;=CX2488),0,1)</f>
        <v>0</v>
      </c>
      <c r="CY2490" s="351">
        <f>IF(OR(CY2489=0,CY2489="NA",AND(CY2489="NS",CY2487&gt;0),AND(CY2489="NS",CY2486&gt;0),CY2489&lt;=CY2488),0,1)</f>
        <v>0</v>
      </c>
      <c r="CZ2490" s="489">
        <f>IF(OR(CZ2489=0,CZ2489="NA",AND(CZ2489="NS",CZ2487&gt;0),AND(CZ2489="NS",CZ2486&gt;0),CZ2489&lt;=CZ2488),0,1)</f>
        <v>0</v>
      </c>
      <c r="DA2490" s="489"/>
      <c r="DB2490" s="351">
        <f t="shared" ref="DB2490" si="2747">IF(OR(DB2489=0,DB2489="NA",AND(DB2489="NS",DB2487&gt;0),AND(DB2489="NS",DB2486&gt;0),DB2489&lt;=DB2488),0,1)</f>
        <v>0</v>
      </c>
      <c r="DC2490" s="351">
        <f t="shared" ref="DC2490" si="2748">IF(OR(DC2489=0,DC2489="NA",AND(DC2489="NS",DC2487&gt;0),AND(DC2489="NS",DC2486&gt;0),DC2489&lt;=DC2488),0,1)</f>
        <v>0</v>
      </c>
      <c r="DD2490" s="489">
        <f>IF(OR(DD2489=0,DD2489="NA",AND(DD2489="NS",DD2487&gt;0),AND(DD2489="NS",DD2486&gt;0),DD2489&lt;=DD2488),0,1)</f>
        <v>0</v>
      </c>
      <c r="DE2490" s="489"/>
      <c r="DF2490" s="351">
        <f t="shared" ref="DF2490" si="2749">IF(OR(DF2489=0,DF2489="NA",AND(DF2489="NS",DF2487&gt;0),AND(DF2489="NS",DF2486&gt;0),DF2489&lt;=DF2488),0,1)</f>
        <v>0</v>
      </c>
      <c r="DG2490" s="351">
        <f t="shared" ref="DG2490" si="2750">IF(OR(DG2489=0,DG2489="NA",AND(DG2489="NS",DG2487&gt;0),AND(DG2489="NS",DG2486&gt;0),DG2489&lt;=DG2488),0,1)</f>
        <v>0</v>
      </c>
      <c r="DH2490" s="352">
        <f>SUM(CP2490:DG2490)</f>
        <v>0</v>
      </c>
    </row>
    <row r="2491" spans="1:123" ht="24" customHeight="1" x14ac:dyDescent="0.2">
      <c r="C2491" s="633"/>
      <c r="D2491" s="594"/>
      <c r="E2491" s="595"/>
      <c r="F2491" s="581" t="s">
        <v>607</v>
      </c>
      <c r="G2491" s="581"/>
      <c r="H2491" s="165"/>
      <c r="I2491" s="625" t="s">
        <v>304</v>
      </c>
      <c r="J2491" s="625"/>
      <c r="K2491" s="625"/>
      <c r="L2491" s="626"/>
      <c r="M2491" s="579"/>
      <c r="N2491" s="580"/>
      <c r="O2491" s="579"/>
      <c r="P2491" s="580"/>
      <c r="Q2491" s="579"/>
      <c r="R2491" s="580"/>
      <c r="S2491" s="590"/>
      <c r="T2491" s="591"/>
      <c r="U2491" s="213"/>
      <c r="V2491" s="213"/>
      <c r="W2491" s="486"/>
      <c r="X2491" s="486"/>
      <c r="Y2491" s="214"/>
      <c r="Z2491" s="214"/>
      <c r="AA2491" s="486"/>
      <c r="AB2491" s="486"/>
      <c r="AC2491" s="214"/>
      <c r="AD2491" s="214"/>
      <c r="AE2491" s="109"/>
      <c r="AG2491" s="90">
        <f t="shared" si="2585"/>
        <v>45</v>
      </c>
      <c r="AH2491" s="186">
        <f t="shared" si="2586"/>
        <v>0</v>
      </c>
      <c r="AI2491" s="130">
        <f t="shared" si="2587"/>
        <v>0</v>
      </c>
      <c r="AJ2491" s="130">
        <f t="shared" si="2588"/>
        <v>0</v>
      </c>
      <c r="AK2491" s="130">
        <f t="shared" si="2589"/>
        <v>0</v>
      </c>
      <c r="AL2491" s="130">
        <f t="shared" si="2590"/>
        <v>0</v>
      </c>
      <c r="AM2491" s="359">
        <f t="shared" si="2591"/>
        <v>0</v>
      </c>
      <c r="AN2491" s="130">
        <f t="shared" si="2592"/>
        <v>0</v>
      </c>
      <c r="AO2491" s="130">
        <f t="shared" si="2593"/>
        <v>0</v>
      </c>
      <c r="AP2491" s="130">
        <f t="shared" si="2594"/>
        <v>0</v>
      </c>
      <c r="AQ2491" s="130">
        <f t="shared" si="2595"/>
        <v>0</v>
      </c>
      <c r="AR2491" s="359">
        <f t="shared" si="2596"/>
        <v>0</v>
      </c>
      <c r="AS2491" s="130">
        <f t="shared" si="2597"/>
        <v>0</v>
      </c>
      <c r="AT2491" s="130">
        <f t="shared" si="2598"/>
        <v>0</v>
      </c>
      <c r="AU2491" s="130">
        <f t="shared" si="2599"/>
        <v>0</v>
      </c>
      <c r="AV2491" s="130">
        <f t="shared" si="2600"/>
        <v>0</v>
      </c>
      <c r="AW2491" s="359">
        <f t="shared" si="2601"/>
        <v>0</v>
      </c>
      <c r="AX2491" s="130">
        <f t="shared" si="2602"/>
        <v>0</v>
      </c>
      <c r="AY2491" s="130">
        <f t="shared" si="2603"/>
        <v>0</v>
      </c>
      <c r="AZ2491" s="130">
        <f t="shared" si="2604"/>
        <v>0</v>
      </c>
      <c r="BA2491" s="130">
        <f t="shared" si="2605"/>
        <v>0</v>
      </c>
      <c r="BB2491" s="359">
        <f t="shared" si="2606"/>
        <v>0</v>
      </c>
      <c r="BC2491" s="130">
        <f t="shared" si="2607"/>
        <v>0</v>
      </c>
      <c r="BD2491" s="130">
        <f t="shared" si="2608"/>
        <v>0</v>
      </c>
      <c r="BE2491" s="130">
        <f t="shared" si="2609"/>
        <v>0</v>
      </c>
      <c r="BF2491" s="130">
        <f t="shared" si="2610"/>
        <v>0</v>
      </c>
      <c r="BG2491" s="359">
        <f t="shared" si="2611"/>
        <v>0</v>
      </c>
      <c r="BH2491" s="130">
        <f t="shared" si="2612"/>
        <v>0</v>
      </c>
      <c r="BI2491" s="130">
        <f t="shared" si="2613"/>
        <v>0</v>
      </c>
      <c r="BJ2491" s="130">
        <f t="shared" si="2614"/>
        <v>0</v>
      </c>
      <c r="BK2491" s="130">
        <f t="shared" si="2615"/>
        <v>0</v>
      </c>
      <c r="BL2491" s="359">
        <f t="shared" si="2616"/>
        <v>0</v>
      </c>
      <c r="BM2491" s="90">
        <f t="shared" si="2617"/>
        <v>0</v>
      </c>
      <c r="CO2491" s="335"/>
      <c r="CP2491" s="493"/>
      <c r="CQ2491" s="493"/>
      <c r="CR2491" s="493"/>
      <c r="CS2491" s="493"/>
      <c r="CT2491" s="493"/>
      <c r="CU2491" s="493"/>
      <c r="CV2491" s="486"/>
      <c r="CW2491" s="486"/>
      <c r="CX2491" s="336"/>
      <c r="CY2491" s="336"/>
      <c r="CZ2491" s="486"/>
      <c r="DA2491" s="486"/>
      <c r="DB2491" s="336"/>
      <c r="DC2491" s="336"/>
      <c r="DD2491" s="486"/>
      <c r="DE2491" s="486"/>
      <c r="DF2491" s="336"/>
      <c r="DG2491" s="336"/>
      <c r="DH2491" s="335"/>
    </row>
    <row r="2492" spans="1:123" ht="24" customHeight="1" x14ac:dyDescent="0.2">
      <c r="C2492" s="633"/>
      <c r="D2492" s="594"/>
      <c r="E2492" s="595"/>
      <c r="F2492" s="581" t="s">
        <v>608</v>
      </c>
      <c r="G2492" s="581"/>
      <c r="H2492" s="165"/>
      <c r="I2492" s="625" t="s">
        <v>309</v>
      </c>
      <c r="J2492" s="625"/>
      <c r="K2492" s="625"/>
      <c r="L2492" s="626"/>
      <c r="M2492" s="579"/>
      <c r="N2492" s="580"/>
      <c r="O2492" s="579"/>
      <c r="P2492" s="580"/>
      <c r="Q2492" s="579"/>
      <c r="R2492" s="580"/>
      <c r="S2492" s="590"/>
      <c r="T2492" s="591"/>
      <c r="U2492" s="213"/>
      <c r="V2492" s="213"/>
      <c r="W2492" s="486"/>
      <c r="X2492" s="486"/>
      <c r="Y2492" s="214"/>
      <c r="Z2492" s="214"/>
      <c r="AA2492" s="486"/>
      <c r="AB2492" s="486"/>
      <c r="AC2492" s="214"/>
      <c r="AD2492" s="214"/>
      <c r="AE2492" s="109"/>
      <c r="AG2492" s="90">
        <f t="shared" si="2585"/>
        <v>45</v>
      </c>
      <c r="AH2492" s="186">
        <f t="shared" si="2586"/>
        <v>0</v>
      </c>
      <c r="AI2492" s="130">
        <f t="shared" si="2587"/>
        <v>0</v>
      </c>
      <c r="AJ2492" s="130">
        <f t="shared" si="2588"/>
        <v>0</v>
      </c>
      <c r="AK2492" s="130">
        <f t="shared" si="2589"/>
        <v>0</v>
      </c>
      <c r="AL2492" s="130">
        <f t="shared" si="2590"/>
        <v>0</v>
      </c>
      <c r="AM2492" s="359">
        <f t="shared" si="2591"/>
        <v>0</v>
      </c>
      <c r="AN2492" s="130">
        <f t="shared" si="2592"/>
        <v>0</v>
      </c>
      <c r="AO2492" s="130">
        <f t="shared" si="2593"/>
        <v>0</v>
      </c>
      <c r="AP2492" s="130">
        <f t="shared" si="2594"/>
        <v>0</v>
      </c>
      <c r="AQ2492" s="130">
        <f t="shared" si="2595"/>
        <v>0</v>
      </c>
      <c r="AR2492" s="359">
        <f t="shared" si="2596"/>
        <v>0</v>
      </c>
      <c r="AS2492" s="130">
        <f t="shared" si="2597"/>
        <v>0</v>
      </c>
      <c r="AT2492" s="130">
        <f t="shared" si="2598"/>
        <v>0</v>
      </c>
      <c r="AU2492" s="130">
        <f t="shared" si="2599"/>
        <v>0</v>
      </c>
      <c r="AV2492" s="130">
        <f t="shared" si="2600"/>
        <v>0</v>
      </c>
      <c r="AW2492" s="359">
        <f t="shared" si="2601"/>
        <v>0</v>
      </c>
      <c r="AX2492" s="130">
        <f t="shared" si="2602"/>
        <v>0</v>
      </c>
      <c r="AY2492" s="130">
        <f t="shared" si="2603"/>
        <v>0</v>
      </c>
      <c r="AZ2492" s="130">
        <f t="shared" si="2604"/>
        <v>0</v>
      </c>
      <c r="BA2492" s="130">
        <f t="shared" si="2605"/>
        <v>0</v>
      </c>
      <c r="BB2492" s="359">
        <f t="shared" si="2606"/>
        <v>0</v>
      </c>
      <c r="BC2492" s="130">
        <f t="shared" si="2607"/>
        <v>0</v>
      </c>
      <c r="BD2492" s="130">
        <f t="shared" si="2608"/>
        <v>0</v>
      </c>
      <c r="BE2492" s="130">
        <f t="shared" si="2609"/>
        <v>0</v>
      </c>
      <c r="BF2492" s="130">
        <f t="shared" si="2610"/>
        <v>0</v>
      </c>
      <c r="BG2492" s="359">
        <f t="shared" si="2611"/>
        <v>0</v>
      </c>
      <c r="BH2492" s="130">
        <f t="shared" si="2612"/>
        <v>0</v>
      </c>
      <c r="BI2492" s="130">
        <f t="shared" si="2613"/>
        <v>0</v>
      </c>
      <c r="BJ2492" s="130">
        <f t="shared" si="2614"/>
        <v>0</v>
      </c>
      <c r="BK2492" s="130">
        <f t="shared" si="2615"/>
        <v>0</v>
      </c>
      <c r="BL2492" s="359">
        <f t="shared" si="2616"/>
        <v>0</v>
      </c>
      <c r="BM2492" s="90">
        <f t="shared" si="2617"/>
        <v>0</v>
      </c>
      <c r="CO2492" s="335"/>
      <c r="CP2492" s="493"/>
      <c r="CQ2492" s="493"/>
      <c r="CR2492" s="493"/>
      <c r="CS2492" s="493"/>
      <c r="CT2492" s="493"/>
      <c r="CU2492" s="493"/>
      <c r="CV2492" s="486"/>
      <c r="CW2492" s="486"/>
      <c r="CX2492" s="336"/>
      <c r="CY2492" s="336"/>
      <c r="CZ2492" s="486"/>
      <c r="DA2492" s="486"/>
      <c r="DB2492" s="336"/>
      <c r="DC2492" s="336"/>
      <c r="DD2492" s="486"/>
      <c r="DE2492" s="486"/>
      <c r="DF2492" s="336"/>
      <c r="DG2492" s="336"/>
      <c r="DH2492" s="335"/>
    </row>
    <row r="2493" spans="1:123" ht="36" customHeight="1" x14ac:dyDescent="0.2">
      <c r="C2493" s="633"/>
      <c r="D2493" s="594"/>
      <c r="E2493" s="595"/>
      <c r="F2493" s="581" t="s">
        <v>609</v>
      </c>
      <c r="G2493" s="581"/>
      <c r="H2493" s="165"/>
      <c r="I2493" s="625" t="s">
        <v>610</v>
      </c>
      <c r="J2493" s="625"/>
      <c r="K2493" s="625"/>
      <c r="L2493" s="626"/>
      <c r="M2493" s="579"/>
      <c r="N2493" s="580"/>
      <c r="O2493" s="579"/>
      <c r="P2493" s="580"/>
      <c r="Q2493" s="579"/>
      <c r="R2493" s="580"/>
      <c r="S2493" s="590"/>
      <c r="T2493" s="591"/>
      <c r="U2493" s="213"/>
      <c r="V2493" s="213"/>
      <c r="W2493" s="486"/>
      <c r="X2493" s="486"/>
      <c r="Y2493" s="214"/>
      <c r="Z2493" s="214"/>
      <c r="AA2493" s="486"/>
      <c r="AB2493" s="486"/>
      <c r="AC2493" s="214"/>
      <c r="AD2493" s="214"/>
      <c r="AE2493" s="109"/>
      <c r="AG2493" s="90">
        <f t="shared" si="2585"/>
        <v>45</v>
      </c>
      <c r="AH2493" s="186">
        <f t="shared" si="2586"/>
        <v>0</v>
      </c>
      <c r="AI2493" s="130">
        <f t="shared" si="2587"/>
        <v>0</v>
      </c>
      <c r="AJ2493" s="130">
        <f t="shared" si="2588"/>
        <v>0</v>
      </c>
      <c r="AK2493" s="130">
        <f t="shared" si="2589"/>
        <v>0</v>
      </c>
      <c r="AL2493" s="130">
        <f t="shared" si="2590"/>
        <v>0</v>
      </c>
      <c r="AM2493" s="359">
        <f t="shared" si="2591"/>
        <v>0</v>
      </c>
      <c r="AN2493" s="130">
        <f t="shared" si="2592"/>
        <v>0</v>
      </c>
      <c r="AO2493" s="130">
        <f t="shared" si="2593"/>
        <v>0</v>
      </c>
      <c r="AP2493" s="130">
        <f t="shared" si="2594"/>
        <v>0</v>
      </c>
      <c r="AQ2493" s="130">
        <f t="shared" si="2595"/>
        <v>0</v>
      </c>
      <c r="AR2493" s="359">
        <f t="shared" si="2596"/>
        <v>0</v>
      </c>
      <c r="AS2493" s="130">
        <f t="shared" si="2597"/>
        <v>0</v>
      </c>
      <c r="AT2493" s="130">
        <f t="shared" si="2598"/>
        <v>0</v>
      </c>
      <c r="AU2493" s="130">
        <f t="shared" si="2599"/>
        <v>0</v>
      </c>
      <c r="AV2493" s="130">
        <f t="shared" si="2600"/>
        <v>0</v>
      </c>
      <c r="AW2493" s="359">
        <f t="shared" si="2601"/>
        <v>0</v>
      </c>
      <c r="AX2493" s="130">
        <f t="shared" si="2602"/>
        <v>0</v>
      </c>
      <c r="AY2493" s="130">
        <f t="shared" si="2603"/>
        <v>0</v>
      </c>
      <c r="AZ2493" s="130">
        <f t="shared" si="2604"/>
        <v>0</v>
      </c>
      <c r="BA2493" s="130">
        <f t="shared" si="2605"/>
        <v>0</v>
      </c>
      <c r="BB2493" s="359">
        <f t="shared" si="2606"/>
        <v>0</v>
      </c>
      <c r="BC2493" s="130">
        <f t="shared" si="2607"/>
        <v>0</v>
      </c>
      <c r="BD2493" s="130">
        <f t="shared" si="2608"/>
        <v>0</v>
      </c>
      <c r="BE2493" s="130">
        <f t="shared" si="2609"/>
        <v>0</v>
      </c>
      <c r="BF2493" s="130">
        <f t="shared" si="2610"/>
        <v>0</v>
      </c>
      <c r="BG2493" s="359">
        <f t="shared" si="2611"/>
        <v>0</v>
      </c>
      <c r="BH2493" s="130">
        <f t="shared" si="2612"/>
        <v>0</v>
      </c>
      <c r="BI2493" s="130">
        <f t="shared" si="2613"/>
        <v>0</v>
      </c>
      <c r="BJ2493" s="130">
        <f t="shared" si="2614"/>
        <v>0</v>
      </c>
      <c r="BK2493" s="130">
        <f t="shared" si="2615"/>
        <v>0</v>
      </c>
      <c r="BL2493" s="359">
        <f t="shared" si="2616"/>
        <v>0</v>
      </c>
      <c r="BM2493" s="90">
        <f t="shared" si="2617"/>
        <v>0</v>
      </c>
      <c r="BQ2493" s="246" t="s">
        <v>2104</v>
      </c>
      <c r="BR2493" s="246" t="s">
        <v>2048</v>
      </c>
      <c r="BS2493" s="246" t="s">
        <v>2049</v>
      </c>
      <c r="BT2493" s="246" t="s">
        <v>84</v>
      </c>
      <c r="BU2493" s="246" t="s">
        <v>2048</v>
      </c>
      <c r="BV2493" s="246" t="s">
        <v>2049</v>
      </c>
      <c r="BW2493" s="246" t="s">
        <v>84</v>
      </c>
      <c r="BX2493" s="246" t="s">
        <v>2048</v>
      </c>
      <c r="BY2493" s="246" t="s">
        <v>2049</v>
      </c>
      <c r="BZ2493" s="246" t="s">
        <v>84</v>
      </c>
      <c r="CA2493" s="246" t="s">
        <v>2048</v>
      </c>
      <c r="CB2493" s="246" t="s">
        <v>2049</v>
      </c>
      <c r="CO2493" s="335"/>
      <c r="CP2493" s="493"/>
      <c r="CQ2493" s="493"/>
      <c r="CR2493" s="493"/>
      <c r="CS2493" s="493"/>
      <c r="CT2493" s="493"/>
      <c r="CU2493" s="493"/>
      <c r="CV2493" s="486"/>
      <c r="CW2493" s="486"/>
      <c r="CX2493" s="336"/>
      <c r="CY2493" s="336"/>
      <c r="CZ2493" s="486"/>
      <c r="DA2493" s="486"/>
      <c r="DB2493" s="336"/>
      <c r="DC2493" s="336"/>
      <c r="DD2493" s="486"/>
      <c r="DE2493" s="486"/>
      <c r="DF2493" s="336"/>
      <c r="DG2493" s="336"/>
      <c r="DH2493" s="335"/>
    </row>
    <row r="2494" spans="1:123" s="186" customFormat="1" ht="24" customHeight="1" x14ac:dyDescent="0.2">
      <c r="A2494" s="240"/>
      <c r="C2494" s="633"/>
      <c r="D2494" s="594"/>
      <c r="E2494" s="595"/>
      <c r="F2494" s="653" t="s">
        <v>611</v>
      </c>
      <c r="G2494" s="653"/>
      <c r="H2494" s="654" t="s">
        <v>612</v>
      </c>
      <c r="I2494" s="655"/>
      <c r="J2494" s="655"/>
      <c r="K2494" s="655"/>
      <c r="L2494" s="656"/>
      <c r="M2494" s="585"/>
      <c r="N2494" s="586"/>
      <c r="O2494" s="585"/>
      <c r="P2494" s="586"/>
      <c r="Q2494" s="585"/>
      <c r="R2494" s="586"/>
      <c r="S2494" s="732"/>
      <c r="T2494" s="733"/>
      <c r="U2494" s="42"/>
      <c r="V2494" s="42"/>
      <c r="W2494" s="487"/>
      <c r="X2494" s="487"/>
      <c r="Y2494" s="241"/>
      <c r="Z2494" s="241"/>
      <c r="AA2494" s="487"/>
      <c r="AB2494" s="487"/>
      <c r="AC2494" s="241"/>
      <c r="AD2494" s="241"/>
      <c r="AE2494" s="235"/>
      <c r="AF2494" s="237"/>
      <c r="AG2494" s="186">
        <f t="shared" si="2585"/>
        <v>45</v>
      </c>
      <c r="AH2494" s="186">
        <f t="shared" si="2586"/>
        <v>0</v>
      </c>
      <c r="AI2494" s="178">
        <f t="shared" si="2587"/>
        <v>0</v>
      </c>
      <c r="AJ2494" s="178">
        <f t="shared" si="2588"/>
        <v>0</v>
      </c>
      <c r="AK2494" s="178">
        <f t="shared" si="2589"/>
        <v>0</v>
      </c>
      <c r="AL2494" s="130">
        <f t="shared" si="2590"/>
        <v>0</v>
      </c>
      <c r="AM2494" s="359">
        <f t="shared" si="2591"/>
        <v>0</v>
      </c>
      <c r="AN2494" s="178">
        <f t="shared" si="2592"/>
        <v>0</v>
      </c>
      <c r="AO2494" s="178">
        <f t="shared" si="2593"/>
        <v>0</v>
      </c>
      <c r="AP2494" s="178">
        <f t="shared" si="2594"/>
        <v>0</v>
      </c>
      <c r="AQ2494" s="178">
        <f t="shared" si="2595"/>
        <v>0</v>
      </c>
      <c r="AR2494" s="359">
        <f t="shared" si="2596"/>
        <v>0</v>
      </c>
      <c r="AS2494" s="178">
        <f t="shared" si="2597"/>
        <v>0</v>
      </c>
      <c r="AT2494" s="178">
        <f t="shared" si="2598"/>
        <v>0</v>
      </c>
      <c r="AU2494" s="178">
        <f t="shared" si="2599"/>
        <v>0</v>
      </c>
      <c r="AV2494" s="178">
        <f t="shared" si="2600"/>
        <v>0</v>
      </c>
      <c r="AW2494" s="359">
        <f t="shared" si="2601"/>
        <v>0</v>
      </c>
      <c r="AX2494" s="178">
        <f t="shared" si="2602"/>
        <v>0</v>
      </c>
      <c r="AY2494" s="178">
        <f t="shared" si="2603"/>
        <v>0</v>
      </c>
      <c r="AZ2494" s="178">
        <f t="shared" si="2604"/>
        <v>0</v>
      </c>
      <c r="BA2494" s="178">
        <f t="shared" si="2605"/>
        <v>0</v>
      </c>
      <c r="BB2494" s="359">
        <f t="shared" si="2606"/>
        <v>0</v>
      </c>
      <c r="BC2494" s="178">
        <f t="shared" si="2607"/>
        <v>0</v>
      </c>
      <c r="BD2494" s="178">
        <f t="shared" si="2608"/>
        <v>0</v>
      </c>
      <c r="BE2494" s="178">
        <f t="shared" si="2609"/>
        <v>0</v>
      </c>
      <c r="BF2494" s="178">
        <f t="shared" si="2610"/>
        <v>0</v>
      </c>
      <c r="BG2494" s="359">
        <f t="shared" si="2611"/>
        <v>0</v>
      </c>
      <c r="BH2494" s="178">
        <f t="shared" si="2612"/>
        <v>0</v>
      </c>
      <c r="BI2494" s="178">
        <f t="shared" si="2613"/>
        <v>0</v>
      </c>
      <c r="BJ2494" s="178">
        <f t="shared" si="2614"/>
        <v>0</v>
      </c>
      <c r="BK2494" s="178">
        <f t="shared" si="2615"/>
        <v>0</v>
      </c>
      <c r="BL2494" s="359">
        <f t="shared" si="2616"/>
        <v>0</v>
      </c>
      <c r="BM2494" s="186">
        <f t="shared" si="2617"/>
        <v>0</v>
      </c>
      <c r="BP2494" s="186" t="s">
        <v>2077</v>
      </c>
      <c r="BQ2494" s="178">
        <f t="shared" ref="BQ2494:CB2494" si="2751">IF($AG$1789=$AH$1789,0,IF(
OR(
AND(BQ2498=0,BQ2497&gt;0),
AND(BQ2498="NS",BQ2496&gt;0),
AND(BQ2498="NS",BQ2496=0,BQ2497=0)),1,
IF(OR(
AND(BQ2498&gt;0,BQ2497=2),
AND(BQ2498="NS",BQ2497=2),
AND(BQ2498="NS",BQ2496=0,BQ2497&gt;0),
BQ2498=BQ2496,
AND(BQ2498="NA",BQ2497=0,BQ2496=0,BQ2495&gt;0)),0,1)))</f>
        <v>0</v>
      </c>
      <c r="BR2494" s="178">
        <f t="shared" si="2751"/>
        <v>0</v>
      </c>
      <c r="BS2494" s="178">
        <f t="shared" si="2751"/>
        <v>0</v>
      </c>
      <c r="BT2494" s="178">
        <f t="shared" si="2751"/>
        <v>0</v>
      </c>
      <c r="BU2494" s="178">
        <f t="shared" si="2751"/>
        <v>0</v>
      </c>
      <c r="BV2494" s="178">
        <f t="shared" si="2751"/>
        <v>0</v>
      </c>
      <c r="BW2494" s="178">
        <f t="shared" si="2751"/>
        <v>0</v>
      </c>
      <c r="BX2494" s="178">
        <f t="shared" si="2751"/>
        <v>0</v>
      </c>
      <c r="BY2494" s="178">
        <f t="shared" si="2751"/>
        <v>0</v>
      </c>
      <c r="BZ2494" s="178">
        <f t="shared" si="2751"/>
        <v>0</v>
      </c>
      <c r="CA2494" s="178">
        <f t="shared" si="2751"/>
        <v>0</v>
      </c>
      <c r="CB2494" s="178">
        <f t="shared" si="2751"/>
        <v>0</v>
      </c>
      <c r="CC2494" s="186">
        <f>SUM(BQ2494:CB2494)</f>
        <v>0</v>
      </c>
      <c r="CN2494" s="237"/>
      <c r="CO2494" s="354"/>
      <c r="CP2494" s="494"/>
      <c r="CQ2494" s="494"/>
      <c r="CR2494" s="494"/>
      <c r="CS2494" s="494"/>
      <c r="CT2494" s="494"/>
      <c r="CU2494" s="494"/>
      <c r="CV2494" s="487"/>
      <c r="CW2494" s="487"/>
      <c r="CX2494" s="337"/>
      <c r="CY2494" s="337"/>
      <c r="CZ2494" s="487"/>
      <c r="DA2494" s="487"/>
      <c r="DB2494" s="337"/>
      <c r="DC2494" s="337"/>
      <c r="DD2494" s="487"/>
      <c r="DE2494" s="487"/>
      <c r="DF2494" s="337"/>
      <c r="DG2494" s="337"/>
      <c r="DH2494" s="354"/>
      <c r="DS2494" s="237"/>
    </row>
    <row r="2495" spans="1:123" ht="24" customHeight="1" x14ac:dyDescent="0.2">
      <c r="C2495" s="633"/>
      <c r="D2495" s="594"/>
      <c r="E2495" s="595"/>
      <c r="F2495" s="577" t="s">
        <v>615</v>
      </c>
      <c r="G2495" s="578"/>
      <c r="H2495" s="165"/>
      <c r="I2495" s="625" t="s">
        <v>613</v>
      </c>
      <c r="J2495" s="625"/>
      <c r="K2495" s="625"/>
      <c r="L2495" s="626"/>
      <c r="M2495" s="579"/>
      <c r="N2495" s="580"/>
      <c r="O2495" s="579"/>
      <c r="P2495" s="580"/>
      <c r="Q2495" s="579"/>
      <c r="R2495" s="580"/>
      <c r="S2495" s="590"/>
      <c r="T2495" s="591"/>
      <c r="U2495" s="213"/>
      <c r="V2495" s="213"/>
      <c r="W2495" s="486"/>
      <c r="X2495" s="486"/>
      <c r="Y2495" s="214"/>
      <c r="Z2495" s="214"/>
      <c r="AA2495" s="486"/>
      <c r="AB2495" s="486"/>
      <c r="AC2495" s="214"/>
      <c r="AD2495" s="214"/>
      <c r="AE2495" s="109"/>
      <c r="AG2495" s="90">
        <f t="shared" si="2585"/>
        <v>45</v>
      </c>
      <c r="AH2495" s="186">
        <f t="shared" si="2586"/>
        <v>0</v>
      </c>
      <c r="AI2495" s="130">
        <f t="shared" si="2587"/>
        <v>0</v>
      </c>
      <c r="AJ2495" s="130">
        <f t="shared" si="2588"/>
        <v>0</v>
      </c>
      <c r="AK2495" s="130">
        <f t="shared" si="2589"/>
        <v>0</v>
      </c>
      <c r="AL2495" s="130">
        <f t="shared" si="2590"/>
        <v>0</v>
      </c>
      <c r="AM2495" s="359">
        <f t="shared" si="2591"/>
        <v>0</v>
      </c>
      <c r="AN2495" s="130">
        <f t="shared" si="2592"/>
        <v>0</v>
      </c>
      <c r="AO2495" s="130">
        <f t="shared" si="2593"/>
        <v>0</v>
      </c>
      <c r="AP2495" s="130">
        <f t="shared" si="2594"/>
        <v>0</v>
      </c>
      <c r="AQ2495" s="130">
        <f t="shared" si="2595"/>
        <v>0</v>
      </c>
      <c r="AR2495" s="359">
        <f t="shared" si="2596"/>
        <v>0</v>
      </c>
      <c r="AS2495" s="130">
        <f t="shared" si="2597"/>
        <v>0</v>
      </c>
      <c r="AT2495" s="130">
        <f t="shared" si="2598"/>
        <v>0</v>
      </c>
      <c r="AU2495" s="130">
        <f t="shared" si="2599"/>
        <v>0</v>
      </c>
      <c r="AV2495" s="130">
        <f t="shared" si="2600"/>
        <v>0</v>
      </c>
      <c r="AW2495" s="359">
        <f t="shared" si="2601"/>
        <v>0</v>
      </c>
      <c r="AX2495" s="130">
        <f t="shared" si="2602"/>
        <v>0</v>
      </c>
      <c r="AY2495" s="130">
        <f t="shared" si="2603"/>
        <v>0</v>
      </c>
      <c r="AZ2495" s="130">
        <f t="shared" si="2604"/>
        <v>0</v>
      </c>
      <c r="BA2495" s="130">
        <f t="shared" si="2605"/>
        <v>0</v>
      </c>
      <c r="BB2495" s="359">
        <f t="shared" si="2606"/>
        <v>0</v>
      </c>
      <c r="BC2495" s="130">
        <f t="shared" si="2607"/>
        <v>0</v>
      </c>
      <c r="BD2495" s="130">
        <f t="shared" si="2608"/>
        <v>0</v>
      </c>
      <c r="BE2495" s="130">
        <f t="shared" si="2609"/>
        <v>0</v>
      </c>
      <c r="BF2495" s="130">
        <f t="shared" si="2610"/>
        <v>0</v>
      </c>
      <c r="BG2495" s="359">
        <f t="shared" si="2611"/>
        <v>0</v>
      </c>
      <c r="BH2495" s="130">
        <f t="shared" si="2612"/>
        <v>0</v>
      </c>
      <c r="BI2495" s="130">
        <f t="shared" si="2613"/>
        <v>0</v>
      </c>
      <c r="BJ2495" s="130">
        <f t="shared" si="2614"/>
        <v>0</v>
      </c>
      <c r="BK2495" s="130">
        <f t="shared" si="2615"/>
        <v>0</v>
      </c>
      <c r="BL2495" s="359">
        <f t="shared" si="2616"/>
        <v>0</v>
      </c>
      <c r="BM2495" s="90">
        <f t="shared" si="2617"/>
        <v>0</v>
      </c>
      <c r="BP2495" s="90" t="s">
        <v>2058</v>
      </c>
      <c r="BQ2495" s="90">
        <f>COUNTIF(M2495:N2496,"NA")</f>
        <v>0</v>
      </c>
      <c r="BR2495" s="90">
        <f>COUNTIF(O2495:P2496,"NA")</f>
        <v>0</v>
      </c>
      <c r="BS2495" s="90">
        <f>COUNTIF(Q2495:R2496,"NA")</f>
        <v>0</v>
      </c>
      <c r="BT2495" s="90">
        <f>COUNTIF(S2495:T2496,"NA")</f>
        <v>0</v>
      </c>
      <c r="BU2495" s="90">
        <f>COUNTIF(U2495:U2496,"NA")</f>
        <v>0</v>
      </c>
      <c r="BV2495" s="90">
        <f>COUNTIF(V2495:V2496,"NA")</f>
        <v>0</v>
      </c>
      <c r="BW2495" s="90">
        <f>COUNTIF(W2495:X2496,"NA")</f>
        <v>0</v>
      </c>
      <c r="BX2495" s="90">
        <f>COUNTIF(Y2495:Y2496,"NA")</f>
        <v>0</v>
      </c>
      <c r="BY2495" s="90">
        <f>COUNTIF(Z2495:Z2496,"NA")</f>
        <v>0</v>
      </c>
      <c r="BZ2495" s="90">
        <f>COUNTIF(AA2495:AB2496,"NA")</f>
        <v>0</v>
      </c>
      <c r="CA2495" s="90">
        <f>COUNTIF(AC2495:AC2496,"NA")</f>
        <v>0</v>
      </c>
      <c r="CB2495" s="90">
        <f>COUNTIF(AD2495:AD2496,"NA")</f>
        <v>0</v>
      </c>
      <c r="CO2495" s="335"/>
      <c r="CP2495" s="493"/>
      <c r="CQ2495" s="493"/>
      <c r="CR2495" s="493"/>
      <c r="CS2495" s="493"/>
      <c r="CT2495" s="493"/>
      <c r="CU2495" s="493"/>
      <c r="CV2495" s="486"/>
      <c r="CW2495" s="486"/>
      <c r="CX2495" s="336"/>
      <c r="CY2495" s="336"/>
      <c r="CZ2495" s="486"/>
      <c r="DA2495" s="486"/>
      <c r="DB2495" s="336"/>
      <c r="DC2495" s="336"/>
      <c r="DD2495" s="486"/>
      <c r="DE2495" s="486"/>
      <c r="DF2495" s="336"/>
      <c r="DG2495" s="336"/>
      <c r="DH2495" s="335"/>
    </row>
    <row r="2496" spans="1:123" ht="36" customHeight="1" x14ac:dyDescent="0.2">
      <c r="C2496" s="633"/>
      <c r="D2496" s="594"/>
      <c r="E2496" s="595"/>
      <c r="F2496" s="577" t="s">
        <v>616</v>
      </c>
      <c r="G2496" s="578"/>
      <c r="H2496" s="165"/>
      <c r="I2496" s="625" t="s">
        <v>614</v>
      </c>
      <c r="J2496" s="625"/>
      <c r="K2496" s="625"/>
      <c r="L2496" s="626"/>
      <c r="M2496" s="579"/>
      <c r="N2496" s="580"/>
      <c r="O2496" s="579"/>
      <c r="P2496" s="580"/>
      <c r="Q2496" s="579"/>
      <c r="R2496" s="580"/>
      <c r="S2496" s="590"/>
      <c r="T2496" s="591"/>
      <c r="U2496" s="213"/>
      <c r="V2496" s="213"/>
      <c r="W2496" s="486"/>
      <c r="X2496" s="486"/>
      <c r="Y2496" s="214"/>
      <c r="Z2496" s="214"/>
      <c r="AA2496" s="486"/>
      <c r="AB2496" s="486"/>
      <c r="AC2496" s="214"/>
      <c r="AD2496" s="214"/>
      <c r="AE2496" s="109"/>
      <c r="AG2496" s="90">
        <f t="shared" si="2585"/>
        <v>45</v>
      </c>
      <c r="AH2496" s="186">
        <f t="shared" si="2586"/>
        <v>0</v>
      </c>
      <c r="AI2496" s="130">
        <f t="shared" si="2587"/>
        <v>0</v>
      </c>
      <c r="AJ2496" s="130">
        <f t="shared" si="2588"/>
        <v>0</v>
      </c>
      <c r="AK2496" s="130">
        <f t="shared" si="2589"/>
        <v>0</v>
      </c>
      <c r="AL2496" s="130">
        <f t="shared" si="2590"/>
        <v>0</v>
      </c>
      <c r="AM2496" s="359">
        <f t="shared" si="2591"/>
        <v>0</v>
      </c>
      <c r="AN2496" s="130">
        <f t="shared" si="2592"/>
        <v>0</v>
      </c>
      <c r="AO2496" s="130">
        <f t="shared" si="2593"/>
        <v>0</v>
      </c>
      <c r="AP2496" s="130">
        <f t="shared" si="2594"/>
        <v>0</v>
      </c>
      <c r="AQ2496" s="130">
        <f t="shared" si="2595"/>
        <v>0</v>
      </c>
      <c r="AR2496" s="359">
        <f t="shared" si="2596"/>
        <v>0</v>
      </c>
      <c r="AS2496" s="130">
        <f t="shared" si="2597"/>
        <v>0</v>
      </c>
      <c r="AT2496" s="130">
        <f t="shared" si="2598"/>
        <v>0</v>
      </c>
      <c r="AU2496" s="130">
        <f t="shared" si="2599"/>
        <v>0</v>
      </c>
      <c r="AV2496" s="130">
        <f t="shared" si="2600"/>
        <v>0</v>
      </c>
      <c r="AW2496" s="359">
        <f t="shared" si="2601"/>
        <v>0</v>
      </c>
      <c r="AX2496" s="130">
        <f t="shared" si="2602"/>
        <v>0</v>
      </c>
      <c r="AY2496" s="130">
        <f t="shared" si="2603"/>
        <v>0</v>
      </c>
      <c r="AZ2496" s="130">
        <f t="shared" si="2604"/>
        <v>0</v>
      </c>
      <c r="BA2496" s="130">
        <f t="shared" si="2605"/>
        <v>0</v>
      </c>
      <c r="BB2496" s="359">
        <f t="shared" si="2606"/>
        <v>0</v>
      </c>
      <c r="BC2496" s="130">
        <f t="shared" si="2607"/>
        <v>0</v>
      </c>
      <c r="BD2496" s="130">
        <f t="shared" si="2608"/>
        <v>0</v>
      </c>
      <c r="BE2496" s="130">
        <f t="shared" si="2609"/>
        <v>0</v>
      </c>
      <c r="BF2496" s="130">
        <f t="shared" si="2610"/>
        <v>0</v>
      </c>
      <c r="BG2496" s="359">
        <f t="shared" si="2611"/>
        <v>0</v>
      </c>
      <c r="BH2496" s="130">
        <f t="shared" si="2612"/>
        <v>0</v>
      </c>
      <c r="BI2496" s="130">
        <f t="shared" si="2613"/>
        <v>0</v>
      </c>
      <c r="BJ2496" s="130">
        <f t="shared" si="2614"/>
        <v>0</v>
      </c>
      <c r="BK2496" s="130">
        <f t="shared" si="2615"/>
        <v>0</v>
      </c>
      <c r="BL2496" s="359">
        <f t="shared" si="2616"/>
        <v>0</v>
      </c>
      <c r="BM2496" s="90">
        <f t="shared" si="2617"/>
        <v>0</v>
      </c>
      <c r="BP2496" s="90" t="s">
        <v>2078</v>
      </c>
      <c r="BQ2496" s="90">
        <f>SUM(M2495:N2496)</f>
        <v>0</v>
      </c>
      <c r="BR2496" s="90">
        <f>SUM(O2495:P2496)</f>
        <v>0</v>
      </c>
      <c r="BS2496" s="90">
        <f>SUM(Q2495:R2496)</f>
        <v>0</v>
      </c>
      <c r="BT2496" s="90">
        <f>SUM(S2495:T2496)</f>
        <v>0</v>
      </c>
      <c r="BU2496" s="90">
        <f>SUM(U2495:U2496)</f>
        <v>0</v>
      </c>
      <c r="BV2496" s="90">
        <f>SUM(V2495:V2496)</f>
        <v>0</v>
      </c>
      <c r="BW2496" s="90">
        <f>SUM(W2495:X2496)</f>
        <v>0</v>
      </c>
      <c r="BX2496" s="90">
        <f>SUM(Y2495:Y2496)</f>
        <v>0</v>
      </c>
      <c r="BY2496" s="90">
        <f>SUM(Z2495:Z2496)</f>
        <v>0</v>
      </c>
      <c r="BZ2496" s="90">
        <f>SUM(AA2495:AB2496)</f>
        <v>0</v>
      </c>
      <c r="CA2496" s="90">
        <f>SUM(AC2495:AC2496)</f>
        <v>0</v>
      </c>
      <c r="CB2496" s="90">
        <f>SUM(AD2495:AD2496)</f>
        <v>0</v>
      </c>
      <c r="CO2496" s="335"/>
      <c r="CP2496" s="493"/>
      <c r="CQ2496" s="493"/>
      <c r="CR2496" s="493"/>
      <c r="CS2496" s="493"/>
      <c r="CT2496" s="493"/>
      <c r="CU2496" s="493"/>
      <c r="CV2496" s="486"/>
      <c r="CW2496" s="486"/>
      <c r="CX2496" s="336"/>
      <c r="CY2496" s="336"/>
      <c r="CZ2496" s="486"/>
      <c r="DA2496" s="486"/>
      <c r="DB2496" s="336"/>
      <c r="DC2496" s="336"/>
      <c r="DD2496" s="486"/>
      <c r="DE2496" s="486"/>
      <c r="DF2496" s="336"/>
      <c r="DG2496" s="336"/>
      <c r="DH2496" s="335"/>
    </row>
    <row r="2497" spans="1:123" ht="15" customHeight="1" x14ac:dyDescent="0.2">
      <c r="C2497" s="633"/>
      <c r="D2497" s="594"/>
      <c r="E2497" s="595"/>
      <c r="F2497" s="629" t="s">
        <v>617</v>
      </c>
      <c r="G2497" s="629"/>
      <c r="H2497" s="587" t="s">
        <v>618</v>
      </c>
      <c r="I2497" s="588"/>
      <c r="J2497" s="588"/>
      <c r="K2497" s="588"/>
      <c r="L2497" s="589"/>
      <c r="M2497" s="579"/>
      <c r="N2497" s="580"/>
      <c r="O2497" s="579"/>
      <c r="P2497" s="580"/>
      <c r="Q2497" s="579"/>
      <c r="R2497" s="580"/>
      <c r="S2497" s="590"/>
      <c r="T2497" s="591"/>
      <c r="U2497" s="213"/>
      <c r="V2497" s="213"/>
      <c r="W2497" s="486"/>
      <c r="X2497" s="486"/>
      <c r="Y2497" s="214"/>
      <c r="Z2497" s="214"/>
      <c r="AA2497" s="486"/>
      <c r="AB2497" s="486"/>
      <c r="AC2497" s="214"/>
      <c r="AD2497" s="214"/>
      <c r="AE2497" s="109"/>
      <c r="AG2497" s="90">
        <f t="shared" si="2585"/>
        <v>45</v>
      </c>
      <c r="AH2497" s="186">
        <f t="shared" si="2586"/>
        <v>0</v>
      </c>
      <c r="AI2497" s="130">
        <f t="shared" si="2587"/>
        <v>0</v>
      </c>
      <c r="AJ2497" s="130">
        <f t="shared" si="2588"/>
        <v>0</v>
      </c>
      <c r="AK2497" s="130">
        <f t="shared" si="2589"/>
        <v>0</v>
      </c>
      <c r="AL2497" s="130">
        <f t="shared" si="2590"/>
        <v>0</v>
      </c>
      <c r="AM2497" s="359">
        <f t="shared" si="2591"/>
        <v>0</v>
      </c>
      <c r="AN2497" s="130">
        <f t="shared" si="2592"/>
        <v>0</v>
      </c>
      <c r="AO2497" s="130">
        <f t="shared" si="2593"/>
        <v>0</v>
      </c>
      <c r="AP2497" s="130">
        <f t="shared" si="2594"/>
        <v>0</v>
      </c>
      <c r="AQ2497" s="130">
        <f t="shared" si="2595"/>
        <v>0</v>
      </c>
      <c r="AR2497" s="359">
        <f t="shared" si="2596"/>
        <v>0</v>
      </c>
      <c r="AS2497" s="130">
        <f t="shared" si="2597"/>
        <v>0</v>
      </c>
      <c r="AT2497" s="130">
        <f t="shared" si="2598"/>
        <v>0</v>
      </c>
      <c r="AU2497" s="130">
        <f t="shared" si="2599"/>
        <v>0</v>
      </c>
      <c r="AV2497" s="130">
        <f t="shared" si="2600"/>
        <v>0</v>
      </c>
      <c r="AW2497" s="359">
        <f t="shared" si="2601"/>
        <v>0</v>
      </c>
      <c r="AX2497" s="130">
        <f t="shared" si="2602"/>
        <v>0</v>
      </c>
      <c r="AY2497" s="130">
        <f t="shared" si="2603"/>
        <v>0</v>
      </c>
      <c r="AZ2497" s="130">
        <f t="shared" si="2604"/>
        <v>0</v>
      </c>
      <c r="BA2497" s="130">
        <f t="shared" si="2605"/>
        <v>0</v>
      </c>
      <c r="BB2497" s="359">
        <f t="shared" si="2606"/>
        <v>0</v>
      </c>
      <c r="BC2497" s="130">
        <f t="shared" si="2607"/>
        <v>0</v>
      </c>
      <c r="BD2497" s="130">
        <f t="shared" si="2608"/>
        <v>0</v>
      </c>
      <c r="BE2497" s="130">
        <f t="shared" si="2609"/>
        <v>0</v>
      </c>
      <c r="BF2497" s="130">
        <f t="shared" si="2610"/>
        <v>0</v>
      </c>
      <c r="BG2497" s="359">
        <f t="shared" si="2611"/>
        <v>0</v>
      </c>
      <c r="BH2497" s="130">
        <f t="shared" si="2612"/>
        <v>0</v>
      </c>
      <c r="BI2497" s="130">
        <f t="shared" si="2613"/>
        <v>0</v>
      </c>
      <c r="BJ2497" s="130">
        <f t="shared" si="2614"/>
        <v>0</v>
      </c>
      <c r="BK2497" s="130">
        <f t="shared" si="2615"/>
        <v>0</v>
      </c>
      <c r="BL2497" s="359">
        <f t="shared" si="2616"/>
        <v>0</v>
      </c>
      <c r="BM2497" s="90">
        <f t="shared" si="2617"/>
        <v>0</v>
      </c>
      <c r="BP2497" s="90" t="s">
        <v>2029</v>
      </c>
      <c r="BQ2497" s="90">
        <f>COUNTIF(M2495:N2496,"NS")</f>
        <v>0</v>
      </c>
      <c r="BR2497" s="90">
        <f>COUNTIF(O2495:P2496,"NS")</f>
        <v>0</v>
      </c>
      <c r="BS2497" s="90">
        <f>COUNTIF(Q2495:R2496,"NS")</f>
        <v>0</v>
      </c>
      <c r="BT2497" s="90">
        <f>COUNTIF(S2495:T2496,"NS")</f>
        <v>0</v>
      </c>
      <c r="BU2497" s="90">
        <f>COUNTIF(U2495:U2496,"NS")</f>
        <v>0</v>
      </c>
      <c r="BV2497" s="90">
        <f>COUNTIF(V2495:V2496,"NS")</f>
        <v>0</v>
      </c>
      <c r="BW2497" s="90">
        <f>COUNTIF(W2495:X2496,"NS")</f>
        <v>0</v>
      </c>
      <c r="BX2497" s="90">
        <f>COUNTIF(Y2495:Y2496,"NS")</f>
        <v>0</v>
      </c>
      <c r="BY2497" s="90">
        <f>COUNTIF(Z2495:Z2496,"NS")</f>
        <v>0</v>
      </c>
      <c r="BZ2497" s="90">
        <f>COUNTIF(AA2495:AB2496,"NS")</f>
        <v>0</v>
      </c>
      <c r="CA2497" s="90">
        <f>COUNTIF(AC2495:AC2496,"NS")</f>
        <v>0</v>
      </c>
      <c r="CB2497" s="90">
        <f>COUNTIF(AD2495:AD2496,"NS")</f>
        <v>0</v>
      </c>
      <c r="CO2497" s="335"/>
      <c r="CP2497" s="493"/>
      <c r="CQ2497" s="493"/>
      <c r="CR2497" s="493"/>
      <c r="CS2497" s="493"/>
      <c r="CT2497" s="493"/>
      <c r="CU2497" s="493"/>
      <c r="CV2497" s="486"/>
      <c r="CW2497" s="486"/>
      <c r="CX2497" s="336"/>
      <c r="CY2497" s="336"/>
      <c r="CZ2497" s="486"/>
      <c r="DA2497" s="486"/>
      <c r="DB2497" s="336"/>
      <c r="DC2497" s="336"/>
      <c r="DD2497" s="486"/>
      <c r="DE2497" s="486"/>
      <c r="DF2497" s="336"/>
      <c r="DG2497" s="336"/>
      <c r="DH2497" s="335"/>
    </row>
    <row r="2498" spans="1:123" ht="15" customHeight="1" x14ac:dyDescent="0.2">
      <c r="C2498" s="633"/>
      <c r="D2498" s="594"/>
      <c r="E2498" s="595"/>
      <c r="F2498" s="629" t="s">
        <v>619</v>
      </c>
      <c r="G2498" s="629"/>
      <c r="H2498" s="587" t="s">
        <v>620</v>
      </c>
      <c r="I2498" s="588"/>
      <c r="J2498" s="588"/>
      <c r="K2498" s="588"/>
      <c r="L2498" s="589"/>
      <c r="M2498" s="579"/>
      <c r="N2498" s="580"/>
      <c r="O2498" s="579"/>
      <c r="P2498" s="580"/>
      <c r="Q2498" s="579"/>
      <c r="R2498" s="580"/>
      <c r="S2498" s="590"/>
      <c r="T2498" s="591"/>
      <c r="U2498" s="213"/>
      <c r="V2498" s="213"/>
      <c r="W2498" s="486"/>
      <c r="X2498" s="486"/>
      <c r="Y2498" s="214"/>
      <c r="Z2498" s="214"/>
      <c r="AA2498" s="486"/>
      <c r="AB2498" s="486"/>
      <c r="AC2498" s="214"/>
      <c r="AD2498" s="214"/>
      <c r="AE2498" s="109"/>
      <c r="AG2498" s="90">
        <f t="shared" si="2585"/>
        <v>45</v>
      </c>
      <c r="AH2498" s="186">
        <f t="shared" si="2586"/>
        <v>0</v>
      </c>
      <c r="AI2498" s="130">
        <f t="shared" si="2587"/>
        <v>0</v>
      </c>
      <c r="AJ2498" s="130">
        <f t="shared" si="2588"/>
        <v>0</v>
      </c>
      <c r="AK2498" s="130">
        <f t="shared" si="2589"/>
        <v>0</v>
      </c>
      <c r="AL2498" s="130">
        <f t="shared" si="2590"/>
        <v>0</v>
      </c>
      <c r="AM2498" s="359">
        <f t="shared" si="2591"/>
        <v>0</v>
      </c>
      <c r="AN2498" s="130">
        <f t="shared" si="2592"/>
        <v>0</v>
      </c>
      <c r="AO2498" s="130">
        <f t="shared" si="2593"/>
        <v>0</v>
      </c>
      <c r="AP2498" s="130">
        <f t="shared" si="2594"/>
        <v>0</v>
      </c>
      <c r="AQ2498" s="130">
        <f t="shared" si="2595"/>
        <v>0</v>
      </c>
      <c r="AR2498" s="359">
        <f t="shared" si="2596"/>
        <v>0</v>
      </c>
      <c r="AS2498" s="130">
        <f t="shared" si="2597"/>
        <v>0</v>
      </c>
      <c r="AT2498" s="130">
        <f t="shared" si="2598"/>
        <v>0</v>
      </c>
      <c r="AU2498" s="130">
        <f t="shared" si="2599"/>
        <v>0</v>
      </c>
      <c r="AV2498" s="130">
        <f t="shared" si="2600"/>
        <v>0</v>
      </c>
      <c r="AW2498" s="359">
        <f t="shared" si="2601"/>
        <v>0</v>
      </c>
      <c r="AX2498" s="130">
        <f t="shared" si="2602"/>
        <v>0</v>
      </c>
      <c r="AY2498" s="130">
        <f t="shared" si="2603"/>
        <v>0</v>
      </c>
      <c r="AZ2498" s="130">
        <f t="shared" si="2604"/>
        <v>0</v>
      </c>
      <c r="BA2498" s="130">
        <f t="shared" si="2605"/>
        <v>0</v>
      </c>
      <c r="BB2498" s="359">
        <f t="shared" si="2606"/>
        <v>0</v>
      </c>
      <c r="BC2498" s="130">
        <f t="shared" si="2607"/>
        <v>0</v>
      </c>
      <c r="BD2498" s="130">
        <f t="shared" si="2608"/>
        <v>0</v>
      </c>
      <c r="BE2498" s="130">
        <f t="shared" si="2609"/>
        <v>0</v>
      </c>
      <c r="BF2498" s="130">
        <f t="shared" si="2610"/>
        <v>0</v>
      </c>
      <c r="BG2498" s="359">
        <f t="shared" si="2611"/>
        <v>0</v>
      </c>
      <c r="BH2498" s="130">
        <f t="shared" si="2612"/>
        <v>0</v>
      </c>
      <c r="BI2498" s="130">
        <f t="shared" si="2613"/>
        <v>0</v>
      </c>
      <c r="BJ2498" s="130">
        <f t="shared" si="2614"/>
        <v>0</v>
      </c>
      <c r="BK2498" s="130">
        <f t="shared" si="2615"/>
        <v>0</v>
      </c>
      <c r="BL2498" s="359">
        <f t="shared" si="2616"/>
        <v>0</v>
      </c>
      <c r="BM2498" s="90">
        <f t="shared" si="2617"/>
        <v>0</v>
      </c>
      <c r="BP2498" s="90" t="s">
        <v>2104</v>
      </c>
      <c r="BQ2498" s="90">
        <f>M2494</f>
        <v>0</v>
      </c>
      <c r="BR2498" s="90">
        <f>O2494</f>
        <v>0</v>
      </c>
      <c r="BS2498" s="90">
        <f>Q2494</f>
        <v>0</v>
      </c>
      <c r="BT2498" s="90">
        <f>S2494</f>
        <v>0</v>
      </c>
      <c r="BU2498" s="90">
        <f>U2494</f>
        <v>0</v>
      </c>
      <c r="BV2498" s="90">
        <f>V2494</f>
        <v>0</v>
      </c>
      <c r="BW2498" s="90">
        <f>W2494</f>
        <v>0</v>
      </c>
      <c r="BX2498" s="90">
        <f>Y2494</f>
        <v>0</v>
      </c>
      <c r="BY2498" s="90">
        <f>Z2494</f>
        <v>0</v>
      </c>
      <c r="BZ2498" s="90">
        <f>AA2494</f>
        <v>0</v>
      </c>
      <c r="CA2498" s="90">
        <f>AC2494</f>
        <v>0</v>
      </c>
      <c r="CB2498" s="90">
        <f>AD2494</f>
        <v>0</v>
      </c>
      <c r="CO2498" s="335"/>
      <c r="CP2498" s="493"/>
      <c r="CQ2498" s="493"/>
      <c r="CR2498" s="493"/>
      <c r="CS2498" s="493"/>
      <c r="CT2498" s="493"/>
      <c r="CU2498" s="493"/>
      <c r="CV2498" s="486"/>
      <c r="CW2498" s="486"/>
      <c r="CX2498" s="336"/>
      <c r="CY2498" s="336"/>
      <c r="CZ2498" s="486"/>
      <c r="DA2498" s="486"/>
      <c r="DB2498" s="336"/>
      <c r="DC2498" s="336"/>
      <c r="DD2498" s="486"/>
      <c r="DE2498" s="486"/>
      <c r="DF2498" s="336"/>
      <c r="DG2498" s="336"/>
      <c r="DH2498" s="335"/>
    </row>
    <row r="2499" spans="1:123" ht="24" customHeight="1" x14ac:dyDescent="0.2">
      <c r="C2499" s="634"/>
      <c r="D2499" s="596"/>
      <c r="E2499" s="597"/>
      <c r="F2499" s="629" t="s">
        <v>621</v>
      </c>
      <c r="G2499" s="629"/>
      <c r="H2499" s="587" t="s">
        <v>622</v>
      </c>
      <c r="I2499" s="588"/>
      <c r="J2499" s="588"/>
      <c r="K2499" s="588"/>
      <c r="L2499" s="589"/>
      <c r="M2499" s="579"/>
      <c r="N2499" s="580"/>
      <c r="O2499" s="579"/>
      <c r="P2499" s="580"/>
      <c r="Q2499" s="579"/>
      <c r="R2499" s="580"/>
      <c r="S2499" s="590"/>
      <c r="T2499" s="591"/>
      <c r="U2499" s="213"/>
      <c r="V2499" s="213"/>
      <c r="W2499" s="486"/>
      <c r="X2499" s="486"/>
      <c r="Y2499" s="214"/>
      <c r="Z2499" s="214"/>
      <c r="AA2499" s="486"/>
      <c r="AB2499" s="486"/>
      <c r="AC2499" s="214"/>
      <c r="AD2499" s="214"/>
      <c r="AE2499" s="109"/>
      <c r="AG2499" s="90">
        <f t="shared" si="2585"/>
        <v>45</v>
      </c>
      <c r="AH2499" s="186">
        <f t="shared" si="2586"/>
        <v>0</v>
      </c>
      <c r="AI2499" s="130">
        <f t="shared" si="2587"/>
        <v>0</v>
      </c>
      <c r="AJ2499" s="130">
        <f t="shared" si="2588"/>
        <v>0</v>
      </c>
      <c r="AK2499" s="130">
        <f t="shared" si="2589"/>
        <v>0</v>
      </c>
      <c r="AL2499" s="130">
        <f t="shared" si="2590"/>
        <v>0</v>
      </c>
      <c r="AM2499" s="359">
        <f t="shared" si="2591"/>
        <v>0</v>
      </c>
      <c r="AN2499" s="130">
        <f t="shared" si="2592"/>
        <v>0</v>
      </c>
      <c r="AO2499" s="130">
        <f t="shared" si="2593"/>
        <v>0</v>
      </c>
      <c r="AP2499" s="130">
        <f t="shared" si="2594"/>
        <v>0</v>
      </c>
      <c r="AQ2499" s="130">
        <f t="shared" si="2595"/>
        <v>0</v>
      </c>
      <c r="AR2499" s="359">
        <f t="shared" si="2596"/>
        <v>0</v>
      </c>
      <c r="AS2499" s="130">
        <f t="shared" si="2597"/>
        <v>0</v>
      </c>
      <c r="AT2499" s="130">
        <f t="shared" si="2598"/>
        <v>0</v>
      </c>
      <c r="AU2499" s="130">
        <f t="shared" si="2599"/>
        <v>0</v>
      </c>
      <c r="AV2499" s="130">
        <f t="shared" si="2600"/>
        <v>0</v>
      </c>
      <c r="AW2499" s="359">
        <f t="shared" si="2601"/>
        <v>0</v>
      </c>
      <c r="AX2499" s="130">
        <f t="shared" si="2602"/>
        <v>0</v>
      </c>
      <c r="AY2499" s="130">
        <f t="shared" si="2603"/>
        <v>0</v>
      </c>
      <c r="AZ2499" s="130">
        <f t="shared" si="2604"/>
        <v>0</v>
      </c>
      <c r="BA2499" s="130">
        <f t="shared" si="2605"/>
        <v>0</v>
      </c>
      <c r="BB2499" s="359">
        <f t="shared" si="2606"/>
        <v>0</v>
      </c>
      <c r="BC2499" s="130">
        <f t="shared" si="2607"/>
        <v>0</v>
      </c>
      <c r="BD2499" s="130">
        <f t="shared" si="2608"/>
        <v>0</v>
      </c>
      <c r="BE2499" s="130">
        <f t="shared" si="2609"/>
        <v>0</v>
      </c>
      <c r="BF2499" s="130">
        <f t="shared" si="2610"/>
        <v>0</v>
      </c>
      <c r="BG2499" s="359">
        <f t="shared" si="2611"/>
        <v>0</v>
      </c>
      <c r="BH2499" s="130">
        <f t="shared" si="2612"/>
        <v>0</v>
      </c>
      <c r="BI2499" s="130">
        <f t="shared" si="2613"/>
        <v>0</v>
      </c>
      <c r="BJ2499" s="130">
        <f t="shared" si="2614"/>
        <v>0</v>
      </c>
      <c r="BK2499" s="130">
        <f t="shared" si="2615"/>
        <v>0</v>
      </c>
      <c r="BL2499" s="359">
        <f t="shared" si="2616"/>
        <v>0</v>
      </c>
      <c r="BM2499" s="90">
        <f t="shared" si="2617"/>
        <v>0</v>
      </c>
      <c r="CO2499" s="335"/>
      <c r="CP2499" s="493"/>
      <c r="CQ2499" s="493"/>
      <c r="CR2499" s="493"/>
      <c r="CS2499" s="493"/>
      <c r="CT2499" s="493"/>
      <c r="CU2499" s="493"/>
      <c r="CV2499" s="486"/>
      <c r="CW2499" s="486"/>
      <c r="CX2499" s="336"/>
      <c r="CY2499" s="336"/>
      <c r="CZ2499" s="486"/>
      <c r="DA2499" s="486"/>
      <c r="DB2499" s="336"/>
      <c r="DC2499" s="336"/>
      <c r="DD2499" s="486"/>
      <c r="DE2499" s="486"/>
      <c r="DF2499" s="336"/>
      <c r="DG2499" s="336"/>
      <c r="DH2499" s="335"/>
    </row>
    <row r="2500" spans="1:123" ht="15" customHeight="1" x14ac:dyDescent="0.2">
      <c r="C2500" s="632" t="s">
        <v>1786</v>
      </c>
      <c r="D2500" s="592" t="s">
        <v>686</v>
      </c>
      <c r="E2500" s="657"/>
      <c r="F2500" s="629" t="s">
        <v>625</v>
      </c>
      <c r="G2500" s="629"/>
      <c r="H2500" s="587" t="s">
        <v>626</v>
      </c>
      <c r="I2500" s="588"/>
      <c r="J2500" s="588"/>
      <c r="K2500" s="588"/>
      <c r="L2500" s="589"/>
      <c r="M2500" s="579"/>
      <c r="N2500" s="580"/>
      <c r="O2500" s="579"/>
      <c r="P2500" s="580"/>
      <c r="Q2500" s="579"/>
      <c r="R2500" s="580"/>
      <c r="S2500" s="590"/>
      <c r="T2500" s="591"/>
      <c r="U2500" s="213"/>
      <c r="V2500" s="213"/>
      <c r="W2500" s="486"/>
      <c r="X2500" s="486"/>
      <c r="Y2500" s="214"/>
      <c r="Z2500" s="214"/>
      <c r="AA2500" s="486"/>
      <c r="AB2500" s="486"/>
      <c r="AC2500" s="214"/>
      <c r="AD2500" s="214"/>
      <c r="AE2500" s="109"/>
      <c r="AG2500" s="90">
        <f t="shared" si="2585"/>
        <v>45</v>
      </c>
      <c r="AH2500" s="186">
        <f t="shared" si="2586"/>
        <v>0</v>
      </c>
      <c r="AI2500" s="130">
        <f t="shared" si="2587"/>
        <v>0</v>
      </c>
      <c r="AJ2500" s="130">
        <f t="shared" si="2588"/>
        <v>0</v>
      </c>
      <c r="AK2500" s="130">
        <f t="shared" si="2589"/>
        <v>0</v>
      </c>
      <c r="AL2500" s="130">
        <f t="shared" si="2590"/>
        <v>0</v>
      </c>
      <c r="AM2500" s="359">
        <f t="shared" si="2591"/>
        <v>0</v>
      </c>
      <c r="AN2500" s="130">
        <f t="shared" si="2592"/>
        <v>0</v>
      </c>
      <c r="AO2500" s="130">
        <f t="shared" si="2593"/>
        <v>0</v>
      </c>
      <c r="AP2500" s="130">
        <f t="shared" si="2594"/>
        <v>0</v>
      </c>
      <c r="AQ2500" s="130">
        <f t="shared" si="2595"/>
        <v>0</v>
      </c>
      <c r="AR2500" s="359">
        <f t="shared" si="2596"/>
        <v>0</v>
      </c>
      <c r="AS2500" s="130">
        <f t="shared" si="2597"/>
        <v>0</v>
      </c>
      <c r="AT2500" s="130">
        <f t="shared" si="2598"/>
        <v>0</v>
      </c>
      <c r="AU2500" s="130">
        <f t="shared" si="2599"/>
        <v>0</v>
      </c>
      <c r="AV2500" s="130">
        <f t="shared" si="2600"/>
        <v>0</v>
      </c>
      <c r="AW2500" s="359">
        <f t="shared" si="2601"/>
        <v>0</v>
      </c>
      <c r="AX2500" s="130">
        <f t="shared" si="2602"/>
        <v>0</v>
      </c>
      <c r="AY2500" s="130">
        <f t="shared" si="2603"/>
        <v>0</v>
      </c>
      <c r="AZ2500" s="130">
        <f t="shared" si="2604"/>
        <v>0</v>
      </c>
      <c r="BA2500" s="130">
        <f t="shared" si="2605"/>
        <v>0</v>
      </c>
      <c r="BB2500" s="359">
        <f t="shared" si="2606"/>
        <v>0</v>
      </c>
      <c r="BC2500" s="130">
        <f t="shared" si="2607"/>
        <v>0</v>
      </c>
      <c r="BD2500" s="130">
        <f t="shared" si="2608"/>
        <v>0</v>
      </c>
      <c r="BE2500" s="130">
        <f t="shared" si="2609"/>
        <v>0</v>
      </c>
      <c r="BF2500" s="130">
        <f t="shared" si="2610"/>
        <v>0</v>
      </c>
      <c r="BG2500" s="359">
        <f t="shared" si="2611"/>
        <v>0</v>
      </c>
      <c r="BH2500" s="130">
        <f t="shared" si="2612"/>
        <v>0</v>
      </c>
      <c r="BI2500" s="130">
        <f t="shared" si="2613"/>
        <v>0</v>
      </c>
      <c r="BJ2500" s="130">
        <f t="shared" si="2614"/>
        <v>0</v>
      </c>
      <c r="BK2500" s="130">
        <f t="shared" si="2615"/>
        <v>0</v>
      </c>
      <c r="BL2500" s="359">
        <f t="shared" si="2616"/>
        <v>0</v>
      </c>
      <c r="BM2500" s="90">
        <f t="shared" si="2617"/>
        <v>0</v>
      </c>
      <c r="CO2500" s="349" t="s">
        <v>2171</v>
      </c>
      <c r="CP2500" s="488">
        <f>IF(AND(SUM(M2500:N2504,M2511:N2512,M2515:N2523,M2528:N2529)=0,SUM(COUNTIF(M2500:N2504,"NS"),COUNTIF(M2511:N2512,"NS"),COUNTIF(M2515:N2523,"NS"),COUNTIF(M2528:N2529,"NS")&gt;0)),"NS",SUM(M2500:N2504,M2511:N2512,M2515:N2523,M2528:N2529))</f>
        <v>0</v>
      </c>
      <c r="CQ2500" s="488"/>
      <c r="CR2500" s="488">
        <f t="shared" ref="CR2500" si="2752">IF(AND(SUM(O2500:P2504,O2511:P2512,O2515:P2523,O2528:P2529)=0,SUM(COUNTIF(O2500:P2504,"NS"),COUNTIF(O2511:P2512,"NS"),COUNTIF(O2515:P2523,"NS"),COUNTIF(O2528:P2529,"NS")&gt;0)),"NS",SUM(O2500:P2504,O2511:P2512,O2515:P2523,O2528:P2529))</f>
        <v>0</v>
      </c>
      <c r="CS2500" s="488"/>
      <c r="CT2500" s="488">
        <f t="shared" ref="CT2500" si="2753">IF(AND(SUM(Q2500:R2504,Q2511:R2512,Q2515:R2523,Q2528:R2529)=0,SUM(COUNTIF(Q2500:R2504,"NS"),COUNTIF(Q2511:R2512,"NS"),COUNTIF(Q2515:R2523,"NS"),COUNTIF(Q2528:R2529,"NS")&gt;0)),"NS",SUM(Q2500:R2504,Q2511:R2512,Q2515:R2523,Q2528:R2529))</f>
        <v>0</v>
      </c>
      <c r="CU2500" s="488"/>
      <c r="CV2500" s="488">
        <f t="shared" ref="CV2500" si="2754">IF(AND(SUM(S2500:T2504,S2511:T2512,S2515:T2523,S2528:T2529)=0,SUM(COUNTIF(S2500:T2504,"NS"),COUNTIF(S2511:T2512,"NS"),COUNTIF(S2515:T2523,"NS"),COUNTIF(S2528:T2529,"NS")&gt;0)),"NS",SUM(S2500:T2504,S2511:T2512,S2515:T2523,S2528:T2529))</f>
        <v>0</v>
      </c>
      <c r="CW2500" s="488"/>
      <c r="CX2500" s="353">
        <f>IF(AND(SUM(U2500:U2504,U2511:U2512,U2515:U2523,U2528:U2529)=0,SUM(COUNTIF(U2500:U2504,"NS"),COUNTIF(U2511:U2512,"NS"),COUNTIF(U2515:U2523,"NS"),COUNTIF(U2528:U2529,"NS")&gt;0)),"NS",SUM(U2500:U2504,U2511:U2512,U2515:U2523,U2528:U2529))</f>
        <v>0</v>
      </c>
      <c r="CY2500" s="353">
        <f>IF(AND(SUM(V2500:V2504,V2511:V2512,V2515:V2523,V2528:V2529)=0,SUM(COUNTIF(V2500:V2504,"NS"),COUNTIF(V2511:V2512,"NS"),COUNTIF(V2515:V2523,"NS"),COUNTIF(V2528:V2529,"NS")&gt;0)),"NS",SUM(V2500:V2504,V2511:V2512,V2515:V2523,V2528:V2529))</f>
        <v>0</v>
      </c>
      <c r="CZ2500" s="488">
        <f>IF(AND(SUM(W2500:X2504,W2511:X2512,W2515:X2523,W2528:X2529)=0,SUM(COUNTIF(W2500:X2504,"NS"),COUNTIF(W2511:X2512,"NS"),COUNTIF(W2515:X2523,"NS"),COUNTIF(W2528:X2529,"NS")&gt;0)),"NS",SUM(W2500:X2504,W2511:X2512,W2515:X2523,W2528:X2529))</f>
        <v>0</v>
      </c>
      <c r="DA2500" s="488"/>
      <c r="DB2500" s="353">
        <f t="shared" ref="DB2500:DC2500" si="2755">IF(AND(SUM(Y2500:Y2504,Y2511:Y2512,Y2515:Y2523,Y2528:Y2529)=0,SUM(COUNTIF(Y2500:Y2504,"NS"),COUNTIF(Y2511:Y2512,"NS"),COUNTIF(Y2515:Y2523,"NS"),COUNTIF(Y2528:Y2529,"NS")&gt;0)),"NS",SUM(Y2500:Y2504,Y2511:Y2512,Y2515:Y2523,Y2528:Y2529))</f>
        <v>0</v>
      </c>
      <c r="DC2500" s="353">
        <f t="shared" si="2755"/>
        <v>0</v>
      </c>
      <c r="DD2500" s="488">
        <f>IF(AND(SUM(AA2500:AB2504,AA2511:AB2512,AA2515:AB2523,AA2528:AB2529)=0,SUM(COUNTIF(AA2500:AB2504,"NS"),COUNTIF(AA2511:AB2512,"NS"),COUNTIF(AA2515:AB2523,"NS"),COUNTIF(AA2528:AB2529,"NS")&gt;0)),"NS",SUM(AA2500:AB2504,AA2511:AB2512,AA2515:AB2523,AA2528:AB2529))</f>
        <v>0</v>
      </c>
      <c r="DE2500" s="488"/>
      <c r="DF2500" s="353">
        <f t="shared" ref="DF2500:DG2500" si="2756">IF(AND(SUM(AC2500:AC2504,AC2511:AC2512,AC2515:AC2523,AC2528:AC2529)=0,SUM(COUNTIF(AC2500:AC2504,"NS"),COUNTIF(AC2511:AC2512,"NS"),COUNTIF(AC2515:AC2523,"NS"),COUNTIF(AC2528:AC2529,"NS")&gt;0)),"NS",SUM(AC2500:AC2504,AC2511:AC2512,AC2515:AC2523,AC2528:AC2529))</f>
        <v>0</v>
      </c>
      <c r="DG2500" s="353">
        <f t="shared" si="2756"/>
        <v>0</v>
      </c>
      <c r="DH2500" s="335"/>
    </row>
    <row r="2501" spans="1:123" ht="15" customHeight="1" x14ac:dyDescent="0.2">
      <c r="C2501" s="633"/>
      <c r="D2501" s="658"/>
      <c r="E2501" s="659"/>
      <c r="F2501" s="629" t="s">
        <v>627</v>
      </c>
      <c r="G2501" s="629"/>
      <c r="H2501" s="587" t="s">
        <v>628</v>
      </c>
      <c r="I2501" s="588"/>
      <c r="J2501" s="588"/>
      <c r="K2501" s="588"/>
      <c r="L2501" s="589"/>
      <c r="M2501" s="579"/>
      <c r="N2501" s="580"/>
      <c r="O2501" s="579"/>
      <c r="P2501" s="580"/>
      <c r="Q2501" s="579"/>
      <c r="R2501" s="580"/>
      <c r="S2501" s="590"/>
      <c r="T2501" s="591"/>
      <c r="U2501" s="213"/>
      <c r="V2501" s="213"/>
      <c r="W2501" s="486"/>
      <c r="X2501" s="486"/>
      <c r="Y2501" s="214"/>
      <c r="Z2501" s="214"/>
      <c r="AA2501" s="486"/>
      <c r="AB2501" s="486"/>
      <c r="AC2501" s="214"/>
      <c r="AD2501" s="214"/>
      <c r="AE2501" s="109"/>
      <c r="AG2501" s="90">
        <f t="shared" si="2585"/>
        <v>45</v>
      </c>
      <c r="AH2501" s="186">
        <f t="shared" si="2586"/>
        <v>0</v>
      </c>
      <c r="AI2501" s="130">
        <f t="shared" si="2587"/>
        <v>0</v>
      </c>
      <c r="AJ2501" s="130">
        <f t="shared" si="2588"/>
        <v>0</v>
      </c>
      <c r="AK2501" s="130">
        <f t="shared" si="2589"/>
        <v>0</v>
      </c>
      <c r="AL2501" s="130">
        <f t="shared" si="2590"/>
        <v>0</v>
      </c>
      <c r="AM2501" s="359">
        <f t="shared" si="2591"/>
        <v>0</v>
      </c>
      <c r="AN2501" s="130">
        <f t="shared" si="2592"/>
        <v>0</v>
      </c>
      <c r="AO2501" s="130">
        <f t="shared" si="2593"/>
        <v>0</v>
      </c>
      <c r="AP2501" s="130">
        <f t="shared" si="2594"/>
        <v>0</v>
      </c>
      <c r="AQ2501" s="130">
        <f t="shared" si="2595"/>
        <v>0</v>
      </c>
      <c r="AR2501" s="359">
        <f t="shared" si="2596"/>
        <v>0</v>
      </c>
      <c r="AS2501" s="130">
        <f t="shared" si="2597"/>
        <v>0</v>
      </c>
      <c r="AT2501" s="130">
        <f t="shared" si="2598"/>
        <v>0</v>
      </c>
      <c r="AU2501" s="130">
        <f t="shared" si="2599"/>
        <v>0</v>
      </c>
      <c r="AV2501" s="130">
        <f t="shared" si="2600"/>
        <v>0</v>
      </c>
      <c r="AW2501" s="359">
        <f t="shared" si="2601"/>
        <v>0</v>
      </c>
      <c r="AX2501" s="130">
        <f t="shared" si="2602"/>
        <v>0</v>
      </c>
      <c r="AY2501" s="130">
        <f t="shared" si="2603"/>
        <v>0</v>
      </c>
      <c r="AZ2501" s="130">
        <f t="shared" si="2604"/>
        <v>0</v>
      </c>
      <c r="BA2501" s="130">
        <f t="shared" si="2605"/>
        <v>0</v>
      </c>
      <c r="BB2501" s="359">
        <f t="shared" si="2606"/>
        <v>0</v>
      </c>
      <c r="BC2501" s="130">
        <f t="shared" si="2607"/>
        <v>0</v>
      </c>
      <c r="BD2501" s="130">
        <f t="shared" si="2608"/>
        <v>0</v>
      </c>
      <c r="BE2501" s="130">
        <f t="shared" si="2609"/>
        <v>0</v>
      </c>
      <c r="BF2501" s="130">
        <f t="shared" si="2610"/>
        <v>0</v>
      </c>
      <c r="BG2501" s="359">
        <f t="shared" si="2611"/>
        <v>0</v>
      </c>
      <c r="BH2501" s="130">
        <f t="shared" si="2612"/>
        <v>0</v>
      </c>
      <c r="BI2501" s="130">
        <f t="shared" si="2613"/>
        <v>0</v>
      </c>
      <c r="BJ2501" s="130">
        <f t="shared" si="2614"/>
        <v>0</v>
      </c>
      <c r="BK2501" s="130">
        <f t="shared" si="2615"/>
        <v>0</v>
      </c>
      <c r="BL2501" s="359">
        <f t="shared" si="2616"/>
        <v>0</v>
      </c>
      <c r="BM2501" s="90">
        <f t="shared" si="2617"/>
        <v>0</v>
      </c>
      <c r="CO2501" s="349" t="s">
        <v>2078</v>
      </c>
      <c r="CP2501" s="488">
        <f>SUM(M2500:N2504,M2511:N2512,M2515:N2523,M2528)</f>
        <v>0</v>
      </c>
      <c r="CQ2501" s="488"/>
      <c r="CR2501" s="488">
        <f t="shared" ref="CR2501" si="2757">SUM(O2500:P2504,O2511:P2512,O2515:P2523,O2528)</f>
        <v>0</v>
      </c>
      <c r="CS2501" s="488"/>
      <c r="CT2501" s="488">
        <f t="shared" ref="CT2501" si="2758">SUM(Q2500:R2504,Q2511:R2512,Q2515:R2523,Q2528)</f>
        <v>0</v>
      </c>
      <c r="CU2501" s="488"/>
      <c r="CV2501" s="488">
        <f t="shared" ref="CV2501" si="2759">SUM(S2500:T2504,S2511:T2512,S2515:T2523,S2528)</f>
        <v>0</v>
      </c>
      <c r="CW2501" s="488"/>
      <c r="CX2501" s="353">
        <f>SUM(U2500:U2504,U2511:U2512,U2515:U2523,U2528)</f>
        <v>0</v>
      </c>
      <c r="CY2501" s="353">
        <f>SUM(V2500:V2504,V2511:V2512,V2515:V2523,V2528)</f>
        <v>0</v>
      </c>
      <c r="CZ2501" s="488">
        <f>SUM(W2500:X2504,W2511:X2512,W2515:X2523,W2528)</f>
        <v>0</v>
      </c>
      <c r="DA2501" s="488"/>
      <c r="DB2501" s="353">
        <f t="shared" ref="DB2501:DC2501" si="2760">SUM(Y2500:Y2504,Y2511:Y2512,Y2515:Y2523,Y2528)</f>
        <v>0</v>
      </c>
      <c r="DC2501" s="353">
        <f t="shared" si="2760"/>
        <v>0</v>
      </c>
      <c r="DD2501" s="488">
        <f>SUM(AA2500:AB2504,AA2511:AB2512,AA2515:AB2523,AA2528)</f>
        <v>0</v>
      </c>
      <c r="DE2501" s="488"/>
      <c r="DF2501" s="353">
        <f t="shared" ref="DF2501:DG2501" si="2761">SUM(AC2500:AC2504,AC2511:AC2512,AC2515:AC2523,AC2528)</f>
        <v>0</v>
      </c>
      <c r="DG2501" s="353">
        <f t="shared" si="2761"/>
        <v>0</v>
      </c>
      <c r="DH2501" s="335"/>
    </row>
    <row r="2502" spans="1:123" ht="15" customHeight="1" x14ac:dyDescent="0.2">
      <c r="C2502" s="633"/>
      <c r="D2502" s="658"/>
      <c r="E2502" s="659"/>
      <c r="F2502" s="629" t="s">
        <v>629</v>
      </c>
      <c r="G2502" s="629"/>
      <c r="H2502" s="587" t="s">
        <v>630</v>
      </c>
      <c r="I2502" s="588"/>
      <c r="J2502" s="588"/>
      <c r="K2502" s="588"/>
      <c r="L2502" s="589"/>
      <c r="M2502" s="579"/>
      <c r="N2502" s="580"/>
      <c r="O2502" s="579"/>
      <c r="P2502" s="580"/>
      <c r="Q2502" s="579"/>
      <c r="R2502" s="580"/>
      <c r="S2502" s="590"/>
      <c r="T2502" s="591"/>
      <c r="U2502" s="213"/>
      <c r="V2502" s="213"/>
      <c r="W2502" s="486"/>
      <c r="X2502" s="486"/>
      <c r="Y2502" s="214"/>
      <c r="Z2502" s="214"/>
      <c r="AA2502" s="486"/>
      <c r="AB2502" s="486"/>
      <c r="AC2502" s="214"/>
      <c r="AD2502" s="214"/>
      <c r="AE2502" s="109"/>
      <c r="AG2502" s="90">
        <f t="shared" si="2585"/>
        <v>45</v>
      </c>
      <c r="AH2502" s="186">
        <f t="shared" si="2586"/>
        <v>0</v>
      </c>
      <c r="AI2502" s="130">
        <f t="shared" si="2587"/>
        <v>0</v>
      </c>
      <c r="AJ2502" s="130">
        <f t="shared" si="2588"/>
        <v>0</v>
      </c>
      <c r="AK2502" s="130">
        <f t="shared" si="2589"/>
        <v>0</v>
      </c>
      <c r="AL2502" s="130">
        <f t="shared" si="2590"/>
        <v>0</v>
      </c>
      <c r="AM2502" s="359">
        <f t="shared" si="2591"/>
        <v>0</v>
      </c>
      <c r="AN2502" s="130">
        <f t="shared" si="2592"/>
        <v>0</v>
      </c>
      <c r="AO2502" s="130">
        <f t="shared" si="2593"/>
        <v>0</v>
      </c>
      <c r="AP2502" s="130">
        <f t="shared" si="2594"/>
        <v>0</v>
      </c>
      <c r="AQ2502" s="130">
        <f t="shared" si="2595"/>
        <v>0</v>
      </c>
      <c r="AR2502" s="359">
        <f t="shared" si="2596"/>
        <v>0</v>
      </c>
      <c r="AS2502" s="130">
        <f t="shared" si="2597"/>
        <v>0</v>
      </c>
      <c r="AT2502" s="130">
        <f t="shared" si="2598"/>
        <v>0</v>
      </c>
      <c r="AU2502" s="130">
        <f t="shared" si="2599"/>
        <v>0</v>
      </c>
      <c r="AV2502" s="130">
        <f t="shared" si="2600"/>
        <v>0</v>
      </c>
      <c r="AW2502" s="359">
        <f t="shared" si="2601"/>
        <v>0</v>
      </c>
      <c r="AX2502" s="130">
        <f t="shared" si="2602"/>
        <v>0</v>
      </c>
      <c r="AY2502" s="130">
        <f t="shared" si="2603"/>
        <v>0</v>
      </c>
      <c r="AZ2502" s="130">
        <f t="shared" si="2604"/>
        <v>0</v>
      </c>
      <c r="BA2502" s="130">
        <f t="shared" si="2605"/>
        <v>0</v>
      </c>
      <c r="BB2502" s="359">
        <f t="shared" si="2606"/>
        <v>0</v>
      </c>
      <c r="BC2502" s="130">
        <f t="shared" si="2607"/>
        <v>0</v>
      </c>
      <c r="BD2502" s="130">
        <f t="shared" si="2608"/>
        <v>0</v>
      </c>
      <c r="BE2502" s="130">
        <f t="shared" si="2609"/>
        <v>0</v>
      </c>
      <c r="BF2502" s="130">
        <f t="shared" si="2610"/>
        <v>0</v>
      </c>
      <c r="BG2502" s="359">
        <f t="shared" si="2611"/>
        <v>0</v>
      </c>
      <c r="BH2502" s="130">
        <f t="shared" si="2612"/>
        <v>0</v>
      </c>
      <c r="BI2502" s="130">
        <f t="shared" si="2613"/>
        <v>0</v>
      </c>
      <c r="BJ2502" s="130">
        <f t="shared" si="2614"/>
        <v>0</v>
      </c>
      <c r="BK2502" s="130">
        <f t="shared" si="2615"/>
        <v>0</v>
      </c>
      <c r="BL2502" s="359">
        <f t="shared" si="2616"/>
        <v>0</v>
      </c>
      <c r="BM2502" s="90">
        <f t="shared" si="2617"/>
        <v>0</v>
      </c>
      <c r="CO2502" s="349" t="s">
        <v>2029</v>
      </c>
      <c r="CP2502" s="488">
        <f>SUM(COUNTIF(M2500:N2504,"NS"),COUNTIF(M2511:N2512,"NS"),COUNTIF(M2515:N2523,"NS"),COUNTIF(M2528,"NS"))</f>
        <v>0</v>
      </c>
      <c r="CQ2502" s="488"/>
      <c r="CR2502" s="488">
        <f t="shared" ref="CR2502" si="2762">SUM(COUNTIF(O2500:P2504,"NS"),COUNTIF(O2511:P2512,"NS"),COUNTIF(O2515:P2523,"NS"),COUNTIF(O2528,"NS"))</f>
        <v>0</v>
      </c>
      <c r="CS2502" s="488"/>
      <c r="CT2502" s="488">
        <f t="shared" ref="CT2502" si="2763">SUM(COUNTIF(Q2500:R2504,"NS"),COUNTIF(Q2511:R2512,"NS"),COUNTIF(Q2515:R2523,"NS"),COUNTIF(Q2528,"NS"))</f>
        <v>0</v>
      </c>
      <c r="CU2502" s="488"/>
      <c r="CV2502" s="488">
        <f t="shared" ref="CV2502" si="2764">SUM(COUNTIF(S2500:T2504,"NS"),COUNTIF(S2511:T2512,"NS"),COUNTIF(S2515:T2523,"NS"),COUNTIF(S2528,"NS"))</f>
        <v>0</v>
      </c>
      <c r="CW2502" s="488"/>
      <c r="CX2502" s="353">
        <f>SUM(COUNTIF(U2500:U2504,"NS"),COUNTIF(U2511:U2512,"NS"),COUNTIF(U2515:U2523,"NS"),COUNTIF(U2528,"NS"))</f>
        <v>0</v>
      </c>
      <c r="CY2502" s="353">
        <f>SUM(COUNTIF(V2500:V2504,"NS"),COUNTIF(V2511:V2512,"NS"),COUNTIF(V2515:V2523,"NS"),COUNTIF(V2528,"NS"))</f>
        <v>0</v>
      </c>
      <c r="CZ2502" s="488">
        <f>SUM(COUNTIF(W2500:X2504,"NS"),COUNTIF(W2511:X2512,"NS"),COUNTIF(W2515:X2523,"NS"),COUNTIF(W2528,"NS"))</f>
        <v>0</v>
      </c>
      <c r="DA2502" s="488"/>
      <c r="DB2502" s="353">
        <f t="shared" ref="DB2502:DC2502" si="2765">SUM(COUNTIF(Y2500:Y2504,"NS"),COUNTIF(Y2511:Y2512,"NS"),COUNTIF(Y2515:Y2523,"NS"),COUNTIF(Y2528,"NS"))</f>
        <v>0</v>
      </c>
      <c r="DC2502" s="353">
        <f t="shared" si="2765"/>
        <v>0</v>
      </c>
      <c r="DD2502" s="488">
        <f>SUM(COUNTIF(AA2500:AB2504,"NS"),COUNTIF(AA2511:AB2512,"NS"),COUNTIF(AA2515:AB2523,"NS"),COUNTIF(AA2528,"NS"))</f>
        <v>0</v>
      </c>
      <c r="DE2502" s="488"/>
      <c r="DF2502" s="353">
        <f t="shared" ref="DF2502:DG2502" si="2766">SUM(COUNTIF(AC2500:AC2504,"NS"),COUNTIF(AC2511:AC2512,"NS"),COUNTIF(AC2515:AC2523,"NS"),COUNTIF(AC2528,"NS"))</f>
        <v>0</v>
      </c>
      <c r="DG2502" s="353">
        <f t="shared" si="2766"/>
        <v>0</v>
      </c>
      <c r="DH2502" s="335"/>
    </row>
    <row r="2503" spans="1:123" ht="15" customHeight="1" x14ac:dyDescent="0.2">
      <c r="C2503" s="633"/>
      <c r="D2503" s="658"/>
      <c r="E2503" s="659"/>
      <c r="F2503" s="629" t="s">
        <v>631</v>
      </c>
      <c r="G2503" s="629"/>
      <c r="H2503" s="587" t="s">
        <v>632</v>
      </c>
      <c r="I2503" s="588"/>
      <c r="J2503" s="588"/>
      <c r="K2503" s="588"/>
      <c r="L2503" s="589"/>
      <c r="M2503" s="579"/>
      <c r="N2503" s="580"/>
      <c r="O2503" s="579"/>
      <c r="P2503" s="580"/>
      <c r="Q2503" s="579"/>
      <c r="R2503" s="580"/>
      <c r="S2503" s="590"/>
      <c r="T2503" s="591"/>
      <c r="U2503" s="213"/>
      <c r="V2503" s="213"/>
      <c r="W2503" s="486"/>
      <c r="X2503" s="486"/>
      <c r="Y2503" s="214"/>
      <c r="Z2503" s="214"/>
      <c r="AA2503" s="486"/>
      <c r="AB2503" s="486"/>
      <c r="AC2503" s="214"/>
      <c r="AD2503" s="214"/>
      <c r="AE2503" s="109"/>
      <c r="AG2503" s="90">
        <f t="shared" si="2585"/>
        <v>45</v>
      </c>
      <c r="AH2503" s="186">
        <f t="shared" si="2586"/>
        <v>0</v>
      </c>
      <c r="AI2503" s="130">
        <f t="shared" si="2587"/>
        <v>0</v>
      </c>
      <c r="AJ2503" s="130">
        <f t="shared" si="2588"/>
        <v>0</v>
      </c>
      <c r="AK2503" s="130">
        <f t="shared" si="2589"/>
        <v>0</v>
      </c>
      <c r="AL2503" s="130">
        <f t="shared" si="2590"/>
        <v>0</v>
      </c>
      <c r="AM2503" s="359">
        <f t="shared" si="2591"/>
        <v>0</v>
      </c>
      <c r="AN2503" s="130">
        <f t="shared" si="2592"/>
        <v>0</v>
      </c>
      <c r="AO2503" s="130">
        <f t="shared" si="2593"/>
        <v>0</v>
      </c>
      <c r="AP2503" s="130">
        <f t="shared" si="2594"/>
        <v>0</v>
      </c>
      <c r="AQ2503" s="130">
        <f t="shared" si="2595"/>
        <v>0</v>
      </c>
      <c r="AR2503" s="359">
        <f t="shared" si="2596"/>
        <v>0</v>
      </c>
      <c r="AS2503" s="130">
        <f t="shared" si="2597"/>
        <v>0</v>
      </c>
      <c r="AT2503" s="130">
        <f t="shared" si="2598"/>
        <v>0</v>
      </c>
      <c r="AU2503" s="130">
        <f t="shared" si="2599"/>
        <v>0</v>
      </c>
      <c r="AV2503" s="130">
        <f t="shared" si="2600"/>
        <v>0</v>
      </c>
      <c r="AW2503" s="359">
        <f t="shared" si="2601"/>
        <v>0</v>
      </c>
      <c r="AX2503" s="130">
        <f t="shared" si="2602"/>
        <v>0</v>
      </c>
      <c r="AY2503" s="130">
        <f t="shared" si="2603"/>
        <v>0</v>
      </c>
      <c r="AZ2503" s="130">
        <f t="shared" si="2604"/>
        <v>0</v>
      </c>
      <c r="BA2503" s="130">
        <f t="shared" si="2605"/>
        <v>0</v>
      </c>
      <c r="BB2503" s="359">
        <f t="shared" si="2606"/>
        <v>0</v>
      </c>
      <c r="BC2503" s="130">
        <f t="shared" si="2607"/>
        <v>0</v>
      </c>
      <c r="BD2503" s="130">
        <f t="shared" si="2608"/>
        <v>0</v>
      </c>
      <c r="BE2503" s="130">
        <f t="shared" si="2609"/>
        <v>0</v>
      </c>
      <c r="BF2503" s="130">
        <f t="shared" si="2610"/>
        <v>0</v>
      </c>
      <c r="BG2503" s="359">
        <f t="shared" si="2611"/>
        <v>0</v>
      </c>
      <c r="BH2503" s="130">
        <f t="shared" si="2612"/>
        <v>0</v>
      </c>
      <c r="BI2503" s="130">
        <f t="shared" si="2613"/>
        <v>0</v>
      </c>
      <c r="BJ2503" s="130">
        <f t="shared" si="2614"/>
        <v>0</v>
      </c>
      <c r="BK2503" s="130">
        <f t="shared" si="2615"/>
        <v>0</v>
      </c>
      <c r="BL2503" s="359">
        <f t="shared" si="2616"/>
        <v>0</v>
      </c>
      <c r="BM2503" s="90">
        <f t="shared" si="2617"/>
        <v>0</v>
      </c>
      <c r="BQ2503" s="246" t="s">
        <v>2104</v>
      </c>
      <c r="BR2503" s="246" t="s">
        <v>2048</v>
      </c>
      <c r="BS2503" s="246" t="s">
        <v>2049</v>
      </c>
      <c r="BT2503" s="246" t="s">
        <v>84</v>
      </c>
      <c r="BU2503" s="246" t="s">
        <v>2048</v>
      </c>
      <c r="BV2503" s="246" t="s">
        <v>2049</v>
      </c>
      <c r="BW2503" s="246" t="s">
        <v>84</v>
      </c>
      <c r="BX2503" s="246" t="s">
        <v>2048</v>
      </c>
      <c r="BY2503" s="246" t="s">
        <v>2049</v>
      </c>
      <c r="BZ2503" s="246" t="s">
        <v>84</v>
      </c>
      <c r="CA2503" s="246" t="s">
        <v>2048</v>
      </c>
      <c r="CB2503" s="246" t="s">
        <v>2049</v>
      </c>
      <c r="CO2503" s="350">
        <v>0.25</v>
      </c>
      <c r="CP2503" s="493">
        <f>IF(CP2500="ns",0,CP2500*0.25)</f>
        <v>0</v>
      </c>
      <c r="CQ2503" s="493"/>
      <c r="CR2503" s="493">
        <f t="shared" ref="CR2503" si="2767">IF(CR2500="ns",0,CR2500*0.25)</f>
        <v>0</v>
      </c>
      <c r="CS2503" s="493"/>
      <c r="CT2503" s="493">
        <f t="shared" ref="CT2503" si="2768">IF(CT2500="ns",0,CT2500*0.25)</f>
        <v>0</v>
      </c>
      <c r="CU2503" s="493"/>
      <c r="CV2503" s="486">
        <f t="shared" ref="CV2503" si="2769">IF(CV2500="ns",0,CV2500*0.25)</f>
        <v>0</v>
      </c>
      <c r="CW2503" s="486"/>
      <c r="CX2503" s="336">
        <f>IF(CX2500="ns",0,CX2500*0.25)</f>
        <v>0</v>
      </c>
      <c r="CY2503" s="336">
        <f>IF(CY2500="ns",0,CY2500*0.25)</f>
        <v>0</v>
      </c>
      <c r="CZ2503" s="486">
        <f>IF(CZ2500="ns",0,CZ2500*0.25)</f>
        <v>0</v>
      </c>
      <c r="DA2503" s="486"/>
      <c r="DB2503" s="336">
        <f t="shared" ref="DB2503:DC2503" si="2770">IF(DB2500="ns",0,DB2500*0.25)</f>
        <v>0</v>
      </c>
      <c r="DC2503" s="336">
        <f t="shared" si="2770"/>
        <v>0</v>
      </c>
      <c r="DD2503" s="486">
        <f>IF(DD2500="ns",0,DD2500*0.25)</f>
        <v>0</v>
      </c>
      <c r="DE2503" s="486"/>
      <c r="DF2503" s="336">
        <f t="shared" ref="DF2503:DG2503" si="2771">IF(DF2500="ns",0,DF2500*0.25)</f>
        <v>0</v>
      </c>
      <c r="DG2503" s="336">
        <f t="shared" si="2771"/>
        <v>0</v>
      </c>
      <c r="DH2503" s="335"/>
    </row>
    <row r="2504" spans="1:123" s="186" customFormat="1" ht="48" customHeight="1" x14ac:dyDescent="0.2">
      <c r="A2504" s="240"/>
      <c r="C2504" s="633"/>
      <c r="D2504" s="658"/>
      <c r="E2504" s="659"/>
      <c r="F2504" s="653" t="s">
        <v>633</v>
      </c>
      <c r="G2504" s="653"/>
      <c r="H2504" s="654" t="s">
        <v>634</v>
      </c>
      <c r="I2504" s="655"/>
      <c r="J2504" s="655"/>
      <c r="K2504" s="655"/>
      <c r="L2504" s="656"/>
      <c r="M2504" s="585"/>
      <c r="N2504" s="586"/>
      <c r="O2504" s="585"/>
      <c r="P2504" s="586"/>
      <c r="Q2504" s="585"/>
      <c r="R2504" s="586"/>
      <c r="S2504" s="732"/>
      <c r="T2504" s="733"/>
      <c r="U2504" s="42"/>
      <c r="V2504" s="42"/>
      <c r="W2504" s="487"/>
      <c r="X2504" s="487"/>
      <c r="Y2504" s="241"/>
      <c r="Z2504" s="241"/>
      <c r="AA2504" s="487"/>
      <c r="AB2504" s="487"/>
      <c r="AC2504" s="241"/>
      <c r="AD2504" s="241"/>
      <c r="AE2504" s="235"/>
      <c r="AF2504" s="237"/>
      <c r="AG2504" s="186">
        <f t="shared" si="2585"/>
        <v>45</v>
      </c>
      <c r="AH2504" s="186">
        <f t="shared" si="2586"/>
        <v>0</v>
      </c>
      <c r="AI2504" s="178">
        <f t="shared" si="2587"/>
        <v>0</v>
      </c>
      <c r="AJ2504" s="178">
        <f t="shared" si="2588"/>
        <v>0</v>
      </c>
      <c r="AK2504" s="178">
        <f t="shared" si="2589"/>
        <v>0</v>
      </c>
      <c r="AL2504" s="130">
        <f t="shared" si="2590"/>
        <v>0</v>
      </c>
      <c r="AM2504" s="359">
        <f t="shared" si="2591"/>
        <v>0</v>
      </c>
      <c r="AN2504" s="178">
        <f t="shared" si="2592"/>
        <v>0</v>
      </c>
      <c r="AO2504" s="178">
        <f t="shared" si="2593"/>
        <v>0</v>
      </c>
      <c r="AP2504" s="178">
        <f t="shared" si="2594"/>
        <v>0</v>
      </c>
      <c r="AQ2504" s="178">
        <f t="shared" si="2595"/>
        <v>0</v>
      </c>
      <c r="AR2504" s="359">
        <f t="shared" si="2596"/>
        <v>0</v>
      </c>
      <c r="AS2504" s="178">
        <f t="shared" si="2597"/>
        <v>0</v>
      </c>
      <c r="AT2504" s="178">
        <f t="shared" si="2598"/>
        <v>0</v>
      </c>
      <c r="AU2504" s="178">
        <f t="shared" si="2599"/>
        <v>0</v>
      </c>
      <c r="AV2504" s="178">
        <f t="shared" si="2600"/>
        <v>0</v>
      </c>
      <c r="AW2504" s="359">
        <f t="shared" si="2601"/>
        <v>0</v>
      </c>
      <c r="AX2504" s="178">
        <f t="shared" si="2602"/>
        <v>0</v>
      </c>
      <c r="AY2504" s="178">
        <f t="shared" si="2603"/>
        <v>0</v>
      </c>
      <c r="AZ2504" s="178">
        <f t="shared" si="2604"/>
        <v>0</v>
      </c>
      <c r="BA2504" s="178">
        <f t="shared" si="2605"/>
        <v>0</v>
      </c>
      <c r="BB2504" s="359">
        <f t="shared" si="2606"/>
        <v>0</v>
      </c>
      <c r="BC2504" s="178">
        <f t="shared" si="2607"/>
        <v>0</v>
      </c>
      <c r="BD2504" s="178">
        <f t="shared" si="2608"/>
        <v>0</v>
      </c>
      <c r="BE2504" s="178">
        <f t="shared" si="2609"/>
        <v>0</v>
      </c>
      <c r="BF2504" s="178">
        <f t="shared" si="2610"/>
        <v>0</v>
      </c>
      <c r="BG2504" s="359">
        <f t="shared" si="2611"/>
        <v>0</v>
      </c>
      <c r="BH2504" s="178">
        <f t="shared" si="2612"/>
        <v>0</v>
      </c>
      <c r="BI2504" s="178">
        <f t="shared" si="2613"/>
        <v>0</v>
      </c>
      <c r="BJ2504" s="178">
        <f t="shared" si="2614"/>
        <v>0</v>
      </c>
      <c r="BK2504" s="178">
        <f t="shared" si="2615"/>
        <v>0</v>
      </c>
      <c r="BL2504" s="359">
        <f t="shared" si="2616"/>
        <v>0</v>
      </c>
      <c r="BM2504" s="186">
        <f t="shared" si="2617"/>
        <v>0</v>
      </c>
      <c r="BP2504" s="186" t="s">
        <v>2077</v>
      </c>
      <c r="BQ2504" s="178">
        <f>IF($AG$1789=$AH$1789,0,IF(
OR(
AND(BQ2508=0,BQ2507&gt;0),
AND(BQ2508="NS",BQ2506&gt;0),
AND(BQ2508="NS",BQ2506=0,BQ2507=0)),1,
IF(OR(
AND(BQ2507&gt;=2,BQ2506&lt;BQ2508),
AND(BQ2508="NS",BQ2506=0,BQ2507&gt;0),
BQ2508=BQ2506,
AND(BQ2508="NA",BQ2507=0,BQ2506=0,BQ2505&gt;0)),0,1)))</f>
        <v>0</v>
      </c>
      <c r="BR2504" s="178">
        <f t="shared" ref="BR2504" si="2772">IF($AG$1789=$AH$1789,0,IF(
OR(
AND(BR2508=0,BR2507&gt;0),
AND(BR2508="NS",BR2506&gt;0),
AND(BR2508="NS",BR2506=0,BR2507=0)),1,
IF(OR(
AND(BR2507&gt;=2,BR2506&lt;BR2508),
AND(BR2508="NS",BR2506=0,BR2507&gt;0),
BR2508=BR2506,
AND(BR2508="NA",BR2507=0,BR2506=0,BR2505&gt;0)),0,1)))</f>
        <v>0</v>
      </c>
      <c r="BS2504" s="178">
        <f t="shared" ref="BS2504" si="2773">IF($AG$1789=$AH$1789,0,IF(
OR(
AND(BS2508=0,BS2507&gt;0),
AND(BS2508="NS",BS2506&gt;0),
AND(BS2508="NS",BS2506=0,BS2507=0)),1,
IF(OR(
AND(BS2507&gt;=2,BS2506&lt;BS2508),
AND(BS2508="NS",BS2506=0,BS2507&gt;0),
BS2508=BS2506,
AND(BS2508="NA",BS2507=0,BS2506=0,BS2505&gt;0)),0,1)))</f>
        <v>0</v>
      </c>
      <c r="BT2504" s="178">
        <f t="shared" ref="BT2504" si="2774">IF($AG$1789=$AH$1789,0,IF(
OR(
AND(BT2508=0,BT2507&gt;0),
AND(BT2508="NS",BT2506&gt;0),
AND(BT2508="NS",BT2506=0,BT2507=0)),1,
IF(OR(
AND(BT2507&gt;=2,BT2506&lt;BT2508),
AND(BT2508="NS",BT2506=0,BT2507&gt;0),
BT2508=BT2506,
AND(BT2508="NA",BT2507=0,BT2506=0,BT2505&gt;0)),0,1)))</f>
        <v>0</v>
      </c>
      <c r="BU2504" s="178">
        <f t="shared" ref="BU2504" si="2775">IF($AG$1789=$AH$1789,0,IF(
OR(
AND(BU2508=0,BU2507&gt;0),
AND(BU2508="NS",BU2506&gt;0),
AND(BU2508="NS",BU2506=0,BU2507=0)),1,
IF(OR(
AND(BU2507&gt;=2,BU2506&lt;BU2508),
AND(BU2508="NS",BU2506=0,BU2507&gt;0),
BU2508=BU2506,
AND(BU2508="NA",BU2507=0,BU2506=0,BU2505&gt;0)),0,1)))</f>
        <v>0</v>
      </c>
      <c r="BV2504" s="178">
        <f t="shared" ref="BV2504" si="2776">IF($AG$1789=$AH$1789,0,IF(
OR(
AND(BV2508=0,BV2507&gt;0),
AND(BV2508="NS",BV2506&gt;0),
AND(BV2508="NS",BV2506=0,BV2507=0)),1,
IF(OR(
AND(BV2507&gt;=2,BV2506&lt;BV2508),
AND(BV2508="NS",BV2506=0,BV2507&gt;0),
BV2508=BV2506,
AND(BV2508="NA",BV2507=0,BV2506=0,BV2505&gt;0)),0,1)))</f>
        <v>0</v>
      </c>
      <c r="BW2504" s="178">
        <f t="shared" ref="BW2504" si="2777">IF($AG$1789=$AH$1789,0,IF(
OR(
AND(BW2508=0,BW2507&gt;0),
AND(BW2508="NS",BW2506&gt;0),
AND(BW2508="NS",BW2506=0,BW2507=0)),1,
IF(OR(
AND(BW2507&gt;=2,BW2506&lt;BW2508),
AND(BW2508="NS",BW2506=0,BW2507&gt;0),
BW2508=BW2506,
AND(BW2508="NA",BW2507=0,BW2506=0,BW2505&gt;0)),0,1)))</f>
        <v>0</v>
      </c>
      <c r="BX2504" s="178">
        <f t="shared" ref="BX2504" si="2778">IF($AG$1789=$AH$1789,0,IF(
OR(
AND(BX2508=0,BX2507&gt;0),
AND(BX2508="NS",BX2506&gt;0),
AND(BX2508="NS",BX2506=0,BX2507=0)),1,
IF(OR(
AND(BX2507&gt;=2,BX2506&lt;BX2508),
AND(BX2508="NS",BX2506=0,BX2507&gt;0),
BX2508=BX2506,
AND(BX2508="NA",BX2507=0,BX2506=0,BX2505&gt;0)),0,1)))</f>
        <v>0</v>
      </c>
      <c r="BY2504" s="178">
        <f t="shared" ref="BY2504" si="2779">IF($AG$1789=$AH$1789,0,IF(
OR(
AND(BY2508=0,BY2507&gt;0),
AND(BY2508="NS",BY2506&gt;0),
AND(BY2508="NS",BY2506=0,BY2507=0)),1,
IF(OR(
AND(BY2507&gt;=2,BY2506&lt;BY2508),
AND(BY2508="NS",BY2506=0,BY2507&gt;0),
BY2508=BY2506,
AND(BY2508="NA",BY2507=0,BY2506=0,BY2505&gt;0)),0,1)))</f>
        <v>0</v>
      </c>
      <c r="BZ2504" s="178">
        <f t="shared" ref="BZ2504" si="2780">IF($AG$1789=$AH$1789,0,IF(
OR(
AND(BZ2508=0,BZ2507&gt;0),
AND(BZ2508="NS",BZ2506&gt;0),
AND(BZ2508="NS",BZ2506=0,BZ2507=0)),1,
IF(OR(
AND(BZ2507&gt;=2,BZ2506&lt;BZ2508),
AND(BZ2508="NS",BZ2506=0,BZ2507&gt;0),
BZ2508=BZ2506,
AND(BZ2508="NA",BZ2507=0,BZ2506=0,BZ2505&gt;0)),0,1)))</f>
        <v>0</v>
      </c>
      <c r="CA2504" s="178">
        <f t="shared" ref="CA2504" si="2781">IF($AG$1789=$AH$1789,0,IF(
OR(
AND(CA2508=0,CA2507&gt;0),
AND(CA2508="NS",CA2506&gt;0),
AND(CA2508="NS",CA2506=0,CA2507=0)),1,
IF(OR(
AND(CA2507&gt;=2,CA2506&lt;CA2508),
AND(CA2508="NS",CA2506=0,CA2507&gt;0),
CA2508=CA2506,
AND(CA2508="NA",CA2507=0,CA2506=0,CA2505&gt;0)),0,1)))</f>
        <v>0</v>
      </c>
      <c r="CB2504" s="178">
        <f t="shared" ref="CB2504" si="2782">IF($AG$1789=$AH$1789,0,IF(
OR(
AND(CB2508=0,CB2507&gt;0),
AND(CB2508="NS",CB2506&gt;0),
AND(CB2508="NS",CB2506=0,CB2507=0)),1,
IF(OR(
AND(CB2507&gt;=2,CB2506&lt;CB2508),
AND(CB2508="NS",CB2506=0,CB2507&gt;0),
CB2508=CB2506,
AND(CB2508="NA",CB2507=0,CB2506=0,CB2505&gt;0)),0,1)))</f>
        <v>0</v>
      </c>
      <c r="CC2504" s="186">
        <f>SUM(BQ2504:CB2504)</f>
        <v>0</v>
      </c>
      <c r="CN2504" s="237"/>
      <c r="CO2504" s="349" t="s">
        <v>72</v>
      </c>
      <c r="CP2504" s="488">
        <f>M2529</f>
        <v>0</v>
      </c>
      <c r="CQ2504" s="488"/>
      <c r="CR2504" s="488">
        <f t="shared" ref="CR2504" si="2783">O2529</f>
        <v>0</v>
      </c>
      <c r="CS2504" s="488"/>
      <c r="CT2504" s="488">
        <f t="shared" ref="CT2504" si="2784">Q2529</f>
        <v>0</v>
      </c>
      <c r="CU2504" s="488"/>
      <c r="CV2504" s="488">
        <f t="shared" ref="CV2504" si="2785">S2529</f>
        <v>0</v>
      </c>
      <c r="CW2504" s="488"/>
      <c r="CX2504" s="353">
        <f>U2529</f>
        <v>0</v>
      </c>
      <c r="CY2504" s="353">
        <f>V2529</f>
        <v>0</v>
      </c>
      <c r="CZ2504" s="488">
        <f>W2529</f>
        <v>0</v>
      </c>
      <c r="DA2504" s="488"/>
      <c r="DB2504" s="353">
        <f t="shared" ref="DB2504:DC2504" si="2786">Y2529</f>
        <v>0</v>
      </c>
      <c r="DC2504" s="353">
        <f t="shared" si="2786"/>
        <v>0</v>
      </c>
      <c r="DD2504" s="488">
        <f>AA2529</f>
        <v>0</v>
      </c>
      <c r="DE2504" s="488"/>
      <c r="DF2504" s="353">
        <f t="shared" ref="DF2504:DG2504" si="2787">AC2529</f>
        <v>0</v>
      </c>
      <c r="DG2504" s="353">
        <f t="shared" si="2787"/>
        <v>0</v>
      </c>
      <c r="DH2504" s="335"/>
      <c r="DS2504" s="237"/>
    </row>
    <row r="2505" spans="1:123" ht="60" customHeight="1" x14ac:dyDescent="0.2">
      <c r="C2505" s="633"/>
      <c r="D2505" s="658"/>
      <c r="E2505" s="659"/>
      <c r="F2505" s="581" t="s">
        <v>641</v>
      </c>
      <c r="G2505" s="581"/>
      <c r="H2505" s="165"/>
      <c r="I2505" s="625" t="s">
        <v>635</v>
      </c>
      <c r="J2505" s="625"/>
      <c r="K2505" s="625"/>
      <c r="L2505" s="626"/>
      <c r="M2505" s="579"/>
      <c r="N2505" s="580"/>
      <c r="O2505" s="579"/>
      <c r="P2505" s="580"/>
      <c r="Q2505" s="579"/>
      <c r="R2505" s="580"/>
      <c r="S2505" s="590"/>
      <c r="T2505" s="591"/>
      <c r="U2505" s="213"/>
      <c r="V2505" s="213"/>
      <c r="W2505" s="486"/>
      <c r="X2505" s="486"/>
      <c r="Y2505" s="214"/>
      <c r="Z2505" s="214"/>
      <c r="AA2505" s="486"/>
      <c r="AB2505" s="486"/>
      <c r="AC2505" s="214"/>
      <c r="AD2505" s="214"/>
      <c r="AE2505" s="109"/>
      <c r="AG2505" s="90">
        <f t="shared" si="2585"/>
        <v>45</v>
      </c>
      <c r="AH2505" s="186">
        <f t="shared" si="2586"/>
        <v>0</v>
      </c>
      <c r="AI2505" s="130">
        <f t="shared" si="2587"/>
        <v>0</v>
      </c>
      <c r="AJ2505" s="130">
        <f t="shared" si="2588"/>
        <v>0</v>
      </c>
      <c r="AK2505" s="130">
        <f t="shared" si="2589"/>
        <v>0</v>
      </c>
      <c r="AL2505" s="130">
        <f t="shared" si="2590"/>
        <v>0</v>
      </c>
      <c r="AM2505" s="359">
        <f t="shared" si="2591"/>
        <v>0</v>
      </c>
      <c r="AN2505" s="130">
        <f t="shared" si="2592"/>
        <v>0</v>
      </c>
      <c r="AO2505" s="130">
        <f t="shared" si="2593"/>
        <v>0</v>
      </c>
      <c r="AP2505" s="130">
        <f t="shared" si="2594"/>
        <v>0</v>
      </c>
      <c r="AQ2505" s="130">
        <f t="shared" si="2595"/>
        <v>0</v>
      </c>
      <c r="AR2505" s="359">
        <f t="shared" si="2596"/>
        <v>0</v>
      </c>
      <c r="AS2505" s="130">
        <f t="shared" si="2597"/>
        <v>0</v>
      </c>
      <c r="AT2505" s="130">
        <f t="shared" si="2598"/>
        <v>0</v>
      </c>
      <c r="AU2505" s="130">
        <f t="shared" si="2599"/>
        <v>0</v>
      </c>
      <c r="AV2505" s="130">
        <f t="shared" si="2600"/>
        <v>0</v>
      </c>
      <c r="AW2505" s="359">
        <f t="shared" si="2601"/>
        <v>0</v>
      </c>
      <c r="AX2505" s="130">
        <f t="shared" si="2602"/>
        <v>0</v>
      </c>
      <c r="AY2505" s="130">
        <f t="shared" si="2603"/>
        <v>0</v>
      </c>
      <c r="AZ2505" s="130">
        <f t="shared" si="2604"/>
        <v>0</v>
      </c>
      <c r="BA2505" s="130">
        <f t="shared" si="2605"/>
        <v>0</v>
      </c>
      <c r="BB2505" s="359">
        <f t="shared" si="2606"/>
        <v>0</v>
      </c>
      <c r="BC2505" s="130">
        <f t="shared" si="2607"/>
        <v>0</v>
      </c>
      <c r="BD2505" s="130">
        <f t="shared" si="2608"/>
        <v>0</v>
      </c>
      <c r="BE2505" s="130">
        <f t="shared" si="2609"/>
        <v>0</v>
      </c>
      <c r="BF2505" s="130">
        <f t="shared" si="2610"/>
        <v>0</v>
      </c>
      <c r="BG2505" s="359">
        <f t="shared" si="2611"/>
        <v>0</v>
      </c>
      <c r="BH2505" s="130">
        <f t="shared" si="2612"/>
        <v>0</v>
      </c>
      <c r="BI2505" s="130">
        <f t="shared" si="2613"/>
        <v>0</v>
      </c>
      <c r="BJ2505" s="130">
        <f t="shared" si="2614"/>
        <v>0</v>
      </c>
      <c r="BK2505" s="130">
        <f t="shared" si="2615"/>
        <v>0</v>
      </c>
      <c r="BL2505" s="359">
        <f t="shared" si="2616"/>
        <v>0</v>
      </c>
      <c r="BM2505" s="90">
        <f t="shared" si="2617"/>
        <v>0</v>
      </c>
      <c r="BP2505" s="90" t="s">
        <v>2058</v>
      </c>
      <c r="BQ2505" s="90">
        <f>COUNTIF(M2505:N2510,"NA")</f>
        <v>0</v>
      </c>
      <c r="BR2505" s="90">
        <f>COUNTIF(O2505:P2510,"NA")</f>
        <v>0</v>
      </c>
      <c r="BS2505" s="90">
        <f>COUNTIF(Q2505:R2510,"NA")</f>
        <v>0</v>
      </c>
      <c r="BT2505" s="90">
        <f>COUNTIF(S2505:T2510,"NA")</f>
        <v>0</v>
      </c>
      <c r="BU2505" s="90">
        <f>COUNTIF(U2505:U2510,"NA")</f>
        <v>0</v>
      </c>
      <c r="BV2505" s="90">
        <f>COUNTIF(V2505:V2510,"NA")</f>
        <v>0</v>
      </c>
      <c r="BW2505" s="90">
        <f>COUNTIF(W2505:X2510,"NA")</f>
        <v>0</v>
      </c>
      <c r="BX2505" s="90">
        <f>COUNTIF(Y2505:Y2510,"NA")</f>
        <v>0</v>
      </c>
      <c r="BY2505" s="90">
        <f>COUNTIF(Z2505:Z2510,"NA")</f>
        <v>0</v>
      </c>
      <c r="BZ2505" s="90">
        <f>COUNTIF(AA2505:AB2510,"NA")</f>
        <v>0</v>
      </c>
      <c r="CA2505" s="90">
        <f>COUNTIF(AC2505:AC2510,"NA")</f>
        <v>0</v>
      </c>
      <c r="CB2505" s="90">
        <f>COUNTIF(AD2505:AD2510,"NA")</f>
        <v>0</v>
      </c>
      <c r="CO2505" s="349" t="s">
        <v>2077</v>
      </c>
      <c r="CP2505" s="495">
        <f>IF(OR(CP2504=0,CP2504="NA",AND(CP2504="NS",CP2502&gt;0),AND(CP2504="NS",CP2501&gt;0),CP2504&lt;=CP2503),0,1)</f>
        <v>0</v>
      </c>
      <c r="CQ2505" s="495"/>
      <c r="CR2505" s="495">
        <f>IF(OR(CR2504=0,CR2504="NA",AND(CR2504="NS",CR2502&gt;0),AND(CR2504="NS",CR2501&gt;0),CR2504&lt;=CR2503),0,1)</f>
        <v>0</v>
      </c>
      <c r="CS2505" s="495"/>
      <c r="CT2505" s="495">
        <f t="shared" ref="CT2505" si="2788">IF(OR(CT2504=0,CT2504="NA",AND(CT2504="NS",CT2502&gt;0),AND(CT2504="NS",CT2501&gt;0),CT2504&lt;=CT2503),0,1)</f>
        <v>0</v>
      </c>
      <c r="CU2505" s="495"/>
      <c r="CV2505" s="489">
        <f t="shared" ref="CV2505" si="2789">IF(OR(CV2504=0,CV2504="NA",AND(CV2504="NS",CV2502&gt;0),AND(CV2504="NS",CV2501&gt;0),CV2504&lt;=CV2503),0,1)</f>
        <v>0</v>
      </c>
      <c r="CW2505" s="489"/>
      <c r="CX2505" s="351">
        <f>IF(OR(CX2504=0,CX2504="NA",AND(CX2504="NS",CX2502&gt;0),AND(CX2504="NS",CX2501&gt;0),CX2504&lt;=CX2503),0,1)</f>
        <v>0</v>
      </c>
      <c r="CY2505" s="351">
        <f>IF(OR(CY2504=0,CY2504="NA",AND(CY2504="NS",CY2502&gt;0),AND(CY2504="NS",CY2501&gt;0),CY2504&lt;=CY2503),0,1)</f>
        <v>0</v>
      </c>
      <c r="CZ2505" s="489">
        <f>IF(OR(CZ2504=0,CZ2504="NA",AND(CZ2504="NS",CZ2502&gt;0),AND(CZ2504="NS",CZ2501&gt;0),CZ2504&lt;=CZ2503),0,1)</f>
        <v>0</v>
      </c>
      <c r="DA2505" s="489"/>
      <c r="DB2505" s="351">
        <f t="shared" ref="DB2505" si="2790">IF(OR(DB2504=0,DB2504="NA",AND(DB2504="NS",DB2502&gt;0),AND(DB2504="NS",DB2501&gt;0),DB2504&lt;=DB2503),0,1)</f>
        <v>0</v>
      </c>
      <c r="DC2505" s="351">
        <f t="shared" ref="DC2505" si="2791">IF(OR(DC2504=0,DC2504="NA",AND(DC2504="NS",DC2502&gt;0),AND(DC2504="NS",DC2501&gt;0),DC2504&lt;=DC2503),0,1)</f>
        <v>0</v>
      </c>
      <c r="DD2505" s="489">
        <f>IF(OR(DD2504=0,DD2504="NA",AND(DD2504="NS",DD2502&gt;0),AND(DD2504="NS",DD2501&gt;0),DD2504&lt;=DD2503),0,1)</f>
        <v>0</v>
      </c>
      <c r="DE2505" s="489"/>
      <c r="DF2505" s="351">
        <f t="shared" ref="DF2505" si="2792">IF(OR(DF2504=0,DF2504="NA",AND(DF2504="NS",DF2502&gt;0),AND(DF2504="NS",DF2501&gt;0),DF2504&lt;=DF2503),0,1)</f>
        <v>0</v>
      </c>
      <c r="DG2505" s="351">
        <f t="shared" ref="DG2505" si="2793">IF(OR(DG2504=0,DG2504="NA",AND(DG2504="NS",DG2502&gt;0),AND(DG2504="NS",DG2501&gt;0),DG2504&lt;=DG2503),0,1)</f>
        <v>0</v>
      </c>
      <c r="DH2505" s="352">
        <f>SUM(CP2505:DG2505)</f>
        <v>0</v>
      </c>
    </row>
    <row r="2506" spans="1:123" ht="72" customHeight="1" x14ac:dyDescent="0.2">
      <c r="C2506" s="633"/>
      <c r="D2506" s="658"/>
      <c r="E2506" s="659"/>
      <c r="F2506" s="581" t="s">
        <v>642</v>
      </c>
      <c r="G2506" s="581"/>
      <c r="H2506" s="165"/>
      <c r="I2506" s="625" t="s">
        <v>636</v>
      </c>
      <c r="J2506" s="625"/>
      <c r="K2506" s="625"/>
      <c r="L2506" s="626"/>
      <c r="M2506" s="579"/>
      <c r="N2506" s="580"/>
      <c r="O2506" s="579"/>
      <c r="P2506" s="580"/>
      <c r="Q2506" s="579"/>
      <c r="R2506" s="580"/>
      <c r="S2506" s="590"/>
      <c r="T2506" s="591"/>
      <c r="U2506" s="213"/>
      <c r="V2506" s="213"/>
      <c r="W2506" s="486"/>
      <c r="X2506" s="486"/>
      <c r="Y2506" s="214"/>
      <c r="Z2506" s="214"/>
      <c r="AA2506" s="486"/>
      <c r="AB2506" s="486"/>
      <c r="AC2506" s="214"/>
      <c r="AD2506" s="214"/>
      <c r="AE2506" s="109"/>
      <c r="AG2506" s="90">
        <f t="shared" si="2585"/>
        <v>45</v>
      </c>
      <c r="AH2506" s="186">
        <f t="shared" si="2586"/>
        <v>0</v>
      </c>
      <c r="AI2506" s="130">
        <f t="shared" si="2587"/>
        <v>0</v>
      </c>
      <c r="AJ2506" s="130">
        <f t="shared" si="2588"/>
        <v>0</v>
      </c>
      <c r="AK2506" s="130">
        <f t="shared" si="2589"/>
        <v>0</v>
      </c>
      <c r="AL2506" s="130">
        <f t="shared" si="2590"/>
        <v>0</v>
      </c>
      <c r="AM2506" s="359">
        <f t="shared" si="2591"/>
        <v>0</v>
      </c>
      <c r="AN2506" s="130">
        <f t="shared" si="2592"/>
        <v>0</v>
      </c>
      <c r="AO2506" s="130">
        <f t="shared" si="2593"/>
        <v>0</v>
      </c>
      <c r="AP2506" s="130">
        <f t="shared" si="2594"/>
        <v>0</v>
      </c>
      <c r="AQ2506" s="130">
        <f t="shared" si="2595"/>
        <v>0</v>
      </c>
      <c r="AR2506" s="359">
        <f t="shared" si="2596"/>
        <v>0</v>
      </c>
      <c r="AS2506" s="130">
        <f t="shared" si="2597"/>
        <v>0</v>
      </c>
      <c r="AT2506" s="130">
        <f t="shared" si="2598"/>
        <v>0</v>
      </c>
      <c r="AU2506" s="130">
        <f t="shared" si="2599"/>
        <v>0</v>
      </c>
      <c r="AV2506" s="130">
        <f t="shared" si="2600"/>
        <v>0</v>
      </c>
      <c r="AW2506" s="359">
        <f t="shared" si="2601"/>
        <v>0</v>
      </c>
      <c r="AX2506" s="130">
        <f t="shared" si="2602"/>
        <v>0</v>
      </c>
      <c r="AY2506" s="130">
        <f t="shared" si="2603"/>
        <v>0</v>
      </c>
      <c r="AZ2506" s="130">
        <f t="shared" si="2604"/>
        <v>0</v>
      </c>
      <c r="BA2506" s="130">
        <f t="shared" si="2605"/>
        <v>0</v>
      </c>
      <c r="BB2506" s="359">
        <f t="shared" si="2606"/>
        <v>0</v>
      </c>
      <c r="BC2506" s="130">
        <f t="shared" si="2607"/>
        <v>0</v>
      </c>
      <c r="BD2506" s="130">
        <f t="shared" si="2608"/>
        <v>0</v>
      </c>
      <c r="BE2506" s="130">
        <f t="shared" si="2609"/>
        <v>0</v>
      </c>
      <c r="BF2506" s="130">
        <f t="shared" si="2610"/>
        <v>0</v>
      </c>
      <c r="BG2506" s="359">
        <f t="shared" si="2611"/>
        <v>0</v>
      </c>
      <c r="BH2506" s="130">
        <f t="shared" si="2612"/>
        <v>0</v>
      </c>
      <c r="BI2506" s="130">
        <f t="shared" si="2613"/>
        <v>0</v>
      </c>
      <c r="BJ2506" s="130">
        <f t="shared" si="2614"/>
        <v>0</v>
      </c>
      <c r="BK2506" s="130">
        <f t="shared" si="2615"/>
        <v>0</v>
      </c>
      <c r="BL2506" s="359">
        <f t="shared" si="2616"/>
        <v>0</v>
      </c>
      <c r="BM2506" s="90">
        <f t="shared" si="2617"/>
        <v>0</v>
      </c>
      <c r="BP2506" s="90" t="s">
        <v>2078</v>
      </c>
      <c r="BQ2506" s="90">
        <f>SUM(M2505:N2510)</f>
        <v>0</v>
      </c>
      <c r="BR2506" s="90">
        <f>SUM(O2505:P2510)</f>
        <v>0</v>
      </c>
      <c r="BS2506" s="90">
        <f>SUM(Q2505:R2510)</f>
        <v>0</v>
      </c>
      <c r="BT2506" s="90">
        <f>SUM(S2505:T2510)</f>
        <v>0</v>
      </c>
      <c r="BU2506" s="90">
        <f>SUM(U2505:U2510)</f>
        <v>0</v>
      </c>
      <c r="BV2506" s="90">
        <f>SUM(V2505:V2510)</f>
        <v>0</v>
      </c>
      <c r="BW2506" s="90">
        <f>SUM(W2505:X2510)</f>
        <v>0</v>
      </c>
      <c r="BX2506" s="90">
        <f>SUM(Y2505:Y2510)</f>
        <v>0</v>
      </c>
      <c r="BY2506" s="90">
        <f>SUM(Z2505:Z2510)</f>
        <v>0</v>
      </c>
      <c r="BZ2506" s="90">
        <f>SUM(AA2505:AB2510)</f>
        <v>0</v>
      </c>
      <c r="CA2506" s="90">
        <f>SUM(AC2505:AC2510)</f>
        <v>0</v>
      </c>
      <c r="CB2506" s="90">
        <f>SUM(AD2505:AD2510)</f>
        <v>0</v>
      </c>
      <c r="CO2506" s="335"/>
      <c r="CP2506" s="493"/>
      <c r="CQ2506" s="493"/>
      <c r="CR2506" s="493"/>
      <c r="CS2506" s="493"/>
      <c r="CT2506" s="493"/>
      <c r="CU2506" s="493"/>
      <c r="CV2506" s="486"/>
      <c r="CW2506" s="486"/>
      <c r="CX2506" s="336"/>
      <c r="CY2506" s="336"/>
      <c r="CZ2506" s="486"/>
      <c r="DA2506" s="486"/>
      <c r="DB2506" s="336"/>
      <c r="DC2506" s="336"/>
      <c r="DD2506" s="486"/>
      <c r="DE2506" s="486"/>
      <c r="DF2506" s="336"/>
      <c r="DG2506" s="336"/>
      <c r="DH2506" s="335"/>
    </row>
    <row r="2507" spans="1:123" ht="72" customHeight="1" x14ac:dyDescent="0.2">
      <c r="C2507" s="633"/>
      <c r="D2507" s="658"/>
      <c r="E2507" s="659"/>
      <c r="F2507" s="581" t="s">
        <v>643</v>
      </c>
      <c r="G2507" s="581"/>
      <c r="H2507" s="165"/>
      <c r="I2507" s="625" t="s">
        <v>637</v>
      </c>
      <c r="J2507" s="625"/>
      <c r="K2507" s="625"/>
      <c r="L2507" s="626"/>
      <c r="M2507" s="579"/>
      <c r="N2507" s="580"/>
      <c r="O2507" s="579"/>
      <c r="P2507" s="580"/>
      <c r="Q2507" s="579"/>
      <c r="R2507" s="580"/>
      <c r="S2507" s="590"/>
      <c r="T2507" s="591"/>
      <c r="U2507" s="213"/>
      <c r="V2507" s="213"/>
      <c r="W2507" s="486"/>
      <c r="X2507" s="486"/>
      <c r="Y2507" s="214"/>
      <c r="Z2507" s="214"/>
      <c r="AA2507" s="486"/>
      <c r="AB2507" s="486"/>
      <c r="AC2507" s="214"/>
      <c r="AD2507" s="214"/>
      <c r="AE2507" s="109"/>
      <c r="AG2507" s="90">
        <f t="shared" si="2585"/>
        <v>45</v>
      </c>
      <c r="AH2507" s="186">
        <f t="shared" si="2586"/>
        <v>0</v>
      </c>
      <c r="AI2507" s="130">
        <f t="shared" si="2587"/>
        <v>0</v>
      </c>
      <c r="AJ2507" s="130">
        <f t="shared" si="2588"/>
        <v>0</v>
      </c>
      <c r="AK2507" s="130">
        <f t="shared" si="2589"/>
        <v>0</v>
      </c>
      <c r="AL2507" s="130">
        <f t="shared" si="2590"/>
        <v>0</v>
      </c>
      <c r="AM2507" s="359">
        <f t="shared" si="2591"/>
        <v>0</v>
      </c>
      <c r="AN2507" s="130">
        <f t="shared" si="2592"/>
        <v>0</v>
      </c>
      <c r="AO2507" s="130">
        <f t="shared" si="2593"/>
        <v>0</v>
      </c>
      <c r="AP2507" s="130">
        <f t="shared" si="2594"/>
        <v>0</v>
      </c>
      <c r="AQ2507" s="130">
        <f t="shared" si="2595"/>
        <v>0</v>
      </c>
      <c r="AR2507" s="359">
        <f t="shared" si="2596"/>
        <v>0</v>
      </c>
      <c r="AS2507" s="130">
        <f t="shared" si="2597"/>
        <v>0</v>
      </c>
      <c r="AT2507" s="130">
        <f t="shared" si="2598"/>
        <v>0</v>
      </c>
      <c r="AU2507" s="130">
        <f t="shared" si="2599"/>
        <v>0</v>
      </c>
      <c r="AV2507" s="130">
        <f t="shared" si="2600"/>
        <v>0</v>
      </c>
      <c r="AW2507" s="359">
        <f t="shared" si="2601"/>
        <v>0</v>
      </c>
      <c r="AX2507" s="130">
        <f t="shared" si="2602"/>
        <v>0</v>
      </c>
      <c r="AY2507" s="130">
        <f t="shared" si="2603"/>
        <v>0</v>
      </c>
      <c r="AZ2507" s="130">
        <f t="shared" si="2604"/>
        <v>0</v>
      </c>
      <c r="BA2507" s="130">
        <f t="shared" si="2605"/>
        <v>0</v>
      </c>
      <c r="BB2507" s="359">
        <f t="shared" si="2606"/>
        <v>0</v>
      </c>
      <c r="BC2507" s="130">
        <f t="shared" si="2607"/>
        <v>0</v>
      </c>
      <c r="BD2507" s="130">
        <f t="shared" si="2608"/>
        <v>0</v>
      </c>
      <c r="BE2507" s="130">
        <f t="shared" si="2609"/>
        <v>0</v>
      </c>
      <c r="BF2507" s="130">
        <f t="shared" si="2610"/>
        <v>0</v>
      </c>
      <c r="BG2507" s="359">
        <f t="shared" si="2611"/>
        <v>0</v>
      </c>
      <c r="BH2507" s="130">
        <f t="shared" si="2612"/>
        <v>0</v>
      </c>
      <c r="BI2507" s="130">
        <f t="shared" si="2613"/>
        <v>0</v>
      </c>
      <c r="BJ2507" s="130">
        <f t="shared" si="2614"/>
        <v>0</v>
      </c>
      <c r="BK2507" s="130">
        <f t="shared" si="2615"/>
        <v>0</v>
      </c>
      <c r="BL2507" s="359">
        <f t="shared" si="2616"/>
        <v>0</v>
      </c>
      <c r="BM2507" s="90">
        <f t="shared" si="2617"/>
        <v>0</v>
      </c>
      <c r="BP2507" s="90" t="s">
        <v>2029</v>
      </c>
      <c r="BQ2507" s="90">
        <f>COUNTIF(M2505:N2510,"NS")</f>
        <v>0</v>
      </c>
      <c r="BR2507" s="90">
        <f>COUNTIF(O2505:P2510,"NS")</f>
        <v>0</v>
      </c>
      <c r="BS2507" s="90">
        <f>COUNTIF(Q2505:R2510,"NS")</f>
        <v>0</v>
      </c>
      <c r="BT2507" s="90">
        <f>COUNTIF(S2505:T2510,"NS")</f>
        <v>0</v>
      </c>
      <c r="BU2507" s="90">
        <f>COUNTIF(U2505:U2510,"NS")</f>
        <v>0</v>
      </c>
      <c r="BV2507" s="90">
        <f>COUNTIF(V2505:V2510,"NS")</f>
        <v>0</v>
      </c>
      <c r="BW2507" s="90">
        <f>COUNTIF(W2505:X2510,"NS")</f>
        <v>0</v>
      </c>
      <c r="BX2507" s="90">
        <f>COUNTIF(Y2505:Y2510,"NS")</f>
        <v>0</v>
      </c>
      <c r="BY2507" s="90">
        <f>COUNTIF(Z2505:Z2510,"NS")</f>
        <v>0</v>
      </c>
      <c r="BZ2507" s="90">
        <f>COUNTIF(AA2505:AB2510,"NS")</f>
        <v>0</v>
      </c>
      <c r="CA2507" s="90">
        <f>COUNTIF(AC2505:AC2510,"NS")</f>
        <v>0</v>
      </c>
      <c r="CB2507" s="90">
        <f>COUNTIF(AD2505:AD2510,"NS")</f>
        <v>0</v>
      </c>
      <c r="CO2507" s="335"/>
      <c r="CP2507" s="493"/>
      <c r="CQ2507" s="493"/>
      <c r="CR2507" s="493"/>
      <c r="CS2507" s="493"/>
      <c r="CT2507" s="493"/>
      <c r="CU2507" s="493"/>
      <c r="CV2507" s="486"/>
      <c r="CW2507" s="486"/>
      <c r="CX2507" s="336"/>
      <c r="CY2507" s="336"/>
      <c r="CZ2507" s="486"/>
      <c r="DA2507" s="486"/>
      <c r="DB2507" s="336"/>
      <c r="DC2507" s="336"/>
      <c r="DD2507" s="486"/>
      <c r="DE2507" s="486"/>
      <c r="DF2507" s="336"/>
      <c r="DG2507" s="336"/>
      <c r="DH2507" s="335"/>
    </row>
    <row r="2508" spans="1:123" ht="36" customHeight="1" x14ac:dyDescent="0.2">
      <c r="C2508" s="633"/>
      <c r="D2508" s="658"/>
      <c r="E2508" s="659"/>
      <c r="F2508" s="581" t="s">
        <v>644</v>
      </c>
      <c r="G2508" s="581"/>
      <c r="H2508" s="165"/>
      <c r="I2508" s="625" t="s">
        <v>638</v>
      </c>
      <c r="J2508" s="625"/>
      <c r="K2508" s="625"/>
      <c r="L2508" s="626"/>
      <c r="M2508" s="579"/>
      <c r="N2508" s="580"/>
      <c r="O2508" s="579"/>
      <c r="P2508" s="580"/>
      <c r="Q2508" s="579"/>
      <c r="R2508" s="580"/>
      <c r="S2508" s="590"/>
      <c r="T2508" s="591"/>
      <c r="U2508" s="213"/>
      <c r="V2508" s="213"/>
      <c r="W2508" s="486"/>
      <c r="X2508" s="486"/>
      <c r="Y2508" s="214"/>
      <c r="Z2508" s="214"/>
      <c r="AA2508" s="486"/>
      <c r="AB2508" s="486"/>
      <c r="AC2508" s="214"/>
      <c r="AD2508" s="214"/>
      <c r="AE2508" s="109"/>
      <c r="AG2508" s="90">
        <f t="shared" si="2585"/>
        <v>45</v>
      </c>
      <c r="AH2508" s="186">
        <f t="shared" si="2586"/>
        <v>0</v>
      </c>
      <c r="AI2508" s="130">
        <f t="shared" si="2587"/>
        <v>0</v>
      </c>
      <c r="AJ2508" s="130">
        <f t="shared" si="2588"/>
        <v>0</v>
      </c>
      <c r="AK2508" s="130">
        <f t="shared" si="2589"/>
        <v>0</v>
      </c>
      <c r="AL2508" s="130">
        <f t="shared" si="2590"/>
        <v>0</v>
      </c>
      <c r="AM2508" s="359">
        <f t="shared" si="2591"/>
        <v>0</v>
      </c>
      <c r="AN2508" s="130">
        <f t="shared" si="2592"/>
        <v>0</v>
      </c>
      <c r="AO2508" s="130">
        <f t="shared" si="2593"/>
        <v>0</v>
      </c>
      <c r="AP2508" s="130">
        <f t="shared" si="2594"/>
        <v>0</v>
      </c>
      <c r="AQ2508" s="130">
        <f t="shared" si="2595"/>
        <v>0</v>
      </c>
      <c r="AR2508" s="359">
        <f t="shared" si="2596"/>
        <v>0</v>
      </c>
      <c r="AS2508" s="130">
        <f t="shared" si="2597"/>
        <v>0</v>
      </c>
      <c r="AT2508" s="130">
        <f t="shared" si="2598"/>
        <v>0</v>
      </c>
      <c r="AU2508" s="130">
        <f t="shared" si="2599"/>
        <v>0</v>
      </c>
      <c r="AV2508" s="130">
        <f t="shared" si="2600"/>
        <v>0</v>
      </c>
      <c r="AW2508" s="359">
        <f t="shared" si="2601"/>
        <v>0</v>
      </c>
      <c r="AX2508" s="130">
        <f t="shared" si="2602"/>
        <v>0</v>
      </c>
      <c r="AY2508" s="130">
        <f t="shared" si="2603"/>
        <v>0</v>
      </c>
      <c r="AZ2508" s="130">
        <f t="shared" si="2604"/>
        <v>0</v>
      </c>
      <c r="BA2508" s="130">
        <f t="shared" si="2605"/>
        <v>0</v>
      </c>
      <c r="BB2508" s="359">
        <f t="shared" si="2606"/>
        <v>0</v>
      </c>
      <c r="BC2508" s="130">
        <f t="shared" si="2607"/>
        <v>0</v>
      </c>
      <c r="BD2508" s="130">
        <f t="shared" si="2608"/>
        <v>0</v>
      </c>
      <c r="BE2508" s="130">
        <f t="shared" si="2609"/>
        <v>0</v>
      </c>
      <c r="BF2508" s="130">
        <f t="shared" si="2610"/>
        <v>0</v>
      </c>
      <c r="BG2508" s="359">
        <f t="shared" si="2611"/>
        <v>0</v>
      </c>
      <c r="BH2508" s="130">
        <f t="shared" si="2612"/>
        <v>0</v>
      </c>
      <c r="BI2508" s="130">
        <f t="shared" si="2613"/>
        <v>0</v>
      </c>
      <c r="BJ2508" s="130">
        <f t="shared" si="2614"/>
        <v>0</v>
      </c>
      <c r="BK2508" s="130">
        <f t="shared" si="2615"/>
        <v>0</v>
      </c>
      <c r="BL2508" s="359">
        <f t="shared" si="2616"/>
        <v>0</v>
      </c>
      <c r="BM2508" s="90">
        <f t="shared" si="2617"/>
        <v>0</v>
      </c>
      <c r="BP2508" s="90" t="s">
        <v>2104</v>
      </c>
      <c r="BQ2508" s="90">
        <f>M2504</f>
        <v>0</v>
      </c>
      <c r="BR2508" s="90">
        <f>O2504</f>
        <v>0</v>
      </c>
      <c r="BS2508" s="90">
        <f>Q2504</f>
        <v>0</v>
      </c>
      <c r="BT2508" s="90">
        <f>S2504</f>
        <v>0</v>
      </c>
      <c r="BU2508" s="90">
        <f>U2504</f>
        <v>0</v>
      </c>
      <c r="BV2508" s="90">
        <f>V2504</f>
        <v>0</v>
      </c>
      <c r="BW2508" s="90">
        <f>W2504</f>
        <v>0</v>
      </c>
      <c r="BX2508" s="90">
        <f>Y2504</f>
        <v>0</v>
      </c>
      <c r="BY2508" s="90">
        <f>Z2504</f>
        <v>0</v>
      </c>
      <c r="BZ2508" s="90">
        <f>AA2504</f>
        <v>0</v>
      </c>
      <c r="CA2508" s="90">
        <f>AC2504</f>
        <v>0</v>
      </c>
      <c r="CB2508" s="90">
        <f>AD2504</f>
        <v>0</v>
      </c>
      <c r="CO2508" s="335"/>
      <c r="CP2508" s="493"/>
      <c r="CQ2508" s="493"/>
      <c r="CR2508" s="493"/>
      <c r="CS2508" s="493"/>
      <c r="CT2508" s="493"/>
      <c r="CU2508" s="493"/>
      <c r="CV2508" s="486"/>
      <c r="CW2508" s="486"/>
      <c r="CX2508" s="336"/>
      <c r="CY2508" s="336"/>
      <c r="CZ2508" s="486"/>
      <c r="DA2508" s="486"/>
      <c r="DB2508" s="336"/>
      <c r="DC2508" s="336"/>
      <c r="DD2508" s="486"/>
      <c r="DE2508" s="486"/>
      <c r="DF2508" s="336"/>
      <c r="DG2508" s="336"/>
      <c r="DH2508" s="335"/>
    </row>
    <row r="2509" spans="1:123" ht="36" customHeight="1" x14ac:dyDescent="0.2">
      <c r="C2509" s="633"/>
      <c r="D2509" s="658"/>
      <c r="E2509" s="659"/>
      <c r="F2509" s="581" t="s">
        <v>645</v>
      </c>
      <c r="G2509" s="581"/>
      <c r="H2509" s="165"/>
      <c r="I2509" s="625" t="s">
        <v>639</v>
      </c>
      <c r="J2509" s="625"/>
      <c r="K2509" s="625"/>
      <c r="L2509" s="626"/>
      <c r="M2509" s="579"/>
      <c r="N2509" s="580"/>
      <c r="O2509" s="579"/>
      <c r="P2509" s="580"/>
      <c r="Q2509" s="579"/>
      <c r="R2509" s="580"/>
      <c r="S2509" s="590"/>
      <c r="T2509" s="591"/>
      <c r="U2509" s="213"/>
      <c r="V2509" s="213"/>
      <c r="W2509" s="486"/>
      <c r="X2509" s="486"/>
      <c r="Y2509" s="214"/>
      <c r="Z2509" s="214"/>
      <c r="AA2509" s="486"/>
      <c r="AB2509" s="486"/>
      <c r="AC2509" s="214"/>
      <c r="AD2509" s="214"/>
      <c r="AE2509" s="109"/>
      <c r="AG2509" s="90">
        <f t="shared" si="2585"/>
        <v>45</v>
      </c>
      <c r="AH2509" s="186">
        <f t="shared" si="2586"/>
        <v>0</v>
      </c>
      <c r="AI2509" s="130">
        <f t="shared" si="2587"/>
        <v>0</v>
      </c>
      <c r="AJ2509" s="130">
        <f t="shared" si="2588"/>
        <v>0</v>
      </c>
      <c r="AK2509" s="130">
        <f t="shared" si="2589"/>
        <v>0</v>
      </c>
      <c r="AL2509" s="130">
        <f t="shared" si="2590"/>
        <v>0</v>
      </c>
      <c r="AM2509" s="359">
        <f t="shared" si="2591"/>
        <v>0</v>
      </c>
      <c r="AN2509" s="130">
        <f t="shared" si="2592"/>
        <v>0</v>
      </c>
      <c r="AO2509" s="130">
        <f t="shared" si="2593"/>
        <v>0</v>
      </c>
      <c r="AP2509" s="130">
        <f t="shared" si="2594"/>
        <v>0</v>
      </c>
      <c r="AQ2509" s="130">
        <f t="shared" si="2595"/>
        <v>0</v>
      </c>
      <c r="AR2509" s="359">
        <f t="shared" si="2596"/>
        <v>0</v>
      </c>
      <c r="AS2509" s="130">
        <f t="shared" si="2597"/>
        <v>0</v>
      </c>
      <c r="AT2509" s="130">
        <f t="shared" si="2598"/>
        <v>0</v>
      </c>
      <c r="AU2509" s="130">
        <f t="shared" si="2599"/>
        <v>0</v>
      </c>
      <c r="AV2509" s="130">
        <f t="shared" si="2600"/>
        <v>0</v>
      </c>
      <c r="AW2509" s="359">
        <f t="shared" si="2601"/>
        <v>0</v>
      </c>
      <c r="AX2509" s="130">
        <f t="shared" si="2602"/>
        <v>0</v>
      </c>
      <c r="AY2509" s="130">
        <f t="shared" si="2603"/>
        <v>0</v>
      </c>
      <c r="AZ2509" s="130">
        <f t="shared" si="2604"/>
        <v>0</v>
      </c>
      <c r="BA2509" s="130">
        <f t="shared" si="2605"/>
        <v>0</v>
      </c>
      <c r="BB2509" s="359">
        <f t="shared" si="2606"/>
        <v>0</v>
      </c>
      <c r="BC2509" s="130">
        <f t="shared" si="2607"/>
        <v>0</v>
      </c>
      <c r="BD2509" s="130">
        <f t="shared" si="2608"/>
        <v>0</v>
      </c>
      <c r="BE2509" s="130">
        <f t="shared" si="2609"/>
        <v>0</v>
      </c>
      <c r="BF2509" s="130">
        <f t="shared" si="2610"/>
        <v>0</v>
      </c>
      <c r="BG2509" s="359">
        <f t="shared" si="2611"/>
        <v>0</v>
      </c>
      <c r="BH2509" s="130">
        <f t="shared" si="2612"/>
        <v>0</v>
      </c>
      <c r="BI2509" s="130">
        <f t="shared" si="2613"/>
        <v>0</v>
      </c>
      <c r="BJ2509" s="130">
        <f t="shared" si="2614"/>
        <v>0</v>
      </c>
      <c r="BK2509" s="130">
        <f t="shared" si="2615"/>
        <v>0</v>
      </c>
      <c r="BL2509" s="359">
        <f t="shared" si="2616"/>
        <v>0</v>
      </c>
      <c r="BM2509" s="90">
        <f t="shared" si="2617"/>
        <v>0</v>
      </c>
      <c r="CO2509" s="335"/>
      <c r="CP2509" s="493"/>
      <c r="CQ2509" s="493"/>
      <c r="CR2509" s="493"/>
      <c r="CS2509" s="493"/>
      <c r="CT2509" s="493"/>
      <c r="CU2509" s="493"/>
      <c r="CV2509" s="486"/>
      <c r="CW2509" s="486"/>
      <c r="CX2509" s="336"/>
      <c r="CY2509" s="336"/>
      <c r="CZ2509" s="486"/>
      <c r="DA2509" s="486"/>
      <c r="DB2509" s="336"/>
      <c r="DC2509" s="336"/>
      <c r="DD2509" s="486"/>
      <c r="DE2509" s="486"/>
      <c r="DF2509" s="336"/>
      <c r="DG2509" s="336"/>
      <c r="DH2509" s="335"/>
    </row>
    <row r="2510" spans="1:123" ht="59.25" customHeight="1" x14ac:dyDescent="0.2">
      <c r="C2510" s="633"/>
      <c r="D2510" s="658"/>
      <c r="E2510" s="659"/>
      <c r="F2510" s="581" t="s">
        <v>646</v>
      </c>
      <c r="G2510" s="581"/>
      <c r="H2510" s="165"/>
      <c r="I2510" s="625" t="s">
        <v>640</v>
      </c>
      <c r="J2510" s="625"/>
      <c r="K2510" s="625"/>
      <c r="L2510" s="626"/>
      <c r="M2510" s="579"/>
      <c r="N2510" s="580"/>
      <c r="O2510" s="579"/>
      <c r="P2510" s="580"/>
      <c r="Q2510" s="579"/>
      <c r="R2510" s="580"/>
      <c r="S2510" s="590"/>
      <c r="T2510" s="591"/>
      <c r="U2510" s="213"/>
      <c r="V2510" s="213"/>
      <c r="W2510" s="486"/>
      <c r="X2510" s="486"/>
      <c r="Y2510" s="214"/>
      <c r="Z2510" s="214"/>
      <c r="AA2510" s="486"/>
      <c r="AB2510" s="486"/>
      <c r="AC2510" s="214"/>
      <c r="AD2510" s="214"/>
      <c r="AE2510" s="109"/>
      <c r="AG2510" s="90">
        <f t="shared" ref="AG2510:AG2529" si="2794">SUM(COUNTBLANK(M2510:AD2510),COUNTBLANK(D2666:AD2666))</f>
        <v>45</v>
      </c>
      <c r="AH2510" s="186">
        <f t="shared" ref="AH2510:AH2529" si="2795">IF(OR($AG$2369=$AH$2369,M2510="NA"),0,IF(
AND(M2510&lt;&gt;"NA",AG2510=$AL$2369),0,IF(
AND(M2510="NA",AG2510=$AM$2369),0,1)))</f>
        <v>0</v>
      </c>
      <c r="AI2510" s="130">
        <f t="shared" ref="AI2510:AI2529" si="2796">M2510</f>
        <v>0</v>
      </c>
      <c r="AJ2510" s="130">
        <f t="shared" ref="AJ2510:AJ2529" si="2797">COUNTIF(O2510:R2510,"NS")</f>
        <v>0</v>
      </c>
      <c r="AK2510" s="130">
        <f t="shared" ref="AK2510:AK2529" si="2798">SUM(O2510:R2510)</f>
        <v>0</v>
      </c>
      <c r="AL2510" s="130">
        <f t="shared" ref="AL2510:AL2529" si="2799">COUNTIF(M2510:R2510,"NA")</f>
        <v>0</v>
      </c>
      <c r="AM2510" s="359">
        <f t="shared" ref="AM2510:AM2529" si="2800">IF($AG$2369=$AH$2369,0,
IF(OR(
AND(AI2510=0,AJ2510&gt;0),
AND(AI2510="NS",AK2510&gt;0),
AND(AI2510="NS",AK2510=0,AJ2510=0)),1,
IF(OR(
AND(AI2510&gt;0,AJ2510=2),
AND(AI2510="NS",AJ2510=2),
AND(AI2510="NS",AK2510=0,AJ2510&gt;0),
AI2510=AK2510,
AND(AI2510="NA",AJ2510=0,AK2510=0,AL2510&gt;0)),0,
IF(
AND(AI2510="NA",AG2510=$AM$2369),0,1))))</f>
        <v>0</v>
      </c>
      <c r="AN2510" s="130">
        <f t="shared" ref="AN2510:AN2529" si="2801">O2510</f>
        <v>0</v>
      </c>
      <c r="AO2510" s="130">
        <f t="shared" ref="AO2510:AO2529" si="2802">SUM(COUNTIF(U2510,"NS"),COUNTIF(Y2510,"ns"),COUNTIF(AC2510,"ns"),COUNTIF(E2666,"NS"),COUNTIF(I2666,"ns"),COUNTIF(M2666,"ns"),COUNTIF(Q2666,"NS"),COUNTIF(U2666,"ns"),COUNTIF(Y2666,"ns"),COUNTIF(AC2666,"NS"))</f>
        <v>0</v>
      </c>
      <c r="AP2510" s="130">
        <f t="shared" ref="AP2510:AP2529" si="2803">SUM(U2510,Y2510,AC2510,E2666,I2666,M2666,Q2666,U2666,Y2666,AC2666)</f>
        <v>0</v>
      </c>
      <c r="AQ2510" s="130">
        <f t="shared" ref="AQ2510:AQ2529" si="2804">SUM(COUNTIF(U2510,"NA"),COUNTIF(Y2510,"NA"),COUNTIF(AC2510,"NA"),COUNTIF(E2666,"NA"),COUNTIF(I2666,"NA"),COUNTIF(M2666,"NA"),COUNTIF(Q2666,"NA"),COUNTIF(U2666,"NA"),COUNTIF(Y2666,"NA"),COUNTIF(AC2666,"NA"))</f>
        <v>0</v>
      </c>
      <c r="AR2510" s="359">
        <f t="shared" ref="AR2510:AR2529" si="2805">IF($AG$2369=$AH$2369,0,
IF(OR(
AND(AN2510=0,AO2510&gt;0),
AND(AN2510="NS",AP2510&gt;0),
AND(AN2510="NS",AP2510=0,AO2510=0)),1,
IF(OR(
AND(AO2510&gt;=2,AP2510&lt;AN2510),
AND(AN2510="NS",AP2510=0,AO2510&gt;0),
AN2510=AP2510,
AND(AN2510="NA",AO2510=0,AP2510=0,AQ2510&gt;0)),0,1)))</f>
        <v>0</v>
      </c>
      <c r="AS2510" s="130">
        <f t="shared" ref="AS2510:AS2529" si="2806">Q2510</f>
        <v>0</v>
      </c>
      <c r="AT2510" s="130">
        <f t="shared" ref="AT2510:AT2529" si="2807">SUM(COUNTIF(V2510,"NS"),COUNTIF(Z2510,"ns"),COUNTIF(AD2510,"ns"),COUNTIF(F2666,"NS"),COUNTIF(J2666,"ns"),COUNTIF(N2666,"ns"),COUNTIF(R2666,"NS"),COUNTIF(V2666,"ns"),COUNTIF(Z2666,"ns"),COUNTIF(AD2666,"NS"))</f>
        <v>0</v>
      </c>
      <c r="AU2510" s="130">
        <f t="shared" ref="AU2510:AU2529" si="2808">SUM(V2510,Z2510,AD2510,F2666,J2666,N2666,R2666,V2666,Z2666,AD2666)</f>
        <v>0</v>
      </c>
      <c r="AV2510" s="130">
        <f t="shared" ref="AV2510:AV2529" si="2809">SUM(COUNTIF(V2510,"NA"),COUNTIF(Z2510,"NA"),COUNTIF(AD2510,"NA"),COUNTIF(F2666,"NA"),COUNTIF(J2666,"NA"),COUNTIF(N2666,"NA"),COUNTIF(R2666,"NA"),COUNTIF(V2666,"NA"),COUNTIF(Z2666,"NA"),COUNTIF(AD2666,"NA"))</f>
        <v>0</v>
      </c>
      <c r="AW2510" s="359">
        <f t="shared" ref="AW2510:AW2529" si="2810">IF($AG$2369=$AH$2369,0,
IF(OR(
AND(AS2510=0,AT2510&gt;0),
AND(AS2510="NS",AU2510&gt;0),
AND(AS2510="NS",AU2510=0,AT2510=0)),1,
IF(OR(
AND(AT2510&gt;=2,AU2510&lt;AS2510),
AND(AS2510="NS",AU2510=0,AT2510&gt;0),
AS2510=AU2510,
AND(AS2510="NA",AT2510=0,AU2510=0,AV2510&gt;0)),0,1)))</f>
        <v>0</v>
      </c>
      <c r="AX2510" s="130">
        <f t="shared" ref="AX2510:AX2529" si="2811">S2510</f>
        <v>0</v>
      </c>
      <c r="AY2510" s="130">
        <f t="shared" ref="AY2510:AY2529" si="2812">COUNTIF(U2510:V2510,"NS")</f>
        <v>0</v>
      </c>
      <c r="AZ2510" s="130">
        <f t="shared" ref="AZ2510:AZ2529" si="2813">SUM(U2510:V2510)</f>
        <v>0</v>
      </c>
      <c r="BA2510" s="130">
        <f t="shared" ref="BA2510:BA2529" si="2814">COUNTIF(U2510:V2510,"NA")</f>
        <v>0</v>
      </c>
      <c r="BB2510" s="359">
        <f t="shared" ref="BB2510:BB2529" si="2815">IF($AG$2369=$AH$2369,0,
IF(OR(
AND(AX2510=0,AY2510&gt;0),
AND(AX2510="NS",AZ2510&gt;0),
AND(AX2510="NS",AZ2510=0,AY2510=0)),1,
IF(OR(
AND(AX2510&gt;0,AY2510=2),
AND(AX2510="NS",AY2510=2),
AND(AX2510="NS",AZ2510=0,AY2510&gt;0),
AX2510=AZ2510,
AND(AX2510="NA",AY2510=0,AZ2510=0,BA2510&gt;0)),0,1)))</f>
        <v>0</v>
      </c>
      <c r="BC2510" s="130">
        <f t="shared" ref="BC2510:BC2529" si="2816">W2510</f>
        <v>0</v>
      </c>
      <c r="BD2510" s="130">
        <f t="shared" ref="BD2510:BD2529" si="2817">COUNTIF(Y2510:Z2510,"NS")</f>
        <v>0</v>
      </c>
      <c r="BE2510" s="130">
        <f t="shared" ref="BE2510:BE2529" si="2818">SUM(Y2510:Z2510)</f>
        <v>0</v>
      </c>
      <c r="BF2510" s="130">
        <f t="shared" ref="BF2510:BF2529" si="2819">COUNTIF(Y2510:Z2510,"NA")</f>
        <v>0</v>
      </c>
      <c r="BG2510" s="359">
        <f t="shared" ref="BG2510:BG2529" si="2820">IF($AG$2369=$AH$2369,0,
IF(OR(
AND(BC2510=0,BD2510&gt;0),
AND(BC2510="NS",BE2510&gt;0),
AND(BC2510="NS",BE2510=0,BD2510=0)),1,
IF(OR(
AND(BC2510&gt;0,BD2510=2),
AND(BC2510="NS",BD2510=2),
AND(BC2510="NS",BE2510=0,BD2510&gt;0),
BC2510=BE2510,
AND(BC2510="NA",BD2510=0,BE2510=0,BF2510&gt;0)),0,1)))</f>
        <v>0</v>
      </c>
      <c r="BH2510" s="130">
        <f t="shared" ref="BH2510:BH2529" si="2821">AA2510</f>
        <v>0</v>
      </c>
      <c r="BI2510" s="130">
        <f t="shared" ref="BI2510:BI2529" si="2822">COUNTIF(AC2510:AD2510,"NS")</f>
        <v>0</v>
      </c>
      <c r="BJ2510" s="130">
        <f t="shared" ref="BJ2510:BJ2529" si="2823">SUM(AC2510:AD2510)</f>
        <v>0</v>
      </c>
      <c r="BK2510" s="130">
        <f t="shared" ref="BK2510:BK2529" si="2824">COUNTIF(AC2510:AD2510,"NA")</f>
        <v>0</v>
      </c>
      <c r="BL2510" s="359">
        <f t="shared" ref="BL2510:BL2529" si="2825">IF($AG$2369=$AH$2369,0,
IF(OR(
AND(BH2510=0,BI2510&gt;0),
AND(BH2510="NS",BJ2510&gt;0),
AND(BH2510="NS",BJ2510=0,BI2510=0)),1,
IF(OR(
AND(BH2510&gt;0,BI2510=2),
AND(BH2510="NS",BI2510=2),
AND(BH2510="NS",BJ2510=0,BI2510&gt;0),
BH2510=BJ2510,
AND(BH2510="NA",BI2510=0,BJ2510=0,BK2510&gt;0)),0,1)))</f>
        <v>0</v>
      </c>
      <c r="BM2510" s="90">
        <f t="shared" ref="BM2510:BM2529" si="2826">IF($AG$2369=$AH$2369,0,IF(AND(AI2510="NA",AG2510&lt;$AM$2369),1,0))</f>
        <v>0</v>
      </c>
      <c r="CO2510" s="335"/>
      <c r="CP2510" s="493"/>
      <c r="CQ2510" s="493"/>
      <c r="CR2510" s="493"/>
      <c r="CS2510" s="493"/>
      <c r="CT2510" s="493"/>
      <c r="CU2510" s="493"/>
      <c r="CV2510" s="486"/>
      <c r="CW2510" s="486"/>
      <c r="CX2510" s="336"/>
      <c r="CY2510" s="336"/>
      <c r="CZ2510" s="486"/>
      <c r="DA2510" s="486"/>
      <c r="DB2510" s="336"/>
      <c r="DC2510" s="336"/>
      <c r="DD2510" s="486"/>
      <c r="DE2510" s="486"/>
      <c r="DF2510" s="336"/>
      <c r="DG2510" s="336"/>
      <c r="DH2510" s="335"/>
    </row>
    <row r="2511" spans="1:123" ht="36" customHeight="1" x14ac:dyDescent="0.2">
      <c r="C2511" s="633"/>
      <c r="D2511" s="658"/>
      <c r="E2511" s="659"/>
      <c r="F2511" s="629" t="s">
        <v>647</v>
      </c>
      <c r="G2511" s="629"/>
      <c r="H2511" s="587" t="s">
        <v>648</v>
      </c>
      <c r="I2511" s="588"/>
      <c r="J2511" s="588"/>
      <c r="K2511" s="588"/>
      <c r="L2511" s="589"/>
      <c r="M2511" s="579"/>
      <c r="N2511" s="580"/>
      <c r="O2511" s="579"/>
      <c r="P2511" s="580"/>
      <c r="Q2511" s="579"/>
      <c r="R2511" s="580"/>
      <c r="S2511" s="590"/>
      <c r="T2511" s="591"/>
      <c r="U2511" s="213"/>
      <c r="V2511" s="213"/>
      <c r="W2511" s="486"/>
      <c r="X2511" s="486"/>
      <c r="Y2511" s="214"/>
      <c r="Z2511" s="214"/>
      <c r="AA2511" s="486"/>
      <c r="AB2511" s="486"/>
      <c r="AC2511" s="214"/>
      <c r="AD2511" s="214"/>
      <c r="AE2511" s="109"/>
      <c r="AG2511" s="90">
        <f t="shared" si="2794"/>
        <v>45</v>
      </c>
      <c r="AH2511" s="186">
        <f t="shared" si="2795"/>
        <v>0</v>
      </c>
      <c r="AI2511" s="130">
        <f t="shared" si="2796"/>
        <v>0</v>
      </c>
      <c r="AJ2511" s="130">
        <f t="shared" si="2797"/>
        <v>0</v>
      </c>
      <c r="AK2511" s="130">
        <f t="shared" si="2798"/>
        <v>0</v>
      </c>
      <c r="AL2511" s="130">
        <f t="shared" si="2799"/>
        <v>0</v>
      </c>
      <c r="AM2511" s="359">
        <f t="shared" si="2800"/>
        <v>0</v>
      </c>
      <c r="AN2511" s="130">
        <f t="shared" si="2801"/>
        <v>0</v>
      </c>
      <c r="AO2511" s="130">
        <f t="shared" si="2802"/>
        <v>0</v>
      </c>
      <c r="AP2511" s="130">
        <f t="shared" si="2803"/>
        <v>0</v>
      </c>
      <c r="AQ2511" s="130">
        <f t="shared" si="2804"/>
        <v>0</v>
      </c>
      <c r="AR2511" s="359">
        <f t="shared" si="2805"/>
        <v>0</v>
      </c>
      <c r="AS2511" s="130">
        <f t="shared" si="2806"/>
        <v>0</v>
      </c>
      <c r="AT2511" s="130">
        <f t="shared" si="2807"/>
        <v>0</v>
      </c>
      <c r="AU2511" s="130">
        <f t="shared" si="2808"/>
        <v>0</v>
      </c>
      <c r="AV2511" s="130">
        <f t="shared" si="2809"/>
        <v>0</v>
      </c>
      <c r="AW2511" s="359">
        <f t="shared" si="2810"/>
        <v>0</v>
      </c>
      <c r="AX2511" s="130">
        <f t="shared" si="2811"/>
        <v>0</v>
      </c>
      <c r="AY2511" s="130">
        <f t="shared" si="2812"/>
        <v>0</v>
      </c>
      <c r="AZ2511" s="130">
        <f t="shared" si="2813"/>
        <v>0</v>
      </c>
      <c r="BA2511" s="130">
        <f t="shared" si="2814"/>
        <v>0</v>
      </c>
      <c r="BB2511" s="359">
        <f t="shared" si="2815"/>
        <v>0</v>
      </c>
      <c r="BC2511" s="130">
        <f t="shared" si="2816"/>
        <v>0</v>
      </c>
      <c r="BD2511" s="130">
        <f t="shared" si="2817"/>
        <v>0</v>
      </c>
      <c r="BE2511" s="130">
        <f t="shared" si="2818"/>
        <v>0</v>
      </c>
      <c r="BF2511" s="130">
        <f t="shared" si="2819"/>
        <v>0</v>
      </c>
      <c r="BG2511" s="359">
        <f t="shared" si="2820"/>
        <v>0</v>
      </c>
      <c r="BH2511" s="130">
        <f t="shared" si="2821"/>
        <v>0</v>
      </c>
      <c r="BI2511" s="130">
        <f t="shared" si="2822"/>
        <v>0</v>
      </c>
      <c r="BJ2511" s="130">
        <f t="shared" si="2823"/>
        <v>0</v>
      </c>
      <c r="BK2511" s="130">
        <f t="shared" si="2824"/>
        <v>0</v>
      </c>
      <c r="BL2511" s="359">
        <f t="shared" si="2825"/>
        <v>0</v>
      </c>
      <c r="BM2511" s="90">
        <f t="shared" si="2826"/>
        <v>0</v>
      </c>
      <c r="BQ2511" s="246" t="s">
        <v>2104</v>
      </c>
      <c r="BR2511" s="246" t="s">
        <v>2048</v>
      </c>
      <c r="BS2511" s="246" t="s">
        <v>2049</v>
      </c>
      <c r="BT2511" s="246" t="s">
        <v>84</v>
      </c>
      <c r="BU2511" s="246" t="s">
        <v>2048</v>
      </c>
      <c r="BV2511" s="246" t="s">
        <v>2049</v>
      </c>
      <c r="BW2511" s="246" t="s">
        <v>84</v>
      </c>
      <c r="BX2511" s="246" t="s">
        <v>2048</v>
      </c>
      <c r="BY2511" s="246" t="s">
        <v>2049</v>
      </c>
      <c r="BZ2511" s="246" t="s">
        <v>84</v>
      </c>
      <c r="CA2511" s="246" t="s">
        <v>2048</v>
      </c>
      <c r="CB2511" s="246" t="s">
        <v>2049</v>
      </c>
      <c r="CO2511" s="335"/>
      <c r="CP2511" s="493"/>
      <c r="CQ2511" s="493"/>
      <c r="CR2511" s="493"/>
      <c r="CS2511" s="493"/>
      <c r="CT2511" s="493"/>
      <c r="CU2511" s="493"/>
      <c r="CV2511" s="486"/>
      <c r="CW2511" s="486"/>
      <c r="CX2511" s="336"/>
      <c r="CY2511" s="336"/>
      <c r="CZ2511" s="486"/>
      <c r="DA2511" s="486"/>
      <c r="DB2511" s="336"/>
      <c r="DC2511" s="336"/>
      <c r="DD2511" s="486"/>
      <c r="DE2511" s="486"/>
      <c r="DF2511" s="336"/>
      <c r="DG2511" s="336"/>
      <c r="DH2511" s="335"/>
    </row>
    <row r="2512" spans="1:123" s="186" customFormat="1" ht="24" customHeight="1" x14ac:dyDescent="0.2">
      <c r="A2512" s="240"/>
      <c r="C2512" s="633"/>
      <c r="D2512" s="658"/>
      <c r="E2512" s="659"/>
      <c r="F2512" s="653" t="s">
        <v>649</v>
      </c>
      <c r="G2512" s="653"/>
      <c r="H2512" s="654" t="s">
        <v>650</v>
      </c>
      <c r="I2512" s="655"/>
      <c r="J2512" s="655"/>
      <c r="K2512" s="655"/>
      <c r="L2512" s="656"/>
      <c r="M2512" s="585"/>
      <c r="N2512" s="586"/>
      <c r="O2512" s="585"/>
      <c r="P2512" s="586"/>
      <c r="Q2512" s="585"/>
      <c r="R2512" s="586"/>
      <c r="S2512" s="732"/>
      <c r="T2512" s="733"/>
      <c r="U2512" s="42"/>
      <c r="V2512" s="42"/>
      <c r="W2512" s="487"/>
      <c r="X2512" s="487"/>
      <c r="Y2512" s="241"/>
      <c r="Z2512" s="241"/>
      <c r="AA2512" s="487"/>
      <c r="AB2512" s="487"/>
      <c r="AC2512" s="241"/>
      <c r="AD2512" s="241"/>
      <c r="AE2512" s="235"/>
      <c r="AF2512" s="237"/>
      <c r="AG2512" s="186">
        <f t="shared" si="2794"/>
        <v>45</v>
      </c>
      <c r="AH2512" s="186">
        <f t="shared" si="2795"/>
        <v>0</v>
      </c>
      <c r="AI2512" s="178">
        <f t="shared" si="2796"/>
        <v>0</v>
      </c>
      <c r="AJ2512" s="178">
        <f t="shared" si="2797"/>
        <v>0</v>
      </c>
      <c r="AK2512" s="178">
        <f t="shared" si="2798"/>
        <v>0</v>
      </c>
      <c r="AL2512" s="130">
        <f t="shared" si="2799"/>
        <v>0</v>
      </c>
      <c r="AM2512" s="359">
        <f t="shared" si="2800"/>
        <v>0</v>
      </c>
      <c r="AN2512" s="178">
        <f t="shared" si="2801"/>
        <v>0</v>
      </c>
      <c r="AO2512" s="178">
        <f t="shared" si="2802"/>
        <v>0</v>
      </c>
      <c r="AP2512" s="178">
        <f t="shared" si="2803"/>
        <v>0</v>
      </c>
      <c r="AQ2512" s="178">
        <f t="shared" si="2804"/>
        <v>0</v>
      </c>
      <c r="AR2512" s="359">
        <f t="shared" si="2805"/>
        <v>0</v>
      </c>
      <c r="AS2512" s="178">
        <f t="shared" si="2806"/>
        <v>0</v>
      </c>
      <c r="AT2512" s="178">
        <f t="shared" si="2807"/>
        <v>0</v>
      </c>
      <c r="AU2512" s="178">
        <f t="shared" si="2808"/>
        <v>0</v>
      </c>
      <c r="AV2512" s="178">
        <f t="shared" si="2809"/>
        <v>0</v>
      </c>
      <c r="AW2512" s="359">
        <f t="shared" si="2810"/>
        <v>0</v>
      </c>
      <c r="AX2512" s="178">
        <f t="shared" si="2811"/>
        <v>0</v>
      </c>
      <c r="AY2512" s="178">
        <f t="shared" si="2812"/>
        <v>0</v>
      </c>
      <c r="AZ2512" s="178">
        <f t="shared" si="2813"/>
        <v>0</v>
      </c>
      <c r="BA2512" s="178">
        <f t="shared" si="2814"/>
        <v>0</v>
      </c>
      <c r="BB2512" s="359">
        <f t="shared" si="2815"/>
        <v>0</v>
      </c>
      <c r="BC2512" s="178">
        <f t="shared" si="2816"/>
        <v>0</v>
      </c>
      <c r="BD2512" s="178">
        <f t="shared" si="2817"/>
        <v>0</v>
      </c>
      <c r="BE2512" s="178">
        <f t="shared" si="2818"/>
        <v>0</v>
      </c>
      <c r="BF2512" s="178">
        <f t="shared" si="2819"/>
        <v>0</v>
      </c>
      <c r="BG2512" s="359">
        <f t="shared" si="2820"/>
        <v>0</v>
      </c>
      <c r="BH2512" s="178">
        <f t="shared" si="2821"/>
        <v>0</v>
      </c>
      <c r="BI2512" s="178">
        <f t="shared" si="2822"/>
        <v>0</v>
      </c>
      <c r="BJ2512" s="178">
        <f t="shared" si="2823"/>
        <v>0</v>
      </c>
      <c r="BK2512" s="178">
        <f t="shared" si="2824"/>
        <v>0</v>
      </c>
      <c r="BL2512" s="359">
        <f t="shared" si="2825"/>
        <v>0</v>
      </c>
      <c r="BM2512" s="186">
        <f t="shared" si="2826"/>
        <v>0</v>
      </c>
      <c r="BP2512" s="186" t="s">
        <v>2077</v>
      </c>
      <c r="BQ2512" s="178">
        <f t="shared" ref="BQ2512:CB2512" si="2827">IF($AG$1789=$AH$1789,0,IF(
OR(
AND(BQ2516=0,BQ2515&gt;0),
AND(BQ2516="NS",BQ2514&gt;0),
AND(BQ2516="NS",BQ2514=0,BQ2515=0)),1,
IF(OR(
AND(BQ2516&gt;0,BQ2515=2),
AND(BQ2516="NS",BQ2515=2),
AND(BQ2516="NS",BQ2514=0,BQ2515&gt;0),
BQ2516=BQ2514,
AND(BQ2516="NA",BQ2515=0,BQ2514=0,BQ2513&gt;0)),0,1)))</f>
        <v>0</v>
      </c>
      <c r="BR2512" s="178">
        <f t="shared" si="2827"/>
        <v>0</v>
      </c>
      <c r="BS2512" s="178">
        <f t="shared" si="2827"/>
        <v>0</v>
      </c>
      <c r="BT2512" s="178">
        <f t="shared" si="2827"/>
        <v>0</v>
      </c>
      <c r="BU2512" s="178">
        <f t="shared" si="2827"/>
        <v>0</v>
      </c>
      <c r="BV2512" s="178">
        <f t="shared" si="2827"/>
        <v>0</v>
      </c>
      <c r="BW2512" s="178">
        <f t="shared" si="2827"/>
        <v>0</v>
      </c>
      <c r="BX2512" s="178">
        <f t="shared" si="2827"/>
        <v>0</v>
      </c>
      <c r="BY2512" s="178">
        <f t="shared" si="2827"/>
        <v>0</v>
      </c>
      <c r="BZ2512" s="178">
        <f t="shared" si="2827"/>
        <v>0</v>
      </c>
      <c r="CA2512" s="178">
        <f t="shared" si="2827"/>
        <v>0</v>
      </c>
      <c r="CB2512" s="178">
        <f t="shared" si="2827"/>
        <v>0</v>
      </c>
      <c r="CC2512" s="186">
        <f>SUM(BQ2512:CB2512)</f>
        <v>0</v>
      </c>
      <c r="CN2512" s="237"/>
      <c r="CO2512" s="354"/>
      <c r="CP2512" s="494"/>
      <c r="CQ2512" s="494"/>
      <c r="CR2512" s="494"/>
      <c r="CS2512" s="494"/>
      <c r="CT2512" s="494"/>
      <c r="CU2512" s="494"/>
      <c r="CV2512" s="487"/>
      <c r="CW2512" s="487"/>
      <c r="CX2512" s="337"/>
      <c r="CY2512" s="337"/>
      <c r="CZ2512" s="487"/>
      <c r="DA2512" s="487"/>
      <c r="DB2512" s="337"/>
      <c r="DC2512" s="337"/>
      <c r="DD2512" s="487"/>
      <c r="DE2512" s="487"/>
      <c r="DF2512" s="337"/>
      <c r="DG2512" s="337"/>
      <c r="DH2512" s="354"/>
      <c r="DS2512" s="237"/>
    </row>
    <row r="2513" spans="1:123" ht="24" customHeight="1" x14ac:dyDescent="0.2">
      <c r="C2513" s="633"/>
      <c r="D2513" s="658"/>
      <c r="E2513" s="659"/>
      <c r="F2513" s="581" t="s">
        <v>653</v>
      </c>
      <c r="G2513" s="581"/>
      <c r="H2513" s="165"/>
      <c r="I2513" s="625" t="s">
        <v>651</v>
      </c>
      <c r="J2513" s="625"/>
      <c r="K2513" s="625"/>
      <c r="L2513" s="626"/>
      <c r="M2513" s="579"/>
      <c r="N2513" s="580"/>
      <c r="O2513" s="579"/>
      <c r="P2513" s="580"/>
      <c r="Q2513" s="579"/>
      <c r="R2513" s="580"/>
      <c r="S2513" s="590"/>
      <c r="T2513" s="591"/>
      <c r="U2513" s="213"/>
      <c r="V2513" s="213"/>
      <c r="W2513" s="486"/>
      <c r="X2513" s="486"/>
      <c r="Y2513" s="214"/>
      <c r="Z2513" s="214"/>
      <c r="AA2513" s="486"/>
      <c r="AB2513" s="486"/>
      <c r="AC2513" s="214"/>
      <c r="AD2513" s="214"/>
      <c r="AE2513" s="109"/>
      <c r="AG2513" s="90">
        <f t="shared" si="2794"/>
        <v>45</v>
      </c>
      <c r="AH2513" s="186">
        <f t="shared" si="2795"/>
        <v>0</v>
      </c>
      <c r="AI2513" s="130">
        <f t="shared" si="2796"/>
        <v>0</v>
      </c>
      <c r="AJ2513" s="130">
        <f t="shared" si="2797"/>
        <v>0</v>
      </c>
      <c r="AK2513" s="130">
        <f t="shared" si="2798"/>
        <v>0</v>
      </c>
      <c r="AL2513" s="130">
        <f t="shared" si="2799"/>
        <v>0</v>
      </c>
      <c r="AM2513" s="359">
        <f t="shared" si="2800"/>
        <v>0</v>
      </c>
      <c r="AN2513" s="130">
        <f t="shared" si="2801"/>
        <v>0</v>
      </c>
      <c r="AO2513" s="130">
        <f t="shared" si="2802"/>
        <v>0</v>
      </c>
      <c r="AP2513" s="130">
        <f t="shared" si="2803"/>
        <v>0</v>
      </c>
      <c r="AQ2513" s="130">
        <f t="shared" si="2804"/>
        <v>0</v>
      </c>
      <c r="AR2513" s="359">
        <f t="shared" si="2805"/>
        <v>0</v>
      </c>
      <c r="AS2513" s="130">
        <f t="shared" si="2806"/>
        <v>0</v>
      </c>
      <c r="AT2513" s="130">
        <f t="shared" si="2807"/>
        <v>0</v>
      </c>
      <c r="AU2513" s="130">
        <f t="shared" si="2808"/>
        <v>0</v>
      </c>
      <c r="AV2513" s="130">
        <f t="shared" si="2809"/>
        <v>0</v>
      </c>
      <c r="AW2513" s="359">
        <f t="shared" si="2810"/>
        <v>0</v>
      </c>
      <c r="AX2513" s="130">
        <f t="shared" si="2811"/>
        <v>0</v>
      </c>
      <c r="AY2513" s="130">
        <f t="shared" si="2812"/>
        <v>0</v>
      </c>
      <c r="AZ2513" s="130">
        <f t="shared" si="2813"/>
        <v>0</v>
      </c>
      <c r="BA2513" s="130">
        <f t="shared" si="2814"/>
        <v>0</v>
      </c>
      <c r="BB2513" s="359">
        <f t="shared" si="2815"/>
        <v>0</v>
      </c>
      <c r="BC2513" s="130">
        <f t="shared" si="2816"/>
        <v>0</v>
      </c>
      <c r="BD2513" s="130">
        <f t="shared" si="2817"/>
        <v>0</v>
      </c>
      <c r="BE2513" s="130">
        <f t="shared" si="2818"/>
        <v>0</v>
      </c>
      <c r="BF2513" s="130">
        <f t="shared" si="2819"/>
        <v>0</v>
      </c>
      <c r="BG2513" s="359">
        <f t="shared" si="2820"/>
        <v>0</v>
      </c>
      <c r="BH2513" s="130">
        <f t="shared" si="2821"/>
        <v>0</v>
      </c>
      <c r="BI2513" s="130">
        <f t="shared" si="2822"/>
        <v>0</v>
      </c>
      <c r="BJ2513" s="130">
        <f t="shared" si="2823"/>
        <v>0</v>
      </c>
      <c r="BK2513" s="130">
        <f t="shared" si="2824"/>
        <v>0</v>
      </c>
      <c r="BL2513" s="359">
        <f t="shared" si="2825"/>
        <v>0</v>
      </c>
      <c r="BM2513" s="90">
        <f t="shared" si="2826"/>
        <v>0</v>
      </c>
      <c r="BP2513" s="90" t="s">
        <v>2058</v>
      </c>
      <c r="BQ2513" s="90">
        <f>COUNTIF(M2513:N2514,"NA")</f>
        <v>0</v>
      </c>
      <c r="BR2513" s="90">
        <f>COUNTIF(O2513:P2514,"NA")</f>
        <v>0</v>
      </c>
      <c r="BS2513" s="90">
        <f>COUNTIF(Q2513:R2514,"NA")</f>
        <v>0</v>
      </c>
      <c r="BT2513" s="90">
        <f>COUNTIF(S2513:T2514,"NA")</f>
        <v>0</v>
      </c>
      <c r="BU2513" s="90">
        <f>COUNTIF(U2513:U2514,"NA")</f>
        <v>0</v>
      </c>
      <c r="BV2513" s="90">
        <f>COUNTIF(V2513:V2514,"NA")</f>
        <v>0</v>
      </c>
      <c r="BW2513" s="90">
        <f>COUNTIF(W2513:X2514,"NA")</f>
        <v>0</v>
      </c>
      <c r="BX2513" s="90">
        <f>COUNTIF(Y2513:Y2514,"NA")</f>
        <v>0</v>
      </c>
      <c r="BY2513" s="90">
        <f>COUNTIF(Z2513:Z2514,"NA")</f>
        <v>0</v>
      </c>
      <c r="BZ2513" s="90">
        <f>COUNTIF(AA2513:AB2514,"NA")</f>
        <v>0</v>
      </c>
      <c r="CA2513" s="90">
        <f>COUNTIF(AC2513:AC2514,"NA")</f>
        <v>0</v>
      </c>
      <c r="CB2513" s="90">
        <f>COUNTIF(AD2513:AD2514,"NA")</f>
        <v>0</v>
      </c>
      <c r="CO2513" s="335"/>
      <c r="CP2513" s="493"/>
      <c r="CQ2513" s="493"/>
      <c r="CR2513" s="493"/>
      <c r="CS2513" s="493"/>
      <c r="CT2513" s="493"/>
      <c r="CU2513" s="493"/>
      <c r="CV2513" s="486"/>
      <c r="CW2513" s="486"/>
      <c r="CX2513" s="336"/>
      <c r="CY2513" s="336"/>
      <c r="CZ2513" s="486"/>
      <c r="DA2513" s="486"/>
      <c r="DB2513" s="336"/>
      <c r="DC2513" s="336"/>
      <c r="DD2513" s="486"/>
      <c r="DE2513" s="486"/>
      <c r="DF2513" s="336"/>
      <c r="DG2513" s="336"/>
      <c r="DH2513" s="335"/>
    </row>
    <row r="2514" spans="1:123" ht="24" customHeight="1" x14ac:dyDescent="0.2">
      <c r="C2514" s="633"/>
      <c r="D2514" s="658"/>
      <c r="E2514" s="659"/>
      <c r="F2514" s="581" t="s">
        <v>654</v>
      </c>
      <c r="G2514" s="581"/>
      <c r="H2514" s="165"/>
      <c r="I2514" s="625" t="s">
        <v>652</v>
      </c>
      <c r="J2514" s="625"/>
      <c r="K2514" s="625"/>
      <c r="L2514" s="626"/>
      <c r="M2514" s="579"/>
      <c r="N2514" s="580"/>
      <c r="O2514" s="579"/>
      <c r="P2514" s="580"/>
      <c r="Q2514" s="579"/>
      <c r="R2514" s="580"/>
      <c r="S2514" s="590"/>
      <c r="T2514" s="591"/>
      <c r="U2514" s="213"/>
      <c r="V2514" s="213"/>
      <c r="W2514" s="486"/>
      <c r="X2514" s="486"/>
      <c r="Y2514" s="214"/>
      <c r="Z2514" s="214"/>
      <c r="AA2514" s="486"/>
      <c r="AB2514" s="486"/>
      <c r="AC2514" s="214"/>
      <c r="AD2514" s="214"/>
      <c r="AE2514" s="109"/>
      <c r="AG2514" s="90">
        <f t="shared" si="2794"/>
        <v>45</v>
      </c>
      <c r="AH2514" s="186">
        <f t="shared" si="2795"/>
        <v>0</v>
      </c>
      <c r="AI2514" s="130">
        <f t="shared" si="2796"/>
        <v>0</v>
      </c>
      <c r="AJ2514" s="130">
        <f t="shared" si="2797"/>
        <v>0</v>
      </c>
      <c r="AK2514" s="130">
        <f t="shared" si="2798"/>
        <v>0</v>
      </c>
      <c r="AL2514" s="130">
        <f t="shared" si="2799"/>
        <v>0</v>
      </c>
      <c r="AM2514" s="359">
        <f t="shared" si="2800"/>
        <v>0</v>
      </c>
      <c r="AN2514" s="130">
        <f t="shared" si="2801"/>
        <v>0</v>
      </c>
      <c r="AO2514" s="130">
        <f t="shared" si="2802"/>
        <v>0</v>
      </c>
      <c r="AP2514" s="130">
        <f t="shared" si="2803"/>
        <v>0</v>
      </c>
      <c r="AQ2514" s="130">
        <f t="shared" si="2804"/>
        <v>0</v>
      </c>
      <c r="AR2514" s="359">
        <f t="shared" si="2805"/>
        <v>0</v>
      </c>
      <c r="AS2514" s="130">
        <f t="shared" si="2806"/>
        <v>0</v>
      </c>
      <c r="AT2514" s="130">
        <f t="shared" si="2807"/>
        <v>0</v>
      </c>
      <c r="AU2514" s="130">
        <f t="shared" si="2808"/>
        <v>0</v>
      </c>
      <c r="AV2514" s="130">
        <f t="shared" si="2809"/>
        <v>0</v>
      </c>
      <c r="AW2514" s="359">
        <f t="shared" si="2810"/>
        <v>0</v>
      </c>
      <c r="AX2514" s="130">
        <f t="shared" si="2811"/>
        <v>0</v>
      </c>
      <c r="AY2514" s="130">
        <f t="shared" si="2812"/>
        <v>0</v>
      </c>
      <c r="AZ2514" s="130">
        <f t="shared" si="2813"/>
        <v>0</v>
      </c>
      <c r="BA2514" s="130">
        <f t="shared" si="2814"/>
        <v>0</v>
      </c>
      <c r="BB2514" s="359">
        <f t="shared" si="2815"/>
        <v>0</v>
      </c>
      <c r="BC2514" s="130">
        <f t="shared" si="2816"/>
        <v>0</v>
      </c>
      <c r="BD2514" s="130">
        <f t="shared" si="2817"/>
        <v>0</v>
      </c>
      <c r="BE2514" s="130">
        <f t="shared" si="2818"/>
        <v>0</v>
      </c>
      <c r="BF2514" s="130">
        <f t="shared" si="2819"/>
        <v>0</v>
      </c>
      <c r="BG2514" s="359">
        <f t="shared" si="2820"/>
        <v>0</v>
      </c>
      <c r="BH2514" s="130">
        <f t="shared" si="2821"/>
        <v>0</v>
      </c>
      <c r="BI2514" s="130">
        <f t="shared" si="2822"/>
        <v>0</v>
      </c>
      <c r="BJ2514" s="130">
        <f t="shared" si="2823"/>
        <v>0</v>
      </c>
      <c r="BK2514" s="130">
        <f t="shared" si="2824"/>
        <v>0</v>
      </c>
      <c r="BL2514" s="359">
        <f t="shared" si="2825"/>
        <v>0</v>
      </c>
      <c r="BM2514" s="90">
        <f t="shared" si="2826"/>
        <v>0</v>
      </c>
      <c r="BP2514" s="90" t="s">
        <v>2078</v>
      </c>
      <c r="BQ2514" s="90">
        <f>SUM(M2513:N2514)</f>
        <v>0</v>
      </c>
      <c r="BR2514" s="90">
        <f>SUM(O2513:P2514)</f>
        <v>0</v>
      </c>
      <c r="BS2514" s="90">
        <f>SUM(Q2513:R2514)</f>
        <v>0</v>
      </c>
      <c r="BT2514" s="90">
        <f>SUM(S2513:T2514)</f>
        <v>0</v>
      </c>
      <c r="BU2514" s="90">
        <f>SUM(U2513:U2514)</f>
        <v>0</v>
      </c>
      <c r="BV2514" s="90">
        <f>SUM(V2513:V2514)</f>
        <v>0</v>
      </c>
      <c r="BW2514" s="90">
        <f>SUM(W2513:X2514)</f>
        <v>0</v>
      </c>
      <c r="BX2514" s="90">
        <f>SUM(Y2513:Y2514)</f>
        <v>0</v>
      </c>
      <c r="BY2514" s="90">
        <f>SUM(Z2513:Z2514)</f>
        <v>0</v>
      </c>
      <c r="BZ2514" s="90">
        <f>SUM(AA2513:AB2514)</f>
        <v>0</v>
      </c>
      <c r="CA2514" s="90">
        <f>SUM(AC2513:AC2514)</f>
        <v>0</v>
      </c>
      <c r="CB2514" s="90">
        <f>SUM(AD2513:AD2514)</f>
        <v>0</v>
      </c>
      <c r="CO2514" s="335"/>
      <c r="CP2514" s="493"/>
      <c r="CQ2514" s="493"/>
      <c r="CR2514" s="493"/>
      <c r="CS2514" s="493"/>
      <c r="CT2514" s="493"/>
      <c r="CU2514" s="493"/>
      <c r="CV2514" s="486"/>
      <c r="CW2514" s="486"/>
      <c r="CX2514" s="336"/>
      <c r="CY2514" s="336"/>
      <c r="CZ2514" s="486"/>
      <c r="DA2514" s="486"/>
      <c r="DB2514" s="336"/>
      <c r="DC2514" s="336"/>
      <c r="DD2514" s="486"/>
      <c r="DE2514" s="486"/>
      <c r="DF2514" s="336"/>
      <c r="DG2514" s="336"/>
      <c r="DH2514" s="335"/>
    </row>
    <row r="2515" spans="1:123" ht="24" customHeight="1" x14ac:dyDescent="0.2">
      <c r="C2515" s="633"/>
      <c r="D2515" s="658"/>
      <c r="E2515" s="659"/>
      <c r="F2515" s="629" t="s">
        <v>655</v>
      </c>
      <c r="G2515" s="629"/>
      <c r="H2515" s="587" t="s">
        <v>656</v>
      </c>
      <c r="I2515" s="588"/>
      <c r="J2515" s="588"/>
      <c r="K2515" s="588"/>
      <c r="L2515" s="589"/>
      <c r="M2515" s="579"/>
      <c r="N2515" s="580"/>
      <c r="O2515" s="579"/>
      <c r="P2515" s="580"/>
      <c r="Q2515" s="579"/>
      <c r="R2515" s="580"/>
      <c r="S2515" s="590"/>
      <c r="T2515" s="591"/>
      <c r="U2515" s="213"/>
      <c r="V2515" s="213"/>
      <c r="W2515" s="486"/>
      <c r="X2515" s="486"/>
      <c r="Y2515" s="214"/>
      <c r="Z2515" s="214"/>
      <c r="AA2515" s="486"/>
      <c r="AB2515" s="486"/>
      <c r="AC2515" s="214"/>
      <c r="AD2515" s="214"/>
      <c r="AE2515" s="109"/>
      <c r="AG2515" s="90">
        <f t="shared" si="2794"/>
        <v>45</v>
      </c>
      <c r="AH2515" s="186">
        <f t="shared" si="2795"/>
        <v>0</v>
      </c>
      <c r="AI2515" s="130">
        <f t="shared" si="2796"/>
        <v>0</v>
      </c>
      <c r="AJ2515" s="130">
        <f t="shared" si="2797"/>
        <v>0</v>
      </c>
      <c r="AK2515" s="130">
        <f t="shared" si="2798"/>
        <v>0</v>
      </c>
      <c r="AL2515" s="130">
        <f t="shared" si="2799"/>
        <v>0</v>
      </c>
      <c r="AM2515" s="359">
        <f t="shared" si="2800"/>
        <v>0</v>
      </c>
      <c r="AN2515" s="130">
        <f t="shared" si="2801"/>
        <v>0</v>
      </c>
      <c r="AO2515" s="130">
        <f t="shared" si="2802"/>
        <v>0</v>
      </c>
      <c r="AP2515" s="130">
        <f t="shared" si="2803"/>
        <v>0</v>
      </c>
      <c r="AQ2515" s="130">
        <f t="shared" si="2804"/>
        <v>0</v>
      </c>
      <c r="AR2515" s="359">
        <f t="shared" si="2805"/>
        <v>0</v>
      </c>
      <c r="AS2515" s="130">
        <f t="shared" si="2806"/>
        <v>0</v>
      </c>
      <c r="AT2515" s="130">
        <f t="shared" si="2807"/>
        <v>0</v>
      </c>
      <c r="AU2515" s="130">
        <f t="shared" si="2808"/>
        <v>0</v>
      </c>
      <c r="AV2515" s="130">
        <f t="shared" si="2809"/>
        <v>0</v>
      </c>
      <c r="AW2515" s="359">
        <f t="shared" si="2810"/>
        <v>0</v>
      </c>
      <c r="AX2515" s="130">
        <f t="shared" si="2811"/>
        <v>0</v>
      </c>
      <c r="AY2515" s="130">
        <f t="shared" si="2812"/>
        <v>0</v>
      </c>
      <c r="AZ2515" s="130">
        <f t="shared" si="2813"/>
        <v>0</v>
      </c>
      <c r="BA2515" s="130">
        <f t="shared" si="2814"/>
        <v>0</v>
      </c>
      <c r="BB2515" s="359">
        <f t="shared" si="2815"/>
        <v>0</v>
      </c>
      <c r="BC2515" s="130">
        <f t="shared" si="2816"/>
        <v>0</v>
      </c>
      <c r="BD2515" s="130">
        <f t="shared" si="2817"/>
        <v>0</v>
      </c>
      <c r="BE2515" s="130">
        <f t="shared" si="2818"/>
        <v>0</v>
      </c>
      <c r="BF2515" s="130">
        <f t="shared" si="2819"/>
        <v>0</v>
      </c>
      <c r="BG2515" s="359">
        <f t="shared" si="2820"/>
        <v>0</v>
      </c>
      <c r="BH2515" s="130">
        <f t="shared" si="2821"/>
        <v>0</v>
      </c>
      <c r="BI2515" s="130">
        <f t="shared" si="2822"/>
        <v>0</v>
      </c>
      <c r="BJ2515" s="130">
        <f t="shared" si="2823"/>
        <v>0</v>
      </c>
      <c r="BK2515" s="130">
        <f t="shared" si="2824"/>
        <v>0</v>
      </c>
      <c r="BL2515" s="359">
        <f t="shared" si="2825"/>
        <v>0</v>
      </c>
      <c r="BM2515" s="90">
        <f t="shared" si="2826"/>
        <v>0</v>
      </c>
      <c r="BP2515" s="90" t="s">
        <v>2029</v>
      </c>
      <c r="BQ2515" s="90">
        <f>COUNTIF(M2513:N2514,"NS")</f>
        <v>0</v>
      </c>
      <c r="BR2515" s="90">
        <f>COUNTIF(O2513:P2514,"NS")</f>
        <v>0</v>
      </c>
      <c r="BS2515" s="90">
        <f>COUNTIF(Q2513:R2514,"NS")</f>
        <v>0</v>
      </c>
      <c r="BT2515" s="90">
        <f>COUNTIF(S2513:T2514,"NS")</f>
        <v>0</v>
      </c>
      <c r="BU2515" s="90">
        <f>COUNTIF(U2513:U2514,"NS")</f>
        <v>0</v>
      </c>
      <c r="BV2515" s="90">
        <f>COUNTIF(V2513:V2514,"NS")</f>
        <v>0</v>
      </c>
      <c r="BW2515" s="90">
        <f>COUNTIF(W2513:X2514,"NS")</f>
        <v>0</v>
      </c>
      <c r="BX2515" s="90">
        <f>COUNTIF(Y2513:Y2514,"NS")</f>
        <v>0</v>
      </c>
      <c r="BY2515" s="90">
        <f>COUNTIF(Z2513:Z2514,"NS")</f>
        <v>0</v>
      </c>
      <c r="BZ2515" s="90">
        <f>COUNTIF(AA2513:AB2514,"NS")</f>
        <v>0</v>
      </c>
      <c r="CA2515" s="90">
        <f>COUNTIF(AC2513:AC2514,"NS")</f>
        <v>0</v>
      </c>
      <c r="CB2515" s="90">
        <f>COUNTIF(AD2513:AD2514,"NS")</f>
        <v>0</v>
      </c>
      <c r="CO2515" s="335"/>
      <c r="CP2515" s="493"/>
      <c r="CQ2515" s="493"/>
      <c r="CR2515" s="493"/>
      <c r="CS2515" s="493"/>
      <c r="CT2515" s="493"/>
      <c r="CU2515" s="493"/>
      <c r="CV2515" s="486"/>
      <c r="CW2515" s="486"/>
      <c r="CX2515" s="336"/>
      <c r="CY2515" s="336"/>
      <c r="CZ2515" s="486"/>
      <c r="DA2515" s="486"/>
      <c r="DB2515" s="336"/>
      <c r="DC2515" s="336"/>
      <c r="DD2515" s="486"/>
      <c r="DE2515" s="486"/>
      <c r="DF2515" s="336"/>
      <c r="DG2515" s="336"/>
      <c r="DH2515" s="335"/>
    </row>
    <row r="2516" spans="1:123" ht="48" customHeight="1" x14ac:dyDescent="0.2">
      <c r="C2516" s="633"/>
      <c r="D2516" s="658"/>
      <c r="E2516" s="659"/>
      <c r="F2516" s="629" t="s">
        <v>657</v>
      </c>
      <c r="G2516" s="629"/>
      <c r="H2516" s="587" t="s">
        <v>658</v>
      </c>
      <c r="I2516" s="588"/>
      <c r="J2516" s="588"/>
      <c r="K2516" s="588"/>
      <c r="L2516" s="589"/>
      <c r="M2516" s="579"/>
      <c r="N2516" s="580"/>
      <c r="O2516" s="579"/>
      <c r="P2516" s="580"/>
      <c r="Q2516" s="579"/>
      <c r="R2516" s="580"/>
      <c r="S2516" s="590"/>
      <c r="T2516" s="591"/>
      <c r="U2516" s="213"/>
      <c r="V2516" s="213"/>
      <c r="W2516" s="486"/>
      <c r="X2516" s="486"/>
      <c r="Y2516" s="214"/>
      <c r="Z2516" s="214"/>
      <c r="AA2516" s="486"/>
      <c r="AB2516" s="486"/>
      <c r="AC2516" s="214"/>
      <c r="AD2516" s="214"/>
      <c r="AE2516" s="109"/>
      <c r="AG2516" s="90">
        <f t="shared" si="2794"/>
        <v>45</v>
      </c>
      <c r="AH2516" s="186">
        <f t="shared" si="2795"/>
        <v>0</v>
      </c>
      <c r="AI2516" s="130">
        <f t="shared" si="2796"/>
        <v>0</v>
      </c>
      <c r="AJ2516" s="130">
        <f t="shared" si="2797"/>
        <v>0</v>
      </c>
      <c r="AK2516" s="130">
        <f t="shared" si="2798"/>
        <v>0</v>
      </c>
      <c r="AL2516" s="130">
        <f t="shared" si="2799"/>
        <v>0</v>
      </c>
      <c r="AM2516" s="359">
        <f t="shared" si="2800"/>
        <v>0</v>
      </c>
      <c r="AN2516" s="130">
        <f t="shared" si="2801"/>
        <v>0</v>
      </c>
      <c r="AO2516" s="130">
        <f t="shared" si="2802"/>
        <v>0</v>
      </c>
      <c r="AP2516" s="130">
        <f t="shared" si="2803"/>
        <v>0</v>
      </c>
      <c r="AQ2516" s="130">
        <f t="shared" si="2804"/>
        <v>0</v>
      </c>
      <c r="AR2516" s="359">
        <f t="shared" si="2805"/>
        <v>0</v>
      </c>
      <c r="AS2516" s="130">
        <f t="shared" si="2806"/>
        <v>0</v>
      </c>
      <c r="AT2516" s="130">
        <f t="shared" si="2807"/>
        <v>0</v>
      </c>
      <c r="AU2516" s="130">
        <f t="shared" si="2808"/>
        <v>0</v>
      </c>
      <c r="AV2516" s="130">
        <f t="shared" si="2809"/>
        <v>0</v>
      </c>
      <c r="AW2516" s="359">
        <f t="shared" si="2810"/>
        <v>0</v>
      </c>
      <c r="AX2516" s="130">
        <f t="shared" si="2811"/>
        <v>0</v>
      </c>
      <c r="AY2516" s="130">
        <f t="shared" si="2812"/>
        <v>0</v>
      </c>
      <c r="AZ2516" s="130">
        <f t="shared" si="2813"/>
        <v>0</v>
      </c>
      <c r="BA2516" s="130">
        <f t="shared" si="2814"/>
        <v>0</v>
      </c>
      <c r="BB2516" s="359">
        <f t="shared" si="2815"/>
        <v>0</v>
      </c>
      <c r="BC2516" s="130">
        <f t="shared" si="2816"/>
        <v>0</v>
      </c>
      <c r="BD2516" s="130">
        <f t="shared" si="2817"/>
        <v>0</v>
      </c>
      <c r="BE2516" s="130">
        <f t="shared" si="2818"/>
        <v>0</v>
      </c>
      <c r="BF2516" s="130">
        <f t="shared" si="2819"/>
        <v>0</v>
      </c>
      <c r="BG2516" s="359">
        <f t="shared" si="2820"/>
        <v>0</v>
      </c>
      <c r="BH2516" s="130">
        <f t="shared" si="2821"/>
        <v>0</v>
      </c>
      <c r="BI2516" s="130">
        <f t="shared" si="2822"/>
        <v>0</v>
      </c>
      <c r="BJ2516" s="130">
        <f t="shared" si="2823"/>
        <v>0</v>
      </c>
      <c r="BK2516" s="130">
        <f t="shared" si="2824"/>
        <v>0</v>
      </c>
      <c r="BL2516" s="359">
        <f t="shared" si="2825"/>
        <v>0</v>
      </c>
      <c r="BM2516" s="90">
        <f t="shared" si="2826"/>
        <v>0</v>
      </c>
      <c r="BP2516" s="90" t="s">
        <v>2104</v>
      </c>
      <c r="BQ2516" s="90">
        <f>M2512</f>
        <v>0</v>
      </c>
      <c r="BR2516" s="90">
        <f>O2512</f>
        <v>0</v>
      </c>
      <c r="BS2516" s="90">
        <f>Q2512</f>
        <v>0</v>
      </c>
      <c r="BT2516" s="90">
        <f>S2512</f>
        <v>0</v>
      </c>
      <c r="BU2516" s="90">
        <f>U2512</f>
        <v>0</v>
      </c>
      <c r="BV2516" s="90">
        <f>V2512</f>
        <v>0</v>
      </c>
      <c r="BW2516" s="90">
        <f>W2512</f>
        <v>0</v>
      </c>
      <c r="BX2516" s="90">
        <f>Y2512</f>
        <v>0</v>
      </c>
      <c r="BY2516" s="90">
        <f>Z2512</f>
        <v>0</v>
      </c>
      <c r="BZ2516" s="90">
        <f>AA2512</f>
        <v>0</v>
      </c>
      <c r="CA2516" s="90">
        <f>AC2512</f>
        <v>0</v>
      </c>
      <c r="CB2516" s="90">
        <f>AD2512</f>
        <v>0</v>
      </c>
      <c r="CO2516" s="335"/>
      <c r="CP2516" s="493"/>
      <c r="CQ2516" s="493"/>
      <c r="CR2516" s="493"/>
      <c r="CS2516" s="493"/>
      <c r="CT2516" s="493"/>
      <c r="CU2516" s="493"/>
      <c r="CV2516" s="486"/>
      <c r="CW2516" s="486"/>
      <c r="CX2516" s="336"/>
      <c r="CY2516" s="336"/>
      <c r="CZ2516" s="486"/>
      <c r="DA2516" s="486"/>
      <c r="DB2516" s="336"/>
      <c r="DC2516" s="336"/>
      <c r="DD2516" s="486"/>
      <c r="DE2516" s="486"/>
      <c r="DF2516" s="336"/>
      <c r="DG2516" s="336"/>
      <c r="DH2516" s="335"/>
    </row>
    <row r="2517" spans="1:123" ht="24" customHeight="1" x14ac:dyDescent="0.2">
      <c r="C2517" s="633"/>
      <c r="D2517" s="658"/>
      <c r="E2517" s="659"/>
      <c r="F2517" s="629" t="s">
        <v>659</v>
      </c>
      <c r="G2517" s="629"/>
      <c r="H2517" s="587" t="s">
        <v>660</v>
      </c>
      <c r="I2517" s="588"/>
      <c r="J2517" s="588"/>
      <c r="K2517" s="588"/>
      <c r="L2517" s="589"/>
      <c r="M2517" s="579"/>
      <c r="N2517" s="580"/>
      <c r="O2517" s="579"/>
      <c r="P2517" s="580"/>
      <c r="Q2517" s="579"/>
      <c r="R2517" s="580"/>
      <c r="S2517" s="590"/>
      <c r="T2517" s="591"/>
      <c r="U2517" s="213"/>
      <c r="V2517" s="213"/>
      <c r="W2517" s="486"/>
      <c r="X2517" s="486"/>
      <c r="Y2517" s="214"/>
      <c r="Z2517" s="214"/>
      <c r="AA2517" s="486"/>
      <c r="AB2517" s="486"/>
      <c r="AC2517" s="214"/>
      <c r="AD2517" s="214"/>
      <c r="AE2517" s="109"/>
      <c r="AG2517" s="90">
        <f t="shared" si="2794"/>
        <v>45</v>
      </c>
      <c r="AH2517" s="186">
        <f t="shared" si="2795"/>
        <v>0</v>
      </c>
      <c r="AI2517" s="130">
        <f t="shared" si="2796"/>
        <v>0</v>
      </c>
      <c r="AJ2517" s="130">
        <f t="shared" si="2797"/>
        <v>0</v>
      </c>
      <c r="AK2517" s="130">
        <f t="shared" si="2798"/>
        <v>0</v>
      </c>
      <c r="AL2517" s="130">
        <f t="shared" si="2799"/>
        <v>0</v>
      </c>
      <c r="AM2517" s="359">
        <f t="shared" si="2800"/>
        <v>0</v>
      </c>
      <c r="AN2517" s="130">
        <f t="shared" si="2801"/>
        <v>0</v>
      </c>
      <c r="AO2517" s="130">
        <f t="shared" si="2802"/>
        <v>0</v>
      </c>
      <c r="AP2517" s="130">
        <f t="shared" si="2803"/>
        <v>0</v>
      </c>
      <c r="AQ2517" s="130">
        <f t="shared" si="2804"/>
        <v>0</v>
      </c>
      <c r="AR2517" s="359">
        <f t="shared" si="2805"/>
        <v>0</v>
      </c>
      <c r="AS2517" s="130">
        <f t="shared" si="2806"/>
        <v>0</v>
      </c>
      <c r="AT2517" s="130">
        <f t="shared" si="2807"/>
        <v>0</v>
      </c>
      <c r="AU2517" s="130">
        <f t="shared" si="2808"/>
        <v>0</v>
      </c>
      <c r="AV2517" s="130">
        <f t="shared" si="2809"/>
        <v>0</v>
      </c>
      <c r="AW2517" s="359">
        <f t="shared" si="2810"/>
        <v>0</v>
      </c>
      <c r="AX2517" s="130">
        <f t="shared" si="2811"/>
        <v>0</v>
      </c>
      <c r="AY2517" s="130">
        <f t="shared" si="2812"/>
        <v>0</v>
      </c>
      <c r="AZ2517" s="130">
        <f t="shared" si="2813"/>
        <v>0</v>
      </c>
      <c r="BA2517" s="130">
        <f t="shared" si="2814"/>
        <v>0</v>
      </c>
      <c r="BB2517" s="359">
        <f t="shared" si="2815"/>
        <v>0</v>
      </c>
      <c r="BC2517" s="130">
        <f t="shared" si="2816"/>
        <v>0</v>
      </c>
      <c r="BD2517" s="130">
        <f t="shared" si="2817"/>
        <v>0</v>
      </c>
      <c r="BE2517" s="130">
        <f t="shared" si="2818"/>
        <v>0</v>
      </c>
      <c r="BF2517" s="130">
        <f t="shared" si="2819"/>
        <v>0</v>
      </c>
      <c r="BG2517" s="359">
        <f t="shared" si="2820"/>
        <v>0</v>
      </c>
      <c r="BH2517" s="130">
        <f t="shared" si="2821"/>
        <v>0</v>
      </c>
      <c r="BI2517" s="130">
        <f t="shared" si="2822"/>
        <v>0</v>
      </c>
      <c r="BJ2517" s="130">
        <f t="shared" si="2823"/>
        <v>0</v>
      </c>
      <c r="BK2517" s="130">
        <f t="shared" si="2824"/>
        <v>0</v>
      </c>
      <c r="BL2517" s="359">
        <f t="shared" si="2825"/>
        <v>0</v>
      </c>
      <c r="BM2517" s="90">
        <f t="shared" si="2826"/>
        <v>0</v>
      </c>
      <c r="CO2517" s="335"/>
      <c r="CP2517" s="493"/>
      <c r="CQ2517" s="493"/>
      <c r="CR2517" s="493"/>
      <c r="CS2517" s="493"/>
      <c r="CT2517" s="493"/>
      <c r="CU2517" s="493"/>
      <c r="CV2517" s="486"/>
      <c r="CW2517" s="486"/>
      <c r="CX2517" s="336"/>
      <c r="CY2517" s="336"/>
      <c r="CZ2517" s="486"/>
      <c r="DA2517" s="486"/>
      <c r="DB2517" s="336"/>
      <c r="DC2517" s="336"/>
      <c r="DD2517" s="486"/>
      <c r="DE2517" s="486"/>
      <c r="DF2517" s="336"/>
      <c r="DG2517" s="336"/>
      <c r="DH2517" s="335"/>
    </row>
    <row r="2518" spans="1:123" ht="36" customHeight="1" x14ac:dyDescent="0.2">
      <c r="C2518" s="633"/>
      <c r="D2518" s="658"/>
      <c r="E2518" s="659"/>
      <c r="F2518" s="629" t="s">
        <v>661</v>
      </c>
      <c r="G2518" s="629"/>
      <c r="H2518" s="587" t="s">
        <v>662</v>
      </c>
      <c r="I2518" s="588"/>
      <c r="J2518" s="588"/>
      <c r="K2518" s="588"/>
      <c r="L2518" s="589"/>
      <c r="M2518" s="579"/>
      <c r="N2518" s="580"/>
      <c r="O2518" s="579"/>
      <c r="P2518" s="580"/>
      <c r="Q2518" s="579"/>
      <c r="R2518" s="580"/>
      <c r="S2518" s="590"/>
      <c r="T2518" s="591"/>
      <c r="U2518" s="213"/>
      <c r="V2518" s="213"/>
      <c r="W2518" s="486"/>
      <c r="X2518" s="486"/>
      <c r="Y2518" s="214"/>
      <c r="Z2518" s="214"/>
      <c r="AA2518" s="486"/>
      <c r="AB2518" s="486"/>
      <c r="AC2518" s="214"/>
      <c r="AD2518" s="214"/>
      <c r="AE2518" s="109"/>
      <c r="AG2518" s="90">
        <f t="shared" si="2794"/>
        <v>45</v>
      </c>
      <c r="AH2518" s="186">
        <f t="shared" si="2795"/>
        <v>0</v>
      </c>
      <c r="AI2518" s="130">
        <f t="shared" si="2796"/>
        <v>0</v>
      </c>
      <c r="AJ2518" s="130">
        <f t="shared" si="2797"/>
        <v>0</v>
      </c>
      <c r="AK2518" s="130">
        <f t="shared" si="2798"/>
        <v>0</v>
      </c>
      <c r="AL2518" s="130">
        <f t="shared" si="2799"/>
        <v>0</v>
      </c>
      <c r="AM2518" s="359">
        <f t="shared" si="2800"/>
        <v>0</v>
      </c>
      <c r="AN2518" s="130">
        <f t="shared" si="2801"/>
        <v>0</v>
      </c>
      <c r="AO2518" s="130">
        <f t="shared" si="2802"/>
        <v>0</v>
      </c>
      <c r="AP2518" s="130">
        <f t="shared" si="2803"/>
        <v>0</v>
      </c>
      <c r="AQ2518" s="130">
        <f t="shared" si="2804"/>
        <v>0</v>
      </c>
      <c r="AR2518" s="359">
        <f t="shared" si="2805"/>
        <v>0</v>
      </c>
      <c r="AS2518" s="130">
        <f t="shared" si="2806"/>
        <v>0</v>
      </c>
      <c r="AT2518" s="130">
        <f t="shared" si="2807"/>
        <v>0</v>
      </c>
      <c r="AU2518" s="130">
        <f t="shared" si="2808"/>
        <v>0</v>
      </c>
      <c r="AV2518" s="130">
        <f t="shared" si="2809"/>
        <v>0</v>
      </c>
      <c r="AW2518" s="359">
        <f t="shared" si="2810"/>
        <v>0</v>
      </c>
      <c r="AX2518" s="130">
        <f t="shared" si="2811"/>
        <v>0</v>
      </c>
      <c r="AY2518" s="130">
        <f t="shared" si="2812"/>
        <v>0</v>
      </c>
      <c r="AZ2518" s="130">
        <f t="shared" si="2813"/>
        <v>0</v>
      </c>
      <c r="BA2518" s="130">
        <f t="shared" si="2814"/>
        <v>0</v>
      </c>
      <c r="BB2518" s="359">
        <f t="shared" si="2815"/>
        <v>0</v>
      </c>
      <c r="BC2518" s="130">
        <f t="shared" si="2816"/>
        <v>0</v>
      </c>
      <c r="BD2518" s="130">
        <f t="shared" si="2817"/>
        <v>0</v>
      </c>
      <c r="BE2518" s="130">
        <f t="shared" si="2818"/>
        <v>0</v>
      </c>
      <c r="BF2518" s="130">
        <f t="shared" si="2819"/>
        <v>0</v>
      </c>
      <c r="BG2518" s="359">
        <f t="shared" si="2820"/>
        <v>0</v>
      </c>
      <c r="BH2518" s="130">
        <f t="shared" si="2821"/>
        <v>0</v>
      </c>
      <c r="BI2518" s="130">
        <f t="shared" si="2822"/>
        <v>0</v>
      </c>
      <c r="BJ2518" s="130">
        <f t="shared" si="2823"/>
        <v>0</v>
      </c>
      <c r="BK2518" s="130">
        <f t="shared" si="2824"/>
        <v>0</v>
      </c>
      <c r="BL2518" s="359">
        <f t="shared" si="2825"/>
        <v>0</v>
      </c>
      <c r="BM2518" s="90">
        <f t="shared" si="2826"/>
        <v>0</v>
      </c>
      <c r="CO2518" s="335"/>
      <c r="CP2518" s="493"/>
      <c r="CQ2518" s="493"/>
      <c r="CR2518" s="493"/>
      <c r="CS2518" s="493"/>
      <c r="CT2518" s="493"/>
      <c r="CU2518" s="493"/>
      <c r="CV2518" s="486"/>
      <c r="CW2518" s="486"/>
      <c r="CX2518" s="336"/>
      <c r="CY2518" s="336"/>
      <c r="CZ2518" s="486"/>
      <c r="DA2518" s="486"/>
      <c r="DB2518" s="336"/>
      <c r="DC2518" s="336"/>
      <c r="DD2518" s="486"/>
      <c r="DE2518" s="486"/>
      <c r="DF2518" s="336"/>
      <c r="DG2518" s="336"/>
      <c r="DH2518" s="335"/>
    </row>
    <row r="2519" spans="1:123" ht="15" customHeight="1" x14ac:dyDescent="0.2">
      <c r="C2519" s="633"/>
      <c r="D2519" s="658"/>
      <c r="E2519" s="659"/>
      <c r="F2519" s="629" t="s">
        <v>663</v>
      </c>
      <c r="G2519" s="629"/>
      <c r="H2519" s="587" t="s">
        <v>664</v>
      </c>
      <c r="I2519" s="588"/>
      <c r="J2519" s="588"/>
      <c r="K2519" s="588"/>
      <c r="L2519" s="589"/>
      <c r="M2519" s="579"/>
      <c r="N2519" s="580"/>
      <c r="O2519" s="579"/>
      <c r="P2519" s="580"/>
      <c r="Q2519" s="579"/>
      <c r="R2519" s="580"/>
      <c r="S2519" s="590"/>
      <c r="T2519" s="591"/>
      <c r="U2519" s="213"/>
      <c r="V2519" s="213"/>
      <c r="W2519" s="486"/>
      <c r="X2519" s="486"/>
      <c r="Y2519" s="214"/>
      <c r="Z2519" s="214"/>
      <c r="AA2519" s="486"/>
      <c r="AB2519" s="486"/>
      <c r="AC2519" s="214"/>
      <c r="AD2519" s="214"/>
      <c r="AE2519" s="109"/>
      <c r="AG2519" s="90">
        <f t="shared" si="2794"/>
        <v>45</v>
      </c>
      <c r="AH2519" s="186">
        <f t="shared" si="2795"/>
        <v>0</v>
      </c>
      <c r="AI2519" s="130">
        <f t="shared" si="2796"/>
        <v>0</v>
      </c>
      <c r="AJ2519" s="130">
        <f t="shared" si="2797"/>
        <v>0</v>
      </c>
      <c r="AK2519" s="130">
        <f t="shared" si="2798"/>
        <v>0</v>
      </c>
      <c r="AL2519" s="130">
        <f t="shared" si="2799"/>
        <v>0</v>
      </c>
      <c r="AM2519" s="359">
        <f t="shared" si="2800"/>
        <v>0</v>
      </c>
      <c r="AN2519" s="130">
        <f t="shared" si="2801"/>
        <v>0</v>
      </c>
      <c r="AO2519" s="130">
        <f t="shared" si="2802"/>
        <v>0</v>
      </c>
      <c r="AP2519" s="130">
        <f t="shared" si="2803"/>
        <v>0</v>
      </c>
      <c r="AQ2519" s="130">
        <f t="shared" si="2804"/>
        <v>0</v>
      </c>
      <c r="AR2519" s="359">
        <f t="shared" si="2805"/>
        <v>0</v>
      </c>
      <c r="AS2519" s="130">
        <f t="shared" si="2806"/>
        <v>0</v>
      </c>
      <c r="AT2519" s="130">
        <f t="shared" si="2807"/>
        <v>0</v>
      </c>
      <c r="AU2519" s="130">
        <f t="shared" si="2808"/>
        <v>0</v>
      </c>
      <c r="AV2519" s="130">
        <f t="shared" si="2809"/>
        <v>0</v>
      </c>
      <c r="AW2519" s="359">
        <f t="shared" si="2810"/>
        <v>0</v>
      </c>
      <c r="AX2519" s="130">
        <f t="shared" si="2811"/>
        <v>0</v>
      </c>
      <c r="AY2519" s="130">
        <f t="shared" si="2812"/>
        <v>0</v>
      </c>
      <c r="AZ2519" s="130">
        <f t="shared" si="2813"/>
        <v>0</v>
      </c>
      <c r="BA2519" s="130">
        <f t="shared" si="2814"/>
        <v>0</v>
      </c>
      <c r="BB2519" s="359">
        <f t="shared" si="2815"/>
        <v>0</v>
      </c>
      <c r="BC2519" s="130">
        <f t="shared" si="2816"/>
        <v>0</v>
      </c>
      <c r="BD2519" s="130">
        <f t="shared" si="2817"/>
        <v>0</v>
      </c>
      <c r="BE2519" s="130">
        <f t="shared" si="2818"/>
        <v>0</v>
      </c>
      <c r="BF2519" s="130">
        <f t="shared" si="2819"/>
        <v>0</v>
      </c>
      <c r="BG2519" s="359">
        <f t="shared" si="2820"/>
        <v>0</v>
      </c>
      <c r="BH2519" s="130">
        <f t="shared" si="2821"/>
        <v>0</v>
      </c>
      <c r="BI2519" s="130">
        <f t="shared" si="2822"/>
        <v>0</v>
      </c>
      <c r="BJ2519" s="130">
        <f t="shared" si="2823"/>
        <v>0</v>
      </c>
      <c r="BK2519" s="130">
        <f t="shared" si="2824"/>
        <v>0</v>
      </c>
      <c r="BL2519" s="359">
        <f t="shared" si="2825"/>
        <v>0</v>
      </c>
      <c r="BM2519" s="90">
        <f t="shared" si="2826"/>
        <v>0</v>
      </c>
      <c r="CO2519" s="335"/>
      <c r="CP2519" s="493"/>
      <c r="CQ2519" s="493"/>
      <c r="CR2519" s="493"/>
      <c r="CS2519" s="493"/>
      <c r="CT2519" s="493"/>
      <c r="CU2519" s="493"/>
      <c r="CV2519" s="486"/>
      <c r="CW2519" s="486"/>
      <c r="CX2519" s="336"/>
      <c r="CY2519" s="336"/>
      <c r="CZ2519" s="486"/>
      <c r="DA2519" s="486"/>
      <c r="DB2519" s="336"/>
      <c r="DC2519" s="336"/>
      <c r="DD2519" s="486"/>
      <c r="DE2519" s="486"/>
      <c r="DF2519" s="336"/>
      <c r="DG2519" s="336"/>
      <c r="DH2519" s="335"/>
    </row>
    <row r="2520" spans="1:123" ht="36" customHeight="1" x14ac:dyDescent="0.2">
      <c r="C2520" s="633"/>
      <c r="D2520" s="658"/>
      <c r="E2520" s="659"/>
      <c r="F2520" s="629" t="s">
        <v>665</v>
      </c>
      <c r="G2520" s="629"/>
      <c r="H2520" s="587" t="s">
        <v>666</v>
      </c>
      <c r="I2520" s="588"/>
      <c r="J2520" s="588"/>
      <c r="K2520" s="588"/>
      <c r="L2520" s="589"/>
      <c r="M2520" s="579"/>
      <c r="N2520" s="580"/>
      <c r="O2520" s="579"/>
      <c r="P2520" s="580"/>
      <c r="Q2520" s="579"/>
      <c r="R2520" s="580"/>
      <c r="S2520" s="590"/>
      <c r="T2520" s="591"/>
      <c r="U2520" s="213"/>
      <c r="V2520" s="213"/>
      <c r="W2520" s="486"/>
      <c r="X2520" s="486"/>
      <c r="Y2520" s="214"/>
      <c r="Z2520" s="214"/>
      <c r="AA2520" s="486"/>
      <c r="AB2520" s="486"/>
      <c r="AC2520" s="214"/>
      <c r="AD2520" s="214"/>
      <c r="AE2520" s="109"/>
      <c r="AG2520" s="90">
        <f t="shared" si="2794"/>
        <v>45</v>
      </c>
      <c r="AH2520" s="186">
        <f t="shared" si="2795"/>
        <v>0</v>
      </c>
      <c r="AI2520" s="130">
        <f t="shared" si="2796"/>
        <v>0</v>
      </c>
      <c r="AJ2520" s="130">
        <f t="shared" si="2797"/>
        <v>0</v>
      </c>
      <c r="AK2520" s="130">
        <f t="shared" si="2798"/>
        <v>0</v>
      </c>
      <c r="AL2520" s="130">
        <f t="shared" si="2799"/>
        <v>0</v>
      </c>
      <c r="AM2520" s="359">
        <f t="shared" si="2800"/>
        <v>0</v>
      </c>
      <c r="AN2520" s="130">
        <f t="shared" si="2801"/>
        <v>0</v>
      </c>
      <c r="AO2520" s="130">
        <f t="shared" si="2802"/>
        <v>0</v>
      </c>
      <c r="AP2520" s="130">
        <f t="shared" si="2803"/>
        <v>0</v>
      </c>
      <c r="AQ2520" s="130">
        <f t="shared" si="2804"/>
        <v>0</v>
      </c>
      <c r="AR2520" s="359">
        <f t="shared" si="2805"/>
        <v>0</v>
      </c>
      <c r="AS2520" s="130">
        <f t="shared" si="2806"/>
        <v>0</v>
      </c>
      <c r="AT2520" s="130">
        <f t="shared" si="2807"/>
        <v>0</v>
      </c>
      <c r="AU2520" s="130">
        <f t="shared" si="2808"/>
        <v>0</v>
      </c>
      <c r="AV2520" s="130">
        <f t="shared" si="2809"/>
        <v>0</v>
      </c>
      <c r="AW2520" s="359">
        <f t="shared" si="2810"/>
        <v>0</v>
      </c>
      <c r="AX2520" s="130">
        <f t="shared" si="2811"/>
        <v>0</v>
      </c>
      <c r="AY2520" s="130">
        <f t="shared" si="2812"/>
        <v>0</v>
      </c>
      <c r="AZ2520" s="130">
        <f t="shared" si="2813"/>
        <v>0</v>
      </c>
      <c r="BA2520" s="130">
        <f t="shared" si="2814"/>
        <v>0</v>
      </c>
      <c r="BB2520" s="359">
        <f t="shared" si="2815"/>
        <v>0</v>
      </c>
      <c r="BC2520" s="130">
        <f t="shared" si="2816"/>
        <v>0</v>
      </c>
      <c r="BD2520" s="130">
        <f t="shared" si="2817"/>
        <v>0</v>
      </c>
      <c r="BE2520" s="130">
        <f t="shared" si="2818"/>
        <v>0</v>
      </c>
      <c r="BF2520" s="130">
        <f t="shared" si="2819"/>
        <v>0</v>
      </c>
      <c r="BG2520" s="359">
        <f t="shared" si="2820"/>
        <v>0</v>
      </c>
      <c r="BH2520" s="130">
        <f t="shared" si="2821"/>
        <v>0</v>
      </c>
      <c r="BI2520" s="130">
        <f t="shared" si="2822"/>
        <v>0</v>
      </c>
      <c r="BJ2520" s="130">
        <f t="shared" si="2823"/>
        <v>0</v>
      </c>
      <c r="BK2520" s="130">
        <f t="shared" si="2824"/>
        <v>0</v>
      </c>
      <c r="BL2520" s="359">
        <f t="shared" si="2825"/>
        <v>0</v>
      </c>
      <c r="BM2520" s="90">
        <f t="shared" si="2826"/>
        <v>0</v>
      </c>
      <c r="CO2520" s="335"/>
      <c r="CP2520" s="493"/>
      <c r="CQ2520" s="493"/>
      <c r="CR2520" s="493"/>
      <c r="CS2520" s="493"/>
      <c r="CT2520" s="493"/>
      <c r="CU2520" s="493"/>
      <c r="CV2520" s="486"/>
      <c r="CW2520" s="486"/>
      <c r="CX2520" s="336"/>
      <c r="CY2520" s="336"/>
      <c r="CZ2520" s="486"/>
      <c r="DA2520" s="486"/>
      <c r="DB2520" s="336"/>
      <c r="DC2520" s="336"/>
      <c r="DD2520" s="486"/>
      <c r="DE2520" s="486"/>
      <c r="DF2520" s="336"/>
      <c r="DG2520" s="336"/>
      <c r="DH2520" s="335"/>
    </row>
    <row r="2521" spans="1:123" ht="15" customHeight="1" x14ac:dyDescent="0.2">
      <c r="C2521" s="633"/>
      <c r="D2521" s="658"/>
      <c r="E2521" s="659"/>
      <c r="F2521" s="629" t="s">
        <v>667</v>
      </c>
      <c r="G2521" s="629"/>
      <c r="H2521" s="587" t="s">
        <v>668</v>
      </c>
      <c r="I2521" s="588"/>
      <c r="J2521" s="588"/>
      <c r="K2521" s="588"/>
      <c r="L2521" s="589"/>
      <c r="M2521" s="579"/>
      <c r="N2521" s="580"/>
      <c r="O2521" s="579"/>
      <c r="P2521" s="580"/>
      <c r="Q2521" s="579"/>
      <c r="R2521" s="580"/>
      <c r="S2521" s="590"/>
      <c r="T2521" s="591"/>
      <c r="U2521" s="213"/>
      <c r="V2521" s="213"/>
      <c r="W2521" s="486"/>
      <c r="X2521" s="486"/>
      <c r="Y2521" s="214"/>
      <c r="Z2521" s="214"/>
      <c r="AA2521" s="486"/>
      <c r="AB2521" s="486"/>
      <c r="AC2521" s="214"/>
      <c r="AD2521" s="214"/>
      <c r="AE2521" s="109"/>
      <c r="AG2521" s="90">
        <f t="shared" si="2794"/>
        <v>45</v>
      </c>
      <c r="AH2521" s="186">
        <f t="shared" si="2795"/>
        <v>0</v>
      </c>
      <c r="AI2521" s="130">
        <f t="shared" si="2796"/>
        <v>0</v>
      </c>
      <c r="AJ2521" s="130">
        <f t="shared" si="2797"/>
        <v>0</v>
      </c>
      <c r="AK2521" s="130">
        <f t="shared" si="2798"/>
        <v>0</v>
      </c>
      <c r="AL2521" s="130">
        <f t="shared" si="2799"/>
        <v>0</v>
      </c>
      <c r="AM2521" s="359">
        <f t="shared" si="2800"/>
        <v>0</v>
      </c>
      <c r="AN2521" s="130">
        <f t="shared" si="2801"/>
        <v>0</v>
      </c>
      <c r="AO2521" s="130">
        <f t="shared" si="2802"/>
        <v>0</v>
      </c>
      <c r="AP2521" s="130">
        <f t="shared" si="2803"/>
        <v>0</v>
      </c>
      <c r="AQ2521" s="130">
        <f t="shared" si="2804"/>
        <v>0</v>
      </c>
      <c r="AR2521" s="359">
        <f t="shared" si="2805"/>
        <v>0</v>
      </c>
      <c r="AS2521" s="130">
        <f t="shared" si="2806"/>
        <v>0</v>
      </c>
      <c r="AT2521" s="130">
        <f t="shared" si="2807"/>
        <v>0</v>
      </c>
      <c r="AU2521" s="130">
        <f t="shared" si="2808"/>
        <v>0</v>
      </c>
      <c r="AV2521" s="130">
        <f t="shared" si="2809"/>
        <v>0</v>
      </c>
      <c r="AW2521" s="359">
        <f t="shared" si="2810"/>
        <v>0</v>
      </c>
      <c r="AX2521" s="130">
        <f t="shared" si="2811"/>
        <v>0</v>
      </c>
      <c r="AY2521" s="130">
        <f t="shared" si="2812"/>
        <v>0</v>
      </c>
      <c r="AZ2521" s="130">
        <f t="shared" si="2813"/>
        <v>0</v>
      </c>
      <c r="BA2521" s="130">
        <f t="shared" si="2814"/>
        <v>0</v>
      </c>
      <c r="BB2521" s="359">
        <f t="shared" si="2815"/>
        <v>0</v>
      </c>
      <c r="BC2521" s="130">
        <f t="shared" si="2816"/>
        <v>0</v>
      </c>
      <c r="BD2521" s="130">
        <f t="shared" si="2817"/>
        <v>0</v>
      </c>
      <c r="BE2521" s="130">
        <f t="shared" si="2818"/>
        <v>0</v>
      </c>
      <c r="BF2521" s="130">
        <f t="shared" si="2819"/>
        <v>0</v>
      </c>
      <c r="BG2521" s="359">
        <f t="shared" si="2820"/>
        <v>0</v>
      </c>
      <c r="BH2521" s="130">
        <f t="shared" si="2821"/>
        <v>0</v>
      </c>
      <c r="BI2521" s="130">
        <f t="shared" si="2822"/>
        <v>0</v>
      </c>
      <c r="BJ2521" s="130">
        <f t="shared" si="2823"/>
        <v>0</v>
      </c>
      <c r="BK2521" s="130">
        <f t="shared" si="2824"/>
        <v>0</v>
      </c>
      <c r="BL2521" s="359">
        <f t="shared" si="2825"/>
        <v>0</v>
      </c>
      <c r="BM2521" s="90">
        <f t="shared" si="2826"/>
        <v>0</v>
      </c>
      <c r="CO2521" s="335"/>
      <c r="CP2521" s="493"/>
      <c r="CQ2521" s="493"/>
      <c r="CR2521" s="493"/>
      <c r="CS2521" s="493"/>
      <c r="CT2521" s="493"/>
      <c r="CU2521" s="493"/>
      <c r="CV2521" s="486"/>
      <c r="CW2521" s="486"/>
      <c r="CX2521" s="336"/>
      <c r="CY2521" s="336"/>
      <c r="CZ2521" s="486"/>
      <c r="DA2521" s="486"/>
      <c r="DB2521" s="336"/>
      <c r="DC2521" s="336"/>
      <c r="DD2521" s="486"/>
      <c r="DE2521" s="486"/>
      <c r="DF2521" s="336"/>
      <c r="DG2521" s="336"/>
      <c r="DH2521" s="335"/>
    </row>
    <row r="2522" spans="1:123" ht="30" customHeight="1" x14ac:dyDescent="0.2">
      <c r="C2522" s="633"/>
      <c r="D2522" s="658"/>
      <c r="E2522" s="659"/>
      <c r="F2522" s="629" t="s">
        <v>669</v>
      </c>
      <c r="G2522" s="629"/>
      <c r="H2522" s="587" t="s">
        <v>670</v>
      </c>
      <c r="I2522" s="588"/>
      <c r="J2522" s="588"/>
      <c r="K2522" s="588"/>
      <c r="L2522" s="589"/>
      <c r="M2522" s="579"/>
      <c r="N2522" s="580"/>
      <c r="O2522" s="579"/>
      <c r="P2522" s="580"/>
      <c r="Q2522" s="579"/>
      <c r="R2522" s="580"/>
      <c r="S2522" s="590"/>
      <c r="T2522" s="591"/>
      <c r="U2522" s="213"/>
      <c r="V2522" s="213"/>
      <c r="W2522" s="486"/>
      <c r="X2522" s="486"/>
      <c r="Y2522" s="214"/>
      <c r="Z2522" s="214"/>
      <c r="AA2522" s="486"/>
      <c r="AB2522" s="486"/>
      <c r="AC2522" s="214"/>
      <c r="AD2522" s="214"/>
      <c r="AE2522" s="109"/>
      <c r="AG2522" s="90">
        <f t="shared" si="2794"/>
        <v>45</v>
      </c>
      <c r="AH2522" s="186">
        <f t="shared" si="2795"/>
        <v>0</v>
      </c>
      <c r="AI2522" s="130">
        <f t="shared" si="2796"/>
        <v>0</v>
      </c>
      <c r="AJ2522" s="130">
        <f t="shared" si="2797"/>
        <v>0</v>
      </c>
      <c r="AK2522" s="130">
        <f t="shared" si="2798"/>
        <v>0</v>
      </c>
      <c r="AL2522" s="130">
        <f t="shared" si="2799"/>
        <v>0</v>
      </c>
      <c r="AM2522" s="359">
        <f t="shared" si="2800"/>
        <v>0</v>
      </c>
      <c r="AN2522" s="130">
        <f t="shared" si="2801"/>
        <v>0</v>
      </c>
      <c r="AO2522" s="130">
        <f t="shared" si="2802"/>
        <v>0</v>
      </c>
      <c r="AP2522" s="130">
        <f t="shared" si="2803"/>
        <v>0</v>
      </c>
      <c r="AQ2522" s="130">
        <f t="shared" si="2804"/>
        <v>0</v>
      </c>
      <c r="AR2522" s="359">
        <f t="shared" si="2805"/>
        <v>0</v>
      </c>
      <c r="AS2522" s="130">
        <f t="shared" si="2806"/>
        <v>0</v>
      </c>
      <c r="AT2522" s="130">
        <f t="shared" si="2807"/>
        <v>0</v>
      </c>
      <c r="AU2522" s="130">
        <f t="shared" si="2808"/>
        <v>0</v>
      </c>
      <c r="AV2522" s="130">
        <f t="shared" si="2809"/>
        <v>0</v>
      </c>
      <c r="AW2522" s="359">
        <f t="shared" si="2810"/>
        <v>0</v>
      </c>
      <c r="AX2522" s="130">
        <f t="shared" si="2811"/>
        <v>0</v>
      </c>
      <c r="AY2522" s="130">
        <f t="shared" si="2812"/>
        <v>0</v>
      </c>
      <c r="AZ2522" s="130">
        <f t="shared" si="2813"/>
        <v>0</v>
      </c>
      <c r="BA2522" s="130">
        <f t="shared" si="2814"/>
        <v>0</v>
      </c>
      <c r="BB2522" s="359">
        <f t="shared" si="2815"/>
        <v>0</v>
      </c>
      <c r="BC2522" s="130">
        <f t="shared" si="2816"/>
        <v>0</v>
      </c>
      <c r="BD2522" s="130">
        <f t="shared" si="2817"/>
        <v>0</v>
      </c>
      <c r="BE2522" s="130">
        <f t="shared" si="2818"/>
        <v>0</v>
      </c>
      <c r="BF2522" s="130">
        <f t="shared" si="2819"/>
        <v>0</v>
      </c>
      <c r="BG2522" s="359">
        <f t="shared" si="2820"/>
        <v>0</v>
      </c>
      <c r="BH2522" s="130">
        <f t="shared" si="2821"/>
        <v>0</v>
      </c>
      <c r="BI2522" s="130">
        <f t="shared" si="2822"/>
        <v>0</v>
      </c>
      <c r="BJ2522" s="130">
        <f t="shared" si="2823"/>
        <v>0</v>
      </c>
      <c r="BK2522" s="130">
        <f t="shared" si="2824"/>
        <v>0</v>
      </c>
      <c r="BL2522" s="359">
        <f t="shared" si="2825"/>
        <v>0</v>
      </c>
      <c r="BM2522" s="90">
        <f t="shared" si="2826"/>
        <v>0</v>
      </c>
      <c r="BQ2522" s="246" t="s">
        <v>2104</v>
      </c>
      <c r="BR2522" s="246" t="s">
        <v>2048</v>
      </c>
      <c r="BS2522" s="246" t="s">
        <v>2049</v>
      </c>
      <c r="BT2522" s="246" t="s">
        <v>84</v>
      </c>
      <c r="BU2522" s="246" t="s">
        <v>2048</v>
      </c>
      <c r="BV2522" s="246" t="s">
        <v>2049</v>
      </c>
      <c r="BW2522" s="246" t="s">
        <v>84</v>
      </c>
      <c r="BX2522" s="246" t="s">
        <v>2048</v>
      </c>
      <c r="BY2522" s="246" t="s">
        <v>2049</v>
      </c>
      <c r="BZ2522" s="246" t="s">
        <v>84</v>
      </c>
      <c r="CA2522" s="246" t="s">
        <v>2048</v>
      </c>
      <c r="CB2522" s="246" t="s">
        <v>2049</v>
      </c>
      <c r="CO2522" s="335"/>
      <c r="CP2522" s="493"/>
      <c r="CQ2522" s="493"/>
      <c r="CR2522" s="493"/>
      <c r="CS2522" s="493"/>
      <c r="CT2522" s="493"/>
      <c r="CU2522" s="493"/>
      <c r="CV2522" s="486"/>
      <c r="CW2522" s="486"/>
      <c r="CX2522" s="336"/>
      <c r="CY2522" s="336"/>
      <c r="CZ2522" s="486"/>
      <c r="DA2522" s="486"/>
      <c r="DB2522" s="336"/>
      <c r="DC2522" s="336"/>
      <c r="DD2522" s="486"/>
      <c r="DE2522" s="486"/>
      <c r="DF2522" s="336"/>
      <c r="DG2522" s="336"/>
      <c r="DH2522" s="335"/>
    </row>
    <row r="2523" spans="1:123" s="186" customFormat="1" ht="48" customHeight="1" x14ac:dyDescent="0.2">
      <c r="A2523" s="240"/>
      <c r="C2523" s="633"/>
      <c r="D2523" s="658"/>
      <c r="E2523" s="659"/>
      <c r="F2523" s="653" t="s">
        <v>671</v>
      </c>
      <c r="G2523" s="653"/>
      <c r="H2523" s="654" t="s">
        <v>672</v>
      </c>
      <c r="I2523" s="655"/>
      <c r="J2523" s="655"/>
      <c r="K2523" s="655"/>
      <c r="L2523" s="656"/>
      <c r="M2523" s="585"/>
      <c r="N2523" s="586"/>
      <c r="O2523" s="585"/>
      <c r="P2523" s="586"/>
      <c r="Q2523" s="585"/>
      <c r="R2523" s="586"/>
      <c r="S2523" s="732"/>
      <c r="T2523" s="733"/>
      <c r="U2523" s="42"/>
      <c r="V2523" s="42"/>
      <c r="W2523" s="487"/>
      <c r="X2523" s="487"/>
      <c r="Y2523" s="241"/>
      <c r="Z2523" s="241"/>
      <c r="AA2523" s="487"/>
      <c r="AB2523" s="487"/>
      <c r="AC2523" s="241"/>
      <c r="AD2523" s="241"/>
      <c r="AE2523" s="235"/>
      <c r="AF2523" s="237"/>
      <c r="AG2523" s="186">
        <f t="shared" si="2794"/>
        <v>45</v>
      </c>
      <c r="AH2523" s="186">
        <f t="shared" si="2795"/>
        <v>0</v>
      </c>
      <c r="AI2523" s="178">
        <f t="shared" si="2796"/>
        <v>0</v>
      </c>
      <c r="AJ2523" s="178">
        <f t="shared" si="2797"/>
        <v>0</v>
      </c>
      <c r="AK2523" s="178">
        <f t="shared" si="2798"/>
        <v>0</v>
      </c>
      <c r="AL2523" s="130">
        <f t="shared" si="2799"/>
        <v>0</v>
      </c>
      <c r="AM2523" s="359">
        <f t="shared" si="2800"/>
        <v>0</v>
      </c>
      <c r="AN2523" s="178">
        <f t="shared" si="2801"/>
        <v>0</v>
      </c>
      <c r="AO2523" s="178">
        <f t="shared" si="2802"/>
        <v>0</v>
      </c>
      <c r="AP2523" s="178">
        <f t="shared" si="2803"/>
        <v>0</v>
      </c>
      <c r="AQ2523" s="178">
        <f t="shared" si="2804"/>
        <v>0</v>
      </c>
      <c r="AR2523" s="359">
        <f t="shared" si="2805"/>
        <v>0</v>
      </c>
      <c r="AS2523" s="178">
        <f t="shared" si="2806"/>
        <v>0</v>
      </c>
      <c r="AT2523" s="178">
        <f t="shared" si="2807"/>
        <v>0</v>
      </c>
      <c r="AU2523" s="178">
        <f t="shared" si="2808"/>
        <v>0</v>
      </c>
      <c r="AV2523" s="178">
        <f t="shared" si="2809"/>
        <v>0</v>
      </c>
      <c r="AW2523" s="359">
        <f t="shared" si="2810"/>
        <v>0</v>
      </c>
      <c r="AX2523" s="178">
        <f t="shared" si="2811"/>
        <v>0</v>
      </c>
      <c r="AY2523" s="178">
        <f t="shared" si="2812"/>
        <v>0</v>
      </c>
      <c r="AZ2523" s="178">
        <f t="shared" si="2813"/>
        <v>0</v>
      </c>
      <c r="BA2523" s="178">
        <f t="shared" si="2814"/>
        <v>0</v>
      </c>
      <c r="BB2523" s="359">
        <f t="shared" si="2815"/>
        <v>0</v>
      </c>
      <c r="BC2523" s="178">
        <f t="shared" si="2816"/>
        <v>0</v>
      </c>
      <c r="BD2523" s="178">
        <f t="shared" si="2817"/>
        <v>0</v>
      </c>
      <c r="BE2523" s="178">
        <f t="shared" si="2818"/>
        <v>0</v>
      </c>
      <c r="BF2523" s="178">
        <f t="shared" si="2819"/>
        <v>0</v>
      </c>
      <c r="BG2523" s="359">
        <f t="shared" si="2820"/>
        <v>0</v>
      </c>
      <c r="BH2523" s="178">
        <f t="shared" si="2821"/>
        <v>0</v>
      </c>
      <c r="BI2523" s="178">
        <f t="shared" si="2822"/>
        <v>0</v>
      </c>
      <c r="BJ2523" s="178">
        <f t="shared" si="2823"/>
        <v>0</v>
      </c>
      <c r="BK2523" s="178">
        <f t="shared" si="2824"/>
        <v>0</v>
      </c>
      <c r="BL2523" s="359">
        <f t="shared" si="2825"/>
        <v>0</v>
      </c>
      <c r="BM2523" s="186">
        <f t="shared" si="2826"/>
        <v>0</v>
      </c>
      <c r="BP2523" s="186" t="s">
        <v>2077</v>
      </c>
      <c r="BQ2523" s="178">
        <f>IF($AG$1789=$AH$1789,0,IF(
OR(
AND(BQ2527=0,BQ2526&gt;0),
AND(BQ2527="NS",BQ2525&gt;0),
AND(BQ2527="NS",BQ2525=0,BQ2526=0)),1,
IF(OR(
AND(BQ2526&gt;=2,BQ2525&lt;BQ2527),
AND(BQ2527="NS",BQ2525=0,BQ2526&gt;0),
BQ2527=BQ2525,
AND(BQ2527="NA",BQ2526=0,BQ2525=0,BQ2524&gt;0)),0,1)))</f>
        <v>0</v>
      </c>
      <c r="BR2523" s="178">
        <f t="shared" ref="BR2523" si="2828">IF($AG$1789=$AH$1789,0,IF(
OR(
AND(BR2527=0,BR2526&gt;0),
AND(BR2527="NS",BR2525&gt;0),
AND(BR2527="NS",BR2525=0,BR2526=0)),1,
IF(OR(
AND(BR2526&gt;=2,BR2525&lt;BR2527),
AND(BR2527="NS",BR2525=0,BR2526&gt;0),
BR2527=BR2525,
AND(BR2527="NA",BR2526=0,BR2525=0,BR2524&gt;0)),0,1)))</f>
        <v>0</v>
      </c>
      <c r="BS2523" s="178">
        <f t="shared" ref="BS2523" si="2829">IF($AG$1789=$AH$1789,0,IF(
OR(
AND(BS2527=0,BS2526&gt;0),
AND(BS2527="NS",BS2525&gt;0),
AND(BS2527="NS",BS2525=0,BS2526=0)),1,
IF(OR(
AND(BS2526&gt;=2,BS2525&lt;BS2527),
AND(BS2527="NS",BS2525=0,BS2526&gt;0),
BS2527=BS2525,
AND(BS2527="NA",BS2526=0,BS2525=0,BS2524&gt;0)),0,1)))</f>
        <v>0</v>
      </c>
      <c r="BT2523" s="178">
        <f t="shared" ref="BT2523" si="2830">IF($AG$1789=$AH$1789,0,IF(
OR(
AND(BT2527=0,BT2526&gt;0),
AND(BT2527="NS",BT2525&gt;0),
AND(BT2527="NS",BT2525=0,BT2526=0)),1,
IF(OR(
AND(BT2526&gt;=2,BT2525&lt;BT2527),
AND(BT2527="NS",BT2525=0,BT2526&gt;0),
BT2527=BT2525,
AND(BT2527="NA",BT2526=0,BT2525=0,BT2524&gt;0)),0,1)))</f>
        <v>0</v>
      </c>
      <c r="BU2523" s="178">
        <f t="shared" ref="BU2523" si="2831">IF($AG$1789=$AH$1789,0,IF(
OR(
AND(BU2527=0,BU2526&gt;0),
AND(BU2527="NS",BU2525&gt;0),
AND(BU2527="NS",BU2525=0,BU2526=0)),1,
IF(OR(
AND(BU2526&gt;=2,BU2525&lt;BU2527),
AND(BU2527="NS",BU2525=0,BU2526&gt;0),
BU2527=BU2525,
AND(BU2527="NA",BU2526=0,BU2525=0,BU2524&gt;0)),0,1)))</f>
        <v>0</v>
      </c>
      <c r="BV2523" s="178">
        <f t="shared" ref="BV2523" si="2832">IF($AG$1789=$AH$1789,0,IF(
OR(
AND(BV2527=0,BV2526&gt;0),
AND(BV2527="NS",BV2525&gt;0),
AND(BV2527="NS",BV2525=0,BV2526=0)),1,
IF(OR(
AND(BV2526&gt;=2,BV2525&lt;BV2527),
AND(BV2527="NS",BV2525=0,BV2526&gt;0),
BV2527=BV2525,
AND(BV2527="NA",BV2526=0,BV2525=0,BV2524&gt;0)),0,1)))</f>
        <v>0</v>
      </c>
      <c r="BW2523" s="178">
        <f t="shared" ref="BW2523" si="2833">IF($AG$1789=$AH$1789,0,IF(
OR(
AND(BW2527=0,BW2526&gt;0),
AND(BW2527="NS",BW2525&gt;0),
AND(BW2527="NS",BW2525=0,BW2526=0)),1,
IF(OR(
AND(BW2526&gt;=2,BW2525&lt;BW2527),
AND(BW2527="NS",BW2525=0,BW2526&gt;0),
BW2527=BW2525,
AND(BW2527="NA",BW2526=0,BW2525=0,BW2524&gt;0)),0,1)))</f>
        <v>0</v>
      </c>
      <c r="BX2523" s="178">
        <f t="shared" ref="BX2523" si="2834">IF($AG$1789=$AH$1789,0,IF(
OR(
AND(BX2527=0,BX2526&gt;0),
AND(BX2527="NS",BX2525&gt;0),
AND(BX2527="NS",BX2525=0,BX2526=0)),1,
IF(OR(
AND(BX2526&gt;=2,BX2525&lt;BX2527),
AND(BX2527="NS",BX2525=0,BX2526&gt;0),
BX2527=BX2525,
AND(BX2527="NA",BX2526=0,BX2525=0,BX2524&gt;0)),0,1)))</f>
        <v>0</v>
      </c>
      <c r="BY2523" s="178">
        <f t="shared" ref="BY2523" si="2835">IF($AG$1789=$AH$1789,0,IF(
OR(
AND(BY2527=0,BY2526&gt;0),
AND(BY2527="NS",BY2525&gt;0),
AND(BY2527="NS",BY2525=0,BY2526=0)),1,
IF(OR(
AND(BY2526&gt;=2,BY2525&lt;BY2527),
AND(BY2527="NS",BY2525=0,BY2526&gt;0),
BY2527=BY2525,
AND(BY2527="NA",BY2526=0,BY2525=0,BY2524&gt;0)),0,1)))</f>
        <v>0</v>
      </c>
      <c r="BZ2523" s="178">
        <f t="shared" ref="BZ2523" si="2836">IF($AG$1789=$AH$1789,0,IF(
OR(
AND(BZ2527=0,BZ2526&gt;0),
AND(BZ2527="NS",BZ2525&gt;0),
AND(BZ2527="NS",BZ2525=0,BZ2526=0)),1,
IF(OR(
AND(BZ2526&gt;=2,BZ2525&lt;BZ2527),
AND(BZ2527="NS",BZ2525=0,BZ2526&gt;0),
BZ2527=BZ2525,
AND(BZ2527="NA",BZ2526=0,BZ2525=0,BZ2524&gt;0)),0,1)))</f>
        <v>0</v>
      </c>
      <c r="CA2523" s="178">
        <f t="shared" ref="CA2523" si="2837">IF($AG$1789=$AH$1789,0,IF(
OR(
AND(CA2527=0,CA2526&gt;0),
AND(CA2527="NS",CA2525&gt;0),
AND(CA2527="NS",CA2525=0,CA2526=0)),1,
IF(OR(
AND(CA2526&gt;=2,CA2525&lt;CA2527),
AND(CA2527="NS",CA2525=0,CA2526&gt;0),
CA2527=CA2525,
AND(CA2527="NA",CA2526=0,CA2525=0,CA2524&gt;0)),0,1)))</f>
        <v>0</v>
      </c>
      <c r="CB2523" s="178">
        <f t="shared" ref="CB2523" si="2838">IF($AG$1789=$AH$1789,0,IF(
OR(
AND(CB2527=0,CB2526&gt;0),
AND(CB2527="NS",CB2525&gt;0),
AND(CB2527="NS",CB2525=0,CB2526=0)),1,
IF(OR(
AND(CB2526&gt;=2,CB2525&lt;CB2527),
AND(CB2527="NS",CB2525=0,CB2526&gt;0),
CB2527=CB2525,
AND(CB2527="NA",CB2526=0,CB2525=0,CB2524&gt;0)),0,1)))</f>
        <v>0</v>
      </c>
      <c r="CC2523" s="186">
        <f>SUM(BQ2523:CB2523)</f>
        <v>0</v>
      </c>
      <c r="CN2523" s="237"/>
      <c r="CO2523" s="354"/>
      <c r="CP2523" s="494"/>
      <c r="CQ2523" s="494"/>
      <c r="CR2523" s="494"/>
      <c r="CS2523" s="494"/>
      <c r="CT2523" s="494"/>
      <c r="CU2523" s="494"/>
      <c r="CV2523" s="487"/>
      <c r="CW2523" s="487"/>
      <c r="CX2523" s="337"/>
      <c r="CY2523" s="337"/>
      <c r="CZ2523" s="487"/>
      <c r="DA2523" s="487"/>
      <c r="DB2523" s="337"/>
      <c r="DC2523" s="337"/>
      <c r="DD2523" s="487"/>
      <c r="DE2523" s="487"/>
      <c r="DF2523" s="337"/>
      <c r="DG2523" s="337"/>
      <c r="DH2523" s="354"/>
      <c r="DS2523" s="237"/>
    </row>
    <row r="2524" spans="1:123" ht="36" customHeight="1" x14ac:dyDescent="0.2">
      <c r="C2524" s="633"/>
      <c r="D2524" s="658"/>
      <c r="E2524" s="659"/>
      <c r="F2524" s="577" t="s">
        <v>677</v>
      </c>
      <c r="G2524" s="578"/>
      <c r="H2524" s="165"/>
      <c r="I2524" s="625" t="s">
        <v>673</v>
      </c>
      <c r="J2524" s="625"/>
      <c r="K2524" s="625"/>
      <c r="L2524" s="626"/>
      <c r="M2524" s="579"/>
      <c r="N2524" s="580"/>
      <c r="O2524" s="579"/>
      <c r="P2524" s="580"/>
      <c r="Q2524" s="579"/>
      <c r="R2524" s="580"/>
      <c r="S2524" s="590"/>
      <c r="T2524" s="591"/>
      <c r="U2524" s="213"/>
      <c r="V2524" s="213"/>
      <c r="W2524" s="486"/>
      <c r="X2524" s="486"/>
      <c r="Y2524" s="214"/>
      <c r="Z2524" s="214"/>
      <c r="AA2524" s="486"/>
      <c r="AB2524" s="486"/>
      <c r="AC2524" s="214"/>
      <c r="AD2524" s="214"/>
      <c r="AE2524" s="109"/>
      <c r="AG2524" s="90">
        <f t="shared" si="2794"/>
        <v>45</v>
      </c>
      <c r="AH2524" s="186">
        <f t="shared" si="2795"/>
        <v>0</v>
      </c>
      <c r="AI2524" s="130">
        <f t="shared" si="2796"/>
        <v>0</v>
      </c>
      <c r="AJ2524" s="130">
        <f t="shared" si="2797"/>
        <v>0</v>
      </c>
      <c r="AK2524" s="130">
        <f t="shared" si="2798"/>
        <v>0</v>
      </c>
      <c r="AL2524" s="130">
        <f t="shared" si="2799"/>
        <v>0</v>
      </c>
      <c r="AM2524" s="359">
        <f t="shared" si="2800"/>
        <v>0</v>
      </c>
      <c r="AN2524" s="130">
        <f t="shared" si="2801"/>
        <v>0</v>
      </c>
      <c r="AO2524" s="130">
        <f t="shared" si="2802"/>
        <v>0</v>
      </c>
      <c r="AP2524" s="130">
        <f t="shared" si="2803"/>
        <v>0</v>
      </c>
      <c r="AQ2524" s="130">
        <f t="shared" si="2804"/>
        <v>0</v>
      </c>
      <c r="AR2524" s="359">
        <f t="shared" si="2805"/>
        <v>0</v>
      </c>
      <c r="AS2524" s="130">
        <f t="shared" si="2806"/>
        <v>0</v>
      </c>
      <c r="AT2524" s="130">
        <f t="shared" si="2807"/>
        <v>0</v>
      </c>
      <c r="AU2524" s="130">
        <f t="shared" si="2808"/>
        <v>0</v>
      </c>
      <c r="AV2524" s="130">
        <f t="shared" si="2809"/>
        <v>0</v>
      </c>
      <c r="AW2524" s="359">
        <f t="shared" si="2810"/>
        <v>0</v>
      </c>
      <c r="AX2524" s="130">
        <f t="shared" si="2811"/>
        <v>0</v>
      </c>
      <c r="AY2524" s="130">
        <f t="shared" si="2812"/>
        <v>0</v>
      </c>
      <c r="AZ2524" s="130">
        <f t="shared" si="2813"/>
        <v>0</v>
      </c>
      <c r="BA2524" s="130">
        <f t="shared" si="2814"/>
        <v>0</v>
      </c>
      <c r="BB2524" s="359">
        <f t="shared" si="2815"/>
        <v>0</v>
      </c>
      <c r="BC2524" s="130">
        <f t="shared" si="2816"/>
        <v>0</v>
      </c>
      <c r="BD2524" s="130">
        <f t="shared" si="2817"/>
        <v>0</v>
      </c>
      <c r="BE2524" s="130">
        <f t="shared" si="2818"/>
        <v>0</v>
      </c>
      <c r="BF2524" s="130">
        <f t="shared" si="2819"/>
        <v>0</v>
      </c>
      <c r="BG2524" s="359">
        <f t="shared" si="2820"/>
        <v>0</v>
      </c>
      <c r="BH2524" s="130">
        <f t="shared" si="2821"/>
        <v>0</v>
      </c>
      <c r="BI2524" s="130">
        <f t="shared" si="2822"/>
        <v>0</v>
      </c>
      <c r="BJ2524" s="130">
        <f t="shared" si="2823"/>
        <v>0</v>
      </c>
      <c r="BK2524" s="130">
        <f t="shared" si="2824"/>
        <v>0</v>
      </c>
      <c r="BL2524" s="359">
        <f t="shared" si="2825"/>
        <v>0</v>
      </c>
      <c r="BM2524" s="90">
        <f t="shared" si="2826"/>
        <v>0</v>
      </c>
      <c r="BP2524" s="90" t="s">
        <v>2058</v>
      </c>
      <c r="BQ2524" s="90">
        <f>COUNTIF(M2524:N2527,"NA")</f>
        <v>0</v>
      </c>
      <c r="BR2524" s="90">
        <f>COUNTIF(O2524:P2527,"NA")</f>
        <v>0</v>
      </c>
      <c r="BS2524" s="90">
        <f>COUNTIF(Q2524:R2527,"NA")</f>
        <v>0</v>
      </c>
      <c r="BT2524" s="90">
        <f>COUNTIF(S2524:T2527,"NA")</f>
        <v>0</v>
      </c>
      <c r="BU2524" s="90">
        <f>COUNTIF(U2524:U2527,"NA")</f>
        <v>0</v>
      </c>
      <c r="BV2524" s="90">
        <f>COUNTIF(V2524:V2527,"NA")</f>
        <v>0</v>
      </c>
      <c r="BW2524" s="90">
        <f>COUNTIF(W2524:X2527,"NA")</f>
        <v>0</v>
      </c>
      <c r="BX2524" s="90">
        <f>COUNTIF(Y2524:Y2527,"NA")</f>
        <v>0</v>
      </c>
      <c r="BY2524" s="90">
        <f>COUNTIF(Z2524:Z2527,"NA")</f>
        <v>0</v>
      </c>
      <c r="BZ2524" s="90">
        <f>COUNTIF(AA2524:AB2527,"NA")</f>
        <v>0</v>
      </c>
      <c r="CA2524" s="90">
        <f>COUNTIF(AC2524:AC2527,"NA")</f>
        <v>0</v>
      </c>
      <c r="CB2524" s="90">
        <f>COUNTIF(AD2524:AD2527,"NA")</f>
        <v>0</v>
      </c>
      <c r="CO2524" s="335"/>
      <c r="CP2524" s="493"/>
      <c r="CQ2524" s="493"/>
      <c r="CR2524" s="493"/>
      <c r="CS2524" s="493"/>
      <c r="CT2524" s="493"/>
      <c r="CU2524" s="493"/>
      <c r="CV2524" s="486"/>
      <c r="CW2524" s="486"/>
      <c r="CX2524" s="336"/>
      <c r="CY2524" s="336"/>
      <c r="CZ2524" s="486"/>
      <c r="DA2524" s="486"/>
      <c r="DB2524" s="336"/>
      <c r="DC2524" s="336"/>
      <c r="DD2524" s="486"/>
      <c r="DE2524" s="486"/>
      <c r="DF2524" s="336"/>
      <c r="DG2524" s="336"/>
      <c r="DH2524" s="335"/>
    </row>
    <row r="2525" spans="1:123" ht="24" customHeight="1" x14ac:dyDescent="0.2">
      <c r="C2525" s="633"/>
      <c r="D2525" s="658"/>
      <c r="E2525" s="659"/>
      <c r="F2525" s="577" t="s">
        <v>678</v>
      </c>
      <c r="G2525" s="578"/>
      <c r="H2525" s="165"/>
      <c r="I2525" s="625" t="s">
        <v>674</v>
      </c>
      <c r="J2525" s="625"/>
      <c r="K2525" s="625"/>
      <c r="L2525" s="626"/>
      <c r="M2525" s="579"/>
      <c r="N2525" s="580"/>
      <c r="O2525" s="579"/>
      <c r="P2525" s="580"/>
      <c r="Q2525" s="579"/>
      <c r="R2525" s="580"/>
      <c r="S2525" s="590"/>
      <c r="T2525" s="591"/>
      <c r="U2525" s="213"/>
      <c r="V2525" s="213"/>
      <c r="W2525" s="486"/>
      <c r="X2525" s="486"/>
      <c r="Y2525" s="214"/>
      <c r="Z2525" s="214"/>
      <c r="AA2525" s="486"/>
      <c r="AB2525" s="486"/>
      <c r="AC2525" s="214"/>
      <c r="AD2525" s="214"/>
      <c r="AE2525" s="109"/>
      <c r="AG2525" s="90">
        <f t="shared" si="2794"/>
        <v>45</v>
      </c>
      <c r="AH2525" s="186">
        <f t="shared" si="2795"/>
        <v>0</v>
      </c>
      <c r="AI2525" s="130">
        <f t="shared" si="2796"/>
        <v>0</v>
      </c>
      <c r="AJ2525" s="130">
        <f t="shared" si="2797"/>
        <v>0</v>
      </c>
      <c r="AK2525" s="130">
        <f t="shared" si="2798"/>
        <v>0</v>
      </c>
      <c r="AL2525" s="130">
        <f t="shared" si="2799"/>
        <v>0</v>
      </c>
      <c r="AM2525" s="359">
        <f t="shared" si="2800"/>
        <v>0</v>
      </c>
      <c r="AN2525" s="130">
        <f t="shared" si="2801"/>
        <v>0</v>
      </c>
      <c r="AO2525" s="130">
        <f t="shared" si="2802"/>
        <v>0</v>
      </c>
      <c r="AP2525" s="130">
        <f t="shared" si="2803"/>
        <v>0</v>
      </c>
      <c r="AQ2525" s="130">
        <f t="shared" si="2804"/>
        <v>0</v>
      </c>
      <c r="AR2525" s="359">
        <f t="shared" si="2805"/>
        <v>0</v>
      </c>
      <c r="AS2525" s="130">
        <f t="shared" si="2806"/>
        <v>0</v>
      </c>
      <c r="AT2525" s="130">
        <f t="shared" si="2807"/>
        <v>0</v>
      </c>
      <c r="AU2525" s="130">
        <f t="shared" si="2808"/>
        <v>0</v>
      </c>
      <c r="AV2525" s="130">
        <f t="shared" si="2809"/>
        <v>0</v>
      </c>
      <c r="AW2525" s="359">
        <f t="shared" si="2810"/>
        <v>0</v>
      </c>
      <c r="AX2525" s="130">
        <f t="shared" si="2811"/>
        <v>0</v>
      </c>
      <c r="AY2525" s="130">
        <f t="shared" si="2812"/>
        <v>0</v>
      </c>
      <c r="AZ2525" s="130">
        <f t="shared" si="2813"/>
        <v>0</v>
      </c>
      <c r="BA2525" s="130">
        <f t="shared" si="2814"/>
        <v>0</v>
      </c>
      <c r="BB2525" s="359">
        <f t="shared" si="2815"/>
        <v>0</v>
      </c>
      <c r="BC2525" s="130">
        <f t="shared" si="2816"/>
        <v>0</v>
      </c>
      <c r="BD2525" s="130">
        <f t="shared" si="2817"/>
        <v>0</v>
      </c>
      <c r="BE2525" s="130">
        <f t="shared" si="2818"/>
        <v>0</v>
      </c>
      <c r="BF2525" s="130">
        <f t="shared" si="2819"/>
        <v>0</v>
      </c>
      <c r="BG2525" s="359">
        <f t="shared" si="2820"/>
        <v>0</v>
      </c>
      <c r="BH2525" s="130">
        <f t="shared" si="2821"/>
        <v>0</v>
      </c>
      <c r="BI2525" s="130">
        <f t="shared" si="2822"/>
        <v>0</v>
      </c>
      <c r="BJ2525" s="130">
        <f t="shared" si="2823"/>
        <v>0</v>
      </c>
      <c r="BK2525" s="130">
        <f t="shared" si="2824"/>
        <v>0</v>
      </c>
      <c r="BL2525" s="359">
        <f t="shared" si="2825"/>
        <v>0</v>
      </c>
      <c r="BM2525" s="90">
        <f t="shared" si="2826"/>
        <v>0</v>
      </c>
      <c r="BP2525" s="90" t="s">
        <v>2078</v>
      </c>
      <c r="BQ2525" s="90">
        <f>SUM(M2524:N2527)</f>
        <v>0</v>
      </c>
      <c r="BR2525" s="90">
        <f>SUM(O2524:P2527)</f>
        <v>0</v>
      </c>
      <c r="BS2525" s="90">
        <f>SUM(Q2524:R2527)</f>
        <v>0</v>
      </c>
      <c r="BT2525" s="90">
        <f>SUM(S2524:T2527)</f>
        <v>0</v>
      </c>
      <c r="BU2525" s="90">
        <f>SUM(U2524:U2527)</f>
        <v>0</v>
      </c>
      <c r="BV2525" s="90">
        <f>SUM(V2524:V2527)</f>
        <v>0</v>
      </c>
      <c r="BW2525" s="90">
        <f>SUM(W2524:X2527)</f>
        <v>0</v>
      </c>
      <c r="BX2525" s="90">
        <f>SUM(Y2524:Y2527)</f>
        <v>0</v>
      </c>
      <c r="BY2525" s="90">
        <f>SUM(Z2524:Z2527)</f>
        <v>0</v>
      </c>
      <c r="BZ2525" s="90">
        <f>SUM(AA2524:AB2527)</f>
        <v>0</v>
      </c>
      <c r="CA2525" s="90">
        <f>SUM(AC2524:AC2527)</f>
        <v>0</v>
      </c>
      <c r="CB2525" s="90">
        <f>SUM(AD2524:AD2527)</f>
        <v>0</v>
      </c>
      <c r="CO2525" s="335"/>
      <c r="CP2525" s="493"/>
      <c r="CQ2525" s="493"/>
      <c r="CR2525" s="493"/>
      <c r="CS2525" s="493"/>
      <c r="CT2525" s="493"/>
      <c r="CU2525" s="493"/>
      <c r="CV2525" s="486"/>
      <c r="CW2525" s="486"/>
      <c r="CX2525" s="336"/>
      <c r="CY2525" s="336"/>
      <c r="CZ2525" s="486"/>
      <c r="DA2525" s="486"/>
      <c r="DB2525" s="336"/>
      <c r="DC2525" s="336"/>
      <c r="DD2525" s="486"/>
      <c r="DE2525" s="486"/>
      <c r="DF2525" s="336"/>
      <c r="DG2525" s="336"/>
      <c r="DH2525" s="335"/>
    </row>
    <row r="2526" spans="1:123" ht="48" customHeight="1" x14ac:dyDescent="0.2">
      <c r="C2526" s="633"/>
      <c r="D2526" s="658"/>
      <c r="E2526" s="659"/>
      <c r="F2526" s="577" t="s">
        <v>679</v>
      </c>
      <c r="G2526" s="578"/>
      <c r="H2526" s="165"/>
      <c r="I2526" s="625" t="s">
        <v>675</v>
      </c>
      <c r="J2526" s="625"/>
      <c r="K2526" s="625"/>
      <c r="L2526" s="626"/>
      <c r="M2526" s="579"/>
      <c r="N2526" s="580"/>
      <c r="O2526" s="579"/>
      <c r="P2526" s="580"/>
      <c r="Q2526" s="579"/>
      <c r="R2526" s="580"/>
      <c r="S2526" s="590"/>
      <c r="T2526" s="591"/>
      <c r="U2526" s="213"/>
      <c r="V2526" s="213"/>
      <c r="W2526" s="486"/>
      <c r="X2526" s="486"/>
      <c r="Y2526" s="214"/>
      <c r="Z2526" s="214"/>
      <c r="AA2526" s="486"/>
      <c r="AB2526" s="486"/>
      <c r="AC2526" s="214"/>
      <c r="AD2526" s="214"/>
      <c r="AE2526" s="109"/>
      <c r="AG2526" s="90">
        <f t="shared" si="2794"/>
        <v>45</v>
      </c>
      <c r="AH2526" s="186">
        <f t="shared" si="2795"/>
        <v>0</v>
      </c>
      <c r="AI2526" s="130">
        <f t="shared" si="2796"/>
        <v>0</v>
      </c>
      <c r="AJ2526" s="130">
        <f t="shared" si="2797"/>
        <v>0</v>
      </c>
      <c r="AK2526" s="130">
        <f t="shared" si="2798"/>
        <v>0</v>
      </c>
      <c r="AL2526" s="130">
        <f t="shared" si="2799"/>
        <v>0</v>
      </c>
      <c r="AM2526" s="359">
        <f t="shared" si="2800"/>
        <v>0</v>
      </c>
      <c r="AN2526" s="130">
        <f t="shared" si="2801"/>
        <v>0</v>
      </c>
      <c r="AO2526" s="130">
        <f t="shared" si="2802"/>
        <v>0</v>
      </c>
      <c r="AP2526" s="130">
        <f t="shared" si="2803"/>
        <v>0</v>
      </c>
      <c r="AQ2526" s="130">
        <f t="shared" si="2804"/>
        <v>0</v>
      </c>
      <c r="AR2526" s="359">
        <f t="shared" si="2805"/>
        <v>0</v>
      </c>
      <c r="AS2526" s="130">
        <f t="shared" si="2806"/>
        <v>0</v>
      </c>
      <c r="AT2526" s="130">
        <f t="shared" si="2807"/>
        <v>0</v>
      </c>
      <c r="AU2526" s="130">
        <f t="shared" si="2808"/>
        <v>0</v>
      </c>
      <c r="AV2526" s="130">
        <f t="shared" si="2809"/>
        <v>0</v>
      </c>
      <c r="AW2526" s="359">
        <f t="shared" si="2810"/>
        <v>0</v>
      </c>
      <c r="AX2526" s="130">
        <f t="shared" si="2811"/>
        <v>0</v>
      </c>
      <c r="AY2526" s="130">
        <f t="shared" si="2812"/>
        <v>0</v>
      </c>
      <c r="AZ2526" s="130">
        <f t="shared" si="2813"/>
        <v>0</v>
      </c>
      <c r="BA2526" s="130">
        <f t="shared" si="2814"/>
        <v>0</v>
      </c>
      <c r="BB2526" s="359">
        <f t="shared" si="2815"/>
        <v>0</v>
      </c>
      <c r="BC2526" s="130">
        <f t="shared" si="2816"/>
        <v>0</v>
      </c>
      <c r="BD2526" s="130">
        <f t="shared" si="2817"/>
        <v>0</v>
      </c>
      <c r="BE2526" s="130">
        <f t="shared" si="2818"/>
        <v>0</v>
      </c>
      <c r="BF2526" s="130">
        <f t="shared" si="2819"/>
        <v>0</v>
      </c>
      <c r="BG2526" s="359">
        <f t="shared" si="2820"/>
        <v>0</v>
      </c>
      <c r="BH2526" s="130">
        <f t="shared" si="2821"/>
        <v>0</v>
      </c>
      <c r="BI2526" s="130">
        <f t="shared" si="2822"/>
        <v>0</v>
      </c>
      <c r="BJ2526" s="130">
        <f t="shared" si="2823"/>
        <v>0</v>
      </c>
      <c r="BK2526" s="130">
        <f t="shared" si="2824"/>
        <v>0</v>
      </c>
      <c r="BL2526" s="359">
        <f t="shared" si="2825"/>
        <v>0</v>
      </c>
      <c r="BM2526" s="90">
        <f t="shared" si="2826"/>
        <v>0</v>
      </c>
      <c r="BP2526" s="90" t="s">
        <v>2029</v>
      </c>
      <c r="BQ2526" s="90">
        <f>COUNTIF(M2524:N2527,"NS")</f>
        <v>0</v>
      </c>
      <c r="BR2526" s="90">
        <f>COUNTIF(O2524:P2527,"NS")</f>
        <v>0</v>
      </c>
      <c r="BS2526" s="90">
        <f>COUNTIF(Q2524:R2527,"NS")</f>
        <v>0</v>
      </c>
      <c r="BT2526" s="90">
        <f>COUNTIF(S2524:T2527,"NS")</f>
        <v>0</v>
      </c>
      <c r="BU2526" s="90">
        <f>COUNTIF(U2524:U2527,"NS")</f>
        <v>0</v>
      </c>
      <c r="BV2526" s="90">
        <f>COUNTIF(V2524:V2527,"NS")</f>
        <v>0</v>
      </c>
      <c r="BW2526" s="90">
        <f>COUNTIF(W2524:X2527,"NS")</f>
        <v>0</v>
      </c>
      <c r="BX2526" s="90">
        <f>COUNTIF(Y2524:Y2527,"NS")</f>
        <v>0</v>
      </c>
      <c r="BY2526" s="90">
        <f>COUNTIF(Z2524:Z2527,"NS")</f>
        <v>0</v>
      </c>
      <c r="BZ2526" s="90">
        <f>COUNTIF(AA2524:AB2527,"NS")</f>
        <v>0</v>
      </c>
      <c r="CA2526" s="90">
        <f>COUNTIF(AC2524:AC2527,"NS")</f>
        <v>0</v>
      </c>
      <c r="CB2526" s="90">
        <f>COUNTIF(AD2524:AD2527,"NS")</f>
        <v>0</v>
      </c>
      <c r="CO2526" s="335"/>
      <c r="CP2526" s="493"/>
      <c r="CQ2526" s="493"/>
      <c r="CR2526" s="493"/>
      <c r="CS2526" s="493"/>
      <c r="CT2526" s="493"/>
      <c r="CU2526" s="493"/>
      <c r="CV2526" s="486"/>
      <c r="CW2526" s="486"/>
      <c r="CX2526" s="336"/>
      <c r="CY2526" s="336"/>
      <c r="CZ2526" s="486"/>
      <c r="DA2526" s="486"/>
      <c r="DB2526" s="336"/>
      <c r="DC2526" s="336"/>
      <c r="DD2526" s="486"/>
      <c r="DE2526" s="486"/>
      <c r="DF2526" s="336"/>
      <c r="DG2526" s="336"/>
      <c r="DH2526" s="335"/>
    </row>
    <row r="2527" spans="1:123" ht="60" customHeight="1" x14ac:dyDescent="0.2">
      <c r="C2527" s="633"/>
      <c r="D2527" s="658"/>
      <c r="E2527" s="659"/>
      <c r="F2527" s="577" t="s">
        <v>680</v>
      </c>
      <c r="G2527" s="578"/>
      <c r="H2527" s="165"/>
      <c r="I2527" s="625" t="s">
        <v>676</v>
      </c>
      <c r="J2527" s="625"/>
      <c r="K2527" s="625"/>
      <c r="L2527" s="626"/>
      <c r="M2527" s="579"/>
      <c r="N2527" s="580"/>
      <c r="O2527" s="579"/>
      <c r="P2527" s="580"/>
      <c r="Q2527" s="579"/>
      <c r="R2527" s="580"/>
      <c r="S2527" s="590"/>
      <c r="T2527" s="591"/>
      <c r="U2527" s="213"/>
      <c r="V2527" s="213"/>
      <c r="W2527" s="486"/>
      <c r="X2527" s="486"/>
      <c r="Y2527" s="214"/>
      <c r="Z2527" s="214"/>
      <c r="AA2527" s="486"/>
      <c r="AB2527" s="486"/>
      <c r="AC2527" s="214"/>
      <c r="AD2527" s="214"/>
      <c r="AE2527" s="109"/>
      <c r="AG2527" s="90">
        <f t="shared" si="2794"/>
        <v>45</v>
      </c>
      <c r="AH2527" s="186">
        <f t="shared" si="2795"/>
        <v>0</v>
      </c>
      <c r="AI2527" s="130">
        <f t="shared" si="2796"/>
        <v>0</v>
      </c>
      <c r="AJ2527" s="130">
        <f t="shared" si="2797"/>
        <v>0</v>
      </c>
      <c r="AK2527" s="130">
        <f t="shared" si="2798"/>
        <v>0</v>
      </c>
      <c r="AL2527" s="130">
        <f t="shared" si="2799"/>
        <v>0</v>
      </c>
      <c r="AM2527" s="359">
        <f t="shared" si="2800"/>
        <v>0</v>
      </c>
      <c r="AN2527" s="130">
        <f t="shared" si="2801"/>
        <v>0</v>
      </c>
      <c r="AO2527" s="130">
        <f t="shared" si="2802"/>
        <v>0</v>
      </c>
      <c r="AP2527" s="130">
        <f t="shared" si="2803"/>
        <v>0</v>
      </c>
      <c r="AQ2527" s="130">
        <f t="shared" si="2804"/>
        <v>0</v>
      </c>
      <c r="AR2527" s="359">
        <f t="shared" si="2805"/>
        <v>0</v>
      </c>
      <c r="AS2527" s="130">
        <f t="shared" si="2806"/>
        <v>0</v>
      </c>
      <c r="AT2527" s="130">
        <f t="shared" si="2807"/>
        <v>0</v>
      </c>
      <c r="AU2527" s="130">
        <f t="shared" si="2808"/>
        <v>0</v>
      </c>
      <c r="AV2527" s="130">
        <f t="shared" si="2809"/>
        <v>0</v>
      </c>
      <c r="AW2527" s="359">
        <f t="shared" si="2810"/>
        <v>0</v>
      </c>
      <c r="AX2527" s="130">
        <f t="shared" si="2811"/>
        <v>0</v>
      </c>
      <c r="AY2527" s="130">
        <f t="shared" si="2812"/>
        <v>0</v>
      </c>
      <c r="AZ2527" s="130">
        <f t="shared" si="2813"/>
        <v>0</v>
      </c>
      <c r="BA2527" s="130">
        <f t="shared" si="2814"/>
        <v>0</v>
      </c>
      <c r="BB2527" s="359">
        <f t="shared" si="2815"/>
        <v>0</v>
      </c>
      <c r="BC2527" s="130">
        <f t="shared" si="2816"/>
        <v>0</v>
      </c>
      <c r="BD2527" s="130">
        <f t="shared" si="2817"/>
        <v>0</v>
      </c>
      <c r="BE2527" s="130">
        <f t="shared" si="2818"/>
        <v>0</v>
      </c>
      <c r="BF2527" s="130">
        <f t="shared" si="2819"/>
        <v>0</v>
      </c>
      <c r="BG2527" s="359">
        <f t="shared" si="2820"/>
        <v>0</v>
      </c>
      <c r="BH2527" s="130">
        <f t="shared" si="2821"/>
        <v>0</v>
      </c>
      <c r="BI2527" s="130">
        <f t="shared" si="2822"/>
        <v>0</v>
      </c>
      <c r="BJ2527" s="130">
        <f t="shared" si="2823"/>
        <v>0</v>
      </c>
      <c r="BK2527" s="130">
        <f t="shared" si="2824"/>
        <v>0</v>
      </c>
      <c r="BL2527" s="359">
        <f t="shared" si="2825"/>
        <v>0</v>
      </c>
      <c r="BM2527" s="90">
        <f t="shared" si="2826"/>
        <v>0</v>
      </c>
      <c r="BP2527" s="90" t="s">
        <v>2104</v>
      </c>
      <c r="BQ2527" s="90">
        <f>M2523</f>
        <v>0</v>
      </c>
      <c r="BR2527" s="90">
        <f>O2523</f>
        <v>0</v>
      </c>
      <c r="BS2527" s="90">
        <f>Q2523</f>
        <v>0</v>
      </c>
      <c r="BT2527" s="90">
        <f>S2523</f>
        <v>0</v>
      </c>
      <c r="BU2527" s="90">
        <f>U2523</f>
        <v>0</v>
      </c>
      <c r="BV2527" s="90">
        <f>V2523</f>
        <v>0</v>
      </c>
      <c r="BW2527" s="90">
        <f>W2523</f>
        <v>0</v>
      </c>
      <c r="BX2527" s="90">
        <f>Y2523</f>
        <v>0</v>
      </c>
      <c r="BY2527" s="90">
        <f>Z2523</f>
        <v>0</v>
      </c>
      <c r="BZ2527" s="90">
        <f>AA2523</f>
        <v>0</v>
      </c>
      <c r="CA2527" s="90">
        <f>AC2523</f>
        <v>0</v>
      </c>
      <c r="CB2527" s="90">
        <f>AD2523</f>
        <v>0</v>
      </c>
      <c r="CO2527" s="335"/>
      <c r="CP2527" s="493"/>
      <c r="CQ2527" s="493"/>
      <c r="CR2527" s="493"/>
      <c r="CS2527" s="493"/>
      <c r="CT2527" s="493"/>
      <c r="CU2527" s="493"/>
      <c r="CV2527" s="486"/>
      <c r="CW2527" s="486"/>
      <c r="CX2527" s="336"/>
      <c r="CY2527" s="336"/>
      <c r="CZ2527" s="486"/>
      <c r="DA2527" s="486"/>
      <c r="DB2527" s="336"/>
      <c r="DC2527" s="336"/>
      <c r="DD2527" s="486"/>
      <c r="DE2527" s="486"/>
      <c r="DF2527" s="336"/>
      <c r="DG2527" s="336"/>
      <c r="DH2527" s="335"/>
    </row>
    <row r="2528" spans="1:123" ht="24" customHeight="1" x14ac:dyDescent="0.2">
      <c r="C2528" s="633"/>
      <c r="D2528" s="658"/>
      <c r="E2528" s="659"/>
      <c r="F2528" s="629" t="s">
        <v>681</v>
      </c>
      <c r="G2528" s="629"/>
      <c r="H2528" s="587" t="s">
        <v>682</v>
      </c>
      <c r="I2528" s="588"/>
      <c r="J2528" s="588"/>
      <c r="K2528" s="588"/>
      <c r="L2528" s="589"/>
      <c r="M2528" s="579"/>
      <c r="N2528" s="580"/>
      <c r="O2528" s="579"/>
      <c r="P2528" s="580"/>
      <c r="Q2528" s="579"/>
      <c r="R2528" s="580"/>
      <c r="S2528" s="590"/>
      <c r="T2528" s="591"/>
      <c r="U2528" s="213"/>
      <c r="V2528" s="213"/>
      <c r="W2528" s="486"/>
      <c r="X2528" s="486"/>
      <c r="Y2528" s="214"/>
      <c r="Z2528" s="214"/>
      <c r="AA2528" s="486"/>
      <c r="AB2528" s="486"/>
      <c r="AC2528" s="214"/>
      <c r="AD2528" s="214"/>
      <c r="AE2528" s="109"/>
      <c r="AG2528" s="90">
        <f t="shared" si="2794"/>
        <v>45</v>
      </c>
      <c r="AH2528" s="186">
        <f t="shared" si="2795"/>
        <v>0</v>
      </c>
      <c r="AI2528" s="130">
        <f t="shared" si="2796"/>
        <v>0</v>
      </c>
      <c r="AJ2528" s="130">
        <f t="shared" si="2797"/>
        <v>0</v>
      </c>
      <c r="AK2528" s="130">
        <f t="shared" si="2798"/>
        <v>0</v>
      </c>
      <c r="AL2528" s="130">
        <f t="shared" si="2799"/>
        <v>0</v>
      </c>
      <c r="AM2528" s="359">
        <f t="shared" si="2800"/>
        <v>0</v>
      </c>
      <c r="AN2528" s="130">
        <f t="shared" si="2801"/>
        <v>0</v>
      </c>
      <c r="AO2528" s="130">
        <f t="shared" si="2802"/>
        <v>0</v>
      </c>
      <c r="AP2528" s="130">
        <f t="shared" si="2803"/>
        <v>0</v>
      </c>
      <c r="AQ2528" s="130">
        <f t="shared" si="2804"/>
        <v>0</v>
      </c>
      <c r="AR2528" s="359">
        <f t="shared" si="2805"/>
        <v>0</v>
      </c>
      <c r="AS2528" s="130">
        <f t="shared" si="2806"/>
        <v>0</v>
      </c>
      <c r="AT2528" s="130">
        <f t="shared" si="2807"/>
        <v>0</v>
      </c>
      <c r="AU2528" s="130">
        <f t="shared" si="2808"/>
        <v>0</v>
      </c>
      <c r="AV2528" s="130">
        <f t="shared" si="2809"/>
        <v>0</v>
      </c>
      <c r="AW2528" s="359">
        <f t="shared" si="2810"/>
        <v>0</v>
      </c>
      <c r="AX2528" s="130">
        <f t="shared" si="2811"/>
        <v>0</v>
      </c>
      <c r="AY2528" s="130">
        <f t="shared" si="2812"/>
        <v>0</v>
      </c>
      <c r="AZ2528" s="130">
        <f t="shared" si="2813"/>
        <v>0</v>
      </c>
      <c r="BA2528" s="130">
        <f t="shared" si="2814"/>
        <v>0</v>
      </c>
      <c r="BB2528" s="359">
        <f t="shared" si="2815"/>
        <v>0</v>
      </c>
      <c r="BC2528" s="130">
        <f t="shared" si="2816"/>
        <v>0</v>
      </c>
      <c r="BD2528" s="130">
        <f t="shared" si="2817"/>
        <v>0</v>
      </c>
      <c r="BE2528" s="130">
        <f t="shared" si="2818"/>
        <v>0</v>
      </c>
      <c r="BF2528" s="130">
        <f t="shared" si="2819"/>
        <v>0</v>
      </c>
      <c r="BG2528" s="359">
        <f t="shared" si="2820"/>
        <v>0</v>
      </c>
      <c r="BH2528" s="130">
        <f t="shared" si="2821"/>
        <v>0</v>
      </c>
      <c r="BI2528" s="130">
        <f t="shared" si="2822"/>
        <v>0</v>
      </c>
      <c r="BJ2528" s="130">
        <f t="shared" si="2823"/>
        <v>0</v>
      </c>
      <c r="BK2528" s="130">
        <f t="shared" si="2824"/>
        <v>0</v>
      </c>
      <c r="BL2528" s="359">
        <f t="shared" si="2825"/>
        <v>0</v>
      </c>
      <c r="BM2528" s="90">
        <f t="shared" si="2826"/>
        <v>0</v>
      </c>
      <c r="CO2528" s="335"/>
      <c r="CP2528" s="493"/>
      <c r="CQ2528" s="493"/>
      <c r="CR2528" s="493"/>
      <c r="CS2528" s="493"/>
      <c r="CT2528" s="493"/>
      <c r="CU2528" s="493"/>
      <c r="CV2528" s="486"/>
      <c r="CW2528" s="486"/>
      <c r="CX2528" s="336"/>
      <c r="CY2528" s="336"/>
      <c r="CZ2528" s="486"/>
      <c r="DA2528" s="486"/>
      <c r="DB2528" s="336"/>
      <c r="DC2528" s="336"/>
      <c r="DD2528" s="486"/>
      <c r="DE2528" s="486"/>
      <c r="DF2528" s="336"/>
      <c r="DG2528" s="336"/>
      <c r="DH2528" s="335"/>
    </row>
    <row r="2529" spans="1:121" ht="15" customHeight="1" x14ac:dyDescent="0.2">
      <c r="C2529" s="634"/>
      <c r="D2529" s="660"/>
      <c r="E2529" s="661"/>
      <c r="F2529" s="629" t="s">
        <v>683</v>
      </c>
      <c r="G2529" s="629"/>
      <c r="H2529" s="587" t="s">
        <v>684</v>
      </c>
      <c r="I2529" s="588"/>
      <c r="J2529" s="588"/>
      <c r="K2529" s="588"/>
      <c r="L2529" s="589"/>
      <c r="M2529" s="579"/>
      <c r="N2529" s="580"/>
      <c r="O2529" s="579"/>
      <c r="P2529" s="580"/>
      <c r="Q2529" s="579"/>
      <c r="R2529" s="580"/>
      <c r="S2529" s="590"/>
      <c r="T2529" s="591"/>
      <c r="U2529" s="213"/>
      <c r="V2529" s="213"/>
      <c r="W2529" s="486"/>
      <c r="X2529" s="486"/>
      <c r="Y2529" s="214"/>
      <c r="Z2529" s="214"/>
      <c r="AA2529" s="486"/>
      <c r="AB2529" s="486"/>
      <c r="AC2529" s="214"/>
      <c r="AD2529" s="214"/>
      <c r="AE2529" s="109"/>
      <c r="AG2529" s="90">
        <f t="shared" si="2794"/>
        <v>45</v>
      </c>
      <c r="AH2529" s="186">
        <f t="shared" si="2795"/>
        <v>0</v>
      </c>
      <c r="AI2529" s="130">
        <f t="shared" si="2796"/>
        <v>0</v>
      </c>
      <c r="AJ2529" s="130">
        <f t="shared" si="2797"/>
        <v>0</v>
      </c>
      <c r="AK2529" s="130">
        <f t="shared" si="2798"/>
        <v>0</v>
      </c>
      <c r="AL2529" s="130">
        <f t="shared" si="2799"/>
        <v>0</v>
      </c>
      <c r="AM2529" s="359">
        <f t="shared" si="2800"/>
        <v>0</v>
      </c>
      <c r="AN2529" s="130">
        <f t="shared" si="2801"/>
        <v>0</v>
      </c>
      <c r="AO2529" s="130">
        <f t="shared" si="2802"/>
        <v>0</v>
      </c>
      <c r="AP2529" s="130">
        <f t="shared" si="2803"/>
        <v>0</v>
      </c>
      <c r="AQ2529" s="130">
        <f t="shared" si="2804"/>
        <v>0</v>
      </c>
      <c r="AR2529" s="359">
        <f t="shared" si="2805"/>
        <v>0</v>
      </c>
      <c r="AS2529" s="130">
        <f t="shared" si="2806"/>
        <v>0</v>
      </c>
      <c r="AT2529" s="130">
        <f t="shared" si="2807"/>
        <v>0</v>
      </c>
      <c r="AU2529" s="130">
        <f t="shared" si="2808"/>
        <v>0</v>
      </c>
      <c r="AV2529" s="130">
        <f t="shared" si="2809"/>
        <v>0</v>
      </c>
      <c r="AW2529" s="359">
        <f t="shared" si="2810"/>
        <v>0</v>
      </c>
      <c r="AX2529" s="130">
        <f t="shared" si="2811"/>
        <v>0</v>
      </c>
      <c r="AY2529" s="130">
        <f t="shared" si="2812"/>
        <v>0</v>
      </c>
      <c r="AZ2529" s="130">
        <f t="shared" si="2813"/>
        <v>0</v>
      </c>
      <c r="BA2529" s="130">
        <f t="shared" si="2814"/>
        <v>0</v>
      </c>
      <c r="BB2529" s="359">
        <f t="shared" si="2815"/>
        <v>0</v>
      </c>
      <c r="BC2529" s="130">
        <f t="shared" si="2816"/>
        <v>0</v>
      </c>
      <c r="BD2529" s="130">
        <f t="shared" si="2817"/>
        <v>0</v>
      </c>
      <c r="BE2529" s="130">
        <f t="shared" si="2818"/>
        <v>0</v>
      </c>
      <c r="BF2529" s="130">
        <f t="shared" si="2819"/>
        <v>0</v>
      </c>
      <c r="BG2529" s="359">
        <f t="shared" si="2820"/>
        <v>0</v>
      </c>
      <c r="BH2529" s="130">
        <f t="shared" si="2821"/>
        <v>0</v>
      </c>
      <c r="BI2529" s="130">
        <f t="shared" si="2822"/>
        <v>0</v>
      </c>
      <c r="BJ2529" s="130">
        <f t="shared" si="2823"/>
        <v>0</v>
      </c>
      <c r="BK2529" s="130">
        <f t="shared" si="2824"/>
        <v>0</v>
      </c>
      <c r="BL2529" s="359">
        <f t="shared" si="2825"/>
        <v>0</v>
      </c>
      <c r="BM2529" s="90">
        <f t="shared" si="2826"/>
        <v>0</v>
      </c>
      <c r="CB2529" s="239" t="s">
        <v>2105</v>
      </c>
      <c r="CC2529" s="357">
        <f>SUM(CC2391:CC2523)</f>
        <v>0</v>
      </c>
      <c r="CO2529" s="335"/>
      <c r="CP2529" s="493"/>
      <c r="CQ2529" s="493"/>
      <c r="CR2529" s="493"/>
      <c r="CS2529" s="493"/>
      <c r="CT2529" s="493"/>
      <c r="CU2529" s="493"/>
      <c r="CV2529" s="486"/>
      <c r="CW2529" s="486"/>
      <c r="CX2529" s="336"/>
      <c r="CY2529" s="336"/>
      <c r="CZ2529" s="486"/>
      <c r="DA2529" s="486"/>
      <c r="DB2529" s="336"/>
      <c r="DC2529" s="336"/>
      <c r="DD2529" s="486"/>
      <c r="DE2529" s="486"/>
      <c r="DF2529" s="336"/>
      <c r="DG2529" s="336"/>
      <c r="DH2529" s="335">
        <f>SUM(DH2386:DH2528)</f>
        <v>0</v>
      </c>
    </row>
    <row r="2530" spans="1:121" ht="15" customHeight="1" x14ac:dyDescent="0.2">
      <c r="J2530" s="112"/>
      <c r="K2530" s="166"/>
      <c r="L2530" s="112" t="s">
        <v>84</v>
      </c>
      <c r="M2530" s="743">
        <f>IF(AND(SUM(M2528:N2529,M2515:N2523,M2511:N2512,M2497:N2504,M2494:N2494,M2482:N2485,M2473:N2476,M2465:N2465,M2455:N2459,M2450:N2450,M2437:N2443,M2432:N2434,M2427:N2427,M2406:N2409,M2397:N2401,M2381:N2391)=0,SUM(COUNTIF(M2381:N2391,"NS"),COUNTIF(M2397:N2401,"NS"),COUNTIF(M2406:N2409,"NS"),COUNTIF(M2427:N2427,"NS"),COUNTIF(M2432:N2434,"NS"),COUNTIF(M2437:N2443,"NS"),COUNTIF(M2450:N2450,"NS"),COUNTIF(M2455:N2459,"NS"),COUNTIF(M2465:N2465,"NS"),COUNTIF(M2473:N2476,"NS"),COUNTIF(M2482:N2485,"NS"),COUNTIF(M2494:N2494,"NS"),COUNTIF(M2497:N2504,"NS"),COUNTIF(M2511:N2512,"NS"),COUNTIF(M2515:N2523,"NS"),COUNTIF(M2528:N2529,"NS"))&gt;0),"NS",SUM(M2528:N2529,M2515:N2523,M2511:N2512,M2497:N2504,M2494:N2494,M2482:N2485,M2473:N2476,M2465:N2465,M2455:N2459,M2450:N2450,M2437:N2443,M2432:N2434,M2427:N2427,M2406:N2409,M2397:N2401,M2381:N2391))</f>
        <v>0</v>
      </c>
      <c r="N2530" s="743"/>
      <c r="O2530" s="743">
        <f>IF(AND(SUM(O2528:P2529,O2515:P2523,O2511:P2512,O2497:P2504,O2494:P2494,O2482:P2485,O2473:P2476,O2465:P2465,O2455:P2459,O2450:P2450,O2437:P2443,O2432:P2434,O2427:P2427,O2406:P2409,O2397:P2401,O2381:P2391)=0,SUM(COUNTIF(O2381:P2391,"NS"),COUNTIF(O2397:P2401,"NS"),COUNTIF(O2406:P2409,"NS"),COUNTIF(O2427:P2427,"NS"),COUNTIF(O2432:P2434,"NS"),COUNTIF(O2437:P2443,"NS"),COUNTIF(O2450:P2450,"NS"),COUNTIF(O2455:P2459,"NS"),COUNTIF(O2465:P2465,"NS"),COUNTIF(O2473:P2476,"NS"),COUNTIF(O2482:P2485,"NS"),COUNTIF(O2494:P2494,"NS"),COUNTIF(O2497:P2504,"NS"),COUNTIF(O2511:P2512,"NS"),COUNTIF(O2515:P2523,"NS"),COUNTIF(O2528:P2529,"NS"))&gt;0),"NS",SUM(O2528:P2529,O2515:P2523,O2511:P2512,O2497:P2504,O2494:P2494,O2482:P2485,O2473:P2476,O2465:P2465,O2455:P2459,O2450:P2450,O2437:P2443,O2432:P2434,O2427:P2427,O2406:P2409,O2397:P2401,O2381:P2391))</f>
        <v>0</v>
      </c>
      <c r="P2530" s="743"/>
      <c r="Q2530" s="743">
        <f>IF(AND(SUM(Q2528:R2529,Q2515:R2523,Q2511:R2512,Q2497:R2504,Q2494:R2494,Q2482:R2485,Q2473:R2476,Q2465:R2465,Q2455:R2459,Q2450:R2450,Q2437:R2443,Q2432:R2434,Q2427:R2427,Q2406:R2409,Q2397:R2401,Q2381:R2391)=0,SUM(COUNTIF(Q2381:R2391,"NS"),COUNTIF(Q2397:R2401,"NS"),COUNTIF(Q2406:R2409,"NS"),COUNTIF(Q2427:R2427,"NS"),COUNTIF(Q2432:R2434,"NS"),COUNTIF(Q2437:R2443,"NS"),COUNTIF(Q2450:R2450,"NS"),COUNTIF(Q2455:R2459,"NS"),COUNTIF(Q2465:R2465,"NS"),COUNTIF(Q2473:R2476,"NS"),COUNTIF(Q2482:R2485,"NS"),COUNTIF(Q2494:R2494,"NS"),COUNTIF(Q2497:R2504,"NS"),COUNTIF(Q2511:R2512,"NS"),COUNTIF(Q2515:R2523,"NS"),COUNTIF(Q2528:R2529,"NS"))&gt;0),"NS",SUM(Q2528:R2529,Q2515:R2523,Q2511:R2512,Q2497:R2504,Q2494:R2494,Q2482:R2485,Q2473:R2476,Q2465:R2465,Q2455:R2459,Q2450:R2450,Q2437:R2443,Q2432:R2434,Q2427:R2427,Q2406:R2409,Q2397:R2401,Q2381:R2391))</f>
        <v>0</v>
      </c>
      <c r="R2530" s="743"/>
      <c r="S2530" s="743">
        <f>IF(AND(SUM(S2528:T2529,S2515:T2523,S2511:T2512,S2497:T2504,S2494:T2494,S2482:T2485,S2473:T2476,S2465:T2465,S2455:T2459,S2450:T2450,S2437:T2443,S2432:T2434,S2427:T2427,S2406:T2409,S2397:T2401,S2381:T2391)=0,SUM(COUNTIF(S2381:T2391,"NS"),COUNTIF(S2397:T2401,"NS"),COUNTIF(S2406:T2409,"NS"),COUNTIF(S2427:T2427,"NS"),COUNTIF(S2432:T2434,"NS"),COUNTIF(S2437:T2443,"NS"),COUNTIF(S2450:T2450,"NS"),COUNTIF(S2455:T2459,"NS"),COUNTIF(S2465:T2465,"NS"),COUNTIF(S2473:T2476,"NS"),COUNTIF(S2482:T2485,"NS"),COUNTIF(S2494:T2494,"NS"),COUNTIF(S2497:T2504,"NS"),COUNTIF(S2511:T2512,"NS"),COUNTIF(S2515:T2523,"NS"),COUNTIF(S2528:T2529,"NS"))&gt;0),"NS",SUM(S2528:T2529,S2515:T2523,S2511:T2512,S2497:T2504,S2494:T2494,S2482:T2485,S2473:T2476,S2465:T2465,S2455:T2459,S2450:T2450,S2437:T2443,S2432:T2434,S2427:T2427,S2406:T2409,S2397:T2401,S2381:T2391))</f>
        <v>0</v>
      </c>
      <c r="T2530" s="743"/>
      <c r="U2530" s="388">
        <f>IF(AND(SUM(U2528:U2529,U2515:U2523,U2511:U2512,U2497:U2504,U2494,U2482:U2485,U2473:U2476,U2465,U2455:U2459,U2450,U2437:U2443,U2432:U2434,U2427,U2406:U2409,U2397:U2401,U2381:U2391)=0,SUM(COUNTIF(U2381:U2391,"NS"),COUNTIF(U2397:U2401,"NS"),COUNTIF(U2406:U2409,"NS"),COUNTIF(U2427,"NS"),COUNTIF(U2432:U2434,"NS"),COUNTIF(U2437:U2443,"NS"),COUNTIF(U2450,"NS"),COUNTIF(U2455:U2459,"NS"),COUNTIF(U2465,"NS"),COUNTIF(U2473:U2476,"NS"),COUNTIF(U2482:U2485,"NS"),COUNTIF(U2494,"NS"),COUNTIF(U2497:U2504,"NS"),COUNTIF(U2511:U2512,"NS"),COUNTIF(U2515:U2523,"NS"),COUNTIF(U2528:U2529,"NS"))&gt;0),"NS",SUM(U2528:U2529,U2515:U2523,U2511:U2512,U2497:U2504,U2494,U2482:U2485,U2473:U2476,U2465,U2455:U2459,U2450,U2437:U2443,U2432:U2434,U2427,U2406:U2409,U2397:U2401,U2381:U2391))</f>
        <v>0</v>
      </c>
      <c r="V2530" s="388">
        <f>IF(AND(SUM(V2528:V2529,V2515:V2523,V2511:V2512,V2497:V2504,V2494,V2482:V2485,V2473:V2476,V2465,V2455:V2459,V2450,V2437:V2443,V2432:V2434,V2427,V2406:V2409,V2397:V2401,V2381:V2391)=0,SUM(COUNTIF(V2381:V2391,"NS"),COUNTIF(V2397:V2401,"NS"),COUNTIF(V2406:V2409,"NS"),COUNTIF(V2427,"NS"),COUNTIF(V2432:V2434,"NS"),COUNTIF(V2437:V2443,"NS"),COUNTIF(V2450,"NS"),COUNTIF(V2455:V2459,"NS"),COUNTIF(V2465,"NS"),COUNTIF(V2473:V2476,"NS"),COUNTIF(V2482:V2485,"NS"),COUNTIF(V2494,"NS"),COUNTIF(V2497:V2504,"NS"),COUNTIF(V2511:V2512,"NS"),COUNTIF(V2515:V2523,"NS"),COUNTIF(V2528:V2529,"NS"))&gt;0),"NS",SUM(V2528:V2529,V2515:V2523,V2511:V2512,V2497:V2504,V2494,V2482:V2485,V2473:V2476,V2465,V2455:V2459,V2450,V2437:V2443,V2432:V2434,V2427,V2406:V2409,V2397:V2401,V2381:V2391))</f>
        <v>0</v>
      </c>
      <c r="W2530" s="743">
        <f>IF(AND(SUM(W2528:X2529,W2515:X2523,W2511:X2512,W2497:X2504,W2494:X2494,W2482:X2485,W2473:X2476,W2465:X2465,W2455:X2459,W2450:X2450,W2437:X2443,W2432:X2434,W2427:X2427,W2406:X2409,W2397:X2401,W2381:X2391)=0,SUM(COUNTIF(W2381:X2391,"NS"),COUNTIF(W2397:X2401,"NS"),COUNTIF(W2406:X2409,"NS"),COUNTIF(W2427:X2427,"NS"),COUNTIF(W2432:X2434,"NS"),COUNTIF(W2437:X2443,"NS"),COUNTIF(W2450:X2450,"NS"),COUNTIF(W2455:X2459,"NS"),COUNTIF(W2465:X2465,"NS"),COUNTIF(W2473:X2476,"NS"),COUNTIF(W2482:X2485,"NS"),COUNTIF(W2494:X2494,"NS"),COUNTIF(W2497:X2504,"NS"),COUNTIF(W2511:X2512,"NS"),COUNTIF(W2515:X2523,"NS"),COUNTIF(W2528:X2529,"NS"))&gt;0),"NS",SUM(W2528:X2529,W2515:X2523,W2511:X2512,W2497:X2504,W2494:X2494,W2482:X2485,W2473:X2476,W2465:X2465,W2455:X2459,W2450:X2450,W2437:X2443,W2432:X2434,W2427:X2427,W2406:X2409,W2397:X2401,W2381:X2391))</f>
        <v>0</v>
      </c>
      <c r="X2530" s="743"/>
      <c r="Y2530" s="388">
        <f>IF(AND(SUM(Y2528:Y2529,Y2515:Y2523,Y2511:Y2512,Y2497:Y2504,Y2494,Y2482:Y2485,Y2473:Y2476,Y2465,Y2455:Y2459,Y2450,Y2437:Y2443,Y2432:Y2434,Y2427,Y2406:Y2409,Y2397:Y2401,Y2381:Y2391)=0,SUM(COUNTIF(Y2381:Y2391,"NS"),COUNTIF(Y2397:Y2401,"NS"),COUNTIF(Y2406:Y2409,"NS"),COUNTIF(Y2427,"NS"),COUNTIF(Y2432:Y2434,"NS"),COUNTIF(Y2437:Y2443,"NS"),COUNTIF(Y2450,"NS"),COUNTIF(Y2455:Y2459,"NS"),COUNTIF(Y2465,"NS"),COUNTIF(Y2473:Y2476,"NS"),COUNTIF(Y2482:Y2485,"NS"),COUNTIF(Y2494,"NS"),COUNTIF(Y2497:Y2504,"NS"),COUNTIF(Y2511:Y2512,"NS"),COUNTIF(Y2515:Y2523,"NS"),COUNTIF(Y2528:Y2529,"NS"))&gt;0),"NS",SUM(Y2528:Y2529,Y2515:Y2523,Y2511:Y2512,Y2497:Y2504,Y2494,Y2482:Y2485,Y2473:Y2476,Y2465,Y2455:Y2459,Y2450,Y2437:Y2443,Y2432:Y2434,Y2427,Y2406:Y2409,Y2397:Y2401,Y2381:Y2391))</f>
        <v>0</v>
      </c>
      <c r="Z2530" s="388">
        <f>IF(AND(SUM(Z2528:Z2529,Z2515:Z2523,Z2511:Z2512,Z2497:Z2504,Z2494,Z2482:Z2485,Z2473:Z2476,Z2465,Z2455:Z2459,Z2450,Z2437:Z2443,Z2432:Z2434,Z2427,Z2406:Z2409,Z2397:Z2401,Z2381:Z2391)=0,SUM(COUNTIF(Z2381:Z2391,"NS"),COUNTIF(Z2397:Z2401,"NS"),COUNTIF(Z2406:Z2409,"NS"),COUNTIF(Z2427,"NS"),COUNTIF(Z2432:Z2434,"NS"),COUNTIF(Z2437:Z2443,"NS"),COUNTIF(Z2450,"NS"),COUNTIF(Z2455:Z2459,"NS"),COUNTIF(Z2465,"NS"),COUNTIF(Z2473:Z2476,"NS"),COUNTIF(Z2482:Z2485,"NS"),COUNTIF(Z2494,"NS"),COUNTIF(Z2497:Z2504,"NS"),COUNTIF(Z2511:Z2512,"NS"),COUNTIF(Z2515:Z2523,"NS"),COUNTIF(Z2528:Z2529,"NS"))&gt;0),"NS",SUM(Z2528:Z2529,Z2515:Z2523,Z2511:Z2512,Z2497:Z2504,Z2494,Z2482:Z2485,Z2473:Z2476,Z2465,Z2455:Z2459,Z2450,Z2437:Z2443,Z2432:Z2434,Z2427,Z2406:Z2409,Z2397:Z2401,Z2381:Z2391))</f>
        <v>0</v>
      </c>
      <c r="AA2530" s="743">
        <f>IF(AND(SUM(AA2528:AB2529,AA2515:AB2523,AA2511:AB2512,AA2497:AB2504,AA2494:AB2494,AA2482:AB2485,AA2473:AB2476,AA2465:AB2465,AA2455:AB2459,AA2450:AB2450,AA2437:AB2443,AA2432:AB2434,AA2427:AB2427,AA2406:AB2409,AA2397:AB2401,AA2381:AB2391)=0,SUM(COUNTIF(AA2381:AB2391,"NS"),COUNTIF(AA2397:AB2401,"NS"),COUNTIF(AA2406:AB2409,"NS"),COUNTIF(AA2427:AB2427,"NS"),COUNTIF(AA2432:AB2434,"NS"),COUNTIF(AA2437:AB2443,"NS"),COUNTIF(AA2450:AB2450,"NS"),COUNTIF(AA2455:AB2459,"NS"),COUNTIF(AA2465:AB2465,"NS"),COUNTIF(AA2473:AB2476,"NS"),COUNTIF(AA2482:AB2485,"NS"),COUNTIF(AA2494:AB2494,"NS"),COUNTIF(AA2497:AB2504,"NS"),COUNTIF(AA2511:AB2512,"NS"),COUNTIF(AA2515:AB2523,"NS"),COUNTIF(AA2528:AB2529,"NS"))&gt;0),"NS",SUM(AA2528:AB2529,AA2515:AB2523,AA2511:AB2512,AA2497:AB2504,AA2494:AB2494,AA2482:AB2485,AA2473:AB2476,AA2465:AB2465,AA2455:AB2459,AA2450:AB2450,AA2437:AB2443,AA2432:AB2434,AA2427:AB2427,AA2406:AB2409,AA2397:AB2401,AA2381:AB2391))</f>
        <v>0</v>
      </c>
      <c r="AB2530" s="743"/>
      <c r="AC2530" s="388">
        <f>IF(AND(SUM(AC2528:AC2529,AC2515:AC2523,AC2511:AC2512,AC2497:AC2504,AC2494,AC2482:AC2485,AC2473:AC2476,AC2465,AC2455:AC2459,AC2450,AC2437:AC2443,AC2432:AC2434,AC2427,AC2406:AC2409,AC2397:AC2401,AC2381:AC2391)=0,SUM(COUNTIF(AC2381:AC2391,"NS"),COUNTIF(AC2397:AC2401,"NS"),COUNTIF(AC2406:AC2409,"NS"),COUNTIF(AC2427,"NS"),COUNTIF(AC2432:AC2434,"NS"),COUNTIF(AC2437:AC2443,"NS"),COUNTIF(AC2450,"NS"),COUNTIF(AC2455:AC2459,"NS"),COUNTIF(AC2465,"NS"),COUNTIF(AC2473:AC2476,"NS"),COUNTIF(AC2482:AC2485,"NS"),COUNTIF(AC2494,"NS"),COUNTIF(AC2497:AC2504,"NS"),COUNTIF(AC2511:AC2512,"NS"),COUNTIF(AC2515:AC2523,"NS"),COUNTIF(AC2528:AC2529,"NS"))&gt;0),"NS",SUM(AC2528:AC2529,AC2515:AC2523,AC2511:AC2512,AC2497:AC2504,AC2494,AC2482:AC2485,AC2473:AC2476,AC2465,AC2455:AC2459,AC2450,AC2437:AC2443,AC2432:AC2434,AC2427,AC2406:AC2409,AC2397:AC2401,AC2381:AC2391))</f>
        <v>0</v>
      </c>
      <c r="AD2530" s="388">
        <f>IF(AND(SUM(AD2528:AD2529,AD2515:AD2523,AD2511:AD2512,AD2497:AD2504,AD2494,AD2482:AD2485,AD2473:AD2476,AD2465,AD2455:AD2459,AD2450,AD2437:AD2443,AD2432:AD2434,AD2427,AD2406:AD2409,AD2397:AD2401,AD2381:AD2391)=0,SUM(COUNTIF(AD2381:AD2391,"NS"),COUNTIF(AD2397:AD2401,"NS"),COUNTIF(AD2406:AD2409,"NS"),COUNTIF(AD2427,"NS"),COUNTIF(AD2432:AD2434,"NS"),COUNTIF(AD2437:AD2443,"NS"),COUNTIF(AD2450,"NS"),COUNTIF(AD2455:AD2459,"NS"),COUNTIF(AD2465,"NS"),COUNTIF(AD2473:AD2476,"NS"),COUNTIF(AD2482:AD2485,"NS"),COUNTIF(AD2494,"NS"),COUNTIF(AD2497:AD2504,"NS"),COUNTIF(AD2511:AD2512,"NS"),COUNTIF(AD2515:AD2523,"NS"),COUNTIF(AD2528:AD2529,"NS"))&gt;0),"NS",SUM(AD2528:AD2529,AD2515:AD2523,AD2511:AD2512,AD2497:AD2504,AD2494,AD2482:AD2485,AD2473:AD2476,AD2465,AD2455:AD2459,AD2450,AD2437:AD2443,AD2432:AD2434,AD2427,AD2406:AD2409,AD2397:AD2401,AD2381:AD2391))</f>
        <v>0</v>
      </c>
      <c r="AE2530" s="109"/>
      <c r="AH2530" s="255">
        <f>SUM(AH2381:AH2529)</f>
        <v>0</v>
      </c>
      <c r="AM2530" s="90">
        <f>SUM(AM2381:AM2529)</f>
        <v>0</v>
      </c>
      <c r="AR2530" s="90">
        <f>SUM(AR2381:AR2529)</f>
        <v>0</v>
      </c>
      <c r="AW2530" s="90">
        <f>SUM(AW2381:AW2529)</f>
        <v>0</v>
      </c>
      <c r="BB2530" s="90">
        <f>SUM(BB2381:BB2529)</f>
        <v>0</v>
      </c>
      <c r="BG2530" s="90">
        <f>SUM(BG2381:BG2529)</f>
        <v>0</v>
      </c>
      <c r="BL2530" s="90">
        <f>SUM(BL2381:BL2529)</f>
        <v>0</v>
      </c>
      <c r="CB2530" s="239" t="s">
        <v>2106</v>
      </c>
      <c r="CC2530" s="357">
        <f>SUM(AM2530:BL2530)</f>
        <v>0</v>
      </c>
      <c r="CO2530" s="335"/>
      <c r="CP2530" s="335"/>
      <c r="CQ2530" s="335"/>
      <c r="CR2530" s="335"/>
      <c r="CS2530" s="335"/>
      <c r="CT2530" s="335"/>
      <c r="CU2530" s="335"/>
      <c r="CV2530" s="335"/>
      <c r="CW2530" s="335"/>
      <c r="CX2530" s="335"/>
      <c r="CY2530" s="335"/>
      <c r="CZ2530" s="335"/>
      <c r="DA2530" s="335"/>
      <c r="DB2530" s="335"/>
      <c r="DC2530" s="335"/>
      <c r="DD2530" s="335"/>
      <c r="DE2530" s="335"/>
      <c r="DF2530" s="335"/>
      <c r="DG2530" s="335"/>
      <c r="DH2530" s="335"/>
    </row>
    <row r="2531" spans="1:121" ht="15" customHeight="1" x14ac:dyDescent="0.2">
      <c r="C2531" s="57"/>
      <c r="D2531" s="57"/>
      <c r="E2531" s="57"/>
      <c r="F2531" s="57"/>
      <c r="G2531" s="57"/>
      <c r="H2531" s="57"/>
      <c r="I2531" s="57"/>
      <c r="J2531" s="57"/>
      <c r="K2531" s="57"/>
      <c r="L2531" s="57"/>
      <c r="M2531" s="57"/>
      <c r="N2531" s="57"/>
      <c r="O2531" s="57"/>
      <c r="P2531" s="57"/>
      <c r="Q2531" s="57"/>
      <c r="R2531" s="57"/>
      <c r="S2531" s="57"/>
      <c r="T2531" s="57"/>
      <c r="U2531" s="57"/>
      <c r="V2531" s="57"/>
      <c r="W2531" s="57"/>
      <c r="X2531" s="57"/>
      <c r="Y2531" s="57"/>
      <c r="Z2531" s="57"/>
      <c r="AA2531" s="57"/>
      <c r="AB2531" s="57"/>
      <c r="AC2531" s="57"/>
      <c r="AD2531" s="57"/>
      <c r="AE2531" s="109"/>
      <c r="CB2531" s="239" t="s">
        <v>2273</v>
      </c>
      <c r="CC2531" s="360">
        <f>SUM(BM2381:BM2529)</f>
        <v>0</v>
      </c>
      <c r="DQ2531" s="355"/>
    </row>
    <row r="2532" spans="1:121" ht="15" customHeight="1" x14ac:dyDescent="0.2">
      <c r="C2532" s="57"/>
      <c r="D2532" s="57"/>
      <c r="E2532" s="57"/>
      <c r="F2532" s="57"/>
      <c r="G2532" s="57"/>
      <c r="H2532" s="57"/>
      <c r="I2532" s="57"/>
      <c r="J2532" s="57"/>
      <c r="K2532" s="57"/>
      <c r="L2532" s="57"/>
      <c r="M2532" s="57"/>
      <c r="N2532" s="57"/>
      <c r="O2532" s="57"/>
      <c r="P2532" s="57"/>
      <c r="Q2532" s="57"/>
      <c r="R2532" s="57"/>
      <c r="S2532" s="57"/>
      <c r="T2532" s="57"/>
      <c r="U2532" s="57"/>
      <c r="V2532" s="57"/>
      <c r="W2532" s="57"/>
      <c r="X2532" s="57"/>
      <c r="Y2532" s="57"/>
      <c r="Z2532" s="57"/>
      <c r="AA2532" s="57"/>
      <c r="AB2532" s="1020" t="s">
        <v>1145</v>
      </c>
      <c r="AC2532" s="1020"/>
      <c r="AD2532" s="1020"/>
      <c r="AE2532" s="109"/>
    </row>
    <row r="2533" spans="1:121" ht="24" customHeight="1" x14ac:dyDescent="0.2">
      <c r="C2533" s="531" t="s">
        <v>377</v>
      </c>
      <c r="D2533" s="544" t="s">
        <v>1701</v>
      </c>
      <c r="E2533" s="544"/>
      <c r="F2533" s="544"/>
      <c r="G2533" s="544"/>
      <c r="H2533" s="544"/>
      <c r="I2533" s="544"/>
      <c r="J2533" s="544"/>
      <c r="K2533" s="544"/>
      <c r="L2533" s="544"/>
      <c r="M2533" s="544"/>
      <c r="N2533" s="544"/>
      <c r="O2533" s="544"/>
      <c r="P2533" s="544"/>
      <c r="Q2533" s="544"/>
      <c r="R2533" s="544"/>
      <c r="S2533" s="544"/>
      <c r="T2533" s="544"/>
      <c r="U2533" s="544"/>
      <c r="V2533" s="544"/>
      <c r="W2533" s="544"/>
      <c r="X2533" s="544"/>
      <c r="Y2533" s="544"/>
      <c r="Z2533" s="544"/>
      <c r="AA2533" s="544"/>
      <c r="AB2533" s="544"/>
      <c r="AC2533" s="544"/>
      <c r="AD2533" s="545"/>
      <c r="AE2533" s="109"/>
    </row>
    <row r="2534" spans="1:121" ht="15" customHeight="1" x14ac:dyDescent="0.2">
      <c r="C2534" s="531"/>
      <c r="D2534" s="497" t="s">
        <v>1748</v>
      </c>
      <c r="E2534" s="497"/>
      <c r="F2534" s="498"/>
      <c r="G2534" s="532" t="s">
        <v>1029</v>
      </c>
      <c r="H2534" s="533"/>
      <c r="I2534" s="533"/>
      <c r="J2534" s="533"/>
      <c r="K2534" s="533"/>
      <c r="L2534" s="533"/>
      <c r="M2534" s="533"/>
      <c r="N2534" s="533"/>
      <c r="O2534" s="533"/>
      <c r="P2534" s="533"/>
      <c r="Q2534" s="533"/>
      <c r="R2534" s="534"/>
      <c r="S2534" s="496" t="s">
        <v>1749</v>
      </c>
      <c r="T2534" s="497"/>
      <c r="U2534" s="497"/>
      <c r="V2534" s="498"/>
      <c r="W2534" s="496" t="s">
        <v>1751</v>
      </c>
      <c r="X2534" s="497"/>
      <c r="Y2534" s="497"/>
      <c r="Z2534" s="498"/>
      <c r="AA2534" s="496" t="s">
        <v>1752</v>
      </c>
      <c r="AB2534" s="497"/>
      <c r="AC2534" s="497"/>
      <c r="AD2534" s="498"/>
      <c r="AE2534" s="109"/>
      <c r="CP2534" s="490" t="s">
        <v>1748</v>
      </c>
      <c r="CQ2534" s="490"/>
      <c r="CR2534" s="490"/>
      <c r="CS2534" s="490" t="s">
        <v>1029</v>
      </c>
      <c r="CT2534" s="490"/>
      <c r="CU2534" s="490"/>
      <c r="CV2534" s="490"/>
      <c r="CW2534" s="490"/>
      <c r="CX2534" s="490"/>
      <c r="CY2534" s="490"/>
      <c r="CZ2534" s="490"/>
      <c r="DA2534" s="490"/>
      <c r="DB2534" s="490"/>
      <c r="DC2534" s="490"/>
      <c r="DD2534" s="490"/>
      <c r="DE2534" s="490" t="s">
        <v>1749</v>
      </c>
      <c r="DF2534" s="490"/>
      <c r="DG2534" s="490"/>
      <c r="DH2534" s="490"/>
      <c r="DI2534" s="490" t="s">
        <v>1751</v>
      </c>
      <c r="DJ2534" s="490"/>
      <c r="DK2534" s="490"/>
      <c r="DL2534" s="490"/>
      <c r="DM2534" s="490" t="s">
        <v>1752</v>
      </c>
      <c r="DN2534" s="490"/>
      <c r="DO2534" s="490"/>
      <c r="DP2534" s="490"/>
    </row>
    <row r="2535" spans="1:121" ht="36" customHeight="1" x14ac:dyDescent="0.2">
      <c r="C2535" s="531"/>
      <c r="D2535" s="500"/>
      <c r="E2535" s="500"/>
      <c r="F2535" s="501"/>
      <c r="G2535" s="532" t="s">
        <v>788</v>
      </c>
      <c r="H2535" s="533"/>
      <c r="I2535" s="533"/>
      <c r="J2535" s="533"/>
      <c r="K2535" s="532" t="s">
        <v>789</v>
      </c>
      <c r="L2535" s="533"/>
      <c r="M2535" s="533"/>
      <c r="N2535" s="534"/>
      <c r="O2535" s="532" t="s">
        <v>1731</v>
      </c>
      <c r="P2535" s="533"/>
      <c r="Q2535" s="533"/>
      <c r="R2535" s="534"/>
      <c r="S2535" s="499"/>
      <c r="T2535" s="500"/>
      <c r="U2535" s="500"/>
      <c r="V2535" s="501"/>
      <c r="W2535" s="499"/>
      <c r="X2535" s="500"/>
      <c r="Y2535" s="500"/>
      <c r="Z2535" s="501"/>
      <c r="AA2535" s="499"/>
      <c r="AB2535" s="500"/>
      <c r="AC2535" s="500"/>
      <c r="AD2535" s="501"/>
      <c r="AE2535" s="109"/>
      <c r="AG2535" s="512" t="s">
        <v>1748</v>
      </c>
      <c r="AH2535" s="512"/>
      <c r="AI2535" s="512"/>
      <c r="AJ2535" s="512"/>
      <c r="AK2535" s="512"/>
      <c r="AL2535" s="512" t="s">
        <v>788</v>
      </c>
      <c r="AM2535" s="512"/>
      <c r="AN2535" s="512"/>
      <c r="AO2535" s="512"/>
      <c r="AP2535" s="512"/>
      <c r="AQ2535" s="512" t="s">
        <v>789</v>
      </c>
      <c r="AR2535" s="512"/>
      <c r="AS2535" s="512"/>
      <c r="AT2535" s="512"/>
      <c r="AU2535" s="512"/>
      <c r="AV2535" s="512" t="s">
        <v>1731</v>
      </c>
      <c r="AW2535" s="512"/>
      <c r="AX2535" s="512"/>
      <c r="AY2535" s="512"/>
      <c r="AZ2535" s="512"/>
      <c r="BA2535" s="512" t="s">
        <v>1749</v>
      </c>
      <c r="BB2535" s="512"/>
      <c r="BC2535" s="512"/>
      <c r="BD2535" s="512"/>
      <c r="BE2535" s="512"/>
      <c r="BF2535" s="512" t="s">
        <v>1751</v>
      </c>
      <c r="BG2535" s="512"/>
      <c r="BH2535" s="512"/>
      <c r="BI2535" s="512"/>
      <c r="BJ2535" s="512"/>
      <c r="BK2535" s="512" t="s">
        <v>1751</v>
      </c>
      <c r="BL2535" s="512"/>
      <c r="BM2535" s="512"/>
      <c r="BN2535" s="512"/>
      <c r="BO2535" s="512"/>
      <c r="CP2535" s="490"/>
      <c r="CQ2535" s="490"/>
      <c r="CR2535" s="490"/>
      <c r="CS2535" s="490" t="s">
        <v>788</v>
      </c>
      <c r="CT2535" s="490"/>
      <c r="CU2535" s="490"/>
      <c r="CV2535" s="490"/>
      <c r="CW2535" s="490" t="s">
        <v>789</v>
      </c>
      <c r="CX2535" s="490"/>
      <c r="CY2535" s="490"/>
      <c r="CZ2535" s="490"/>
      <c r="DA2535" s="490" t="s">
        <v>1731</v>
      </c>
      <c r="DB2535" s="490"/>
      <c r="DC2535" s="490"/>
      <c r="DD2535" s="490"/>
      <c r="DE2535" s="490"/>
      <c r="DF2535" s="490"/>
      <c r="DG2535" s="490"/>
      <c r="DH2535" s="490"/>
      <c r="DI2535" s="490"/>
      <c r="DJ2535" s="490"/>
      <c r="DK2535" s="490"/>
      <c r="DL2535" s="490"/>
      <c r="DM2535" s="490"/>
      <c r="DN2535" s="490"/>
      <c r="DO2535" s="490"/>
      <c r="DP2535" s="490"/>
    </row>
    <row r="2536" spans="1:121" ht="43.5" customHeight="1" x14ac:dyDescent="0.2">
      <c r="C2536" s="531"/>
      <c r="D2536" s="167" t="s">
        <v>108</v>
      </c>
      <c r="E2536" s="156" t="s">
        <v>81</v>
      </c>
      <c r="F2536" s="14" t="s">
        <v>82</v>
      </c>
      <c r="G2536" s="502" t="s">
        <v>108</v>
      </c>
      <c r="H2536" s="503"/>
      <c r="I2536" s="156" t="s">
        <v>81</v>
      </c>
      <c r="J2536" s="14" t="s">
        <v>82</v>
      </c>
      <c r="K2536" s="502" t="s">
        <v>108</v>
      </c>
      <c r="L2536" s="503"/>
      <c r="M2536" s="156" t="s">
        <v>81</v>
      </c>
      <c r="N2536" s="14" t="s">
        <v>82</v>
      </c>
      <c r="O2536" s="778" t="s">
        <v>108</v>
      </c>
      <c r="P2536" s="779"/>
      <c r="Q2536" s="156" t="s">
        <v>81</v>
      </c>
      <c r="R2536" s="14" t="s">
        <v>82</v>
      </c>
      <c r="S2536" s="502" t="s">
        <v>108</v>
      </c>
      <c r="T2536" s="503"/>
      <c r="U2536" s="156" t="s">
        <v>81</v>
      </c>
      <c r="V2536" s="14" t="s">
        <v>82</v>
      </c>
      <c r="W2536" s="502" t="s">
        <v>108</v>
      </c>
      <c r="X2536" s="503"/>
      <c r="Y2536" s="156" t="s">
        <v>81</v>
      </c>
      <c r="Z2536" s="14" t="s">
        <v>82</v>
      </c>
      <c r="AA2536" s="502" t="s">
        <v>108</v>
      </c>
      <c r="AB2536" s="503"/>
      <c r="AC2536" s="156" t="s">
        <v>81</v>
      </c>
      <c r="AD2536" s="14" t="s">
        <v>82</v>
      </c>
      <c r="AE2536" s="109"/>
      <c r="AG2536" s="229" t="s">
        <v>80</v>
      </c>
      <c r="AH2536" s="229" t="s">
        <v>2029</v>
      </c>
      <c r="AI2536" s="229" t="s">
        <v>2078</v>
      </c>
      <c r="AJ2536" s="229" t="s">
        <v>2058</v>
      </c>
      <c r="AK2536" s="358" t="s">
        <v>2077</v>
      </c>
      <c r="AL2536" s="229" t="s">
        <v>80</v>
      </c>
      <c r="AM2536" s="229" t="s">
        <v>2029</v>
      </c>
      <c r="AN2536" s="229" t="s">
        <v>2078</v>
      </c>
      <c r="AO2536" s="229" t="s">
        <v>2058</v>
      </c>
      <c r="AP2536" s="358" t="s">
        <v>2077</v>
      </c>
      <c r="AQ2536" s="229" t="s">
        <v>80</v>
      </c>
      <c r="AR2536" s="229" t="s">
        <v>2029</v>
      </c>
      <c r="AS2536" s="229" t="s">
        <v>2078</v>
      </c>
      <c r="AT2536" s="229" t="s">
        <v>2058</v>
      </c>
      <c r="AU2536" s="358" t="s">
        <v>2077</v>
      </c>
      <c r="AV2536" s="229" t="s">
        <v>80</v>
      </c>
      <c r="AW2536" s="229" t="s">
        <v>2029</v>
      </c>
      <c r="AX2536" s="229" t="s">
        <v>2078</v>
      </c>
      <c r="AY2536" s="229" t="s">
        <v>2058</v>
      </c>
      <c r="AZ2536" s="358" t="s">
        <v>2077</v>
      </c>
      <c r="BA2536" s="229" t="s">
        <v>80</v>
      </c>
      <c r="BB2536" s="229" t="s">
        <v>2029</v>
      </c>
      <c r="BC2536" s="229" t="s">
        <v>2078</v>
      </c>
      <c r="BD2536" s="229" t="s">
        <v>2058</v>
      </c>
      <c r="BE2536" s="358" t="s">
        <v>2077</v>
      </c>
      <c r="BF2536" s="229" t="s">
        <v>80</v>
      </c>
      <c r="BG2536" s="229" t="s">
        <v>2029</v>
      </c>
      <c r="BH2536" s="229" t="s">
        <v>2078</v>
      </c>
      <c r="BI2536" s="229" t="s">
        <v>2058</v>
      </c>
      <c r="BJ2536" s="358" t="s">
        <v>2077</v>
      </c>
      <c r="BK2536" s="229" t="s">
        <v>80</v>
      </c>
      <c r="BL2536" s="229" t="s">
        <v>2029</v>
      </c>
      <c r="BM2536" s="229" t="s">
        <v>2078</v>
      </c>
      <c r="BN2536" s="229" t="s">
        <v>2058</v>
      </c>
      <c r="BO2536" s="358" t="s">
        <v>2077</v>
      </c>
      <c r="CP2536" s="339" t="s">
        <v>108</v>
      </c>
      <c r="CQ2536" s="338" t="s">
        <v>81</v>
      </c>
      <c r="CR2536" s="338" t="s">
        <v>82</v>
      </c>
      <c r="CS2536" s="491" t="s">
        <v>108</v>
      </c>
      <c r="CT2536" s="491"/>
      <c r="CU2536" s="338" t="s">
        <v>81</v>
      </c>
      <c r="CV2536" s="338" t="s">
        <v>82</v>
      </c>
      <c r="CW2536" s="491" t="s">
        <v>108</v>
      </c>
      <c r="CX2536" s="491"/>
      <c r="CY2536" s="338" t="s">
        <v>81</v>
      </c>
      <c r="CZ2536" s="338" t="s">
        <v>82</v>
      </c>
      <c r="DA2536" s="492" t="s">
        <v>108</v>
      </c>
      <c r="DB2536" s="492"/>
      <c r="DC2536" s="338" t="s">
        <v>81</v>
      </c>
      <c r="DD2536" s="338" t="s">
        <v>82</v>
      </c>
      <c r="DE2536" s="491" t="s">
        <v>108</v>
      </c>
      <c r="DF2536" s="491"/>
      <c r="DG2536" s="338" t="s">
        <v>81</v>
      </c>
      <c r="DH2536" s="338" t="s">
        <v>82</v>
      </c>
      <c r="DI2536" s="491" t="s">
        <v>108</v>
      </c>
      <c r="DJ2536" s="491"/>
      <c r="DK2536" s="338" t="s">
        <v>81</v>
      </c>
      <c r="DL2536" s="338" t="s">
        <v>82</v>
      </c>
      <c r="DM2536" s="491" t="s">
        <v>108</v>
      </c>
      <c r="DN2536" s="491"/>
      <c r="DO2536" s="338" t="s">
        <v>81</v>
      </c>
      <c r="DP2536" s="338" t="s">
        <v>82</v>
      </c>
    </row>
    <row r="2537" spans="1:121" ht="38.25" customHeight="1" x14ac:dyDescent="0.2">
      <c r="A2537" s="1101"/>
      <c r="B2537" s="1101"/>
      <c r="C2537" s="168" t="s">
        <v>379</v>
      </c>
      <c r="D2537" s="201"/>
      <c r="E2537" s="201"/>
      <c r="F2537" s="201"/>
      <c r="G2537" s="486"/>
      <c r="H2537" s="486"/>
      <c r="I2537" s="201"/>
      <c r="J2537" s="201"/>
      <c r="K2537" s="486"/>
      <c r="L2537" s="486"/>
      <c r="M2537" s="201"/>
      <c r="N2537" s="201"/>
      <c r="O2537" s="486"/>
      <c r="P2537" s="486"/>
      <c r="Q2537" s="201"/>
      <c r="R2537" s="201"/>
      <c r="S2537" s="486"/>
      <c r="T2537" s="486"/>
      <c r="U2537" s="201"/>
      <c r="V2537" s="201"/>
      <c r="W2537" s="486"/>
      <c r="X2537" s="486"/>
      <c r="Y2537" s="201"/>
      <c r="Z2537" s="201"/>
      <c r="AA2537" s="486"/>
      <c r="AB2537" s="486"/>
      <c r="AC2537" s="201"/>
      <c r="AD2537" s="201"/>
      <c r="AE2537" s="109"/>
      <c r="AG2537" s="130">
        <f>D2537</f>
        <v>0</v>
      </c>
      <c r="AH2537" s="130">
        <f>COUNTIF(E2537:F2537,"NS")</f>
        <v>0</v>
      </c>
      <c r="AI2537" s="130">
        <f>SUM(E2537:F2537)</f>
        <v>0</v>
      </c>
      <c r="AJ2537" s="130">
        <f>COUNTIF(E2537:F2537,"NA")</f>
        <v>0</v>
      </c>
      <c r="AK2537" s="359">
        <f>IF($AG$2369=$AH$2369,0,
IF(OR(
AND(AG2537=0,AH2537&gt;0),
AND(AG2537="NS",AI2537&gt;0),
AND(AG2537="NS",AI2537=0,AH2537=0)),1,
IF(OR(
AND(AG2537&gt;0,AH2537=2),
AND(AG2537="NS",AH2537=2),
AND(AG2537="NS",AI2537=0,AH2537&gt;0),
AG2537=AI2537,
AND(AG2537="NA",AH2537=0,AI2537=0,AJ2537&gt;0)),0,1)))</f>
        <v>0</v>
      </c>
      <c r="AL2537" s="130">
        <f>G2537</f>
        <v>0</v>
      </c>
      <c r="AM2537" s="130">
        <f>COUNTIF(I2537:J2537,"NS")</f>
        <v>0</v>
      </c>
      <c r="AN2537" s="130">
        <f>SUM(I2537:J2537)</f>
        <v>0</v>
      </c>
      <c r="AO2537" s="130">
        <f>COUNTIF(I2537:J2537,"NA")</f>
        <v>0</v>
      </c>
      <c r="AP2537" s="359">
        <f>IF($AG$2369=$AH$2369,0,
IF(OR(
AND(AL2537=0,AM2537&gt;0),
AND(AL2537="NS",AN2537&gt;0),
AND(AL2537="NS",AN2537=0,AM2537=0)),1,
IF(OR(
AND(AL2537&gt;0,AM2537=2),
AND(AL2537="NS",AM2537=2),
AND(AL2537="NS",AN2537=0,AM2537&gt;0),
AL2537=AN2537,
AND(AL2537="NA",AM2537=0,AN2537=0,AO2537&gt;0)),0,1)))</f>
        <v>0</v>
      </c>
      <c r="AQ2537" s="130">
        <f>K2537</f>
        <v>0</v>
      </c>
      <c r="AR2537" s="130">
        <f>COUNTIF(M2537:N2537,"NS")</f>
        <v>0</v>
      </c>
      <c r="AS2537" s="130">
        <f>SUM(M2537:N2537)</f>
        <v>0</v>
      </c>
      <c r="AT2537" s="130">
        <f>COUNTIF(M2537:N2537,"NA")</f>
        <v>0</v>
      </c>
      <c r="AU2537" s="359">
        <f>IF($AG$2369=$AH$2369,0,
IF(OR(
AND(AQ2537=0,AR2537&gt;0),
AND(AQ2537="NS",AS2537&gt;0),
AND(AQ2537="NS",AS2537=0,AR2537=0)),1,
IF(OR(
AND(AQ2537&gt;0,AR2537=2),
AND(AQ2537="NS",AR2537=2),
AND(AQ2537="NS",AS2537=0,AR2537&gt;0),
AQ2537=AS2537,
AND(AQ2537="NA",AR2537=0,AS2537=0,AT2537&gt;0)),0,1)))</f>
        <v>0</v>
      </c>
      <c r="AV2537" s="130">
        <f>O2537</f>
        <v>0</v>
      </c>
      <c r="AW2537" s="130">
        <f>COUNTIF(Q2537:R2537,"NS")</f>
        <v>0</v>
      </c>
      <c r="AX2537" s="130">
        <f>SUM(Q2537:R2537)</f>
        <v>0</v>
      </c>
      <c r="AY2537" s="130">
        <f>COUNTIF(Q2537:R2537,"NA")</f>
        <v>0</v>
      </c>
      <c r="AZ2537" s="359">
        <f>IF($AG$2369=$AH$2369,0,
IF(OR(
AND(AV2537=0,AW2537&gt;0),
AND(AV2537="NS",AX2537&gt;0),
AND(AV2537="NS",AX2537=0,AW2537=0)),1,
IF(OR(
AND(AV2537&gt;0,AW2537=2),
AND(AV2537="NS",AW2537=2),
AND(AV2537="NS",AX2537=0,AW2537&gt;0),
AV2537=AX2537,
AND(AV2537="NA",AW2537=0,AX2537=0,AY2537&gt;0)),0,1)))</f>
        <v>0</v>
      </c>
      <c r="BA2537" s="130">
        <f>S2537</f>
        <v>0</v>
      </c>
      <c r="BB2537" s="130">
        <f>COUNTIF(U2537:V2537,"NS")</f>
        <v>0</v>
      </c>
      <c r="BC2537" s="130">
        <f>SUM(U2537:V2537)</f>
        <v>0</v>
      </c>
      <c r="BD2537" s="130">
        <f>COUNTIF(U2537:V2537,"NA")</f>
        <v>0</v>
      </c>
      <c r="BE2537" s="359">
        <f>IF($AG$2369=$AH$2369,0,
IF(OR(
AND(BA2537=0,BB2537&gt;0),
AND(BA2537="NS",BC2537&gt;0),
AND(BA2537="NS",BC2537=0,BB2537=0)),1,
IF(OR(
AND(BA2537&gt;0,BB2537=2),
AND(BA2537="NS",BB2537=2),
AND(BA2537="NS",BC2537=0,BB2537&gt;0),
BA2537=BC2537,
AND(BA2537="NA",BB2537=0,BC2537=0,BD2537&gt;0)),0,1)))</f>
        <v>0</v>
      </c>
      <c r="BF2537" s="130">
        <f>W2537</f>
        <v>0</v>
      </c>
      <c r="BG2537" s="130">
        <f>COUNTIF(Y2537:Z2537,"NS")</f>
        <v>0</v>
      </c>
      <c r="BH2537" s="130">
        <f>SUM(Y2537:Z2537)</f>
        <v>0</v>
      </c>
      <c r="BI2537" s="130">
        <f>COUNTIF(Y2537:Z2537,"NA")</f>
        <v>0</v>
      </c>
      <c r="BJ2537" s="359">
        <f>IF($AG$2369=$AH$2369,0,
IF(OR(
AND(BF2537=0,BG2537&gt;0),
AND(BF2537="NS",BH2537&gt;0),
AND(BF2537="NS",BH2537=0,BG2537=0)),1,
IF(OR(
AND(BF2537&gt;0,BG2537=2),
AND(BF2537="NS",BG2537=2),
AND(BF2537="NS",BH2537=0,BG2537&gt;0),
BF2537=BH2537,
AND(BF2537="NA",BG2537=0,BH2537=0,BI2537&gt;0)),0,1)))</f>
        <v>0</v>
      </c>
      <c r="BK2537" s="130">
        <f>AA2537</f>
        <v>0</v>
      </c>
      <c r="BL2537" s="130">
        <f>COUNTIF(AC2537:AD2537,"NS")</f>
        <v>0</v>
      </c>
      <c r="BM2537" s="130">
        <f>SUM(AC2537:AD2537)</f>
        <v>0</v>
      </c>
      <c r="BN2537" s="130">
        <f>COUNTIF(AC2537:AD2537,"NA")</f>
        <v>0</v>
      </c>
      <c r="BO2537" s="359">
        <f>IF($AG$2369=$AH$2369,0,
IF(OR(
AND(BK2537=0,BL2537&gt;0),
AND(BK2537="NS",BM2537&gt;0),
AND(BK2537="NS",BM2537=0,BL2537=0)),1,
IF(OR(
AND(BK2537&gt;0,BL2537=2),
AND(BK2537="NS",BL2537=2),
AND(BK2537="NS",BM2537=0,BL2537&gt;0),
BK2537=BM2537,
AND(BK2537="NA",BL2537=0,BM2537=0,BN2537&gt;0)),0,1)))</f>
        <v>0</v>
      </c>
      <c r="CO2537" s="349" t="s">
        <v>2171</v>
      </c>
      <c r="CP2537" s="336">
        <f>IF(AND(SUM(D2537:D2541)=0,COUNTIF(D2537:D2541,"NS")&gt;0),"NS",SUM(D2537:D2541))</f>
        <v>0</v>
      </c>
      <c r="CQ2537" s="336">
        <f>IF(AND(SUM(E2537:E2541)=0,COUNTIF(E2537:E2541,"NS")&gt;0),"NS",SUM(E2537:E2541))</f>
        <v>0</v>
      </c>
      <c r="CR2537" s="336">
        <f>IF(AND(SUM(F2537:F2541)=0,COUNTIF(F2537:F2541,"NS")&gt;0),"NS",SUM(F2537:F2541))</f>
        <v>0</v>
      </c>
      <c r="CS2537" s="486">
        <f>IF(AND(SUM(G2537:H2541)=0,COUNTIF(G2537:H2541,"NS")&gt;0),"NS",SUM(G2537:H2541))</f>
        <v>0</v>
      </c>
      <c r="CT2537" s="486"/>
      <c r="CU2537" s="336">
        <f>IF(AND(SUM(I2537:I2541)=0,COUNTIF(I2537:I2541,"NS")&gt;0),"NS",SUM(I2537:I2541))</f>
        <v>0</v>
      </c>
      <c r="CV2537" s="336">
        <f>IF(AND(SUM(J2537:J2541)=0,COUNTIF(J2537:J2541,"NS")&gt;0),"NS",SUM(J2537:J2541))</f>
        <v>0</v>
      </c>
      <c r="CW2537" s="486">
        <f>IF(AND(SUM(K2537:L2541)=0,COUNTIF(K2537:L2541,"NS")&gt;0),"NS",SUM(K2537:L2541))</f>
        <v>0</v>
      </c>
      <c r="CX2537" s="486"/>
      <c r="CY2537" s="336">
        <f>IF(AND(SUM(M2537:M2541)=0,COUNTIF(M2537:M2541,"NS")&gt;0),"NS",SUM(M2537:M2541))</f>
        <v>0</v>
      </c>
      <c r="CZ2537" s="336">
        <f>IF(AND(SUM(N2537:N2541)=0,COUNTIF(N2537:N2541,"NS")&gt;0),"NS",SUM(N2537:N2541))</f>
        <v>0</v>
      </c>
      <c r="DA2537" s="486">
        <f>IF(AND(SUM(O2537:P2541)=0,COUNTIF(O2537:P2541,"NS")&gt;0),"NS",SUM(O2537:P2541))</f>
        <v>0</v>
      </c>
      <c r="DB2537" s="486"/>
      <c r="DC2537" s="336">
        <f>IF(AND(SUM(Q2537:Q2541)=0,COUNTIF(Q2537:Q2541,"NS")&gt;0),"NS",SUM(Q2537:Q2541))</f>
        <v>0</v>
      </c>
      <c r="DD2537" s="336">
        <f>IF(AND(SUM(R2537:R2541)=0,COUNTIF(R2537:R2541,"NS")&gt;0),"NS",SUM(R2537:R2541))</f>
        <v>0</v>
      </c>
      <c r="DE2537" s="486">
        <f>IF(AND(SUM(S2537:T2541)=0,COUNTIF(S2537:T2541,"NS")&gt;0),"NS",SUM(S2537:T2541))</f>
        <v>0</v>
      </c>
      <c r="DF2537" s="486"/>
      <c r="DG2537" s="336">
        <f>IF(AND(SUM(U2537:U2541)=0,COUNTIF(U2537:U2541,"NS")&gt;0),"NS",SUM(U2537:U2541))</f>
        <v>0</v>
      </c>
      <c r="DH2537" s="336">
        <f>IF(AND(SUM(V2537:V2541)=0,COUNTIF(V2537:V2541,"NS")&gt;0),"NS",SUM(V2537:V2541))</f>
        <v>0</v>
      </c>
      <c r="DI2537" s="486">
        <f>IF(AND(SUM(W2537:X2541)=0,COUNTIF(W2537:X2541,"NS")&gt;0),"NS",SUM(W2537:X2541))</f>
        <v>0</v>
      </c>
      <c r="DJ2537" s="486"/>
      <c r="DK2537" s="336">
        <f>IF(AND(SUM(Y2537:Y2541)=0,COUNTIF(Y2537:Y2541,"NS")&gt;0),"NS",SUM(Y2537:Y2541))</f>
        <v>0</v>
      </c>
      <c r="DL2537" s="336">
        <f>IF(AND(SUM(Z2537:Z2541)=0,COUNTIF(Z2537:Z2541,"NS")&gt;0),"NS",SUM(Z2537:Z2541))</f>
        <v>0</v>
      </c>
      <c r="DM2537" s="486">
        <f>IF(AND(SUM(AA2537:AB2541)=0,COUNTIF(AA2537:AB2541,"NS")&gt;0),"NS",SUM(AA2537:AB2541))</f>
        <v>0</v>
      </c>
      <c r="DN2537" s="486"/>
      <c r="DO2537" s="336">
        <f>IF(AND(SUM(AC2537:AC2541)=0,COUNTIF(AC2537:AC2541,"NS")&gt;0),"NS",SUM(AC2537:AC2541))</f>
        <v>0</v>
      </c>
      <c r="DP2537" s="336">
        <f>IF(AND(SUM(AD2537:AD2541)=0,COUNTIF(AD2537:AD2541,"NS")&gt;0),"NS",SUM(AD2537:AD2541))</f>
        <v>0</v>
      </c>
    </row>
    <row r="2538" spans="1:121" ht="38.25" customHeight="1" x14ac:dyDescent="0.2">
      <c r="A2538" s="1101"/>
      <c r="B2538" s="1101"/>
      <c r="C2538" s="168" t="s">
        <v>380</v>
      </c>
      <c r="D2538" s="201"/>
      <c r="E2538" s="201"/>
      <c r="F2538" s="201"/>
      <c r="G2538" s="486"/>
      <c r="H2538" s="486"/>
      <c r="I2538" s="201"/>
      <c r="J2538" s="201"/>
      <c r="K2538" s="486"/>
      <c r="L2538" s="486"/>
      <c r="M2538" s="201"/>
      <c r="N2538" s="201"/>
      <c r="O2538" s="486"/>
      <c r="P2538" s="486"/>
      <c r="Q2538" s="201"/>
      <c r="R2538" s="201"/>
      <c r="S2538" s="486"/>
      <c r="T2538" s="486"/>
      <c r="U2538" s="201"/>
      <c r="V2538" s="201"/>
      <c r="W2538" s="486"/>
      <c r="X2538" s="486"/>
      <c r="Y2538" s="201"/>
      <c r="Z2538" s="201"/>
      <c r="AA2538" s="486"/>
      <c r="AB2538" s="486"/>
      <c r="AC2538" s="201"/>
      <c r="AD2538" s="201"/>
      <c r="AE2538" s="109"/>
      <c r="AG2538" s="130">
        <f t="shared" ref="AG2538:AG2601" si="2839">D2538</f>
        <v>0</v>
      </c>
      <c r="AH2538" s="130">
        <f t="shared" ref="AH2538:AH2601" si="2840">COUNTIF(E2538:F2538,"NS")</f>
        <v>0</v>
      </c>
      <c r="AI2538" s="130">
        <f t="shared" ref="AI2538:AI2601" si="2841">SUM(E2538:F2538)</f>
        <v>0</v>
      </c>
      <c r="AJ2538" s="130">
        <f t="shared" ref="AJ2538:AJ2601" si="2842">COUNTIF(E2538:F2538,"NA")</f>
        <v>0</v>
      </c>
      <c r="AK2538" s="359">
        <f t="shared" ref="AK2538:AK2601" si="2843">IF($AG$2369=$AH$2369,0,
IF(OR(
AND(AG2538=0,AH2538&gt;0),
AND(AG2538="NS",AI2538&gt;0),
AND(AG2538="NS",AI2538=0,AH2538=0)),1,
IF(OR(
AND(AG2538&gt;0,AH2538=2),
AND(AG2538="NS",AH2538=2),
AND(AG2538="NS",AI2538=0,AH2538&gt;0),
AG2538=AI2538,
AND(AG2538="NA",AH2538=0,AI2538=0,AJ2538&gt;0)),0,1)))</f>
        <v>0</v>
      </c>
      <c r="AL2538" s="130">
        <f t="shared" ref="AL2538:AL2601" si="2844">G2538</f>
        <v>0</v>
      </c>
      <c r="AM2538" s="130">
        <f t="shared" ref="AM2538:AM2601" si="2845">COUNTIF(I2538:J2538,"NS")</f>
        <v>0</v>
      </c>
      <c r="AN2538" s="130">
        <f t="shared" ref="AN2538:AN2601" si="2846">SUM(I2538:J2538)</f>
        <v>0</v>
      </c>
      <c r="AO2538" s="130">
        <f t="shared" ref="AO2538:AO2601" si="2847">COUNTIF(I2538:J2538,"NA")</f>
        <v>0</v>
      </c>
      <c r="AP2538" s="359">
        <f t="shared" ref="AP2538:AP2601" si="2848">IF($AG$2369=$AH$2369,0,
IF(OR(
AND(AL2538=0,AM2538&gt;0),
AND(AL2538="NS",AN2538&gt;0),
AND(AL2538="NS",AN2538=0,AM2538=0)),1,
IF(OR(
AND(AL2538&gt;0,AM2538=2),
AND(AL2538="NS",AM2538=2),
AND(AL2538="NS",AN2538=0,AM2538&gt;0),
AL2538=AN2538,
AND(AL2538="NA",AM2538=0,AN2538=0,AO2538&gt;0)),0,1)))</f>
        <v>0</v>
      </c>
      <c r="AQ2538" s="130">
        <f t="shared" ref="AQ2538:AQ2601" si="2849">K2538</f>
        <v>0</v>
      </c>
      <c r="AR2538" s="130">
        <f t="shared" ref="AR2538:AR2601" si="2850">COUNTIF(M2538:N2538,"NS")</f>
        <v>0</v>
      </c>
      <c r="AS2538" s="130">
        <f t="shared" ref="AS2538:AS2601" si="2851">SUM(M2538:N2538)</f>
        <v>0</v>
      </c>
      <c r="AT2538" s="130">
        <f t="shared" ref="AT2538:AT2601" si="2852">COUNTIF(M2538:N2538,"NA")</f>
        <v>0</v>
      </c>
      <c r="AU2538" s="359">
        <f t="shared" ref="AU2538:AU2601" si="2853">IF($AG$2369=$AH$2369,0,
IF(OR(
AND(AQ2538=0,AR2538&gt;0),
AND(AQ2538="NS",AS2538&gt;0),
AND(AQ2538="NS",AS2538=0,AR2538=0)),1,
IF(OR(
AND(AQ2538&gt;0,AR2538=2),
AND(AQ2538="NS",AR2538=2),
AND(AQ2538="NS",AS2538=0,AR2538&gt;0),
AQ2538=AS2538,
AND(AQ2538="NA",AR2538=0,AS2538=0,AT2538&gt;0)),0,1)))</f>
        <v>0</v>
      </c>
      <c r="AV2538" s="130">
        <f t="shared" ref="AV2538:AV2601" si="2854">O2538</f>
        <v>0</v>
      </c>
      <c r="AW2538" s="130">
        <f t="shared" ref="AW2538:AW2601" si="2855">COUNTIF(Q2538:R2538,"NS")</f>
        <v>0</v>
      </c>
      <c r="AX2538" s="130">
        <f t="shared" ref="AX2538:AX2601" si="2856">SUM(Q2538:R2538)</f>
        <v>0</v>
      </c>
      <c r="AY2538" s="130">
        <f t="shared" ref="AY2538:AY2601" si="2857">COUNTIF(Q2538:R2538,"NA")</f>
        <v>0</v>
      </c>
      <c r="AZ2538" s="359">
        <f t="shared" ref="AZ2538:AZ2601" si="2858">IF($AG$2369=$AH$2369,0,
IF(OR(
AND(AV2538=0,AW2538&gt;0),
AND(AV2538="NS",AX2538&gt;0),
AND(AV2538="NS",AX2538=0,AW2538=0)),1,
IF(OR(
AND(AV2538&gt;0,AW2538=2),
AND(AV2538="NS",AW2538=2),
AND(AV2538="NS",AX2538=0,AW2538&gt;0),
AV2538=AX2538,
AND(AV2538="NA",AW2538=0,AX2538=0,AY2538&gt;0)),0,1)))</f>
        <v>0</v>
      </c>
      <c r="BA2538" s="130">
        <f t="shared" ref="BA2538:BA2601" si="2859">S2538</f>
        <v>0</v>
      </c>
      <c r="BB2538" s="130">
        <f t="shared" ref="BB2538:BB2601" si="2860">COUNTIF(U2538:V2538,"NS")</f>
        <v>0</v>
      </c>
      <c r="BC2538" s="130">
        <f t="shared" ref="BC2538:BC2601" si="2861">SUM(U2538:V2538)</f>
        <v>0</v>
      </c>
      <c r="BD2538" s="130">
        <f t="shared" ref="BD2538:BD2601" si="2862">COUNTIF(U2538:V2538,"NA")</f>
        <v>0</v>
      </c>
      <c r="BE2538" s="359">
        <f t="shared" ref="BE2538:BE2601" si="2863">IF($AG$2369=$AH$2369,0,
IF(OR(
AND(BA2538=0,BB2538&gt;0),
AND(BA2538="NS",BC2538&gt;0),
AND(BA2538="NS",BC2538=0,BB2538=0)),1,
IF(OR(
AND(BA2538&gt;0,BB2538=2),
AND(BA2538="NS",BB2538=2),
AND(BA2538="NS",BC2538=0,BB2538&gt;0),
BA2538=BC2538,
AND(BA2538="NA",BB2538=0,BC2538=0,BD2538&gt;0)),0,1)))</f>
        <v>0</v>
      </c>
      <c r="BF2538" s="130">
        <f t="shared" ref="BF2538:BF2601" si="2864">W2538</f>
        <v>0</v>
      </c>
      <c r="BG2538" s="130">
        <f t="shared" ref="BG2538:BG2601" si="2865">COUNTIF(Y2538:Z2538,"NS")</f>
        <v>0</v>
      </c>
      <c r="BH2538" s="130">
        <f t="shared" ref="BH2538:BH2601" si="2866">SUM(Y2538:Z2538)</f>
        <v>0</v>
      </c>
      <c r="BI2538" s="130">
        <f t="shared" ref="BI2538:BI2601" si="2867">COUNTIF(Y2538:Z2538,"NA")</f>
        <v>0</v>
      </c>
      <c r="BJ2538" s="359">
        <f t="shared" ref="BJ2538:BJ2601" si="2868">IF($AG$2369=$AH$2369,0,
IF(OR(
AND(BF2538=0,BG2538&gt;0),
AND(BF2538="NS",BH2538&gt;0),
AND(BF2538="NS",BH2538=0,BG2538=0)),1,
IF(OR(
AND(BF2538&gt;0,BG2538=2),
AND(BF2538="NS",BG2538=2),
AND(BF2538="NS",BH2538=0,BG2538&gt;0),
BF2538=BH2538,
AND(BF2538="NA",BG2538=0,BH2538=0,BI2538&gt;0)),0,1)))</f>
        <v>0</v>
      </c>
      <c r="BK2538" s="130">
        <f t="shared" ref="BK2538:BK2601" si="2869">AA2538</f>
        <v>0</v>
      </c>
      <c r="BL2538" s="130">
        <f t="shared" ref="BL2538:BL2601" si="2870">COUNTIF(AC2538:AD2538,"NS")</f>
        <v>0</v>
      </c>
      <c r="BM2538" s="130">
        <f t="shared" ref="BM2538:BM2601" si="2871">SUM(AC2538:AD2538)</f>
        <v>0</v>
      </c>
      <c r="BN2538" s="130">
        <f t="shared" ref="BN2538:BN2601" si="2872">COUNTIF(AC2538:AD2538,"NA")</f>
        <v>0</v>
      </c>
      <c r="BO2538" s="359">
        <f t="shared" ref="BO2538:BO2601" si="2873">IF($AG$2369=$AH$2369,0,
IF(OR(
AND(BK2538=0,BL2538&gt;0),
AND(BK2538="NS",BM2538&gt;0),
AND(BK2538="NS",BM2538=0,BL2538=0)),1,
IF(OR(
AND(BK2538&gt;0,BL2538=2),
AND(BK2538="NS",BL2538=2),
AND(BK2538="NS",BM2538=0,BL2538&gt;0),
BK2538=BM2538,
AND(BK2538="NA",BL2538=0,BM2538=0,BN2538&gt;0)),0,1)))</f>
        <v>0</v>
      </c>
      <c r="CO2538" s="349" t="s">
        <v>2078</v>
      </c>
      <c r="CP2538" s="336">
        <f>SUM(D2537:D2540)</f>
        <v>0</v>
      </c>
      <c r="CQ2538" s="336">
        <f>SUM(E2537:E2540)</f>
        <v>0</v>
      </c>
      <c r="CR2538" s="336">
        <f>SUM(F2537:F2540)</f>
        <v>0</v>
      </c>
      <c r="CS2538" s="486">
        <f>SUM(G2537:H2540)</f>
        <v>0</v>
      </c>
      <c r="CT2538" s="486"/>
      <c r="CU2538" s="336">
        <f>SUM(I2537:I2540)</f>
        <v>0</v>
      </c>
      <c r="CV2538" s="336">
        <f>SUM(J2537:J2540)</f>
        <v>0</v>
      </c>
      <c r="CW2538" s="486">
        <f t="shared" ref="CW2538" si="2874">SUM(K2537:L2540)</f>
        <v>0</v>
      </c>
      <c r="CX2538" s="486"/>
      <c r="CY2538" s="336">
        <f t="shared" ref="CY2538:CZ2538" si="2875">SUM(M2537:M2540)</f>
        <v>0</v>
      </c>
      <c r="CZ2538" s="336">
        <f t="shared" si="2875"/>
        <v>0</v>
      </c>
      <c r="DA2538" s="486">
        <f t="shared" ref="DA2538" si="2876">SUM(O2537:P2540)</f>
        <v>0</v>
      </c>
      <c r="DB2538" s="486"/>
      <c r="DC2538" s="336">
        <f t="shared" ref="DC2538:DD2538" si="2877">SUM(Q2537:Q2540)</f>
        <v>0</v>
      </c>
      <c r="DD2538" s="336">
        <f t="shared" si="2877"/>
        <v>0</v>
      </c>
      <c r="DE2538" s="486">
        <f t="shared" ref="DE2538" si="2878">SUM(S2537:T2540)</f>
        <v>0</v>
      </c>
      <c r="DF2538" s="486"/>
      <c r="DG2538" s="336">
        <f t="shared" ref="DG2538:DH2538" si="2879">SUM(U2537:U2540)</f>
        <v>0</v>
      </c>
      <c r="DH2538" s="336">
        <f t="shared" si="2879"/>
        <v>0</v>
      </c>
      <c r="DI2538" s="486">
        <f t="shared" ref="DI2538" si="2880">SUM(W2537:X2540)</f>
        <v>0</v>
      </c>
      <c r="DJ2538" s="486"/>
      <c r="DK2538" s="336">
        <f t="shared" ref="DK2538:DL2538" si="2881">SUM(Y2537:Y2540)</f>
        <v>0</v>
      </c>
      <c r="DL2538" s="336">
        <f t="shared" si="2881"/>
        <v>0</v>
      </c>
      <c r="DM2538" s="486">
        <f t="shared" ref="DM2538" si="2882">SUM(AA2537:AB2540)</f>
        <v>0</v>
      </c>
      <c r="DN2538" s="486"/>
      <c r="DO2538" s="336">
        <f t="shared" ref="DO2538:DP2538" si="2883">SUM(AC2537:AC2540)</f>
        <v>0</v>
      </c>
      <c r="DP2538" s="336">
        <f t="shared" si="2883"/>
        <v>0</v>
      </c>
    </row>
    <row r="2539" spans="1:121" ht="38.25" customHeight="1" x14ac:dyDescent="0.2">
      <c r="A2539" s="1101"/>
      <c r="B2539" s="1101"/>
      <c r="C2539" s="168" t="s">
        <v>381</v>
      </c>
      <c r="D2539" s="201"/>
      <c r="E2539" s="201"/>
      <c r="F2539" s="201"/>
      <c r="G2539" s="486"/>
      <c r="H2539" s="486"/>
      <c r="I2539" s="201"/>
      <c r="J2539" s="201"/>
      <c r="K2539" s="486"/>
      <c r="L2539" s="486"/>
      <c r="M2539" s="201"/>
      <c r="N2539" s="201"/>
      <c r="O2539" s="486"/>
      <c r="P2539" s="486"/>
      <c r="Q2539" s="201"/>
      <c r="R2539" s="201"/>
      <c r="S2539" s="486"/>
      <c r="T2539" s="486"/>
      <c r="U2539" s="201"/>
      <c r="V2539" s="201"/>
      <c r="W2539" s="486"/>
      <c r="X2539" s="486"/>
      <c r="Y2539" s="201"/>
      <c r="Z2539" s="201"/>
      <c r="AA2539" s="486"/>
      <c r="AB2539" s="486"/>
      <c r="AC2539" s="201"/>
      <c r="AD2539" s="201"/>
      <c r="AE2539" s="109"/>
      <c r="AG2539" s="130">
        <f t="shared" si="2839"/>
        <v>0</v>
      </c>
      <c r="AH2539" s="130">
        <f t="shared" si="2840"/>
        <v>0</v>
      </c>
      <c r="AI2539" s="130">
        <f t="shared" si="2841"/>
        <v>0</v>
      </c>
      <c r="AJ2539" s="130">
        <f t="shared" si="2842"/>
        <v>0</v>
      </c>
      <c r="AK2539" s="359">
        <f t="shared" si="2843"/>
        <v>0</v>
      </c>
      <c r="AL2539" s="130">
        <f t="shared" si="2844"/>
        <v>0</v>
      </c>
      <c r="AM2539" s="130">
        <f t="shared" si="2845"/>
        <v>0</v>
      </c>
      <c r="AN2539" s="130">
        <f t="shared" si="2846"/>
        <v>0</v>
      </c>
      <c r="AO2539" s="130">
        <f t="shared" si="2847"/>
        <v>0</v>
      </c>
      <c r="AP2539" s="359">
        <f t="shared" si="2848"/>
        <v>0</v>
      </c>
      <c r="AQ2539" s="130">
        <f t="shared" si="2849"/>
        <v>0</v>
      </c>
      <c r="AR2539" s="130">
        <f t="shared" si="2850"/>
        <v>0</v>
      </c>
      <c r="AS2539" s="130">
        <f t="shared" si="2851"/>
        <v>0</v>
      </c>
      <c r="AT2539" s="130">
        <f t="shared" si="2852"/>
        <v>0</v>
      </c>
      <c r="AU2539" s="359">
        <f t="shared" si="2853"/>
        <v>0</v>
      </c>
      <c r="AV2539" s="130">
        <f t="shared" si="2854"/>
        <v>0</v>
      </c>
      <c r="AW2539" s="130">
        <f t="shared" si="2855"/>
        <v>0</v>
      </c>
      <c r="AX2539" s="130">
        <f t="shared" si="2856"/>
        <v>0</v>
      </c>
      <c r="AY2539" s="130">
        <f t="shared" si="2857"/>
        <v>0</v>
      </c>
      <c r="AZ2539" s="359">
        <f t="shared" si="2858"/>
        <v>0</v>
      </c>
      <c r="BA2539" s="130">
        <f t="shared" si="2859"/>
        <v>0</v>
      </c>
      <c r="BB2539" s="130">
        <f t="shared" si="2860"/>
        <v>0</v>
      </c>
      <c r="BC2539" s="130">
        <f t="shared" si="2861"/>
        <v>0</v>
      </c>
      <c r="BD2539" s="130">
        <f t="shared" si="2862"/>
        <v>0</v>
      </c>
      <c r="BE2539" s="359">
        <f t="shared" si="2863"/>
        <v>0</v>
      </c>
      <c r="BF2539" s="130">
        <f t="shared" si="2864"/>
        <v>0</v>
      </c>
      <c r="BG2539" s="130">
        <f t="shared" si="2865"/>
        <v>0</v>
      </c>
      <c r="BH2539" s="130">
        <f t="shared" si="2866"/>
        <v>0</v>
      </c>
      <c r="BI2539" s="130">
        <f t="shared" si="2867"/>
        <v>0</v>
      </c>
      <c r="BJ2539" s="359">
        <f t="shared" si="2868"/>
        <v>0</v>
      </c>
      <c r="BK2539" s="130">
        <f t="shared" si="2869"/>
        <v>0</v>
      </c>
      <c r="BL2539" s="130">
        <f t="shared" si="2870"/>
        <v>0</v>
      </c>
      <c r="BM2539" s="130">
        <f t="shared" si="2871"/>
        <v>0</v>
      </c>
      <c r="BN2539" s="130">
        <f t="shared" si="2872"/>
        <v>0</v>
      </c>
      <c r="BO2539" s="359">
        <f t="shared" si="2873"/>
        <v>0</v>
      </c>
      <c r="CO2539" s="349" t="s">
        <v>2029</v>
      </c>
      <c r="CP2539" s="336">
        <f>COUNTIF(D2537:D2540,"NS")</f>
        <v>0</v>
      </c>
      <c r="CQ2539" s="336">
        <f>COUNTIF(E2537:E2540,"NS")</f>
        <v>0</v>
      </c>
      <c r="CR2539" s="336">
        <f>COUNTIF(F2537:F2540,"NS")</f>
        <v>0</v>
      </c>
      <c r="CS2539" s="486">
        <f>COUNTIF(G2537:H2540,"NS")</f>
        <v>0</v>
      </c>
      <c r="CT2539" s="486"/>
      <c r="CU2539" s="336">
        <f>COUNTIF(I2537:I2540,"NS")</f>
        <v>0</v>
      </c>
      <c r="CV2539" s="336">
        <f>COUNTIF(J2537:J2540,"NS")</f>
        <v>0</v>
      </c>
      <c r="CW2539" s="486">
        <f t="shared" ref="CW2539" si="2884">COUNTIF(K2537:L2540,"NS")</f>
        <v>0</v>
      </c>
      <c r="CX2539" s="486"/>
      <c r="CY2539" s="336">
        <f t="shared" ref="CY2539:CZ2539" si="2885">COUNTIF(M2537:M2540,"NS")</f>
        <v>0</v>
      </c>
      <c r="CZ2539" s="336">
        <f t="shared" si="2885"/>
        <v>0</v>
      </c>
      <c r="DA2539" s="486">
        <f t="shared" ref="DA2539" si="2886">COUNTIF(O2537:P2540,"NS")</f>
        <v>0</v>
      </c>
      <c r="DB2539" s="486"/>
      <c r="DC2539" s="336">
        <f t="shared" ref="DC2539:DD2539" si="2887">COUNTIF(Q2537:Q2540,"NS")</f>
        <v>0</v>
      </c>
      <c r="DD2539" s="336">
        <f t="shared" si="2887"/>
        <v>0</v>
      </c>
      <c r="DE2539" s="486">
        <f t="shared" ref="DE2539" si="2888">COUNTIF(S2537:T2540,"NS")</f>
        <v>0</v>
      </c>
      <c r="DF2539" s="486"/>
      <c r="DG2539" s="336">
        <f t="shared" ref="DG2539:DH2539" si="2889">COUNTIF(U2537:U2540,"NS")</f>
        <v>0</v>
      </c>
      <c r="DH2539" s="336">
        <f t="shared" si="2889"/>
        <v>0</v>
      </c>
      <c r="DI2539" s="486">
        <f t="shared" ref="DI2539" si="2890">COUNTIF(W2537:X2540,"NS")</f>
        <v>0</v>
      </c>
      <c r="DJ2539" s="486"/>
      <c r="DK2539" s="336">
        <f t="shared" ref="DK2539:DL2539" si="2891">COUNTIF(Y2537:Y2540,"NS")</f>
        <v>0</v>
      </c>
      <c r="DL2539" s="336">
        <f t="shared" si="2891"/>
        <v>0</v>
      </c>
      <c r="DM2539" s="486">
        <f t="shared" ref="DM2539" si="2892">COUNTIF(AA2537:AB2540,"NS")</f>
        <v>0</v>
      </c>
      <c r="DN2539" s="486"/>
      <c r="DO2539" s="336">
        <f t="shared" ref="DO2539:DP2539" si="2893">COUNTIF(AC2537:AC2540,"NS")</f>
        <v>0</v>
      </c>
      <c r="DP2539" s="336">
        <f t="shared" si="2893"/>
        <v>0</v>
      </c>
    </row>
    <row r="2540" spans="1:121" ht="38.25" customHeight="1" x14ac:dyDescent="0.2">
      <c r="A2540" s="1101"/>
      <c r="B2540" s="1101"/>
      <c r="C2540" s="168" t="s">
        <v>382</v>
      </c>
      <c r="D2540" s="201"/>
      <c r="E2540" s="201"/>
      <c r="F2540" s="201"/>
      <c r="G2540" s="486"/>
      <c r="H2540" s="486"/>
      <c r="I2540" s="201"/>
      <c r="J2540" s="201"/>
      <c r="K2540" s="486"/>
      <c r="L2540" s="486"/>
      <c r="M2540" s="201"/>
      <c r="N2540" s="201"/>
      <c r="O2540" s="486"/>
      <c r="P2540" s="486"/>
      <c r="Q2540" s="201"/>
      <c r="R2540" s="201"/>
      <c r="S2540" s="486"/>
      <c r="T2540" s="486"/>
      <c r="U2540" s="201"/>
      <c r="V2540" s="201"/>
      <c r="W2540" s="486"/>
      <c r="X2540" s="486"/>
      <c r="Y2540" s="201"/>
      <c r="Z2540" s="201"/>
      <c r="AA2540" s="486"/>
      <c r="AB2540" s="486"/>
      <c r="AC2540" s="201"/>
      <c r="AD2540" s="201"/>
      <c r="AE2540" s="109"/>
      <c r="AG2540" s="130">
        <f t="shared" si="2839"/>
        <v>0</v>
      </c>
      <c r="AH2540" s="130">
        <f t="shared" si="2840"/>
        <v>0</v>
      </c>
      <c r="AI2540" s="130">
        <f t="shared" si="2841"/>
        <v>0</v>
      </c>
      <c r="AJ2540" s="130">
        <f t="shared" si="2842"/>
        <v>0</v>
      </c>
      <c r="AK2540" s="359">
        <f t="shared" si="2843"/>
        <v>0</v>
      </c>
      <c r="AL2540" s="130">
        <f t="shared" si="2844"/>
        <v>0</v>
      </c>
      <c r="AM2540" s="130">
        <f t="shared" si="2845"/>
        <v>0</v>
      </c>
      <c r="AN2540" s="130">
        <f t="shared" si="2846"/>
        <v>0</v>
      </c>
      <c r="AO2540" s="130">
        <f t="shared" si="2847"/>
        <v>0</v>
      </c>
      <c r="AP2540" s="359">
        <f t="shared" si="2848"/>
        <v>0</v>
      </c>
      <c r="AQ2540" s="130">
        <f t="shared" si="2849"/>
        <v>0</v>
      </c>
      <c r="AR2540" s="130">
        <f t="shared" si="2850"/>
        <v>0</v>
      </c>
      <c r="AS2540" s="130">
        <f t="shared" si="2851"/>
        <v>0</v>
      </c>
      <c r="AT2540" s="130">
        <f t="shared" si="2852"/>
        <v>0</v>
      </c>
      <c r="AU2540" s="359">
        <f t="shared" si="2853"/>
        <v>0</v>
      </c>
      <c r="AV2540" s="130">
        <f t="shared" si="2854"/>
        <v>0</v>
      </c>
      <c r="AW2540" s="130">
        <f t="shared" si="2855"/>
        <v>0</v>
      </c>
      <c r="AX2540" s="130">
        <f t="shared" si="2856"/>
        <v>0</v>
      </c>
      <c r="AY2540" s="130">
        <f t="shared" si="2857"/>
        <v>0</v>
      </c>
      <c r="AZ2540" s="359">
        <f t="shared" si="2858"/>
        <v>0</v>
      </c>
      <c r="BA2540" s="130">
        <f t="shared" si="2859"/>
        <v>0</v>
      </c>
      <c r="BB2540" s="130">
        <f t="shared" si="2860"/>
        <v>0</v>
      </c>
      <c r="BC2540" s="130">
        <f t="shared" si="2861"/>
        <v>0</v>
      </c>
      <c r="BD2540" s="130">
        <f t="shared" si="2862"/>
        <v>0</v>
      </c>
      <c r="BE2540" s="359">
        <f t="shared" si="2863"/>
        <v>0</v>
      </c>
      <c r="BF2540" s="130">
        <f t="shared" si="2864"/>
        <v>0</v>
      </c>
      <c r="BG2540" s="130">
        <f t="shared" si="2865"/>
        <v>0</v>
      </c>
      <c r="BH2540" s="130">
        <f t="shared" si="2866"/>
        <v>0</v>
      </c>
      <c r="BI2540" s="130">
        <f t="shared" si="2867"/>
        <v>0</v>
      </c>
      <c r="BJ2540" s="359">
        <f t="shared" si="2868"/>
        <v>0</v>
      </c>
      <c r="BK2540" s="130">
        <f t="shared" si="2869"/>
        <v>0</v>
      </c>
      <c r="BL2540" s="130">
        <f t="shared" si="2870"/>
        <v>0</v>
      </c>
      <c r="BM2540" s="130">
        <f t="shared" si="2871"/>
        <v>0</v>
      </c>
      <c r="BN2540" s="130">
        <f t="shared" si="2872"/>
        <v>0</v>
      </c>
      <c r="BO2540" s="359">
        <f t="shared" si="2873"/>
        <v>0</v>
      </c>
      <c r="CO2540" s="350">
        <v>0.25</v>
      </c>
      <c r="CP2540" s="336">
        <f>IF(CP2537="ns",0,CP2537*0.25)</f>
        <v>0</v>
      </c>
      <c r="CQ2540" s="336">
        <f>IF(CQ2537="ns",0,CQ2537*0.25)</f>
        <v>0</v>
      </c>
      <c r="CR2540" s="336">
        <f>IF(CR2537="ns",0,CR2537*0.25)</f>
        <v>0</v>
      </c>
      <c r="CS2540" s="486">
        <f t="shared" ref="CS2540" si="2894">IF(CS2537="ns",0,CS2537*0.25)</f>
        <v>0</v>
      </c>
      <c r="CT2540" s="486"/>
      <c r="CU2540" s="336">
        <f>IF(CU2537="ns",0,CU2537*0.25)</f>
        <v>0</v>
      </c>
      <c r="CV2540" s="336">
        <f>IF(CV2537="ns",0,CV2537*0.25)</f>
        <v>0</v>
      </c>
      <c r="CW2540" s="486">
        <f t="shared" ref="CW2540:DM2540" si="2895">IF(CW2537="ns",0,CW2537*0.25)</f>
        <v>0</v>
      </c>
      <c r="CX2540" s="486"/>
      <c r="CY2540" s="336">
        <f t="shared" ref="CY2540:CZ2540" si="2896">IF(CY2537="ns",0,CY2537*0.25)</f>
        <v>0</v>
      </c>
      <c r="CZ2540" s="336">
        <f t="shared" si="2896"/>
        <v>0</v>
      </c>
      <c r="DA2540" s="486">
        <f t="shared" si="2895"/>
        <v>0</v>
      </c>
      <c r="DB2540" s="486"/>
      <c r="DC2540" s="336">
        <f t="shared" ref="DC2540:DD2540" si="2897">IF(DC2537="ns",0,DC2537*0.25)</f>
        <v>0</v>
      </c>
      <c r="DD2540" s="336">
        <f t="shared" si="2897"/>
        <v>0</v>
      </c>
      <c r="DE2540" s="486">
        <f t="shared" si="2895"/>
        <v>0</v>
      </c>
      <c r="DF2540" s="486"/>
      <c r="DG2540" s="336">
        <f t="shared" ref="DG2540:DH2540" si="2898">IF(DG2537="ns",0,DG2537*0.25)</f>
        <v>0</v>
      </c>
      <c r="DH2540" s="336">
        <f t="shared" si="2898"/>
        <v>0</v>
      </c>
      <c r="DI2540" s="486">
        <f t="shared" si="2895"/>
        <v>0</v>
      </c>
      <c r="DJ2540" s="486"/>
      <c r="DK2540" s="336">
        <f t="shared" ref="DK2540:DL2540" si="2899">IF(DK2537="ns",0,DK2537*0.25)</f>
        <v>0</v>
      </c>
      <c r="DL2540" s="336">
        <f t="shared" si="2899"/>
        <v>0</v>
      </c>
      <c r="DM2540" s="486">
        <f t="shared" si="2895"/>
        <v>0</v>
      </c>
      <c r="DN2540" s="486"/>
      <c r="DO2540" s="336">
        <f t="shared" ref="DO2540:DP2540" si="2900">IF(DO2537="ns",0,DO2537*0.25)</f>
        <v>0</v>
      </c>
      <c r="DP2540" s="336">
        <f t="shared" si="2900"/>
        <v>0</v>
      </c>
    </row>
    <row r="2541" spans="1:121" ht="38.25" customHeight="1" x14ac:dyDescent="0.2">
      <c r="A2541" s="1101"/>
      <c r="B2541" s="1101"/>
      <c r="C2541" s="168" t="s">
        <v>383</v>
      </c>
      <c r="D2541" s="201"/>
      <c r="E2541" s="201"/>
      <c r="F2541" s="201"/>
      <c r="G2541" s="486"/>
      <c r="H2541" s="486"/>
      <c r="I2541" s="201"/>
      <c r="J2541" s="201"/>
      <c r="K2541" s="486"/>
      <c r="L2541" s="486"/>
      <c r="M2541" s="201"/>
      <c r="N2541" s="201"/>
      <c r="O2541" s="486"/>
      <c r="P2541" s="486"/>
      <c r="Q2541" s="201"/>
      <c r="R2541" s="201"/>
      <c r="S2541" s="486"/>
      <c r="T2541" s="486"/>
      <c r="U2541" s="201"/>
      <c r="V2541" s="201"/>
      <c r="W2541" s="486"/>
      <c r="X2541" s="486"/>
      <c r="Y2541" s="201"/>
      <c r="Z2541" s="201"/>
      <c r="AA2541" s="486"/>
      <c r="AB2541" s="486"/>
      <c r="AC2541" s="201"/>
      <c r="AD2541" s="201"/>
      <c r="AE2541" s="109"/>
      <c r="AG2541" s="130">
        <f t="shared" si="2839"/>
        <v>0</v>
      </c>
      <c r="AH2541" s="130">
        <f t="shared" si="2840"/>
        <v>0</v>
      </c>
      <c r="AI2541" s="130">
        <f t="shared" si="2841"/>
        <v>0</v>
      </c>
      <c r="AJ2541" s="130">
        <f t="shared" si="2842"/>
        <v>0</v>
      </c>
      <c r="AK2541" s="359">
        <f t="shared" si="2843"/>
        <v>0</v>
      </c>
      <c r="AL2541" s="130">
        <f t="shared" si="2844"/>
        <v>0</v>
      </c>
      <c r="AM2541" s="130">
        <f t="shared" si="2845"/>
        <v>0</v>
      </c>
      <c r="AN2541" s="130">
        <f t="shared" si="2846"/>
        <v>0</v>
      </c>
      <c r="AO2541" s="130">
        <f t="shared" si="2847"/>
        <v>0</v>
      </c>
      <c r="AP2541" s="359">
        <f t="shared" si="2848"/>
        <v>0</v>
      </c>
      <c r="AQ2541" s="130">
        <f t="shared" si="2849"/>
        <v>0</v>
      </c>
      <c r="AR2541" s="130">
        <f t="shared" si="2850"/>
        <v>0</v>
      </c>
      <c r="AS2541" s="130">
        <f t="shared" si="2851"/>
        <v>0</v>
      </c>
      <c r="AT2541" s="130">
        <f t="shared" si="2852"/>
        <v>0</v>
      </c>
      <c r="AU2541" s="359">
        <f t="shared" si="2853"/>
        <v>0</v>
      </c>
      <c r="AV2541" s="130">
        <f t="shared" si="2854"/>
        <v>0</v>
      </c>
      <c r="AW2541" s="130">
        <f t="shared" si="2855"/>
        <v>0</v>
      </c>
      <c r="AX2541" s="130">
        <f t="shared" si="2856"/>
        <v>0</v>
      </c>
      <c r="AY2541" s="130">
        <f t="shared" si="2857"/>
        <v>0</v>
      </c>
      <c r="AZ2541" s="359">
        <f t="shared" si="2858"/>
        <v>0</v>
      </c>
      <c r="BA2541" s="130">
        <f t="shared" si="2859"/>
        <v>0</v>
      </c>
      <c r="BB2541" s="130">
        <f t="shared" si="2860"/>
        <v>0</v>
      </c>
      <c r="BC2541" s="130">
        <f t="shared" si="2861"/>
        <v>0</v>
      </c>
      <c r="BD2541" s="130">
        <f t="shared" si="2862"/>
        <v>0</v>
      </c>
      <c r="BE2541" s="359">
        <f t="shared" si="2863"/>
        <v>0</v>
      </c>
      <c r="BF2541" s="130">
        <f t="shared" si="2864"/>
        <v>0</v>
      </c>
      <c r="BG2541" s="130">
        <f t="shared" si="2865"/>
        <v>0</v>
      </c>
      <c r="BH2541" s="130">
        <f t="shared" si="2866"/>
        <v>0</v>
      </c>
      <c r="BI2541" s="130">
        <f t="shared" si="2867"/>
        <v>0</v>
      </c>
      <c r="BJ2541" s="359">
        <f t="shared" si="2868"/>
        <v>0</v>
      </c>
      <c r="BK2541" s="130">
        <f t="shared" si="2869"/>
        <v>0</v>
      </c>
      <c r="BL2541" s="130">
        <f t="shared" si="2870"/>
        <v>0</v>
      </c>
      <c r="BM2541" s="130">
        <f t="shared" si="2871"/>
        <v>0</v>
      </c>
      <c r="BN2541" s="130">
        <f t="shared" si="2872"/>
        <v>0</v>
      </c>
      <c r="BO2541" s="359">
        <f t="shared" si="2873"/>
        <v>0</v>
      </c>
      <c r="CO2541" s="349" t="s">
        <v>72</v>
      </c>
      <c r="CP2541" s="336">
        <f>D2541</f>
        <v>0</v>
      </c>
      <c r="CQ2541" s="336">
        <f>E2541</f>
        <v>0</v>
      </c>
      <c r="CR2541" s="336">
        <f>F2541</f>
        <v>0</v>
      </c>
      <c r="CS2541" s="486">
        <f>G2541</f>
        <v>0</v>
      </c>
      <c r="CT2541" s="486"/>
      <c r="CU2541" s="336">
        <f>I2541</f>
        <v>0</v>
      </c>
      <c r="CV2541" s="336">
        <f>J2541</f>
        <v>0</v>
      </c>
      <c r="CW2541" s="486">
        <f t="shared" ref="CW2541" si="2901">K2541</f>
        <v>0</v>
      </c>
      <c r="CX2541" s="486"/>
      <c r="CY2541" s="336">
        <f t="shared" ref="CY2541:DA2541" si="2902">M2541</f>
        <v>0</v>
      </c>
      <c r="CZ2541" s="336">
        <f t="shared" si="2902"/>
        <v>0</v>
      </c>
      <c r="DA2541" s="486">
        <f t="shared" si="2902"/>
        <v>0</v>
      </c>
      <c r="DB2541" s="486"/>
      <c r="DC2541" s="336">
        <f t="shared" ref="DC2541:DE2541" si="2903">Q2541</f>
        <v>0</v>
      </c>
      <c r="DD2541" s="336">
        <f t="shared" si="2903"/>
        <v>0</v>
      </c>
      <c r="DE2541" s="486">
        <f t="shared" si="2903"/>
        <v>0</v>
      </c>
      <c r="DF2541" s="486"/>
      <c r="DG2541" s="336">
        <f t="shared" ref="DG2541:DI2541" si="2904">U2541</f>
        <v>0</v>
      </c>
      <c r="DH2541" s="336">
        <f t="shared" si="2904"/>
        <v>0</v>
      </c>
      <c r="DI2541" s="486">
        <f t="shared" si="2904"/>
        <v>0</v>
      </c>
      <c r="DJ2541" s="486"/>
      <c r="DK2541" s="336">
        <f t="shared" ref="DK2541:DM2541" si="2905">Y2541</f>
        <v>0</v>
      </c>
      <c r="DL2541" s="336">
        <f t="shared" si="2905"/>
        <v>0</v>
      </c>
      <c r="DM2541" s="486">
        <f t="shared" si="2905"/>
        <v>0</v>
      </c>
      <c r="DN2541" s="486"/>
      <c r="DO2541" s="336">
        <f t="shared" ref="DO2541:DP2541" si="2906">AC2541</f>
        <v>0</v>
      </c>
      <c r="DP2541" s="336">
        <f t="shared" si="2906"/>
        <v>0</v>
      </c>
    </row>
    <row r="2542" spans="1:121" ht="38.25" customHeight="1" x14ac:dyDescent="0.2">
      <c r="A2542" s="1102"/>
      <c r="B2542" s="1102"/>
      <c r="C2542" s="168" t="s">
        <v>391</v>
      </c>
      <c r="D2542" s="201"/>
      <c r="E2542" s="201"/>
      <c r="F2542" s="201"/>
      <c r="G2542" s="486"/>
      <c r="H2542" s="486"/>
      <c r="I2542" s="201"/>
      <c r="J2542" s="201"/>
      <c r="K2542" s="486"/>
      <c r="L2542" s="486"/>
      <c r="M2542" s="201"/>
      <c r="N2542" s="201"/>
      <c r="O2542" s="486"/>
      <c r="P2542" s="486"/>
      <c r="Q2542" s="201"/>
      <c r="R2542" s="201"/>
      <c r="S2542" s="486"/>
      <c r="T2542" s="486"/>
      <c r="U2542" s="201"/>
      <c r="V2542" s="201"/>
      <c r="W2542" s="486"/>
      <c r="X2542" s="486"/>
      <c r="Y2542" s="201"/>
      <c r="Z2542" s="201"/>
      <c r="AA2542" s="486"/>
      <c r="AB2542" s="486"/>
      <c r="AC2542" s="201"/>
      <c r="AD2542" s="201"/>
      <c r="AE2542" s="109"/>
      <c r="AG2542" s="130">
        <f t="shared" si="2839"/>
        <v>0</v>
      </c>
      <c r="AH2542" s="130">
        <f t="shared" si="2840"/>
        <v>0</v>
      </c>
      <c r="AI2542" s="130">
        <f t="shared" si="2841"/>
        <v>0</v>
      </c>
      <c r="AJ2542" s="130">
        <f t="shared" si="2842"/>
        <v>0</v>
      </c>
      <c r="AK2542" s="359">
        <f t="shared" si="2843"/>
        <v>0</v>
      </c>
      <c r="AL2542" s="130">
        <f t="shared" si="2844"/>
        <v>0</v>
      </c>
      <c r="AM2542" s="130">
        <f t="shared" si="2845"/>
        <v>0</v>
      </c>
      <c r="AN2542" s="130">
        <f t="shared" si="2846"/>
        <v>0</v>
      </c>
      <c r="AO2542" s="130">
        <f t="shared" si="2847"/>
        <v>0</v>
      </c>
      <c r="AP2542" s="359">
        <f t="shared" si="2848"/>
        <v>0</v>
      </c>
      <c r="AQ2542" s="130">
        <f t="shared" si="2849"/>
        <v>0</v>
      </c>
      <c r="AR2542" s="130">
        <f t="shared" si="2850"/>
        <v>0</v>
      </c>
      <c r="AS2542" s="130">
        <f t="shared" si="2851"/>
        <v>0</v>
      </c>
      <c r="AT2542" s="130">
        <f t="shared" si="2852"/>
        <v>0</v>
      </c>
      <c r="AU2542" s="359">
        <f t="shared" si="2853"/>
        <v>0</v>
      </c>
      <c r="AV2542" s="130">
        <f t="shared" si="2854"/>
        <v>0</v>
      </c>
      <c r="AW2542" s="130">
        <f t="shared" si="2855"/>
        <v>0</v>
      </c>
      <c r="AX2542" s="130">
        <f t="shared" si="2856"/>
        <v>0</v>
      </c>
      <c r="AY2542" s="130">
        <f t="shared" si="2857"/>
        <v>0</v>
      </c>
      <c r="AZ2542" s="359">
        <f t="shared" si="2858"/>
        <v>0</v>
      </c>
      <c r="BA2542" s="130">
        <f t="shared" si="2859"/>
        <v>0</v>
      </c>
      <c r="BB2542" s="130">
        <f t="shared" si="2860"/>
        <v>0</v>
      </c>
      <c r="BC2542" s="130">
        <f t="shared" si="2861"/>
        <v>0</v>
      </c>
      <c r="BD2542" s="130">
        <f t="shared" si="2862"/>
        <v>0</v>
      </c>
      <c r="BE2542" s="359">
        <f t="shared" si="2863"/>
        <v>0</v>
      </c>
      <c r="BF2542" s="130">
        <f t="shared" si="2864"/>
        <v>0</v>
      </c>
      <c r="BG2542" s="130">
        <f t="shared" si="2865"/>
        <v>0</v>
      </c>
      <c r="BH2542" s="130">
        <f t="shared" si="2866"/>
        <v>0</v>
      </c>
      <c r="BI2542" s="130">
        <f t="shared" si="2867"/>
        <v>0</v>
      </c>
      <c r="BJ2542" s="359">
        <f t="shared" si="2868"/>
        <v>0</v>
      </c>
      <c r="BK2542" s="130">
        <f t="shared" si="2869"/>
        <v>0</v>
      </c>
      <c r="BL2542" s="130">
        <f t="shared" si="2870"/>
        <v>0</v>
      </c>
      <c r="BM2542" s="130">
        <f t="shared" si="2871"/>
        <v>0</v>
      </c>
      <c r="BN2542" s="130">
        <f t="shared" si="2872"/>
        <v>0</v>
      </c>
      <c r="BO2542" s="359">
        <f t="shared" si="2873"/>
        <v>0</v>
      </c>
      <c r="CO2542" s="349" t="s">
        <v>2077</v>
      </c>
      <c r="CP2542" s="351">
        <f>IF(OR(CP2541=0,CP2541="NA",AND(CP2541="NS",CP2539&gt;0),AND(CP2541="NS",CP2538&gt;0),CP2541&lt;=CP2540),0,1)</f>
        <v>0</v>
      </c>
      <c r="CQ2542" s="351">
        <f>IF(OR(CQ2541=0,CQ2541="NA",AND(CQ2541="NS",CQ2539&gt;0),AND(CQ2541="NS",CQ2538&gt;0),CQ2541&lt;=CQ2540),0,1)</f>
        <v>0</v>
      </c>
      <c r="CR2542" s="351">
        <f>IF(OR(CR2541=0,CR2541="NA",AND(CR2541="NS",CR2539&gt;0),AND(CR2541="NS",CR2538&gt;0),CR2541&lt;=CR2540),0,1)</f>
        <v>0</v>
      </c>
      <c r="CS2542" s="489">
        <f t="shared" ref="CS2542" si="2907">IF(OR(CS2541=0,CS2541="NA",AND(CS2541="NS",CS2539&gt;0),AND(CS2541="NS",CS2538&gt;0),CS2541&lt;=CS2540),0,1)</f>
        <v>0</v>
      </c>
      <c r="CT2542" s="489"/>
      <c r="CU2542" s="351">
        <f>IF(OR(CU2541=0,CU2541="NA",AND(CU2541="NS",CU2539&gt;0),AND(CU2541="NS",CU2538&gt;0),CU2541&lt;=CU2540),0,1)</f>
        <v>0</v>
      </c>
      <c r="CV2542" s="351">
        <f>IF(OR(CV2541=0,CV2541="NA",AND(CV2541="NS",CV2539&gt;0),AND(CV2541="NS",CV2538&gt;0),CV2541&lt;=CV2540),0,1)</f>
        <v>0</v>
      </c>
      <c r="CW2542" s="489">
        <f t="shared" ref="CW2542" si="2908">IF(OR(CW2541=0,CW2541="NA",AND(CW2541="NS",CW2539&gt;0),AND(CW2541="NS",CW2538&gt;0),CW2541&lt;=CW2540),0,1)</f>
        <v>0</v>
      </c>
      <c r="CX2542" s="489"/>
      <c r="CY2542" s="351">
        <f t="shared" ref="CY2542:CZ2542" si="2909">IF(OR(CY2541=0,CY2541="NA",AND(CY2541="NS",CY2539&gt;0),AND(CY2541="NS",CY2538&gt;0),CY2541&lt;=CY2540),0,1)</f>
        <v>0</v>
      </c>
      <c r="CZ2542" s="351">
        <f t="shared" si="2909"/>
        <v>0</v>
      </c>
      <c r="DA2542" s="489">
        <f t="shared" ref="DA2542" si="2910">IF(OR(DA2541=0,DA2541="NA",AND(DA2541="NS",DA2539&gt;0),AND(DA2541="NS",DA2538&gt;0),DA2541&lt;=DA2540),0,1)</f>
        <v>0</v>
      </c>
      <c r="DB2542" s="489"/>
      <c r="DC2542" s="351">
        <f t="shared" ref="DC2542:DD2542" si="2911">IF(OR(DC2541=0,DC2541="NA",AND(DC2541="NS",DC2539&gt;0),AND(DC2541="NS",DC2538&gt;0),DC2541&lt;=DC2540),0,1)</f>
        <v>0</v>
      </c>
      <c r="DD2542" s="351">
        <f t="shared" si="2911"/>
        <v>0</v>
      </c>
      <c r="DE2542" s="489">
        <f t="shared" ref="DE2542" si="2912">IF(OR(DE2541=0,DE2541="NA",AND(DE2541="NS",DE2539&gt;0),AND(DE2541="NS",DE2538&gt;0),DE2541&lt;=DE2540),0,1)</f>
        <v>0</v>
      </c>
      <c r="DF2542" s="489"/>
      <c r="DG2542" s="351">
        <f t="shared" ref="DG2542:DH2542" si="2913">IF(OR(DG2541=0,DG2541="NA",AND(DG2541="NS",DG2539&gt;0),AND(DG2541="NS",DG2538&gt;0),DG2541&lt;=DG2540),0,1)</f>
        <v>0</v>
      </c>
      <c r="DH2542" s="351">
        <f t="shared" si="2913"/>
        <v>0</v>
      </c>
      <c r="DI2542" s="489">
        <f t="shared" ref="DI2542" si="2914">IF(OR(DI2541=0,DI2541="NA",AND(DI2541="NS",DI2539&gt;0),AND(DI2541="NS",DI2538&gt;0),DI2541&lt;=DI2540),0,1)</f>
        <v>0</v>
      </c>
      <c r="DJ2542" s="489"/>
      <c r="DK2542" s="351">
        <f t="shared" ref="DK2542:DL2542" si="2915">IF(OR(DK2541=0,DK2541="NA",AND(DK2541="NS",DK2539&gt;0),AND(DK2541="NS",DK2538&gt;0),DK2541&lt;=DK2540),0,1)</f>
        <v>0</v>
      </c>
      <c r="DL2542" s="351">
        <f t="shared" si="2915"/>
        <v>0</v>
      </c>
      <c r="DM2542" s="489">
        <f t="shared" ref="DM2542" si="2916">IF(OR(DM2541=0,DM2541="NA",AND(DM2541="NS",DM2539&gt;0),AND(DM2541="NS",DM2538&gt;0),DM2541&lt;=DM2540),0,1)</f>
        <v>0</v>
      </c>
      <c r="DN2542" s="489"/>
      <c r="DO2542" s="351">
        <f t="shared" ref="DO2542:DP2542" si="2917">IF(OR(DO2541=0,DO2541="NA",AND(DO2541="NS",DO2539&gt;0),AND(DO2541="NS",DO2538&gt;0),DO2541&lt;=DO2540),0,1)</f>
        <v>0</v>
      </c>
      <c r="DP2542" s="351">
        <f t="shared" si="2917"/>
        <v>0</v>
      </c>
      <c r="DQ2542" s="90">
        <f>SUM(CP2542:DP2542)</f>
        <v>0</v>
      </c>
    </row>
    <row r="2543" spans="1:121" ht="38.25" customHeight="1" x14ac:dyDescent="0.2">
      <c r="A2543" s="1102"/>
      <c r="B2543" s="1102"/>
      <c r="C2543" s="168" t="s">
        <v>392</v>
      </c>
      <c r="D2543" s="201"/>
      <c r="E2543" s="201"/>
      <c r="F2543" s="201"/>
      <c r="G2543" s="486"/>
      <c r="H2543" s="486"/>
      <c r="I2543" s="201"/>
      <c r="J2543" s="201"/>
      <c r="K2543" s="486"/>
      <c r="L2543" s="486"/>
      <c r="M2543" s="201"/>
      <c r="N2543" s="201"/>
      <c r="O2543" s="486"/>
      <c r="P2543" s="486"/>
      <c r="Q2543" s="201"/>
      <c r="R2543" s="201"/>
      <c r="S2543" s="486"/>
      <c r="T2543" s="486"/>
      <c r="U2543" s="201"/>
      <c r="V2543" s="201"/>
      <c r="W2543" s="486"/>
      <c r="X2543" s="486"/>
      <c r="Y2543" s="201"/>
      <c r="Z2543" s="201"/>
      <c r="AA2543" s="486"/>
      <c r="AB2543" s="486"/>
      <c r="AC2543" s="201"/>
      <c r="AD2543" s="201"/>
      <c r="AE2543" s="109"/>
      <c r="AG2543" s="130">
        <f t="shared" si="2839"/>
        <v>0</v>
      </c>
      <c r="AH2543" s="130">
        <f t="shared" si="2840"/>
        <v>0</v>
      </c>
      <c r="AI2543" s="130">
        <f t="shared" si="2841"/>
        <v>0</v>
      </c>
      <c r="AJ2543" s="130">
        <f t="shared" si="2842"/>
        <v>0</v>
      </c>
      <c r="AK2543" s="359">
        <f t="shared" si="2843"/>
        <v>0</v>
      </c>
      <c r="AL2543" s="130">
        <f t="shared" si="2844"/>
        <v>0</v>
      </c>
      <c r="AM2543" s="130">
        <f t="shared" si="2845"/>
        <v>0</v>
      </c>
      <c r="AN2543" s="130">
        <f t="shared" si="2846"/>
        <v>0</v>
      </c>
      <c r="AO2543" s="130">
        <f t="shared" si="2847"/>
        <v>0</v>
      </c>
      <c r="AP2543" s="359">
        <f t="shared" si="2848"/>
        <v>0</v>
      </c>
      <c r="AQ2543" s="130">
        <f t="shared" si="2849"/>
        <v>0</v>
      </c>
      <c r="AR2543" s="130">
        <f t="shared" si="2850"/>
        <v>0</v>
      </c>
      <c r="AS2543" s="130">
        <f t="shared" si="2851"/>
        <v>0</v>
      </c>
      <c r="AT2543" s="130">
        <f t="shared" si="2852"/>
        <v>0</v>
      </c>
      <c r="AU2543" s="359">
        <f t="shared" si="2853"/>
        <v>0</v>
      </c>
      <c r="AV2543" s="130">
        <f t="shared" si="2854"/>
        <v>0</v>
      </c>
      <c r="AW2543" s="130">
        <f t="shared" si="2855"/>
        <v>0</v>
      </c>
      <c r="AX2543" s="130">
        <f t="shared" si="2856"/>
        <v>0</v>
      </c>
      <c r="AY2543" s="130">
        <f t="shared" si="2857"/>
        <v>0</v>
      </c>
      <c r="AZ2543" s="359">
        <f t="shared" si="2858"/>
        <v>0</v>
      </c>
      <c r="BA2543" s="130">
        <f t="shared" si="2859"/>
        <v>0</v>
      </c>
      <c r="BB2543" s="130">
        <f t="shared" si="2860"/>
        <v>0</v>
      </c>
      <c r="BC2543" s="130">
        <f t="shared" si="2861"/>
        <v>0</v>
      </c>
      <c r="BD2543" s="130">
        <f t="shared" si="2862"/>
        <v>0</v>
      </c>
      <c r="BE2543" s="359">
        <f t="shared" si="2863"/>
        <v>0</v>
      </c>
      <c r="BF2543" s="130">
        <f t="shared" si="2864"/>
        <v>0</v>
      </c>
      <c r="BG2543" s="130">
        <f t="shared" si="2865"/>
        <v>0</v>
      </c>
      <c r="BH2543" s="130">
        <f t="shared" si="2866"/>
        <v>0</v>
      </c>
      <c r="BI2543" s="130">
        <f t="shared" si="2867"/>
        <v>0</v>
      </c>
      <c r="BJ2543" s="359">
        <f t="shared" si="2868"/>
        <v>0</v>
      </c>
      <c r="BK2543" s="130">
        <f t="shared" si="2869"/>
        <v>0</v>
      </c>
      <c r="BL2543" s="130">
        <f t="shared" si="2870"/>
        <v>0</v>
      </c>
      <c r="BM2543" s="130">
        <f t="shared" si="2871"/>
        <v>0</v>
      </c>
      <c r="BN2543" s="130">
        <f t="shared" si="2872"/>
        <v>0</v>
      </c>
      <c r="BO2543" s="359">
        <f t="shared" si="2873"/>
        <v>0</v>
      </c>
      <c r="CO2543" s="335"/>
      <c r="CP2543" s="336"/>
      <c r="CQ2543" s="336"/>
      <c r="CR2543" s="336"/>
      <c r="CS2543" s="486"/>
      <c r="CT2543" s="486"/>
      <c r="CU2543" s="336"/>
      <c r="CV2543" s="336"/>
      <c r="CW2543" s="486"/>
      <c r="CX2543" s="486"/>
      <c r="CY2543" s="336"/>
      <c r="CZ2543" s="336"/>
      <c r="DA2543" s="486"/>
      <c r="DB2543" s="486"/>
      <c r="DC2543" s="336"/>
      <c r="DD2543" s="336"/>
      <c r="DE2543" s="486"/>
      <c r="DF2543" s="486"/>
      <c r="DG2543" s="336"/>
      <c r="DH2543" s="336"/>
      <c r="DI2543" s="486"/>
      <c r="DJ2543" s="486"/>
      <c r="DK2543" s="336"/>
      <c r="DL2543" s="336"/>
      <c r="DM2543" s="486"/>
      <c r="DN2543" s="486"/>
      <c r="DO2543" s="336"/>
      <c r="DP2543" s="336"/>
    </row>
    <row r="2544" spans="1:121" ht="38.25" customHeight="1" x14ac:dyDescent="0.2">
      <c r="A2544" s="1102"/>
      <c r="B2544" s="1102"/>
      <c r="C2544" s="168" t="s">
        <v>393</v>
      </c>
      <c r="D2544" s="201"/>
      <c r="E2544" s="201"/>
      <c r="F2544" s="201"/>
      <c r="G2544" s="486"/>
      <c r="H2544" s="486"/>
      <c r="I2544" s="201"/>
      <c r="J2544" s="201"/>
      <c r="K2544" s="486"/>
      <c r="L2544" s="486"/>
      <c r="M2544" s="201"/>
      <c r="N2544" s="201"/>
      <c r="O2544" s="486"/>
      <c r="P2544" s="486"/>
      <c r="Q2544" s="201"/>
      <c r="R2544" s="201"/>
      <c r="S2544" s="486"/>
      <c r="T2544" s="486"/>
      <c r="U2544" s="201"/>
      <c r="V2544" s="201"/>
      <c r="W2544" s="486"/>
      <c r="X2544" s="486"/>
      <c r="Y2544" s="201"/>
      <c r="Z2544" s="201"/>
      <c r="AA2544" s="486"/>
      <c r="AB2544" s="486"/>
      <c r="AC2544" s="201"/>
      <c r="AD2544" s="201"/>
      <c r="AE2544" s="109"/>
      <c r="AG2544" s="130">
        <f t="shared" si="2839"/>
        <v>0</v>
      </c>
      <c r="AH2544" s="130">
        <f t="shared" si="2840"/>
        <v>0</v>
      </c>
      <c r="AI2544" s="130">
        <f t="shared" si="2841"/>
        <v>0</v>
      </c>
      <c r="AJ2544" s="130">
        <f t="shared" si="2842"/>
        <v>0</v>
      </c>
      <c r="AK2544" s="359">
        <f t="shared" si="2843"/>
        <v>0</v>
      </c>
      <c r="AL2544" s="130">
        <f t="shared" si="2844"/>
        <v>0</v>
      </c>
      <c r="AM2544" s="130">
        <f t="shared" si="2845"/>
        <v>0</v>
      </c>
      <c r="AN2544" s="130">
        <f t="shared" si="2846"/>
        <v>0</v>
      </c>
      <c r="AO2544" s="130">
        <f t="shared" si="2847"/>
        <v>0</v>
      </c>
      <c r="AP2544" s="359">
        <f t="shared" si="2848"/>
        <v>0</v>
      </c>
      <c r="AQ2544" s="130">
        <f t="shared" si="2849"/>
        <v>0</v>
      </c>
      <c r="AR2544" s="130">
        <f t="shared" si="2850"/>
        <v>0</v>
      </c>
      <c r="AS2544" s="130">
        <f t="shared" si="2851"/>
        <v>0</v>
      </c>
      <c r="AT2544" s="130">
        <f t="shared" si="2852"/>
        <v>0</v>
      </c>
      <c r="AU2544" s="359">
        <f t="shared" si="2853"/>
        <v>0</v>
      </c>
      <c r="AV2544" s="130">
        <f t="shared" si="2854"/>
        <v>0</v>
      </c>
      <c r="AW2544" s="130">
        <f t="shared" si="2855"/>
        <v>0</v>
      </c>
      <c r="AX2544" s="130">
        <f t="shared" si="2856"/>
        <v>0</v>
      </c>
      <c r="AY2544" s="130">
        <f t="shared" si="2857"/>
        <v>0</v>
      </c>
      <c r="AZ2544" s="359">
        <f t="shared" si="2858"/>
        <v>0</v>
      </c>
      <c r="BA2544" s="130">
        <f t="shared" si="2859"/>
        <v>0</v>
      </c>
      <c r="BB2544" s="130">
        <f t="shared" si="2860"/>
        <v>0</v>
      </c>
      <c r="BC2544" s="130">
        <f t="shared" si="2861"/>
        <v>0</v>
      </c>
      <c r="BD2544" s="130">
        <f t="shared" si="2862"/>
        <v>0</v>
      </c>
      <c r="BE2544" s="359">
        <f t="shared" si="2863"/>
        <v>0</v>
      </c>
      <c r="BF2544" s="130">
        <f t="shared" si="2864"/>
        <v>0</v>
      </c>
      <c r="BG2544" s="130">
        <f t="shared" si="2865"/>
        <v>0</v>
      </c>
      <c r="BH2544" s="130">
        <f t="shared" si="2866"/>
        <v>0</v>
      </c>
      <c r="BI2544" s="130">
        <f t="shared" si="2867"/>
        <v>0</v>
      </c>
      <c r="BJ2544" s="359">
        <f t="shared" si="2868"/>
        <v>0</v>
      </c>
      <c r="BK2544" s="130">
        <f t="shared" si="2869"/>
        <v>0</v>
      </c>
      <c r="BL2544" s="130">
        <f t="shared" si="2870"/>
        <v>0</v>
      </c>
      <c r="BM2544" s="130">
        <f t="shared" si="2871"/>
        <v>0</v>
      </c>
      <c r="BN2544" s="130">
        <f t="shared" si="2872"/>
        <v>0</v>
      </c>
      <c r="BO2544" s="359">
        <f t="shared" si="2873"/>
        <v>0</v>
      </c>
      <c r="CO2544" s="335"/>
      <c r="CP2544" s="336"/>
      <c r="CQ2544" s="336"/>
      <c r="CR2544" s="336"/>
      <c r="CS2544" s="486"/>
      <c r="CT2544" s="486"/>
      <c r="CU2544" s="336"/>
      <c r="CV2544" s="336"/>
      <c r="CW2544" s="486"/>
      <c r="CX2544" s="486"/>
      <c r="CY2544" s="336"/>
      <c r="CZ2544" s="336"/>
      <c r="DA2544" s="486"/>
      <c r="DB2544" s="486"/>
      <c r="DC2544" s="336"/>
      <c r="DD2544" s="336"/>
      <c r="DE2544" s="486"/>
      <c r="DF2544" s="486"/>
      <c r="DG2544" s="336"/>
      <c r="DH2544" s="336"/>
      <c r="DI2544" s="486"/>
      <c r="DJ2544" s="486"/>
      <c r="DK2544" s="336"/>
      <c r="DL2544" s="336"/>
      <c r="DM2544" s="486"/>
      <c r="DN2544" s="486"/>
      <c r="DO2544" s="336"/>
      <c r="DP2544" s="336"/>
    </row>
    <row r="2545" spans="1:123" ht="38.25" customHeight="1" x14ac:dyDescent="0.2">
      <c r="A2545" s="1102"/>
      <c r="B2545" s="1102"/>
      <c r="C2545" s="168" t="s">
        <v>394</v>
      </c>
      <c r="D2545" s="201"/>
      <c r="E2545" s="201"/>
      <c r="F2545" s="201"/>
      <c r="G2545" s="486"/>
      <c r="H2545" s="486"/>
      <c r="I2545" s="201"/>
      <c r="J2545" s="201"/>
      <c r="K2545" s="486"/>
      <c r="L2545" s="486"/>
      <c r="M2545" s="201"/>
      <c r="N2545" s="201"/>
      <c r="O2545" s="486"/>
      <c r="P2545" s="486"/>
      <c r="Q2545" s="201"/>
      <c r="R2545" s="201"/>
      <c r="S2545" s="486"/>
      <c r="T2545" s="486"/>
      <c r="U2545" s="201"/>
      <c r="V2545" s="201"/>
      <c r="W2545" s="486"/>
      <c r="X2545" s="486"/>
      <c r="Y2545" s="201"/>
      <c r="Z2545" s="201"/>
      <c r="AA2545" s="486"/>
      <c r="AB2545" s="486"/>
      <c r="AC2545" s="201"/>
      <c r="AD2545" s="201"/>
      <c r="AE2545" s="109"/>
      <c r="AG2545" s="130">
        <f t="shared" si="2839"/>
        <v>0</v>
      </c>
      <c r="AH2545" s="130">
        <f t="shared" si="2840"/>
        <v>0</v>
      </c>
      <c r="AI2545" s="130">
        <f t="shared" si="2841"/>
        <v>0</v>
      </c>
      <c r="AJ2545" s="130">
        <f t="shared" si="2842"/>
        <v>0</v>
      </c>
      <c r="AK2545" s="359">
        <f t="shared" si="2843"/>
        <v>0</v>
      </c>
      <c r="AL2545" s="130">
        <f t="shared" si="2844"/>
        <v>0</v>
      </c>
      <c r="AM2545" s="130">
        <f t="shared" si="2845"/>
        <v>0</v>
      </c>
      <c r="AN2545" s="130">
        <f t="shared" si="2846"/>
        <v>0</v>
      </c>
      <c r="AO2545" s="130">
        <f t="shared" si="2847"/>
        <v>0</v>
      </c>
      <c r="AP2545" s="359">
        <f t="shared" si="2848"/>
        <v>0</v>
      </c>
      <c r="AQ2545" s="130">
        <f t="shared" si="2849"/>
        <v>0</v>
      </c>
      <c r="AR2545" s="130">
        <f t="shared" si="2850"/>
        <v>0</v>
      </c>
      <c r="AS2545" s="130">
        <f t="shared" si="2851"/>
        <v>0</v>
      </c>
      <c r="AT2545" s="130">
        <f t="shared" si="2852"/>
        <v>0</v>
      </c>
      <c r="AU2545" s="359">
        <f t="shared" si="2853"/>
        <v>0</v>
      </c>
      <c r="AV2545" s="130">
        <f t="shared" si="2854"/>
        <v>0</v>
      </c>
      <c r="AW2545" s="130">
        <f t="shared" si="2855"/>
        <v>0</v>
      </c>
      <c r="AX2545" s="130">
        <f t="shared" si="2856"/>
        <v>0</v>
      </c>
      <c r="AY2545" s="130">
        <f t="shared" si="2857"/>
        <v>0</v>
      </c>
      <c r="AZ2545" s="359">
        <f t="shared" si="2858"/>
        <v>0</v>
      </c>
      <c r="BA2545" s="130">
        <f t="shared" si="2859"/>
        <v>0</v>
      </c>
      <c r="BB2545" s="130">
        <f t="shared" si="2860"/>
        <v>0</v>
      </c>
      <c r="BC2545" s="130">
        <f t="shared" si="2861"/>
        <v>0</v>
      </c>
      <c r="BD2545" s="130">
        <f t="shared" si="2862"/>
        <v>0</v>
      </c>
      <c r="BE2545" s="359">
        <f t="shared" si="2863"/>
        <v>0</v>
      </c>
      <c r="BF2545" s="130">
        <f t="shared" si="2864"/>
        <v>0</v>
      </c>
      <c r="BG2545" s="130">
        <f t="shared" si="2865"/>
        <v>0</v>
      </c>
      <c r="BH2545" s="130">
        <f t="shared" si="2866"/>
        <v>0</v>
      </c>
      <c r="BI2545" s="130">
        <f t="shared" si="2867"/>
        <v>0</v>
      </c>
      <c r="BJ2545" s="359">
        <f t="shared" si="2868"/>
        <v>0</v>
      </c>
      <c r="BK2545" s="130">
        <f t="shared" si="2869"/>
        <v>0</v>
      </c>
      <c r="BL2545" s="130">
        <f t="shared" si="2870"/>
        <v>0</v>
      </c>
      <c r="BM2545" s="130">
        <f t="shared" si="2871"/>
        <v>0</v>
      </c>
      <c r="BN2545" s="130">
        <f t="shared" si="2872"/>
        <v>0</v>
      </c>
      <c r="BO2545" s="359">
        <f t="shared" si="2873"/>
        <v>0</v>
      </c>
      <c r="CO2545" s="335"/>
      <c r="CP2545" s="336"/>
      <c r="CQ2545" s="336"/>
      <c r="CR2545" s="336"/>
      <c r="CS2545" s="486"/>
      <c r="CT2545" s="486"/>
      <c r="CU2545" s="336"/>
      <c r="CV2545" s="336"/>
      <c r="CW2545" s="486"/>
      <c r="CX2545" s="486"/>
      <c r="CY2545" s="336"/>
      <c r="CZ2545" s="336"/>
      <c r="DA2545" s="486"/>
      <c r="DB2545" s="486"/>
      <c r="DC2545" s="336"/>
      <c r="DD2545" s="336"/>
      <c r="DE2545" s="486"/>
      <c r="DF2545" s="486"/>
      <c r="DG2545" s="336"/>
      <c r="DH2545" s="336"/>
      <c r="DI2545" s="486"/>
      <c r="DJ2545" s="486"/>
      <c r="DK2545" s="336"/>
      <c r="DL2545" s="336"/>
      <c r="DM2545" s="486"/>
      <c r="DN2545" s="486"/>
      <c r="DO2545" s="336"/>
      <c r="DP2545" s="336"/>
    </row>
    <row r="2546" spans="1:123" ht="38.25" customHeight="1" x14ac:dyDescent="0.2">
      <c r="A2546" s="1102"/>
      <c r="B2546" s="1102"/>
      <c r="C2546" s="168" t="s">
        <v>395</v>
      </c>
      <c r="D2546" s="201"/>
      <c r="E2546" s="201"/>
      <c r="F2546" s="201"/>
      <c r="G2546" s="486"/>
      <c r="H2546" s="486"/>
      <c r="I2546" s="201"/>
      <c r="J2546" s="201"/>
      <c r="K2546" s="486"/>
      <c r="L2546" s="486"/>
      <c r="M2546" s="201"/>
      <c r="N2546" s="201"/>
      <c r="O2546" s="486"/>
      <c r="P2546" s="486"/>
      <c r="Q2546" s="201"/>
      <c r="R2546" s="201"/>
      <c r="S2546" s="486"/>
      <c r="T2546" s="486"/>
      <c r="U2546" s="201"/>
      <c r="V2546" s="201"/>
      <c r="W2546" s="486"/>
      <c r="X2546" s="486"/>
      <c r="Y2546" s="201"/>
      <c r="Z2546" s="201"/>
      <c r="AA2546" s="486"/>
      <c r="AB2546" s="486"/>
      <c r="AC2546" s="201"/>
      <c r="AD2546" s="201"/>
      <c r="AE2546" s="109"/>
      <c r="AG2546" s="130">
        <f t="shared" si="2839"/>
        <v>0</v>
      </c>
      <c r="AH2546" s="130">
        <f t="shared" si="2840"/>
        <v>0</v>
      </c>
      <c r="AI2546" s="130">
        <f t="shared" si="2841"/>
        <v>0</v>
      </c>
      <c r="AJ2546" s="130">
        <f t="shared" si="2842"/>
        <v>0</v>
      </c>
      <c r="AK2546" s="359">
        <f t="shared" si="2843"/>
        <v>0</v>
      </c>
      <c r="AL2546" s="130">
        <f t="shared" si="2844"/>
        <v>0</v>
      </c>
      <c r="AM2546" s="130">
        <f t="shared" si="2845"/>
        <v>0</v>
      </c>
      <c r="AN2546" s="130">
        <f t="shared" si="2846"/>
        <v>0</v>
      </c>
      <c r="AO2546" s="130">
        <f t="shared" si="2847"/>
        <v>0</v>
      </c>
      <c r="AP2546" s="359">
        <f t="shared" si="2848"/>
        <v>0</v>
      </c>
      <c r="AQ2546" s="130">
        <f t="shared" si="2849"/>
        <v>0</v>
      </c>
      <c r="AR2546" s="130">
        <f t="shared" si="2850"/>
        <v>0</v>
      </c>
      <c r="AS2546" s="130">
        <f t="shared" si="2851"/>
        <v>0</v>
      </c>
      <c r="AT2546" s="130">
        <f t="shared" si="2852"/>
        <v>0</v>
      </c>
      <c r="AU2546" s="359">
        <f t="shared" si="2853"/>
        <v>0</v>
      </c>
      <c r="AV2546" s="130">
        <f t="shared" si="2854"/>
        <v>0</v>
      </c>
      <c r="AW2546" s="130">
        <f t="shared" si="2855"/>
        <v>0</v>
      </c>
      <c r="AX2546" s="130">
        <f t="shared" si="2856"/>
        <v>0</v>
      </c>
      <c r="AY2546" s="130">
        <f t="shared" si="2857"/>
        <v>0</v>
      </c>
      <c r="AZ2546" s="359">
        <f t="shared" si="2858"/>
        <v>0</v>
      </c>
      <c r="BA2546" s="130">
        <f t="shared" si="2859"/>
        <v>0</v>
      </c>
      <c r="BB2546" s="130">
        <f t="shared" si="2860"/>
        <v>0</v>
      </c>
      <c r="BC2546" s="130">
        <f t="shared" si="2861"/>
        <v>0</v>
      </c>
      <c r="BD2546" s="130">
        <f t="shared" si="2862"/>
        <v>0</v>
      </c>
      <c r="BE2546" s="359">
        <f t="shared" si="2863"/>
        <v>0</v>
      </c>
      <c r="BF2546" s="130">
        <f t="shared" si="2864"/>
        <v>0</v>
      </c>
      <c r="BG2546" s="130">
        <f t="shared" si="2865"/>
        <v>0</v>
      </c>
      <c r="BH2546" s="130">
        <f t="shared" si="2866"/>
        <v>0</v>
      </c>
      <c r="BI2546" s="130">
        <f t="shared" si="2867"/>
        <v>0</v>
      </c>
      <c r="BJ2546" s="359">
        <f t="shared" si="2868"/>
        <v>0</v>
      </c>
      <c r="BK2546" s="130">
        <f t="shared" si="2869"/>
        <v>0</v>
      </c>
      <c r="BL2546" s="130">
        <f t="shared" si="2870"/>
        <v>0</v>
      </c>
      <c r="BM2546" s="130">
        <f t="shared" si="2871"/>
        <v>0</v>
      </c>
      <c r="BN2546" s="130">
        <f t="shared" si="2872"/>
        <v>0</v>
      </c>
      <c r="BO2546" s="359">
        <f t="shared" si="2873"/>
        <v>0</v>
      </c>
      <c r="BQ2546" s="246" t="s">
        <v>84</v>
      </c>
      <c r="BR2546" s="246" t="s">
        <v>2048</v>
      </c>
      <c r="BS2546" s="246" t="s">
        <v>2049</v>
      </c>
      <c r="BT2546" s="246" t="s">
        <v>84</v>
      </c>
      <c r="BU2546" s="246" t="s">
        <v>2048</v>
      </c>
      <c r="BV2546" s="246" t="s">
        <v>2049</v>
      </c>
      <c r="BW2546" s="246" t="s">
        <v>84</v>
      </c>
      <c r="BX2546" s="246" t="s">
        <v>2048</v>
      </c>
      <c r="BY2546" s="246" t="s">
        <v>2049</v>
      </c>
      <c r="BZ2546" s="246" t="s">
        <v>84</v>
      </c>
      <c r="CA2546" s="246" t="s">
        <v>2048</v>
      </c>
      <c r="CB2546" s="246" t="s">
        <v>2049</v>
      </c>
      <c r="CC2546" s="246" t="s">
        <v>84</v>
      </c>
      <c r="CD2546" s="246" t="s">
        <v>2048</v>
      </c>
      <c r="CE2546" s="246" t="s">
        <v>2049</v>
      </c>
      <c r="CF2546" s="246" t="s">
        <v>84</v>
      </c>
      <c r="CG2546" s="246" t="s">
        <v>2048</v>
      </c>
      <c r="CH2546" s="246" t="s">
        <v>2049</v>
      </c>
      <c r="CI2546" s="246" t="s">
        <v>84</v>
      </c>
      <c r="CJ2546" s="246" t="s">
        <v>2048</v>
      </c>
      <c r="CK2546" s="246" t="s">
        <v>2049</v>
      </c>
      <c r="CO2546" s="335"/>
      <c r="CP2546" s="336"/>
      <c r="CQ2546" s="336"/>
      <c r="CR2546" s="336"/>
      <c r="CS2546" s="486"/>
      <c r="CT2546" s="486"/>
      <c r="CU2546" s="336"/>
      <c r="CV2546" s="336"/>
      <c r="CW2546" s="486"/>
      <c r="CX2546" s="486"/>
      <c r="CY2546" s="336"/>
      <c r="CZ2546" s="336"/>
      <c r="DA2546" s="486"/>
      <c r="DB2546" s="486"/>
      <c r="DC2546" s="336"/>
      <c r="DD2546" s="336"/>
      <c r="DE2546" s="486"/>
      <c r="DF2546" s="486"/>
      <c r="DG2546" s="336"/>
      <c r="DH2546" s="336"/>
      <c r="DI2546" s="486"/>
      <c r="DJ2546" s="486"/>
      <c r="DK2546" s="336"/>
      <c r="DL2546" s="336"/>
      <c r="DM2546" s="486"/>
      <c r="DN2546" s="486"/>
      <c r="DO2546" s="336"/>
      <c r="DP2546" s="336"/>
    </row>
    <row r="2547" spans="1:123" ht="38.25" customHeight="1" x14ac:dyDescent="0.2">
      <c r="A2547" s="1102"/>
      <c r="B2547" s="1102"/>
      <c r="C2547" s="168" t="s">
        <v>396</v>
      </c>
      <c r="D2547" s="201"/>
      <c r="E2547" s="201"/>
      <c r="F2547" s="201"/>
      <c r="G2547" s="486"/>
      <c r="H2547" s="486"/>
      <c r="I2547" s="201"/>
      <c r="J2547" s="201"/>
      <c r="K2547" s="486"/>
      <c r="L2547" s="486"/>
      <c r="M2547" s="201"/>
      <c r="N2547" s="201"/>
      <c r="O2547" s="486"/>
      <c r="P2547" s="486"/>
      <c r="Q2547" s="201"/>
      <c r="R2547" s="201"/>
      <c r="S2547" s="486"/>
      <c r="T2547" s="486"/>
      <c r="U2547" s="201"/>
      <c r="V2547" s="201"/>
      <c r="W2547" s="486"/>
      <c r="X2547" s="486"/>
      <c r="Y2547" s="201"/>
      <c r="Z2547" s="201"/>
      <c r="AA2547" s="486"/>
      <c r="AB2547" s="486"/>
      <c r="AC2547" s="201"/>
      <c r="AD2547" s="201"/>
      <c r="AE2547" s="109"/>
      <c r="AG2547" s="130">
        <f t="shared" si="2839"/>
        <v>0</v>
      </c>
      <c r="AH2547" s="130">
        <f t="shared" si="2840"/>
        <v>0</v>
      </c>
      <c r="AI2547" s="130">
        <f t="shared" si="2841"/>
        <v>0</v>
      </c>
      <c r="AJ2547" s="130">
        <f t="shared" si="2842"/>
        <v>0</v>
      </c>
      <c r="AK2547" s="359">
        <f t="shared" si="2843"/>
        <v>0</v>
      </c>
      <c r="AL2547" s="130">
        <f t="shared" si="2844"/>
        <v>0</v>
      </c>
      <c r="AM2547" s="130">
        <f t="shared" si="2845"/>
        <v>0</v>
      </c>
      <c r="AN2547" s="130">
        <f t="shared" si="2846"/>
        <v>0</v>
      </c>
      <c r="AO2547" s="130">
        <f t="shared" si="2847"/>
        <v>0</v>
      </c>
      <c r="AP2547" s="359">
        <f t="shared" si="2848"/>
        <v>0</v>
      </c>
      <c r="AQ2547" s="130">
        <f t="shared" si="2849"/>
        <v>0</v>
      </c>
      <c r="AR2547" s="130">
        <f t="shared" si="2850"/>
        <v>0</v>
      </c>
      <c r="AS2547" s="130">
        <f t="shared" si="2851"/>
        <v>0</v>
      </c>
      <c r="AT2547" s="130">
        <f t="shared" si="2852"/>
        <v>0</v>
      </c>
      <c r="AU2547" s="359">
        <f t="shared" si="2853"/>
        <v>0</v>
      </c>
      <c r="AV2547" s="130">
        <f t="shared" si="2854"/>
        <v>0</v>
      </c>
      <c r="AW2547" s="130">
        <f t="shared" si="2855"/>
        <v>0</v>
      </c>
      <c r="AX2547" s="130">
        <f t="shared" si="2856"/>
        <v>0</v>
      </c>
      <c r="AY2547" s="130">
        <f t="shared" si="2857"/>
        <v>0</v>
      </c>
      <c r="AZ2547" s="359">
        <f t="shared" si="2858"/>
        <v>0</v>
      </c>
      <c r="BA2547" s="130">
        <f t="shared" si="2859"/>
        <v>0</v>
      </c>
      <c r="BB2547" s="130">
        <f t="shared" si="2860"/>
        <v>0</v>
      </c>
      <c r="BC2547" s="130">
        <f t="shared" si="2861"/>
        <v>0</v>
      </c>
      <c r="BD2547" s="130">
        <f t="shared" si="2862"/>
        <v>0</v>
      </c>
      <c r="BE2547" s="359">
        <f t="shared" si="2863"/>
        <v>0</v>
      </c>
      <c r="BF2547" s="130">
        <f t="shared" si="2864"/>
        <v>0</v>
      </c>
      <c r="BG2547" s="130">
        <f t="shared" si="2865"/>
        <v>0</v>
      </c>
      <c r="BH2547" s="130">
        <f t="shared" si="2866"/>
        <v>0</v>
      </c>
      <c r="BI2547" s="130">
        <f t="shared" si="2867"/>
        <v>0</v>
      </c>
      <c r="BJ2547" s="359">
        <f t="shared" si="2868"/>
        <v>0</v>
      </c>
      <c r="BK2547" s="130">
        <f t="shared" si="2869"/>
        <v>0</v>
      </c>
      <c r="BL2547" s="130">
        <f t="shared" si="2870"/>
        <v>0</v>
      </c>
      <c r="BM2547" s="130">
        <f t="shared" si="2871"/>
        <v>0</v>
      </c>
      <c r="BN2547" s="130">
        <f t="shared" si="2872"/>
        <v>0</v>
      </c>
      <c r="BO2547" s="359">
        <f t="shared" si="2873"/>
        <v>0</v>
      </c>
      <c r="BP2547" s="186" t="s">
        <v>2077</v>
      </c>
      <c r="BQ2547" s="178">
        <f>IF($AG$1789=$AH$1789,0,IF(
OR(
AND(BQ2551=0,BQ2550&gt;0),
AND(BQ2551="NS",BQ2549&gt;0),
AND(BQ2551="NS",BQ2549=0,BQ2550=0)),1,
IF(OR(
AND(BQ2550&gt;=2,BQ2549&lt;BQ2551),
AND(BQ2551="NS",BQ2549=0,BQ2550&gt;0),
BQ2551=BQ2549,
AND(BQ2551="NA",BQ2550=0,BQ2549=0,BQ2548&gt;0)),0,1)))</f>
        <v>0</v>
      </c>
      <c r="BR2547" s="178">
        <f t="shared" ref="BR2547" si="2918">IF($AG$1789=$AH$1789,0,IF(
OR(
AND(BR2551=0,BR2550&gt;0),
AND(BR2551="NS",BR2549&gt;0),
AND(BR2551="NS",BR2549=0,BR2550=0)),1,
IF(OR(
AND(BR2550&gt;=2,BR2549&lt;BR2551),
AND(BR2551="NS",BR2549=0,BR2550&gt;0),
BR2551=BR2549,
AND(BR2551="NA",BR2550=0,BR2549=0,BR2548&gt;0)),0,1)))</f>
        <v>0</v>
      </c>
      <c r="BS2547" s="178">
        <f t="shared" ref="BS2547" si="2919">IF($AG$1789=$AH$1789,0,IF(
OR(
AND(BS2551=0,BS2550&gt;0),
AND(BS2551="NS",BS2549&gt;0),
AND(BS2551="NS",BS2549=0,BS2550=0)),1,
IF(OR(
AND(BS2550&gt;=2,BS2549&lt;BS2551),
AND(BS2551="NS",BS2549=0,BS2550&gt;0),
BS2551=BS2549,
AND(BS2551="NA",BS2550=0,BS2549=0,BS2548&gt;0)),0,1)))</f>
        <v>0</v>
      </c>
      <c r="BT2547" s="178">
        <f t="shared" ref="BT2547" si="2920">IF($AG$1789=$AH$1789,0,IF(
OR(
AND(BT2551=0,BT2550&gt;0),
AND(BT2551="NS",BT2549&gt;0),
AND(BT2551="NS",BT2549=0,BT2550=0)),1,
IF(OR(
AND(BT2550&gt;=2,BT2549&lt;BT2551),
AND(BT2551="NS",BT2549=0,BT2550&gt;0),
BT2551=BT2549,
AND(BT2551="NA",BT2550=0,BT2549=0,BT2548&gt;0)),0,1)))</f>
        <v>0</v>
      </c>
      <c r="BU2547" s="178">
        <f t="shared" ref="BU2547" si="2921">IF($AG$1789=$AH$1789,0,IF(
OR(
AND(BU2551=0,BU2550&gt;0),
AND(BU2551="NS",BU2549&gt;0),
AND(BU2551="NS",BU2549=0,BU2550=0)),1,
IF(OR(
AND(BU2550&gt;=2,BU2549&lt;BU2551),
AND(BU2551="NS",BU2549=0,BU2550&gt;0),
BU2551=BU2549,
AND(BU2551="NA",BU2550=0,BU2549=0,BU2548&gt;0)),0,1)))</f>
        <v>0</v>
      </c>
      <c r="BV2547" s="178">
        <f t="shared" ref="BV2547" si="2922">IF($AG$1789=$AH$1789,0,IF(
OR(
AND(BV2551=0,BV2550&gt;0),
AND(BV2551="NS",BV2549&gt;0),
AND(BV2551="NS",BV2549=0,BV2550=0)),1,
IF(OR(
AND(BV2550&gt;=2,BV2549&lt;BV2551),
AND(BV2551="NS",BV2549=0,BV2550&gt;0),
BV2551=BV2549,
AND(BV2551="NA",BV2550=0,BV2549=0,BV2548&gt;0)),0,1)))</f>
        <v>0</v>
      </c>
      <c r="BW2547" s="178">
        <f t="shared" ref="BW2547" si="2923">IF($AG$1789=$AH$1789,0,IF(
OR(
AND(BW2551=0,BW2550&gt;0),
AND(BW2551="NS",BW2549&gt;0),
AND(BW2551="NS",BW2549=0,BW2550=0)),1,
IF(OR(
AND(BW2550&gt;=2,BW2549&lt;BW2551),
AND(BW2551="NS",BW2549=0,BW2550&gt;0),
BW2551=BW2549,
AND(BW2551="NA",BW2550=0,BW2549=0,BW2548&gt;0)),0,1)))</f>
        <v>0</v>
      </c>
      <c r="BX2547" s="178">
        <f t="shared" ref="BX2547" si="2924">IF($AG$1789=$AH$1789,0,IF(
OR(
AND(BX2551=0,BX2550&gt;0),
AND(BX2551="NS",BX2549&gt;0),
AND(BX2551="NS",BX2549=0,BX2550=0)),1,
IF(OR(
AND(BX2550&gt;=2,BX2549&lt;BX2551),
AND(BX2551="NS",BX2549=0,BX2550&gt;0),
BX2551=BX2549,
AND(BX2551="NA",BX2550=0,BX2549=0,BX2548&gt;0)),0,1)))</f>
        <v>0</v>
      </c>
      <c r="BY2547" s="178">
        <f t="shared" ref="BY2547" si="2925">IF($AG$1789=$AH$1789,0,IF(
OR(
AND(BY2551=0,BY2550&gt;0),
AND(BY2551="NS",BY2549&gt;0),
AND(BY2551="NS",BY2549=0,BY2550=0)),1,
IF(OR(
AND(BY2550&gt;=2,BY2549&lt;BY2551),
AND(BY2551="NS",BY2549=0,BY2550&gt;0),
BY2551=BY2549,
AND(BY2551="NA",BY2550=0,BY2549=0,BY2548&gt;0)),0,1)))</f>
        <v>0</v>
      </c>
      <c r="BZ2547" s="178">
        <f>IF($AG$1789=$AH$1789,0,IF(
OR(
AND(BZ2551=0,BZ2550&gt;0),
AND(BZ2551="NS",BZ2549&gt;0),
AND(BZ2551="NS",BZ2549=0,BZ2550=0)),1,
IF(OR(
AND(BZ2550&gt;=2,BZ2549&lt;BZ2551),
AND(BZ2551="NS",BZ2549=0,BZ2550&gt;0),
BZ2551=BZ2549,
AND(BZ2551="NA",BZ2550=0,BZ2549=0,BZ2548&gt;0)),0,1)))</f>
        <v>0</v>
      </c>
      <c r="CA2547" s="178">
        <f t="shared" ref="CA2547" si="2926">IF($AG$1789=$AH$1789,0,IF(
OR(
AND(CA2551=0,CA2550&gt;0),
AND(CA2551="NS",CA2549&gt;0),
AND(CA2551="NS",CA2549=0,CA2550=0)),1,
IF(OR(
AND(CA2550&gt;=2,CA2549&lt;CA2551),
AND(CA2551="NS",CA2549=0,CA2550&gt;0),
CA2551=CA2549,
AND(CA2551="NA",CA2550=0,CA2549=0,CA2548&gt;0)),0,1)))</f>
        <v>0</v>
      </c>
      <c r="CB2547" s="178">
        <f t="shared" ref="CB2547" si="2927">IF($AG$1789=$AH$1789,0,IF(
OR(
AND(CB2551=0,CB2550&gt;0),
AND(CB2551="NS",CB2549&gt;0),
AND(CB2551="NS",CB2549=0,CB2550=0)),1,
IF(OR(
AND(CB2550&gt;=2,CB2549&lt;CB2551),
AND(CB2551="NS",CB2549=0,CB2550&gt;0),
CB2551=CB2549,
AND(CB2551="NA",CB2550=0,CB2549=0,CB2548&gt;0)),0,1)))</f>
        <v>0</v>
      </c>
      <c r="CC2547" s="178">
        <f t="shared" ref="CC2547" si="2928">IF($AG$1789=$AH$1789,0,IF(
OR(
AND(CC2551=0,CC2550&gt;0),
AND(CC2551="NS",CC2549&gt;0),
AND(CC2551="NS",CC2549=0,CC2550=0)),1,
IF(OR(
AND(CC2550&gt;=2,CC2549&lt;CC2551),
AND(CC2551="NS",CC2549=0,CC2550&gt;0),
CC2551=CC2549,
AND(CC2551="NA",CC2550=0,CC2549=0,CC2548&gt;0)),0,1)))</f>
        <v>0</v>
      </c>
      <c r="CD2547" s="178">
        <f t="shared" ref="CD2547" si="2929">IF($AG$1789=$AH$1789,0,IF(
OR(
AND(CD2551=0,CD2550&gt;0),
AND(CD2551="NS",CD2549&gt;0),
AND(CD2551="NS",CD2549=0,CD2550=0)),1,
IF(OR(
AND(CD2550&gt;=2,CD2549&lt;CD2551),
AND(CD2551="NS",CD2549=0,CD2550&gt;0),
CD2551=CD2549,
AND(CD2551="NA",CD2550=0,CD2549=0,CD2548&gt;0)),0,1)))</f>
        <v>0</v>
      </c>
      <c r="CE2547" s="178">
        <f t="shared" ref="CE2547" si="2930">IF($AG$1789=$AH$1789,0,IF(
OR(
AND(CE2551=0,CE2550&gt;0),
AND(CE2551="NS",CE2549&gt;0),
AND(CE2551="NS",CE2549=0,CE2550=0)),1,
IF(OR(
AND(CE2550&gt;=2,CE2549&lt;CE2551),
AND(CE2551="NS",CE2549=0,CE2550&gt;0),
CE2551=CE2549,
AND(CE2551="NA",CE2550=0,CE2549=0,CE2548&gt;0)),0,1)))</f>
        <v>0</v>
      </c>
      <c r="CF2547" s="178">
        <f t="shared" ref="CF2547" si="2931">IF($AG$1789=$AH$1789,0,IF(
OR(
AND(CF2551=0,CF2550&gt;0),
AND(CF2551="NS",CF2549&gt;0),
AND(CF2551="NS",CF2549=0,CF2550=0)),1,
IF(OR(
AND(CF2550&gt;=2,CF2549&lt;CF2551),
AND(CF2551="NS",CF2549=0,CF2550&gt;0),
CF2551=CF2549,
AND(CF2551="NA",CF2550=0,CF2549=0,CF2548&gt;0)),0,1)))</f>
        <v>0</v>
      </c>
      <c r="CG2547" s="178">
        <f t="shared" ref="CG2547" si="2932">IF($AG$1789=$AH$1789,0,IF(
OR(
AND(CG2551=0,CG2550&gt;0),
AND(CG2551="NS",CG2549&gt;0),
AND(CG2551="NS",CG2549=0,CG2550=0)),1,
IF(OR(
AND(CG2550&gt;=2,CG2549&lt;CG2551),
AND(CG2551="NS",CG2549=0,CG2550&gt;0),
CG2551=CG2549,
AND(CG2551="NA",CG2550=0,CG2549=0,CG2548&gt;0)),0,1)))</f>
        <v>0</v>
      </c>
      <c r="CH2547" s="178">
        <f t="shared" ref="CH2547" si="2933">IF($AG$1789=$AH$1789,0,IF(
OR(
AND(CH2551=0,CH2550&gt;0),
AND(CH2551="NS",CH2549&gt;0),
AND(CH2551="NS",CH2549=0,CH2550=0)),1,
IF(OR(
AND(CH2550&gt;=2,CH2549&lt;CH2551),
AND(CH2551="NS",CH2549=0,CH2550&gt;0),
CH2551=CH2549,
AND(CH2551="NA",CH2550=0,CH2549=0,CH2548&gt;0)),0,1)))</f>
        <v>0</v>
      </c>
      <c r="CI2547" s="178">
        <f t="shared" ref="CI2547" si="2934">IF($AG$1789=$AH$1789,0,IF(
OR(
AND(CI2551=0,CI2550&gt;0),
AND(CI2551="NS",CI2549&gt;0),
AND(CI2551="NS",CI2549=0,CI2550=0)),1,
IF(OR(
AND(CI2550&gt;=2,CI2549&lt;CI2551),
AND(CI2551="NS",CI2549=0,CI2550&gt;0),
CI2551=CI2549,
AND(CI2551="NA",CI2550=0,CI2549=0,CI2548&gt;0)),0,1)))</f>
        <v>0</v>
      </c>
      <c r="CJ2547" s="178">
        <f t="shared" ref="CJ2547" si="2935">IF($AG$1789=$AH$1789,0,IF(
OR(
AND(CJ2551=0,CJ2550&gt;0),
AND(CJ2551="NS",CJ2549&gt;0),
AND(CJ2551="NS",CJ2549=0,CJ2550=0)),1,
IF(OR(
AND(CJ2550&gt;=2,CJ2549&lt;CJ2551),
AND(CJ2551="NS",CJ2549=0,CJ2550&gt;0),
CJ2551=CJ2549,
AND(CJ2551="NA",CJ2550=0,CJ2549=0,CJ2548&gt;0)),0,1)))</f>
        <v>0</v>
      </c>
      <c r="CK2547" s="178">
        <f t="shared" ref="CK2547" si="2936">IF($AG$1789=$AH$1789,0,IF(
OR(
AND(CK2551=0,CK2550&gt;0),
AND(CK2551="NS",CK2549&gt;0),
AND(CK2551="NS",CK2549=0,CK2550=0)),1,
IF(OR(
AND(CK2550&gt;=2,CK2549&lt;CK2551),
AND(CK2551="NS",CK2549=0,CK2550&gt;0),
CK2551=CK2549,
AND(CK2551="NA",CK2550=0,CK2549=0,CK2548&gt;0)),0,1)))</f>
        <v>0</v>
      </c>
      <c r="CL2547" s="186">
        <f>SUM(BZ2547:CK2547)</f>
        <v>0</v>
      </c>
      <c r="CO2547" s="349" t="s">
        <v>2171</v>
      </c>
      <c r="CP2547" s="353">
        <f>IF(AND(SUM(D2542:D2547,D2553)=0,SUM(COUNTIF(D2542:D2547,"NS"),COUNTIF(D2553,"NS")&gt;0)),"NS",SUM(D2542:D2547,D2553))</f>
        <v>0</v>
      </c>
      <c r="CQ2547" s="353">
        <f>IF(AND(SUM(E2542:E2547,E2553)=0,SUM(COUNTIF(E2542:E2547,"NS"),COUNTIF(E2553,"NS")&gt;0)),"NS",SUM(E2542:E2547,E2553))</f>
        <v>0</v>
      </c>
      <c r="CR2547" s="353">
        <f>IF(AND(SUM(F2542:F2547,F2553)=0,SUM(COUNTIF(F2542:F2547,"NS"),COUNTIF(F2553,"NS")&gt;0)),"NS",SUM(F2542:F2547,F2553))</f>
        <v>0</v>
      </c>
      <c r="CS2547" s="488">
        <f>IF(AND(SUM(G2542:H2547,G2553)=0,SUM(COUNTIF(G2542:H2547,"NS"),COUNTIF(G2553,"NS")&gt;0)),"NS",SUM(G2542:H2547,G2553))</f>
        <v>0</v>
      </c>
      <c r="CT2547" s="488"/>
      <c r="CU2547" s="353">
        <f>IF(AND(SUM(I2542:I2547,I2553)=0,SUM(COUNTIF(I2542:I2547,"NS"),COUNTIF(I2553,"NS")&gt;0)),"NS",SUM(I2542:I2547,I2553))</f>
        <v>0</v>
      </c>
      <c r="CV2547" s="353">
        <f>IF(AND(SUM(J2542:J2547,J2553)=0,SUM(COUNTIF(J2542:J2547,"NS"),COUNTIF(J2553,"NS")&gt;0)),"NS",SUM(J2542:J2547,J2553))</f>
        <v>0</v>
      </c>
      <c r="CW2547" s="488">
        <f t="shared" ref="CW2547" si="2937">IF(AND(SUM(K2542:L2547,K2553)=0,SUM(COUNTIF(K2542:L2547,"NS"),COUNTIF(K2553,"NS")&gt;0)),"NS",SUM(K2542:L2547,K2553))</f>
        <v>0</v>
      </c>
      <c r="CX2547" s="488"/>
      <c r="CY2547" s="353">
        <f t="shared" ref="CY2547:CZ2547" si="2938">IF(AND(SUM(M2542:M2547,M2553)=0,SUM(COUNTIF(M2542:M2547,"NS"),COUNTIF(M2553,"NS")&gt;0)),"NS",SUM(M2542:M2547,M2553))</f>
        <v>0</v>
      </c>
      <c r="CZ2547" s="353">
        <f t="shared" si="2938"/>
        <v>0</v>
      </c>
      <c r="DA2547" s="488">
        <f t="shared" ref="DA2547" si="2939">IF(AND(SUM(O2542:P2547,O2553)=0,SUM(COUNTIF(O2542:P2547,"NS"),COUNTIF(O2553,"NS")&gt;0)),"NS",SUM(O2542:P2547,O2553))</f>
        <v>0</v>
      </c>
      <c r="DB2547" s="488"/>
      <c r="DC2547" s="353">
        <f t="shared" ref="DC2547:DD2547" si="2940">IF(AND(SUM(Q2542:Q2547,Q2553)=0,SUM(COUNTIF(Q2542:Q2547,"NS"),COUNTIF(Q2553,"NS")&gt;0)),"NS",SUM(Q2542:Q2547,Q2553))</f>
        <v>0</v>
      </c>
      <c r="DD2547" s="353">
        <f t="shared" si="2940"/>
        <v>0</v>
      </c>
      <c r="DE2547" s="488">
        <f t="shared" ref="DE2547" si="2941">IF(AND(SUM(S2542:T2547,S2553)=0,SUM(COUNTIF(S2542:T2547,"NS"),COUNTIF(S2553,"NS")&gt;0)),"NS",SUM(S2542:T2547,S2553))</f>
        <v>0</v>
      </c>
      <c r="DF2547" s="488"/>
      <c r="DG2547" s="353">
        <f t="shared" ref="DG2547:DH2547" si="2942">IF(AND(SUM(U2542:U2547,U2553)=0,SUM(COUNTIF(U2542:U2547,"NS"),COUNTIF(U2553,"NS")&gt;0)),"NS",SUM(U2542:U2547,U2553))</f>
        <v>0</v>
      </c>
      <c r="DH2547" s="353">
        <f t="shared" si="2942"/>
        <v>0</v>
      </c>
      <c r="DI2547" s="488">
        <f t="shared" ref="DI2547" si="2943">IF(AND(SUM(W2542:X2547,W2553)=0,SUM(COUNTIF(W2542:X2547,"NS"),COUNTIF(W2553,"NS")&gt;0)),"NS",SUM(W2542:X2547,W2553))</f>
        <v>0</v>
      </c>
      <c r="DJ2547" s="488"/>
      <c r="DK2547" s="353">
        <f t="shared" ref="DK2547:DL2547" si="2944">IF(AND(SUM(Y2542:Y2547,Y2553)=0,SUM(COUNTIF(Y2542:Y2547,"NS"),COUNTIF(Y2553,"NS")&gt;0)),"NS",SUM(Y2542:Y2547,Y2553))</f>
        <v>0</v>
      </c>
      <c r="DL2547" s="353">
        <f t="shared" si="2944"/>
        <v>0</v>
      </c>
      <c r="DM2547" s="488">
        <f t="shared" ref="DM2547" si="2945">IF(AND(SUM(AA2542:AB2547,AA2553)=0,SUM(COUNTIF(AA2542:AB2547,"NS"),COUNTIF(AA2553,"NS")&gt;0)),"NS",SUM(AA2542:AB2547,AA2553))</f>
        <v>0</v>
      </c>
      <c r="DN2547" s="488"/>
      <c r="DO2547" s="353">
        <f t="shared" ref="DO2547:DP2547" si="2946">IF(AND(SUM(AC2542:AC2547,AC2553)=0,SUM(COUNTIF(AC2542:AC2547,"NS"),COUNTIF(AC2553,"NS")&gt;0)),"NS",SUM(AC2542:AC2547,AC2553))</f>
        <v>0</v>
      </c>
      <c r="DP2547" s="353">
        <f t="shared" si="2946"/>
        <v>0</v>
      </c>
    </row>
    <row r="2548" spans="1:123" ht="38.25" customHeight="1" x14ac:dyDescent="0.2">
      <c r="A2548" s="1103"/>
      <c r="B2548" s="1103"/>
      <c r="C2548" s="169" t="s">
        <v>408</v>
      </c>
      <c r="D2548" s="434"/>
      <c r="E2548" s="434"/>
      <c r="F2548" s="434"/>
      <c r="G2548" s="486"/>
      <c r="H2548" s="486"/>
      <c r="I2548" s="434"/>
      <c r="J2548" s="434"/>
      <c r="K2548" s="486"/>
      <c r="L2548" s="486"/>
      <c r="M2548" s="434"/>
      <c r="N2548" s="434"/>
      <c r="O2548" s="486"/>
      <c r="P2548" s="486"/>
      <c r="Q2548" s="434"/>
      <c r="R2548" s="434"/>
      <c r="S2548" s="486"/>
      <c r="T2548" s="486"/>
      <c r="U2548" s="434"/>
      <c r="V2548" s="434"/>
      <c r="W2548" s="486"/>
      <c r="X2548" s="486"/>
      <c r="Y2548" s="434"/>
      <c r="Z2548" s="434"/>
      <c r="AA2548" s="486"/>
      <c r="AB2548" s="486"/>
      <c r="AC2548" s="434"/>
      <c r="AD2548" s="434"/>
      <c r="AE2548" s="109"/>
      <c r="AG2548" s="130">
        <f t="shared" si="2839"/>
        <v>0</v>
      </c>
      <c r="AH2548" s="130">
        <f t="shared" si="2840"/>
        <v>0</v>
      </c>
      <c r="AI2548" s="130">
        <f t="shared" si="2841"/>
        <v>0</v>
      </c>
      <c r="AJ2548" s="130">
        <f t="shared" si="2842"/>
        <v>0</v>
      </c>
      <c r="AK2548" s="359">
        <f t="shared" si="2843"/>
        <v>0</v>
      </c>
      <c r="AL2548" s="130">
        <f t="shared" si="2844"/>
        <v>0</v>
      </c>
      <c r="AM2548" s="130">
        <f t="shared" si="2845"/>
        <v>0</v>
      </c>
      <c r="AN2548" s="130">
        <f t="shared" si="2846"/>
        <v>0</v>
      </c>
      <c r="AO2548" s="130">
        <f t="shared" si="2847"/>
        <v>0</v>
      </c>
      <c r="AP2548" s="359">
        <f t="shared" si="2848"/>
        <v>0</v>
      </c>
      <c r="AQ2548" s="130">
        <f t="shared" si="2849"/>
        <v>0</v>
      </c>
      <c r="AR2548" s="130">
        <f t="shared" si="2850"/>
        <v>0</v>
      </c>
      <c r="AS2548" s="130">
        <f t="shared" si="2851"/>
        <v>0</v>
      </c>
      <c r="AT2548" s="130">
        <f t="shared" si="2852"/>
        <v>0</v>
      </c>
      <c r="AU2548" s="359">
        <f t="shared" si="2853"/>
        <v>0</v>
      </c>
      <c r="AV2548" s="130">
        <f t="shared" si="2854"/>
        <v>0</v>
      </c>
      <c r="AW2548" s="130">
        <f t="shared" si="2855"/>
        <v>0</v>
      </c>
      <c r="AX2548" s="130">
        <f t="shared" si="2856"/>
        <v>0</v>
      </c>
      <c r="AY2548" s="130">
        <f t="shared" si="2857"/>
        <v>0</v>
      </c>
      <c r="AZ2548" s="359">
        <f t="shared" si="2858"/>
        <v>0</v>
      </c>
      <c r="BA2548" s="130">
        <f t="shared" si="2859"/>
        <v>0</v>
      </c>
      <c r="BB2548" s="130">
        <f t="shared" si="2860"/>
        <v>0</v>
      </c>
      <c r="BC2548" s="130">
        <f t="shared" si="2861"/>
        <v>0</v>
      </c>
      <c r="BD2548" s="130">
        <f t="shared" si="2862"/>
        <v>0</v>
      </c>
      <c r="BE2548" s="359">
        <f t="shared" si="2863"/>
        <v>0</v>
      </c>
      <c r="BF2548" s="130">
        <f t="shared" si="2864"/>
        <v>0</v>
      </c>
      <c r="BG2548" s="130">
        <f t="shared" si="2865"/>
        <v>0</v>
      </c>
      <c r="BH2548" s="130">
        <f t="shared" si="2866"/>
        <v>0</v>
      </c>
      <c r="BI2548" s="130">
        <f t="shared" si="2867"/>
        <v>0</v>
      </c>
      <c r="BJ2548" s="359">
        <f t="shared" si="2868"/>
        <v>0</v>
      </c>
      <c r="BK2548" s="130">
        <f t="shared" si="2869"/>
        <v>0</v>
      </c>
      <c r="BL2548" s="130">
        <f t="shared" si="2870"/>
        <v>0</v>
      </c>
      <c r="BM2548" s="130">
        <f t="shared" si="2871"/>
        <v>0</v>
      </c>
      <c r="BN2548" s="130">
        <f t="shared" si="2872"/>
        <v>0</v>
      </c>
      <c r="BO2548" s="359">
        <f t="shared" si="2873"/>
        <v>0</v>
      </c>
      <c r="BP2548" s="90" t="s">
        <v>2058</v>
      </c>
      <c r="BQ2548" s="90">
        <f>COUNTIF(D2548:D2552,"NA")</f>
        <v>0</v>
      </c>
      <c r="BR2548" s="90">
        <f>COUNTIF(E2548:E2552,"NA")</f>
        <v>0</v>
      </c>
      <c r="BS2548" s="90">
        <f>COUNTIF(F2548:F2552,"NA")</f>
        <v>0</v>
      </c>
      <c r="BT2548" s="90">
        <f>COUNTIF(G2548:H2552,"NA")</f>
        <v>0</v>
      </c>
      <c r="BU2548" s="90">
        <f>COUNTIF(I2548:I2552,"NA")</f>
        <v>0</v>
      </c>
      <c r="BV2548" s="90">
        <f>COUNTIF(J2548:J2552,"NA")</f>
        <v>0</v>
      </c>
      <c r="BW2548" s="90">
        <f>COUNTIF(K2548:L2552,"NA")</f>
        <v>0</v>
      </c>
      <c r="BX2548" s="90">
        <f>COUNTIF(M2548:M2552,"NA")</f>
        <v>0</v>
      </c>
      <c r="BY2548" s="90">
        <f>COUNTIF(N2548:N2552,"NA")</f>
        <v>0</v>
      </c>
      <c r="BZ2548" s="90">
        <f>COUNTIF(O2548:P2552,"NA")</f>
        <v>0</v>
      </c>
      <c r="CA2548" s="90">
        <f>COUNTIF(Q2548:Q2552,"NA")</f>
        <v>0</v>
      </c>
      <c r="CB2548" s="90">
        <f>COUNTIF(R2548:R2552,"NA")</f>
        <v>0</v>
      </c>
      <c r="CC2548" s="90">
        <f>COUNTIF(S2548:T2552,"NA")</f>
        <v>0</v>
      </c>
      <c r="CD2548" s="90">
        <f>COUNTIF(U2548:U2552,"NA")</f>
        <v>0</v>
      </c>
      <c r="CE2548" s="90">
        <f>COUNTIF(V2548:V2552,"NA")</f>
        <v>0</v>
      </c>
      <c r="CF2548" s="90">
        <f>COUNTIF(W2548:X2552,"NA")</f>
        <v>0</v>
      </c>
      <c r="CG2548" s="90">
        <f>COUNTIF(Y2548:Y2552,"NA")</f>
        <v>0</v>
      </c>
      <c r="CH2548" s="90">
        <f>COUNTIF(Z2548:Z2552,"NA")</f>
        <v>0</v>
      </c>
      <c r="CI2548" s="90">
        <f>COUNTIF(AA2548:AB2552,"NA")</f>
        <v>0</v>
      </c>
      <c r="CJ2548" s="90">
        <f>COUNTIF(AC2548:AC2552,"NA")</f>
        <v>0</v>
      </c>
      <c r="CK2548" s="90">
        <f>COUNTIF(AD2548:AD2552,"NA")</f>
        <v>0</v>
      </c>
      <c r="CO2548" s="349" t="s">
        <v>2078</v>
      </c>
      <c r="CP2548" s="353">
        <f>SUM(D2542:D2547)</f>
        <v>0</v>
      </c>
      <c r="CQ2548" s="353">
        <f>SUM(E2542:E2547)</f>
        <v>0</v>
      </c>
      <c r="CR2548" s="353">
        <f>SUM(F2542:F2547)</f>
        <v>0</v>
      </c>
      <c r="CS2548" s="488">
        <f>SUM(G2542:H2547)</f>
        <v>0</v>
      </c>
      <c r="CT2548" s="488"/>
      <c r="CU2548" s="353">
        <f>SUM(I2542:I2547)</f>
        <v>0</v>
      </c>
      <c r="CV2548" s="353">
        <f>SUM(J2542:J2547)</f>
        <v>0</v>
      </c>
      <c r="CW2548" s="488">
        <f t="shared" ref="CW2548" si="2947">SUM(K2542:L2547)</f>
        <v>0</v>
      </c>
      <c r="CX2548" s="488"/>
      <c r="CY2548" s="353">
        <f t="shared" ref="CY2548:CZ2548" si="2948">SUM(M2542:M2547)</f>
        <v>0</v>
      </c>
      <c r="CZ2548" s="353">
        <f t="shared" si="2948"/>
        <v>0</v>
      </c>
      <c r="DA2548" s="488">
        <f t="shared" ref="DA2548" si="2949">SUM(O2542:P2547)</f>
        <v>0</v>
      </c>
      <c r="DB2548" s="488"/>
      <c r="DC2548" s="353">
        <f t="shared" ref="DC2548:DD2548" si="2950">SUM(Q2542:Q2547)</f>
        <v>0</v>
      </c>
      <c r="DD2548" s="353">
        <f t="shared" si="2950"/>
        <v>0</v>
      </c>
      <c r="DE2548" s="488">
        <f t="shared" ref="DE2548" si="2951">SUM(S2542:T2547)</f>
        <v>0</v>
      </c>
      <c r="DF2548" s="488"/>
      <c r="DG2548" s="353">
        <f t="shared" ref="DG2548:DH2548" si="2952">SUM(U2542:U2547)</f>
        <v>0</v>
      </c>
      <c r="DH2548" s="353">
        <f t="shared" si="2952"/>
        <v>0</v>
      </c>
      <c r="DI2548" s="488">
        <f t="shared" ref="DI2548" si="2953">SUM(W2542:X2547)</f>
        <v>0</v>
      </c>
      <c r="DJ2548" s="488"/>
      <c r="DK2548" s="353">
        <f t="shared" ref="DK2548:DL2548" si="2954">SUM(Y2542:Y2547)</f>
        <v>0</v>
      </c>
      <c r="DL2548" s="353">
        <f t="shared" si="2954"/>
        <v>0</v>
      </c>
      <c r="DM2548" s="488">
        <f t="shared" ref="DM2548" si="2955">SUM(AA2542:AB2547)</f>
        <v>0</v>
      </c>
      <c r="DN2548" s="488"/>
      <c r="DO2548" s="353">
        <f t="shared" ref="DO2548:DP2548" si="2956">SUM(AC2542:AC2547)</f>
        <v>0</v>
      </c>
      <c r="DP2548" s="353">
        <f t="shared" si="2956"/>
        <v>0</v>
      </c>
    </row>
    <row r="2549" spans="1:123" ht="38.25" customHeight="1" x14ac:dyDescent="0.2">
      <c r="A2549" s="1103"/>
      <c r="B2549" s="1103"/>
      <c r="C2549" s="169" t="s">
        <v>409</v>
      </c>
      <c r="D2549" s="434"/>
      <c r="E2549" s="434"/>
      <c r="F2549" s="434"/>
      <c r="G2549" s="486"/>
      <c r="H2549" s="486"/>
      <c r="I2549" s="434"/>
      <c r="J2549" s="434"/>
      <c r="K2549" s="486"/>
      <c r="L2549" s="486"/>
      <c r="M2549" s="434"/>
      <c r="N2549" s="434"/>
      <c r="O2549" s="486"/>
      <c r="P2549" s="486"/>
      <c r="Q2549" s="434"/>
      <c r="R2549" s="434"/>
      <c r="S2549" s="486"/>
      <c r="T2549" s="486"/>
      <c r="U2549" s="434"/>
      <c r="V2549" s="434"/>
      <c r="W2549" s="486"/>
      <c r="X2549" s="486"/>
      <c r="Y2549" s="434"/>
      <c r="Z2549" s="434"/>
      <c r="AA2549" s="486"/>
      <c r="AB2549" s="486"/>
      <c r="AC2549" s="434"/>
      <c r="AD2549" s="434"/>
      <c r="AE2549" s="109"/>
      <c r="AG2549" s="130">
        <f t="shared" si="2839"/>
        <v>0</v>
      </c>
      <c r="AH2549" s="130">
        <f t="shared" si="2840"/>
        <v>0</v>
      </c>
      <c r="AI2549" s="130">
        <f t="shared" si="2841"/>
        <v>0</v>
      </c>
      <c r="AJ2549" s="130">
        <f t="shared" si="2842"/>
        <v>0</v>
      </c>
      <c r="AK2549" s="359">
        <f t="shared" si="2843"/>
        <v>0</v>
      </c>
      <c r="AL2549" s="130">
        <f t="shared" si="2844"/>
        <v>0</v>
      </c>
      <c r="AM2549" s="130">
        <f t="shared" si="2845"/>
        <v>0</v>
      </c>
      <c r="AN2549" s="130">
        <f t="shared" si="2846"/>
        <v>0</v>
      </c>
      <c r="AO2549" s="130">
        <f t="shared" si="2847"/>
        <v>0</v>
      </c>
      <c r="AP2549" s="359">
        <f t="shared" si="2848"/>
        <v>0</v>
      </c>
      <c r="AQ2549" s="130">
        <f t="shared" si="2849"/>
        <v>0</v>
      </c>
      <c r="AR2549" s="130">
        <f t="shared" si="2850"/>
        <v>0</v>
      </c>
      <c r="AS2549" s="130">
        <f t="shared" si="2851"/>
        <v>0</v>
      </c>
      <c r="AT2549" s="130">
        <f t="shared" si="2852"/>
        <v>0</v>
      </c>
      <c r="AU2549" s="359">
        <f t="shared" si="2853"/>
        <v>0</v>
      </c>
      <c r="AV2549" s="130">
        <f t="shared" si="2854"/>
        <v>0</v>
      </c>
      <c r="AW2549" s="130">
        <f t="shared" si="2855"/>
        <v>0</v>
      </c>
      <c r="AX2549" s="130">
        <f t="shared" si="2856"/>
        <v>0</v>
      </c>
      <c r="AY2549" s="130">
        <f t="shared" si="2857"/>
        <v>0</v>
      </c>
      <c r="AZ2549" s="359">
        <f t="shared" si="2858"/>
        <v>0</v>
      </c>
      <c r="BA2549" s="130">
        <f t="shared" si="2859"/>
        <v>0</v>
      </c>
      <c r="BB2549" s="130">
        <f t="shared" si="2860"/>
        <v>0</v>
      </c>
      <c r="BC2549" s="130">
        <f t="shared" si="2861"/>
        <v>0</v>
      </c>
      <c r="BD2549" s="130">
        <f t="shared" si="2862"/>
        <v>0</v>
      </c>
      <c r="BE2549" s="359">
        <f t="shared" si="2863"/>
        <v>0</v>
      </c>
      <c r="BF2549" s="130">
        <f t="shared" si="2864"/>
        <v>0</v>
      </c>
      <c r="BG2549" s="130">
        <f t="shared" si="2865"/>
        <v>0</v>
      </c>
      <c r="BH2549" s="130">
        <f t="shared" si="2866"/>
        <v>0</v>
      </c>
      <c r="BI2549" s="130">
        <f t="shared" si="2867"/>
        <v>0</v>
      </c>
      <c r="BJ2549" s="359">
        <f t="shared" si="2868"/>
        <v>0</v>
      </c>
      <c r="BK2549" s="130">
        <f t="shared" si="2869"/>
        <v>0</v>
      </c>
      <c r="BL2549" s="130">
        <f t="shared" si="2870"/>
        <v>0</v>
      </c>
      <c r="BM2549" s="130">
        <f t="shared" si="2871"/>
        <v>0</v>
      </c>
      <c r="BN2549" s="130">
        <f t="shared" si="2872"/>
        <v>0</v>
      </c>
      <c r="BO2549" s="359">
        <f t="shared" si="2873"/>
        <v>0</v>
      </c>
      <c r="BP2549" s="90" t="s">
        <v>2078</v>
      </c>
      <c r="BQ2549" s="90">
        <f>SUM(D2548:D2552)</f>
        <v>0</v>
      </c>
      <c r="BR2549" s="90">
        <f>SUM(E2548:E2552)</f>
        <v>0</v>
      </c>
      <c r="BS2549" s="90">
        <f>SUM(F2548:F2552)</f>
        <v>0</v>
      </c>
      <c r="BT2549" s="90">
        <f>SUM(G2548:H2552)</f>
        <v>0</v>
      </c>
      <c r="BU2549" s="90">
        <f>SUM(I2548:I2552)</f>
        <v>0</v>
      </c>
      <c r="BV2549" s="90">
        <f>SUM(J2548:J2552)</f>
        <v>0</v>
      </c>
      <c r="BW2549" s="90">
        <f>SUM(K2548:L2552)</f>
        <v>0</v>
      </c>
      <c r="BX2549" s="90">
        <f>SUM(M2548:M2552)</f>
        <v>0</v>
      </c>
      <c r="BY2549" s="90">
        <f>SUM(N2548:N2552)</f>
        <v>0</v>
      </c>
      <c r="BZ2549" s="90">
        <f>SUM(O2548:P2552)</f>
        <v>0</v>
      </c>
      <c r="CA2549" s="90">
        <f>SUM(Q2548:Q2552)</f>
        <v>0</v>
      </c>
      <c r="CB2549" s="90">
        <f>SUM(R2548:R2552)</f>
        <v>0</v>
      </c>
      <c r="CC2549" s="90">
        <f>SUM(S2548:T2552)</f>
        <v>0</v>
      </c>
      <c r="CD2549" s="90">
        <f>SUM(U2548:U2552)</f>
        <v>0</v>
      </c>
      <c r="CE2549" s="90">
        <f>SUM(V2548:V2552)</f>
        <v>0</v>
      </c>
      <c r="CF2549" s="90">
        <f>SUM(W2548:X2552)</f>
        <v>0</v>
      </c>
      <c r="CG2549" s="90">
        <f>SUM(Y2548:Y2552)</f>
        <v>0</v>
      </c>
      <c r="CH2549" s="90">
        <f>SUM(Z2548:Z2552)</f>
        <v>0</v>
      </c>
      <c r="CI2549" s="90">
        <f>SUM(AA2548:AB2552)</f>
        <v>0</v>
      </c>
      <c r="CJ2549" s="90">
        <f>SUM(AC2548:AC2552)</f>
        <v>0</v>
      </c>
      <c r="CK2549" s="90">
        <f>SUM(AD2548:AD2552)</f>
        <v>0</v>
      </c>
      <c r="CO2549" s="349" t="s">
        <v>2029</v>
      </c>
      <c r="CP2549" s="353">
        <f>SUM(COUNTIF(D2542:D2547,"NS"))</f>
        <v>0</v>
      </c>
      <c r="CQ2549" s="353">
        <f>SUM(COUNTIF(E2542:E2547,"NS"))</f>
        <v>0</v>
      </c>
      <c r="CR2549" s="353">
        <f>SUM(COUNTIF(F2542:F2547,"NS"))</f>
        <v>0</v>
      </c>
      <c r="CS2549" s="488">
        <f>SUM(COUNTIF(G2542:H2547,"NS"))</f>
        <v>0</v>
      </c>
      <c r="CT2549" s="488"/>
      <c r="CU2549" s="353">
        <f>SUM(COUNTIF(I2542:I2547,"NS"))</f>
        <v>0</v>
      </c>
      <c r="CV2549" s="353">
        <f>SUM(COUNTIF(J2542:J2547,"NS"))</f>
        <v>0</v>
      </c>
      <c r="CW2549" s="488">
        <f t="shared" ref="CW2549" si="2957">SUM(COUNTIF(K2542:L2547,"NS"))</f>
        <v>0</v>
      </c>
      <c r="CX2549" s="488"/>
      <c r="CY2549" s="353">
        <f t="shared" ref="CY2549:CZ2549" si="2958">SUM(COUNTIF(M2542:M2547,"NS"))</f>
        <v>0</v>
      </c>
      <c r="CZ2549" s="353">
        <f t="shared" si="2958"/>
        <v>0</v>
      </c>
      <c r="DA2549" s="488">
        <f t="shared" ref="DA2549" si="2959">SUM(COUNTIF(O2542:P2547,"NS"))</f>
        <v>0</v>
      </c>
      <c r="DB2549" s="488"/>
      <c r="DC2549" s="353">
        <f t="shared" ref="DC2549:DD2549" si="2960">SUM(COUNTIF(Q2542:Q2547,"NS"))</f>
        <v>0</v>
      </c>
      <c r="DD2549" s="353">
        <f t="shared" si="2960"/>
        <v>0</v>
      </c>
      <c r="DE2549" s="488">
        <f t="shared" ref="DE2549" si="2961">SUM(COUNTIF(S2542:T2547,"NS"))</f>
        <v>0</v>
      </c>
      <c r="DF2549" s="488"/>
      <c r="DG2549" s="353">
        <f t="shared" ref="DG2549:DH2549" si="2962">SUM(COUNTIF(U2542:U2547,"NS"))</f>
        <v>0</v>
      </c>
      <c r="DH2549" s="353">
        <f t="shared" si="2962"/>
        <v>0</v>
      </c>
      <c r="DI2549" s="488">
        <f t="shared" ref="DI2549" si="2963">SUM(COUNTIF(W2542:X2547,"NS"))</f>
        <v>0</v>
      </c>
      <c r="DJ2549" s="488"/>
      <c r="DK2549" s="353">
        <f t="shared" ref="DK2549:DL2549" si="2964">SUM(COUNTIF(Y2542:Y2547,"NS"))</f>
        <v>0</v>
      </c>
      <c r="DL2549" s="353">
        <f t="shared" si="2964"/>
        <v>0</v>
      </c>
      <c r="DM2549" s="488">
        <f t="shared" ref="DM2549" si="2965">SUM(COUNTIF(AA2542:AB2547,"NS"))</f>
        <v>0</v>
      </c>
      <c r="DN2549" s="488"/>
      <c r="DO2549" s="353">
        <f t="shared" ref="DO2549:DP2549" si="2966">SUM(COUNTIF(AC2542:AC2547,"NS"))</f>
        <v>0</v>
      </c>
      <c r="DP2549" s="353">
        <f t="shared" si="2966"/>
        <v>0</v>
      </c>
    </row>
    <row r="2550" spans="1:123" ht="38.25" customHeight="1" x14ac:dyDescent="0.2">
      <c r="A2550" s="1103"/>
      <c r="B2550" s="1103"/>
      <c r="C2550" s="169" t="s">
        <v>410</v>
      </c>
      <c r="D2550" s="434"/>
      <c r="E2550" s="434"/>
      <c r="F2550" s="434"/>
      <c r="G2550" s="486"/>
      <c r="H2550" s="486"/>
      <c r="I2550" s="434"/>
      <c r="J2550" s="434"/>
      <c r="K2550" s="486"/>
      <c r="L2550" s="486"/>
      <c r="M2550" s="434"/>
      <c r="N2550" s="434"/>
      <c r="O2550" s="486"/>
      <c r="P2550" s="486"/>
      <c r="Q2550" s="434"/>
      <c r="R2550" s="434"/>
      <c r="S2550" s="486"/>
      <c r="T2550" s="486"/>
      <c r="U2550" s="434"/>
      <c r="V2550" s="434"/>
      <c r="W2550" s="486"/>
      <c r="X2550" s="486"/>
      <c r="Y2550" s="434"/>
      <c r="Z2550" s="434"/>
      <c r="AA2550" s="486"/>
      <c r="AB2550" s="486"/>
      <c r="AC2550" s="434"/>
      <c r="AD2550" s="434"/>
      <c r="AE2550" s="109"/>
      <c r="AG2550" s="130">
        <f t="shared" si="2839"/>
        <v>0</v>
      </c>
      <c r="AH2550" s="130">
        <f t="shared" si="2840"/>
        <v>0</v>
      </c>
      <c r="AI2550" s="130">
        <f t="shared" si="2841"/>
        <v>0</v>
      </c>
      <c r="AJ2550" s="130">
        <f t="shared" si="2842"/>
        <v>0</v>
      </c>
      <c r="AK2550" s="359">
        <f t="shared" si="2843"/>
        <v>0</v>
      </c>
      <c r="AL2550" s="130">
        <f t="shared" si="2844"/>
        <v>0</v>
      </c>
      <c r="AM2550" s="130">
        <f t="shared" si="2845"/>
        <v>0</v>
      </c>
      <c r="AN2550" s="130">
        <f t="shared" si="2846"/>
        <v>0</v>
      </c>
      <c r="AO2550" s="130">
        <f t="shared" si="2847"/>
        <v>0</v>
      </c>
      <c r="AP2550" s="359">
        <f t="shared" si="2848"/>
        <v>0</v>
      </c>
      <c r="AQ2550" s="130">
        <f t="shared" si="2849"/>
        <v>0</v>
      </c>
      <c r="AR2550" s="130">
        <f t="shared" si="2850"/>
        <v>0</v>
      </c>
      <c r="AS2550" s="130">
        <f t="shared" si="2851"/>
        <v>0</v>
      </c>
      <c r="AT2550" s="130">
        <f t="shared" si="2852"/>
        <v>0</v>
      </c>
      <c r="AU2550" s="359">
        <f t="shared" si="2853"/>
        <v>0</v>
      </c>
      <c r="AV2550" s="130">
        <f t="shared" si="2854"/>
        <v>0</v>
      </c>
      <c r="AW2550" s="130">
        <f t="shared" si="2855"/>
        <v>0</v>
      </c>
      <c r="AX2550" s="130">
        <f t="shared" si="2856"/>
        <v>0</v>
      </c>
      <c r="AY2550" s="130">
        <f t="shared" si="2857"/>
        <v>0</v>
      </c>
      <c r="AZ2550" s="359">
        <f t="shared" si="2858"/>
        <v>0</v>
      </c>
      <c r="BA2550" s="130">
        <f t="shared" si="2859"/>
        <v>0</v>
      </c>
      <c r="BB2550" s="130">
        <f t="shared" si="2860"/>
        <v>0</v>
      </c>
      <c r="BC2550" s="130">
        <f t="shared" si="2861"/>
        <v>0</v>
      </c>
      <c r="BD2550" s="130">
        <f t="shared" si="2862"/>
        <v>0</v>
      </c>
      <c r="BE2550" s="359">
        <f t="shared" si="2863"/>
        <v>0</v>
      </c>
      <c r="BF2550" s="130">
        <f t="shared" si="2864"/>
        <v>0</v>
      </c>
      <c r="BG2550" s="130">
        <f t="shared" si="2865"/>
        <v>0</v>
      </c>
      <c r="BH2550" s="130">
        <f t="shared" si="2866"/>
        <v>0</v>
      </c>
      <c r="BI2550" s="130">
        <f t="shared" si="2867"/>
        <v>0</v>
      </c>
      <c r="BJ2550" s="359">
        <f t="shared" si="2868"/>
        <v>0</v>
      </c>
      <c r="BK2550" s="130">
        <f t="shared" si="2869"/>
        <v>0</v>
      </c>
      <c r="BL2550" s="130">
        <f t="shared" si="2870"/>
        <v>0</v>
      </c>
      <c r="BM2550" s="130">
        <f t="shared" si="2871"/>
        <v>0</v>
      </c>
      <c r="BN2550" s="130">
        <f t="shared" si="2872"/>
        <v>0</v>
      </c>
      <c r="BO2550" s="359">
        <f t="shared" si="2873"/>
        <v>0</v>
      </c>
      <c r="BP2550" s="90" t="s">
        <v>2029</v>
      </c>
      <c r="BQ2550" s="90">
        <f>COUNTIF(D2548:D2552,"NS")</f>
        <v>0</v>
      </c>
      <c r="BR2550" s="90">
        <f>COUNTIF(E2548:E2552,"NS")</f>
        <v>0</v>
      </c>
      <c r="BS2550" s="90">
        <f>COUNTIF(F2548:F2552,"NS")</f>
        <v>0</v>
      </c>
      <c r="BT2550" s="90">
        <f>COUNTIF(G2548:H2552,"NS")</f>
        <v>0</v>
      </c>
      <c r="BU2550" s="90">
        <f>COUNTIF(I2548:I2552,"NS")</f>
        <v>0</v>
      </c>
      <c r="BV2550" s="90">
        <f>COUNTIF(J2548:J2552,"NS")</f>
        <v>0</v>
      </c>
      <c r="BW2550" s="90">
        <f>COUNTIF(K2548:L2552,"NS")</f>
        <v>0</v>
      </c>
      <c r="BX2550" s="90">
        <f>COUNTIF(M2548:M2552,"NS")</f>
        <v>0</v>
      </c>
      <c r="BY2550" s="90">
        <f>COUNTIF(N2548:N2552,"NS")</f>
        <v>0</v>
      </c>
      <c r="BZ2550" s="90">
        <f>COUNTIF(O2548:P2552,"NS")</f>
        <v>0</v>
      </c>
      <c r="CA2550" s="90">
        <f>COUNTIF(Q2548:Q2552,"NS")</f>
        <v>0</v>
      </c>
      <c r="CB2550" s="90">
        <f>COUNTIF(R2548:R2552,"NS")</f>
        <v>0</v>
      </c>
      <c r="CC2550" s="90">
        <f>COUNTIF(S2548:T2552,"NS")</f>
        <v>0</v>
      </c>
      <c r="CD2550" s="90">
        <f>COUNTIF(U2548:U2552,"NS")</f>
        <v>0</v>
      </c>
      <c r="CE2550" s="90">
        <f>COUNTIF(V2548:V2552,"NS")</f>
        <v>0</v>
      </c>
      <c r="CF2550" s="90">
        <f>COUNTIF(W2548:X2552,"NS")</f>
        <v>0</v>
      </c>
      <c r="CG2550" s="90">
        <f>COUNTIF(Y2548:Y2552,"NS")</f>
        <v>0</v>
      </c>
      <c r="CH2550" s="90">
        <f>COUNTIF(Z2548:Z2552,"NS")</f>
        <v>0</v>
      </c>
      <c r="CI2550" s="90">
        <f>COUNTIF(AA2548:AB2552,"NS")</f>
        <v>0</v>
      </c>
      <c r="CJ2550" s="90">
        <f>COUNTIF(AC2548:AC2552,"NS")</f>
        <v>0</v>
      </c>
      <c r="CK2550" s="90">
        <f>COUNTIF(AD2548:AD2552,"NS")</f>
        <v>0</v>
      </c>
      <c r="CO2550" s="350">
        <v>0.25</v>
      </c>
      <c r="CP2550" s="336">
        <f>IF(CP2547="ns",0,CP2547*0.25)</f>
        <v>0</v>
      </c>
      <c r="CQ2550" s="336">
        <f>IF(CQ2547="ns",0,CQ2547*0.25)</f>
        <v>0</v>
      </c>
      <c r="CR2550" s="336">
        <f>IF(CR2547="ns",0,CR2547*0.25)</f>
        <v>0</v>
      </c>
      <c r="CS2550" s="486">
        <f t="shared" ref="CS2550" si="2967">IF(CS2547="ns",0,CS2547*0.25)</f>
        <v>0</v>
      </c>
      <c r="CT2550" s="486"/>
      <c r="CU2550" s="336">
        <f>IF(CU2547="ns",0,CU2547*0.25)</f>
        <v>0</v>
      </c>
      <c r="CV2550" s="336">
        <f>IF(CV2547="ns",0,CV2547*0.25)</f>
        <v>0</v>
      </c>
      <c r="CW2550" s="486">
        <f t="shared" ref="CW2550:DM2550" si="2968">IF(CW2547="ns",0,CW2547*0.25)</f>
        <v>0</v>
      </c>
      <c r="CX2550" s="486"/>
      <c r="CY2550" s="336">
        <f t="shared" ref="CY2550:CZ2550" si="2969">IF(CY2547="ns",0,CY2547*0.25)</f>
        <v>0</v>
      </c>
      <c r="CZ2550" s="336">
        <f t="shared" si="2969"/>
        <v>0</v>
      </c>
      <c r="DA2550" s="486">
        <f t="shared" si="2968"/>
        <v>0</v>
      </c>
      <c r="DB2550" s="486"/>
      <c r="DC2550" s="336">
        <f t="shared" ref="DC2550:DD2550" si="2970">IF(DC2547="ns",0,DC2547*0.25)</f>
        <v>0</v>
      </c>
      <c r="DD2550" s="336">
        <f t="shared" si="2970"/>
        <v>0</v>
      </c>
      <c r="DE2550" s="486">
        <f t="shared" si="2968"/>
        <v>0</v>
      </c>
      <c r="DF2550" s="486"/>
      <c r="DG2550" s="336">
        <f t="shared" ref="DG2550:DH2550" si="2971">IF(DG2547="ns",0,DG2547*0.25)</f>
        <v>0</v>
      </c>
      <c r="DH2550" s="336">
        <f t="shared" si="2971"/>
        <v>0</v>
      </c>
      <c r="DI2550" s="486">
        <f t="shared" si="2968"/>
        <v>0</v>
      </c>
      <c r="DJ2550" s="486"/>
      <c r="DK2550" s="336">
        <f t="shared" ref="DK2550:DL2550" si="2972">IF(DK2547="ns",0,DK2547*0.25)</f>
        <v>0</v>
      </c>
      <c r="DL2550" s="336">
        <f t="shared" si="2972"/>
        <v>0</v>
      </c>
      <c r="DM2550" s="486">
        <f t="shared" si="2968"/>
        <v>0</v>
      </c>
      <c r="DN2550" s="486"/>
      <c r="DO2550" s="336">
        <f t="shared" ref="DO2550:DP2550" si="2973">IF(DO2547="ns",0,DO2547*0.25)</f>
        <v>0</v>
      </c>
      <c r="DP2550" s="336">
        <f t="shared" si="2973"/>
        <v>0</v>
      </c>
    </row>
    <row r="2551" spans="1:123" ht="38.25" customHeight="1" x14ac:dyDescent="0.2">
      <c r="A2551" s="1103"/>
      <c r="B2551" s="1103"/>
      <c r="C2551" s="169" t="s">
        <v>411</v>
      </c>
      <c r="D2551" s="434"/>
      <c r="E2551" s="434"/>
      <c r="F2551" s="434"/>
      <c r="G2551" s="486"/>
      <c r="H2551" s="486"/>
      <c r="I2551" s="434"/>
      <c r="J2551" s="434"/>
      <c r="K2551" s="486"/>
      <c r="L2551" s="486"/>
      <c r="M2551" s="434"/>
      <c r="N2551" s="434"/>
      <c r="O2551" s="486"/>
      <c r="P2551" s="486"/>
      <c r="Q2551" s="434"/>
      <c r="R2551" s="434"/>
      <c r="S2551" s="486"/>
      <c r="T2551" s="486"/>
      <c r="U2551" s="434"/>
      <c r="V2551" s="434"/>
      <c r="W2551" s="486"/>
      <c r="X2551" s="486"/>
      <c r="Y2551" s="434"/>
      <c r="Z2551" s="434"/>
      <c r="AA2551" s="486"/>
      <c r="AB2551" s="486"/>
      <c r="AC2551" s="434"/>
      <c r="AD2551" s="434"/>
      <c r="AE2551" s="109"/>
      <c r="AG2551" s="130">
        <f t="shared" si="2839"/>
        <v>0</v>
      </c>
      <c r="AH2551" s="130">
        <f t="shared" si="2840"/>
        <v>0</v>
      </c>
      <c r="AI2551" s="130">
        <f t="shared" si="2841"/>
        <v>0</v>
      </c>
      <c r="AJ2551" s="130">
        <f t="shared" si="2842"/>
        <v>0</v>
      </c>
      <c r="AK2551" s="359">
        <f t="shared" si="2843"/>
        <v>0</v>
      </c>
      <c r="AL2551" s="130">
        <f t="shared" si="2844"/>
        <v>0</v>
      </c>
      <c r="AM2551" s="130">
        <f t="shared" si="2845"/>
        <v>0</v>
      </c>
      <c r="AN2551" s="130">
        <f t="shared" si="2846"/>
        <v>0</v>
      </c>
      <c r="AO2551" s="130">
        <f t="shared" si="2847"/>
        <v>0</v>
      </c>
      <c r="AP2551" s="359">
        <f t="shared" si="2848"/>
        <v>0</v>
      </c>
      <c r="AQ2551" s="130">
        <f t="shared" si="2849"/>
        <v>0</v>
      </c>
      <c r="AR2551" s="130">
        <f t="shared" si="2850"/>
        <v>0</v>
      </c>
      <c r="AS2551" s="130">
        <f t="shared" si="2851"/>
        <v>0</v>
      </c>
      <c r="AT2551" s="130">
        <f t="shared" si="2852"/>
        <v>0</v>
      </c>
      <c r="AU2551" s="359">
        <f t="shared" si="2853"/>
        <v>0</v>
      </c>
      <c r="AV2551" s="130">
        <f t="shared" si="2854"/>
        <v>0</v>
      </c>
      <c r="AW2551" s="130">
        <f t="shared" si="2855"/>
        <v>0</v>
      </c>
      <c r="AX2551" s="130">
        <f t="shared" si="2856"/>
        <v>0</v>
      </c>
      <c r="AY2551" s="130">
        <f t="shared" si="2857"/>
        <v>0</v>
      </c>
      <c r="AZ2551" s="359">
        <f t="shared" si="2858"/>
        <v>0</v>
      </c>
      <c r="BA2551" s="130">
        <f t="shared" si="2859"/>
        <v>0</v>
      </c>
      <c r="BB2551" s="130">
        <f t="shared" si="2860"/>
        <v>0</v>
      </c>
      <c r="BC2551" s="130">
        <f t="shared" si="2861"/>
        <v>0</v>
      </c>
      <c r="BD2551" s="130">
        <f t="shared" si="2862"/>
        <v>0</v>
      </c>
      <c r="BE2551" s="359">
        <f t="shared" si="2863"/>
        <v>0</v>
      </c>
      <c r="BF2551" s="130">
        <f t="shared" si="2864"/>
        <v>0</v>
      </c>
      <c r="BG2551" s="130">
        <f t="shared" si="2865"/>
        <v>0</v>
      </c>
      <c r="BH2551" s="130">
        <f t="shared" si="2866"/>
        <v>0</v>
      </c>
      <c r="BI2551" s="130">
        <f t="shared" si="2867"/>
        <v>0</v>
      </c>
      <c r="BJ2551" s="359">
        <f t="shared" si="2868"/>
        <v>0</v>
      </c>
      <c r="BK2551" s="130">
        <f t="shared" si="2869"/>
        <v>0</v>
      </c>
      <c r="BL2551" s="130">
        <f t="shared" si="2870"/>
        <v>0</v>
      </c>
      <c r="BM2551" s="130">
        <f t="shared" si="2871"/>
        <v>0</v>
      </c>
      <c r="BN2551" s="130">
        <f t="shared" si="2872"/>
        <v>0</v>
      </c>
      <c r="BO2551" s="359">
        <f t="shared" si="2873"/>
        <v>0</v>
      </c>
      <c r="BP2551" s="90" t="s">
        <v>2104</v>
      </c>
      <c r="BQ2551" s="90">
        <f>D2547</f>
        <v>0</v>
      </c>
      <c r="BR2551" s="90">
        <f>E2547</f>
        <v>0</v>
      </c>
      <c r="BS2551" s="90">
        <f>F2547</f>
        <v>0</v>
      </c>
      <c r="BT2551" s="90">
        <f>G2547</f>
        <v>0</v>
      </c>
      <c r="BU2551" s="90">
        <f>I2547</f>
        <v>0</v>
      </c>
      <c r="BV2551" s="90">
        <f>J2547</f>
        <v>0</v>
      </c>
      <c r="BW2551" s="90">
        <f>K2547</f>
        <v>0</v>
      </c>
      <c r="BX2551" s="90">
        <f>M2547</f>
        <v>0</v>
      </c>
      <c r="BY2551" s="90">
        <f>N2547</f>
        <v>0</v>
      </c>
      <c r="BZ2551" s="90">
        <f>O2547</f>
        <v>0</v>
      </c>
      <c r="CA2551" s="90">
        <f>Q2547</f>
        <v>0</v>
      </c>
      <c r="CB2551" s="90">
        <f>R2547</f>
        <v>0</v>
      </c>
      <c r="CC2551" s="90">
        <f>S2547</f>
        <v>0</v>
      </c>
      <c r="CD2551" s="90">
        <f>U2547</f>
        <v>0</v>
      </c>
      <c r="CE2551" s="90">
        <f>V2547</f>
        <v>0</v>
      </c>
      <c r="CF2551" s="90">
        <f>W2547</f>
        <v>0</v>
      </c>
      <c r="CG2551" s="90">
        <f>Y2547</f>
        <v>0</v>
      </c>
      <c r="CH2551" s="90">
        <f>Z2547</f>
        <v>0</v>
      </c>
      <c r="CI2551" s="90">
        <f>AA2547</f>
        <v>0</v>
      </c>
      <c r="CJ2551" s="90">
        <f>AC2547</f>
        <v>0</v>
      </c>
      <c r="CK2551" s="90">
        <f>AD2547</f>
        <v>0</v>
      </c>
      <c r="CO2551" s="349" t="s">
        <v>72</v>
      </c>
      <c r="CP2551" s="353">
        <f>D2553</f>
        <v>0</v>
      </c>
      <c r="CQ2551" s="353">
        <f>E2553</f>
        <v>0</v>
      </c>
      <c r="CR2551" s="353">
        <f>F2553</f>
        <v>0</v>
      </c>
      <c r="CS2551" s="488">
        <f>G2553</f>
        <v>0</v>
      </c>
      <c r="CT2551" s="488"/>
      <c r="CU2551" s="353">
        <f>I2553</f>
        <v>0</v>
      </c>
      <c r="CV2551" s="353">
        <f>J2553</f>
        <v>0</v>
      </c>
      <c r="CW2551" s="488">
        <f t="shared" ref="CW2551" si="2974">K2553</f>
        <v>0</v>
      </c>
      <c r="CX2551" s="488"/>
      <c r="CY2551" s="353">
        <f t="shared" ref="CY2551:DA2551" si="2975">M2553</f>
        <v>0</v>
      </c>
      <c r="CZ2551" s="353">
        <f t="shared" si="2975"/>
        <v>0</v>
      </c>
      <c r="DA2551" s="488">
        <f t="shared" si="2975"/>
        <v>0</v>
      </c>
      <c r="DB2551" s="488"/>
      <c r="DC2551" s="353">
        <f t="shared" ref="DC2551:DE2551" si="2976">Q2553</f>
        <v>0</v>
      </c>
      <c r="DD2551" s="353">
        <f t="shared" si="2976"/>
        <v>0</v>
      </c>
      <c r="DE2551" s="488">
        <f t="shared" si="2976"/>
        <v>0</v>
      </c>
      <c r="DF2551" s="488"/>
      <c r="DG2551" s="353">
        <f t="shared" ref="DG2551:DI2551" si="2977">U2553</f>
        <v>0</v>
      </c>
      <c r="DH2551" s="353">
        <f t="shared" si="2977"/>
        <v>0</v>
      </c>
      <c r="DI2551" s="488">
        <f t="shared" si="2977"/>
        <v>0</v>
      </c>
      <c r="DJ2551" s="488"/>
      <c r="DK2551" s="353">
        <f t="shared" ref="DK2551:DM2551" si="2978">Y2553</f>
        <v>0</v>
      </c>
      <c r="DL2551" s="353">
        <f t="shared" si="2978"/>
        <v>0</v>
      </c>
      <c r="DM2551" s="488">
        <f t="shared" si="2978"/>
        <v>0</v>
      </c>
      <c r="DN2551" s="488"/>
      <c r="DO2551" s="353">
        <f t="shared" ref="DO2551:DP2551" si="2979">AC2553</f>
        <v>0</v>
      </c>
      <c r="DP2551" s="353">
        <f t="shared" si="2979"/>
        <v>0</v>
      </c>
    </row>
    <row r="2552" spans="1:123" ht="38.25" customHeight="1" x14ac:dyDescent="0.2">
      <c r="A2552" s="1103"/>
      <c r="B2552" s="1103"/>
      <c r="C2552" s="169" t="s">
        <v>412</v>
      </c>
      <c r="D2552" s="434"/>
      <c r="E2552" s="434"/>
      <c r="F2552" s="434"/>
      <c r="G2552" s="486"/>
      <c r="H2552" s="486"/>
      <c r="I2552" s="434"/>
      <c r="J2552" s="434"/>
      <c r="K2552" s="486"/>
      <c r="L2552" s="486"/>
      <c r="M2552" s="434"/>
      <c r="N2552" s="434"/>
      <c r="O2552" s="486"/>
      <c r="P2552" s="486"/>
      <c r="Q2552" s="434"/>
      <c r="R2552" s="434"/>
      <c r="S2552" s="486"/>
      <c r="T2552" s="486"/>
      <c r="U2552" s="434"/>
      <c r="V2552" s="434"/>
      <c r="W2552" s="486"/>
      <c r="X2552" s="486"/>
      <c r="Y2552" s="434"/>
      <c r="Z2552" s="434"/>
      <c r="AA2552" s="486"/>
      <c r="AB2552" s="486"/>
      <c r="AC2552" s="434"/>
      <c r="AD2552" s="434"/>
      <c r="AE2552" s="109"/>
      <c r="AG2552" s="130">
        <f t="shared" si="2839"/>
        <v>0</v>
      </c>
      <c r="AH2552" s="130">
        <f t="shared" si="2840"/>
        <v>0</v>
      </c>
      <c r="AI2552" s="130">
        <f t="shared" si="2841"/>
        <v>0</v>
      </c>
      <c r="AJ2552" s="130">
        <f t="shared" si="2842"/>
        <v>0</v>
      </c>
      <c r="AK2552" s="359">
        <f t="shared" si="2843"/>
        <v>0</v>
      </c>
      <c r="AL2552" s="130">
        <f t="shared" si="2844"/>
        <v>0</v>
      </c>
      <c r="AM2552" s="130">
        <f t="shared" si="2845"/>
        <v>0</v>
      </c>
      <c r="AN2552" s="130">
        <f t="shared" si="2846"/>
        <v>0</v>
      </c>
      <c r="AO2552" s="130">
        <f t="shared" si="2847"/>
        <v>0</v>
      </c>
      <c r="AP2552" s="359">
        <f t="shared" si="2848"/>
        <v>0</v>
      </c>
      <c r="AQ2552" s="130">
        <f t="shared" si="2849"/>
        <v>0</v>
      </c>
      <c r="AR2552" s="130">
        <f t="shared" si="2850"/>
        <v>0</v>
      </c>
      <c r="AS2552" s="130">
        <f t="shared" si="2851"/>
        <v>0</v>
      </c>
      <c r="AT2552" s="130">
        <f t="shared" si="2852"/>
        <v>0</v>
      </c>
      <c r="AU2552" s="359">
        <f t="shared" si="2853"/>
        <v>0</v>
      </c>
      <c r="AV2552" s="130">
        <f t="shared" si="2854"/>
        <v>0</v>
      </c>
      <c r="AW2552" s="130">
        <f t="shared" si="2855"/>
        <v>0</v>
      </c>
      <c r="AX2552" s="130">
        <f t="shared" si="2856"/>
        <v>0</v>
      </c>
      <c r="AY2552" s="130">
        <f t="shared" si="2857"/>
        <v>0</v>
      </c>
      <c r="AZ2552" s="359">
        <f t="shared" si="2858"/>
        <v>0</v>
      </c>
      <c r="BA2552" s="130">
        <f t="shared" si="2859"/>
        <v>0</v>
      </c>
      <c r="BB2552" s="130">
        <f t="shared" si="2860"/>
        <v>0</v>
      </c>
      <c r="BC2552" s="130">
        <f t="shared" si="2861"/>
        <v>0</v>
      </c>
      <c r="BD2552" s="130">
        <f t="shared" si="2862"/>
        <v>0</v>
      </c>
      <c r="BE2552" s="359">
        <f t="shared" si="2863"/>
        <v>0</v>
      </c>
      <c r="BF2552" s="130">
        <f t="shared" si="2864"/>
        <v>0</v>
      </c>
      <c r="BG2552" s="130">
        <f t="shared" si="2865"/>
        <v>0</v>
      </c>
      <c r="BH2552" s="130">
        <f t="shared" si="2866"/>
        <v>0</v>
      </c>
      <c r="BI2552" s="130">
        <f t="shared" si="2867"/>
        <v>0</v>
      </c>
      <c r="BJ2552" s="359">
        <f t="shared" si="2868"/>
        <v>0</v>
      </c>
      <c r="BK2552" s="130">
        <f t="shared" si="2869"/>
        <v>0</v>
      </c>
      <c r="BL2552" s="130">
        <f t="shared" si="2870"/>
        <v>0</v>
      </c>
      <c r="BM2552" s="130">
        <f t="shared" si="2871"/>
        <v>0</v>
      </c>
      <c r="BN2552" s="130">
        <f t="shared" si="2872"/>
        <v>0</v>
      </c>
      <c r="BO2552" s="359">
        <f t="shared" si="2873"/>
        <v>0</v>
      </c>
      <c r="CO2552" s="349" t="s">
        <v>2077</v>
      </c>
      <c r="CP2552" s="351">
        <f>IF(OR(CP2551=0,CP2551="NA",AND(CP2551="NS",CP2549&gt;0),AND(CP2551="NS",CP2548&gt;0),CP2551&lt;=CP2550),0,1)</f>
        <v>0</v>
      </c>
      <c r="CQ2552" s="351">
        <f>IF(OR(CQ2551=0,CQ2551="NA",AND(CQ2551="NS",CQ2549&gt;0),AND(CQ2551="NS",CQ2548&gt;0),CQ2551&lt;=CQ2550),0,1)</f>
        <v>0</v>
      </c>
      <c r="CR2552" s="351">
        <f>IF(OR(CR2551=0,CR2551="NA",AND(CR2551="NS",CR2549&gt;0),AND(CR2551="NS",CR2548&gt;0),CR2551&lt;=CR2550),0,1)</f>
        <v>0</v>
      </c>
      <c r="CS2552" s="489">
        <f t="shared" ref="CS2552" si="2980">IF(OR(CS2551=0,CS2551="NA",AND(CS2551="NS",CS2549&gt;0),AND(CS2551="NS",CS2548&gt;0),CS2551&lt;=CS2550),0,1)</f>
        <v>0</v>
      </c>
      <c r="CT2552" s="489"/>
      <c r="CU2552" s="351">
        <f>IF(OR(CU2551=0,CU2551="NA",AND(CU2551="NS",CU2549&gt;0),AND(CU2551="NS",CU2548&gt;0),CU2551&lt;=CU2550),0,1)</f>
        <v>0</v>
      </c>
      <c r="CV2552" s="351">
        <f>IF(OR(CV2551=0,CV2551="NA",AND(CV2551="NS",CV2549&gt;0),AND(CV2551="NS",CV2548&gt;0),CV2551&lt;=CV2550),0,1)</f>
        <v>0</v>
      </c>
      <c r="CW2552" s="489">
        <f t="shared" ref="CW2552" si="2981">IF(OR(CW2551=0,CW2551="NA",AND(CW2551="NS",CW2549&gt;0),AND(CW2551="NS",CW2548&gt;0),CW2551&lt;=CW2550),0,1)</f>
        <v>0</v>
      </c>
      <c r="CX2552" s="489"/>
      <c r="CY2552" s="351">
        <f t="shared" ref="CY2552:CZ2552" si="2982">IF(OR(CY2551=0,CY2551="NA",AND(CY2551="NS",CY2549&gt;0),AND(CY2551="NS",CY2548&gt;0),CY2551&lt;=CY2550),0,1)</f>
        <v>0</v>
      </c>
      <c r="CZ2552" s="351">
        <f t="shared" si="2982"/>
        <v>0</v>
      </c>
      <c r="DA2552" s="489">
        <f t="shared" ref="DA2552" si="2983">IF(OR(DA2551=0,DA2551="NA",AND(DA2551="NS",DA2549&gt;0),AND(DA2551="NS",DA2548&gt;0),DA2551&lt;=DA2550),0,1)</f>
        <v>0</v>
      </c>
      <c r="DB2552" s="489"/>
      <c r="DC2552" s="351">
        <f t="shared" ref="DC2552:DD2552" si="2984">IF(OR(DC2551=0,DC2551="NA",AND(DC2551="NS",DC2549&gt;0),AND(DC2551="NS",DC2548&gt;0),DC2551&lt;=DC2550),0,1)</f>
        <v>0</v>
      </c>
      <c r="DD2552" s="351">
        <f t="shared" si="2984"/>
        <v>0</v>
      </c>
      <c r="DE2552" s="489">
        <f t="shared" ref="DE2552" si="2985">IF(OR(DE2551=0,DE2551="NA",AND(DE2551="NS",DE2549&gt;0),AND(DE2551="NS",DE2548&gt;0),DE2551&lt;=DE2550),0,1)</f>
        <v>0</v>
      </c>
      <c r="DF2552" s="489"/>
      <c r="DG2552" s="351">
        <f t="shared" ref="DG2552:DH2552" si="2986">IF(OR(DG2551=0,DG2551="NA",AND(DG2551="NS",DG2549&gt;0),AND(DG2551="NS",DG2548&gt;0),DG2551&lt;=DG2550),0,1)</f>
        <v>0</v>
      </c>
      <c r="DH2552" s="351">
        <f t="shared" si="2986"/>
        <v>0</v>
      </c>
      <c r="DI2552" s="489">
        <f t="shared" ref="DI2552" si="2987">IF(OR(DI2551=0,DI2551="NA",AND(DI2551="NS",DI2549&gt;0),AND(DI2551="NS",DI2548&gt;0),DI2551&lt;=DI2550),0,1)</f>
        <v>0</v>
      </c>
      <c r="DJ2552" s="489"/>
      <c r="DK2552" s="351">
        <f t="shared" ref="DK2552:DL2552" si="2988">IF(OR(DK2551=0,DK2551="NA",AND(DK2551="NS",DK2549&gt;0),AND(DK2551="NS",DK2548&gt;0),DK2551&lt;=DK2550),0,1)</f>
        <v>0</v>
      </c>
      <c r="DL2552" s="351">
        <f t="shared" si="2988"/>
        <v>0</v>
      </c>
      <c r="DM2552" s="489">
        <f t="shared" ref="DM2552" si="2989">IF(OR(DM2551=0,DM2551="NA",AND(DM2551="NS",DM2549&gt;0),AND(DM2551="NS",DM2548&gt;0),DM2551&lt;=DM2550),0,1)</f>
        <v>0</v>
      </c>
      <c r="DN2552" s="489"/>
      <c r="DO2552" s="351">
        <f t="shared" ref="DO2552:DP2552" si="2990">IF(OR(DO2551=0,DO2551="NA",AND(DO2551="NS",DO2549&gt;0),AND(DO2551="NS",DO2548&gt;0),DO2551&lt;=DO2550),0,1)</f>
        <v>0</v>
      </c>
      <c r="DP2552" s="351">
        <f t="shared" si="2990"/>
        <v>0</v>
      </c>
      <c r="DQ2552" s="90">
        <f>SUM(CP2552:DP2552)</f>
        <v>0</v>
      </c>
    </row>
    <row r="2553" spans="1:123" ht="38.25" customHeight="1" x14ac:dyDescent="0.2">
      <c r="A2553" s="1101"/>
      <c r="B2553" s="1101"/>
      <c r="C2553" s="168" t="s">
        <v>413</v>
      </c>
      <c r="D2553" s="201"/>
      <c r="E2553" s="201"/>
      <c r="F2553" s="201"/>
      <c r="G2553" s="486"/>
      <c r="H2553" s="486"/>
      <c r="I2553" s="201"/>
      <c r="J2553" s="201"/>
      <c r="K2553" s="486"/>
      <c r="L2553" s="486"/>
      <c r="M2553" s="201"/>
      <c r="N2553" s="201"/>
      <c r="O2553" s="486"/>
      <c r="P2553" s="486"/>
      <c r="Q2553" s="201"/>
      <c r="R2553" s="201"/>
      <c r="S2553" s="486"/>
      <c r="T2553" s="486"/>
      <c r="U2553" s="201"/>
      <c r="V2553" s="201"/>
      <c r="W2553" s="486"/>
      <c r="X2553" s="486"/>
      <c r="Y2553" s="201"/>
      <c r="Z2553" s="201"/>
      <c r="AA2553" s="486"/>
      <c r="AB2553" s="486"/>
      <c r="AC2553" s="201"/>
      <c r="AD2553" s="201"/>
      <c r="AE2553" s="109"/>
      <c r="AG2553" s="130">
        <f t="shared" si="2839"/>
        <v>0</v>
      </c>
      <c r="AH2553" s="130">
        <f t="shared" si="2840"/>
        <v>0</v>
      </c>
      <c r="AI2553" s="130">
        <f t="shared" si="2841"/>
        <v>0</v>
      </c>
      <c r="AJ2553" s="130">
        <f t="shared" si="2842"/>
        <v>0</v>
      </c>
      <c r="AK2553" s="359">
        <f t="shared" si="2843"/>
        <v>0</v>
      </c>
      <c r="AL2553" s="130">
        <f t="shared" si="2844"/>
        <v>0</v>
      </c>
      <c r="AM2553" s="130">
        <f t="shared" si="2845"/>
        <v>0</v>
      </c>
      <c r="AN2553" s="130">
        <f t="shared" si="2846"/>
        <v>0</v>
      </c>
      <c r="AO2553" s="130">
        <f t="shared" si="2847"/>
        <v>0</v>
      </c>
      <c r="AP2553" s="359">
        <f t="shared" si="2848"/>
        <v>0</v>
      </c>
      <c r="AQ2553" s="130">
        <f t="shared" si="2849"/>
        <v>0</v>
      </c>
      <c r="AR2553" s="130">
        <f t="shared" si="2850"/>
        <v>0</v>
      </c>
      <c r="AS2553" s="130">
        <f t="shared" si="2851"/>
        <v>0</v>
      </c>
      <c r="AT2553" s="130">
        <f t="shared" si="2852"/>
        <v>0</v>
      </c>
      <c r="AU2553" s="359">
        <f t="shared" si="2853"/>
        <v>0</v>
      </c>
      <c r="AV2553" s="130">
        <f t="shared" si="2854"/>
        <v>0</v>
      </c>
      <c r="AW2553" s="130">
        <f t="shared" si="2855"/>
        <v>0</v>
      </c>
      <c r="AX2553" s="130">
        <f t="shared" si="2856"/>
        <v>0</v>
      </c>
      <c r="AY2553" s="130">
        <f t="shared" si="2857"/>
        <v>0</v>
      </c>
      <c r="AZ2553" s="359">
        <f t="shared" si="2858"/>
        <v>0</v>
      </c>
      <c r="BA2553" s="130">
        <f t="shared" si="2859"/>
        <v>0</v>
      </c>
      <c r="BB2553" s="130">
        <f t="shared" si="2860"/>
        <v>0</v>
      </c>
      <c r="BC2553" s="130">
        <f t="shared" si="2861"/>
        <v>0</v>
      </c>
      <c r="BD2553" s="130">
        <f t="shared" si="2862"/>
        <v>0</v>
      </c>
      <c r="BE2553" s="359">
        <f t="shared" si="2863"/>
        <v>0</v>
      </c>
      <c r="BF2553" s="130">
        <f t="shared" si="2864"/>
        <v>0</v>
      </c>
      <c r="BG2553" s="130">
        <f t="shared" si="2865"/>
        <v>0</v>
      </c>
      <c r="BH2553" s="130">
        <f t="shared" si="2866"/>
        <v>0</v>
      </c>
      <c r="BI2553" s="130">
        <f t="shared" si="2867"/>
        <v>0</v>
      </c>
      <c r="BJ2553" s="359">
        <f t="shared" si="2868"/>
        <v>0</v>
      </c>
      <c r="BK2553" s="130">
        <f t="shared" si="2869"/>
        <v>0</v>
      </c>
      <c r="BL2553" s="130">
        <f t="shared" si="2870"/>
        <v>0</v>
      </c>
      <c r="BM2553" s="130">
        <f t="shared" si="2871"/>
        <v>0</v>
      </c>
      <c r="BN2553" s="130">
        <f t="shared" si="2872"/>
        <v>0</v>
      </c>
      <c r="BO2553" s="359">
        <f t="shared" si="2873"/>
        <v>0</v>
      </c>
      <c r="CO2553" s="335"/>
      <c r="CP2553" s="336"/>
      <c r="CQ2553" s="336"/>
      <c r="CR2553" s="336"/>
      <c r="CS2553" s="486"/>
      <c r="CT2553" s="486"/>
      <c r="CU2553" s="336"/>
      <c r="CV2553" s="336"/>
      <c r="CW2553" s="486"/>
      <c r="CX2553" s="486"/>
      <c r="CY2553" s="336"/>
      <c r="CZ2553" s="336"/>
      <c r="DA2553" s="486"/>
      <c r="DB2553" s="486"/>
      <c r="DC2553" s="336"/>
      <c r="DD2553" s="336"/>
      <c r="DE2553" s="486"/>
      <c r="DF2553" s="486"/>
      <c r="DG2553" s="336"/>
      <c r="DH2553" s="336"/>
      <c r="DI2553" s="486"/>
      <c r="DJ2553" s="486"/>
      <c r="DK2553" s="336"/>
      <c r="DL2553" s="336"/>
      <c r="DM2553" s="486"/>
      <c r="DN2553" s="486"/>
      <c r="DO2553" s="336"/>
      <c r="DP2553" s="336"/>
    </row>
    <row r="2554" spans="1:123" ht="38.25" customHeight="1" x14ac:dyDescent="0.2">
      <c r="A2554" s="1101"/>
      <c r="B2554" s="1101"/>
      <c r="C2554" s="168" t="s">
        <v>417</v>
      </c>
      <c r="D2554" s="201"/>
      <c r="E2554" s="201"/>
      <c r="F2554" s="201"/>
      <c r="G2554" s="486"/>
      <c r="H2554" s="486"/>
      <c r="I2554" s="201"/>
      <c r="J2554" s="201"/>
      <c r="K2554" s="486"/>
      <c r="L2554" s="486"/>
      <c r="M2554" s="201"/>
      <c r="N2554" s="201"/>
      <c r="O2554" s="486"/>
      <c r="P2554" s="486"/>
      <c r="Q2554" s="201"/>
      <c r="R2554" s="201"/>
      <c r="S2554" s="486"/>
      <c r="T2554" s="486"/>
      <c r="U2554" s="201"/>
      <c r="V2554" s="201"/>
      <c r="W2554" s="486"/>
      <c r="X2554" s="486"/>
      <c r="Y2554" s="201"/>
      <c r="Z2554" s="201"/>
      <c r="AA2554" s="486"/>
      <c r="AB2554" s="486"/>
      <c r="AC2554" s="201"/>
      <c r="AD2554" s="201"/>
      <c r="AE2554" s="109"/>
      <c r="AG2554" s="130">
        <f t="shared" si="2839"/>
        <v>0</v>
      </c>
      <c r="AH2554" s="130">
        <f t="shared" si="2840"/>
        <v>0</v>
      </c>
      <c r="AI2554" s="130">
        <f t="shared" si="2841"/>
        <v>0</v>
      </c>
      <c r="AJ2554" s="130">
        <f t="shared" si="2842"/>
        <v>0</v>
      </c>
      <c r="AK2554" s="359">
        <f t="shared" si="2843"/>
        <v>0</v>
      </c>
      <c r="AL2554" s="130">
        <f t="shared" si="2844"/>
        <v>0</v>
      </c>
      <c r="AM2554" s="130">
        <f t="shared" si="2845"/>
        <v>0</v>
      </c>
      <c r="AN2554" s="130">
        <f t="shared" si="2846"/>
        <v>0</v>
      </c>
      <c r="AO2554" s="130">
        <f t="shared" si="2847"/>
        <v>0</v>
      </c>
      <c r="AP2554" s="359">
        <f t="shared" si="2848"/>
        <v>0</v>
      </c>
      <c r="AQ2554" s="130">
        <f t="shared" si="2849"/>
        <v>0</v>
      </c>
      <c r="AR2554" s="130">
        <f t="shared" si="2850"/>
        <v>0</v>
      </c>
      <c r="AS2554" s="130">
        <f t="shared" si="2851"/>
        <v>0</v>
      </c>
      <c r="AT2554" s="130">
        <f t="shared" si="2852"/>
        <v>0</v>
      </c>
      <c r="AU2554" s="359">
        <f t="shared" si="2853"/>
        <v>0</v>
      </c>
      <c r="AV2554" s="130">
        <f t="shared" si="2854"/>
        <v>0</v>
      </c>
      <c r="AW2554" s="130">
        <f t="shared" si="2855"/>
        <v>0</v>
      </c>
      <c r="AX2554" s="130">
        <f t="shared" si="2856"/>
        <v>0</v>
      </c>
      <c r="AY2554" s="130">
        <f t="shared" si="2857"/>
        <v>0</v>
      </c>
      <c r="AZ2554" s="359">
        <f t="shared" si="2858"/>
        <v>0</v>
      </c>
      <c r="BA2554" s="130">
        <f t="shared" si="2859"/>
        <v>0</v>
      </c>
      <c r="BB2554" s="130">
        <f t="shared" si="2860"/>
        <v>0</v>
      </c>
      <c r="BC2554" s="130">
        <f t="shared" si="2861"/>
        <v>0</v>
      </c>
      <c r="BD2554" s="130">
        <f t="shared" si="2862"/>
        <v>0</v>
      </c>
      <c r="BE2554" s="359">
        <f t="shared" si="2863"/>
        <v>0</v>
      </c>
      <c r="BF2554" s="130">
        <f t="shared" si="2864"/>
        <v>0</v>
      </c>
      <c r="BG2554" s="130">
        <f t="shared" si="2865"/>
        <v>0</v>
      </c>
      <c r="BH2554" s="130">
        <f t="shared" si="2866"/>
        <v>0</v>
      </c>
      <c r="BI2554" s="130">
        <f t="shared" si="2867"/>
        <v>0</v>
      </c>
      <c r="BJ2554" s="359">
        <f t="shared" si="2868"/>
        <v>0</v>
      </c>
      <c r="BK2554" s="130">
        <f t="shared" si="2869"/>
        <v>0</v>
      </c>
      <c r="BL2554" s="130">
        <f t="shared" si="2870"/>
        <v>0</v>
      </c>
      <c r="BM2554" s="130">
        <f t="shared" si="2871"/>
        <v>0</v>
      </c>
      <c r="BN2554" s="130">
        <f t="shared" si="2872"/>
        <v>0</v>
      </c>
      <c r="BO2554" s="359">
        <f t="shared" si="2873"/>
        <v>0</v>
      </c>
      <c r="CO2554" s="349" t="s">
        <v>2171</v>
      </c>
      <c r="CP2554" s="353">
        <f>IF(AND(SUM(D2554:D2557,D2562:D2564)=0,SUM(COUNTIF(D2554:D2557,"NS"),COUNTIF(D2562:D2564,"NS")&gt;0)),"NS",SUM(D2554:D2557,D2562:D2564))</f>
        <v>0</v>
      </c>
      <c r="CQ2554" s="353">
        <f>IF(AND(SUM(E2554:E2557,E2562:E2564)=0,SUM(COUNTIF(E2554:E2557,"NS"),COUNTIF(E2562:E2564,"NS")&gt;0)),"NS",SUM(E2554:E2557,E2562:E2564))</f>
        <v>0</v>
      </c>
      <c r="CR2554" s="353">
        <f>IF(AND(SUM(F2554:F2557,F2562:F2564)=0,SUM(COUNTIF(F2554:F2557,"NS"),COUNTIF(F2562:F2564,"NS")&gt;0)),"NS",SUM(F2554:F2557,F2562:F2564))</f>
        <v>0</v>
      </c>
      <c r="CS2554" s="488">
        <f>IF(AND(SUM(G2554:H2557,G2562:H2564)=0,SUM(COUNTIF(G2554:H2557,"NS"),COUNTIF(G2562:H2564,"NS")&gt;0)),"NS",SUM(G2554:H2557,G2562:H2564))</f>
        <v>0</v>
      </c>
      <c r="CT2554" s="488"/>
      <c r="CU2554" s="353">
        <f>IF(AND(SUM(I2554:I2557,I2562:I2564)=0,SUM(COUNTIF(I2554:I2557,"NS"),COUNTIF(I2562:I2564,"NS")&gt;0)),"NS",SUM(I2554:I2557,I2562:I2564))</f>
        <v>0</v>
      </c>
      <c r="CV2554" s="353">
        <f>IF(AND(SUM(J2554:J2557,J2562:J2564)=0,SUM(COUNTIF(J2554:J2557,"NS"),COUNTIF(J2562:J2564,"NS")&gt;0)),"NS",SUM(J2554:J2557,J2562:J2564))</f>
        <v>0</v>
      </c>
      <c r="CW2554" s="488">
        <f t="shared" ref="CW2554" si="2991">IF(AND(SUM(K2554:L2557,K2562:L2564)=0,SUM(COUNTIF(K2554:L2557,"NS"),COUNTIF(K2562:L2564,"NS")&gt;0)),"NS",SUM(K2554:L2557,K2562:L2564))</f>
        <v>0</v>
      </c>
      <c r="CX2554" s="488"/>
      <c r="CY2554" s="353">
        <f t="shared" ref="CY2554:CZ2554" si="2992">IF(AND(SUM(M2554:M2557,M2562:M2564)=0,SUM(COUNTIF(M2554:M2557,"NS"),COUNTIF(M2562:M2564,"NS")&gt;0)),"NS",SUM(M2554:M2557,M2562:M2564))</f>
        <v>0</v>
      </c>
      <c r="CZ2554" s="353">
        <f t="shared" si="2992"/>
        <v>0</v>
      </c>
      <c r="DA2554" s="488">
        <f t="shared" ref="DA2554" si="2993">IF(AND(SUM(O2554:P2557,O2562:P2564)=0,SUM(COUNTIF(O2554:P2557,"NS"),COUNTIF(O2562:P2564,"NS")&gt;0)),"NS",SUM(O2554:P2557,O2562:P2564))</f>
        <v>0</v>
      </c>
      <c r="DB2554" s="488"/>
      <c r="DC2554" s="353">
        <f t="shared" ref="DC2554:DD2554" si="2994">IF(AND(SUM(Q2554:Q2557,Q2562:Q2564)=0,SUM(COUNTIF(Q2554:Q2557,"NS"),COUNTIF(Q2562:Q2564,"NS")&gt;0)),"NS",SUM(Q2554:Q2557,Q2562:Q2564))</f>
        <v>0</v>
      </c>
      <c r="DD2554" s="353">
        <f t="shared" si="2994"/>
        <v>0</v>
      </c>
      <c r="DE2554" s="488">
        <f t="shared" ref="DE2554" si="2995">IF(AND(SUM(S2554:T2557,S2562:T2564)=0,SUM(COUNTIF(S2554:T2557,"NS"),COUNTIF(S2562:T2564,"NS")&gt;0)),"NS",SUM(S2554:T2557,S2562:T2564))</f>
        <v>0</v>
      </c>
      <c r="DF2554" s="488"/>
      <c r="DG2554" s="353">
        <f t="shared" ref="DG2554:DH2554" si="2996">IF(AND(SUM(U2554:U2557,U2562:U2564)=0,SUM(COUNTIF(U2554:U2557,"NS"),COUNTIF(U2562:U2564,"NS")&gt;0)),"NS",SUM(U2554:U2557,U2562:U2564))</f>
        <v>0</v>
      </c>
      <c r="DH2554" s="353">
        <f t="shared" si="2996"/>
        <v>0</v>
      </c>
      <c r="DI2554" s="488">
        <f t="shared" ref="DI2554" si="2997">IF(AND(SUM(W2554:X2557,W2562:X2564)=0,SUM(COUNTIF(W2554:X2557,"NS"),COUNTIF(W2562:X2564,"NS")&gt;0)),"NS",SUM(W2554:X2557,W2562:X2564))</f>
        <v>0</v>
      </c>
      <c r="DJ2554" s="488"/>
      <c r="DK2554" s="353">
        <f t="shared" ref="DK2554:DL2554" si="2998">IF(AND(SUM(Y2554:Y2557,Y2562:Y2564)=0,SUM(COUNTIF(Y2554:Y2557,"NS"),COUNTIF(Y2562:Y2564,"NS")&gt;0)),"NS",SUM(Y2554:Y2557,Y2562:Y2564))</f>
        <v>0</v>
      </c>
      <c r="DL2554" s="353">
        <f t="shared" si="2998"/>
        <v>0</v>
      </c>
      <c r="DM2554" s="488">
        <f t="shared" ref="DM2554" si="2999">IF(AND(SUM(AA2554:AB2557,AA2562:AB2564)=0,SUM(COUNTIF(AA2554:AB2557,"NS"),COUNTIF(AA2562:AB2564,"NS")&gt;0)),"NS",SUM(AA2554:AB2557,AA2562:AB2564))</f>
        <v>0</v>
      </c>
      <c r="DN2554" s="488"/>
      <c r="DO2554" s="353">
        <f t="shared" ref="DO2554:DP2554" si="3000">IF(AND(SUM(AC2554:AC2557,AC2562:AC2564)=0,SUM(COUNTIF(AC2554:AC2557,"NS"),COUNTIF(AC2562:AC2564,"NS")&gt;0)),"NS",SUM(AC2554:AC2557,AC2562:AC2564))</f>
        <v>0</v>
      </c>
      <c r="DP2554" s="353">
        <f t="shared" si="3000"/>
        <v>0</v>
      </c>
    </row>
    <row r="2555" spans="1:123" ht="38.25" customHeight="1" x14ac:dyDescent="0.2">
      <c r="A2555" s="1101"/>
      <c r="B2555" s="1101"/>
      <c r="C2555" s="168" t="s">
        <v>418</v>
      </c>
      <c r="D2555" s="201"/>
      <c r="E2555" s="201"/>
      <c r="F2555" s="201"/>
      <c r="G2555" s="486"/>
      <c r="H2555" s="486"/>
      <c r="I2555" s="201"/>
      <c r="J2555" s="201"/>
      <c r="K2555" s="486"/>
      <c r="L2555" s="486"/>
      <c r="M2555" s="201"/>
      <c r="N2555" s="201"/>
      <c r="O2555" s="486"/>
      <c r="P2555" s="486"/>
      <c r="Q2555" s="201"/>
      <c r="R2555" s="201"/>
      <c r="S2555" s="486"/>
      <c r="T2555" s="486"/>
      <c r="U2555" s="201"/>
      <c r="V2555" s="201"/>
      <c r="W2555" s="486"/>
      <c r="X2555" s="486"/>
      <c r="Y2555" s="201"/>
      <c r="Z2555" s="201"/>
      <c r="AA2555" s="486"/>
      <c r="AB2555" s="486"/>
      <c r="AC2555" s="201"/>
      <c r="AD2555" s="201"/>
      <c r="AE2555" s="109"/>
      <c r="AG2555" s="130">
        <f t="shared" si="2839"/>
        <v>0</v>
      </c>
      <c r="AH2555" s="130">
        <f t="shared" si="2840"/>
        <v>0</v>
      </c>
      <c r="AI2555" s="130">
        <f t="shared" si="2841"/>
        <v>0</v>
      </c>
      <c r="AJ2555" s="130">
        <f t="shared" si="2842"/>
        <v>0</v>
      </c>
      <c r="AK2555" s="359">
        <f t="shared" si="2843"/>
        <v>0</v>
      </c>
      <c r="AL2555" s="130">
        <f t="shared" si="2844"/>
        <v>0</v>
      </c>
      <c r="AM2555" s="130">
        <f t="shared" si="2845"/>
        <v>0</v>
      </c>
      <c r="AN2555" s="130">
        <f t="shared" si="2846"/>
        <v>0</v>
      </c>
      <c r="AO2555" s="130">
        <f t="shared" si="2847"/>
        <v>0</v>
      </c>
      <c r="AP2555" s="359">
        <f t="shared" si="2848"/>
        <v>0</v>
      </c>
      <c r="AQ2555" s="130">
        <f t="shared" si="2849"/>
        <v>0</v>
      </c>
      <c r="AR2555" s="130">
        <f t="shared" si="2850"/>
        <v>0</v>
      </c>
      <c r="AS2555" s="130">
        <f t="shared" si="2851"/>
        <v>0</v>
      </c>
      <c r="AT2555" s="130">
        <f t="shared" si="2852"/>
        <v>0</v>
      </c>
      <c r="AU2555" s="359">
        <f t="shared" si="2853"/>
        <v>0</v>
      </c>
      <c r="AV2555" s="130">
        <f t="shared" si="2854"/>
        <v>0</v>
      </c>
      <c r="AW2555" s="130">
        <f t="shared" si="2855"/>
        <v>0</v>
      </c>
      <c r="AX2555" s="130">
        <f t="shared" si="2856"/>
        <v>0</v>
      </c>
      <c r="AY2555" s="130">
        <f t="shared" si="2857"/>
        <v>0</v>
      </c>
      <c r="AZ2555" s="359">
        <f t="shared" si="2858"/>
        <v>0</v>
      </c>
      <c r="BA2555" s="130">
        <f t="shared" si="2859"/>
        <v>0</v>
      </c>
      <c r="BB2555" s="130">
        <f t="shared" si="2860"/>
        <v>0</v>
      </c>
      <c r="BC2555" s="130">
        <f t="shared" si="2861"/>
        <v>0</v>
      </c>
      <c r="BD2555" s="130">
        <f t="shared" si="2862"/>
        <v>0</v>
      </c>
      <c r="BE2555" s="359">
        <f t="shared" si="2863"/>
        <v>0</v>
      </c>
      <c r="BF2555" s="130">
        <f t="shared" si="2864"/>
        <v>0</v>
      </c>
      <c r="BG2555" s="130">
        <f t="shared" si="2865"/>
        <v>0</v>
      </c>
      <c r="BH2555" s="130">
        <f t="shared" si="2866"/>
        <v>0</v>
      </c>
      <c r="BI2555" s="130">
        <f t="shared" si="2867"/>
        <v>0</v>
      </c>
      <c r="BJ2555" s="359">
        <f t="shared" si="2868"/>
        <v>0</v>
      </c>
      <c r="BK2555" s="130">
        <f t="shared" si="2869"/>
        <v>0</v>
      </c>
      <c r="BL2555" s="130">
        <f t="shared" si="2870"/>
        <v>0</v>
      </c>
      <c r="BM2555" s="130">
        <f t="shared" si="2871"/>
        <v>0</v>
      </c>
      <c r="BN2555" s="130">
        <f t="shared" si="2872"/>
        <v>0</v>
      </c>
      <c r="BO2555" s="359">
        <f t="shared" si="2873"/>
        <v>0</v>
      </c>
      <c r="CO2555" s="349" t="s">
        <v>2078</v>
      </c>
      <c r="CP2555" s="353">
        <f>SUM(D2554:D2557,D2562:D2563)</f>
        <v>0</v>
      </c>
      <c r="CQ2555" s="353">
        <f t="shared" ref="CQ2555:CR2555" si="3001">SUM(E2554:E2557,E2562:E2563)</f>
        <v>0</v>
      </c>
      <c r="CR2555" s="353">
        <f t="shared" si="3001"/>
        <v>0</v>
      </c>
      <c r="CS2555" s="488">
        <f>SUM(G2554:H2557,G2562:H2563)</f>
        <v>0</v>
      </c>
      <c r="CT2555" s="488"/>
      <c r="CU2555" s="353">
        <f t="shared" ref="CU2555:CV2555" si="3002">SUM(I2554:I2557,I2562:I2563)</f>
        <v>0</v>
      </c>
      <c r="CV2555" s="353">
        <f t="shared" si="3002"/>
        <v>0</v>
      </c>
      <c r="CW2555" s="488">
        <f>SUM(K2554:L2557,K2562:L2563)</f>
        <v>0</v>
      </c>
      <c r="CX2555" s="488"/>
      <c r="CY2555" s="353">
        <f t="shared" ref="CY2555:CZ2555" si="3003">SUM(M2554:M2557,M2562:M2563)</f>
        <v>0</v>
      </c>
      <c r="CZ2555" s="353">
        <f t="shared" si="3003"/>
        <v>0</v>
      </c>
      <c r="DA2555" s="488">
        <f>SUM(O2554:P2557,O2562:P2563)</f>
        <v>0</v>
      </c>
      <c r="DB2555" s="488"/>
      <c r="DC2555" s="353">
        <f t="shared" ref="DC2555:DD2555" si="3004">SUM(Q2554:Q2557,Q2562:Q2563)</f>
        <v>0</v>
      </c>
      <c r="DD2555" s="353">
        <f t="shared" si="3004"/>
        <v>0</v>
      </c>
      <c r="DE2555" s="488">
        <f>SUM(S2554:T2557,S2562:T2563)</f>
        <v>0</v>
      </c>
      <c r="DF2555" s="488"/>
      <c r="DG2555" s="353">
        <f t="shared" ref="DG2555:DH2555" si="3005">SUM(U2554:U2557,U2562:U2563)</f>
        <v>0</v>
      </c>
      <c r="DH2555" s="353">
        <f t="shared" si="3005"/>
        <v>0</v>
      </c>
      <c r="DI2555" s="488">
        <f>SUM(W2554:X2557,W2562:X2563)</f>
        <v>0</v>
      </c>
      <c r="DJ2555" s="488"/>
      <c r="DK2555" s="353">
        <f t="shared" ref="DK2555:DL2555" si="3006">SUM(Y2554:Y2557,Y2562:Y2563)</f>
        <v>0</v>
      </c>
      <c r="DL2555" s="353">
        <f t="shared" si="3006"/>
        <v>0</v>
      </c>
      <c r="DM2555" s="488">
        <f>SUM(AA2554:AB2557,AA2562:AB2563)</f>
        <v>0</v>
      </c>
      <c r="DN2555" s="488"/>
      <c r="DO2555" s="353">
        <f t="shared" ref="DO2555:DP2555" si="3007">SUM(AC2554:AC2557,AC2562:AC2563)</f>
        <v>0</v>
      </c>
      <c r="DP2555" s="353">
        <f t="shared" si="3007"/>
        <v>0</v>
      </c>
    </row>
    <row r="2556" spans="1:123" ht="38.25" customHeight="1" x14ac:dyDescent="0.2">
      <c r="A2556" s="1101"/>
      <c r="B2556" s="1101"/>
      <c r="C2556" s="168" t="s">
        <v>419</v>
      </c>
      <c r="D2556" s="201"/>
      <c r="E2556" s="201"/>
      <c r="F2556" s="201"/>
      <c r="G2556" s="486"/>
      <c r="H2556" s="486"/>
      <c r="I2556" s="201"/>
      <c r="J2556" s="201"/>
      <c r="K2556" s="486"/>
      <c r="L2556" s="486"/>
      <c r="M2556" s="201"/>
      <c r="N2556" s="201"/>
      <c r="O2556" s="486"/>
      <c r="P2556" s="486"/>
      <c r="Q2556" s="201"/>
      <c r="R2556" s="201"/>
      <c r="S2556" s="486"/>
      <c r="T2556" s="486"/>
      <c r="U2556" s="201"/>
      <c r="V2556" s="201"/>
      <c r="W2556" s="486"/>
      <c r="X2556" s="486"/>
      <c r="Y2556" s="201"/>
      <c r="Z2556" s="201"/>
      <c r="AA2556" s="486"/>
      <c r="AB2556" s="486"/>
      <c r="AC2556" s="201"/>
      <c r="AD2556" s="201"/>
      <c r="AE2556" s="109"/>
      <c r="AG2556" s="130">
        <f t="shared" si="2839"/>
        <v>0</v>
      </c>
      <c r="AH2556" s="130">
        <f t="shared" si="2840"/>
        <v>0</v>
      </c>
      <c r="AI2556" s="130">
        <f t="shared" si="2841"/>
        <v>0</v>
      </c>
      <c r="AJ2556" s="130">
        <f t="shared" si="2842"/>
        <v>0</v>
      </c>
      <c r="AK2556" s="359">
        <f t="shared" si="2843"/>
        <v>0</v>
      </c>
      <c r="AL2556" s="130">
        <f t="shared" si="2844"/>
        <v>0</v>
      </c>
      <c r="AM2556" s="130">
        <f t="shared" si="2845"/>
        <v>0</v>
      </c>
      <c r="AN2556" s="130">
        <f t="shared" si="2846"/>
        <v>0</v>
      </c>
      <c r="AO2556" s="130">
        <f t="shared" si="2847"/>
        <v>0</v>
      </c>
      <c r="AP2556" s="359">
        <f t="shared" si="2848"/>
        <v>0</v>
      </c>
      <c r="AQ2556" s="130">
        <f t="shared" si="2849"/>
        <v>0</v>
      </c>
      <c r="AR2556" s="130">
        <f t="shared" si="2850"/>
        <v>0</v>
      </c>
      <c r="AS2556" s="130">
        <f t="shared" si="2851"/>
        <v>0</v>
      </c>
      <c r="AT2556" s="130">
        <f t="shared" si="2852"/>
        <v>0</v>
      </c>
      <c r="AU2556" s="359">
        <f t="shared" si="2853"/>
        <v>0</v>
      </c>
      <c r="AV2556" s="130">
        <f t="shared" si="2854"/>
        <v>0</v>
      </c>
      <c r="AW2556" s="130">
        <f t="shared" si="2855"/>
        <v>0</v>
      </c>
      <c r="AX2556" s="130">
        <f t="shared" si="2856"/>
        <v>0</v>
      </c>
      <c r="AY2556" s="130">
        <f t="shared" si="2857"/>
        <v>0</v>
      </c>
      <c r="AZ2556" s="359">
        <f t="shared" si="2858"/>
        <v>0</v>
      </c>
      <c r="BA2556" s="130">
        <f t="shared" si="2859"/>
        <v>0</v>
      </c>
      <c r="BB2556" s="130">
        <f t="shared" si="2860"/>
        <v>0</v>
      </c>
      <c r="BC2556" s="130">
        <f t="shared" si="2861"/>
        <v>0</v>
      </c>
      <c r="BD2556" s="130">
        <f t="shared" si="2862"/>
        <v>0</v>
      </c>
      <c r="BE2556" s="359">
        <f t="shared" si="2863"/>
        <v>0</v>
      </c>
      <c r="BF2556" s="130">
        <f t="shared" si="2864"/>
        <v>0</v>
      </c>
      <c r="BG2556" s="130">
        <f t="shared" si="2865"/>
        <v>0</v>
      </c>
      <c r="BH2556" s="130">
        <f t="shared" si="2866"/>
        <v>0</v>
      </c>
      <c r="BI2556" s="130">
        <f t="shared" si="2867"/>
        <v>0</v>
      </c>
      <c r="BJ2556" s="359">
        <f t="shared" si="2868"/>
        <v>0</v>
      </c>
      <c r="BK2556" s="130">
        <f t="shared" si="2869"/>
        <v>0</v>
      </c>
      <c r="BL2556" s="130">
        <f t="shared" si="2870"/>
        <v>0</v>
      </c>
      <c r="BM2556" s="130">
        <f t="shared" si="2871"/>
        <v>0</v>
      </c>
      <c r="BN2556" s="130">
        <f t="shared" si="2872"/>
        <v>0</v>
      </c>
      <c r="BO2556" s="359">
        <f t="shared" si="2873"/>
        <v>0</v>
      </c>
      <c r="BQ2556" s="246" t="s">
        <v>84</v>
      </c>
      <c r="BR2556" s="246" t="s">
        <v>2048</v>
      </c>
      <c r="BS2556" s="246" t="s">
        <v>2049</v>
      </c>
      <c r="BT2556" s="246" t="s">
        <v>84</v>
      </c>
      <c r="BU2556" s="246" t="s">
        <v>2048</v>
      </c>
      <c r="BV2556" s="246" t="s">
        <v>2049</v>
      </c>
      <c r="BW2556" s="246" t="s">
        <v>84</v>
      </c>
      <c r="BX2556" s="246" t="s">
        <v>2048</v>
      </c>
      <c r="BY2556" s="246" t="s">
        <v>2049</v>
      </c>
      <c r="BZ2556" s="246" t="s">
        <v>84</v>
      </c>
      <c r="CA2556" s="246" t="s">
        <v>2048</v>
      </c>
      <c r="CB2556" s="246" t="s">
        <v>2049</v>
      </c>
      <c r="CC2556" s="246" t="s">
        <v>84</v>
      </c>
      <c r="CD2556" s="246" t="s">
        <v>2048</v>
      </c>
      <c r="CE2556" s="246" t="s">
        <v>2049</v>
      </c>
      <c r="CF2556" s="246" t="s">
        <v>84</v>
      </c>
      <c r="CG2556" s="246" t="s">
        <v>2048</v>
      </c>
      <c r="CH2556" s="246" t="s">
        <v>2049</v>
      </c>
      <c r="CI2556" s="246" t="s">
        <v>84</v>
      </c>
      <c r="CJ2556" s="246" t="s">
        <v>2048</v>
      </c>
      <c r="CK2556" s="246" t="s">
        <v>2049</v>
      </c>
      <c r="CO2556" s="349" t="s">
        <v>2029</v>
      </c>
      <c r="CP2556" s="353">
        <f>SUM(COUNTIF(D2554:D2557,"NS"),COUNTIF(D2562:D2563,"NS"))</f>
        <v>0</v>
      </c>
      <c r="CQ2556" s="353">
        <f>SUM(COUNTIF(E2554:E2557,"NS"),COUNTIF(E2562:E2563,"NS"))</f>
        <v>0</v>
      </c>
      <c r="CR2556" s="353">
        <f>SUM(COUNTIF(F2554:F2557,"NS"),COUNTIF(F2562:F2563,"NS"))</f>
        <v>0</v>
      </c>
      <c r="CS2556" s="488">
        <f>SUM(COUNTIF(G2554:H2557,"NS"),COUNTIF(G2562:H2563,"NS"))</f>
        <v>0</v>
      </c>
      <c r="CT2556" s="488"/>
      <c r="CU2556" s="353">
        <f>SUM(COUNTIF(I2554:I2557,"NS"),COUNTIF(I2562:I2563,"NS"))</f>
        <v>0</v>
      </c>
      <c r="CV2556" s="353">
        <f>SUM(COUNTIF(J2554:J2557,"NS"),COUNTIF(J2562:J2563,"NS"))</f>
        <v>0</v>
      </c>
      <c r="CW2556" s="488">
        <f t="shared" ref="CW2556" si="3008">SUM(COUNTIF(K2554:L2557,"NS"),COUNTIF(K2562:L2563,"NS"))</f>
        <v>0</v>
      </c>
      <c r="CX2556" s="488"/>
      <c r="CY2556" s="353">
        <f t="shared" ref="CY2556:CZ2556" si="3009">SUM(COUNTIF(M2554:M2557,"NS"),COUNTIF(M2562:M2563,"NS"))</f>
        <v>0</v>
      </c>
      <c r="CZ2556" s="353">
        <f t="shared" si="3009"/>
        <v>0</v>
      </c>
      <c r="DA2556" s="488">
        <f t="shared" ref="DA2556" si="3010">SUM(COUNTIF(O2554:P2557,"NS"),COUNTIF(O2562:P2563,"NS"))</f>
        <v>0</v>
      </c>
      <c r="DB2556" s="488"/>
      <c r="DC2556" s="353">
        <f t="shared" ref="DC2556:DD2556" si="3011">SUM(COUNTIF(Q2554:Q2557,"NS"),COUNTIF(Q2562:Q2563,"NS"))</f>
        <v>0</v>
      </c>
      <c r="DD2556" s="353">
        <f t="shared" si="3011"/>
        <v>0</v>
      </c>
      <c r="DE2556" s="488">
        <f t="shared" ref="DE2556" si="3012">SUM(COUNTIF(S2554:T2557,"NS"),COUNTIF(S2562:T2563,"NS"))</f>
        <v>0</v>
      </c>
      <c r="DF2556" s="488"/>
      <c r="DG2556" s="353">
        <f t="shared" ref="DG2556:DH2556" si="3013">SUM(COUNTIF(U2554:U2557,"NS"),COUNTIF(U2562:U2563,"NS"))</f>
        <v>0</v>
      </c>
      <c r="DH2556" s="353">
        <f t="shared" si="3013"/>
        <v>0</v>
      </c>
      <c r="DI2556" s="488">
        <f t="shared" ref="DI2556" si="3014">SUM(COUNTIF(W2554:X2557,"NS"),COUNTIF(W2562:X2563,"NS"))</f>
        <v>0</v>
      </c>
      <c r="DJ2556" s="488"/>
      <c r="DK2556" s="353">
        <f t="shared" ref="DK2556:DL2556" si="3015">SUM(COUNTIF(Y2554:Y2557,"NS"),COUNTIF(Y2562:Y2563,"NS"))</f>
        <v>0</v>
      </c>
      <c r="DL2556" s="353">
        <f t="shared" si="3015"/>
        <v>0</v>
      </c>
      <c r="DM2556" s="488">
        <f t="shared" ref="DM2556" si="3016">SUM(COUNTIF(AA2554:AB2557,"NS"),COUNTIF(AA2562:AB2563,"NS"))</f>
        <v>0</v>
      </c>
      <c r="DN2556" s="488"/>
      <c r="DO2556" s="353">
        <f t="shared" ref="DO2556:DP2556" si="3017">SUM(COUNTIF(AC2554:AC2557,"NS"),COUNTIF(AC2562:AC2563,"NS"))</f>
        <v>0</v>
      </c>
      <c r="DP2556" s="353">
        <f t="shared" si="3017"/>
        <v>0</v>
      </c>
    </row>
    <row r="2557" spans="1:123" s="186" customFormat="1" ht="38.25" customHeight="1" x14ac:dyDescent="0.2">
      <c r="A2557" s="1104"/>
      <c r="B2557" s="1104"/>
      <c r="C2557" s="242" t="s">
        <v>420</v>
      </c>
      <c r="D2557" s="233"/>
      <c r="E2557" s="233"/>
      <c r="F2557" s="233"/>
      <c r="G2557" s="487"/>
      <c r="H2557" s="487"/>
      <c r="I2557" s="233"/>
      <c r="J2557" s="233"/>
      <c r="K2557" s="487"/>
      <c r="L2557" s="487"/>
      <c r="M2557" s="233"/>
      <c r="N2557" s="233"/>
      <c r="O2557" s="487"/>
      <c r="P2557" s="487"/>
      <c r="Q2557" s="233"/>
      <c r="R2557" s="233"/>
      <c r="S2557" s="487"/>
      <c r="T2557" s="487"/>
      <c r="U2557" s="233"/>
      <c r="V2557" s="233"/>
      <c r="W2557" s="487"/>
      <c r="X2557" s="487"/>
      <c r="Y2557" s="233"/>
      <c r="Z2557" s="233"/>
      <c r="AA2557" s="487"/>
      <c r="AB2557" s="487"/>
      <c r="AC2557" s="233"/>
      <c r="AD2557" s="233"/>
      <c r="AE2557" s="235"/>
      <c r="AF2557" s="237"/>
      <c r="AG2557" s="178">
        <f t="shared" si="2839"/>
        <v>0</v>
      </c>
      <c r="AH2557" s="178">
        <f t="shared" si="2840"/>
        <v>0</v>
      </c>
      <c r="AI2557" s="178">
        <f t="shared" si="2841"/>
        <v>0</v>
      </c>
      <c r="AJ2557" s="178">
        <f t="shared" si="2842"/>
        <v>0</v>
      </c>
      <c r="AK2557" s="359">
        <f t="shared" si="2843"/>
        <v>0</v>
      </c>
      <c r="AL2557" s="178">
        <f t="shared" si="2844"/>
        <v>0</v>
      </c>
      <c r="AM2557" s="178">
        <f t="shared" si="2845"/>
        <v>0</v>
      </c>
      <c r="AN2557" s="178">
        <f t="shared" si="2846"/>
        <v>0</v>
      </c>
      <c r="AO2557" s="178">
        <f t="shared" si="2847"/>
        <v>0</v>
      </c>
      <c r="AP2557" s="359">
        <f t="shared" si="2848"/>
        <v>0</v>
      </c>
      <c r="AQ2557" s="178">
        <f t="shared" si="2849"/>
        <v>0</v>
      </c>
      <c r="AR2557" s="178">
        <f t="shared" si="2850"/>
        <v>0</v>
      </c>
      <c r="AS2557" s="178">
        <f t="shared" si="2851"/>
        <v>0</v>
      </c>
      <c r="AT2557" s="178">
        <f t="shared" si="2852"/>
        <v>0</v>
      </c>
      <c r="AU2557" s="359">
        <f t="shared" si="2853"/>
        <v>0</v>
      </c>
      <c r="AV2557" s="178">
        <f t="shared" si="2854"/>
        <v>0</v>
      </c>
      <c r="AW2557" s="178">
        <f t="shared" si="2855"/>
        <v>0</v>
      </c>
      <c r="AX2557" s="178">
        <f t="shared" si="2856"/>
        <v>0</v>
      </c>
      <c r="AY2557" s="178">
        <f t="shared" si="2857"/>
        <v>0</v>
      </c>
      <c r="AZ2557" s="359">
        <f t="shared" si="2858"/>
        <v>0</v>
      </c>
      <c r="BA2557" s="178">
        <f t="shared" si="2859"/>
        <v>0</v>
      </c>
      <c r="BB2557" s="178">
        <f t="shared" si="2860"/>
        <v>0</v>
      </c>
      <c r="BC2557" s="178">
        <f t="shared" si="2861"/>
        <v>0</v>
      </c>
      <c r="BD2557" s="178">
        <f t="shared" si="2862"/>
        <v>0</v>
      </c>
      <c r="BE2557" s="359">
        <f t="shared" si="2863"/>
        <v>0</v>
      </c>
      <c r="BF2557" s="178">
        <f t="shared" si="2864"/>
        <v>0</v>
      </c>
      <c r="BG2557" s="178">
        <f t="shared" si="2865"/>
        <v>0</v>
      </c>
      <c r="BH2557" s="178">
        <f t="shared" si="2866"/>
        <v>0</v>
      </c>
      <c r="BI2557" s="178">
        <f t="shared" si="2867"/>
        <v>0</v>
      </c>
      <c r="BJ2557" s="359">
        <f t="shared" si="2868"/>
        <v>0</v>
      </c>
      <c r="BK2557" s="178">
        <f t="shared" si="2869"/>
        <v>0</v>
      </c>
      <c r="BL2557" s="178">
        <f t="shared" si="2870"/>
        <v>0</v>
      </c>
      <c r="BM2557" s="178">
        <f t="shared" si="2871"/>
        <v>0</v>
      </c>
      <c r="BN2557" s="178">
        <f t="shared" si="2872"/>
        <v>0</v>
      </c>
      <c r="BO2557" s="359">
        <f t="shared" si="2873"/>
        <v>0</v>
      </c>
      <c r="BP2557" s="186" t="s">
        <v>2077</v>
      </c>
      <c r="BQ2557" s="178">
        <f>IF($AG$1789=$AH$1789,0,IF(
OR(
AND(BQ2561=0,BQ2560&gt;0),
AND(BQ2561="NS",BQ2559&gt;0),
AND(BQ2561="NS",BQ2559=0,BQ2560=0)),1,
IF(OR(
AND(BQ2560&gt;=2,BQ2559&lt;BQ2561),
AND(BQ2561="NS",BQ2559=0,BQ2560&gt;0),
BQ2561=BQ2559,
AND(BQ2561="NA",BQ2560=0,BQ2559=0,BQ2558&gt;0)),0,1)))</f>
        <v>0</v>
      </c>
      <c r="BR2557" s="178">
        <f t="shared" ref="BR2557" si="3018">IF($AG$1789=$AH$1789,0,IF(
OR(
AND(BR2561=0,BR2560&gt;0),
AND(BR2561="NS",BR2559&gt;0),
AND(BR2561="NS",BR2559=0,BR2560=0)),1,
IF(OR(
AND(BR2560&gt;=2,BR2559&lt;BR2561),
AND(BR2561="NS",BR2559=0,BR2560&gt;0),
BR2561=BR2559,
AND(BR2561="NA",BR2560=0,BR2559=0,BR2558&gt;0)),0,1)))</f>
        <v>0</v>
      </c>
      <c r="BS2557" s="178">
        <f t="shared" ref="BS2557" si="3019">IF($AG$1789=$AH$1789,0,IF(
OR(
AND(BS2561=0,BS2560&gt;0),
AND(BS2561="NS",BS2559&gt;0),
AND(BS2561="NS",BS2559=0,BS2560=0)),1,
IF(OR(
AND(BS2560&gt;=2,BS2559&lt;BS2561),
AND(BS2561="NS",BS2559=0,BS2560&gt;0),
BS2561=BS2559,
AND(BS2561="NA",BS2560=0,BS2559=0,BS2558&gt;0)),0,1)))</f>
        <v>0</v>
      </c>
      <c r="BT2557" s="178">
        <f t="shared" ref="BT2557" si="3020">IF($AG$1789=$AH$1789,0,IF(
OR(
AND(BT2561=0,BT2560&gt;0),
AND(BT2561="NS",BT2559&gt;0),
AND(BT2561="NS",BT2559=0,BT2560=0)),1,
IF(OR(
AND(BT2560&gt;=2,BT2559&lt;BT2561),
AND(BT2561="NS",BT2559=0,BT2560&gt;0),
BT2561=BT2559,
AND(BT2561="NA",BT2560=0,BT2559=0,BT2558&gt;0)),0,1)))</f>
        <v>0</v>
      </c>
      <c r="BU2557" s="178">
        <f t="shared" ref="BU2557" si="3021">IF($AG$1789=$AH$1789,0,IF(
OR(
AND(BU2561=0,BU2560&gt;0),
AND(BU2561="NS",BU2559&gt;0),
AND(BU2561="NS",BU2559=0,BU2560=0)),1,
IF(OR(
AND(BU2560&gt;=2,BU2559&lt;BU2561),
AND(BU2561="NS",BU2559=0,BU2560&gt;0),
BU2561=BU2559,
AND(BU2561="NA",BU2560=0,BU2559=0,BU2558&gt;0)),0,1)))</f>
        <v>0</v>
      </c>
      <c r="BV2557" s="178">
        <f t="shared" ref="BV2557" si="3022">IF($AG$1789=$AH$1789,0,IF(
OR(
AND(BV2561=0,BV2560&gt;0),
AND(BV2561="NS",BV2559&gt;0),
AND(BV2561="NS",BV2559=0,BV2560=0)),1,
IF(OR(
AND(BV2560&gt;=2,BV2559&lt;BV2561),
AND(BV2561="NS",BV2559=0,BV2560&gt;0),
BV2561=BV2559,
AND(BV2561="NA",BV2560=0,BV2559=0,BV2558&gt;0)),0,1)))</f>
        <v>0</v>
      </c>
      <c r="BW2557" s="178">
        <f t="shared" ref="BW2557" si="3023">IF($AG$1789=$AH$1789,0,IF(
OR(
AND(BW2561=0,BW2560&gt;0),
AND(BW2561="NS",BW2559&gt;0),
AND(BW2561="NS",BW2559=0,BW2560=0)),1,
IF(OR(
AND(BW2560&gt;=2,BW2559&lt;BW2561),
AND(BW2561="NS",BW2559=0,BW2560&gt;0),
BW2561=BW2559,
AND(BW2561="NA",BW2560=0,BW2559=0,BW2558&gt;0)),0,1)))</f>
        <v>0</v>
      </c>
      <c r="BX2557" s="178">
        <f t="shared" ref="BX2557" si="3024">IF($AG$1789=$AH$1789,0,IF(
OR(
AND(BX2561=0,BX2560&gt;0),
AND(BX2561="NS",BX2559&gt;0),
AND(BX2561="NS",BX2559=0,BX2560=0)),1,
IF(OR(
AND(BX2560&gt;=2,BX2559&lt;BX2561),
AND(BX2561="NS",BX2559=0,BX2560&gt;0),
BX2561=BX2559,
AND(BX2561="NA",BX2560=0,BX2559=0,BX2558&gt;0)),0,1)))</f>
        <v>0</v>
      </c>
      <c r="BY2557" s="178">
        <f t="shared" ref="BY2557" si="3025">IF($AG$1789=$AH$1789,0,IF(
OR(
AND(BY2561=0,BY2560&gt;0),
AND(BY2561="NS",BY2559&gt;0),
AND(BY2561="NS",BY2559=0,BY2560=0)),1,
IF(OR(
AND(BY2560&gt;=2,BY2559&lt;BY2561),
AND(BY2561="NS",BY2559=0,BY2560&gt;0),
BY2561=BY2559,
AND(BY2561="NA",BY2560=0,BY2559=0,BY2558&gt;0)),0,1)))</f>
        <v>0</v>
      </c>
      <c r="BZ2557" s="178">
        <f>IF($AG$1789=$AH$1789,0,IF(
OR(
AND(BZ2561=0,BZ2560&gt;0),
AND(BZ2561="NS",BZ2559&gt;0),
AND(BZ2561="NS",BZ2559=0,BZ2560=0)),1,
IF(OR(
AND(BZ2560&gt;=2,BZ2559&lt;BZ2561),
AND(BZ2561="NS",BZ2559=0,BZ2560&gt;0),
BZ2561=BZ2559,
AND(BZ2561="NA",BZ2560=0,BZ2559=0,BZ2558&gt;0)),0,1)))</f>
        <v>0</v>
      </c>
      <c r="CA2557" s="178">
        <f t="shared" ref="CA2557" si="3026">IF($AG$1789=$AH$1789,0,IF(
OR(
AND(CA2561=0,CA2560&gt;0),
AND(CA2561="NS",CA2559&gt;0),
AND(CA2561="NS",CA2559=0,CA2560=0)),1,
IF(OR(
AND(CA2560&gt;=2,CA2559&lt;CA2561),
AND(CA2561="NS",CA2559=0,CA2560&gt;0),
CA2561=CA2559,
AND(CA2561="NA",CA2560=0,CA2559=0,CA2558&gt;0)),0,1)))</f>
        <v>0</v>
      </c>
      <c r="CB2557" s="178">
        <f t="shared" ref="CB2557" si="3027">IF($AG$1789=$AH$1789,0,IF(
OR(
AND(CB2561=0,CB2560&gt;0),
AND(CB2561="NS",CB2559&gt;0),
AND(CB2561="NS",CB2559=0,CB2560=0)),1,
IF(OR(
AND(CB2560&gt;=2,CB2559&lt;CB2561),
AND(CB2561="NS",CB2559=0,CB2560&gt;0),
CB2561=CB2559,
AND(CB2561="NA",CB2560=0,CB2559=0,CB2558&gt;0)),0,1)))</f>
        <v>0</v>
      </c>
      <c r="CC2557" s="178">
        <f t="shared" ref="CC2557" si="3028">IF($AG$1789=$AH$1789,0,IF(
OR(
AND(CC2561=0,CC2560&gt;0),
AND(CC2561="NS",CC2559&gt;0),
AND(CC2561="NS",CC2559=0,CC2560=0)),1,
IF(OR(
AND(CC2560&gt;=2,CC2559&lt;CC2561),
AND(CC2561="NS",CC2559=0,CC2560&gt;0),
CC2561=CC2559,
AND(CC2561="NA",CC2560=0,CC2559=0,CC2558&gt;0)),0,1)))</f>
        <v>0</v>
      </c>
      <c r="CD2557" s="178">
        <f t="shared" ref="CD2557" si="3029">IF($AG$1789=$AH$1789,0,IF(
OR(
AND(CD2561=0,CD2560&gt;0),
AND(CD2561="NS",CD2559&gt;0),
AND(CD2561="NS",CD2559=0,CD2560=0)),1,
IF(OR(
AND(CD2560&gt;=2,CD2559&lt;CD2561),
AND(CD2561="NS",CD2559=0,CD2560&gt;0),
CD2561=CD2559,
AND(CD2561="NA",CD2560=0,CD2559=0,CD2558&gt;0)),0,1)))</f>
        <v>0</v>
      </c>
      <c r="CE2557" s="178">
        <f t="shared" ref="CE2557" si="3030">IF($AG$1789=$AH$1789,0,IF(
OR(
AND(CE2561=0,CE2560&gt;0),
AND(CE2561="NS",CE2559&gt;0),
AND(CE2561="NS",CE2559=0,CE2560=0)),1,
IF(OR(
AND(CE2560&gt;=2,CE2559&lt;CE2561),
AND(CE2561="NS",CE2559=0,CE2560&gt;0),
CE2561=CE2559,
AND(CE2561="NA",CE2560=0,CE2559=0,CE2558&gt;0)),0,1)))</f>
        <v>0</v>
      </c>
      <c r="CF2557" s="178">
        <f t="shared" ref="CF2557" si="3031">IF($AG$1789=$AH$1789,0,IF(
OR(
AND(CF2561=0,CF2560&gt;0),
AND(CF2561="NS",CF2559&gt;0),
AND(CF2561="NS",CF2559=0,CF2560=0)),1,
IF(OR(
AND(CF2560&gt;=2,CF2559&lt;CF2561),
AND(CF2561="NS",CF2559=0,CF2560&gt;0),
CF2561=CF2559,
AND(CF2561="NA",CF2560=0,CF2559=0,CF2558&gt;0)),0,1)))</f>
        <v>0</v>
      </c>
      <c r="CG2557" s="178">
        <f t="shared" ref="CG2557" si="3032">IF($AG$1789=$AH$1789,0,IF(
OR(
AND(CG2561=0,CG2560&gt;0),
AND(CG2561="NS",CG2559&gt;0),
AND(CG2561="NS",CG2559=0,CG2560=0)),1,
IF(OR(
AND(CG2560&gt;=2,CG2559&lt;CG2561),
AND(CG2561="NS",CG2559=0,CG2560&gt;0),
CG2561=CG2559,
AND(CG2561="NA",CG2560=0,CG2559=0,CG2558&gt;0)),0,1)))</f>
        <v>0</v>
      </c>
      <c r="CH2557" s="178">
        <f t="shared" ref="CH2557" si="3033">IF($AG$1789=$AH$1789,0,IF(
OR(
AND(CH2561=0,CH2560&gt;0),
AND(CH2561="NS",CH2559&gt;0),
AND(CH2561="NS",CH2559=0,CH2560=0)),1,
IF(OR(
AND(CH2560&gt;=2,CH2559&lt;CH2561),
AND(CH2561="NS",CH2559=0,CH2560&gt;0),
CH2561=CH2559,
AND(CH2561="NA",CH2560=0,CH2559=0,CH2558&gt;0)),0,1)))</f>
        <v>0</v>
      </c>
      <c r="CI2557" s="178">
        <f t="shared" ref="CI2557" si="3034">IF($AG$1789=$AH$1789,0,IF(
OR(
AND(CI2561=0,CI2560&gt;0),
AND(CI2561="NS",CI2559&gt;0),
AND(CI2561="NS",CI2559=0,CI2560=0)),1,
IF(OR(
AND(CI2560&gt;=2,CI2559&lt;CI2561),
AND(CI2561="NS",CI2559=0,CI2560&gt;0),
CI2561=CI2559,
AND(CI2561="NA",CI2560=0,CI2559=0,CI2558&gt;0)),0,1)))</f>
        <v>0</v>
      </c>
      <c r="CJ2557" s="178">
        <f t="shared" ref="CJ2557" si="3035">IF($AG$1789=$AH$1789,0,IF(
OR(
AND(CJ2561=0,CJ2560&gt;0),
AND(CJ2561="NS",CJ2559&gt;0),
AND(CJ2561="NS",CJ2559=0,CJ2560=0)),1,
IF(OR(
AND(CJ2560&gt;=2,CJ2559&lt;CJ2561),
AND(CJ2561="NS",CJ2559=0,CJ2560&gt;0),
CJ2561=CJ2559,
AND(CJ2561="NA",CJ2560=0,CJ2559=0,CJ2558&gt;0)),0,1)))</f>
        <v>0</v>
      </c>
      <c r="CK2557" s="178">
        <f t="shared" ref="CK2557" si="3036">IF($AG$1789=$AH$1789,0,IF(
OR(
AND(CK2561=0,CK2560&gt;0),
AND(CK2561="NS",CK2559&gt;0),
AND(CK2561="NS",CK2559=0,CK2560=0)),1,
IF(OR(
AND(CK2560&gt;=2,CK2559&lt;CK2561),
AND(CK2561="NS",CK2559=0,CK2560&gt;0),
CK2561=CK2559,
AND(CK2561="NA",CK2560=0,CK2559=0,CK2558&gt;0)),0,1)))</f>
        <v>0</v>
      </c>
      <c r="CL2557" s="186">
        <f>SUM(BZ2557:CK2557)</f>
        <v>0</v>
      </c>
      <c r="CN2557" s="237"/>
      <c r="CO2557" s="350">
        <v>0.25</v>
      </c>
      <c r="CP2557" s="336">
        <f t="shared" ref="CP2557:CR2557" si="3037">IF(CP2554="ns",0,CP2554*0.25)</f>
        <v>0</v>
      </c>
      <c r="CQ2557" s="336">
        <f t="shared" si="3037"/>
        <v>0</v>
      </c>
      <c r="CR2557" s="336">
        <f t="shared" si="3037"/>
        <v>0</v>
      </c>
      <c r="CS2557" s="486">
        <f t="shared" ref="CS2557" si="3038">IF(CS2554="ns",0,CS2554*0.25)</f>
        <v>0</v>
      </c>
      <c r="CT2557" s="486"/>
      <c r="CU2557" s="336">
        <f>IF(CU2554="ns",0,CU2554*0.25)</f>
        <v>0</v>
      </c>
      <c r="CV2557" s="336">
        <f>IF(CV2554="ns",0,CV2554*0.25)</f>
        <v>0</v>
      </c>
      <c r="CW2557" s="486">
        <f t="shared" ref="CW2557:DM2557" si="3039">IF(CW2554="ns",0,CW2554*0.25)</f>
        <v>0</v>
      </c>
      <c r="CX2557" s="486"/>
      <c r="CY2557" s="336">
        <f t="shared" ref="CY2557:CZ2557" si="3040">IF(CY2554="ns",0,CY2554*0.25)</f>
        <v>0</v>
      </c>
      <c r="CZ2557" s="336">
        <f t="shared" si="3040"/>
        <v>0</v>
      </c>
      <c r="DA2557" s="486">
        <f t="shared" si="3039"/>
        <v>0</v>
      </c>
      <c r="DB2557" s="486"/>
      <c r="DC2557" s="336">
        <f t="shared" ref="DC2557:DD2557" si="3041">IF(DC2554="ns",0,DC2554*0.25)</f>
        <v>0</v>
      </c>
      <c r="DD2557" s="336">
        <f t="shared" si="3041"/>
        <v>0</v>
      </c>
      <c r="DE2557" s="486">
        <f t="shared" si="3039"/>
        <v>0</v>
      </c>
      <c r="DF2557" s="486"/>
      <c r="DG2557" s="336">
        <f t="shared" ref="DG2557:DH2557" si="3042">IF(DG2554="ns",0,DG2554*0.25)</f>
        <v>0</v>
      </c>
      <c r="DH2557" s="336">
        <f t="shared" si="3042"/>
        <v>0</v>
      </c>
      <c r="DI2557" s="486">
        <f t="shared" si="3039"/>
        <v>0</v>
      </c>
      <c r="DJ2557" s="486"/>
      <c r="DK2557" s="336">
        <f t="shared" ref="DK2557:DL2557" si="3043">IF(DK2554="ns",0,DK2554*0.25)</f>
        <v>0</v>
      </c>
      <c r="DL2557" s="336">
        <f t="shared" si="3043"/>
        <v>0</v>
      </c>
      <c r="DM2557" s="486">
        <f t="shared" si="3039"/>
        <v>0</v>
      </c>
      <c r="DN2557" s="486"/>
      <c r="DO2557" s="336">
        <f t="shared" ref="DO2557:DP2557" si="3044">IF(DO2554="ns",0,DO2554*0.25)</f>
        <v>0</v>
      </c>
      <c r="DP2557" s="336">
        <f t="shared" si="3044"/>
        <v>0</v>
      </c>
      <c r="DS2557" s="237"/>
    </row>
    <row r="2558" spans="1:123" ht="38.25" customHeight="1" x14ac:dyDescent="0.2">
      <c r="A2558" s="1105"/>
      <c r="B2558" s="1105"/>
      <c r="C2558" s="169" t="s">
        <v>429</v>
      </c>
      <c r="D2558" s="434"/>
      <c r="E2558" s="434"/>
      <c r="F2558" s="434"/>
      <c r="G2558" s="486"/>
      <c r="H2558" s="486"/>
      <c r="I2558" s="434"/>
      <c r="J2558" s="434"/>
      <c r="K2558" s="486"/>
      <c r="L2558" s="486"/>
      <c r="M2558" s="434"/>
      <c r="N2558" s="434"/>
      <c r="O2558" s="486"/>
      <c r="P2558" s="486"/>
      <c r="Q2558" s="434"/>
      <c r="R2558" s="434"/>
      <c r="S2558" s="486"/>
      <c r="T2558" s="486"/>
      <c r="U2558" s="434"/>
      <c r="V2558" s="434"/>
      <c r="W2558" s="486"/>
      <c r="X2558" s="486"/>
      <c r="Y2558" s="434"/>
      <c r="Z2558" s="434"/>
      <c r="AA2558" s="486"/>
      <c r="AB2558" s="486"/>
      <c r="AC2558" s="434"/>
      <c r="AD2558" s="434"/>
      <c r="AE2558" s="109"/>
      <c r="AG2558" s="130">
        <f t="shared" si="2839"/>
        <v>0</v>
      </c>
      <c r="AH2558" s="130">
        <f t="shared" si="2840"/>
        <v>0</v>
      </c>
      <c r="AI2558" s="130">
        <f t="shared" si="2841"/>
        <v>0</v>
      </c>
      <c r="AJ2558" s="130">
        <f t="shared" si="2842"/>
        <v>0</v>
      </c>
      <c r="AK2558" s="359">
        <f t="shared" si="2843"/>
        <v>0</v>
      </c>
      <c r="AL2558" s="130">
        <f t="shared" si="2844"/>
        <v>0</v>
      </c>
      <c r="AM2558" s="130">
        <f t="shared" si="2845"/>
        <v>0</v>
      </c>
      <c r="AN2558" s="130">
        <f t="shared" si="2846"/>
        <v>0</v>
      </c>
      <c r="AO2558" s="130">
        <f t="shared" si="2847"/>
        <v>0</v>
      </c>
      <c r="AP2558" s="359">
        <f t="shared" si="2848"/>
        <v>0</v>
      </c>
      <c r="AQ2558" s="130">
        <f t="shared" si="2849"/>
        <v>0</v>
      </c>
      <c r="AR2558" s="130">
        <f t="shared" si="2850"/>
        <v>0</v>
      </c>
      <c r="AS2558" s="130">
        <f t="shared" si="2851"/>
        <v>0</v>
      </c>
      <c r="AT2558" s="130">
        <f t="shared" si="2852"/>
        <v>0</v>
      </c>
      <c r="AU2558" s="359">
        <f t="shared" si="2853"/>
        <v>0</v>
      </c>
      <c r="AV2558" s="130">
        <f t="shared" si="2854"/>
        <v>0</v>
      </c>
      <c r="AW2558" s="130">
        <f t="shared" si="2855"/>
        <v>0</v>
      </c>
      <c r="AX2558" s="130">
        <f t="shared" si="2856"/>
        <v>0</v>
      </c>
      <c r="AY2558" s="130">
        <f t="shared" si="2857"/>
        <v>0</v>
      </c>
      <c r="AZ2558" s="359">
        <f t="shared" si="2858"/>
        <v>0</v>
      </c>
      <c r="BA2558" s="130">
        <f t="shared" si="2859"/>
        <v>0</v>
      </c>
      <c r="BB2558" s="130">
        <f t="shared" si="2860"/>
        <v>0</v>
      </c>
      <c r="BC2558" s="130">
        <f t="shared" si="2861"/>
        <v>0</v>
      </c>
      <c r="BD2558" s="130">
        <f t="shared" si="2862"/>
        <v>0</v>
      </c>
      <c r="BE2558" s="359">
        <f t="shared" si="2863"/>
        <v>0</v>
      </c>
      <c r="BF2558" s="130">
        <f t="shared" si="2864"/>
        <v>0</v>
      </c>
      <c r="BG2558" s="130">
        <f t="shared" si="2865"/>
        <v>0</v>
      </c>
      <c r="BH2558" s="130">
        <f t="shared" si="2866"/>
        <v>0</v>
      </c>
      <c r="BI2558" s="130">
        <f t="shared" si="2867"/>
        <v>0</v>
      </c>
      <c r="BJ2558" s="359">
        <f t="shared" si="2868"/>
        <v>0</v>
      </c>
      <c r="BK2558" s="130">
        <f t="shared" si="2869"/>
        <v>0</v>
      </c>
      <c r="BL2558" s="130">
        <f t="shared" si="2870"/>
        <v>0</v>
      </c>
      <c r="BM2558" s="130">
        <f t="shared" si="2871"/>
        <v>0</v>
      </c>
      <c r="BN2558" s="130">
        <f t="shared" si="2872"/>
        <v>0</v>
      </c>
      <c r="BO2558" s="359">
        <f t="shared" si="2873"/>
        <v>0</v>
      </c>
      <c r="BP2558" s="90" t="s">
        <v>2058</v>
      </c>
      <c r="BQ2558" s="90">
        <f>COUNTIF(D2558:D2561,"NA")</f>
        <v>0</v>
      </c>
      <c r="BR2558" s="90">
        <f>COUNTIF(E2558:E2561,"NA")</f>
        <v>0</v>
      </c>
      <c r="BS2558" s="90">
        <f>COUNTIF(F2558:F2561,"NA")</f>
        <v>0</v>
      </c>
      <c r="BT2558" s="90">
        <f>COUNTIF(G2558:H2561,"NA")</f>
        <v>0</v>
      </c>
      <c r="BU2558" s="90">
        <f>COUNTIF(I2558:I2561,"NA")</f>
        <v>0</v>
      </c>
      <c r="BV2558" s="90">
        <f>COUNTIF(J2558:J2561,"NA")</f>
        <v>0</v>
      </c>
      <c r="BW2558" s="90">
        <f>COUNTIF(K2558:L2561,"NA")</f>
        <v>0</v>
      </c>
      <c r="BX2558" s="90">
        <f>COUNTIF(M2558:M2561,"NA")</f>
        <v>0</v>
      </c>
      <c r="BY2558" s="90">
        <f>COUNTIF(N2558:N2561,"NA")</f>
        <v>0</v>
      </c>
      <c r="BZ2558" s="90">
        <f>COUNTIF(O2558:P2561,"NA")</f>
        <v>0</v>
      </c>
      <c r="CA2558" s="90">
        <f>COUNTIF(Q2558:Q2561,"NA")</f>
        <v>0</v>
      </c>
      <c r="CB2558" s="90">
        <f>COUNTIF(R2558:R2561,"NA")</f>
        <v>0</v>
      </c>
      <c r="CC2558" s="90">
        <f>COUNTIF(S2558:T2561,"NA")</f>
        <v>0</v>
      </c>
      <c r="CD2558" s="90">
        <f>COUNTIF(U2558:U2561,"NA")</f>
        <v>0</v>
      </c>
      <c r="CE2558" s="90">
        <f>COUNTIF(V2558:V2561,"NA")</f>
        <v>0</v>
      </c>
      <c r="CF2558" s="90">
        <f>COUNTIF(W2558:X2561,"NA")</f>
        <v>0</v>
      </c>
      <c r="CG2558" s="90">
        <f>COUNTIF(Y2558:Y2561,"NA")</f>
        <v>0</v>
      </c>
      <c r="CH2558" s="90">
        <f>COUNTIF(Z2558:Z2561,"NA")</f>
        <v>0</v>
      </c>
      <c r="CI2558" s="90">
        <f>COUNTIF(AA2558:AB2561,"NA")</f>
        <v>0</v>
      </c>
      <c r="CJ2558" s="90">
        <f>COUNTIF(AC2558:AC2561,"NA")</f>
        <v>0</v>
      </c>
      <c r="CK2558" s="90">
        <f>COUNTIF(AD2558:AD2561,"NA")</f>
        <v>0</v>
      </c>
      <c r="CO2558" s="349" t="s">
        <v>72</v>
      </c>
      <c r="CP2558" s="353">
        <f t="shared" ref="CP2558:CR2558" si="3045">D2564</f>
        <v>0</v>
      </c>
      <c r="CQ2558" s="353">
        <f t="shared" si="3045"/>
        <v>0</v>
      </c>
      <c r="CR2558" s="353">
        <f t="shared" si="3045"/>
        <v>0</v>
      </c>
      <c r="CS2558" s="488">
        <f>G2564</f>
        <v>0</v>
      </c>
      <c r="CT2558" s="488"/>
      <c r="CU2558" s="353">
        <f>I2564</f>
        <v>0</v>
      </c>
      <c r="CV2558" s="353">
        <f>J2564</f>
        <v>0</v>
      </c>
      <c r="CW2558" s="488">
        <f t="shared" ref="CW2558" si="3046">K2564</f>
        <v>0</v>
      </c>
      <c r="CX2558" s="488"/>
      <c r="CY2558" s="353">
        <f t="shared" ref="CY2558:DA2558" si="3047">M2564</f>
        <v>0</v>
      </c>
      <c r="CZ2558" s="353">
        <f t="shared" si="3047"/>
        <v>0</v>
      </c>
      <c r="DA2558" s="488">
        <f t="shared" si="3047"/>
        <v>0</v>
      </c>
      <c r="DB2558" s="488"/>
      <c r="DC2558" s="353">
        <f t="shared" ref="DC2558:DE2558" si="3048">Q2564</f>
        <v>0</v>
      </c>
      <c r="DD2558" s="353">
        <f t="shared" si="3048"/>
        <v>0</v>
      </c>
      <c r="DE2558" s="488">
        <f t="shared" si="3048"/>
        <v>0</v>
      </c>
      <c r="DF2558" s="488"/>
      <c r="DG2558" s="353">
        <f t="shared" ref="DG2558:DI2558" si="3049">U2564</f>
        <v>0</v>
      </c>
      <c r="DH2558" s="353">
        <f t="shared" si="3049"/>
        <v>0</v>
      </c>
      <c r="DI2558" s="488">
        <f t="shared" si="3049"/>
        <v>0</v>
      </c>
      <c r="DJ2558" s="488"/>
      <c r="DK2558" s="353">
        <f t="shared" ref="DK2558:DM2558" si="3050">Y2564</f>
        <v>0</v>
      </c>
      <c r="DL2558" s="353">
        <f t="shared" si="3050"/>
        <v>0</v>
      </c>
      <c r="DM2558" s="488">
        <f t="shared" si="3050"/>
        <v>0</v>
      </c>
      <c r="DN2558" s="488"/>
      <c r="DO2558" s="353">
        <f t="shared" ref="DO2558:DP2558" si="3051">AC2564</f>
        <v>0</v>
      </c>
      <c r="DP2558" s="353">
        <f t="shared" si="3051"/>
        <v>0</v>
      </c>
    </row>
    <row r="2559" spans="1:123" ht="38.25" customHeight="1" x14ac:dyDescent="0.2">
      <c r="A2559" s="1105"/>
      <c r="B2559" s="1105"/>
      <c r="C2559" s="169" t="s">
        <v>430</v>
      </c>
      <c r="D2559" s="434"/>
      <c r="E2559" s="434"/>
      <c r="F2559" s="434"/>
      <c r="G2559" s="486"/>
      <c r="H2559" s="486"/>
      <c r="I2559" s="434"/>
      <c r="J2559" s="434"/>
      <c r="K2559" s="486"/>
      <c r="L2559" s="486"/>
      <c r="M2559" s="434"/>
      <c r="N2559" s="434"/>
      <c r="O2559" s="486"/>
      <c r="P2559" s="486"/>
      <c r="Q2559" s="434"/>
      <c r="R2559" s="434"/>
      <c r="S2559" s="486"/>
      <c r="T2559" s="486"/>
      <c r="U2559" s="434"/>
      <c r="V2559" s="434"/>
      <c r="W2559" s="486"/>
      <c r="X2559" s="486"/>
      <c r="Y2559" s="434"/>
      <c r="Z2559" s="434"/>
      <c r="AA2559" s="486"/>
      <c r="AB2559" s="486"/>
      <c r="AC2559" s="434"/>
      <c r="AD2559" s="434"/>
      <c r="AE2559" s="109"/>
      <c r="AG2559" s="130">
        <f t="shared" si="2839"/>
        <v>0</v>
      </c>
      <c r="AH2559" s="130">
        <f t="shared" si="2840"/>
        <v>0</v>
      </c>
      <c r="AI2559" s="130">
        <f t="shared" si="2841"/>
        <v>0</v>
      </c>
      <c r="AJ2559" s="130">
        <f t="shared" si="2842"/>
        <v>0</v>
      </c>
      <c r="AK2559" s="359">
        <f t="shared" si="2843"/>
        <v>0</v>
      </c>
      <c r="AL2559" s="130">
        <f t="shared" si="2844"/>
        <v>0</v>
      </c>
      <c r="AM2559" s="130">
        <f t="shared" si="2845"/>
        <v>0</v>
      </c>
      <c r="AN2559" s="130">
        <f t="shared" si="2846"/>
        <v>0</v>
      </c>
      <c r="AO2559" s="130">
        <f t="shared" si="2847"/>
        <v>0</v>
      </c>
      <c r="AP2559" s="359">
        <f t="shared" si="2848"/>
        <v>0</v>
      </c>
      <c r="AQ2559" s="130">
        <f t="shared" si="2849"/>
        <v>0</v>
      </c>
      <c r="AR2559" s="130">
        <f t="shared" si="2850"/>
        <v>0</v>
      </c>
      <c r="AS2559" s="130">
        <f t="shared" si="2851"/>
        <v>0</v>
      </c>
      <c r="AT2559" s="130">
        <f t="shared" si="2852"/>
        <v>0</v>
      </c>
      <c r="AU2559" s="359">
        <f t="shared" si="2853"/>
        <v>0</v>
      </c>
      <c r="AV2559" s="130">
        <f t="shared" si="2854"/>
        <v>0</v>
      </c>
      <c r="AW2559" s="130">
        <f t="shared" si="2855"/>
        <v>0</v>
      </c>
      <c r="AX2559" s="130">
        <f t="shared" si="2856"/>
        <v>0</v>
      </c>
      <c r="AY2559" s="130">
        <f t="shared" si="2857"/>
        <v>0</v>
      </c>
      <c r="AZ2559" s="359">
        <f t="shared" si="2858"/>
        <v>0</v>
      </c>
      <c r="BA2559" s="130">
        <f t="shared" si="2859"/>
        <v>0</v>
      </c>
      <c r="BB2559" s="130">
        <f t="shared" si="2860"/>
        <v>0</v>
      </c>
      <c r="BC2559" s="130">
        <f t="shared" si="2861"/>
        <v>0</v>
      </c>
      <c r="BD2559" s="130">
        <f t="shared" si="2862"/>
        <v>0</v>
      </c>
      <c r="BE2559" s="359">
        <f t="shared" si="2863"/>
        <v>0</v>
      </c>
      <c r="BF2559" s="130">
        <f t="shared" si="2864"/>
        <v>0</v>
      </c>
      <c r="BG2559" s="130">
        <f t="shared" si="2865"/>
        <v>0</v>
      </c>
      <c r="BH2559" s="130">
        <f t="shared" si="2866"/>
        <v>0</v>
      </c>
      <c r="BI2559" s="130">
        <f t="shared" si="2867"/>
        <v>0</v>
      </c>
      <c r="BJ2559" s="359">
        <f t="shared" si="2868"/>
        <v>0</v>
      </c>
      <c r="BK2559" s="130">
        <f t="shared" si="2869"/>
        <v>0</v>
      </c>
      <c r="BL2559" s="130">
        <f t="shared" si="2870"/>
        <v>0</v>
      </c>
      <c r="BM2559" s="130">
        <f t="shared" si="2871"/>
        <v>0</v>
      </c>
      <c r="BN2559" s="130">
        <f t="shared" si="2872"/>
        <v>0</v>
      </c>
      <c r="BO2559" s="359">
        <f t="shared" si="2873"/>
        <v>0</v>
      </c>
      <c r="BP2559" s="90" t="s">
        <v>2078</v>
      </c>
      <c r="BQ2559" s="90">
        <f>SUM(D2558:D2561)</f>
        <v>0</v>
      </c>
      <c r="BR2559" s="90">
        <f>SUM(E2558:E2561)</f>
        <v>0</v>
      </c>
      <c r="BS2559" s="90">
        <f>SUM(F2558:F2561)</f>
        <v>0</v>
      </c>
      <c r="BT2559" s="90">
        <f>SUM(G2558:H2561)</f>
        <v>0</v>
      </c>
      <c r="BU2559" s="90">
        <f>SUM(I2558:I2561)</f>
        <v>0</v>
      </c>
      <c r="BV2559" s="90">
        <f>SUM(J2558:J2561)</f>
        <v>0</v>
      </c>
      <c r="BW2559" s="90">
        <f>SUM(K2558:L2561)</f>
        <v>0</v>
      </c>
      <c r="BX2559" s="90">
        <f>SUM(M2558:M2561)</f>
        <v>0</v>
      </c>
      <c r="BY2559" s="90">
        <f>SUM(N2558:N2561)</f>
        <v>0</v>
      </c>
      <c r="BZ2559" s="90">
        <f>SUM(O2558:P2561)</f>
        <v>0</v>
      </c>
      <c r="CA2559" s="90">
        <f>SUM(Q2558:Q2561)</f>
        <v>0</v>
      </c>
      <c r="CB2559" s="90">
        <f>SUM(R2558:R2561)</f>
        <v>0</v>
      </c>
      <c r="CC2559" s="90">
        <f>SUM(S2558:T2561)</f>
        <v>0</v>
      </c>
      <c r="CD2559" s="90">
        <f>SUM(U2558:U2561)</f>
        <v>0</v>
      </c>
      <c r="CE2559" s="90">
        <f>SUM(V2558:V2561)</f>
        <v>0</v>
      </c>
      <c r="CF2559" s="90">
        <f>SUM(W2558:X2561)</f>
        <v>0</v>
      </c>
      <c r="CG2559" s="90">
        <f>SUM(Y2558:Y2561)</f>
        <v>0</v>
      </c>
      <c r="CH2559" s="90">
        <f>SUM(Z2558:Z2561)</f>
        <v>0</v>
      </c>
      <c r="CI2559" s="90">
        <f>SUM(AA2558:AB2561)</f>
        <v>0</v>
      </c>
      <c r="CJ2559" s="90">
        <f>SUM(AC2558:AC2561)</f>
        <v>0</v>
      </c>
      <c r="CK2559" s="90">
        <f>SUM(AD2558:AD2561)</f>
        <v>0</v>
      </c>
      <c r="CO2559" s="349" t="s">
        <v>2077</v>
      </c>
      <c r="CP2559" s="351">
        <f t="shared" ref="CP2559:CR2559" si="3052">IF(OR(CP2558=0,CP2558="NA",AND(CP2558="NS",CP2556&gt;0),AND(CP2558="NS",CP2555&gt;0),CP2558&lt;=CP2557),0,1)</f>
        <v>0</v>
      </c>
      <c r="CQ2559" s="351">
        <f t="shared" si="3052"/>
        <v>0</v>
      </c>
      <c r="CR2559" s="351">
        <f t="shared" si="3052"/>
        <v>0</v>
      </c>
      <c r="CS2559" s="489">
        <f t="shared" ref="CS2559" si="3053">IF(OR(CS2558=0,CS2558="NA",AND(CS2558="NS",CS2556&gt;0),AND(CS2558="NS",CS2555&gt;0),CS2558&lt;=CS2557),0,1)</f>
        <v>0</v>
      </c>
      <c r="CT2559" s="489"/>
      <c r="CU2559" s="351">
        <f>IF(OR(CU2558=0,CU2558="NA",AND(CU2558="NS",CU2556&gt;0),AND(CU2558="NS",CU2555&gt;0),CU2558&lt;=CU2557),0,1)</f>
        <v>0</v>
      </c>
      <c r="CV2559" s="351">
        <f>IF(OR(CV2558=0,CV2558="NA",AND(CV2558="NS",CV2556&gt;0),AND(CV2558="NS",CV2555&gt;0),CV2558&lt;=CV2557),0,1)</f>
        <v>0</v>
      </c>
      <c r="CW2559" s="489">
        <f t="shared" ref="CW2559" si="3054">IF(OR(CW2558=0,CW2558="NA",AND(CW2558="NS",CW2556&gt;0),AND(CW2558="NS",CW2555&gt;0),CW2558&lt;=CW2557),0,1)</f>
        <v>0</v>
      </c>
      <c r="CX2559" s="489"/>
      <c r="CY2559" s="351">
        <f t="shared" ref="CY2559:CZ2559" si="3055">IF(OR(CY2558=0,CY2558="NA",AND(CY2558="NS",CY2556&gt;0),AND(CY2558="NS",CY2555&gt;0),CY2558&lt;=CY2557),0,1)</f>
        <v>0</v>
      </c>
      <c r="CZ2559" s="351">
        <f t="shared" si="3055"/>
        <v>0</v>
      </c>
      <c r="DA2559" s="489">
        <f t="shared" ref="DA2559" si="3056">IF(OR(DA2558=0,DA2558="NA",AND(DA2558="NS",DA2556&gt;0),AND(DA2558="NS",DA2555&gt;0),DA2558&lt;=DA2557),0,1)</f>
        <v>0</v>
      </c>
      <c r="DB2559" s="489"/>
      <c r="DC2559" s="351">
        <f t="shared" ref="DC2559:DD2559" si="3057">IF(OR(DC2558=0,DC2558="NA",AND(DC2558="NS",DC2556&gt;0),AND(DC2558="NS",DC2555&gt;0),DC2558&lt;=DC2557),0,1)</f>
        <v>0</v>
      </c>
      <c r="DD2559" s="351">
        <f t="shared" si="3057"/>
        <v>0</v>
      </c>
      <c r="DE2559" s="489">
        <f t="shared" ref="DE2559" si="3058">IF(OR(DE2558=0,DE2558="NA",AND(DE2558="NS",DE2556&gt;0),AND(DE2558="NS",DE2555&gt;0),DE2558&lt;=DE2557),0,1)</f>
        <v>0</v>
      </c>
      <c r="DF2559" s="489"/>
      <c r="DG2559" s="351">
        <f t="shared" ref="DG2559:DH2559" si="3059">IF(OR(DG2558=0,DG2558="NA",AND(DG2558="NS",DG2556&gt;0),AND(DG2558="NS",DG2555&gt;0),DG2558&lt;=DG2557),0,1)</f>
        <v>0</v>
      </c>
      <c r="DH2559" s="351">
        <f t="shared" si="3059"/>
        <v>0</v>
      </c>
      <c r="DI2559" s="489">
        <f t="shared" ref="DI2559" si="3060">IF(OR(DI2558=0,DI2558="NA",AND(DI2558="NS",DI2556&gt;0),AND(DI2558="NS",DI2555&gt;0),DI2558&lt;=DI2557),0,1)</f>
        <v>0</v>
      </c>
      <c r="DJ2559" s="489"/>
      <c r="DK2559" s="351">
        <f t="shared" ref="DK2559:DL2559" si="3061">IF(OR(DK2558=0,DK2558="NA",AND(DK2558="NS",DK2556&gt;0),AND(DK2558="NS",DK2555&gt;0),DK2558&lt;=DK2557),0,1)</f>
        <v>0</v>
      </c>
      <c r="DL2559" s="351">
        <f t="shared" si="3061"/>
        <v>0</v>
      </c>
      <c r="DM2559" s="489">
        <f t="shared" ref="DM2559" si="3062">IF(OR(DM2558=0,DM2558="NA",AND(DM2558="NS",DM2556&gt;0),AND(DM2558="NS",DM2555&gt;0),DM2558&lt;=DM2557),0,1)</f>
        <v>0</v>
      </c>
      <c r="DN2559" s="489"/>
      <c r="DO2559" s="351">
        <f t="shared" ref="DO2559:DP2559" si="3063">IF(OR(DO2558=0,DO2558="NA",AND(DO2558="NS",DO2556&gt;0),AND(DO2558="NS",DO2555&gt;0),DO2558&lt;=DO2557),0,1)</f>
        <v>0</v>
      </c>
      <c r="DP2559" s="351">
        <f t="shared" si="3063"/>
        <v>0</v>
      </c>
      <c r="DQ2559" s="335">
        <f>SUM(CP2559:DP2559)</f>
        <v>0</v>
      </c>
    </row>
    <row r="2560" spans="1:123" ht="38.25" customHeight="1" x14ac:dyDescent="0.2">
      <c r="A2560" s="1105"/>
      <c r="B2560" s="1105"/>
      <c r="C2560" s="169" t="s">
        <v>431</v>
      </c>
      <c r="D2560" s="434"/>
      <c r="E2560" s="434"/>
      <c r="F2560" s="434"/>
      <c r="G2560" s="486"/>
      <c r="H2560" s="486"/>
      <c r="I2560" s="434"/>
      <c r="J2560" s="434"/>
      <c r="K2560" s="486"/>
      <c r="L2560" s="486"/>
      <c r="M2560" s="434"/>
      <c r="N2560" s="434"/>
      <c r="O2560" s="486"/>
      <c r="P2560" s="486"/>
      <c r="Q2560" s="434"/>
      <c r="R2560" s="434"/>
      <c r="S2560" s="486"/>
      <c r="T2560" s="486"/>
      <c r="U2560" s="434"/>
      <c r="V2560" s="434"/>
      <c r="W2560" s="486"/>
      <c r="X2560" s="486"/>
      <c r="Y2560" s="434"/>
      <c r="Z2560" s="434"/>
      <c r="AA2560" s="486"/>
      <c r="AB2560" s="486"/>
      <c r="AC2560" s="434"/>
      <c r="AD2560" s="434"/>
      <c r="AE2560" s="109"/>
      <c r="AG2560" s="130">
        <f t="shared" si="2839"/>
        <v>0</v>
      </c>
      <c r="AH2560" s="130">
        <f t="shared" si="2840"/>
        <v>0</v>
      </c>
      <c r="AI2560" s="130">
        <f t="shared" si="2841"/>
        <v>0</v>
      </c>
      <c r="AJ2560" s="130">
        <f t="shared" si="2842"/>
        <v>0</v>
      </c>
      <c r="AK2560" s="359">
        <f t="shared" si="2843"/>
        <v>0</v>
      </c>
      <c r="AL2560" s="130">
        <f t="shared" si="2844"/>
        <v>0</v>
      </c>
      <c r="AM2560" s="130">
        <f t="shared" si="2845"/>
        <v>0</v>
      </c>
      <c r="AN2560" s="130">
        <f t="shared" si="2846"/>
        <v>0</v>
      </c>
      <c r="AO2560" s="130">
        <f t="shared" si="2847"/>
        <v>0</v>
      </c>
      <c r="AP2560" s="359">
        <f t="shared" si="2848"/>
        <v>0</v>
      </c>
      <c r="AQ2560" s="130">
        <f t="shared" si="2849"/>
        <v>0</v>
      </c>
      <c r="AR2560" s="130">
        <f t="shared" si="2850"/>
        <v>0</v>
      </c>
      <c r="AS2560" s="130">
        <f t="shared" si="2851"/>
        <v>0</v>
      </c>
      <c r="AT2560" s="130">
        <f t="shared" si="2852"/>
        <v>0</v>
      </c>
      <c r="AU2560" s="359">
        <f t="shared" si="2853"/>
        <v>0</v>
      </c>
      <c r="AV2560" s="130">
        <f t="shared" si="2854"/>
        <v>0</v>
      </c>
      <c r="AW2560" s="130">
        <f t="shared" si="2855"/>
        <v>0</v>
      </c>
      <c r="AX2560" s="130">
        <f t="shared" si="2856"/>
        <v>0</v>
      </c>
      <c r="AY2560" s="130">
        <f t="shared" si="2857"/>
        <v>0</v>
      </c>
      <c r="AZ2560" s="359">
        <f t="shared" si="2858"/>
        <v>0</v>
      </c>
      <c r="BA2560" s="130">
        <f t="shared" si="2859"/>
        <v>0</v>
      </c>
      <c r="BB2560" s="130">
        <f t="shared" si="2860"/>
        <v>0</v>
      </c>
      <c r="BC2560" s="130">
        <f t="shared" si="2861"/>
        <v>0</v>
      </c>
      <c r="BD2560" s="130">
        <f t="shared" si="2862"/>
        <v>0</v>
      </c>
      <c r="BE2560" s="359">
        <f t="shared" si="2863"/>
        <v>0</v>
      </c>
      <c r="BF2560" s="130">
        <f t="shared" si="2864"/>
        <v>0</v>
      </c>
      <c r="BG2560" s="130">
        <f t="shared" si="2865"/>
        <v>0</v>
      </c>
      <c r="BH2560" s="130">
        <f t="shared" si="2866"/>
        <v>0</v>
      </c>
      <c r="BI2560" s="130">
        <f t="shared" si="2867"/>
        <v>0</v>
      </c>
      <c r="BJ2560" s="359">
        <f t="shared" si="2868"/>
        <v>0</v>
      </c>
      <c r="BK2560" s="130">
        <f t="shared" si="2869"/>
        <v>0</v>
      </c>
      <c r="BL2560" s="130">
        <f t="shared" si="2870"/>
        <v>0</v>
      </c>
      <c r="BM2560" s="130">
        <f t="shared" si="2871"/>
        <v>0</v>
      </c>
      <c r="BN2560" s="130">
        <f t="shared" si="2872"/>
        <v>0</v>
      </c>
      <c r="BO2560" s="359">
        <f t="shared" si="2873"/>
        <v>0</v>
      </c>
      <c r="BP2560" s="90" t="s">
        <v>2029</v>
      </c>
      <c r="BQ2560" s="90">
        <f>COUNTIF(D2558:D2561,"NS")</f>
        <v>0</v>
      </c>
      <c r="BR2560" s="90">
        <f>COUNTIF(E2558:E2561,"NS")</f>
        <v>0</v>
      </c>
      <c r="BS2560" s="90">
        <f>COUNTIF(F2558:F2561,"NS")</f>
        <v>0</v>
      </c>
      <c r="BT2560" s="90">
        <f>COUNTIF(G2558:H2561,"NS")</f>
        <v>0</v>
      </c>
      <c r="BU2560" s="90">
        <f>COUNTIF(I2558:I2561,"NS")</f>
        <v>0</v>
      </c>
      <c r="BV2560" s="90">
        <f>COUNTIF(J2558:J2561,"NS")</f>
        <v>0</v>
      </c>
      <c r="BW2560" s="90">
        <f>COUNTIF(K2558:L2561,"NS")</f>
        <v>0</v>
      </c>
      <c r="BX2560" s="90">
        <f>COUNTIF(M2558:M2561,"NS")</f>
        <v>0</v>
      </c>
      <c r="BY2560" s="90">
        <f>COUNTIF(N2558:N2561,"NS")</f>
        <v>0</v>
      </c>
      <c r="BZ2560" s="90">
        <f>COUNTIF(O2558:P2561,"NS")</f>
        <v>0</v>
      </c>
      <c r="CA2560" s="90">
        <f>COUNTIF(Q2558:Q2561,"NS")</f>
        <v>0</v>
      </c>
      <c r="CB2560" s="90">
        <f>COUNTIF(R2558:R2561,"NS")</f>
        <v>0</v>
      </c>
      <c r="CC2560" s="90">
        <f>COUNTIF(S2558:T2561,"NS")</f>
        <v>0</v>
      </c>
      <c r="CD2560" s="90">
        <f>COUNTIF(U2558:U2561,"NS")</f>
        <v>0</v>
      </c>
      <c r="CE2560" s="90">
        <f>COUNTIF(V2558:V2561,"NS")</f>
        <v>0</v>
      </c>
      <c r="CF2560" s="90">
        <f>COUNTIF(W2558:X2561,"NS")</f>
        <v>0</v>
      </c>
      <c r="CG2560" s="90">
        <f>COUNTIF(Y2558:Y2561,"NS")</f>
        <v>0</v>
      </c>
      <c r="CH2560" s="90">
        <f>COUNTIF(Z2558:Z2561,"NS")</f>
        <v>0</v>
      </c>
      <c r="CI2560" s="90">
        <f>COUNTIF(AA2558:AB2561,"NS")</f>
        <v>0</v>
      </c>
      <c r="CJ2560" s="90">
        <f>COUNTIF(AC2558:AC2561,"NS")</f>
        <v>0</v>
      </c>
      <c r="CK2560" s="90">
        <f>COUNTIF(AD2558:AD2561,"NS")</f>
        <v>0</v>
      </c>
      <c r="CO2560" s="335"/>
      <c r="CP2560" s="336"/>
      <c r="CQ2560" s="336"/>
      <c r="CR2560" s="336"/>
      <c r="CS2560" s="486"/>
      <c r="CT2560" s="486"/>
      <c r="CU2560" s="336"/>
      <c r="CV2560" s="336"/>
      <c r="CW2560" s="486"/>
      <c r="CX2560" s="486"/>
      <c r="CY2560" s="336"/>
      <c r="CZ2560" s="336"/>
      <c r="DA2560" s="486"/>
      <c r="DB2560" s="486"/>
      <c r="DC2560" s="336"/>
      <c r="DD2560" s="336"/>
      <c r="DE2560" s="486"/>
      <c r="DF2560" s="486"/>
      <c r="DG2560" s="336"/>
      <c r="DH2560" s="336"/>
      <c r="DI2560" s="486"/>
      <c r="DJ2560" s="486"/>
      <c r="DK2560" s="336"/>
      <c r="DL2560" s="336"/>
      <c r="DM2560" s="486"/>
      <c r="DN2560" s="486"/>
      <c r="DO2560" s="336"/>
      <c r="DP2560" s="336"/>
    </row>
    <row r="2561" spans="1:123" ht="38.25" customHeight="1" x14ac:dyDescent="0.2">
      <c r="A2561" s="1105"/>
      <c r="B2561" s="1105"/>
      <c r="C2561" s="169" t="s">
        <v>432</v>
      </c>
      <c r="D2561" s="434"/>
      <c r="E2561" s="434"/>
      <c r="F2561" s="434"/>
      <c r="G2561" s="486"/>
      <c r="H2561" s="486"/>
      <c r="I2561" s="434"/>
      <c r="J2561" s="434"/>
      <c r="K2561" s="486"/>
      <c r="L2561" s="486"/>
      <c r="M2561" s="434"/>
      <c r="N2561" s="434"/>
      <c r="O2561" s="486"/>
      <c r="P2561" s="486"/>
      <c r="Q2561" s="434"/>
      <c r="R2561" s="434"/>
      <c r="S2561" s="486"/>
      <c r="T2561" s="486"/>
      <c r="U2561" s="434"/>
      <c r="V2561" s="434"/>
      <c r="W2561" s="486"/>
      <c r="X2561" s="486"/>
      <c r="Y2561" s="434"/>
      <c r="Z2561" s="434"/>
      <c r="AA2561" s="486"/>
      <c r="AB2561" s="486"/>
      <c r="AC2561" s="434"/>
      <c r="AD2561" s="434"/>
      <c r="AE2561" s="109"/>
      <c r="AG2561" s="130">
        <f t="shared" si="2839"/>
        <v>0</v>
      </c>
      <c r="AH2561" s="130">
        <f t="shared" si="2840"/>
        <v>0</v>
      </c>
      <c r="AI2561" s="130">
        <f t="shared" si="2841"/>
        <v>0</v>
      </c>
      <c r="AJ2561" s="130">
        <f t="shared" si="2842"/>
        <v>0</v>
      </c>
      <c r="AK2561" s="359">
        <f t="shared" si="2843"/>
        <v>0</v>
      </c>
      <c r="AL2561" s="130">
        <f t="shared" si="2844"/>
        <v>0</v>
      </c>
      <c r="AM2561" s="130">
        <f t="shared" si="2845"/>
        <v>0</v>
      </c>
      <c r="AN2561" s="130">
        <f t="shared" si="2846"/>
        <v>0</v>
      </c>
      <c r="AO2561" s="130">
        <f t="shared" si="2847"/>
        <v>0</v>
      </c>
      <c r="AP2561" s="359">
        <f t="shared" si="2848"/>
        <v>0</v>
      </c>
      <c r="AQ2561" s="130">
        <f t="shared" si="2849"/>
        <v>0</v>
      </c>
      <c r="AR2561" s="130">
        <f t="shared" si="2850"/>
        <v>0</v>
      </c>
      <c r="AS2561" s="130">
        <f t="shared" si="2851"/>
        <v>0</v>
      </c>
      <c r="AT2561" s="130">
        <f t="shared" si="2852"/>
        <v>0</v>
      </c>
      <c r="AU2561" s="359">
        <f t="shared" si="2853"/>
        <v>0</v>
      </c>
      <c r="AV2561" s="130">
        <f t="shared" si="2854"/>
        <v>0</v>
      </c>
      <c r="AW2561" s="130">
        <f t="shared" si="2855"/>
        <v>0</v>
      </c>
      <c r="AX2561" s="130">
        <f t="shared" si="2856"/>
        <v>0</v>
      </c>
      <c r="AY2561" s="130">
        <f t="shared" si="2857"/>
        <v>0</v>
      </c>
      <c r="AZ2561" s="359">
        <f t="shared" si="2858"/>
        <v>0</v>
      </c>
      <c r="BA2561" s="130">
        <f t="shared" si="2859"/>
        <v>0</v>
      </c>
      <c r="BB2561" s="130">
        <f t="shared" si="2860"/>
        <v>0</v>
      </c>
      <c r="BC2561" s="130">
        <f t="shared" si="2861"/>
        <v>0</v>
      </c>
      <c r="BD2561" s="130">
        <f t="shared" si="2862"/>
        <v>0</v>
      </c>
      <c r="BE2561" s="359">
        <f t="shared" si="2863"/>
        <v>0</v>
      </c>
      <c r="BF2561" s="130">
        <f t="shared" si="2864"/>
        <v>0</v>
      </c>
      <c r="BG2561" s="130">
        <f t="shared" si="2865"/>
        <v>0</v>
      </c>
      <c r="BH2561" s="130">
        <f t="shared" si="2866"/>
        <v>0</v>
      </c>
      <c r="BI2561" s="130">
        <f t="shared" si="2867"/>
        <v>0</v>
      </c>
      <c r="BJ2561" s="359">
        <f t="shared" si="2868"/>
        <v>0</v>
      </c>
      <c r="BK2561" s="130">
        <f t="shared" si="2869"/>
        <v>0</v>
      </c>
      <c r="BL2561" s="130">
        <f t="shared" si="2870"/>
        <v>0</v>
      </c>
      <c r="BM2561" s="130">
        <f t="shared" si="2871"/>
        <v>0</v>
      </c>
      <c r="BN2561" s="130">
        <f t="shared" si="2872"/>
        <v>0</v>
      </c>
      <c r="BO2561" s="359">
        <f t="shared" si="2873"/>
        <v>0</v>
      </c>
      <c r="BP2561" s="90" t="s">
        <v>2104</v>
      </c>
      <c r="BQ2561" s="90">
        <f>D2557</f>
        <v>0</v>
      </c>
      <c r="BR2561" s="90">
        <f>E2557</f>
        <v>0</v>
      </c>
      <c r="BS2561" s="90">
        <f>F2557</f>
        <v>0</v>
      </c>
      <c r="BT2561" s="90">
        <f>G2557</f>
        <v>0</v>
      </c>
      <c r="BU2561" s="90">
        <f>I2557</f>
        <v>0</v>
      </c>
      <c r="BV2561" s="90">
        <f>J2557</f>
        <v>0</v>
      </c>
      <c r="BW2561" s="90">
        <f>K2557</f>
        <v>0</v>
      </c>
      <c r="BX2561" s="90">
        <f>M2557</f>
        <v>0</v>
      </c>
      <c r="BY2561" s="90">
        <f>N2557</f>
        <v>0</v>
      </c>
      <c r="BZ2561" s="90">
        <f>O2557</f>
        <v>0</v>
      </c>
      <c r="CA2561" s="90">
        <f>Q2557</f>
        <v>0</v>
      </c>
      <c r="CB2561" s="90">
        <f>R2557</f>
        <v>0</v>
      </c>
      <c r="CC2561" s="90">
        <f>S2557</f>
        <v>0</v>
      </c>
      <c r="CD2561" s="90">
        <f>U2557</f>
        <v>0</v>
      </c>
      <c r="CE2561" s="90">
        <f>V2557</f>
        <v>0</v>
      </c>
      <c r="CF2561" s="90">
        <f>W2557</f>
        <v>0</v>
      </c>
      <c r="CG2561" s="90">
        <f>Y2557</f>
        <v>0</v>
      </c>
      <c r="CH2561" s="90">
        <f>Z2557</f>
        <v>0</v>
      </c>
      <c r="CI2561" s="90">
        <f>AA2557</f>
        <v>0</v>
      </c>
      <c r="CJ2561" s="90">
        <f>AC2557</f>
        <v>0</v>
      </c>
      <c r="CK2561" s="90">
        <f>AD2557</f>
        <v>0</v>
      </c>
      <c r="CO2561" s="335"/>
      <c r="CP2561" s="336"/>
      <c r="CQ2561" s="336"/>
      <c r="CR2561" s="336"/>
      <c r="CS2561" s="486"/>
      <c r="CT2561" s="486"/>
      <c r="CU2561" s="336"/>
      <c r="CV2561" s="336"/>
      <c r="CW2561" s="486"/>
      <c r="CX2561" s="486"/>
      <c r="CY2561" s="336"/>
      <c r="CZ2561" s="336"/>
      <c r="DA2561" s="486"/>
      <c r="DB2561" s="486"/>
      <c r="DC2561" s="336"/>
      <c r="DD2561" s="336"/>
      <c r="DE2561" s="486"/>
      <c r="DF2561" s="486"/>
      <c r="DG2561" s="336"/>
      <c r="DH2561" s="336"/>
      <c r="DI2561" s="486"/>
      <c r="DJ2561" s="486"/>
      <c r="DK2561" s="336"/>
      <c r="DL2561" s="336"/>
      <c r="DM2561" s="486"/>
      <c r="DN2561" s="486"/>
      <c r="DO2561" s="336"/>
      <c r="DP2561" s="336"/>
    </row>
    <row r="2562" spans="1:123" ht="38.25" customHeight="1" x14ac:dyDescent="0.2">
      <c r="A2562" s="1101"/>
      <c r="B2562" s="1101"/>
      <c r="C2562" s="168" t="s">
        <v>433</v>
      </c>
      <c r="D2562" s="201"/>
      <c r="E2562" s="201"/>
      <c r="F2562" s="201"/>
      <c r="G2562" s="486"/>
      <c r="H2562" s="486"/>
      <c r="I2562" s="201"/>
      <c r="J2562" s="201"/>
      <c r="K2562" s="486"/>
      <c r="L2562" s="486"/>
      <c r="M2562" s="201"/>
      <c r="N2562" s="201"/>
      <c r="O2562" s="486"/>
      <c r="P2562" s="486"/>
      <c r="Q2562" s="201"/>
      <c r="R2562" s="201"/>
      <c r="S2562" s="486"/>
      <c r="T2562" s="486"/>
      <c r="U2562" s="201"/>
      <c r="V2562" s="201"/>
      <c r="W2562" s="486"/>
      <c r="X2562" s="486"/>
      <c r="Y2562" s="201"/>
      <c r="Z2562" s="201"/>
      <c r="AA2562" s="486"/>
      <c r="AB2562" s="486"/>
      <c r="AC2562" s="201"/>
      <c r="AD2562" s="201"/>
      <c r="AE2562" s="109"/>
      <c r="AG2562" s="130">
        <f t="shared" si="2839"/>
        <v>0</v>
      </c>
      <c r="AH2562" s="130">
        <f t="shared" si="2840"/>
        <v>0</v>
      </c>
      <c r="AI2562" s="130">
        <f t="shared" si="2841"/>
        <v>0</v>
      </c>
      <c r="AJ2562" s="130">
        <f t="shared" si="2842"/>
        <v>0</v>
      </c>
      <c r="AK2562" s="359">
        <f t="shared" si="2843"/>
        <v>0</v>
      </c>
      <c r="AL2562" s="130">
        <f t="shared" si="2844"/>
        <v>0</v>
      </c>
      <c r="AM2562" s="130">
        <f t="shared" si="2845"/>
        <v>0</v>
      </c>
      <c r="AN2562" s="130">
        <f t="shared" si="2846"/>
        <v>0</v>
      </c>
      <c r="AO2562" s="130">
        <f t="shared" si="2847"/>
        <v>0</v>
      </c>
      <c r="AP2562" s="359">
        <f t="shared" si="2848"/>
        <v>0</v>
      </c>
      <c r="AQ2562" s="130">
        <f t="shared" si="2849"/>
        <v>0</v>
      </c>
      <c r="AR2562" s="130">
        <f t="shared" si="2850"/>
        <v>0</v>
      </c>
      <c r="AS2562" s="130">
        <f t="shared" si="2851"/>
        <v>0</v>
      </c>
      <c r="AT2562" s="130">
        <f t="shared" si="2852"/>
        <v>0</v>
      </c>
      <c r="AU2562" s="359">
        <f t="shared" si="2853"/>
        <v>0</v>
      </c>
      <c r="AV2562" s="130">
        <f t="shared" si="2854"/>
        <v>0</v>
      </c>
      <c r="AW2562" s="130">
        <f t="shared" si="2855"/>
        <v>0</v>
      </c>
      <c r="AX2562" s="130">
        <f t="shared" si="2856"/>
        <v>0</v>
      </c>
      <c r="AY2562" s="130">
        <f t="shared" si="2857"/>
        <v>0</v>
      </c>
      <c r="AZ2562" s="359">
        <f t="shared" si="2858"/>
        <v>0</v>
      </c>
      <c r="BA2562" s="130">
        <f t="shared" si="2859"/>
        <v>0</v>
      </c>
      <c r="BB2562" s="130">
        <f t="shared" si="2860"/>
        <v>0</v>
      </c>
      <c r="BC2562" s="130">
        <f t="shared" si="2861"/>
        <v>0</v>
      </c>
      <c r="BD2562" s="130">
        <f t="shared" si="2862"/>
        <v>0</v>
      </c>
      <c r="BE2562" s="359">
        <f t="shared" si="2863"/>
        <v>0</v>
      </c>
      <c r="BF2562" s="130">
        <f t="shared" si="2864"/>
        <v>0</v>
      </c>
      <c r="BG2562" s="130">
        <f t="shared" si="2865"/>
        <v>0</v>
      </c>
      <c r="BH2562" s="130">
        <f t="shared" si="2866"/>
        <v>0</v>
      </c>
      <c r="BI2562" s="130">
        <f t="shared" si="2867"/>
        <v>0</v>
      </c>
      <c r="BJ2562" s="359">
        <f t="shared" si="2868"/>
        <v>0</v>
      </c>
      <c r="BK2562" s="130">
        <f t="shared" si="2869"/>
        <v>0</v>
      </c>
      <c r="BL2562" s="130">
        <f t="shared" si="2870"/>
        <v>0</v>
      </c>
      <c r="BM2562" s="130">
        <f t="shared" si="2871"/>
        <v>0</v>
      </c>
      <c r="BN2562" s="130">
        <f t="shared" si="2872"/>
        <v>0</v>
      </c>
      <c r="BO2562" s="359">
        <f t="shared" si="2873"/>
        <v>0</v>
      </c>
      <c r="CO2562" s="335"/>
      <c r="CP2562" s="336"/>
      <c r="CQ2562" s="336"/>
      <c r="CR2562" s="336"/>
      <c r="CS2562" s="486"/>
      <c r="CT2562" s="486"/>
      <c r="CU2562" s="336"/>
      <c r="CV2562" s="336"/>
      <c r="CW2562" s="486"/>
      <c r="CX2562" s="486"/>
      <c r="CY2562" s="336"/>
      <c r="CZ2562" s="336"/>
      <c r="DA2562" s="486"/>
      <c r="DB2562" s="486"/>
      <c r="DC2562" s="336"/>
      <c r="DD2562" s="336"/>
      <c r="DE2562" s="486"/>
      <c r="DF2562" s="486"/>
      <c r="DG2562" s="336"/>
      <c r="DH2562" s="336"/>
      <c r="DI2562" s="486"/>
      <c r="DJ2562" s="486"/>
      <c r="DK2562" s="336"/>
      <c r="DL2562" s="336"/>
      <c r="DM2562" s="486"/>
      <c r="DN2562" s="486"/>
      <c r="DO2562" s="336"/>
      <c r="DP2562" s="336"/>
    </row>
    <row r="2563" spans="1:123" ht="38.25" customHeight="1" x14ac:dyDescent="0.2">
      <c r="A2563" s="1101"/>
      <c r="B2563" s="1101"/>
      <c r="C2563" s="168" t="s">
        <v>434</v>
      </c>
      <c r="D2563" s="201"/>
      <c r="E2563" s="201"/>
      <c r="F2563" s="201"/>
      <c r="G2563" s="486"/>
      <c r="H2563" s="486"/>
      <c r="I2563" s="201"/>
      <c r="J2563" s="201"/>
      <c r="K2563" s="486"/>
      <c r="L2563" s="486"/>
      <c r="M2563" s="201"/>
      <c r="N2563" s="201"/>
      <c r="O2563" s="486"/>
      <c r="P2563" s="486"/>
      <c r="Q2563" s="201"/>
      <c r="R2563" s="201"/>
      <c r="S2563" s="486"/>
      <c r="T2563" s="486"/>
      <c r="U2563" s="201"/>
      <c r="V2563" s="201"/>
      <c r="W2563" s="486"/>
      <c r="X2563" s="486"/>
      <c r="Y2563" s="201"/>
      <c r="Z2563" s="201"/>
      <c r="AA2563" s="486"/>
      <c r="AB2563" s="486"/>
      <c r="AC2563" s="201"/>
      <c r="AD2563" s="201"/>
      <c r="AE2563" s="109"/>
      <c r="AG2563" s="130">
        <f t="shared" si="2839"/>
        <v>0</v>
      </c>
      <c r="AH2563" s="130">
        <f t="shared" si="2840"/>
        <v>0</v>
      </c>
      <c r="AI2563" s="130">
        <f t="shared" si="2841"/>
        <v>0</v>
      </c>
      <c r="AJ2563" s="130">
        <f t="shared" si="2842"/>
        <v>0</v>
      </c>
      <c r="AK2563" s="359">
        <f t="shared" si="2843"/>
        <v>0</v>
      </c>
      <c r="AL2563" s="130">
        <f t="shared" si="2844"/>
        <v>0</v>
      </c>
      <c r="AM2563" s="130">
        <f t="shared" si="2845"/>
        <v>0</v>
      </c>
      <c r="AN2563" s="130">
        <f t="shared" si="2846"/>
        <v>0</v>
      </c>
      <c r="AO2563" s="130">
        <f t="shared" si="2847"/>
        <v>0</v>
      </c>
      <c r="AP2563" s="359">
        <f t="shared" si="2848"/>
        <v>0</v>
      </c>
      <c r="AQ2563" s="130">
        <f t="shared" si="2849"/>
        <v>0</v>
      </c>
      <c r="AR2563" s="130">
        <f t="shared" si="2850"/>
        <v>0</v>
      </c>
      <c r="AS2563" s="130">
        <f t="shared" si="2851"/>
        <v>0</v>
      </c>
      <c r="AT2563" s="130">
        <f t="shared" si="2852"/>
        <v>0</v>
      </c>
      <c r="AU2563" s="359">
        <f t="shared" si="2853"/>
        <v>0</v>
      </c>
      <c r="AV2563" s="130">
        <f t="shared" si="2854"/>
        <v>0</v>
      </c>
      <c r="AW2563" s="130">
        <f t="shared" si="2855"/>
        <v>0</v>
      </c>
      <c r="AX2563" s="130">
        <f t="shared" si="2856"/>
        <v>0</v>
      </c>
      <c r="AY2563" s="130">
        <f t="shared" si="2857"/>
        <v>0</v>
      </c>
      <c r="AZ2563" s="359">
        <f t="shared" si="2858"/>
        <v>0</v>
      </c>
      <c r="BA2563" s="130">
        <f t="shared" si="2859"/>
        <v>0</v>
      </c>
      <c r="BB2563" s="130">
        <f t="shared" si="2860"/>
        <v>0</v>
      </c>
      <c r="BC2563" s="130">
        <f t="shared" si="2861"/>
        <v>0</v>
      </c>
      <c r="BD2563" s="130">
        <f t="shared" si="2862"/>
        <v>0</v>
      </c>
      <c r="BE2563" s="359">
        <f t="shared" si="2863"/>
        <v>0</v>
      </c>
      <c r="BF2563" s="130">
        <f t="shared" si="2864"/>
        <v>0</v>
      </c>
      <c r="BG2563" s="130">
        <f t="shared" si="2865"/>
        <v>0</v>
      </c>
      <c r="BH2563" s="130">
        <f t="shared" si="2866"/>
        <v>0</v>
      </c>
      <c r="BI2563" s="130">
        <f t="shared" si="2867"/>
        <v>0</v>
      </c>
      <c r="BJ2563" s="359">
        <f t="shared" si="2868"/>
        <v>0</v>
      </c>
      <c r="BK2563" s="130">
        <f t="shared" si="2869"/>
        <v>0</v>
      </c>
      <c r="BL2563" s="130">
        <f t="shared" si="2870"/>
        <v>0</v>
      </c>
      <c r="BM2563" s="130">
        <f t="shared" si="2871"/>
        <v>0</v>
      </c>
      <c r="BN2563" s="130">
        <f t="shared" si="2872"/>
        <v>0</v>
      </c>
      <c r="BO2563" s="359">
        <f t="shared" si="2873"/>
        <v>0</v>
      </c>
      <c r="CO2563" s="335"/>
      <c r="CP2563" s="336"/>
      <c r="CQ2563" s="336"/>
      <c r="CR2563" s="336"/>
      <c r="CS2563" s="486"/>
      <c r="CT2563" s="486"/>
      <c r="CU2563" s="336"/>
      <c r="CV2563" s="336"/>
      <c r="CW2563" s="486"/>
      <c r="CX2563" s="486"/>
      <c r="CY2563" s="336"/>
      <c r="CZ2563" s="336"/>
      <c r="DA2563" s="486"/>
      <c r="DB2563" s="486"/>
      <c r="DC2563" s="336"/>
      <c r="DD2563" s="336"/>
      <c r="DE2563" s="486"/>
      <c r="DF2563" s="486"/>
      <c r="DG2563" s="336"/>
      <c r="DH2563" s="336"/>
      <c r="DI2563" s="486"/>
      <c r="DJ2563" s="486"/>
      <c r="DK2563" s="336"/>
      <c r="DL2563" s="336"/>
      <c r="DM2563" s="486"/>
      <c r="DN2563" s="486"/>
      <c r="DO2563" s="336"/>
      <c r="DP2563" s="336"/>
    </row>
    <row r="2564" spans="1:123" ht="38.25" customHeight="1" x14ac:dyDescent="0.2">
      <c r="A2564" s="1101"/>
      <c r="B2564" s="1101"/>
      <c r="C2564" s="168" t="s">
        <v>435</v>
      </c>
      <c r="D2564" s="201"/>
      <c r="E2564" s="201"/>
      <c r="F2564" s="201"/>
      <c r="G2564" s="486"/>
      <c r="H2564" s="486"/>
      <c r="I2564" s="201"/>
      <c r="J2564" s="201"/>
      <c r="K2564" s="486"/>
      <c r="L2564" s="486"/>
      <c r="M2564" s="201"/>
      <c r="N2564" s="201"/>
      <c r="O2564" s="486"/>
      <c r="P2564" s="486"/>
      <c r="Q2564" s="201"/>
      <c r="R2564" s="201"/>
      <c r="S2564" s="486"/>
      <c r="T2564" s="486"/>
      <c r="U2564" s="201"/>
      <c r="V2564" s="201"/>
      <c r="W2564" s="486"/>
      <c r="X2564" s="486"/>
      <c r="Y2564" s="201"/>
      <c r="Z2564" s="201"/>
      <c r="AA2564" s="486"/>
      <c r="AB2564" s="486"/>
      <c r="AC2564" s="201"/>
      <c r="AD2564" s="201"/>
      <c r="AE2564" s="109"/>
      <c r="AG2564" s="130">
        <f t="shared" si="2839"/>
        <v>0</v>
      </c>
      <c r="AH2564" s="130">
        <f t="shared" si="2840"/>
        <v>0</v>
      </c>
      <c r="AI2564" s="130">
        <f t="shared" si="2841"/>
        <v>0</v>
      </c>
      <c r="AJ2564" s="130">
        <f t="shared" si="2842"/>
        <v>0</v>
      </c>
      <c r="AK2564" s="359">
        <f t="shared" si="2843"/>
        <v>0</v>
      </c>
      <c r="AL2564" s="130">
        <f t="shared" si="2844"/>
        <v>0</v>
      </c>
      <c r="AM2564" s="130">
        <f t="shared" si="2845"/>
        <v>0</v>
      </c>
      <c r="AN2564" s="130">
        <f t="shared" si="2846"/>
        <v>0</v>
      </c>
      <c r="AO2564" s="130">
        <f t="shared" si="2847"/>
        <v>0</v>
      </c>
      <c r="AP2564" s="359">
        <f t="shared" si="2848"/>
        <v>0</v>
      </c>
      <c r="AQ2564" s="130">
        <f t="shared" si="2849"/>
        <v>0</v>
      </c>
      <c r="AR2564" s="130">
        <f t="shared" si="2850"/>
        <v>0</v>
      </c>
      <c r="AS2564" s="130">
        <f t="shared" si="2851"/>
        <v>0</v>
      </c>
      <c r="AT2564" s="130">
        <f t="shared" si="2852"/>
        <v>0</v>
      </c>
      <c r="AU2564" s="359">
        <f t="shared" si="2853"/>
        <v>0</v>
      </c>
      <c r="AV2564" s="130">
        <f t="shared" si="2854"/>
        <v>0</v>
      </c>
      <c r="AW2564" s="130">
        <f t="shared" si="2855"/>
        <v>0</v>
      </c>
      <c r="AX2564" s="130">
        <f t="shared" si="2856"/>
        <v>0</v>
      </c>
      <c r="AY2564" s="130">
        <f t="shared" si="2857"/>
        <v>0</v>
      </c>
      <c r="AZ2564" s="359">
        <f t="shared" si="2858"/>
        <v>0</v>
      </c>
      <c r="BA2564" s="130">
        <f t="shared" si="2859"/>
        <v>0</v>
      </c>
      <c r="BB2564" s="130">
        <f t="shared" si="2860"/>
        <v>0</v>
      </c>
      <c r="BC2564" s="130">
        <f t="shared" si="2861"/>
        <v>0</v>
      </c>
      <c r="BD2564" s="130">
        <f t="shared" si="2862"/>
        <v>0</v>
      </c>
      <c r="BE2564" s="359">
        <f t="shared" si="2863"/>
        <v>0</v>
      </c>
      <c r="BF2564" s="130">
        <f t="shared" si="2864"/>
        <v>0</v>
      </c>
      <c r="BG2564" s="130">
        <f t="shared" si="2865"/>
        <v>0</v>
      </c>
      <c r="BH2564" s="130">
        <f t="shared" si="2866"/>
        <v>0</v>
      </c>
      <c r="BI2564" s="130">
        <f t="shared" si="2867"/>
        <v>0</v>
      </c>
      <c r="BJ2564" s="359">
        <f t="shared" si="2868"/>
        <v>0</v>
      </c>
      <c r="BK2564" s="130">
        <f t="shared" si="2869"/>
        <v>0</v>
      </c>
      <c r="BL2564" s="130">
        <f t="shared" si="2870"/>
        <v>0</v>
      </c>
      <c r="BM2564" s="130">
        <f t="shared" si="2871"/>
        <v>0</v>
      </c>
      <c r="BN2564" s="130">
        <f t="shared" si="2872"/>
        <v>0</v>
      </c>
      <c r="BO2564" s="359">
        <f t="shared" si="2873"/>
        <v>0</v>
      </c>
      <c r="BQ2564" s="246" t="s">
        <v>84</v>
      </c>
      <c r="BR2564" s="246" t="s">
        <v>2048</v>
      </c>
      <c r="BS2564" s="246" t="s">
        <v>2049</v>
      </c>
      <c r="BT2564" s="246" t="s">
        <v>84</v>
      </c>
      <c r="BU2564" s="246" t="s">
        <v>2048</v>
      </c>
      <c r="BV2564" s="246" t="s">
        <v>2049</v>
      </c>
      <c r="BW2564" s="246" t="s">
        <v>84</v>
      </c>
      <c r="BX2564" s="246" t="s">
        <v>2048</v>
      </c>
      <c r="BY2564" s="246" t="s">
        <v>2049</v>
      </c>
      <c r="BZ2564" s="246" t="s">
        <v>84</v>
      </c>
      <c r="CA2564" s="246" t="s">
        <v>2048</v>
      </c>
      <c r="CB2564" s="246" t="s">
        <v>2049</v>
      </c>
      <c r="CC2564" s="246" t="s">
        <v>84</v>
      </c>
      <c r="CD2564" s="246" t="s">
        <v>2048</v>
      </c>
      <c r="CE2564" s="246" t="s">
        <v>2049</v>
      </c>
      <c r="CF2564" s="246" t="s">
        <v>84</v>
      </c>
      <c r="CG2564" s="246" t="s">
        <v>2048</v>
      </c>
      <c r="CH2564" s="246" t="s">
        <v>2049</v>
      </c>
      <c r="CI2564" s="246" t="s">
        <v>84</v>
      </c>
      <c r="CJ2564" s="246" t="s">
        <v>2048</v>
      </c>
      <c r="CK2564" s="246" t="s">
        <v>2049</v>
      </c>
      <c r="CO2564" s="335"/>
      <c r="CP2564" s="336"/>
      <c r="CQ2564" s="336"/>
      <c r="CR2564" s="336"/>
      <c r="CS2564" s="486"/>
      <c r="CT2564" s="486"/>
      <c r="CU2564" s="336"/>
      <c r="CV2564" s="336"/>
      <c r="CW2564" s="486"/>
      <c r="CX2564" s="486"/>
      <c r="CY2564" s="336"/>
      <c r="CZ2564" s="336"/>
      <c r="DA2564" s="486"/>
      <c r="DB2564" s="486"/>
      <c r="DC2564" s="336"/>
      <c r="DD2564" s="336"/>
      <c r="DE2564" s="486"/>
      <c r="DF2564" s="486"/>
      <c r="DG2564" s="336"/>
      <c r="DH2564" s="336"/>
      <c r="DI2564" s="486"/>
      <c r="DJ2564" s="486"/>
      <c r="DK2564" s="336"/>
      <c r="DL2564" s="336"/>
      <c r="DM2564" s="486"/>
      <c r="DN2564" s="486"/>
      <c r="DO2564" s="336"/>
      <c r="DP2564" s="336"/>
    </row>
    <row r="2565" spans="1:123" s="186" customFormat="1" ht="38.25" customHeight="1" x14ac:dyDescent="0.2">
      <c r="A2565" s="1104"/>
      <c r="B2565" s="1104"/>
      <c r="C2565" s="242" t="s">
        <v>441</v>
      </c>
      <c r="D2565" s="233"/>
      <c r="E2565" s="233"/>
      <c r="F2565" s="233"/>
      <c r="G2565" s="487"/>
      <c r="H2565" s="487"/>
      <c r="I2565" s="233"/>
      <c r="J2565" s="233"/>
      <c r="K2565" s="487"/>
      <c r="L2565" s="487"/>
      <c r="M2565" s="233"/>
      <c r="N2565" s="233"/>
      <c r="O2565" s="487"/>
      <c r="P2565" s="487"/>
      <c r="Q2565" s="233"/>
      <c r="R2565" s="233"/>
      <c r="S2565" s="487"/>
      <c r="T2565" s="487"/>
      <c r="U2565" s="233"/>
      <c r="V2565" s="233"/>
      <c r="W2565" s="487"/>
      <c r="X2565" s="487"/>
      <c r="Y2565" s="233"/>
      <c r="Z2565" s="233"/>
      <c r="AA2565" s="487"/>
      <c r="AB2565" s="487"/>
      <c r="AC2565" s="233"/>
      <c r="AD2565" s="233"/>
      <c r="AE2565" s="235"/>
      <c r="AF2565" s="237"/>
      <c r="AG2565" s="178">
        <f t="shared" si="2839"/>
        <v>0</v>
      </c>
      <c r="AH2565" s="178">
        <f t="shared" si="2840"/>
        <v>0</v>
      </c>
      <c r="AI2565" s="178">
        <f t="shared" si="2841"/>
        <v>0</v>
      </c>
      <c r="AJ2565" s="178">
        <f t="shared" si="2842"/>
        <v>0</v>
      </c>
      <c r="AK2565" s="359">
        <f t="shared" si="2843"/>
        <v>0</v>
      </c>
      <c r="AL2565" s="178">
        <f t="shared" si="2844"/>
        <v>0</v>
      </c>
      <c r="AM2565" s="178">
        <f t="shared" si="2845"/>
        <v>0</v>
      </c>
      <c r="AN2565" s="178">
        <f t="shared" si="2846"/>
        <v>0</v>
      </c>
      <c r="AO2565" s="178">
        <f t="shared" si="2847"/>
        <v>0</v>
      </c>
      <c r="AP2565" s="359">
        <f t="shared" si="2848"/>
        <v>0</v>
      </c>
      <c r="AQ2565" s="178">
        <f t="shared" si="2849"/>
        <v>0</v>
      </c>
      <c r="AR2565" s="178">
        <f t="shared" si="2850"/>
        <v>0</v>
      </c>
      <c r="AS2565" s="178">
        <f t="shared" si="2851"/>
        <v>0</v>
      </c>
      <c r="AT2565" s="178">
        <f t="shared" si="2852"/>
        <v>0</v>
      </c>
      <c r="AU2565" s="359">
        <f t="shared" si="2853"/>
        <v>0</v>
      </c>
      <c r="AV2565" s="178">
        <f t="shared" si="2854"/>
        <v>0</v>
      </c>
      <c r="AW2565" s="178">
        <f t="shared" si="2855"/>
        <v>0</v>
      </c>
      <c r="AX2565" s="178">
        <f t="shared" si="2856"/>
        <v>0</v>
      </c>
      <c r="AY2565" s="178">
        <f t="shared" si="2857"/>
        <v>0</v>
      </c>
      <c r="AZ2565" s="359">
        <f t="shared" si="2858"/>
        <v>0</v>
      </c>
      <c r="BA2565" s="178">
        <f t="shared" si="2859"/>
        <v>0</v>
      </c>
      <c r="BB2565" s="178">
        <f t="shared" si="2860"/>
        <v>0</v>
      </c>
      <c r="BC2565" s="178">
        <f t="shared" si="2861"/>
        <v>0</v>
      </c>
      <c r="BD2565" s="178">
        <f t="shared" si="2862"/>
        <v>0</v>
      </c>
      <c r="BE2565" s="359">
        <f t="shared" si="2863"/>
        <v>0</v>
      </c>
      <c r="BF2565" s="178">
        <f t="shared" si="2864"/>
        <v>0</v>
      </c>
      <c r="BG2565" s="178">
        <f t="shared" si="2865"/>
        <v>0</v>
      </c>
      <c r="BH2565" s="178">
        <f t="shared" si="2866"/>
        <v>0</v>
      </c>
      <c r="BI2565" s="178">
        <f t="shared" si="2867"/>
        <v>0</v>
      </c>
      <c r="BJ2565" s="359">
        <f t="shared" si="2868"/>
        <v>0</v>
      </c>
      <c r="BK2565" s="178">
        <f t="shared" si="2869"/>
        <v>0</v>
      </c>
      <c r="BL2565" s="178">
        <f t="shared" si="2870"/>
        <v>0</v>
      </c>
      <c r="BM2565" s="178">
        <f t="shared" si="2871"/>
        <v>0</v>
      </c>
      <c r="BN2565" s="178">
        <f t="shared" si="2872"/>
        <v>0</v>
      </c>
      <c r="BO2565" s="359">
        <f t="shared" si="2873"/>
        <v>0</v>
      </c>
      <c r="BP2565" s="186" t="s">
        <v>2077</v>
      </c>
      <c r="BQ2565" s="178">
        <f>IF($AG$1789=$AH$1789,0,IF(
OR(
AND(BQ2569=0,BQ2568&gt;0),
AND(BQ2569="NS",BQ2567&gt;0),
AND(BQ2569="NS",BQ2567=0,BQ2568=0)),1,
IF(OR(
AND(BQ2568&gt;=2,BQ2567&lt;BQ2569),
AND(BQ2569="NS",BQ2567=0,BQ2568&gt;0),
BQ2569=BQ2567,
AND(BQ2569="NA",BQ2568=0,BQ2567=0,BQ2566&gt;0)),0,1)))</f>
        <v>0</v>
      </c>
      <c r="BR2565" s="178">
        <f t="shared" ref="BR2565" si="3064">IF($AG$1789=$AH$1789,0,IF(
OR(
AND(BR2569=0,BR2568&gt;0),
AND(BR2569="NS",BR2567&gt;0),
AND(BR2569="NS",BR2567=0,BR2568=0)),1,
IF(OR(
AND(BR2568&gt;=2,BR2567&lt;BR2569),
AND(BR2569="NS",BR2567=0,BR2568&gt;0),
BR2569=BR2567,
AND(BR2569="NA",BR2568=0,BR2567=0,BR2566&gt;0)),0,1)))</f>
        <v>0</v>
      </c>
      <c r="BS2565" s="178">
        <f t="shared" ref="BS2565" si="3065">IF($AG$1789=$AH$1789,0,IF(
OR(
AND(BS2569=0,BS2568&gt;0),
AND(BS2569="NS",BS2567&gt;0),
AND(BS2569="NS",BS2567=0,BS2568=0)),1,
IF(OR(
AND(BS2568&gt;=2,BS2567&lt;BS2569),
AND(BS2569="NS",BS2567=0,BS2568&gt;0),
BS2569=BS2567,
AND(BS2569="NA",BS2568=0,BS2567=0,BS2566&gt;0)),0,1)))</f>
        <v>0</v>
      </c>
      <c r="BT2565" s="178">
        <f t="shared" ref="BT2565" si="3066">IF($AG$1789=$AH$1789,0,IF(
OR(
AND(BT2569=0,BT2568&gt;0),
AND(BT2569="NS",BT2567&gt;0),
AND(BT2569="NS",BT2567=0,BT2568=0)),1,
IF(OR(
AND(BT2568&gt;=2,BT2567&lt;BT2569),
AND(BT2569="NS",BT2567=0,BT2568&gt;0),
BT2569=BT2567,
AND(BT2569="NA",BT2568=0,BT2567=0,BT2566&gt;0)),0,1)))</f>
        <v>0</v>
      </c>
      <c r="BU2565" s="178">
        <f t="shared" ref="BU2565" si="3067">IF($AG$1789=$AH$1789,0,IF(
OR(
AND(BU2569=0,BU2568&gt;0),
AND(BU2569="NS",BU2567&gt;0),
AND(BU2569="NS",BU2567=0,BU2568=0)),1,
IF(OR(
AND(BU2568&gt;=2,BU2567&lt;BU2569),
AND(BU2569="NS",BU2567=0,BU2568&gt;0),
BU2569=BU2567,
AND(BU2569="NA",BU2568=0,BU2567=0,BU2566&gt;0)),0,1)))</f>
        <v>0</v>
      </c>
      <c r="BV2565" s="178">
        <f t="shared" ref="BV2565" si="3068">IF($AG$1789=$AH$1789,0,IF(
OR(
AND(BV2569=0,BV2568&gt;0),
AND(BV2569="NS",BV2567&gt;0),
AND(BV2569="NS",BV2567=0,BV2568=0)),1,
IF(OR(
AND(BV2568&gt;=2,BV2567&lt;BV2569),
AND(BV2569="NS",BV2567=0,BV2568&gt;0),
BV2569=BV2567,
AND(BV2569="NA",BV2568=0,BV2567=0,BV2566&gt;0)),0,1)))</f>
        <v>0</v>
      </c>
      <c r="BW2565" s="178">
        <f t="shared" ref="BW2565" si="3069">IF($AG$1789=$AH$1789,0,IF(
OR(
AND(BW2569=0,BW2568&gt;0),
AND(BW2569="NS",BW2567&gt;0),
AND(BW2569="NS",BW2567=0,BW2568=0)),1,
IF(OR(
AND(BW2568&gt;=2,BW2567&lt;BW2569),
AND(BW2569="NS",BW2567=0,BW2568&gt;0),
BW2569=BW2567,
AND(BW2569="NA",BW2568=0,BW2567=0,BW2566&gt;0)),0,1)))</f>
        <v>0</v>
      </c>
      <c r="BX2565" s="178">
        <f t="shared" ref="BX2565" si="3070">IF($AG$1789=$AH$1789,0,IF(
OR(
AND(BX2569=0,BX2568&gt;0),
AND(BX2569="NS",BX2567&gt;0),
AND(BX2569="NS",BX2567=0,BX2568=0)),1,
IF(OR(
AND(BX2568&gt;=2,BX2567&lt;BX2569),
AND(BX2569="NS",BX2567=0,BX2568&gt;0),
BX2569=BX2567,
AND(BX2569="NA",BX2568=0,BX2567=0,BX2566&gt;0)),0,1)))</f>
        <v>0</v>
      </c>
      <c r="BY2565" s="178">
        <f t="shared" ref="BY2565" si="3071">IF($AG$1789=$AH$1789,0,IF(
OR(
AND(BY2569=0,BY2568&gt;0),
AND(BY2569="NS",BY2567&gt;0),
AND(BY2569="NS",BY2567=0,BY2568=0)),1,
IF(OR(
AND(BY2568&gt;=2,BY2567&lt;BY2569),
AND(BY2569="NS",BY2567=0,BY2568&gt;0),
BY2569=BY2567,
AND(BY2569="NA",BY2568=0,BY2567=0,BY2566&gt;0)),0,1)))</f>
        <v>0</v>
      </c>
      <c r="BZ2565" s="178">
        <f>IF($AG$1789=$AH$1789,0,IF(
OR(
AND(BZ2569=0,BZ2568&gt;0),
AND(BZ2569="NS",BZ2567&gt;0),
AND(BZ2569="NS",BZ2567=0,BZ2568=0)),1,
IF(OR(
AND(BZ2568&gt;=2,BZ2567&lt;BZ2569),
AND(BZ2569="NS",BZ2567=0,BZ2568&gt;0),
BZ2569=BZ2567,
AND(BZ2569="NA",BZ2568=0,BZ2567=0,BZ2566&gt;0)),0,1)))</f>
        <v>0</v>
      </c>
      <c r="CA2565" s="178">
        <f t="shared" ref="CA2565" si="3072">IF($AG$1789=$AH$1789,0,IF(
OR(
AND(CA2569=0,CA2568&gt;0),
AND(CA2569="NS",CA2567&gt;0),
AND(CA2569="NS",CA2567=0,CA2568=0)),1,
IF(OR(
AND(CA2568&gt;=2,CA2567&lt;CA2569),
AND(CA2569="NS",CA2567=0,CA2568&gt;0),
CA2569=CA2567,
AND(CA2569="NA",CA2568=0,CA2567=0,CA2566&gt;0)),0,1)))</f>
        <v>0</v>
      </c>
      <c r="CB2565" s="178">
        <f t="shared" ref="CB2565" si="3073">IF($AG$1789=$AH$1789,0,IF(
OR(
AND(CB2569=0,CB2568&gt;0),
AND(CB2569="NS",CB2567&gt;0),
AND(CB2569="NS",CB2567=0,CB2568=0)),1,
IF(OR(
AND(CB2568&gt;=2,CB2567&lt;CB2569),
AND(CB2569="NS",CB2567=0,CB2568&gt;0),
CB2569=CB2567,
AND(CB2569="NA",CB2568=0,CB2567=0,CB2566&gt;0)),0,1)))</f>
        <v>0</v>
      </c>
      <c r="CC2565" s="178">
        <f t="shared" ref="CC2565" si="3074">IF($AG$1789=$AH$1789,0,IF(
OR(
AND(CC2569=0,CC2568&gt;0),
AND(CC2569="NS",CC2567&gt;0),
AND(CC2569="NS",CC2567=0,CC2568=0)),1,
IF(OR(
AND(CC2568&gt;=2,CC2567&lt;CC2569),
AND(CC2569="NS",CC2567=0,CC2568&gt;0),
CC2569=CC2567,
AND(CC2569="NA",CC2568=0,CC2567=0,CC2566&gt;0)),0,1)))</f>
        <v>0</v>
      </c>
      <c r="CD2565" s="178">
        <f t="shared" ref="CD2565" si="3075">IF($AG$1789=$AH$1789,0,IF(
OR(
AND(CD2569=0,CD2568&gt;0),
AND(CD2569="NS",CD2567&gt;0),
AND(CD2569="NS",CD2567=0,CD2568=0)),1,
IF(OR(
AND(CD2568&gt;=2,CD2567&lt;CD2569),
AND(CD2569="NS",CD2567=0,CD2568&gt;0),
CD2569=CD2567,
AND(CD2569="NA",CD2568=0,CD2567=0,CD2566&gt;0)),0,1)))</f>
        <v>0</v>
      </c>
      <c r="CE2565" s="178">
        <f t="shared" ref="CE2565" si="3076">IF($AG$1789=$AH$1789,0,IF(
OR(
AND(CE2569=0,CE2568&gt;0),
AND(CE2569="NS",CE2567&gt;0),
AND(CE2569="NS",CE2567=0,CE2568=0)),1,
IF(OR(
AND(CE2568&gt;=2,CE2567&lt;CE2569),
AND(CE2569="NS",CE2567=0,CE2568&gt;0),
CE2569=CE2567,
AND(CE2569="NA",CE2568=0,CE2567=0,CE2566&gt;0)),0,1)))</f>
        <v>0</v>
      </c>
      <c r="CF2565" s="178">
        <f t="shared" ref="CF2565" si="3077">IF($AG$1789=$AH$1789,0,IF(
OR(
AND(CF2569=0,CF2568&gt;0),
AND(CF2569="NS",CF2567&gt;0),
AND(CF2569="NS",CF2567=0,CF2568=0)),1,
IF(OR(
AND(CF2568&gt;=2,CF2567&lt;CF2569),
AND(CF2569="NS",CF2567=0,CF2568&gt;0),
CF2569=CF2567,
AND(CF2569="NA",CF2568=0,CF2567=0,CF2566&gt;0)),0,1)))</f>
        <v>0</v>
      </c>
      <c r="CG2565" s="178">
        <f t="shared" ref="CG2565" si="3078">IF($AG$1789=$AH$1789,0,IF(
OR(
AND(CG2569=0,CG2568&gt;0),
AND(CG2569="NS",CG2567&gt;0),
AND(CG2569="NS",CG2567=0,CG2568=0)),1,
IF(OR(
AND(CG2568&gt;=2,CG2567&lt;CG2569),
AND(CG2569="NS",CG2567=0,CG2568&gt;0),
CG2569=CG2567,
AND(CG2569="NA",CG2568=0,CG2567=0,CG2566&gt;0)),0,1)))</f>
        <v>0</v>
      </c>
      <c r="CH2565" s="178">
        <f t="shared" ref="CH2565" si="3079">IF($AG$1789=$AH$1789,0,IF(
OR(
AND(CH2569=0,CH2568&gt;0),
AND(CH2569="NS",CH2567&gt;0),
AND(CH2569="NS",CH2567=0,CH2568=0)),1,
IF(OR(
AND(CH2568&gt;=2,CH2567&lt;CH2569),
AND(CH2569="NS",CH2567=0,CH2568&gt;0),
CH2569=CH2567,
AND(CH2569="NA",CH2568=0,CH2567=0,CH2566&gt;0)),0,1)))</f>
        <v>0</v>
      </c>
      <c r="CI2565" s="178">
        <f t="shared" ref="CI2565" si="3080">IF($AG$1789=$AH$1789,0,IF(
OR(
AND(CI2569=0,CI2568&gt;0),
AND(CI2569="NS",CI2567&gt;0),
AND(CI2569="NS",CI2567=0,CI2568=0)),1,
IF(OR(
AND(CI2568&gt;=2,CI2567&lt;CI2569),
AND(CI2569="NS",CI2567=0,CI2568&gt;0),
CI2569=CI2567,
AND(CI2569="NA",CI2568=0,CI2567=0,CI2566&gt;0)),0,1)))</f>
        <v>0</v>
      </c>
      <c r="CJ2565" s="178">
        <f t="shared" ref="CJ2565" si="3081">IF($AG$1789=$AH$1789,0,IF(
OR(
AND(CJ2569=0,CJ2568&gt;0),
AND(CJ2569="NS",CJ2567&gt;0),
AND(CJ2569="NS",CJ2567=0,CJ2568=0)),1,
IF(OR(
AND(CJ2568&gt;=2,CJ2567&lt;CJ2569),
AND(CJ2569="NS",CJ2567=0,CJ2568&gt;0),
CJ2569=CJ2567,
AND(CJ2569="NA",CJ2568=0,CJ2567=0,CJ2566&gt;0)),0,1)))</f>
        <v>0</v>
      </c>
      <c r="CK2565" s="178">
        <f t="shared" ref="CK2565" si="3082">IF($AG$1789=$AH$1789,0,IF(
OR(
AND(CK2569=0,CK2568&gt;0),
AND(CK2569="NS",CK2567&gt;0),
AND(CK2569="NS",CK2567=0,CK2568=0)),1,
IF(OR(
AND(CK2568&gt;=2,CK2567&lt;CK2569),
AND(CK2569="NS",CK2567=0,CK2568&gt;0),
CK2569=CK2567,
AND(CK2569="NA",CK2568=0,CK2567=0,CK2566&gt;0)),0,1)))</f>
        <v>0</v>
      </c>
      <c r="CL2565" s="186">
        <f>SUM(BZ2565:CK2565)</f>
        <v>0</v>
      </c>
      <c r="CN2565" s="237"/>
      <c r="CO2565" s="349" t="s">
        <v>2171</v>
      </c>
      <c r="CP2565" s="353">
        <f>IF(AND(SUM(D2565,D2583,D2588:D2590,D2593:D2594)=0,SUM(COUNTIF(D2565,"NS"),COUNTIF(D2583,"NS"),COUNTIF(D2588:D2590,"NS"),COUNTIF(D2593:D2594,"NS")&gt;0)),"NS",SUM(D2565,D2583,D2588:D2590,D2593:D2594))</f>
        <v>0</v>
      </c>
      <c r="CQ2565" s="353">
        <f>IF(AND(SUM(E2565,E2583,E2588:E2590,E2593:E2594)=0,SUM(COUNTIF(E2565,"NS"),COUNTIF(E2583,"NS"),COUNTIF(E2588:E2590,"NS"),COUNTIF(E2593:E2594,"NS")&gt;0)),"NS",SUM(E2565,E2583,E2588:E2590,E2593:E2594))</f>
        <v>0</v>
      </c>
      <c r="CR2565" s="353">
        <f>IF(AND(SUM(F2565,F2583,F2588:F2590,F2593:F2594)=0,SUM(COUNTIF(F2565,"NS"),COUNTIF(F2583,"NS"),COUNTIF(F2588:F2590,"NS"),COUNTIF(F2593:F2594,"NS")&gt;0)),"NS",SUM(F2565,F2583,F2588:F2590,F2593:F2594))</f>
        <v>0</v>
      </c>
      <c r="CS2565" s="488">
        <f>IF(AND(SUM(G2565,G2583,G2588:H2590,G2593:H2594)=0,SUM(COUNTIF(G2565,"NS"),COUNTIF(G2583,"NS"),COUNTIF(G2588:H2590,"NS"),COUNTIF(G2593:H2594,"NS")&gt;0)),"NS",SUM(G2565,G2583,G2588:H2590,G2593:H2594))</f>
        <v>0</v>
      </c>
      <c r="CT2565" s="488"/>
      <c r="CU2565" s="353">
        <f>IF(AND(SUM(I2565,I2583,I2588:I2590,I2593:I2594)=0,SUM(COUNTIF(I2565,"NS"),COUNTIF(I2583,"NS"),COUNTIF(I2588:I2590,"NS"),COUNTIF(I2593:I2594,"NS")&gt;0)),"NS",SUM(I2565,I2583,I2588:I2590,I2593:I2594))</f>
        <v>0</v>
      </c>
      <c r="CV2565" s="353">
        <f>IF(AND(SUM(J2565,J2583,J2588:J2590,J2593:J2594)=0,SUM(COUNTIF(J2565,"NS"),COUNTIF(J2583,"NS"),COUNTIF(J2588:J2590,"NS"),COUNTIF(J2593:J2594,"NS")&gt;0)),"NS",SUM(J2565,J2583,J2588:J2590,J2593:J2594))</f>
        <v>0</v>
      </c>
      <c r="CW2565" s="488">
        <f t="shared" ref="CW2565" si="3083">IF(AND(SUM(K2565,K2583,K2588:L2590,K2593:L2594)=0,SUM(COUNTIF(K2565,"NS"),COUNTIF(K2583,"NS"),COUNTIF(K2588:L2590,"NS"),COUNTIF(K2593:L2594,"NS")&gt;0)),"NS",SUM(K2565,K2583,K2588:L2590,K2593:L2594))</f>
        <v>0</v>
      </c>
      <c r="CX2565" s="488"/>
      <c r="CY2565" s="353">
        <f t="shared" ref="CY2565:CZ2565" si="3084">IF(AND(SUM(M2565,M2583,M2588:M2590,M2593:M2594)=0,SUM(COUNTIF(M2565,"NS"),COUNTIF(M2583,"NS"),COUNTIF(M2588:M2590,"NS"),COUNTIF(M2593:M2594,"NS")&gt;0)),"NS",SUM(M2565,M2583,M2588:M2590,M2593:M2594))</f>
        <v>0</v>
      </c>
      <c r="CZ2565" s="353">
        <f t="shared" si="3084"/>
        <v>0</v>
      </c>
      <c r="DA2565" s="488">
        <f t="shared" ref="DA2565" si="3085">IF(AND(SUM(O2565,O2583,O2588:P2590,O2593:P2594)=0,SUM(COUNTIF(O2565,"NS"),COUNTIF(O2583,"NS"),COUNTIF(O2588:P2590,"NS"),COUNTIF(O2593:P2594,"NS")&gt;0)),"NS",SUM(O2565,O2583,O2588:P2590,O2593:P2594))</f>
        <v>0</v>
      </c>
      <c r="DB2565" s="488"/>
      <c r="DC2565" s="353">
        <f t="shared" ref="DC2565:DD2565" si="3086">IF(AND(SUM(Q2565,Q2583,Q2588:Q2590,Q2593:Q2594)=0,SUM(COUNTIF(Q2565,"NS"),COUNTIF(Q2583,"NS"),COUNTIF(Q2588:Q2590,"NS"),COUNTIF(Q2593:Q2594,"NS")&gt;0)),"NS",SUM(Q2565,Q2583,Q2588:Q2590,Q2593:Q2594))</f>
        <v>0</v>
      </c>
      <c r="DD2565" s="353">
        <f t="shared" si="3086"/>
        <v>0</v>
      </c>
      <c r="DE2565" s="488">
        <f t="shared" ref="DE2565" si="3087">IF(AND(SUM(S2565,S2583,S2588:T2590,S2593:T2594)=0,SUM(COUNTIF(S2565,"NS"),COUNTIF(S2583,"NS"),COUNTIF(S2588:T2590,"NS"),COUNTIF(S2593:T2594,"NS")&gt;0)),"NS",SUM(S2565,S2583,S2588:T2590,S2593:T2594))</f>
        <v>0</v>
      </c>
      <c r="DF2565" s="488"/>
      <c r="DG2565" s="353">
        <f t="shared" ref="DG2565:DH2565" si="3088">IF(AND(SUM(U2565,U2583,U2588:U2590,U2593:U2594)=0,SUM(COUNTIF(U2565,"NS"),COUNTIF(U2583,"NS"),COUNTIF(U2588:U2590,"NS"),COUNTIF(U2593:U2594,"NS")&gt;0)),"NS",SUM(U2565,U2583,U2588:U2590,U2593:U2594))</f>
        <v>0</v>
      </c>
      <c r="DH2565" s="353">
        <f t="shared" si="3088"/>
        <v>0</v>
      </c>
      <c r="DI2565" s="488">
        <f t="shared" ref="DI2565" si="3089">IF(AND(SUM(W2565,W2583,W2588:X2590,W2593:X2594)=0,SUM(COUNTIF(W2565,"NS"),COUNTIF(W2583,"NS"),COUNTIF(W2588:X2590,"NS"),COUNTIF(W2593:X2594,"NS")&gt;0)),"NS",SUM(W2565,W2583,W2588:X2590,W2593:X2594))</f>
        <v>0</v>
      </c>
      <c r="DJ2565" s="488"/>
      <c r="DK2565" s="353">
        <f t="shared" ref="DK2565:DL2565" si="3090">IF(AND(SUM(Y2565,Y2583,Y2588:Y2590,Y2593:Y2594)=0,SUM(COUNTIF(Y2565,"NS"),COUNTIF(Y2583,"NS"),COUNTIF(Y2588:Y2590,"NS"),COUNTIF(Y2593:Y2594,"NS")&gt;0)),"NS",SUM(Y2565,Y2583,Y2588:Y2590,Y2593:Y2594))</f>
        <v>0</v>
      </c>
      <c r="DL2565" s="353">
        <f t="shared" si="3090"/>
        <v>0</v>
      </c>
      <c r="DM2565" s="488">
        <f t="shared" ref="DM2565" si="3091">IF(AND(SUM(AA2565,AA2583,AA2588:AB2590,AA2593:AB2594)=0,SUM(COUNTIF(AA2565,"NS"),COUNTIF(AA2583,"NS"),COUNTIF(AA2588:AB2590,"NS"),COUNTIF(AA2593:AB2594,"NS")&gt;0)),"NS",SUM(AA2565,AA2583,AA2588:AB2590,AA2593:AB2594))</f>
        <v>0</v>
      </c>
      <c r="DN2565" s="488"/>
      <c r="DO2565" s="353">
        <f t="shared" ref="DO2565:DP2565" si="3092">IF(AND(SUM(AC2565,AC2583,AC2588:AC2590,AC2593:AC2594)=0,SUM(COUNTIF(AC2565,"NS"),COUNTIF(AC2583,"NS"),COUNTIF(AC2588:AC2590,"NS"),COUNTIF(AC2593:AC2594,"NS")&gt;0)),"NS",SUM(AC2565,AC2583,AC2588:AC2590,AC2593:AC2594))</f>
        <v>0</v>
      </c>
      <c r="DP2565" s="353">
        <f t="shared" si="3092"/>
        <v>0</v>
      </c>
      <c r="DS2565" s="237"/>
    </row>
    <row r="2566" spans="1:123" ht="38.25" customHeight="1" x14ac:dyDescent="0.2">
      <c r="A2566" s="1105"/>
      <c r="B2566" s="1105"/>
      <c r="C2566" s="169" t="s">
        <v>460</v>
      </c>
      <c r="D2566" s="434"/>
      <c r="E2566" s="434"/>
      <c r="F2566" s="434"/>
      <c r="G2566" s="486"/>
      <c r="H2566" s="486"/>
      <c r="I2566" s="434"/>
      <c r="J2566" s="434"/>
      <c r="K2566" s="486"/>
      <c r="L2566" s="486"/>
      <c r="M2566" s="434"/>
      <c r="N2566" s="434"/>
      <c r="O2566" s="486"/>
      <c r="P2566" s="486"/>
      <c r="Q2566" s="434"/>
      <c r="R2566" s="434"/>
      <c r="S2566" s="486"/>
      <c r="T2566" s="486"/>
      <c r="U2566" s="434"/>
      <c r="V2566" s="434"/>
      <c r="W2566" s="486"/>
      <c r="X2566" s="486"/>
      <c r="Y2566" s="434"/>
      <c r="Z2566" s="434"/>
      <c r="AA2566" s="486"/>
      <c r="AB2566" s="486"/>
      <c r="AC2566" s="434"/>
      <c r="AD2566" s="434"/>
      <c r="AE2566" s="109"/>
      <c r="AG2566" s="130">
        <f t="shared" si="2839"/>
        <v>0</v>
      </c>
      <c r="AH2566" s="130">
        <f t="shared" si="2840"/>
        <v>0</v>
      </c>
      <c r="AI2566" s="130">
        <f t="shared" si="2841"/>
        <v>0</v>
      </c>
      <c r="AJ2566" s="130">
        <f t="shared" si="2842"/>
        <v>0</v>
      </c>
      <c r="AK2566" s="359">
        <f t="shared" si="2843"/>
        <v>0</v>
      </c>
      <c r="AL2566" s="130">
        <f t="shared" si="2844"/>
        <v>0</v>
      </c>
      <c r="AM2566" s="130">
        <f t="shared" si="2845"/>
        <v>0</v>
      </c>
      <c r="AN2566" s="130">
        <f t="shared" si="2846"/>
        <v>0</v>
      </c>
      <c r="AO2566" s="130">
        <f t="shared" si="2847"/>
        <v>0</v>
      </c>
      <c r="AP2566" s="359">
        <f t="shared" si="2848"/>
        <v>0</v>
      </c>
      <c r="AQ2566" s="130">
        <f t="shared" si="2849"/>
        <v>0</v>
      </c>
      <c r="AR2566" s="130">
        <f t="shared" si="2850"/>
        <v>0</v>
      </c>
      <c r="AS2566" s="130">
        <f t="shared" si="2851"/>
        <v>0</v>
      </c>
      <c r="AT2566" s="130">
        <f t="shared" si="2852"/>
        <v>0</v>
      </c>
      <c r="AU2566" s="359">
        <f t="shared" si="2853"/>
        <v>0</v>
      </c>
      <c r="AV2566" s="130">
        <f t="shared" si="2854"/>
        <v>0</v>
      </c>
      <c r="AW2566" s="130">
        <f t="shared" si="2855"/>
        <v>0</v>
      </c>
      <c r="AX2566" s="130">
        <f t="shared" si="2856"/>
        <v>0</v>
      </c>
      <c r="AY2566" s="130">
        <f t="shared" si="2857"/>
        <v>0</v>
      </c>
      <c r="AZ2566" s="359">
        <f t="shared" si="2858"/>
        <v>0</v>
      </c>
      <c r="BA2566" s="130">
        <f t="shared" si="2859"/>
        <v>0</v>
      </c>
      <c r="BB2566" s="130">
        <f t="shared" si="2860"/>
        <v>0</v>
      </c>
      <c r="BC2566" s="130">
        <f t="shared" si="2861"/>
        <v>0</v>
      </c>
      <c r="BD2566" s="130">
        <f t="shared" si="2862"/>
        <v>0</v>
      </c>
      <c r="BE2566" s="359">
        <f t="shared" si="2863"/>
        <v>0</v>
      </c>
      <c r="BF2566" s="130">
        <f t="shared" si="2864"/>
        <v>0</v>
      </c>
      <c r="BG2566" s="130">
        <f t="shared" si="2865"/>
        <v>0</v>
      </c>
      <c r="BH2566" s="130">
        <f t="shared" si="2866"/>
        <v>0</v>
      </c>
      <c r="BI2566" s="130">
        <f t="shared" si="2867"/>
        <v>0</v>
      </c>
      <c r="BJ2566" s="359">
        <f t="shared" si="2868"/>
        <v>0</v>
      </c>
      <c r="BK2566" s="130">
        <f t="shared" si="2869"/>
        <v>0</v>
      </c>
      <c r="BL2566" s="130">
        <f t="shared" si="2870"/>
        <v>0</v>
      </c>
      <c r="BM2566" s="130">
        <f t="shared" si="2871"/>
        <v>0</v>
      </c>
      <c r="BN2566" s="130">
        <f t="shared" si="2872"/>
        <v>0</v>
      </c>
      <c r="BO2566" s="359">
        <f t="shared" si="2873"/>
        <v>0</v>
      </c>
      <c r="BP2566" s="90" t="s">
        <v>2058</v>
      </c>
      <c r="BQ2566" s="90">
        <f>COUNTIF(D2566:D2582,"NA")</f>
        <v>0</v>
      </c>
      <c r="BR2566" s="90">
        <f>COUNTIF(E2566:E2582,"NA")</f>
        <v>0</v>
      </c>
      <c r="BS2566" s="90">
        <f>COUNTIF(F2566:F2582,"NA")</f>
        <v>0</v>
      </c>
      <c r="BT2566" s="90">
        <f>COUNTIF(G2566:H2582,"NA")</f>
        <v>0</v>
      </c>
      <c r="BU2566" s="90">
        <f>COUNTIF(I2566:I2582,"NA")</f>
        <v>0</v>
      </c>
      <c r="BV2566" s="90">
        <f>COUNTIF(J2566:J2582,"NA")</f>
        <v>0</v>
      </c>
      <c r="BW2566" s="90">
        <f>COUNTIF(K2566:L2582,"NA")</f>
        <v>0</v>
      </c>
      <c r="BX2566" s="90">
        <f>COUNTIF(M2566:M2582,"NA")</f>
        <v>0</v>
      </c>
      <c r="BY2566" s="90">
        <f>COUNTIF(N2566:N2582,"NA")</f>
        <v>0</v>
      </c>
      <c r="BZ2566" s="90">
        <f>COUNTIF(O2566:P2582,"NA")</f>
        <v>0</v>
      </c>
      <c r="CA2566" s="90">
        <f>COUNTIF(Q2566:Q2582,"NA")</f>
        <v>0</v>
      </c>
      <c r="CB2566" s="90">
        <f>COUNTIF(R2566:R2582,"NA")</f>
        <v>0</v>
      </c>
      <c r="CC2566" s="90">
        <f>COUNTIF(S2566:T2582,"NA")</f>
        <v>0</v>
      </c>
      <c r="CD2566" s="90">
        <f>COUNTIF(U2566:U2582,"NA")</f>
        <v>0</v>
      </c>
      <c r="CE2566" s="90">
        <f>COUNTIF(V2566:V2582,"NA")</f>
        <v>0</v>
      </c>
      <c r="CF2566" s="90">
        <f>COUNTIF(W2566:X2582,"NA")</f>
        <v>0</v>
      </c>
      <c r="CG2566" s="90">
        <f>COUNTIF(Y2566:Y2582,"NA")</f>
        <v>0</v>
      </c>
      <c r="CH2566" s="90">
        <f>COUNTIF(Z2566:Z2582,"NA")</f>
        <v>0</v>
      </c>
      <c r="CI2566" s="90">
        <f>COUNTIF(AA2566:AB2582,"NA")</f>
        <v>0</v>
      </c>
      <c r="CJ2566" s="90">
        <f>COUNTIF(AC2566:AC2582,"NA")</f>
        <v>0</v>
      </c>
      <c r="CK2566" s="90">
        <f>COUNTIF(AD2566:AD2582,"NA")</f>
        <v>0</v>
      </c>
      <c r="CO2566" s="349" t="s">
        <v>2078</v>
      </c>
      <c r="CP2566" s="353">
        <f>SUM(D2565,D2583,D2588:D2590,D2593:D2594)</f>
        <v>0</v>
      </c>
      <c r="CQ2566" s="353">
        <f>SUM(E2565,E2583,E2588:E2590,E2593:E2594)</f>
        <v>0</v>
      </c>
      <c r="CR2566" s="353">
        <f>SUM(F2565,F2583,F2588:F2590,F2593:F2594)</f>
        <v>0</v>
      </c>
      <c r="CS2566" s="488">
        <f>SUM(G2565,G2583,G2588:H2590,G2593:H2594)</f>
        <v>0</v>
      </c>
      <c r="CT2566" s="488"/>
      <c r="CU2566" s="353">
        <f>SUM(I2565,I2583,I2588:I2590,I2593:I2594)</f>
        <v>0</v>
      </c>
      <c r="CV2566" s="353">
        <f>SUM(J2565,J2583,J2588:J2590,J2593:J2594)</f>
        <v>0</v>
      </c>
      <c r="CW2566" s="488">
        <f t="shared" ref="CW2566" si="3093">SUM(K2565,K2583,K2588:L2590,K2593:L2594)</f>
        <v>0</v>
      </c>
      <c r="CX2566" s="488"/>
      <c r="CY2566" s="353">
        <f t="shared" ref="CY2566:CZ2566" si="3094">SUM(M2565,M2583,M2588:M2590,M2593:M2594)</f>
        <v>0</v>
      </c>
      <c r="CZ2566" s="353">
        <f t="shared" si="3094"/>
        <v>0</v>
      </c>
      <c r="DA2566" s="488">
        <f t="shared" ref="DA2566" si="3095">SUM(O2565,O2583,O2588:P2590,O2593:P2594)</f>
        <v>0</v>
      </c>
      <c r="DB2566" s="488"/>
      <c r="DC2566" s="353">
        <f t="shared" ref="DC2566:DD2566" si="3096">SUM(Q2565,Q2583,Q2588:Q2590,Q2593:Q2594)</f>
        <v>0</v>
      </c>
      <c r="DD2566" s="353">
        <f t="shared" si="3096"/>
        <v>0</v>
      </c>
      <c r="DE2566" s="488">
        <f t="shared" ref="DE2566" si="3097">SUM(S2565,S2583,S2588:T2590,S2593:T2594)</f>
        <v>0</v>
      </c>
      <c r="DF2566" s="488"/>
      <c r="DG2566" s="353">
        <f t="shared" ref="DG2566:DH2566" si="3098">SUM(U2565,U2583,U2588:U2590,U2593:U2594)</f>
        <v>0</v>
      </c>
      <c r="DH2566" s="353">
        <f t="shared" si="3098"/>
        <v>0</v>
      </c>
      <c r="DI2566" s="488">
        <f t="shared" ref="DI2566" si="3099">SUM(W2565,W2583,W2588:X2590,W2593:X2594)</f>
        <v>0</v>
      </c>
      <c r="DJ2566" s="488"/>
      <c r="DK2566" s="353">
        <f t="shared" ref="DK2566:DL2566" si="3100">SUM(Y2565,Y2583,Y2588:Y2590,Y2593:Y2594)</f>
        <v>0</v>
      </c>
      <c r="DL2566" s="353">
        <f t="shared" si="3100"/>
        <v>0</v>
      </c>
      <c r="DM2566" s="488">
        <f t="shared" ref="DM2566" si="3101">SUM(AA2565,AA2583,AA2588:AB2590,AA2593:AB2594)</f>
        <v>0</v>
      </c>
      <c r="DN2566" s="488"/>
      <c r="DO2566" s="353">
        <f t="shared" ref="DO2566:DP2566" si="3102">SUM(AC2565,AC2583,AC2588:AC2590,AC2593:AC2594)</f>
        <v>0</v>
      </c>
      <c r="DP2566" s="353">
        <f t="shared" si="3102"/>
        <v>0</v>
      </c>
    </row>
    <row r="2567" spans="1:123" ht="38.25" customHeight="1" x14ac:dyDescent="0.2">
      <c r="A2567" s="1103"/>
      <c r="B2567" s="1103"/>
      <c r="C2567" s="169" t="s">
        <v>461</v>
      </c>
      <c r="D2567" s="434"/>
      <c r="E2567" s="434"/>
      <c r="F2567" s="434"/>
      <c r="G2567" s="486"/>
      <c r="H2567" s="486"/>
      <c r="I2567" s="434"/>
      <c r="J2567" s="434"/>
      <c r="K2567" s="486"/>
      <c r="L2567" s="486"/>
      <c r="M2567" s="434"/>
      <c r="N2567" s="434"/>
      <c r="O2567" s="486"/>
      <c r="P2567" s="486"/>
      <c r="Q2567" s="434"/>
      <c r="R2567" s="434"/>
      <c r="S2567" s="486"/>
      <c r="T2567" s="486"/>
      <c r="U2567" s="434"/>
      <c r="V2567" s="434"/>
      <c r="W2567" s="486"/>
      <c r="X2567" s="486"/>
      <c r="Y2567" s="434"/>
      <c r="Z2567" s="434"/>
      <c r="AA2567" s="486"/>
      <c r="AB2567" s="486"/>
      <c r="AC2567" s="434"/>
      <c r="AD2567" s="434"/>
      <c r="AE2567" s="109"/>
      <c r="AG2567" s="130">
        <f t="shared" si="2839"/>
        <v>0</v>
      </c>
      <c r="AH2567" s="130">
        <f t="shared" si="2840"/>
        <v>0</v>
      </c>
      <c r="AI2567" s="130">
        <f t="shared" si="2841"/>
        <v>0</v>
      </c>
      <c r="AJ2567" s="130">
        <f t="shared" si="2842"/>
        <v>0</v>
      </c>
      <c r="AK2567" s="359">
        <f t="shared" si="2843"/>
        <v>0</v>
      </c>
      <c r="AL2567" s="130">
        <f t="shared" si="2844"/>
        <v>0</v>
      </c>
      <c r="AM2567" s="130">
        <f t="shared" si="2845"/>
        <v>0</v>
      </c>
      <c r="AN2567" s="130">
        <f t="shared" si="2846"/>
        <v>0</v>
      </c>
      <c r="AO2567" s="130">
        <f t="shared" si="2847"/>
        <v>0</v>
      </c>
      <c r="AP2567" s="359">
        <f t="shared" si="2848"/>
        <v>0</v>
      </c>
      <c r="AQ2567" s="130">
        <f t="shared" si="2849"/>
        <v>0</v>
      </c>
      <c r="AR2567" s="130">
        <f t="shared" si="2850"/>
        <v>0</v>
      </c>
      <c r="AS2567" s="130">
        <f t="shared" si="2851"/>
        <v>0</v>
      </c>
      <c r="AT2567" s="130">
        <f t="shared" si="2852"/>
        <v>0</v>
      </c>
      <c r="AU2567" s="359">
        <f t="shared" si="2853"/>
        <v>0</v>
      </c>
      <c r="AV2567" s="130">
        <f t="shared" si="2854"/>
        <v>0</v>
      </c>
      <c r="AW2567" s="130">
        <f t="shared" si="2855"/>
        <v>0</v>
      </c>
      <c r="AX2567" s="130">
        <f t="shared" si="2856"/>
        <v>0</v>
      </c>
      <c r="AY2567" s="130">
        <f t="shared" si="2857"/>
        <v>0</v>
      </c>
      <c r="AZ2567" s="359">
        <f t="shared" si="2858"/>
        <v>0</v>
      </c>
      <c r="BA2567" s="130">
        <f t="shared" si="2859"/>
        <v>0</v>
      </c>
      <c r="BB2567" s="130">
        <f t="shared" si="2860"/>
        <v>0</v>
      </c>
      <c r="BC2567" s="130">
        <f t="shared" si="2861"/>
        <v>0</v>
      </c>
      <c r="BD2567" s="130">
        <f t="shared" si="2862"/>
        <v>0</v>
      </c>
      <c r="BE2567" s="359">
        <f t="shared" si="2863"/>
        <v>0</v>
      </c>
      <c r="BF2567" s="130">
        <f t="shared" si="2864"/>
        <v>0</v>
      </c>
      <c r="BG2567" s="130">
        <f t="shared" si="2865"/>
        <v>0</v>
      </c>
      <c r="BH2567" s="130">
        <f t="shared" si="2866"/>
        <v>0</v>
      </c>
      <c r="BI2567" s="130">
        <f t="shared" si="2867"/>
        <v>0</v>
      </c>
      <c r="BJ2567" s="359">
        <f t="shared" si="2868"/>
        <v>0</v>
      </c>
      <c r="BK2567" s="130">
        <f t="shared" si="2869"/>
        <v>0</v>
      </c>
      <c r="BL2567" s="130">
        <f t="shared" si="2870"/>
        <v>0</v>
      </c>
      <c r="BM2567" s="130">
        <f t="shared" si="2871"/>
        <v>0</v>
      </c>
      <c r="BN2567" s="130">
        <f t="shared" si="2872"/>
        <v>0</v>
      </c>
      <c r="BO2567" s="359">
        <f t="shared" si="2873"/>
        <v>0</v>
      </c>
      <c r="BP2567" s="90" t="s">
        <v>2078</v>
      </c>
      <c r="BQ2567" s="90">
        <f>SUM(D2566:D2582)</f>
        <v>0</v>
      </c>
      <c r="BR2567" s="90">
        <f>SUM(E2566:E2582)</f>
        <v>0</v>
      </c>
      <c r="BS2567" s="90">
        <f>SUM(F2566:F2582)</f>
        <v>0</v>
      </c>
      <c r="BT2567" s="90">
        <f>SUM(G2566:H2582)</f>
        <v>0</v>
      </c>
      <c r="BU2567" s="90">
        <f>SUM(I2566:I2582)</f>
        <v>0</v>
      </c>
      <c r="BV2567" s="90">
        <f>SUM(J2566:J2582)</f>
        <v>0</v>
      </c>
      <c r="BW2567" s="90">
        <f>SUM(K2566:L2582)</f>
        <v>0</v>
      </c>
      <c r="BX2567" s="90">
        <f>SUM(M2566:M2582)</f>
        <v>0</v>
      </c>
      <c r="BY2567" s="90">
        <f>SUM(N2566:N2582)</f>
        <v>0</v>
      </c>
      <c r="BZ2567" s="90">
        <f>SUM(O2566:P2582)</f>
        <v>0</v>
      </c>
      <c r="CA2567" s="90">
        <f>SUM(Q2566:Q2582)</f>
        <v>0</v>
      </c>
      <c r="CB2567" s="90">
        <f>SUM(R2566:R2582)</f>
        <v>0</v>
      </c>
      <c r="CC2567" s="90">
        <f>SUM(S2566:T2582)</f>
        <v>0</v>
      </c>
      <c r="CD2567" s="90">
        <f>SUM(U2566:U2582)</f>
        <v>0</v>
      </c>
      <c r="CE2567" s="90">
        <f>SUM(V2566:V2582)</f>
        <v>0</v>
      </c>
      <c r="CF2567" s="90">
        <f>SUM(W2566:X2582)</f>
        <v>0</v>
      </c>
      <c r="CG2567" s="90">
        <f>SUM(Y2566:Y2582)</f>
        <v>0</v>
      </c>
      <c r="CH2567" s="90">
        <f>SUM(Z2566:Z2582)</f>
        <v>0</v>
      </c>
      <c r="CI2567" s="90">
        <f>SUM(AA2566:AB2582)</f>
        <v>0</v>
      </c>
      <c r="CJ2567" s="90">
        <f>SUM(AC2566:AC2582)</f>
        <v>0</v>
      </c>
      <c r="CK2567" s="90">
        <f>SUM(AD2566:AD2582)</f>
        <v>0</v>
      </c>
      <c r="CO2567" s="349" t="s">
        <v>2029</v>
      </c>
      <c r="CP2567" s="353">
        <f>SUM(COUNTIF(D2565,"NS"),COUNTIF(D2583,"NS"),COUNTIF(D2588:D2590,"NS"),COUNTIF(D2593:D2594,"NS"))</f>
        <v>0</v>
      </c>
      <c r="CQ2567" s="353">
        <f>SUM(COUNTIF(E2565,"NS"),COUNTIF(E2583,"NS"),COUNTIF(E2588:E2590,"NS"),COUNTIF(E2593:E2594,"NS"))</f>
        <v>0</v>
      </c>
      <c r="CR2567" s="353">
        <f>SUM(COUNTIF(F2565,"NS"),COUNTIF(F2583,"NS"),COUNTIF(F2588:F2590,"NS"),COUNTIF(F2593:F2594,"NS"))</f>
        <v>0</v>
      </c>
      <c r="CS2567" s="488">
        <f>SUM(COUNTIF(G2565,"NS"),COUNTIF(G2583,"NS"),COUNTIF(G2588:H2590,"NS"),COUNTIF(G2593:H2594,"NS"))</f>
        <v>0</v>
      </c>
      <c r="CT2567" s="488"/>
      <c r="CU2567" s="353">
        <f>SUM(COUNTIF(I2565,"NS"),COUNTIF(I2583,"NS"),COUNTIF(I2588:I2590,"NS"),COUNTIF(I2593:I2594,"NS"))</f>
        <v>0</v>
      </c>
      <c r="CV2567" s="353">
        <f>SUM(COUNTIF(J2565,"NS"),COUNTIF(J2583,"NS"),COUNTIF(J2588:J2590,"NS"),COUNTIF(J2593:J2594,"NS"))</f>
        <v>0</v>
      </c>
      <c r="CW2567" s="488">
        <f t="shared" ref="CW2567" si="3103">SUM(COUNTIF(K2565,"NS"),COUNTIF(K2583,"NS"),COUNTIF(K2588:L2590,"NS"),COUNTIF(K2593:L2594,"NS"))</f>
        <v>0</v>
      </c>
      <c r="CX2567" s="488"/>
      <c r="CY2567" s="353">
        <f t="shared" ref="CY2567:CZ2567" si="3104">SUM(COUNTIF(M2565,"NS"),COUNTIF(M2583,"NS"),COUNTIF(M2588:M2590,"NS"),COUNTIF(M2593:M2594,"NS"))</f>
        <v>0</v>
      </c>
      <c r="CZ2567" s="353">
        <f t="shared" si="3104"/>
        <v>0</v>
      </c>
      <c r="DA2567" s="488">
        <f t="shared" ref="DA2567" si="3105">SUM(COUNTIF(O2565,"NS"),COUNTIF(O2583,"NS"),COUNTIF(O2588:P2590,"NS"),COUNTIF(O2593:P2594,"NS"))</f>
        <v>0</v>
      </c>
      <c r="DB2567" s="488"/>
      <c r="DC2567" s="353">
        <f t="shared" ref="DC2567:DD2567" si="3106">SUM(COUNTIF(Q2565,"NS"),COUNTIF(Q2583,"NS"),COUNTIF(Q2588:Q2590,"NS"),COUNTIF(Q2593:Q2594,"NS"))</f>
        <v>0</v>
      </c>
      <c r="DD2567" s="353">
        <f t="shared" si="3106"/>
        <v>0</v>
      </c>
      <c r="DE2567" s="488">
        <f t="shared" ref="DE2567" si="3107">SUM(COUNTIF(S2565,"NS"),COUNTIF(S2583,"NS"),COUNTIF(S2588:T2590,"NS"),COUNTIF(S2593:T2594,"NS"))</f>
        <v>0</v>
      </c>
      <c r="DF2567" s="488"/>
      <c r="DG2567" s="353">
        <f t="shared" ref="DG2567:DH2567" si="3108">SUM(COUNTIF(U2565,"NS"),COUNTIF(U2583,"NS"),COUNTIF(U2588:U2590,"NS"),COUNTIF(U2593:U2594,"NS"))</f>
        <v>0</v>
      </c>
      <c r="DH2567" s="353">
        <f t="shared" si="3108"/>
        <v>0</v>
      </c>
      <c r="DI2567" s="488">
        <f t="shared" ref="DI2567" si="3109">SUM(COUNTIF(W2565,"NS"),COUNTIF(W2583,"NS"),COUNTIF(W2588:X2590,"NS"),COUNTIF(W2593:X2594,"NS"))</f>
        <v>0</v>
      </c>
      <c r="DJ2567" s="488"/>
      <c r="DK2567" s="353">
        <f t="shared" ref="DK2567:DL2567" si="3110">SUM(COUNTIF(Y2565,"NS"),COUNTIF(Y2583,"NS"),COUNTIF(Y2588:Y2590,"NS"),COUNTIF(Y2593:Y2594,"NS"))</f>
        <v>0</v>
      </c>
      <c r="DL2567" s="353">
        <f t="shared" si="3110"/>
        <v>0</v>
      </c>
      <c r="DM2567" s="488">
        <f t="shared" ref="DM2567" si="3111">SUM(COUNTIF(AA2565,"NS"),COUNTIF(AA2583,"NS"),COUNTIF(AA2588:AB2590,"NS"),COUNTIF(AA2593:AB2594,"NS"))</f>
        <v>0</v>
      </c>
      <c r="DN2567" s="488"/>
      <c r="DO2567" s="353">
        <f t="shared" ref="DO2567:DP2567" si="3112">SUM(COUNTIF(AC2565,"NS"),COUNTIF(AC2583,"NS"),COUNTIF(AC2588:AC2590,"NS"),COUNTIF(AC2593:AC2594,"NS"))</f>
        <v>0</v>
      </c>
      <c r="DP2567" s="353">
        <f t="shared" si="3112"/>
        <v>0</v>
      </c>
    </row>
    <row r="2568" spans="1:123" ht="38.25" customHeight="1" x14ac:dyDescent="0.2">
      <c r="A2568" s="1103"/>
      <c r="B2568" s="1103"/>
      <c r="C2568" s="169" t="s">
        <v>462</v>
      </c>
      <c r="D2568" s="434"/>
      <c r="E2568" s="434"/>
      <c r="F2568" s="434"/>
      <c r="G2568" s="486"/>
      <c r="H2568" s="486"/>
      <c r="I2568" s="434"/>
      <c r="J2568" s="434"/>
      <c r="K2568" s="486"/>
      <c r="L2568" s="486"/>
      <c r="M2568" s="434"/>
      <c r="N2568" s="434"/>
      <c r="O2568" s="486"/>
      <c r="P2568" s="486"/>
      <c r="Q2568" s="434"/>
      <c r="R2568" s="434"/>
      <c r="S2568" s="486"/>
      <c r="T2568" s="486"/>
      <c r="U2568" s="434"/>
      <c r="V2568" s="434"/>
      <c r="W2568" s="486"/>
      <c r="X2568" s="486"/>
      <c r="Y2568" s="434"/>
      <c r="Z2568" s="434"/>
      <c r="AA2568" s="486"/>
      <c r="AB2568" s="486"/>
      <c r="AC2568" s="434"/>
      <c r="AD2568" s="434"/>
      <c r="AE2568" s="109"/>
      <c r="AG2568" s="130">
        <f t="shared" si="2839"/>
        <v>0</v>
      </c>
      <c r="AH2568" s="130">
        <f t="shared" si="2840"/>
        <v>0</v>
      </c>
      <c r="AI2568" s="130">
        <f t="shared" si="2841"/>
        <v>0</v>
      </c>
      <c r="AJ2568" s="130">
        <f t="shared" si="2842"/>
        <v>0</v>
      </c>
      <c r="AK2568" s="359">
        <f t="shared" si="2843"/>
        <v>0</v>
      </c>
      <c r="AL2568" s="130">
        <f t="shared" si="2844"/>
        <v>0</v>
      </c>
      <c r="AM2568" s="130">
        <f t="shared" si="2845"/>
        <v>0</v>
      </c>
      <c r="AN2568" s="130">
        <f t="shared" si="2846"/>
        <v>0</v>
      </c>
      <c r="AO2568" s="130">
        <f t="shared" si="2847"/>
        <v>0</v>
      </c>
      <c r="AP2568" s="359">
        <f t="shared" si="2848"/>
        <v>0</v>
      </c>
      <c r="AQ2568" s="130">
        <f t="shared" si="2849"/>
        <v>0</v>
      </c>
      <c r="AR2568" s="130">
        <f t="shared" si="2850"/>
        <v>0</v>
      </c>
      <c r="AS2568" s="130">
        <f t="shared" si="2851"/>
        <v>0</v>
      </c>
      <c r="AT2568" s="130">
        <f t="shared" si="2852"/>
        <v>0</v>
      </c>
      <c r="AU2568" s="359">
        <f t="shared" si="2853"/>
        <v>0</v>
      </c>
      <c r="AV2568" s="130">
        <f t="shared" si="2854"/>
        <v>0</v>
      </c>
      <c r="AW2568" s="130">
        <f t="shared" si="2855"/>
        <v>0</v>
      </c>
      <c r="AX2568" s="130">
        <f t="shared" si="2856"/>
        <v>0</v>
      </c>
      <c r="AY2568" s="130">
        <f t="shared" si="2857"/>
        <v>0</v>
      </c>
      <c r="AZ2568" s="359">
        <f t="shared" si="2858"/>
        <v>0</v>
      </c>
      <c r="BA2568" s="130">
        <f t="shared" si="2859"/>
        <v>0</v>
      </c>
      <c r="BB2568" s="130">
        <f t="shared" si="2860"/>
        <v>0</v>
      </c>
      <c r="BC2568" s="130">
        <f t="shared" si="2861"/>
        <v>0</v>
      </c>
      <c r="BD2568" s="130">
        <f t="shared" si="2862"/>
        <v>0</v>
      </c>
      <c r="BE2568" s="359">
        <f t="shared" si="2863"/>
        <v>0</v>
      </c>
      <c r="BF2568" s="130">
        <f t="shared" si="2864"/>
        <v>0</v>
      </c>
      <c r="BG2568" s="130">
        <f t="shared" si="2865"/>
        <v>0</v>
      </c>
      <c r="BH2568" s="130">
        <f t="shared" si="2866"/>
        <v>0</v>
      </c>
      <c r="BI2568" s="130">
        <f t="shared" si="2867"/>
        <v>0</v>
      </c>
      <c r="BJ2568" s="359">
        <f t="shared" si="2868"/>
        <v>0</v>
      </c>
      <c r="BK2568" s="130">
        <f t="shared" si="2869"/>
        <v>0</v>
      </c>
      <c r="BL2568" s="130">
        <f t="shared" si="2870"/>
        <v>0</v>
      </c>
      <c r="BM2568" s="130">
        <f t="shared" si="2871"/>
        <v>0</v>
      </c>
      <c r="BN2568" s="130">
        <f t="shared" si="2872"/>
        <v>0</v>
      </c>
      <c r="BO2568" s="359">
        <f t="shared" si="2873"/>
        <v>0</v>
      </c>
      <c r="BP2568" s="90" t="s">
        <v>2029</v>
      </c>
      <c r="BQ2568" s="90">
        <f>COUNTIF(D2566:D2582,"NS")</f>
        <v>0</v>
      </c>
      <c r="BR2568" s="90">
        <f>COUNTIF(E2566:E2582,"NS")</f>
        <v>0</v>
      </c>
      <c r="BS2568" s="90">
        <f>COUNTIF(F2566:F2582,"NS")</f>
        <v>0</v>
      </c>
      <c r="BT2568" s="90">
        <f>COUNTIF(G2566:H2582,"NS")</f>
        <v>0</v>
      </c>
      <c r="BU2568" s="90">
        <f>COUNTIF(I2566:I2582,"NS")</f>
        <v>0</v>
      </c>
      <c r="BV2568" s="90">
        <f>COUNTIF(J2566:J2582,"NS")</f>
        <v>0</v>
      </c>
      <c r="BW2568" s="90">
        <f>COUNTIF(K2566:L2582,"NS")</f>
        <v>0</v>
      </c>
      <c r="BX2568" s="90">
        <f>COUNTIF(M2566:M2582,"NS")</f>
        <v>0</v>
      </c>
      <c r="BY2568" s="90">
        <f>COUNTIF(N2566:N2582,"NS")</f>
        <v>0</v>
      </c>
      <c r="BZ2568" s="90">
        <f>COUNTIF(O2566:P2582,"NS")</f>
        <v>0</v>
      </c>
      <c r="CA2568" s="90">
        <f>COUNTIF(Q2566:Q2582,"NS")</f>
        <v>0</v>
      </c>
      <c r="CB2568" s="90">
        <f>COUNTIF(R2566:R2582,"NS")</f>
        <v>0</v>
      </c>
      <c r="CC2568" s="90">
        <f>COUNTIF(S2566:T2582,"NS")</f>
        <v>0</v>
      </c>
      <c r="CD2568" s="90">
        <f>COUNTIF(U2566:U2582,"NS")</f>
        <v>0</v>
      </c>
      <c r="CE2568" s="90">
        <f>COUNTIF(V2566:V2582,"NS")</f>
        <v>0</v>
      </c>
      <c r="CF2568" s="90">
        <f>COUNTIF(W2566:X2582,"NS")</f>
        <v>0</v>
      </c>
      <c r="CG2568" s="90">
        <f>COUNTIF(Y2566:Y2582,"NS")</f>
        <v>0</v>
      </c>
      <c r="CH2568" s="90">
        <f>COUNTIF(Z2566:Z2582,"NS")</f>
        <v>0</v>
      </c>
      <c r="CI2568" s="90">
        <f>COUNTIF(AA2566:AB2582,"NS")</f>
        <v>0</v>
      </c>
      <c r="CJ2568" s="90">
        <f>COUNTIF(AC2566:AC2582,"NS")</f>
        <v>0</v>
      </c>
      <c r="CK2568" s="90">
        <f>COUNTIF(AD2566:AD2582,"NS")</f>
        <v>0</v>
      </c>
      <c r="CO2568" s="350">
        <v>0.25</v>
      </c>
      <c r="CP2568" s="336">
        <f t="shared" ref="CP2568:CS2568" si="3113">IF(CP2565="ns",0,CP2565*0.25)</f>
        <v>0</v>
      </c>
      <c r="CQ2568" s="336">
        <f t="shared" si="3113"/>
        <v>0</v>
      </c>
      <c r="CR2568" s="336">
        <f t="shared" si="3113"/>
        <v>0</v>
      </c>
      <c r="CS2568" s="486">
        <f t="shared" si="3113"/>
        <v>0</v>
      </c>
      <c r="CT2568" s="486"/>
      <c r="CU2568" s="336">
        <f>IF(CU2565="ns",0,CU2565*0.25)</f>
        <v>0</v>
      </c>
      <c r="CV2568" s="336">
        <f>IF(CV2565="ns",0,CV2565*0.25)</f>
        <v>0</v>
      </c>
      <c r="CW2568" s="486">
        <f t="shared" ref="CW2568:DM2568" si="3114">IF(CW2565="ns",0,CW2565*0.25)</f>
        <v>0</v>
      </c>
      <c r="CX2568" s="486"/>
      <c r="CY2568" s="336">
        <f t="shared" ref="CY2568:CZ2568" si="3115">IF(CY2565="ns",0,CY2565*0.25)</f>
        <v>0</v>
      </c>
      <c r="CZ2568" s="336">
        <f t="shared" si="3115"/>
        <v>0</v>
      </c>
      <c r="DA2568" s="486">
        <f t="shared" si="3114"/>
        <v>0</v>
      </c>
      <c r="DB2568" s="486"/>
      <c r="DC2568" s="336">
        <f t="shared" ref="DC2568:DD2568" si="3116">IF(DC2565="ns",0,DC2565*0.25)</f>
        <v>0</v>
      </c>
      <c r="DD2568" s="336">
        <f t="shared" si="3116"/>
        <v>0</v>
      </c>
      <c r="DE2568" s="486">
        <f t="shared" si="3114"/>
        <v>0</v>
      </c>
      <c r="DF2568" s="486"/>
      <c r="DG2568" s="336">
        <f t="shared" ref="DG2568:DH2568" si="3117">IF(DG2565="ns",0,DG2565*0.25)</f>
        <v>0</v>
      </c>
      <c r="DH2568" s="336">
        <f t="shared" si="3117"/>
        <v>0</v>
      </c>
      <c r="DI2568" s="486">
        <f t="shared" si="3114"/>
        <v>0</v>
      </c>
      <c r="DJ2568" s="486"/>
      <c r="DK2568" s="336">
        <f t="shared" ref="DK2568:DL2568" si="3118">IF(DK2565="ns",0,DK2565*0.25)</f>
        <v>0</v>
      </c>
      <c r="DL2568" s="336">
        <f t="shared" si="3118"/>
        <v>0</v>
      </c>
      <c r="DM2568" s="486">
        <f t="shared" si="3114"/>
        <v>0</v>
      </c>
      <c r="DN2568" s="486"/>
      <c r="DO2568" s="336">
        <f t="shared" ref="DO2568:DP2568" si="3119">IF(DO2565="ns",0,DO2565*0.25)</f>
        <v>0</v>
      </c>
      <c r="DP2568" s="336">
        <f t="shared" si="3119"/>
        <v>0</v>
      </c>
    </row>
    <row r="2569" spans="1:123" ht="38.25" customHeight="1" x14ac:dyDescent="0.2">
      <c r="A2569" s="1103"/>
      <c r="B2569" s="1103"/>
      <c r="C2569" s="169" t="s">
        <v>463</v>
      </c>
      <c r="D2569" s="434"/>
      <c r="E2569" s="434"/>
      <c r="F2569" s="434"/>
      <c r="G2569" s="486"/>
      <c r="H2569" s="486"/>
      <c r="I2569" s="434"/>
      <c r="J2569" s="434"/>
      <c r="K2569" s="486"/>
      <c r="L2569" s="486"/>
      <c r="M2569" s="434"/>
      <c r="N2569" s="434"/>
      <c r="O2569" s="486"/>
      <c r="P2569" s="486"/>
      <c r="Q2569" s="434"/>
      <c r="R2569" s="434"/>
      <c r="S2569" s="486"/>
      <c r="T2569" s="486"/>
      <c r="U2569" s="434"/>
      <c r="V2569" s="434"/>
      <c r="W2569" s="486"/>
      <c r="X2569" s="486"/>
      <c r="Y2569" s="434"/>
      <c r="Z2569" s="434"/>
      <c r="AA2569" s="486"/>
      <c r="AB2569" s="486"/>
      <c r="AC2569" s="434"/>
      <c r="AD2569" s="434"/>
      <c r="AE2569" s="109"/>
      <c r="AG2569" s="130">
        <f t="shared" si="2839"/>
        <v>0</v>
      </c>
      <c r="AH2569" s="130">
        <f t="shared" si="2840"/>
        <v>0</v>
      </c>
      <c r="AI2569" s="130">
        <f t="shared" si="2841"/>
        <v>0</v>
      </c>
      <c r="AJ2569" s="130">
        <f t="shared" si="2842"/>
        <v>0</v>
      </c>
      <c r="AK2569" s="359">
        <f t="shared" si="2843"/>
        <v>0</v>
      </c>
      <c r="AL2569" s="130">
        <f t="shared" si="2844"/>
        <v>0</v>
      </c>
      <c r="AM2569" s="130">
        <f t="shared" si="2845"/>
        <v>0</v>
      </c>
      <c r="AN2569" s="130">
        <f t="shared" si="2846"/>
        <v>0</v>
      </c>
      <c r="AO2569" s="130">
        <f t="shared" si="2847"/>
        <v>0</v>
      </c>
      <c r="AP2569" s="359">
        <f t="shared" si="2848"/>
        <v>0</v>
      </c>
      <c r="AQ2569" s="130">
        <f t="shared" si="2849"/>
        <v>0</v>
      </c>
      <c r="AR2569" s="130">
        <f t="shared" si="2850"/>
        <v>0</v>
      </c>
      <c r="AS2569" s="130">
        <f t="shared" si="2851"/>
        <v>0</v>
      </c>
      <c r="AT2569" s="130">
        <f t="shared" si="2852"/>
        <v>0</v>
      </c>
      <c r="AU2569" s="359">
        <f t="shared" si="2853"/>
        <v>0</v>
      </c>
      <c r="AV2569" s="130">
        <f t="shared" si="2854"/>
        <v>0</v>
      </c>
      <c r="AW2569" s="130">
        <f t="shared" si="2855"/>
        <v>0</v>
      </c>
      <c r="AX2569" s="130">
        <f t="shared" si="2856"/>
        <v>0</v>
      </c>
      <c r="AY2569" s="130">
        <f t="shared" si="2857"/>
        <v>0</v>
      </c>
      <c r="AZ2569" s="359">
        <f t="shared" si="2858"/>
        <v>0</v>
      </c>
      <c r="BA2569" s="130">
        <f t="shared" si="2859"/>
        <v>0</v>
      </c>
      <c r="BB2569" s="130">
        <f t="shared" si="2860"/>
        <v>0</v>
      </c>
      <c r="BC2569" s="130">
        <f t="shared" si="2861"/>
        <v>0</v>
      </c>
      <c r="BD2569" s="130">
        <f t="shared" si="2862"/>
        <v>0</v>
      </c>
      <c r="BE2569" s="359">
        <f t="shared" si="2863"/>
        <v>0</v>
      </c>
      <c r="BF2569" s="130">
        <f t="shared" si="2864"/>
        <v>0</v>
      </c>
      <c r="BG2569" s="130">
        <f t="shared" si="2865"/>
        <v>0</v>
      </c>
      <c r="BH2569" s="130">
        <f t="shared" si="2866"/>
        <v>0</v>
      </c>
      <c r="BI2569" s="130">
        <f t="shared" si="2867"/>
        <v>0</v>
      </c>
      <c r="BJ2569" s="359">
        <f t="shared" si="2868"/>
        <v>0</v>
      </c>
      <c r="BK2569" s="130">
        <f t="shared" si="2869"/>
        <v>0</v>
      </c>
      <c r="BL2569" s="130">
        <f t="shared" si="2870"/>
        <v>0</v>
      </c>
      <c r="BM2569" s="130">
        <f t="shared" si="2871"/>
        <v>0</v>
      </c>
      <c r="BN2569" s="130">
        <f t="shared" si="2872"/>
        <v>0</v>
      </c>
      <c r="BO2569" s="359">
        <f t="shared" si="2873"/>
        <v>0</v>
      </c>
      <c r="BP2569" s="90" t="s">
        <v>2104</v>
      </c>
      <c r="BQ2569" s="90">
        <f>D2565</f>
        <v>0</v>
      </c>
      <c r="BR2569" s="90">
        <f>E2565</f>
        <v>0</v>
      </c>
      <c r="BS2569" s="90">
        <f>F2565</f>
        <v>0</v>
      </c>
      <c r="BT2569" s="90">
        <f>G2565</f>
        <v>0</v>
      </c>
      <c r="BU2569" s="90">
        <f>I2565</f>
        <v>0</v>
      </c>
      <c r="BV2569" s="90">
        <f>J2565</f>
        <v>0</v>
      </c>
      <c r="BW2569" s="90">
        <f>K2565</f>
        <v>0</v>
      </c>
      <c r="BX2569" s="90">
        <f>M2565</f>
        <v>0</v>
      </c>
      <c r="BY2569" s="90">
        <f>N2565</f>
        <v>0</v>
      </c>
      <c r="BZ2569" s="90">
        <f>O2565</f>
        <v>0</v>
      </c>
      <c r="CA2569" s="90">
        <f>Q2565</f>
        <v>0</v>
      </c>
      <c r="CB2569" s="90">
        <f>R2565</f>
        <v>0</v>
      </c>
      <c r="CC2569" s="90">
        <f>S2565</f>
        <v>0</v>
      </c>
      <c r="CD2569" s="90">
        <f>U2565</f>
        <v>0</v>
      </c>
      <c r="CE2569" s="90">
        <f>V2565</f>
        <v>0</v>
      </c>
      <c r="CF2569" s="90">
        <f>W2565</f>
        <v>0</v>
      </c>
      <c r="CG2569" s="90">
        <f>Y2565</f>
        <v>0</v>
      </c>
      <c r="CH2569" s="90">
        <f>Z2565</f>
        <v>0</v>
      </c>
      <c r="CI2569" s="90">
        <f>AA2565</f>
        <v>0</v>
      </c>
      <c r="CJ2569" s="90">
        <f>AC2565</f>
        <v>0</v>
      </c>
      <c r="CK2569" s="90">
        <f>AD2565</f>
        <v>0</v>
      </c>
      <c r="CO2569" s="349" t="s">
        <v>72</v>
      </c>
      <c r="CP2569" s="353">
        <f>D2595</f>
        <v>0</v>
      </c>
      <c r="CQ2569" s="353">
        <f t="shared" ref="CQ2569:CR2569" si="3120">E2595</f>
        <v>0</v>
      </c>
      <c r="CR2569" s="353">
        <f t="shared" si="3120"/>
        <v>0</v>
      </c>
      <c r="CS2569" s="488">
        <f>G2595</f>
        <v>0</v>
      </c>
      <c r="CT2569" s="488"/>
      <c r="CU2569" s="353">
        <f t="shared" ref="CU2569:CV2569" si="3121">I2595</f>
        <v>0</v>
      </c>
      <c r="CV2569" s="353">
        <f t="shared" si="3121"/>
        <v>0</v>
      </c>
      <c r="CW2569" s="488">
        <f>K2595</f>
        <v>0</v>
      </c>
      <c r="CX2569" s="488"/>
      <c r="CY2569" s="353">
        <f t="shared" ref="CY2569:CZ2569" si="3122">M2595</f>
        <v>0</v>
      </c>
      <c r="CZ2569" s="353">
        <f t="shared" si="3122"/>
        <v>0</v>
      </c>
      <c r="DA2569" s="488">
        <f>O2595</f>
        <v>0</v>
      </c>
      <c r="DB2569" s="488"/>
      <c r="DC2569" s="353">
        <f t="shared" ref="DC2569:DD2569" si="3123">Q2595</f>
        <v>0</v>
      </c>
      <c r="DD2569" s="353">
        <f t="shared" si="3123"/>
        <v>0</v>
      </c>
      <c r="DE2569" s="488">
        <f>S2595</f>
        <v>0</v>
      </c>
      <c r="DF2569" s="488"/>
      <c r="DG2569" s="353">
        <f t="shared" ref="DG2569:DH2569" si="3124">U2595</f>
        <v>0</v>
      </c>
      <c r="DH2569" s="353">
        <f t="shared" si="3124"/>
        <v>0</v>
      </c>
      <c r="DI2569" s="488">
        <f>W2595</f>
        <v>0</v>
      </c>
      <c r="DJ2569" s="488"/>
      <c r="DK2569" s="353">
        <f t="shared" ref="DK2569:DL2569" si="3125">Y2595</f>
        <v>0</v>
      </c>
      <c r="DL2569" s="353">
        <f t="shared" si="3125"/>
        <v>0</v>
      </c>
      <c r="DM2569" s="488">
        <f>AA2595</f>
        <v>0</v>
      </c>
      <c r="DN2569" s="488"/>
      <c r="DO2569" s="353">
        <f t="shared" ref="DO2569:DP2569" si="3126">AC2595</f>
        <v>0</v>
      </c>
      <c r="DP2569" s="353">
        <f t="shared" si="3126"/>
        <v>0</v>
      </c>
    </row>
    <row r="2570" spans="1:123" ht="38.25" customHeight="1" x14ac:dyDescent="0.2">
      <c r="A2570" s="1103"/>
      <c r="B2570" s="1103"/>
      <c r="C2570" s="169" t="s">
        <v>464</v>
      </c>
      <c r="D2570" s="434"/>
      <c r="E2570" s="434"/>
      <c r="F2570" s="434"/>
      <c r="G2570" s="486"/>
      <c r="H2570" s="486"/>
      <c r="I2570" s="434"/>
      <c r="J2570" s="434"/>
      <c r="K2570" s="486"/>
      <c r="L2570" s="486"/>
      <c r="M2570" s="434"/>
      <c r="N2570" s="434"/>
      <c r="O2570" s="486"/>
      <c r="P2570" s="486"/>
      <c r="Q2570" s="434"/>
      <c r="R2570" s="434"/>
      <c r="S2570" s="486"/>
      <c r="T2570" s="486"/>
      <c r="U2570" s="434"/>
      <c r="V2570" s="434"/>
      <c r="W2570" s="486"/>
      <c r="X2570" s="486"/>
      <c r="Y2570" s="434"/>
      <c r="Z2570" s="434"/>
      <c r="AA2570" s="486"/>
      <c r="AB2570" s="486"/>
      <c r="AC2570" s="434"/>
      <c r="AD2570" s="434"/>
      <c r="AE2570" s="109"/>
      <c r="AG2570" s="130">
        <f t="shared" si="2839"/>
        <v>0</v>
      </c>
      <c r="AH2570" s="130">
        <f t="shared" si="2840"/>
        <v>0</v>
      </c>
      <c r="AI2570" s="130">
        <f t="shared" si="2841"/>
        <v>0</v>
      </c>
      <c r="AJ2570" s="130">
        <f t="shared" si="2842"/>
        <v>0</v>
      </c>
      <c r="AK2570" s="359">
        <f t="shared" si="2843"/>
        <v>0</v>
      </c>
      <c r="AL2570" s="130">
        <f t="shared" si="2844"/>
        <v>0</v>
      </c>
      <c r="AM2570" s="130">
        <f t="shared" si="2845"/>
        <v>0</v>
      </c>
      <c r="AN2570" s="130">
        <f t="shared" si="2846"/>
        <v>0</v>
      </c>
      <c r="AO2570" s="130">
        <f t="shared" si="2847"/>
        <v>0</v>
      </c>
      <c r="AP2570" s="359">
        <f t="shared" si="2848"/>
        <v>0</v>
      </c>
      <c r="AQ2570" s="130">
        <f t="shared" si="2849"/>
        <v>0</v>
      </c>
      <c r="AR2570" s="130">
        <f t="shared" si="2850"/>
        <v>0</v>
      </c>
      <c r="AS2570" s="130">
        <f t="shared" si="2851"/>
        <v>0</v>
      </c>
      <c r="AT2570" s="130">
        <f t="shared" si="2852"/>
        <v>0</v>
      </c>
      <c r="AU2570" s="359">
        <f t="shared" si="2853"/>
        <v>0</v>
      </c>
      <c r="AV2570" s="130">
        <f t="shared" si="2854"/>
        <v>0</v>
      </c>
      <c r="AW2570" s="130">
        <f t="shared" si="2855"/>
        <v>0</v>
      </c>
      <c r="AX2570" s="130">
        <f t="shared" si="2856"/>
        <v>0</v>
      </c>
      <c r="AY2570" s="130">
        <f t="shared" si="2857"/>
        <v>0</v>
      </c>
      <c r="AZ2570" s="359">
        <f t="shared" si="2858"/>
        <v>0</v>
      </c>
      <c r="BA2570" s="130">
        <f t="shared" si="2859"/>
        <v>0</v>
      </c>
      <c r="BB2570" s="130">
        <f t="shared" si="2860"/>
        <v>0</v>
      </c>
      <c r="BC2570" s="130">
        <f t="shared" si="2861"/>
        <v>0</v>
      </c>
      <c r="BD2570" s="130">
        <f t="shared" si="2862"/>
        <v>0</v>
      </c>
      <c r="BE2570" s="359">
        <f t="shared" si="2863"/>
        <v>0</v>
      </c>
      <c r="BF2570" s="130">
        <f t="shared" si="2864"/>
        <v>0</v>
      </c>
      <c r="BG2570" s="130">
        <f t="shared" si="2865"/>
        <v>0</v>
      </c>
      <c r="BH2570" s="130">
        <f t="shared" si="2866"/>
        <v>0</v>
      </c>
      <c r="BI2570" s="130">
        <f t="shared" si="2867"/>
        <v>0</v>
      </c>
      <c r="BJ2570" s="359">
        <f t="shared" si="2868"/>
        <v>0</v>
      </c>
      <c r="BK2570" s="130">
        <f t="shared" si="2869"/>
        <v>0</v>
      </c>
      <c r="BL2570" s="130">
        <f t="shared" si="2870"/>
        <v>0</v>
      </c>
      <c r="BM2570" s="130">
        <f t="shared" si="2871"/>
        <v>0</v>
      </c>
      <c r="BN2570" s="130">
        <f t="shared" si="2872"/>
        <v>0</v>
      </c>
      <c r="BO2570" s="359">
        <f t="shared" si="2873"/>
        <v>0</v>
      </c>
      <c r="CO2570" s="349" t="s">
        <v>2077</v>
      </c>
      <c r="CP2570" s="351">
        <f t="shared" ref="CP2570" si="3127">IF(OR(CP2569=0,CP2569="NA",AND(CP2569="NS",CP2567&gt;0),AND(CP2569="NS",CP2566&gt;0),CP2569&lt;=CP2568),0,1)</f>
        <v>0</v>
      </c>
      <c r="CQ2570" s="351">
        <f t="shared" ref="CQ2570" si="3128">IF(OR(CQ2569=0,CQ2569="NA",AND(CQ2569="NS",CQ2567&gt;0),AND(CQ2569="NS",CQ2566&gt;0),CQ2569&lt;=CQ2568),0,1)</f>
        <v>0</v>
      </c>
      <c r="CR2570" s="351">
        <f t="shared" ref="CR2570" si="3129">IF(OR(CR2569=0,CR2569="NA",AND(CR2569="NS",CR2567&gt;0),AND(CR2569="NS",CR2566&gt;0),CR2569&lt;=CR2568),0,1)</f>
        <v>0</v>
      </c>
      <c r="CS2570" s="489">
        <f t="shared" ref="CS2570" si="3130">IF(OR(CS2569=0,CS2569="NA",AND(CS2569="NS",CS2567&gt;0),AND(CS2569="NS",CS2566&gt;0),CS2569&lt;=CS2568),0,1)</f>
        <v>0</v>
      </c>
      <c r="CT2570" s="489"/>
      <c r="CU2570" s="351">
        <f>IF(OR(CU2569=0,CU2569="NA",AND(CU2569="NS",CU2567&gt;0),AND(CU2569="NS",CU2566&gt;0),CU2569&lt;=CU2568),0,1)</f>
        <v>0</v>
      </c>
      <c r="CV2570" s="351">
        <f>IF(OR(CV2569=0,CV2569="NA",AND(CV2569="NS",CV2567&gt;0),AND(CV2569="NS",CV2566&gt;0),CV2569&lt;=CV2568),0,1)</f>
        <v>0</v>
      </c>
      <c r="CW2570" s="489">
        <f t="shared" ref="CW2570" si="3131">IF(OR(CW2569=0,CW2569="NA",AND(CW2569="NS",CW2567&gt;0),AND(CW2569="NS",CW2566&gt;0),CW2569&lt;=CW2568),0,1)</f>
        <v>0</v>
      </c>
      <c r="CX2570" s="489"/>
      <c r="CY2570" s="351">
        <f t="shared" ref="CY2570" si="3132">IF(OR(CY2569=0,CY2569="NA",AND(CY2569="NS",CY2567&gt;0),AND(CY2569="NS",CY2566&gt;0),CY2569&lt;=CY2568),0,1)</f>
        <v>0</v>
      </c>
      <c r="CZ2570" s="351">
        <f t="shared" ref="CZ2570" si="3133">IF(OR(CZ2569=0,CZ2569="NA",AND(CZ2569="NS",CZ2567&gt;0),AND(CZ2569="NS",CZ2566&gt;0),CZ2569&lt;=CZ2568),0,1)</f>
        <v>0</v>
      </c>
      <c r="DA2570" s="489">
        <f t="shared" ref="DA2570" si="3134">IF(OR(DA2569=0,DA2569="NA",AND(DA2569="NS",DA2567&gt;0),AND(DA2569="NS",DA2566&gt;0),DA2569&lt;=DA2568),0,1)</f>
        <v>0</v>
      </c>
      <c r="DB2570" s="489"/>
      <c r="DC2570" s="351">
        <f t="shared" ref="DC2570" si="3135">IF(OR(DC2569=0,DC2569="NA",AND(DC2569="NS",DC2567&gt;0),AND(DC2569="NS",DC2566&gt;0),DC2569&lt;=DC2568),0,1)</f>
        <v>0</v>
      </c>
      <c r="DD2570" s="351">
        <f t="shared" ref="DD2570" si="3136">IF(OR(DD2569=0,DD2569="NA",AND(DD2569="NS",DD2567&gt;0),AND(DD2569="NS",DD2566&gt;0),DD2569&lt;=DD2568),0,1)</f>
        <v>0</v>
      </c>
      <c r="DE2570" s="489">
        <f t="shared" ref="DE2570" si="3137">IF(OR(DE2569=0,DE2569="NA",AND(DE2569="NS",DE2567&gt;0),AND(DE2569="NS",DE2566&gt;0),DE2569&lt;=DE2568),0,1)</f>
        <v>0</v>
      </c>
      <c r="DF2570" s="489"/>
      <c r="DG2570" s="351">
        <f t="shared" ref="DG2570" si="3138">IF(OR(DG2569=0,DG2569="NA",AND(DG2569="NS",DG2567&gt;0),AND(DG2569="NS",DG2566&gt;0),DG2569&lt;=DG2568),0,1)</f>
        <v>0</v>
      </c>
      <c r="DH2570" s="351">
        <f t="shared" ref="DH2570" si="3139">IF(OR(DH2569=0,DH2569="NA",AND(DH2569="NS",DH2567&gt;0),AND(DH2569="NS",DH2566&gt;0),DH2569&lt;=DH2568),0,1)</f>
        <v>0</v>
      </c>
      <c r="DI2570" s="489">
        <f t="shared" ref="DI2570" si="3140">IF(OR(DI2569=0,DI2569="NA",AND(DI2569="NS",DI2567&gt;0),AND(DI2569="NS",DI2566&gt;0),DI2569&lt;=DI2568),0,1)</f>
        <v>0</v>
      </c>
      <c r="DJ2570" s="489"/>
      <c r="DK2570" s="351">
        <f t="shared" ref="DK2570" si="3141">IF(OR(DK2569=0,DK2569="NA",AND(DK2569="NS",DK2567&gt;0),AND(DK2569="NS",DK2566&gt;0),DK2569&lt;=DK2568),0,1)</f>
        <v>0</v>
      </c>
      <c r="DL2570" s="351">
        <f t="shared" ref="DL2570" si="3142">IF(OR(DL2569=0,DL2569="NA",AND(DL2569="NS",DL2567&gt;0),AND(DL2569="NS",DL2566&gt;0),DL2569&lt;=DL2568),0,1)</f>
        <v>0</v>
      </c>
      <c r="DM2570" s="489">
        <f t="shared" ref="DM2570" si="3143">IF(OR(DM2569=0,DM2569="NA",AND(DM2569="NS",DM2567&gt;0),AND(DM2569="NS",DM2566&gt;0),DM2569&lt;=DM2568),0,1)</f>
        <v>0</v>
      </c>
      <c r="DN2570" s="489"/>
      <c r="DO2570" s="351">
        <f t="shared" ref="DO2570" si="3144">IF(OR(DO2569=0,DO2569="NA",AND(DO2569="NS",DO2567&gt;0),AND(DO2569="NS",DO2566&gt;0),DO2569&lt;=DO2568),0,1)</f>
        <v>0</v>
      </c>
      <c r="DP2570" s="351">
        <f t="shared" ref="DP2570" si="3145">IF(OR(DP2569=0,DP2569="NA",AND(DP2569="NS",DP2567&gt;0),AND(DP2569="NS",DP2566&gt;0),DP2569&lt;=DP2568),0,1)</f>
        <v>0</v>
      </c>
      <c r="DQ2570" s="335">
        <f>SUM(CP2570:DP2570)</f>
        <v>0</v>
      </c>
    </row>
    <row r="2571" spans="1:123" ht="38.25" customHeight="1" x14ac:dyDescent="0.2">
      <c r="A2571" s="1103"/>
      <c r="B2571" s="1103"/>
      <c r="C2571" s="169" t="s">
        <v>465</v>
      </c>
      <c r="D2571" s="434"/>
      <c r="E2571" s="434"/>
      <c r="F2571" s="434"/>
      <c r="G2571" s="486"/>
      <c r="H2571" s="486"/>
      <c r="I2571" s="434"/>
      <c r="J2571" s="434"/>
      <c r="K2571" s="486"/>
      <c r="L2571" s="486"/>
      <c r="M2571" s="434"/>
      <c r="N2571" s="434"/>
      <c r="O2571" s="486"/>
      <c r="P2571" s="486"/>
      <c r="Q2571" s="434"/>
      <c r="R2571" s="434"/>
      <c r="S2571" s="486"/>
      <c r="T2571" s="486"/>
      <c r="U2571" s="434"/>
      <c r="V2571" s="434"/>
      <c r="W2571" s="486"/>
      <c r="X2571" s="486"/>
      <c r="Y2571" s="434"/>
      <c r="Z2571" s="434"/>
      <c r="AA2571" s="486"/>
      <c r="AB2571" s="486"/>
      <c r="AC2571" s="434"/>
      <c r="AD2571" s="434"/>
      <c r="AE2571" s="109"/>
      <c r="AG2571" s="130">
        <f t="shared" si="2839"/>
        <v>0</v>
      </c>
      <c r="AH2571" s="130">
        <f t="shared" si="2840"/>
        <v>0</v>
      </c>
      <c r="AI2571" s="130">
        <f t="shared" si="2841"/>
        <v>0</v>
      </c>
      <c r="AJ2571" s="130">
        <f t="shared" si="2842"/>
        <v>0</v>
      </c>
      <c r="AK2571" s="359">
        <f t="shared" si="2843"/>
        <v>0</v>
      </c>
      <c r="AL2571" s="130">
        <f t="shared" si="2844"/>
        <v>0</v>
      </c>
      <c r="AM2571" s="130">
        <f t="shared" si="2845"/>
        <v>0</v>
      </c>
      <c r="AN2571" s="130">
        <f t="shared" si="2846"/>
        <v>0</v>
      </c>
      <c r="AO2571" s="130">
        <f t="shared" si="2847"/>
        <v>0</v>
      </c>
      <c r="AP2571" s="359">
        <f t="shared" si="2848"/>
        <v>0</v>
      </c>
      <c r="AQ2571" s="130">
        <f t="shared" si="2849"/>
        <v>0</v>
      </c>
      <c r="AR2571" s="130">
        <f t="shared" si="2850"/>
        <v>0</v>
      </c>
      <c r="AS2571" s="130">
        <f t="shared" si="2851"/>
        <v>0</v>
      </c>
      <c r="AT2571" s="130">
        <f t="shared" si="2852"/>
        <v>0</v>
      </c>
      <c r="AU2571" s="359">
        <f t="shared" si="2853"/>
        <v>0</v>
      </c>
      <c r="AV2571" s="130">
        <f t="shared" si="2854"/>
        <v>0</v>
      </c>
      <c r="AW2571" s="130">
        <f t="shared" si="2855"/>
        <v>0</v>
      </c>
      <c r="AX2571" s="130">
        <f t="shared" si="2856"/>
        <v>0</v>
      </c>
      <c r="AY2571" s="130">
        <f t="shared" si="2857"/>
        <v>0</v>
      </c>
      <c r="AZ2571" s="359">
        <f t="shared" si="2858"/>
        <v>0</v>
      </c>
      <c r="BA2571" s="130">
        <f t="shared" si="2859"/>
        <v>0</v>
      </c>
      <c r="BB2571" s="130">
        <f t="shared" si="2860"/>
        <v>0</v>
      </c>
      <c r="BC2571" s="130">
        <f t="shared" si="2861"/>
        <v>0</v>
      </c>
      <c r="BD2571" s="130">
        <f t="shared" si="2862"/>
        <v>0</v>
      </c>
      <c r="BE2571" s="359">
        <f t="shared" si="2863"/>
        <v>0</v>
      </c>
      <c r="BF2571" s="130">
        <f t="shared" si="2864"/>
        <v>0</v>
      </c>
      <c r="BG2571" s="130">
        <f t="shared" si="2865"/>
        <v>0</v>
      </c>
      <c r="BH2571" s="130">
        <f t="shared" si="2866"/>
        <v>0</v>
      </c>
      <c r="BI2571" s="130">
        <f t="shared" si="2867"/>
        <v>0</v>
      </c>
      <c r="BJ2571" s="359">
        <f t="shared" si="2868"/>
        <v>0</v>
      </c>
      <c r="BK2571" s="130">
        <f t="shared" si="2869"/>
        <v>0</v>
      </c>
      <c r="BL2571" s="130">
        <f t="shared" si="2870"/>
        <v>0</v>
      </c>
      <c r="BM2571" s="130">
        <f t="shared" si="2871"/>
        <v>0</v>
      </c>
      <c r="BN2571" s="130">
        <f t="shared" si="2872"/>
        <v>0</v>
      </c>
      <c r="BO2571" s="359">
        <f t="shared" si="2873"/>
        <v>0</v>
      </c>
      <c r="CO2571" s="335"/>
      <c r="CP2571" s="336"/>
      <c r="CQ2571" s="336"/>
      <c r="CR2571" s="336"/>
      <c r="CS2571" s="486"/>
      <c r="CT2571" s="486"/>
      <c r="CU2571" s="336"/>
      <c r="CV2571" s="336"/>
      <c r="CW2571" s="486"/>
      <c r="CX2571" s="486"/>
      <c r="CY2571" s="336"/>
      <c r="CZ2571" s="336"/>
      <c r="DA2571" s="486"/>
      <c r="DB2571" s="486"/>
      <c r="DC2571" s="336"/>
      <c r="DD2571" s="336"/>
      <c r="DE2571" s="486"/>
      <c r="DF2571" s="486"/>
      <c r="DG2571" s="336"/>
      <c r="DH2571" s="336"/>
      <c r="DI2571" s="486"/>
      <c r="DJ2571" s="486"/>
      <c r="DK2571" s="336"/>
      <c r="DL2571" s="336"/>
      <c r="DM2571" s="486"/>
      <c r="DN2571" s="486"/>
      <c r="DO2571" s="336"/>
      <c r="DP2571" s="336"/>
    </row>
    <row r="2572" spans="1:123" ht="38.25" customHeight="1" x14ac:dyDescent="0.2">
      <c r="A2572" s="1103"/>
      <c r="B2572" s="1103"/>
      <c r="C2572" s="169" t="s">
        <v>466</v>
      </c>
      <c r="D2572" s="434"/>
      <c r="E2572" s="434"/>
      <c r="F2572" s="434"/>
      <c r="G2572" s="486"/>
      <c r="H2572" s="486"/>
      <c r="I2572" s="434"/>
      <c r="J2572" s="434"/>
      <c r="K2572" s="486"/>
      <c r="L2572" s="486"/>
      <c r="M2572" s="434"/>
      <c r="N2572" s="434"/>
      <c r="O2572" s="486"/>
      <c r="P2572" s="486"/>
      <c r="Q2572" s="434"/>
      <c r="R2572" s="434"/>
      <c r="S2572" s="486"/>
      <c r="T2572" s="486"/>
      <c r="U2572" s="434"/>
      <c r="V2572" s="434"/>
      <c r="W2572" s="486"/>
      <c r="X2572" s="486"/>
      <c r="Y2572" s="434"/>
      <c r="Z2572" s="434"/>
      <c r="AA2572" s="486"/>
      <c r="AB2572" s="486"/>
      <c r="AC2572" s="434"/>
      <c r="AD2572" s="434"/>
      <c r="AE2572" s="109"/>
      <c r="AG2572" s="130">
        <f t="shared" si="2839"/>
        <v>0</v>
      </c>
      <c r="AH2572" s="130">
        <f t="shared" si="2840"/>
        <v>0</v>
      </c>
      <c r="AI2572" s="130">
        <f t="shared" si="2841"/>
        <v>0</v>
      </c>
      <c r="AJ2572" s="130">
        <f t="shared" si="2842"/>
        <v>0</v>
      </c>
      <c r="AK2572" s="359">
        <f t="shared" si="2843"/>
        <v>0</v>
      </c>
      <c r="AL2572" s="130">
        <f t="shared" si="2844"/>
        <v>0</v>
      </c>
      <c r="AM2572" s="130">
        <f t="shared" si="2845"/>
        <v>0</v>
      </c>
      <c r="AN2572" s="130">
        <f t="shared" si="2846"/>
        <v>0</v>
      </c>
      <c r="AO2572" s="130">
        <f t="shared" si="2847"/>
        <v>0</v>
      </c>
      <c r="AP2572" s="359">
        <f t="shared" si="2848"/>
        <v>0</v>
      </c>
      <c r="AQ2572" s="130">
        <f t="shared" si="2849"/>
        <v>0</v>
      </c>
      <c r="AR2572" s="130">
        <f t="shared" si="2850"/>
        <v>0</v>
      </c>
      <c r="AS2572" s="130">
        <f t="shared" si="2851"/>
        <v>0</v>
      </c>
      <c r="AT2572" s="130">
        <f t="shared" si="2852"/>
        <v>0</v>
      </c>
      <c r="AU2572" s="359">
        <f t="shared" si="2853"/>
        <v>0</v>
      </c>
      <c r="AV2572" s="130">
        <f t="shared" si="2854"/>
        <v>0</v>
      </c>
      <c r="AW2572" s="130">
        <f t="shared" si="2855"/>
        <v>0</v>
      </c>
      <c r="AX2572" s="130">
        <f t="shared" si="2856"/>
        <v>0</v>
      </c>
      <c r="AY2572" s="130">
        <f t="shared" si="2857"/>
        <v>0</v>
      </c>
      <c r="AZ2572" s="359">
        <f t="shared" si="2858"/>
        <v>0</v>
      </c>
      <c r="BA2572" s="130">
        <f t="shared" si="2859"/>
        <v>0</v>
      </c>
      <c r="BB2572" s="130">
        <f t="shared" si="2860"/>
        <v>0</v>
      </c>
      <c r="BC2572" s="130">
        <f t="shared" si="2861"/>
        <v>0</v>
      </c>
      <c r="BD2572" s="130">
        <f t="shared" si="2862"/>
        <v>0</v>
      </c>
      <c r="BE2572" s="359">
        <f t="shared" si="2863"/>
        <v>0</v>
      </c>
      <c r="BF2572" s="130">
        <f t="shared" si="2864"/>
        <v>0</v>
      </c>
      <c r="BG2572" s="130">
        <f t="shared" si="2865"/>
        <v>0</v>
      </c>
      <c r="BH2572" s="130">
        <f t="shared" si="2866"/>
        <v>0</v>
      </c>
      <c r="BI2572" s="130">
        <f t="shared" si="2867"/>
        <v>0</v>
      </c>
      <c r="BJ2572" s="359">
        <f t="shared" si="2868"/>
        <v>0</v>
      </c>
      <c r="BK2572" s="130">
        <f t="shared" si="2869"/>
        <v>0</v>
      </c>
      <c r="BL2572" s="130">
        <f t="shared" si="2870"/>
        <v>0</v>
      </c>
      <c r="BM2572" s="130">
        <f t="shared" si="2871"/>
        <v>0</v>
      </c>
      <c r="BN2572" s="130">
        <f t="shared" si="2872"/>
        <v>0</v>
      </c>
      <c r="BO2572" s="359">
        <f t="shared" si="2873"/>
        <v>0</v>
      </c>
      <c r="CO2572" s="335"/>
      <c r="CP2572" s="336"/>
      <c r="CQ2572" s="336"/>
      <c r="CR2572" s="336"/>
      <c r="CS2572" s="486"/>
      <c r="CT2572" s="486"/>
      <c r="CU2572" s="336"/>
      <c r="CV2572" s="336"/>
      <c r="CW2572" s="486"/>
      <c r="CX2572" s="486"/>
      <c r="CY2572" s="336"/>
      <c r="CZ2572" s="336"/>
      <c r="DA2572" s="486"/>
      <c r="DB2572" s="486"/>
      <c r="DC2572" s="336"/>
      <c r="DD2572" s="336"/>
      <c r="DE2572" s="486"/>
      <c r="DF2572" s="486"/>
      <c r="DG2572" s="336"/>
      <c r="DH2572" s="336"/>
      <c r="DI2572" s="486"/>
      <c r="DJ2572" s="486"/>
      <c r="DK2572" s="336"/>
      <c r="DL2572" s="336"/>
      <c r="DM2572" s="486"/>
      <c r="DN2572" s="486"/>
      <c r="DO2572" s="336"/>
      <c r="DP2572" s="336"/>
    </row>
    <row r="2573" spans="1:123" ht="38.25" customHeight="1" x14ac:dyDescent="0.2">
      <c r="A2573" s="1103"/>
      <c r="B2573" s="1103"/>
      <c r="C2573" s="169" t="s">
        <v>467</v>
      </c>
      <c r="D2573" s="434"/>
      <c r="E2573" s="434"/>
      <c r="F2573" s="434"/>
      <c r="G2573" s="486"/>
      <c r="H2573" s="486"/>
      <c r="I2573" s="434"/>
      <c r="J2573" s="434"/>
      <c r="K2573" s="486"/>
      <c r="L2573" s="486"/>
      <c r="M2573" s="434"/>
      <c r="N2573" s="434"/>
      <c r="O2573" s="486"/>
      <c r="P2573" s="486"/>
      <c r="Q2573" s="434"/>
      <c r="R2573" s="434"/>
      <c r="S2573" s="486"/>
      <c r="T2573" s="486"/>
      <c r="U2573" s="434"/>
      <c r="V2573" s="434"/>
      <c r="W2573" s="486"/>
      <c r="X2573" s="486"/>
      <c r="Y2573" s="434"/>
      <c r="Z2573" s="434"/>
      <c r="AA2573" s="486"/>
      <c r="AB2573" s="486"/>
      <c r="AC2573" s="434"/>
      <c r="AD2573" s="434"/>
      <c r="AE2573" s="109"/>
      <c r="AG2573" s="130">
        <f t="shared" si="2839"/>
        <v>0</v>
      </c>
      <c r="AH2573" s="130">
        <f t="shared" si="2840"/>
        <v>0</v>
      </c>
      <c r="AI2573" s="130">
        <f t="shared" si="2841"/>
        <v>0</v>
      </c>
      <c r="AJ2573" s="130">
        <f t="shared" si="2842"/>
        <v>0</v>
      </c>
      <c r="AK2573" s="359">
        <f t="shared" si="2843"/>
        <v>0</v>
      </c>
      <c r="AL2573" s="130">
        <f t="shared" si="2844"/>
        <v>0</v>
      </c>
      <c r="AM2573" s="130">
        <f t="shared" si="2845"/>
        <v>0</v>
      </c>
      <c r="AN2573" s="130">
        <f t="shared" si="2846"/>
        <v>0</v>
      </c>
      <c r="AO2573" s="130">
        <f t="shared" si="2847"/>
        <v>0</v>
      </c>
      <c r="AP2573" s="359">
        <f t="shared" si="2848"/>
        <v>0</v>
      </c>
      <c r="AQ2573" s="130">
        <f t="shared" si="2849"/>
        <v>0</v>
      </c>
      <c r="AR2573" s="130">
        <f t="shared" si="2850"/>
        <v>0</v>
      </c>
      <c r="AS2573" s="130">
        <f t="shared" si="2851"/>
        <v>0</v>
      </c>
      <c r="AT2573" s="130">
        <f t="shared" si="2852"/>
        <v>0</v>
      </c>
      <c r="AU2573" s="359">
        <f t="shared" si="2853"/>
        <v>0</v>
      </c>
      <c r="AV2573" s="130">
        <f t="shared" si="2854"/>
        <v>0</v>
      </c>
      <c r="AW2573" s="130">
        <f t="shared" si="2855"/>
        <v>0</v>
      </c>
      <c r="AX2573" s="130">
        <f t="shared" si="2856"/>
        <v>0</v>
      </c>
      <c r="AY2573" s="130">
        <f t="shared" si="2857"/>
        <v>0</v>
      </c>
      <c r="AZ2573" s="359">
        <f t="shared" si="2858"/>
        <v>0</v>
      </c>
      <c r="BA2573" s="130">
        <f t="shared" si="2859"/>
        <v>0</v>
      </c>
      <c r="BB2573" s="130">
        <f t="shared" si="2860"/>
        <v>0</v>
      </c>
      <c r="BC2573" s="130">
        <f t="shared" si="2861"/>
        <v>0</v>
      </c>
      <c r="BD2573" s="130">
        <f t="shared" si="2862"/>
        <v>0</v>
      </c>
      <c r="BE2573" s="359">
        <f t="shared" si="2863"/>
        <v>0</v>
      </c>
      <c r="BF2573" s="130">
        <f t="shared" si="2864"/>
        <v>0</v>
      </c>
      <c r="BG2573" s="130">
        <f t="shared" si="2865"/>
        <v>0</v>
      </c>
      <c r="BH2573" s="130">
        <f t="shared" si="2866"/>
        <v>0</v>
      </c>
      <c r="BI2573" s="130">
        <f t="shared" si="2867"/>
        <v>0</v>
      </c>
      <c r="BJ2573" s="359">
        <f t="shared" si="2868"/>
        <v>0</v>
      </c>
      <c r="BK2573" s="130">
        <f t="shared" si="2869"/>
        <v>0</v>
      </c>
      <c r="BL2573" s="130">
        <f t="shared" si="2870"/>
        <v>0</v>
      </c>
      <c r="BM2573" s="130">
        <f t="shared" si="2871"/>
        <v>0</v>
      </c>
      <c r="BN2573" s="130">
        <f t="shared" si="2872"/>
        <v>0</v>
      </c>
      <c r="BO2573" s="359">
        <f t="shared" si="2873"/>
        <v>0</v>
      </c>
      <c r="CO2573" s="335"/>
      <c r="CP2573" s="336"/>
      <c r="CQ2573" s="336"/>
      <c r="CR2573" s="336"/>
      <c r="CS2573" s="486"/>
      <c r="CT2573" s="486"/>
      <c r="CU2573" s="336"/>
      <c r="CV2573" s="336"/>
      <c r="CW2573" s="486"/>
      <c r="CX2573" s="486"/>
      <c r="CY2573" s="336"/>
      <c r="CZ2573" s="336"/>
      <c r="DA2573" s="486"/>
      <c r="DB2573" s="486"/>
      <c r="DC2573" s="336"/>
      <c r="DD2573" s="336"/>
      <c r="DE2573" s="486"/>
      <c r="DF2573" s="486"/>
      <c r="DG2573" s="336"/>
      <c r="DH2573" s="336"/>
      <c r="DI2573" s="486"/>
      <c r="DJ2573" s="486"/>
      <c r="DK2573" s="336"/>
      <c r="DL2573" s="336"/>
      <c r="DM2573" s="486"/>
      <c r="DN2573" s="486"/>
      <c r="DO2573" s="336"/>
      <c r="DP2573" s="336"/>
    </row>
    <row r="2574" spans="1:123" ht="38.25" customHeight="1" x14ac:dyDescent="0.2">
      <c r="A2574" s="1103"/>
      <c r="B2574" s="1103"/>
      <c r="C2574" s="169" t="s">
        <v>468</v>
      </c>
      <c r="D2574" s="434"/>
      <c r="E2574" s="434"/>
      <c r="F2574" s="434"/>
      <c r="G2574" s="486"/>
      <c r="H2574" s="486"/>
      <c r="I2574" s="434"/>
      <c r="J2574" s="434"/>
      <c r="K2574" s="486"/>
      <c r="L2574" s="486"/>
      <c r="M2574" s="434"/>
      <c r="N2574" s="434"/>
      <c r="O2574" s="486"/>
      <c r="P2574" s="486"/>
      <c r="Q2574" s="434"/>
      <c r="R2574" s="434"/>
      <c r="S2574" s="486"/>
      <c r="T2574" s="486"/>
      <c r="U2574" s="434"/>
      <c r="V2574" s="434"/>
      <c r="W2574" s="486"/>
      <c r="X2574" s="486"/>
      <c r="Y2574" s="434"/>
      <c r="Z2574" s="434"/>
      <c r="AA2574" s="486"/>
      <c r="AB2574" s="486"/>
      <c r="AC2574" s="434"/>
      <c r="AD2574" s="434"/>
      <c r="AE2574" s="109"/>
      <c r="AG2574" s="130">
        <f t="shared" si="2839"/>
        <v>0</v>
      </c>
      <c r="AH2574" s="130">
        <f t="shared" si="2840"/>
        <v>0</v>
      </c>
      <c r="AI2574" s="130">
        <f t="shared" si="2841"/>
        <v>0</v>
      </c>
      <c r="AJ2574" s="130">
        <f t="shared" si="2842"/>
        <v>0</v>
      </c>
      <c r="AK2574" s="359">
        <f t="shared" si="2843"/>
        <v>0</v>
      </c>
      <c r="AL2574" s="130">
        <f t="shared" si="2844"/>
        <v>0</v>
      </c>
      <c r="AM2574" s="130">
        <f t="shared" si="2845"/>
        <v>0</v>
      </c>
      <c r="AN2574" s="130">
        <f t="shared" si="2846"/>
        <v>0</v>
      </c>
      <c r="AO2574" s="130">
        <f t="shared" si="2847"/>
        <v>0</v>
      </c>
      <c r="AP2574" s="359">
        <f t="shared" si="2848"/>
        <v>0</v>
      </c>
      <c r="AQ2574" s="130">
        <f t="shared" si="2849"/>
        <v>0</v>
      </c>
      <c r="AR2574" s="130">
        <f t="shared" si="2850"/>
        <v>0</v>
      </c>
      <c r="AS2574" s="130">
        <f t="shared" si="2851"/>
        <v>0</v>
      </c>
      <c r="AT2574" s="130">
        <f t="shared" si="2852"/>
        <v>0</v>
      </c>
      <c r="AU2574" s="359">
        <f t="shared" si="2853"/>
        <v>0</v>
      </c>
      <c r="AV2574" s="130">
        <f t="shared" si="2854"/>
        <v>0</v>
      </c>
      <c r="AW2574" s="130">
        <f t="shared" si="2855"/>
        <v>0</v>
      </c>
      <c r="AX2574" s="130">
        <f t="shared" si="2856"/>
        <v>0</v>
      </c>
      <c r="AY2574" s="130">
        <f t="shared" si="2857"/>
        <v>0</v>
      </c>
      <c r="AZ2574" s="359">
        <f t="shared" si="2858"/>
        <v>0</v>
      </c>
      <c r="BA2574" s="130">
        <f t="shared" si="2859"/>
        <v>0</v>
      </c>
      <c r="BB2574" s="130">
        <f t="shared" si="2860"/>
        <v>0</v>
      </c>
      <c r="BC2574" s="130">
        <f t="shared" si="2861"/>
        <v>0</v>
      </c>
      <c r="BD2574" s="130">
        <f t="shared" si="2862"/>
        <v>0</v>
      </c>
      <c r="BE2574" s="359">
        <f t="shared" si="2863"/>
        <v>0</v>
      </c>
      <c r="BF2574" s="130">
        <f t="shared" si="2864"/>
        <v>0</v>
      </c>
      <c r="BG2574" s="130">
        <f t="shared" si="2865"/>
        <v>0</v>
      </c>
      <c r="BH2574" s="130">
        <f t="shared" si="2866"/>
        <v>0</v>
      </c>
      <c r="BI2574" s="130">
        <f t="shared" si="2867"/>
        <v>0</v>
      </c>
      <c r="BJ2574" s="359">
        <f t="shared" si="2868"/>
        <v>0</v>
      </c>
      <c r="BK2574" s="130">
        <f t="shared" si="2869"/>
        <v>0</v>
      </c>
      <c r="BL2574" s="130">
        <f t="shared" si="2870"/>
        <v>0</v>
      </c>
      <c r="BM2574" s="130">
        <f t="shared" si="2871"/>
        <v>0</v>
      </c>
      <c r="BN2574" s="130">
        <f t="shared" si="2872"/>
        <v>0</v>
      </c>
      <c r="BO2574" s="359">
        <f t="shared" si="2873"/>
        <v>0</v>
      </c>
      <c r="CO2574" s="335"/>
      <c r="CP2574" s="336"/>
      <c r="CQ2574" s="336"/>
      <c r="CR2574" s="336"/>
      <c r="CS2574" s="486"/>
      <c r="CT2574" s="486"/>
      <c r="CU2574" s="336"/>
      <c r="CV2574" s="336"/>
      <c r="CW2574" s="486"/>
      <c r="CX2574" s="486"/>
      <c r="CY2574" s="336"/>
      <c r="CZ2574" s="336"/>
      <c r="DA2574" s="486"/>
      <c r="DB2574" s="486"/>
      <c r="DC2574" s="336"/>
      <c r="DD2574" s="336"/>
      <c r="DE2574" s="486"/>
      <c r="DF2574" s="486"/>
      <c r="DG2574" s="336"/>
      <c r="DH2574" s="336"/>
      <c r="DI2574" s="486"/>
      <c r="DJ2574" s="486"/>
      <c r="DK2574" s="336"/>
      <c r="DL2574" s="336"/>
      <c r="DM2574" s="486"/>
      <c r="DN2574" s="486"/>
      <c r="DO2574" s="336"/>
      <c r="DP2574" s="336"/>
    </row>
    <row r="2575" spans="1:123" ht="38.25" customHeight="1" x14ac:dyDescent="0.2">
      <c r="A2575" s="1103"/>
      <c r="B2575" s="1103"/>
      <c r="C2575" s="169" t="s">
        <v>469</v>
      </c>
      <c r="D2575" s="434"/>
      <c r="E2575" s="434"/>
      <c r="F2575" s="434"/>
      <c r="G2575" s="486"/>
      <c r="H2575" s="486"/>
      <c r="I2575" s="434"/>
      <c r="J2575" s="434"/>
      <c r="K2575" s="486"/>
      <c r="L2575" s="486"/>
      <c r="M2575" s="434"/>
      <c r="N2575" s="434"/>
      <c r="O2575" s="486"/>
      <c r="P2575" s="486"/>
      <c r="Q2575" s="434"/>
      <c r="R2575" s="434"/>
      <c r="S2575" s="486"/>
      <c r="T2575" s="486"/>
      <c r="U2575" s="434"/>
      <c r="V2575" s="434"/>
      <c r="W2575" s="486"/>
      <c r="X2575" s="486"/>
      <c r="Y2575" s="434"/>
      <c r="Z2575" s="434"/>
      <c r="AA2575" s="486"/>
      <c r="AB2575" s="486"/>
      <c r="AC2575" s="434"/>
      <c r="AD2575" s="434"/>
      <c r="AE2575" s="109"/>
      <c r="AG2575" s="130">
        <f t="shared" si="2839"/>
        <v>0</v>
      </c>
      <c r="AH2575" s="130">
        <f t="shared" si="2840"/>
        <v>0</v>
      </c>
      <c r="AI2575" s="130">
        <f t="shared" si="2841"/>
        <v>0</v>
      </c>
      <c r="AJ2575" s="130">
        <f t="shared" si="2842"/>
        <v>0</v>
      </c>
      <c r="AK2575" s="359">
        <f t="shared" si="2843"/>
        <v>0</v>
      </c>
      <c r="AL2575" s="130">
        <f t="shared" si="2844"/>
        <v>0</v>
      </c>
      <c r="AM2575" s="130">
        <f t="shared" si="2845"/>
        <v>0</v>
      </c>
      <c r="AN2575" s="130">
        <f t="shared" si="2846"/>
        <v>0</v>
      </c>
      <c r="AO2575" s="130">
        <f t="shared" si="2847"/>
        <v>0</v>
      </c>
      <c r="AP2575" s="359">
        <f t="shared" si="2848"/>
        <v>0</v>
      </c>
      <c r="AQ2575" s="130">
        <f t="shared" si="2849"/>
        <v>0</v>
      </c>
      <c r="AR2575" s="130">
        <f t="shared" si="2850"/>
        <v>0</v>
      </c>
      <c r="AS2575" s="130">
        <f t="shared" si="2851"/>
        <v>0</v>
      </c>
      <c r="AT2575" s="130">
        <f t="shared" si="2852"/>
        <v>0</v>
      </c>
      <c r="AU2575" s="359">
        <f t="shared" si="2853"/>
        <v>0</v>
      </c>
      <c r="AV2575" s="130">
        <f t="shared" si="2854"/>
        <v>0</v>
      </c>
      <c r="AW2575" s="130">
        <f t="shared" si="2855"/>
        <v>0</v>
      </c>
      <c r="AX2575" s="130">
        <f t="shared" si="2856"/>
        <v>0</v>
      </c>
      <c r="AY2575" s="130">
        <f t="shared" si="2857"/>
        <v>0</v>
      </c>
      <c r="AZ2575" s="359">
        <f t="shared" si="2858"/>
        <v>0</v>
      </c>
      <c r="BA2575" s="130">
        <f t="shared" si="2859"/>
        <v>0</v>
      </c>
      <c r="BB2575" s="130">
        <f t="shared" si="2860"/>
        <v>0</v>
      </c>
      <c r="BC2575" s="130">
        <f t="shared" si="2861"/>
        <v>0</v>
      </c>
      <c r="BD2575" s="130">
        <f t="shared" si="2862"/>
        <v>0</v>
      </c>
      <c r="BE2575" s="359">
        <f t="shared" si="2863"/>
        <v>0</v>
      </c>
      <c r="BF2575" s="130">
        <f t="shared" si="2864"/>
        <v>0</v>
      </c>
      <c r="BG2575" s="130">
        <f t="shared" si="2865"/>
        <v>0</v>
      </c>
      <c r="BH2575" s="130">
        <f t="shared" si="2866"/>
        <v>0</v>
      </c>
      <c r="BI2575" s="130">
        <f t="shared" si="2867"/>
        <v>0</v>
      </c>
      <c r="BJ2575" s="359">
        <f t="shared" si="2868"/>
        <v>0</v>
      </c>
      <c r="BK2575" s="130">
        <f t="shared" si="2869"/>
        <v>0</v>
      </c>
      <c r="BL2575" s="130">
        <f t="shared" si="2870"/>
        <v>0</v>
      </c>
      <c r="BM2575" s="130">
        <f t="shared" si="2871"/>
        <v>0</v>
      </c>
      <c r="BN2575" s="130">
        <f t="shared" si="2872"/>
        <v>0</v>
      </c>
      <c r="BO2575" s="359">
        <f t="shared" si="2873"/>
        <v>0</v>
      </c>
      <c r="CO2575" s="335"/>
      <c r="CP2575" s="336"/>
      <c r="CQ2575" s="336"/>
      <c r="CR2575" s="336"/>
      <c r="CS2575" s="486"/>
      <c r="CT2575" s="486"/>
      <c r="CU2575" s="336"/>
      <c r="CV2575" s="336"/>
      <c r="CW2575" s="486"/>
      <c r="CX2575" s="486"/>
      <c r="CY2575" s="336"/>
      <c r="CZ2575" s="336"/>
      <c r="DA2575" s="486"/>
      <c r="DB2575" s="486"/>
      <c r="DC2575" s="336"/>
      <c r="DD2575" s="336"/>
      <c r="DE2575" s="486"/>
      <c r="DF2575" s="486"/>
      <c r="DG2575" s="336"/>
      <c r="DH2575" s="336"/>
      <c r="DI2575" s="486"/>
      <c r="DJ2575" s="486"/>
      <c r="DK2575" s="336"/>
      <c r="DL2575" s="336"/>
      <c r="DM2575" s="486"/>
      <c r="DN2575" s="486"/>
      <c r="DO2575" s="336"/>
      <c r="DP2575" s="336"/>
    </row>
    <row r="2576" spans="1:123" ht="38.25" customHeight="1" x14ac:dyDescent="0.2">
      <c r="A2576" s="1103"/>
      <c r="B2576" s="1103"/>
      <c r="C2576" s="169" t="s">
        <v>470</v>
      </c>
      <c r="D2576" s="434"/>
      <c r="E2576" s="434"/>
      <c r="F2576" s="434"/>
      <c r="G2576" s="486"/>
      <c r="H2576" s="486"/>
      <c r="I2576" s="434"/>
      <c r="J2576" s="434"/>
      <c r="K2576" s="486"/>
      <c r="L2576" s="486"/>
      <c r="M2576" s="434"/>
      <c r="N2576" s="434"/>
      <c r="O2576" s="486"/>
      <c r="P2576" s="486"/>
      <c r="Q2576" s="434"/>
      <c r="R2576" s="434"/>
      <c r="S2576" s="486"/>
      <c r="T2576" s="486"/>
      <c r="U2576" s="434"/>
      <c r="V2576" s="434"/>
      <c r="W2576" s="486"/>
      <c r="X2576" s="486"/>
      <c r="Y2576" s="434"/>
      <c r="Z2576" s="434"/>
      <c r="AA2576" s="486"/>
      <c r="AB2576" s="486"/>
      <c r="AC2576" s="434"/>
      <c r="AD2576" s="434"/>
      <c r="AE2576" s="109"/>
      <c r="AG2576" s="130">
        <f t="shared" si="2839"/>
        <v>0</v>
      </c>
      <c r="AH2576" s="130">
        <f t="shared" si="2840"/>
        <v>0</v>
      </c>
      <c r="AI2576" s="130">
        <f t="shared" si="2841"/>
        <v>0</v>
      </c>
      <c r="AJ2576" s="130">
        <f t="shared" si="2842"/>
        <v>0</v>
      </c>
      <c r="AK2576" s="359">
        <f t="shared" si="2843"/>
        <v>0</v>
      </c>
      <c r="AL2576" s="130">
        <f t="shared" si="2844"/>
        <v>0</v>
      </c>
      <c r="AM2576" s="130">
        <f t="shared" si="2845"/>
        <v>0</v>
      </c>
      <c r="AN2576" s="130">
        <f t="shared" si="2846"/>
        <v>0</v>
      </c>
      <c r="AO2576" s="130">
        <f t="shared" si="2847"/>
        <v>0</v>
      </c>
      <c r="AP2576" s="359">
        <f t="shared" si="2848"/>
        <v>0</v>
      </c>
      <c r="AQ2576" s="130">
        <f t="shared" si="2849"/>
        <v>0</v>
      </c>
      <c r="AR2576" s="130">
        <f t="shared" si="2850"/>
        <v>0</v>
      </c>
      <c r="AS2576" s="130">
        <f t="shared" si="2851"/>
        <v>0</v>
      </c>
      <c r="AT2576" s="130">
        <f t="shared" si="2852"/>
        <v>0</v>
      </c>
      <c r="AU2576" s="359">
        <f t="shared" si="2853"/>
        <v>0</v>
      </c>
      <c r="AV2576" s="130">
        <f t="shared" si="2854"/>
        <v>0</v>
      </c>
      <c r="AW2576" s="130">
        <f t="shared" si="2855"/>
        <v>0</v>
      </c>
      <c r="AX2576" s="130">
        <f t="shared" si="2856"/>
        <v>0</v>
      </c>
      <c r="AY2576" s="130">
        <f t="shared" si="2857"/>
        <v>0</v>
      </c>
      <c r="AZ2576" s="359">
        <f t="shared" si="2858"/>
        <v>0</v>
      </c>
      <c r="BA2576" s="130">
        <f t="shared" si="2859"/>
        <v>0</v>
      </c>
      <c r="BB2576" s="130">
        <f t="shared" si="2860"/>
        <v>0</v>
      </c>
      <c r="BC2576" s="130">
        <f t="shared" si="2861"/>
        <v>0</v>
      </c>
      <c r="BD2576" s="130">
        <f t="shared" si="2862"/>
        <v>0</v>
      </c>
      <c r="BE2576" s="359">
        <f t="shared" si="2863"/>
        <v>0</v>
      </c>
      <c r="BF2576" s="130">
        <f t="shared" si="2864"/>
        <v>0</v>
      </c>
      <c r="BG2576" s="130">
        <f t="shared" si="2865"/>
        <v>0</v>
      </c>
      <c r="BH2576" s="130">
        <f t="shared" si="2866"/>
        <v>0</v>
      </c>
      <c r="BI2576" s="130">
        <f t="shared" si="2867"/>
        <v>0</v>
      </c>
      <c r="BJ2576" s="359">
        <f t="shared" si="2868"/>
        <v>0</v>
      </c>
      <c r="BK2576" s="130">
        <f t="shared" si="2869"/>
        <v>0</v>
      </c>
      <c r="BL2576" s="130">
        <f t="shared" si="2870"/>
        <v>0</v>
      </c>
      <c r="BM2576" s="130">
        <f t="shared" si="2871"/>
        <v>0</v>
      </c>
      <c r="BN2576" s="130">
        <f t="shared" si="2872"/>
        <v>0</v>
      </c>
      <c r="BO2576" s="359">
        <f t="shared" si="2873"/>
        <v>0</v>
      </c>
      <c r="CO2576" s="335"/>
      <c r="CP2576" s="336"/>
      <c r="CQ2576" s="336"/>
      <c r="CR2576" s="336"/>
      <c r="CS2576" s="486"/>
      <c r="CT2576" s="486"/>
      <c r="CU2576" s="336"/>
      <c r="CV2576" s="336"/>
      <c r="CW2576" s="486"/>
      <c r="CX2576" s="486"/>
      <c r="CY2576" s="336"/>
      <c r="CZ2576" s="336"/>
      <c r="DA2576" s="486"/>
      <c r="DB2576" s="486"/>
      <c r="DC2576" s="336"/>
      <c r="DD2576" s="336"/>
      <c r="DE2576" s="486"/>
      <c r="DF2576" s="486"/>
      <c r="DG2576" s="336"/>
      <c r="DH2576" s="336"/>
      <c r="DI2576" s="486"/>
      <c r="DJ2576" s="486"/>
      <c r="DK2576" s="336"/>
      <c r="DL2576" s="336"/>
      <c r="DM2576" s="486"/>
      <c r="DN2576" s="486"/>
      <c r="DO2576" s="336"/>
      <c r="DP2576" s="336"/>
    </row>
    <row r="2577" spans="1:123" ht="38.25" customHeight="1" x14ac:dyDescent="0.2">
      <c r="A2577" s="1103"/>
      <c r="B2577" s="1103"/>
      <c r="C2577" s="169" t="s">
        <v>471</v>
      </c>
      <c r="D2577" s="434"/>
      <c r="E2577" s="434"/>
      <c r="F2577" s="434"/>
      <c r="G2577" s="486"/>
      <c r="H2577" s="486"/>
      <c r="I2577" s="434"/>
      <c r="J2577" s="434"/>
      <c r="K2577" s="486"/>
      <c r="L2577" s="486"/>
      <c r="M2577" s="434"/>
      <c r="N2577" s="434"/>
      <c r="O2577" s="486"/>
      <c r="P2577" s="486"/>
      <c r="Q2577" s="434"/>
      <c r="R2577" s="434"/>
      <c r="S2577" s="486"/>
      <c r="T2577" s="486"/>
      <c r="U2577" s="434"/>
      <c r="V2577" s="434"/>
      <c r="W2577" s="486"/>
      <c r="X2577" s="486"/>
      <c r="Y2577" s="434"/>
      <c r="Z2577" s="434"/>
      <c r="AA2577" s="486"/>
      <c r="AB2577" s="486"/>
      <c r="AC2577" s="434"/>
      <c r="AD2577" s="434"/>
      <c r="AE2577" s="109"/>
      <c r="AG2577" s="130">
        <f t="shared" si="2839"/>
        <v>0</v>
      </c>
      <c r="AH2577" s="130">
        <f t="shared" si="2840"/>
        <v>0</v>
      </c>
      <c r="AI2577" s="130">
        <f t="shared" si="2841"/>
        <v>0</v>
      </c>
      <c r="AJ2577" s="130">
        <f t="shared" si="2842"/>
        <v>0</v>
      </c>
      <c r="AK2577" s="359">
        <f t="shared" si="2843"/>
        <v>0</v>
      </c>
      <c r="AL2577" s="130">
        <f t="shared" si="2844"/>
        <v>0</v>
      </c>
      <c r="AM2577" s="130">
        <f t="shared" si="2845"/>
        <v>0</v>
      </c>
      <c r="AN2577" s="130">
        <f t="shared" si="2846"/>
        <v>0</v>
      </c>
      <c r="AO2577" s="130">
        <f t="shared" si="2847"/>
        <v>0</v>
      </c>
      <c r="AP2577" s="359">
        <f t="shared" si="2848"/>
        <v>0</v>
      </c>
      <c r="AQ2577" s="130">
        <f t="shared" si="2849"/>
        <v>0</v>
      </c>
      <c r="AR2577" s="130">
        <f t="shared" si="2850"/>
        <v>0</v>
      </c>
      <c r="AS2577" s="130">
        <f t="shared" si="2851"/>
        <v>0</v>
      </c>
      <c r="AT2577" s="130">
        <f t="shared" si="2852"/>
        <v>0</v>
      </c>
      <c r="AU2577" s="359">
        <f t="shared" si="2853"/>
        <v>0</v>
      </c>
      <c r="AV2577" s="130">
        <f t="shared" si="2854"/>
        <v>0</v>
      </c>
      <c r="AW2577" s="130">
        <f t="shared" si="2855"/>
        <v>0</v>
      </c>
      <c r="AX2577" s="130">
        <f t="shared" si="2856"/>
        <v>0</v>
      </c>
      <c r="AY2577" s="130">
        <f t="shared" si="2857"/>
        <v>0</v>
      </c>
      <c r="AZ2577" s="359">
        <f t="shared" si="2858"/>
        <v>0</v>
      </c>
      <c r="BA2577" s="130">
        <f t="shared" si="2859"/>
        <v>0</v>
      </c>
      <c r="BB2577" s="130">
        <f t="shared" si="2860"/>
        <v>0</v>
      </c>
      <c r="BC2577" s="130">
        <f t="shared" si="2861"/>
        <v>0</v>
      </c>
      <c r="BD2577" s="130">
        <f t="shared" si="2862"/>
        <v>0</v>
      </c>
      <c r="BE2577" s="359">
        <f t="shared" si="2863"/>
        <v>0</v>
      </c>
      <c r="BF2577" s="130">
        <f t="shared" si="2864"/>
        <v>0</v>
      </c>
      <c r="BG2577" s="130">
        <f t="shared" si="2865"/>
        <v>0</v>
      </c>
      <c r="BH2577" s="130">
        <f t="shared" si="2866"/>
        <v>0</v>
      </c>
      <c r="BI2577" s="130">
        <f t="shared" si="2867"/>
        <v>0</v>
      </c>
      <c r="BJ2577" s="359">
        <f t="shared" si="2868"/>
        <v>0</v>
      </c>
      <c r="BK2577" s="130">
        <f t="shared" si="2869"/>
        <v>0</v>
      </c>
      <c r="BL2577" s="130">
        <f t="shared" si="2870"/>
        <v>0</v>
      </c>
      <c r="BM2577" s="130">
        <f t="shared" si="2871"/>
        <v>0</v>
      </c>
      <c r="BN2577" s="130">
        <f t="shared" si="2872"/>
        <v>0</v>
      </c>
      <c r="BO2577" s="359">
        <f t="shared" si="2873"/>
        <v>0</v>
      </c>
      <c r="CO2577" s="335"/>
      <c r="CP2577" s="336"/>
      <c r="CQ2577" s="336"/>
      <c r="CR2577" s="336"/>
      <c r="CS2577" s="486"/>
      <c r="CT2577" s="486"/>
      <c r="CU2577" s="336"/>
      <c r="CV2577" s="336"/>
      <c r="CW2577" s="486"/>
      <c r="CX2577" s="486"/>
      <c r="CY2577" s="336"/>
      <c r="CZ2577" s="336"/>
      <c r="DA2577" s="486"/>
      <c r="DB2577" s="486"/>
      <c r="DC2577" s="336"/>
      <c r="DD2577" s="336"/>
      <c r="DE2577" s="486"/>
      <c r="DF2577" s="486"/>
      <c r="DG2577" s="336"/>
      <c r="DH2577" s="336"/>
      <c r="DI2577" s="486"/>
      <c r="DJ2577" s="486"/>
      <c r="DK2577" s="336"/>
      <c r="DL2577" s="336"/>
      <c r="DM2577" s="486"/>
      <c r="DN2577" s="486"/>
      <c r="DO2577" s="336"/>
      <c r="DP2577" s="336"/>
    </row>
    <row r="2578" spans="1:123" ht="38.25" customHeight="1" x14ac:dyDescent="0.2">
      <c r="A2578" s="1103"/>
      <c r="B2578" s="1103"/>
      <c r="C2578" s="169" t="s">
        <v>472</v>
      </c>
      <c r="D2578" s="434"/>
      <c r="E2578" s="434"/>
      <c r="F2578" s="434"/>
      <c r="G2578" s="486"/>
      <c r="H2578" s="486"/>
      <c r="I2578" s="434"/>
      <c r="J2578" s="434"/>
      <c r="K2578" s="486"/>
      <c r="L2578" s="486"/>
      <c r="M2578" s="434"/>
      <c r="N2578" s="434"/>
      <c r="O2578" s="486"/>
      <c r="P2578" s="486"/>
      <c r="Q2578" s="434"/>
      <c r="R2578" s="434"/>
      <c r="S2578" s="486"/>
      <c r="T2578" s="486"/>
      <c r="U2578" s="434"/>
      <c r="V2578" s="434"/>
      <c r="W2578" s="486"/>
      <c r="X2578" s="486"/>
      <c r="Y2578" s="434"/>
      <c r="Z2578" s="434"/>
      <c r="AA2578" s="486"/>
      <c r="AB2578" s="486"/>
      <c r="AC2578" s="434"/>
      <c r="AD2578" s="434"/>
      <c r="AE2578" s="109"/>
      <c r="AG2578" s="130">
        <f t="shared" si="2839"/>
        <v>0</v>
      </c>
      <c r="AH2578" s="130">
        <f t="shared" si="2840"/>
        <v>0</v>
      </c>
      <c r="AI2578" s="130">
        <f t="shared" si="2841"/>
        <v>0</v>
      </c>
      <c r="AJ2578" s="130">
        <f t="shared" si="2842"/>
        <v>0</v>
      </c>
      <c r="AK2578" s="359">
        <f t="shared" si="2843"/>
        <v>0</v>
      </c>
      <c r="AL2578" s="130">
        <f t="shared" si="2844"/>
        <v>0</v>
      </c>
      <c r="AM2578" s="130">
        <f t="shared" si="2845"/>
        <v>0</v>
      </c>
      <c r="AN2578" s="130">
        <f t="shared" si="2846"/>
        <v>0</v>
      </c>
      <c r="AO2578" s="130">
        <f t="shared" si="2847"/>
        <v>0</v>
      </c>
      <c r="AP2578" s="359">
        <f t="shared" si="2848"/>
        <v>0</v>
      </c>
      <c r="AQ2578" s="130">
        <f t="shared" si="2849"/>
        <v>0</v>
      </c>
      <c r="AR2578" s="130">
        <f t="shared" si="2850"/>
        <v>0</v>
      </c>
      <c r="AS2578" s="130">
        <f t="shared" si="2851"/>
        <v>0</v>
      </c>
      <c r="AT2578" s="130">
        <f t="shared" si="2852"/>
        <v>0</v>
      </c>
      <c r="AU2578" s="359">
        <f t="shared" si="2853"/>
        <v>0</v>
      </c>
      <c r="AV2578" s="130">
        <f t="shared" si="2854"/>
        <v>0</v>
      </c>
      <c r="AW2578" s="130">
        <f t="shared" si="2855"/>
        <v>0</v>
      </c>
      <c r="AX2578" s="130">
        <f t="shared" si="2856"/>
        <v>0</v>
      </c>
      <c r="AY2578" s="130">
        <f t="shared" si="2857"/>
        <v>0</v>
      </c>
      <c r="AZ2578" s="359">
        <f t="shared" si="2858"/>
        <v>0</v>
      </c>
      <c r="BA2578" s="130">
        <f t="shared" si="2859"/>
        <v>0</v>
      </c>
      <c r="BB2578" s="130">
        <f t="shared" si="2860"/>
        <v>0</v>
      </c>
      <c r="BC2578" s="130">
        <f t="shared" si="2861"/>
        <v>0</v>
      </c>
      <c r="BD2578" s="130">
        <f t="shared" si="2862"/>
        <v>0</v>
      </c>
      <c r="BE2578" s="359">
        <f t="shared" si="2863"/>
        <v>0</v>
      </c>
      <c r="BF2578" s="130">
        <f t="shared" si="2864"/>
        <v>0</v>
      </c>
      <c r="BG2578" s="130">
        <f t="shared" si="2865"/>
        <v>0</v>
      </c>
      <c r="BH2578" s="130">
        <f t="shared" si="2866"/>
        <v>0</v>
      </c>
      <c r="BI2578" s="130">
        <f t="shared" si="2867"/>
        <v>0</v>
      </c>
      <c r="BJ2578" s="359">
        <f t="shared" si="2868"/>
        <v>0</v>
      </c>
      <c r="BK2578" s="130">
        <f t="shared" si="2869"/>
        <v>0</v>
      </c>
      <c r="BL2578" s="130">
        <f t="shared" si="2870"/>
        <v>0</v>
      </c>
      <c r="BM2578" s="130">
        <f t="shared" si="2871"/>
        <v>0</v>
      </c>
      <c r="BN2578" s="130">
        <f t="shared" si="2872"/>
        <v>0</v>
      </c>
      <c r="BO2578" s="359">
        <f t="shared" si="2873"/>
        <v>0</v>
      </c>
      <c r="CO2578" s="335"/>
      <c r="CP2578" s="336"/>
      <c r="CQ2578" s="336"/>
      <c r="CR2578" s="336"/>
      <c r="CS2578" s="486"/>
      <c r="CT2578" s="486"/>
      <c r="CU2578" s="336"/>
      <c r="CV2578" s="336"/>
      <c r="CW2578" s="486"/>
      <c r="CX2578" s="486"/>
      <c r="CY2578" s="336"/>
      <c r="CZ2578" s="336"/>
      <c r="DA2578" s="486"/>
      <c r="DB2578" s="486"/>
      <c r="DC2578" s="336"/>
      <c r="DD2578" s="336"/>
      <c r="DE2578" s="486"/>
      <c r="DF2578" s="486"/>
      <c r="DG2578" s="336"/>
      <c r="DH2578" s="336"/>
      <c r="DI2578" s="486"/>
      <c r="DJ2578" s="486"/>
      <c r="DK2578" s="336"/>
      <c r="DL2578" s="336"/>
      <c r="DM2578" s="486"/>
      <c r="DN2578" s="486"/>
      <c r="DO2578" s="336"/>
      <c r="DP2578" s="336"/>
    </row>
    <row r="2579" spans="1:123" ht="38.25" customHeight="1" x14ac:dyDescent="0.2">
      <c r="A2579" s="1103"/>
      <c r="B2579" s="1103"/>
      <c r="C2579" s="169" t="s">
        <v>473</v>
      </c>
      <c r="D2579" s="434"/>
      <c r="E2579" s="434"/>
      <c r="F2579" s="434"/>
      <c r="G2579" s="486"/>
      <c r="H2579" s="486"/>
      <c r="I2579" s="434"/>
      <c r="J2579" s="434"/>
      <c r="K2579" s="486"/>
      <c r="L2579" s="486"/>
      <c r="M2579" s="434"/>
      <c r="N2579" s="434"/>
      <c r="O2579" s="486"/>
      <c r="P2579" s="486"/>
      <c r="Q2579" s="434"/>
      <c r="R2579" s="434"/>
      <c r="S2579" s="486"/>
      <c r="T2579" s="486"/>
      <c r="U2579" s="434"/>
      <c r="V2579" s="434"/>
      <c r="W2579" s="486"/>
      <c r="X2579" s="486"/>
      <c r="Y2579" s="434"/>
      <c r="Z2579" s="434"/>
      <c r="AA2579" s="486"/>
      <c r="AB2579" s="486"/>
      <c r="AC2579" s="434"/>
      <c r="AD2579" s="434"/>
      <c r="AE2579" s="109"/>
      <c r="AG2579" s="130">
        <f t="shared" si="2839"/>
        <v>0</v>
      </c>
      <c r="AH2579" s="130">
        <f t="shared" si="2840"/>
        <v>0</v>
      </c>
      <c r="AI2579" s="130">
        <f t="shared" si="2841"/>
        <v>0</v>
      </c>
      <c r="AJ2579" s="130">
        <f t="shared" si="2842"/>
        <v>0</v>
      </c>
      <c r="AK2579" s="359">
        <f t="shared" si="2843"/>
        <v>0</v>
      </c>
      <c r="AL2579" s="130">
        <f t="shared" si="2844"/>
        <v>0</v>
      </c>
      <c r="AM2579" s="130">
        <f t="shared" si="2845"/>
        <v>0</v>
      </c>
      <c r="AN2579" s="130">
        <f t="shared" si="2846"/>
        <v>0</v>
      </c>
      <c r="AO2579" s="130">
        <f t="shared" si="2847"/>
        <v>0</v>
      </c>
      <c r="AP2579" s="359">
        <f t="shared" si="2848"/>
        <v>0</v>
      </c>
      <c r="AQ2579" s="130">
        <f t="shared" si="2849"/>
        <v>0</v>
      </c>
      <c r="AR2579" s="130">
        <f t="shared" si="2850"/>
        <v>0</v>
      </c>
      <c r="AS2579" s="130">
        <f t="shared" si="2851"/>
        <v>0</v>
      </c>
      <c r="AT2579" s="130">
        <f t="shared" si="2852"/>
        <v>0</v>
      </c>
      <c r="AU2579" s="359">
        <f t="shared" si="2853"/>
        <v>0</v>
      </c>
      <c r="AV2579" s="130">
        <f t="shared" si="2854"/>
        <v>0</v>
      </c>
      <c r="AW2579" s="130">
        <f t="shared" si="2855"/>
        <v>0</v>
      </c>
      <c r="AX2579" s="130">
        <f t="shared" si="2856"/>
        <v>0</v>
      </c>
      <c r="AY2579" s="130">
        <f t="shared" si="2857"/>
        <v>0</v>
      </c>
      <c r="AZ2579" s="359">
        <f t="shared" si="2858"/>
        <v>0</v>
      </c>
      <c r="BA2579" s="130">
        <f t="shared" si="2859"/>
        <v>0</v>
      </c>
      <c r="BB2579" s="130">
        <f t="shared" si="2860"/>
        <v>0</v>
      </c>
      <c r="BC2579" s="130">
        <f t="shared" si="2861"/>
        <v>0</v>
      </c>
      <c r="BD2579" s="130">
        <f t="shared" si="2862"/>
        <v>0</v>
      </c>
      <c r="BE2579" s="359">
        <f t="shared" si="2863"/>
        <v>0</v>
      </c>
      <c r="BF2579" s="130">
        <f t="shared" si="2864"/>
        <v>0</v>
      </c>
      <c r="BG2579" s="130">
        <f t="shared" si="2865"/>
        <v>0</v>
      </c>
      <c r="BH2579" s="130">
        <f t="shared" si="2866"/>
        <v>0</v>
      </c>
      <c r="BI2579" s="130">
        <f t="shared" si="2867"/>
        <v>0</v>
      </c>
      <c r="BJ2579" s="359">
        <f t="shared" si="2868"/>
        <v>0</v>
      </c>
      <c r="BK2579" s="130">
        <f t="shared" si="2869"/>
        <v>0</v>
      </c>
      <c r="BL2579" s="130">
        <f t="shared" si="2870"/>
        <v>0</v>
      </c>
      <c r="BM2579" s="130">
        <f t="shared" si="2871"/>
        <v>0</v>
      </c>
      <c r="BN2579" s="130">
        <f t="shared" si="2872"/>
        <v>0</v>
      </c>
      <c r="BO2579" s="359">
        <f t="shared" si="2873"/>
        <v>0</v>
      </c>
      <c r="CO2579" s="335"/>
      <c r="CP2579" s="336"/>
      <c r="CQ2579" s="336"/>
      <c r="CR2579" s="336"/>
      <c r="CS2579" s="486"/>
      <c r="CT2579" s="486"/>
      <c r="CU2579" s="336"/>
      <c r="CV2579" s="336"/>
      <c r="CW2579" s="486"/>
      <c r="CX2579" s="486"/>
      <c r="CY2579" s="336"/>
      <c r="CZ2579" s="336"/>
      <c r="DA2579" s="486"/>
      <c r="DB2579" s="486"/>
      <c r="DC2579" s="336"/>
      <c r="DD2579" s="336"/>
      <c r="DE2579" s="486"/>
      <c r="DF2579" s="486"/>
      <c r="DG2579" s="336"/>
      <c r="DH2579" s="336"/>
      <c r="DI2579" s="486"/>
      <c r="DJ2579" s="486"/>
      <c r="DK2579" s="336"/>
      <c r="DL2579" s="336"/>
      <c r="DM2579" s="486"/>
      <c r="DN2579" s="486"/>
      <c r="DO2579" s="336"/>
      <c r="DP2579" s="336"/>
    </row>
    <row r="2580" spans="1:123" ht="38.25" customHeight="1" x14ac:dyDescent="0.2">
      <c r="A2580" s="1103"/>
      <c r="B2580" s="1103"/>
      <c r="C2580" s="169" t="s">
        <v>474</v>
      </c>
      <c r="D2580" s="434"/>
      <c r="E2580" s="434"/>
      <c r="F2580" s="434"/>
      <c r="G2580" s="486"/>
      <c r="H2580" s="486"/>
      <c r="I2580" s="434"/>
      <c r="J2580" s="434"/>
      <c r="K2580" s="486"/>
      <c r="L2580" s="486"/>
      <c r="M2580" s="434"/>
      <c r="N2580" s="434"/>
      <c r="O2580" s="486"/>
      <c r="P2580" s="486"/>
      <c r="Q2580" s="434"/>
      <c r="R2580" s="434"/>
      <c r="S2580" s="486"/>
      <c r="T2580" s="486"/>
      <c r="U2580" s="434"/>
      <c r="V2580" s="434"/>
      <c r="W2580" s="486"/>
      <c r="X2580" s="486"/>
      <c r="Y2580" s="434"/>
      <c r="Z2580" s="434"/>
      <c r="AA2580" s="486"/>
      <c r="AB2580" s="486"/>
      <c r="AC2580" s="434"/>
      <c r="AD2580" s="434"/>
      <c r="AE2580" s="109"/>
      <c r="AG2580" s="130">
        <f t="shared" si="2839"/>
        <v>0</v>
      </c>
      <c r="AH2580" s="130">
        <f t="shared" si="2840"/>
        <v>0</v>
      </c>
      <c r="AI2580" s="130">
        <f t="shared" si="2841"/>
        <v>0</v>
      </c>
      <c r="AJ2580" s="130">
        <f t="shared" si="2842"/>
        <v>0</v>
      </c>
      <c r="AK2580" s="359">
        <f t="shared" si="2843"/>
        <v>0</v>
      </c>
      <c r="AL2580" s="130">
        <f t="shared" si="2844"/>
        <v>0</v>
      </c>
      <c r="AM2580" s="130">
        <f t="shared" si="2845"/>
        <v>0</v>
      </c>
      <c r="AN2580" s="130">
        <f t="shared" si="2846"/>
        <v>0</v>
      </c>
      <c r="AO2580" s="130">
        <f t="shared" si="2847"/>
        <v>0</v>
      </c>
      <c r="AP2580" s="359">
        <f t="shared" si="2848"/>
        <v>0</v>
      </c>
      <c r="AQ2580" s="130">
        <f t="shared" si="2849"/>
        <v>0</v>
      </c>
      <c r="AR2580" s="130">
        <f t="shared" si="2850"/>
        <v>0</v>
      </c>
      <c r="AS2580" s="130">
        <f t="shared" si="2851"/>
        <v>0</v>
      </c>
      <c r="AT2580" s="130">
        <f t="shared" si="2852"/>
        <v>0</v>
      </c>
      <c r="AU2580" s="359">
        <f t="shared" si="2853"/>
        <v>0</v>
      </c>
      <c r="AV2580" s="130">
        <f t="shared" si="2854"/>
        <v>0</v>
      </c>
      <c r="AW2580" s="130">
        <f t="shared" si="2855"/>
        <v>0</v>
      </c>
      <c r="AX2580" s="130">
        <f t="shared" si="2856"/>
        <v>0</v>
      </c>
      <c r="AY2580" s="130">
        <f t="shared" si="2857"/>
        <v>0</v>
      </c>
      <c r="AZ2580" s="359">
        <f t="shared" si="2858"/>
        <v>0</v>
      </c>
      <c r="BA2580" s="130">
        <f t="shared" si="2859"/>
        <v>0</v>
      </c>
      <c r="BB2580" s="130">
        <f t="shared" si="2860"/>
        <v>0</v>
      </c>
      <c r="BC2580" s="130">
        <f t="shared" si="2861"/>
        <v>0</v>
      </c>
      <c r="BD2580" s="130">
        <f t="shared" si="2862"/>
        <v>0</v>
      </c>
      <c r="BE2580" s="359">
        <f t="shared" si="2863"/>
        <v>0</v>
      </c>
      <c r="BF2580" s="130">
        <f t="shared" si="2864"/>
        <v>0</v>
      </c>
      <c r="BG2580" s="130">
        <f t="shared" si="2865"/>
        <v>0</v>
      </c>
      <c r="BH2580" s="130">
        <f t="shared" si="2866"/>
        <v>0</v>
      </c>
      <c r="BI2580" s="130">
        <f t="shared" si="2867"/>
        <v>0</v>
      </c>
      <c r="BJ2580" s="359">
        <f t="shared" si="2868"/>
        <v>0</v>
      </c>
      <c r="BK2580" s="130">
        <f t="shared" si="2869"/>
        <v>0</v>
      </c>
      <c r="BL2580" s="130">
        <f t="shared" si="2870"/>
        <v>0</v>
      </c>
      <c r="BM2580" s="130">
        <f t="shared" si="2871"/>
        <v>0</v>
      </c>
      <c r="BN2580" s="130">
        <f t="shared" si="2872"/>
        <v>0</v>
      </c>
      <c r="BO2580" s="359">
        <f t="shared" si="2873"/>
        <v>0</v>
      </c>
      <c r="CO2580" s="335"/>
      <c r="CP2580" s="336"/>
      <c r="CQ2580" s="336"/>
      <c r="CR2580" s="336"/>
      <c r="CS2580" s="486"/>
      <c r="CT2580" s="486"/>
      <c r="CU2580" s="336"/>
      <c r="CV2580" s="336"/>
      <c r="CW2580" s="486"/>
      <c r="CX2580" s="486"/>
      <c r="CY2580" s="336"/>
      <c r="CZ2580" s="336"/>
      <c r="DA2580" s="486"/>
      <c r="DB2580" s="486"/>
      <c r="DC2580" s="336"/>
      <c r="DD2580" s="336"/>
      <c r="DE2580" s="486"/>
      <c r="DF2580" s="486"/>
      <c r="DG2580" s="336"/>
      <c r="DH2580" s="336"/>
      <c r="DI2580" s="486"/>
      <c r="DJ2580" s="486"/>
      <c r="DK2580" s="336"/>
      <c r="DL2580" s="336"/>
      <c r="DM2580" s="486"/>
      <c r="DN2580" s="486"/>
      <c r="DO2580" s="336"/>
      <c r="DP2580" s="336"/>
    </row>
    <row r="2581" spans="1:123" ht="38.25" customHeight="1" x14ac:dyDescent="0.2">
      <c r="A2581" s="1103"/>
      <c r="B2581" s="1103"/>
      <c r="C2581" s="169" t="s">
        <v>475</v>
      </c>
      <c r="D2581" s="434"/>
      <c r="E2581" s="434"/>
      <c r="F2581" s="434"/>
      <c r="G2581" s="486"/>
      <c r="H2581" s="486"/>
      <c r="I2581" s="434"/>
      <c r="J2581" s="434"/>
      <c r="K2581" s="486"/>
      <c r="L2581" s="486"/>
      <c r="M2581" s="434"/>
      <c r="N2581" s="434"/>
      <c r="O2581" s="486"/>
      <c r="P2581" s="486"/>
      <c r="Q2581" s="434"/>
      <c r="R2581" s="434"/>
      <c r="S2581" s="486"/>
      <c r="T2581" s="486"/>
      <c r="U2581" s="434"/>
      <c r="V2581" s="434"/>
      <c r="W2581" s="486"/>
      <c r="X2581" s="486"/>
      <c r="Y2581" s="434"/>
      <c r="Z2581" s="434"/>
      <c r="AA2581" s="486"/>
      <c r="AB2581" s="486"/>
      <c r="AC2581" s="434"/>
      <c r="AD2581" s="434"/>
      <c r="AE2581" s="109"/>
      <c r="AG2581" s="130">
        <f t="shared" si="2839"/>
        <v>0</v>
      </c>
      <c r="AH2581" s="130">
        <f t="shared" si="2840"/>
        <v>0</v>
      </c>
      <c r="AI2581" s="130">
        <f t="shared" si="2841"/>
        <v>0</v>
      </c>
      <c r="AJ2581" s="130">
        <f t="shared" si="2842"/>
        <v>0</v>
      </c>
      <c r="AK2581" s="359">
        <f t="shared" si="2843"/>
        <v>0</v>
      </c>
      <c r="AL2581" s="130">
        <f t="shared" si="2844"/>
        <v>0</v>
      </c>
      <c r="AM2581" s="130">
        <f t="shared" si="2845"/>
        <v>0</v>
      </c>
      <c r="AN2581" s="130">
        <f t="shared" si="2846"/>
        <v>0</v>
      </c>
      <c r="AO2581" s="130">
        <f t="shared" si="2847"/>
        <v>0</v>
      </c>
      <c r="AP2581" s="359">
        <f t="shared" si="2848"/>
        <v>0</v>
      </c>
      <c r="AQ2581" s="130">
        <f t="shared" si="2849"/>
        <v>0</v>
      </c>
      <c r="AR2581" s="130">
        <f t="shared" si="2850"/>
        <v>0</v>
      </c>
      <c r="AS2581" s="130">
        <f t="shared" si="2851"/>
        <v>0</v>
      </c>
      <c r="AT2581" s="130">
        <f t="shared" si="2852"/>
        <v>0</v>
      </c>
      <c r="AU2581" s="359">
        <f t="shared" si="2853"/>
        <v>0</v>
      </c>
      <c r="AV2581" s="130">
        <f t="shared" si="2854"/>
        <v>0</v>
      </c>
      <c r="AW2581" s="130">
        <f t="shared" si="2855"/>
        <v>0</v>
      </c>
      <c r="AX2581" s="130">
        <f t="shared" si="2856"/>
        <v>0</v>
      </c>
      <c r="AY2581" s="130">
        <f t="shared" si="2857"/>
        <v>0</v>
      </c>
      <c r="AZ2581" s="359">
        <f t="shared" si="2858"/>
        <v>0</v>
      </c>
      <c r="BA2581" s="130">
        <f t="shared" si="2859"/>
        <v>0</v>
      </c>
      <c r="BB2581" s="130">
        <f t="shared" si="2860"/>
        <v>0</v>
      </c>
      <c r="BC2581" s="130">
        <f t="shared" si="2861"/>
        <v>0</v>
      </c>
      <c r="BD2581" s="130">
        <f t="shared" si="2862"/>
        <v>0</v>
      </c>
      <c r="BE2581" s="359">
        <f t="shared" si="2863"/>
        <v>0</v>
      </c>
      <c r="BF2581" s="130">
        <f t="shared" si="2864"/>
        <v>0</v>
      </c>
      <c r="BG2581" s="130">
        <f t="shared" si="2865"/>
        <v>0</v>
      </c>
      <c r="BH2581" s="130">
        <f t="shared" si="2866"/>
        <v>0</v>
      </c>
      <c r="BI2581" s="130">
        <f t="shared" si="2867"/>
        <v>0</v>
      </c>
      <c r="BJ2581" s="359">
        <f t="shared" si="2868"/>
        <v>0</v>
      </c>
      <c r="BK2581" s="130">
        <f t="shared" si="2869"/>
        <v>0</v>
      </c>
      <c r="BL2581" s="130">
        <f t="shared" si="2870"/>
        <v>0</v>
      </c>
      <c r="BM2581" s="130">
        <f t="shared" si="2871"/>
        <v>0</v>
      </c>
      <c r="BN2581" s="130">
        <f t="shared" si="2872"/>
        <v>0</v>
      </c>
      <c r="BO2581" s="359">
        <f t="shared" si="2873"/>
        <v>0</v>
      </c>
      <c r="CO2581" s="335"/>
      <c r="CP2581" s="336"/>
      <c r="CQ2581" s="336"/>
      <c r="CR2581" s="336"/>
      <c r="CS2581" s="486"/>
      <c r="CT2581" s="486"/>
      <c r="CU2581" s="336"/>
      <c r="CV2581" s="336"/>
      <c r="CW2581" s="486"/>
      <c r="CX2581" s="486"/>
      <c r="CY2581" s="336"/>
      <c r="CZ2581" s="336"/>
      <c r="DA2581" s="486"/>
      <c r="DB2581" s="486"/>
      <c r="DC2581" s="336"/>
      <c r="DD2581" s="336"/>
      <c r="DE2581" s="486"/>
      <c r="DF2581" s="486"/>
      <c r="DG2581" s="336"/>
      <c r="DH2581" s="336"/>
      <c r="DI2581" s="486"/>
      <c r="DJ2581" s="486"/>
      <c r="DK2581" s="336"/>
      <c r="DL2581" s="336"/>
      <c r="DM2581" s="486"/>
      <c r="DN2581" s="486"/>
      <c r="DO2581" s="336"/>
      <c r="DP2581" s="336"/>
    </row>
    <row r="2582" spans="1:123" ht="38.25" customHeight="1" x14ac:dyDescent="0.2">
      <c r="A2582" s="1103"/>
      <c r="B2582" s="1103"/>
      <c r="C2582" s="169" t="s">
        <v>476</v>
      </c>
      <c r="D2582" s="434"/>
      <c r="E2582" s="434"/>
      <c r="F2582" s="434"/>
      <c r="G2582" s="486"/>
      <c r="H2582" s="486"/>
      <c r="I2582" s="434"/>
      <c r="J2582" s="434"/>
      <c r="K2582" s="486"/>
      <c r="L2582" s="486"/>
      <c r="M2582" s="434"/>
      <c r="N2582" s="434"/>
      <c r="O2582" s="486"/>
      <c r="P2582" s="486"/>
      <c r="Q2582" s="434"/>
      <c r="R2582" s="434"/>
      <c r="S2582" s="486"/>
      <c r="T2582" s="486"/>
      <c r="U2582" s="434"/>
      <c r="V2582" s="434"/>
      <c r="W2582" s="486"/>
      <c r="X2582" s="486"/>
      <c r="Y2582" s="434"/>
      <c r="Z2582" s="434"/>
      <c r="AA2582" s="486"/>
      <c r="AB2582" s="486"/>
      <c r="AC2582" s="434"/>
      <c r="AD2582" s="434"/>
      <c r="AE2582" s="109"/>
      <c r="AG2582" s="130">
        <f t="shared" si="2839"/>
        <v>0</v>
      </c>
      <c r="AH2582" s="130">
        <f t="shared" si="2840"/>
        <v>0</v>
      </c>
      <c r="AI2582" s="130">
        <f t="shared" si="2841"/>
        <v>0</v>
      </c>
      <c r="AJ2582" s="130">
        <f t="shared" si="2842"/>
        <v>0</v>
      </c>
      <c r="AK2582" s="359">
        <f t="shared" si="2843"/>
        <v>0</v>
      </c>
      <c r="AL2582" s="130">
        <f t="shared" si="2844"/>
        <v>0</v>
      </c>
      <c r="AM2582" s="130">
        <f t="shared" si="2845"/>
        <v>0</v>
      </c>
      <c r="AN2582" s="130">
        <f t="shared" si="2846"/>
        <v>0</v>
      </c>
      <c r="AO2582" s="130">
        <f t="shared" si="2847"/>
        <v>0</v>
      </c>
      <c r="AP2582" s="359">
        <f t="shared" si="2848"/>
        <v>0</v>
      </c>
      <c r="AQ2582" s="130">
        <f t="shared" si="2849"/>
        <v>0</v>
      </c>
      <c r="AR2582" s="130">
        <f t="shared" si="2850"/>
        <v>0</v>
      </c>
      <c r="AS2582" s="130">
        <f t="shared" si="2851"/>
        <v>0</v>
      </c>
      <c r="AT2582" s="130">
        <f t="shared" si="2852"/>
        <v>0</v>
      </c>
      <c r="AU2582" s="359">
        <f t="shared" si="2853"/>
        <v>0</v>
      </c>
      <c r="AV2582" s="130">
        <f t="shared" si="2854"/>
        <v>0</v>
      </c>
      <c r="AW2582" s="130">
        <f t="shared" si="2855"/>
        <v>0</v>
      </c>
      <c r="AX2582" s="130">
        <f t="shared" si="2856"/>
        <v>0</v>
      </c>
      <c r="AY2582" s="130">
        <f t="shared" si="2857"/>
        <v>0</v>
      </c>
      <c r="AZ2582" s="359">
        <f t="shared" si="2858"/>
        <v>0</v>
      </c>
      <c r="BA2582" s="130">
        <f t="shared" si="2859"/>
        <v>0</v>
      </c>
      <c r="BB2582" s="130">
        <f t="shared" si="2860"/>
        <v>0</v>
      </c>
      <c r="BC2582" s="130">
        <f t="shared" si="2861"/>
        <v>0</v>
      </c>
      <c r="BD2582" s="130">
        <f t="shared" si="2862"/>
        <v>0</v>
      </c>
      <c r="BE2582" s="359">
        <f t="shared" si="2863"/>
        <v>0</v>
      </c>
      <c r="BF2582" s="130">
        <f t="shared" si="2864"/>
        <v>0</v>
      </c>
      <c r="BG2582" s="130">
        <f t="shared" si="2865"/>
        <v>0</v>
      </c>
      <c r="BH2582" s="130">
        <f t="shared" si="2866"/>
        <v>0</v>
      </c>
      <c r="BI2582" s="130">
        <f t="shared" si="2867"/>
        <v>0</v>
      </c>
      <c r="BJ2582" s="359">
        <f t="shared" si="2868"/>
        <v>0</v>
      </c>
      <c r="BK2582" s="130">
        <f t="shared" si="2869"/>
        <v>0</v>
      </c>
      <c r="BL2582" s="130">
        <f t="shared" si="2870"/>
        <v>0</v>
      </c>
      <c r="BM2582" s="130">
        <f t="shared" si="2871"/>
        <v>0</v>
      </c>
      <c r="BN2582" s="130">
        <f t="shared" si="2872"/>
        <v>0</v>
      </c>
      <c r="BO2582" s="359">
        <f t="shared" si="2873"/>
        <v>0</v>
      </c>
      <c r="BQ2582" s="246" t="s">
        <v>84</v>
      </c>
      <c r="BR2582" s="246" t="s">
        <v>2048</v>
      </c>
      <c r="BS2582" s="246" t="s">
        <v>2049</v>
      </c>
      <c r="BT2582" s="246" t="s">
        <v>84</v>
      </c>
      <c r="BU2582" s="246" t="s">
        <v>2048</v>
      </c>
      <c r="BV2582" s="246" t="s">
        <v>2049</v>
      </c>
      <c r="BW2582" s="246" t="s">
        <v>84</v>
      </c>
      <c r="BX2582" s="246" t="s">
        <v>2048</v>
      </c>
      <c r="BY2582" s="246" t="s">
        <v>2049</v>
      </c>
      <c r="BZ2582" s="246" t="s">
        <v>84</v>
      </c>
      <c r="CA2582" s="246" t="s">
        <v>2048</v>
      </c>
      <c r="CB2582" s="246" t="s">
        <v>2049</v>
      </c>
      <c r="CC2582" s="246" t="s">
        <v>84</v>
      </c>
      <c r="CD2582" s="246" t="s">
        <v>2048</v>
      </c>
      <c r="CE2582" s="246" t="s">
        <v>2049</v>
      </c>
      <c r="CF2582" s="246" t="s">
        <v>84</v>
      </c>
      <c r="CG2582" s="246" t="s">
        <v>2048</v>
      </c>
      <c r="CH2582" s="246" t="s">
        <v>2049</v>
      </c>
      <c r="CI2582" s="246" t="s">
        <v>84</v>
      </c>
      <c r="CJ2582" s="246" t="s">
        <v>2048</v>
      </c>
      <c r="CK2582" s="246" t="s">
        <v>2049</v>
      </c>
      <c r="CO2582" s="335"/>
      <c r="CP2582" s="336"/>
      <c r="CQ2582" s="336"/>
      <c r="CR2582" s="336"/>
      <c r="CS2582" s="486"/>
      <c r="CT2582" s="486"/>
      <c r="CU2582" s="336"/>
      <c r="CV2582" s="336"/>
      <c r="CW2582" s="486"/>
      <c r="CX2582" s="486"/>
      <c r="CY2582" s="336"/>
      <c r="CZ2582" s="336"/>
      <c r="DA2582" s="486"/>
      <c r="DB2582" s="486"/>
      <c r="DC2582" s="336"/>
      <c r="DD2582" s="336"/>
      <c r="DE2582" s="486"/>
      <c r="DF2582" s="486"/>
      <c r="DG2582" s="336"/>
      <c r="DH2582" s="336"/>
      <c r="DI2582" s="486"/>
      <c r="DJ2582" s="486"/>
      <c r="DK2582" s="336"/>
      <c r="DL2582" s="336"/>
      <c r="DM2582" s="486"/>
      <c r="DN2582" s="486"/>
      <c r="DO2582" s="336"/>
      <c r="DP2582" s="336"/>
    </row>
    <row r="2583" spans="1:123" s="186" customFormat="1" ht="38.25" customHeight="1" x14ac:dyDescent="0.2">
      <c r="A2583" s="1104"/>
      <c r="B2583" s="1104"/>
      <c r="C2583" s="242" t="s">
        <v>477</v>
      </c>
      <c r="D2583" s="234"/>
      <c r="E2583" s="234"/>
      <c r="F2583" s="234"/>
      <c r="G2583" s="487"/>
      <c r="H2583" s="487"/>
      <c r="I2583" s="234"/>
      <c r="J2583" s="234"/>
      <c r="K2583" s="487"/>
      <c r="L2583" s="487"/>
      <c r="M2583" s="234"/>
      <c r="N2583" s="234"/>
      <c r="O2583" s="487"/>
      <c r="P2583" s="487"/>
      <c r="Q2583" s="234"/>
      <c r="R2583" s="234"/>
      <c r="S2583" s="487"/>
      <c r="T2583" s="487"/>
      <c r="U2583" s="234"/>
      <c r="V2583" s="234"/>
      <c r="W2583" s="487"/>
      <c r="X2583" s="487"/>
      <c r="Y2583" s="234"/>
      <c r="Z2583" s="234"/>
      <c r="AA2583" s="487"/>
      <c r="AB2583" s="487"/>
      <c r="AC2583" s="234"/>
      <c r="AD2583" s="234"/>
      <c r="AE2583" s="235"/>
      <c r="AF2583" s="237"/>
      <c r="AG2583" s="178">
        <f t="shared" si="2839"/>
        <v>0</v>
      </c>
      <c r="AH2583" s="178">
        <f t="shared" si="2840"/>
        <v>0</v>
      </c>
      <c r="AI2583" s="178">
        <f t="shared" si="2841"/>
        <v>0</v>
      </c>
      <c r="AJ2583" s="178">
        <f t="shared" si="2842"/>
        <v>0</v>
      </c>
      <c r="AK2583" s="359">
        <f t="shared" si="2843"/>
        <v>0</v>
      </c>
      <c r="AL2583" s="178">
        <f t="shared" si="2844"/>
        <v>0</v>
      </c>
      <c r="AM2583" s="178">
        <f t="shared" si="2845"/>
        <v>0</v>
      </c>
      <c r="AN2583" s="178">
        <f t="shared" si="2846"/>
        <v>0</v>
      </c>
      <c r="AO2583" s="178">
        <f t="shared" si="2847"/>
        <v>0</v>
      </c>
      <c r="AP2583" s="359">
        <f t="shared" si="2848"/>
        <v>0</v>
      </c>
      <c r="AQ2583" s="178">
        <f t="shared" si="2849"/>
        <v>0</v>
      </c>
      <c r="AR2583" s="178">
        <f t="shared" si="2850"/>
        <v>0</v>
      </c>
      <c r="AS2583" s="178">
        <f t="shared" si="2851"/>
        <v>0</v>
      </c>
      <c r="AT2583" s="178">
        <f t="shared" si="2852"/>
        <v>0</v>
      </c>
      <c r="AU2583" s="359">
        <f t="shared" si="2853"/>
        <v>0</v>
      </c>
      <c r="AV2583" s="178">
        <f t="shared" si="2854"/>
        <v>0</v>
      </c>
      <c r="AW2583" s="178">
        <f t="shared" si="2855"/>
        <v>0</v>
      </c>
      <c r="AX2583" s="178">
        <f t="shared" si="2856"/>
        <v>0</v>
      </c>
      <c r="AY2583" s="178">
        <f t="shared" si="2857"/>
        <v>0</v>
      </c>
      <c r="AZ2583" s="359">
        <f t="shared" si="2858"/>
        <v>0</v>
      </c>
      <c r="BA2583" s="178">
        <f t="shared" si="2859"/>
        <v>0</v>
      </c>
      <c r="BB2583" s="178">
        <f t="shared" si="2860"/>
        <v>0</v>
      </c>
      <c r="BC2583" s="178">
        <f t="shared" si="2861"/>
        <v>0</v>
      </c>
      <c r="BD2583" s="178">
        <f t="shared" si="2862"/>
        <v>0</v>
      </c>
      <c r="BE2583" s="359">
        <f t="shared" si="2863"/>
        <v>0</v>
      </c>
      <c r="BF2583" s="178">
        <f t="shared" si="2864"/>
        <v>0</v>
      </c>
      <c r="BG2583" s="178">
        <f t="shared" si="2865"/>
        <v>0</v>
      </c>
      <c r="BH2583" s="178">
        <f t="shared" si="2866"/>
        <v>0</v>
      </c>
      <c r="BI2583" s="178">
        <f t="shared" si="2867"/>
        <v>0</v>
      </c>
      <c r="BJ2583" s="359">
        <f t="shared" si="2868"/>
        <v>0</v>
      </c>
      <c r="BK2583" s="178">
        <f t="shared" si="2869"/>
        <v>0</v>
      </c>
      <c r="BL2583" s="178">
        <f t="shared" si="2870"/>
        <v>0</v>
      </c>
      <c r="BM2583" s="178">
        <f t="shared" si="2871"/>
        <v>0</v>
      </c>
      <c r="BN2583" s="178">
        <f t="shared" si="2872"/>
        <v>0</v>
      </c>
      <c r="BO2583" s="359">
        <f t="shared" si="2873"/>
        <v>0</v>
      </c>
      <c r="BP2583" s="186" t="s">
        <v>2077</v>
      </c>
      <c r="BQ2583" s="178">
        <f>IF($AG$1789=$AH$1789,0,IF(
OR(
AND(BQ2587=0,BQ2586&gt;0),
AND(BQ2587="NS",BQ2585&gt;0),
AND(BQ2587="NS",BQ2585=0,BQ2586=0)),1,
IF(OR(
AND(BQ2586&gt;=2,BQ2585&lt;BQ2587),
AND(BQ2587="NS",BQ2585=0,BQ2586&gt;0),
BQ2587=BQ2585,
AND(BQ2587="NA",BQ2586=0,BQ2585=0,BQ2584&gt;0)),0,1)))</f>
        <v>0</v>
      </c>
      <c r="BR2583" s="178">
        <f t="shared" ref="BR2583" si="3146">IF($AG$1789=$AH$1789,0,IF(
OR(
AND(BR2587=0,BR2586&gt;0),
AND(BR2587="NS",BR2585&gt;0),
AND(BR2587="NS",BR2585=0,BR2586=0)),1,
IF(OR(
AND(BR2586&gt;=2,BR2585&lt;BR2587),
AND(BR2587="NS",BR2585=0,BR2586&gt;0),
BR2587=BR2585,
AND(BR2587="NA",BR2586=0,BR2585=0,BR2584&gt;0)),0,1)))</f>
        <v>0</v>
      </c>
      <c r="BS2583" s="178">
        <f t="shared" ref="BS2583" si="3147">IF($AG$1789=$AH$1789,0,IF(
OR(
AND(BS2587=0,BS2586&gt;0),
AND(BS2587="NS",BS2585&gt;0),
AND(BS2587="NS",BS2585=0,BS2586=0)),1,
IF(OR(
AND(BS2586&gt;=2,BS2585&lt;BS2587),
AND(BS2587="NS",BS2585=0,BS2586&gt;0),
BS2587=BS2585,
AND(BS2587="NA",BS2586=0,BS2585=0,BS2584&gt;0)),0,1)))</f>
        <v>0</v>
      </c>
      <c r="BT2583" s="178">
        <f t="shared" ref="BT2583" si="3148">IF($AG$1789=$AH$1789,0,IF(
OR(
AND(BT2587=0,BT2586&gt;0),
AND(BT2587="NS",BT2585&gt;0),
AND(BT2587="NS",BT2585=0,BT2586=0)),1,
IF(OR(
AND(BT2586&gt;=2,BT2585&lt;BT2587),
AND(BT2587="NS",BT2585=0,BT2586&gt;0),
BT2587=BT2585,
AND(BT2587="NA",BT2586=0,BT2585=0,BT2584&gt;0)),0,1)))</f>
        <v>0</v>
      </c>
      <c r="BU2583" s="178">
        <f t="shared" ref="BU2583" si="3149">IF($AG$1789=$AH$1789,0,IF(
OR(
AND(BU2587=0,BU2586&gt;0),
AND(BU2587="NS",BU2585&gt;0),
AND(BU2587="NS",BU2585=0,BU2586=0)),1,
IF(OR(
AND(BU2586&gt;=2,BU2585&lt;BU2587),
AND(BU2587="NS",BU2585=0,BU2586&gt;0),
BU2587=BU2585,
AND(BU2587="NA",BU2586=0,BU2585=0,BU2584&gt;0)),0,1)))</f>
        <v>0</v>
      </c>
      <c r="BV2583" s="178">
        <f t="shared" ref="BV2583" si="3150">IF($AG$1789=$AH$1789,0,IF(
OR(
AND(BV2587=0,BV2586&gt;0),
AND(BV2587="NS",BV2585&gt;0),
AND(BV2587="NS",BV2585=0,BV2586=0)),1,
IF(OR(
AND(BV2586&gt;=2,BV2585&lt;BV2587),
AND(BV2587="NS",BV2585=0,BV2586&gt;0),
BV2587=BV2585,
AND(BV2587="NA",BV2586=0,BV2585=0,BV2584&gt;0)),0,1)))</f>
        <v>0</v>
      </c>
      <c r="BW2583" s="178">
        <f t="shared" ref="BW2583" si="3151">IF($AG$1789=$AH$1789,0,IF(
OR(
AND(BW2587=0,BW2586&gt;0),
AND(BW2587="NS",BW2585&gt;0),
AND(BW2587="NS",BW2585=0,BW2586=0)),1,
IF(OR(
AND(BW2586&gt;=2,BW2585&lt;BW2587),
AND(BW2587="NS",BW2585=0,BW2586&gt;0),
BW2587=BW2585,
AND(BW2587="NA",BW2586=0,BW2585=0,BW2584&gt;0)),0,1)))</f>
        <v>0</v>
      </c>
      <c r="BX2583" s="178">
        <f t="shared" ref="BX2583" si="3152">IF($AG$1789=$AH$1789,0,IF(
OR(
AND(BX2587=0,BX2586&gt;0),
AND(BX2587="NS",BX2585&gt;0),
AND(BX2587="NS",BX2585=0,BX2586=0)),1,
IF(OR(
AND(BX2586&gt;=2,BX2585&lt;BX2587),
AND(BX2587="NS",BX2585=0,BX2586&gt;0),
BX2587=BX2585,
AND(BX2587="NA",BX2586=0,BX2585=0,BX2584&gt;0)),0,1)))</f>
        <v>0</v>
      </c>
      <c r="BY2583" s="178">
        <f t="shared" ref="BY2583" si="3153">IF($AG$1789=$AH$1789,0,IF(
OR(
AND(BY2587=0,BY2586&gt;0),
AND(BY2587="NS",BY2585&gt;0),
AND(BY2587="NS",BY2585=0,BY2586=0)),1,
IF(OR(
AND(BY2586&gt;=2,BY2585&lt;BY2587),
AND(BY2587="NS",BY2585=0,BY2586&gt;0),
BY2587=BY2585,
AND(BY2587="NA",BY2586=0,BY2585=0,BY2584&gt;0)),0,1)))</f>
        <v>0</v>
      </c>
      <c r="BZ2583" s="178">
        <f>IF($AG$1789=$AH$1789,0,IF(
OR(
AND(BZ2587=0,BZ2586&gt;0),
AND(BZ2587="NS",BZ2585&gt;0),
AND(BZ2587="NS",BZ2585=0,BZ2586=0)),1,
IF(OR(
AND(BZ2586&gt;=2,BZ2585&lt;BZ2587),
AND(BZ2587="NS",BZ2585=0,BZ2586&gt;0),
BZ2587=BZ2585,
AND(BZ2587="NA",BZ2586=0,BZ2585=0,BZ2584&gt;0)),0,1)))</f>
        <v>0</v>
      </c>
      <c r="CA2583" s="178">
        <f t="shared" ref="CA2583" si="3154">IF($AG$1789=$AH$1789,0,IF(
OR(
AND(CA2587=0,CA2586&gt;0),
AND(CA2587="NS",CA2585&gt;0),
AND(CA2587="NS",CA2585=0,CA2586=0)),1,
IF(OR(
AND(CA2586&gt;=2,CA2585&lt;CA2587),
AND(CA2587="NS",CA2585=0,CA2586&gt;0),
CA2587=CA2585,
AND(CA2587="NA",CA2586=0,CA2585=0,CA2584&gt;0)),0,1)))</f>
        <v>0</v>
      </c>
      <c r="CB2583" s="178">
        <f t="shared" ref="CB2583" si="3155">IF($AG$1789=$AH$1789,0,IF(
OR(
AND(CB2587=0,CB2586&gt;0),
AND(CB2587="NS",CB2585&gt;0),
AND(CB2587="NS",CB2585=0,CB2586=0)),1,
IF(OR(
AND(CB2586&gt;=2,CB2585&lt;CB2587),
AND(CB2587="NS",CB2585=0,CB2586&gt;0),
CB2587=CB2585,
AND(CB2587="NA",CB2586=0,CB2585=0,CB2584&gt;0)),0,1)))</f>
        <v>0</v>
      </c>
      <c r="CC2583" s="178">
        <f t="shared" ref="CC2583" si="3156">IF($AG$1789=$AH$1789,0,IF(
OR(
AND(CC2587=0,CC2586&gt;0),
AND(CC2587="NS",CC2585&gt;0),
AND(CC2587="NS",CC2585=0,CC2586=0)),1,
IF(OR(
AND(CC2586&gt;=2,CC2585&lt;CC2587),
AND(CC2587="NS",CC2585=0,CC2586&gt;0),
CC2587=CC2585,
AND(CC2587="NA",CC2586=0,CC2585=0,CC2584&gt;0)),0,1)))</f>
        <v>0</v>
      </c>
      <c r="CD2583" s="178">
        <f t="shared" ref="CD2583" si="3157">IF($AG$1789=$AH$1789,0,IF(
OR(
AND(CD2587=0,CD2586&gt;0),
AND(CD2587="NS",CD2585&gt;0),
AND(CD2587="NS",CD2585=0,CD2586=0)),1,
IF(OR(
AND(CD2586&gt;=2,CD2585&lt;CD2587),
AND(CD2587="NS",CD2585=0,CD2586&gt;0),
CD2587=CD2585,
AND(CD2587="NA",CD2586=0,CD2585=0,CD2584&gt;0)),0,1)))</f>
        <v>0</v>
      </c>
      <c r="CE2583" s="178">
        <f t="shared" ref="CE2583" si="3158">IF($AG$1789=$AH$1789,0,IF(
OR(
AND(CE2587=0,CE2586&gt;0),
AND(CE2587="NS",CE2585&gt;0),
AND(CE2587="NS",CE2585=0,CE2586=0)),1,
IF(OR(
AND(CE2586&gt;=2,CE2585&lt;CE2587),
AND(CE2587="NS",CE2585=0,CE2586&gt;0),
CE2587=CE2585,
AND(CE2587="NA",CE2586=0,CE2585=0,CE2584&gt;0)),0,1)))</f>
        <v>0</v>
      </c>
      <c r="CF2583" s="178">
        <f t="shared" ref="CF2583" si="3159">IF($AG$1789=$AH$1789,0,IF(
OR(
AND(CF2587=0,CF2586&gt;0),
AND(CF2587="NS",CF2585&gt;0),
AND(CF2587="NS",CF2585=0,CF2586=0)),1,
IF(OR(
AND(CF2586&gt;=2,CF2585&lt;CF2587),
AND(CF2587="NS",CF2585=0,CF2586&gt;0),
CF2587=CF2585,
AND(CF2587="NA",CF2586=0,CF2585=0,CF2584&gt;0)),0,1)))</f>
        <v>0</v>
      </c>
      <c r="CG2583" s="178">
        <f t="shared" ref="CG2583" si="3160">IF($AG$1789=$AH$1789,0,IF(
OR(
AND(CG2587=0,CG2586&gt;0),
AND(CG2587="NS",CG2585&gt;0),
AND(CG2587="NS",CG2585=0,CG2586=0)),1,
IF(OR(
AND(CG2586&gt;=2,CG2585&lt;CG2587),
AND(CG2587="NS",CG2585=0,CG2586&gt;0),
CG2587=CG2585,
AND(CG2587="NA",CG2586=0,CG2585=0,CG2584&gt;0)),0,1)))</f>
        <v>0</v>
      </c>
      <c r="CH2583" s="178">
        <f t="shared" ref="CH2583" si="3161">IF($AG$1789=$AH$1789,0,IF(
OR(
AND(CH2587=0,CH2586&gt;0),
AND(CH2587="NS",CH2585&gt;0),
AND(CH2587="NS",CH2585=0,CH2586=0)),1,
IF(OR(
AND(CH2586&gt;=2,CH2585&lt;CH2587),
AND(CH2587="NS",CH2585=0,CH2586&gt;0),
CH2587=CH2585,
AND(CH2587="NA",CH2586=0,CH2585=0,CH2584&gt;0)),0,1)))</f>
        <v>0</v>
      </c>
      <c r="CI2583" s="178">
        <f t="shared" ref="CI2583" si="3162">IF($AG$1789=$AH$1789,0,IF(
OR(
AND(CI2587=0,CI2586&gt;0),
AND(CI2587="NS",CI2585&gt;0),
AND(CI2587="NS",CI2585=0,CI2586=0)),1,
IF(OR(
AND(CI2586&gt;=2,CI2585&lt;CI2587),
AND(CI2587="NS",CI2585=0,CI2586&gt;0),
CI2587=CI2585,
AND(CI2587="NA",CI2586=0,CI2585=0,CI2584&gt;0)),0,1)))</f>
        <v>0</v>
      </c>
      <c r="CJ2583" s="178">
        <f t="shared" ref="CJ2583" si="3163">IF($AG$1789=$AH$1789,0,IF(
OR(
AND(CJ2587=0,CJ2586&gt;0),
AND(CJ2587="NS",CJ2585&gt;0),
AND(CJ2587="NS",CJ2585=0,CJ2586=0)),1,
IF(OR(
AND(CJ2586&gt;=2,CJ2585&lt;CJ2587),
AND(CJ2587="NS",CJ2585=0,CJ2586&gt;0),
CJ2587=CJ2585,
AND(CJ2587="NA",CJ2586=0,CJ2585=0,CJ2584&gt;0)),0,1)))</f>
        <v>0</v>
      </c>
      <c r="CK2583" s="178">
        <f t="shared" ref="CK2583" si="3164">IF($AG$1789=$AH$1789,0,IF(
OR(
AND(CK2587=0,CK2586&gt;0),
AND(CK2587="NS",CK2585&gt;0),
AND(CK2587="NS",CK2585=0,CK2586=0)),1,
IF(OR(
AND(CK2586&gt;=2,CK2585&lt;CK2587),
AND(CK2587="NS",CK2585=0,CK2586&gt;0),
CK2587=CK2585,
AND(CK2587="NA",CK2586=0,CK2585=0,CK2584&gt;0)),0,1)))</f>
        <v>0</v>
      </c>
      <c r="CL2583" s="186">
        <f>SUM(BZ2583:CK2583)</f>
        <v>0</v>
      </c>
      <c r="CN2583" s="237"/>
      <c r="CO2583" s="354"/>
      <c r="CP2583" s="337"/>
      <c r="CQ2583" s="337"/>
      <c r="CR2583" s="337"/>
      <c r="CS2583" s="487"/>
      <c r="CT2583" s="487"/>
      <c r="CU2583" s="337"/>
      <c r="CV2583" s="337"/>
      <c r="CW2583" s="487"/>
      <c r="CX2583" s="487"/>
      <c r="CY2583" s="337"/>
      <c r="CZ2583" s="337"/>
      <c r="DA2583" s="487"/>
      <c r="DB2583" s="487"/>
      <c r="DC2583" s="337"/>
      <c r="DD2583" s="337"/>
      <c r="DE2583" s="487"/>
      <c r="DF2583" s="487"/>
      <c r="DG2583" s="337"/>
      <c r="DH2583" s="337"/>
      <c r="DI2583" s="487"/>
      <c r="DJ2583" s="487"/>
      <c r="DK2583" s="337"/>
      <c r="DL2583" s="337"/>
      <c r="DM2583" s="487"/>
      <c r="DN2583" s="487"/>
      <c r="DO2583" s="337"/>
      <c r="DP2583" s="337"/>
      <c r="DS2583" s="237"/>
    </row>
    <row r="2584" spans="1:123" ht="38.25" customHeight="1" x14ac:dyDescent="0.2">
      <c r="A2584" s="1105"/>
      <c r="B2584" s="1105"/>
      <c r="C2584" s="169" t="s">
        <v>479</v>
      </c>
      <c r="D2584" s="434"/>
      <c r="E2584" s="434"/>
      <c r="F2584" s="434"/>
      <c r="G2584" s="486"/>
      <c r="H2584" s="486"/>
      <c r="I2584" s="434"/>
      <c r="J2584" s="434"/>
      <c r="K2584" s="486"/>
      <c r="L2584" s="486"/>
      <c r="M2584" s="434"/>
      <c r="N2584" s="434"/>
      <c r="O2584" s="486"/>
      <c r="P2584" s="486"/>
      <c r="Q2584" s="434"/>
      <c r="R2584" s="434"/>
      <c r="S2584" s="486"/>
      <c r="T2584" s="486"/>
      <c r="U2584" s="434"/>
      <c r="V2584" s="434"/>
      <c r="W2584" s="486"/>
      <c r="X2584" s="486"/>
      <c r="Y2584" s="434"/>
      <c r="Z2584" s="434"/>
      <c r="AA2584" s="486"/>
      <c r="AB2584" s="486"/>
      <c r="AC2584" s="434"/>
      <c r="AD2584" s="434"/>
      <c r="AE2584" s="109"/>
      <c r="AG2584" s="130">
        <f t="shared" si="2839"/>
        <v>0</v>
      </c>
      <c r="AH2584" s="130">
        <f t="shared" si="2840"/>
        <v>0</v>
      </c>
      <c r="AI2584" s="130">
        <f t="shared" si="2841"/>
        <v>0</v>
      </c>
      <c r="AJ2584" s="130">
        <f t="shared" si="2842"/>
        <v>0</v>
      </c>
      <c r="AK2584" s="359">
        <f t="shared" si="2843"/>
        <v>0</v>
      </c>
      <c r="AL2584" s="130">
        <f t="shared" si="2844"/>
        <v>0</v>
      </c>
      <c r="AM2584" s="130">
        <f t="shared" si="2845"/>
        <v>0</v>
      </c>
      <c r="AN2584" s="130">
        <f t="shared" si="2846"/>
        <v>0</v>
      </c>
      <c r="AO2584" s="130">
        <f t="shared" si="2847"/>
        <v>0</v>
      </c>
      <c r="AP2584" s="359">
        <f t="shared" si="2848"/>
        <v>0</v>
      </c>
      <c r="AQ2584" s="130">
        <f t="shared" si="2849"/>
        <v>0</v>
      </c>
      <c r="AR2584" s="130">
        <f t="shared" si="2850"/>
        <v>0</v>
      </c>
      <c r="AS2584" s="130">
        <f t="shared" si="2851"/>
        <v>0</v>
      </c>
      <c r="AT2584" s="130">
        <f t="shared" si="2852"/>
        <v>0</v>
      </c>
      <c r="AU2584" s="359">
        <f t="shared" si="2853"/>
        <v>0</v>
      </c>
      <c r="AV2584" s="130">
        <f t="shared" si="2854"/>
        <v>0</v>
      </c>
      <c r="AW2584" s="130">
        <f t="shared" si="2855"/>
        <v>0</v>
      </c>
      <c r="AX2584" s="130">
        <f t="shared" si="2856"/>
        <v>0</v>
      </c>
      <c r="AY2584" s="130">
        <f t="shared" si="2857"/>
        <v>0</v>
      </c>
      <c r="AZ2584" s="359">
        <f t="shared" si="2858"/>
        <v>0</v>
      </c>
      <c r="BA2584" s="130">
        <f t="shared" si="2859"/>
        <v>0</v>
      </c>
      <c r="BB2584" s="130">
        <f t="shared" si="2860"/>
        <v>0</v>
      </c>
      <c r="BC2584" s="130">
        <f t="shared" si="2861"/>
        <v>0</v>
      </c>
      <c r="BD2584" s="130">
        <f t="shared" si="2862"/>
        <v>0</v>
      </c>
      <c r="BE2584" s="359">
        <f t="shared" si="2863"/>
        <v>0</v>
      </c>
      <c r="BF2584" s="130">
        <f t="shared" si="2864"/>
        <v>0</v>
      </c>
      <c r="BG2584" s="130">
        <f t="shared" si="2865"/>
        <v>0</v>
      </c>
      <c r="BH2584" s="130">
        <f t="shared" si="2866"/>
        <v>0</v>
      </c>
      <c r="BI2584" s="130">
        <f t="shared" si="2867"/>
        <v>0</v>
      </c>
      <c r="BJ2584" s="359">
        <f t="shared" si="2868"/>
        <v>0</v>
      </c>
      <c r="BK2584" s="130">
        <f t="shared" si="2869"/>
        <v>0</v>
      </c>
      <c r="BL2584" s="130">
        <f t="shared" si="2870"/>
        <v>0</v>
      </c>
      <c r="BM2584" s="130">
        <f t="shared" si="2871"/>
        <v>0</v>
      </c>
      <c r="BN2584" s="130">
        <f t="shared" si="2872"/>
        <v>0</v>
      </c>
      <c r="BO2584" s="359">
        <f t="shared" si="2873"/>
        <v>0</v>
      </c>
      <c r="BP2584" s="90" t="s">
        <v>2058</v>
      </c>
      <c r="BQ2584" s="90">
        <f>COUNTIF(D2584:D2589,"NA")</f>
        <v>0</v>
      </c>
      <c r="BR2584" s="90">
        <f>COUNTIF(E2584:E2589,"NA")</f>
        <v>0</v>
      </c>
      <c r="BS2584" s="90">
        <f>COUNTIF(F2584:F2589,"NA")</f>
        <v>0</v>
      </c>
      <c r="BT2584" s="90">
        <f>COUNTIF(G2584:H2589,"NA")</f>
        <v>0</v>
      </c>
      <c r="BU2584" s="90">
        <f>COUNTIF(I2584:I2589,"NA")</f>
        <v>0</v>
      </c>
      <c r="BV2584" s="90">
        <f>COUNTIF(J2584:J2589,"NA")</f>
        <v>0</v>
      </c>
      <c r="BW2584" s="90">
        <f>COUNTIF(K2584:L2589,"NA")</f>
        <v>0</v>
      </c>
      <c r="BX2584" s="90">
        <f>COUNTIF(M2584:M2589,"NA")</f>
        <v>0</v>
      </c>
      <c r="BY2584" s="90">
        <f>COUNTIF(N2584:N2589,"NA")</f>
        <v>0</v>
      </c>
      <c r="BZ2584" s="90">
        <f>COUNTIF(O2584:P2589,"NA")</f>
        <v>0</v>
      </c>
      <c r="CA2584" s="90">
        <f>COUNTIF(Q2584:Q2589,"NA")</f>
        <v>0</v>
      </c>
      <c r="CB2584" s="90">
        <f>COUNTIF(R2584:R2589,"NA")</f>
        <v>0</v>
      </c>
      <c r="CC2584" s="90">
        <f>COUNTIF(S2584:T2589,"NA")</f>
        <v>0</v>
      </c>
      <c r="CD2584" s="90">
        <f>COUNTIF(U2584:U2589,"NA")</f>
        <v>0</v>
      </c>
      <c r="CE2584" s="90">
        <f>COUNTIF(V2584:V2589,"NA")</f>
        <v>0</v>
      </c>
      <c r="CF2584" s="90">
        <f>COUNTIF(W2584:X2589,"NA")</f>
        <v>0</v>
      </c>
      <c r="CG2584" s="90">
        <f>COUNTIF(Y2584:Y2589,"NA")</f>
        <v>0</v>
      </c>
      <c r="CH2584" s="90">
        <f>COUNTIF(Z2584:Z2589,"NA")</f>
        <v>0</v>
      </c>
      <c r="CI2584" s="90">
        <f>COUNTIF(AA2584:AB2589,"NA")</f>
        <v>0</v>
      </c>
      <c r="CJ2584" s="90">
        <f>COUNTIF(AC2584:AC2589,"NA")</f>
        <v>0</v>
      </c>
      <c r="CK2584" s="90">
        <f>COUNTIF(AD2584:AD2589,"NA")</f>
        <v>0</v>
      </c>
      <c r="CO2584" s="335"/>
      <c r="CP2584" s="336"/>
      <c r="CQ2584" s="336"/>
      <c r="CR2584" s="336"/>
      <c r="CS2584" s="486"/>
      <c r="CT2584" s="486"/>
      <c r="CU2584" s="336"/>
      <c r="CV2584" s="336"/>
      <c r="CW2584" s="486"/>
      <c r="CX2584" s="486"/>
      <c r="CY2584" s="336"/>
      <c r="CZ2584" s="336"/>
      <c r="DA2584" s="486"/>
      <c r="DB2584" s="486"/>
      <c r="DC2584" s="336"/>
      <c r="DD2584" s="336"/>
      <c r="DE2584" s="486"/>
      <c r="DF2584" s="486"/>
      <c r="DG2584" s="336"/>
      <c r="DH2584" s="336"/>
      <c r="DI2584" s="486"/>
      <c r="DJ2584" s="486"/>
      <c r="DK2584" s="336"/>
      <c r="DL2584" s="336"/>
      <c r="DM2584" s="486"/>
      <c r="DN2584" s="486"/>
      <c r="DO2584" s="336"/>
      <c r="DP2584" s="336"/>
    </row>
    <row r="2585" spans="1:123" ht="38.25" customHeight="1" x14ac:dyDescent="0.2">
      <c r="A2585" s="1105"/>
      <c r="B2585" s="1105"/>
      <c r="C2585" s="169" t="s">
        <v>480</v>
      </c>
      <c r="D2585" s="434"/>
      <c r="E2585" s="434"/>
      <c r="F2585" s="434"/>
      <c r="G2585" s="486"/>
      <c r="H2585" s="486"/>
      <c r="I2585" s="434"/>
      <c r="J2585" s="434"/>
      <c r="K2585" s="486"/>
      <c r="L2585" s="486"/>
      <c r="M2585" s="434"/>
      <c r="N2585" s="434"/>
      <c r="O2585" s="486"/>
      <c r="P2585" s="486"/>
      <c r="Q2585" s="434"/>
      <c r="R2585" s="434"/>
      <c r="S2585" s="486"/>
      <c r="T2585" s="486"/>
      <c r="U2585" s="434"/>
      <c r="V2585" s="434"/>
      <c r="W2585" s="486"/>
      <c r="X2585" s="486"/>
      <c r="Y2585" s="434"/>
      <c r="Z2585" s="434"/>
      <c r="AA2585" s="486"/>
      <c r="AB2585" s="486"/>
      <c r="AC2585" s="434"/>
      <c r="AD2585" s="434"/>
      <c r="AE2585" s="109"/>
      <c r="AG2585" s="130">
        <f t="shared" si="2839"/>
        <v>0</v>
      </c>
      <c r="AH2585" s="130">
        <f t="shared" si="2840"/>
        <v>0</v>
      </c>
      <c r="AI2585" s="130">
        <f t="shared" si="2841"/>
        <v>0</v>
      </c>
      <c r="AJ2585" s="130">
        <f t="shared" si="2842"/>
        <v>0</v>
      </c>
      <c r="AK2585" s="359">
        <f t="shared" si="2843"/>
        <v>0</v>
      </c>
      <c r="AL2585" s="130">
        <f t="shared" si="2844"/>
        <v>0</v>
      </c>
      <c r="AM2585" s="130">
        <f t="shared" si="2845"/>
        <v>0</v>
      </c>
      <c r="AN2585" s="130">
        <f t="shared" si="2846"/>
        <v>0</v>
      </c>
      <c r="AO2585" s="130">
        <f t="shared" si="2847"/>
        <v>0</v>
      </c>
      <c r="AP2585" s="359">
        <f t="shared" si="2848"/>
        <v>0</v>
      </c>
      <c r="AQ2585" s="130">
        <f t="shared" si="2849"/>
        <v>0</v>
      </c>
      <c r="AR2585" s="130">
        <f t="shared" si="2850"/>
        <v>0</v>
      </c>
      <c r="AS2585" s="130">
        <f t="shared" si="2851"/>
        <v>0</v>
      </c>
      <c r="AT2585" s="130">
        <f t="shared" si="2852"/>
        <v>0</v>
      </c>
      <c r="AU2585" s="359">
        <f t="shared" si="2853"/>
        <v>0</v>
      </c>
      <c r="AV2585" s="130">
        <f t="shared" si="2854"/>
        <v>0</v>
      </c>
      <c r="AW2585" s="130">
        <f t="shared" si="2855"/>
        <v>0</v>
      </c>
      <c r="AX2585" s="130">
        <f t="shared" si="2856"/>
        <v>0</v>
      </c>
      <c r="AY2585" s="130">
        <f t="shared" si="2857"/>
        <v>0</v>
      </c>
      <c r="AZ2585" s="359">
        <f t="shared" si="2858"/>
        <v>0</v>
      </c>
      <c r="BA2585" s="130">
        <f t="shared" si="2859"/>
        <v>0</v>
      </c>
      <c r="BB2585" s="130">
        <f t="shared" si="2860"/>
        <v>0</v>
      </c>
      <c r="BC2585" s="130">
        <f t="shared" si="2861"/>
        <v>0</v>
      </c>
      <c r="BD2585" s="130">
        <f t="shared" si="2862"/>
        <v>0</v>
      </c>
      <c r="BE2585" s="359">
        <f t="shared" si="2863"/>
        <v>0</v>
      </c>
      <c r="BF2585" s="130">
        <f t="shared" si="2864"/>
        <v>0</v>
      </c>
      <c r="BG2585" s="130">
        <f t="shared" si="2865"/>
        <v>0</v>
      </c>
      <c r="BH2585" s="130">
        <f t="shared" si="2866"/>
        <v>0</v>
      </c>
      <c r="BI2585" s="130">
        <f t="shared" si="2867"/>
        <v>0</v>
      </c>
      <c r="BJ2585" s="359">
        <f t="shared" si="2868"/>
        <v>0</v>
      </c>
      <c r="BK2585" s="130">
        <f t="shared" si="2869"/>
        <v>0</v>
      </c>
      <c r="BL2585" s="130">
        <f t="shared" si="2870"/>
        <v>0</v>
      </c>
      <c r="BM2585" s="130">
        <f t="shared" si="2871"/>
        <v>0</v>
      </c>
      <c r="BN2585" s="130">
        <f t="shared" si="2872"/>
        <v>0</v>
      </c>
      <c r="BO2585" s="359">
        <f t="shared" si="2873"/>
        <v>0</v>
      </c>
      <c r="BP2585" s="90" t="s">
        <v>2078</v>
      </c>
      <c r="BQ2585" s="90">
        <f>SUM(D2584:D2589)</f>
        <v>0</v>
      </c>
      <c r="BR2585" s="90">
        <f>SUM(E2584:E2589)</f>
        <v>0</v>
      </c>
      <c r="BS2585" s="90">
        <f>SUM(F2584:F2589)</f>
        <v>0</v>
      </c>
      <c r="BT2585" s="90">
        <f>SUM(G2584:H2589)</f>
        <v>0</v>
      </c>
      <c r="BU2585" s="90">
        <f>SUM(I2584:I2589)</f>
        <v>0</v>
      </c>
      <c r="BV2585" s="90">
        <f>SUM(J2584:J2589)</f>
        <v>0</v>
      </c>
      <c r="BW2585" s="90">
        <f>SUM(K2584:L2589)</f>
        <v>0</v>
      </c>
      <c r="BX2585" s="90">
        <f>SUM(M2584:M2589)</f>
        <v>0</v>
      </c>
      <c r="BY2585" s="90">
        <f>SUM(N2584:N2589)</f>
        <v>0</v>
      </c>
      <c r="BZ2585" s="90">
        <f>SUM(O2584:P2589)</f>
        <v>0</v>
      </c>
      <c r="CA2585" s="90">
        <f>SUM(Q2584:Q2589)</f>
        <v>0</v>
      </c>
      <c r="CB2585" s="90">
        <f>SUM(R2584:R2589)</f>
        <v>0</v>
      </c>
      <c r="CC2585" s="90">
        <f>SUM(S2584:T2589)</f>
        <v>0</v>
      </c>
      <c r="CD2585" s="90">
        <f>SUM(U2584:U2589)</f>
        <v>0</v>
      </c>
      <c r="CE2585" s="90">
        <f>SUM(V2584:V2589)</f>
        <v>0</v>
      </c>
      <c r="CF2585" s="90">
        <f>SUM(W2584:X2589)</f>
        <v>0</v>
      </c>
      <c r="CG2585" s="90">
        <f>SUM(Y2584:Y2589)</f>
        <v>0</v>
      </c>
      <c r="CH2585" s="90">
        <f>SUM(Z2584:Z2589)</f>
        <v>0</v>
      </c>
      <c r="CI2585" s="90">
        <f>SUM(AA2584:AB2589)</f>
        <v>0</v>
      </c>
      <c r="CJ2585" s="90">
        <f>SUM(AC2584:AC2589)</f>
        <v>0</v>
      </c>
      <c r="CK2585" s="90">
        <f>SUM(AD2584:AD2589)</f>
        <v>0</v>
      </c>
      <c r="CO2585" s="335"/>
      <c r="CP2585" s="336"/>
      <c r="CQ2585" s="336"/>
      <c r="CR2585" s="336"/>
      <c r="CS2585" s="486"/>
      <c r="CT2585" s="486"/>
      <c r="CU2585" s="336"/>
      <c r="CV2585" s="336"/>
      <c r="CW2585" s="486"/>
      <c r="CX2585" s="486"/>
      <c r="CY2585" s="336"/>
      <c r="CZ2585" s="336"/>
      <c r="DA2585" s="486"/>
      <c r="DB2585" s="486"/>
      <c r="DC2585" s="336"/>
      <c r="DD2585" s="336"/>
      <c r="DE2585" s="486"/>
      <c r="DF2585" s="486"/>
      <c r="DG2585" s="336"/>
      <c r="DH2585" s="336"/>
      <c r="DI2585" s="486"/>
      <c r="DJ2585" s="486"/>
      <c r="DK2585" s="336"/>
      <c r="DL2585" s="336"/>
      <c r="DM2585" s="486"/>
      <c r="DN2585" s="486"/>
      <c r="DO2585" s="336"/>
      <c r="DP2585" s="336"/>
    </row>
    <row r="2586" spans="1:123" ht="38.25" customHeight="1" x14ac:dyDescent="0.2">
      <c r="A2586" s="1105"/>
      <c r="B2586" s="1105"/>
      <c r="C2586" s="169" t="s">
        <v>481</v>
      </c>
      <c r="D2586" s="434"/>
      <c r="E2586" s="434"/>
      <c r="F2586" s="434"/>
      <c r="G2586" s="486"/>
      <c r="H2586" s="486"/>
      <c r="I2586" s="434"/>
      <c r="J2586" s="434"/>
      <c r="K2586" s="486"/>
      <c r="L2586" s="486"/>
      <c r="M2586" s="434"/>
      <c r="N2586" s="434"/>
      <c r="O2586" s="486"/>
      <c r="P2586" s="486"/>
      <c r="Q2586" s="434"/>
      <c r="R2586" s="434"/>
      <c r="S2586" s="486"/>
      <c r="T2586" s="486"/>
      <c r="U2586" s="434"/>
      <c r="V2586" s="434"/>
      <c r="W2586" s="486"/>
      <c r="X2586" s="486"/>
      <c r="Y2586" s="434"/>
      <c r="Z2586" s="434"/>
      <c r="AA2586" s="486"/>
      <c r="AB2586" s="486"/>
      <c r="AC2586" s="434"/>
      <c r="AD2586" s="434"/>
      <c r="AE2586" s="109"/>
      <c r="AG2586" s="130">
        <f t="shared" si="2839"/>
        <v>0</v>
      </c>
      <c r="AH2586" s="130">
        <f t="shared" si="2840"/>
        <v>0</v>
      </c>
      <c r="AI2586" s="130">
        <f t="shared" si="2841"/>
        <v>0</v>
      </c>
      <c r="AJ2586" s="130">
        <f t="shared" si="2842"/>
        <v>0</v>
      </c>
      <c r="AK2586" s="359">
        <f t="shared" si="2843"/>
        <v>0</v>
      </c>
      <c r="AL2586" s="130">
        <f t="shared" si="2844"/>
        <v>0</v>
      </c>
      <c r="AM2586" s="130">
        <f t="shared" si="2845"/>
        <v>0</v>
      </c>
      <c r="AN2586" s="130">
        <f t="shared" si="2846"/>
        <v>0</v>
      </c>
      <c r="AO2586" s="130">
        <f t="shared" si="2847"/>
        <v>0</v>
      </c>
      <c r="AP2586" s="359">
        <f t="shared" si="2848"/>
        <v>0</v>
      </c>
      <c r="AQ2586" s="130">
        <f t="shared" si="2849"/>
        <v>0</v>
      </c>
      <c r="AR2586" s="130">
        <f t="shared" si="2850"/>
        <v>0</v>
      </c>
      <c r="AS2586" s="130">
        <f t="shared" si="2851"/>
        <v>0</v>
      </c>
      <c r="AT2586" s="130">
        <f t="shared" si="2852"/>
        <v>0</v>
      </c>
      <c r="AU2586" s="359">
        <f t="shared" si="2853"/>
        <v>0</v>
      </c>
      <c r="AV2586" s="130">
        <f t="shared" si="2854"/>
        <v>0</v>
      </c>
      <c r="AW2586" s="130">
        <f t="shared" si="2855"/>
        <v>0</v>
      </c>
      <c r="AX2586" s="130">
        <f t="shared" si="2856"/>
        <v>0</v>
      </c>
      <c r="AY2586" s="130">
        <f t="shared" si="2857"/>
        <v>0</v>
      </c>
      <c r="AZ2586" s="359">
        <f t="shared" si="2858"/>
        <v>0</v>
      </c>
      <c r="BA2586" s="130">
        <f t="shared" si="2859"/>
        <v>0</v>
      </c>
      <c r="BB2586" s="130">
        <f t="shared" si="2860"/>
        <v>0</v>
      </c>
      <c r="BC2586" s="130">
        <f t="shared" si="2861"/>
        <v>0</v>
      </c>
      <c r="BD2586" s="130">
        <f t="shared" si="2862"/>
        <v>0</v>
      </c>
      <c r="BE2586" s="359">
        <f t="shared" si="2863"/>
        <v>0</v>
      </c>
      <c r="BF2586" s="130">
        <f t="shared" si="2864"/>
        <v>0</v>
      </c>
      <c r="BG2586" s="130">
        <f t="shared" si="2865"/>
        <v>0</v>
      </c>
      <c r="BH2586" s="130">
        <f t="shared" si="2866"/>
        <v>0</v>
      </c>
      <c r="BI2586" s="130">
        <f t="shared" si="2867"/>
        <v>0</v>
      </c>
      <c r="BJ2586" s="359">
        <f t="shared" si="2868"/>
        <v>0</v>
      </c>
      <c r="BK2586" s="130">
        <f t="shared" si="2869"/>
        <v>0</v>
      </c>
      <c r="BL2586" s="130">
        <f t="shared" si="2870"/>
        <v>0</v>
      </c>
      <c r="BM2586" s="130">
        <f t="shared" si="2871"/>
        <v>0</v>
      </c>
      <c r="BN2586" s="130">
        <f t="shared" si="2872"/>
        <v>0</v>
      </c>
      <c r="BO2586" s="359">
        <f t="shared" si="2873"/>
        <v>0</v>
      </c>
      <c r="BP2586" s="90" t="s">
        <v>2029</v>
      </c>
      <c r="BQ2586" s="90">
        <f>COUNTIF(D2584:D2589,"NS")</f>
        <v>0</v>
      </c>
      <c r="BR2586" s="90">
        <f>COUNTIF(E2584:E2589,"NS")</f>
        <v>0</v>
      </c>
      <c r="BS2586" s="90">
        <f>COUNTIF(F2584:F2589,"NS")</f>
        <v>0</v>
      </c>
      <c r="BT2586" s="90">
        <f>COUNTIF(G2584:H2589,"NS")</f>
        <v>0</v>
      </c>
      <c r="BU2586" s="90">
        <f>COUNTIF(I2584:I2589,"NS")</f>
        <v>0</v>
      </c>
      <c r="BV2586" s="90">
        <f>COUNTIF(J2584:J2589,"NS")</f>
        <v>0</v>
      </c>
      <c r="BW2586" s="90">
        <f>COUNTIF(K2584:L2589,"NS")</f>
        <v>0</v>
      </c>
      <c r="BX2586" s="90">
        <f>COUNTIF(M2584:M2589,"NS")</f>
        <v>0</v>
      </c>
      <c r="BY2586" s="90">
        <f>COUNTIF(N2584:N2589,"NS")</f>
        <v>0</v>
      </c>
      <c r="BZ2586" s="90">
        <f>COUNTIF(O2584:P2589,"NS")</f>
        <v>0</v>
      </c>
      <c r="CA2586" s="90">
        <f>COUNTIF(Q2584:Q2589,"NS")</f>
        <v>0</v>
      </c>
      <c r="CB2586" s="90">
        <f>COUNTIF(R2584:R2589,"NS")</f>
        <v>0</v>
      </c>
      <c r="CC2586" s="90">
        <f>COUNTIF(S2584:T2589,"NS")</f>
        <v>0</v>
      </c>
      <c r="CD2586" s="90">
        <f>COUNTIF(U2584:U2589,"NS")</f>
        <v>0</v>
      </c>
      <c r="CE2586" s="90">
        <f>COUNTIF(V2584:V2589,"NS")</f>
        <v>0</v>
      </c>
      <c r="CF2586" s="90">
        <f>COUNTIF(W2584:X2589,"NS")</f>
        <v>0</v>
      </c>
      <c r="CG2586" s="90">
        <f>COUNTIF(Y2584:Y2589,"NS")</f>
        <v>0</v>
      </c>
      <c r="CH2586" s="90">
        <f>COUNTIF(Z2584:Z2589,"NS")</f>
        <v>0</v>
      </c>
      <c r="CI2586" s="90">
        <f>COUNTIF(AA2584:AB2589,"NS")</f>
        <v>0</v>
      </c>
      <c r="CJ2586" s="90">
        <f>COUNTIF(AC2584:AC2589,"NS")</f>
        <v>0</v>
      </c>
      <c r="CK2586" s="90">
        <f>COUNTIF(AD2584:AD2589,"NS")</f>
        <v>0</v>
      </c>
      <c r="CO2586" s="335"/>
      <c r="CP2586" s="336"/>
      <c r="CQ2586" s="336"/>
      <c r="CR2586" s="336"/>
      <c r="CS2586" s="486"/>
      <c r="CT2586" s="486"/>
      <c r="CU2586" s="336"/>
      <c r="CV2586" s="336"/>
      <c r="CW2586" s="486"/>
      <c r="CX2586" s="486"/>
      <c r="CY2586" s="336"/>
      <c r="CZ2586" s="336"/>
      <c r="DA2586" s="486"/>
      <c r="DB2586" s="486"/>
      <c r="DC2586" s="336"/>
      <c r="DD2586" s="336"/>
      <c r="DE2586" s="486"/>
      <c r="DF2586" s="486"/>
      <c r="DG2586" s="336"/>
      <c r="DH2586" s="336"/>
      <c r="DI2586" s="486"/>
      <c r="DJ2586" s="486"/>
      <c r="DK2586" s="336"/>
      <c r="DL2586" s="336"/>
      <c r="DM2586" s="486"/>
      <c r="DN2586" s="486"/>
      <c r="DO2586" s="336"/>
      <c r="DP2586" s="336"/>
    </row>
    <row r="2587" spans="1:123" ht="38.25" customHeight="1" x14ac:dyDescent="0.2">
      <c r="A2587" s="1105"/>
      <c r="B2587" s="1105"/>
      <c r="C2587" s="169" t="s">
        <v>482</v>
      </c>
      <c r="D2587" s="434"/>
      <c r="E2587" s="434"/>
      <c r="F2587" s="434"/>
      <c r="G2587" s="486"/>
      <c r="H2587" s="486"/>
      <c r="I2587" s="434"/>
      <c r="J2587" s="434"/>
      <c r="K2587" s="486"/>
      <c r="L2587" s="486"/>
      <c r="M2587" s="434"/>
      <c r="N2587" s="434"/>
      <c r="O2587" s="486"/>
      <c r="P2587" s="486"/>
      <c r="Q2587" s="434"/>
      <c r="R2587" s="434"/>
      <c r="S2587" s="486"/>
      <c r="T2587" s="486"/>
      <c r="U2587" s="434"/>
      <c r="V2587" s="434"/>
      <c r="W2587" s="486"/>
      <c r="X2587" s="486"/>
      <c r="Y2587" s="434"/>
      <c r="Z2587" s="434"/>
      <c r="AA2587" s="486"/>
      <c r="AB2587" s="486"/>
      <c r="AC2587" s="434"/>
      <c r="AD2587" s="434"/>
      <c r="AE2587" s="109"/>
      <c r="AG2587" s="130">
        <f t="shared" si="2839"/>
        <v>0</v>
      </c>
      <c r="AH2587" s="130">
        <f t="shared" si="2840"/>
        <v>0</v>
      </c>
      <c r="AI2587" s="130">
        <f t="shared" si="2841"/>
        <v>0</v>
      </c>
      <c r="AJ2587" s="130">
        <f t="shared" si="2842"/>
        <v>0</v>
      </c>
      <c r="AK2587" s="359">
        <f t="shared" si="2843"/>
        <v>0</v>
      </c>
      <c r="AL2587" s="130">
        <f t="shared" si="2844"/>
        <v>0</v>
      </c>
      <c r="AM2587" s="130">
        <f t="shared" si="2845"/>
        <v>0</v>
      </c>
      <c r="AN2587" s="130">
        <f t="shared" si="2846"/>
        <v>0</v>
      </c>
      <c r="AO2587" s="130">
        <f t="shared" si="2847"/>
        <v>0</v>
      </c>
      <c r="AP2587" s="359">
        <f t="shared" si="2848"/>
        <v>0</v>
      </c>
      <c r="AQ2587" s="130">
        <f t="shared" si="2849"/>
        <v>0</v>
      </c>
      <c r="AR2587" s="130">
        <f t="shared" si="2850"/>
        <v>0</v>
      </c>
      <c r="AS2587" s="130">
        <f t="shared" si="2851"/>
        <v>0</v>
      </c>
      <c r="AT2587" s="130">
        <f t="shared" si="2852"/>
        <v>0</v>
      </c>
      <c r="AU2587" s="359">
        <f t="shared" si="2853"/>
        <v>0</v>
      </c>
      <c r="AV2587" s="130">
        <f t="shared" si="2854"/>
        <v>0</v>
      </c>
      <c r="AW2587" s="130">
        <f t="shared" si="2855"/>
        <v>0</v>
      </c>
      <c r="AX2587" s="130">
        <f t="shared" si="2856"/>
        <v>0</v>
      </c>
      <c r="AY2587" s="130">
        <f t="shared" si="2857"/>
        <v>0</v>
      </c>
      <c r="AZ2587" s="359">
        <f t="shared" si="2858"/>
        <v>0</v>
      </c>
      <c r="BA2587" s="130">
        <f t="shared" si="2859"/>
        <v>0</v>
      </c>
      <c r="BB2587" s="130">
        <f t="shared" si="2860"/>
        <v>0</v>
      </c>
      <c r="BC2587" s="130">
        <f t="shared" si="2861"/>
        <v>0</v>
      </c>
      <c r="BD2587" s="130">
        <f t="shared" si="2862"/>
        <v>0</v>
      </c>
      <c r="BE2587" s="359">
        <f t="shared" si="2863"/>
        <v>0</v>
      </c>
      <c r="BF2587" s="130">
        <f t="shared" si="2864"/>
        <v>0</v>
      </c>
      <c r="BG2587" s="130">
        <f t="shared" si="2865"/>
        <v>0</v>
      </c>
      <c r="BH2587" s="130">
        <f t="shared" si="2866"/>
        <v>0</v>
      </c>
      <c r="BI2587" s="130">
        <f t="shared" si="2867"/>
        <v>0</v>
      </c>
      <c r="BJ2587" s="359">
        <f t="shared" si="2868"/>
        <v>0</v>
      </c>
      <c r="BK2587" s="130">
        <f t="shared" si="2869"/>
        <v>0</v>
      </c>
      <c r="BL2587" s="130">
        <f t="shared" si="2870"/>
        <v>0</v>
      </c>
      <c r="BM2587" s="130">
        <f t="shared" si="2871"/>
        <v>0</v>
      </c>
      <c r="BN2587" s="130">
        <f t="shared" si="2872"/>
        <v>0</v>
      </c>
      <c r="BO2587" s="359">
        <f t="shared" si="2873"/>
        <v>0</v>
      </c>
      <c r="BP2587" s="90" t="s">
        <v>2104</v>
      </c>
      <c r="BQ2587" s="90">
        <f>D2583</f>
        <v>0</v>
      </c>
      <c r="BR2587" s="90">
        <f>E2583</f>
        <v>0</v>
      </c>
      <c r="BS2587" s="90">
        <f>F2583</f>
        <v>0</v>
      </c>
      <c r="BT2587" s="90">
        <f>G2583</f>
        <v>0</v>
      </c>
      <c r="BU2587" s="90">
        <f>I2583</f>
        <v>0</v>
      </c>
      <c r="BV2587" s="90">
        <f>J2583</f>
        <v>0</v>
      </c>
      <c r="BW2587" s="90">
        <f>K2583</f>
        <v>0</v>
      </c>
      <c r="BX2587" s="90">
        <f>M2583</f>
        <v>0</v>
      </c>
      <c r="BY2587" s="90">
        <f>N2583</f>
        <v>0</v>
      </c>
      <c r="BZ2587" s="90">
        <f>O2583</f>
        <v>0</v>
      </c>
      <c r="CA2587" s="90">
        <f>Q2583</f>
        <v>0</v>
      </c>
      <c r="CB2587" s="90">
        <f>R2583</f>
        <v>0</v>
      </c>
      <c r="CC2587" s="90">
        <f>S2583</f>
        <v>0</v>
      </c>
      <c r="CD2587" s="90">
        <f>U2583</f>
        <v>0</v>
      </c>
      <c r="CE2587" s="90">
        <f>V2583</f>
        <v>0</v>
      </c>
      <c r="CF2587" s="90">
        <f>W2583</f>
        <v>0</v>
      </c>
      <c r="CG2587" s="90">
        <f>Y2583</f>
        <v>0</v>
      </c>
      <c r="CH2587" s="90">
        <f>Z2583</f>
        <v>0</v>
      </c>
      <c r="CI2587" s="90">
        <f>AA2583</f>
        <v>0</v>
      </c>
      <c r="CJ2587" s="90">
        <f>AC2583</f>
        <v>0</v>
      </c>
      <c r="CK2587" s="90">
        <f>AD2583</f>
        <v>0</v>
      </c>
      <c r="CO2587" s="335"/>
      <c r="CP2587" s="336"/>
      <c r="CQ2587" s="336"/>
      <c r="CR2587" s="336"/>
      <c r="CS2587" s="486"/>
      <c r="CT2587" s="486"/>
      <c r="CU2587" s="336"/>
      <c r="CV2587" s="336"/>
      <c r="CW2587" s="486"/>
      <c r="CX2587" s="486"/>
      <c r="CY2587" s="336"/>
      <c r="CZ2587" s="336"/>
      <c r="DA2587" s="486"/>
      <c r="DB2587" s="486"/>
      <c r="DC2587" s="336"/>
      <c r="DD2587" s="336"/>
      <c r="DE2587" s="486"/>
      <c r="DF2587" s="486"/>
      <c r="DG2587" s="336"/>
      <c r="DH2587" s="336"/>
      <c r="DI2587" s="486"/>
      <c r="DJ2587" s="486"/>
      <c r="DK2587" s="336"/>
      <c r="DL2587" s="336"/>
      <c r="DM2587" s="486"/>
      <c r="DN2587" s="486"/>
      <c r="DO2587" s="336"/>
      <c r="DP2587" s="336"/>
    </row>
    <row r="2588" spans="1:123" ht="38.25" customHeight="1" x14ac:dyDescent="0.2">
      <c r="A2588" s="1101"/>
      <c r="B2588" s="1101"/>
      <c r="C2588" s="168" t="s">
        <v>487</v>
      </c>
      <c r="D2588" s="201"/>
      <c r="E2588" s="201"/>
      <c r="F2588" s="201"/>
      <c r="G2588" s="486"/>
      <c r="H2588" s="486"/>
      <c r="I2588" s="201"/>
      <c r="J2588" s="201"/>
      <c r="K2588" s="486"/>
      <c r="L2588" s="486"/>
      <c r="M2588" s="201"/>
      <c r="N2588" s="201"/>
      <c r="O2588" s="486"/>
      <c r="P2588" s="486"/>
      <c r="Q2588" s="201"/>
      <c r="R2588" s="201"/>
      <c r="S2588" s="486"/>
      <c r="T2588" s="486"/>
      <c r="U2588" s="201"/>
      <c r="V2588" s="201"/>
      <c r="W2588" s="486"/>
      <c r="X2588" s="486"/>
      <c r="Y2588" s="201"/>
      <c r="Z2588" s="201"/>
      <c r="AA2588" s="486"/>
      <c r="AB2588" s="486"/>
      <c r="AC2588" s="201"/>
      <c r="AD2588" s="201"/>
      <c r="AE2588" s="109"/>
      <c r="AG2588" s="130">
        <f t="shared" si="2839"/>
        <v>0</v>
      </c>
      <c r="AH2588" s="130">
        <f t="shared" si="2840"/>
        <v>0</v>
      </c>
      <c r="AI2588" s="130">
        <f t="shared" si="2841"/>
        <v>0</v>
      </c>
      <c r="AJ2588" s="130">
        <f t="shared" si="2842"/>
        <v>0</v>
      </c>
      <c r="AK2588" s="359">
        <f t="shared" si="2843"/>
        <v>0</v>
      </c>
      <c r="AL2588" s="130">
        <f t="shared" si="2844"/>
        <v>0</v>
      </c>
      <c r="AM2588" s="130">
        <f t="shared" si="2845"/>
        <v>0</v>
      </c>
      <c r="AN2588" s="130">
        <f t="shared" si="2846"/>
        <v>0</v>
      </c>
      <c r="AO2588" s="130">
        <f t="shared" si="2847"/>
        <v>0</v>
      </c>
      <c r="AP2588" s="359">
        <f t="shared" si="2848"/>
        <v>0</v>
      </c>
      <c r="AQ2588" s="130">
        <f t="shared" si="2849"/>
        <v>0</v>
      </c>
      <c r="AR2588" s="130">
        <f t="shared" si="2850"/>
        <v>0</v>
      </c>
      <c r="AS2588" s="130">
        <f t="shared" si="2851"/>
        <v>0</v>
      </c>
      <c r="AT2588" s="130">
        <f t="shared" si="2852"/>
        <v>0</v>
      </c>
      <c r="AU2588" s="359">
        <f t="shared" si="2853"/>
        <v>0</v>
      </c>
      <c r="AV2588" s="130">
        <f t="shared" si="2854"/>
        <v>0</v>
      </c>
      <c r="AW2588" s="130">
        <f t="shared" si="2855"/>
        <v>0</v>
      </c>
      <c r="AX2588" s="130">
        <f t="shared" si="2856"/>
        <v>0</v>
      </c>
      <c r="AY2588" s="130">
        <f t="shared" si="2857"/>
        <v>0</v>
      </c>
      <c r="AZ2588" s="359">
        <f t="shared" si="2858"/>
        <v>0</v>
      </c>
      <c r="BA2588" s="130">
        <f t="shared" si="2859"/>
        <v>0</v>
      </c>
      <c r="BB2588" s="130">
        <f t="shared" si="2860"/>
        <v>0</v>
      </c>
      <c r="BC2588" s="130">
        <f t="shared" si="2861"/>
        <v>0</v>
      </c>
      <c r="BD2588" s="130">
        <f t="shared" si="2862"/>
        <v>0</v>
      </c>
      <c r="BE2588" s="359">
        <f t="shared" si="2863"/>
        <v>0</v>
      </c>
      <c r="BF2588" s="130">
        <f t="shared" si="2864"/>
        <v>0</v>
      </c>
      <c r="BG2588" s="130">
        <f t="shared" si="2865"/>
        <v>0</v>
      </c>
      <c r="BH2588" s="130">
        <f t="shared" si="2866"/>
        <v>0</v>
      </c>
      <c r="BI2588" s="130">
        <f t="shared" si="2867"/>
        <v>0</v>
      </c>
      <c r="BJ2588" s="359">
        <f t="shared" si="2868"/>
        <v>0</v>
      </c>
      <c r="BK2588" s="130">
        <f t="shared" si="2869"/>
        <v>0</v>
      </c>
      <c r="BL2588" s="130">
        <f t="shared" si="2870"/>
        <v>0</v>
      </c>
      <c r="BM2588" s="130">
        <f t="shared" si="2871"/>
        <v>0</v>
      </c>
      <c r="BN2588" s="130">
        <f t="shared" si="2872"/>
        <v>0</v>
      </c>
      <c r="BO2588" s="359">
        <f t="shared" si="2873"/>
        <v>0</v>
      </c>
      <c r="CO2588" s="335"/>
      <c r="CP2588" s="336"/>
      <c r="CQ2588" s="336"/>
      <c r="CR2588" s="336"/>
      <c r="CS2588" s="486"/>
      <c r="CT2588" s="486"/>
      <c r="CU2588" s="336"/>
      <c r="CV2588" s="336"/>
      <c r="CW2588" s="486"/>
      <c r="CX2588" s="486"/>
      <c r="CY2588" s="336"/>
      <c r="CZ2588" s="336"/>
      <c r="DA2588" s="486"/>
      <c r="DB2588" s="486"/>
      <c r="DC2588" s="336"/>
      <c r="DD2588" s="336"/>
      <c r="DE2588" s="486"/>
      <c r="DF2588" s="486"/>
      <c r="DG2588" s="336"/>
      <c r="DH2588" s="336"/>
      <c r="DI2588" s="486"/>
      <c r="DJ2588" s="486"/>
      <c r="DK2588" s="336"/>
      <c r="DL2588" s="336"/>
      <c r="DM2588" s="486"/>
      <c r="DN2588" s="486"/>
      <c r="DO2588" s="336"/>
      <c r="DP2588" s="336"/>
    </row>
    <row r="2589" spans="1:123" ht="38.25" customHeight="1" x14ac:dyDescent="0.2">
      <c r="A2589" s="1101"/>
      <c r="B2589" s="1101"/>
      <c r="C2589" s="168" t="s">
        <v>489</v>
      </c>
      <c r="D2589" s="201"/>
      <c r="E2589" s="201"/>
      <c r="F2589" s="201"/>
      <c r="G2589" s="486"/>
      <c r="H2589" s="486"/>
      <c r="I2589" s="201"/>
      <c r="J2589" s="201"/>
      <c r="K2589" s="486"/>
      <c r="L2589" s="486"/>
      <c r="M2589" s="201"/>
      <c r="N2589" s="201"/>
      <c r="O2589" s="486"/>
      <c r="P2589" s="486"/>
      <c r="Q2589" s="201"/>
      <c r="R2589" s="201"/>
      <c r="S2589" s="486"/>
      <c r="T2589" s="486"/>
      <c r="U2589" s="201"/>
      <c r="V2589" s="201"/>
      <c r="W2589" s="486"/>
      <c r="X2589" s="486"/>
      <c r="Y2589" s="201"/>
      <c r="Z2589" s="201"/>
      <c r="AA2589" s="486"/>
      <c r="AB2589" s="486"/>
      <c r="AC2589" s="201"/>
      <c r="AD2589" s="201"/>
      <c r="AE2589" s="109"/>
      <c r="AG2589" s="130">
        <f t="shared" si="2839"/>
        <v>0</v>
      </c>
      <c r="AH2589" s="130">
        <f t="shared" si="2840"/>
        <v>0</v>
      </c>
      <c r="AI2589" s="130">
        <f t="shared" si="2841"/>
        <v>0</v>
      </c>
      <c r="AJ2589" s="130">
        <f t="shared" si="2842"/>
        <v>0</v>
      </c>
      <c r="AK2589" s="359">
        <f t="shared" si="2843"/>
        <v>0</v>
      </c>
      <c r="AL2589" s="130">
        <f t="shared" si="2844"/>
        <v>0</v>
      </c>
      <c r="AM2589" s="130">
        <f t="shared" si="2845"/>
        <v>0</v>
      </c>
      <c r="AN2589" s="130">
        <f t="shared" si="2846"/>
        <v>0</v>
      </c>
      <c r="AO2589" s="130">
        <f t="shared" si="2847"/>
        <v>0</v>
      </c>
      <c r="AP2589" s="359">
        <f t="shared" si="2848"/>
        <v>0</v>
      </c>
      <c r="AQ2589" s="130">
        <f t="shared" si="2849"/>
        <v>0</v>
      </c>
      <c r="AR2589" s="130">
        <f t="shared" si="2850"/>
        <v>0</v>
      </c>
      <c r="AS2589" s="130">
        <f t="shared" si="2851"/>
        <v>0</v>
      </c>
      <c r="AT2589" s="130">
        <f t="shared" si="2852"/>
        <v>0</v>
      </c>
      <c r="AU2589" s="359">
        <f t="shared" si="2853"/>
        <v>0</v>
      </c>
      <c r="AV2589" s="130">
        <f t="shared" si="2854"/>
        <v>0</v>
      </c>
      <c r="AW2589" s="130">
        <f t="shared" si="2855"/>
        <v>0</v>
      </c>
      <c r="AX2589" s="130">
        <f t="shared" si="2856"/>
        <v>0</v>
      </c>
      <c r="AY2589" s="130">
        <f t="shared" si="2857"/>
        <v>0</v>
      </c>
      <c r="AZ2589" s="359">
        <f t="shared" si="2858"/>
        <v>0</v>
      </c>
      <c r="BA2589" s="130">
        <f t="shared" si="2859"/>
        <v>0</v>
      </c>
      <c r="BB2589" s="130">
        <f t="shared" si="2860"/>
        <v>0</v>
      </c>
      <c r="BC2589" s="130">
        <f t="shared" si="2861"/>
        <v>0</v>
      </c>
      <c r="BD2589" s="130">
        <f t="shared" si="2862"/>
        <v>0</v>
      </c>
      <c r="BE2589" s="359">
        <f t="shared" si="2863"/>
        <v>0</v>
      </c>
      <c r="BF2589" s="130">
        <f t="shared" si="2864"/>
        <v>0</v>
      </c>
      <c r="BG2589" s="130">
        <f t="shared" si="2865"/>
        <v>0</v>
      </c>
      <c r="BH2589" s="130">
        <f t="shared" si="2866"/>
        <v>0</v>
      </c>
      <c r="BI2589" s="130">
        <f t="shared" si="2867"/>
        <v>0</v>
      </c>
      <c r="BJ2589" s="359">
        <f t="shared" si="2868"/>
        <v>0</v>
      </c>
      <c r="BK2589" s="130">
        <f t="shared" si="2869"/>
        <v>0</v>
      </c>
      <c r="BL2589" s="130">
        <f t="shared" si="2870"/>
        <v>0</v>
      </c>
      <c r="BM2589" s="130">
        <f t="shared" si="2871"/>
        <v>0</v>
      </c>
      <c r="BN2589" s="130">
        <f t="shared" si="2872"/>
        <v>0</v>
      </c>
      <c r="BO2589" s="359">
        <f t="shared" si="2873"/>
        <v>0</v>
      </c>
      <c r="BQ2589" s="246" t="s">
        <v>84</v>
      </c>
      <c r="BR2589" s="246" t="s">
        <v>2048</v>
      </c>
      <c r="BS2589" s="246" t="s">
        <v>2049</v>
      </c>
      <c r="BT2589" s="246" t="s">
        <v>84</v>
      </c>
      <c r="BU2589" s="246" t="s">
        <v>2048</v>
      </c>
      <c r="BV2589" s="246" t="s">
        <v>2049</v>
      </c>
      <c r="BW2589" s="246" t="s">
        <v>84</v>
      </c>
      <c r="BX2589" s="246" t="s">
        <v>2048</v>
      </c>
      <c r="BY2589" s="246" t="s">
        <v>2049</v>
      </c>
      <c r="BZ2589" s="246" t="s">
        <v>84</v>
      </c>
      <c r="CA2589" s="246" t="s">
        <v>2048</v>
      </c>
      <c r="CB2589" s="246" t="s">
        <v>2049</v>
      </c>
      <c r="CC2589" s="246" t="s">
        <v>84</v>
      </c>
      <c r="CD2589" s="246" t="s">
        <v>2048</v>
      </c>
      <c r="CE2589" s="246" t="s">
        <v>2049</v>
      </c>
      <c r="CF2589" s="246" t="s">
        <v>84</v>
      </c>
      <c r="CG2589" s="246" t="s">
        <v>2048</v>
      </c>
      <c r="CH2589" s="246" t="s">
        <v>2049</v>
      </c>
      <c r="CI2589" s="246" t="s">
        <v>84</v>
      </c>
      <c r="CJ2589" s="246" t="s">
        <v>2048</v>
      </c>
      <c r="CK2589" s="246" t="s">
        <v>2049</v>
      </c>
      <c r="CO2589" s="335"/>
      <c r="CP2589" s="336"/>
      <c r="CQ2589" s="336"/>
      <c r="CR2589" s="336"/>
      <c r="CS2589" s="486"/>
      <c r="CT2589" s="486"/>
      <c r="CU2589" s="336"/>
      <c r="CV2589" s="336"/>
      <c r="CW2589" s="486"/>
      <c r="CX2589" s="486"/>
      <c r="CY2589" s="336"/>
      <c r="CZ2589" s="336"/>
      <c r="DA2589" s="486"/>
      <c r="DB2589" s="486"/>
      <c r="DC2589" s="336"/>
      <c r="DD2589" s="336"/>
      <c r="DE2589" s="486"/>
      <c r="DF2589" s="486"/>
      <c r="DG2589" s="336"/>
      <c r="DH2589" s="336"/>
      <c r="DI2589" s="486"/>
      <c r="DJ2589" s="486"/>
      <c r="DK2589" s="336"/>
      <c r="DL2589" s="336"/>
      <c r="DM2589" s="486"/>
      <c r="DN2589" s="486"/>
      <c r="DO2589" s="336"/>
      <c r="DP2589" s="336"/>
    </row>
    <row r="2590" spans="1:123" s="186" customFormat="1" ht="38.25" customHeight="1" x14ac:dyDescent="0.2">
      <c r="A2590" s="1104"/>
      <c r="B2590" s="1104"/>
      <c r="C2590" s="242" t="s">
        <v>491</v>
      </c>
      <c r="D2590" s="234"/>
      <c r="E2590" s="234"/>
      <c r="F2590" s="234"/>
      <c r="G2590" s="487"/>
      <c r="H2590" s="487"/>
      <c r="I2590" s="234"/>
      <c r="J2590" s="234"/>
      <c r="K2590" s="487"/>
      <c r="L2590" s="487"/>
      <c r="M2590" s="234"/>
      <c r="N2590" s="234"/>
      <c r="O2590" s="487"/>
      <c r="P2590" s="487"/>
      <c r="Q2590" s="234"/>
      <c r="R2590" s="234"/>
      <c r="S2590" s="487"/>
      <c r="T2590" s="487"/>
      <c r="U2590" s="234"/>
      <c r="V2590" s="234"/>
      <c r="W2590" s="487"/>
      <c r="X2590" s="487"/>
      <c r="Y2590" s="234"/>
      <c r="Z2590" s="234"/>
      <c r="AA2590" s="487"/>
      <c r="AB2590" s="487"/>
      <c r="AC2590" s="234"/>
      <c r="AD2590" s="234"/>
      <c r="AE2590" s="235"/>
      <c r="AF2590" s="237"/>
      <c r="AG2590" s="178">
        <f t="shared" si="2839"/>
        <v>0</v>
      </c>
      <c r="AH2590" s="178">
        <f t="shared" si="2840"/>
        <v>0</v>
      </c>
      <c r="AI2590" s="178">
        <f t="shared" si="2841"/>
        <v>0</v>
      </c>
      <c r="AJ2590" s="178">
        <f t="shared" si="2842"/>
        <v>0</v>
      </c>
      <c r="AK2590" s="359">
        <f t="shared" si="2843"/>
        <v>0</v>
      </c>
      <c r="AL2590" s="178">
        <f t="shared" si="2844"/>
        <v>0</v>
      </c>
      <c r="AM2590" s="178">
        <f t="shared" si="2845"/>
        <v>0</v>
      </c>
      <c r="AN2590" s="178">
        <f t="shared" si="2846"/>
        <v>0</v>
      </c>
      <c r="AO2590" s="178">
        <f t="shared" si="2847"/>
        <v>0</v>
      </c>
      <c r="AP2590" s="359">
        <f t="shared" si="2848"/>
        <v>0</v>
      </c>
      <c r="AQ2590" s="178">
        <f t="shared" si="2849"/>
        <v>0</v>
      </c>
      <c r="AR2590" s="178">
        <f t="shared" si="2850"/>
        <v>0</v>
      </c>
      <c r="AS2590" s="178">
        <f t="shared" si="2851"/>
        <v>0</v>
      </c>
      <c r="AT2590" s="178">
        <f t="shared" si="2852"/>
        <v>0</v>
      </c>
      <c r="AU2590" s="359">
        <f t="shared" si="2853"/>
        <v>0</v>
      </c>
      <c r="AV2590" s="178">
        <f t="shared" si="2854"/>
        <v>0</v>
      </c>
      <c r="AW2590" s="178">
        <f t="shared" si="2855"/>
        <v>0</v>
      </c>
      <c r="AX2590" s="178">
        <f t="shared" si="2856"/>
        <v>0</v>
      </c>
      <c r="AY2590" s="178">
        <f t="shared" si="2857"/>
        <v>0</v>
      </c>
      <c r="AZ2590" s="359">
        <f t="shared" si="2858"/>
        <v>0</v>
      </c>
      <c r="BA2590" s="178">
        <f t="shared" si="2859"/>
        <v>0</v>
      </c>
      <c r="BB2590" s="178">
        <f t="shared" si="2860"/>
        <v>0</v>
      </c>
      <c r="BC2590" s="178">
        <f t="shared" si="2861"/>
        <v>0</v>
      </c>
      <c r="BD2590" s="178">
        <f t="shared" si="2862"/>
        <v>0</v>
      </c>
      <c r="BE2590" s="359">
        <f t="shared" si="2863"/>
        <v>0</v>
      </c>
      <c r="BF2590" s="178">
        <f t="shared" si="2864"/>
        <v>0</v>
      </c>
      <c r="BG2590" s="178">
        <f t="shared" si="2865"/>
        <v>0</v>
      </c>
      <c r="BH2590" s="178">
        <f t="shared" si="2866"/>
        <v>0</v>
      </c>
      <c r="BI2590" s="178">
        <f t="shared" si="2867"/>
        <v>0</v>
      </c>
      <c r="BJ2590" s="359">
        <f t="shared" si="2868"/>
        <v>0</v>
      </c>
      <c r="BK2590" s="178">
        <f t="shared" si="2869"/>
        <v>0</v>
      </c>
      <c r="BL2590" s="178">
        <f t="shared" si="2870"/>
        <v>0</v>
      </c>
      <c r="BM2590" s="178">
        <f t="shared" si="2871"/>
        <v>0</v>
      </c>
      <c r="BN2590" s="178">
        <f t="shared" si="2872"/>
        <v>0</v>
      </c>
      <c r="BO2590" s="359">
        <f t="shared" si="2873"/>
        <v>0</v>
      </c>
      <c r="BP2590" s="186" t="s">
        <v>2077</v>
      </c>
      <c r="BQ2590" s="178">
        <f t="shared" ref="BQ2590:CK2590" si="3165">IF($AG$1789=$AH$1789,0,IF(
OR(
AND(BQ2594=0,BQ2593&gt;0),
AND(BQ2594="NS",BQ2592&gt;0),
AND(BQ2594="NS",BQ2592=0,BQ2593=0)),1,
IF(OR(
AND(BQ2594&gt;0,BQ2593=2),
AND(BQ2594="NS",BQ2593=2),
AND(BQ2594="NS",BQ2592=0,BQ2593&gt;0),
BQ2594=BQ2592,
AND(BQ2594="NA",BQ2593=0,BQ2592=0,BQ2591&gt;0)),0,1)))</f>
        <v>0</v>
      </c>
      <c r="BR2590" s="178">
        <f t="shared" si="3165"/>
        <v>0</v>
      </c>
      <c r="BS2590" s="178">
        <f t="shared" si="3165"/>
        <v>0</v>
      </c>
      <c r="BT2590" s="178">
        <f t="shared" si="3165"/>
        <v>0</v>
      </c>
      <c r="BU2590" s="178">
        <f t="shared" si="3165"/>
        <v>0</v>
      </c>
      <c r="BV2590" s="178">
        <f t="shared" si="3165"/>
        <v>0</v>
      </c>
      <c r="BW2590" s="178">
        <f t="shared" si="3165"/>
        <v>0</v>
      </c>
      <c r="BX2590" s="178">
        <f t="shared" si="3165"/>
        <v>0</v>
      </c>
      <c r="BY2590" s="178">
        <f t="shared" si="3165"/>
        <v>0</v>
      </c>
      <c r="BZ2590" s="178">
        <f t="shared" si="3165"/>
        <v>0</v>
      </c>
      <c r="CA2590" s="178">
        <f t="shared" si="3165"/>
        <v>0</v>
      </c>
      <c r="CB2590" s="178">
        <f t="shared" si="3165"/>
        <v>0</v>
      </c>
      <c r="CC2590" s="178">
        <f t="shared" si="3165"/>
        <v>0</v>
      </c>
      <c r="CD2590" s="178">
        <f t="shared" si="3165"/>
        <v>0</v>
      </c>
      <c r="CE2590" s="178">
        <f t="shared" si="3165"/>
        <v>0</v>
      </c>
      <c r="CF2590" s="178">
        <f t="shared" si="3165"/>
        <v>0</v>
      </c>
      <c r="CG2590" s="178">
        <f t="shared" si="3165"/>
        <v>0</v>
      </c>
      <c r="CH2590" s="178">
        <f t="shared" si="3165"/>
        <v>0</v>
      </c>
      <c r="CI2590" s="178">
        <f t="shared" si="3165"/>
        <v>0</v>
      </c>
      <c r="CJ2590" s="178">
        <f t="shared" si="3165"/>
        <v>0</v>
      </c>
      <c r="CK2590" s="178">
        <f t="shared" si="3165"/>
        <v>0</v>
      </c>
      <c r="CL2590" s="186">
        <f>SUM(BZ2590:CK2590)</f>
        <v>0</v>
      </c>
      <c r="CN2590" s="237"/>
      <c r="CO2590" s="354"/>
      <c r="CP2590" s="337"/>
      <c r="CQ2590" s="337"/>
      <c r="CR2590" s="337"/>
      <c r="CS2590" s="487"/>
      <c r="CT2590" s="487"/>
      <c r="CU2590" s="337"/>
      <c r="CV2590" s="337"/>
      <c r="CW2590" s="487"/>
      <c r="CX2590" s="487"/>
      <c r="CY2590" s="337"/>
      <c r="CZ2590" s="337"/>
      <c r="DA2590" s="487"/>
      <c r="DB2590" s="487"/>
      <c r="DC2590" s="337"/>
      <c r="DD2590" s="337"/>
      <c r="DE2590" s="487"/>
      <c r="DF2590" s="487"/>
      <c r="DG2590" s="337"/>
      <c r="DH2590" s="337"/>
      <c r="DI2590" s="487"/>
      <c r="DJ2590" s="487"/>
      <c r="DK2590" s="337"/>
      <c r="DL2590" s="337"/>
      <c r="DM2590" s="487"/>
      <c r="DN2590" s="487"/>
      <c r="DO2590" s="337"/>
      <c r="DP2590" s="337"/>
      <c r="DS2590" s="237"/>
    </row>
    <row r="2591" spans="1:123" ht="38.25" customHeight="1" x14ac:dyDescent="0.2">
      <c r="A2591" s="1103"/>
      <c r="B2591" s="1103"/>
      <c r="C2591" s="169" t="s">
        <v>493</v>
      </c>
      <c r="D2591" s="434"/>
      <c r="E2591" s="434"/>
      <c r="F2591" s="434"/>
      <c r="G2591" s="486"/>
      <c r="H2591" s="486"/>
      <c r="I2591" s="434"/>
      <c r="J2591" s="434"/>
      <c r="K2591" s="486"/>
      <c r="L2591" s="486"/>
      <c r="M2591" s="434"/>
      <c r="N2591" s="434"/>
      <c r="O2591" s="486"/>
      <c r="P2591" s="486"/>
      <c r="Q2591" s="434"/>
      <c r="R2591" s="434"/>
      <c r="S2591" s="486"/>
      <c r="T2591" s="486"/>
      <c r="U2591" s="434"/>
      <c r="V2591" s="434"/>
      <c r="W2591" s="486"/>
      <c r="X2591" s="486"/>
      <c r="Y2591" s="434"/>
      <c r="Z2591" s="434"/>
      <c r="AA2591" s="486"/>
      <c r="AB2591" s="486"/>
      <c r="AC2591" s="434"/>
      <c r="AD2591" s="434"/>
      <c r="AE2591" s="109"/>
      <c r="AG2591" s="130">
        <f t="shared" si="2839"/>
        <v>0</v>
      </c>
      <c r="AH2591" s="130">
        <f t="shared" si="2840"/>
        <v>0</v>
      </c>
      <c r="AI2591" s="130">
        <f t="shared" si="2841"/>
        <v>0</v>
      </c>
      <c r="AJ2591" s="130">
        <f t="shared" si="2842"/>
        <v>0</v>
      </c>
      <c r="AK2591" s="359">
        <f t="shared" si="2843"/>
        <v>0</v>
      </c>
      <c r="AL2591" s="130">
        <f t="shared" si="2844"/>
        <v>0</v>
      </c>
      <c r="AM2591" s="130">
        <f t="shared" si="2845"/>
        <v>0</v>
      </c>
      <c r="AN2591" s="130">
        <f t="shared" si="2846"/>
        <v>0</v>
      </c>
      <c r="AO2591" s="130">
        <f t="shared" si="2847"/>
        <v>0</v>
      </c>
      <c r="AP2591" s="359">
        <f t="shared" si="2848"/>
        <v>0</v>
      </c>
      <c r="AQ2591" s="130">
        <f t="shared" si="2849"/>
        <v>0</v>
      </c>
      <c r="AR2591" s="130">
        <f t="shared" si="2850"/>
        <v>0</v>
      </c>
      <c r="AS2591" s="130">
        <f t="shared" si="2851"/>
        <v>0</v>
      </c>
      <c r="AT2591" s="130">
        <f t="shared" si="2852"/>
        <v>0</v>
      </c>
      <c r="AU2591" s="359">
        <f t="shared" si="2853"/>
        <v>0</v>
      </c>
      <c r="AV2591" s="130">
        <f t="shared" si="2854"/>
        <v>0</v>
      </c>
      <c r="AW2591" s="130">
        <f t="shared" si="2855"/>
        <v>0</v>
      </c>
      <c r="AX2591" s="130">
        <f t="shared" si="2856"/>
        <v>0</v>
      </c>
      <c r="AY2591" s="130">
        <f t="shared" si="2857"/>
        <v>0</v>
      </c>
      <c r="AZ2591" s="359">
        <f t="shared" si="2858"/>
        <v>0</v>
      </c>
      <c r="BA2591" s="130">
        <f t="shared" si="2859"/>
        <v>0</v>
      </c>
      <c r="BB2591" s="130">
        <f t="shared" si="2860"/>
        <v>0</v>
      </c>
      <c r="BC2591" s="130">
        <f t="shared" si="2861"/>
        <v>0</v>
      </c>
      <c r="BD2591" s="130">
        <f t="shared" si="2862"/>
        <v>0</v>
      </c>
      <c r="BE2591" s="359">
        <f t="shared" si="2863"/>
        <v>0</v>
      </c>
      <c r="BF2591" s="130">
        <f t="shared" si="2864"/>
        <v>0</v>
      </c>
      <c r="BG2591" s="130">
        <f t="shared" si="2865"/>
        <v>0</v>
      </c>
      <c r="BH2591" s="130">
        <f t="shared" si="2866"/>
        <v>0</v>
      </c>
      <c r="BI2591" s="130">
        <f t="shared" si="2867"/>
        <v>0</v>
      </c>
      <c r="BJ2591" s="359">
        <f t="shared" si="2868"/>
        <v>0</v>
      </c>
      <c r="BK2591" s="130">
        <f t="shared" si="2869"/>
        <v>0</v>
      </c>
      <c r="BL2591" s="130">
        <f t="shared" si="2870"/>
        <v>0</v>
      </c>
      <c r="BM2591" s="130">
        <f t="shared" si="2871"/>
        <v>0</v>
      </c>
      <c r="BN2591" s="130">
        <f t="shared" si="2872"/>
        <v>0</v>
      </c>
      <c r="BO2591" s="359">
        <f t="shared" si="2873"/>
        <v>0</v>
      </c>
      <c r="BP2591" s="90" t="s">
        <v>2058</v>
      </c>
      <c r="BQ2591" s="90">
        <f>COUNTIF(D2591:D2592,"NA")</f>
        <v>0</v>
      </c>
      <c r="BR2591" s="90">
        <f>COUNTIF(E2591:E2592,"NA")</f>
        <v>0</v>
      </c>
      <c r="BS2591" s="90">
        <f>COUNTIF(F2591:F2592,"NA")</f>
        <v>0</v>
      </c>
      <c r="BT2591" s="90">
        <f>COUNTIF(G2591:H2592,"NA")</f>
        <v>0</v>
      </c>
      <c r="BU2591" s="90">
        <f>COUNTIF(I2591:I2592,"NA")</f>
        <v>0</v>
      </c>
      <c r="BV2591" s="90">
        <f>COUNTIF(J2591:J2592,"NA")</f>
        <v>0</v>
      </c>
      <c r="BW2591" s="90">
        <f>COUNTIF(K2591:L2592,"NA")</f>
        <v>0</v>
      </c>
      <c r="BX2591" s="90">
        <f>COUNTIF(M2591:M2592,"NA")</f>
        <v>0</v>
      </c>
      <c r="BY2591" s="90">
        <f>COUNTIF(N2591:N2592,"NA")</f>
        <v>0</v>
      </c>
      <c r="BZ2591" s="90">
        <f>COUNTIF(O2591:P2592,"NA")</f>
        <v>0</v>
      </c>
      <c r="CA2591" s="90">
        <f>COUNTIF(Q2591:Q2592,"NA")</f>
        <v>0</v>
      </c>
      <c r="CB2591" s="90">
        <f>COUNTIF(R2591:R2592,"NA")</f>
        <v>0</v>
      </c>
      <c r="CC2591" s="90">
        <f>COUNTIF(S2591:T2592,"NA")</f>
        <v>0</v>
      </c>
      <c r="CD2591" s="90">
        <f>COUNTIF(U2591:U2592,"NA")</f>
        <v>0</v>
      </c>
      <c r="CE2591" s="90">
        <f>COUNTIF(V2591:V2592,"NA")</f>
        <v>0</v>
      </c>
      <c r="CF2591" s="90">
        <f>COUNTIF(W2591:X2592,"NA")</f>
        <v>0</v>
      </c>
      <c r="CG2591" s="90">
        <f>COUNTIF(Y2591:Y2592,"NA")</f>
        <v>0</v>
      </c>
      <c r="CH2591" s="90">
        <f>COUNTIF(Z2591:Z2592,"NA")</f>
        <v>0</v>
      </c>
      <c r="CI2591" s="90">
        <f>COUNTIF(AA2591:AB2592,"NA")</f>
        <v>0</v>
      </c>
      <c r="CJ2591" s="90">
        <f>COUNTIF(AC2591:AC2592,"NA")</f>
        <v>0</v>
      </c>
      <c r="CK2591" s="90">
        <f>COUNTIF(AD2591:AD2592,"NA")</f>
        <v>0</v>
      </c>
      <c r="CO2591" s="335"/>
      <c r="CP2591" s="336"/>
      <c r="CQ2591" s="336"/>
      <c r="CR2591" s="336"/>
      <c r="CS2591" s="486"/>
      <c r="CT2591" s="486"/>
      <c r="CU2591" s="336"/>
      <c r="CV2591" s="336"/>
      <c r="CW2591" s="486"/>
      <c r="CX2591" s="486"/>
      <c r="CY2591" s="336"/>
      <c r="CZ2591" s="336"/>
      <c r="DA2591" s="486"/>
      <c r="DB2591" s="486"/>
      <c r="DC2591" s="336"/>
      <c r="DD2591" s="336"/>
      <c r="DE2591" s="486"/>
      <c r="DF2591" s="486"/>
      <c r="DG2591" s="336"/>
      <c r="DH2591" s="336"/>
      <c r="DI2591" s="486"/>
      <c r="DJ2591" s="486"/>
      <c r="DK2591" s="336"/>
      <c r="DL2591" s="336"/>
      <c r="DM2591" s="486"/>
      <c r="DN2591" s="486"/>
      <c r="DO2591" s="336"/>
      <c r="DP2591" s="336"/>
    </row>
    <row r="2592" spans="1:123" ht="38.25" customHeight="1" x14ac:dyDescent="0.2">
      <c r="A2592" s="1103"/>
      <c r="B2592" s="1103"/>
      <c r="C2592" s="169" t="s">
        <v>495</v>
      </c>
      <c r="D2592" s="434"/>
      <c r="E2592" s="434"/>
      <c r="F2592" s="434"/>
      <c r="G2592" s="486"/>
      <c r="H2592" s="486"/>
      <c r="I2592" s="434"/>
      <c r="J2592" s="434"/>
      <c r="K2592" s="486"/>
      <c r="L2592" s="486"/>
      <c r="M2592" s="434"/>
      <c r="N2592" s="434"/>
      <c r="O2592" s="486"/>
      <c r="P2592" s="486"/>
      <c r="Q2592" s="434"/>
      <c r="R2592" s="434"/>
      <c r="S2592" s="486"/>
      <c r="T2592" s="486"/>
      <c r="U2592" s="434"/>
      <c r="V2592" s="434"/>
      <c r="W2592" s="486"/>
      <c r="X2592" s="486"/>
      <c r="Y2592" s="434"/>
      <c r="Z2592" s="434"/>
      <c r="AA2592" s="486"/>
      <c r="AB2592" s="486"/>
      <c r="AC2592" s="434"/>
      <c r="AD2592" s="434"/>
      <c r="AE2592" s="109"/>
      <c r="AG2592" s="130">
        <f t="shared" si="2839"/>
        <v>0</v>
      </c>
      <c r="AH2592" s="130">
        <f t="shared" si="2840"/>
        <v>0</v>
      </c>
      <c r="AI2592" s="130">
        <f t="shared" si="2841"/>
        <v>0</v>
      </c>
      <c r="AJ2592" s="130">
        <f t="shared" si="2842"/>
        <v>0</v>
      </c>
      <c r="AK2592" s="359">
        <f t="shared" si="2843"/>
        <v>0</v>
      </c>
      <c r="AL2592" s="130">
        <f t="shared" si="2844"/>
        <v>0</v>
      </c>
      <c r="AM2592" s="130">
        <f t="shared" si="2845"/>
        <v>0</v>
      </c>
      <c r="AN2592" s="130">
        <f t="shared" si="2846"/>
        <v>0</v>
      </c>
      <c r="AO2592" s="130">
        <f t="shared" si="2847"/>
        <v>0</v>
      </c>
      <c r="AP2592" s="359">
        <f t="shared" si="2848"/>
        <v>0</v>
      </c>
      <c r="AQ2592" s="130">
        <f t="shared" si="2849"/>
        <v>0</v>
      </c>
      <c r="AR2592" s="130">
        <f t="shared" si="2850"/>
        <v>0</v>
      </c>
      <c r="AS2592" s="130">
        <f t="shared" si="2851"/>
        <v>0</v>
      </c>
      <c r="AT2592" s="130">
        <f t="shared" si="2852"/>
        <v>0</v>
      </c>
      <c r="AU2592" s="359">
        <f t="shared" si="2853"/>
        <v>0</v>
      </c>
      <c r="AV2592" s="130">
        <f t="shared" si="2854"/>
        <v>0</v>
      </c>
      <c r="AW2592" s="130">
        <f t="shared" si="2855"/>
        <v>0</v>
      </c>
      <c r="AX2592" s="130">
        <f t="shared" si="2856"/>
        <v>0</v>
      </c>
      <c r="AY2592" s="130">
        <f t="shared" si="2857"/>
        <v>0</v>
      </c>
      <c r="AZ2592" s="359">
        <f t="shared" si="2858"/>
        <v>0</v>
      </c>
      <c r="BA2592" s="130">
        <f t="shared" si="2859"/>
        <v>0</v>
      </c>
      <c r="BB2592" s="130">
        <f t="shared" si="2860"/>
        <v>0</v>
      </c>
      <c r="BC2592" s="130">
        <f t="shared" si="2861"/>
        <v>0</v>
      </c>
      <c r="BD2592" s="130">
        <f t="shared" si="2862"/>
        <v>0</v>
      </c>
      <c r="BE2592" s="359">
        <f t="shared" si="2863"/>
        <v>0</v>
      </c>
      <c r="BF2592" s="130">
        <f t="shared" si="2864"/>
        <v>0</v>
      </c>
      <c r="BG2592" s="130">
        <f t="shared" si="2865"/>
        <v>0</v>
      </c>
      <c r="BH2592" s="130">
        <f t="shared" si="2866"/>
        <v>0</v>
      </c>
      <c r="BI2592" s="130">
        <f t="shared" si="2867"/>
        <v>0</v>
      </c>
      <c r="BJ2592" s="359">
        <f t="shared" si="2868"/>
        <v>0</v>
      </c>
      <c r="BK2592" s="130">
        <f t="shared" si="2869"/>
        <v>0</v>
      </c>
      <c r="BL2592" s="130">
        <f t="shared" si="2870"/>
        <v>0</v>
      </c>
      <c r="BM2592" s="130">
        <f t="shared" si="2871"/>
        <v>0</v>
      </c>
      <c r="BN2592" s="130">
        <f t="shared" si="2872"/>
        <v>0</v>
      </c>
      <c r="BO2592" s="359">
        <f t="shared" si="2873"/>
        <v>0</v>
      </c>
      <c r="BP2592" s="90" t="s">
        <v>2078</v>
      </c>
      <c r="BQ2592" s="90">
        <f>SUM(D2591:D2592)</f>
        <v>0</v>
      </c>
      <c r="BR2592" s="90">
        <f>SUM(E2591:E2592)</f>
        <v>0</v>
      </c>
      <c r="BS2592" s="90">
        <f>SUM(F2591:F2592)</f>
        <v>0</v>
      </c>
      <c r="BT2592" s="90">
        <f>SUM(G2591:H2592)</f>
        <v>0</v>
      </c>
      <c r="BU2592" s="90">
        <f>SUM(I2591:I2592)</f>
        <v>0</v>
      </c>
      <c r="BV2592" s="90">
        <f>SUM(J2591:J2592)</f>
        <v>0</v>
      </c>
      <c r="BW2592" s="90">
        <f>SUM(K2591:L2592)</f>
        <v>0</v>
      </c>
      <c r="BX2592" s="90">
        <f>SUM(M2591:M2592)</f>
        <v>0</v>
      </c>
      <c r="BY2592" s="90">
        <f>SUM(N2591:N2592)</f>
        <v>0</v>
      </c>
      <c r="BZ2592" s="90">
        <f>SUM(O2591:P2592)</f>
        <v>0</v>
      </c>
      <c r="CA2592" s="90">
        <f>SUM(Q2591:Q2592)</f>
        <v>0</v>
      </c>
      <c r="CB2592" s="90">
        <f>SUM(R2591:R2592)</f>
        <v>0</v>
      </c>
      <c r="CC2592" s="90">
        <f>SUM(S2591:T2592)</f>
        <v>0</v>
      </c>
      <c r="CD2592" s="90">
        <f>SUM(U2591:U2592)</f>
        <v>0</v>
      </c>
      <c r="CE2592" s="90">
        <f>SUM(V2591:V2592)</f>
        <v>0</v>
      </c>
      <c r="CF2592" s="90">
        <f>SUM(W2591:X2592)</f>
        <v>0</v>
      </c>
      <c r="CG2592" s="90">
        <f>SUM(Y2591:Y2592)</f>
        <v>0</v>
      </c>
      <c r="CH2592" s="90">
        <f>SUM(Z2591:Z2592)</f>
        <v>0</v>
      </c>
      <c r="CI2592" s="90">
        <f>SUM(AA2591:AB2592)</f>
        <v>0</v>
      </c>
      <c r="CJ2592" s="90">
        <f>SUM(AC2591:AC2592)</f>
        <v>0</v>
      </c>
      <c r="CK2592" s="90">
        <f>SUM(AD2591:AD2592)</f>
        <v>0</v>
      </c>
      <c r="CO2592" s="335"/>
      <c r="CP2592" s="336"/>
      <c r="CQ2592" s="336"/>
      <c r="CR2592" s="336"/>
      <c r="CS2592" s="486"/>
      <c r="CT2592" s="486"/>
      <c r="CU2592" s="336"/>
      <c r="CV2592" s="336"/>
      <c r="CW2592" s="486"/>
      <c r="CX2592" s="486"/>
      <c r="CY2592" s="336"/>
      <c r="CZ2592" s="336"/>
      <c r="DA2592" s="486"/>
      <c r="DB2592" s="486"/>
      <c r="DC2592" s="336"/>
      <c r="DD2592" s="336"/>
      <c r="DE2592" s="486"/>
      <c r="DF2592" s="486"/>
      <c r="DG2592" s="336"/>
      <c r="DH2592" s="336"/>
      <c r="DI2592" s="486"/>
      <c r="DJ2592" s="486"/>
      <c r="DK2592" s="336"/>
      <c r="DL2592" s="336"/>
      <c r="DM2592" s="486"/>
      <c r="DN2592" s="486"/>
      <c r="DO2592" s="336"/>
      <c r="DP2592" s="336"/>
    </row>
    <row r="2593" spans="1:123" ht="38.25" customHeight="1" x14ac:dyDescent="0.2">
      <c r="A2593" s="1101"/>
      <c r="B2593" s="1101"/>
      <c r="C2593" s="168" t="s">
        <v>497</v>
      </c>
      <c r="D2593" s="201"/>
      <c r="E2593" s="201"/>
      <c r="F2593" s="201"/>
      <c r="G2593" s="486"/>
      <c r="H2593" s="486"/>
      <c r="I2593" s="201"/>
      <c r="J2593" s="201"/>
      <c r="K2593" s="486"/>
      <c r="L2593" s="486"/>
      <c r="M2593" s="201"/>
      <c r="N2593" s="201"/>
      <c r="O2593" s="486"/>
      <c r="P2593" s="486"/>
      <c r="Q2593" s="201"/>
      <c r="R2593" s="201"/>
      <c r="S2593" s="486"/>
      <c r="T2593" s="486"/>
      <c r="U2593" s="201"/>
      <c r="V2593" s="201"/>
      <c r="W2593" s="486"/>
      <c r="X2593" s="486"/>
      <c r="Y2593" s="201"/>
      <c r="Z2593" s="201"/>
      <c r="AA2593" s="486"/>
      <c r="AB2593" s="486"/>
      <c r="AC2593" s="201"/>
      <c r="AD2593" s="201"/>
      <c r="AE2593" s="109"/>
      <c r="AG2593" s="130">
        <f t="shared" si="2839"/>
        <v>0</v>
      </c>
      <c r="AH2593" s="130">
        <f t="shared" si="2840"/>
        <v>0</v>
      </c>
      <c r="AI2593" s="130">
        <f t="shared" si="2841"/>
        <v>0</v>
      </c>
      <c r="AJ2593" s="130">
        <f t="shared" si="2842"/>
        <v>0</v>
      </c>
      <c r="AK2593" s="359">
        <f t="shared" si="2843"/>
        <v>0</v>
      </c>
      <c r="AL2593" s="130">
        <f t="shared" si="2844"/>
        <v>0</v>
      </c>
      <c r="AM2593" s="130">
        <f t="shared" si="2845"/>
        <v>0</v>
      </c>
      <c r="AN2593" s="130">
        <f t="shared" si="2846"/>
        <v>0</v>
      </c>
      <c r="AO2593" s="130">
        <f t="shared" si="2847"/>
        <v>0</v>
      </c>
      <c r="AP2593" s="359">
        <f t="shared" si="2848"/>
        <v>0</v>
      </c>
      <c r="AQ2593" s="130">
        <f t="shared" si="2849"/>
        <v>0</v>
      </c>
      <c r="AR2593" s="130">
        <f t="shared" si="2850"/>
        <v>0</v>
      </c>
      <c r="AS2593" s="130">
        <f t="shared" si="2851"/>
        <v>0</v>
      </c>
      <c r="AT2593" s="130">
        <f t="shared" si="2852"/>
        <v>0</v>
      </c>
      <c r="AU2593" s="359">
        <f t="shared" si="2853"/>
        <v>0</v>
      </c>
      <c r="AV2593" s="130">
        <f t="shared" si="2854"/>
        <v>0</v>
      </c>
      <c r="AW2593" s="130">
        <f t="shared" si="2855"/>
        <v>0</v>
      </c>
      <c r="AX2593" s="130">
        <f t="shared" si="2856"/>
        <v>0</v>
      </c>
      <c r="AY2593" s="130">
        <f t="shared" si="2857"/>
        <v>0</v>
      </c>
      <c r="AZ2593" s="359">
        <f t="shared" si="2858"/>
        <v>0</v>
      </c>
      <c r="BA2593" s="130">
        <f t="shared" si="2859"/>
        <v>0</v>
      </c>
      <c r="BB2593" s="130">
        <f t="shared" si="2860"/>
        <v>0</v>
      </c>
      <c r="BC2593" s="130">
        <f t="shared" si="2861"/>
        <v>0</v>
      </c>
      <c r="BD2593" s="130">
        <f t="shared" si="2862"/>
        <v>0</v>
      </c>
      <c r="BE2593" s="359">
        <f t="shared" si="2863"/>
        <v>0</v>
      </c>
      <c r="BF2593" s="130">
        <f t="shared" si="2864"/>
        <v>0</v>
      </c>
      <c r="BG2593" s="130">
        <f t="shared" si="2865"/>
        <v>0</v>
      </c>
      <c r="BH2593" s="130">
        <f t="shared" si="2866"/>
        <v>0</v>
      </c>
      <c r="BI2593" s="130">
        <f t="shared" si="2867"/>
        <v>0</v>
      </c>
      <c r="BJ2593" s="359">
        <f t="shared" si="2868"/>
        <v>0</v>
      </c>
      <c r="BK2593" s="130">
        <f t="shared" si="2869"/>
        <v>0</v>
      </c>
      <c r="BL2593" s="130">
        <f t="shared" si="2870"/>
        <v>0</v>
      </c>
      <c r="BM2593" s="130">
        <f t="shared" si="2871"/>
        <v>0</v>
      </c>
      <c r="BN2593" s="130">
        <f t="shared" si="2872"/>
        <v>0</v>
      </c>
      <c r="BO2593" s="359">
        <f t="shared" si="2873"/>
        <v>0</v>
      </c>
      <c r="BP2593" s="90" t="s">
        <v>2029</v>
      </c>
      <c r="BQ2593" s="90">
        <f>COUNTIF(D2591:D2592,"NS")</f>
        <v>0</v>
      </c>
      <c r="BR2593" s="90">
        <f>COUNTIF(E2591:E2592,"NS")</f>
        <v>0</v>
      </c>
      <c r="BS2593" s="90">
        <f>COUNTIF(F2591:F2592,"NS")</f>
        <v>0</v>
      </c>
      <c r="BT2593" s="90">
        <f>COUNTIF(G2591:H2592,"NS")</f>
        <v>0</v>
      </c>
      <c r="BU2593" s="90">
        <f>COUNTIF(I2591:I2592,"NS")</f>
        <v>0</v>
      </c>
      <c r="BV2593" s="90">
        <f>COUNTIF(J2591:J2592,"NS")</f>
        <v>0</v>
      </c>
      <c r="BW2593" s="90">
        <f>COUNTIF(K2591:L2592,"NS")</f>
        <v>0</v>
      </c>
      <c r="BX2593" s="90">
        <f>COUNTIF(M2591:M2592,"NS")</f>
        <v>0</v>
      </c>
      <c r="BY2593" s="90">
        <f>COUNTIF(N2591:N2592,"NS")</f>
        <v>0</v>
      </c>
      <c r="BZ2593" s="90">
        <f>COUNTIF(O2591:P2592,"NS")</f>
        <v>0</v>
      </c>
      <c r="CA2593" s="90">
        <f>COUNTIF(Q2591:Q2592,"NS")</f>
        <v>0</v>
      </c>
      <c r="CB2593" s="90">
        <f>COUNTIF(R2591:R2592,"NS")</f>
        <v>0</v>
      </c>
      <c r="CC2593" s="90">
        <f>COUNTIF(S2591:T2592,"NS")</f>
        <v>0</v>
      </c>
      <c r="CD2593" s="90">
        <f>COUNTIF(U2591:U2592,"NS")</f>
        <v>0</v>
      </c>
      <c r="CE2593" s="90">
        <f>COUNTIF(V2591:V2592,"NS")</f>
        <v>0</v>
      </c>
      <c r="CF2593" s="90">
        <f>COUNTIF(W2591:X2592,"NS")</f>
        <v>0</v>
      </c>
      <c r="CG2593" s="90">
        <f>COUNTIF(Y2591:Y2592,"NS")</f>
        <v>0</v>
      </c>
      <c r="CH2593" s="90">
        <f>COUNTIF(Z2591:Z2592,"NS")</f>
        <v>0</v>
      </c>
      <c r="CI2593" s="90">
        <f>COUNTIF(AA2591:AB2592,"NS")</f>
        <v>0</v>
      </c>
      <c r="CJ2593" s="90">
        <f>COUNTIF(AC2591:AC2592,"NS")</f>
        <v>0</v>
      </c>
      <c r="CK2593" s="90">
        <f>COUNTIF(AD2591:AD2592,"NS")</f>
        <v>0</v>
      </c>
      <c r="CO2593" s="335"/>
      <c r="CP2593" s="336"/>
      <c r="CQ2593" s="336"/>
      <c r="CR2593" s="336"/>
      <c r="CS2593" s="486"/>
      <c r="CT2593" s="486"/>
      <c r="CU2593" s="336"/>
      <c r="CV2593" s="336"/>
      <c r="CW2593" s="486"/>
      <c r="CX2593" s="486"/>
      <c r="CY2593" s="336"/>
      <c r="CZ2593" s="336"/>
      <c r="DA2593" s="486"/>
      <c r="DB2593" s="486"/>
      <c r="DC2593" s="336"/>
      <c r="DD2593" s="336"/>
      <c r="DE2593" s="486"/>
      <c r="DF2593" s="486"/>
      <c r="DG2593" s="336"/>
      <c r="DH2593" s="336"/>
      <c r="DI2593" s="486"/>
      <c r="DJ2593" s="486"/>
      <c r="DK2593" s="336"/>
      <c r="DL2593" s="336"/>
      <c r="DM2593" s="486"/>
      <c r="DN2593" s="486"/>
      <c r="DO2593" s="336"/>
      <c r="DP2593" s="336"/>
    </row>
    <row r="2594" spans="1:123" ht="38.25" customHeight="1" x14ac:dyDescent="0.2">
      <c r="A2594" s="1101"/>
      <c r="B2594" s="1101"/>
      <c r="C2594" s="168" t="s">
        <v>499</v>
      </c>
      <c r="D2594" s="201"/>
      <c r="E2594" s="201"/>
      <c r="F2594" s="201"/>
      <c r="G2594" s="486"/>
      <c r="H2594" s="486"/>
      <c r="I2594" s="201"/>
      <c r="J2594" s="201"/>
      <c r="K2594" s="486"/>
      <c r="L2594" s="486"/>
      <c r="M2594" s="201"/>
      <c r="N2594" s="201"/>
      <c r="O2594" s="486"/>
      <c r="P2594" s="486"/>
      <c r="Q2594" s="201"/>
      <c r="R2594" s="201"/>
      <c r="S2594" s="486"/>
      <c r="T2594" s="486"/>
      <c r="U2594" s="201"/>
      <c r="V2594" s="201"/>
      <c r="W2594" s="486"/>
      <c r="X2594" s="486"/>
      <c r="Y2594" s="201"/>
      <c r="Z2594" s="201"/>
      <c r="AA2594" s="486"/>
      <c r="AB2594" s="486"/>
      <c r="AC2594" s="201"/>
      <c r="AD2594" s="201"/>
      <c r="AE2594" s="109"/>
      <c r="AG2594" s="130">
        <f t="shared" si="2839"/>
        <v>0</v>
      </c>
      <c r="AH2594" s="130">
        <f t="shared" si="2840"/>
        <v>0</v>
      </c>
      <c r="AI2594" s="130">
        <f t="shared" si="2841"/>
        <v>0</v>
      </c>
      <c r="AJ2594" s="130">
        <f t="shared" si="2842"/>
        <v>0</v>
      </c>
      <c r="AK2594" s="359">
        <f t="shared" si="2843"/>
        <v>0</v>
      </c>
      <c r="AL2594" s="130">
        <f t="shared" si="2844"/>
        <v>0</v>
      </c>
      <c r="AM2594" s="130">
        <f t="shared" si="2845"/>
        <v>0</v>
      </c>
      <c r="AN2594" s="130">
        <f t="shared" si="2846"/>
        <v>0</v>
      </c>
      <c r="AO2594" s="130">
        <f t="shared" si="2847"/>
        <v>0</v>
      </c>
      <c r="AP2594" s="359">
        <f t="shared" si="2848"/>
        <v>0</v>
      </c>
      <c r="AQ2594" s="130">
        <f t="shared" si="2849"/>
        <v>0</v>
      </c>
      <c r="AR2594" s="130">
        <f t="shared" si="2850"/>
        <v>0</v>
      </c>
      <c r="AS2594" s="130">
        <f t="shared" si="2851"/>
        <v>0</v>
      </c>
      <c r="AT2594" s="130">
        <f t="shared" si="2852"/>
        <v>0</v>
      </c>
      <c r="AU2594" s="359">
        <f t="shared" si="2853"/>
        <v>0</v>
      </c>
      <c r="AV2594" s="130">
        <f t="shared" si="2854"/>
        <v>0</v>
      </c>
      <c r="AW2594" s="130">
        <f t="shared" si="2855"/>
        <v>0</v>
      </c>
      <c r="AX2594" s="130">
        <f t="shared" si="2856"/>
        <v>0</v>
      </c>
      <c r="AY2594" s="130">
        <f t="shared" si="2857"/>
        <v>0</v>
      </c>
      <c r="AZ2594" s="359">
        <f t="shared" si="2858"/>
        <v>0</v>
      </c>
      <c r="BA2594" s="130">
        <f t="shared" si="2859"/>
        <v>0</v>
      </c>
      <c r="BB2594" s="130">
        <f t="shared" si="2860"/>
        <v>0</v>
      </c>
      <c r="BC2594" s="130">
        <f t="shared" si="2861"/>
        <v>0</v>
      </c>
      <c r="BD2594" s="130">
        <f t="shared" si="2862"/>
        <v>0</v>
      </c>
      <c r="BE2594" s="359">
        <f t="shared" si="2863"/>
        <v>0</v>
      </c>
      <c r="BF2594" s="130">
        <f t="shared" si="2864"/>
        <v>0</v>
      </c>
      <c r="BG2594" s="130">
        <f t="shared" si="2865"/>
        <v>0</v>
      </c>
      <c r="BH2594" s="130">
        <f t="shared" si="2866"/>
        <v>0</v>
      </c>
      <c r="BI2594" s="130">
        <f t="shared" si="2867"/>
        <v>0</v>
      </c>
      <c r="BJ2594" s="359">
        <f t="shared" si="2868"/>
        <v>0</v>
      </c>
      <c r="BK2594" s="130">
        <f t="shared" si="2869"/>
        <v>0</v>
      </c>
      <c r="BL2594" s="130">
        <f t="shared" si="2870"/>
        <v>0</v>
      </c>
      <c r="BM2594" s="130">
        <f t="shared" si="2871"/>
        <v>0</v>
      </c>
      <c r="BN2594" s="130">
        <f t="shared" si="2872"/>
        <v>0</v>
      </c>
      <c r="BO2594" s="359">
        <f t="shared" si="2873"/>
        <v>0</v>
      </c>
      <c r="BP2594" s="90" t="s">
        <v>2104</v>
      </c>
      <c r="BQ2594" s="90">
        <f>D2590</f>
        <v>0</v>
      </c>
      <c r="BR2594" s="90">
        <f>E2590</f>
        <v>0</v>
      </c>
      <c r="BS2594" s="90">
        <f>F2590</f>
        <v>0</v>
      </c>
      <c r="BT2594" s="90">
        <f>G2590</f>
        <v>0</v>
      </c>
      <c r="BU2594" s="90">
        <f>I2590</f>
        <v>0</v>
      </c>
      <c r="BV2594" s="90">
        <f>J2590</f>
        <v>0</v>
      </c>
      <c r="BW2594" s="90">
        <f>K2590</f>
        <v>0</v>
      </c>
      <c r="BX2594" s="90">
        <f>M2590</f>
        <v>0</v>
      </c>
      <c r="BY2594" s="90">
        <f>N2590</f>
        <v>0</v>
      </c>
      <c r="BZ2594" s="90">
        <f>O2590</f>
        <v>0</v>
      </c>
      <c r="CA2594" s="90">
        <f>Q2590</f>
        <v>0</v>
      </c>
      <c r="CB2594" s="90">
        <f>R2590</f>
        <v>0</v>
      </c>
      <c r="CC2594" s="90">
        <f>S2590</f>
        <v>0</v>
      </c>
      <c r="CD2594" s="90">
        <f>U2590</f>
        <v>0</v>
      </c>
      <c r="CE2594" s="90">
        <f>V2590</f>
        <v>0</v>
      </c>
      <c r="CF2594" s="90">
        <f>W2590</f>
        <v>0</v>
      </c>
      <c r="CG2594" s="90">
        <f>Y2590</f>
        <v>0</v>
      </c>
      <c r="CH2594" s="90">
        <f>Z2590</f>
        <v>0</v>
      </c>
      <c r="CI2594" s="90">
        <f>AA2590</f>
        <v>0</v>
      </c>
      <c r="CJ2594" s="90">
        <f>AC2590</f>
        <v>0</v>
      </c>
      <c r="CK2594" s="90">
        <f>AD2590</f>
        <v>0</v>
      </c>
      <c r="CO2594" s="335"/>
      <c r="CP2594" s="336"/>
      <c r="CQ2594" s="336"/>
      <c r="CR2594" s="336"/>
      <c r="CS2594" s="486"/>
      <c r="CT2594" s="486"/>
      <c r="CU2594" s="336"/>
      <c r="CV2594" s="336"/>
      <c r="CW2594" s="486"/>
      <c r="CX2594" s="486"/>
      <c r="CY2594" s="336"/>
      <c r="CZ2594" s="336"/>
      <c r="DA2594" s="486"/>
      <c r="DB2594" s="486"/>
      <c r="DC2594" s="336"/>
      <c r="DD2594" s="336"/>
      <c r="DE2594" s="486"/>
      <c r="DF2594" s="486"/>
      <c r="DG2594" s="336"/>
      <c r="DH2594" s="336"/>
      <c r="DI2594" s="486"/>
      <c r="DJ2594" s="486"/>
      <c r="DK2594" s="336"/>
      <c r="DL2594" s="336"/>
      <c r="DM2594" s="486"/>
      <c r="DN2594" s="486"/>
      <c r="DO2594" s="336"/>
      <c r="DP2594" s="336"/>
    </row>
    <row r="2595" spans="1:123" ht="38.25" customHeight="1" x14ac:dyDescent="0.2">
      <c r="A2595" s="1101"/>
      <c r="B2595" s="1101"/>
      <c r="C2595" s="168" t="s">
        <v>501</v>
      </c>
      <c r="D2595" s="201"/>
      <c r="E2595" s="201"/>
      <c r="F2595" s="201"/>
      <c r="G2595" s="486"/>
      <c r="H2595" s="486"/>
      <c r="I2595" s="201"/>
      <c r="J2595" s="201"/>
      <c r="K2595" s="486"/>
      <c r="L2595" s="486"/>
      <c r="M2595" s="201"/>
      <c r="N2595" s="201"/>
      <c r="O2595" s="486"/>
      <c r="P2595" s="486"/>
      <c r="Q2595" s="201"/>
      <c r="R2595" s="201"/>
      <c r="S2595" s="486"/>
      <c r="T2595" s="486"/>
      <c r="U2595" s="201"/>
      <c r="V2595" s="201"/>
      <c r="W2595" s="486"/>
      <c r="X2595" s="486"/>
      <c r="Y2595" s="201"/>
      <c r="Z2595" s="201"/>
      <c r="AA2595" s="486"/>
      <c r="AB2595" s="486"/>
      <c r="AC2595" s="201"/>
      <c r="AD2595" s="201"/>
      <c r="AE2595" s="109"/>
      <c r="AG2595" s="130">
        <f t="shared" si="2839"/>
        <v>0</v>
      </c>
      <c r="AH2595" s="130">
        <f t="shared" si="2840"/>
        <v>0</v>
      </c>
      <c r="AI2595" s="130">
        <f t="shared" si="2841"/>
        <v>0</v>
      </c>
      <c r="AJ2595" s="130">
        <f t="shared" si="2842"/>
        <v>0</v>
      </c>
      <c r="AK2595" s="359">
        <f t="shared" si="2843"/>
        <v>0</v>
      </c>
      <c r="AL2595" s="130">
        <f t="shared" si="2844"/>
        <v>0</v>
      </c>
      <c r="AM2595" s="130">
        <f t="shared" si="2845"/>
        <v>0</v>
      </c>
      <c r="AN2595" s="130">
        <f t="shared" si="2846"/>
        <v>0</v>
      </c>
      <c r="AO2595" s="130">
        <f t="shared" si="2847"/>
        <v>0</v>
      </c>
      <c r="AP2595" s="359">
        <f t="shared" si="2848"/>
        <v>0</v>
      </c>
      <c r="AQ2595" s="130">
        <f t="shared" si="2849"/>
        <v>0</v>
      </c>
      <c r="AR2595" s="130">
        <f t="shared" si="2850"/>
        <v>0</v>
      </c>
      <c r="AS2595" s="130">
        <f t="shared" si="2851"/>
        <v>0</v>
      </c>
      <c r="AT2595" s="130">
        <f t="shared" si="2852"/>
        <v>0</v>
      </c>
      <c r="AU2595" s="359">
        <f t="shared" si="2853"/>
        <v>0</v>
      </c>
      <c r="AV2595" s="130">
        <f t="shared" si="2854"/>
        <v>0</v>
      </c>
      <c r="AW2595" s="130">
        <f t="shared" si="2855"/>
        <v>0</v>
      </c>
      <c r="AX2595" s="130">
        <f t="shared" si="2856"/>
        <v>0</v>
      </c>
      <c r="AY2595" s="130">
        <f t="shared" si="2857"/>
        <v>0</v>
      </c>
      <c r="AZ2595" s="359">
        <f t="shared" si="2858"/>
        <v>0</v>
      </c>
      <c r="BA2595" s="130">
        <f t="shared" si="2859"/>
        <v>0</v>
      </c>
      <c r="BB2595" s="130">
        <f t="shared" si="2860"/>
        <v>0</v>
      </c>
      <c r="BC2595" s="130">
        <f t="shared" si="2861"/>
        <v>0</v>
      </c>
      <c r="BD2595" s="130">
        <f t="shared" si="2862"/>
        <v>0</v>
      </c>
      <c r="BE2595" s="359">
        <f t="shared" si="2863"/>
        <v>0</v>
      </c>
      <c r="BF2595" s="130">
        <f t="shared" si="2864"/>
        <v>0</v>
      </c>
      <c r="BG2595" s="130">
        <f t="shared" si="2865"/>
        <v>0</v>
      </c>
      <c r="BH2595" s="130">
        <f t="shared" si="2866"/>
        <v>0</v>
      </c>
      <c r="BI2595" s="130">
        <f t="shared" si="2867"/>
        <v>0</v>
      </c>
      <c r="BJ2595" s="359">
        <f t="shared" si="2868"/>
        <v>0</v>
      </c>
      <c r="BK2595" s="130">
        <f t="shared" si="2869"/>
        <v>0</v>
      </c>
      <c r="BL2595" s="130">
        <f t="shared" si="2870"/>
        <v>0</v>
      </c>
      <c r="BM2595" s="130">
        <f t="shared" si="2871"/>
        <v>0</v>
      </c>
      <c r="BN2595" s="130">
        <f t="shared" si="2872"/>
        <v>0</v>
      </c>
      <c r="BO2595" s="359">
        <f t="shared" si="2873"/>
        <v>0</v>
      </c>
      <c r="CO2595" s="335"/>
      <c r="CP2595" s="336"/>
      <c r="CQ2595" s="336"/>
      <c r="CR2595" s="336"/>
      <c r="CS2595" s="486"/>
      <c r="CT2595" s="486"/>
      <c r="CU2595" s="336"/>
      <c r="CV2595" s="336"/>
      <c r="CW2595" s="486"/>
      <c r="CX2595" s="486"/>
      <c r="CY2595" s="336"/>
      <c r="CZ2595" s="336"/>
      <c r="DA2595" s="486"/>
      <c r="DB2595" s="486"/>
      <c r="DC2595" s="336"/>
      <c r="DD2595" s="336"/>
      <c r="DE2595" s="486"/>
      <c r="DF2595" s="486"/>
      <c r="DG2595" s="336"/>
      <c r="DH2595" s="336"/>
      <c r="DI2595" s="486"/>
      <c r="DJ2595" s="486"/>
      <c r="DK2595" s="336"/>
      <c r="DL2595" s="336"/>
      <c r="DM2595" s="486"/>
      <c r="DN2595" s="486"/>
      <c r="DO2595" s="336"/>
      <c r="DP2595" s="336"/>
    </row>
    <row r="2596" spans="1:123" ht="38.25" customHeight="1" x14ac:dyDescent="0.2">
      <c r="A2596" s="1101"/>
      <c r="B2596" s="1101"/>
      <c r="C2596" s="168" t="s">
        <v>505</v>
      </c>
      <c r="D2596" s="201"/>
      <c r="E2596" s="201"/>
      <c r="F2596" s="201"/>
      <c r="G2596" s="486"/>
      <c r="H2596" s="486"/>
      <c r="I2596" s="201"/>
      <c r="J2596" s="201"/>
      <c r="K2596" s="486"/>
      <c r="L2596" s="486"/>
      <c r="M2596" s="201"/>
      <c r="N2596" s="201"/>
      <c r="O2596" s="486"/>
      <c r="P2596" s="486"/>
      <c r="Q2596" s="201"/>
      <c r="R2596" s="201"/>
      <c r="S2596" s="486"/>
      <c r="T2596" s="486"/>
      <c r="U2596" s="201"/>
      <c r="V2596" s="201"/>
      <c r="W2596" s="486"/>
      <c r="X2596" s="486"/>
      <c r="Y2596" s="201"/>
      <c r="Z2596" s="201"/>
      <c r="AA2596" s="486"/>
      <c r="AB2596" s="486"/>
      <c r="AC2596" s="201"/>
      <c r="AD2596" s="201"/>
      <c r="AE2596" s="109"/>
      <c r="AG2596" s="130">
        <f t="shared" si="2839"/>
        <v>0</v>
      </c>
      <c r="AH2596" s="130">
        <f t="shared" si="2840"/>
        <v>0</v>
      </c>
      <c r="AI2596" s="130">
        <f t="shared" si="2841"/>
        <v>0</v>
      </c>
      <c r="AJ2596" s="130">
        <f t="shared" si="2842"/>
        <v>0</v>
      </c>
      <c r="AK2596" s="359">
        <f t="shared" si="2843"/>
        <v>0</v>
      </c>
      <c r="AL2596" s="130">
        <f t="shared" si="2844"/>
        <v>0</v>
      </c>
      <c r="AM2596" s="130">
        <f t="shared" si="2845"/>
        <v>0</v>
      </c>
      <c r="AN2596" s="130">
        <f t="shared" si="2846"/>
        <v>0</v>
      </c>
      <c r="AO2596" s="130">
        <f t="shared" si="2847"/>
        <v>0</v>
      </c>
      <c r="AP2596" s="359">
        <f t="shared" si="2848"/>
        <v>0</v>
      </c>
      <c r="AQ2596" s="130">
        <f t="shared" si="2849"/>
        <v>0</v>
      </c>
      <c r="AR2596" s="130">
        <f t="shared" si="2850"/>
        <v>0</v>
      </c>
      <c r="AS2596" s="130">
        <f t="shared" si="2851"/>
        <v>0</v>
      </c>
      <c r="AT2596" s="130">
        <f t="shared" si="2852"/>
        <v>0</v>
      </c>
      <c r="AU2596" s="359">
        <f t="shared" si="2853"/>
        <v>0</v>
      </c>
      <c r="AV2596" s="130">
        <f t="shared" si="2854"/>
        <v>0</v>
      </c>
      <c r="AW2596" s="130">
        <f t="shared" si="2855"/>
        <v>0</v>
      </c>
      <c r="AX2596" s="130">
        <f t="shared" si="2856"/>
        <v>0</v>
      </c>
      <c r="AY2596" s="130">
        <f t="shared" si="2857"/>
        <v>0</v>
      </c>
      <c r="AZ2596" s="359">
        <f t="shared" si="2858"/>
        <v>0</v>
      </c>
      <c r="BA2596" s="130">
        <f t="shared" si="2859"/>
        <v>0</v>
      </c>
      <c r="BB2596" s="130">
        <f t="shared" si="2860"/>
        <v>0</v>
      </c>
      <c r="BC2596" s="130">
        <f t="shared" si="2861"/>
        <v>0</v>
      </c>
      <c r="BD2596" s="130">
        <f t="shared" si="2862"/>
        <v>0</v>
      </c>
      <c r="BE2596" s="359">
        <f t="shared" si="2863"/>
        <v>0</v>
      </c>
      <c r="BF2596" s="130">
        <f t="shared" si="2864"/>
        <v>0</v>
      </c>
      <c r="BG2596" s="130">
        <f t="shared" si="2865"/>
        <v>0</v>
      </c>
      <c r="BH2596" s="130">
        <f t="shared" si="2866"/>
        <v>0</v>
      </c>
      <c r="BI2596" s="130">
        <f t="shared" si="2867"/>
        <v>0</v>
      </c>
      <c r="BJ2596" s="359">
        <f t="shared" si="2868"/>
        <v>0</v>
      </c>
      <c r="BK2596" s="130">
        <f t="shared" si="2869"/>
        <v>0</v>
      </c>
      <c r="BL2596" s="130">
        <f t="shared" si="2870"/>
        <v>0</v>
      </c>
      <c r="BM2596" s="130">
        <f t="shared" si="2871"/>
        <v>0</v>
      </c>
      <c r="BN2596" s="130">
        <f t="shared" si="2872"/>
        <v>0</v>
      </c>
      <c r="BO2596" s="359">
        <f t="shared" si="2873"/>
        <v>0</v>
      </c>
      <c r="CO2596" s="349" t="s">
        <v>2171</v>
      </c>
      <c r="CP2596" s="353">
        <f>IF(AND(SUM(D2596:D2598)=0,COUNTIF(D2596:D2598,"NS")&gt;0),"NS",SUM(D2596:D2598))</f>
        <v>0</v>
      </c>
      <c r="CQ2596" s="353">
        <f>IF(AND(SUM(E2596:E2598)=0,COUNTIF(E2596:E2598,"NS")&gt;0),"NS",SUM(E2596:E2598))</f>
        <v>0</v>
      </c>
      <c r="CR2596" s="353">
        <f>IF(AND(SUM(F2596:F2598)=0,COUNTIF(F2596:F2598,"NS")&gt;0),"NS",SUM(F2596:F2598))</f>
        <v>0</v>
      </c>
      <c r="CS2596" s="488">
        <f>IF(AND(SUM(G2596:H2598)=0,COUNTIF(G2596:H2598,"NS")&gt;0),"NS",SUM(G2596:H2598))</f>
        <v>0</v>
      </c>
      <c r="CT2596" s="488"/>
      <c r="CU2596" s="353">
        <f>IF(AND(SUM(I2596:I2598)=0,COUNTIF(I2596:I2598,"NS")&gt;0),"NS",SUM(I2596:I2598))</f>
        <v>0</v>
      </c>
      <c r="CV2596" s="353">
        <f>IF(AND(SUM(J2596:J2598)=0,COUNTIF(J2596:J2598,"NS")&gt;0),"NS",SUM(J2596:J2598))</f>
        <v>0</v>
      </c>
      <c r="CW2596" s="488">
        <f t="shared" ref="CW2596" si="3166">IF(AND(SUM(K2596:L2598)=0,COUNTIF(K2596:L2598,"NS")&gt;0),"NS",SUM(K2596:L2598))</f>
        <v>0</v>
      </c>
      <c r="CX2596" s="488"/>
      <c r="CY2596" s="353">
        <f t="shared" ref="CY2596:CZ2596" si="3167">IF(AND(SUM(M2596:M2598)=0,COUNTIF(M2596:M2598,"NS")&gt;0),"NS",SUM(M2596:M2598))</f>
        <v>0</v>
      </c>
      <c r="CZ2596" s="353">
        <f t="shared" si="3167"/>
        <v>0</v>
      </c>
      <c r="DA2596" s="488">
        <f t="shared" ref="DA2596" si="3168">IF(AND(SUM(O2596:P2598)=0,COUNTIF(O2596:P2598,"NS")&gt;0),"NS",SUM(O2596:P2598))</f>
        <v>0</v>
      </c>
      <c r="DB2596" s="488"/>
      <c r="DC2596" s="353">
        <f t="shared" ref="DC2596:DD2596" si="3169">IF(AND(SUM(Q2596:Q2598)=0,COUNTIF(Q2596:Q2598,"NS")&gt;0),"NS",SUM(Q2596:Q2598))</f>
        <v>0</v>
      </c>
      <c r="DD2596" s="353">
        <f t="shared" si="3169"/>
        <v>0</v>
      </c>
      <c r="DE2596" s="488">
        <f t="shared" ref="DE2596" si="3170">IF(AND(SUM(S2596:T2598)=0,COUNTIF(S2596:T2598,"NS")&gt;0),"NS",SUM(S2596:T2598))</f>
        <v>0</v>
      </c>
      <c r="DF2596" s="488"/>
      <c r="DG2596" s="353">
        <f t="shared" ref="DG2596:DH2596" si="3171">IF(AND(SUM(U2596:U2598)=0,COUNTIF(U2596:U2598,"NS")&gt;0),"NS",SUM(U2596:U2598))</f>
        <v>0</v>
      </c>
      <c r="DH2596" s="353">
        <f t="shared" si="3171"/>
        <v>0</v>
      </c>
      <c r="DI2596" s="488">
        <f t="shared" ref="DI2596" si="3172">IF(AND(SUM(W2596:X2598)=0,COUNTIF(W2596:X2598,"NS")&gt;0),"NS",SUM(W2596:X2598))</f>
        <v>0</v>
      </c>
      <c r="DJ2596" s="488"/>
      <c r="DK2596" s="353">
        <f t="shared" ref="DK2596:DL2596" si="3173">IF(AND(SUM(Y2596:Y2598)=0,COUNTIF(Y2596:Y2598,"NS")&gt;0),"NS",SUM(Y2596:Y2598))</f>
        <v>0</v>
      </c>
      <c r="DL2596" s="353">
        <f t="shared" si="3173"/>
        <v>0</v>
      </c>
      <c r="DM2596" s="488">
        <f t="shared" ref="DM2596" si="3174">IF(AND(SUM(AA2596:AB2598)=0,COUNTIF(AA2596:AB2598,"NS")&gt;0),"NS",SUM(AA2596:AB2598))</f>
        <v>0</v>
      </c>
      <c r="DN2596" s="488"/>
      <c r="DO2596" s="353">
        <f t="shared" ref="DO2596:DP2596" si="3175">IF(AND(SUM(AC2596:AC2598)=0,COUNTIF(AC2596:AC2598,"NS")&gt;0),"NS",SUM(AC2596:AC2598))</f>
        <v>0</v>
      </c>
      <c r="DP2596" s="353">
        <f t="shared" si="3175"/>
        <v>0</v>
      </c>
    </row>
    <row r="2597" spans="1:123" ht="38.25" customHeight="1" x14ac:dyDescent="0.2">
      <c r="A2597" s="1101"/>
      <c r="B2597" s="1101"/>
      <c r="C2597" s="168" t="s">
        <v>507</v>
      </c>
      <c r="D2597" s="201"/>
      <c r="E2597" s="201"/>
      <c r="F2597" s="201"/>
      <c r="G2597" s="486"/>
      <c r="H2597" s="486"/>
      <c r="I2597" s="201"/>
      <c r="J2597" s="201"/>
      <c r="K2597" s="486"/>
      <c r="L2597" s="486"/>
      <c r="M2597" s="201"/>
      <c r="N2597" s="201"/>
      <c r="O2597" s="486"/>
      <c r="P2597" s="486"/>
      <c r="Q2597" s="201"/>
      <c r="R2597" s="201"/>
      <c r="S2597" s="486"/>
      <c r="T2597" s="486"/>
      <c r="U2597" s="201"/>
      <c r="V2597" s="201"/>
      <c r="W2597" s="486"/>
      <c r="X2597" s="486"/>
      <c r="Y2597" s="201"/>
      <c r="Z2597" s="201"/>
      <c r="AA2597" s="486"/>
      <c r="AB2597" s="486"/>
      <c r="AC2597" s="201"/>
      <c r="AD2597" s="201"/>
      <c r="AE2597" s="109"/>
      <c r="AG2597" s="130">
        <f t="shared" si="2839"/>
        <v>0</v>
      </c>
      <c r="AH2597" s="130">
        <f t="shared" si="2840"/>
        <v>0</v>
      </c>
      <c r="AI2597" s="130">
        <f t="shared" si="2841"/>
        <v>0</v>
      </c>
      <c r="AJ2597" s="130">
        <f t="shared" si="2842"/>
        <v>0</v>
      </c>
      <c r="AK2597" s="359">
        <f t="shared" si="2843"/>
        <v>0</v>
      </c>
      <c r="AL2597" s="130">
        <f t="shared" si="2844"/>
        <v>0</v>
      </c>
      <c r="AM2597" s="130">
        <f t="shared" si="2845"/>
        <v>0</v>
      </c>
      <c r="AN2597" s="130">
        <f t="shared" si="2846"/>
        <v>0</v>
      </c>
      <c r="AO2597" s="130">
        <f t="shared" si="2847"/>
        <v>0</v>
      </c>
      <c r="AP2597" s="359">
        <f t="shared" si="2848"/>
        <v>0</v>
      </c>
      <c r="AQ2597" s="130">
        <f t="shared" si="2849"/>
        <v>0</v>
      </c>
      <c r="AR2597" s="130">
        <f t="shared" si="2850"/>
        <v>0</v>
      </c>
      <c r="AS2597" s="130">
        <f t="shared" si="2851"/>
        <v>0</v>
      </c>
      <c r="AT2597" s="130">
        <f t="shared" si="2852"/>
        <v>0</v>
      </c>
      <c r="AU2597" s="359">
        <f t="shared" si="2853"/>
        <v>0</v>
      </c>
      <c r="AV2597" s="130">
        <f t="shared" si="2854"/>
        <v>0</v>
      </c>
      <c r="AW2597" s="130">
        <f t="shared" si="2855"/>
        <v>0</v>
      </c>
      <c r="AX2597" s="130">
        <f t="shared" si="2856"/>
        <v>0</v>
      </c>
      <c r="AY2597" s="130">
        <f t="shared" si="2857"/>
        <v>0</v>
      </c>
      <c r="AZ2597" s="359">
        <f t="shared" si="2858"/>
        <v>0</v>
      </c>
      <c r="BA2597" s="130">
        <f t="shared" si="2859"/>
        <v>0</v>
      </c>
      <c r="BB2597" s="130">
        <f t="shared" si="2860"/>
        <v>0</v>
      </c>
      <c r="BC2597" s="130">
        <f t="shared" si="2861"/>
        <v>0</v>
      </c>
      <c r="BD2597" s="130">
        <f t="shared" si="2862"/>
        <v>0</v>
      </c>
      <c r="BE2597" s="359">
        <f t="shared" si="2863"/>
        <v>0</v>
      </c>
      <c r="BF2597" s="130">
        <f t="shared" si="2864"/>
        <v>0</v>
      </c>
      <c r="BG2597" s="130">
        <f t="shared" si="2865"/>
        <v>0</v>
      </c>
      <c r="BH2597" s="130">
        <f t="shared" si="2866"/>
        <v>0</v>
      </c>
      <c r="BI2597" s="130">
        <f t="shared" si="2867"/>
        <v>0</v>
      </c>
      <c r="BJ2597" s="359">
        <f t="shared" si="2868"/>
        <v>0</v>
      </c>
      <c r="BK2597" s="130">
        <f t="shared" si="2869"/>
        <v>0</v>
      </c>
      <c r="BL2597" s="130">
        <f t="shared" si="2870"/>
        <v>0</v>
      </c>
      <c r="BM2597" s="130">
        <f t="shared" si="2871"/>
        <v>0</v>
      </c>
      <c r="BN2597" s="130">
        <f t="shared" si="2872"/>
        <v>0</v>
      </c>
      <c r="BO2597" s="359">
        <f t="shared" si="2873"/>
        <v>0</v>
      </c>
      <c r="CO2597" s="349" t="s">
        <v>2078</v>
      </c>
      <c r="CP2597" s="353">
        <f>SUM(D2596:D2597)</f>
        <v>0</v>
      </c>
      <c r="CQ2597" s="353">
        <f>SUM(E2596:E2597)</f>
        <v>0</v>
      </c>
      <c r="CR2597" s="353">
        <f>SUM(F2596:F2597)</f>
        <v>0</v>
      </c>
      <c r="CS2597" s="488">
        <f>SUM(G2596:H2597)</f>
        <v>0</v>
      </c>
      <c r="CT2597" s="488"/>
      <c r="CU2597" s="353">
        <f>SUM(I2596:I2597)</f>
        <v>0</v>
      </c>
      <c r="CV2597" s="353">
        <f>SUM(J2596:J2597)</f>
        <v>0</v>
      </c>
      <c r="CW2597" s="488">
        <f t="shared" ref="CW2597" si="3176">SUM(K2596:L2597)</f>
        <v>0</v>
      </c>
      <c r="CX2597" s="488"/>
      <c r="CY2597" s="353">
        <f t="shared" ref="CY2597:CZ2597" si="3177">SUM(M2596:M2597)</f>
        <v>0</v>
      </c>
      <c r="CZ2597" s="353">
        <f t="shared" si="3177"/>
        <v>0</v>
      </c>
      <c r="DA2597" s="488">
        <f t="shared" ref="DA2597" si="3178">SUM(O2596:P2597)</f>
        <v>0</v>
      </c>
      <c r="DB2597" s="488"/>
      <c r="DC2597" s="353">
        <f t="shared" ref="DC2597:DD2597" si="3179">SUM(Q2596:Q2597)</f>
        <v>0</v>
      </c>
      <c r="DD2597" s="353">
        <f t="shared" si="3179"/>
        <v>0</v>
      </c>
      <c r="DE2597" s="488">
        <f t="shared" ref="DE2597" si="3180">SUM(S2596:T2597)</f>
        <v>0</v>
      </c>
      <c r="DF2597" s="488"/>
      <c r="DG2597" s="353">
        <f t="shared" ref="DG2597:DH2597" si="3181">SUM(U2596:U2597)</f>
        <v>0</v>
      </c>
      <c r="DH2597" s="353">
        <f t="shared" si="3181"/>
        <v>0</v>
      </c>
      <c r="DI2597" s="488">
        <f t="shared" ref="DI2597" si="3182">SUM(W2596:X2597)</f>
        <v>0</v>
      </c>
      <c r="DJ2597" s="488"/>
      <c r="DK2597" s="353">
        <f t="shared" ref="DK2597:DL2597" si="3183">SUM(Y2596:Y2597)</f>
        <v>0</v>
      </c>
      <c r="DL2597" s="353">
        <f t="shared" si="3183"/>
        <v>0</v>
      </c>
      <c r="DM2597" s="488">
        <f t="shared" ref="DM2597" si="3184">SUM(AA2596:AB2597)</f>
        <v>0</v>
      </c>
      <c r="DN2597" s="488"/>
      <c r="DO2597" s="353">
        <f t="shared" ref="DO2597:DP2597" si="3185">SUM(AC2596:AC2597)</f>
        <v>0</v>
      </c>
      <c r="DP2597" s="353">
        <f t="shared" si="3185"/>
        <v>0</v>
      </c>
    </row>
    <row r="2598" spans="1:123" ht="38.25" customHeight="1" x14ac:dyDescent="0.2">
      <c r="A2598" s="1101"/>
      <c r="B2598" s="1101"/>
      <c r="C2598" s="168" t="s">
        <v>509</v>
      </c>
      <c r="D2598" s="201"/>
      <c r="E2598" s="201"/>
      <c r="F2598" s="201"/>
      <c r="G2598" s="486"/>
      <c r="H2598" s="486"/>
      <c r="I2598" s="201"/>
      <c r="J2598" s="201"/>
      <c r="K2598" s="486"/>
      <c r="L2598" s="486"/>
      <c r="M2598" s="201"/>
      <c r="N2598" s="201"/>
      <c r="O2598" s="486"/>
      <c r="P2598" s="486"/>
      <c r="Q2598" s="201"/>
      <c r="R2598" s="201"/>
      <c r="S2598" s="486"/>
      <c r="T2598" s="486"/>
      <c r="U2598" s="201"/>
      <c r="V2598" s="201"/>
      <c r="W2598" s="486"/>
      <c r="X2598" s="486"/>
      <c r="Y2598" s="201"/>
      <c r="Z2598" s="201"/>
      <c r="AA2598" s="486"/>
      <c r="AB2598" s="486"/>
      <c r="AC2598" s="201"/>
      <c r="AD2598" s="201"/>
      <c r="AE2598" s="109"/>
      <c r="AG2598" s="130">
        <f t="shared" si="2839"/>
        <v>0</v>
      </c>
      <c r="AH2598" s="130">
        <f t="shared" si="2840"/>
        <v>0</v>
      </c>
      <c r="AI2598" s="130">
        <f t="shared" si="2841"/>
        <v>0</v>
      </c>
      <c r="AJ2598" s="130">
        <f t="shared" si="2842"/>
        <v>0</v>
      </c>
      <c r="AK2598" s="359">
        <f t="shared" si="2843"/>
        <v>0</v>
      </c>
      <c r="AL2598" s="130">
        <f t="shared" si="2844"/>
        <v>0</v>
      </c>
      <c r="AM2598" s="130">
        <f t="shared" si="2845"/>
        <v>0</v>
      </c>
      <c r="AN2598" s="130">
        <f t="shared" si="2846"/>
        <v>0</v>
      </c>
      <c r="AO2598" s="130">
        <f t="shared" si="2847"/>
        <v>0</v>
      </c>
      <c r="AP2598" s="359">
        <f t="shared" si="2848"/>
        <v>0</v>
      </c>
      <c r="AQ2598" s="130">
        <f t="shared" si="2849"/>
        <v>0</v>
      </c>
      <c r="AR2598" s="130">
        <f t="shared" si="2850"/>
        <v>0</v>
      </c>
      <c r="AS2598" s="130">
        <f t="shared" si="2851"/>
        <v>0</v>
      </c>
      <c r="AT2598" s="130">
        <f t="shared" si="2852"/>
        <v>0</v>
      </c>
      <c r="AU2598" s="359">
        <f t="shared" si="2853"/>
        <v>0</v>
      </c>
      <c r="AV2598" s="130">
        <f t="shared" si="2854"/>
        <v>0</v>
      </c>
      <c r="AW2598" s="130">
        <f t="shared" si="2855"/>
        <v>0</v>
      </c>
      <c r="AX2598" s="130">
        <f t="shared" si="2856"/>
        <v>0</v>
      </c>
      <c r="AY2598" s="130">
        <f t="shared" si="2857"/>
        <v>0</v>
      </c>
      <c r="AZ2598" s="359">
        <f t="shared" si="2858"/>
        <v>0</v>
      </c>
      <c r="BA2598" s="130">
        <f t="shared" si="2859"/>
        <v>0</v>
      </c>
      <c r="BB2598" s="130">
        <f t="shared" si="2860"/>
        <v>0</v>
      </c>
      <c r="BC2598" s="130">
        <f t="shared" si="2861"/>
        <v>0</v>
      </c>
      <c r="BD2598" s="130">
        <f t="shared" si="2862"/>
        <v>0</v>
      </c>
      <c r="BE2598" s="359">
        <f t="shared" si="2863"/>
        <v>0</v>
      </c>
      <c r="BF2598" s="130">
        <f t="shared" si="2864"/>
        <v>0</v>
      </c>
      <c r="BG2598" s="130">
        <f t="shared" si="2865"/>
        <v>0</v>
      </c>
      <c r="BH2598" s="130">
        <f t="shared" si="2866"/>
        <v>0</v>
      </c>
      <c r="BI2598" s="130">
        <f t="shared" si="2867"/>
        <v>0</v>
      </c>
      <c r="BJ2598" s="359">
        <f t="shared" si="2868"/>
        <v>0</v>
      </c>
      <c r="BK2598" s="130">
        <f t="shared" si="2869"/>
        <v>0</v>
      </c>
      <c r="BL2598" s="130">
        <f t="shared" si="2870"/>
        <v>0</v>
      </c>
      <c r="BM2598" s="130">
        <f t="shared" si="2871"/>
        <v>0</v>
      </c>
      <c r="BN2598" s="130">
        <f t="shared" si="2872"/>
        <v>0</v>
      </c>
      <c r="BO2598" s="359">
        <f t="shared" si="2873"/>
        <v>0</v>
      </c>
      <c r="BQ2598" s="246" t="s">
        <v>84</v>
      </c>
      <c r="BR2598" s="246" t="s">
        <v>2048</v>
      </c>
      <c r="BS2598" s="246" t="s">
        <v>2049</v>
      </c>
      <c r="BT2598" s="246" t="s">
        <v>84</v>
      </c>
      <c r="BU2598" s="246" t="s">
        <v>2048</v>
      </c>
      <c r="BV2598" s="246" t="s">
        <v>2049</v>
      </c>
      <c r="BW2598" s="246" t="s">
        <v>84</v>
      </c>
      <c r="BX2598" s="246" t="s">
        <v>2048</v>
      </c>
      <c r="BY2598" s="246" t="s">
        <v>2049</v>
      </c>
      <c r="BZ2598" s="246" t="s">
        <v>84</v>
      </c>
      <c r="CA2598" s="246" t="s">
        <v>2048</v>
      </c>
      <c r="CB2598" s="246" t="s">
        <v>2049</v>
      </c>
      <c r="CC2598" s="246" t="s">
        <v>84</v>
      </c>
      <c r="CD2598" s="246" t="s">
        <v>2048</v>
      </c>
      <c r="CE2598" s="246" t="s">
        <v>2049</v>
      </c>
      <c r="CF2598" s="246" t="s">
        <v>84</v>
      </c>
      <c r="CG2598" s="246" t="s">
        <v>2048</v>
      </c>
      <c r="CH2598" s="246" t="s">
        <v>2049</v>
      </c>
      <c r="CI2598" s="246" t="s">
        <v>84</v>
      </c>
      <c r="CJ2598" s="246" t="s">
        <v>2048</v>
      </c>
      <c r="CK2598" s="246" t="s">
        <v>2049</v>
      </c>
      <c r="CO2598" s="349" t="s">
        <v>2029</v>
      </c>
      <c r="CP2598" s="353">
        <f>COUNTIF(D2596:D2597,"NS")</f>
        <v>0</v>
      </c>
      <c r="CQ2598" s="353">
        <f>COUNTIF(E2596:E2597,"NS")</f>
        <v>0</v>
      </c>
      <c r="CR2598" s="353">
        <f>COUNTIF(F2596:F2597,"NS")</f>
        <v>0</v>
      </c>
      <c r="CS2598" s="488">
        <f>COUNTIF(G2596:H2597,"NS")</f>
        <v>0</v>
      </c>
      <c r="CT2598" s="488"/>
      <c r="CU2598" s="353">
        <f>COUNTIF(I2596:I2597,"NS")</f>
        <v>0</v>
      </c>
      <c r="CV2598" s="353">
        <f>COUNTIF(J2596:J2597,"NS")</f>
        <v>0</v>
      </c>
      <c r="CW2598" s="488">
        <f t="shared" ref="CW2598" si="3186">COUNTIF(K2596:L2597,"NS")</f>
        <v>0</v>
      </c>
      <c r="CX2598" s="488"/>
      <c r="CY2598" s="353">
        <f t="shared" ref="CY2598:CZ2598" si="3187">COUNTIF(M2596:M2597,"NS")</f>
        <v>0</v>
      </c>
      <c r="CZ2598" s="353">
        <f t="shared" si="3187"/>
        <v>0</v>
      </c>
      <c r="DA2598" s="488">
        <f t="shared" ref="DA2598" si="3188">COUNTIF(O2596:P2597,"NS")</f>
        <v>0</v>
      </c>
      <c r="DB2598" s="488"/>
      <c r="DC2598" s="353">
        <f t="shared" ref="DC2598:DD2598" si="3189">COUNTIF(Q2596:Q2597,"NS")</f>
        <v>0</v>
      </c>
      <c r="DD2598" s="353">
        <f t="shared" si="3189"/>
        <v>0</v>
      </c>
      <c r="DE2598" s="488">
        <f t="shared" ref="DE2598" si="3190">COUNTIF(S2596:T2597,"NS")</f>
        <v>0</v>
      </c>
      <c r="DF2598" s="488"/>
      <c r="DG2598" s="353">
        <f t="shared" ref="DG2598:DH2598" si="3191">COUNTIF(U2596:U2597,"NS")</f>
        <v>0</v>
      </c>
      <c r="DH2598" s="353">
        <f t="shared" si="3191"/>
        <v>0</v>
      </c>
      <c r="DI2598" s="488">
        <f t="shared" ref="DI2598" si="3192">COUNTIF(W2596:X2597,"NS")</f>
        <v>0</v>
      </c>
      <c r="DJ2598" s="488"/>
      <c r="DK2598" s="353">
        <f t="shared" ref="DK2598:DL2598" si="3193">COUNTIF(Y2596:Y2597,"NS")</f>
        <v>0</v>
      </c>
      <c r="DL2598" s="353">
        <f t="shared" si="3193"/>
        <v>0</v>
      </c>
      <c r="DM2598" s="488">
        <f t="shared" ref="DM2598" si="3194">COUNTIF(AA2596:AB2597,"NS")</f>
        <v>0</v>
      </c>
      <c r="DN2598" s="488"/>
      <c r="DO2598" s="353">
        <f t="shared" ref="DO2598:DP2598" si="3195">COUNTIF(AC2596:AC2597,"NS")</f>
        <v>0</v>
      </c>
      <c r="DP2598" s="353">
        <f t="shared" si="3195"/>
        <v>0</v>
      </c>
    </row>
    <row r="2599" spans="1:123" s="186" customFormat="1" ht="38.25" customHeight="1" x14ac:dyDescent="0.2">
      <c r="A2599" s="1104"/>
      <c r="B2599" s="1104"/>
      <c r="C2599" s="242" t="s">
        <v>513</v>
      </c>
      <c r="D2599" s="234"/>
      <c r="E2599" s="234"/>
      <c r="F2599" s="234"/>
      <c r="G2599" s="487"/>
      <c r="H2599" s="487"/>
      <c r="I2599" s="234"/>
      <c r="J2599" s="234"/>
      <c r="K2599" s="487"/>
      <c r="L2599" s="487"/>
      <c r="M2599" s="234"/>
      <c r="N2599" s="234"/>
      <c r="O2599" s="487"/>
      <c r="P2599" s="487"/>
      <c r="Q2599" s="234"/>
      <c r="R2599" s="234"/>
      <c r="S2599" s="487"/>
      <c r="T2599" s="487"/>
      <c r="U2599" s="234"/>
      <c r="V2599" s="234"/>
      <c r="W2599" s="487"/>
      <c r="X2599" s="487"/>
      <c r="Y2599" s="234"/>
      <c r="Z2599" s="234"/>
      <c r="AA2599" s="487"/>
      <c r="AB2599" s="487"/>
      <c r="AC2599" s="234"/>
      <c r="AD2599" s="234"/>
      <c r="AE2599" s="235"/>
      <c r="AF2599" s="237"/>
      <c r="AG2599" s="178">
        <f t="shared" si="2839"/>
        <v>0</v>
      </c>
      <c r="AH2599" s="178">
        <f t="shared" si="2840"/>
        <v>0</v>
      </c>
      <c r="AI2599" s="178">
        <f t="shared" si="2841"/>
        <v>0</v>
      </c>
      <c r="AJ2599" s="178">
        <f t="shared" si="2842"/>
        <v>0</v>
      </c>
      <c r="AK2599" s="359">
        <f t="shared" si="2843"/>
        <v>0</v>
      </c>
      <c r="AL2599" s="178">
        <f t="shared" si="2844"/>
        <v>0</v>
      </c>
      <c r="AM2599" s="178">
        <f t="shared" si="2845"/>
        <v>0</v>
      </c>
      <c r="AN2599" s="178">
        <f t="shared" si="2846"/>
        <v>0</v>
      </c>
      <c r="AO2599" s="178">
        <f t="shared" si="2847"/>
        <v>0</v>
      </c>
      <c r="AP2599" s="359">
        <f t="shared" si="2848"/>
        <v>0</v>
      </c>
      <c r="AQ2599" s="178">
        <f t="shared" si="2849"/>
        <v>0</v>
      </c>
      <c r="AR2599" s="178">
        <f t="shared" si="2850"/>
        <v>0</v>
      </c>
      <c r="AS2599" s="178">
        <f t="shared" si="2851"/>
        <v>0</v>
      </c>
      <c r="AT2599" s="178">
        <f t="shared" si="2852"/>
        <v>0</v>
      </c>
      <c r="AU2599" s="359">
        <f t="shared" si="2853"/>
        <v>0</v>
      </c>
      <c r="AV2599" s="178">
        <f t="shared" si="2854"/>
        <v>0</v>
      </c>
      <c r="AW2599" s="178">
        <f t="shared" si="2855"/>
        <v>0</v>
      </c>
      <c r="AX2599" s="178">
        <f t="shared" si="2856"/>
        <v>0</v>
      </c>
      <c r="AY2599" s="178">
        <f t="shared" si="2857"/>
        <v>0</v>
      </c>
      <c r="AZ2599" s="359">
        <f t="shared" si="2858"/>
        <v>0</v>
      </c>
      <c r="BA2599" s="178">
        <f t="shared" si="2859"/>
        <v>0</v>
      </c>
      <c r="BB2599" s="178">
        <f t="shared" si="2860"/>
        <v>0</v>
      </c>
      <c r="BC2599" s="178">
        <f t="shared" si="2861"/>
        <v>0</v>
      </c>
      <c r="BD2599" s="178">
        <f t="shared" si="2862"/>
        <v>0</v>
      </c>
      <c r="BE2599" s="359">
        <f t="shared" si="2863"/>
        <v>0</v>
      </c>
      <c r="BF2599" s="178">
        <f t="shared" si="2864"/>
        <v>0</v>
      </c>
      <c r="BG2599" s="178">
        <f t="shared" si="2865"/>
        <v>0</v>
      </c>
      <c r="BH2599" s="178">
        <f t="shared" si="2866"/>
        <v>0</v>
      </c>
      <c r="BI2599" s="178">
        <f t="shared" si="2867"/>
        <v>0</v>
      </c>
      <c r="BJ2599" s="359">
        <f t="shared" si="2868"/>
        <v>0</v>
      </c>
      <c r="BK2599" s="178">
        <f t="shared" si="2869"/>
        <v>0</v>
      </c>
      <c r="BL2599" s="178">
        <f t="shared" si="2870"/>
        <v>0</v>
      </c>
      <c r="BM2599" s="178">
        <f t="shared" si="2871"/>
        <v>0</v>
      </c>
      <c r="BN2599" s="178">
        <f t="shared" si="2872"/>
        <v>0</v>
      </c>
      <c r="BO2599" s="359">
        <f t="shared" si="2873"/>
        <v>0</v>
      </c>
      <c r="BP2599" s="186" t="s">
        <v>2077</v>
      </c>
      <c r="BQ2599" s="178">
        <f>IF($AG$1789=$AH$1789,0,IF(
OR(
AND(BQ2603=0,BQ2602&gt;0),
AND(BQ2603="NS",BQ2601&gt;0),
AND(BQ2603="NS",BQ2601=0,BQ2602=0)),1,
IF(OR(
AND(BQ2602&gt;=2,BQ2601&lt;BQ2603),
AND(BQ2603="NS",BQ2601=0,BQ2602&gt;0),
BQ2603=BQ2601,
AND(BQ2603="NA",BQ2602=0,BQ2601=0,BQ2600&gt;0)),0,1)))</f>
        <v>0</v>
      </c>
      <c r="BR2599" s="178">
        <f t="shared" ref="BR2599:BY2599" si="3196">IF($AG$1789=$AH$1789,0,IF(
OR(
AND(BR2603=0,BR2602&gt;0),
AND(BR2603="NS",BR2601&gt;0),
AND(BR2603="NS",BR2601=0,BR2602=0)),1,
IF(OR(
AND(BR2602&gt;=2,BR2601&lt;BR2603),
AND(BR2603="NS",BR2601=0,BR2602&gt;0),
BR2603=BR2601,
AND(BR2603="NA",BR2602=0,BR2601=0,BR2600&gt;0)),0,1)))</f>
        <v>0</v>
      </c>
      <c r="BS2599" s="178">
        <f t="shared" si="3196"/>
        <v>0</v>
      </c>
      <c r="BT2599" s="178">
        <f t="shared" si="3196"/>
        <v>0</v>
      </c>
      <c r="BU2599" s="178">
        <f t="shared" si="3196"/>
        <v>0</v>
      </c>
      <c r="BV2599" s="178">
        <f t="shared" si="3196"/>
        <v>0</v>
      </c>
      <c r="BW2599" s="178">
        <f t="shared" si="3196"/>
        <v>0</v>
      </c>
      <c r="BX2599" s="178">
        <f t="shared" si="3196"/>
        <v>0</v>
      </c>
      <c r="BY2599" s="178">
        <f t="shared" si="3196"/>
        <v>0</v>
      </c>
      <c r="BZ2599" s="178">
        <f>IF($AG$1789=$AH$1789,0,IF(
OR(
AND(BZ2603=0,BZ2602&gt;0),
AND(BZ2603="NS",BZ2601&gt;0),
AND(BZ2603="NS",BZ2601=0,BZ2602=0)),1,
IF(OR(
AND(BZ2602&gt;=2,BZ2601&lt;BZ2603),
AND(BZ2603="NS",BZ2601=0,BZ2602&gt;0),
BZ2603=BZ2601,
AND(BZ2603="NA",BZ2602=0,BZ2601=0,BZ2600&gt;0)),0,1)))</f>
        <v>0</v>
      </c>
      <c r="CA2599" s="178">
        <f t="shared" ref="CA2599:CK2599" si="3197">IF($AG$1789=$AH$1789,0,IF(
OR(
AND(CA2603=0,CA2602&gt;0),
AND(CA2603="NS",CA2601&gt;0),
AND(CA2603="NS",CA2601=0,CA2602=0)),1,
IF(OR(
AND(CA2602&gt;=2,CA2601&lt;CA2603),
AND(CA2603="NS",CA2601=0,CA2602&gt;0),
CA2603=CA2601,
AND(CA2603="NA",CA2602=0,CA2601=0,CA2600&gt;0)),0,1)))</f>
        <v>0</v>
      </c>
      <c r="CB2599" s="178">
        <f t="shared" si="3197"/>
        <v>0</v>
      </c>
      <c r="CC2599" s="178">
        <f t="shared" si="3197"/>
        <v>0</v>
      </c>
      <c r="CD2599" s="178">
        <f t="shared" si="3197"/>
        <v>0</v>
      </c>
      <c r="CE2599" s="178">
        <f t="shared" si="3197"/>
        <v>0</v>
      </c>
      <c r="CF2599" s="178">
        <f t="shared" si="3197"/>
        <v>0</v>
      </c>
      <c r="CG2599" s="178">
        <f t="shared" si="3197"/>
        <v>0</v>
      </c>
      <c r="CH2599" s="178">
        <f t="shared" si="3197"/>
        <v>0</v>
      </c>
      <c r="CI2599" s="178">
        <f t="shared" si="3197"/>
        <v>0</v>
      </c>
      <c r="CJ2599" s="178">
        <f t="shared" si="3197"/>
        <v>0</v>
      </c>
      <c r="CK2599" s="178">
        <f t="shared" si="3197"/>
        <v>0</v>
      </c>
      <c r="CL2599" s="186">
        <f>SUM(BZ2599:CK2599)</f>
        <v>0</v>
      </c>
      <c r="CN2599" s="237"/>
      <c r="CO2599" s="350">
        <v>0.25</v>
      </c>
      <c r="CP2599" s="336">
        <f t="shared" ref="CP2599:CS2599" si="3198">IF(CP2596="ns",0,CP2596*0.25)</f>
        <v>0</v>
      </c>
      <c r="CQ2599" s="336">
        <f t="shared" si="3198"/>
        <v>0</v>
      </c>
      <c r="CR2599" s="336">
        <f t="shared" si="3198"/>
        <v>0</v>
      </c>
      <c r="CS2599" s="486">
        <f t="shared" si="3198"/>
        <v>0</v>
      </c>
      <c r="CT2599" s="486"/>
      <c r="CU2599" s="336">
        <f>IF(CU2596="ns",0,CU2596*0.25)</f>
        <v>0</v>
      </c>
      <c r="CV2599" s="336">
        <f>IF(CV2596="ns",0,CV2596*0.25)</f>
        <v>0</v>
      </c>
      <c r="CW2599" s="486">
        <f t="shared" ref="CW2599:DM2599" si="3199">IF(CW2596="ns",0,CW2596*0.25)</f>
        <v>0</v>
      </c>
      <c r="CX2599" s="486"/>
      <c r="CY2599" s="336">
        <f t="shared" ref="CY2599:CZ2599" si="3200">IF(CY2596="ns",0,CY2596*0.25)</f>
        <v>0</v>
      </c>
      <c r="CZ2599" s="336">
        <f t="shared" si="3200"/>
        <v>0</v>
      </c>
      <c r="DA2599" s="486">
        <f t="shared" si="3199"/>
        <v>0</v>
      </c>
      <c r="DB2599" s="486"/>
      <c r="DC2599" s="336">
        <f t="shared" ref="DC2599:DD2599" si="3201">IF(DC2596="ns",0,DC2596*0.25)</f>
        <v>0</v>
      </c>
      <c r="DD2599" s="336">
        <f t="shared" si="3201"/>
        <v>0</v>
      </c>
      <c r="DE2599" s="486">
        <f t="shared" si="3199"/>
        <v>0</v>
      </c>
      <c r="DF2599" s="486"/>
      <c r="DG2599" s="336">
        <f t="shared" ref="DG2599:DH2599" si="3202">IF(DG2596="ns",0,DG2596*0.25)</f>
        <v>0</v>
      </c>
      <c r="DH2599" s="336">
        <f t="shared" si="3202"/>
        <v>0</v>
      </c>
      <c r="DI2599" s="486">
        <f t="shared" si="3199"/>
        <v>0</v>
      </c>
      <c r="DJ2599" s="486"/>
      <c r="DK2599" s="336">
        <f t="shared" ref="DK2599:DL2599" si="3203">IF(DK2596="ns",0,DK2596*0.25)</f>
        <v>0</v>
      </c>
      <c r="DL2599" s="336">
        <f t="shared" si="3203"/>
        <v>0</v>
      </c>
      <c r="DM2599" s="486">
        <f t="shared" si="3199"/>
        <v>0</v>
      </c>
      <c r="DN2599" s="486"/>
      <c r="DO2599" s="336">
        <f t="shared" ref="DO2599:DP2599" si="3204">IF(DO2596="ns",0,DO2596*0.25)</f>
        <v>0</v>
      </c>
      <c r="DP2599" s="336">
        <f t="shared" si="3204"/>
        <v>0</v>
      </c>
      <c r="DS2599" s="237"/>
    </row>
    <row r="2600" spans="1:123" ht="38.25" customHeight="1" x14ac:dyDescent="0.2">
      <c r="A2600" s="1105"/>
      <c r="B2600" s="1105"/>
      <c r="C2600" s="169" t="s">
        <v>521</v>
      </c>
      <c r="D2600" s="434"/>
      <c r="E2600" s="434"/>
      <c r="F2600" s="434"/>
      <c r="G2600" s="486"/>
      <c r="H2600" s="486"/>
      <c r="I2600" s="434"/>
      <c r="J2600" s="434"/>
      <c r="K2600" s="486"/>
      <c r="L2600" s="486"/>
      <c r="M2600" s="434"/>
      <c r="N2600" s="434"/>
      <c r="O2600" s="486"/>
      <c r="P2600" s="486"/>
      <c r="Q2600" s="434"/>
      <c r="R2600" s="434"/>
      <c r="S2600" s="486"/>
      <c r="T2600" s="486"/>
      <c r="U2600" s="434"/>
      <c r="V2600" s="434"/>
      <c r="W2600" s="486"/>
      <c r="X2600" s="486"/>
      <c r="Y2600" s="434"/>
      <c r="Z2600" s="434"/>
      <c r="AA2600" s="486"/>
      <c r="AB2600" s="486"/>
      <c r="AC2600" s="434"/>
      <c r="AD2600" s="434"/>
      <c r="AE2600" s="109"/>
      <c r="AG2600" s="130">
        <f t="shared" si="2839"/>
        <v>0</v>
      </c>
      <c r="AH2600" s="130">
        <f t="shared" si="2840"/>
        <v>0</v>
      </c>
      <c r="AI2600" s="130">
        <f t="shared" si="2841"/>
        <v>0</v>
      </c>
      <c r="AJ2600" s="130">
        <f t="shared" si="2842"/>
        <v>0</v>
      </c>
      <c r="AK2600" s="359">
        <f t="shared" si="2843"/>
        <v>0</v>
      </c>
      <c r="AL2600" s="130">
        <f t="shared" si="2844"/>
        <v>0</v>
      </c>
      <c r="AM2600" s="130">
        <f t="shared" si="2845"/>
        <v>0</v>
      </c>
      <c r="AN2600" s="130">
        <f t="shared" si="2846"/>
        <v>0</v>
      </c>
      <c r="AO2600" s="130">
        <f t="shared" si="2847"/>
        <v>0</v>
      </c>
      <c r="AP2600" s="359">
        <f t="shared" si="2848"/>
        <v>0</v>
      </c>
      <c r="AQ2600" s="130">
        <f t="shared" si="2849"/>
        <v>0</v>
      </c>
      <c r="AR2600" s="130">
        <f t="shared" si="2850"/>
        <v>0</v>
      </c>
      <c r="AS2600" s="130">
        <f t="shared" si="2851"/>
        <v>0</v>
      </c>
      <c r="AT2600" s="130">
        <f t="shared" si="2852"/>
        <v>0</v>
      </c>
      <c r="AU2600" s="359">
        <f t="shared" si="2853"/>
        <v>0</v>
      </c>
      <c r="AV2600" s="130">
        <f t="shared" si="2854"/>
        <v>0</v>
      </c>
      <c r="AW2600" s="130">
        <f t="shared" si="2855"/>
        <v>0</v>
      </c>
      <c r="AX2600" s="130">
        <f t="shared" si="2856"/>
        <v>0</v>
      </c>
      <c r="AY2600" s="130">
        <f t="shared" si="2857"/>
        <v>0</v>
      </c>
      <c r="AZ2600" s="359">
        <f t="shared" si="2858"/>
        <v>0</v>
      </c>
      <c r="BA2600" s="130">
        <f t="shared" si="2859"/>
        <v>0</v>
      </c>
      <c r="BB2600" s="130">
        <f t="shared" si="2860"/>
        <v>0</v>
      </c>
      <c r="BC2600" s="130">
        <f t="shared" si="2861"/>
        <v>0</v>
      </c>
      <c r="BD2600" s="130">
        <f t="shared" si="2862"/>
        <v>0</v>
      </c>
      <c r="BE2600" s="359">
        <f t="shared" si="2863"/>
        <v>0</v>
      </c>
      <c r="BF2600" s="130">
        <f t="shared" si="2864"/>
        <v>0</v>
      </c>
      <c r="BG2600" s="130">
        <f t="shared" si="2865"/>
        <v>0</v>
      </c>
      <c r="BH2600" s="130">
        <f t="shared" si="2866"/>
        <v>0</v>
      </c>
      <c r="BI2600" s="130">
        <f t="shared" si="2867"/>
        <v>0</v>
      </c>
      <c r="BJ2600" s="359">
        <f t="shared" si="2868"/>
        <v>0</v>
      </c>
      <c r="BK2600" s="130">
        <f t="shared" si="2869"/>
        <v>0</v>
      </c>
      <c r="BL2600" s="130">
        <f t="shared" si="2870"/>
        <v>0</v>
      </c>
      <c r="BM2600" s="130">
        <f t="shared" si="2871"/>
        <v>0</v>
      </c>
      <c r="BN2600" s="130">
        <f t="shared" si="2872"/>
        <v>0</v>
      </c>
      <c r="BO2600" s="359">
        <f t="shared" si="2873"/>
        <v>0</v>
      </c>
      <c r="BP2600" s="90" t="s">
        <v>2058</v>
      </c>
      <c r="BQ2600" s="90">
        <f>COUNTIF(D2600:D2605,"NA")</f>
        <v>0</v>
      </c>
      <c r="BR2600" s="90">
        <f>COUNTIF(E2600:E2605,"NA")</f>
        <v>0</v>
      </c>
      <c r="BS2600" s="90">
        <f>COUNTIF(F2600:F2605,"NA")</f>
        <v>0</v>
      </c>
      <c r="BT2600" s="90">
        <f>COUNTIF(G2600:H2605,"NA")</f>
        <v>0</v>
      </c>
      <c r="BU2600" s="90">
        <f>COUNTIF(I2600:I2605,"NA")</f>
        <v>0</v>
      </c>
      <c r="BV2600" s="90">
        <f>COUNTIF(J2600:J2605,"NA")</f>
        <v>0</v>
      </c>
      <c r="BW2600" s="90">
        <f>COUNTIF(K2600:L2605,"NA")</f>
        <v>0</v>
      </c>
      <c r="BX2600" s="90">
        <f>COUNTIF(M2600:M2605,"NA")</f>
        <v>0</v>
      </c>
      <c r="BY2600" s="90">
        <f>COUNTIF(N2600:N2605,"NA")</f>
        <v>0</v>
      </c>
      <c r="BZ2600" s="90">
        <f>COUNTIF(O2600:P2605,"NA")</f>
        <v>0</v>
      </c>
      <c r="CA2600" s="90">
        <f>COUNTIF(Q2600:Q2605,"NA")</f>
        <v>0</v>
      </c>
      <c r="CB2600" s="90">
        <f>COUNTIF(R2600:R2605,"NA")</f>
        <v>0</v>
      </c>
      <c r="CC2600" s="90">
        <f>COUNTIF(S2600:T2605,"NA")</f>
        <v>0</v>
      </c>
      <c r="CD2600" s="90">
        <f>COUNTIF(U2600:U2605,"NA")</f>
        <v>0</v>
      </c>
      <c r="CE2600" s="90">
        <f>COUNTIF(V2600:V2605,"NA")</f>
        <v>0</v>
      </c>
      <c r="CF2600" s="90">
        <f>COUNTIF(W2600:X2605,"NA")</f>
        <v>0</v>
      </c>
      <c r="CG2600" s="90">
        <f>COUNTIF(Y2600:Y2605,"NA")</f>
        <v>0</v>
      </c>
      <c r="CH2600" s="90">
        <f>COUNTIF(Z2600:Z2605,"NA")</f>
        <v>0</v>
      </c>
      <c r="CI2600" s="90">
        <f>COUNTIF(AA2600:AB2605,"NA")</f>
        <v>0</v>
      </c>
      <c r="CJ2600" s="90">
        <f>COUNTIF(AC2600:AC2605,"NA")</f>
        <v>0</v>
      </c>
      <c r="CK2600" s="90">
        <f>COUNTIF(AD2600:AD2605,"NA")</f>
        <v>0</v>
      </c>
      <c r="CO2600" s="349" t="s">
        <v>72</v>
      </c>
      <c r="CP2600" s="353">
        <f>D2598</f>
        <v>0</v>
      </c>
      <c r="CQ2600" s="353">
        <f>E2598</f>
        <v>0</v>
      </c>
      <c r="CR2600" s="353">
        <f>F2598</f>
        <v>0</v>
      </c>
      <c r="CS2600" s="488">
        <f>G2598</f>
        <v>0</v>
      </c>
      <c r="CT2600" s="488"/>
      <c r="CU2600" s="353">
        <f>I2598</f>
        <v>0</v>
      </c>
      <c r="CV2600" s="353">
        <f>J2598</f>
        <v>0</v>
      </c>
      <c r="CW2600" s="488">
        <f t="shared" ref="CW2600" si="3205">K2598</f>
        <v>0</v>
      </c>
      <c r="CX2600" s="488"/>
      <c r="CY2600" s="353">
        <f t="shared" ref="CY2600:DA2600" si="3206">M2598</f>
        <v>0</v>
      </c>
      <c r="CZ2600" s="353">
        <f t="shared" si="3206"/>
        <v>0</v>
      </c>
      <c r="DA2600" s="488">
        <f t="shared" si="3206"/>
        <v>0</v>
      </c>
      <c r="DB2600" s="488"/>
      <c r="DC2600" s="353">
        <f t="shared" ref="DC2600:DE2600" si="3207">Q2598</f>
        <v>0</v>
      </c>
      <c r="DD2600" s="353">
        <f t="shared" si="3207"/>
        <v>0</v>
      </c>
      <c r="DE2600" s="488">
        <f t="shared" si="3207"/>
        <v>0</v>
      </c>
      <c r="DF2600" s="488"/>
      <c r="DG2600" s="353">
        <f t="shared" ref="DG2600:DI2600" si="3208">U2598</f>
        <v>0</v>
      </c>
      <c r="DH2600" s="353">
        <f t="shared" si="3208"/>
        <v>0</v>
      </c>
      <c r="DI2600" s="488">
        <f t="shared" si="3208"/>
        <v>0</v>
      </c>
      <c r="DJ2600" s="488"/>
      <c r="DK2600" s="353">
        <f t="shared" ref="DK2600:DM2600" si="3209">Y2598</f>
        <v>0</v>
      </c>
      <c r="DL2600" s="353">
        <f t="shared" si="3209"/>
        <v>0</v>
      </c>
      <c r="DM2600" s="488">
        <f t="shared" si="3209"/>
        <v>0</v>
      </c>
      <c r="DN2600" s="488"/>
      <c r="DO2600" s="353">
        <f t="shared" ref="DO2600:DP2600" si="3210">AC2598</f>
        <v>0</v>
      </c>
      <c r="DP2600" s="353">
        <f t="shared" si="3210"/>
        <v>0</v>
      </c>
    </row>
    <row r="2601" spans="1:123" ht="38.25" customHeight="1" x14ac:dyDescent="0.2">
      <c r="A2601" s="1105"/>
      <c r="B2601" s="1105"/>
      <c r="C2601" s="169" t="s">
        <v>522</v>
      </c>
      <c r="D2601" s="434"/>
      <c r="E2601" s="434"/>
      <c r="F2601" s="434"/>
      <c r="G2601" s="486"/>
      <c r="H2601" s="486"/>
      <c r="I2601" s="434"/>
      <c r="J2601" s="434"/>
      <c r="K2601" s="486"/>
      <c r="L2601" s="486"/>
      <c r="M2601" s="434"/>
      <c r="N2601" s="434"/>
      <c r="O2601" s="486"/>
      <c r="P2601" s="486"/>
      <c r="Q2601" s="434"/>
      <c r="R2601" s="434"/>
      <c r="S2601" s="486"/>
      <c r="T2601" s="486"/>
      <c r="U2601" s="434"/>
      <c r="V2601" s="434"/>
      <c r="W2601" s="486"/>
      <c r="X2601" s="486"/>
      <c r="Y2601" s="434"/>
      <c r="Z2601" s="434"/>
      <c r="AA2601" s="486"/>
      <c r="AB2601" s="486"/>
      <c r="AC2601" s="434"/>
      <c r="AD2601" s="434"/>
      <c r="AE2601" s="109"/>
      <c r="AG2601" s="130">
        <f t="shared" si="2839"/>
        <v>0</v>
      </c>
      <c r="AH2601" s="130">
        <f t="shared" si="2840"/>
        <v>0</v>
      </c>
      <c r="AI2601" s="130">
        <f t="shared" si="2841"/>
        <v>0</v>
      </c>
      <c r="AJ2601" s="130">
        <f t="shared" si="2842"/>
        <v>0</v>
      </c>
      <c r="AK2601" s="359">
        <f t="shared" si="2843"/>
        <v>0</v>
      </c>
      <c r="AL2601" s="130">
        <f t="shared" si="2844"/>
        <v>0</v>
      </c>
      <c r="AM2601" s="130">
        <f t="shared" si="2845"/>
        <v>0</v>
      </c>
      <c r="AN2601" s="130">
        <f t="shared" si="2846"/>
        <v>0</v>
      </c>
      <c r="AO2601" s="130">
        <f t="shared" si="2847"/>
        <v>0</v>
      </c>
      <c r="AP2601" s="359">
        <f t="shared" si="2848"/>
        <v>0</v>
      </c>
      <c r="AQ2601" s="130">
        <f t="shared" si="2849"/>
        <v>0</v>
      </c>
      <c r="AR2601" s="130">
        <f t="shared" si="2850"/>
        <v>0</v>
      </c>
      <c r="AS2601" s="130">
        <f t="shared" si="2851"/>
        <v>0</v>
      </c>
      <c r="AT2601" s="130">
        <f t="shared" si="2852"/>
        <v>0</v>
      </c>
      <c r="AU2601" s="359">
        <f t="shared" si="2853"/>
        <v>0</v>
      </c>
      <c r="AV2601" s="130">
        <f t="shared" si="2854"/>
        <v>0</v>
      </c>
      <c r="AW2601" s="130">
        <f t="shared" si="2855"/>
        <v>0</v>
      </c>
      <c r="AX2601" s="130">
        <f t="shared" si="2856"/>
        <v>0</v>
      </c>
      <c r="AY2601" s="130">
        <f t="shared" si="2857"/>
        <v>0</v>
      </c>
      <c r="AZ2601" s="359">
        <f t="shared" si="2858"/>
        <v>0</v>
      </c>
      <c r="BA2601" s="130">
        <f t="shared" si="2859"/>
        <v>0</v>
      </c>
      <c r="BB2601" s="130">
        <f t="shared" si="2860"/>
        <v>0</v>
      </c>
      <c r="BC2601" s="130">
        <f t="shared" si="2861"/>
        <v>0</v>
      </c>
      <c r="BD2601" s="130">
        <f t="shared" si="2862"/>
        <v>0</v>
      </c>
      <c r="BE2601" s="359">
        <f t="shared" si="2863"/>
        <v>0</v>
      </c>
      <c r="BF2601" s="130">
        <f t="shared" si="2864"/>
        <v>0</v>
      </c>
      <c r="BG2601" s="130">
        <f t="shared" si="2865"/>
        <v>0</v>
      </c>
      <c r="BH2601" s="130">
        <f t="shared" si="2866"/>
        <v>0</v>
      </c>
      <c r="BI2601" s="130">
        <f t="shared" si="2867"/>
        <v>0</v>
      </c>
      <c r="BJ2601" s="359">
        <f t="shared" si="2868"/>
        <v>0</v>
      </c>
      <c r="BK2601" s="130">
        <f t="shared" si="2869"/>
        <v>0</v>
      </c>
      <c r="BL2601" s="130">
        <f t="shared" si="2870"/>
        <v>0</v>
      </c>
      <c r="BM2601" s="130">
        <f t="shared" si="2871"/>
        <v>0</v>
      </c>
      <c r="BN2601" s="130">
        <f t="shared" si="2872"/>
        <v>0</v>
      </c>
      <c r="BO2601" s="359">
        <f t="shared" si="2873"/>
        <v>0</v>
      </c>
      <c r="BP2601" s="90" t="s">
        <v>2078</v>
      </c>
      <c r="BQ2601" s="90">
        <f>SUM(D2600:D2605)</f>
        <v>0</v>
      </c>
      <c r="BR2601" s="90">
        <f>SUM(E2600:E2605)</f>
        <v>0</v>
      </c>
      <c r="BS2601" s="90">
        <f>SUM(F2600:F2605)</f>
        <v>0</v>
      </c>
      <c r="BT2601" s="90">
        <f>SUM(G2600:H2605)</f>
        <v>0</v>
      </c>
      <c r="BU2601" s="90">
        <f>SUM(I2600:I2605)</f>
        <v>0</v>
      </c>
      <c r="BV2601" s="90">
        <f>SUM(J2600:J2605)</f>
        <v>0</v>
      </c>
      <c r="BW2601" s="90">
        <f>SUM(K2600:L2605)</f>
        <v>0</v>
      </c>
      <c r="BX2601" s="90">
        <f>SUM(M2600:M2605)</f>
        <v>0</v>
      </c>
      <c r="BY2601" s="90">
        <f>SUM(N2600:N2605)</f>
        <v>0</v>
      </c>
      <c r="BZ2601" s="90">
        <f>SUM(O2600:P2605)</f>
        <v>0</v>
      </c>
      <c r="CA2601" s="90">
        <f>SUM(Q2600:Q2605)</f>
        <v>0</v>
      </c>
      <c r="CB2601" s="90">
        <f>SUM(R2600:R2605)</f>
        <v>0</v>
      </c>
      <c r="CC2601" s="90">
        <f>SUM(S2600:T2605)</f>
        <v>0</v>
      </c>
      <c r="CD2601" s="90">
        <f>SUM(U2600:U2605)</f>
        <v>0</v>
      </c>
      <c r="CE2601" s="90">
        <f>SUM(V2600:V2605)</f>
        <v>0</v>
      </c>
      <c r="CF2601" s="90">
        <f>SUM(W2600:X2605)</f>
        <v>0</v>
      </c>
      <c r="CG2601" s="90">
        <f>SUM(Y2600:Y2605)</f>
        <v>0</v>
      </c>
      <c r="CH2601" s="90">
        <f>SUM(Z2600:Z2605)</f>
        <v>0</v>
      </c>
      <c r="CI2601" s="90">
        <f>SUM(AA2600:AB2605)</f>
        <v>0</v>
      </c>
      <c r="CJ2601" s="90">
        <f>SUM(AC2600:AC2605)</f>
        <v>0</v>
      </c>
      <c r="CK2601" s="90">
        <f>SUM(AD2600:AD2605)</f>
        <v>0</v>
      </c>
      <c r="CO2601" s="349" t="s">
        <v>2077</v>
      </c>
      <c r="CP2601" s="351">
        <f t="shared" ref="CP2601" si="3211">IF(OR(CP2600=0,CP2600="NA",AND(CP2600="NS",CP2598&gt;0),AND(CP2600="NS",CP2597&gt;0),CP2600&lt;=CP2599),0,1)</f>
        <v>0</v>
      </c>
      <c r="CQ2601" s="351">
        <f t="shared" ref="CQ2601" si="3212">IF(OR(CQ2600=0,CQ2600="NA",AND(CQ2600="NS",CQ2598&gt;0),AND(CQ2600="NS",CQ2597&gt;0),CQ2600&lt;=CQ2599),0,1)</f>
        <v>0</v>
      </c>
      <c r="CR2601" s="351">
        <f t="shared" ref="CR2601" si="3213">IF(OR(CR2600=0,CR2600="NA",AND(CR2600="NS",CR2598&gt;0),AND(CR2600="NS",CR2597&gt;0),CR2600&lt;=CR2599),0,1)</f>
        <v>0</v>
      </c>
      <c r="CS2601" s="489">
        <f t="shared" ref="CS2601" si="3214">IF(OR(CS2600=0,CS2600="NA",AND(CS2600="NS",CS2598&gt;0),AND(CS2600="NS",CS2597&gt;0),CS2600&lt;=CS2599),0,1)</f>
        <v>0</v>
      </c>
      <c r="CT2601" s="489"/>
      <c r="CU2601" s="351">
        <f>IF(OR(CU2600=0,CU2600="NA",AND(CU2600="NS",CU2598&gt;0),AND(CU2600="NS",CU2597&gt;0),CU2600&lt;=CU2599),0,1)</f>
        <v>0</v>
      </c>
      <c r="CV2601" s="351">
        <f>IF(OR(CV2600=0,CV2600="NA",AND(CV2600="NS",CV2598&gt;0),AND(CV2600="NS",CV2597&gt;0),CV2600&lt;=CV2599),0,1)</f>
        <v>0</v>
      </c>
      <c r="CW2601" s="489">
        <f t="shared" ref="CW2601" si="3215">IF(OR(CW2600=0,CW2600="NA",AND(CW2600="NS",CW2598&gt;0),AND(CW2600="NS",CW2597&gt;0),CW2600&lt;=CW2599),0,1)</f>
        <v>0</v>
      </c>
      <c r="CX2601" s="489"/>
      <c r="CY2601" s="351">
        <f t="shared" ref="CY2601" si="3216">IF(OR(CY2600=0,CY2600="NA",AND(CY2600="NS",CY2598&gt;0),AND(CY2600="NS",CY2597&gt;0),CY2600&lt;=CY2599),0,1)</f>
        <v>0</v>
      </c>
      <c r="CZ2601" s="351">
        <f t="shared" ref="CZ2601" si="3217">IF(OR(CZ2600=0,CZ2600="NA",AND(CZ2600="NS",CZ2598&gt;0),AND(CZ2600="NS",CZ2597&gt;0),CZ2600&lt;=CZ2599),0,1)</f>
        <v>0</v>
      </c>
      <c r="DA2601" s="489">
        <f t="shared" ref="DA2601" si="3218">IF(OR(DA2600=0,DA2600="NA",AND(DA2600="NS",DA2598&gt;0),AND(DA2600="NS",DA2597&gt;0),DA2600&lt;=DA2599),0,1)</f>
        <v>0</v>
      </c>
      <c r="DB2601" s="489"/>
      <c r="DC2601" s="351">
        <f t="shared" ref="DC2601" si="3219">IF(OR(DC2600=0,DC2600="NA",AND(DC2600="NS",DC2598&gt;0),AND(DC2600="NS",DC2597&gt;0),DC2600&lt;=DC2599),0,1)</f>
        <v>0</v>
      </c>
      <c r="DD2601" s="351">
        <f t="shared" ref="DD2601" si="3220">IF(OR(DD2600=0,DD2600="NA",AND(DD2600="NS",DD2598&gt;0),AND(DD2600="NS",DD2597&gt;0),DD2600&lt;=DD2599),0,1)</f>
        <v>0</v>
      </c>
      <c r="DE2601" s="489">
        <f t="shared" ref="DE2601" si="3221">IF(OR(DE2600=0,DE2600="NA",AND(DE2600="NS",DE2598&gt;0),AND(DE2600="NS",DE2597&gt;0),DE2600&lt;=DE2599),0,1)</f>
        <v>0</v>
      </c>
      <c r="DF2601" s="489"/>
      <c r="DG2601" s="351">
        <f t="shared" ref="DG2601" si="3222">IF(OR(DG2600=0,DG2600="NA",AND(DG2600="NS",DG2598&gt;0),AND(DG2600="NS",DG2597&gt;0),DG2600&lt;=DG2599),0,1)</f>
        <v>0</v>
      </c>
      <c r="DH2601" s="351">
        <f t="shared" ref="DH2601" si="3223">IF(OR(DH2600=0,DH2600="NA",AND(DH2600="NS",DH2598&gt;0),AND(DH2600="NS",DH2597&gt;0),DH2600&lt;=DH2599),0,1)</f>
        <v>0</v>
      </c>
      <c r="DI2601" s="489">
        <f t="shared" ref="DI2601" si="3224">IF(OR(DI2600=0,DI2600="NA",AND(DI2600="NS",DI2598&gt;0),AND(DI2600="NS",DI2597&gt;0),DI2600&lt;=DI2599),0,1)</f>
        <v>0</v>
      </c>
      <c r="DJ2601" s="489"/>
      <c r="DK2601" s="351">
        <f t="shared" ref="DK2601" si="3225">IF(OR(DK2600=0,DK2600="NA",AND(DK2600="NS",DK2598&gt;0),AND(DK2600="NS",DK2597&gt;0),DK2600&lt;=DK2599),0,1)</f>
        <v>0</v>
      </c>
      <c r="DL2601" s="351">
        <f t="shared" ref="DL2601" si="3226">IF(OR(DL2600=0,DL2600="NA",AND(DL2600="NS",DL2598&gt;0),AND(DL2600="NS",DL2597&gt;0),DL2600&lt;=DL2599),0,1)</f>
        <v>0</v>
      </c>
      <c r="DM2601" s="489">
        <f t="shared" ref="DM2601" si="3227">IF(OR(DM2600=0,DM2600="NA",AND(DM2600="NS",DM2598&gt;0),AND(DM2600="NS",DM2597&gt;0),DM2600&lt;=DM2599),0,1)</f>
        <v>0</v>
      </c>
      <c r="DN2601" s="489"/>
      <c r="DO2601" s="351">
        <f t="shared" ref="DO2601" si="3228">IF(OR(DO2600=0,DO2600="NA",AND(DO2600="NS",DO2598&gt;0),AND(DO2600="NS",DO2597&gt;0),DO2600&lt;=DO2599),0,1)</f>
        <v>0</v>
      </c>
      <c r="DP2601" s="351">
        <f t="shared" ref="DP2601" si="3229">IF(OR(DP2600=0,DP2600="NA",AND(DP2600="NS",DP2598&gt;0),AND(DP2600="NS",DP2597&gt;0),DP2600&lt;=DP2599),0,1)</f>
        <v>0</v>
      </c>
      <c r="DQ2601" s="335">
        <f>SUM(CP2601:DP2601)</f>
        <v>0</v>
      </c>
    </row>
    <row r="2602" spans="1:123" ht="38.25" customHeight="1" x14ac:dyDescent="0.2">
      <c r="A2602" s="1105"/>
      <c r="B2602" s="1105"/>
      <c r="C2602" s="169" t="s">
        <v>523</v>
      </c>
      <c r="D2602" s="434"/>
      <c r="E2602" s="434"/>
      <c r="F2602" s="434"/>
      <c r="G2602" s="486"/>
      <c r="H2602" s="486"/>
      <c r="I2602" s="434"/>
      <c r="J2602" s="434"/>
      <c r="K2602" s="486"/>
      <c r="L2602" s="486"/>
      <c r="M2602" s="434"/>
      <c r="N2602" s="434"/>
      <c r="O2602" s="486"/>
      <c r="P2602" s="486"/>
      <c r="Q2602" s="434"/>
      <c r="R2602" s="434"/>
      <c r="S2602" s="486"/>
      <c r="T2602" s="486"/>
      <c r="U2602" s="434"/>
      <c r="V2602" s="434"/>
      <c r="W2602" s="486"/>
      <c r="X2602" s="486"/>
      <c r="Y2602" s="434"/>
      <c r="Z2602" s="434"/>
      <c r="AA2602" s="486"/>
      <c r="AB2602" s="486"/>
      <c r="AC2602" s="434"/>
      <c r="AD2602" s="434"/>
      <c r="AE2602" s="109"/>
      <c r="AG2602" s="130">
        <f t="shared" ref="AG2602:AG2665" si="3230">D2602</f>
        <v>0</v>
      </c>
      <c r="AH2602" s="130">
        <f t="shared" ref="AH2602:AH2665" si="3231">COUNTIF(E2602:F2602,"NS")</f>
        <v>0</v>
      </c>
      <c r="AI2602" s="130">
        <f t="shared" ref="AI2602:AI2665" si="3232">SUM(E2602:F2602)</f>
        <v>0</v>
      </c>
      <c r="AJ2602" s="130">
        <f t="shared" ref="AJ2602:AJ2665" si="3233">COUNTIF(E2602:F2602,"NA")</f>
        <v>0</v>
      </c>
      <c r="AK2602" s="359">
        <f t="shared" ref="AK2602:AK2665" si="3234">IF($AG$2369=$AH$2369,0,
IF(OR(
AND(AG2602=0,AH2602&gt;0),
AND(AG2602="NS",AI2602&gt;0),
AND(AG2602="NS",AI2602=0,AH2602=0)),1,
IF(OR(
AND(AG2602&gt;0,AH2602=2),
AND(AG2602="NS",AH2602=2),
AND(AG2602="NS",AI2602=0,AH2602&gt;0),
AG2602=AI2602,
AND(AG2602="NA",AH2602=0,AI2602=0,AJ2602&gt;0)),0,1)))</f>
        <v>0</v>
      </c>
      <c r="AL2602" s="130">
        <f t="shared" ref="AL2602:AL2665" si="3235">G2602</f>
        <v>0</v>
      </c>
      <c r="AM2602" s="130">
        <f t="shared" ref="AM2602:AM2665" si="3236">COUNTIF(I2602:J2602,"NS")</f>
        <v>0</v>
      </c>
      <c r="AN2602" s="130">
        <f t="shared" ref="AN2602:AN2665" si="3237">SUM(I2602:J2602)</f>
        <v>0</v>
      </c>
      <c r="AO2602" s="130">
        <f t="shared" ref="AO2602:AO2665" si="3238">COUNTIF(I2602:J2602,"NA")</f>
        <v>0</v>
      </c>
      <c r="AP2602" s="359">
        <f t="shared" ref="AP2602:AP2665" si="3239">IF($AG$2369=$AH$2369,0,
IF(OR(
AND(AL2602=0,AM2602&gt;0),
AND(AL2602="NS",AN2602&gt;0),
AND(AL2602="NS",AN2602=0,AM2602=0)),1,
IF(OR(
AND(AL2602&gt;0,AM2602=2),
AND(AL2602="NS",AM2602=2),
AND(AL2602="NS",AN2602=0,AM2602&gt;0),
AL2602=AN2602,
AND(AL2602="NA",AM2602=0,AN2602=0,AO2602&gt;0)),0,1)))</f>
        <v>0</v>
      </c>
      <c r="AQ2602" s="130">
        <f t="shared" ref="AQ2602:AQ2665" si="3240">K2602</f>
        <v>0</v>
      </c>
      <c r="AR2602" s="130">
        <f t="shared" ref="AR2602:AR2665" si="3241">COUNTIF(M2602:N2602,"NS")</f>
        <v>0</v>
      </c>
      <c r="AS2602" s="130">
        <f t="shared" ref="AS2602:AS2665" si="3242">SUM(M2602:N2602)</f>
        <v>0</v>
      </c>
      <c r="AT2602" s="130">
        <f t="shared" ref="AT2602:AT2665" si="3243">COUNTIF(M2602:N2602,"NA")</f>
        <v>0</v>
      </c>
      <c r="AU2602" s="359">
        <f t="shared" ref="AU2602:AU2665" si="3244">IF($AG$2369=$AH$2369,0,
IF(OR(
AND(AQ2602=0,AR2602&gt;0),
AND(AQ2602="NS",AS2602&gt;0),
AND(AQ2602="NS",AS2602=0,AR2602=0)),1,
IF(OR(
AND(AQ2602&gt;0,AR2602=2),
AND(AQ2602="NS",AR2602=2),
AND(AQ2602="NS",AS2602=0,AR2602&gt;0),
AQ2602=AS2602,
AND(AQ2602="NA",AR2602=0,AS2602=0,AT2602&gt;0)),0,1)))</f>
        <v>0</v>
      </c>
      <c r="AV2602" s="130">
        <f t="shared" ref="AV2602:AV2665" si="3245">O2602</f>
        <v>0</v>
      </c>
      <c r="AW2602" s="130">
        <f t="shared" ref="AW2602:AW2665" si="3246">COUNTIF(Q2602:R2602,"NS")</f>
        <v>0</v>
      </c>
      <c r="AX2602" s="130">
        <f t="shared" ref="AX2602:AX2665" si="3247">SUM(Q2602:R2602)</f>
        <v>0</v>
      </c>
      <c r="AY2602" s="130">
        <f t="shared" ref="AY2602:AY2665" si="3248">COUNTIF(Q2602:R2602,"NA")</f>
        <v>0</v>
      </c>
      <c r="AZ2602" s="359">
        <f t="shared" ref="AZ2602:AZ2665" si="3249">IF($AG$2369=$AH$2369,0,
IF(OR(
AND(AV2602=0,AW2602&gt;0),
AND(AV2602="NS",AX2602&gt;0),
AND(AV2602="NS",AX2602=0,AW2602=0)),1,
IF(OR(
AND(AV2602&gt;0,AW2602=2),
AND(AV2602="NS",AW2602=2),
AND(AV2602="NS",AX2602=0,AW2602&gt;0),
AV2602=AX2602,
AND(AV2602="NA",AW2602=0,AX2602=0,AY2602&gt;0)),0,1)))</f>
        <v>0</v>
      </c>
      <c r="BA2602" s="130">
        <f t="shared" ref="BA2602:BA2665" si="3250">S2602</f>
        <v>0</v>
      </c>
      <c r="BB2602" s="130">
        <f t="shared" ref="BB2602:BB2665" si="3251">COUNTIF(U2602:V2602,"NS")</f>
        <v>0</v>
      </c>
      <c r="BC2602" s="130">
        <f t="shared" ref="BC2602:BC2665" si="3252">SUM(U2602:V2602)</f>
        <v>0</v>
      </c>
      <c r="BD2602" s="130">
        <f t="shared" ref="BD2602:BD2665" si="3253">COUNTIF(U2602:V2602,"NA")</f>
        <v>0</v>
      </c>
      <c r="BE2602" s="359">
        <f t="shared" ref="BE2602:BE2665" si="3254">IF($AG$2369=$AH$2369,0,
IF(OR(
AND(BA2602=0,BB2602&gt;0),
AND(BA2602="NS",BC2602&gt;0),
AND(BA2602="NS",BC2602=0,BB2602=0)),1,
IF(OR(
AND(BA2602&gt;0,BB2602=2),
AND(BA2602="NS",BB2602=2),
AND(BA2602="NS",BC2602=0,BB2602&gt;0),
BA2602=BC2602,
AND(BA2602="NA",BB2602=0,BC2602=0,BD2602&gt;0)),0,1)))</f>
        <v>0</v>
      </c>
      <c r="BF2602" s="130">
        <f t="shared" ref="BF2602:BF2665" si="3255">W2602</f>
        <v>0</v>
      </c>
      <c r="BG2602" s="130">
        <f t="shared" ref="BG2602:BG2665" si="3256">COUNTIF(Y2602:Z2602,"NS")</f>
        <v>0</v>
      </c>
      <c r="BH2602" s="130">
        <f t="shared" ref="BH2602:BH2665" si="3257">SUM(Y2602:Z2602)</f>
        <v>0</v>
      </c>
      <c r="BI2602" s="130">
        <f t="shared" ref="BI2602:BI2665" si="3258">COUNTIF(Y2602:Z2602,"NA")</f>
        <v>0</v>
      </c>
      <c r="BJ2602" s="359">
        <f t="shared" ref="BJ2602:BJ2665" si="3259">IF($AG$2369=$AH$2369,0,
IF(OR(
AND(BF2602=0,BG2602&gt;0),
AND(BF2602="NS",BH2602&gt;0),
AND(BF2602="NS",BH2602=0,BG2602=0)),1,
IF(OR(
AND(BF2602&gt;0,BG2602=2),
AND(BF2602="NS",BG2602=2),
AND(BF2602="NS",BH2602=0,BG2602&gt;0),
BF2602=BH2602,
AND(BF2602="NA",BG2602=0,BH2602=0,BI2602&gt;0)),0,1)))</f>
        <v>0</v>
      </c>
      <c r="BK2602" s="130">
        <f t="shared" ref="BK2602:BK2665" si="3260">AA2602</f>
        <v>0</v>
      </c>
      <c r="BL2602" s="130">
        <f t="shared" ref="BL2602:BL2665" si="3261">COUNTIF(AC2602:AD2602,"NS")</f>
        <v>0</v>
      </c>
      <c r="BM2602" s="130">
        <f t="shared" ref="BM2602:BM2665" si="3262">SUM(AC2602:AD2602)</f>
        <v>0</v>
      </c>
      <c r="BN2602" s="130">
        <f t="shared" ref="BN2602:BN2665" si="3263">COUNTIF(AC2602:AD2602,"NA")</f>
        <v>0</v>
      </c>
      <c r="BO2602" s="359">
        <f t="shared" ref="BO2602:BO2665" si="3264">IF($AG$2369=$AH$2369,0,
IF(OR(
AND(BK2602=0,BL2602&gt;0),
AND(BK2602="NS",BM2602&gt;0),
AND(BK2602="NS",BM2602=0,BL2602=0)),1,
IF(OR(
AND(BK2602&gt;0,BL2602=2),
AND(BK2602="NS",BL2602=2),
AND(BK2602="NS",BM2602=0,BL2602&gt;0),
BK2602=BM2602,
AND(BK2602="NA",BL2602=0,BM2602=0,BN2602&gt;0)),0,1)))</f>
        <v>0</v>
      </c>
      <c r="BP2602" s="90" t="s">
        <v>2029</v>
      </c>
      <c r="BQ2602" s="90">
        <f>COUNTIF(D2600:D2605,"NS")</f>
        <v>0</v>
      </c>
      <c r="BR2602" s="90">
        <f>COUNTIF(E2600:E2605,"NS")</f>
        <v>0</v>
      </c>
      <c r="BS2602" s="90">
        <f>COUNTIF(F2600:F2605,"NS")</f>
        <v>0</v>
      </c>
      <c r="BT2602" s="90">
        <f>COUNTIF(G2600:H2605,"NS")</f>
        <v>0</v>
      </c>
      <c r="BU2602" s="90">
        <f>COUNTIF(I2600:I2605,"NS")</f>
        <v>0</v>
      </c>
      <c r="BV2602" s="90">
        <f>COUNTIF(J2600:J2605,"NS")</f>
        <v>0</v>
      </c>
      <c r="BW2602" s="90">
        <f>COUNTIF(K2600:L2605,"NS")</f>
        <v>0</v>
      </c>
      <c r="BX2602" s="90">
        <f>COUNTIF(M2600:M2605,"NS")</f>
        <v>0</v>
      </c>
      <c r="BY2602" s="90">
        <f>COUNTIF(N2600:N2605,"NS")</f>
        <v>0</v>
      </c>
      <c r="BZ2602" s="90">
        <f>COUNTIF(O2600:P2605,"NS")</f>
        <v>0</v>
      </c>
      <c r="CA2602" s="90">
        <f>COUNTIF(Q2600:Q2605,"NS")</f>
        <v>0</v>
      </c>
      <c r="CB2602" s="90">
        <f>COUNTIF(R2600:R2605,"NS")</f>
        <v>0</v>
      </c>
      <c r="CC2602" s="90">
        <f>COUNTIF(S2600:T2605,"NS")</f>
        <v>0</v>
      </c>
      <c r="CD2602" s="90">
        <f>COUNTIF(U2600:U2605,"NS")</f>
        <v>0</v>
      </c>
      <c r="CE2602" s="90">
        <f>COUNTIF(V2600:V2605,"NS")</f>
        <v>0</v>
      </c>
      <c r="CF2602" s="90">
        <f>COUNTIF(W2600:X2605,"NS")</f>
        <v>0</v>
      </c>
      <c r="CG2602" s="90">
        <f>COUNTIF(Y2600:Y2605,"NS")</f>
        <v>0</v>
      </c>
      <c r="CH2602" s="90">
        <f>COUNTIF(Z2600:Z2605,"NS")</f>
        <v>0</v>
      </c>
      <c r="CI2602" s="90">
        <f>COUNTIF(AA2600:AB2605,"NS")</f>
        <v>0</v>
      </c>
      <c r="CJ2602" s="90">
        <f>COUNTIF(AC2600:AC2605,"NS")</f>
        <v>0</v>
      </c>
      <c r="CK2602" s="90">
        <f>COUNTIF(AD2600:AD2605,"NS")</f>
        <v>0</v>
      </c>
      <c r="CO2602" s="335"/>
      <c r="CP2602" s="336"/>
      <c r="CQ2602" s="336"/>
      <c r="CR2602" s="336"/>
      <c r="CS2602" s="486"/>
      <c r="CT2602" s="486"/>
      <c r="CU2602" s="336"/>
      <c r="CV2602" s="336"/>
      <c r="CW2602" s="486"/>
      <c r="CX2602" s="486"/>
      <c r="CY2602" s="336"/>
      <c r="CZ2602" s="336"/>
      <c r="DA2602" s="486"/>
      <c r="DB2602" s="486"/>
      <c r="DC2602" s="336"/>
      <c r="DD2602" s="336"/>
      <c r="DE2602" s="486"/>
      <c r="DF2602" s="486"/>
      <c r="DG2602" s="336"/>
      <c r="DH2602" s="336"/>
      <c r="DI2602" s="486"/>
      <c r="DJ2602" s="486"/>
      <c r="DK2602" s="336"/>
      <c r="DL2602" s="336"/>
      <c r="DM2602" s="486"/>
      <c r="DN2602" s="486"/>
      <c r="DO2602" s="336"/>
      <c r="DP2602" s="336"/>
    </row>
    <row r="2603" spans="1:123" ht="38.25" customHeight="1" x14ac:dyDescent="0.2">
      <c r="A2603" s="1105"/>
      <c r="B2603" s="1105"/>
      <c r="C2603" s="169" t="s">
        <v>524</v>
      </c>
      <c r="D2603" s="434"/>
      <c r="E2603" s="434"/>
      <c r="F2603" s="434"/>
      <c r="G2603" s="486"/>
      <c r="H2603" s="486"/>
      <c r="I2603" s="434"/>
      <c r="J2603" s="434"/>
      <c r="K2603" s="486"/>
      <c r="L2603" s="486"/>
      <c r="M2603" s="434"/>
      <c r="N2603" s="434"/>
      <c r="O2603" s="486"/>
      <c r="P2603" s="486"/>
      <c r="Q2603" s="434"/>
      <c r="R2603" s="434"/>
      <c r="S2603" s="486"/>
      <c r="T2603" s="486"/>
      <c r="U2603" s="434"/>
      <c r="V2603" s="434"/>
      <c r="W2603" s="486"/>
      <c r="X2603" s="486"/>
      <c r="Y2603" s="434"/>
      <c r="Z2603" s="434"/>
      <c r="AA2603" s="486"/>
      <c r="AB2603" s="486"/>
      <c r="AC2603" s="434"/>
      <c r="AD2603" s="434"/>
      <c r="AE2603" s="109"/>
      <c r="AG2603" s="130">
        <f t="shared" si="3230"/>
        <v>0</v>
      </c>
      <c r="AH2603" s="130">
        <f t="shared" si="3231"/>
        <v>0</v>
      </c>
      <c r="AI2603" s="130">
        <f t="shared" si="3232"/>
        <v>0</v>
      </c>
      <c r="AJ2603" s="130">
        <f t="shared" si="3233"/>
        <v>0</v>
      </c>
      <c r="AK2603" s="359">
        <f t="shared" si="3234"/>
        <v>0</v>
      </c>
      <c r="AL2603" s="130">
        <f t="shared" si="3235"/>
        <v>0</v>
      </c>
      <c r="AM2603" s="130">
        <f t="shared" si="3236"/>
        <v>0</v>
      </c>
      <c r="AN2603" s="130">
        <f t="shared" si="3237"/>
        <v>0</v>
      </c>
      <c r="AO2603" s="130">
        <f t="shared" si="3238"/>
        <v>0</v>
      </c>
      <c r="AP2603" s="359">
        <f t="shared" si="3239"/>
        <v>0</v>
      </c>
      <c r="AQ2603" s="130">
        <f t="shared" si="3240"/>
        <v>0</v>
      </c>
      <c r="AR2603" s="130">
        <f t="shared" si="3241"/>
        <v>0</v>
      </c>
      <c r="AS2603" s="130">
        <f t="shared" si="3242"/>
        <v>0</v>
      </c>
      <c r="AT2603" s="130">
        <f t="shared" si="3243"/>
        <v>0</v>
      </c>
      <c r="AU2603" s="359">
        <f t="shared" si="3244"/>
        <v>0</v>
      </c>
      <c r="AV2603" s="130">
        <f t="shared" si="3245"/>
        <v>0</v>
      </c>
      <c r="AW2603" s="130">
        <f t="shared" si="3246"/>
        <v>0</v>
      </c>
      <c r="AX2603" s="130">
        <f t="shared" si="3247"/>
        <v>0</v>
      </c>
      <c r="AY2603" s="130">
        <f t="shared" si="3248"/>
        <v>0</v>
      </c>
      <c r="AZ2603" s="359">
        <f t="shared" si="3249"/>
        <v>0</v>
      </c>
      <c r="BA2603" s="130">
        <f t="shared" si="3250"/>
        <v>0</v>
      </c>
      <c r="BB2603" s="130">
        <f t="shared" si="3251"/>
        <v>0</v>
      </c>
      <c r="BC2603" s="130">
        <f t="shared" si="3252"/>
        <v>0</v>
      </c>
      <c r="BD2603" s="130">
        <f t="shared" si="3253"/>
        <v>0</v>
      </c>
      <c r="BE2603" s="359">
        <f t="shared" si="3254"/>
        <v>0</v>
      </c>
      <c r="BF2603" s="130">
        <f t="shared" si="3255"/>
        <v>0</v>
      </c>
      <c r="BG2603" s="130">
        <f t="shared" si="3256"/>
        <v>0</v>
      </c>
      <c r="BH2603" s="130">
        <f t="shared" si="3257"/>
        <v>0</v>
      </c>
      <c r="BI2603" s="130">
        <f t="shared" si="3258"/>
        <v>0</v>
      </c>
      <c r="BJ2603" s="359">
        <f t="shared" si="3259"/>
        <v>0</v>
      </c>
      <c r="BK2603" s="130">
        <f t="shared" si="3260"/>
        <v>0</v>
      </c>
      <c r="BL2603" s="130">
        <f t="shared" si="3261"/>
        <v>0</v>
      </c>
      <c r="BM2603" s="130">
        <f t="shared" si="3262"/>
        <v>0</v>
      </c>
      <c r="BN2603" s="130">
        <f t="shared" si="3263"/>
        <v>0</v>
      </c>
      <c r="BO2603" s="359">
        <f t="shared" si="3264"/>
        <v>0</v>
      </c>
      <c r="BP2603" s="90" t="s">
        <v>2104</v>
      </c>
      <c r="BQ2603" s="90">
        <f>D2599</f>
        <v>0</v>
      </c>
      <c r="BR2603" s="90">
        <f>E2599</f>
        <v>0</v>
      </c>
      <c r="BS2603" s="90">
        <f>F2599</f>
        <v>0</v>
      </c>
      <c r="BT2603" s="90">
        <f>G2599</f>
        <v>0</v>
      </c>
      <c r="BU2603" s="90">
        <f>I2599</f>
        <v>0</v>
      </c>
      <c r="BV2603" s="90">
        <f>J2599</f>
        <v>0</v>
      </c>
      <c r="BW2603" s="90">
        <f>K2599</f>
        <v>0</v>
      </c>
      <c r="BX2603" s="90">
        <f>M2599</f>
        <v>0</v>
      </c>
      <c r="BY2603" s="90">
        <f>N2599</f>
        <v>0</v>
      </c>
      <c r="BZ2603" s="90">
        <f>O2599</f>
        <v>0</v>
      </c>
      <c r="CA2603" s="90">
        <f>Q2599</f>
        <v>0</v>
      </c>
      <c r="CB2603" s="90">
        <f>R2599</f>
        <v>0</v>
      </c>
      <c r="CC2603" s="90">
        <f>S2599</f>
        <v>0</v>
      </c>
      <c r="CD2603" s="90">
        <f>U2599</f>
        <v>0</v>
      </c>
      <c r="CE2603" s="90">
        <f>V2599</f>
        <v>0</v>
      </c>
      <c r="CF2603" s="90">
        <f>W2599</f>
        <v>0</v>
      </c>
      <c r="CG2603" s="90">
        <f>Y2599</f>
        <v>0</v>
      </c>
      <c r="CH2603" s="90">
        <f>Z2599</f>
        <v>0</v>
      </c>
      <c r="CI2603" s="90">
        <f>AA2599</f>
        <v>0</v>
      </c>
      <c r="CJ2603" s="90">
        <f>AC2599</f>
        <v>0</v>
      </c>
      <c r="CK2603" s="90">
        <f>AD2599</f>
        <v>0</v>
      </c>
      <c r="CO2603" s="335"/>
      <c r="CP2603" s="336"/>
      <c r="CQ2603" s="336"/>
      <c r="CR2603" s="336"/>
      <c r="CS2603" s="486"/>
      <c r="CT2603" s="486"/>
      <c r="CU2603" s="336"/>
      <c r="CV2603" s="336"/>
      <c r="CW2603" s="486"/>
      <c r="CX2603" s="486"/>
      <c r="CY2603" s="336"/>
      <c r="CZ2603" s="336"/>
      <c r="DA2603" s="486"/>
      <c r="DB2603" s="486"/>
      <c r="DC2603" s="336"/>
      <c r="DD2603" s="336"/>
      <c r="DE2603" s="486"/>
      <c r="DF2603" s="486"/>
      <c r="DG2603" s="336"/>
      <c r="DH2603" s="336"/>
      <c r="DI2603" s="486"/>
      <c r="DJ2603" s="486"/>
      <c r="DK2603" s="336"/>
      <c r="DL2603" s="336"/>
      <c r="DM2603" s="486"/>
      <c r="DN2603" s="486"/>
      <c r="DO2603" s="336"/>
      <c r="DP2603" s="336"/>
    </row>
    <row r="2604" spans="1:123" ht="38.25" customHeight="1" x14ac:dyDescent="0.2">
      <c r="A2604" s="1105"/>
      <c r="B2604" s="1105"/>
      <c r="C2604" s="169" t="s">
        <v>525</v>
      </c>
      <c r="D2604" s="434"/>
      <c r="E2604" s="434"/>
      <c r="F2604" s="434"/>
      <c r="G2604" s="486"/>
      <c r="H2604" s="486"/>
      <c r="I2604" s="434"/>
      <c r="J2604" s="434"/>
      <c r="K2604" s="486"/>
      <c r="L2604" s="486"/>
      <c r="M2604" s="434"/>
      <c r="N2604" s="434"/>
      <c r="O2604" s="486"/>
      <c r="P2604" s="486"/>
      <c r="Q2604" s="434"/>
      <c r="R2604" s="434"/>
      <c r="S2604" s="486"/>
      <c r="T2604" s="486"/>
      <c r="U2604" s="434"/>
      <c r="V2604" s="434"/>
      <c r="W2604" s="486"/>
      <c r="X2604" s="486"/>
      <c r="Y2604" s="434"/>
      <c r="Z2604" s="434"/>
      <c r="AA2604" s="486"/>
      <c r="AB2604" s="486"/>
      <c r="AC2604" s="434"/>
      <c r="AD2604" s="434"/>
      <c r="AE2604" s="109"/>
      <c r="AG2604" s="130">
        <f t="shared" si="3230"/>
        <v>0</v>
      </c>
      <c r="AH2604" s="130">
        <f t="shared" si="3231"/>
        <v>0</v>
      </c>
      <c r="AI2604" s="130">
        <f t="shared" si="3232"/>
        <v>0</v>
      </c>
      <c r="AJ2604" s="130">
        <f t="shared" si="3233"/>
        <v>0</v>
      </c>
      <c r="AK2604" s="359">
        <f t="shared" si="3234"/>
        <v>0</v>
      </c>
      <c r="AL2604" s="130">
        <f t="shared" si="3235"/>
        <v>0</v>
      </c>
      <c r="AM2604" s="130">
        <f t="shared" si="3236"/>
        <v>0</v>
      </c>
      <c r="AN2604" s="130">
        <f t="shared" si="3237"/>
        <v>0</v>
      </c>
      <c r="AO2604" s="130">
        <f t="shared" si="3238"/>
        <v>0</v>
      </c>
      <c r="AP2604" s="359">
        <f t="shared" si="3239"/>
        <v>0</v>
      </c>
      <c r="AQ2604" s="130">
        <f t="shared" si="3240"/>
        <v>0</v>
      </c>
      <c r="AR2604" s="130">
        <f t="shared" si="3241"/>
        <v>0</v>
      </c>
      <c r="AS2604" s="130">
        <f t="shared" si="3242"/>
        <v>0</v>
      </c>
      <c r="AT2604" s="130">
        <f t="shared" si="3243"/>
        <v>0</v>
      </c>
      <c r="AU2604" s="359">
        <f t="shared" si="3244"/>
        <v>0</v>
      </c>
      <c r="AV2604" s="130">
        <f t="shared" si="3245"/>
        <v>0</v>
      </c>
      <c r="AW2604" s="130">
        <f t="shared" si="3246"/>
        <v>0</v>
      </c>
      <c r="AX2604" s="130">
        <f t="shared" si="3247"/>
        <v>0</v>
      </c>
      <c r="AY2604" s="130">
        <f t="shared" si="3248"/>
        <v>0</v>
      </c>
      <c r="AZ2604" s="359">
        <f t="shared" si="3249"/>
        <v>0</v>
      </c>
      <c r="BA2604" s="130">
        <f t="shared" si="3250"/>
        <v>0</v>
      </c>
      <c r="BB2604" s="130">
        <f t="shared" si="3251"/>
        <v>0</v>
      </c>
      <c r="BC2604" s="130">
        <f t="shared" si="3252"/>
        <v>0</v>
      </c>
      <c r="BD2604" s="130">
        <f t="shared" si="3253"/>
        <v>0</v>
      </c>
      <c r="BE2604" s="359">
        <f t="shared" si="3254"/>
        <v>0</v>
      </c>
      <c r="BF2604" s="130">
        <f t="shared" si="3255"/>
        <v>0</v>
      </c>
      <c r="BG2604" s="130">
        <f t="shared" si="3256"/>
        <v>0</v>
      </c>
      <c r="BH2604" s="130">
        <f t="shared" si="3257"/>
        <v>0</v>
      </c>
      <c r="BI2604" s="130">
        <f t="shared" si="3258"/>
        <v>0</v>
      </c>
      <c r="BJ2604" s="359">
        <f t="shared" si="3259"/>
        <v>0</v>
      </c>
      <c r="BK2604" s="130">
        <f t="shared" si="3260"/>
        <v>0</v>
      </c>
      <c r="BL2604" s="130">
        <f t="shared" si="3261"/>
        <v>0</v>
      </c>
      <c r="BM2604" s="130">
        <f t="shared" si="3262"/>
        <v>0</v>
      </c>
      <c r="BN2604" s="130">
        <f t="shared" si="3263"/>
        <v>0</v>
      </c>
      <c r="BO2604" s="359">
        <f t="shared" si="3264"/>
        <v>0</v>
      </c>
      <c r="CO2604" s="335"/>
      <c r="CP2604" s="336"/>
      <c r="CQ2604" s="336"/>
      <c r="CR2604" s="336"/>
      <c r="CS2604" s="486"/>
      <c r="CT2604" s="486"/>
      <c r="CU2604" s="336"/>
      <c r="CV2604" s="336"/>
      <c r="CW2604" s="486"/>
      <c r="CX2604" s="486"/>
      <c r="CY2604" s="336"/>
      <c r="CZ2604" s="336"/>
      <c r="DA2604" s="486"/>
      <c r="DB2604" s="486"/>
      <c r="DC2604" s="336"/>
      <c r="DD2604" s="336"/>
      <c r="DE2604" s="486"/>
      <c r="DF2604" s="486"/>
      <c r="DG2604" s="336"/>
      <c r="DH2604" s="336"/>
      <c r="DI2604" s="486"/>
      <c r="DJ2604" s="486"/>
      <c r="DK2604" s="336"/>
      <c r="DL2604" s="336"/>
      <c r="DM2604" s="486"/>
      <c r="DN2604" s="486"/>
      <c r="DO2604" s="336"/>
      <c r="DP2604" s="336"/>
    </row>
    <row r="2605" spans="1:123" ht="38.25" customHeight="1" x14ac:dyDescent="0.2">
      <c r="A2605" s="1105"/>
      <c r="B2605" s="1105"/>
      <c r="C2605" s="169" t="s">
        <v>526</v>
      </c>
      <c r="D2605" s="434"/>
      <c r="E2605" s="434"/>
      <c r="F2605" s="434"/>
      <c r="G2605" s="486"/>
      <c r="H2605" s="486"/>
      <c r="I2605" s="434"/>
      <c r="J2605" s="434"/>
      <c r="K2605" s="486"/>
      <c r="L2605" s="486"/>
      <c r="M2605" s="434"/>
      <c r="N2605" s="434"/>
      <c r="O2605" s="486"/>
      <c r="P2605" s="486"/>
      <c r="Q2605" s="434"/>
      <c r="R2605" s="434"/>
      <c r="S2605" s="486"/>
      <c r="T2605" s="486"/>
      <c r="U2605" s="434"/>
      <c r="V2605" s="434"/>
      <c r="W2605" s="486"/>
      <c r="X2605" s="486"/>
      <c r="Y2605" s="434"/>
      <c r="Z2605" s="434"/>
      <c r="AA2605" s="486"/>
      <c r="AB2605" s="486"/>
      <c r="AC2605" s="434"/>
      <c r="AD2605" s="434"/>
      <c r="AE2605" s="109"/>
      <c r="AG2605" s="130">
        <f t="shared" si="3230"/>
        <v>0</v>
      </c>
      <c r="AH2605" s="130">
        <f t="shared" si="3231"/>
        <v>0</v>
      </c>
      <c r="AI2605" s="130">
        <f t="shared" si="3232"/>
        <v>0</v>
      </c>
      <c r="AJ2605" s="130">
        <f t="shared" si="3233"/>
        <v>0</v>
      </c>
      <c r="AK2605" s="359">
        <f t="shared" si="3234"/>
        <v>0</v>
      </c>
      <c r="AL2605" s="130">
        <f t="shared" si="3235"/>
        <v>0</v>
      </c>
      <c r="AM2605" s="130">
        <f t="shared" si="3236"/>
        <v>0</v>
      </c>
      <c r="AN2605" s="130">
        <f t="shared" si="3237"/>
        <v>0</v>
      </c>
      <c r="AO2605" s="130">
        <f t="shared" si="3238"/>
        <v>0</v>
      </c>
      <c r="AP2605" s="359">
        <f t="shared" si="3239"/>
        <v>0</v>
      </c>
      <c r="AQ2605" s="130">
        <f t="shared" si="3240"/>
        <v>0</v>
      </c>
      <c r="AR2605" s="130">
        <f t="shared" si="3241"/>
        <v>0</v>
      </c>
      <c r="AS2605" s="130">
        <f t="shared" si="3242"/>
        <v>0</v>
      </c>
      <c r="AT2605" s="130">
        <f t="shared" si="3243"/>
        <v>0</v>
      </c>
      <c r="AU2605" s="359">
        <f t="shared" si="3244"/>
        <v>0</v>
      </c>
      <c r="AV2605" s="130">
        <f t="shared" si="3245"/>
        <v>0</v>
      </c>
      <c r="AW2605" s="130">
        <f t="shared" si="3246"/>
        <v>0</v>
      </c>
      <c r="AX2605" s="130">
        <f t="shared" si="3247"/>
        <v>0</v>
      </c>
      <c r="AY2605" s="130">
        <f t="shared" si="3248"/>
        <v>0</v>
      </c>
      <c r="AZ2605" s="359">
        <f t="shared" si="3249"/>
        <v>0</v>
      </c>
      <c r="BA2605" s="130">
        <f t="shared" si="3250"/>
        <v>0</v>
      </c>
      <c r="BB2605" s="130">
        <f t="shared" si="3251"/>
        <v>0</v>
      </c>
      <c r="BC2605" s="130">
        <f t="shared" si="3252"/>
        <v>0</v>
      </c>
      <c r="BD2605" s="130">
        <f t="shared" si="3253"/>
        <v>0</v>
      </c>
      <c r="BE2605" s="359">
        <f t="shared" si="3254"/>
        <v>0</v>
      </c>
      <c r="BF2605" s="130">
        <f t="shared" si="3255"/>
        <v>0</v>
      </c>
      <c r="BG2605" s="130">
        <f t="shared" si="3256"/>
        <v>0</v>
      </c>
      <c r="BH2605" s="130">
        <f t="shared" si="3257"/>
        <v>0</v>
      </c>
      <c r="BI2605" s="130">
        <f t="shared" si="3258"/>
        <v>0</v>
      </c>
      <c r="BJ2605" s="359">
        <f t="shared" si="3259"/>
        <v>0</v>
      </c>
      <c r="BK2605" s="130">
        <f t="shared" si="3260"/>
        <v>0</v>
      </c>
      <c r="BL2605" s="130">
        <f t="shared" si="3261"/>
        <v>0</v>
      </c>
      <c r="BM2605" s="130">
        <f t="shared" si="3262"/>
        <v>0</v>
      </c>
      <c r="BN2605" s="130">
        <f t="shared" si="3263"/>
        <v>0</v>
      </c>
      <c r="BO2605" s="359">
        <f t="shared" si="3264"/>
        <v>0</v>
      </c>
      <c r="BQ2605" s="246" t="s">
        <v>84</v>
      </c>
      <c r="BR2605" s="246" t="s">
        <v>2048</v>
      </c>
      <c r="BS2605" s="246" t="s">
        <v>2049</v>
      </c>
      <c r="BT2605" s="246" t="s">
        <v>84</v>
      </c>
      <c r="BU2605" s="246" t="s">
        <v>2048</v>
      </c>
      <c r="BV2605" s="246" t="s">
        <v>2049</v>
      </c>
      <c r="BW2605" s="246" t="s">
        <v>84</v>
      </c>
      <c r="BX2605" s="246" t="s">
        <v>2048</v>
      </c>
      <c r="BY2605" s="246" t="s">
        <v>2049</v>
      </c>
      <c r="BZ2605" s="246" t="s">
        <v>84</v>
      </c>
      <c r="CA2605" s="246" t="s">
        <v>2048</v>
      </c>
      <c r="CB2605" s="246" t="s">
        <v>2049</v>
      </c>
      <c r="CC2605" s="246" t="s">
        <v>84</v>
      </c>
      <c r="CD2605" s="246" t="s">
        <v>2048</v>
      </c>
      <c r="CE2605" s="246" t="s">
        <v>2049</v>
      </c>
      <c r="CF2605" s="246" t="s">
        <v>84</v>
      </c>
      <c r="CG2605" s="246" t="s">
        <v>2048</v>
      </c>
      <c r="CH2605" s="246" t="s">
        <v>2049</v>
      </c>
      <c r="CI2605" s="246" t="s">
        <v>84</v>
      </c>
      <c r="CJ2605" s="246" t="s">
        <v>2048</v>
      </c>
      <c r="CK2605" s="246" t="s">
        <v>2049</v>
      </c>
      <c r="CO2605" s="335"/>
      <c r="CP2605" s="336"/>
      <c r="CQ2605" s="336"/>
      <c r="CR2605" s="336"/>
      <c r="CS2605" s="486"/>
      <c r="CT2605" s="486"/>
      <c r="CU2605" s="336"/>
      <c r="CV2605" s="336"/>
      <c r="CW2605" s="486"/>
      <c r="CX2605" s="486"/>
      <c r="CY2605" s="336"/>
      <c r="CZ2605" s="336"/>
      <c r="DA2605" s="486"/>
      <c r="DB2605" s="486"/>
      <c r="DC2605" s="336"/>
      <c r="DD2605" s="336"/>
      <c r="DE2605" s="486"/>
      <c r="DF2605" s="486"/>
      <c r="DG2605" s="336"/>
      <c r="DH2605" s="336"/>
      <c r="DI2605" s="486"/>
      <c r="DJ2605" s="486"/>
      <c r="DK2605" s="336"/>
      <c r="DL2605" s="336"/>
      <c r="DM2605" s="486"/>
      <c r="DN2605" s="486"/>
      <c r="DO2605" s="336"/>
      <c r="DP2605" s="336"/>
    </row>
    <row r="2606" spans="1:123" s="186" customFormat="1" ht="38.25" customHeight="1" x14ac:dyDescent="0.2">
      <c r="A2606" s="1104"/>
      <c r="B2606" s="1104"/>
      <c r="C2606" s="242" t="s">
        <v>527</v>
      </c>
      <c r="D2606" s="234"/>
      <c r="E2606" s="234"/>
      <c r="F2606" s="234"/>
      <c r="G2606" s="487"/>
      <c r="H2606" s="487"/>
      <c r="I2606" s="234"/>
      <c r="J2606" s="234"/>
      <c r="K2606" s="487"/>
      <c r="L2606" s="487"/>
      <c r="M2606" s="234"/>
      <c r="N2606" s="234"/>
      <c r="O2606" s="487"/>
      <c r="P2606" s="487"/>
      <c r="Q2606" s="234"/>
      <c r="R2606" s="234"/>
      <c r="S2606" s="487"/>
      <c r="T2606" s="487"/>
      <c r="U2606" s="234"/>
      <c r="V2606" s="234"/>
      <c r="W2606" s="487"/>
      <c r="X2606" s="487"/>
      <c r="Y2606" s="234"/>
      <c r="Z2606" s="234"/>
      <c r="AA2606" s="487"/>
      <c r="AB2606" s="487"/>
      <c r="AC2606" s="234"/>
      <c r="AD2606" s="234"/>
      <c r="AE2606" s="235"/>
      <c r="AF2606" s="237"/>
      <c r="AG2606" s="178">
        <f t="shared" si="3230"/>
        <v>0</v>
      </c>
      <c r="AH2606" s="178">
        <f t="shared" si="3231"/>
        <v>0</v>
      </c>
      <c r="AI2606" s="178">
        <f t="shared" si="3232"/>
        <v>0</v>
      </c>
      <c r="AJ2606" s="178">
        <f t="shared" si="3233"/>
        <v>0</v>
      </c>
      <c r="AK2606" s="359">
        <f t="shared" si="3234"/>
        <v>0</v>
      </c>
      <c r="AL2606" s="178">
        <f t="shared" si="3235"/>
        <v>0</v>
      </c>
      <c r="AM2606" s="178">
        <f t="shared" si="3236"/>
        <v>0</v>
      </c>
      <c r="AN2606" s="178">
        <f t="shared" si="3237"/>
        <v>0</v>
      </c>
      <c r="AO2606" s="178">
        <f t="shared" si="3238"/>
        <v>0</v>
      </c>
      <c r="AP2606" s="359">
        <f t="shared" si="3239"/>
        <v>0</v>
      </c>
      <c r="AQ2606" s="178">
        <f t="shared" si="3240"/>
        <v>0</v>
      </c>
      <c r="AR2606" s="178">
        <f t="shared" si="3241"/>
        <v>0</v>
      </c>
      <c r="AS2606" s="178">
        <f t="shared" si="3242"/>
        <v>0</v>
      </c>
      <c r="AT2606" s="178">
        <f t="shared" si="3243"/>
        <v>0</v>
      </c>
      <c r="AU2606" s="359">
        <f t="shared" si="3244"/>
        <v>0</v>
      </c>
      <c r="AV2606" s="178">
        <f t="shared" si="3245"/>
        <v>0</v>
      </c>
      <c r="AW2606" s="178">
        <f t="shared" si="3246"/>
        <v>0</v>
      </c>
      <c r="AX2606" s="178">
        <f t="shared" si="3247"/>
        <v>0</v>
      </c>
      <c r="AY2606" s="178">
        <f t="shared" si="3248"/>
        <v>0</v>
      </c>
      <c r="AZ2606" s="359">
        <f t="shared" si="3249"/>
        <v>0</v>
      </c>
      <c r="BA2606" s="178">
        <f t="shared" si="3250"/>
        <v>0</v>
      </c>
      <c r="BB2606" s="178">
        <f t="shared" si="3251"/>
        <v>0</v>
      </c>
      <c r="BC2606" s="178">
        <f t="shared" si="3252"/>
        <v>0</v>
      </c>
      <c r="BD2606" s="178">
        <f t="shared" si="3253"/>
        <v>0</v>
      </c>
      <c r="BE2606" s="359">
        <f t="shared" si="3254"/>
        <v>0</v>
      </c>
      <c r="BF2606" s="178">
        <f t="shared" si="3255"/>
        <v>0</v>
      </c>
      <c r="BG2606" s="178">
        <f t="shared" si="3256"/>
        <v>0</v>
      </c>
      <c r="BH2606" s="178">
        <f t="shared" si="3257"/>
        <v>0</v>
      </c>
      <c r="BI2606" s="178">
        <f t="shared" si="3258"/>
        <v>0</v>
      </c>
      <c r="BJ2606" s="359">
        <f t="shared" si="3259"/>
        <v>0</v>
      </c>
      <c r="BK2606" s="178">
        <f t="shared" si="3260"/>
        <v>0</v>
      </c>
      <c r="BL2606" s="178">
        <f t="shared" si="3261"/>
        <v>0</v>
      </c>
      <c r="BM2606" s="178">
        <f t="shared" si="3262"/>
        <v>0</v>
      </c>
      <c r="BN2606" s="178">
        <f t="shared" si="3263"/>
        <v>0</v>
      </c>
      <c r="BO2606" s="359">
        <f t="shared" si="3264"/>
        <v>0</v>
      </c>
      <c r="BP2606" s="186" t="s">
        <v>2077</v>
      </c>
      <c r="BQ2606" s="178">
        <f>IF($AG$1789=$AH$1789,0,IF(
OR(
AND(BQ2610=0,BQ2609&gt;0),
AND(BQ2610="NS",BQ2608&gt;0),
AND(BQ2610="NS",BQ2608=0,BQ2609=0)),1,
IF(OR(
AND(BQ2609&gt;=2,BQ2608&lt;BQ2610),
AND(BQ2610="NS",BQ2608=0,BQ2609&gt;0),
BQ2610=BQ2608,
AND(BQ2610="NA",BQ2609=0,BQ2608=0,BQ2607&gt;0)),0,1)))</f>
        <v>0</v>
      </c>
      <c r="BR2606" s="178">
        <f t="shared" ref="BR2606:BY2606" si="3265">IF($AG$1789=$AH$1789,0,IF(
OR(
AND(BR2610=0,BR2609&gt;0),
AND(BR2610="NS",BR2608&gt;0),
AND(BR2610="NS",BR2608=0,BR2609=0)),1,
IF(OR(
AND(BR2609&gt;=2,BR2608&lt;BR2610),
AND(BR2610="NS",BR2608=0,BR2609&gt;0),
BR2610=BR2608,
AND(BR2610="NA",BR2609=0,BR2608=0,BR2607&gt;0)),0,1)))</f>
        <v>0</v>
      </c>
      <c r="BS2606" s="178">
        <f t="shared" si="3265"/>
        <v>0</v>
      </c>
      <c r="BT2606" s="178">
        <f t="shared" si="3265"/>
        <v>0</v>
      </c>
      <c r="BU2606" s="178">
        <f t="shared" si="3265"/>
        <v>0</v>
      </c>
      <c r="BV2606" s="178">
        <f t="shared" si="3265"/>
        <v>0</v>
      </c>
      <c r="BW2606" s="178">
        <f t="shared" si="3265"/>
        <v>0</v>
      </c>
      <c r="BX2606" s="178">
        <f t="shared" si="3265"/>
        <v>0</v>
      </c>
      <c r="BY2606" s="178">
        <f t="shared" si="3265"/>
        <v>0</v>
      </c>
      <c r="BZ2606" s="178">
        <f>IF($AG$1789=$AH$1789,0,IF(
OR(
AND(BZ2610=0,BZ2609&gt;0),
AND(BZ2610="NS",BZ2608&gt;0),
AND(BZ2610="NS",BZ2608=0,BZ2609=0)),1,
IF(OR(
AND(BZ2609&gt;=2,BZ2608&lt;BZ2610),
AND(BZ2610="NS",BZ2608=0,BZ2609&gt;0),
BZ2610=BZ2608,
AND(BZ2610="NA",BZ2609=0,BZ2608=0,BZ2607&gt;0)),0,1)))</f>
        <v>0</v>
      </c>
      <c r="CA2606" s="178">
        <f t="shared" ref="CA2606:CK2606" si="3266">IF($AG$1789=$AH$1789,0,IF(
OR(
AND(CA2610=0,CA2609&gt;0),
AND(CA2610="NS",CA2608&gt;0),
AND(CA2610="NS",CA2608=0,CA2609=0)),1,
IF(OR(
AND(CA2609&gt;=2,CA2608&lt;CA2610),
AND(CA2610="NS",CA2608=0,CA2609&gt;0),
CA2610=CA2608,
AND(CA2610="NA",CA2609=0,CA2608=0,CA2607&gt;0)),0,1)))</f>
        <v>0</v>
      </c>
      <c r="CB2606" s="178">
        <f t="shared" si="3266"/>
        <v>0</v>
      </c>
      <c r="CC2606" s="178">
        <f t="shared" si="3266"/>
        <v>0</v>
      </c>
      <c r="CD2606" s="178">
        <f t="shared" si="3266"/>
        <v>0</v>
      </c>
      <c r="CE2606" s="178">
        <f t="shared" si="3266"/>
        <v>0</v>
      </c>
      <c r="CF2606" s="178">
        <f t="shared" si="3266"/>
        <v>0</v>
      </c>
      <c r="CG2606" s="178">
        <f t="shared" si="3266"/>
        <v>0</v>
      </c>
      <c r="CH2606" s="178">
        <f t="shared" si="3266"/>
        <v>0</v>
      </c>
      <c r="CI2606" s="178">
        <f t="shared" si="3266"/>
        <v>0</v>
      </c>
      <c r="CJ2606" s="178">
        <f t="shared" si="3266"/>
        <v>0</v>
      </c>
      <c r="CK2606" s="178">
        <f t="shared" si="3266"/>
        <v>0</v>
      </c>
      <c r="CL2606" s="186">
        <f>SUM(BZ2606:CK2606)</f>
        <v>0</v>
      </c>
      <c r="CN2606" s="237"/>
      <c r="CO2606" s="349" t="s">
        <v>2171</v>
      </c>
      <c r="CP2606" s="353">
        <f>IF(AND(SUM(S2599,D2606,D2611:D2614)=0,SUM(COUNTIF(S2599,"NS"),COUNTIF(D2606,"NS"),COUNTIF(D2611:D2614,"NS")&gt;0)),"NS",SUM(S2599,D2606,D2611:D2614))</f>
        <v>0</v>
      </c>
      <c r="CQ2606" s="353">
        <f>IF(AND(SUM(T2599,E2606,E2611:E2614)=0,SUM(COUNTIF(T2599,"NS"),COUNTIF(E2606,"NS"),COUNTIF(E2611:E2614,"NS")&gt;0)),"NS",SUM(T2599,E2606,E2611:E2614))</f>
        <v>0</v>
      </c>
      <c r="CR2606" s="353">
        <f>IF(AND(SUM(U2599,F2606,F2611:F2614)=0,SUM(COUNTIF(U2599,"NS"),COUNTIF(F2606,"NS"),COUNTIF(F2611:F2614,"NS")&gt;0)),"NS",SUM(U2599,F2606,F2611:F2614))</f>
        <v>0</v>
      </c>
      <c r="CS2606" s="488">
        <f>IF(AND(SUM(V2599,G2606,G2611:H2614)=0,SUM(COUNTIF(V2599,"NS"),COUNTIF(G2606,"NS"),COUNTIF(G2611:H2614,"NS")&gt;0)),"NS",SUM(V2599,G2606,G2611:H2614))</f>
        <v>0</v>
      </c>
      <c r="CT2606" s="488"/>
      <c r="CU2606" s="353">
        <f>IF(AND(SUM(X2599,I2606,I2611:I2614)=0,SUM(COUNTIF(X2599,"NS"),COUNTIF(I2606,"NS"),COUNTIF(I2611:I2614,"NS")&gt;0)),"NS",SUM(X2599,I2606,I2611:I2614))</f>
        <v>0</v>
      </c>
      <c r="CV2606" s="353">
        <f>IF(AND(SUM(Y2599,J2606,J2611:J2614)=0,SUM(COUNTIF(Y2599,"NS"),COUNTIF(J2606,"NS"),COUNTIF(J2611:J2614,"NS")&gt;0)),"NS",SUM(Y2599,J2606,J2611:J2614))</f>
        <v>0</v>
      </c>
      <c r="CW2606" s="488">
        <f t="shared" ref="CW2606" si="3267">IF(AND(SUM(Z2599,K2606,K2611:L2614)=0,SUM(COUNTIF(Z2599,"NS"),COUNTIF(K2606,"NS"),COUNTIF(K2611:L2614,"NS")&gt;0)),"NS",SUM(Z2599,K2606,K2611:L2614))</f>
        <v>0</v>
      </c>
      <c r="CX2606" s="488"/>
      <c r="CY2606" s="353">
        <f t="shared" ref="CY2606:CZ2606" si="3268">IF(AND(SUM(AB2599,M2606,M2611:M2614)=0,SUM(COUNTIF(AB2599,"NS"),COUNTIF(M2606,"NS"),COUNTIF(M2611:M2614,"NS")&gt;0)),"NS",SUM(AB2599,M2606,M2611:M2614))</f>
        <v>0</v>
      </c>
      <c r="CZ2606" s="353">
        <f t="shared" si="3268"/>
        <v>0</v>
      </c>
      <c r="DA2606" s="488">
        <f t="shared" ref="DA2606" si="3269">IF(AND(SUM(AD2599,O2606,O2611:P2614)=0,SUM(COUNTIF(AD2599,"NS"),COUNTIF(O2606,"NS"),COUNTIF(O2611:P2614,"NS")&gt;0)),"NS",SUM(AD2599,O2606,O2611:P2614))</f>
        <v>0</v>
      </c>
      <c r="DB2606" s="488"/>
      <c r="DC2606" s="353">
        <f t="shared" ref="DC2606:DD2606" si="3270">IF(AND(SUM(AF2599,Q2606,Q2611:Q2614)=0,SUM(COUNTIF(AF2599,"NS"),COUNTIF(Q2606,"NS"),COUNTIF(Q2611:Q2614,"NS")&gt;0)),"NS",SUM(AF2599,Q2606,Q2611:Q2614))</f>
        <v>0</v>
      </c>
      <c r="DD2606" s="353">
        <f t="shared" si="3270"/>
        <v>0</v>
      </c>
      <c r="DE2606" s="488">
        <f t="shared" ref="DE2606" si="3271">IF(AND(SUM(AH2599,S2606,S2611:T2614)=0,SUM(COUNTIF(AH2599,"NS"),COUNTIF(S2606,"NS"),COUNTIF(S2611:T2614,"NS")&gt;0)),"NS",SUM(AH2599,S2606,S2611:T2614))</f>
        <v>0</v>
      </c>
      <c r="DF2606" s="488"/>
      <c r="DG2606" s="353">
        <f t="shared" ref="DG2606:DH2606" si="3272">IF(AND(SUM(AJ2599,U2606,U2611:U2614)=0,SUM(COUNTIF(AJ2599,"NS"),COUNTIF(U2606,"NS"),COUNTIF(U2611:U2614,"NS")&gt;0)),"NS",SUM(AJ2599,U2606,U2611:U2614))</f>
        <v>0</v>
      </c>
      <c r="DH2606" s="353">
        <f t="shared" si="3272"/>
        <v>0</v>
      </c>
      <c r="DI2606" s="488">
        <f t="shared" ref="DI2606" si="3273">IF(AND(SUM(AL2599,W2606,W2611:X2614)=0,SUM(COUNTIF(AL2599,"NS"),COUNTIF(W2606,"NS"),COUNTIF(W2611:X2614,"NS")&gt;0)),"NS",SUM(AL2599,W2606,W2611:X2614))</f>
        <v>0</v>
      </c>
      <c r="DJ2606" s="488"/>
      <c r="DK2606" s="353">
        <f t="shared" ref="DK2606:DL2606" si="3274">IF(AND(SUM(AN2599,Y2606,Y2611:Y2614)=0,SUM(COUNTIF(AN2599,"NS"),COUNTIF(Y2606,"NS"),COUNTIF(Y2611:Y2614,"NS")&gt;0)),"NS",SUM(AN2599,Y2606,Y2611:Y2614))</f>
        <v>0</v>
      </c>
      <c r="DL2606" s="353">
        <f t="shared" si="3274"/>
        <v>0</v>
      </c>
      <c r="DM2606" s="488">
        <f t="shared" ref="DM2606" si="3275">IF(AND(SUM(AP2599,AA2606,AA2611:AB2614)=0,SUM(COUNTIF(AP2599,"NS"),COUNTIF(AA2606,"NS"),COUNTIF(AA2611:AB2614,"NS")&gt;0)),"NS",SUM(AP2599,AA2606,AA2611:AB2614))</f>
        <v>0</v>
      </c>
      <c r="DN2606" s="488"/>
      <c r="DO2606" s="353">
        <f t="shared" ref="DO2606:DP2606" si="3276">IF(AND(SUM(AR2599,AC2606,AC2611:AC2614)=0,SUM(COUNTIF(AR2599,"NS"),COUNTIF(AC2606,"NS"),COUNTIF(AC2611:AC2614,"NS")&gt;0)),"NS",SUM(AR2599,AC2606,AC2611:AC2614))</f>
        <v>0</v>
      </c>
      <c r="DP2606" s="353">
        <f t="shared" si="3276"/>
        <v>0</v>
      </c>
      <c r="DS2606" s="237"/>
    </row>
    <row r="2607" spans="1:123" ht="38.25" customHeight="1" x14ac:dyDescent="0.2">
      <c r="A2607" s="1105"/>
      <c r="B2607" s="1105"/>
      <c r="C2607" s="169" t="s">
        <v>533</v>
      </c>
      <c r="D2607" s="434"/>
      <c r="E2607" s="434"/>
      <c r="F2607" s="434"/>
      <c r="G2607" s="486"/>
      <c r="H2607" s="486"/>
      <c r="I2607" s="434"/>
      <c r="J2607" s="434"/>
      <c r="K2607" s="486"/>
      <c r="L2607" s="486"/>
      <c r="M2607" s="434"/>
      <c r="N2607" s="434"/>
      <c r="O2607" s="486"/>
      <c r="P2607" s="486"/>
      <c r="Q2607" s="434"/>
      <c r="R2607" s="434"/>
      <c r="S2607" s="486"/>
      <c r="T2607" s="486"/>
      <c r="U2607" s="434"/>
      <c r="V2607" s="434"/>
      <c r="W2607" s="486"/>
      <c r="X2607" s="486"/>
      <c r="Y2607" s="434"/>
      <c r="Z2607" s="434"/>
      <c r="AA2607" s="486"/>
      <c r="AB2607" s="486"/>
      <c r="AC2607" s="434"/>
      <c r="AD2607" s="434"/>
      <c r="AE2607" s="109"/>
      <c r="AG2607" s="130">
        <f t="shared" si="3230"/>
        <v>0</v>
      </c>
      <c r="AH2607" s="130">
        <f t="shared" si="3231"/>
        <v>0</v>
      </c>
      <c r="AI2607" s="130">
        <f t="shared" si="3232"/>
        <v>0</v>
      </c>
      <c r="AJ2607" s="130">
        <f t="shared" si="3233"/>
        <v>0</v>
      </c>
      <c r="AK2607" s="359">
        <f t="shared" si="3234"/>
        <v>0</v>
      </c>
      <c r="AL2607" s="130">
        <f t="shared" si="3235"/>
        <v>0</v>
      </c>
      <c r="AM2607" s="130">
        <f t="shared" si="3236"/>
        <v>0</v>
      </c>
      <c r="AN2607" s="130">
        <f t="shared" si="3237"/>
        <v>0</v>
      </c>
      <c r="AO2607" s="130">
        <f t="shared" si="3238"/>
        <v>0</v>
      </c>
      <c r="AP2607" s="359">
        <f t="shared" si="3239"/>
        <v>0</v>
      </c>
      <c r="AQ2607" s="130">
        <f t="shared" si="3240"/>
        <v>0</v>
      </c>
      <c r="AR2607" s="130">
        <f t="shared" si="3241"/>
        <v>0</v>
      </c>
      <c r="AS2607" s="130">
        <f t="shared" si="3242"/>
        <v>0</v>
      </c>
      <c r="AT2607" s="130">
        <f t="shared" si="3243"/>
        <v>0</v>
      </c>
      <c r="AU2607" s="359">
        <f t="shared" si="3244"/>
        <v>0</v>
      </c>
      <c r="AV2607" s="130">
        <f t="shared" si="3245"/>
        <v>0</v>
      </c>
      <c r="AW2607" s="130">
        <f t="shared" si="3246"/>
        <v>0</v>
      </c>
      <c r="AX2607" s="130">
        <f t="shared" si="3247"/>
        <v>0</v>
      </c>
      <c r="AY2607" s="130">
        <f t="shared" si="3248"/>
        <v>0</v>
      </c>
      <c r="AZ2607" s="359">
        <f t="shared" si="3249"/>
        <v>0</v>
      </c>
      <c r="BA2607" s="130">
        <f t="shared" si="3250"/>
        <v>0</v>
      </c>
      <c r="BB2607" s="130">
        <f t="shared" si="3251"/>
        <v>0</v>
      </c>
      <c r="BC2607" s="130">
        <f t="shared" si="3252"/>
        <v>0</v>
      </c>
      <c r="BD2607" s="130">
        <f t="shared" si="3253"/>
        <v>0</v>
      </c>
      <c r="BE2607" s="359">
        <f t="shared" si="3254"/>
        <v>0</v>
      </c>
      <c r="BF2607" s="130">
        <f t="shared" si="3255"/>
        <v>0</v>
      </c>
      <c r="BG2607" s="130">
        <f t="shared" si="3256"/>
        <v>0</v>
      </c>
      <c r="BH2607" s="130">
        <f t="shared" si="3257"/>
        <v>0</v>
      </c>
      <c r="BI2607" s="130">
        <f t="shared" si="3258"/>
        <v>0</v>
      </c>
      <c r="BJ2607" s="359">
        <f t="shared" si="3259"/>
        <v>0</v>
      </c>
      <c r="BK2607" s="130">
        <f t="shared" si="3260"/>
        <v>0</v>
      </c>
      <c r="BL2607" s="130">
        <f t="shared" si="3261"/>
        <v>0</v>
      </c>
      <c r="BM2607" s="130">
        <f t="shared" si="3262"/>
        <v>0</v>
      </c>
      <c r="BN2607" s="130">
        <f t="shared" si="3263"/>
        <v>0</v>
      </c>
      <c r="BO2607" s="359">
        <f t="shared" si="3264"/>
        <v>0</v>
      </c>
      <c r="BP2607" s="90" t="s">
        <v>2058</v>
      </c>
      <c r="BQ2607" s="90">
        <f>COUNTIF(D2607:D2610,"NA")</f>
        <v>0</v>
      </c>
      <c r="BR2607" s="90">
        <f>COUNTIF(E2607:E2610,"NA")</f>
        <v>0</v>
      </c>
      <c r="BS2607" s="90">
        <f>COUNTIF(F2607:F2610,"NA")</f>
        <v>0</v>
      </c>
      <c r="BT2607" s="90">
        <f>COUNTIF(G2607:H2610,"NA")</f>
        <v>0</v>
      </c>
      <c r="BU2607" s="90">
        <f>COUNTIF(I2607:I2610,"NA")</f>
        <v>0</v>
      </c>
      <c r="BV2607" s="90">
        <f>COUNTIF(J2607:J2610,"NA")</f>
        <v>0</v>
      </c>
      <c r="BW2607" s="90">
        <f>COUNTIF(K2607:L2610,"NA")</f>
        <v>0</v>
      </c>
      <c r="BX2607" s="90">
        <f>COUNTIF(M2607:M2610,"NA")</f>
        <v>0</v>
      </c>
      <c r="BY2607" s="90">
        <f>COUNTIF(N2607:N2610,"NA")</f>
        <v>0</v>
      </c>
      <c r="BZ2607" s="90">
        <f>COUNTIF(O2607:P2610,"NA")</f>
        <v>0</v>
      </c>
      <c r="CA2607" s="90">
        <f>COUNTIF(Q2607:Q2610,"NA")</f>
        <v>0</v>
      </c>
      <c r="CB2607" s="90">
        <f>COUNTIF(R2607:R2610,"NA")</f>
        <v>0</v>
      </c>
      <c r="CC2607" s="90">
        <f>COUNTIF(S2607:T2610,"NA")</f>
        <v>0</v>
      </c>
      <c r="CD2607" s="90">
        <f>COUNTIF(U2607:U2610,"NA")</f>
        <v>0</v>
      </c>
      <c r="CE2607" s="90">
        <f>COUNTIF(V2607:V2610,"NA")</f>
        <v>0</v>
      </c>
      <c r="CF2607" s="90">
        <f>COUNTIF(W2607:X2610,"NA")</f>
        <v>0</v>
      </c>
      <c r="CG2607" s="90">
        <f>COUNTIF(Y2607:Y2610,"NA")</f>
        <v>0</v>
      </c>
      <c r="CH2607" s="90">
        <f>COUNTIF(Z2607:Z2610,"NA")</f>
        <v>0</v>
      </c>
      <c r="CI2607" s="90">
        <f>COUNTIF(AA2607:AB2610,"NA")</f>
        <v>0</v>
      </c>
      <c r="CJ2607" s="90">
        <f>COUNTIF(AC2607:AC2610,"NA")</f>
        <v>0</v>
      </c>
      <c r="CK2607" s="90">
        <f>COUNTIF(AD2607:AD2610,"NA")</f>
        <v>0</v>
      </c>
      <c r="CO2607" s="349" t="s">
        <v>2078</v>
      </c>
      <c r="CP2607" s="353">
        <f>SUM(S2599,D2606,D2611:D2613)</f>
        <v>0</v>
      </c>
      <c r="CQ2607" s="353">
        <f>SUM(T2599,E2606,E2611:E2613)</f>
        <v>0</v>
      </c>
      <c r="CR2607" s="353">
        <f>SUM(U2599,F2606,F2611:F2613)</f>
        <v>0</v>
      </c>
      <c r="CS2607" s="488">
        <f>SUM(V2599,G2606,G2611:H2613)</f>
        <v>0</v>
      </c>
      <c r="CT2607" s="488"/>
      <c r="CU2607" s="353">
        <f>SUM(X2599,I2606,I2611:I2613)</f>
        <v>0</v>
      </c>
      <c r="CV2607" s="353">
        <f>SUM(Y2599,J2606,J2611:J2613)</f>
        <v>0</v>
      </c>
      <c r="CW2607" s="488">
        <f t="shared" ref="CW2607" si="3277">SUM(Z2599,K2606,K2611:L2613)</f>
        <v>0</v>
      </c>
      <c r="CX2607" s="488"/>
      <c r="CY2607" s="353">
        <f t="shared" ref="CY2607:CZ2607" si="3278">SUM(AB2599,M2606,M2611:M2613)</f>
        <v>0</v>
      </c>
      <c r="CZ2607" s="353">
        <f t="shared" si="3278"/>
        <v>0</v>
      </c>
      <c r="DA2607" s="488">
        <f t="shared" ref="DA2607" si="3279">SUM(AD2599,O2606,O2611:P2613)</f>
        <v>0</v>
      </c>
      <c r="DB2607" s="488"/>
      <c r="DC2607" s="353">
        <f t="shared" ref="DC2607:DD2607" si="3280">SUM(AF2599,Q2606,Q2611:Q2613)</f>
        <v>0</v>
      </c>
      <c r="DD2607" s="353">
        <f t="shared" si="3280"/>
        <v>0</v>
      </c>
      <c r="DE2607" s="488">
        <f t="shared" ref="DE2607" si="3281">SUM(AH2599,S2606,S2611:T2613)</f>
        <v>0</v>
      </c>
      <c r="DF2607" s="488"/>
      <c r="DG2607" s="353">
        <f t="shared" ref="DG2607:DH2607" si="3282">SUM(AJ2599,U2606,U2611:U2613)</f>
        <v>0</v>
      </c>
      <c r="DH2607" s="353">
        <f t="shared" si="3282"/>
        <v>0</v>
      </c>
      <c r="DI2607" s="488">
        <f t="shared" ref="DI2607" si="3283">SUM(AL2599,W2606,W2611:X2613)</f>
        <v>0</v>
      </c>
      <c r="DJ2607" s="488"/>
      <c r="DK2607" s="353">
        <f t="shared" ref="DK2607:DL2607" si="3284">SUM(AN2599,Y2606,Y2611:Y2613)</f>
        <v>0</v>
      </c>
      <c r="DL2607" s="353">
        <f t="shared" si="3284"/>
        <v>0</v>
      </c>
      <c r="DM2607" s="488">
        <f t="shared" ref="DM2607" si="3285">SUM(AP2599,AA2606,AA2611:AB2613)</f>
        <v>0</v>
      </c>
      <c r="DN2607" s="488"/>
      <c r="DO2607" s="353">
        <f t="shared" ref="DO2607:DP2607" si="3286">SUM(AR2599,AC2606,AC2611:AC2613)</f>
        <v>0</v>
      </c>
      <c r="DP2607" s="353">
        <f t="shared" si="3286"/>
        <v>0</v>
      </c>
    </row>
    <row r="2608" spans="1:123" ht="38.25" customHeight="1" x14ac:dyDescent="0.2">
      <c r="A2608" s="1105"/>
      <c r="B2608" s="1105"/>
      <c r="C2608" s="169" t="s">
        <v>534</v>
      </c>
      <c r="D2608" s="434"/>
      <c r="E2608" s="434"/>
      <c r="F2608" s="434"/>
      <c r="G2608" s="486"/>
      <c r="H2608" s="486"/>
      <c r="I2608" s="434"/>
      <c r="J2608" s="434"/>
      <c r="K2608" s="486"/>
      <c r="L2608" s="486"/>
      <c r="M2608" s="434"/>
      <c r="N2608" s="434"/>
      <c r="O2608" s="486"/>
      <c r="P2608" s="486"/>
      <c r="Q2608" s="434"/>
      <c r="R2608" s="434"/>
      <c r="S2608" s="486"/>
      <c r="T2608" s="486"/>
      <c r="U2608" s="434"/>
      <c r="V2608" s="434"/>
      <c r="W2608" s="486"/>
      <c r="X2608" s="486"/>
      <c r="Y2608" s="434"/>
      <c r="Z2608" s="434"/>
      <c r="AA2608" s="486"/>
      <c r="AB2608" s="486"/>
      <c r="AC2608" s="434"/>
      <c r="AD2608" s="434"/>
      <c r="AE2608" s="109"/>
      <c r="AG2608" s="130">
        <f t="shared" si="3230"/>
        <v>0</v>
      </c>
      <c r="AH2608" s="130">
        <f t="shared" si="3231"/>
        <v>0</v>
      </c>
      <c r="AI2608" s="130">
        <f t="shared" si="3232"/>
        <v>0</v>
      </c>
      <c r="AJ2608" s="130">
        <f t="shared" si="3233"/>
        <v>0</v>
      </c>
      <c r="AK2608" s="359">
        <f t="shared" si="3234"/>
        <v>0</v>
      </c>
      <c r="AL2608" s="130">
        <f t="shared" si="3235"/>
        <v>0</v>
      </c>
      <c r="AM2608" s="130">
        <f t="shared" si="3236"/>
        <v>0</v>
      </c>
      <c r="AN2608" s="130">
        <f t="shared" si="3237"/>
        <v>0</v>
      </c>
      <c r="AO2608" s="130">
        <f t="shared" si="3238"/>
        <v>0</v>
      </c>
      <c r="AP2608" s="359">
        <f t="shared" si="3239"/>
        <v>0</v>
      </c>
      <c r="AQ2608" s="130">
        <f t="shared" si="3240"/>
        <v>0</v>
      </c>
      <c r="AR2608" s="130">
        <f t="shared" si="3241"/>
        <v>0</v>
      </c>
      <c r="AS2608" s="130">
        <f t="shared" si="3242"/>
        <v>0</v>
      </c>
      <c r="AT2608" s="130">
        <f t="shared" si="3243"/>
        <v>0</v>
      </c>
      <c r="AU2608" s="359">
        <f t="shared" si="3244"/>
        <v>0</v>
      </c>
      <c r="AV2608" s="130">
        <f t="shared" si="3245"/>
        <v>0</v>
      </c>
      <c r="AW2608" s="130">
        <f t="shared" si="3246"/>
        <v>0</v>
      </c>
      <c r="AX2608" s="130">
        <f t="shared" si="3247"/>
        <v>0</v>
      </c>
      <c r="AY2608" s="130">
        <f t="shared" si="3248"/>
        <v>0</v>
      </c>
      <c r="AZ2608" s="359">
        <f t="shared" si="3249"/>
        <v>0</v>
      </c>
      <c r="BA2608" s="130">
        <f t="shared" si="3250"/>
        <v>0</v>
      </c>
      <c r="BB2608" s="130">
        <f t="shared" si="3251"/>
        <v>0</v>
      </c>
      <c r="BC2608" s="130">
        <f t="shared" si="3252"/>
        <v>0</v>
      </c>
      <c r="BD2608" s="130">
        <f t="shared" si="3253"/>
        <v>0</v>
      </c>
      <c r="BE2608" s="359">
        <f t="shared" si="3254"/>
        <v>0</v>
      </c>
      <c r="BF2608" s="130">
        <f t="shared" si="3255"/>
        <v>0</v>
      </c>
      <c r="BG2608" s="130">
        <f t="shared" si="3256"/>
        <v>0</v>
      </c>
      <c r="BH2608" s="130">
        <f t="shared" si="3257"/>
        <v>0</v>
      </c>
      <c r="BI2608" s="130">
        <f t="shared" si="3258"/>
        <v>0</v>
      </c>
      <c r="BJ2608" s="359">
        <f t="shared" si="3259"/>
        <v>0</v>
      </c>
      <c r="BK2608" s="130">
        <f t="shared" si="3260"/>
        <v>0</v>
      </c>
      <c r="BL2608" s="130">
        <f t="shared" si="3261"/>
        <v>0</v>
      </c>
      <c r="BM2608" s="130">
        <f t="shared" si="3262"/>
        <v>0</v>
      </c>
      <c r="BN2608" s="130">
        <f t="shared" si="3263"/>
        <v>0</v>
      </c>
      <c r="BO2608" s="359">
        <f t="shared" si="3264"/>
        <v>0</v>
      </c>
      <c r="BP2608" s="90" t="s">
        <v>2078</v>
      </c>
      <c r="BQ2608" s="90">
        <f>SUM(D2607:D2610)</f>
        <v>0</v>
      </c>
      <c r="BR2608" s="90">
        <f>SUM(E2607:E2610)</f>
        <v>0</v>
      </c>
      <c r="BS2608" s="90">
        <f>SUM(F2607:F2610)</f>
        <v>0</v>
      </c>
      <c r="BT2608" s="90">
        <f>SUM(G2607:H2610)</f>
        <v>0</v>
      </c>
      <c r="BU2608" s="90">
        <f>SUM(I2607:I2610)</f>
        <v>0</v>
      </c>
      <c r="BV2608" s="90">
        <f>SUM(J2607:J2610)</f>
        <v>0</v>
      </c>
      <c r="BW2608" s="90">
        <f>SUM(K2607:L2610)</f>
        <v>0</v>
      </c>
      <c r="BX2608" s="90">
        <f>SUM(M2607:M2610)</f>
        <v>0</v>
      </c>
      <c r="BY2608" s="90">
        <f>SUM(N2607:N2610)</f>
        <v>0</v>
      </c>
      <c r="BZ2608" s="90">
        <f>SUM(O2607:P2610)</f>
        <v>0</v>
      </c>
      <c r="CA2608" s="90">
        <f>SUM(Q2607:Q2610)</f>
        <v>0</v>
      </c>
      <c r="CB2608" s="90">
        <f>SUM(R2607:R2610)</f>
        <v>0</v>
      </c>
      <c r="CC2608" s="90">
        <f>SUM(S2607:T2610)</f>
        <v>0</v>
      </c>
      <c r="CD2608" s="90">
        <f>SUM(U2607:U2610)</f>
        <v>0</v>
      </c>
      <c r="CE2608" s="90">
        <f>SUM(V2607:V2610)</f>
        <v>0</v>
      </c>
      <c r="CF2608" s="90">
        <f>SUM(W2607:X2610)</f>
        <v>0</v>
      </c>
      <c r="CG2608" s="90">
        <f>SUM(Y2607:Y2610)</f>
        <v>0</v>
      </c>
      <c r="CH2608" s="90">
        <f>SUM(Z2607:Z2610)</f>
        <v>0</v>
      </c>
      <c r="CI2608" s="90">
        <f>SUM(AA2607:AB2610)</f>
        <v>0</v>
      </c>
      <c r="CJ2608" s="90">
        <f>SUM(AC2607:AC2610)</f>
        <v>0</v>
      </c>
      <c r="CK2608" s="90">
        <f>SUM(AD2607:AD2610)</f>
        <v>0</v>
      </c>
      <c r="CO2608" s="349" t="s">
        <v>2029</v>
      </c>
      <c r="CP2608" s="353">
        <f>SUM(COUNTIF(S2599,"NS"),COUNTIF(D2606,"NS"),COUNTIF(D2611:D2613,"NS"))</f>
        <v>0</v>
      </c>
      <c r="CQ2608" s="353">
        <f>SUM(COUNTIF(T2599,"NS"),COUNTIF(E2606,"NS"),COUNTIF(E2611:E2613,"NS"))</f>
        <v>0</v>
      </c>
      <c r="CR2608" s="353">
        <f>SUM(COUNTIF(U2599,"NS"),COUNTIF(F2606,"NS"),COUNTIF(F2611:F2613,"NS"))</f>
        <v>0</v>
      </c>
      <c r="CS2608" s="488">
        <f>SUM(COUNTIF(V2599,"NS"),COUNTIF(G2606,"NS"),COUNTIF(G2611:H2613,"NS"))</f>
        <v>0</v>
      </c>
      <c r="CT2608" s="488"/>
      <c r="CU2608" s="353">
        <f>SUM(COUNTIF(X2599,"NS"),COUNTIF(I2606,"NS"),COUNTIF(I2611:I2613,"NS"))</f>
        <v>0</v>
      </c>
      <c r="CV2608" s="353">
        <f>SUM(COUNTIF(Y2599,"NS"),COUNTIF(J2606,"NS"),COUNTIF(J2611:J2613,"NS"))</f>
        <v>0</v>
      </c>
      <c r="CW2608" s="488">
        <f t="shared" ref="CW2608" si="3287">SUM(COUNTIF(Z2599,"NS"),COUNTIF(K2606,"NS"),COUNTIF(K2611:L2613,"NS"))</f>
        <v>0</v>
      </c>
      <c r="CX2608" s="488"/>
      <c r="CY2608" s="353">
        <f t="shared" ref="CY2608:CZ2608" si="3288">SUM(COUNTIF(AB2599,"NS"),COUNTIF(M2606,"NS"),COUNTIF(M2611:M2613,"NS"))</f>
        <v>0</v>
      </c>
      <c r="CZ2608" s="353">
        <f t="shared" si="3288"/>
        <v>0</v>
      </c>
      <c r="DA2608" s="488">
        <f t="shared" ref="DA2608" si="3289">SUM(COUNTIF(AD2599,"NS"),COUNTIF(O2606,"NS"),COUNTIF(O2611:P2613,"NS"))</f>
        <v>0</v>
      </c>
      <c r="DB2608" s="488"/>
      <c r="DC2608" s="353">
        <f t="shared" ref="DC2608:DD2608" si="3290">SUM(COUNTIF(AF2599,"NS"),COUNTIF(Q2606,"NS"),COUNTIF(Q2611:Q2613,"NS"))</f>
        <v>0</v>
      </c>
      <c r="DD2608" s="353">
        <f t="shared" si="3290"/>
        <v>0</v>
      </c>
      <c r="DE2608" s="488">
        <f t="shared" ref="DE2608" si="3291">SUM(COUNTIF(AH2599,"NS"),COUNTIF(S2606,"NS"),COUNTIF(S2611:T2613,"NS"))</f>
        <v>0</v>
      </c>
      <c r="DF2608" s="488"/>
      <c r="DG2608" s="353">
        <f t="shared" ref="DG2608:DH2608" si="3292">SUM(COUNTIF(AJ2599,"NS"),COUNTIF(U2606,"NS"),COUNTIF(U2611:U2613,"NS"))</f>
        <v>0</v>
      </c>
      <c r="DH2608" s="353">
        <f t="shared" si="3292"/>
        <v>0</v>
      </c>
      <c r="DI2608" s="488">
        <f t="shared" ref="DI2608" si="3293">SUM(COUNTIF(AL2599,"NS"),COUNTIF(W2606,"NS"),COUNTIF(W2611:X2613,"NS"))</f>
        <v>0</v>
      </c>
      <c r="DJ2608" s="488"/>
      <c r="DK2608" s="353">
        <f t="shared" ref="DK2608:DL2608" si="3294">SUM(COUNTIF(AN2599,"NS"),COUNTIF(Y2606,"NS"),COUNTIF(Y2611:Y2613,"NS"))</f>
        <v>0</v>
      </c>
      <c r="DL2608" s="353">
        <f t="shared" si="3294"/>
        <v>0</v>
      </c>
      <c r="DM2608" s="488">
        <f t="shared" ref="DM2608" si="3295">SUM(COUNTIF(AP2599,"NS"),COUNTIF(AA2606,"NS"),COUNTIF(AA2611:AB2613,"NS"))</f>
        <v>0</v>
      </c>
      <c r="DN2608" s="488"/>
      <c r="DO2608" s="353">
        <f t="shared" ref="DO2608:DP2608" si="3296">SUM(COUNTIF(AR2599,"NS"),COUNTIF(AC2606,"NS"),COUNTIF(AC2611:AC2613,"NS"))</f>
        <v>0</v>
      </c>
      <c r="DP2608" s="353">
        <f t="shared" si="3296"/>
        <v>0</v>
      </c>
    </row>
    <row r="2609" spans="1:123" ht="38.25" customHeight="1" x14ac:dyDescent="0.2">
      <c r="A2609" s="1105"/>
      <c r="B2609" s="1105"/>
      <c r="C2609" s="169" t="s">
        <v>535</v>
      </c>
      <c r="D2609" s="434"/>
      <c r="E2609" s="434"/>
      <c r="F2609" s="434"/>
      <c r="G2609" s="486"/>
      <c r="H2609" s="486"/>
      <c r="I2609" s="434"/>
      <c r="J2609" s="434"/>
      <c r="K2609" s="486"/>
      <c r="L2609" s="486"/>
      <c r="M2609" s="434"/>
      <c r="N2609" s="434"/>
      <c r="O2609" s="486"/>
      <c r="P2609" s="486"/>
      <c r="Q2609" s="434"/>
      <c r="R2609" s="434"/>
      <c r="S2609" s="486"/>
      <c r="T2609" s="486"/>
      <c r="U2609" s="434"/>
      <c r="V2609" s="434"/>
      <c r="W2609" s="486"/>
      <c r="X2609" s="486"/>
      <c r="Y2609" s="434"/>
      <c r="Z2609" s="434"/>
      <c r="AA2609" s="486"/>
      <c r="AB2609" s="486"/>
      <c r="AC2609" s="434"/>
      <c r="AD2609" s="434"/>
      <c r="AE2609" s="109"/>
      <c r="AG2609" s="130">
        <f t="shared" si="3230"/>
        <v>0</v>
      </c>
      <c r="AH2609" s="130">
        <f t="shared" si="3231"/>
        <v>0</v>
      </c>
      <c r="AI2609" s="130">
        <f t="shared" si="3232"/>
        <v>0</v>
      </c>
      <c r="AJ2609" s="130">
        <f t="shared" si="3233"/>
        <v>0</v>
      </c>
      <c r="AK2609" s="359">
        <f t="shared" si="3234"/>
        <v>0</v>
      </c>
      <c r="AL2609" s="130">
        <f t="shared" si="3235"/>
        <v>0</v>
      </c>
      <c r="AM2609" s="130">
        <f t="shared" si="3236"/>
        <v>0</v>
      </c>
      <c r="AN2609" s="130">
        <f t="shared" si="3237"/>
        <v>0</v>
      </c>
      <c r="AO2609" s="130">
        <f t="shared" si="3238"/>
        <v>0</v>
      </c>
      <c r="AP2609" s="359">
        <f t="shared" si="3239"/>
        <v>0</v>
      </c>
      <c r="AQ2609" s="130">
        <f t="shared" si="3240"/>
        <v>0</v>
      </c>
      <c r="AR2609" s="130">
        <f t="shared" si="3241"/>
        <v>0</v>
      </c>
      <c r="AS2609" s="130">
        <f t="shared" si="3242"/>
        <v>0</v>
      </c>
      <c r="AT2609" s="130">
        <f t="shared" si="3243"/>
        <v>0</v>
      </c>
      <c r="AU2609" s="359">
        <f t="shared" si="3244"/>
        <v>0</v>
      </c>
      <c r="AV2609" s="130">
        <f t="shared" si="3245"/>
        <v>0</v>
      </c>
      <c r="AW2609" s="130">
        <f t="shared" si="3246"/>
        <v>0</v>
      </c>
      <c r="AX2609" s="130">
        <f t="shared" si="3247"/>
        <v>0</v>
      </c>
      <c r="AY2609" s="130">
        <f t="shared" si="3248"/>
        <v>0</v>
      </c>
      <c r="AZ2609" s="359">
        <f t="shared" si="3249"/>
        <v>0</v>
      </c>
      <c r="BA2609" s="130">
        <f t="shared" si="3250"/>
        <v>0</v>
      </c>
      <c r="BB2609" s="130">
        <f t="shared" si="3251"/>
        <v>0</v>
      </c>
      <c r="BC2609" s="130">
        <f t="shared" si="3252"/>
        <v>0</v>
      </c>
      <c r="BD2609" s="130">
        <f t="shared" si="3253"/>
        <v>0</v>
      </c>
      <c r="BE2609" s="359">
        <f t="shared" si="3254"/>
        <v>0</v>
      </c>
      <c r="BF2609" s="130">
        <f t="shared" si="3255"/>
        <v>0</v>
      </c>
      <c r="BG2609" s="130">
        <f t="shared" si="3256"/>
        <v>0</v>
      </c>
      <c r="BH2609" s="130">
        <f t="shared" si="3257"/>
        <v>0</v>
      </c>
      <c r="BI2609" s="130">
        <f t="shared" si="3258"/>
        <v>0</v>
      </c>
      <c r="BJ2609" s="359">
        <f t="shared" si="3259"/>
        <v>0</v>
      </c>
      <c r="BK2609" s="130">
        <f t="shared" si="3260"/>
        <v>0</v>
      </c>
      <c r="BL2609" s="130">
        <f t="shared" si="3261"/>
        <v>0</v>
      </c>
      <c r="BM2609" s="130">
        <f t="shared" si="3262"/>
        <v>0</v>
      </c>
      <c r="BN2609" s="130">
        <f t="shared" si="3263"/>
        <v>0</v>
      </c>
      <c r="BO2609" s="359">
        <f t="shared" si="3264"/>
        <v>0</v>
      </c>
      <c r="BP2609" s="90" t="s">
        <v>2029</v>
      </c>
      <c r="BQ2609" s="90">
        <f>COUNTIF(D2607:D2610,"NS")</f>
        <v>0</v>
      </c>
      <c r="BR2609" s="90">
        <f>COUNTIF(E2607:E2610,"NS")</f>
        <v>0</v>
      </c>
      <c r="BS2609" s="90">
        <f>COUNTIF(F2607:F2610,"NS")</f>
        <v>0</v>
      </c>
      <c r="BT2609" s="90">
        <f>COUNTIF(G2607:H2610,"NS")</f>
        <v>0</v>
      </c>
      <c r="BU2609" s="90">
        <f>COUNTIF(I2607:I2610,"NS")</f>
        <v>0</v>
      </c>
      <c r="BV2609" s="90">
        <f>COUNTIF(J2607:J2610,"NS")</f>
        <v>0</v>
      </c>
      <c r="BW2609" s="90">
        <f>COUNTIF(K2607:L2610,"NS")</f>
        <v>0</v>
      </c>
      <c r="BX2609" s="90">
        <f>COUNTIF(M2607:M2610,"NS")</f>
        <v>0</v>
      </c>
      <c r="BY2609" s="90">
        <f>COUNTIF(N2607:N2610,"NS")</f>
        <v>0</v>
      </c>
      <c r="BZ2609" s="90">
        <f>COUNTIF(O2607:P2610,"NS")</f>
        <v>0</v>
      </c>
      <c r="CA2609" s="90">
        <f>COUNTIF(Q2607:Q2610,"NS")</f>
        <v>0</v>
      </c>
      <c r="CB2609" s="90">
        <f>COUNTIF(R2607:R2610,"NS")</f>
        <v>0</v>
      </c>
      <c r="CC2609" s="90">
        <f>COUNTIF(S2607:T2610,"NS")</f>
        <v>0</v>
      </c>
      <c r="CD2609" s="90">
        <f>COUNTIF(U2607:U2610,"NS")</f>
        <v>0</v>
      </c>
      <c r="CE2609" s="90">
        <f>COUNTIF(V2607:V2610,"NS")</f>
        <v>0</v>
      </c>
      <c r="CF2609" s="90">
        <f>COUNTIF(W2607:X2610,"NS")</f>
        <v>0</v>
      </c>
      <c r="CG2609" s="90">
        <f>COUNTIF(Y2607:Y2610,"NS")</f>
        <v>0</v>
      </c>
      <c r="CH2609" s="90">
        <f>COUNTIF(Z2607:Z2610,"NS")</f>
        <v>0</v>
      </c>
      <c r="CI2609" s="90">
        <f>COUNTIF(AA2607:AB2610,"NS")</f>
        <v>0</v>
      </c>
      <c r="CJ2609" s="90">
        <f>COUNTIF(AC2607:AC2610,"NS")</f>
        <v>0</v>
      </c>
      <c r="CK2609" s="90">
        <f>COUNTIF(AD2607:AD2610,"NS")</f>
        <v>0</v>
      </c>
      <c r="CO2609" s="350">
        <v>0.25</v>
      </c>
      <c r="CP2609" s="336">
        <f t="shared" ref="CP2609:CS2609" si="3297">IF(CP2606="ns",0,CP2606*0.25)</f>
        <v>0</v>
      </c>
      <c r="CQ2609" s="336">
        <f t="shared" si="3297"/>
        <v>0</v>
      </c>
      <c r="CR2609" s="336">
        <f t="shared" si="3297"/>
        <v>0</v>
      </c>
      <c r="CS2609" s="486">
        <f t="shared" si="3297"/>
        <v>0</v>
      </c>
      <c r="CT2609" s="486"/>
      <c r="CU2609" s="336">
        <f>IF(CU2606="ns",0,CU2606*0.25)</f>
        <v>0</v>
      </c>
      <c r="CV2609" s="336">
        <f>IF(CV2606="ns",0,CV2606*0.25)</f>
        <v>0</v>
      </c>
      <c r="CW2609" s="486">
        <f t="shared" ref="CW2609:DM2609" si="3298">IF(CW2606="ns",0,CW2606*0.25)</f>
        <v>0</v>
      </c>
      <c r="CX2609" s="486"/>
      <c r="CY2609" s="336">
        <f t="shared" ref="CY2609:CZ2609" si="3299">IF(CY2606="ns",0,CY2606*0.25)</f>
        <v>0</v>
      </c>
      <c r="CZ2609" s="336">
        <f t="shared" si="3299"/>
        <v>0</v>
      </c>
      <c r="DA2609" s="486">
        <f t="shared" si="3298"/>
        <v>0</v>
      </c>
      <c r="DB2609" s="486"/>
      <c r="DC2609" s="336">
        <f t="shared" ref="DC2609:DD2609" si="3300">IF(DC2606="ns",0,DC2606*0.25)</f>
        <v>0</v>
      </c>
      <c r="DD2609" s="336">
        <f t="shared" si="3300"/>
        <v>0</v>
      </c>
      <c r="DE2609" s="486">
        <f t="shared" si="3298"/>
        <v>0</v>
      </c>
      <c r="DF2609" s="486"/>
      <c r="DG2609" s="336">
        <f t="shared" ref="DG2609:DH2609" si="3301">IF(DG2606="ns",0,DG2606*0.25)</f>
        <v>0</v>
      </c>
      <c r="DH2609" s="336">
        <f t="shared" si="3301"/>
        <v>0</v>
      </c>
      <c r="DI2609" s="486">
        <f t="shared" si="3298"/>
        <v>0</v>
      </c>
      <c r="DJ2609" s="486"/>
      <c r="DK2609" s="336">
        <f t="shared" ref="DK2609:DL2609" si="3302">IF(DK2606="ns",0,DK2606*0.25)</f>
        <v>0</v>
      </c>
      <c r="DL2609" s="336">
        <f t="shared" si="3302"/>
        <v>0</v>
      </c>
      <c r="DM2609" s="486">
        <f t="shared" si="3298"/>
        <v>0</v>
      </c>
      <c r="DN2609" s="486"/>
      <c r="DO2609" s="336">
        <f t="shared" ref="DO2609:DP2609" si="3303">IF(DO2606="ns",0,DO2606*0.25)</f>
        <v>0</v>
      </c>
      <c r="DP2609" s="336">
        <f t="shared" si="3303"/>
        <v>0</v>
      </c>
    </row>
    <row r="2610" spans="1:123" ht="38.25" customHeight="1" x14ac:dyDescent="0.2">
      <c r="A2610" s="1105"/>
      <c r="B2610" s="1105"/>
      <c r="C2610" s="169" t="s">
        <v>536</v>
      </c>
      <c r="D2610" s="434"/>
      <c r="E2610" s="434"/>
      <c r="F2610" s="434"/>
      <c r="G2610" s="486"/>
      <c r="H2610" s="486"/>
      <c r="I2610" s="434"/>
      <c r="J2610" s="434"/>
      <c r="K2610" s="486"/>
      <c r="L2610" s="486"/>
      <c r="M2610" s="434"/>
      <c r="N2610" s="434"/>
      <c r="O2610" s="486"/>
      <c r="P2610" s="486"/>
      <c r="Q2610" s="434"/>
      <c r="R2610" s="434"/>
      <c r="S2610" s="486"/>
      <c r="T2610" s="486"/>
      <c r="U2610" s="434"/>
      <c r="V2610" s="434"/>
      <c r="W2610" s="486"/>
      <c r="X2610" s="486"/>
      <c r="Y2610" s="434"/>
      <c r="Z2610" s="434"/>
      <c r="AA2610" s="486"/>
      <c r="AB2610" s="486"/>
      <c r="AC2610" s="434"/>
      <c r="AD2610" s="434"/>
      <c r="AE2610" s="109"/>
      <c r="AG2610" s="130">
        <f t="shared" si="3230"/>
        <v>0</v>
      </c>
      <c r="AH2610" s="130">
        <f t="shared" si="3231"/>
        <v>0</v>
      </c>
      <c r="AI2610" s="130">
        <f t="shared" si="3232"/>
        <v>0</v>
      </c>
      <c r="AJ2610" s="130">
        <f t="shared" si="3233"/>
        <v>0</v>
      </c>
      <c r="AK2610" s="359">
        <f t="shared" si="3234"/>
        <v>0</v>
      </c>
      <c r="AL2610" s="130">
        <f t="shared" si="3235"/>
        <v>0</v>
      </c>
      <c r="AM2610" s="130">
        <f t="shared" si="3236"/>
        <v>0</v>
      </c>
      <c r="AN2610" s="130">
        <f t="shared" si="3237"/>
        <v>0</v>
      </c>
      <c r="AO2610" s="130">
        <f t="shared" si="3238"/>
        <v>0</v>
      </c>
      <c r="AP2610" s="359">
        <f t="shared" si="3239"/>
        <v>0</v>
      </c>
      <c r="AQ2610" s="130">
        <f t="shared" si="3240"/>
        <v>0</v>
      </c>
      <c r="AR2610" s="130">
        <f t="shared" si="3241"/>
        <v>0</v>
      </c>
      <c r="AS2610" s="130">
        <f t="shared" si="3242"/>
        <v>0</v>
      </c>
      <c r="AT2610" s="130">
        <f t="shared" si="3243"/>
        <v>0</v>
      </c>
      <c r="AU2610" s="359">
        <f t="shared" si="3244"/>
        <v>0</v>
      </c>
      <c r="AV2610" s="130">
        <f t="shared" si="3245"/>
        <v>0</v>
      </c>
      <c r="AW2610" s="130">
        <f t="shared" si="3246"/>
        <v>0</v>
      </c>
      <c r="AX2610" s="130">
        <f t="shared" si="3247"/>
        <v>0</v>
      </c>
      <c r="AY2610" s="130">
        <f t="shared" si="3248"/>
        <v>0</v>
      </c>
      <c r="AZ2610" s="359">
        <f t="shared" si="3249"/>
        <v>0</v>
      </c>
      <c r="BA2610" s="130">
        <f t="shared" si="3250"/>
        <v>0</v>
      </c>
      <c r="BB2610" s="130">
        <f t="shared" si="3251"/>
        <v>0</v>
      </c>
      <c r="BC2610" s="130">
        <f t="shared" si="3252"/>
        <v>0</v>
      </c>
      <c r="BD2610" s="130">
        <f t="shared" si="3253"/>
        <v>0</v>
      </c>
      <c r="BE2610" s="359">
        <f t="shared" si="3254"/>
        <v>0</v>
      </c>
      <c r="BF2610" s="130">
        <f t="shared" si="3255"/>
        <v>0</v>
      </c>
      <c r="BG2610" s="130">
        <f t="shared" si="3256"/>
        <v>0</v>
      </c>
      <c r="BH2610" s="130">
        <f t="shared" si="3257"/>
        <v>0</v>
      </c>
      <c r="BI2610" s="130">
        <f t="shared" si="3258"/>
        <v>0</v>
      </c>
      <c r="BJ2610" s="359">
        <f t="shared" si="3259"/>
        <v>0</v>
      </c>
      <c r="BK2610" s="130">
        <f t="shared" si="3260"/>
        <v>0</v>
      </c>
      <c r="BL2610" s="130">
        <f t="shared" si="3261"/>
        <v>0</v>
      </c>
      <c r="BM2610" s="130">
        <f t="shared" si="3262"/>
        <v>0</v>
      </c>
      <c r="BN2610" s="130">
        <f t="shared" si="3263"/>
        <v>0</v>
      </c>
      <c r="BO2610" s="359">
        <f t="shared" si="3264"/>
        <v>0</v>
      </c>
      <c r="BP2610" s="90" t="s">
        <v>2104</v>
      </c>
      <c r="BQ2610" s="90">
        <f>D2606</f>
        <v>0</v>
      </c>
      <c r="BR2610" s="90">
        <f>E2606</f>
        <v>0</v>
      </c>
      <c r="BS2610" s="90">
        <f>F2606</f>
        <v>0</v>
      </c>
      <c r="BT2610" s="90">
        <f>G2606</f>
        <v>0</v>
      </c>
      <c r="BU2610" s="90">
        <f>I2606</f>
        <v>0</v>
      </c>
      <c r="BV2610" s="90">
        <f>J2606</f>
        <v>0</v>
      </c>
      <c r="BW2610" s="90">
        <f>K2606</f>
        <v>0</v>
      </c>
      <c r="BX2610" s="90">
        <f>M2606</f>
        <v>0</v>
      </c>
      <c r="BY2610" s="90">
        <f>N2606</f>
        <v>0</v>
      </c>
      <c r="BZ2610" s="90">
        <f>O2606</f>
        <v>0</v>
      </c>
      <c r="CA2610" s="90">
        <f>Q2606</f>
        <v>0</v>
      </c>
      <c r="CB2610" s="90">
        <f>R2606</f>
        <v>0</v>
      </c>
      <c r="CC2610" s="90">
        <f>S2606</f>
        <v>0</v>
      </c>
      <c r="CD2610" s="90">
        <f>U2606</f>
        <v>0</v>
      </c>
      <c r="CE2610" s="90">
        <f>V2606</f>
        <v>0</v>
      </c>
      <c r="CF2610" s="90">
        <f>W2606</f>
        <v>0</v>
      </c>
      <c r="CG2610" s="90">
        <f>Y2606</f>
        <v>0</v>
      </c>
      <c r="CH2610" s="90">
        <f>Z2606</f>
        <v>0</v>
      </c>
      <c r="CI2610" s="90">
        <f>AA2606</f>
        <v>0</v>
      </c>
      <c r="CJ2610" s="90">
        <f>AC2606</f>
        <v>0</v>
      </c>
      <c r="CK2610" s="90">
        <f>AD2606</f>
        <v>0</v>
      </c>
      <c r="CO2610" s="349" t="s">
        <v>72</v>
      </c>
      <c r="CP2610" s="353">
        <f>D2614</f>
        <v>0</v>
      </c>
      <c r="CQ2610" s="353">
        <f>E2614</f>
        <v>0</v>
      </c>
      <c r="CR2610" s="353">
        <f>F2614</f>
        <v>0</v>
      </c>
      <c r="CS2610" s="488">
        <f>G2614</f>
        <v>0</v>
      </c>
      <c r="CT2610" s="488"/>
      <c r="CU2610" s="353">
        <f>I2614</f>
        <v>0</v>
      </c>
      <c r="CV2610" s="353">
        <f>J2614</f>
        <v>0</v>
      </c>
      <c r="CW2610" s="488">
        <f t="shared" ref="CW2610" si="3304">K2614</f>
        <v>0</v>
      </c>
      <c r="CX2610" s="488"/>
      <c r="CY2610" s="353">
        <f t="shared" ref="CY2610:DA2610" si="3305">M2614</f>
        <v>0</v>
      </c>
      <c r="CZ2610" s="353">
        <f t="shared" si="3305"/>
        <v>0</v>
      </c>
      <c r="DA2610" s="488">
        <f t="shared" si="3305"/>
        <v>0</v>
      </c>
      <c r="DB2610" s="488"/>
      <c r="DC2610" s="353">
        <f t="shared" ref="DC2610:DE2610" si="3306">Q2614</f>
        <v>0</v>
      </c>
      <c r="DD2610" s="353">
        <f t="shared" si="3306"/>
        <v>0</v>
      </c>
      <c r="DE2610" s="488">
        <f t="shared" si="3306"/>
        <v>0</v>
      </c>
      <c r="DF2610" s="488"/>
      <c r="DG2610" s="353">
        <f t="shared" ref="DG2610:DI2610" si="3307">U2614</f>
        <v>0</v>
      </c>
      <c r="DH2610" s="353">
        <f t="shared" si="3307"/>
        <v>0</v>
      </c>
      <c r="DI2610" s="488">
        <f t="shared" si="3307"/>
        <v>0</v>
      </c>
      <c r="DJ2610" s="488"/>
      <c r="DK2610" s="353">
        <f t="shared" ref="DK2610:DM2610" si="3308">Y2614</f>
        <v>0</v>
      </c>
      <c r="DL2610" s="353">
        <f t="shared" si="3308"/>
        <v>0</v>
      </c>
      <c r="DM2610" s="488">
        <f t="shared" si="3308"/>
        <v>0</v>
      </c>
      <c r="DN2610" s="488"/>
      <c r="DO2610" s="353">
        <f t="shared" ref="DO2610:DP2610" si="3309">AC2614</f>
        <v>0</v>
      </c>
      <c r="DP2610" s="353">
        <f t="shared" si="3309"/>
        <v>0</v>
      </c>
    </row>
    <row r="2611" spans="1:123" ht="38.25" customHeight="1" x14ac:dyDescent="0.2">
      <c r="A2611" s="1101"/>
      <c r="B2611" s="1101"/>
      <c r="C2611" s="168" t="s">
        <v>537</v>
      </c>
      <c r="D2611" s="201"/>
      <c r="E2611" s="201"/>
      <c r="F2611" s="201"/>
      <c r="G2611" s="486"/>
      <c r="H2611" s="486"/>
      <c r="I2611" s="201"/>
      <c r="J2611" s="201"/>
      <c r="K2611" s="486"/>
      <c r="L2611" s="486"/>
      <c r="M2611" s="201"/>
      <c r="N2611" s="201"/>
      <c r="O2611" s="486"/>
      <c r="P2611" s="486"/>
      <c r="Q2611" s="201"/>
      <c r="R2611" s="201"/>
      <c r="S2611" s="486"/>
      <c r="T2611" s="486"/>
      <c r="U2611" s="201"/>
      <c r="V2611" s="201"/>
      <c r="W2611" s="486"/>
      <c r="X2611" s="486"/>
      <c r="Y2611" s="201"/>
      <c r="Z2611" s="201"/>
      <c r="AA2611" s="486"/>
      <c r="AB2611" s="486"/>
      <c r="AC2611" s="201"/>
      <c r="AD2611" s="201"/>
      <c r="AE2611" s="109"/>
      <c r="AG2611" s="130">
        <f t="shared" si="3230"/>
        <v>0</v>
      </c>
      <c r="AH2611" s="130">
        <f t="shared" si="3231"/>
        <v>0</v>
      </c>
      <c r="AI2611" s="130">
        <f t="shared" si="3232"/>
        <v>0</v>
      </c>
      <c r="AJ2611" s="130">
        <f t="shared" si="3233"/>
        <v>0</v>
      </c>
      <c r="AK2611" s="359">
        <f t="shared" si="3234"/>
        <v>0</v>
      </c>
      <c r="AL2611" s="130">
        <f t="shared" si="3235"/>
        <v>0</v>
      </c>
      <c r="AM2611" s="130">
        <f t="shared" si="3236"/>
        <v>0</v>
      </c>
      <c r="AN2611" s="130">
        <f t="shared" si="3237"/>
        <v>0</v>
      </c>
      <c r="AO2611" s="130">
        <f t="shared" si="3238"/>
        <v>0</v>
      </c>
      <c r="AP2611" s="359">
        <f t="shared" si="3239"/>
        <v>0</v>
      </c>
      <c r="AQ2611" s="130">
        <f t="shared" si="3240"/>
        <v>0</v>
      </c>
      <c r="AR2611" s="130">
        <f t="shared" si="3241"/>
        <v>0</v>
      </c>
      <c r="AS2611" s="130">
        <f t="shared" si="3242"/>
        <v>0</v>
      </c>
      <c r="AT2611" s="130">
        <f t="shared" si="3243"/>
        <v>0</v>
      </c>
      <c r="AU2611" s="359">
        <f t="shared" si="3244"/>
        <v>0</v>
      </c>
      <c r="AV2611" s="130">
        <f t="shared" si="3245"/>
        <v>0</v>
      </c>
      <c r="AW2611" s="130">
        <f t="shared" si="3246"/>
        <v>0</v>
      </c>
      <c r="AX2611" s="130">
        <f t="shared" si="3247"/>
        <v>0</v>
      </c>
      <c r="AY2611" s="130">
        <f t="shared" si="3248"/>
        <v>0</v>
      </c>
      <c r="AZ2611" s="359">
        <f t="shared" si="3249"/>
        <v>0</v>
      </c>
      <c r="BA2611" s="130">
        <f t="shared" si="3250"/>
        <v>0</v>
      </c>
      <c r="BB2611" s="130">
        <f t="shared" si="3251"/>
        <v>0</v>
      </c>
      <c r="BC2611" s="130">
        <f t="shared" si="3252"/>
        <v>0</v>
      </c>
      <c r="BD2611" s="130">
        <f t="shared" si="3253"/>
        <v>0</v>
      </c>
      <c r="BE2611" s="359">
        <f t="shared" si="3254"/>
        <v>0</v>
      </c>
      <c r="BF2611" s="130">
        <f t="shared" si="3255"/>
        <v>0</v>
      </c>
      <c r="BG2611" s="130">
        <f t="shared" si="3256"/>
        <v>0</v>
      </c>
      <c r="BH2611" s="130">
        <f t="shared" si="3257"/>
        <v>0</v>
      </c>
      <c r="BI2611" s="130">
        <f t="shared" si="3258"/>
        <v>0</v>
      </c>
      <c r="BJ2611" s="359">
        <f t="shared" si="3259"/>
        <v>0</v>
      </c>
      <c r="BK2611" s="130">
        <f t="shared" si="3260"/>
        <v>0</v>
      </c>
      <c r="BL2611" s="130">
        <f t="shared" si="3261"/>
        <v>0</v>
      </c>
      <c r="BM2611" s="130">
        <f t="shared" si="3262"/>
        <v>0</v>
      </c>
      <c r="BN2611" s="130">
        <f t="shared" si="3263"/>
        <v>0</v>
      </c>
      <c r="BO2611" s="359">
        <f t="shared" si="3264"/>
        <v>0</v>
      </c>
      <c r="CO2611" s="349" t="s">
        <v>2077</v>
      </c>
      <c r="CP2611" s="351">
        <f t="shared" ref="CP2611" si="3310">IF(OR(CP2610=0,CP2610="NA",AND(CP2610="NS",CP2608&gt;0),AND(CP2610="NS",CP2607&gt;0),CP2610&lt;=CP2609),0,1)</f>
        <v>0</v>
      </c>
      <c r="CQ2611" s="351">
        <f t="shared" ref="CQ2611" si="3311">IF(OR(CQ2610=0,CQ2610="NA",AND(CQ2610="NS",CQ2608&gt;0),AND(CQ2610="NS",CQ2607&gt;0),CQ2610&lt;=CQ2609),0,1)</f>
        <v>0</v>
      </c>
      <c r="CR2611" s="351">
        <f t="shared" ref="CR2611" si="3312">IF(OR(CR2610=0,CR2610="NA",AND(CR2610="NS",CR2608&gt;0),AND(CR2610="NS",CR2607&gt;0),CR2610&lt;=CR2609),0,1)</f>
        <v>0</v>
      </c>
      <c r="CS2611" s="489">
        <f t="shared" ref="CS2611" si="3313">IF(OR(CS2610=0,CS2610="NA",AND(CS2610="NS",CS2608&gt;0),AND(CS2610="NS",CS2607&gt;0),CS2610&lt;=CS2609),0,1)</f>
        <v>0</v>
      </c>
      <c r="CT2611" s="489"/>
      <c r="CU2611" s="351">
        <f>IF(OR(CU2610=0,CU2610="NA",AND(CU2610="NS",CU2608&gt;0),AND(CU2610="NS",CU2607&gt;0),CU2610&lt;=CU2609),0,1)</f>
        <v>0</v>
      </c>
      <c r="CV2611" s="351">
        <f>IF(OR(CV2610=0,CV2610="NA",AND(CV2610="NS",CV2608&gt;0),AND(CV2610="NS",CV2607&gt;0),CV2610&lt;=CV2609),0,1)</f>
        <v>0</v>
      </c>
      <c r="CW2611" s="489">
        <f t="shared" ref="CW2611" si="3314">IF(OR(CW2610=0,CW2610="NA",AND(CW2610="NS",CW2608&gt;0),AND(CW2610="NS",CW2607&gt;0),CW2610&lt;=CW2609),0,1)</f>
        <v>0</v>
      </c>
      <c r="CX2611" s="489"/>
      <c r="CY2611" s="351">
        <f t="shared" ref="CY2611" si="3315">IF(OR(CY2610=0,CY2610="NA",AND(CY2610="NS",CY2608&gt;0),AND(CY2610="NS",CY2607&gt;0),CY2610&lt;=CY2609),0,1)</f>
        <v>0</v>
      </c>
      <c r="CZ2611" s="351">
        <f t="shared" ref="CZ2611" si="3316">IF(OR(CZ2610=0,CZ2610="NA",AND(CZ2610="NS",CZ2608&gt;0),AND(CZ2610="NS",CZ2607&gt;0),CZ2610&lt;=CZ2609),0,1)</f>
        <v>0</v>
      </c>
      <c r="DA2611" s="489">
        <f t="shared" ref="DA2611" si="3317">IF(OR(DA2610=0,DA2610="NA",AND(DA2610="NS",DA2608&gt;0),AND(DA2610="NS",DA2607&gt;0),DA2610&lt;=DA2609),0,1)</f>
        <v>0</v>
      </c>
      <c r="DB2611" s="489"/>
      <c r="DC2611" s="351">
        <f t="shared" ref="DC2611" si="3318">IF(OR(DC2610=0,DC2610="NA",AND(DC2610="NS",DC2608&gt;0),AND(DC2610="NS",DC2607&gt;0),DC2610&lt;=DC2609),0,1)</f>
        <v>0</v>
      </c>
      <c r="DD2611" s="351">
        <f t="shared" ref="DD2611" si="3319">IF(OR(DD2610=0,DD2610="NA",AND(DD2610="NS",DD2608&gt;0),AND(DD2610="NS",DD2607&gt;0),DD2610&lt;=DD2609),0,1)</f>
        <v>0</v>
      </c>
      <c r="DE2611" s="489">
        <f t="shared" ref="DE2611" si="3320">IF(OR(DE2610=0,DE2610="NA",AND(DE2610="NS",DE2608&gt;0),AND(DE2610="NS",DE2607&gt;0),DE2610&lt;=DE2609),0,1)</f>
        <v>0</v>
      </c>
      <c r="DF2611" s="489"/>
      <c r="DG2611" s="351">
        <f t="shared" ref="DG2611" si="3321">IF(OR(DG2610=0,DG2610="NA",AND(DG2610="NS",DG2608&gt;0),AND(DG2610="NS",DG2607&gt;0),DG2610&lt;=DG2609),0,1)</f>
        <v>0</v>
      </c>
      <c r="DH2611" s="351">
        <f t="shared" ref="DH2611" si="3322">IF(OR(DH2610=0,DH2610="NA",AND(DH2610="NS",DH2608&gt;0),AND(DH2610="NS",DH2607&gt;0),DH2610&lt;=DH2609),0,1)</f>
        <v>0</v>
      </c>
      <c r="DI2611" s="489">
        <f t="shared" ref="DI2611" si="3323">IF(OR(DI2610=0,DI2610="NA",AND(DI2610="NS",DI2608&gt;0),AND(DI2610="NS",DI2607&gt;0),DI2610&lt;=DI2609),0,1)</f>
        <v>0</v>
      </c>
      <c r="DJ2611" s="489"/>
      <c r="DK2611" s="351">
        <f t="shared" ref="DK2611" si="3324">IF(OR(DK2610=0,DK2610="NA",AND(DK2610="NS",DK2608&gt;0),AND(DK2610="NS",DK2607&gt;0),DK2610&lt;=DK2609),0,1)</f>
        <v>0</v>
      </c>
      <c r="DL2611" s="351">
        <f t="shared" ref="DL2611" si="3325">IF(OR(DL2610=0,DL2610="NA",AND(DL2610="NS",DL2608&gt;0),AND(DL2610="NS",DL2607&gt;0),DL2610&lt;=DL2609),0,1)</f>
        <v>0</v>
      </c>
      <c r="DM2611" s="489">
        <f t="shared" ref="DM2611" si="3326">IF(OR(DM2610=0,DM2610="NA",AND(DM2610="NS",DM2608&gt;0),AND(DM2610="NS",DM2607&gt;0),DM2610&lt;=DM2609),0,1)</f>
        <v>0</v>
      </c>
      <c r="DN2611" s="489"/>
      <c r="DO2611" s="351">
        <f t="shared" ref="DO2611" si="3327">IF(OR(DO2610=0,DO2610="NA",AND(DO2610="NS",DO2608&gt;0),AND(DO2610="NS",DO2607&gt;0),DO2610&lt;=DO2609),0,1)</f>
        <v>0</v>
      </c>
      <c r="DP2611" s="351">
        <f t="shared" ref="DP2611" si="3328">IF(OR(DP2610=0,DP2610="NA",AND(DP2610="NS",DP2608&gt;0),AND(DP2610="NS",DP2607&gt;0),DP2610&lt;=DP2609),0,1)</f>
        <v>0</v>
      </c>
      <c r="DQ2611" s="335">
        <f>SUM(CP2611:DP2611)</f>
        <v>0</v>
      </c>
    </row>
    <row r="2612" spans="1:123" ht="38.25" customHeight="1" x14ac:dyDescent="0.2">
      <c r="A2612" s="1101"/>
      <c r="B2612" s="1101"/>
      <c r="C2612" s="168" t="s">
        <v>539</v>
      </c>
      <c r="D2612" s="201"/>
      <c r="E2612" s="201"/>
      <c r="F2612" s="201"/>
      <c r="G2612" s="486"/>
      <c r="H2612" s="486"/>
      <c r="I2612" s="201"/>
      <c r="J2612" s="201"/>
      <c r="K2612" s="486"/>
      <c r="L2612" s="486"/>
      <c r="M2612" s="201"/>
      <c r="N2612" s="201"/>
      <c r="O2612" s="486"/>
      <c r="P2612" s="486"/>
      <c r="Q2612" s="201"/>
      <c r="R2612" s="201"/>
      <c r="S2612" s="486"/>
      <c r="T2612" s="486"/>
      <c r="U2612" s="201"/>
      <c r="V2612" s="201"/>
      <c r="W2612" s="486"/>
      <c r="X2612" s="486"/>
      <c r="Y2612" s="201"/>
      <c r="Z2612" s="201"/>
      <c r="AA2612" s="486"/>
      <c r="AB2612" s="486"/>
      <c r="AC2612" s="201"/>
      <c r="AD2612" s="201"/>
      <c r="AE2612" s="109"/>
      <c r="AG2612" s="130">
        <f t="shared" si="3230"/>
        <v>0</v>
      </c>
      <c r="AH2612" s="130">
        <f t="shared" si="3231"/>
        <v>0</v>
      </c>
      <c r="AI2612" s="130">
        <f t="shared" si="3232"/>
        <v>0</v>
      </c>
      <c r="AJ2612" s="130">
        <f t="shared" si="3233"/>
        <v>0</v>
      </c>
      <c r="AK2612" s="359">
        <f t="shared" si="3234"/>
        <v>0</v>
      </c>
      <c r="AL2612" s="130">
        <f t="shared" si="3235"/>
        <v>0</v>
      </c>
      <c r="AM2612" s="130">
        <f t="shared" si="3236"/>
        <v>0</v>
      </c>
      <c r="AN2612" s="130">
        <f t="shared" si="3237"/>
        <v>0</v>
      </c>
      <c r="AO2612" s="130">
        <f t="shared" si="3238"/>
        <v>0</v>
      </c>
      <c r="AP2612" s="359">
        <f t="shared" si="3239"/>
        <v>0</v>
      </c>
      <c r="AQ2612" s="130">
        <f t="shared" si="3240"/>
        <v>0</v>
      </c>
      <c r="AR2612" s="130">
        <f t="shared" si="3241"/>
        <v>0</v>
      </c>
      <c r="AS2612" s="130">
        <f t="shared" si="3242"/>
        <v>0</v>
      </c>
      <c r="AT2612" s="130">
        <f t="shared" si="3243"/>
        <v>0</v>
      </c>
      <c r="AU2612" s="359">
        <f t="shared" si="3244"/>
        <v>0</v>
      </c>
      <c r="AV2612" s="130">
        <f t="shared" si="3245"/>
        <v>0</v>
      </c>
      <c r="AW2612" s="130">
        <f t="shared" si="3246"/>
        <v>0</v>
      </c>
      <c r="AX2612" s="130">
        <f t="shared" si="3247"/>
        <v>0</v>
      </c>
      <c r="AY2612" s="130">
        <f t="shared" si="3248"/>
        <v>0</v>
      </c>
      <c r="AZ2612" s="359">
        <f t="shared" si="3249"/>
        <v>0</v>
      </c>
      <c r="BA2612" s="130">
        <f t="shared" si="3250"/>
        <v>0</v>
      </c>
      <c r="BB2612" s="130">
        <f t="shared" si="3251"/>
        <v>0</v>
      </c>
      <c r="BC2612" s="130">
        <f t="shared" si="3252"/>
        <v>0</v>
      </c>
      <c r="BD2612" s="130">
        <f t="shared" si="3253"/>
        <v>0</v>
      </c>
      <c r="BE2612" s="359">
        <f t="shared" si="3254"/>
        <v>0</v>
      </c>
      <c r="BF2612" s="130">
        <f t="shared" si="3255"/>
        <v>0</v>
      </c>
      <c r="BG2612" s="130">
        <f t="shared" si="3256"/>
        <v>0</v>
      </c>
      <c r="BH2612" s="130">
        <f t="shared" si="3257"/>
        <v>0</v>
      </c>
      <c r="BI2612" s="130">
        <f t="shared" si="3258"/>
        <v>0</v>
      </c>
      <c r="BJ2612" s="359">
        <f t="shared" si="3259"/>
        <v>0</v>
      </c>
      <c r="BK2612" s="130">
        <f t="shared" si="3260"/>
        <v>0</v>
      </c>
      <c r="BL2612" s="130">
        <f t="shared" si="3261"/>
        <v>0</v>
      </c>
      <c r="BM2612" s="130">
        <f t="shared" si="3262"/>
        <v>0</v>
      </c>
      <c r="BN2612" s="130">
        <f t="shared" si="3263"/>
        <v>0</v>
      </c>
      <c r="BO2612" s="359">
        <f t="shared" si="3264"/>
        <v>0</v>
      </c>
      <c r="CO2612" s="335"/>
      <c r="CP2612" s="336"/>
      <c r="CQ2612" s="336"/>
      <c r="CR2612" s="336"/>
      <c r="CS2612" s="486"/>
      <c r="CT2612" s="486"/>
      <c r="CU2612" s="336"/>
      <c r="CV2612" s="336"/>
      <c r="CW2612" s="486"/>
      <c r="CX2612" s="486"/>
      <c r="CY2612" s="336"/>
      <c r="CZ2612" s="336"/>
      <c r="DA2612" s="486"/>
      <c r="DB2612" s="486"/>
      <c r="DC2612" s="336"/>
      <c r="DD2612" s="336"/>
      <c r="DE2612" s="486"/>
      <c r="DF2612" s="486"/>
      <c r="DG2612" s="336"/>
      <c r="DH2612" s="336"/>
      <c r="DI2612" s="486"/>
      <c r="DJ2612" s="486"/>
      <c r="DK2612" s="336"/>
      <c r="DL2612" s="336"/>
      <c r="DM2612" s="486"/>
      <c r="DN2612" s="486"/>
      <c r="DO2612" s="336"/>
      <c r="DP2612" s="336"/>
    </row>
    <row r="2613" spans="1:123" ht="38.25" customHeight="1" x14ac:dyDescent="0.2">
      <c r="A2613" s="1101"/>
      <c r="B2613" s="1101"/>
      <c r="C2613" s="168" t="s">
        <v>541</v>
      </c>
      <c r="D2613" s="201"/>
      <c r="E2613" s="201"/>
      <c r="F2613" s="201"/>
      <c r="G2613" s="486"/>
      <c r="H2613" s="486"/>
      <c r="I2613" s="201"/>
      <c r="J2613" s="201"/>
      <c r="K2613" s="486"/>
      <c r="L2613" s="486"/>
      <c r="M2613" s="201"/>
      <c r="N2613" s="201"/>
      <c r="O2613" s="486"/>
      <c r="P2613" s="486"/>
      <c r="Q2613" s="201"/>
      <c r="R2613" s="201"/>
      <c r="S2613" s="486"/>
      <c r="T2613" s="486"/>
      <c r="U2613" s="201"/>
      <c r="V2613" s="201"/>
      <c r="W2613" s="486"/>
      <c r="X2613" s="486"/>
      <c r="Y2613" s="201"/>
      <c r="Z2613" s="201"/>
      <c r="AA2613" s="486"/>
      <c r="AB2613" s="486"/>
      <c r="AC2613" s="201"/>
      <c r="AD2613" s="201"/>
      <c r="AE2613" s="109"/>
      <c r="AG2613" s="130">
        <f t="shared" si="3230"/>
        <v>0</v>
      </c>
      <c r="AH2613" s="130">
        <f t="shared" si="3231"/>
        <v>0</v>
      </c>
      <c r="AI2613" s="130">
        <f t="shared" si="3232"/>
        <v>0</v>
      </c>
      <c r="AJ2613" s="130">
        <f t="shared" si="3233"/>
        <v>0</v>
      </c>
      <c r="AK2613" s="359">
        <f t="shared" si="3234"/>
        <v>0</v>
      </c>
      <c r="AL2613" s="130">
        <f t="shared" si="3235"/>
        <v>0</v>
      </c>
      <c r="AM2613" s="130">
        <f t="shared" si="3236"/>
        <v>0</v>
      </c>
      <c r="AN2613" s="130">
        <f t="shared" si="3237"/>
        <v>0</v>
      </c>
      <c r="AO2613" s="130">
        <f t="shared" si="3238"/>
        <v>0</v>
      </c>
      <c r="AP2613" s="359">
        <f t="shared" si="3239"/>
        <v>0</v>
      </c>
      <c r="AQ2613" s="130">
        <f t="shared" si="3240"/>
        <v>0</v>
      </c>
      <c r="AR2613" s="130">
        <f t="shared" si="3241"/>
        <v>0</v>
      </c>
      <c r="AS2613" s="130">
        <f t="shared" si="3242"/>
        <v>0</v>
      </c>
      <c r="AT2613" s="130">
        <f t="shared" si="3243"/>
        <v>0</v>
      </c>
      <c r="AU2613" s="359">
        <f t="shared" si="3244"/>
        <v>0</v>
      </c>
      <c r="AV2613" s="130">
        <f t="shared" si="3245"/>
        <v>0</v>
      </c>
      <c r="AW2613" s="130">
        <f t="shared" si="3246"/>
        <v>0</v>
      </c>
      <c r="AX2613" s="130">
        <f t="shared" si="3247"/>
        <v>0</v>
      </c>
      <c r="AY2613" s="130">
        <f t="shared" si="3248"/>
        <v>0</v>
      </c>
      <c r="AZ2613" s="359">
        <f t="shared" si="3249"/>
        <v>0</v>
      </c>
      <c r="BA2613" s="130">
        <f t="shared" si="3250"/>
        <v>0</v>
      </c>
      <c r="BB2613" s="130">
        <f t="shared" si="3251"/>
        <v>0</v>
      </c>
      <c r="BC2613" s="130">
        <f t="shared" si="3252"/>
        <v>0</v>
      </c>
      <c r="BD2613" s="130">
        <f t="shared" si="3253"/>
        <v>0</v>
      </c>
      <c r="BE2613" s="359">
        <f t="shared" si="3254"/>
        <v>0</v>
      </c>
      <c r="BF2613" s="130">
        <f t="shared" si="3255"/>
        <v>0</v>
      </c>
      <c r="BG2613" s="130">
        <f t="shared" si="3256"/>
        <v>0</v>
      </c>
      <c r="BH2613" s="130">
        <f t="shared" si="3257"/>
        <v>0</v>
      </c>
      <c r="BI2613" s="130">
        <f t="shared" si="3258"/>
        <v>0</v>
      </c>
      <c r="BJ2613" s="359">
        <f t="shared" si="3259"/>
        <v>0</v>
      </c>
      <c r="BK2613" s="130">
        <f t="shared" si="3260"/>
        <v>0</v>
      </c>
      <c r="BL2613" s="130">
        <f t="shared" si="3261"/>
        <v>0</v>
      </c>
      <c r="BM2613" s="130">
        <f t="shared" si="3262"/>
        <v>0</v>
      </c>
      <c r="BN2613" s="130">
        <f t="shared" si="3263"/>
        <v>0</v>
      </c>
      <c r="BO2613" s="359">
        <f t="shared" si="3264"/>
        <v>0</v>
      </c>
      <c r="CO2613" s="335"/>
      <c r="CP2613" s="336"/>
      <c r="CQ2613" s="336"/>
      <c r="CR2613" s="336"/>
      <c r="CS2613" s="486"/>
      <c r="CT2613" s="486"/>
      <c r="CU2613" s="336"/>
      <c r="CV2613" s="336"/>
      <c r="CW2613" s="486"/>
      <c r="CX2613" s="486"/>
      <c r="CY2613" s="336"/>
      <c r="CZ2613" s="336"/>
      <c r="DA2613" s="486"/>
      <c r="DB2613" s="486"/>
      <c r="DC2613" s="336"/>
      <c r="DD2613" s="336"/>
      <c r="DE2613" s="486"/>
      <c r="DF2613" s="486"/>
      <c r="DG2613" s="336"/>
      <c r="DH2613" s="336"/>
      <c r="DI2613" s="486"/>
      <c r="DJ2613" s="486"/>
      <c r="DK2613" s="336"/>
      <c r="DL2613" s="336"/>
      <c r="DM2613" s="486"/>
      <c r="DN2613" s="486"/>
      <c r="DO2613" s="336"/>
      <c r="DP2613" s="336"/>
    </row>
    <row r="2614" spans="1:123" ht="38.25" customHeight="1" x14ac:dyDescent="0.2">
      <c r="A2614" s="1101"/>
      <c r="B2614" s="1101"/>
      <c r="C2614" s="168" t="s">
        <v>543</v>
      </c>
      <c r="D2614" s="201"/>
      <c r="E2614" s="201"/>
      <c r="F2614" s="201"/>
      <c r="G2614" s="486"/>
      <c r="H2614" s="486"/>
      <c r="I2614" s="201"/>
      <c r="J2614" s="201"/>
      <c r="K2614" s="486"/>
      <c r="L2614" s="486"/>
      <c r="M2614" s="201"/>
      <c r="N2614" s="201"/>
      <c r="O2614" s="486"/>
      <c r="P2614" s="486"/>
      <c r="Q2614" s="201"/>
      <c r="R2614" s="201"/>
      <c r="S2614" s="486"/>
      <c r="T2614" s="486"/>
      <c r="U2614" s="201"/>
      <c r="V2614" s="201"/>
      <c r="W2614" s="486"/>
      <c r="X2614" s="486"/>
      <c r="Y2614" s="201"/>
      <c r="Z2614" s="201"/>
      <c r="AA2614" s="486"/>
      <c r="AB2614" s="486"/>
      <c r="AC2614" s="201"/>
      <c r="AD2614" s="201"/>
      <c r="AE2614" s="109"/>
      <c r="AG2614" s="130">
        <f t="shared" si="3230"/>
        <v>0</v>
      </c>
      <c r="AH2614" s="130">
        <f t="shared" si="3231"/>
        <v>0</v>
      </c>
      <c r="AI2614" s="130">
        <f t="shared" si="3232"/>
        <v>0</v>
      </c>
      <c r="AJ2614" s="130">
        <f t="shared" si="3233"/>
        <v>0</v>
      </c>
      <c r="AK2614" s="359">
        <f t="shared" si="3234"/>
        <v>0</v>
      </c>
      <c r="AL2614" s="130">
        <f t="shared" si="3235"/>
        <v>0</v>
      </c>
      <c r="AM2614" s="130">
        <f t="shared" si="3236"/>
        <v>0</v>
      </c>
      <c r="AN2614" s="130">
        <f t="shared" si="3237"/>
        <v>0</v>
      </c>
      <c r="AO2614" s="130">
        <f t="shared" si="3238"/>
        <v>0</v>
      </c>
      <c r="AP2614" s="359">
        <f t="shared" si="3239"/>
        <v>0</v>
      </c>
      <c r="AQ2614" s="130">
        <f t="shared" si="3240"/>
        <v>0</v>
      </c>
      <c r="AR2614" s="130">
        <f t="shared" si="3241"/>
        <v>0</v>
      </c>
      <c r="AS2614" s="130">
        <f t="shared" si="3242"/>
        <v>0</v>
      </c>
      <c r="AT2614" s="130">
        <f t="shared" si="3243"/>
        <v>0</v>
      </c>
      <c r="AU2614" s="359">
        <f t="shared" si="3244"/>
        <v>0</v>
      </c>
      <c r="AV2614" s="130">
        <f t="shared" si="3245"/>
        <v>0</v>
      </c>
      <c r="AW2614" s="130">
        <f t="shared" si="3246"/>
        <v>0</v>
      </c>
      <c r="AX2614" s="130">
        <f t="shared" si="3247"/>
        <v>0</v>
      </c>
      <c r="AY2614" s="130">
        <f t="shared" si="3248"/>
        <v>0</v>
      </c>
      <c r="AZ2614" s="359">
        <f t="shared" si="3249"/>
        <v>0</v>
      </c>
      <c r="BA2614" s="130">
        <f t="shared" si="3250"/>
        <v>0</v>
      </c>
      <c r="BB2614" s="130">
        <f t="shared" si="3251"/>
        <v>0</v>
      </c>
      <c r="BC2614" s="130">
        <f t="shared" si="3252"/>
        <v>0</v>
      </c>
      <c r="BD2614" s="130">
        <f t="shared" si="3253"/>
        <v>0</v>
      </c>
      <c r="BE2614" s="359">
        <f t="shared" si="3254"/>
        <v>0</v>
      </c>
      <c r="BF2614" s="130">
        <f t="shared" si="3255"/>
        <v>0</v>
      </c>
      <c r="BG2614" s="130">
        <f t="shared" si="3256"/>
        <v>0</v>
      </c>
      <c r="BH2614" s="130">
        <f t="shared" si="3257"/>
        <v>0</v>
      </c>
      <c r="BI2614" s="130">
        <f t="shared" si="3258"/>
        <v>0</v>
      </c>
      <c r="BJ2614" s="359">
        <f t="shared" si="3259"/>
        <v>0</v>
      </c>
      <c r="BK2614" s="130">
        <f t="shared" si="3260"/>
        <v>0</v>
      </c>
      <c r="BL2614" s="130">
        <f t="shared" si="3261"/>
        <v>0</v>
      </c>
      <c r="BM2614" s="130">
        <f t="shared" si="3262"/>
        <v>0</v>
      </c>
      <c r="BN2614" s="130">
        <f t="shared" si="3263"/>
        <v>0</v>
      </c>
      <c r="BO2614" s="359">
        <f t="shared" si="3264"/>
        <v>0</v>
      </c>
      <c r="BQ2614" s="246" t="s">
        <v>84</v>
      </c>
      <c r="BR2614" s="246" t="s">
        <v>2048</v>
      </c>
      <c r="BS2614" s="246" t="s">
        <v>2049</v>
      </c>
      <c r="BT2614" s="246" t="s">
        <v>84</v>
      </c>
      <c r="BU2614" s="246" t="s">
        <v>2048</v>
      </c>
      <c r="BV2614" s="246" t="s">
        <v>2049</v>
      </c>
      <c r="BW2614" s="246" t="s">
        <v>84</v>
      </c>
      <c r="BX2614" s="246" t="s">
        <v>2048</v>
      </c>
      <c r="BY2614" s="246" t="s">
        <v>2049</v>
      </c>
      <c r="BZ2614" s="246" t="s">
        <v>84</v>
      </c>
      <c r="CA2614" s="246" t="s">
        <v>2048</v>
      </c>
      <c r="CB2614" s="246" t="s">
        <v>2049</v>
      </c>
      <c r="CC2614" s="246" t="s">
        <v>84</v>
      </c>
      <c r="CD2614" s="246" t="s">
        <v>2048</v>
      </c>
      <c r="CE2614" s="246" t="s">
        <v>2049</v>
      </c>
      <c r="CF2614" s="246" t="s">
        <v>84</v>
      </c>
      <c r="CG2614" s="246" t="s">
        <v>2048</v>
      </c>
      <c r="CH2614" s="246" t="s">
        <v>2049</v>
      </c>
      <c r="CI2614" s="246" t="s">
        <v>84</v>
      </c>
      <c r="CJ2614" s="246" t="s">
        <v>2048</v>
      </c>
      <c r="CK2614" s="246" t="s">
        <v>2049</v>
      </c>
      <c r="CO2614" s="335"/>
      <c r="CP2614" s="336"/>
      <c r="CQ2614" s="336"/>
      <c r="CR2614" s="336"/>
      <c r="CS2614" s="486"/>
      <c r="CT2614" s="486"/>
      <c r="CU2614" s="336"/>
      <c r="CV2614" s="336"/>
      <c r="CW2614" s="486"/>
      <c r="CX2614" s="486"/>
      <c r="CY2614" s="336"/>
      <c r="CZ2614" s="336"/>
      <c r="DA2614" s="486"/>
      <c r="DB2614" s="486"/>
      <c r="DC2614" s="336"/>
      <c r="DD2614" s="336"/>
      <c r="DE2614" s="486"/>
      <c r="DF2614" s="486"/>
      <c r="DG2614" s="336"/>
      <c r="DH2614" s="336"/>
      <c r="DI2614" s="486"/>
      <c r="DJ2614" s="486"/>
      <c r="DK2614" s="336"/>
      <c r="DL2614" s="336"/>
      <c r="DM2614" s="486"/>
      <c r="DN2614" s="486"/>
      <c r="DO2614" s="336"/>
      <c r="DP2614" s="336"/>
    </row>
    <row r="2615" spans="1:123" s="186" customFormat="1" ht="38.25" customHeight="1" x14ac:dyDescent="0.2">
      <c r="A2615" s="1104"/>
      <c r="B2615" s="1104"/>
      <c r="C2615" s="242" t="s">
        <v>545</v>
      </c>
      <c r="D2615" s="234"/>
      <c r="E2615" s="234"/>
      <c r="F2615" s="234"/>
      <c r="G2615" s="487"/>
      <c r="H2615" s="487"/>
      <c r="I2615" s="234"/>
      <c r="J2615" s="234"/>
      <c r="K2615" s="487"/>
      <c r="L2615" s="487"/>
      <c r="M2615" s="234"/>
      <c r="N2615" s="234"/>
      <c r="O2615" s="487"/>
      <c r="P2615" s="487"/>
      <c r="Q2615" s="234"/>
      <c r="R2615" s="234"/>
      <c r="S2615" s="487"/>
      <c r="T2615" s="487"/>
      <c r="U2615" s="234"/>
      <c r="V2615" s="234"/>
      <c r="W2615" s="487"/>
      <c r="X2615" s="487"/>
      <c r="Y2615" s="234"/>
      <c r="Z2615" s="234"/>
      <c r="AA2615" s="487"/>
      <c r="AB2615" s="487"/>
      <c r="AC2615" s="234"/>
      <c r="AD2615" s="234"/>
      <c r="AE2615" s="235"/>
      <c r="AF2615" s="237"/>
      <c r="AG2615" s="178">
        <f t="shared" si="3230"/>
        <v>0</v>
      </c>
      <c r="AH2615" s="178">
        <f t="shared" si="3231"/>
        <v>0</v>
      </c>
      <c r="AI2615" s="178">
        <f t="shared" si="3232"/>
        <v>0</v>
      </c>
      <c r="AJ2615" s="178">
        <f t="shared" si="3233"/>
        <v>0</v>
      </c>
      <c r="AK2615" s="359">
        <f t="shared" si="3234"/>
        <v>0</v>
      </c>
      <c r="AL2615" s="178">
        <f t="shared" si="3235"/>
        <v>0</v>
      </c>
      <c r="AM2615" s="178">
        <f t="shared" si="3236"/>
        <v>0</v>
      </c>
      <c r="AN2615" s="178">
        <f t="shared" si="3237"/>
        <v>0</v>
      </c>
      <c r="AO2615" s="178">
        <f t="shared" si="3238"/>
        <v>0</v>
      </c>
      <c r="AP2615" s="359">
        <f t="shared" si="3239"/>
        <v>0</v>
      </c>
      <c r="AQ2615" s="178">
        <f t="shared" si="3240"/>
        <v>0</v>
      </c>
      <c r="AR2615" s="178">
        <f t="shared" si="3241"/>
        <v>0</v>
      </c>
      <c r="AS2615" s="178">
        <f t="shared" si="3242"/>
        <v>0</v>
      </c>
      <c r="AT2615" s="178">
        <f t="shared" si="3243"/>
        <v>0</v>
      </c>
      <c r="AU2615" s="359">
        <f t="shared" si="3244"/>
        <v>0</v>
      </c>
      <c r="AV2615" s="178">
        <f t="shared" si="3245"/>
        <v>0</v>
      </c>
      <c r="AW2615" s="178">
        <f t="shared" si="3246"/>
        <v>0</v>
      </c>
      <c r="AX2615" s="178">
        <f t="shared" si="3247"/>
        <v>0</v>
      </c>
      <c r="AY2615" s="178">
        <f t="shared" si="3248"/>
        <v>0</v>
      </c>
      <c r="AZ2615" s="359">
        <f t="shared" si="3249"/>
        <v>0</v>
      </c>
      <c r="BA2615" s="178">
        <f t="shared" si="3250"/>
        <v>0</v>
      </c>
      <c r="BB2615" s="178">
        <f t="shared" si="3251"/>
        <v>0</v>
      </c>
      <c r="BC2615" s="178">
        <f t="shared" si="3252"/>
        <v>0</v>
      </c>
      <c r="BD2615" s="178">
        <f t="shared" si="3253"/>
        <v>0</v>
      </c>
      <c r="BE2615" s="359">
        <f t="shared" si="3254"/>
        <v>0</v>
      </c>
      <c r="BF2615" s="178">
        <f t="shared" si="3255"/>
        <v>0</v>
      </c>
      <c r="BG2615" s="178">
        <f t="shared" si="3256"/>
        <v>0</v>
      </c>
      <c r="BH2615" s="178">
        <f t="shared" si="3257"/>
        <v>0</v>
      </c>
      <c r="BI2615" s="178">
        <f t="shared" si="3258"/>
        <v>0</v>
      </c>
      <c r="BJ2615" s="359">
        <f t="shared" si="3259"/>
        <v>0</v>
      </c>
      <c r="BK2615" s="178">
        <f t="shared" si="3260"/>
        <v>0</v>
      </c>
      <c r="BL2615" s="178">
        <f t="shared" si="3261"/>
        <v>0</v>
      </c>
      <c r="BM2615" s="178">
        <f t="shared" si="3262"/>
        <v>0</v>
      </c>
      <c r="BN2615" s="178">
        <f t="shared" si="3263"/>
        <v>0</v>
      </c>
      <c r="BO2615" s="359">
        <f t="shared" si="3264"/>
        <v>0</v>
      </c>
      <c r="BP2615" s="186" t="s">
        <v>2077</v>
      </c>
      <c r="BQ2615" s="178">
        <f>IF($AG$1789=$AH$1789,0,IF(
OR(
AND(BQ2619=0,BQ2618&gt;0),
AND(BQ2619="NS",BQ2617&gt;0),
AND(BQ2619="NS",BQ2617=0,BQ2618=0)),1,
IF(OR(
AND(BQ2618&gt;=2,BQ2617&lt;BQ2619),
AND(BQ2619="NS",BQ2617=0,BQ2618&gt;0),
BQ2619=BQ2617,
AND(BQ2619="NA",BQ2618=0,BQ2617=0,BQ2616&gt;0)),0,1)))</f>
        <v>0</v>
      </c>
      <c r="BR2615" s="178">
        <f t="shared" ref="BR2615:BY2615" si="3329">IF($AG$1789=$AH$1789,0,IF(
OR(
AND(BR2619=0,BR2618&gt;0),
AND(BR2619="NS",BR2617&gt;0),
AND(BR2619="NS",BR2617=0,BR2618=0)),1,
IF(OR(
AND(BR2618&gt;=2,BR2617&lt;BR2619),
AND(BR2619="NS",BR2617=0,BR2618&gt;0),
BR2619=BR2617,
AND(BR2619="NA",BR2618=0,BR2617=0,BR2616&gt;0)),0,1)))</f>
        <v>0</v>
      </c>
      <c r="BS2615" s="178">
        <f t="shared" si="3329"/>
        <v>0</v>
      </c>
      <c r="BT2615" s="178">
        <f t="shared" si="3329"/>
        <v>0</v>
      </c>
      <c r="BU2615" s="178">
        <f t="shared" si="3329"/>
        <v>0</v>
      </c>
      <c r="BV2615" s="178">
        <f t="shared" si="3329"/>
        <v>0</v>
      </c>
      <c r="BW2615" s="178">
        <f t="shared" si="3329"/>
        <v>0</v>
      </c>
      <c r="BX2615" s="178">
        <f t="shared" si="3329"/>
        <v>0</v>
      </c>
      <c r="BY2615" s="178">
        <f t="shared" si="3329"/>
        <v>0</v>
      </c>
      <c r="BZ2615" s="178">
        <f>IF($AG$1789=$AH$1789,0,IF(
OR(
AND(BZ2619=0,BZ2618&gt;0),
AND(BZ2619="NS",BZ2617&gt;0),
AND(BZ2619="NS",BZ2617=0,BZ2618=0)),1,
IF(OR(
AND(BZ2618&gt;=2,BZ2617&lt;BZ2619),
AND(BZ2619="NS",BZ2617=0,BZ2618&gt;0),
BZ2619=BZ2617,
AND(BZ2619="NA",BZ2618=0,BZ2617=0,BZ2616&gt;0)),0,1)))</f>
        <v>0</v>
      </c>
      <c r="CA2615" s="178">
        <f t="shared" ref="CA2615:CK2615" si="3330">IF($AG$1789=$AH$1789,0,IF(
OR(
AND(CA2619=0,CA2618&gt;0),
AND(CA2619="NS",CA2617&gt;0),
AND(CA2619="NS",CA2617=0,CA2618=0)),1,
IF(OR(
AND(CA2618&gt;=2,CA2617&lt;CA2619),
AND(CA2619="NS",CA2617=0,CA2618&gt;0),
CA2619=CA2617,
AND(CA2619="NA",CA2618=0,CA2617=0,CA2616&gt;0)),0,1)))</f>
        <v>0</v>
      </c>
      <c r="CB2615" s="178">
        <f t="shared" si="3330"/>
        <v>0</v>
      </c>
      <c r="CC2615" s="178">
        <f t="shared" si="3330"/>
        <v>0</v>
      </c>
      <c r="CD2615" s="178">
        <f t="shared" si="3330"/>
        <v>0</v>
      </c>
      <c r="CE2615" s="178">
        <f t="shared" si="3330"/>
        <v>0</v>
      </c>
      <c r="CF2615" s="178">
        <f t="shared" si="3330"/>
        <v>0</v>
      </c>
      <c r="CG2615" s="178">
        <f t="shared" si="3330"/>
        <v>0</v>
      </c>
      <c r="CH2615" s="178">
        <f t="shared" si="3330"/>
        <v>0</v>
      </c>
      <c r="CI2615" s="178">
        <f t="shared" si="3330"/>
        <v>0</v>
      </c>
      <c r="CJ2615" s="178">
        <f t="shared" si="3330"/>
        <v>0</v>
      </c>
      <c r="CK2615" s="178">
        <f t="shared" si="3330"/>
        <v>0</v>
      </c>
      <c r="CL2615" s="186">
        <f>SUM(BZ2615:CK2615)</f>
        <v>0</v>
      </c>
      <c r="CN2615" s="237"/>
      <c r="CO2615" s="349" t="s">
        <v>2171</v>
      </c>
      <c r="CP2615" s="353">
        <f t="shared" ref="CP2615:CR2615" si="3331">IF(AND(SUM(D2615,D2621,D2629:D2632,D2638:D2640)=0,SUM(COUNTIF(D2615,"NS"),COUNTIF(D2621,"NS"),COUNTIF(D2629:D2632,"NS"),COUNTIF(D2638:D2640,"NS")&gt;0)),"NS",SUM(D2615,D2621,D2629:D2632,D2638:D2640))</f>
        <v>0</v>
      </c>
      <c r="CQ2615" s="353">
        <f t="shared" si="3331"/>
        <v>0</v>
      </c>
      <c r="CR2615" s="353">
        <f t="shared" si="3331"/>
        <v>0</v>
      </c>
      <c r="CS2615" s="488">
        <f>IF(AND(SUM(G2615,G2621,G2629:H2632,G2638:H2640)=0,SUM(COUNTIF(G2615,"NS"),COUNTIF(G2621,"NS"),COUNTIF(G2629:H2632,"NS"),COUNTIF(G2638:H2640,"NS")&gt;0)),"NS",SUM(G2615,G2621,G2629:H2632,G2638:H2640))</f>
        <v>0</v>
      </c>
      <c r="CT2615" s="488"/>
      <c r="CU2615" s="353">
        <f>IF(AND(SUM(I2615,I2621,I2629:I2632,I2638:I2640)=0,SUM(COUNTIF(I2615,"NS"),COUNTIF(I2621,"NS"),COUNTIF(I2629:I2632,"NS"),COUNTIF(I2638:I2640,"NS")&gt;0)),"NS",SUM(I2615,I2621,I2629:I2632,I2638:I2640))</f>
        <v>0</v>
      </c>
      <c r="CV2615" s="353">
        <f>IF(AND(SUM(J2615,J2621,J2629:J2632,J2638:J2640)=0,SUM(COUNTIF(J2615,"NS"),COUNTIF(J2621,"NS"),COUNTIF(J2629:J2632,"NS"),COUNTIF(J2638:J2640,"NS")&gt;0)),"NS",SUM(J2615,J2621,J2629:J2632,J2638:J2640))</f>
        <v>0</v>
      </c>
      <c r="CW2615" s="488">
        <f t="shared" ref="CW2615" si="3332">IF(AND(SUM(K2615,K2621,K2629:L2632,K2638:L2640)=0,SUM(COUNTIF(K2615,"NS"),COUNTIF(K2621,"NS"),COUNTIF(K2629:L2632,"NS"),COUNTIF(K2638:L2640,"NS")&gt;0)),"NS",SUM(K2615,K2621,K2629:L2632,K2638:L2640))</f>
        <v>0</v>
      </c>
      <c r="CX2615" s="488"/>
      <c r="CY2615" s="353">
        <f t="shared" ref="CY2615:CZ2615" si="3333">IF(AND(SUM(M2615,M2621,M2629:M2632,M2638:M2640)=0,SUM(COUNTIF(M2615,"NS"),COUNTIF(M2621,"NS"),COUNTIF(M2629:M2632,"NS"),COUNTIF(M2638:M2640,"NS")&gt;0)),"NS",SUM(M2615,M2621,M2629:M2632,M2638:M2640))</f>
        <v>0</v>
      </c>
      <c r="CZ2615" s="353">
        <f t="shared" si="3333"/>
        <v>0</v>
      </c>
      <c r="DA2615" s="488">
        <f t="shared" ref="DA2615" si="3334">IF(AND(SUM(O2615,O2621,O2629:P2632,O2638:P2640)=0,SUM(COUNTIF(O2615,"NS"),COUNTIF(O2621,"NS"),COUNTIF(O2629:P2632,"NS"),COUNTIF(O2638:P2640,"NS")&gt;0)),"NS",SUM(O2615,O2621,O2629:P2632,O2638:P2640))</f>
        <v>0</v>
      </c>
      <c r="DB2615" s="488"/>
      <c r="DC2615" s="353">
        <f t="shared" ref="DC2615:DD2615" si="3335">IF(AND(SUM(Q2615,Q2621,Q2629:Q2632,Q2638:Q2640)=0,SUM(COUNTIF(Q2615,"NS"),COUNTIF(Q2621,"NS"),COUNTIF(Q2629:Q2632,"NS"),COUNTIF(Q2638:Q2640,"NS")&gt;0)),"NS",SUM(Q2615,Q2621,Q2629:Q2632,Q2638:Q2640))</f>
        <v>0</v>
      </c>
      <c r="DD2615" s="353">
        <f t="shared" si="3335"/>
        <v>0</v>
      </c>
      <c r="DE2615" s="488">
        <f t="shared" ref="DE2615" si="3336">IF(AND(SUM(S2615,S2621,S2629:T2632,S2638:T2640)=0,SUM(COUNTIF(S2615,"NS"),COUNTIF(S2621,"NS"),COUNTIF(S2629:T2632,"NS"),COUNTIF(S2638:T2640,"NS")&gt;0)),"NS",SUM(S2615,S2621,S2629:T2632,S2638:T2640))</f>
        <v>0</v>
      </c>
      <c r="DF2615" s="488"/>
      <c r="DG2615" s="353">
        <f t="shared" ref="DG2615:DH2615" si="3337">IF(AND(SUM(U2615,U2621,U2629:U2632,U2638:U2640)=0,SUM(COUNTIF(U2615,"NS"),COUNTIF(U2621,"NS"),COUNTIF(U2629:U2632,"NS"),COUNTIF(U2638:U2640,"NS")&gt;0)),"NS",SUM(U2615,U2621,U2629:U2632,U2638:U2640))</f>
        <v>0</v>
      </c>
      <c r="DH2615" s="353">
        <f t="shared" si="3337"/>
        <v>0</v>
      </c>
      <c r="DI2615" s="488">
        <f t="shared" ref="DI2615" si="3338">IF(AND(SUM(W2615,W2621,W2629:X2632,W2638:X2640)=0,SUM(COUNTIF(W2615,"NS"),COUNTIF(W2621,"NS"),COUNTIF(W2629:X2632,"NS"),COUNTIF(W2638:X2640,"NS")&gt;0)),"NS",SUM(W2615,W2621,W2629:X2632,W2638:X2640))</f>
        <v>0</v>
      </c>
      <c r="DJ2615" s="488"/>
      <c r="DK2615" s="353">
        <f t="shared" ref="DK2615:DL2615" si="3339">IF(AND(SUM(Y2615,Y2621,Y2629:Y2632,Y2638:Y2640)=0,SUM(COUNTIF(Y2615,"NS"),COUNTIF(Y2621,"NS"),COUNTIF(Y2629:Y2632,"NS"),COUNTIF(Y2638:Y2640,"NS")&gt;0)),"NS",SUM(Y2615,Y2621,Y2629:Y2632,Y2638:Y2640))</f>
        <v>0</v>
      </c>
      <c r="DL2615" s="353">
        <f t="shared" si="3339"/>
        <v>0</v>
      </c>
      <c r="DM2615" s="488">
        <f t="shared" ref="DM2615" si="3340">IF(AND(SUM(AA2615,AA2621,AA2629:AB2632,AA2638:AB2640)=0,SUM(COUNTIF(AA2615,"NS"),COUNTIF(AA2621,"NS"),COUNTIF(AA2629:AB2632,"NS"),COUNTIF(AA2638:AB2640,"NS")&gt;0)),"NS",SUM(AA2615,AA2621,AA2629:AB2632,AA2638:AB2640))</f>
        <v>0</v>
      </c>
      <c r="DN2615" s="488"/>
      <c r="DO2615" s="353">
        <f t="shared" ref="DO2615:DP2615" si="3341">IF(AND(SUM(AC2615,AC2621,AC2629:AC2632,AC2638:AC2640)=0,SUM(COUNTIF(AC2615,"NS"),COUNTIF(AC2621,"NS"),COUNTIF(AC2629:AC2632,"NS"),COUNTIF(AC2638:AC2640,"NS")&gt;0)),"NS",SUM(AC2615,AC2621,AC2629:AC2632,AC2638:AC2640))</f>
        <v>0</v>
      </c>
      <c r="DP2615" s="353">
        <f t="shared" si="3341"/>
        <v>0</v>
      </c>
      <c r="DS2615" s="237"/>
    </row>
    <row r="2616" spans="1:123" ht="38.25" customHeight="1" x14ac:dyDescent="0.2">
      <c r="A2616" s="1105"/>
      <c r="B2616" s="1105"/>
      <c r="C2616" s="169" t="s">
        <v>554</v>
      </c>
      <c r="D2616" s="434"/>
      <c r="E2616" s="434"/>
      <c r="F2616" s="434"/>
      <c r="G2616" s="486"/>
      <c r="H2616" s="486"/>
      <c r="I2616" s="434"/>
      <c r="J2616" s="434"/>
      <c r="K2616" s="486"/>
      <c r="L2616" s="486"/>
      <c r="M2616" s="434"/>
      <c r="N2616" s="434"/>
      <c r="O2616" s="486"/>
      <c r="P2616" s="486"/>
      <c r="Q2616" s="434"/>
      <c r="R2616" s="434"/>
      <c r="S2616" s="486"/>
      <c r="T2616" s="486"/>
      <c r="U2616" s="434"/>
      <c r="V2616" s="434"/>
      <c r="W2616" s="486"/>
      <c r="X2616" s="486"/>
      <c r="Y2616" s="434"/>
      <c r="Z2616" s="434"/>
      <c r="AA2616" s="486"/>
      <c r="AB2616" s="486"/>
      <c r="AC2616" s="434"/>
      <c r="AD2616" s="434"/>
      <c r="AE2616" s="109"/>
      <c r="AG2616" s="130">
        <f t="shared" si="3230"/>
        <v>0</v>
      </c>
      <c r="AH2616" s="130">
        <f t="shared" si="3231"/>
        <v>0</v>
      </c>
      <c r="AI2616" s="130">
        <f t="shared" si="3232"/>
        <v>0</v>
      </c>
      <c r="AJ2616" s="130">
        <f t="shared" si="3233"/>
        <v>0</v>
      </c>
      <c r="AK2616" s="359">
        <f t="shared" si="3234"/>
        <v>0</v>
      </c>
      <c r="AL2616" s="130">
        <f t="shared" si="3235"/>
        <v>0</v>
      </c>
      <c r="AM2616" s="130">
        <f t="shared" si="3236"/>
        <v>0</v>
      </c>
      <c r="AN2616" s="130">
        <f t="shared" si="3237"/>
        <v>0</v>
      </c>
      <c r="AO2616" s="130">
        <f t="shared" si="3238"/>
        <v>0</v>
      </c>
      <c r="AP2616" s="359">
        <f t="shared" si="3239"/>
        <v>0</v>
      </c>
      <c r="AQ2616" s="130">
        <f t="shared" si="3240"/>
        <v>0</v>
      </c>
      <c r="AR2616" s="130">
        <f t="shared" si="3241"/>
        <v>0</v>
      </c>
      <c r="AS2616" s="130">
        <f t="shared" si="3242"/>
        <v>0</v>
      </c>
      <c r="AT2616" s="130">
        <f t="shared" si="3243"/>
        <v>0</v>
      </c>
      <c r="AU2616" s="359">
        <f t="shared" si="3244"/>
        <v>0</v>
      </c>
      <c r="AV2616" s="130">
        <f t="shared" si="3245"/>
        <v>0</v>
      </c>
      <c r="AW2616" s="130">
        <f t="shared" si="3246"/>
        <v>0</v>
      </c>
      <c r="AX2616" s="130">
        <f t="shared" si="3247"/>
        <v>0</v>
      </c>
      <c r="AY2616" s="130">
        <f t="shared" si="3248"/>
        <v>0</v>
      </c>
      <c r="AZ2616" s="359">
        <f t="shared" si="3249"/>
        <v>0</v>
      </c>
      <c r="BA2616" s="130">
        <f t="shared" si="3250"/>
        <v>0</v>
      </c>
      <c r="BB2616" s="130">
        <f t="shared" si="3251"/>
        <v>0</v>
      </c>
      <c r="BC2616" s="130">
        <f t="shared" si="3252"/>
        <v>0</v>
      </c>
      <c r="BD2616" s="130">
        <f t="shared" si="3253"/>
        <v>0</v>
      </c>
      <c r="BE2616" s="359">
        <f t="shared" si="3254"/>
        <v>0</v>
      </c>
      <c r="BF2616" s="130">
        <f t="shared" si="3255"/>
        <v>0</v>
      </c>
      <c r="BG2616" s="130">
        <f t="shared" si="3256"/>
        <v>0</v>
      </c>
      <c r="BH2616" s="130">
        <f t="shared" si="3257"/>
        <v>0</v>
      </c>
      <c r="BI2616" s="130">
        <f t="shared" si="3258"/>
        <v>0</v>
      </c>
      <c r="BJ2616" s="359">
        <f t="shared" si="3259"/>
        <v>0</v>
      </c>
      <c r="BK2616" s="130">
        <f t="shared" si="3260"/>
        <v>0</v>
      </c>
      <c r="BL2616" s="130">
        <f t="shared" si="3261"/>
        <v>0</v>
      </c>
      <c r="BM2616" s="130">
        <f t="shared" si="3262"/>
        <v>0</v>
      </c>
      <c r="BN2616" s="130">
        <f t="shared" si="3263"/>
        <v>0</v>
      </c>
      <c r="BO2616" s="359">
        <f t="shared" si="3264"/>
        <v>0</v>
      </c>
      <c r="BP2616" s="90" t="s">
        <v>2058</v>
      </c>
      <c r="BQ2616" s="90">
        <f>COUNTIF(D2616:D2620,"NA")</f>
        <v>0</v>
      </c>
      <c r="BR2616" s="90">
        <f>COUNTIF(E2616:E2620,"NA")</f>
        <v>0</v>
      </c>
      <c r="BS2616" s="90">
        <f>COUNTIF(F2616:F2620,"NA")</f>
        <v>0</v>
      </c>
      <c r="BT2616" s="90">
        <f>COUNTIF(G2616:H2620,"NA")</f>
        <v>0</v>
      </c>
      <c r="BU2616" s="90">
        <f>COUNTIF(I2616:I2620,"NA")</f>
        <v>0</v>
      </c>
      <c r="BV2616" s="90">
        <f>COUNTIF(J2616:J2620,"NA")</f>
        <v>0</v>
      </c>
      <c r="BW2616" s="90">
        <f>COUNTIF(K2616:L2620,"NA")</f>
        <v>0</v>
      </c>
      <c r="BX2616" s="90">
        <f>COUNTIF(M2616:M2620,"NA")</f>
        <v>0</v>
      </c>
      <c r="BY2616" s="90">
        <f>COUNTIF(N2616:N2620,"NA")</f>
        <v>0</v>
      </c>
      <c r="BZ2616" s="90">
        <f>COUNTIF(O2616:P2620,"NA")</f>
        <v>0</v>
      </c>
      <c r="CA2616" s="90">
        <f>COUNTIF(Q2616:Q2620,"NA")</f>
        <v>0</v>
      </c>
      <c r="CB2616" s="90">
        <f>COUNTIF(R2616:R2620,"NA")</f>
        <v>0</v>
      </c>
      <c r="CC2616" s="90">
        <f>COUNTIF(S2616:T2620,"NA")</f>
        <v>0</v>
      </c>
      <c r="CD2616" s="90">
        <f>COUNTIF(U2616:U2620,"NA")</f>
        <v>0</v>
      </c>
      <c r="CE2616" s="90">
        <f>COUNTIF(V2616:V2620,"NA")</f>
        <v>0</v>
      </c>
      <c r="CF2616" s="90">
        <f>COUNTIF(W2616:X2620,"NA")</f>
        <v>0</v>
      </c>
      <c r="CG2616" s="90">
        <f>COUNTIF(Y2616:Y2620,"NA")</f>
        <v>0</v>
      </c>
      <c r="CH2616" s="90">
        <f>COUNTIF(Z2616:Z2620,"NA")</f>
        <v>0</v>
      </c>
      <c r="CI2616" s="90">
        <f>COUNTIF(AA2616:AB2620,"NA")</f>
        <v>0</v>
      </c>
      <c r="CJ2616" s="90">
        <f>COUNTIF(AC2616:AC2620,"NA")</f>
        <v>0</v>
      </c>
      <c r="CK2616" s="90">
        <f>COUNTIF(AD2616:AD2620,"NA")</f>
        <v>0</v>
      </c>
      <c r="CO2616" s="349" t="s">
        <v>2078</v>
      </c>
      <c r="CP2616" s="353">
        <f t="shared" ref="CP2616:CR2616" si="3342">SUM(D2615,D2621,D2629:D2632,D2638:D2639)</f>
        <v>0</v>
      </c>
      <c r="CQ2616" s="353">
        <f t="shared" si="3342"/>
        <v>0</v>
      </c>
      <c r="CR2616" s="353">
        <f t="shared" si="3342"/>
        <v>0</v>
      </c>
      <c r="CS2616" s="488">
        <f>SUM(G2615,G2621,G2629:H2632,G2638:H2639)</f>
        <v>0</v>
      </c>
      <c r="CT2616" s="488"/>
      <c r="CU2616" s="353">
        <f>SUM(I2615,I2621,I2629:I2632,I2638:I2639)</f>
        <v>0</v>
      </c>
      <c r="CV2616" s="353">
        <f>SUM(J2615,J2621,J2629:J2632,J2638:J2639)</f>
        <v>0</v>
      </c>
      <c r="CW2616" s="488">
        <f t="shared" ref="CW2616" si="3343">SUM(K2615,K2621,K2629:L2632,K2638:L2639)</f>
        <v>0</v>
      </c>
      <c r="CX2616" s="488"/>
      <c r="CY2616" s="353">
        <f t="shared" ref="CY2616:CZ2616" si="3344">SUM(M2615,M2621,M2629:M2632,M2638:M2639)</f>
        <v>0</v>
      </c>
      <c r="CZ2616" s="353">
        <f t="shared" si="3344"/>
        <v>0</v>
      </c>
      <c r="DA2616" s="488">
        <f t="shared" ref="DA2616" si="3345">SUM(O2615,O2621,O2629:P2632,O2638:P2639)</f>
        <v>0</v>
      </c>
      <c r="DB2616" s="488"/>
      <c r="DC2616" s="353">
        <f t="shared" ref="DC2616:DD2616" si="3346">SUM(Q2615,Q2621,Q2629:Q2632,Q2638:Q2639)</f>
        <v>0</v>
      </c>
      <c r="DD2616" s="353">
        <f t="shared" si="3346"/>
        <v>0</v>
      </c>
      <c r="DE2616" s="488">
        <f t="shared" ref="DE2616" si="3347">SUM(S2615,S2621,S2629:T2632,S2638:T2639)</f>
        <v>0</v>
      </c>
      <c r="DF2616" s="488"/>
      <c r="DG2616" s="353">
        <f t="shared" ref="DG2616:DH2616" si="3348">SUM(U2615,U2621,U2629:U2632,U2638:U2639)</f>
        <v>0</v>
      </c>
      <c r="DH2616" s="353">
        <f t="shared" si="3348"/>
        <v>0</v>
      </c>
      <c r="DI2616" s="488">
        <f t="shared" ref="DI2616" si="3349">SUM(W2615,W2621,W2629:X2632,W2638:X2639)</f>
        <v>0</v>
      </c>
      <c r="DJ2616" s="488"/>
      <c r="DK2616" s="353">
        <f t="shared" ref="DK2616:DL2616" si="3350">SUM(Y2615,Y2621,Y2629:Y2632,Y2638:Y2639)</f>
        <v>0</v>
      </c>
      <c r="DL2616" s="353">
        <f t="shared" si="3350"/>
        <v>0</v>
      </c>
      <c r="DM2616" s="488">
        <f t="shared" ref="DM2616" si="3351">SUM(AA2615,AA2621,AA2629:AB2632,AA2638:AB2639)</f>
        <v>0</v>
      </c>
      <c r="DN2616" s="488"/>
      <c r="DO2616" s="353">
        <f t="shared" ref="DO2616:DP2616" si="3352">SUM(AC2615,AC2621,AC2629:AC2632,AC2638:AC2639)</f>
        <v>0</v>
      </c>
      <c r="DP2616" s="353">
        <f t="shared" si="3352"/>
        <v>0</v>
      </c>
    </row>
    <row r="2617" spans="1:123" ht="38.25" customHeight="1" x14ac:dyDescent="0.2">
      <c r="A2617" s="1105"/>
      <c r="B2617" s="1105"/>
      <c r="C2617" s="169" t="s">
        <v>555</v>
      </c>
      <c r="D2617" s="434"/>
      <c r="E2617" s="434"/>
      <c r="F2617" s="434"/>
      <c r="G2617" s="486"/>
      <c r="H2617" s="486"/>
      <c r="I2617" s="434"/>
      <c r="J2617" s="434"/>
      <c r="K2617" s="486"/>
      <c r="L2617" s="486"/>
      <c r="M2617" s="434"/>
      <c r="N2617" s="434"/>
      <c r="O2617" s="486"/>
      <c r="P2617" s="486"/>
      <c r="Q2617" s="434"/>
      <c r="R2617" s="434"/>
      <c r="S2617" s="486"/>
      <c r="T2617" s="486"/>
      <c r="U2617" s="434"/>
      <c r="V2617" s="434"/>
      <c r="W2617" s="486"/>
      <c r="X2617" s="486"/>
      <c r="Y2617" s="434"/>
      <c r="Z2617" s="434"/>
      <c r="AA2617" s="486"/>
      <c r="AB2617" s="486"/>
      <c r="AC2617" s="434"/>
      <c r="AD2617" s="434"/>
      <c r="AE2617" s="109"/>
      <c r="AG2617" s="130">
        <f t="shared" si="3230"/>
        <v>0</v>
      </c>
      <c r="AH2617" s="130">
        <f t="shared" si="3231"/>
        <v>0</v>
      </c>
      <c r="AI2617" s="130">
        <f t="shared" si="3232"/>
        <v>0</v>
      </c>
      <c r="AJ2617" s="130">
        <f t="shared" si="3233"/>
        <v>0</v>
      </c>
      <c r="AK2617" s="359">
        <f t="shared" si="3234"/>
        <v>0</v>
      </c>
      <c r="AL2617" s="130">
        <f t="shared" si="3235"/>
        <v>0</v>
      </c>
      <c r="AM2617" s="130">
        <f t="shared" si="3236"/>
        <v>0</v>
      </c>
      <c r="AN2617" s="130">
        <f t="shared" si="3237"/>
        <v>0</v>
      </c>
      <c r="AO2617" s="130">
        <f t="shared" si="3238"/>
        <v>0</v>
      </c>
      <c r="AP2617" s="359">
        <f t="shared" si="3239"/>
        <v>0</v>
      </c>
      <c r="AQ2617" s="130">
        <f t="shared" si="3240"/>
        <v>0</v>
      </c>
      <c r="AR2617" s="130">
        <f t="shared" si="3241"/>
        <v>0</v>
      </c>
      <c r="AS2617" s="130">
        <f t="shared" si="3242"/>
        <v>0</v>
      </c>
      <c r="AT2617" s="130">
        <f t="shared" si="3243"/>
        <v>0</v>
      </c>
      <c r="AU2617" s="359">
        <f t="shared" si="3244"/>
        <v>0</v>
      </c>
      <c r="AV2617" s="130">
        <f t="shared" si="3245"/>
        <v>0</v>
      </c>
      <c r="AW2617" s="130">
        <f t="shared" si="3246"/>
        <v>0</v>
      </c>
      <c r="AX2617" s="130">
        <f t="shared" si="3247"/>
        <v>0</v>
      </c>
      <c r="AY2617" s="130">
        <f t="shared" si="3248"/>
        <v>0</v>
      </c>
      <c r="AZ2617" s="359">
        <f t="shared" si="3249"/>
        <v>0</v>
      </c>
      <c r="BA2617" s="130">
        <f t="shared" si="3250"/>
        <v>0</v>
      </c>
      <c r="BB2617" s="130">
        <f t="shared" si="3251"/>
        <v>0</v>
      </c>
      <c r="BC2617" s="130">
        <f t="shared" si="3252"/>
        <v>0</v>
      </c>
      <c r="BD2617" s="130">
        <f t="shared" si="3253"/>
        <v>0</v>
      </c>
      <c r="BE2617" s="359">
        <f t="shared" si="3254"/>
        <v>0</v>
      </c>
      <c r="BF2617" s="130">
        <f t="shared" si="3255"/>
        <v>0</v>
      </c>
      <c r="BG2617" s="130">
        <f t="shared" si="3256"/>
        <v>0</v>
      </c>
      <c r="BH2617" s="130">
        <f t="shared" si="3257"/>
        <v>0</v>
      </c>
      <c r="BI2617" s="130">
        <f t="shared" si="3258"/>
        <v>0</v>
      </c>
      <c r="BJ2617" s="359">
        <f t="shared" si="3259"/>
        <v>0</v>
      </c>
      <c r="BK2617" s="130">
        <f t="shared" si="3260"/>
        <v>0</v>
      </c>
      <c r="BL2617" s="130">
        <f t="shared" si="3261"/>
        <v>0</v>
      </c>
      <c r="BM2617" s="130">
        <f t="shared" si="3262"/>
        <v>0</v>
      </c>
      <c r="BN2617" s="130">
        <f t="shared" si="3263"/>
        <v>0</v>
      </c>
      <c r="BO2617" s="359">
        <f t="shared" si="3264"/>
        <v>0</v>
      </c>
      <c r="BP2617" s="90" t="s">
        <v>2078</v>
      </c>
      <c r="BQ2617" s="90">
        <f>SUM(D2616:D2620)</f>
        <v>0</v>
      </c>
      <c r="BR2617" s="90">
        <f>SUM(E2616:E2620)</f>
        <v>0</v>
      </c>
      <c r="BS2617" s="90">
        <f>SUM(F2616:F2620)</f>
        <v>0</v>
      </c>
      <c r="BT2617" s="90">
        <f>SUM(G2616:H2620)</f>
        <v>0</v>
      </c>
      <c r="BU2617" s="90">
        <f>SUM(I2616:I2620)</f>
        <v>0</v>
      </c>
      <c r="BV2617" s="90">
        <f>SUM(J2616:J2620)</f>
        <v>0</v>
      </c>
      <c r="BW2617" s="90">
        <f>SUM(K2616:L2620)</f>
        <v>0</v>
      </c>
      <c r="BX2617" s="90">
        <f>SUM(M2616:M2620)</f>
        <v>0</v>
      </c>
      <c r="BY2617" s="90">
        <f>SUM(N2616:N2620)</f>
        <v>0</v>
      </c>
      <c r="BZ2617" s="90">
        <f>SUM(O2616:P2620)</f>
        <v>0</v>
      </c>
      <c r="CA2617" s="90">
        <f>SUM(Q2616:Q2620)</f>
        <v>0</v>
      </c>
      <c r="CB2617" s="90">
        <f>SUM(R2616:R2620)</f>
        <v>0</v>
      </c>
      <c r="CC2617" s="90">
        <f>SUM(S2616:T2620)</f>
        <v>0</v>
      </c>
      <c r="CD2617" s="90">
        <f>SUM(U2616:U2620)</f>
        <v>0</v>
      </c>
      <c r="CE2617" s="90">
        <f>SUM(V2616:V2620)</f>
        <v>0</v>
      </c>
      <c r="CF2617" s="90">
        <f>SUM(W2616:X2620)</f>
        <v>0</v>
      </c>
      <c r="CG2617" s="90">
        <f>SUM(Y2616:Y2620)</f>
        <v>0</v>
      </c>
      <c r="CH2617" s="90">
        <f>SUM(Z2616:Z2620)</f>
        <v>0</v>
      </c>
      <c r="CI2617" s="90">
        <f>SUM(AA2616:AB2620)</f>
        <v>0</v>
      </c>
      <c r="CJ2617" s="90">
        <f>SUM(AC2616:AC2620)</f>
        <v>0</v>
      </c>
      <c r="CK2617" s="90">
        <f>SUM(AD2616:AD2620)</f>
        <v>0</v>
      </c>
      <c r="CO2617" s="349" t="s">
        <v>2029</v>
      </c>
      <c r="CP2617" s="353">
        <f t="shared" ref="CP2617:CR2617" si="3353">SUM(COUNTIF(D2615,"NS"),COUNTIF(D2621,"NS"),COUNTIF(D2629:D2632,"NS"),COUNTIF(D2638:D2639,"NS"))</f>
        <v>0</v>
      </c>
      <c r="CQ2617" s="353">
        <f t="shared" si="3353"/>
        <v>0</v>
      </c>
      <c r="CR2617" s="353">
        <f t="shared" si="3353"/>
        <v>0</v>
      </c>
      <c r="CS2617" s="488">
        <f>SUM(COUNTIF(G2615,"NS"),COUNTIF(G2621,"NS"),COUNTIF(G2629:H2632,"NS"),COUNTIF(G2638:H2639,"NS"))</f>
        <v>0</v>
      </c>
      <c r="CT2617" s="488"/>
      <c r="CU2617" s="353">
        <f>SUM(COUNTIF(I2615,"NS"),COUNTIF(I2621,"NS"),COUNTIF(I2629:I2632,"NS"),COUNTIF(I2638:I2639,"NS"))</f>
        <v>0</v>
      </c>
      <c r="CV2617" s="353">
        <f>SUM(COUNTIF(J2615,"NS"),COUNTIF(J2621,"NS"),COUNTIF(J2629:J2632,"NS"),COUNTIF(J2638:J2639,"NS"))</f>
        <v>0</v>
      </c>
      <c r="CW2617" s="488">
        <f t="shared" ref="CW2617" si="3354">SUM(COUNTIF(K2615,"NS"),COUNTIF(K2621,"NS"),COUNTIF(K2629:L2632,"NS"),COUNTIF(K2638:L2639,"NS"))</f>
        <v>0</v>
      </c>
      <c r="CX2617" s="488"/>
      <c r="CY2617" s="353">
        <f t="shared" ref="CY2617:CZ2617" si="3355">SUM(COUNTIF(M2615,"NS"),COUNTIF(M2621,"NS"),COUNTIF(M2629:M2632,"NS"),COUNTIF(M2638:M2639,"NS"))</f>
        <v>0</v>
      </c>
      <c r="CZ2617" s="353">
        <f t="shared" si="3355"/>
        <v>0</v>
      </c>
      <c r="DA2617" s="488">
        <f t="shared" ref="DA2617" si="3356">SUM(COUNTIF(O2615,"NS"),COUNTIF(O2621,"NS"),COUNTIF(O2629:P2632,"NS"),COUNTIF(O2638:P2639,"NS"))</f>
        <v>0</v>
      </c>
      <c r="DB2617" s="488"/>
      <c r="DC2617" s="353">
        <f t="shared" ref="DC2617:DD2617" si="3357">SUM(COUNTIF(Q2615,"NS"),COUNTIF(Q2621,"NS"),COUNTIF(Q2629:Q2632,"NS"),COUNTIF(Q2638:Q2639,"NS"))</f>
        <v>0</v>
      </c>
      <c r="DD2617" s="353">
        <f t="shared" si="3357"/>
        <v>0</v>
      </c>
      <c r="DE2617" s="488">
        <f t="shared" ref="DE2617" si="3358">SUM(COUNTIF(S2615,"NS"),COUNTIF(S2621,"NS"),COUNTIF(S2629:T2632,"NS"),COUNTIF(S2638:T2639,"NS"))</f>
        <v>0</v>
      </c>
      <c r="DF2617" s="488"/>
      <c r="DG2617" s="353">
        <f t="shared" ref="DG2617:DH2617" si="3359">SUM(COUNTIF(U2615,"NS"),COUNTIF(U2621,"NS"),COUNTIF(U2629:U2632,"NS"),COUNTIF(U2638:U2639,"NS"))</f>
        <v>0</v>
      </c>
      <c r="DH2617" s="353">
        <f t="shared" si="3359"/>
        <v>0</v>
      </c>
      <c r="DI2617" s="488">
        <f t="shared" ref="DI2617" si="3360">SUM(COUNTIF(W2615,"NS"),COUNTIF(W2621,"NS"),COUNTIF(W2629:X2632,"NS"),COUNTIF(W2638:X2639,"NS"))</f>
        <v>0</v>
      </c>
      <c r="DJ2617" s="488"/>
      <c r="DK2617" s="353">
        <f t="shared" ref="DK2617:DL2617" si="3361">SUM(COUNTIF(Y2615,"NS"),COUNTIF(Y2621,"NS"),COUNTIF(Y2629:Y2632,"NS"),COUNTIF(Y2638:Y2639,"NS"))</f>
        <v>0</v>
      </c>
      <c r="DL2617" s="353">
        <f t="shared" si="3361"/>
        <v>0</v>
      </c>
      <c r="DM2617" s="488">
        <f t="shared" ref="DM2617" si="3362">SUM(COUNTIF(AA2615,"NS"),COUNTIF(AA2621,"NS"),COUNTIF(AA2629:AB2632,"NS"),COUNTIF(AA2638:AB2639,"NS"))</f>
        <v>0</v>
      </c>
      <c r="DN2617" s="488"/>
      <c r="DO2617" s="353">
        <f t="shared" ref="DO2617:DP2617" si="3363">SUM(COUNTIF(AC2615,"NS"),COUNTIF(AC2621,"NS"),COUNTIF(AC2629:AC2632,"NS"),COUNTIF(AC2638:AC2639,"NS"))</f>
        <v>0</v>
      </c>
      <c r="DP2617" s="353">
        <f t="shared" si="3363"/>
        <v>0</v>
      </c>
    </row>
    <row r="2618" spans="1:123" ht="38.25" customHeight="1" x14ac:dyDescent="0.2">
      <c r="A2618" s="1105"/>
      <c r="B2618" s="1105"/>
      <c r="C2618" s="169" t="s">
        <v>556</v>
      </c>
      <c r="D2618" s="434"/>
      <c r="E2618" s="434"/>
      <c r="F2618" s="434"/>
      <c r="G2618" s="486"/>
      <c r="H2618" s="486"/>
      <c r="I2618" s="434"/>
      <c r="J2618" s="434"/>
      <c r="K2618" s="486"/>
      <c r="L2618" s="486"/>
      <c r="M2618" s="434"/>
      <c r="N2618" s="434"/>
      <c r="O2618" s="486"/>
      <c r="P2618" s="486"/>
      <c r="Q2618" s="434"/>
      <c r="R2618" s="434"/>
      <c r="S2618" s="486"/>
      <c r="T2618" s="486"/>
      <c r="U2618" s="434"/>
      <c r="V2618" s="434"/>
      <c r="W2618" s="486"/>
      <c r="X2618" s="486"/>
      <c r="Y2618" s="434"/>
      <c r="Z2618" s="434"/>
      <c r="AA2618" s="486"/>
      <c r="AB2618" s="486"/>
      <c r="AC2618" s="434"/>
      <c r="AD2618" s="434"/>
      <c r="AE2618" s="109"/>
      <c r="AG2618" s="130">
        <f t="shared" si="3230"/>
        <v>0</v>
      </c>
      <c r="AH2618" s="130">
        <f t="shared" si="3231"/>
        <v>0</v>
      </c>
      <c r="AI2618" s="130">
        <f t="shared" si="3232"/>
        <v>0</v>
      </c>
      <c r="AJ2618" s="130">
        <f t="shared" si="3233"/>
        <v>0</v>
      </c>
      <c r="AK2618" s="359">
        <f t="shared" si="3234"/>
        <v>0</v>
      </c>
      <c r="AL2618" s="130">
        <f t="shared" si="3235"/>
        <v>0</v>
      </c>
      <c r="AM2618" s="130">
        <f t="shared" si="3236"/>
        <v>0</v>
      </c>
      <c r="AN2618" s="130">
        <f t="shared" si="3237"/>
        <v>0</v>
      </c>
      <c r="AO2618" s="130">
        <f t="shared" si="3238"/>
        <v>0</v>
      </c>
      <c r="AP2618" s="359">
        <f t="shared" si="3239"/>
        <v>0</v>
      </c>
      <c r="AQ2618" s="130">
        <f t="shared" si="3240"/>
        <v>0</v>
      </c>
      <c r="AR2618" s="130">
        <f t="shared" si="3241"/>
        <v>0</v>
      </c>
      <c r="AS2618" s="130">
        <f t="shared" si="3242"/>
        <v>0</v>
      </c>
      <c r="AT2618" s="130">
        <f t="shared" si="3243"/>
        <v>0</v>
      </c>
      <c r="AU2618" s="359">
        <f t="shared" si="3244"/>
        <v>0</v>
      </c>
      <c r="AV2618" s="130">
        <f t="shared" si="3245"/>
        <v>0</v>
      </c>
      <c r="AW2618" s="130">
        <f t="shared" si="3246"/>
        <v>0</v>
      </c>
      <c r="AX2618" s="130">
        <f t="shared" si="3247"/>
        <v>0</v>
      </c>
      <c r="AY2618" s="130">
        <f t="shared" si="3248"/>
        <v>0</v>
      </c>
      <c r="AZ2618" s="359">
        <f t="shared" si="3249"/>
        <v>0</v>
      </c>
      <c r="BA2618" s="130">
        <f t="shared" si="3250"/>
        <v>0</v>
      </c>
      <c r="BB2618" s="130">
        <f t="shared" si="3251"/>
        <v>0</v>
      </c>
      <c r="BC2618" s="130">
        <f t="shared" si="3252"/>
        <v>0</v>
      </c>
      <c r="BD2618" s="130">
        <f t="shared" si="3253"/>
        <v>0</v>
      </c>
      <c r="BE2618" s="359">
        <f t="shared" si="3254"/>
        <v>0</v>
      </c>
      <c r="BF2618" s="130">
        <f t="shared" si="3255"/>
        <v>0</v>
      </c>
      <c r="BG2618" s="130">
        <f t="shared" si="3256"/>
        <v>0</v>
      </c>
      <c r="BH2618" s="130">
        <f t="shared" si="3257"/>
        <v>0</v>
      </c>
      <c r="BI2618" s="130">
        <f t="shared" si="3258"/>
        <v>0</v>
      </c>
      <c r="BJ2618" s="359">
        <f t="shared" si="3259"/>
        <v>0</v>
      </c>
      <c r="BK2618" s="130">
        <f t="shared" si="3260"/>
        <v>0</v>
      </c>
      <c r="BL2618" s="130">
        <f t="shared" si="3261"/>
        <v>0</v>
      </c>
      <c r="BM2618" s="130">
        <f t="shared" si="3262"/>
        <v>0</v>
      </c>
      <c r="BN2618" s="130">
        <f t="shared" si="3263"/>
        <v>0</v>
      </c>
      <c r="BO2618" s="359">
        <f t="shared" si="3264"/>
        <v>0</v>
      </c>
      <c r="BP2618" s="90" t="s">
        <v>2029</v>
      </c>
      <c r="BQ2618" s="90">
        <f>COUNTIF(D2616:D2620,"NS")</f>
        <v>0</v>
      </c>
      <c r="BR2618" s="90">
        <f>COUNTIF(E2616:E2620,"NS")</f>
        <v>0</v>
      </c>
      <c r="BS2618" s="90">
        <f>COUNTIF(F2616:F2620,"NS")</f>
        <v>0</v>
      </c>
      <c r="BT2618" s="90">
        <f>COUNTIF(G2616:H2620,"NS")</f>
        <v>0</v>
      </c>
      <c r="BU2618" s="90">
        <f>COUNTIF(I2616:I2620,"NS")</f>
        <v>0</v>
      </c>
      <c r="BV2618" s="90">
        <f>COUNTIF(J2616:J2620,"NS")</f>
        <v>0</v>
      </c>
      <c r="BW2618" s="90">
        <f>COUNTIF(K2616:L2620,"NS")</f>
        <v>0</v>
      </c>
      <c r="BX2618" s="90">
        <f>COUNTIF(M2616:M2620,"NS")</f>
        <v>0</v>
      </c>
      <c r="BY2618" s="90">
        <f>COUNTIF(N2616:N2620,"NS")</f>
        <v>0</v>
      </c>
      <c r="BZ2618" s="90">
        <f>COUNTIF(O2616:P2620,"NS")</f>
        <v>0</v>
      </c>
      <c r="CA2618" s="90">
        <f>COUNTIF(Q2616:Q2620,"NS")</f>
        <v>0</v>
      </c>
      <c r="CB2618" s="90">
        <f>COUNTIF(R2616:R2620,"NS")</f>
        <v>0</v>
      </c>
      <c r="CC2618" s="90">
        <f>COUNTIF(S2616:T2620,"NS")</f>
        <v>0</v>
      </c>
      <c r="CD2618" s="90">
        <f>COUNTIF(U2616:U2620,"NS")</f>
        <v>0</v>
      </c>
      <c r="CE2618" s="90">
        <f>COUNTIF(V2616:V2620,"NS")</f>
        <v>0</v>
      </c>
      <c r="CF2618" s="90">
        <f>COUNTIF(W2616:X2620,"NS")</f>
        <v>0</v>
      </c>
      <c r="CG2618" s="90">
        <f>COUNTIF(Y2616:Y2620,"NS")</f>
        <v>0</v>
      </c>
      <c r="CH2618" s="90">
        <f>COUNTIF(Z2616:Z2620,"NS")</f>
        <v>0</v>
      </c>
      <c r="CI2618" s="90">
        <f>COUNTIF(AA2616:AB2620,"NS")</f>
        <v>0</v>
      </c>
      <c r="CJ2618" s="90">
        <f>COUNTIF(AC2616:AC2620,"NS")</f>
        <v>0</v>
      </c>
      <c r="CK2618" s="90">
        <f>COUNTIF(AD2616:AD2620,"NS")</f>
        <v>0</v>
      </c>
      <c r="CO2618" s="350">
        <v>0.25</v>
      </c>
      <c r="CP2618" s="336">
        <f t="shared" ref="CP2618:CS2618" si="3364">IF(CP2615="ns",0,CP2615*0.25)</f>
        <v>0</v>
      </c>
      <c r="CQ2618" s="336">
        <f t="shared" si="3364"/>
        <v>0</v>
      </c>
      <c r="CR2618" s="336">
        <f t="shared" si="3364"/>
        <v>0</v>
      </c>
      <c r="CS2618" s="486">
        <f t="shared" si="3364"/>
        <v>0</v>
      </c>
      <c r="CT2618" s="486"/>
      <c r="CU2618" s="336">
        <f>IF(CU2615="ns",0,CU2615*0.25)</f>
        <v>0</v>
      </c>
      <c r="CV2618" s="336">
        <f>IF(CV2615="ns",0,CV2615*0.25)</f>
        <v>0</v>
      </c>
      <c r="CW2618" s="486">
        <f t="shared" ref="CW2618:DM2618" si="3365">IF(CW2615="ns",0,CW2615*0.25)</f>
        <v>0</v>
      </c>
      <c r="CX2618" s="486"/>
      <c r="CY2618" s="336">
        <f t="shared" ref="CY2618:CZ2618" si="3366">IF(CY2615="ns",0,CY2615*0.25)</f>
        <v>0</v>
      </c>
      <c r="CZ2618" s="336">
        <f t="shared" si="3366"/>
        <v>0</v>
      </c>
      <c r="DA2618" s="486">
        <f t="shared" si="3365"/>
        <v>0</v>
      </c>
      <c r="DB2618" s="486"/>
      <c r="DC2618" s="336">
        <f t="shared" ref="DC2618:DD2618" si="3367">IF(DC2615="ns",0,DC2615*0.25)</f>
        <v>0</v>
      </c>
      <c r="DD2618" s="336">
        <f t="shared" si="3367"/>
        <v>0</v>
      </c>
      <c r="DE2618" s="486">
        <f t="shared" si="3365"/>
        <v>0</v>
      </c>
      <c r="DF2618" s="486"/>
      <c r="DG2618" s="336">
        <f t="shared" ref="DG2618:DH2618" si="3368">IF(DG2615="ns",0,DG2615*0.25)</f>
        <v>0</v>
      </c>
      <c r="DH2618" s="336">
        <f t="shared" si="3368"/>
        <v>0</v>
      </c>
      <c r="DI2618" s="486">
        <f t="shared" si="3365"/>
        <v>0</v>
      </c>
      <c r="DJ2618" s="486"/>
      <c r="DK2618" s="336">
        <f t="shared" ref="DK2618:DL2618" si="3369">IF(DK2615="ns",0,DK2615*0.25)</f>
        <v>0</v>
      </c>
      <c r="DL2618" s="336">
        <f t="shared" si="3369"/>
        <v>0</v>
      </c>
      <c r="DM2618" s="486">
        <f t="shared" si="3365"/>
        <v>0</v>
      </c>
      <c r="DN2618" s="486"/>
      <c r="DO2618" s="336">
        <f t="shared" ref="DO2618:DP2618" si="3370">IF(DO2615="ns",0,DO2615*0.25)</f>
        <v>0</v>
      </c>
      <c r="DP2618" s="336">
        <f t="shared" si="3370"/>
        <v>0</v>
      </c>
    </row>
    <row r="2619" spans="1:123" ht="38.25" customHeight="1" x14ac:dyDescent="0.2">
      <c r="A2619" s="1105"/>
      <c r="B2619" s="1105"/>
      <c r="C2619" s="169" t="s">
        <v>557</v>
      </c>
      <c r="D2619" s="434"/>
      <c r="E2619" s="434"/>
      <c r="F2619" s="434"/>
      <c r="G2619" s="486"/>
      <c r="H2619" s="486"/>
      <c r="I2619" s="434"/>
      <c r="J2619" s="434"/>
      <c r="K2619" s="486"/>
      <c r="L2619" s="486"/>
      <c r="M2619" s="434"/>
      <c r="N2619" s="434"/>
      <c r="O2619" s="486"/>
      <c r="P2619" s="486"/>
      <c r="Q2619" s="434"/>
      <c r="R2619" s="434"/>
      <c r="S2619" s="486"/>
      <c r="T2619" s="486"/>
      <c r="U2619" s="434"/>
      <c r="V2619" s="434"/>
      <c r="W2619" s="486"/>
      <c r="X2619" s="486"/>
      <c r="Y2619" s="434"/>
      <c r="Z2619" s="434"/>
      <c r="AA2619" s="486"/>
      <c r="AB2619" s="486"/>
      <c r="AC2619" s="434"/>
      <c r="AD2619" s="434"/>
      <c r="AE2619" s="109"/>
      <c r="AG2619" s="130">
        <f t="shared" si="3230"/>
        <v>0</v>
      </c>
      <c r="AH2619" s="130">
        <f t="shared" si="3231"/>
        <v>0</v>
      </c>
      <c r="AI2619" s="130">
        <f t="shared" si="3232"/>
        <v>0</v>
      </c>
      <c r="AJ2619" s="130">
        <f t="shared" si="3233"/>
        <v>0</v>
      </c>
      <c r="AK2619" s="359">
        <f t="shared" si="3234"/>
        <v>0</v>
      </c>
      <c r="AL2619" s="130">
        <f t="shared" si="3235"/>
        <v>0</v>
      </c>
      <c r="AM2619" s="130">
        <f t="shared" si="3236"/>
        <v>0</v>
      </c>
      <c r="AN2619" s="130">
        <f t="shared" si="3237"/>
        <v>0</v>
      </c>
      <c r="AO2619" s="130">
        <f t="shared" si="3238"/>
        <v>0</v>
      </c>
      <c r="AP2619" s="359">
        <f t="shared" si="3239"/>
        <v>0</v>
      </c>
      <c r="AQ2619" s="130">
        <f t="shared" si="3240"/>
        <v>0</v>
      </c>
      <c r="AR2619" s="130">
        <f t="shared" si="3241"/>
        <v>0</v>
      </c>
      <c r="AS2619" s="130">
        <f t="shared" si="3242"/>
        <v>0</v>
      </c>
      <c r="AT2619" s="130">
        <f t="shared" si="3243"/>
        <v>0</v>
      </c>
      <c r="AU2619" s="359">
        <f t="shared" si="3244"/>
        <v>0</v>
      </c>
      <c r="AV2619" s="130">
        <f t="shared" si="3245"/>
        <v>0</v>
      </c>
      <c r="AW2619" s="130">
        <f t="shared" si="3246"/>
        <v>0</v>
      </c>
      <c r="AX2619" s="130">
        <f t="shared" si="3247"/>
        <v>0</v>
      </c>
      <c r="AY2619" s="130">
        <f t="shared" si="3248"/>
        <v>0</v>
      </c>
      <c r="AZ2619" s="359">
        <f t="shared" si="3249"/>
        <v>0</v>
      </c>
      <c r="BA2619" s="130">
        <f t="shared" si="3250"/>
        <v>0</v>
      </c>
      <c r="BB2619" s="130">
        <f t="shared" si="3251"/>
        <v>0</v>
      </c>
      <c r="BC2619" s="130">
        <f t="shared" si="3252"/>
        <v>0</v>
      </c>
      <c r="BD2619" s="130">
        <f t="shared" si="3253"/>
        <v>0</v>
      </c>
      <c r="BE2619" s="359">
        <f t="shared" si="3254"/>
        <v>0</v>
      </c>
      <c r="BF2619" s="130">
        <f t="shared" si="3255"/>
        <v>0</v>
      </c>
      <c r="BG2619" s="130">
        <f t="shared" si="3256"/>
        <v>0</v>
      </c>
      <c r="BH2619" s="130">
        <f t="shared" si="3257"/>
        <v>0</v>
      </c>
      <c r="BI2619" s="130">
        <f t="shared" si="3258"/>
        <v>0</v>
      </c>
      <c r="BJ2619" s="359">
        <f t="shared" si="3259"/>
        <v>0</v>
      </c>
      <c r="BK2619" s="130">
        <f t="shared" si="3260"/>
        <v>0</v>
      </c>
      <c r="BL2619" s="130">
        <f t="shared" si="3261"/>
        <v>0</v>
      </c>
      <c r="BM2619" s="130">
        <f t="shared" si="3262"/>
        <v>0</v>
      </c>
      <c r="BN2619" s="130">
        <f t="shared" si="3263"/>
        <v>0</v>
      </c>
      <c r="BO2619" s="359">
        <f t="shared" si="3264"/>
        <v>0</v>
      </c>
      <c r="BP2619" s="90" t="s">
        <v>2104</v>
      </c>
      <c r="BQ2619" s="90">
        <f>D2615</f>
        <v>0</v>
      </c>
      <c r="BR2619" s="90">
        <f>E2615</f>
        <v>0</v>
      </c>
      <c r="BS2619" s="90">
        <f>F2615</f>
        <v>0</v>
      </c>
      <c r="BT2619" s="90">
        <f>G2615</f>
        <v>0</v>
      </c>
      <c r="BU2619" s="90">
        <f>I2615</f>
        <v>0</v>
      </c>
      <c r="BV2619" s="90">
        <f>J2615</f>
        <v>0</v>
      </c>
      <c r="BW2619" s="90">
        <f>K2615</f>
        <v>0</v>
      </c>
      <c r="BX2619" s="90">
        <f>M2615</f>
        <v>0</v>
      </c>
      <c r="BY2619" s="90">
        <f>N2615</f>
        <v>0</v>
      </c>
      <c r="BZ2619" s="90">
        <f>O2615</f>
        <v>0</v>
      </c>
      <c r="CA2619" s="90">
        <f>Q2615</f>
        <v>0</v>
      </c>
      <c r="CB2619" s="90">
        <f>R2615</f>
        <v>0</v>
      </c>
      <c r="CC2619" s="90">
        <f>S2615</f>
        <v>0</v>
      </c>
      <c r="CD2619" s="90">
        <f>U2615</f>
        <v>0</v>
      </c>
      <c r="CE2619" s="90">
        <f>V2615</f>
        <v>0</v>
      </c>
      <c r="CF2619" s="90">
        <f>W2615</f>
        <v>0</v>
      </c>
      <c r="CG2619" s="90">
        <f>Y2615</f>
        <v>0</v>
      </c>
      <c r="CH2619" s="90">
        <f>Z2615</f>
        <v>0</v>
      </c>
      <c r="CI2619" s="90">
        <f>AA2615</f>
        <v>0</v>
      </c>
      <c r="CJ2619" s="90">
        <f>AC2615</f>
        <v>0</v>
      </c>
      <c r="CK2619" s="90">
        <f>AD2615</f>
        <v>0</v>
      </c>
      <c r="CO2619" s="349" t="s">
        <v>72</v>
      </c>
      <c r="CP2619" s="353">
        <f t="shared" ref="CP2619:CR2619" si="3371">D2640</f>
        <v>0</v>
      </c>
      <c r="CQ2619" s="353">
        <f t="shared" si="3371"/>
        <v>0</v>
      </c>
      <c r="CR2619" s="353">
        <f t="shared" si="3371"/>
        <v>0</v>
      </c>
      <c r="CS2619" s="488">
        <f>G2640</f>
        <v>0</v>
      </c>
      <c r="CT2619" s="488"/>
      <c r="CU2619" s="353">
        <f>I2640</f>
        <v>0</v>
      </c>
      <c r="CV2619" s="353">
        <f>J2640</f>
        <v>0</v>
      </c>
      <c r="CW2619" s="488">
        <f t="shared" ref="CW2619" si="3372">K2640</f>
        <v>0</v>
      </c>
      <c r="CX2619" s="488"/>
      <c r="CY2619" s="353">
        <f t="shared" ref="CY2619:DA2619" si="3373">M2640</f>
        <v>0</v>
      </c>
      <c r="CZ2619" s="353">
        <f t="shared" si="3373"/>
        <v>0</v>
      </c>
      <c r="DA2619" s="488">
        <f t="shared" si="3373"/>
        <v>0</v>
      </c>
      <c r="DB2619" s="488"/>
      <c r="DC2619" s="353">
        <f t="shared" ref="DC2619:DE2619" si="3374">Q2640</f>
        <v>0</v>
      </c>
      <c r="DD2619" s="353">
        <f t="shared" si="3374"/>
        <v>0</v>
      </c>
      <c r="DE2619" s="488">
        <f t="shared" si="3374"/>
        <v>0</v>
      </c>
      <c r="DF2619" s="488"/>
      <c r="DG2619" s="353">
        <f t="shared" ref="DG2619:DI2619" si="3375">U2640</f>
        <v>0</v>
      </c>
      <c r="DH2619" s="353">
        <f t="shared" si="3375"/>
        <v>0</v>
      </c>
      <c r="DI2619" s="488">
        <f t="shared" si="3375"/>
        <v>0</v>
      </c>
      <c r="DJ2619" s="488"/>
      <c r="DK2619" s="353">
        <f t="shared" ref="DK2619:DM2619" si="3376">Y2640</f>
        <v>0</v>
      </c>
      <c r="DL2619" s="353">
        <f t="shared" si="3376"/>
        <v>0</v>
      </c>
      <c r="DM2619" s="488">
        <f t="shared" si="3376"/>
        <v>0</v>
      </c>
      <c r="DN2619" s="488"/>
      <c r="DO2619" s="353">
        <f t="shared" ref="DO2619:DP2619" si="3377">AC2640</f>
        <v>0</v>
      </c>
      <c r="DP2619" s="353">
        <f t="shared" si="3377"/>
        <v>0</v>
      </c>
    </row>
    <row r="2620" spans="1:123" ht="38.25" customHeight="1" x14ac:dyDescent="0.2">
      <c r="A2620" s="1105"/>
      <c r="B2620" s="1105"/>
      <c r="C2620" s="169" t="s">
        <v>558</v>
      </c>
      <c r="D2620" s="434"/>
      <c r="E2620" s="434"/>
      <c r="F2620" s="434"/>
      <c r="G2620" s="486"/>
      <c r="H2620" s="486"/>
      <c r="I2620" s="434"/>
      <c r="J2620" s="434"/>
      <c r="K2620" s="486"/>
      <c r="L2620" s="486"/>
      <c r="M2620" s="434"/>
      <c r="N2620" s="434"/>
      <c r="O2620" s="486"/>
      <c r="P2620" s="486"/>
      <c r="Q2620" s="434"/>
      <c r="R2620" s="434"/>
      <c r="S2620" s="486"/>
      <c r="T2620" s="486"/>
      <c r="U2620" s="434"/>
      <c r="V2620" s="434"/>
      <c r="W2620" s="486"/>
      <c r="X2620" s="486"/>
      <c r="Y2620" s="434"/>
      <c r="Z2620" s="434"/>
      <c r="AA2620" s="486"/>
      <c r="AB2620" s="486"/>
      <c r="AC2620" s="434"/>
      <c r="AD2620" s="434"/>
      <c r="AE2620" s="109"/>
      <c r="AG2620" s="130">
        <f t="shared" si="3230"/>
        <v>0</v>
      </c>
      <c r="AH2620" s="130">
        <f t="shared" si="3231"/>
        <v>0</v>
      </c>
      <c r="AI2620" s="130">
        <f t="shared" si="3232"/>
        <v>0</v>
      </c>
      <c r="AJ2620" s="130">
        <f t="shared" si="3233"/>
        <v>0</v>
      </c>
      <c r="AK2620" s="359">
        <f t="shared" si="3234"/>
        <v>0</v>
      </c>
      <c r="AL2620" s="130">
        <f t="shared" si="3235"/>
        <v>0</v>
      </c>
      <c r="AM2620" s="130">
        <f t="shared" si="3236"/>
        <v>0</v>
      </c>
      <c r="AN2620" s="130">
        <f t="shared" si="3237"/>
        <v>0</v>
      </c>
      <c r="AO2620" s="130">
        <f t="shared" si="3238"/>
        <v>0</v>
      </c>
      <c r="AP2620" s="359">
        <f t="shared" si="3239"/>
        <v>0</v>
      </c>
      <c r="AQ2620" s="130">
        <f t="shared" si="3240"/>
        <v>0</v>
      </c>
      <c r="AR2620" s="130">
        <f t="shared" si="3241"/>
        <v>0</v>
      </c>
      <c r="AS2620" s="130">
        <f t="shared" si="3242"/>
        <v>0</v>
      </c>
      <c r="AT2620" s="130">
        <f t="shared" si="3243"/>
        <v>0</v>
      </c>
      <c r="AU2620" s="359">
        <f t="shared" si="3244"/>
        <v>0</v>
      </c>
      <c r="AV2620" s="130">
        <f t="shared" si="3245"/>
        <v>0</v>
      </c>
      <c r="AW2620" s="130">
        <f t="shared" si="3246"/>
        <v>0</v>
      </c>
      <c r="AX2620" s="130">
        <f t="shared" si="3247"/>
        <v>0</v>
      </c>
      <c r="AY2620" s="130">
        <f t="shared" si="3248"/>
        <v>0</v>
      </c>
      <c r="AZ2620" s="359">
        <f t="shared" si="3249"/>
        <v>0</v>
      </c>
      <c r="BA2620" s="130">
        <f t="shared" si="3250"/>
        <v>0</v>
      </c>
      <c r="BB2620" s="130">
        <f t="shared" si="3251"/>
        <v>0</v>
      </c>
      <c r="BC2620" s="130">
        <f t="shared" si="3252"/>
        <v>0</v>
      </c>
      <c r="BD2620" s="130">
        <f t="shared" si="3253"/>
        <v>0</v>
      </c>
      <c r="BE2620" s="359">
        <f t="shared" si="3254"/>
        <v>0</v>
      </c>
      <c r="BF2620" s="130">
        <f t="shared" si="3255"/>
        <v>0</v>
      </c>
      <c r="BG2620" s="130">
        <f t="shared" si="3256"/>
        <v>0</v>
      </c>
      <c r="BH2620" s="130">
        <f t="shared" si="3257"/>
        <v>0</v>
      </c>
      <c r="BI2620" s="130">
        <f t="shared" si="3258"/>
        <v>0</v>
      </c>
      <c r="BJ2620" s="359">
        <f t="shared" si="3259"/>
        <v>0</v>
      </c>
      <c r="BK2620" s="130">
        <f t="shared" si="3260"/>
        <v>0</v>
      </c>
      <c r="BL2620" s="130">
        <f t="shared" si="3261"/>
        <v>0</v>
      </c>
      <c r="BM2620" s="130">
        <f t="shared" si="3262"/>
        <v>0</v>
      </c>
      <c r="BN2620" s="130">
        <f t="shared" si="3263"/>
        <v>0</v>
      </c>
      <c r="BO2620" s="359">
        <f t="shared" si="3264"/>
        <v>0</v>
      </c>
      <c r="BQ2620" s="246" t="s">
        <v>84</v>
      </c>
      <c r="BR2620" s="246" t="s">
        <v>2048</v>
      </c>
      <c r="BS2620" s="246" t="s">
        <v>2049</v>
      </c>
      <c r="BT2620" s="246" t="s">
        <v>84</v>
      </c>
      <c r="BU2620" s="246" t="s">
        <v>2048</v>
      </c>
      <c r="BV2620" s="246" t="s">
        <v>2049</v>
      </c>
      <c r="BW2620" s="246" t="s">
        <v>84</v>
      </c>
      <c r="BX2620" s="246" t="s">
        <v>2048</v>
      </c>
      <c r="BY2620" s="246" t="s">
        <v>2049</v>
      </c>
      <c r="BZ2620" s="246" t="s">
        <v>84</v>
      </c>
      <c r="CA2620" s="246" t="s">
        <v>2048</v>
      </c>
      <c r="CB2620" s="246" t="s">
        <v>2049</v>
      </c>
      <c r="CC2620" s="246" t="s">
        <v>84</v>
      </c>
      <c r="CD2620" s="246" t="s">
        <v>2048</v>
      </c>
      <c r="CE2620" s="246" t="s">
        <v>2049</v>
      </c>
      <c r="CF2620" s="246" t="s">
        <v>84</v>
      </c>
      <c r="CG2620" s="246" t="s">
        <v>2048</v>
      </c>
      <c r="CH2620" s="246" t="s">
        <v>2049</v>
      </c>
      <c r="CI2620" s="246" t="s">
        <v>84</v>
      </c>
      <c r="CJ2620" s="246" t="s">
        <v>2048</v>
      </c>
      <c r="CK2620" s="246" t="s">
        <v>2049</v>
      </c>
      <c r="CO2620" s="349" t="s">
        <v>2077</v>
      </c>
      <c r="CP2620" s="351">
        <f t="shared" ref="CP2620" si="3378">IF(OR(CP2619=0,CP2619="NA",AND(CP2619="NS",CP2617&gt;0),AND(CP2619="NS",CP2616&gt;0),CP2619&lt;=CP2618),0,1)</f>
        <v>0</v>
      </c>
      <c r="CQ2620" s="351">
        <f t="shared" ref="CQ2620" si="3379">IF(OR(CQ2619=0,CQ2619="NA",AND(CQ2619="NS",CQ2617&gt;0),AND(CQ2619="NS",CQ2616&gt;0),CQ2619&lt;=CQ2618),0,1)</f>
        <v>0</v>
      </c>
      <c r="CR2620" s="351">
        <f t="shared" ref="CR2620" si="3380">IF(OR(CR2619=0,CR2619="NA",AND(CR2619="NS",CR2617&gt;0),AND(CR2619="NS",CR2616&gt;0),CR2619&lt;=CR2618),0,1)</f>
        <v>0</v>
      </c>
      <c r="CS2620" s="489">
        <f t="shared" ref="CS2620" si="3381">IF(OR(CS2619=0,CS2619="NA",AND(CS2619="NS",CS2617&gt;0),AND(CS2619="NS",CS2616&gt;0),CS2619&lt;=CS2618),0,1)</f>
        <v>0</v>
      </c>
      <c r="CT2620" s="489"/>
      <c r="CU2620" s="351">
        <f>IF(OR(CU2619=0,CU2619="NA",AND(CU2619="NS",CU2617&gt;0),AND(CU2619="NS",CU2616&gt;0),CU2619&lt;=CU2618),0,1)</f>
        <v>0</v>
      </c>
      <c r="CV2620" s="351">
        <f>IF(OR(CV2619=0,CV2619="NA",AND(CV2619="NS",CV2617&gt;0),AND(CV2619="NS",CV2616&gt;0),CV2619&lt;=CV2618),0,1)</f>
        <v>0</v>
      </c>
      <c r="CW2620" s="489">
        <f t="shared" ref="CW2620" si="3382">IF(OR(CW2619=0,CW2619="NA",AND(CW2619="NS",CW2617&gt;0),AND(CW2619="NS",CW2616&gt;0),CW2619&lt;=CW2618),0,1)</f>
        <v>0</v>
      </c>
      <c r="CX2620" s="489"/>
      <c r="CY2620" s="351">
        <f t="shared" ref="CY2620" si="3383">IF(OR(CY2619=0,CY2619="NA",AND(CY2619="NS",CY2617&gt;0),AND(CY2619="NS",CY2616&gt;0),CY2619&lt;=CY2618),0,1)</f>
        <v>0</v>
      </c>
      <c r="CZ2620" s="351">
        <f t="shared" ref="CZ2620" si="3384">IF(OR(CZ2619=0,CZ2619="NA",AND(CZ2619="NS",CZ2617&gt;0),AND(CZ2619="NS",CZ2616&gt;0),CZ2619&lt;=CZ2618),0,1)</f>
        <v>0</v>
      </c>
      <c r="DA2620" s="489">
        <f t="shared" ref="DA2620" si="3385">IF(OR(DA2619=0,DA2619="NA",AND(DA2619="NS",DA2617&gt;0),AND(DA2619="NS",DA2616&gt;0),DA2619&lt;=DA2618),0,1)</f>
        <v>0</v>
      </c>
      <c r="DB2620" s="489"/>
      <c r="DC2620" s="351">
        <f t="shared" ref="DC2620" si="3386">IF(OR(DC2619=0,DC2619="NA",AND(DC2619="NS",DC2617&gt;0),AND(DC2619="NS",DC2616&gt;0),DC2619&lt;=DC2618),0,1)</f>
        <v>0</v>
      </c>
      <c r="DD2620" s="351">
        <f t="shared" ref="DD2620" si="3387">IF(OR(DD2619=0,DD2619="NA",AND(DD2619="NS",DD2617&gt;0),AND(DD2619="NS",DD2616&gt;0),DD2619&lt;=DD2618),0,1)</f>
        <v>0</v>
      </c>
      <c r="DE2620" s="489">
        <f t="shared" ref="DE2620" si="3388">IF(OR(DE2619=0,DE2619="NA",AND(DE2619="NS",DE2617&gt;0),AND(DE2619="NS",DE2616&gt;0),DE2619&lt;=DE2618),0,1)</f>
        <v>0</v>
      </c>
      <c r="DF2620" s="489"/>
      <c r="DG2620" s="351">
        <f t="shared" ref="DG2620" si="3389">IF(OR(DG2619=0,DG2619="NA",AND(DG2619="NS",DG2617&gt;0),AND(DG2619="NS",DG2616&gt;0),DG2619&lt;=DG2618),0,1)</f>
        <v>0</v>
      </c>
      <c r="DH2620" s="351">
        <f t="shared" ref="DH2620" si="3390">IF(OR(DH2619=0,DH2619="NA",AND(DH2619="NS",DH2617&gt;0),AND(DH2619="NS",DH2616&gt;0),DH2619&lt;=DH2618),0,1)</f>
        <v>0</v>
      </c>
      <c r="DI2620" s="489">
        <f t="shared" ref="DI2620" si="3391">IF(OR(DI2619=0,DI2619="NA",AND(DI2619="NS",DI2617&gt;0),AND(DI2619="NS",DI2616&gt;0),DI2619&lt;=DI2618),0,1)</f>
        <v>0</v>
      </c>
      <c r="DJ2620" s="489"/>
      <c r="DK2620" s="351">
        <f t="shared" ref="DK2620" si="3392">IF(OR(DK2619=0,DK2619="NA",AND(DK2619="NS",DK2617&gt;0),AND(DK2619="NS",DK2616&gt;0),DK2619&lt;=DK2618),0,1)</f>
        <v>0</v>
      </c>
      <c r="DL2620" s="351">
        <f t="shared" ref="DL2620" si="3393">IF(OR(DL2619=0,DL2619="NA",AND(DL2619="NS",DL2617&gt;0),AND(DL2619="NS",DL2616&gt;0),DL2619&lt;=DL2618),0,1)</f>
        <v>0</v>
      </c>
      <c r="DM2620" s="489">
        <f t="shared" ref="DM2620" si="3394">IF(OR(DM2619=0,DM2619="NA",AND(DM2619="NS",DM2617&gt;0),AND(DM2619="NS",DM2616&gt;0),DM2619&lt;=DM2618),0,1)</f>
        <v>0</v>
      </c>
      <c r="DN2620" s="489"/>
      <c r="DO2620" s="351">
        <f t="shared" ref="DO2620" si="3395">IF(OR(DO2619=0,DO2619="NA",AND(DO2619="NS",DO2617&gt;0),AND(DO2619="NS",DO2616&gt;0),DO2619&lt;=DO2618),0,1)</f>
        <v>0</v>
      </c>
      <c r="DP2620" s="351">
        <f t="shared" ref="DP2620" si="3396">IF(OR(DP2619=0,DP2619="NA",AND(DP2619="NS",DP2617&gt;0),AND(DP2619="NS",DP2616&gt;0),DP2619&lt;=DP2618),0,1)</f>
        <v>0</v>
      </c>
      <c r="DQ2620" s="335">
        <f>SUM(CP2620:DP2620)</f>
        <v>0</v>
      </c>
    </row>
    <row r="2621" spans="1:123" s="186" customFormat="1" ht="38.25" customHeight="1" x14ac:dyDescent="0.2">
      <c r="A2621" s="1104"/>
      <c r="B2621" s="1104"/>
      <c r="C2621" s="242" t="s">
        <v>559</v>
      </c>
      <c r="D2621" s="234"/>
      <c r="E2621" s="234"/>
      <c r="F2621" s="234"/>
      <c r="G2621" s="487"/>
      <c r="H2621" s="487"/>
      <c r="I2621" s="234"/>
      <c r="J2621" s="234"/>
      <c r="K2621" s="487"/>
      <c r="L2621" s="487"/>
      <c r="M2621" s="234"/>
      <c r="N2621" s="234"/>
      <c r="O2621" s="487"/>
      <c r="P2621" s="487"/>
      <c r="Q2621" s="234"/>
      <c r="R2621" s="234"/>
      <c r="S2621" s="487"/>
      <c r="T2621" s="487"/>
      <c r="U2621" s="234"/>
      <c r="V2621" s="234"/>
      <c r="W2621" s="487"/>
      <c r="X2621" s="487"/>
      <c r="Y2621" s="234"/>
      <c r="Z2621" s="234"/>
      <c r="AA2621" s="487"/>
      <c r="AB2621" s="487"/>
      <c r="AC2621" s="234"/>
      <c r="AD2621" s="234"/>
      <c r="AE2621" s="235"/>
      <c r="AF2621" s="237"/>
      <c r="AG2621" s="178">
        <f t="shared" si="3230"/>
        <v>0</v>
      </c>
      <c r="AH2621" s="178">
        <f t="shared" si="3231"/>
        <v>0</v>
      </c>
      <c r="AI2621" s="178">
        <f t="shared" si="3232"/>
        <v>0</v>
      </c>
      <c r="AJ2621" s="178">
        <f t="shared" si="3233"/>
        <v>0</v>
      </c>
      <c r="AK2621" s="359">
        <f t="shared" si="3234"/>
        <v>0</v>
      </c>
      <c r="AL2621" s="178">
        <f t="shared" si="3235"/>
        <v>0</v>
      </c>
      <c r="AM2621" s="178">
        <f t="shared" si="3236"/>
        <v>0</v>
      </c>
      <c r="AN2621" s="178">
        <f t="shared" si="3237"/>
        <v>0</v>
      </c>
      <c r="AO2621" s="178">
        <f t="shared" si="3238"/>
        <v>0</v>
      </c>
      <c r="AP2621" s="359">
        <f t="shared" si="3239"/>
        <v>0</v>
      </c>
      <c r="AQ2621" s="178">
        <f t="shared" si="3240"/>
        <v>0</v>
      </c>
      <c r="AR2621" s="178">
        <f t="shared" si="3241"/>
        <v>0</v>
      </c>
      <c r="AS2621" s="178">
        <f t="shared" si="3242"/>
        <v>0</v>
      </c>
      <c r="AT2621" s="178">
        <f t="shared" si="3243"/>
        <v>0</v>
      </c>
      <c r="AU2621" s="359">
        <f t="shared" si="3244"/>
        <v>0</v>
      </c>
      <c r="AV2621" s="178">
        <f t="shared" si="3245"/>
        <v>0</v>
      </c>
      <c r="AW2621" s="178">
        <f t="shared" si="3246"/>
        <v>0</v>
      </c>
      <c r="AX2621" s="178">
        <f t="shared" si="3247"/>
        <v>0</v>
      </c>
      <c r="AY2621" s="178">
        <f t="shared" si="3248"/>
        <v>0</v>
      </c>
      <c r="AZ2621" s="359">
        <f t="shared" si="3249"/>
        <v>0</v>
      </c>
      <c r="BA2621" s="178">
        <f t="shared" si="3250"/>
        <v>0</v>
      </c>
      <c r="BB2621" s="178">
        <f t="shared" si="3251"/>
        <v>0</v>
      </c>
      <c r="BC2621" s="178">
        <f t="shared" si="3252"/>
        <v>0</v>
      </c>
      <c r="BD2621" s="178">
        <f t="shared" si="3253"/>
        <v>0</v>
      </c>
      <c r="BE2621" s="359">
        <f t="shared" si="3254"/>
        <v>0</v>
      </c>
      <c r="BF2621" s="178">
        <f t="shared" si="3255"/>
        <v>0</v>
      </c>
      <c r="BG2621" s="178">
        <f t="shared" si="3256"/>
        <v>0</v>
      </c>
      <c r="BH2621" s="178">
        <f t="shared" si="3257"/>
        <v>0</v>
      </c>
      <c r="BI2621" s="178">
        <f t="shared" si="3258"/>
        <v>0</v>
      </c>
      <c r="BJ2621" s="359">
        <f t="shared" si="3259"/>
        <v>0</v>
      </c>
      <c r="BK2621" s="178">
        <f t="shared" si="3260"/>
        <v>0</v>
      </c>
      <c r="BL2621" s="178">
        <f t="shared" si="3261"/>
        <v>0</v>
      </c>
      <c r="BM2621" s="178">
        <f t="shared" si="3262"/>
        <v>0</v>
      </c>
      <c r="BN2621" s="178">
        <f t="shared" si="3263"/>
        <v>0</v>
      </c>
      <c r="BO2621" s="359">
        <f t="shared" si="3264"/>
        <v>0</v>
      </c>
      <c r="BP2621" s="186" t="s">
        <v>2077</v>
      </c>
      <c r="BQ2621" s="178">
        <f>IF($AG$1789=$AH$1789,0,IF(
OR(
AND(BQ2625=0,BQ2624&gt;0),
AND(BQ2625="NS",BQ2623&gt;0),
AND(BQ2625="NS",BQ2623=0,BQ2624=0)),1,
IF(OR(
AND(BQ2624&gt;=2,BQ2623&lt;BQ2625),
AND(BQ2625="NS",BQ2623=0,BQ2624&gt;0),
BQ2625=BQ2623,
AND(BQ2625="NA",BQ2624=0,BQ2623=0,BQ2622&gt;0)),0,1)))</f>
        <v>0</v>
      </c>
      <c r="BR2621" s="178">
        <f t="shared" ref="BR2621:BY2621" si="3397">IF($AG$1789=$AH$1789,0,IF(
OR(
AND(BR2625=0,BR2624&gt;0),
AND(BR2625="NS",BR2623&gt;0),
AND(BR2625="NS",BR2623=0,BR2624=0)),1,
IF(OR(
AND(BR2624&gt;=2,BR2623&lt;BR2625),
AND(BR2625="NS",BR2623=0,BR2624&gt;0),
BR2625=BR2623,
AND(BR2625="NA",BR2624=0,BR2623=0,BR2622&gt;0)),0,1)))</f>
        <v>0</v>
      </c>
      <c r="BS2621" s="178">
        <f t="shared" si="3397"/>
        <v>0</v>
      </c>
      <c r="BT2621" s="178">
        <f t="shared" si="3397"/>
        <v>0</v>
      </c>
      <c r="BU2621" s="178">
        <f t="shared" si="3397"/>
        <v>0</v>
      </c>
      <c r="BV2621" s="178">
        <f t="shared" si="3397"/>
        <v>0</v>
      </c>
      <c r="BW2621" s="178">
        <f t="shared" si="3397"/>
        <v>0</v>
      </c>
      <c r="BX2621" s="178">
        <f t="shared" si="3397"/>
        <v>0</v>
      </c>
      <c r="BY2621" s="178">
        <f t="shared" si="3397"/>
        <v>0</v>
      </c>
      <c r="BZ2621" s="178">
        <f>IF($AG$1789=$AH$1789,0,IF(
OR(
AND(BZ2625=0,BZ2624&gt;0),
AND(BZ2625="NS",BZ2623&gt;0),
AND(BZ2625="NS",BZ2623=0,BZ2624=0)),1,
IF(OR(
AND(BZ2624&gt;=2,BZ2623&lt;BZ2625),
AND(BZ2625="NS",BZ2623=0,BZ2624&gt;0),
BZ2625=BZ2623,
AND(BZ2625="NA",BZ2624=0,BZ2623=0,BZ2622&gt;0)),0,1)))</f>
        <v>0</v>
      </c>
      <c r="CA2621" s="178">
        <f t="shared" ref="CA2621:CK2621" si="3398">IF($AG$1789=$AH$1789,0,IF(
OR(
AND(CA2625=0,CA2624&gt;0),
AND(CA2625="NS",CA2623&gt;0),
AND(CA2625="NS",CA2623=0,CA2624=0)),1,
IF(OR(
AND(CA2624&gt;=2,CA2623&lt;CA2625),
AND(CA2625="NS",CA2623=0,CA2624&gt;0),
CA2625=CA2623,
AND(CA2625="NA",CA2624=0,CA2623=0,CA2622&gt;0)),0,1)))</f>
        <v>0</v>
      </c>
      <c r="CB2621" s="178">
        <f t="shared" si="3398"/>
        <v>0</v>
      </c>
      <c r="CC2621" s="178">
        <f t="shared" si="3398"/>
        <v>0</v>
      </c>
      <c r="CD2621" s="178">
        <f t="shared" si="3398"/>
        <v>0</v>
      </c>
      <c r="CE2621" s="178">
        <f t="shared" si="3398"/>
        <v>0</v>
      </c>
      <c r="CF2621" s="178">
        <f t="shared" si="3398"/>
        <v>0</v>
      </c>
      <c r="CG2621" s="178">
        <f t="shared" si="3398"/>
        <v>0</v>
      </c>
      <c r="CH2621" s="178">
        <f t="shared" si="3398"/>
        <v>0</v>
      </c>
      <c r="CI2621" s="178">
        <f t="shared" si="3398"/>
        <v>0</v>
      </c>
      <c r="CJ2621" s="178">
        <f t="shared" si="3398"/>
        <v>0</v>
      </c>
      <c r="CK2621" s="178">
        <f t="shared" si="3398"/>
        <v>0</v>
      </c>
      <c r="CL2621" s="186">
        <f>SUM(BZ2621:CK2621)</f>
        <v>0</v>
      </c>
      <c r="CN2621" s="237"/>
      <c r="CO2621" s="354"/>
      <c r="CP2621" s="337"/>
      <c r="CQ2621" s="337"/>
      <c r="CR2621" s="337"/>
      <c r="CS2621" s="487"/>
      <c r="CT2621" s="487"/>
      <c r="CU2621" s="337"/>
      <c r="CV2621" s="337"/>
      <c r="CW2621" s="487"/>
      <c r="CX2621" s="487"/>
      <c r="CY2621" s="337"/>
      <c r="CZ2621" s="337"/>
      <c r="DA2621" s="487"/>
      <c r="DB2621" s="487"/>
      <c r="DC2621" s="337"/>
      <c r="DD2621" s="337"/>
      <c r="DE2621" s="487"/>
      <c r="DF2621" s="487"/>
      <c r="DG2621" s="337"/>
      <c r="DH2621" s="337"/>
      <c r="DI2621" s="487"/>
      <c r="DJ2621" s="487"/>
      <c r="DK2621" s="337"/>
      <c r="DL2621" s="337"/>
      <c r="DM2621" s="487"/>
      <c r="DN2621" s="487"/>
      <c r="DO2621" s="337"/>
      <c r="DP2621" s="337"/>
      <c r="DS2621" s="237"/>
    </row>
    <row r="2622" spans="1:123" ht="38.25" customHeight="1" x14ac:dyDescent="0.2">
      <c r="A2622" s="1105"/>
      <c r="B2622" s="1105"/>
      <c r="C2622" s="169" t="s">
        <v>568</v>
      </c>
      <c r="D2622" s="434"/>
      <c r="E2622" s="434"/>
      <c r="F2622" s="434"/>
      <c r="G2622" s="486"/>
      <c r="H2622" s="486"/>
      <c r="I2622" s="434"/>
      <c r="J2622" s="434"/>
      <c r="K2622" s="486"/>
      <c r="L2622" s="486"/>
      <c r="M2622" s="434"/>
      <c r="N2622" s="434"/>
      <c r="O2622" s="486"/>
      <c r="P2622" s="486"/>
      <c r="Q2622" s="434"/>
      <c r="R2622" s="434"/>
      <c r="S2622" s="486"/>
      <c r="T2622" s="486"/>
      <c r="U2622" s="434"/>
      <c r="V2622" s="434"/>
      <c r="W2622" s="486"/>
      <c r="X2622" s="486"/>
      <c r="Y2622" s="434"/>
      <c r="Z2622" s="434"/>
      <c r="AA2622" s="486"/>
      <c r="AB2622" s="486"/>
      <c r="AC2622" s="434"/>
      <c r="AD2622" s="434"/>
      <c r="AE2622" s="109"/>
      <c r="AG2622" s="130">
        <f t="shared" si="3230"/>
        <v>0</v>
      </c>
      <c r="AH2622" s="130">
        <f t="shared" si="3231"/>
        <v>0</v>
      </c>
      <c r="AI2622" s="130">
        <f t="shared" si="3232"/>
        <v>0</v>
      </c>
      <c r="AJ2622" s="130">
        <f t="shared" si="3233"/>
        <v>0</v>
      </c>
      <c r="AK2622" s="359">
        <f t="shared" si="3234"/>
        <v>0</v>
      </c>
      <c r="AL2622" s="130">
        <f t="shared" si="3235"/>
        <v>0</v>
      </c>
      <c r="AM2622" s="130">
        <f t="shared" si="3236"/>
        <v>0</v>
      </c>
      <c r="AN2622" s="130">
        <f t="shared" si="3237"/>
        <v>0</v>
      </c>
      <c r="AO2622" s="130">
        <f t="shared" si="3238"/>
        <v>0</v>
      </c>
      <c r="AP2622" s="359">
        <f t="shared" si="3239"/>
        <v>0</v>
      </c>
      <c r="AQ2622" s="130">
        <f t="shared" si="3240"/>
        <v>0</v>
      </c>
      <c r="AR2622" s="130">
        <f t="shared" si="3241"/>
        <v>0</v>
      </c>
      <c r="AS2622" s="130">
        <f t="shared" si="3242"/>
        <v>0</v>
      </c>
      <c r="AT2622" s="130">
        <f t="shared" si="3243"/>
        <v>0</v>
      </c>
      <c r="AU2622" s="359">
        <f t="shared" si="3244"/>
        <v>0</v>
      </c>
      <c r="AV2622" s="130">
        <f t="shared" si="3245"/>
        <v>0</v>
      </c>
      <c r="AW2622" s="130">
        <f t="shared" si="3246"/>
        <v>0</v>
      </c>
      <c r="AX2622" s="130">
        <f t="shared" si="3247"/>
        <v>0</v>
      </c>
      <c r="AY2622" s="130">
        <f t="shared" si="3248"/>
        <v>0</v>
      </c>
      <c r="AZ2622" s="359">
        <f t="shared" si="3249"/>
        <v>0</v>
      </c>
      <c r="BA2622" s="130">
        <f t="shared" si="3250"/>
        <v>0</v>
      </c>
      <c r="BB2622" s="130">
        <f t="shared" si="3251"/>
        <v>0</v>
      </c>
      <c r="BC2622" s="130">
        <f t="shared" si="3252"/>
        <v>0</v>
      </c>
      <c r="BD2622" s="130">
        <f t="shared" si="3253"/>
        <v>0</v>
      </c>
      <c r="BE2622" s="359">
        <f t="shared" si="3254"/>
        <v>0</v>
      </c>
      <c r="BF2622" s="130">
        <f t="shared" si="3255"/>
        <v>0</v>
      </c>
      <c r="BG2622" s="130">
        <f t="shared" si="3256"/>
        <v>0</v>
      </c>
      <c r="BH2622" s="130">
        <f t="shared" si="3257"/>
        <v>0</v>
      </c>
      <c r="BI2622" s="130">
        <f t="shared" si="3258"/>
        <v>0</v>
      </c>
      <c r="BJ2622" s="359">
        <f t="shared" si="3259"/>
        <v>0</v>
      </c>
      <c r="BK2622" s="130">
        <f t="shared" si="3260"/>
        <v>0</v>
      </c>
      <c r="BL2622" s="130">
        <f t="shared" si="3261"/>
        <v>0</v>
      </c>
      <c r="BM2622" s="130">
        <f t="shared" si="3262"/>
        <v>0</v>
      </c>
      <c r="BN2622" s="130">
        <f t="shared" si="3263"/>
        <v>0</v>
      </c>
      <c r="BO2622" s="359">
        <f t="shared" si="3264"/>
        <v>0</v>
      </c>
      <c r="BP2622" s="90" t="s">
        <v>2058</v>
      </c>
      <c r="BQ2622" s="90">
        <f>COUNTIF(D2622:D2626,"NA")</f>
        <v>0</v>
      </c>
      <c r="BR2622" s="90">
        <f>COUNTIF(E2622:E2628,"NA")</f>
        <v>0</v>
      </c>
      <c r="BS2622" s="90">
        <f>COUNTIF(F2622:F2628,"NA")</f>
        <v>0</v>
      </c>
      <c r="BT2622" s="90">
        <f>COUNTIF(G2622:H2628,"NA")</f>
        <v>0</v>
      </c>
      <c r="BU2622" s="90">
        <f>COUNTIF(I2622:I2628,"NA")</f>
        <v>0</v>
      </c>
      <c r="BV2622" s="90">
        <f>COUNTIF(J2622:J2628,"NA")</f>
        <v>0</v>
      </c>
      <c r="BW2622" s="90">
        <f>COUNTIF(K2622:L2628,"NA")</f>
        <v>0</v>
      </c>
      <c r="BX2622" s="90">
        <f>COUNTIF(M2622:M2628,"NA")</f>
        <v>0</v>
      </c>
      <c r="BY2622" s="90">
        <f>COUNTIF(N2622:N2628,"NA")</f>
        <v>0</v>
      </c>
      <c r="BZ2622" s="90">
        <f>COUNTIF(O2622:P2628,"NA")</f>
        <v>0</v>
      </c>
      <c r="CA2622" s="90">
        <f>COUNTIF(Q2622:Q2628,"NA")</f>
        <v>0</v>
      </c>
      <c r="CB2622" s="90">
        <f>COUNTIF(R2622:R2628,"NA")</f>
        <v>0</v>
      </c>
      <c r="CC2622" s="90">
        <f>COUNTIF(S2622:T2628,"NA")</f>
        <v>0</v>
      </c>
      <c r="CD2622" s="90">
        <f>COUNTIF(U2622:U2628,"NA")</f>
        <v>0</v>
      </c>
      <c r="CE2622" s="90">
        <f>COUNTIF(V2622:V2628,"NA")</f>
        <v>0</v>
      </c>
      <c r="CF2622" s="90">
        <f>COUNTIF(W2622:X2628,"NA")</f>
        <v>0</v>
      </c>
      <c r="CG2622" s="90">
        <f>COUNTIF(Y2622:Y2628,"NA")</f>
        <v>0</v>
      </c>
      <c r="CH2622" s="90">
        <f>COUNTIF(Z2622:Z2628,"NA")</f>
        <v>0</v>
      </c>
      <c r="CI2622" s="90">
        <f>COUNTIF(AA2622:AB2628,"NA")</f>
        <v>0</v>
      </c>
      <c r="CJ2622" s="90">
        <f>COUNTIF(AC2622:AC2628,"NA")</f>
        <v>0</v>
      </c>
      <c r="CK2622" s="90">
        <f>COUNTIF(AD2622:AD2628,"NA")</f>
        <v>0</v>
      </c>
      <c r="CO2622" s="335"/>
      <c r="CP2622" s="336"/>
      <c r="CQ2622" s="336"/>
      <c r="CR2622" s="336"/>
      <c r="CS2622" s="486"/>
      <c r="CT2622" s="486"/>
      <c r="CU2622" s="336"/>
      <c r="CV2622" s="336"/>
      <c r="CW2622" s="486"/>
      <c r="CX2622" s="486"/>
      <c r="CY2622" s="336"/>
      <c r="CZ2622" s="336"/>
      <c r="DA2622" s="486"/>
      <c r="DB2622" s="486"/>
      <c r="DC2622" s="336"/>
      <c r="DD2622" s="336"/>
      <c r="DE2622" s="486"/>
      <c r="DF2622" s="486"/>
      <c r="DG2622" s="336"/>
      <c r="DH2622" s="336"/>
      <c r="DI2622" s="486"/>
      <c r="DJ2622" s="486"/>
      <c r="DK2622" s="336"/>
      <c r="DL2622" s="336"/>
      <c r="DM2622" s="486"/>
      <c r="DN2622" s="486"/>
      <c r="DO2622" s="336"/>
      <c r="DP2622" s="336"/>
    </row>
    <row r="2623" spans="1:123" ht="38.25" customHeight="1" x14ac:dyDescent="0.2">
      <c r="A2623" s="1105"/>
      <c r="B2623" s="1105"/>
      <c r="C2623" s="169" t="s">
        <v>569</v>
      </c>
      <c r="D2623" s="434"/>
      <c r="E2623" s="434"/>
      <c r="F2623" s="434"/>
      <c r="G2623" s="486"/>
      <c r="H2623" s="486"/>
      <c r="I2623" s="434"/>
      <c r="J2623" s="434"/>
      <c r="K2623" s="486"/>
      <c r="L2623" s="486"/>
      <c r="M2623" s="434"/>
      <c r="N2623" s="434"/>
      <c r="O2623" s="486"/>
      <c r="P2623" s="486"/>
      <c r="Q2623" s="434"/>
      <c r="R2623" s="434"/>
      <c r="S2623" s="486"/>
      <c r="T2623" s="486"/>
      <c r="U2623" s="434"/>
      <c r="V2623" s="434"/>
      <c r="W2623" s="486"/>
      <c r="X2623" s="486"/>
      <c r="Y2623" s="434"/>
      <c r="Z2623" s="434"/>
      <c r="AA2623" s="486"/>
      <c r="AB2623" s="486"/>
      <c r="AC2623" s="434"/>
      <c r="AD2623" s="434"/>
      <c r="AE2623" s="109"/>
      <c r="AG2623" s="130">
        <f t="shared" si="3230"/>
        <v>0</v>
      </c>
      <c r="AH2623" s="130">
        <f t="shared" si="3231"/>
        <v>0</v>
      </c>
      <c r="AI2623" s="130">
        <f t="shared" si="3232"/>
        <v>0</v>
      </c>
      <c r="AJ2623" s="130">
        <f t="shared" si="3233"/>
        <v>0</v>
      </c>
      <c r="AK2623" s="359">
        <f t="shared" si="3234"/>
        <v>0</v>
      </c>
      <c r="AL2623" s="130">
        <f t="shared" si="3235"/>
        <v>0</v>
      </c>
      <c r="AM2623" s="130">
        <f t="shared" si="3236"/>
        <v>0</v>
      </c>
      <c r="AN2623" s="130">
        <f t="shared" si="3237"/>
        <v>0</v>
      </c>
      <c r="AO2623" s="130">
        <f t="shared" si="3238"/>
        <v>0</v>
      </c>
      <c r="AP2623" s="359">
        <f t="shared" si="3239"/>
        <v>0</v>
      </c>
      <c r="AQ2623" s="130">
        <f t="shared" si="3240"/>
        <v>0</v>
      </c>
      <c r="AR2623" s="130">
        <f t="shared" si="3241"/>
        <v>0</v>
      </c>
      <c r="AS2623" s="130">
        <f t="shared" si="3242"/>
        <v>0</v>
      </c>
      <c r="AT2623" s="130">
        <f t="shared" si="3243"/>
        <v>0</v>
      </c>
      <c r="AU2623" s="359">
        <f t="shared" si="3244"/>
        <v>0</v>
      </c>
      <c r="AV2623" s="130">
        <f t="shared" si="3245"/>
        <v>0</v>
      </c>
      <c r="AW2623" s="130">
        <f t="shared" si="3246"/>
        <v>0</v>
      </c>
      <c r="AX2623" s="130">
        <f t="shared" si="3247"/>
        <v>0</v>
      </c>
      <c r="AY2623" s="130">
        <f t="shared" si="3248"/>
        <v>0</v>
      </c>
      <c r="AZ2623" s="359">
        <f t="shared" si="3249"/>
        <v>0</v>
      </c>
      <c r="BA2623" s="130">
        <f t="shared" si="3250"/>
        <v>0</v>
      </c>
      <c r="BB2623" s="130">
        <f t="shared" si="3251"/>
        <v>0</v>
      </c>
      <c r="BC2623" s="130">
        <f t="shared" si="3252"/>
        <v>0</v>
      </c>
      <c r="BD2623" s="130">
        <f t="shared" si="3253"/>
        <v>0</v>
      </c>
      <c r="BE2623" s="359">
        <f t="shared" si="3254"/>
        <v>0</v>
      </c>
      <c r="BF2623" s="130">
        <f t="shared" si="3255"/>
        <v>0</v>
      </c>
      <c r="BG2623" s="130">
        <f t="shared" si="3256"/>
        <v>0</v>
      </c>
      <c r="BH2623" s="130">
        <f t="shared" si="3257"/>
        <v>0</v>
      </c>
      <c r="BI2623" s="130">
        <f t="shared" si="3258"/>
        <v>0</v>
      </c>
      <c r="BJ2623" s="359">
        <f t="shared" si="3259"/>
        <v>0</v>
      </c>
      <c r="BK2623" s="130">
        <f t="shared" si="3260"/>
        <v>0</v>
      </c>
      <c r="BL2623" s="130">
        <f t="shared" si="3261"/>
        <v>0</v>
      </c>
      <c r="BM2623" s="130">
        <f t="shared" si="3262"/>
        <v>0</v>
      </c>
      <c r="BN2623" s="130">
        <f t="shared" si="3263"/>
        <v>0</v>
      </c>
      <c r="BO2623" s="359">
        <f t="shared" si="3264"/>
        <v>0</v>
      </c>
      <c r="BP2623" s="90" t="s">
        <v>2078</v>
      </c>
      <c r="BQ2623" s="90">
        <f>SUM(D2622:D2626)</f>
        <v>0</v>
      </c>
      <c r="BR2623" s="90">
        <f>SUM(E2622:E2628)</f>
        <v>0</v>
      </c>
      <c r="BS2623" s="90">
        <f>SUM(F2622:F2628)</f>
        <v>0</v>
      </c>
      <c r="BT2623" s="90">
        <f>SUM(G2622:H2628)</f>
        <v>0</v>
      </c>
      <c r="BU2623" s="90">
        <f>SUM(I2622:I2628)</f>
        <v>0</v>
      </c>
      <c r="BV2623" s="90">
        <f>SUM(J2622:J2628)</f>
        <v>0</v>
      </c>
      <c r="BW2623" s="90">
        <f>SUM(K2622:L2628)</f>
        <v>0</v>
      </c>
      <c r="BX2623" s="90">
        <f>SUM(M2622:M2628)</f>
        <v>0</v>
      </c>
      <c r="BY2623" s="90">
        <f>SUM(N2622:N2628)</f>
        <v>0</v>
      </c>
      <c r="BZ2623" s="90">
        <f>SUM(O2622:P2628)</f>
        <v>0</v>
      </c>
      <c r="CA2623" s="90">
        <f>SUM(Q2622:Q2628)</f>
        <v>0</v>
      </c>
      <c r="CB2623" s="90">
        <f>SUM(R2622:R2628)</f>
        <v>0</v>
      </c>
      <c r="CC2623" s="90">
        <f>SUM(S2622:T2628)</f>
        <v>0</v>
      </c>
      <c r="CD2623" s="90">
        <f>SUM(U2622:U2628)</f>
        <v>0</v>
      </c>
      <c r="CE2623" s="90">
        <f>SUM(V2622:V2628)</f>
        <v>0</v>
      </c>
      <c r="CF2623" s="90">
        <f>SUM(W2622:X2628)</f>
        <v>0</v>
      </c>
      <c r="CG2623" s="90">
        <f>SUM(Y2622:Y2628)</f>
        <v>0</v>
      </c>
      <c r="CH2623" s="90">
        <f>SUM(Z2622:Z2628)</f>
        <v>0</v>
      </c>
      <c r="CI2623" s="90">
        <f>SUM(AA2622:AB2628)</f>
        <v>0</v>
      </c>
      <c r="CJ2623" s="90">
        <f>SUM(AC2622:AC2628)</f>
        <v>0</v>
      </c>
      <c r="CK2623" s="90">
        <f>SUM(AD2622:AD2628)</f>
        <v>0</v>
      </c>
      <c r="CO2623" s="335"/>
      <c r="CP2623" s="336"/>
      <c r="CQ2623" s="336"/>
      <c r="CR2623" s="336"/>
      <c r="CS2623" s="486"/>
      <c r="CT2623" s="486"/>
      <c r="CU2623" s="336"/>
      <c r="CV2623" s="336"/>
      <c r="CW2623" s="486"/>
      <c r="CX2623" s="486"/>
      <c r="CY2623" s="336"/>
      <c r="CZ2623" s="336"/>
      <c r="DA2623" s="486"/>
      <c r="DB2623" s="486"/>
      <c r="DC2623" s="336"/>
      <c r="DD2623" s="336"/>
      <c r="DE2623" s="486"/>
      <c r="DF2623" s="486"/>
      <c r="DG2623" s="336"/>
      <c r="DH2623" s="336"/>
      <c r="DI2623" s="486"/>
      <c r="DJ2623" s="486"/>
      <c r="DK2623" s="336"/>
      <c r="DL2623" s="336"/>
      <c r="DM2623" s="486"/>
      <c r="DN2623" s="486"/>
      <c r="DO2623" s="336"/>
      <c r="DP2623" s="336"/>
    </row>
    <row r="2624" spans="1:123" ht="38.25" customHeight="1" x14ac:dyDescent="0.2">
      <c r="A2624" s="1105"/>
      <c r="B2624" s="1105"/>
      <c r="C2624" s="169" t="s">
        <v>570</v>
      </c>
      <c r="D2624" s="434"/>
      <c r="E2624" s="434"/>
      <c r="F2624" s="434"/>
      <c r="G2624" s="486"/>
      <c r="H2624" s="486"/>
      <c r="I2624" s="434"/>
      <c r="J2624" s="434"/>
      <c r="K2624" s="486"/>
      <c r="L2624" s="486"/>
      <c r="M2624" s="434"/>
      <c r="N2624" s="434"/>
      <c r="O2624" s="486"/>
      <c r="P2624" s="486"/>
      <c r="Q2624" s="434"/>
      <c r="R2624" s="434"/>
      <c r="S2624" s="486"/>
      <c r="T2624" s="486"/>
      <c r="U2624" s="434"/>
      <c r="V2624" s="434"/>
      <c r="W2624" s="486"/>
      <c r="X2624" s="486"/>
      <c r="Y2624" s="434"/>
      <c r="Z2624" s="434"/>
      <c r="AA2624" s="486"/>
      <c r="AB2624" s="486"/>
      <c r="AC2624" s="434"/>
      <c r="AD2624" s="434"/>
      <c r="AE2624" s="109"/>
      <c r="AG2624" s="130">
        <f t="shared" si="3230"/>
        <v>0</v>
      </c>
      <c r="AH2624" s="130">
        <f t="shared" si="3231"/>
        <v>0</v>
      </c>
      <c r="AI2624" s="130">
        <f t="shared" si="3232"/>
        <v>0</v>
      </c>
      <c r="AJ2624" s="130">
        <f t="shared" si="3233"/>
        <v>0</v>
      </c>
      <c r="AK2624" s="359">
        <f t="shared" si="3234"/>
        <v>0</v>
      </c>
      <c r="AL2624" s="130">
        <f t="shared" si="3235"/>
        <v>0</v>
      </c>
      <c r="AM2624" s="130">
        <f t="shared" si="3236"/>
        <v>0</v>
      </c>
      <c r="AN2624" s="130">
        <f t="shared" si="3237"/>
        <v>0</v>
      </c>
      <c r="AO2624" s="130">
        <f t="shared" si="3238"/>
        <v>0</v>
      </c>
      <c r="AP2624" s="359">
        <f t="shared" si="3239"/>
        <v>0</v>
      </c>
      <c r="AQ2624" s="130">
        <f t="shared" si="3240"/>
        <v>0</v>
      </c>
      <c r="AR2624" s="130">
        <f t="shared" si="3241"/>
        <v>0</v>
      </c>
      <c r="AS2624" s="130">
        <f t="shared" si="3242"/>
        <v>0</v>
      </c>
      <c r="AT2624" s="130">
        <f t="shared" si="3243"/>
        <v>0</v>
      </c>
      <c r="AU2624" s="359">
        <f t="shared" si="3244"/>
        <v>0</v>
      </c>
      <c r="AV2624" s="130">
        <f t="shared" si="3245"/>
        <v>0</v>
      </c>
      <c r="AW2624" s="130">
        <f t="shared" si="3246"/>
        <v>0</v>
      </c>
      <c r="AX2624" s="130">
        <f t="shared" si="3247"/>
        <v>0</v>
      </c>
      <c r="AY2624" s="130">
        <f t="shared" si="3248"/>
        <v>0</v>
      </c>
      <c r="AZ2624" s="359">
        <f t="shared" si="3249"/>
        <v>0</v>
      </c>
      <c r="BA2624" s="130">
        <f t="shared" si="3250"/>
        <v>0</v>
      </c>
      <c r="BB2624" s="130">
        <f t="shared" si="3251"/>
        <v>0</v>
      </c>
      <c r="BC2624" s="130">
        <f t="shared" si="3252"/>
        <v>0</v>
      </c>
      <c r="BD2624" s="130">
        <f t="shared" si="3253"/>
        <v>0</v>
      </c>
      <c r="BE2624" s="359">
        <f t="shared" si="3254"/>
        <v>0</v>
      </c>
      <c r="BF2624" s="130">
        <f t="shared" si="3255"/>
        <v>0</v>
      </c>
      <c r="BG2624" s="130">
        <f t="shared" si="3256"/>
        <v>0</v>
      </c>
      <c r="BH2624" s="130">
        <f t="shared" si="3257"/>
        <v>0</v>
      </c>
      <c r="BI2624" s="130">
        <f t="shared" si="3258"/>
        <v>0</v>
      </c>
      <c r="BJ2624" s="359">
        <f t="shared" si="3259"/>
        <v>0</v>
      </c>
      <c r="BK2624" s="130">
        <f t="shared" si="3260"/>
        <v>0</v>
      </c>
      <c r="BL2624" s="130">
        <f t="shared" si="3261"/>
        <v>0</v>
      </c>
      <c r="BM2624" s="130">
        <f t="shared" si="3262"/>
        <v>0</v>
      </c>
      <c r="BN2624" s="130">
        <f t="shared" si="3263"/>
        <v>0</v>
      </c>
      <c r="BO2624" s="359">
        <f t="shared" si="3264"/>
        <v>0</v>
      </c>
      <c r="BP2624" s="90" t="s">
        <v>2029</v>
      </c>
      <c r="BQ2624" s="90">
        <f>COUNTIF(D2622:D2626,"NS")</f>
        <v>0</v>
      </c>
      <c r="BR2624" s="90">
        <f>COUNTIF(E2622:E2628,"NS")</f>
        <v>0</v>
      </c>
      <c r="BS2624" s="90">
        <f>COUNTIF(F2622:F2628,"NS")</f>
        <v>0</v>
      </c>
      <c r="BT2624" s="90">
        <f>COUNTIF(G2622:H2628,"NS")</f>
        <v>0</v>
      </c>
      <c r="BU2624" s="90">
        <f>COUNTIF(I2622:I2628,"NS")</f>
        <v>0</v>
      </c>
      <c r="BV2624" s="90">
        <f>COUNTIF(J2622:J2628,"NS")</f>
        <v>0</v>
      </c>
      <c r="BW2624" s="90">
        <f>COUNTIF(K2622:L2628,"NS")</f>
        <v>0</v>
      </c>
      <c r="BX2624" s="90">
        <f>COUNTIF(M2622:M2628,"NS")</f>
        <v>0</v>
      </c>
      <c r="BY2624" s="90">
        <f>COUNTIF(N2622:N2628,"NS")</f>
        <v>0</v>
      </c>
      <c r="BZ2624" s="90">
        <f>COUNTIF(O2622:P2628,"NS")</f>
        <v>0</v>
      </c>
      <c r="CA2624" s="90">
        <f>COUNTIF(Q2622:Q2628,"NS")</f>
        <v>0</v>
      </c>
      <c r="CB2624" s="90">
        <f>COUNTIF(R2622:R2628,"NS")</f>
        <v>0</v>
      </c>
      <c r="CC2624" s="90">
        <f>COUNTIF(S2622:T2628,"NS")</f>
        <v>0</v>
      </c>
      <c r="CD2624" s="90">
        <f>COUNTIF(U2622:U2628,"NS")</f>
        <v>0</v>
      </c>
      <c r="CE2624" s="90">
        <f>COUNTIF(V2622:V2628,"NS")</f>
        <v>0</v>
      </c>
      <c r="CF2624" s="90">
        <f>COUNTIF(W2622:X2628,"NS")</f>
        <v>0</v>
      </c>
      <c r="CG2624" s="90">
        <f>COUNTIF(Y2622:Y2628,"NS")</f>
        <v>0</v>
      </c>
      <c r="CH2624" s="90">
        <f>COUNTIF(Z2622:Z2628,"NS")</f>
        <v>0</v>
      </c>
      <c r="CI2624" s="90">
        <f>COUNTIF(AA2622:AB2628,"NS")</f>
        <v>0</v>
      </c>
      <c r="CJ2624" s="90">
        <f>COUNTIF(AC2622:AC2628,"NS")</f>
        <v>0</v>
      </c>
      <c r="CK2624" s="90">
        <f>COUNTIF(AD2622:AD2628,"NS")</f>
        <v>0</v>
      </c>
      <c r="CO2624" s="335"/>
      <c r="CP2624" s="336"/>
      <c r="CQ2624" s="336"/>
      <c r="CR2624" s="336"/>
      <c r="CS2624" s="486"/>
      <c r="CT2624" s="486"/>
      <c r="CU2624" s="336"/>
      <c r="CV2624" s="336"/>
      <c r="CW2624" s="486"/>
      <c r="CX2624" s="486"/>
      <c r="CY2624" s="336"/>
      <c r="CZ2624" s="336"/>
      <c r="DA2624" s="486"/>
      <c r="DB2624" s="486"/>
      <c r="DC2624" s="336"/>
      <c r="DD2624" s="336"/>
      <c r="DE2624" s="486"/>
      <c r="DF2624" s="486"/>
      <c r="DG2624" s="336"/>
      <c r="DH2624" s="336"/>
      <c r="DI2624" s="486"/>
      <c r="DJ2624" s="486"/>
      <c r="DK2624" s="336"/>
      <c r="DL2624" s="336"/>
      <c r="DM2624" s="486"/>
      <c r="DN2624" s="486"/>
      <c r="DO2624" s="336"/>
      <c r="DP2624" s="336"/>
    </row>
    <row r="2625" spans="1:123" ht="38.25" customHeight="1" x14ac:dyDescent="0.2">
      <c r="A2625" s="1105"/>
      <c r="B2625" s="1105"/>
      <c r="C2625" s="169" t="s">
        <v>571</v>
      </c>
      <c r="D2625" s="434"/>
      <c r="E2625" s="434"/>
      <c r="F2625" s="434"/>
      <c r="G2625" s="486"/>
      <c r="H2625" s="486"/>
      <c r="I2625" s="434"/>
      <c r="J2625" s="434"/>
      <c r="K2625" s="486"/>
      <c r="L2625" s="486"/>
      <c r="M2625" s="434"/>
      <c r="N2625" s="434"/>
      <c r="O2625" s="486"/>
      <c r="P2625" s="486"/>
      <c r="Q2625" s="434"/>
      <c r="R2625" s="434"/>
      <c r="S2625" s="486"/>
      <c r="T2625" s="486"/>
      <c r="U2625" s="434"/>
      <c r="V2625" s="434"/>
      <c r="W2625" s="486"/>
      <c r="X2625" s="486"/>
      <c r="Y2625" s="434"/>
      <c r="Z2625" s="434"/>
      <c r="AA2625" s="486"/>
      <c r="AB2625" s="486"/>
      <c r="AC2625" s="434"/>
      <c r="AD2625" s="434"/>
      <c r="AE2625" s="109"/>
      <c r="AG2625" s="130">
        <f t="shared" si="3230"/>
        <v>0</v>
      </c>
      <c r="AH2625" s="130">
        <f t="shared" si="3231"/>
        <v>0</v>
      </c>
      <c r="AI2625" s="130">
        <f t="shared" si="3232"/>
        <v>0</v>
      </c>
      <c r="AJ2625" s="130">
        <f t="shared" si="3233"/>
        <v>0</v>
      </c>
      <c r="AK2625" s="359">
        <f t="shared" si="3234"/>
        <v>0</v>
      </c>
      <c r="AL2625" s="130">
        <f t="shared" si="3235"/>
        <v>0</v>
      </c>
      <c r="AM2625" s="130">
        <f t="shared" si="3236"/>
        <v>0</v>
      </c>
      <c r="AN2625" s="130">
        <f t="shared" si="3237"/>
        <v>0</v>
      </c>
      <c r="AO2625" s="130">
        <f t="shared" si="3238"/>
        <v>0</v>
      </c>
      <c r="AP2625" s="359">
        <f t="shared" si="3239"/>
        <v>0</v>
      </c>
      <c r="AQ2625" s="130">
        <f t="shared" si="3240"/>
        <v>0</v>
      </c>
      <c r="AR2625" s="130">
        <f t="shared" si="3241"/>
        <v>0</v>
      </c>
      <c r="AS2625" s="130">
        <f t="shared" si="3242"/>
        <v>0</v>
      </c>
      <c r="AT2625" s="130">
        <f t="shared" si="3243"/>
        <v>0</v>
      </c>
      <c r="AU2625" s="359">
        <f t="shared" si="3244"/>
        <v>0</v>
      </c>
      <c r="AV2625" s="130">
        <f t="shared" si="3245"/>
        <v>0</v>
      </c>
      <c r="AW2625" s="130">
        <f t="shared" si="3246"/>
        <v>0</v>
      </c>
      <c r="AX2625" s="130">
        <f t="shared" si="3247"/>
        <v>0</v>
      </c>
      <c r="AY2625" s="130">
        <f t="shared" si="3248"/>
        <v>0</v>
      </c>
      <c r="AZ2625" s="359">
        <f t="shared" si="3249"/>
        <v>0</v>
      </c>
      <c r="BA2625" s="130">
        <f t="shared" si="3250"/>
        <v>0</v>
      </c>
      <c r="BB2625" s="130">
        <f t="shared" si="3251"/>
        <v>0</v>
      </c>
      <c r="BC2625" s="130">
        <f t="shared" si="3252"/>
        <v>0</v>
      </c>
      <c r="BD2625" s="130">
        <f t="shared" si="3253"/>
        <v>0</v>
      </c>
      <c r="BE2625" s="359">
        <f t="shared" si="3254"/>
        <v>0</v>
      </c>
      <c r="BF2625" s="130">
        <f t="shared" si="3255"/>
        <v>0</v>
      </c>
      <c r="BG2625" s="130">
        <f t="shared" si="3256"/>
        <v>0</v>
      </c>
      <c r="BH2625" s="130">
        <f t="shared" si="3257"/>
        <v>0</v>
      </c>
      <c r="BI2625" s="130">
        <f t="shared" si="3258"/>
        <v>0</v>
      </c>
      <c r="BJ2625" s="359">
        <f t="shared" si="3259"/>
        <v>0</v>
      </c>
      <c r="BK2625" s="130">
        <f t="shared" si="3260"/>
        <v>0</v>
      </c>
      <c r="BL2625" s="130">
        <f t="shared" si="3261"/>
        <v>0</v>
      </c>
      <c r="BM2625" s="130">
        <f t="shared" si="3262"/>
        <v>0</v>
      </c>
      <c r="BN2625" s="130">
        <f t="shared" si="3263"/>
        <v>0</v>
      </c>
      <c r="BO2625" s="359">
        <f t="shared" si="3264"/>
        <v>0</v>
      </c>
      <c r="BP2625" s="90" t="s">
        <v>2104</v>
      </c>
      <c r="BQ2625" s="90">
        <f>D2621</f>
        <v>0</v>
      </c>
      <c r="BR2625" s="90">
        <f>E2621</f>
        <v>0</v>
      </c>
      <c r="BS2625" s="90">
        <f>F2621</f>
        <v>0</v>
      </c>
      <c r="BT2625" s="90">
        <f>G2621</f>
        <v>0</v>
      </c>
      <c r="BU2625" s="90">
        <f>I2621</f>
        <v>0</v>
      </c>
      <c r="BV2625" s="90">
        <f>J2621</f>
        <v>0</v>
      </c>
      <c r="BW2625" s="90">
        <f>K2621</f>
        <v>0</v>
      </c>
      <c r="BX2625" s="90">
        <f>M2621</f>
        <v>0</v>
      </c>
      <c r="BY2625" s="90">
        <f>N2621</f>
        <v>0</v>
      </c>
      <c r="BZ2625" s="90">
        <f>O2621</f>
        <v>0</v>
      </c>
      <c r="CA2625" s="90">
        <f>Q2621</f>
        <v>0</v>
      </c>
      <c r="CB2625" s="90">
        <f>R2621</f>
        <v>0</v>
      </c>
      <c r="CC2625" s="90">
        <f>S2621</f>
        <v>0</v>
      </c>
      <c r="CD2625" s="90">
        <f>U2621</f>
        <v>0</v>
      </c>
      <c r="CE2625" s="90">
        <f>V2621</f>
        <v>0</v>
      </c>
      <c r="CF2625" s="90">
        <f>W2621</f>
        <v>0</v>
      </c>
      <c r="CG2625" s="90">
        <f>Y2621</f>
        <v>0</v>
      </c>
      <c r="CH2625" s="90">
        <f>Z2621</f>
        <v>0</v>
      </c>
      <c r="CI2625" s="90">
        <f>AA2621</f>
        <v>0</v>
      </c>
      <c r="CJ2625" s="90">
        <f>AC2621</f>
        <v>0</v>
      </c>
      <c r="CK2625" s="90">
        <f>AD2621</f>
        <v>0</v>
      </c>
      <c r="CO2625" s="335"/>
      <c r="CP2625" s="336"/>
      <c r="CQ2625" s="336"/>
      <c r="CR2625" s="336"/>
      <c r="CS2625" s="486"/>
      <c r="CT2625" s="486"/>
      <c r="CU2625" s="336"/>
      <c r="CV2625" s="336"/>
      <c r="CW2625" s="486"/>
      <c r="CX2625" s="486"/>
      <c r="CY2625" s="336"/>
      <c r="CZ2625" s="336"/>
      <c r="DA2625" s="486"/>
      <c r="DB2625" s="486"/>
      <c r="DC2625" s="336"/>
      <c r="DD2625" s="336"/>
      <c r="DE2625" s="486"/>
      <c r="DF2625" s="486"/>
      <c r="DG2625" s="336"/>
      <c r="DH2625" s="336"/>
      <c r="DI2625" s="486"/>
      <c r="DJ2625" s="486"/>
      <c r="DK2625" s="336"/>
      <c r="DL2625" s="336"/>
      <c r="DM2625" s="486"/>
      <c r="DN2625" s="486"/>
      <c r="DO2625" s="336"/>
      <c r="DP2625" s="336"/>
    </row>
    <row r="2626" spans="1:123" ht="38.25" customHeight="1" x14ac:dyDescent="0.2">
      <c r="A2626" s="1105"/>
      <c r="B2626" s="1105"/>
      <c r="C2626" s="169" t="s">
        <v>572</v>
      </c>
      <c r="D2626" s="434"/>
      <c r="E2626" s="434"/>
      <c r="F2626" s="434"/>
      <c r="G2626" s="486"/>
      <c r="H2626" s="486"/>
      <c r="I2626" s="434"/>
      <c r="J2626" s="434"/>
      <c r="K2626" s="486"/>
      <c r="L2626" s="486"/>
      <c r="M2626" s="434"/>
      <c r="N2626" s="434"/>
      <c r="O2626" s="486"/>
      <c r="P2626" s="486"/>
      <c r="Q2626" s="434"/>
      <c r="R2626" s="434"/>
      <c r="S2626" s="486"/>
      <c r="T2626" s="486"/>
      <c r="U2626" s="434"/>
      <c r="V2626" s="434"/>
      <c r="W2626" s="486"/>
      <c r="X2626" s="486"/>
      <c r="Y2626" s="434"/>
      <c r="Z2626" s="434"/>
      <c r="AA2626" s="486"/>
      <c r="AB2626" s="486"/>
      <c r="AC2626" s="434"/>
      <c r="AD2626" s="434"/>
      <c r="AE2626" s="109"/>
      <c r="AG2626" s="130">
        <f t="shared" si="3230"/>
        <v>0</v>
      </c>
      <c r="AH2626" s="130">
        <f t="shared" si="3231"/>
        <v>0</v>
      </c>
      <c r="AI2626" s="130">
        <f t="shared" si="3232"/>
        <v>0</v>
      </c>
      <c r="AJ2626" s="130">
        <f t="shared" si="3233"/>
        <v>0</v>
      </c>
      <c r="AK2626" s="359">
        <f t="shared" si="3234"/>
        <v>0</v>
      </c>
      <c r="AL2626" s="130">
        <f t="shared" si="3235"/>
        <v>0</v>
      </c>
      <c r="AM2626" s="130">
        <f t="shared" si="3236"/>
        <v>0</v>
      </c>
      <c r="AN2626" s="130">
        <f t="shared" si="3237"/>
        <v>0</v>
      </c>
      <c r="AO2626" s="130">
        <f t="shared" si="3238"/>
        <v>0</v>
      </c>
      <c r="AP2626" s="359">
        <f t="shared" si="3239"/>
        <v>0</v>
      </c>
      <c r="AQ2626" s="130">
        <f t="shared" si="3240"/>
        <v>0</v>
      </c>
      <c r="AR2626" s="130">
        <f t="shared" si="3241"/>
        <v>0</v>
      </c>
      <c r="AS2626" s="130">
        <f t="shared" si="3242"/>
        <v>0</v>
      </c>
      <c r="AT2626" s="130">
        <f t="shared" si="3243"/>
        <v>0</v>
      </c>
      <c r="AU2626" s="359">
        <f t="shared" si="3244"/>
        <v>0</v>
      </c>
      <c r="AV2626" s="130">
        <f t="shared" si="3245"/>
        <v>0</v>
      </c>
      <c r="AW2626" s="130">
        <f t="shared" si="3246"/>
        <v>0</v>
      </c>
      <c r="AX2626" s="130">
        <f t="shared" si="3247"/>
        <v>0</v>
      </c>
      <c r="AY2626" s="130">
        <f t="shared" si="3248"/>
        <v>0</v>
      </c>
      <c r="AZ2626" s="359">
        <f t="shared" si="3249"/>
        <v>0</v>
      </c>
      <c r="BA2626" s="130">
        <f t="shared" si="3250"/>
        <v>0</v>
      </c>
      <c r="BB2626" s="130">
        <f t="shared" si="3251"/>
        <v>0</v>
      </c>
      <c r="BC2626" s="130">
        <f t="shared" si="3252"/>
        <v>0</v>
      </c>
      <c r="BD2626" s="130">
        <f t="shared" si="3253"/>
        <v>0</v>
      </c>
      <c r="BE2626" s="359">
        <f t="shared" si="3254"/>
        <v>0</v>
      </c>
      <c r="BF2626" s="130">
        <f t="shared" si="3255"/>
        <v>0</v>
      </c>
      <c r="BG2626" s="130">
        <f t="shared" si="3256"/>
        <v>0</v>
      </c>
      <c r="BH2626" s="130">
        <f t="shared" si="3257"/>
        <v>0</v>
      </c>
      <c r="BI2626" s="130">
        <f t="shared" si="3258"/>
        <v>0</v>
      </c>
      <c r="BJ2626" s="359">
        <f t="shared" si="3259"/>
        <v>0</v>
      </c>
      <c r="BK2626" s="130">
        <f t="shared" si="3260"/>
        <v>0</v>
      </c>
      <c r="BL2626" s="130">
        <f t="shared" si="3261"/>
        <v>0</v>
      </c>
      <c r="BM2626" s="130">
        <f t="shared" si="3262"/>
        <v>0</v>
      </c>
      <c r="BN2626" s="130">
        <f t="shared" si="3263"/>
        <v>0</v>
      </c>
      <c r="BO2626" s="359">
        <f t="shared" si="3264"/>
        <v>0</v>
      </c>
      <c r="CO2626" s="335"/>
      <c r="CP2626" s="336"/>
      <c r="CQ2626" s="336"/>
      <c r="CR2626" s="336"/>
      <c r="CS2626" s="486"/>
      <c r="CT2626" s="486"/>
      <c r="CU2626" s="336"/>
      <c r="CV2626" s="336"/>
      <c r="CW2626" s="486"/>
      <c r="CX2626" s="486"/>
      <c r="CY2626" s="336"/>
      <c r="CZ2626" s="336"/>
      <c r="DA2626" s="486"/>
      <c r="DB2626" s="486"/>
      <c r="DC2626" s="336"/>
      <c r="DD2626" s="336"/>
      <c r="DE2626" s="486"/>
      <c r="DF2626" s="486"/>
      <c r="DG2626" s="336"/>
      <c r="DH2626" s="336"/>
      <c r="DI2626" s="486"/>
      <c r="DJ2626" s="486"/>
      <c r="DK2626" s="336"/>
      <c r="DL2626" s="336"/>
      <c r="DM2626" s="486"/>
      <c r="DN2626" s="486"/>
      <c r="DO2626" s="336"/>
      <c r="DP2626" s="336"/>
    </row>
    <row r="2627" spans="1:123" ht="38.25" customHeight="1" x14ac:dyDescent="0.2">
      <c r="A2627" s="1105"/>
      <c r="B2627" s="1105"/>
      <c r="C2627" s="169" t="s">
        <v>573</v>
      </c>
      <c r="D2627" s="434"/>
      <c r="E2627" s="434"/>
      <c r="F2627" s="434"/>
      <c r="G2627" s="486"/>
      <c r="H2627" s="486"/>
      <c r="I2627" s="434"/>
      <c r="J2627" s="434"/>
      <c r="K2627" s="486"/>
      <c r="L2627" s="486"/>
      <c r="M2627" s="434"/>
      <c r="N2627" s="434"/>
      <c r="O2627" s="486"/>
      <c r="P2627" s="486"/>
      <c r="Q2627" s="434"/>
      <c r="R2627" s="434"/>
      <c r="S2627" s="486"/>
      <c r="T2627" s="486"/>
      <c r="U2627" s="434"/>
      <c r="V2627" s="434"/>
      <c r="W2627" s="486"/>
      <c r="X2627" s="486"/>
      <c r="Y2627" s="434"/>
      <c r="Z2627" s="434"/>
      <c r="AA2627" s="486"/>
      <c r="AB2627" s="486"/>
      <c r="AC2627" s="434"/>
      <c r="AD2627" s="434"/>
      <c r="AE2627" s="109"/>
      <c r="AG2627" s="130">
        <f t="shared" si="3230"/>
        <v>0</v>
      </c>
      <c r="AH2627" s="130">
        <f t="shared" si="3231"/>
        <v>0</v>
      </c>
      <c r="AI2627" s="130">
        <f t="shared" si="3232"/>
        <v>0</v>
      </c>
      <c r="AJ2627" s="130">
        <f t="shared" si="3233"/>
        <v>0</v>
      </c>
      <c r="AK2627" s="359">
        <f t="shared" si="3234"/>
        <v>0</v>
      </c>
      <c r="AL2627" s="130">
        <f t="shared" si="3235"/>
        <v>0</v>
      </c>
      <c r="AM2627" s="130">
        <f t="shared" si="3236"/>
        <v>0</v>
      </c>
      <c r="AN2627" s="130">
        <f t="shared" si="3237"/>
        <v>0</v>
      </c>
      <c r="AO2627" s="130">
        <f t="shared" si="3238"/>
        <v>0</v>
      </c>
      <c r="AP2627" s="359">
        <f t="shared" si="3239"/>
        <v>0</v>
      </c>
      <c r="AQ2627" s="130">
        <f t="shared" si="3240"/>
        <v>0</v>
      </c>
      <c r="AR2627" s="130">
        <f t="shared" si="3241"/>
        <v>0</v>
      </c>
      <c r="AS2627" s="130">
        <f t="shared" si="3242"/>
        <v>0</v>
      </c>
      <c r="AT2627" s="130">
        <f t="shared" si="3243"/>
        <v>0</v>
      </c>
      <c r="AU2627" s="359">
        <f t="shared" si="3244"/>
        <v>0</v>
      </c>
      <c r="AV2627" s="130">
        <f t="shared" si="3245"/>
        <v>0</v>
      </c>
      <c r="AW2627" s="130">
        <f t="shared" si="3246"/>
        <v>0</v>
      </c>
      <c r="AX2627" s="130">
        <f t="shared" si="3247"/>
        <v>0</v>
      </c>
      <c r="AY2627" s="130">
        <f t="shared" si="3248"/>
        <v>0</v>
      </c>
      <c r="AZ2627" s="359">
        <f t="shared" si="3249"/>
        <v>0</v>
      </c>
      <c r="BA2627" s="130">
        <f t="shared" si="3250"/>
        <v>0</v>
      </c>
      <c r="BB2627" s="130">
        <f t="shared" si="3251"/>
        <v>0</v>
      </c>
      <c r="BC2627" s="130">
        <f t="shared" si="3252"/>
        <v>0</v>
      </c>
      <c r="BD2627" s="130">
        <f t="shared" si="3253"/>
        <v>0</v>
      </c>
      <c r="BE2627" s="359">
        <f t="shared" si="3254"/>
        <v>0</v>
      </c>
      <c r="BF2627" s="130">
        <f t="shared" si="3255"/>
        <v>0</v>
      </c>
      <c r="BG2627" s="130">
        <f t="shared" si="3256"/>
        <v>0</v>
      </c>
      <c r="BH2627" s="130">
        <f t="shared" si="3257"/>
        <v>0</v>
      </c>
      <c r="BI2627" s="130">
        <f t="shared" si="3258"/>
        <v>0</v>
      </c>
      <c r="BJ2627" s="359">
        <f t="shared" si="3259"/>
        <v>0</v>
      </c>
      <c r="BK2627" s="130">
        <f t="shared" si="3260"/>
        <v>0</v>
      </c>
      <c r="BL2627" s="130">
        <f t="shared" si="3261"/>
        <v>0</v>
      </c>
      <c r="BM2627" s="130">
        <f t="shared" si="3262"/>
        <v>0</v>
      </c>
      <c r="BN2627" s="130">
        <f t="shared" si="3263"/>
        <v>0</v>
      </c>
      <c r="BO2627" s="359">
        <f t="shared" si="3264"/>
        <v>0</v>
      </c>
      <c r="CO2627" s="335"/>
      <c r="CP2627" s="336"/>
      <c r="CQ2627" s="336"/>
      <c r="CR2627" s="336"/>
      <c r="CS2627" s="486"/>
      <c r="CT2627" s="486"/>
      <c r="CU2627" s="336"/>
      <c r="CV2627" s="336"/>
      <c r="CW2627" s="486"/>
      <c r="CX2627" s="486"/>
      <c r="CY2627" s="336"/>
      <c r="CZ2627" s="336"/>
      <c r="DA2627" s="486"/>
      <c r="DB2627" s="486"/>
      <c r="DC2627" s="336"/>
      <c r="DD2627" s="336"/>
      <c r="DE2627" s="486"/>
      <c r="DF2627" s="486"/>
      <c r="DG2627" s="336"/>
      <c r="DH2627" s="336"/>
      <c r="DI2627" s="486"/>
      <c r="DJ2627" s="486"/>
      <c r="DK2627" s="336"/>
      <c r="DL2627" s="336"/>
      <c r="DM2627" s="486"/>
      <c r="DN2627" s="486"/>
      <c r="DO2627" s="336"/>
      <c r="DP2627" s="336"/>
    </row>
    <row r="2628" spans="1:123" ht="38.25" customHeight="1" x14ac:dyDescent="0.2">
      <c r="A2628" s="1105"/>
      <c r="B2628" s="1105"/>
      <c r="C2628" s="169" t="s">
        <v>574</v>
      </c>
      <c r="D2628" s="434"/>
      <c r="E2628" s="434"/>
      <c r="F2628" s="434"/>
      <c r="G2628" s="486"/>
      <c r="H2628" s="486"/>
      <c r="I2628" s="434"/>
      <c r="J2628" s="434"/>
      <c r="K2628" s="486"/>
      <c r="L2628" s="486"/>
      <c r="M2628" s="434"/>
      <c r="N2628" s="434"/>
      <c r="O2628" s="486"/>
      <c r="P2628" s="486"/>
      <c r="Q2628" s="434"/>
      <c r="R2628" s="434"/>
      <c r="S2628" s="486"/>
      <c r="T2628" s="486"/>
      <c r="U2628" s="434"/>
      <c r="V2628" s="434"/>
      <c r="W2628" s="486"/>
      <c r="X2628" s="486"/>
      <c r="Y2628" s="434"/>
      <c r="Z2628" s="434"/>
      <c r="AA2628" s="486"/>
      <c r="AB2628" s="486"/>
      <c r="AC2628" s="434"/>
      <c r="AD2628" s="434"/>
      <c r="AE2628" s="109"/>
      <c r="AG2628" s="130">
        <f t="shared" si="3230"/>
        <v>0</v>
      </c>
      <c r="AH2628" s="130">
        <f t="shared" si="3231"/>
        <v>0</v>
      </c>
      <c r="AI2628" s="130">
        <f t="shared" si="3232"/>
        <v>0</v>
      </c>
      <c r="AJ2628" s="130">
        <f t="shared" si="3233"/>
        <v>0</v>
      </c>
      <c r="AK2628" s="359">
        <f t="shared" si="3234"/>
        <v>0</v>
      </c>
      <c r="AL2628" s="130">
        <f t="shared" si="3235"/>
        <v>0</v>
      </c>
      <c r="AM2628" s="130">
        <f t="shared" si="3236"/>
        <v>0</v>
      </c>
      <c r="AN2628" s="130">
        <f t="shared" si="3237"/>
        <v>0</v>
      </c>
      <c r="AO2628" s="130">
        <f t="shared" si="3238"/>
        <v>0</v>
      </c>
      <c r="AP2628" s="359">
        <f t="shared" si="3239"/>
        <v>0</v>
      </c>
      <c r="AQ2628" s="130">
        <f t="shared" si="3240"/>
        <v>0</v>
      </c>
      <c r="AR2628" s="130">
        <f t="shared" si="3241"/>
        <v>0</v>
      </c>
      <c r="AS2628" s="130">
        <f t="shared" si="3242"/>
        <v>0</v>
      </c>
      <c r="AT2628" s="130">
        <f t="shared" si="3243"/>
        <v>0</v>
      </c>
      <c r="AU2628" s="359">
        <f t="shared" si="3244"/>
        <v>0</v>
      </c>
      <c r="AV2628" s="130">
        <f t="shared" si="3245"/>
        <v>0</v>
      </c>
      <c r="AW2628" s="130">
        <f t="shared" si="3246"/>
        <v>0</v>
      </c>
      <c r="AX2628" s="130">
        <f t="shared" si="3247"/>
        <v>0</v>
      </c>
      <c r="AY2628" s="130">
        <f t="shared" si="3248"/>
        <v>0</v>
      </c>
      <c r="AZ2628" s="359">
        <f t="shared" si="3249"/>
        <v>0</v>
      </c>
      <c r="BA2628" s="130">
        <f t="shared" si="3250"/>
        <v>0</v>
      </c>
      <c r="BB2628" s="130">
        <f t="shared" si="3251"/>
        <v>0</v>
      </c>
      <c r="BC2628" s="130">
        <f t="shared" si="3252"/>
        <v>0</v>
      </c>
      <c r="BD2628" s="130">
        <f t="shared" si="3253"/>
        <v>0</v>
      </c>
      <c r="BE2628" s="359">
        <f t="shared" si="3254"/>
        <v>0</v>
      </c>
      <c r="BF2628" s="130">
        <f t="shared" si="3255"/>
        <v>0</v>
      </c>
      <c r="BG2628" s="130">
        <f t="shared" si="3256"/>
        <v>0</v>
      </c>
      <c r="BH2628" s="130">
        <f t="shared" si="3257"/>
        <v>0</v>
      </c>
      <c r="BI2628" s="130">
        <f t="shared" si="3258"/>
        <v>0</v>
      </c>
      <c r="BJ2628" s="359">
        <f t="shared" si="3259"/>
        <v>0</v>
      </c>
      <c r="BK2628" s="130">
        <f t="shared" si="3260"/>
        <v>0</v>
      </c>
      <c r="BL2628" s="130">
        <f t="shared" si="3261"/>
        <v>0</v>
      </c>
      <c r="BM2628" s="130">
        <f t="shared" si="3262"/>
        <v>0</v>
      </c>
      <c r="BN2628" s="130">
        <f t="shared" si="3263"/>
        <v>0</v>
      </c>
      <c r="BO2628" s="359">
        <f t="shared" si="3264"/>
        <v>0</v>
      </c>
      <c r="CO2628" s="335"/>
      <c r="CP2628" s="336"/>
      <c r="CQ2628" s="336"/>
      <c r="CR2628" s="336"/>
      <c r="CS2628" s="486"/>
      <c r="CT2628" s="486"/>
      <c r="CU2628" s="336"/>
      <c r="CV2628" s="336"/>
      <c r="CW2628" s="486"/>
      <c r="CX2628" s="486"/>
      <c r="CY2628" s="336"/>
      <c r="CZ2628" s="336"/>
      <c r="DA2628" s="486"/>
      <c r="DB2628" s="486"/>
      <c r="DC2628" s="336"/>
      <c r="DD2628" s="336"/>
      <c r="DE2628" s="486"/>
      <c r="DF2628" s="486"/>
      <c r="DG2628" s="336"/>
      <c r="DH2628" s="336"/>
      <c r="DI2628" s="486"/>
      <c r="DJ2628" s="486"/>
      <c r="DK2628" s="336"/>
      <c r="DL2628" s="336"/>
      <c r="DM2628" s="486"/>
      <c r="DN2628" s="486"/>
      <c r="DO2628" s="336"/>
      <c r="DP2628" s="336"/>
    </row>
    <row r="2629" spans="1:123" ht="38.25" customHeight="1" x14ac:dyDescent="0.2">
      <c r="A2629" s="1101"/>
      <c r="B2629" s="1101"/>
      <c r="C2629" s="168" t="s">
        <v>575</v>
      </c>
      <c r="D2629" s="201"/>
      <c r="E2629" s="201"/>
      <c r="F2629" s="201"/>
      <c r="G2629" s="486"/>
      <c r="H2629" s="486"/>
      <c r="I2629" s="201"/>
      <c r="J2629" s="201"/>
      <c r="K2629" s="486"/>
      <c r="L2629" s="486"/>
      <c r="M2629" s="201"/>
      <c r="N2629" s="201"/>
      <c r="O2629" s="486"/>
      <c r="P2629" s="486"/>
      <c r="Q2629" s="201"/>
      <c r="R2629" s="201"/>
      <c r="S2629" s="486"/>
      <c r="T2629" s="486"/>
      <c r="U2629" s="201"/>
      <c r="V2629" s="201"/>
      <c r="W2629" s="486"/>
      <c r="X2629" s="486"/>
      <c r="Y2629" s="201"/>
      <c r="Z2629" s="201"/>
      <c r="AA2629" s="486"/>
      <c r="AB2629" s="486"/>
      <c r="AC2629" s="201"/>
      <c r="AD2629" s="201"/>
      <c r="AE2629" s="109"/>
      <c r="AG2629" s="130">
        <f t="shared" si="3230"/>
        <v>0</v>
      </c>
      <c r="AH2629" s="130">
        <f t="shared" si="3231"/>
        <v>0</v>
      </c>
      <c r="AI2629" s="130">
        <f t="shared" si="3232"/>
        <v>0</v>
      </c>
      <c r="AJ2629" s="130">
        <f t="shared" si="3233"/>
        <v>0</v>
      </c>
      <c r="AK2629" s="359">
        <f t="shared" si="3234"/>
        <v>0</v>
      </c>
      <c r="AL2629" s="130">
        <f t="shared" si="3235"/>
        <v>0</v>
      </c>
      <c r="AM2629" s="130">
        <f t="shared" si="3236"/>
        <v>0</v>
      </c>
      <c r="AN2629" s="130">
        <f t="shared" si="3237"/>
        <v>0</v>
      </c>
      <c r="AO2629" s="130">
        <f t="shared" si="3238"/>
        <v>0</v>
      </c>
      <c r="AP2629" s="359">
        <f t="shared" si="3239"/>
        <v>0</v>
      </c>
      <c r="AQ2629" s="130">
        <f t="shared" si="3240"/>
        <v>0</v>
      </c>
      <c r="AR2629" s="130">
        <f t="shared" si="3241"/>
        <v>0</v>
      </c>
      <c r="AS2629" s="130">
        <f t="shared" si="3242"/>
        <v>0</v>
      </c>
      <c r="AT2629" s="130">
        <f t="shared" si="3243"/>
        <v>0</v>
      </c>
      <c r="AU2629" s="359">
        <f t="shared" si="3244"/>
        <v>0</v>
      </c>
      <c r="AV2629" s="130">
        <f t="shared" si="3245"/>
        <v>0</v>
      </c>
      <c r="AW2629" s="130">
        <f t="shared" si="3246"/>
        <v>0</v>
      </c>
      <c r="AX2629" s="130">
        <f t="shared" si="3247"/>
        <v>0</v>
      </c>
      <c r="AY2629" s="130">
        <f t="shared" si="3248"/>
        <v>0</v>
      </c>
      <c r="AZ2629" s="359">
        <f t="shared" si="3249"/>
        <v>0</v>
      </c>
      <c r="BA2629" s="130">
        <f t="shared" si="3250"/>
        <v>0</v>
      </c>
      <c r="BB2629" s="130">
        <f t="shared" si="3251"/>
        <v>0</v>
      </c>
      <c r="BC2629" s="130">
        <f t="shared" si="3252"/>
        <v>0</v>
      </c>
      <c r="BD2629" s="130">
        <f t="shared" si="3253"/>
        <v>0</v>
      </c>
      <c r="BE2629" s="359">
        <f t="shared" si="3254"/>
        <v>0</v>
      </c>
      <c r="BF2629" s="130">
        <f t="shared" si="3255"/>
        <v>0</v>
      </c>
      <c r="BG2629" s="130">
        <f t="shared" si="3256"/>
        <v>0</v>
      </c>
      <c r="BH2629" s="130">
        <f t="shared" si="3257"/>
        <v>0</v>
      </c>
      <c r="BI2629" s="130">
        <f t="shared" si="3258"/>
        <v>0</v>
      </c>
      <c r="BJ2629" s="359">
        <f t="shared" si="3259"/>
        <v>0</v>
      </c>
      <c r="BK2629" s="130">
        <f t="shared" si="3260"/>
        <v>0</v>
      </c>
      <c r="BL2629" s="130">
        <f t="shared" si="3261"/>
        <v>0</v>
      </c>
      <c r="BM2629" s="130">
        <f t="shared" si="3262"/>
        <v>0</v>
      </c>
      <c r="BN2629" s="130">
        <f t="shared" si="3263"/>
        <v>0</v>
      </c>
      <c r="BO2629" s="359">
        <f t="shared" si="3264"/>
        <v>0</v>
      </c>
      <c r="CO2629" s="335"/>
      <c r="CP2629" s="336"/>
      <c r="CQ2629" s="336"/>
      <c r="CR2629" s="336"/>
      <c r="CS2629" s="486"/>
      <c r="CT2629" s="486"/>
      <c r="CU2629" s="336"/>
      <c r="CV2629" s="336"/>
      <c r="CW2629" s="486"/>
      <c r="CX2629" s="486"/>
      <c r="CY2629" s="336"/>
      <c r="CZ2629" s="336"/>
      <c r="DA2629" s="486"/>
      <c r="DB2629" s="486"/>
      <c r="DC2629" s="336"/>
      <c r="DD2629" s="336"/>
      <c r="DE2629" s="486"/>
      <c r="DF2629" s="486"/>
      <c r="DG2629" s="336"/>
      <c r="DH2629" s="336"/>
      <c r="DI2629" s="486"/>
      <c r="DJ2629" s="486"/>
      <c r="DK2629" s="336"/>
      <c r="DL2629" s="336"/>
      <c r="DM2629" s="486"/>
      <c r="DN2629" s="486"/>
      <c r="DO2629" s="336"/>
      <c r="DP2629" s="336"/>
    </row>
    <row r="2630" spans="1:123" ht="38.25" customHeight="1" x14ac:dyDescent="0.2">
      <c r="A2630" s="1101"/>
      <c r="B2630" s="1101"/>
      <c r="C2630" s="168" t="s">
        <v>576</v>
      </c>
      <c r="D2630" s="201"/>
      <c r="E2630" s="201"/>
      <c r="F2630" s="201"/>
      <c r="G2630" s="486"/>
      <c r="H2630" s="486"/>
      <c r="I2630" s="201"/>
      <c r="J2630" s="201"/>
      <c r="K2630" s="486"/>
      <c r="L2630" s="486"/>
      <c r="M2630" s="201"/>
      <c r="N2630" s="201"/>
      <c r="O2630" s="486"/>
      <c r="P2630" s="486"/>
      <c r="Q2630" s="201"/>
      <c r="R2630" s="201"/>
      <c r="S2630" s="486"/>
      <c r="T2630" s="486"/>
      <c r="U2630" s="201"/>
      <c r="V2630" s="201"/>
      <c r="W2630" s="486"/>
      <c r="X2630" s="486"/>
      <c r="Y2630" s="201"/>
      <c r="Z2630" s="201"/>
      <c r="AA2630" s="486"/>
      <c r="AB2630" s="486"/>
      <c r="AC2630" s="201"/>
      <c r="AD2630" s="201"/>
      <c r="AE2630" s="109"/>
      <c r="AG2630" s="130">
        <f t="shared" si="3230"/>
        <v>0</v>
      </c>
      <c r="AH2630" s="130">
        <f t="shared" si="3231"/>
        <v>0</v>
      </c>
      <c r="AI2630" s="130">
        <f t="shared" si="3232"/>
        <v>0</v>
      </c>
      <c r="AJ2630" s="130">
        <f t="shared" si="3233"/>
        <v>0</v>
      </c>
      <c r="AK2630" s="359">
        <f t="shared" si="3234"/>
        <v>0</v>
      </c>
      <c r="AL2630" s="130">
        <f t="shared" si="3235"/>
        <v>0</v>
      </c>
      <c r="AM2630" s="130">
        <f t="shared" si="3236"/>
        <v>0</v>
      </c>
      <c r="AN2630" s="130">
        <f t="shared" si="3237"/>
        <v>0</v>
      </c>
      <c r="AO2630" s="130">
        <f t="shared" si="3238"/>
        <v>0</v>
      </c>
      <c r="AP2630" s="359">
        <f t="shared" si="3239"/>
        <v>0</v>
      </c>
      <c r="AQ2630" s="130">
        <f t="shared" si="3240"/>
        <v>0</v>
      </c>
      <c r="AR2630" s="130">
        <f t="shared" si="3241"/>
        <v>0</v>
      </c>
      <c r="AS2630" s="130">
        <f t="shared" si="3242"/>
        <v>0</v>
      </c>
      <c r="AT2630" s="130">
        <f t="shared" si="3243"/>
        <v>0</v>
      </c>
      <c r="AU2630" s="359">
        <f t="shared" si="3244"/>
        <v>0</v>
      </c>
      <c r="AV2630" s="130">
        <f t="shared" si="3245"/>
        <v>0</v>
      </c>
      <c r="AW2630" s="130">
        <f t="shared" si="3246"/>
        <v>0</v>
      </c>
      <c r="AX2630" s="130">
        <f t="shared" si="3247"/>
        <v>0</v>
      </c>
      <c r="AY2630" s="130">
        <f t="shared" si="3248"/>
        <v>0</v>
      </c>
      <c r="AZ2630" s="359">
        <f t="shared" si="3249"/>
        <v>0</v>
      </c>
      <c r="BA2630" s="130">
        <f t="shared" si="3250"/>
        <v>0</v>
      </c>
      <c r="BB2630" s="130">
        <f t="shared" si="3251"/>
        <v>0</v>
      </c>
      <c r="BC2630" s="130">
        <f t="shared" si="3252"/>
        <v>0</v>
      </c>
      <c r="BD2630" s="130">
        <f t="shared" si="3253"/>
        <v>0</v>
      </c>
      <c r="BE2630" s="359">
        <f t="shared" si="3254"/>
        <v>0</v>
      </c>
      <c r="BF2630" s="130">
        <f t="shared" si="3255"/>
        <v>0</v>
      </c>
      <c r="BG2630" s="130">
        <f t="shared" si="3256"/>
        <v>0</v>
      </c>
      <c r="BH2630" s="130">
        <f t="shared" si="3257"/>
        <v>0</v>
      </c>
      <c r="BI2630" s="130">
        <f t="shared" si="3258"/>
        <v>0</v>
      </c>
      <c r="BJ2630" s="359">
        <f t="shared" si="3259"/>
        <v>0</v>
      </c>
      <c r="BK2630" s="130">
        <f t="shared" si="3260"/>
        <v>0</v>
      </c>
      <c r="BL2630" s="130">
        <f t="shared" si="3261"/>
        <v>0</v>
      </c>
      <c r="BM2630" s="130">
        <f t="shared" si="3262"/>
        <v>0</v>
      </c>
      <c r="BN2630" s="130">
        <f t="shared" si="3263"/>
        <v>0</v>
      </c>
      <c r="BO2630" s="359">
        <f t="shared" si="3264"/>
        <v>0</v>
      </c>
      <c r="CO2630" s="335"/>
      <c r="CP2630" s="336"/>
      <c r="CQ2630" s="336"/>
      <c r="CR2630" s="336"/>
      <c r="CS2630" s="486"/>
      <c r="CT2630" s="486"/>
      <c r="CU2630" s="336"/>
      <c r="CV2630" s="336"/>
      <c r="CW2630" s="486"/>
      <c r="CX2630" s="486"/>
      <c r="CY2630" s="336"/>
      <c r="CZ2630" s="336"/>
      <c r="DA2630" s="486"/>
      <c r="DB2630" s="486"/>
      <c r="DC2630" s="336"/>
      <c r="DD2630" s="336"/>
      <c r="DE2630" s="486"/>
      <c r="DF2630" s="486"/>
      <c r="DG2630" s="336"/>
      <c r="DH2630" s="336"/>
      <c r="DI2630" s="486"/>
      <c r="DJ2630" s="486"/>
      <c r="DK2630" s="336"/>
      <c r="DL2630" s="336"/>
      <c r="DM2630" s="486"/>
      <c r="DN2630" s="486"/>
      <c r="DO2630" s="336"/>
      <c r="DP2630" s="336"/>
    </row>
    <row r="2631" spans="1:123" ht="38.25" customHeight="1" x14ac:dyDescent="0.2">
      <c r="A2631" s="1101"/>
      <c r="B2631" s="1101"/>
      <c r="C2631" s="168" t="s">
        <v>578</v>
      </c>
      <c r="D2631" s="201"/>
      <c r="E2631" s="201"/>
      <c r="F2631" s="201"/>
      <c r="G2631" s="486"/>
      <c r="H2631" s="486"/>
      <c r="I2631" s="201"/>
      <c r="J2631" s="201"/>
      <c r="K2631" s="486"/>
      <c r="L2631" s="486"/>
      <c r="M2631" s="201"/>
      <c r="N2631" s="201"/>
      <c r="O2631" s="486"/>
      <c r="P2631" s="486"/>
      <c r="Q2631" s="201"/>
      <c r="R2631" s="201"/>
      <c r="S2631" s="486"/>
      <c r="T2631" s="486"/>
      <c r="U2631" s="201"/>
      <c r="V2631" s="201"/>
      <c r="W2631" s="486"/>
      <c r="X2631" s="486"/>
      <c r="Y2631" s="201"/>
      <c r="Z2631" s="201"/>
      <c r="AA2631" s="486"/>
      <c r="AB2631" s="486"/>
      <c r="AC2631" s="201"/>
      <c r="AD2631" s="201"/>
      <c r="AE2631" s="109"/>
      <c r="AG2631" s="130">
        <f t="shared" si="3230"/>
        <v>0</v>
      </c>
      <c r="AH2631" s="130">
        <f t="shared" si="3231"/>
        <v>0</v>
      </c>
      <c r="AI2631" s="130">
        <f t="shared" si="3232"/>
        <v>0</v>
      </c>
      <c r="AJ2631" s="130">
        <f t="shared" si="3233"/>
        <v>0</v>
      </c>
      <c r="AK2631" s="359">
        <f t="shared" si="3234"/>
        <v>0</v>
      </c>
      <c r="AL2631" s="130">
        <f t="shared" si="3235"/>
        <v>0</v>
      </c>
      <c r="AM2631" s="130">
        <f t="shared" si="3236"/>
        <v>0</v>
      </c>
      <c r="AN2631" s="130">
        <f t="shared" si="3237"/>
        <v>0</v>
      </c>
      <c r="AO2631" s="130">
        <f t="shared" si="3238"/>
        <v>0</v>
      </c>
      <c r="AP2631" s="359">
        <f t="shared" si="3239"/>
        <v>0</v>
      </c>
      <c r="AQ2631" s="130">
        <f t="shared" si="3240"/>
        <v>0</v>
      </c>
      <c r="AR2631" s="130">
        <f t="shared" si="3241"/>
        <v>0</v>
      </c>
      <c r="AS2631" s="130">
        <f t="shared" si="3242"/>
        <v>0</v>
      </c>
      <c r="AT2631" s="130">
        <f t="shared" si="3243"/>
        <v>0</v>
      </c>
      <c r="AU2631" s="359">
        <f t="shared" si="3244"/>
        <v>0</v>
      </c>
      <c r="AV2631" s="130">
        <f t="shared" si="3245"/>
        <v>0</v>
      </c>
      <c r="AW2631" s="130">
        <f t="shared" si="3246"/>
        <v>0</v>
      </c>
      <c r="AX2631" s="130">
        <f t="shared" si="3247"/>
        <v>0</v>
      </c>
      <c r="AY2631" s="130">
        <f t="shared" si="3248"/>
        <v>0</v>
      </c>
      <c r="AZ2631" s="359">
        <f t="shared" si="3249"/>
        <v>0</v>
      </c>
      <c r="BA2631" s="130">
        <f t="shared" si="3250"/>
        <v>0</v>
      </c>
      <c r="BB2631" s="130">
        <f t="shared" si="3251"/>
        <v>0</v>
      </c>
      <c r="BC2631" s="130">
        <f t="shared" si="3252"/>
        <v>0</v>
      </c>
      <c r="BD2631" s="130">
        <f t="shared" si="3253"/>
        <v>0</v>
      </c>
      <c r="BE2631" s="359">
        <f t="shared" si="3254"/>
        <v>0</v>
      </c>
      <c r="BF2631" s="130">
        <f t="shared" si="3255"/>
        <v>0</v>
      </c>
      <c r="BG2631" s="130">
        <f t="shared" si="3256"/>
        <v>0</v>
      </c>
      <c r="BH2631" s="130">
        <f t="shared" si="3257"/>
        <v>0</v>
      </c>
      <c r="BI2631" s="130">
        <f t="shared" si="3258"/>
        <v>0</v>
      </c>
      <c r="BJ2631" s="359">
        <f t="shared" si="3259"/>
        <v>0</v>
      </c>
      <c r="BK2631" s="130">
        <f t="shared" si="3260"/>
        <v>0</v>
      </c>
      <c r="BL2631" s="130">
        <f t="shared" si="3261"/>
        <v>0</v>
      </c>
      <c r="BM2631" s="130">
        <f t="shared" si="3262"/>
        <v>0</v>
      </c>
      <c r="BN2631" s="130">
        <f t="shared" si="3263"/>
        <v>0</v>
      </c>
      <c r="BO2631" s="359">
        <f t="shared" si="3264"/>
        <v>0</v>
      </c>
      <c r="BQ2631" s="246" t="s">
        <v>84</v>
      </c>
      <c r="BR2631" s="246" t="s">
        <v>2048</v>
      </c>
      <c r="BS2631" s="246" t="s">
        <v>2049</v>
      </c>
      <c r="BT2631" s="246" t="s">
        <v>84</v>
      </c>
      <c r="BU2631" s="246" t="s">
        <v>2048</v>
      </c>
      <c r="BV2631" s="246" t="s">
        <v>2049</v>
      </c>
      <c r="BW2631" s="246" t="s">
        <v>84</v>
      </c>
      <c r="BX2631" s="246" t="s">
        <v>2048</v>
      </c>
      <c r="BY2631" s="246" t="s">
        <v>2049</v>
      </c>
      <c r="BZ2631" s="246" t="s">
        <v>84</v>
      </c>
      <c r="CA2631" s="246" t="s">
        <v>2048</v>
      </c>
      <c r="CB2631" s="246" t="s">
        <v>2049</v>
      </c>
      <c r="CC2631" s="246" t="s">
        <v>84</v>
      </c>
      <c r="CD2631" s="246" t="s">
        <v>2048</v>
      </c>
      <c r="CE2631" s="246" t="s">
        <v>2049</v>
      </c>
      <c r="CF2631" s="246" t="s">
        <v>84</v>
      </c>
      <c r="CG2631" s="246" t="s">
        <v>2048</v>
      </c>
      <c r="CH2631" s="246" t="s">
        <v>2049</v>
      </c>
      <c r="CI2631" s="246" t="s">
        <v>84</v>
      </c>
      <c r="CJ2631" s="246" t="s">
        <v>2048</v>
      </c>
      <c r="CK2631" s="246" t="s">
        <v>2049</v>
      </c>
      <c r="CO2631" s="335"/>
      <c r="CP2631" s="336"/>
      <c r="CQ2631" s="336"/>
      <c r="CR2631" s="336"/>
      <c r="CS2631" s="486"/>
      <c r="CT2631" s="486"/>
      <c r="CU2631" s="336"/>
      <c r="CV2631" s="336"/>
      <c r="CW2631" s="486"/>
      <c r="CX2631" s="486"/>
      <c r="CY2631" s="336"/>
      <c r="CZ2631" s="336"/>
      <c r="DA2631" s="486"/>
      <c r="DB2631" s="486"/>
      <c r="DC2631" s="336"/>
      <c r="DD2631" s="336"/>
      <c r="DE2631" s="486"/>
      <c r="DF2631" s="486"/>
      <c r="DG2631" s="336"/>
      <c r="DH2631" s="336"/>
      <c r="DI2631" s="486"/>
      <c r="DJ2631" s="486"/>
      <c r="DK2631" s="336"/>
      <c r="DL2631" s="336"/>
      <c r="DM2631" s="486"/>
      <c r="DN2631" s="486"/>
      <c r="DO2631" s="336"/>
      <c r="DP2631" s="336"/>
    </row>
    <row r="2632" spans="1:123" s="186" customFormat="1" ht="38.25" customHeight="1" x14ac:dyDescent="0.2">
      <c r="A2632" s="1104"/>
      <c r="B2632" s="1104"/>
      <c r="C2632" s="242" t="s">
        <v>580</v>
      </c>
      <c r="D2632" s="234"/>
      <c r="E2632" s="234"/>
      <c r="F2632" s="234"/>
      <c r="G2632" s="487"/>
      <c r="H2632" s="487"/>
      <c r="I2632" s="234"/>
      <c r="J2632" s="234"/>
      <c r="K2632" s="487"/>
      <c r="L2632" s="487"/>
      <c r="M2632" s="234"/>
      <c r="N2632" s="234"/>
      <c r="O2632" s="487"/>
      <c r="P2632" s="487"/>
      <c r="Q2632" s="234"/>
      <c r="R2632" s="234"/>
      <c r="S2632" s="487"/>
      <c r="T2632" s="487"/>
      <c r="U2632" s="234"/>
      <c r="V2632" s="234"/>
      <c r="W2632" s="487"/>
      <c r="X2632" s="487"/>
      <c r="Y2632" s="234"/>
      <c r="Z2632" s="234"/>
      <c r="AA2632" s="487"/>
      <c r="AB2632" s="487"/>
      <c r="AC2632" s="234"/>
      <c r="AD2632" s="234"/>
      <c r="AE2632" s="235"/>
      <c r="AF2632" s="237"/>
      <c r="AG2632" s="178">
        <f t="shared" si="3230"/>
        <v>0</v>
      </c>
      <c r="AH2632" s="178">
        <f t="shared" si="3231"/>
        <v>0</v>
      </c>
      <c r="AI2632" s="178">
        <f t="shared" si="3232"/>
        <v>0</v>
      </c>
      <c r="AJ2632" s="178">
        <f t="shared" si="3233"/>
        <v>0</v>
      </c>
      <c r="AK2632" s="359">
        <f t="shared" si="3234"/>
        <v>0</v>
      </c>
      <c r="AL2632" s="178">
        <f t="shared" si="3235"/>
        <v>0</v>
      </c>
      <c r="AM2632" s="178">
        <f t="shared" si="3236"/>
        <v>0</v>
      </c>
      <c r="AN2632" s="178">
        <f t="shared" si="3237"/>
        <v>0</v>
      </c>
      <c r="AO2632" s="178">
        <f t="shared" si="3238"/>
        <v>0</v>
      </c>
      <c r="AP2632" s="359">
        <f t="shared" si="3239"/>
        <v>0</v>
      </c>
      <c r="AQ2632" s="178">
        <f t="shared" si="3240"/>
        <v>0</v>
      </c>
      <c r="AR2632" s="178">
        <f t="shared" si="3241"/>
        <v>0</v>
      </c>
      <c r="AS2632" s="178">
        <f t="shared" si="3242"/>
        <v>0</v>
      </c>
      <c r="AT2632" s="178">
        <f t="shared" si="3243"/>
        <v>0</v>
      </c>
      <c r="AU2632" s="359">
        <f t="shared" si="3244"/>
        <v>0</v>
      </c>
      <c r="AV2632" s="178">
        <f t="shared" si="3245"/>
        <v>0</v>
      </c>
      <c r="AW2632" s="178">
        <f t="shared" si="3246"/>
        <v>0</v>
      </c>
      <c r="AX2632" s="178">
        <f t="shared" si="3247"/>
        <v>0</v>
      </c>
      <c r="AY2632" s="178">
        <f t="shared" si="3248"/>
        <v>0</v>
      </c>
      <c r="AZ2632" s="359">
        <f t="shared" si="3249"/>
        <v>0</v>
      </c>
      <c r="BA2632" s="178">
        <f t="shared" si="3250"/>
        <v>0</v>
      </c>
      <c r="BB2632" s="178">
        <f t="shared" si="3251"/>
        <v>0</v>
      </c>
      <c r="BC2632" s="178">
        <f t="shared" si="3252"/>
        <v>0</v>
      </c>
      <c r="BD2632" s="178">
        <f t="shared" si="3253"/>
        <v>0</v>
      </c>
      <c r="BE2632" s="359">
        <f t="shared" si="3254"/>
        <v>0</v>
      </c>
      <c r="BF2632" s="178">
        <f t="shared" si="3255"/>
        <v>0</v>
      </c>
      <c r="BG2632" s="178">
        <f t="shared" si="3256"/>
        <v>0</v>
      </c>
      <c r="BH2632" s="178">
        <f t="shared" si="3257"/>
        <v>0</v>
      </c>
      <c r="BI2632" s="178">
        <f t="shared" si="3258"/>
        <v>0</v>
      </c>
      <c r="BJ2632" s="359">
        <f t="shared" si="3259"/>
        <v>0</v>
      </c>
      <c r="BK2632" s="178">
        <f t="shared" si="3260"/>
        <v>0</v>
      </c>
      <c r="BL2632" s="178">
        <f t="shared" si="3261"/>
        <v>0</v>
      </c>
      <c r="BM2632" s="178">
        <f t="shared" si="3262"/>
        <v>0</v>
      </c>
      <c r="BN2632" s="178">
        <f t="shared" si="3263"/>
        <v>0</v>
      </c>
      <c r="BO2632" s="359">
        <f t="shared" si="3264"/>
        <v>0</v>
      </c>
      <c r="BP2632" s="186" t="s">
        <v>2077</v>
      </c>
      <c r="BQ2632" s="178">
        <f>IF($AG$1789=$AH$1789,0,IF(
OR(
AND(BQ2636=0,BQ2635&gt;0),
AND(BQ2636="NS",BQ2634&gt;0),
AND(BQ2636="NS",BQ2634=0,BQ2635=0)),1,
IF(OR(
AND(BQ2635&gt;=2,BQ2634&lt;BQ2636),
AND(BQ2636="NS",BQ2634=0,BQ2635&gt;0),
BQ2636=BQ2634,
AND(BQ2636="NA",BQ2635=0,BQ2634=0,BQ2633&gt;0)),0,1)))</f>
        <v>0</v>
      </c>
      <c r="BR2632" s="178">
        <f t="shared" ref="BR2632:BY2632" si="3399">IF($AG$1789=$AH$1789,0,IF(
OR(
AND(BR2636=0,BR2635&gt;0),
AND(BR2636="NS",BR2634&gt;0),
AND(BR2636="NS",BR2634=0,BR2635=0)),1,
IF(OR(
AND(BR2635&gt;=2,BR2634&lt;BR2636),
AND(BR2636="NS",BR2634=0,BR2635&gt;0),
BR2636=BR2634,
AND(BR2636="NA",BR2635=0,BR2634=0,BR2633&gt;0)),0,1)))</f>
        <v>0</v>
      </c>
      <c r="BS2632" s="178">
        <f t="shared" si="3399"/>
        <v>0</v>
      </c>
      <c r="BT2632" s="178">
        <f t="shared" si="3399"/>
        <v>0</v>
      </c>
      <c r="BU2632" s="178">
        <f t="shared" si="3399"/>
        <v>0</v>
      </c>
      <c r="BV2632" s="178">
        <f t="shared" si="3399"/>
        <v>0</v>
      </c>
      <c r="BW2632" s="178">
        <f t="shared" si="3399"/>
        <v>0</v>
      </c>
      <c r="BX2632" s="178">
        <f t="shared" si="3399"/>
        <v>0</v>
      </c>
      <c r="BY2632" s="178">
        <f t="shared" si="3399"/>
        <v>0</v>
      </c>
      <c r="BZ2632" s="178">
        <f>IF($AG$1789=$AH$1789,0,IF(
OR(
AND(BZ2636=0,BZ2635&gt;0),
AND(BZ2636="NS",BZ2634&gt;0),
AND(BZ2636="NS",BZ2634=0,BZ2635=0)),1,
IF(OR(
AND(BZ2635&gt;=2,BZ2634&lt;BZ2636),
AND(BZ2636="NS",BZ2634=0,BZ2635&gt;0),
BZ2636=BZ2634,
AND(BZ2636="NA",BZ2635=0,BZ2634=0,BZ2633&gt;0)),0,1)))</f>
        <v>0</v>
      </c>
      <c r="CA2632" s="178">
        <f t="shared" ref="CA2632:CK2632" si="3400">IF($AG$1789=$AH$1789,0,IF(
OR(
AND(CA2636=0,CA2635&gt;0),
AND(CA2636="NS",CA2634&gt;0),
AND(CA2636="NS",CA2634=0,CA2635=0)),1,
IF(OR(
AND(CA2635&gt;=2,CA2634&lt;CA2636),
AND(CA2636="NS",CA2634=0,CA2635&gt;0),
CA2636=CA2634,
AND(CA2636="NA",CA2635=0,CA2634=0,CA2633&gt;0)),0,1)))</f>
        <v>0</v>
      </c>
      <c r="CB2632" s="178">
        <f t="shared" si="3400"/>
        <v>0</v>
      </c>
      <c r="CC2632" s="178">
        <f t="shared" si="3400"/>
        <v>0</v>
      </c>
      <c r="CD2632" s="178">
        <f t="shared" si="3400"/>
        <v>0</v>
      </c>
      <c r="CE2632" s="178">
        <f t="shared" si="3400"/>
        <v>0</v>
      </c>
      <c r="CF2632" s="178">
        <f t="shared" si="3400"/>
        <v>0</v>
      </c>
      <c r="CG2632" s="178">
        <f t="shared" si="3400"/>
        <v>0</v>
      </c>
      <c r="CH2632" s="178">
        <f t="shared" si="3400"/>
        <v>0</v>
      </c>
      <c r="CI2632" s="178">
        <f t="shared" si="3400"/>
        <v>0</v>
      </c>
      <c r="CJ2632" s="178">
        <f t="shared" si="3400"/>
        <v>0</v>
      </c>
      <c r="CK2632" s="178">
        <f t="shared" si="3400"/>
        <v>0</v>
      </c>
      <c r="CL2632" s="186">
        <f>SUM(BZ2632:CK2632)</f>
        <v>0</v>
      </c>
      <c r="CN2632" s="237"/>
      <c r="CO2632" s="354"/>
      <c r="CP2632" s="337"/>
      <c r="CQ2632" s="337"/>
      <c r="CR2632" s="337"/>
      <c r="CS2632" s="487"/>
      <c r="CT2632" s="487"/>
      <c r="CU2632" s="337"/>
      <c r="CV2632" s="337"/>
      <c r="CW2632" s="487"/>
      <c r="CX2632" s="487"/>
      <c r="CY2632" s="337"/>
      <c r="CZ2632" s="337"/>
      <c r="DA2632" s="487"/>
      <c r="DB2632" s="487"/>
      <c r="DC2632" s="337"/>
      <c r="DD2632" s="337"/>
      <c r="DE2632" s="487"/>
      <c r="DF2632" s="487"/>
      <c r="DG2632" s="337"/>
      <c r="DH2632" s="337"/>
      <c r="DI2632" s="487"/>
      <c r="DJ2632" s="487"/>
      <c r="DK2632" s="337"/>
      <c r="DL2632" s="337"/>
      <c r="DM2632" s="487"/>
      <c r="DN2632" s="487"/>
      <c r="DO2632" s="337"/>
      <c r="DP2632" s="337"/>
      <c r="DS2632" s="237"/>
    </row>
    <row r="2633" spans="1:123" ht="38.25" customHeight="1" x14ac:dyDescent="0.2">
      <c r="A2633" s="1103"/>
      <c r="B2633" s="1103"/>
      <c r="C2633" s="169" t="s">
        <v>587</v>
      </c>
      <c r="D2633" s="434"/>
      <c r="E2633" s="434"/>
      <c r="F2633" s="434"/>
      <c r="G2633" s="486"/>
      <c r="H2633" s="486"/>
      <c r="I2633" s="434"/>
      <c r="J2633" s="434"/>
      <c r="K2633" s="486"/>
      <c r="L2633" s="486"/>
      <c r="M2633" s="434"/>
      <c r="N2633" s="434"/>
      <c r="O2633" s="486"/>
      <c r="P2633" s="486"/>
      <c r="Q2633" s="434"/>
      <c r="R2633" s="434"/>
      <c r="S2633" s="486"/>
      <c r="T2633" s="486"/>
      <c r="U2633" s="434"/>
      <c r="V2633" s="434"/>
      <c r="W2633" s="486"/>
      <c r="X2633" s="486"/>
      <c r="Y2633" s="434"/>
      <c r="Z2633" s="434"/>
      <c r="AA2633" s="486"/>
      <c r="AB2633" s="486"/>
      <c r="AC2633" s="434"/>
      <c r="AD2633" s="434"/>
      <c r="AE2633" s="109"/>
      <c r="AG2633" s="130">
        <f t="shared" si="3230"/>
        <v>0</v>
      </c>
      <c r="AH2633" s="130">
        <f t="shared" si="3231"/>
        <v>0</v>
      </c>
      <c r="AI2633" s="130">
        <f t="shared" si="3232"/>
        <v>0</v>
      </c>
      <c r="AJ2633" s="130">
        <f t="shared" si="3233"/>
        <v>0</v>
      </c>
      <c r="AK2633" s="359">
        <f t="shared" si="3234"/>
        <v>0</v>
      </c>
      <c r="AL2633" s="130">
        <f t="shared" si="3235"/>
        <v>0</v>
      </c>
      <c r="AM2633" s="130">
        <f t="shared" si="3236"/>
        <v>0</v>
      </c>
      <c r="AN2633" s="130">
        <f t="shared" si="3237"/>
        <v>0</v>
      </c>
      <c r="AO2633" s="130">
        <f t="shared" si="3238"/>
        <v>0</v>
      </c>
      <c r="AP2633" s="359">
        <f t="shared" si="3239"/>
        <v>0</v>
      </c>
      <c r="AQ2633" s="130">
        <f t="shared" si="3240"/>
        <v>0</v>
      </c>
      <c r="AR2633" s="130">
        <f t="shared" si="3241"/>
        <v>0</v>
      </c>
      <c r="AS2633" s="130">
        <f t="shared" si="3242"/>
        <v>0</v>
      </c>
      <c r="AT2633" s="130">
        <f t="shared" si="3243"/>
        <v>0</v>
      </c>
      <c r="AU2633" s="359">
        <f t="shared" si="3244"/>
        <v>0</v>
      </c>
      <c r="AV2633" s="130">
        <f t="shared" si="3245"/>
        <v>0</v>
      </c>
      <c r="AW2633" s="130">
        <f t="shared" si="3246"/>
        <v>0</v>
      </c>
      <c r="AX2633" s="130">
        <f t="shared" si="3247"/>
        <v>0</v>
      </c>
      <c r="AY2633" s="130">
        <f t="shared" si="3248"/>
        <v>0</v>
      </c>
      <c r="AZ2633" s="359">
        <f t="shared" si="3249"/>
        <v>0</v>
      </c>
      <c r="BA2633" s="130">
        <f t="shared" si="3250"/>
        <v>0</v>
      </c>
      <c r="BB2633" s="130">
        <f t="shared" si="3251"/>
        <v>0</v>
      </c>
      <c r="BC2633" s="130">
        <f t="shared" si="3252"/>
        <v>0</v>
      </c>
      <c r="BD2633" s="130">
        <f t="shared" si="3253"/>
        <v>0</v>
      </c>
      <c r="BE2633" s="359">
        <f t="shared" si="3254"/>
        <v>0</v>
      </c>
      <c r="BF2633" s="130">
        <f t="shared" si="3255"/>
        <v>0</v>
      </c>
      <c r="BG2633" s="130">
        <f t="shared" si="3256"/>
        <v>0</v>
      </c>
      <c r="BH2633" s="130">
        <f t="shared" si="3257"/>
        <v>0</v>
      </c>
      <c r="BI2633" s="130">
        <f t="shared" si="3258"/>
        <v>0</v>
      </c>
      <c r="BJ2633" s="359">
        <f t="shared" si="3259"/>
        <v>0</v>
      </c>
      <c r="BK2633" s="130">
        <f t="shared" si="3260"/>
        <v>0</v>
      </c>
      <c r="BL2633" s="130">
        <f t="shared" si="3261"/>
        <v>0</v>
      </c>
      <c r="BM2633" s="130">
        <f t="shared" si="3262"/>
        <v>0</v>
      </c>
      <c r="BN2633" s="130">
        <f t="shared" si="3263"/>
        <v>0</v>
      </c>
      <c r="BO2633" s="359">
        <f t="shared" si="3264"/>
        <v>0</v>
      </c>
      <c r="BP2633" s="90" t="s">
        <v>2058</v>
      </c>
      <c r="BQ2633" s="90">
        <f>COUNTIF(D2633:D2637,"NA")</f>
        <v>0</v>
      </c>
      <c r="BR2633" s="90">
        <f>COUNTIF(E2633:E2637,"NA")</f>
        <v>0</v>
      </c>
      <c r="BS2633" s="90">
        <f>COUNTIF(F2633:F2637,"NA")</f>
        <v>0</v>
      </c>
      <c r="BT2633" s="90">
        <f>COUNTIF(G2633:H2637,"NA")</f>
        <v>0</v>
      </c>
      <c r="BU2633" s="90">
        <f>COUNTIF(I2633:I2637,"NA")</f>
        <v>0</v>
      </c>
      <c r="BV2633" s="90">
        <f>COUNTIF(J2633:J2637,"NA")</f>
        <v>0</v>
      </c>
      <c r="BW2633" s="90">
        <f>COUNTIF(K2633:L2637,"NA")</f>
        <v>0</v>
      </c>
      <c r="BX2633" s="90">
        <f>COUNTIF(M2633:M2637,"NA")</f>
        <v>0</v>
      </c>
      <c r="BY2633" s="90">
        <f>COUNTIF(N2633:N2637,"NA")</f>
        <v>0</v>
      </c>
      <c r="BZ2633" s="90">
        <f>COUNTIF(O2633:P2637,"NA")</f>
        <v>0</v>
      </c>
      <c r="CA2633" s="90">
        <f>COUNTIF(Q2633:Q2637,"NA")</f>
        <v>0</v>
      </c>
      <c r="CB2633" s="90">
        <f>COUNTIF(R2633:R2637,"NA")</f>
        <v>0</v>
      </c>
      <c r="CC2633" s="90">
        <f>COUNTIF(S2633:T2637,"NA")</f>
        <v>0</v>
      </c>
      <c r="CD2633" s="90">
        <f>COUNTIF(U2633:U2637,"NA")</f>
        <v>0</v>
      </c>
      <c r="CE2633" s="90">
        <f>COUNTIF(V2633:V2637,"NA")</f>
        <v>0</v>
      </c>
      <c r="CF2633" s="90">
        <f>COUNTIF(W2633:X2637,"NA")</f>
        <v>0</v>
      </c>
      <c r="CG2633" s="90">
        <f>COUNTIF(Y2633:Y2637,"NA")</f>
        <v>0</v>
      </c>
      <c r="CH2633" s="90">
        <f>COUNTIF(Z2633:Z2637,"NA")</f>
        <v>0</v>
      </c>
      <c r="CI2633" s="90">
        <f>COUNTIF(AA2633:AB2637,"NA")</f>
        <v>0</v>
      </c>
      <c r="CJ2633" s="90">
        <f>COUNTIF(AC2633:AC2637,"NA")</f>
        <v>0</v>
      </c>
      <c r="CK2633" s="90">
        <f>COUNTIF(AD2633:AD2637,"NA")</f>
        <v>0</v>
      </c>
      <c r="CO2633" s="335"/>
      <c r="CP2633" s="336"/>
      <c r="CQ2633" s="336"/>
      <c r="CR2633" s="336"/>
      <c r="CS2633" s="486"/>
      <c r="CT2633" s="486"/>
      <c r="CU2633" s="336"/>
      <c r="CV2633" s="336"/>
      <c r="CW2633" s="486"/>
      <c r="CX2633" s="486"/>
      <c r="CY2633" s="336"/>
      <c r="CZ2633" s="336"/>
      <c r="DA2633" s="486"/>
      <c r="DB2633" s="486"/>
      <c r="DC2633" s="336"/>
      <c r="DD2633" s="336"/>
      <c r="DE2633" s="486"/>
      <c r="DF2633" s="486"/>
      <c r="DG2633" s="336"/>
      <c r="DH2633" s="336"/>
      <c r="DI2633" s="486"/>
      <c r="DJ2633" s="486"/>
      <c r="DK2633" s="336"/>
      <c r="DL2633" s="336"/>
      <c r="DM2633" s="486"/>
      <c r="DN2633" s="486"/>
      <c r="DO2633" s="336"/>
      <c r="DP2633" s="336"/>
    </row>
    <row r="2634" spans="1:123" ht="38.25" customHeight="1" x14ac:dyDescent="0.2">
      <c r="A2634" s="1103"/>
      <c r="B2634" s="1103"/>
      <c r="C2634" s="169" t="s">
        <v>588</v>
      </c>
      <c r="D2634" s="434"/>
      <c r="E2634" s="434"/>
      <c r="F2634" s="434"/>
      <c r="G2634" s="486"/>
      <c r="H2634" s="486"/>
      <c r="I2634" s="434"/>
      <c r="J2634" s="434"/>
      <c r="K2634" s="486"/>
      <c r="L2634" s="486"/>
      <c r="M2634" s="434"/>
      <c r="N2634" s="434"/>
      <c r="O2634" s="486"/>
      <c r="P2634" s="486"/>
      <c r="Q2634" s="434"/>
      <c r="R2634" s="434"/>
      <c r="S2634" s="486"/>
      <c r="T2634" s="486"/>
      <c r="U2634" s="434"/>
      <c r="V2634" s="434"/>
      <c r="W2634" s="486"/>
      <c r="X2634" s="486"/>
      <c r="Y2634" s="434"/>
      <c r="Z2634" s="434"/>
      <c r="AA2634" s="486"/>
      <c r="AB2634" s="486"/>
      <c r="AC2634" s="434"/>
      <c r="AD2634" s="434"/>
      <c r="AE2634" s="109"/>
      <c r="AG2634" s="130">
        <f t="shared" si="3230"/>
        <v>0</v>
      </c>
      <c r="AH2634" s="130">
        <f t="shared" si="3231"/>
        <v>0</v>
      </c>
      <c r="AI2634" s="130">
        <f t="shared" si="3232"/>
        <v>0</v>
      </c>
      <c r="AJ2634" s="130">
        <f t="shared" si="3233"/>
        <v>0</v>
      </c>
      <c r="AK2634" s="359">
        <f t="shared" si="3234"/>
        <v>0</v>
      </c>
      <c r="AL2634" s="130">
        <f t="shared" si="3235"/>
        <v>0</v>
      </c>
      <c r="AM2634" s="130">
        <f t="shared" si="3236"/>
        <v>0</v>
      </c>
      <c r="AN2634" s="130">
        <f t="shared" si="3237"/>
        <v>0</v>
      </c>
      <c r="AO2634" s="130">
        <f t="shared" si="3238"/>
        <v>0</v>
      </c>
      <c r="AP2634" s="359">
        <f t="shared" si="3239"/>
        <v>0</v>
      </c>
      <c r="AQ2634" s="130">
        <f t="shared" si="3240"/>
        <v>0</v>
      </c>
      <c r="AR2634" s="130">
        <f t="shared" si="3241"/>
        <v>0</v>
      </c>
      <c r="AS2634" s="130">
        <f t="shared" si="3242"/>
        <v>0</v>
      </c>
      <c r="AT2634" s="130">
        <f t="shared" si="3243"/>
        <v>0</v>
      </c>
      <c r="AU2634" s="359">
        <f t="shared" si="3244"/>
        <v>0</v>
      </c>
      <c r="AV2634" s="130">
        <f t="shared" si="3245"/>
        <v>0</v>
      </c>
      <c r="AW2634" s="130">
        <f t="shared" si="3246"/>
        <v>0</v>
      </c>
      <c r="AX2634" s="130">
        <f t="shared" si="3247"/>
        <v>0</v>
      </c>
      <c r="AY2634" s="130">
        <f t="shared" si="3248"/>
        <v>0</v>
      </c>
      <c r="AZ2634" s="359">
        <f t="shared" si="3249"/>
        <v>0</v>
      </c>
      <c r="BA2634" s="130">
        <f t="shared" si="3250"/>
        <v>0</v>
      </c>
      <c r="BB2634" s="130">
        <f t="shared" si="3251"/>
        <v>0</v>
      </c>
      <c r="BC2634" s="130">
        <f t="shared" si="3252"/>
        <v>0</v>
      </c>
      <c r="BD2634" s="130">
        <f t="shared" si="3253"/>
        <v>0</v>
      </c>
      <c r="BE2634" s="359">
        <f t="shared" si="3254"/>
        <v>0</v>
      </c>
      <c r="BF2634" s="130">
        <f t="shared" si="3255"/>
        <v>0</v>
      </c>
      <c r="BG2634" s="130">
        <f t="shared" si="3256"/>
        <v>0</v>
      </c>
      <c r="BH2634" s="130">
        <f t="shared" si="3257"/>
        <v>0</v>
      </c>
      <c r="BI2634" s="130">
        <f t="shared" si="3258"/>
        <v>0</v>
      </c>
      <c r="BJ2634" s="359">
        <f t="shared" si="3259"/>
        <v>0</v>
      </c>
      <c r="BK2634" s="130">
        <f t="shared" si="3260"/>
        <v>0</v>
      </c>
      <c r="BL2634" s="130">
        <f t="shared" si="3261"/>
        <v>0</v>
      </c>
      <c r="BM2634" s="130">
        <f t="shared" si="3262"/>
        <v>0</v>
      </c>
      <c r="BN2634" s="130">
        <f t="shared" si="3263"/>
        <v>0</v>
      </c>
      <c r="BO2634" s="359">
        <f t="shared" si="3264"/>
        <v>0</v>
      </c>
      <c r="BP2634" s="90" t="s">
        <v>2078</v>
      </c>
      <c r="BQ2634" s="90">
        <f>SUM(D2633:D2637)</f>
        <v>0</v>
      </c>
      <c r="BR2634" s="90">
        <f>SUM(E2633:E2637)</f>
        <v>0</v>
      </c>
      <c r="BS2634" s="90">
        <f>SUM(F2633:F2637)</f>
        <v>0</v>
      </c>
      <c r="BT2634" s="90">
        <f>SUM(G2633:H2637)</f>
        <v>0</v>
      </c>
      <c r="BU2634" s="90">
        <f>SUM(I2633:I2637)</f>
        <v>0</v>
      </c>
      <c r="BV2634" s="90">
        <f>SUM(J2633:J2637)</f>
        <v>0</v>
      </c>
      <c r="BW2634" s="90">
        <f>SUM(K2633:L2637)</f>
        <v>0</v>
      </c>
      <c r="BX2634" s="90">
        <f>SUM(M2633:M2637)</f>
        <v>0</v>
      </c>
      <c r="BY2634" s="90">
        <f>SUM(N2633:N2637)</f>
        <v>0</v>
      </c>
      <c r="BZ2634" s="90">
        <f>SUM(O2633:P2637)</f>
        <v>0</v>
      </c>
      <c r="CA2634" s="90">
        <f>SUM(Q2633:Q2637)</f>
        <v>0</v>
      </c>
      <c r="CB2634" s="90">
        <f>SUM(R2633:R2637)</f>
        <v>0</v>
      </c>
      <c r="CC2634" s="90">
        <f>SUM(S2633:T2637)</f>
        <v>0</v>
      </c>
      <c r="CD2634" s="90">
        <f>SUM(U2633:U2637)</f>
        <v>0</v>
      </c>
      <c r="CE2634" s="90">
        <f>SUM(V2633:V2637)</f>
        <v>0</v>
      </c>
      <c r="CF2634" s="90">
        <f>SUM(W2633:X2637)</f>
        <v>0</v>
      </c>
      <c r="CG2634" s="90">
        <f>SUM(Y2633:Y2637)</f>
        <v>0</v>
      </c>
      <c r="CH2634" s="90">
        <f>SUM(Z2633:Z2637)</f>
        <v>0</v>
      </c>
      <c r="CI2634" s="90">
        <f>SUM(AA2633:AB2637)</f>
        <v>0</v>
      </c>
      <c r="CJ2634" s="90">
        <f>SUM(AC2633:AC2637)</f>
        <v>0</v>
      </c>
      <c r="CK2634" s="90">
        <f>SUM(AD2633:AD2637)</f>
        <v>0</v>
      </c>
      <c r="CO2634" s="335"/>
      <c r="CP2634" s="336"/>
      <c r="CQ2634" s="336"/>
      <c r="CR2634" s="336"/>
      <c r="CS2634" s="486"/>
      <c r="CT2634" s="486"/>
      <c r="CU2634" s="336"/>
      <c r="CV2634" s="336"/>
      <c r="CW2634" s="486"/>
      <c r="CX2634" s="486"/>
      <c r="CY2634" s="336"/>
      <c r="CZ2634" s="336"/>
      <c r="DA2634" s="486"/>
      <c r="DB2634" s="486"/>
      <c r="DC2634" s="336"/>
      <c r="DD2634" s="336"/>
      <c r="DE2634" s="486"/>
      <c r="DF2634" s="486"/>
      <c r="DG2634" s="336"/>
      <c r="DH2634" s="336"/>
      <c r="DI2634" s="486"/>
      <c r="DJ2634" s="486"/>
      <c r="DK2634" s="336"/>
      <c r="DL2634" s="336"/>
      <c r="DM2634" s="486"/>
      <c r="DN2634" s="486"/>
      <c r="DO2634" s="336"/>
      <c r="DP2634" s="336"/>
    </row>
    <row r="2635" spans="1:123" ht="38.25" customHeight="1" x14ac:dyDescent="0.2">
      <c r="A2635" s="1103"/>
      <c r="B2635" s="1103"/>
      <c r="C2635" s="169" t="s">
        <v>589</v>
      </c>
      <c r="D2635" s="434"/>
      <c r="E2635" s="434"/>
      <c r="F2635" s="434"/>
      <c r="G2635" s="486"/>
      <c r="H2635" s="486"/>
      <c r="I2635" s="434"/>
      <c r="J2635" s="434"/>
      <c r="K2635" s="486"/>
      <c r="L2635" s="486"/>
      <c r="M2635" s="434"/>
      <c r="N2635" s="434"/>
      <c r="O2635" s="486"/>
      <c r="P2635" s="486"/>
      <c r="Q2635" s="434"/>
      <c r="R2635" s="434"/>
      <c r="S2635" s="486"/>
      <c r="T2635" s="486"/>
      <c r="U2635" s="434"/>
      <c r="V2635" s="434"/>
      <c r="W2635" s="486"/>
      <c r="X2635" s="486"/>
      <c r="Y2635" s="434"/>
      <c r="Z2635" s="434"/>
      <c r="AA2635" s="486"/>
      <c r="AB2635" s="486"/>
      <c r="AC2635" s="434"/>
      <c r="AD2635" s="434"/>
      <c r="AE2635" s="109"/>
      <c r="AG2635" s="130">
        <f t="shared" si="3230"/>
        <v>0</v>
      </c>
      <c r="AH2635" s="130">
        <f t="shared" si="3231"/>
        <v>0</v>
      </c>
      <c r="AI2635" s="130">
        <f t="shared" si="3232"/>
        <v>0</v>
      </c>
      <c r="AJ2635" s="130">
        <f t="shared" si="3233"/>
        <v>0</v>
      </c>
      <c r="AK2635" s="359">
        <f t="shared" si="3234"/>
        <v>0</v>
      </c>
      <c r="AL2635" s="130">
        <f t="shared" si="3235"/>
        <v>0</v>
      </c>
      <c r="AM2635" s="130">
        <f t="shared" si="3236"/>
        <v>0</v>
      </c>
      <c r="AN2635" s="130">
        <f t="shared" si="3237"/>
        <v>0</v>
      </c>
      <c r="AO2635" s="130">
        <f t="shared" si="3238"/>
        <v>0</v>
      </c>
      <c r="AP2635" s="359">
        <f t="shared" si="3239"/>
        <v>0</v>
      </c>
      <c r="AQ2635" s="130">
        <f t="shared" si="3240"/>
        <v>0</v>
      </c>
      <c r="AR2635" s="130">
        <f t="shared" si="3241"/>
        <v>0</v>
      </c>
      <c r="AS2635" s="130">
        <f t="shared" si="3242"/>
        <v>0</v>
      </c>
      <c r="AT2635" s="130">
        <f t="shared" si="3243"/>
        <v>0</v>
      </c>
      <c r="AU2635" s="359">
        <f t="shared" si="3244"/>
        <v>0</v>
      </c>
      <c r="AV2635" s="130">
        <f t="shared" si="3245"/>
        <v>0</v>
      </c>
      <c r="AW2635" s="130">
        <f t="shared" si="3246"/>
        <v>0</v>
      </c>
      <c r="AX2635" s="130">
        <f t="shared" si="3247"/>
        <v>0</v>
      </c>
      <c r="AY2635" s="130">
        <f t="shared" si="3248"/>
        <v>0</v>
      </c>
      <c r="AZ2635" s="359">
        <f t="shared" si="3249"/>
        <v>0</v>
      </c>
      <c r="BA2635" s="130">
        <f t="shared" si="3250"/>
        <v>0</v>
      </c>
      <c r="BB2635" s="130">
        <f t="shared" si="3251"/>
        <v>0</v>
      </c>
      <c r="BC2635" s="130">
        <f t="shared" si="3252"/>
        <v>0</v>
      </c>
      <c r="BD2635" s="130">
        <f t="shared" si="3253"/>
        <v>0</v>
      </c>
      <c r="BE2635" s="359">
        <f t="shared" si="3254"/>
        <v>0</v>
      </c>
      <c r="BF2635" s="130">
        <f t="shared" si="3255"/>
        <v>0</v>
      </c>
      <c r="BG2635" s="130">
        <f t="shared" si="3256"/>
        <v>0</v>
      </c>
      <c r="BH2635" s="130">
        <f t="shared" si="3257"/>
        <v>0</v>
      </c>
      <c r="BI2635" s="130">
        <f t="shared" si="3258"/>
        <v>0</v>
      </c>
      <c r="BJ2635" s="359">
        <f t="shared" si="3259"/>
        <v>0</v>
      </c>
      <c r="BK2635" s="130">
        <f t="shared" si="3260"/>
        <v>0</v>
      </c>
      <c r="BL2635" s="130">
        <f t="shared" si="3261"/>
        <v>0</v>
      </c>
      <c r="BM2635" s="130">
        <f t="shared" si="3262"/>
        <v>0</v>
      </c>
      <c r="BN2635" s="130">
        <f t="shared" si="3263"/>
        <v>0</v>
      </c>
      <c r="BO2635" s="359">
        <f t="shared" si="3264"/>
        <v>0</v>
      </c>
      <c r="BP2635" s="90" t="s">
        <v>2029</v>
      </c>
      <c r="BQ2635" s="90">
        <f>COUNTIF(D2633:D2637,"NS")</f>
        <v>0</v>
      </c>
      <c r="BR2635" s="90">
        <f>COUNTIF(E2633:E2637,"NS")</f>
        <v>0</v>
      </c>
      <c r="BS2635" s="90">
        <f>COUNTIF(F2633:F2637,"NS")</f>
        <v>0</v>
      </c>
      <c r="BT2635" s="90">
        <f>COUNTIF(G2633:H2637,"NS")</f>
        <v>0</v>
      </c>
      <c r="BU2635" s="90">
        <f>COUNTIF(I2633:I2637,"NS")</f>
        <v>0</v>
      </c>
      <c r="BV2635" s="90">
        <f>COUNTIF(J2633:J2637,"NS")</f>
        <v>0</v>
      </c>
      <c r="BW2635" s="90">
        <f>COUNTIF(K2633:L2637,"NS")</f>
        <v>0</v>
      </c>
      <c r="BX2635" s="90">
        <f>COUNTIF(M2633:M2637,"NS")</f>
        <v>0</v>
      </c>
      <c r="BY2635" s="90">
        <f>COUNTIF(N2633:N2637,"NS")</f>
        <v>0</v>
      </c>
      <c r="BZ2635" s="90">
        <f>COUNTIF(O2633:P2637,"NS")</f>
        <v>0</v>
      </c>
      <c r="CA2635" s="90">
        <f>COUNTIF(Q2633:Q2637,"NS")</f>
        <v>0</v>
      </c>
      <c r="CB2635" s="90">
        <f>COUNTIF(R2633:R2637,"NS")</f>
        <v>0</v>
      </c>
      <c r="CC2635" s="90">
        <f>COUNTIF(S2633:T2637,"NS")</f>
        <v>0</v>
      </c>
      <c r="CD2635" s="90">
        <f>COUNTIF(U2633:U2637,"NS")</f>
        <v>0</v>
      </c>
      <c r="CE2635" s="90">
        <f>COUNTIF(V2633:V2637,"NS")</f>
        <v>0</v>
      </c>
      <c r="CF2635" s="90">
        <f>COUNTIF(W2633:X2637,"NS")</f>
        <v>0</v>
      </c>
      <c r="CG2635" s="90">
        <f>COUNTIF(Y2633:Y2637,"NS")</f>
        <v>0</v>
      </c>
      <c r="CH2635" s="90">
        <f>COUNTIF(Z2633:Z2637,"NS")</f>
        <v>0</v>
      </c>
      <c r="CI2635" s="90">
        <f>COUNTIF(AA2633:AB2637,"NS")</f>
        <v>0</v>
      </c>
      <c r="CJ2635" s="90">
        <f>COUNTIF(AC2633:AC2637,"NS")</f>
        <v>0</v>
      </c>
      <c r="CK2635" s="90">
        <f>COUNTIF(AD2633:AD2637,"NS")</f>
        <v>0</v>
      </c>
      <c r="CO2635" s="335"/>
      <c r="CP2635" s="336"/>
      <c r="CQ2635" s="336"/>
      <c r="CR2635" s="336"/>
      <c r="CS2635" s="486"/>
      <c r="CT2635" s="486"/>
      <c r="CU2635" s="336"/>
      <c r="CV2635" s="336"/>
      <c r="CW2635" s="486"/>
      <c r="CX2635" s="486"/>
      <c r="CY2635" s="336"/>
      <c r="CZ2635" s="336"/>
      <c r="DA2635" s="486"/>
      <c r="DB2635" s="486"/>
      <c r="DC2635" s="336"/>
      <c r="DD2635" s="336"/>
      <c r="DE2635" s="486"/>
      <c r="DF2635" s="486"/>
      <c r="DG2635" s="336"/>
      <c r="DH2635" s="336"/>
      <c r="DI2635" s="486"/>
      <c r="DJ2635" s="486"/>
      <c r="DK2635" s="336"/>
      <c r="DL2635" s="336"/>
      <c r="DM2635" s="486"/>
      <c r="DN2635" s="486"/>
      <c r="DO2635" s="336"/>
      <c r="DP2635" s="336"/>
    </row>
    <row r="2636" spans="1:123" ht="38.25" customHeight="1" x14ac:dyDescent="0.2">
      <c r="A2636" s="1103"/>
      <c r="B2636" s="1103"/>
      <c r="C2636" s="169" t="s">
        <v>590</v>
      </c>
      <c r="D2636" s="434"/>
      <c r="E2636" s="434"/>
      <c r="F2636" s="434"/>
      <c r="G2636" s="486"/>
      <c r="H2636" s="486"/>
      <c r="I2636" s="434"/>
      <c r="J2636" s="434"/>
      <c r="K2636" s="486"/>
      <c r="L2636" s="486"/>
      <c r="M2636" s="434"/>
      <c r="N2636" s="434"/>
      <c r="O2636" s="486"/>
      <c r="P2636" s="486"/>
      <c r="Q2636" s="434"/>
      <c r="R2636" s="434"/>
      <c r="S2636" s="486"/>
      <c r="T2636" s="486"/>
      <c r="U2636" s="434"/>
      <c r="V2636" s="434"/>
      <c r="W2636" s="486"/>
      <c r="X2636" s="486"/>
      <c r="Y2636" s="434"/>
      <c r="Z2636" s="434"/>
      <c r="AA2636" s="486"/>
      <c r="AB2636" s="486"/>
      <c r="AC2636" s="434"/>
      <c r="AD2636" s="434"/>
      <c r="AE2636" s="109"/>
      <c r="AG2636" s="130">
        <f t="shared" si="3230"/>
        <v>0</v>
      </c>
      <c r="AH2636" s="130">
        <f t="shared" si="3231"/>
        <v>0</v>
      </c>
      <c r="AI2636" s="130">
        <f t="shared" si="3232"/>
        <v>0</v>
      </c>
      <c r="AJ2636" s="130">
        <f t="shared" si="3233"/>
        <v>0</v>
      </c>
      <c r="AK2636" s="359">
        <f t="shared" si="3234"/>
        <v>0</v>
      </c>
      <c r="AL2636" s="130">
        <f t="shared" si="3235"/>
        <v>0</v>
      </c>
      <c r="AM2636" s="130">
        <f t="shared" si="3236"/>
        <v>0</v>
      </c>
      <c r="AN2636" s="130">
        <f t="shared" si="3237"/>
        <v>0</v>
      </c>
      <c r="AO2636" s="130">
        <f t="shared" si="3238"/>
        <v>0</v>
      </c>
      <c r="AP2636" s="359">
        <f t="shared" si="3239"/>
        <v>0</v>
      </c>
      <c r="AQ2636" s="130">
        <f t="shared" si="3240"/>
        <v>0</v>
      </c>
      <c r="AR2636" s="130">
        <f t="shared" si="3241"/>
        <v>0</v>
      </c>
      <c r="AS2636" s="130">
        <f t="shared" si="3242"/>
        <v>0</v>
      </c>
      <c r="AT2636" s="130">
        <f t="shared" si="3243"/>
        <v>0</v>
      </c>
      <c r="AU2636" s="359">
        <f t="shared" si="3244"/>
        <v>0</v>
      </c>
      <c r="AV2636" s="130">
        <f t="shared" si="3245"/>
        <v>0</v>
      </c>
      <c r="AW2636" s="130">
        <f t="shared" si="3246"/>
        <v>0</v>
      </c>
      <c r="AX2636" s="130">
        <f t="shared" si="3247"/>
        <v>0</v>
      </c>
      <c r="AY2636" s="130">
        <f t="shared" si="3248"/>
        <v>0</v>
      </c>
      <c r="AZ2636" s="359">
        <f t="shared" si="3249"/>
        <v>0</v>
      </c>
      <c r="BA2636" s="130">
        <f t="shared" si="3250"/>
        <v>0</v>
      </c>
      <c r="BB2636" s="130">
        <f t="shared" si="3251"/>
        <v>0</v>
      </c>
      <c r="BC2636" s="130">
        <f t="shared" si="3252"/>
        <v>0</v>
      </c>
      <c r="BD2636" s="130">
        <f t="shared" si="3253"/>
        <v>0</v>
      </c>
      <c r="BE2636" s="359">
        <f t="shared" si="3254"/>
        <v>0</v>
      </c>
      <c r="BF2636" s="130">
        <f t="shared" si="3255"/>
        <v>0</v>
      </c>
      <c r="BG2636" s="130">
        <f t="shared" si="3256"/>
        <v>0</v>
      </c>
      <c r="BH2636" s="130">
        <f t="shared" si="3257"/>
        <v>0</v>
      </c>
      <c r="BI2636" s="130">
        <f t="shared" si="3258"/>
        <v>0</v>
      </c>
      <c r="BJ2636" s="359">
        <f t="shared" si="3259"/>
        <v>0</v>
      </c>
      <c r="BK2636" s="130">
        <f t="shared" si="3260"/>
        <v>0</v>
      </c>
      <c r="BL2636" s="130">
        <f t="shared" si="3261"/>
        <v>0</v>
      </c>
      <c r="BM2636" s="130">
        <f t="shared" si="3262"/>
        <v>0</v>
      </c>
      <c r="BN2636" s="130">
        <f t="shared" si="3263"/>
        <v>0</v>
      </c>
      <c r="BO2636" s="359">
        <f t="shared" si="3264"/>
        <v>0</v>
      </c>
      <c r="BP2636" s="90" t="s">
        <v>2104</v>
      </c>
      <c r="BQ2636" s="90">
        <f>D2632</f>
        <v>0</v>
      </c>
      <c r="BR2636" s="90">
        <f>E2632</f>
        <v>0</v>
      </c>
      <c r="BS2636" s="90">
        <f>F2632</f>
        <v>0</v>
      </c>
      <c r="BT2636" s="90">
        <f>G2632</f>
        <v>0</v>
      </c>
      <c r="BU2636" s="90">
        <f>I2632</f>
        <v>0</v>
      </c>
      <c r="BV2636" s="90">
        <f>J2632</f>
        <v>0</v>
      </c>
      <c r="BW2636" s="90">
        <f>K2632</f>
        <v>0</v>
      </c>
      <c r="BX2636" s="90">
        <f>M2632</f>
        <v>0</v>
      </c>
      <c r="BY2636" s="90">
        <f>N2632</f>
        <v>0</v>
      </c>
      <c r="BZ2636" s="90">
        <f>O2632</f>
        <v>0</v>
      </c>
      <c r="CA2636" s="90">
        <f>Q2632</f>
        <v>0</v>
      </c>
      <c r="CB2636" s="90">
        <f>R2632</f>
        <v>0</v>
      </c>
      <c r="CC2636" s="90">
        <f>S2632</f>
        <v>0</v>
      </c>
      <c r="CD2636" s="90">
        <f>U2632</f>
        <v>0</v>
      </c>
      <c r="CE2636" s="90">
        <f>V2632</f>
        <v>0</v>
      </c>
      <c r="CF2636" s="90">
        <f>W2632</f>
        <v>0</v>
      </c>
      <c r="CG2636" s="90">
        <f>Y2632</f>
        <v>0</v>
      </c>
      <c r="CH2636" s="90">
        <f>Z2632</f>
        <v>0</v>
      </c>
      <c r="CI2636" s="90">
        <f>AA2632</f>
        <v>0</v>
      </c>
      <c r="CJ2636" s="90">
        <f>AC2632</f>
        <v>0</v>
      </c>
      <c r="CK2636" s="90">
        <f>AD2632</f>
        <v>0</v>
      </c>
      <c r="CO2636" s="335"/>
      <c r="CP2636" s="336"/>
      <c r="CQ2636" s="336"/>
      <c r="CR2636" s="336"/>
      <c r="CS2636" s="486"/>
      <c r="CT2636" s="486"/>
      <c r="CU2636" s="336"/>
      <c r="CV2636" s="336"/>
      <c r="CW2636" s="486"/>
      <c r="CX2636" s="486"/>
      <c r="CY2636" s="336"/>
      <c r="CZ2636" s="336"/>
      <c r="DA2636" s="486"/>
      <c r="DB2636" s="486"/>
      <c r="DC2636" s="336"/>
      <c r="DD2636" s="336"/>
      <c r="DE2636" s="486"/>
      <c r="DF2636" s="486"/>
      <c r="DG2636" s="336"/>
      <c r="DH2636" s="336"/>
      <c r="DI2636" s="486"/>
      <c r="DJ2636" s="486"/>
      <c r="DK2636" s="336"/>
      <c r="DL2636" s="336"/>
      <c r="DM2636" s="486"/>
      <c r="DN2636" s="486"/>
      <c r="DO2636" s="336"/>
      <c r="DP2636" s="336"/>
    </row>
    <row r="2637" spans="1:123" ht="38.25" customHeight="1" x14ac:dyDescent="0.2">
      <c r="A2637" s="1103"/>
      <c r="B2637" s="1103"/>
      <c r="C2637" s="169" t="s">
        <v>591</v>
      </c>
      <c r="D2637" s="434"/>
      <c r="E2637" s="434"/>
      <c r="F2637" s="434"/>
      <c r="G2637" s="486"/>
      <c r="H2637" s="486"/>
      <c r="I2637" s="434"/>
      <c r="J2637" s="434"/>
      <c r="K2637" s="486"/>
      <c r="L2637" s="486"/>
      <c r="M2637" s="434"/>
      <c r="N2637" s="434"/>
      <c r="O2637" s="486"/>
      <c r="P2637" s="486"/>
      <c r="Q2637" s="434"/>
      <c r="R2637" s="434"/>
      <c r="S2637" s="486"/>
      <c r="T2637" s="486"/>
      <c r="U2637" s="434"/>
      <c r="V2637" s="434"/>
      <c r="W2637" s="486"/>
      <c r="X2637" s="486"/>
      <c r="Y2637" s="434"/>
      <c r="Z2637" s="434"/>
      <c r="AA2637" s="486"/>
      <c r="AB2637" s="486"/>
      <c r="AC2637" s="434"/>
      <c r="AD2637" s="434"/>
      <c r="AE2637" s="109"/>
      <c r="AG2637" s="130">
        <f t="shared" si="3230"/>
        <v>0</v>
      </c>
      <c r="AH2637" s="130">
        <f t="shared" si="3231"/>
        <v>0</v>
      </c>
      <c r="AI2637" s="130">
        <f t="shared" si="3232"/>
        <v>0</v>
      </c>
      <c r="AJ2637" s="130">
        <f t="shared" si="3233"/>
        <v>0</v>
      </c>
      <c r="AK2637" s="359">
        <f t="shared" si="3234"/>
        <v>0</v>
      </c>
      <c r="AL2637" s="130">
        <f t="shared" si="3235"/>
        <v>0</v>
      </c>
      <c r="AM2637" s="130">
        <f t="shared" si="3236"/>
        <v>0</v>
      </c>
      <c r="AN2637" s="130">
        <f t="shared" si="3237"/>
        <v>0</v>
      </c>
      <c r="AO2637" s="130">
        <f t="shared" si="3238"/>
        <v>0</v>
      </c>
      <c r="AP2637" s="359">
        <f t="shared" si="3239"/>
        <v>0</v>
      </c>
      <c r="AQ2637" s="130">
        <f t="shared" si="3240"/>
        <v>0</v>
      </c>
      <c r="AR2637" s="130">
        <f t="shared" si="3241"/>
        <v>0</v>
      </c>
      <c r="AS2637" s="130">
        <f t="shared" si="3242"/>
        <v>0</v>
      </c>
      <c r="AT2637" s="130">
        <f t="shared" si="3243"/>
        <v>0</v>
      </c>
      <c r="AU2637" s="359">
        <f t="shared" si="3244"/>
        <v>0</v>
      </c>
      <c r="AV2637" s="130">
        <f t="shared" si="3245"/>
        <v>0</v>
      </c>
      <c r="AW2637" s="130">
        <f t="shared" si="3246"/>
        <v>0</v>
      </c>
      <c r="AX2637" s="130">
        <f t="shared" si="3247"/>
        <v>0</v>
      </c>
      <c r="AY2637" s="130">
        <f t="shared" si="3248"/>
        <v>0</v>
      </c>
      <c r="AZ2637" s="359">
        <f t="shared" si="3249"/>
        <v>0</v>
      </c>
      <c r="BA2637" s="130">
        <f t="shared" si="3250"/>
        <v>0</v>
      </c>
      <c r="BB2637" s="130">
        <f t="shared" si="3251"/>
        <v>0</v>
      </c>
      <c r="BC2637" s="130">
        <f t="shared" si="3252"/>
        <v>0</v>
      </c>
      <c r="BD2637" s="130">
        <f t="shared" si="3253"/>
        <v>0</v>
      </c>
      <c r="BE2637" s="359">
        <f t="shared" si="3254"/>
        <v>0</v>
      </c>
      <c r="BF2637" s="130">
        <f t="shared" si="3255"/>
        <v>0</v>
      </c>
      <c r="BG2637" s="130">
        <f t="shared" si="3256"/>
        <v>0</v>
      </c>
      <c r="BH2637" s="130">
        <f t="shared" si="3257"/>
        <v>0</v>
      </c>
      <c r="BI2637" s="130">
        <f t="shared" si="3258"/>
        <v>0</v>
      </c>
      <c r="BJ2637" s="359">
        <f t="shared" si="3259"/>
        <v>0</v>
      </c>
      <c r="BK2637" s="130">
        <f t="shared" si="3260"/>
        <v>0</v>
      </c>
      <c r="BL2637" s="130">
        <f t="shared" si="3261"/>
        <v>0</v>
      </c>
      <c r="BM2637" s="130">
        <f t="shared" si="3262"/>
        <v>0</v>
      </c>
      <c r="BN2637" s="130">
        <f t="shared" si="3263"/>
        <v>0</v>
      </c>
      <c r="BO2637" s="359">
        <f t="shared" si="3264"/>
        <v>0</v>
      </c>
      <c r="CO2637" s="335"/>
      <c r="CP2637" s="336"/>
      <c r="CQ2637" s="336"/>
      <c r="CR2637" s="336"/>
      <c r="CS2637" s="486"/>
      <c r="CT2637" s="486"/>
      <c r="CU2637" s="336"/>
      <c r="CV2637" s="336"/>
      <c r="CW2637" s="486"/>
      <c r="CX2637" s="486"/>
      <c r="CY2637" s="336"/>
      <c r="CZ2637" s="336"/>
      <c r="DA2637" s="486"/>
      <c r="DB2637" s="486"/>
      <c r="DC2637" s="336"/>
      <c r="DD2637" s="336"/>
      <c r="DE2637" s="486"/>
      <c r="DF2637" s="486"/>
      <c r="DG2637" s="336"/>
      <c r="DH2637" s="336"/>
      <c r="DI2637" s="486"/>
      <c r="DJ2637" s="486"/>
      <c r="DK2637" s="336"/>
      <c r="DL2637" s="336"/>
      <c r="DM2637" s="486"/>
      <c r="DN2637" s="486"/>
      <c r="DO2637" s="336"/>
      <c r="DP2637" s="336"/>
    </row>
    <row r="2638" spans="1:123" ht="38.25" customHeight="1" x14ac:dyDescent="0.2">
      <c r="A2638" s="1101"/>
      <c r="B2638" s="1101"/>
      <c r="C2638" s="168" t="s">
        <v>592</v>
      </c>
      <c r="D2638" s="201"/>
      <c r="E2638" s="201"/>
      <c r="F2638" s="201"/>
      <c r="G2638" s="486"/>
      <c r="H2638" s="486"/>
      <c r="I2638" s="201"/>
      <c r="J2638" s="201"/>
      <c r="K2638" s="486"/>
      <c r="L2638" s="486"/>
      <c r="M2638" s="201"/>
      <c r="N2638" s="201"/>
      <c r="O2638" s="486"/>
      <c r="P2638" s="486"/>
      <c r="Q2638" s="201"/>
      <c r="R2638" s="201"/>
      <c r="S2638" s="486"/>
      <c r="T2638" s="486"/>
      <c r="U2638" s="201"/>
      <c r="V2638" s="201"/>
      <c r="W2638" s="486"/>
      <c r="X2638" s="486"/>
      <c r="Y2638" s="201"/>
      <c r="Z2638" s="201"/>
      <c r="AA2638" s="486"/>
      <c r="AB2638" s="486"/>
      <c r="AC2638" s="201"/>
      <c r="AD2638" s="201"/>
      <c r="AE2638" s="109"/>
      <c r="AG2638" s="130">
        <f t="shared" si="3230"/>
        <v>0</v>
      </c>
      <c r="AH2638" s="130">
        <f t="shared" si="3231"/>
        <v>0</v>
      </c>
      <c r="AI2638" s="130">
        <f t="shared" si="3232"/>
        <v>0</v>
      </c>
      <c r="AJ2638" s="130">
        <f t="shared" si="3233"/>
        <v>0</v>
      </c>
      <c r="AK2638" s="359">
        <f t="shared" si="3234"/>
        <v>0</v>
      </c>
      <c r="AL2638" s="130">
        <f t="shared" si="3235"/>
        <v>0</v>
      </c>
      <c r="AM2638" s="130">
        <f t="shared" si="3236"/>
        <v>0</v>
      </c>
      <c r="AN2638" s="130">
        <f t="shared" si="3237"/>
        <v>0</v>
      </c>
      <c r="AO2638" s="130">
        <f t="shared" si="3238"/>
        <v>0</v>
      </c>
      <c r="AP2638" s="359">
        <f t="shared" si="3239"/>
        <v>0</v>
      </c>
      <c r="AQ2638" s="130">
        <f t="shared" si="3240"/>
        <v>0</v>
      </c>
      <c r="AR2638" s="130">
        <f t="shared" si="3241"/>
        <v>0</v>
      </c>
      <c r="AS2638" s="130">
        <f t="shared" si="3242"/>
        <v>0</v>
      </c>
      <c r="AT2638" s="130">
        <f t="shared" si="3243"/>
        <v>0</v>
      </c>
      <c r="AU2638" s="359">
        <f t="shared" si="3244"/>
        <v>0</v>
      </c>
      <c r="AV2638" s="130">
        <f t="shared" si="3245"/>
        <v>0</v>
      </c>
      <c r="AW2638" s="130">
        <f t="shared" si="3246"/>
        <v>0</v>
      </c>
      <c r="AX2638" s="130">
        <f t="shared" si="3247"/>
        <v>0</v>
      </c>
      <c r="AY2638" s="130">
        <f t="shared" si="3248"/>
        <v>0</v>
      </c>
      <c r="AZ2638" s="359">
        <f t="shared" si="3249"/>
        <v>0</v>
      </c>
      <c r="BA2638" s="130">
        <f t="shared" si="3250"/>
        <v>0</v>
      </c>
      <c r="BB2638" s="130">
        <f t="shared" si="3251"/>
        <v>0</v>
      </c>
      <c r="BC2638" s="130">
        <f t="shared" si="3252"/>
        <v>0</v>
      </c>
      <c r="BD2638" s="130">
        <f t="shared" si="3253"/>
        <v>0</v>
      </c>
      <c r="BE2638" s="359">
        <f t="shared" si="3254"/>
        <v>0</v>
      </c>
      <c r="BF2638" s="130">
        <f t="shared" si="3255"/>
        <v>0</v>
      </c>
      <c r="BG2638" s="130">
        <f t="shared" si="3256"/>
        <v>0</v>
      </c>
      <c r="BH2638" s="130">
        <f t="shared" si="3257"/>
        <v>0</v>
      </c>
      <c r="BI2638" s="130">
        <f t="shared" si="3258"/>
        <v>0</v>
      </c>
      <c r="BJ2638" s="359">
        <f t="shared" si="3259"/>
        <v>0</v>
      </c>
      <c r="BK2638" s="130">
        <f t="shared" si="3260"/>
        <v>0</v>
      </c>
      <c r="BL2638" s="130">
        <f t="shared" si="3261"/>
        <v>0</v>
      </c>
      <c r="BM2638" s="130">
        <f t="shared" si="3262"/>
        <v>0</v>
      </c>
      <c r="BN2638" s="130">
        <f t="shared" si="3263"/>
        <v>0</v>
      </c>
      <c r="BO2638" s="359">
        <f t="shared" si="3264"/>
        <v>0</v>
      </c>
      <c r="CO2638" s="335"/>
      <c r="CP2638" s="336"/>
      <c r="CQ2638" s="336"/>
      <c r="CR2638" s="336"/>
      <c r="CS2638" s="486"/>
      <c r="CT2638" s="486"/>
      <c r="CU2638" s="336"/>
      <c r="CV2638" s="336"/>
      <c r="CW2638" s="486"/>
      <c r="CX2638" s="486"/>
      <c r="CY2638" s="336"/>
      <c r="CZ2638" s="336"/>
      <c r="DA2638" s="486"/>
      <c r="DB2638" s="486"/>
      <c r="DC2638" s="336"/>
      <c r="DD2638" s="336"/>
      <c r="DE2638" s="486"/>
      <c r="DF2638" s="486"/>
      <c r="DG2638" s="336"/>
      <c r="DH2638" s="336"/>
      <c r="DI2638" s="486"/>
      <c r="DJ2638" s="486"/>
      <c r="DK2638" s="336"/>
      <c r="DL2638" s="336"/>
      <c r="DM2638" s="486"/>
      <c r="DN2638" s="486"/>
      <c r="DO2638" s="336"/>
      <c r="DP2638" s="336"/>
    </row>
    <row r="2639" spans="1:123" ht="38.25" customHeight="1" x14ac:dyDescent="0.2">
      <c r="A2639" s="1101"/>
      <c r="B2639" s="1101"/>
      <c r="C2639" s="168" t="s">
        <v>594</v>
      </c>
      <c r="D2639" s="201"/>
      <c r="E2639" s="201"/>
      <c r="F2639" s="201"/>
      <c r="G2639" s="486"/>
      <c r="H2639" s="486"/>
      <c r="I2639" s="201"/>
      <c r="J2639" s="201"/>
      <c r="K2639" s="486"/>
      <c r="L2639" s="486"/>
      <c r="M2639" s="201"/>
      <c r="N2639" s="201"/>
      <c r="O2639" s="486"/>
      <c r="P2639" s="486"/>
      <c r="Q2639" s="201"/>
      <c r="R2639" s="201"/>
      <c r="S2639" s="486"/>
      <c r="T2639" s="486"/>
      <c r="U2639" s="201"/>
      <c r="V2639" s="201"/>
      <c r="W2639" s="486"/>
      <c r="X2639" s="486"/>
      <c r="Y2639" s="201"/>
      <c r="Z2639" s="201"/>
      <c r="AA2639" s="486"/>
      <c r="AB2639" s="486"/>
      <c r="AC2639" s="201"/>
      <c r="AD2639" s="201"/>
      <c r="AE2639" s="109"/>
      <c r="AG2639" s="130">
        <f t="shared" si="3230"/>
        <v>0</v>
      </c>
      <c r="AH2639" s="130">
        <f t="shared" si="3231"/>
        <v>0</v>
      </c>
      <c r="AI2639" s="130">
        <f t="shared" si="3232"/>
        <v>0</v>
      </c>
      <c r="AJ2639" s="130">
        <f t="shared" si="3233"/>
        <v>0</v>
      </c>
      <c r="AK2639" s="359">
        <f t="shared" si="3234"/>
        <v>0</v>
      </c>
      <c r="AL2639" s="130">
        <f t="shared" si="3235"/>
        <v>0</v>
      </c>
      <c r="AM2639" s="130">
        <f t="shared" si="3236"/>
        <v>0</v>
      </c>
      <c r="AN2639" s="130">
        <f t="shared" si="3237"/>
        <v>0</v>
      </c>
      <c r="AO2639" s="130">
        <f t="shared" si="3238"/>
        <v>0</v>
      </c>
      <c r="AP2639" s="359">
        <f t="shared" si="3239"/>
        <v>0</v>
      </c>
      <c r="AQ2639" s="130">
        <f t="shared" si="3240"/>
        <v>0</v>
      </c>
      <c r="AR2639" s="130">
        <f t="shared" si="3241"/>
        <v>0</v>
      </c>
      <c r="AS2639" s="130">
        <f t="shared" si="3242"/>
        <v>0</v>
      </c>
      <c r="AT2639" s="130">
        <f t="shared" si="3243"/>
        <v>0</v>
      </c>
      <c r="AU2639" s="359">
        <f t="shared" si="3244"/>
        <v>0</v>
      </c>
      <c r="AV2639" s="130">
        <f t="shared" si="3245"/>
        <v>0</v>
      </c>
      <c r="AW2639" s="130">
        <f t="shared" si="3246"/>
        <v>0</v>
      </c>
      <c r="AX2639" s="130">
        <f t="shared" si="3247"/>
        <v>0</v>
      </c>
      <c r="AY2639" s="130">
        <f t="shared" si="3248"/>
        <v>0</v>
      </c>
      <c r="AZ2639" s="359">
        <f t="shared" si="3249"/>
        <v>0</v>
      </c>
      <c r="BA2639" s="130">
        <f t="shared" si="3250"/>
        <v>0</v>
      </c>
      <c r="BB2639" s="130">
        <f t="shared" si="3251"/>
        <v>0</v>
      </c>
      <c r="BC2639" s="130">
        <f t="shared" si="3252"/>
        <v>0</v>
      </c>
      <c r="BD2639" s="130">
        <f t="shared" si="3253"/>
        <v>0</v>
      </c>
      <c r="BE2639" s="359">
        <f t="shared" si="3254"/>
        <v>0</v>
      </c>
      <c r="BF2639" s="130">
        <f t="shared" si="3255"/>
        <v>0</v>
      </c>
      <c r="BG2639" s="130">
        <f t="shared" si="3256"/>
        <v>0</v>
      </c>
      <c r="BH2639" s="130">
        <f t="shared" si="3257"/>
        <v>0</v>
      </c>
      <c r="BI2639" s="130">
        <f t="shared" si="3258"/>
        <v>0</v>
      </c>
      <c r="BJ2639" s="359">
        <f t="shared" si="3259"/>
        <v>0</v>
      </c>
      <c r="BK2639" s="130">
        <f t="shared" si="3260"/>
        <v>0</v>
      </c>
      <c r="BL2639" s="130">
        <f t="shared" si="3261"/>
        <v>0</v>
      </c>
      <c r="BM2639" s="130">
        <f t="shared" si="3262"/>
        <v>0</v>
      </c>
      <c r="BN2639" s="130">
        <f t="shared" si="3263"/>
        <v>0</v>
      </c>
      <c r="BO2639" s="359">
        <f t="shared" si="3264"/>
        <v>0</v>
      </c>
      <c r="CO2639" s="335"/>
      <c r="CP2639" s="336"/>
      <c r="CQ2639" s="336"/>
      <c r="CR2639" s="336"/>
      <c r="CS2639" s="486"/>
      <c r="CT2639" s="486"/>
      <c r="CU2639" s="336"/>
      <c r="CV2639" s="336"/>
      <c r="CW2639" s="486"/>
      <c r="CX2639" s="486"/>
      <c r="CY2639" s="336"/>
      <c r="CZ2639" s="336"/>
      <c r="DA2639" s="486"/>
      <c r="DB2639" s="486"/>
      <c r="DC2639" s="336"/>
      <c r="DD2639" s="336"/>
      <c r="DE2639" s="486"/>
      <c r="DF2639" s="486"/>
      <c r="DG2639" s="336"/>
      <c r="DH2639" s="336"/>
      <c r="DI2639" s="486"/>
      <c r="DJ2639" s="486"/>
      <c r="DK2639" s="336"/>
      <c r="DL2639" s="336"/>
      <c r="DM2639" s="486"/>
      <c r="DN2639" s="486"/>
      <c r="DO2639" s="336"/>
      <c r="DP2639" s="336"/>
    </row>
    <row r="2640" spans="1:123" ht="38.25" customHeight="1" x14ac:dyDescent="0.2">
      <c r="A2640" s="1101"/>
      <c r="B2640" s="1101"/>
      <c r="C2640" s="168" t="s">
        <v>596</v>
      </c>
      <c r="D2640" s="201"/>
      <c r="E2640" s="201"/>
      <c r="F2640" s="201"/>
      <c r="G2640" s="486"/>
      <c r="H2640" s="486"/>
      <c r="I2640" s="201"/>
      <c r="J2640" s="201"/>
      <c r="K2640" s="486"/>
      <c r="L2640" s="486"/>
      <c r="M2640" s="201"/>
      <c r="N2640" s="201"/>
      <c r="O2640" s="486"/>
      <c r="P2640" s="486"/>
      <c r="Q2640" s="201"/>
      <c r="R2640" s="201"/>
      <c r="S2640" s="486"/>
      <c r="T2640" s="486"/>
      <c r="U2640" s="201"/>
      <c r="V2640" s="201"/>
      <c r="W2640" s="486"/>
      <c r="X2640" s="486"/>
      <c r="Y2640" s="201"/>
      <c r="Z2640" s="201"/>
      <c r="AA2640" s="486"/>
      <c r="AB2640" s="486"/>
      <c r="AC2640" s="201"/>
      <c r="AD2640" s="201"/>
      <c r="AE2640" s="109"/>
      <c r="AG2640" s="130">
        <f t="shared" si="3230"/>
        <v>0</v>
      </c>
      <c r="AH2640" s="130">
        <f t="shared" si="3231"/>
        <v>0</v>
      </c>
      <c r="AI2640" s="130">
        <f t="shared" si="3232"/>
        <v>0</v>
      </c>
      <c r="AJ2640" s="130">
        <f t="shared" si="3233"/>
        <v>0</v>
      </c>
      <c r="AK2640" s="359">
        <f t="shared" si="3234"/>
        <v>0</v>
      </c>
      <c r="AL2640" s="130">
        <f t="shared" si="3235"/>
        <v>0</v>
      </c>
      <c r="AM2640" s="130">
        <f t="shared" si="3236"/>
        <v>0</v>
      </c>
      <c r="AN2640" s="130">
        <f t="shared" si="3237"/>
        <v>0</v>
      </c>
      <c r="AO2640" s="130">
        <f t="shared" si="3238"/>
        <v>0</v>
      </c>
      <c r="AP2640" s="359">
        <f t="shared" si="3239"/>
        <v>0</v>
      </c>
      <c r="AQ2640" s="130">
        <f t="shared" si="3240"/>
        <v>0</v>
      </c>
      <c r="AR2640" s="130">
        <f t="shared" si="3241"/>
        <v>0</v>
      </c>
      <c r="AS2640" s="130">
        <f t="shared" si="3242"/>
        <v>0</v>
      </c>
      <c r="AT2640" s="130">
        <f t="shared" si="3243"/>
        <v>0</v>
      </c>
      <c r="AU2640" s="359">
        <f t="shared" si="3244"/>
        <v>0</v>
      </c>
      <c r="AV2640" s="130">
        <f t="shared" si="3245"/>
        <v>0</v>
      </c>
      <c r="AW2640" s="130">
        <f t="shared" si="3246"/>
        <v>0</v>
      </c>
      <c r="AX2640" s="130">
        <f t="shared" si="3247"/>
        <v>0</v>
      </c>
      <c r="AY2640" s="130">
        <f t="shared" si="3248"/>
        <v>0</v>
      </c>
      <c r="AZ2640" s="359">
        <f t="shared" si="3249"/>
        <v>0</v>
      </c>
      <c r="BA2640" s="130">
        <f t="shared" si="3250"/>
        <v>0</v>
      </c>
      <c r="BB2640" s="130">
        <f t="shared" si="3251"/>
        <v>0</v>
      </c>
      <c r="BC2640" s="130">
        <f t="shared" si="3252"/>
        <v>0</v>
      </c>
      <c r="BD2640" s="130">
        <f t="shared" si="3253"/>
        <v>0</v>
      </c>
      <c r="BE2640" s="359">
        <f t="shared" si="3254"/>
        <v>0</v>
      </c>
      <c r="BF2640" s="130">
        <f t="shared" si="3255"/>
        <v>0</v>
      </c>
      <c r="BG2640" s="130">
        <f t="shared" si="3256"/>
        <v>0</v>
      </c>
      <c r="BH2640" s="130">
        <f t="shared" si="3257"/>
        <v>0</v>
      </c>
      <c r="BI2640" s="130">
        <f t="shared" si="3258"/>
        <v>0</v>
      </c>
      <c r="BJ2640" s="359">
        <f t="shared" si="3259"/>
        <v>0</v>
      </c>
      <c r="BK2640" s="130">
        <f t="shared" si="3260"/>
        <v>0</v>
      </c>
      <c r="BL2640" s="130">
        <f t="shared" si="3261"/>
        <v>0</v>
      </c>
      <c r="BM2640" s="130">
        <f t="shared" si="3262"/>
        <v>0</v>
      </c>
      <c r="BN2640" s="130">
        <f t="shared" si="3263"/>
        <v>0</v>
      </c>
      <c r="BO2640" s="359">
        <f t="shared" si="3264"/>
        <v>0</v>
      </c>
      <c r="BQ2640" s="246" t="s">
        <v>84</v>
      </c>
      <c r="BR2640" s="246" t="s">
        <v>2048</v>
      </c>
      <c r="BS2640" s="246" t="s">
        <v>2049</v>
      </c>
      <c r="BT2640" s="246" t="s">
        <v>84</v>
      </c>
      <c r="BU2640" s="246" t="s">
        <v>2048</v>
      </c>
      <c r="BV2640" s="246" t="s">
        <v>2049</v>
      </c>
      <c r="BW2640" s="246" t="s">
        <v>84</v>
      </c>
      <c r="BX2640" s="246" t="s">
        <v>2048</v>
      </c>
      <c r="BY2640" s="246" t="s">
        <v>2049</v>
      </c>
      <c r="BZ2640" s="246" t="s">
        <v>84</v>
      </c>
      <c r="CA2640" s="246" t="s">
        <v>2048</v>
      </c>
      <c r="CB2640" s="246" t="s">
        <v>2049</v>
      </c>
      <c r="CC2640" s="246" t="s">
        <v>84</v>
      </c>
      <c r="CD2640" s="246" t="s">
        <v>2048</v>
      </c>
      <c r="CE2640" s="246" t="s">
        <v>2049</v>
      </c>
      <c r="CF2640" s="246" t="s">
        <v>84</v>
      </c>
      <c r="CG2640" s="246" t="s">
        <v>2048</v>
      </c>
      <c r="CH2640" s="246" t="s">
        <v>2049</v>
      </c>
      <c r="CI2640" s="246" t="s">
        <v>84</v>
      </c>
      <c r="CJ2640" s="246" t="s">
        <v>2048</v>
      </c>
      <c r="CK2640" s="246" t="s">
        <v>2049</v>
      </c>
      <c r="CO2640" s="335"/>
      <c r="CP2640" s="336"/>
      <c r="CQ2640" s="336"/>
      <c r="CR2640" s="336"/>
      <c r="CS2640" s="486"/>
      <c r="CT2640" s="486"/>
      <c r="CU2640" s="336"/>
      <c r="CV2640" s="336"/>
      <c r="CW2640" s="486"/>
      <c r="CX2640" s="486"/>
      <c r="CY2640" s="336"/>
      <c r="CZ2640" s="336"/>
      <c r="DA2640" s="486"/>
      <c r="DB2640" s="486"/>
      <c r="DC2640" s="336"/>
      <c r="DD2640" s="336"/>
      <c r="DE2640" s="486"/>
      <c r="DF2640" s="486"/>
      <c r="DG2640" s="336"/>
      <c r="DH2640" s="336"/>
      <c r="DI2640" s="486"/>
      <c r="DJ2640" s="486"/>
      <c r="DK2640" s="336"/>
      <c r="DL2640" s="336"/>
      <c r="DM2640" s="486"/>
      <c r="DN2640" s="486"/>
      <c r="DO2640" s="336"/>
      <c r="DP2640" s="336"/>
    </row>
    <row r="2641" spans="1:123" s="186" customFormat="1" ht="38.25" customHeight="1" x14ac:dyDescent="0.2">
      <c r="A2641" s="1104"/>
      <c r="B2641" s="1104"/>
      <c r="C2641" s="242" t="s">
        <v>600</v>
      </c>
      <c r="D2641" s="234"/>
      <c r="E2641" s="234"/>
      <c r="F2641" s="234"/>
      <c r="G2641" s="487"/>
      <c r="H2641" s="487"/>
      <c r="I2641" s="234"/>
      <c r="J2641" s="234"/>
      <c r="K2641" s="487"/>
      <c r="L2641" s="487"/>
      <c r="M2641" s="234"/>
      <c r="N2641" s="234"/>
      <c r="O2641" s="487"/>
      <c r="P2641" s="487"/>
      <c r="Q2641" s="234"/>
      <c r="R2641" s="234"/>
      <c r="S2641" s="487"/>
      <c r="T2641" s="487"/>
      <c r="U2641" s="234"/>
      <c r="V2641" s="234"/>
      <c r="W2641" s="487"/>
      <c r="X2641" s="487"/>
      <c r="Y2641" s="234"/>
      <c r="Z2641" s="234"/>
      <c r="AA2641" s="487"/>
      <c r="AB2641" s="487"/>
      <c r="AC2641" s="234"/>
      <c r="AD2641" s="234"/>
      <c r="AE2641" s="235"/>
      <c r="AF2641" s="237"/>
      <c r="AG2641" s="178">
        <f t="shared" si="3230"/>
        <v>0</v>
      </c>
      <c r="AH2641" s="178">
        <f t="shared" si="3231"/>
        <v>0</v>
      </c>
      <c r="AI2641" s="178">
        <f t="shared" si="3232"/>
        <v>0</v>
      </c>
      <c r="AJ2641" s="178">
        <f t="shared" si="3233"/>
        <v>0</v>
      </c>
      <c r="AK2641" s="359">
        <f t="shared" si="3234"/>
        <v>0</v>
      </c>
      <c r="AL2641" s="178">
        <f t="shared" si="3235"/>
        <v>0</v>
      </c>
      <c r="AM2641" s="178">
        <f t="shared" si="3236"/>
        <v>0</v>
      </c>
      <c r="AN2641" s="178">
        <f t="shared" si="3237"/>
        <v>0</v>
      </c>
      <c r="AO2641" s="178">
        <f t="shared" si="3238"/>
        <v>0</v>
      </c>
      <c r="AP2641" s="359">
        <f t="shared" si="3239"/>
        <v>0</v>
      </c>
      <c r="AQ2641" s="178">
        <f t="shared" si="3240"/>
        <v>0</v>
      </c>
      <c r="AR2641" s="178">
        <f t="shared" si="3241"/>
        <v>0</v>
      </c>
      <c r="AS2641" s="178">
        <f t="shared" si="3242"/>
        <v>0</v>
      </c>
      <c r="AT2641" s="178">
        <f t="shared" si="3243"/>
        <v>0</v>
      </c>
      <c r="AU2641" s="359">
        <f t="shared" si="3244"/>
        <v>0</v>
      </c>
      <c r="AV2641" s="178">
        <f t="shared" si="3245"/>
        <v>0</v>
      </c>
      <c r="AW2641" s="178">
        <f t="shared" si="3246"/>
        <v>0</v>
      </c>
      <c r="AX2641" s="178">
        <f t="shared" si="3247"/>
        <v>0</v>
      </c>
      <c r="AY2641" s="178">
        <f t="shared" si="3248"/>
        <v>0</v>
      </c>
      <c r="AZ2641" s="359">
        <f t="shared" si="3249"/>
        <v>0</v>
      </c>
      <c r="BA2641" s="178">
        <f t="shared" si="3250"/>
        <v>0</v>
      </c>
      <c r="BB2641" s="178">
        <f t="shared" si="3251"/>
        <v>0</v>
      </c>
      <c r="BC2641" s="178">
        <f t="shared" si="3252"/>
        <v>0</v>
      </c>
      <c r="BD2641" s="178">
        <f t="shared" si="3253"/>
        <v>0</v>
      </c>
      <c r="BE2641" s="359">
        <f t="shared" si="3254"/>
        <v>0</v>
      </c>
      <c r="BF2641" s="178">
        <f t="shared" si="3255"/>
        <v>0</v>
      </c>
      <c r="BG2641" s="178">
        <f t="shared" si="3256"/>
        <v>0</v>
      </c>
      <c r="BH2641" s="178">
        <f t="shared" si="3257"/>
        <v>0</v>
      </c>
      <c r="BI2641" s="178">
        <f t="shared" si="3258"/>
        <v>0</v>
      </c>
      <c r="BJ2641" s="359">
        <f t="shared" si="3259"/>
        <v>0</v>
      </c>
      <c r="BK2641" s="178">
        <f t="shared" si="3260"/>
        <v>0</v>
      </c>
      <c r="BL2641" s="178">
        <f t="shared" si="3261"/>
        <v>0</v>
      </c>
      <c r="BM2641" s="178">
        <f t="shared" si="3262"/>
        <v>0</v>
      </c>
      <c r="BN2641" s="178">
        <f t="shared" si="3263"/>
        <v>0</v>
      </c>
      <c r="BO2641" s="359">
        <f t="shared" si="3264"/>
        <v>0</v>
      </c>
      <c r="BP2641" s="186" t="s">
        <v>2077</v>
      </c>
      <c r="BQ2641" s="178">
        <f>IF($AG$1789=$AH$1789,0,IF(
OR(
AND(BQ2645=0,BQ2644&gt;0),
AND(BQ2645="NS",BQ2643&gt;0),
AND(BQ2645="NS",BQ2643=0,BQ2644=0)),1,
IF(OR(
AND(BQ2644&gt;=2,BQ2643&lt;BQ2645),
AND(BQ2645="NS",BQ2643=0,BQ2644&gt;0),
BQ2645=BQ2643,
AND(BQ2645="NA",BQ2644=0,BQ2643=0,BQ2642&gt;0)),0,1)))</f>
        <v>0</v>
      </c>
      <c r="BR2641" s="178">
        <f t="shared" ref="BR2641:BY2641" si="3401">IF($AG$1789=$AH$1789,0,IF(
OR(
AND(BR2645=0,BR2644&gt;0),
AND(BR2645="NS",BR2643&gt;0),
AND(BR2645="NS",BR2643=0,BR2644=0)),1,
IF(OR(
AND(BR2644&gt;=2,BR2643&lt;BR2645),
AND(BR2645="NS",BR2643=0,BR2644&gt;0),
BR2645=BR2643,
AND(BR2645="NA",BR2644=0,BR2643=0,BR2642&gt;0)),0,1)))</f>
        <v>0</v>
      </c>
      <c r="BS2641" s="178">
        <f t="shared" si="3401"/>
        <v>0</v>
      </c>
      <c r="BT2641" s="178">
        <f t="shared" si="3401"/>
        <v>0</v>
      </c>
      <c r="BU2641" s="178">
        <f t="shared" si="3401"/>
        <v>0</v>
      </c>
      <c r="BV2641" s="178">
        <f t="shared" si="3401"/>
        <v>0</v>
      </c>
      <c r="BW2641" s="178">
        <f t="shared" si="3401"/>
        <v>0</v>
      </c>
      <c r="BX2641" s="178">
        <f t="shared" si="3401"/>
        <v>0</v>
      </c>
      <c r="BY2641" s="178">
        <f t="shared" si="3401"/>
        <v>0</v>
      </c>
      <c r="BZ2641" s="178">
        <f>IF($AG$1789=$AH$1789,0,IF(
OR(
AND(BZ2645=0,BZ2644&gt;0),
AND(BZ2645="NS",BZ2643&gt;0),
AND(BZ2645="NS",BZ2643=0,BZ2644=0)),1,
IF(OR(
AND(BZ2644&gt;=2,BZ2643&lt;BZ2645),
AND(BZ2645="NS",BZ2643=0,BZ2644&gt;0),
BZ2645=BZ2643,
AND(BZ2645="NA",BZ2644=0,BZ2643=0,BZ2642&gt;0)),0,1)))</f>
        <v>0</v>
      </c>
      <c r="CA2641" s="178">
        <f t="shared" ref="CA2641:CK2641" si="3402">IF($AG$1789=$AH$1789,0,IF(
OR(
AND(CA2645=0,CA2644&gt;0),
AND(CA2645="NS",CA2643&gt;0),
AND(CA2645="NS",CA2643=0,CA2644=0)),1,
IF(OR(
AND(CA2644&gt;=2,CA2643&lt;CA2645),
AND(CA2645="NS",CA2643=0,CA2644&gt;0),
CA2645=CA2643,
AND(CA2645="NA",CA2644=0,CA2643=0,CA2642&gt;0)),0,1)))</f>
        <v>0</v>
      </c>
      <c r="CB2641" s="178">
        <f t="shared" si="3402"/>
        <v>0</v>
      </c>
      <c r="CC2641" s="178">
        <f t="shared" si="3402"/>
        <v>0</v>
      </c>
      <c r="CD2641" s="178">
        <f t="shared" si="3402"/>
        <v>0</v>
      </c>
      <c r="CE2641" s="178">
        <f t="shared" si="3402"/>
        <v>0</v>
      </c>
      <c r="CF2641" s="178">
        <f t="shared" si="3402"/>
        <v>0</v>
      </c>
      <c r="CG2641" s="178">
        <f t="shared" si="3402"/>
        <v>0</v>
      </c>
      <c r="CH2641" s="178">
        <f t="shared" si="3402"/>
        <v>0</v>
      </c>
      <c r="CI2641" s="178">
        <f t="shared" si="3402"/>
        <v>0</v>
      </c>
      <c r="CJ2641" s="178">
        <f t="shared" si="3402"/>
        <v>0</v>
      </c>
      <c r="CK2641" s="178">
        <f t="shared" si="3402"/>
        <v>0</v>
      </c>
      <c r="CL2641" s="186">
        <f>SUM(BZ2641:CK2641)</f>
        <v>0</v>
      </c>
      <c r="CN2641" s="237"/>
      <c r="CO2641" s="349" t="s">
        <v>2171</v>
      </c>
      <c r="CP2641" s="353">
        <f t="shared" ref="CP2641:CR2641" si="3403">IF(AND(SUM(D2641,D2650,D2653:D2655)=0,SUM(COUNTIF(D2641,"NS"),COUNTIF(D2650,"NS"),COUNTIF(D2653:D2655,"NS")&gt;0)),"NS",SUM(D2641,D2650,D2653:D2655))</f>
        <v>0</v>
      </c>
      <c r="CQ2641" s="353">
        <f t="shared" si="3403"/>
        <v>0</v>
      </c>
      <c r="CR2641" s="353">
        <f t="shared" si="3403"/>
        <v>0</v>
      </c>
      <c r="CS2641" s="488">
        <f>IF(AND(SUM(G2641,G2650,G2653:H2655)=0,SUM(COUNTIF(G2641,"NS"),COUNTIF(G2650,"NS"),COUNTIF(G2653:H2655,"NS")&gt;0)),"NS",SUM(G2641,G2650,G2653:H2655))</f>
        <v>0</v>
      </c>
      <c r="CT2641" s="488"/>
      <c r="CU2641" s="353">
        <f>IF(AND(SUM(I2641,I2650,I2653:I2655)=0,SUM(COUNTIF(I2641,"NS"),COUNTIF(I2650,"NS"),COUNTIF(I2653:I2655,"NS")&gt;0)),"NS",SUM(I2641,I2650,I2653:I2655))</f>
        <v>0</v>
      </c>
      <c r="CV2641" s="353">
        <f>IF(AND(SUM(J2641,J2650,J2653:J2655)=0,SUM(COUNTIF(J2641,"NS"),COUNTIF(J2650,"NS"),COUNTIF(J2653:J2655,"NS")&gt;0)),"NS",SUM(J2641,J2650,J2653:J2655))</f>
        <v>0</v>
      </c>
      <c r="CW2641" s="488">
        <f t="shared" ref="CW2641" si="3404">IF(AND(SUM(K2641,K2650,K2653:L2655)=0,SUM(COUNTIF(K2641,"NS"),COUNTIF(K2650,"NS"),COUNTIF(K2653:L2655,"NS")&gt;0)),"NS",SUM(K2641,K2650,K2653:L2655))</f>
        <v>0</v>
      </c>
      <c r="CX2641" s="488"/>
      <c r="CY2641" s="353">
        <f t="shared" ref="CY2641:CZ2641" si="3405">IF(AND(SUM(M2641,M2650,M2653:M2655)=0,SUM(COUNTIF(M2641,"NS"),COUNTIF(M2650,"NS"),COUNTIF(M2653:M2655,"NS")&gt;0)),"NS",SUM(M2641,M2650,M2653:M2655))</f>
        <v>0</v>
      </c>
      <c r="CZ2641" s="353">
        <f t="shared" si="3405"/>
        <v>0</v>
      </c>
      <c r="DA2641" s="488">
        <f t="shared" ref="DA2641" si="3406">IF(AND(SUM(O2641,O2650,O2653:P2655)=0,SUM(COUNTIF(O2641,"NS"),COUNTIF(O2650,"NS"),COUNTIF(O2653:P2655,"NS")&gt;0)),"NS",SUM(O2641,O2650,O2653:P2655))</f>
        <v>0</v>
      </c>
      <c r="DB2641" s="488"/>
      <c r="DC2641" s="353">
        <f t="shared" ref="DC2641:DD2641" si="3407">IF(AND(SUM(Q2641,Q2650,Q2653:Q2655)=0,SUM(COUNTIF(Q2641,"NS"),COUNTIF(Q2650,"NS"),COUNTIF(Q2653:Q2655,"NS")&gt;0)),"NS",SUM(Q2641,Q2650,Q2653:Q2655))</f>
        <v>0</v>
      </c>
      <c r="DD2641" s="353">
        <f t="shared" si="3407"/>
        <v>0</v>
      </c>
      <c r="DE2641" s="488">
        <f t="shared" ref="DE2641" si="3408">IF(AND(SUM(S2641,S2650,S2653:T2655)=0,SUM(COUNTIF(S2641,"NS"),COUNTIF(S2650,"NS"),COUNTIF(S2653:T2655,"NS")&gt;0)),"NS",SUM(S2641,S2650,S2653:T2655))</f>
        <v>0</v>
      </c>
      <c r="DF2641" s="488"/>
      <c r="DG2641" s="353">
        <f t="shared" ref="DG2641:DH2641" si="3409">IF(AND(SUM(U2641,U2650,U2653:U2655)=0,SUM(COUNTIF(U2641,"NS"),COUNTIF(U2650,"NS"),COUNTIF(U2653:U2655,"NS")&gt;0)),"NS",SUM(U2641,U2650,U2653:U2655))</f>
        <v>0</v>
      </c>
      <c r="DH2641" s="353">
        <f t="shared" si="3409"/>
        <v>0</v>
      </c>
      <c r="DI2641" s="488">
        <f t="shared" ref="DI2641" si="3410">IF(AND(SUM(W2641,W2650,W2653:X2655)=0,SUM(COUNTIF(W2641,"NS"),COUNTIF(W2650,"NS"),COUNTIF(W2653:X2655,"NS")&gt;0)),"NS",SUM(W2641,W2650,W2653:X2655))</f>
        <v>0</v>
      </c>
      <c r="DJ2641" s="488"/>
      <c r="DK2641" s="353">
        <f t="shared" ref="DK2641:DL2641" si="3411">IF(AND(SUM(Y2641,Y2650,Y2653:Y2655)=0,SUM(COUNTIF(Y2641,"NS"),COUNTIF(Y2650,"NS"),COUNTIF(Y2653:Y2655,"NS")&gt;0)),"NS",SUM(Y2641,Y2650,Y2653:Y2655))</f>
        <v>0</v>
      </c>
      <c r="DL2641" s="353">
        <f t="shared" si="3411"/>
        <v>0</v>
      </c>
      <c r="DM2641" s="488">
        <f t="shared" ref="DM2641" si="3412">IF(AND(SUM(AA2641,AA2650,AA2653:AB2655)=0,SUM(COUNTIF(AA2641,"NS"),COUNTIF(AA2650,"NS"),COUNTIF(AA2653:AB2655,"NS")&gt;0)),"NS",SUM(AA2641,AA2650,AA2653:AB2655))</f>
        <v>0</v>
      </c>
      <c r="DN2641" s="488"/>
      <c r="DO2641" s="353">
        <f t="shared" ref="DO2641:DP2641" si="3413">IF(AND(SUM(AC2641,AC2650,AC2653:AC2655)=0,SUM(COUNTIF(AC2641,"NS"),COUNTIF(AC2650,"NS"),COUNTIF(AC2653:AC2655,"NS")&gt;0)),"NS",SUM(AC2641,AC2650,AC2653:AC2655))</f>
        <v>0</v>
      </c>
      <c r="DP2641" s="353">
        <f t="shared" si="3413"/>
        <v>0</v>
      </c>
      <c r="DS2641" s="237"/>
    </row>
    <row r="2642" spans="1:123" ht="38.25" customHeight="1" x14ac:dyDescent="0.2">
      <c r="A2642" s="1105"/>
      <c r="B2642" s="1105"/>
      <c r="C2642" s="169" t="s">
        <v>602</v>
      </c>
      <c r="D2642" s="434"/>
      <c r="E2642" s="434"/>
      <c r="F2642" s="434"/>
      <c r="G2642" s="486"/>
      <c r="H2642" s="486"/>
      <c r="I2642" s="434"/>
      <c r="J2642" s="434"/>
      <c r="K2642" s="486"/>
      <c r="L2642" s="486"/>
      <c r="M2642" s="434"/>
      <c r="N2642" s="434"/>
      <c r="O2642" s="486"/>
      <c r="P2642" s="486"/>
      <c r="Q2642" s="434"/>
      <c r="R2642" s="434"/>
      <c r="S2642" s="486"/>
      <c r="T2642" s="486"/>
      <c r="U2642" s="434"/>
      <c r="V2642" s="434"/>
      <c r="W2642" s="486"/>
      <c r="X2642" s="486"/>
      <c r="Y2642" s="434"/>
      <c r="Z2642" s="434"/>
      <c r="AA2642" s="486"/>
      <c r="AB2642" s="486"/>
      <c r="AC2642" s="434"/>
      <c r="AD2642" s="434"/>
      <c r="AE2642" s="109"/>
      <c r="AG2642" s="130">
        <f t="shared" si="3230"/>
        <v>0</v>
      </c>
      <c r="AH2642" s="130">
        <f t="shared" si="3231"/>
        <v>0</v>
      </c>
      <c r="AI2642" s="130">
        <f t="shared" si="3232"/>
        <v>0</v>
      </c>
      <c r="AJ2642" s="130">
        <f t="shared" si="3233"/>
        <v>0</v>
      </c>
      <c r="AK2642" s="359">
        <f t="shared" si="3234"/>
        <v>0</v>
      </c>
      <c r="AL2642" s="130">
        <f t="shared" si="3235"/>
        <v>0</v>
      </c>
      <c r="AM2642" s="130">
        <f t="shared" si="3236"/>
        <v>0</v>
      </c>
      <c r="AN2642" s="130">
        <f t="shared" si="3237"/>
        <v>0</v>
      </c>
      <c r="AO2642" s="130">
        <f t="shared" si="3238"/>
        <v>0</v>
      </c>
      <c r="AP2642" s="359">
        <f t="shared" si="3239"/>
        <v>0</v>
      </c>
      <c r="AQ2642" s="130">
        <f t="shared" si="3240"/>
        <v>0</v>
      </c>
      <c r="AR2642" s="130">
        <f t="shared" si="3241"/>
        <v>0</v>
      </c>
      <c r="AS2642" s="130">
        <f t="shared" si="3242"/>
        <v>0</v>
      </c>
      <c r="AT2642" s="130">
        <f t="shared" si="3243"/>
        <v>0</v>
      </c>
      <c r="AU2642" s="359">
        <f t="shared" si="3244"/>
        <v>0</v>
      </c>
      <c r="AV2642" s="130">
        <f t="shared" si="3245"/>
        <v>0</v>
      </c>
      <c r="AW2642" s="130">
        <f t="shared" si="3246"/>
        <v>0</v>
      </c>
      <c r="AX2642" s="130">
        <f t="shared" si="3247"/>
        <v>0</v>
      </c>
      <c r="AY2642" s="130">
        <f t="shared" si="3248"/>
        <v>0</v>
      </c>
      <c r="AZ2642" s="359">
        <f t="shared" si="3249"/>
        <v>0</v>
      </c>
      <c r="BA2642" s="130">
        <f t="shared" si="3250"/>
        <v>0</v>
      </c>
      <c r="BB2642" s="130">
        <f t="shared" si="3251"/>
        <v>0</v>
      </c>
      <c r="BC2642" s="130">
        <f t="shared" si="3252"/>
        <v>0</v>
      </c>
      <c r="BD2642" s="130">
        <f t="shared" si="3253"/>
        <v>0</v>
      </c>
      <c r="BE2642" s="359">
        <f t="shared" si="3254"/>
        <v>0</v>
      </c>
      <c r="BF2642" s="130">
        <f t="shared" si="3255"/>
        <v>0</v>
      </c>
      <c r="BG2642" s="130">
        <f t="shared" si="3256"/>
        <v>0</v>
      </c>
      <c r="BH2642" s="130">
        <f t="shared" si="3257"/>
        <v>0</v>
      </c>
      <c r="BI2642" s="130">
        <f t="shared" si="3258"/>
        <v>0</v>
      </c>
      <c r="BJ2642" s="359">
        <f t="shared" si="3259"/>
        <v>0</v>
      </c>
      <c r="BK2642" s="130">
        <f t="shared" si="3260"/>
        <v>0</v>
      </c>
      <c r="BL2642" s="130">
        <f t="shared" si="3261"/>
        <v>0</v>
      </c>
      <c r="BM2642" s="130">
        <f t="shared" si="3262"/>
        <v>0</v>
      </c>
      <c r="BN2642" s="130">
        <f t="shared" si="3263"/>
        <v>0</v>
      </c>
      <c r="BO2642" s="359">
        <f t="shared" si="3264"/>
        <v>0</v>
      </c>
      <c r="BP2642" s="90" t="s">
        <v>2058</v>
      </c>
      <c r="BQ2642" s="90">
        <f>COUNTIF(D2642:D2649,"NA")</f>
        <v>0</v>
      </c>
      <c r="BR2642" s="90">
        <f>COUNTIF(E2642:E2649,"NA")</f>
        <v>0</v>
      </c>
      <c r="BS2642" s="90">
        <f>COUNTIF(F2642:F2649,"NA")</f>
        <v>0</v>
      </c>
      <c r="BT2642" s="90">
        <f>COUNTIF(G2642:H2649,"NA")</f>
        <v>0</v>
      </c>
      <c r="BU2642" s="90">
        <f>COUNTIF(I2642:I2649,"NA")</f>
        <v>0</v>
      </c>
      <c r="BV2642" s="90">
        <f>COUNTIF(J2642:J2649,"NA")</f>
        <v>0</v>
      </c>
      <c r="BW2642" s="90">
        <f>COUNTIF(K2642:L2649,"NA")</f>
        <v>0</v>
      </c>
      <c r="BX2642" s="90">
        <f>COUNTIF(M2642:M2649,"NA")</f>
        <v>0</v>
      </c>
      <c r="BY2642" s="90">
        <f>COUNTIF(N2642:N2649,"NA")</f>
        <v>0</v>
      </c>
      <c r="BZ2642" s="90">
        <f>COUNTIF(O2642:P2649,"NA")</f>
        <v>0</v>
      </c>
      <c r="CA2642" s="90">
        <f>COUNTIF(Q2642:Q2649,"NA")</f>
        <v>0</v>
      </c>
      <c r="CB2642" s="90">
        <f>COUNTIF(R2642:R2649,"NA")</f>
        <v>0</v>
      </c>
      <c r="CC2642" s="90">
        <f>COUNTIF(S2642:T2649,"NA")</f>
        <v>0</v>
      </c>
      <c r="CD2642" s="90">
        <f>COUNTIF(U2642:U2649,"NA")</f>
        <v>0</v>
      </c>
      <c r="CE2642" s="90">
        <f>COUNTIF(V2642:V2649,"NA")</f>
        <v>0</v>
      </c>
      <c r="CF2642" s="90">
        <f>COUNTIF(W2642:X2649,"NA")</f>
        <v>0</v>
      </c>
      <c r="CG2642" s="90">
        <f>COUNTIF(Y2642:Y2649,"NA")</f>
        <v>0</v>
      </c>
      <c r="CH2642" s="90">
        <f>COUNTIF(Z2642:Z2649,"NA")</f>
        <v>0</v>
      </c>
      <c r="CI2642" s="90">
        <f>COUNTIF(AA2642:AB2649,"NA")</f>
        <v>0</v>
      </c>
      <c r="CJ2642" s="90">
        <f>COUNTIF(AC2642:AC2649,"NA")</f>
        <v>0</v>
      </c>
      <c r="CK2642" s="90">
        <f>COUNTIF(AD2642:AD2649,"NA")</f>
        <v>0</v>
      </c>
      <c r="CO2642" s="349" t="s">
        <v>2078</v>
      </c>
      <c r="CP2642" s="353">
        <f t="shared" ref="CP2642:CR2642" si="3414">SUM(D2641,D2650,D2653:D2654)</f>
        <v>0</v>
      </c>
      <c r="CQ2642" s="353">
        <f t="shared" si="3414"/>
        <v>0</v>
      </c>
      <c r="CR2642" s="353">
        <f t="shared" si="3414"/>
        <v>0</v>
      </c>
      <c r="CS2642" s="488">
        <f>SUM(G2641,G2650,G2653:H2654)</f>
        <v>0</v>
      </c>
      <c r="CT2642" s="488"/>
      <c r="CU2642" s="353">
        <f>SUM(I2641,I2650,I2653:I2654)</f>
        <v>0</v>
      </c>
      <c r="CV2642" s="353">
        <f>SUM(J2641,J2650,J2653:J2654)</f>
        <v>0</v>
      </c>
      <c r="CW2642" s="488">
        <f t="shared" ref="CW2642" si="3415">SUM(K2641,K2650,K2653:L2654)</f>
        <v>0</v>
      </c>
      <c r="CX2642" s="488"/>
      <c r="CY2642" s="353">
        <f t="shared" ref="CY2642:CZ2642" si="3416">SUM(M2641,M2650,M2653:M2654)</f>
        <v>0</v>
      </c>
      <c r="CZ2642" s="353">
        <f t="shared" si="3416"/>
        <v>0</v>
      </c>
      <c r="DA2642" s="488">
        <f t="shared" ref="DA2642" si="3417">SUM(O2641,O2650,O2653:P2654)</f>
        <v>0</v>
      </c>
      <c r="DB2642" s="488"/>
      <c r="DC2642" s="353">
        <f t="shared" ref="DC2642:DD2642" si="3418">SUM(Q2641,Q2650,Q2653:Q2654)</f>
        <v>0</v>
      </c>
      <c r="DD2642" s="353">
        <f t="shared" si="3418"/>
        <v>0</v>
      </c>
      <c r="DE2642" s="488">
        <f t="shared" ref="DE2642" si="3419">SUM(S2641,S2650,S2653:T2654)</f>
        <v>0</v>
      </c>
      <c r="DF2642" s="488"/>
      <c r="DG2642" s="353">
        <f t="shared" ref="DG2642:DH2642" si="3420">SUM(U2641,U2650,U2653:U2654)</f>
        <v>0</v>
      </c>
      <c r="DH2642" s="353">
        <f t="shared" si="3420"/>
        <v>0</v>
      </c>
      <c r="DI2642" s="488">
        <f t="shared" ref="DI2642" si="3421">SUM(W2641,W2650,W2653:X2654)</f>
        <v>0</v>
      </c>
      <c r="DJ2642" s="488"/>
      <c r="DK2642" s="353">
        <f t="shared" ref="DK2642:DL2642" si="3422">SUM(Y2641,Y2650,Y2653:Y2654)</f>
        <v>0</v>
      </c>
      <c r="DL2642" s="353">
        <f t="shared" si="3422"/>
        <v>0</v>
      </c>
      <c r="DM2642" s="488">
        <f t="shared" ref="DM2642" si="3423">SUM(AA2641,AA2650,AA2653:AB2654)</f>
        <v>0</v>
      </c>
      <c r="DN2642" s="488"/>
      <c r="DO2642" s="353">
        <f t="shared" ref="DO2642:DP2642" si="3424">SUM(AC2641,AC2650,AC2653:AC2654)</f>
        <v>0</v>
      </c>
      <c r="DP2642" s="353">
        <f t="shared" si="3424"/>
        <v>0</v>
      </c>
    </row>
    <row r="2643" spans="1:123" ht="38.25" customHeight="1" x14ac:dyDescent="0.2">
      <c r="A2643" s="1105"/>
      <c r="B2643" s="1105"/>
      <c r="C2643" s="169" t="s">
        <v>603</v>
      </c>
      <c r="D2643" s="434"/>
      <c r="E2643" s="434"/>
      <c r="F2643" s="434"/>
      <c r="G2643" s="486"/>
      <c r="H2643" s="486"/>
      <c r="I2643" s="434"/>
      <c r="J2643" s="434"/>
      <c r="K2643" s="486"/>
      <c r="L2643" s="486"/>
      <c r="M2643" s="434"/>
      <c r="N2643" s="434"/>
      <c r="O2643" s="486"/>
      <c r="P2643" s="486"/>
      <c r="Q2643" s="434"/>
      <c r="R2643" s="434"/>
      <c r="S2643" s="486"/>
      <c r="T2643" s="486"/>
      <c r="U2643" s="434"/>
      <c r="V2643" s="434"/>
      <c r="W2643" s="486"/>
      <c r="X2643" s="486"/>
      <c r="Y2643" s="434"/>
      <c r="Z2643" s="434"/>
      <c r="AA2643" s="486"/>
      <c r="AB2643" s="486"/>
      <c r="AC2643" s="434"/>
      <c r="AD2643" s="434"/>
      <c r="AE2643" s="109"/>
      <c r="AG2643" s="130">
        <f t="shared" si="3230"/>
        <v>0</v>
      </c>
      <c r="AH2643" s="130">
        <f t="shared" si="3231"/>
        <v>0</v>
      </c>
      <c r="AI2643" s="130">
        <f t="shared" si="3232"/>
        <v>0</v>
      </c>
      <c r="AJ2643" s="130">
        <f t="shared" si="3233"/>
        <v>0</v>
      </c>
      <c r="AK2643" s="359">
        <f t="shared" si="3234"/>
        <v>0</v>
      </c>
      <c r="AL2643" s="130">
        <f t="shared" si="3235"/>
        <v>0</v>
      </c>
      <c r="AM2643" s="130">
        <f t="shared" si="3236"/>
        <v>0</v>
      </c>
      <c r="AN2643" s="130">
        <f t="shared" si="3237"/>
        <v>0</v>
      </c>
      <c r="AO2643" s="130">
        <f t="shared" si="3238"/>
        <v>0</v>
      </c>
      <c r="AP2643" s="359">
        <f t="shared" si="3239"/>
        <v>0</v>
      </c>
      <c r="AQ2643" s="130">
        <f t="shared" si="3240"/>
        <v>0</v>
      </c>
      <c r="AR2643" s="130">
        <f t="shared" si="3241"/>
        <v>0</v>
      </c>
      <c r="AS2643" s="130">
        <f t="shared" si="3242"/>
        <v>0</v>
      </c>
      <c r="AT2643" s="130">
        <f t="shared" si="3243"/>
        <v>0</v>
      </c>
      <c r="AU2643" s="359">
        <f t="shared" si="3244"/>
        <v>0</v>
      </c>
      <c r="AV2643" s="130">
        <f t="shared" si="3245"/>
        <v>0</v>
      </c>
      <c r="AW2643" s="130">
        <f t="shared" si="3246"/>
        <v>0</v>
      </c>
      <c r="AX2643" s="130">
        <f t="shared" si="3247"/>
        <v>0</v>
      </c>
      <c r="AY2643" s="130">
        <f t="shared" si="3248"/>
        <v>0</v>
      </c>
      <c r="AZ2643" s="359">
        <f t="shared" si="3249"/>
        <v>0</v>
      </c>
      <c r="BA2643" s="130">
        <f t="shared" si="3250"/>
        <v>0</v>
      </c>
      <c r="BB2643" s="130">
        <f t="shared" si="3251"/>
        <v>0</v>
      </c>
      <c r="BC2643" s="130">
        <f t="shared" si="3252"/>
        <v>0</v>
      </c>
      <c r="BD2643" s="130">
        <f t="shared" si="3253"/>
        <v>0</v>
      </c>
      <c r="BE2643" s="359">
        <f t="shared" si="3254"/>
        <v>0</v>
      </c>
      <c r="BF2643" s="130">
        <f t="shared" si="3255"/>
        <v>0</v>
      </c>
      <c r="BG2643" s="130">
        <f t="shared" si="3256"/>
        <v>0</v>
      </c>
      <c r="BH2643" s="130">
        <f t="shared" si="3257"/>
        <v>0</v>
      </c>
      <c r="BI2643" s="130">
        <f t="shared" si="3258"/>
        <v>0</v>
      </c>
      <c r="BJ2643" s="359">
        <f t="shared" si="3259"/>
        <v>0</v>
      </c>
      <c r="BK2643" s="130">
        <f t="shared" si="3260"/>
        <v>0</v>
      </c>
      <c r="BL2643" s="130">
        <f t="shared" si="3261"/>
        <v>0</v>
      </c>
      <c r="BM2643" s="130">
        <f t="shared" si="3262"/>
        <v>0</v>
      </c>
      <c r="BN2643" s="130">
        <f t="shared" si="3263"/>
        <v>0</v>
      </c>
      <c r="BO2643" s="359">
        <f t="shared" si="3264"/>
        <v>0</v>
      </c>
      <c r="BP2643" s="90" t="s">
        <v>2078</v>
      </c>
      <c r="BQ2643" s="90">
        <f>SUM(D2642:D2649)</f>
        <v>0</v>
      </c>
      <c r="BR2643" s="90">
        <f>SUM(E2642:E2649)</f>
        <v>0</v>
      </c>
      <c r="BS2643" s="90">
        <f>SUM(F2642:F2649)</f>
        <v>0</v>
      </c>
      <c r="BT2643" s="90">
        <f>SUM(G2642:H2649)</f>
        <v>0</v>
      </c>
      <c r="BU2643" s="90">
        <f>SUM(I2642:I2649)</f>
        <v>0</v>
      </c>
      <c r="BV2643" s="90">
        <f>SUM(J2642:J2649)</f>
        <v>0</v>
      </c>
      <c r="BW2643" s="90">
        <f>SUM(K2642:L2649)</f>
        <v>0</v>
      </c>
      <c r="BX2643" s="90">
        <f>SUM(M2642:M2649)</f>
        <v>0</v>
      </c>
      <c r="BY2643" s="90">
        <f>SUM(N2642:N2649)</f>
        <v>0</v>
      </c>
      <c r="BZ2643" s="90">
        <f>SUM(O2642:P2649)</f>
        <v>0</v>
      </c>
      <c r="CA2643" s="90">
        <f>SUM(Q2642:Q2649)</f>
        <v>0</v>
      </c>
      <c r="CB2643" s="90">
        <f>SUM(R2642:R2649)</f>
        <v>0</v>
      </c>
      <c r="CC2643" s="90">
        <f>SUM(S2642:T2649)</f>
        <v>0</v>
      </c>
      <c r="CD2643" s="90">
        <f>SUM(U2642:U2649)</f>
        <v>0</v>
      </c>
      <c r="CE2643" s="90">
        <f>SUM(V2642:V2649)</f>
        <v>0</v>
      </c>
      <c r="CF2643" s="90">
        <f>SUM(W2642:X2649)</f>
        <v>0</v>
      </c>
      <c r="CG2643" s="90">
        <f>SUM(Y2642:Y2649)</f>
        <v>0</v>
      </c>
      <c r="CH2643" s="90">
        <f>SUM(Z2642:Z2649)</f>
        <v>0</v>
      </c>
      <c r="CI2643" s="90">
        <f>SUM(AA2642:AB2649)</f>
        <v>0</v>
      </c>
      <c r="CJ2643" s="90">
        <f>SUM(AC2642:AC2649)</f>
        <v>0</v>
      </c>
      <c r="CK2643" s="90">
        <f>SUM(AD2642:AD2649)</f>
        <v>0</v>
      </c>
      <c r="CO2643" s="349" t="s">
        <v>2029</v>
      </c>
      <c r="CP2643" s="353">
        <f t="shared" ref="CP2643:CR2643" si="3425">SUM(COUNTIF(D2641,"NS"),COUNTIF(D2650,"NS"),COUNTIF(D2653:D2654,"NS"))</f>
        <v>0</v>
      </c>
      <c r="CQ2643" s="353">
        <f t="shared" si="3425"/>
        <v>0</v>
      </c>
      <c r="CR2643" s="353">
        <f t="shared" si="3425"/>
        <v>0</v>
      </c>
      <c r="CS2643" s="488">
        <f>SUM(COUNTIF(G2641,"NS"),COUNTIF(G2650,"NS"),COUNTIF(G2653:H2654,"NS"))</f>
        <v>0</v>
      </c>
      <c r="CT2643" s="488"/>
      <c r="CU2643" s="353">
        <f>SUM(COUNTIF(I2641,"NS"),COUNTIF(I2650,"NS"),COUNTIF(I2653:I2654,"NS"))</f>
        <v>0</v>
      </c>
      <c r="CV2643" s="353">
        <f>SUM(COUNTIF(J2641,"NS"),COUNTIF(J2650,"NS"),COUNTIF(J2653:J2654,"NS"))</f>
        <v>0</v>
      </c>
      <c r="CW2643" s="488">
        <f t="shared" ref="CW2643" si="3426">SUM(COUNTIF(K2641,"NS"),COUNTIF(K2650,"NS"),COUNTIF(K2653:L2654,"NS"))</f>
        <v>0</v>
      </c>
      <c r="CX2643" s="488"/>
      <c r="CY2643" s="353">
        <f t="shared" ref="CY2643:CZ2643" si="3427">SUM(COUNTIF(M2641,"NS"),COUNTIF(M2650,"NS"),COUNTIF(M2653:M2654,"NS"))</f>
        <v>0</v>
      </c>
      <c r="CZ2643" s="353">
        <f t="shared" si="3427"/>
        <v>0</v>
      </c>
      <c r="DA2643" s="488">
        <f t="shared" ref="DA2643" si="3428">SUM(COUNTIF(O2641,"NS"),COUNTIF(O2650,"NS"),COUNTIF(O2653:P2654,"NS"))</f>
        <v>0</v>
      </c>
      <c r="DB2643" s="488"/>
      <c r="DC2643" s="353">
        <f t="shared" ref="DC2643:DD2643" si="3429">SUM(COUNTIF(Q2641,"NS"),COUNTIF(Q2650,"NS"),COUNTIF(Q2653:Q2654,"NS"))</f>
        <v>0</v>
      </c>
      <c r="DD2643" s="353">
        <f t="shared" si="3429"/>
        <v>0</v>
      </c>
      <c r="DE2643" s="488">
        <f t="shared" ref="DE2643" si="3430">SUM(COUNTIF(S2641,"NS"),COUNTIF(S2650,"NS"),COUNTIF(S2653:T2654,"NS"))</f>
        <v>0</v>
      </c>
      <c r="DF2643" s="488"/>
      <c r="DG2643" s="353">
        <f t="shared" ref="DG2643:DH2643" si="3431">SUM(COUNTIF(U2641,"NS"),COUNTIF(U2650,"NS"),COUNTIF(U2653:U2654,"NS"))</f>
        <v>0</v>
      </c>
      <c r="DH2643" s="353">
        <f t="shared" si="3431"/>
        <v>0</v>
      </c>
      <c r="DI2643" s="488">
        <f t="shared" ref="DI2643" si="3432">SUM(COUNTIF(W2641,"NS"),COUNTIF(W2650,"NS"),COUNTIF(W2653:X2654,"NS"))</f>
        <v>0</v>
      </c>
      <c r="DJ2643" s="488"/>
      <c r="DK2643" s="353">
        <f t="shared" ref="DK2643:DL2643" si="3433">SUM(COUNTIF(Y2641,"NS"),COUNTIF(Y2650,"NS"),COUNTIF(Y2653:Y2654,"NS"))</f>
        <v>0</v>
      </c>
      <c r="DL2643" s="353">
        <f t="shared" si="3433"/>
        <v>0</v>
      </c>
      <c r="DM2643" s="488">
        <f t="shared" ref="DM2643" si="3434">SUM(COUNTIF(AA2641,"NS"),COUNTIF(AA2650,"NS"),COUNTIF(AA2653:AB2654,"NS"))</f>
        <v>0</v>
      </c>
      <c r="DN2643" s="488"/>
      <c r="DO2643" s="353">
        <f t="shared" ref="DO2643:DP2643" si="3435">SUM(COUNTIF(AC2641,"NS"),COUNTIF(AC2650,"NS"),COUNTIF(AC2653:AC2654,"NS"))</f>
        <v>0</v>
      </c>
      <c r="DP2643" s="353">
        <f t="shared" si="3435"/>
        <v>0</v>
      </c>
    </row>
    <row r="2644" spans="1:123" ht="38.25" customHeight="1" x14ac:dyDescent="0.2">
      <c r="A2644" s="1105"/>
      <c r="B2644" s="1105"/>
      <c r="C2644" s="169" t="s">
        <v>604</v>
      </c>
      <c r="D2644" s="434"/>
      <c r="E2644" s="434"/>
      <c r="F2644" s="434"/>
      <c r="G2644" s="486"/>
      <c r="H2644" s="486"/>
      <c r="I2644" s="434"/>
      <c r="J2644" s="434"/>
      <c r="K2644" s="486"/>
      <c r="L2644" s="486"/>
      <c r="M2644" s="434"/>
      <c r="N2644" s="434"/>
      <c r="O2644" s="486"/>
      <c r="P2644" s="486"/>
      <c r="Q2644" s="434"/>
      <c r="R2644" s="434"/>
      <c r="S2644" s="486"/>
      <c r="T2644" s="486"/>
      <c r="U2644" s="434"/>
      <c r="V2644" s="434"/>
      <c r="W2644" s="486"/>
      <c r="X2644" s="486"/>
      <c r="Y2644" s="434"/>
      <c r="Z2644" s="434"/>
      <c r="AA2644" s="486"/>
      <c r="AB2644" s="486"/>
      <c r="AC2644" s="434"/>
      <c r="AD2644" s="434"/>
      <c r="AE2644" s="109"/>
      <c r="AG2644" s="130">
        <f t="shared" si="3230"/>
        <v>0</v>
      </c>
      <c r="AH2644" s="130">
        <f t="shared" si="3231"/>
        <v>0</v>
      </c>
      <c r="AI2644" s="130">
        <f t="shared" si="3232"/>
        <v>0</v>
      </c>
      <c r="AJ2644" s="130">
        <f t="shared" si="3233"/>
        <v>0</v>
      </c>
      <c r="AK2644" s="359">
        <f t="shared" si="3234"/>
        <v>0</v>
      </c>
      <c r="AL2644" s="130">
        <f t="shared" si="3235"/>
        <v>0</v>
      </c>
      <c r="AM2644" s="130">
        <f t="shared" si="3236"/>
        <v>0</v>
      </c>
      <c r="AN2644" s="130">
        <f t="shared" si="3237"/>
        <v>0</v>
      </c>
      <c r="AO2644" s="130">
        <f t="shared" si="3238"/>
        <v>0</v>
      </c>
      <c r="AP2644" s="359">
        <f t="shared" si="3239"/>
        <v>0</v>
      </c>
      <c r="AQ2644" s="130">
        <f t="shared" si="3240"/>
        <v>0</v>
      </c>
      <c r="AR2644" s="130">
        <f t="shared" si="3241"/>
        <v>0</v>
      </c>
      <c r="AS2644" s="130">
        <f t="shared" si="3242"/>
        <v>0</v>
      </c>
      <c r="AT2644" s="130">
        <f t="shared" si="3243"/>
        <v>0</v>
      </c>
      <c r="AU2644" s="359">
        <f t="shared" si="3244"/>
        <v>0</v>
      </c>
      <c r="AV2644" s="130">
        <f t="shared" si="3245"/>
        <v>0</v>
      </c>
      <c r="AW2644" s="130">
        <f t="shared" si="3246"/>
        <v>0</v>
      </c>
      <c r="AX2644" s="130">
        <f t="shared" si="3247"/>
        <v>0</v>
      </c>
      <c r="AY2644" s="130">
        <f t="shared" si="3248"/>
        <v>0</v>
      </c>
      <c r="AZ2644" s="359">
        <f t="shared" si="3249"/>
        <v>0</v>
      </c>
      <c r="BA2644" s="130">
        <f t="shared" si="3250"/>
        <v>0</v>
      </c>
      <c r="BB2644" s="130">
        <f t="shared" si="3251"/>
        <v>0</v>
      </c>
      <c r="BC2644" s="130">
        <f t="shared" si="3252"/>
        <v>0</v>
      </c>
      <c r="BD2644" s="130">
        <f t="shared" si="3253"/>
        <v>0</v>
      </c>
      <c r="BE2644" s="359">
        <f t="shared" si="3254"/>
        <v>0</v>
      </c>
      <c r="BF2644" s="130">
        <f t="shared" si="3255"/>
        <v>0</v>
      </c>
      <c r="BG2644" s="130">
        <f t="shared" si="3256"/>
        <v>0</v>
      </c>
      <c r="BH2644" s="130">
        <f t="shared" si="3257"/>
        <v>0</v>
      </c>
      <c r="BI2644" s="130">
        <f t="shared" si="3258"/>
        <v>0</v>
      </c>
      <c r="BJ2644" s="359">
        <f t="shared" si="3259"/>
        <v>0</v>
      </c>
      <c r="BK2644" s="130">
        <f t="shared" si="3260"/>
        <v>0</v>
      </c>
      <c r="BL2644" s="130">
        <f t="shared" si="3261"/>
        <v>0</v>
      </c>
      <c r="BM2644" s="130">
        <f t="shared" si="3262"/>
        <v>0</v>
      </c>
      <c r="BN2644" s="130">
        <f t="shared" si="3263"/>
        <v>0</v>
      </c>
      <c r="BO2644" s="359">
        <f t="shared" si="3264"/>
        <v>0</v>
      </c>
      <c r="BP2644" s="90" t="s">
        <v>2029</v>
      </c>
      <c r="BQ2644" s="90">
        <f>COUNTIF(D2642:D2649,"NS")</f>
        <v>0</v>
      </c>
      <c r="BR2644" s="90">
        <f>COUNTIF(E2642:E2649,"NS")</f>
        <v>0</v>
      </c>
      <c r="BS2644" s="90">
        <f>COUNTIF(F2642:F2649,"NS")</f>
        <v>0</v>
      </c>
      <c r="BT2644" s="90">
        <f>COUNTIF(G2642:H2649,"NS")</f>
        <v>0</v>
      </c>
      <c r="BU2644" s="90">
        <f>COUNTIF(I2642:I2649,"NS")</f>
        <v>0</v>
      </c>
      <c r="BV2644" s="90">
        <f>COUNTIF(J2642:J2649,"NS")</f>
        <v>0</v>
      </c>
      <c r="BW2644" s="90">
        <f>COUNTIF(K2642:L2649,"NS")</f>
        <v>0</v>
      </c>
      <c r="BX2644" s="90">
        <f>COUNTIF(M2642:M2649,"NS")</f>
        <v>0</v>
      </c>
      <c r="BY2644" s="90">
        <f>COUNTIF(N2642:N2649,"NS")</f>
        <v>0</v>
      </c>
      <c r="BZ2644" s="90">
        <f>COUNTIF(O2642:P2649,"NS")</f>
        <v>0</v>
      </c>
      <c r="CA2644" s="90">
        <f>COUNTIF(Q2642:Q2649,"NS")</f>
        <v>0</v>
      </c>
      <c r="CB2644" s="90">
        <f>COUNTIF(R2642:R2649,"NS")</f>
        <v>0</v>
      </c>
      <c r="CC2644" s="90">
        <f>COUNTIF(S2642:T2649,"NS")</f>
        <v>0</v>
      </c>
      <c r="CD2644" s="90">
        <f>COUNTIF(U2642:U2649,"NS")</f>
        <v>0</v>
      </c>
      <c r="CE2644" s="90">
        <f>COUNTIF(V2642:V2649,"NS")</f>
        <v>0</v>
      </c>
      <c r="CF2644" s="90">
        <f>COUNTIF(W2642:X2649,"NS")</f>
        <v>0</v>
      </c>
      <c r="CG2644" s="90">
        <f>COUNTIF(Y2642:Y2649,"NS")</f>
        <v>0</v>
      </c>
      <c r="CH2644" s="90">
        <f>COUNTIF(Z2642:Z2649,"NS")</f>
        <v>0</v>
      </c>
      <c r="CI2644" s="90">
        <f>COUNTIF(AA2642:AB2649,"NS")</f>
        <v>0</v>
      </c>
      <c r="CJ2644" s="90">
        <f>COUNTIF(AC2642:AC2649,"NS")</f>
        <v>0</v>
      </c>
      <c r="CK2644" s="90">
        <f>COUNTIF(AD2642:AD2649,"NS")</f>
        <v>0</v>
      </c>
      <c r="CO2644" s="350">
        <v>0.25</v>
      </c>
      <c r="CP2644" s="336">
        <f t="shared" ref="CP2644:CS2644" si="3436">IF(CP2641="ns",0,CP2641*0.25)</f>
        <v>0</v>
      </c>
      <c r="CQ2644" s="336">
        <f t="shared" si="3436"/>
        <v>0</v>
      </c>
      <c r="CR2644" s="336">
        <f t="shared" si="3436"/>
        <v>0</v>
      </c>
      <c r="CS2644" s="486">
        <f t="shared" si="3436"/>
        <v>0</v>
      </c>
      <c r="CT2644" s="486"/>
      <c r="CU2644" s="336">
        <f>IF(CU2641="ns",0,CU2641*0.25)</f>
        <v>0</v>
      </c>
      <c r="CV2644" s="336">
        <f>IF(CV2641="ns",0,CV2641*0.25)</f>
        <v>0</v>
      </c>
      <c r="CW2644" s="486">
        <f t="shared" ref="CW2644:DM2644" si="3437">IF(CW2641="ns",0,CW2641*0.25)</f>
        <v>0</v>
      </c>
      <c r="CX2644" s="486"/>
      <c r="CY2644" s="336">
        <f t="shared" ref="CY2644:CZ2644" si="3438">IF(CY2641="ns",0,CY2641*0.25)</f>
        <v>0</v>
      </c>
      <c r="CZ2644" s="336">
        <f t="shared" si="3438"/>
        <v>0</v>
      </c>
      <c r="DA2644" s="486">
        <f t="shared" si="3437"/>
        <v>0</v>
      </c>
      <c r="DB2644" s="486"/>
      <c r="DC2644" s="336">
        <f t="shared" ref="DC2644:DD2644" si="3439">IF(DC2641="ns",0,DC2641*0.25)</f>
        <v>0</v>
      </c>
      <c r="DD2644" s="336">
        <f t="shared" si="3439"/>
        <v>0</v>
      </c>
      <c r="DE2644" s="486">
        <f t="shared" si="3437"/>
        <v>0</v>
      </c>
      <c r="DF2644" s="486"/>
      <c r="DG2644" s="336">
        <f t="shared" ref="DG2644:DH2644" si="3440">IF(DG2641="ns",0,DG2641*0.25)</f>
        <v>0</v>
      </c>
      <c r="DH2644" s="336">
        <f t="shared" si="3440"/>
        <v>0</v>
      </c>
      <c r="DI2644" s="486">
        <f t="shared" si="3437"/>
        <v>0</v>
      </c>
      <c r="DJ2644" s="486"/>
      <c r="DK2644" s="336">
        <f t="shared" ref="DK2644:DL2644" si="3441">IF(DK2641="ns",0,DK2641*0.25)</f>
        <v>0</v>
      </c>
      <c r="DL2644" s="336">
        <f t="shared" si="3441"/>
        <v>0</v>
      </c>
      <c r="DM2644" s="486">
        <f t="shared" si="3437"/>
        <v>0</v>
      </c>
      <c r="DN2644" s="486"/>
      <c r="DO2644" s="336">
        <f t="shared" ref="DO2644:DP2644" si="3442">IF(DO2641="ns",0,DO2641*0.25)</f>
        <v>0</v>
      </c>
      <c r="DP2644" s="336">
        <f t="shared" si="3442"/>
        <v>0</v>
      </c>
    </row>
    <row r="2645" spans="1:123" ht="38.25" customHeight="1" x14ac:dyDescent="0.2">
      <c r="A2645" s="1105"/>
      <c r="B2645" s="1105"/>
      <c r="C2645" s="169" t="s">
        <v>605</v>
      </c>
      <c r="D2645" s="434"/>
      <c r="E2645" s="434"/>
      <c r="F2645" s="434"/>
      <c r="G2645" s="486"/>
      <c r="H2645" s="486"/>
      <c r="I2645" s="434"/>
      <c r="J2645" s="434"/>
      <c r="K2645" s="486"/>
      <c r="L2645" s="486"/>
      <c r="M2645" s="434"/>
      <c r="N2645" s="434"/>
      <c r="O2645" s="486"/>
      <c r="P2645" s="486"/>
      <c r="Q2645" s="434"/>
      <c r="R2645" s="434"/>
      <c r="S2645" s="486"/>
      <c r="T2645" s="486"/>
      <c r="U2645" s="434"/>
      <c r="V2645" s="434"/>
      <c r="W2645" s="486"/>
      <c r="X2645" s="486"/>
      <c r="Y2645" s="434"/>
      <c r="Z2645" s="434"/>
      <c r="AA2645" s="486"/>
      <c r="AB2645" s="486"/>
      <c r="AC2645" s="434"/>
      <c r="AD2645" s="434"/>
      <c r="AE2645" s="109"/>
      <c r="AG2645" s="130">
        <f t="shared" si="3230"/>
        <v>0</v>
      </c>
      <c r="AH2645" s="130">
        <f t="shared" si="3231"/>
        <v>0</v>
      </c>
      <c r="AI2645" s="130">
        <f t="shared" si="3232"/>
        <v>0</v>
      </c>
      <c r="AJ2645" s="130">
        <f t="shared" si="3233"/>
        <v>0</v>
      </c>
      <c r="AK2645" s="359">
        <f t="shared" si="3234"/>
        <v>0</v>
      </c>
      <c r="AL2645" s="130">
        <f t="shared" si="3235"/>
        <v>0</v>
      </c>
      <c r="AM2645" s="130">
        <f t="shared" si="3236"/>
        <v>0</v>
      </c>
      <c r="AN2645" s="130">
        <f t="shared" si="3237"/>
        <v>0</v>
      </c>
      <c r="AO2645" s="130">
        <f t="shared" si="3238"/>
        <v>0</v>
      </c>
      <c r="AP2645" s="359">
        <f t="shared" si="3239"/>
        <v>0</v>
      </c>
      <c r="AQ2645" s="130">
        <f t="shared" si="3240"/>
        <v>0</v>
      </c>
      <c r="AR2645" s="130">
        <f t="shared" si="3241"/>
        <v>0</v>
      </c>
      <c r="AS2645" s="130">
        <f t="shared" si="3242"/>
        <v>0</v>
      </c>
      <c r="AT2645" s="130">
        <f t="shared" si="3243"/>
        <v>0</v>
      </c>
      <c r="AU2645" s="359">
        <f t="shared" si="3244"/>
        <v>0</v>
      </c>
      <c r="AV2645" s="130">
        <f t="shared" si="3245"/>
        <v>0</v>
      </c>
      <c r="AW2645" s="130">
        <f t="shared" si="3246"/>
        <v>0</v>
      </c>
      <c r="AX2645" s="130">
        <f t="shared" si="3247"/>
        <v>0</v>
      </c>
      <c r="AY2645" s="130">
        <f t="shared" si="3248"/>
        <v>0</v>
      </c>
      <c r="AZ2645" s="359">
        <f t="shared" si="3249"/>
        <v>0</v>
      </c>
      <c r="BA2645" s="130">
        <f t="shared" si="3250"/>
        <v>0</v>
      </c>
      <c r="BB2645" s="130">
        <f t="shared" si="3251"/>
        <v>0</v>
      </c>
      <c r="BC2645" s="130">
        <f t="shared" si="3252"/>
        <v>0</v>
      </c>
      <c r="BD2645" s="130">
        <f t="shared" si="3253"/>
        <v>0</v>
      </c>
      <c r="BE2645" s="359">
        <f t="shared" si="3254"/>
        <v>0</v>
      </c>
      <c r="BF2645" s="130">
        <f t="shared" si="3255"/>
        <v>0</v>
      </c>
      <c r="BG2645" s="130">
        <f t="shared" si="3256"/>
        <v>0</v>
      </c>
      <c r="BH2645" s="130">
        <f t="shared" si="3257"/>
        <v>0</v>
      </c>
      <c r="BI2645" s="130">
        <f t="shared" si="3258"/>
        <v>0</v>
      </c>
      <c r="BJ2645" s="359">
        <f t="shared" si="3259"/>
        <v>0</v>
      </c>
      <c r="BK2645" s="130">
        <f t="shared" si="3260"/>
        <v>0</v>
      </c>
      <c r="BL2645" s="130">
        <f t="shared" si="3261"/>
        <v>0</v>
      </c>
      <c r="BM2645" s="130">
        <f t="shared" si="3262"/>
        <v>0</v>
      </c>
      <c r="BN2645" s="130">
        <f t="shared" si="3263"/>
        <v>0</v>
      </c>
      <c r="BO2645" s="359">
        <f t="shared" si="3264"/>
        <v>0</v>
      </c>
      <c r="BP2645" s="90" t="s">
        <v>2104</v>
      </c>
      <c r="BQ2645" s="90">
        <f>D2641</f>
        <v>0</v>
      </c>
      <c r="BR2645" s="90">
        <f>E2641</f>
        <v>0</v>
      </c>
      <c r="BS2645" s="90">
        <f>F2641</f>
        <v>0</v>
      </c>
      <c r="BT2645" s="90">
        <f>G2641</f>
        <v>0</v>
      </c>
      <c r="BU2645" s="90">
        <f>I2641</f>
        <v>0</v>
      </c>
      <c r="BV2645" s="90">
        <f>J2641</f>
        <v>0</v>
      </c>
      <c r="BW2645" s="90">
        <f>K2641</f>
        <v>0</v>
      </c>
      <c r="BX2645" s="90">
        <f>M2641</f>
        <v>0</v>
      </c>
      <c r="BY2645" s="90">
        <f>N2641</f>
        <v>0</v>
      </c>
      <c r="BZ2645" s="90">
        <f>O2641</f>
        <v>0</v>
      </c>
      <c r="CA2645" s="90">
        <f>Q2641</f>
        <v>0</v>
      </c>
      <c r="CB2645" s="90">
        <f>R2641</f>
        <v>0</v>
      </c>
      <c r="CC2645" s="90">
        <f>S2641</f>
        <v>0</v>
      </c>
      <c r="CD2645" s="90">
        <f>U2641</f>
        <v>0</v>
      </c>
      <c r="CE2645" s="90">
        <f>V2641</f>
        <v>0</v>
      </c>
      <c r="CF2645" s="90">
        <f>W2641</f>
        <v>0</v>
      </c>
      <c r="CG2645" s="90">
        <f>Y2641</f>
        <v>0</v>
      </c>
      <c r="CH2645" s="90">
        <f>Z2641</f>
        <v>0</v>
      </c>
      <c r="CI2645" s="90">
        <f>AA2641</f>
        <v>0</v>
      </c>
      <c r="CJ2645" s="90">
        <f>AC2641</f>
        <v>0</v>
      </c>
      <c r="CK2645" s="90">
        <f>AD2641</f>
        <v>0</v>
      </c>
      <c r="CO2645" s="349" t="s">
        <v>72</v>
      </c>
      <c r="CP2645" s="353">
        <f t="shared" ref="CP2645:CR2645" si="3443">D2655</f>
        <v>0</v>
      </c>
      <c r="CQ2645" s="353">
        <f t="shared" si="3443"/>
        <v>0</v>
      </c>
      <c r="CR2645" s="353">
        <f t="shared" si="3443"/>
        <v>0</v>
      </c>
      <c r="CS2645" s="488">
        <f>G2655</f>
        <v>0</v>
      </c>
      <c r="CT2645" s="488"/>
      <c r="CU2645" s="353">
        <f>I2655</f>
        <v>0</v>
      </c>
      <c r="CV2645" s="353">
        <f>J2655</f>
        <v>0</v>
      </c>
      <c r="CW2645" s="488">
        <f t="shared" ref="CW2645" si="3444">K2655</f>
        <v>0</v>
      </c>
      <c r="CX2645" s="488"/>
      <c r="CY2645" s="353">
        <f t="shared" ref="CY2645:DA2645" si="3445">M2655</f>
        <v>0</v>
      </c>
      <c r="CZ2645" s="353">
        <f t="shared" si="3445"/>
        <v>0</v>
      </c>
      <c r="DA2645" s="488">
        <f t="shared" si="3445"/>
        <v>0</v>
      </c>
      <c r="DB2645" s="488"/>
      <c r="DC2645" s="353">
        <f t="shared" ref="DC2645:DE2645" si="3446">Q2655</f>
        <v>0</v>
      </c>
      <c r="DD2645" s="353">
        <f t="shared" si="3446"/>
        <v>0</v>
      </c>
      <c r="DE2645" s="488">
        <f t="shared" si="3446"/>
        <v>0</v>
      </c>
      <c r="DF2645" s="488"/>
      <c r="DG2645" s="353">
        <f t="shared" ref="DG2645:DI2645" si="3447">U2655</f>
        <v>0</v>
      </c>
      <c r="DH2645" s="353">
        <f t="shared" si="3447"/>
        <v>0</v>
      </c>
      <c r="DI2645" s="488">
        <f t="shared" si="3447"/>
        <v>0</v>
      </c>
      <c r="DJ2645" s="488"/>
      <c r="DK2645" s="353">
        <f t="shared" ref="DK2645:DM2645" si="3448">Y2655</f>
        <v>0</v>
      </c>
      <c r="DL2645" s="353">
        <f t="shared" si="3448"/>
        <v>0</v>
      </c>
      <c r="DM2645" s="488">
        <f t="shared" si="3448"/>
        <v>0</v>
      </c>
      <c r="DN2645" s="488"/>
      <c r="DO2645" s="353">
        <f t="shared" ref="DO2645:DP2645" si="3449">AC2655</f>
        <v>0</v>
      </c>
      <c r="DP2645" s="353">
        <f t="shared" si="3449"/>
        <v>0</v>
      </c>
    </row>
    <row r="2646" spans="1:123" ht="38.25" customHeight="1" x14ac:dyDescent="0.2">
      <c r="A2646" s="1105"/>
      <c r="B2646" s="1105"/>
      <c r="C2646" s="169" t="s">
        <v>606</v>
      </c>
      <c r="D2646" s="434"/>
      <c r="E2646" s="434"/>
      <c r="F2646" s="434"/>
      <c r="G2646" s="486"/>
      <c r="H2646" s="486"/>
      <c r="I2646" s="434"/>
      <c r="J2646" s="434"/>
      <c r="K2646" s="486"/>
      <c r="L2646" s="486"/>
      <c r="M2646" s="434"/>
      <c r="N2646" s="434"/>
      <c r="O2646" s="486"/>
      <c r="P2646" s="486"/>
      <c r="Q2646" s="434"/>
      <c r="R2646" s="434"/>
      <c r="S2646" s="486"/>
      <c r="T2646" s="486"/>
      <c r="U2646" s="434"/>
      <c r="V2646" s="434"/>
      <c r="W2646" s="486"/>
      <c r="X2646" s="486"/>
      <c r="Y2646" s="434"/>
      <c r="Z2646" s="434"/>
      <c r="AA2646" s="486"/>
      <c r="AB2646" s="486"/>
      <c r="AC2646" s="434"/>
      <c r="AD2646" s="434"/>
      <c r="AE2646" s="109"/>
      <c r="AG2646" s="130">
        <f t="shared" si="3230"/>
        <v>0</v>
      </c>
      <c r="AH2646" s="130">
        <f t="shared" si="3231"/>
        <v>0</v>
      </c>
      <c r="AI2646" s="130">
        <f t="shared" si="3232"/>
        <v>0</v>
      </c>
      <c r="AJ2646" s="130">
        <f t="shared" si="3233"/>
        <v>0</v>
      </c>
      <c r="AK2646" s="359">
        <f t="shared" si="3234"/>
        <v>0</v>
      </c>
      <c r="AL2646" s="130">
        <f t="shared" si="3235"/>
        <v>0</v>
      </c>
      <c r="AM2646" s="130">
        <f t="shared" si="3236"/>
        <v>0</v>
      </c>
      <c r="AN2646" s="130">
        <f t="shared" si="3237"/>
        <v>0</v>
      </c>
      <c r="AO2646" s="130">
        <f t="shared" si="3238"/>
        <v>0</v>
      </c>
      <c r="AP2646" s="359">
        <f t="shared" si="3239"/>
        <v>0</v>
      </c>
      <c r="AQ2646" s="130">
        <f t="shared" si="3240"/>
        <v>0</v>
      </c>
      <c r="AR2646" s="130">
        <f t="shared" si="3241"/>
        <v>0</v>
      </c>
      <c r="AS2646" s="130">
        <f t="shared" si="3242"/>
        <v>0</v>
      </c>
      <c r="AT2646" s="130">
        <f t="shared" si="3243"/>
        <v>0</v>
      </c>
      <c r="AU2646" s="359">
        <f t="shared" si="3244"/>
        <v>0</v>
      </c>
      <c r="AV2646" s="130">
        <f t="shared" si="3245"/>
        <v>0</v>
      </c>
      <c r="AW2646" s="130">
        <f t="shared" si="3246"/>
        <v>0</v>
      </c>
      <c r="AX2646" s="130">
        <f t="shared" si="3247"/>
        <v>0</v>
      </c>
      <c r="AY2646" s="130">
        <f t="shared" si="3248"/>
        <v>0</v>
      </c>
      <c r="AZ2646" s="359">
        <f t="shared" si="3249"/>
        <v>0</v>
      </c>
      <c r="BA2646" s="130">
        <f t="shared" si="3250"/>
        <v>0</v>
      </c>
      <c r="BB2646" s="130">
        <f t="shared" si="3251"/>
        <v>0</v>
      </c>
      <c r="BC2646" s="130">
        <f t="shared" si="3252"/>
        <v>0</v>
      </c>
      <c r="BD2646" s="130">
        <f t="shared" si="3253"/>
        <v>0</v>
      </c>
      <c r="BE2646" s="359">
        <f t="shared" si="3254"/>
        <v>0</v>
      </c>
      <c r="BF2646" s="130">
        <f t="shared" si="3255"/>
        <v>0</v>
      </c>
      <c r="BG2646" s="130">
        <f t="shared" si="3256"/>
        <v>0</v>
      </c>
      <c r="BH2646" s="130">
        <f t="shared" si="3257"/>
        <v>0</v>
      </c>
      <c r="BI2646" s="130">
        <f t="shared" si="3258"/>
        <v>0</v>
      </c>
      <c r="BJ2646" s="359">
        <f t="shared" si="3259"/>
        <v>0</v>
      </c>
      <c r="BK2646" s="130">
        <f t="shared" si="3260"/>
        <v>0</v>
      </c>
      <c r="BL2646" s="130">
        <f t="shared" si="3261"/>
        <v>0</v>
      </c>
      <c r="BM2646" s="130">
        <f t="shared" si="3262"/>
        <v>0</v>
      </c>
      <c r="BN2646" s="130">
        <f t="shared" si="3263"/>
        <v>0</v>
      </c>
      <c r="BO2646" s="359">
        <f t="shared" si="3264"/>
        <v>0</v>
      </c>
      <c r="CO2646" s="349" t="s">
        <v>2077</v>
      </c>
      <c r="CP2646" s="351">
        <f t="shared" ref="CP2646" si="3450">IF(OR(CP2645=0,CP2645="NA",AND(CP2645="NS",CP2643&gt;0),AND(CP2645="NS",CP2642&gt;0),CP2645&lt;=CP2644),0,1)</f>
        <v>0</v>
      </c>
      <c r="CQ2646" s="351">
        <f t="shared" ref="CQ2646" si="3451">IF(OR(CQ2645=0,CQ2645="NA",AND(CQ2645="NS",CQ2643&gt;0),AND(CQ2645="NS",CQ2642&gt;0),CQ2645&lt;=CQ2644),0,1)</f>
        <v>0</v>
      </c>
      <c r="CR2646" s="351">
        <f t="shared" ref="CR2646" si="3452">IF(OR(CR2645=0,CR2645="NA",AND(CR2645="NS",CR2643&gt;0),AND(CR2645="NS",CR2642&gt;0),CR2645&lt;=CR2644),0,1)</f>
        <v>0</v>
      </c>
      <c r="CS2646" s="489">
        <f t="shared" ref="CS2646" si="3453">IF(OR(CS2645=0,CS2645="NA",AND(CS2645="NS",CS2643&gt;0),AND(CS2645="NS",CS2642&gt;0),CS2645&lt;=CS2644),0,1)</f>
        <v>0</v>
      </c>
      <c r="CT2646" s="489"/>
      <c r="CU2646" s="351">
        <f>IF(OR(CU2645=0,CU2645="NA",AND(CU2645="NS",CU2643&gt;0),AND(CU2645="NS",CU2642&gt;0),CU2645&lt;=CU2644),0,1)</f>
        <v>0</v>
      </c>
      <c r="CV2646" s="351">
        <f>IF(OR(CV2645=0,CV2645="NA",AND(CV2645="NS",CV2643&gt;0),AND(CV2645="NS",CV2642&gt;0),CV2645&lt;=CV2644),0,1)</f>
        <v>0</v>
      </c>
      <c r="CW2646" s="489">
        <f t="shared" ref="CW2646" si="3454">IF(OR(CW2645=0,CW2645="NA",AND(CW2645="NS",CW2643&gt;0),AND(CW2645="NS",CW2642&gt;0),CW2645&lt;=CW2644),0,1)</f>
        <v>0</v>
      </c>
      <c r="CX2646" s="489"/>
      <c r="CY2646" s="351">
        <f t="shared" ref="CY2646" si="3455">IF(OR(CY2645=0,CY2645="NA",AND(CY2645="NS",CY2643&gt;0),AND(CY2645="NS",CY2642&gt;0),CY2645&lt;=CY2644),0,1)</f>
        <v>0</v>
      </c>
      <c r="CZ2646" s="351">
        <f t="shared" ref="CZ2646" si="3456">IF(OR(CZ2645=0,CZ2645="NA",AND(CZ2645="NS",CZ2643&gt;0),AND(CZ2645="NS",CZ2642&gt;0),CZ2645&lt;=CZ2644),0,1)</f>
        <v>0</v>
      </c>
      <c r="DA2646" s="489">
        <f t="shared" ref="DA2646" si="3457">IF(OR(DA2645=0,DA2645="NA",AND(DA2645="NS",DA2643&gt;0),AND(DA2645="NS",DA2642&gt;0),DA2645&lt;=DA2644),0,1)</f>
        <v>0</v>
      </c>
      <c r="DB2646" s="489"/>
      <c r="DC2646" s="351">
        <f t="shared" ref="DC2646" si="3458">IF(OR(DC2645=0,DC2645="NA",AND(DC2645="NS",DC2643&gt;0),AND(DC2645="NS",DC2642&gt;0),DC2645&lt;=DC2644),0,1)</f>
        <v>0</v>
      </c>
      <c r="DD2646" s="351">
        <f t="shared" ref="DD2646" si="3459">IF(OR(DD2645=0,DD2645="NA",AND(DD2645="NS",DD2643&gt;0),AND(DD2645="NS",DD2642&gt;0),DD2645&lt;=DD2644),0,1)</f>
        <v>0</v>
      </c>
      <c r="DE2646" s="489">
        <f t="shared" ref="DE2646" si="3460">IF(OR(DE2645=0,DE2645="NA",AND(DE2645="NS",DE2643&gt;0),AND(DE2645="NS",DE2642&gt;0),DE2645&lt;=DE2644),0,1)</f>
        <v>0</v>
      </c>
      <c r="DF2646" s="489"/>
      <c r="DG2646" s="351">
        <f t="shared" ref="DG2646" si="3461">IF(OR(DG2645=0,DG2645="NA",AND(DG2645="NS",DG2643&gt;0),AND(DG2645="NS",DG2642&gt;0),DG2645&lt;=DG2644),0,1)</f>
        <v>0</v>
      </c>
      <c r="DH2646" s="351">
        <f t="shared" ref="DH2646" si="3462">IF(OR(DH2645=0,DH2645="NA",AND(DH2645="NS",DH2643&gt;0),AND(DH2645="NS",DH2642&gt;0),DH2645&lt;=DH2644),0,1)</f>
        <v>0</v>
      </c>
      <c r="DI2646" s="489">
        <f t="shared" ref="DI2646" si="3463">IF(OR(DI2645=0,DI2645="NA",AND(DI2645="NS",DI2643&gt;0),AND(DI2645="NS",DI2642&gt;0),DI2645&lt;=DI2644),0,1)</f>
        <v>0</v>
      </c>
      <c r="DJ2646" s="489"/>
      <c r="DK2646" s="351">
        <f t="shared" ref="DK2646" si="3464">IF(OR(DK2645=0,DK2645="NA",AND(DK2645="NS",DK2643&gt;0),AND(DK2645="NS",DK2642&gt;0),DK2645&lt;=DK2644),0,1)</f>
        <v>0</v>
      </c>
      <c r="DL2646" s="351">
        <f t="shared" ref="DL2646" si="3465">IF(OR(DL2645=0,DL2645="NA",AND(DL2645="NS",DL2643&gt;0),AND(DL2645="NS",DL2642&gt;0),DL2645&lt;=DL2644),0,1)</f>
        <v>0</v>
      </c>
      <c r="DM2646" s="489">
        <f t="shared" ref="DM2646" si="3466">IF(OR(DM2645=0,DM2645="NA",AND(DM2645="NS",DM2643&gt;0),AND(DM2645="NS",DM2642&gt;0),DM2645&lt;=DM2644),0,1)</f>
        <v>0</v>
      </c>
      <c r="DN2646" s="489"/>
      <c r="DO2646" s="351">
        <f t="shared" ref="DO2646" si="3467">IF(OR(DO2645=0,DO2645="NA",AND(DO2645="NS",DO2643&gt;0),AND(DO2645="NS",DO2642&gt;0),DO2645&lt;=DO2644),0,1)</f>
        <v>0</v>
      </c>
      <c r="DP2646" s="351">
        <f t="shared" ref="DP2646" si="3468">IF(OR(DP2645=0,DP2645="NA",AND(DP2645="NS",DP2643&gt;0),AND(DP2645="NS",DP2642&gt;0),DP2645&lt;=DP2644),0,1)</f>
        <v>0</v>
      </c>
      <c r="DQ2646" s="335">
        <f>SUM(CP2646:DP2646)</f>
        <v>0</v>
      </c>
    </row>
    <row r="2647" spans="1:123" ht="38.25" customHeight="1" x14ac:dyDescent="0.2">
      <c r="A2647" s="1105"/>
      <c r="B2647" s="1105"/>
      <c r="C2647" s="169" t="s">
        <v>607</v>
      </c>
      <c r="D2647" s="434"/>
      <c r="E2647" s="434"/>
      <c r="F2647" s="434"/>
      <c r="G2647" s="486"/>
      <c r="H2647" s="486"/>
      <c r="I2647" s="434"/>
      <c r="J2647" s="434"/>
      <c r="K2647" s="486"/>
      <c r="L2647" s="486"/>
      <c r="M2647" s="434"/>
      <c r="N2647" s="434"/>
      <c r="O2647" s="486"/>
      <c r="P2647" s="486"/>
      <c r="Q2647" s="434"/>
      <c r="R2647" s="434"/>
      <c r="S2647" s="486"/>
      <c r="T2647" s="486"/>
      <c r="U2647" s="434"/>
      <c r="V2647" s="434"/>
      <c r="W2647" s="486"/>
      <c r="X2647" s="486"/>
      <c r="Y2647" s="434"/>
      <c r="Z2647" s="434"/>
      <c r="AA2647" s="486"/>
      <c r="AB2647" s="486"/>
      <c r="AC2647" s="434"/>
      <c r="AD2647" s="434"/>
      <c r="AE2647" s="109"/>
      <c r="AG2647" s="130">
        <f t="shared" si="3230"/>
        <v>0</v>
      </c>
      <c r="AH2647" s="130">
        <f t="shared" si="3231"/>
        <v>0</v>
      </c>
      <c r="AI2647" s="130">
        <f t="shared" si="3232"/>
        <v>0</v>
      </c>
      <c r="AJ2647" s="130">
        <f t="shared" si="3233"/>
        <v>0</v>
      </c>
      <c r="AK2647" s="359">
        <f t="shared" si="3234"/>
        <v>0</v>
      </c>
      <c r="AL2647" s="130">
        <f t="shared" si="3235"/>
        <v>0</v>
      </c>
      <c r="AM2647" s="130">
        <f t="shared" si="3236"/>
        <v>0</v>
      </c>
      <c r="AN2647" s="130">
        <f t="shared" si="3237"/>
        <v>0</v>
      </c>
      <c r="AO2647" s="130">
        <f t="shared" si="3238"/>
        <v>0</v>
      </c>
      <c r="AP2647" s="359">
        <f t="shared" si="3239"/>
        <v>0</v>
      </c>
      <c r="AQ2647" s="130">
        <f t="shared" si="3240"/>
        <v>0</v>
      </c>
      <c r="AR2647" s="130">
        <f t="shared" si="3241"/>
        <v>0</v>
      </c>
      <c r="AS2647" s="130">
        <f t="shared" si="3242"/>
        <v>0</v>
      </c>
      <c r="AT2647" s="130">
        <f t="shared" si="3243"/>
        <v>0</v>
      </c>
      <c r="AU2647" s="359">
        <f t="shared" si="3244"/>
        <v>0</v>
      </c>
      <c r="AV2647" s="130">
        <f t="shared" si="3245"/>
        <v>0</v>
      </c>
      <c r="AW2647" s="130">
        <f t="shared" si="3246"/>
        <v>0</v>
      </c>
      <c r="AX2647" s="130">
        <f t="shared" si="3247"/>
        <v>0</v>
      </c>
      <c r="AY2647" s="130">
        <f t="shared" si="3248"/>
        <v>0</v>
      </c>
      <c r="AZ2647" s="359">
        <f t="shared" si="3249"/>
        <v>0</v>
      </c>
      <c r="BA2647" s="130">
        <f t="shared" si="3250"/>
        <v>0</v>
      </c>
      <c r="BB2647" s="130">
        <f t="shared" si="3251"/>
        <v>0</v>
      </c>
      <c r="BC2647" s="130">
        <f t="shared" si="3252"/>
        <v>0</v>
      </c>
      <c r="BD2647" s="130">
        <f t="shared" si="3253"/>
        <v>0</v>
      </c>
      <c r="BE2647" s="359">
        <f t="shared" si="3254"/>
        <v>0</v>
      </c>
      <c r="BF2647" s="130">
        <f t="shared" si="3255"/>
        <v>0</v>
      </c>
      <c r="BG2647" s="130">
        <f t="shared" si="3256"/>
        <v>0</v>
      </c>
      <c r="BH2647" s="130">
        <f t="shared" si="3257"/>
        <v>0</v>
      </c>
      <c r="BI2647" s="130">
        <f t="shared" si="3258"/>
        <v>0</v>
      </c>
      <c r="BJ2647" s="359">
        <f t="shared" si="3259"/>
        <v>0</v>
      </c>
      <c r="BK2647" s="130">
        <f t="shared" si="3260"/>
        <v>0</v>
      </c>
      <c r="BL2647" s="130">
        <f t="shared" si="3261"/>
        <v>0</v>
      </c>
      <c r="BM2647" s="130">
        <f t="shared" si="3262"/>
        <v>0</v>
      </c>
      <c r="BN2647" s="130">
        <f t="shared" si="3263"/>
        <v>0</v>
      </c>
      <c r="BO2647" s="359">
        <f t="shared" si="3264"/>
        <v>0</v>
      </c>
      <c r="CO2647" s="335"/>
      <c r="CP2647" s="336"/>
      <c r="CQ2647" s="336"/>
      <c r="CR2647" s="336"/>
      <c r="CS2647" s="486"/>
      <c r="CT2647" s="486"/>
      <c r="CU2647" s="336"/>
      <c r="CV2647" s="336"/>
      <c r="CW2647" s="486"/>
      <c r="CX2647" s="486"/>
      <c r="CY2647" s="336"/>
      <c r="CZ2647" s="336"/>
      <c r="DA2647" s="486"/>
      <c r="DB2647" s="486"/>
      <c r="DC2647" s="336"/>
      <c r="DD2647" s="336"/>
      <c r="DE2647" s="486"/>
      <c r="DF2647" s="486"/>
      <c r="DG2647" s="336"/>
      <c r="DH2647" s="336"/>
      <c r="DI2647" s="486"/>
      <c r="DJ2647" s="486"/>
      <c r="DK2647" s="336"/>
      <c r="DL2647" s="336"/>
      <c r="DM2647" s="486"/>
      <c r="DN2647" s="486"/>
      <c r="DO2647" s="336"/>
      <c r="DP2647" s="336"/>
    </row>
    <row r="2648" spans="1:123" ht="38.25" customHeight="1" x14ac:dyDescent="0.2">
      <c r="A2648" s="1105"/>
      <c r="B2648" s="1105"/>
      <c r="C2648" s="169" t="s">
        <v>608</v>
      </c>
      <c r="D2648" s="434"/>
      <c r="E2648" s="434"/>
      <c r="F2648" s="434"/>
      <c r="G2648" s="486"/>
      <c r="H2648" s="486"/>
      <c r="I2648" s="434"/>
      <c r="J2648" s="434"/>
      <c r="K2648" s="486"/>
      <c r="L2648" s="486"/>
      <c r="M2648" s="434"/>
      <c r="N2648" s="434"/>
      <c r="O2648" s="486"/>
      <c r="P2648" s="486"/>
      <c r="Q2648" s="434"/>
      <c r="R2648" s="434"/>
      <c r="S2648" s="486"/>
      <c r="T2648" s="486"/>
      <c r="U2648" s="434"/>
      <c r="V2648" s="434"/>
      <c r="W2648" s="486"/>
      <c r="X2648" s="486"/>
      <c r="Y2648" s="434"/>
      <c r="Z2648" s="434"/>
      <c r="AA2648" s="486"/>
      <c r="AB2648" s="486"/>
      <c r="AC2648" s="434"/>
      <c r="AD2648" s="434"/>
      <c r="AE2648" s="109"/>
      <c r="AG2648" s="130">
        <f t="shared" si="3230"/>
        <v>0</v>
      </c>
      <c r="AH2648" s="130">
        <f t="shared" si="3231"/>
        <v>0</v>
      </c>
      <c r="AI2648" s="130">
        <f t="shared" si="3232"/>
        <v>0</v>
      </c>
      <c r="AJ2648" s="130">
        <f t="shared" si="3233"/>
        <v>0</v>
      </c>
      <c r="AK2648" s="359">
        <f t="shared" si="3234"/>
        <v>0</v>
      </c>
      <c r="AL2648" s="130">
        <f t="shared" si="3235"/>
        <v>0</v>
      </c>
      <c r="AM2648" s="130">
        <f t="shared" si="3236"/>
        <v>0</v>
      </c>
      <c r="AN2648" s="130">
        <f t="shared" si="3237"/>
        <v>0</v>
      </c>
      <c r="AO2648" s="130">
        <f t="shared" si="3238"/>
        <v>0</v>
      </c>
      <c r="AP2648" s="359">
        <f t="shared" si="3239"/>
        <v>0</v>
      </c>
      <c r="AQ2648" s="130">
        <f t="shared" si="3240"/>
        <v>0</v>
      </c>
      <c r="AR2648" s="130">
        <f t="shared" si="3241"/>
        <v>0</v>
      </c>
      <c r="AS2648" s="130">
        <f t="shared" si="3242"/>
        <v>0</v>
      </c>
      <c r="AT2648" s="130">
        <f t="shared" si="3243"/>
        <v>0</v>
      </c>
      <c r="AU2648" s="359">
        <f t="shared" si="3244"/>
        <v>0</v>
      </c>
      <c r="AV2648" s="130">
        <f t="shared" si="3245"/>
        <v>0</v>
      </c>
      <c r="AW2648" s="130">
        <f t="shared" si="3246"/>
        <v>0</v>
      </c>
      <c r="AX2648" s="130">
        <f t="shared" si="3247"/>
        <v>0</v>
      </c>
      <c r="AY2648" s="130">
        <f t="shared" si="3248"/>
        <v>0</v>
      </c>
      <c r="AZ2648" s="359">
        <f t="shared" si="3249"/>
        <v>0</v>
      </c>
      <c r="BA2648" s="130">
        <f t="shared" si="3250"/>
        <v>0</v>
      </c>
      <c r="BB2648" s="130">
        <f t="shared" si="3251"/>
        <v>0</v>
      </c>
      <c r="BC2648" s="130">
        <f t="shared" si="3252"/>
        <v>0</v>
      </c>
      <c r="BD2648" s="130">
        <f t="shared" si="3253"/>
        <v>0</v>
      </c>
      <c r="BE2648" s="359">
        <f t="shared" si="3254"/>
        <v>0</v>
      </c>
      <c r="BF2648" s="130">
        <f t="shared" si="3255"/>
        <v>0</v>
      </c>
      <c r="BG2648" s="130">
        <f t="shared" si="3256"/>
        <v>0</v>
      </c>
      <c r="BH2648" s="130">
        <f t="shared" si="3257"/>
        <v>0</v>
      </c>
      <c r="BI2648" s="130">
        <f t="shared" si="3258"/>
        <v>0</v>
      </c>
      <c r="BJ2648" s="359">
        <f t="shared" si="3259"/>
        <v>0</v>
      </c>
      <c r="BK2648" s="130">
        <f t="shared" si="3260"/>
        <v>0</v>
      </c>
      <c r="BL2648" s="130">
        <f t="shared" si="3261"/>
        <v>0</v>
      </c>
      <c r="BM2648" s="130">
        <f t="shared" si="3262"/>
        <v>0</v>
      </c>
      <c r="BN2648" s="130">
        <f t="shared" si="3263"/>
        <v>0</v>
      </c>
      <c r="BO2648" s="359">
        <f t="shared" si="3264"/>
        <v>0</v>
      </c>
      <c r="CO2648" s="335"/>
      <c r="CP2648" s="336"/>
      <c r="CQ2648" s="336"/>
      <c r="CR2648" s="336"/>
      <c r="CS2648" s="486"/>
      <c r="CT2648" s="486"/>
      <c r="CU2648" s="336"/>
      <c r="CV2648" s="336"/>
      <c r="CW2648" s="486"/>
      <c r="CX2648" s="486"/>
      <c r="CY2648" s="336"/>
      <c r="CZ2648" s="336"/>
      <c r="DA2648" s="486"/>
      <c r="DB2648" s="486"/>
      <c r="DC2648" s="336"/>
      <c r="DD2648" s="336"/>
      <c r="DE2648" s="486"/>
      <c r="DF2648" s="486"/>
      <c r="DG2648" s="336"/>
      <c r="DH2648" s="336"/>
      <c r="DI2648" s="486"/>
      <c r="DJ2648" s="486"/>
      <c r="DK2648" s="336"/>
      <c r="DL2648" s="336"/>
      <c r="DM2648" s="486"/>
      <c r="DN2648" s="486"/>
      <c r="DO2648" s="336"/>
      <c r="DP2648" s="336"/>
    </row>
    <row r="2649" spans="1:123" ht="38.25" customHeight="1" x14ac:dyDescent="0.2">
      <c r="A2649" s="1105"/>
      <c r="B2649" s="1105"/>
      <c r="C2649" s="169" t="s">
        <v>609</v>
      </c>
      <c r="D2649" s="434"/>
      <c r="E2649" s="434"/>
      <c r="F2649" s="434"/>
      <c r="G2649" s="486"/>
      <c r="H2649" s="486"/>
      <c r="I2649" s="434"/>
      <c r="J2649" s="434"/>
      <c r="K2649" s="486"/>
      <c r="L2649" s="486"/>
      <c r="M2649" s="434"/>
      <c r="N2649" s="434"/>
      <c r="O2649" s="486"/>
      <c r="P2649" s="486"/>
      <c r="Q2649" s="434"/>
      <c r="R2649" s="434"/>
      <c r="S2649" s="486"/>
      <c r="T2649" s="486"/>
      <c r="U2649" s="434"/>
      <c r="V2649" s="434"/>
      <c r="W2649" s="486"/>
      <c r="X2649" s="486"/>
      <c r="Y2649" s="434"/>
      <c r="Z2649" s="434"/>
      <c r="AA2649" s="486"/>
      <c r="AB2649" s="486"/>
      <c r="AC2649" s="434"/>
      <c r="AD2649" s="434"/>
      <c r="AE2649" s="109"/>
      <c r="AG2649" s="130">
        <f t="shared" si="3230"/>
        <v>0</v>
      </c>
      <c r="AH2649" s="130">
        <f t="shared" si="3231"/>
        <v>0</v>
      </c>
      <c r="AI2649" s="130">
        <f t="shared" si="3232"/>
        <v>0</v>
      </c>
      <c r="AJ2649" s="130">
        <f t="shared" si="3233"/>
        <v>0</v>
      </c>
      <c r="AK2649" s="359">
        <f t="shared" si="3234"/>
        <v>0</v>
      </c>
      <c r="AL2649" s="130">
        <f t="shared" si="3235"/>
        <v>0</v>
      </c>
      <c r="AM2649" s="130">
        <f t="shared" si="3236"/>
        <v>0</v>
      </c>
      <c r="AN2649" s="130">
        <f t="shared" si="3237"/>
        <v>0</v>
      </c>
      <c r="AO2649" s="130">
        <f t="shared" si="3238"/>
        <v>0</v>
      </c>
      <c r="AP2649" s="359">
        <f t="shared" si="3239"/>
        <v>0</v>
      </c>
      <c r="AQ2649" s="130">
        <f t="shared" si="3240"/>
        <v>0</v>
      </c>
      <c r="AR2649" s="130">
        <f t="shared" si="3241"/>
        <v>0</v>
      </c>
      <c r="AS2649" s="130">
        <f t="shared" si="3242"/>
        <v>0</v>
      </c>
      <c r="AT2649" s="130">
        <f t="shared" si="3243"/>
        <v>0</v>
      </c>
      <c r="AU2649" s="359">
        <f t="shared" si="3244"/>
        <v>0</v>
      </c>
      <c r="AV2649" s="130">
        <f t="shared" si="3245"/>
        <v>0</v>
      </c>
      <c r="AW2649" s="130">
        <f t="shared" si="3246"/>
        <v>0</v>
      </c>
      <c r="AX2649" s="130">
        <f t="shared" si="3247"/>
        <v>0</v>
      </c>
      <c r="AY2649" s="130">
        <f t="shared" si="3248"/>
        <v>0</v>
      </c>
      <c r="AZ2649" s="359">
        <f t="shared" si="3249"/>
        <v>0</v>
      </c>
      <c r="BA2649" s="130">
        <f t="shared" si="3250"/>
        <v>0</v>
      </c>
      <c r="BB2649" s="130">
        <f t="shared" si="3251"/>
        <v>0</v>
      </c>
      <c r="BC2649" s="130">
        <f t="shared" si="3252"/>
        <v>0</v>
      </c>
      <c r="BD2649" s="130">
        <f t="shared" si="3253"/>
        <v>0</v>
      </c>
      <c r="BE2649" s="359">
        <f t="shared" si="3254"/>
        <v>0</v>
      </c>
      <c r="BF2649" s="130">
        <f t="shared" si="3255"/>
        <v>0</v>
      </c>
      <c r="BG2649" s="130">
        <f t="shared" si="3256"/>
        <v>0</v>
      </c>
      <c r="BH2649" s="130">
        <f t="shared" si="3257"/>
        <v>0</v>
      </c>
      <c r="BI2649" s="130">
        <f t="shared" si="3258"/>
        <v>0</v>
      </c>
      <c r="BJ2649" s="359">
        <f t="shared" si="3259"/>
        <v>0</v>
      </c>
      <c r="BK2649" s="130">
        <f t="shared" si="3260"/>
        <v>0</v>
      </c>
      <c r="BL2649" s="130">
        <f t="shared" si="3261"/>
        <v>0</v>
      </c>
      <c r="BM2649" s="130">
        <f t="shared" si="3262"/>
        <v>0</v>
      </c>
      <c r="BN2649" s="130">
        <f t="shared" si="3263"/>
        <v>0</v>
      </c>
      <c r="BO2649" s="359">
        <f t="shared" si="3264"/>
        <v>0</v>
      </c>
      <c r="BQ2649" s="246" t="s">
        <v>84</v>
      </c>
      <c r="BR2649" s="246" t="s">
        <v>2048</v>
      </c>
      <c r="BS2649" s="246" t="s">
        <v>2049</v>
      </c>
      <c r="BT2649" s="246" t="s">
        <v>84</v>
      </c>
      <c r="BU2649" s="246" t="s">
        <v>2048</v>
      </c>
      <c r="BV2649" s="246" t="s">
        <v>2049</v>
      </c>
      <c r="BW2649" s="246" t="s">
        <v>84</v>
      </c>
      <c r="BX2649" s="246" t="s">
        <v>2048</v>
      </c>
      <c r="BY2649" s="246" t="s">
        <v>2049</v>
      </c>
      <c r="BZ2649" s="246" t="s">
        <v>84</v>
      </c>
      <c r="CA2649" s="246" t="s">
        <v>2048</v>
      </c>
      <c r="CB2649" s="246" t="s">
        <v>2049</v>
      </c>
      <c r="CC2649" s="246" t="s">
        <v>84</v>
      </c>
      <c r="CD2649" s="246" t="s">
        <v>2048</v>
      </c>
      <c r="CE2649" s="246" t="s">
        <v>2049</v>
      </c>
      <c r="CF2649" s="246" t="s">
        <v>84</v>
      </c>
      <c r="CG2649" s="246" t="s">
        <v>2048</v>
      </c>
      <c r="CH2649" s="246" t="s">
        <v>2049</v>
      </c>
      <c r="CI2649" s="246" t="s">
        <v>84</v>
      </c>
      <c r="CJ2649" s="246" t="s">
        <v>2048</v>
      </c>
      <c r="CK2649" s="246" t="s">
        <v>2049</v>
      </c>
      <c r="CO2649" s="335"/>
      <c r="CP2649" s="336"/>
      <c r="CQ2649" s="336"/>
      <c r="CR2649" s="336"/>
      <c r="CS2649" s="486"/>
      <c r="CT2649" s="486"/>
      <c r="CU2649" s="336"/>
      <c r="CV2649" s="336"/>
      <c r="CW2649" s="486"/>
      <c r="CX2649" s="486"/>
      <c r="CY2649" s="336"/>
      <c r="CZ2649" s="336"/>
      <c r="DA2649" s="486"/>
      <c r="DB2649" s="486"/>
      <c r="DC2649" s="336"/>
      <c r="DD2649" s="336"/>
      <c r="DE2649" s="486"/>
      <c r="DF2649" s="486"/>
      <c r="DG2649" s="336"/>
      <c r="DH2649" s="336"/>
      <c r="DI2649" s="486"/>
      <c r="DJ2649" s="486"/>
      <c r="DK2649" s="336"/>
      <c r="DL2649" s="336"/>
      <c r="DM2649" s="486"/>
      <c r="DN2649" s="486"/>
      <c r="DO2649" s="336"/>
      <c r="DP2649" s="336"/>
    </row>
    <row r="2650" spans="1:123" s="186" customFormat="1" ht="38.25" customHeight="1" x14ac:dyDescent="0.2">
      <c r="A2650" s="1104"/>
      <c r="B2650" s="1104"/>
      <c r="C2650" s="242" t="s">
        <v>611</v>
      </c>
      <c r="D2650" s="234"/>
      <c r="E2650" s="234"/>
      <c r="F2650" s="234"/>
      <c r="G2650" s="487"/>
      <c r="H2650" s="487"/>
      <c r="I2650" s="234"/>
      <c r="J2650" s="234"/>
      <c r="K2650" s="487"/>
      <c r="L2650" s="487"/>
      <c r="M2650" s="234"/>
      <c r="N2650" s="234"/>
      <c r="O2650" s="487"/>
      <c r="P2650" s="487"/>
      <c r="Q2650" s="234"/>
      <c r="R2650" s="234"/>
      <c r="S2650" s="487"/>
      <c r="T2650" s="487"/>
      <c r="U2650" s="234"/>
      <c r="V2650" s="234"/>
      <c r="W2650" s="487"/>
      <c r="X2650" s="487"/>
      <c r="Y2650" s="234"/>
      <c r="Z2650" s="234"/>
      <c r="AA2650" s="487"/>
      <c r="AB2650" s="487"/>
      <c r="AC2650" s="234"/>
      <c r="AD2650" s="234"/>
      <c r="AE2650" s="235"/>
      <c r="AF2650" s="237"/>
      <c r="AG2650" s="178">
        <f t="shared" si="3230"/>
        <v>0</v>
      </c>
      <c r="AH2650" s="178">
        <f t="shared" si="3231"/>
        <v>0</v>
      </c>
      <c r="AI2650" s="178">
        <f t="shared" si="3232"/>
        <v>0</v>
      </c>
      <c r="AJ2650" s="178">
        <f t="shared" si="3233"/>
        <v>0</v>
      </c>
      <c r="AK2650" s="359">
        <f t="shared" si="3234"/>
        <v>0</v>
      </c>
      <c r="AL2650" s="178">
        <f t="shared" si="3235"/>
        <v>0</v>
      </c>
      <c r="AM2650" s="178">
        <f t="shared" si="3236"/>
        <v>0</v>
      </c>
      <c r="AN2650" s="178">
        <f t="shared" si="3237"/>
        <v>0</v>
      </c>
      <c r="AO2650" s="178">
        <f t="shared" si="3238"/>
        <v>0</v>
      </c>
      <c r="AP2650" s="359">
        <f t="shared" si="3239"/>
        <v>0</v>
      </c>
      <c r="AQ2650" s="178">
        <f t="shared" si="3240"/>
        <v>0</v>
      </c>
      <c r="AR2650" s="178">
        <f t="shared" si="3241"/>
        <v>0</v>
      </c>
      <c r="AS2650" s="178">
        <f t="shared" si="3242"/>
        <v>0</v>
      </c>
      <c r="AT2650" s="178">
        <f t="shared" si="3243"/>
        <v>0</v>
      </c>
      <c r="AU2650" s="359">
        <f t="shared" si="3244"/>
        <v>0</v>
      </c>
      <c r="AV2650" s="178">
        <f t="shared" si="3245"/>
        <v>0</v>
      </c>
      <c r="AW2650" s="178">
        <f t="shared" si="3246"/>
        <v>0</v>
      </c>
      <c r="AX2650" s="178">
        <f t="shared" si="3247"/>
        <v>0</v>
      </c>
      <c r="AY2650" s="178">
        <f t="shared" si="3248"/>
        <v>0</v>
      </c>
      <c r="AZ2650" s="359">
        <f t="shared" si="3249"/>
        <v>0</v>
      </c>
      <c r="BA2650" s="178">
        <f t="shared" si="3250"/>
        <v>0</v>
      </c>
      <c r="BB2650" s="178">
        <f t="shared" si="3251"/>
        <v>0</v>
      </c>
      <c r="BC2650" s="178">
        <f t="shared" si="3252"/>
        <v>0</v>
      </c>
      <c r="BD2650" s="178">
        <f t="shared" si="3253"/>
        <v>0</v>
      </c>
      <c r="BE2650" s="359">
        <f t="shared" si="3254"/>
        <v>0</v>
      </c>
      <c r="BF2650" s="178">
        <f t="shared" si="3255"/>
        <v>0</v>
      </c>
      <c r="BG2650" s="178">
        <f t="shared" si="3256"/>
        <v>0</v>
      </c>
      <c r="BH2650" s="178">
        <f t="shared" si="3257"/>
        <v>0</v>
      </c>
      <c r="BI2650" s="178">
        <f t="shared" si="3258"/>
        <v>0</v>
      </c>
      <c r="BJ2650" s="359">
        <f t="shared" si="3259"/>
        <v>0</v>
      </c>
      <c r="BK2650" s="178">
        <f t="shared" si="3260"/>
        <v>0</v>
      </c>
      <c r="BL2650" s="178">
        <f t="shared" si="3261"/>
        <v>0</v>
      </c>
      <c r="BM2650" s="178">
        <f t="shared" si="3262"/>
        <v>0</v>
      </c>
      <c r="BN2650" s="178">
        <f t="shared" si="3263"/>
        <v>0</v>
      </c>
      <c r="BO2650" s="359">
        <f t="shared" si="3264"/>
        <v>0</v>
      </c>
      <c r="BP2650" s="186" t="s">
        <v>2077</v>
      </c>
      <c r="BQ2650" s="178">
        <f t="shared" ref="BQ2650:CK2650" si="3469">IF($AG$1789=$AH$1789,0,IF(
OR(
AND(BQ2654=0,BQ2653&gt;0),
AND(BQ2654="NS",BQ2652&gt;0),
AND(BQ2654="NS",BQ2652=0,BQ2653=0)),1,
IF(OR(
AND(BQ2654&gt;0,BQ2653=2),
AND(BQ2654="NS",BQ2653=2),
AND(BQ2654="NS",BQ2652=0,BQ2653&gt;0),
BQ2654=BQ2652,
AND(BQ2654="NA",BQ2653=0,BQ2652=0,BQ2651&gt;0)),0,1)))</f>
        <v>0</v>
      </c>
      <c r="BR2650" s="178">
        <f t="shared" si="3469"/>
        <v>0</v>
      </c>
      <c r="BS2650" s="178">
        <f t="shared" si="3469"/>
        <v>0</v>
      </c>
      <c r="BT2650" s="178">
        <f t="shared" si="3469"/>
        <v>0</v>
      </c>
      <c r="BU2650" s="178">
        <f t="shared" si="3469"/>
        <v>0</v>
      </c>
      <c r="BV2650" s="178">
        <f t="shared" si="3469"/>
        <v>0</v>
      </c>
      <c r="BW2650" s="178">
        <f t="shared" si="3469"/>
        <v>0</v>
      </c>
      <c r="BX2650" s="178">
        <f t="shared" si="3469"/>
        <v>0</v>
      </c>
      <c r="BY2650" s="178">
        <f t="shared" si="3469"/>
        <v>0</v>
      </c>
      <c r="BZ2650" s="178">
        <f t="shared" si="3469"/>
        <v>0</v>
      </c>
      <c r="CA2650" s="178">
        <f t="shared" si="3469"/>
        <v>0</v>
      </c>
      <c r="CB2650" s="178">
        <f t="shared" si="3469"/>
        <v>0</v>
      </c>
      <c r="CC2650" s="178">
        <f t="shared" si="3469"/>
        <v>0</v>
      </c>
      <c r="CD2650" s="178">
        <f t="shared" si="3469"/>
        <v>0</v>
      </c>
      <c r="CE2650" s="178">
        <f t="shared" si="3469"/>
        <v>0</v>
      </c>
      <c r="CF2650" s="178">
        <f t="shared" si="3469"/>
        <v>0</v>
      </c>
      <c r="CG2650" s="178">
        <f t="shared" si="3469"/>
        <v>0</v>
      </c>
      <c r="CH2650" s="178">
        <f t="shared" si="3469"/>
        <v>0</v>
      </c>
      <c r="CI2650" s="178">
        <f t="shared" si="3469"/>
        <v>0</v>
      </c>
      <c r="CJ2650" s="178">
        <f t="shared" si="3469"/>
        <v>0</v>
      </c>
      <c r="CK2650" s="178">
        <f t="shared" si="3469"/>
        <v>0</v>
      </c>
      <c r="CL2650" s="186">
        <f>SUM(BZ2650:CK2650)</f>
        <v>0</v>
      </c>
      <c r="CN2650" s="237"/>
      <c r="CO2650" s="354"/>
      <c r="CP2650" s="337"/>
      <c r="CQ2650" s="337"/>
      <c r="CR2650" s="337"/>
      <c r="CS2650" s="487"/>
      <c r="CT2650" s="487"/>
      <c r="CU2650" s="337"/>
      <c r="CV2650" s="337"/>
      <c r="CW2650" s="487"/>
      <c r="CX2650" s="487"/>
      <c r="CY2650" s="337"/>
      <c r="CZ2650" s="337"/>
      <c r="DA2650" s="487"/>
      <c r="DB2650" s="487"/>
      <c r="DC2650" s="337"/>
      <c r="DD2650" s="337"/>
      <c r="DE2650" s="487"/>
      <c r="DF2650" s="487"/>
      <c r="DG2650" s="337"/>
      <c r="DH2650" s="337"/>
      <c r="DI2650" s="487"/>
      <c r="DJ2650" s="487"/>
      <c r="DK2650" s="337"/>
      <c r="DL2650" s="337"/>
      <c r="DM2650" s="487"/>
      <c r="DN2650" s="487"/>
      <c r="DO2650" s="337"/>
      <c r="DP2650" s="337"/>
      <c r="DS2650" s="237"/>
    </row>
    <row r="2651" spans="1:123" ht="38.25" customHeight="1" x14ac:dyDescent="0.2">
      <c r="A2651" s="1105"/>
      <c r="B2651" s="1105"/>
      <c r="C2651" s="169" t="s">
        <v>615</v>
      </c>
      <c r="D2651" s="434"/>
      <c r="E2651" s="434"/>
      <c r="F2651" s="434"/>
      <c r="G2651" s="486"/>
      <c r="H2651" s="486"/>
      <c r="I2651" s="434"/>
      <c r="J2651" s="434"/>
      <c r="K2651" s="486"/>
      <c r="L2651" s="486"/>
      <c r="M2651" s="434"/>
      <c r="N2651" s="434"/>
      <c r="O2651" s="486"/>
      <c r="P2651" s="486"/>
      <c r="Q2651" s="434"/>
      <c r="R2651" s="434"/>
      <c r="S2651" s="486"/>
      <c r="T2651" s="486"/>
      <c r="U2651" s="434"/>
      <c r="V2651" s="434"/>
      <c r="W2651" s="486"/>
      <c r="X2651" s="486"/>
      <c r="Y2651" s="434"/>
      <c r="Z2651" s="434"/>
      <c r="AA2651" s="486"/>
      <c r="AB2651" s="486"/>
      <c r="AC2651" s="434"/>
      <c r="AD2651" s="434"/>
      <c r="AE2651" s="109"/>
      <c r="AG2651" s="130">
        <f t="shared" si="3230"/>
        <v>0</v>
      </c>
      <c r="AH2651" s="130">
        <f t="shared" si="3231"/>
        <v>0</v>
      </c>
      <c r="AI2651" s="130">
        <f t="shared" si="3232"/>
        <v>0</v>
      </c>
      <c r="AJ2651" s="130">
        <f t="shared" si="3233"/>
        <v>0</v>
      </c>
      <c r="AK2651" s="359">
        <f t="shared" si="3234"/>
        <v>0</v>
      </c>
      <c r="AL2651" s="130">
        <f t="shared" si="3235"/>
        <v>0</v>
      </c>
      <c r="AM2651" s="130">
        <f t="shared" si="3236"/>
        <v>0</v>
      </c>
      <c r="AN2651" s="130">
        <f t="shared" si="3237"/>
        <v>0</v>
      </c>
      <c r="AO2651" s="130">
        <f t="shared" si="3238"/>
        <v>0</v>
      </c>
      <c r="AP2651" s="359">
        <f t="shared" si="3239"/>
        <v>0</v>
      </c>
      <c r="AQ2651" s="130">
        <f t="shared" si="3240"/>
        <v>0</v>
      </c>
      <c r="AR2651" s="130">
        <f t="shared" si="3241"/>
        <v>0</v>
      </c>
      <c r="AS2651" s="130">
        <f t="shared" si="3242"/>
        <v>0</v>
      </c>
      <c r="AT2651" s="130">
        <f t="shared" si="3243"/>
        <v>0</v>
      </c>
      <c r="AU2651" s="359">
        <f t="shared" si="3244"/>
        <v>0</v>
      </c>
      <c r="AV2651" s="130">
        <f t="shared" si="3245"/>
        <v>0</v>
      </c>
      <c r="AW2651" s="130">
        <f t="shared" si="3246"/>
        <v>0</v>
      </c>
      <c r="AX2651" s="130">
        <f t="shared" si="3247"/>
        <v>0</v>
      </c>
      <c r="AY2651" s="130">
        <f t="shared" si="3248"/>
        <v>0</v>
      </c>
      <c r="AZ2651" s="359">
        <f t="shared" si="3249"/>
        <v>0</v>
      </c>
      <c r="BA2651" s="130">
        <f t="shared" si="3250"/>
        <v>0</v>
      </c>
      <c r="BB2651" s="130">
        <f t="shared" si="3251"/>
        <v>0</v>
      </c>
      <c r="BC2651" s="130">
        <f t="shared" si="3252"/>
        <v>0</v>
      </c>
      <c r="BD2651" s="130">
        <f t="shared" si="3253"/>
        <v>0</v>
      </c>
      <c r="BE2651" s="359">
        <f t="shared" si="3254"/>
        <v>0</v>
      </c>
      <c r="BF2651" s="130">
        <f t="shared" si="3255"/>
        <v>0</v>
      </c>
      <c r="BG2651" s="130">
        <f t="shared" si="3256"/>
        <v>0</v>
      </c>
      <c r="BH2651" s="130">
        <f t="shared" si="3257"/>
        <v>0</v>
      </c>
      <c r="BI2651" s="130">
        <f t="shared" si="3258"/>
        <v>0</v>
      </c>
      <c r="BJ2651" s="359">
        <f t="shared" si="3259"/>
        <v>0</v>
      </c>
      <c r="BK2651" s="130">
        <f t="shared" si="3260"/>
        <v>0</v>
      </c>
      <c r="BL2651" s="130">
        <f t="shared" si="3261"/>
        <v>0</v>
      </c>
      <c r="BM2651" s="130">
        <f t="shared" si="3262"/>
        <v>0</v>
      </c>
      <c r="BN2651" s="130">
        <f t="shared" si="3263"/>
        <v>0</v>
      </c>
      <c r="BO2651" s="359">
        <f t="shared" si="3264"/>
        <v>0</v>
      </c>
      <c r="BP2651" s="90" t="s">
        <v>2058</v>
      </c>
      <c r="BQ2651" s="90">
        <f>COUNTIF(D2651:D2652,"NA")</f>
        <v>0</v>
      </c>
      <c r="BR2651" s="90">
        <f>COUNTIF(E2651:E2652,"NA")</f>
        <v>0</v>
      </c>
      <c r="BS2651" s="90">
        <f>COUNTIF(F2651:F2652,"NA")</f>
        <v>0</v>
      </c>
      <c r="BT2651" s="90">
        <f>COUNTIF(G2651:H2652,"NA")</f>
        <v>0</v>
      </c>
      <c r="BU2651" s="90">
        <f>COUNTIF(I2651:I2652,"NA")</f>
        <v>0</v>
      </c>
      <c r="BV2651" s="90">
        <f>COUNTIF(J2651:J2652,"NA")</f>
        <v>0</v>
      </c>
      <c r="BW2651" s="90">
        <f>COUNTIF(K2651:L2652,"NA")</f>
        <v>0</v>
      </c>
      <c r="BX2651" s="90">
        <f>COUNTIF(M2651:M2652,"NA")</f>
        <v>0</v>
      </c>
      <c r="BY2651" s="90">
        <f>COUNTIF(N2651:N2652,"NA")</f>
        <v>0</v>
      </c>
      <c r="BZ2651" s="90">
        <f>COUNTIF(O2651:P2652,"NA")</f>
        <v>0</v>
      </c>
      <c r="CA2651" s="90">
        <f>COUNTIF(Q2651:Q2652,"NA")</f>
        <v>0</v>
      </c>
      <c r="CB2651" s="90">
        <f>COUNTIF(R2651:R2652,"NA")</f>
        <v>0</v>
      </c>
      <c r="CC2651" s="90">
        <f>COUNTIF(S2651:T2652,"NA")</f>
        <v>0</v>
      </c>
      <c r="CD2651" s="90">
        <f>COUNTIF(U2651:U2652,"NA")</f>
        <v>0</v>
      </c>
      <c r="CE2651" s="90">
        <f>COUNTIF(V2651:V2652,"NA")</f>
        <v>0</v>
      </c>
      <c r="CF2651" s="90">
        <f>COUNTIF(W2651:X2652,"NA")</f>
        <v>0</v>
      </c>
      <c r="CG2651" s="90">
        <f>COUNTIF(Y2651:Y2652,"NA")</f>
        <v>0</v>
      </c>
      <c r="CH2651" s="90">
        <f>COUNTIF(Z2651:Z2652,"NA")</f>
        <v>0</v>
      </c>
      <c r="CI2651" s="90">
        <f>COUNTIF(AA2651:AB2652,"NA")</f>
        <v>0</v>
      </c>
      <c r="CJ2651" s="90">
        <f>COUNTIF(AC2651:AC2652,"NA")</f>
        <v>0</v>
      </c>
      <c r="CK2651" s="90">
        <f>COUNTIF(AD2651:AD2652,"NA")</f>
        <v>0</v>
      </c>
      <c r="CO2651" s="335"/>
      <c r="CP2651" s="336"/>
      <c r="CQ2651" s="336"/>
      <c r="CR2651" s="336"/>
      <c r="CS2651" s="486"/>
      <c r="CT2651" s="486"/>
      <c r="CU2651" s="336"/>
      <c r="CV2651" s="336"/>
      <c r="CW2651" s="486"/>
      <c r="CX2651" s="486"/>
      <c r="CY2651" s="336"/>
      <c r="CZ2651" s="336"/>
      <c r="DA2651" s="486"/>
      <c r="DB2651" s="486"/>
      <c r="DC2651" s="336"/>
      <c r="DD2651" s="336"/>
      <c r="DE2651" s="486"/>
      <c r="DF2651" s="486"/>
      <c r="DG2651" s="336"/>
      <c r="DH2651" s="336"/>
      <c r="DI2651" s="486"/>
      <c r="DJ2651" s="486"/>
      <c r="DK2651" s="336"/>
      <c r="DL2651" s="336"/>
      <c r="DM2651" s="486"/>
      <c r="DN2651" s="486"/>
      <c r="DO2651" s="336"/>
      <c r="DP2651" s="336"/>
    </row>
    <row r="2652" spans="1:123" ht="38.25" customHeight="1" x14ac:dyDescent="0.2">
      <c r="A2652" s="1105"/>
      <c r="B2652" s="1105"/>
      <c r="C2652" s="169" t="s">
        <v>616</v>
      </c>
      <c r="D2652" s="434"/>
      <c r="E2652" s="434"/>
      <c r="F2652" s="434"/>
      <c r="G2652" s="486"/>
      <c r="H2652" s="486"/>
      <c r="I2652" s="434"/>
      <c r="J2652" s="434"/>
      <c r="K2652" s="486"/>
      <c r="L2652" s="486"/>
      <c r="M2652" s="434"/>
      <c r="N2652" s="434"/>
      <c r="O2652" s="486"/>
      <c r="P2652" s="486"/>
      <c r="Q2652" s="434"/>
      <c r="R2652" s="434"/>
      <c r="S2652" s="486"/>
      <c r="T2652" s="486"/>
      <c r="U2652" s="434"/>
      <c r="V2652" s="434"/>
      <c r="W2652" s="486"/>
      <c r="X2652" s="486"/>
      <c r="Y2652" s="434"/>
      <c r="Z2652" s="434"/>
      <c r="AA2652" s="486"/>
      <c r="AB2652" s="486"/>
      <c r="AC2652" s="434"/>
      <c r="AD2652" s="434"/>
      <c r="AE2652" s="109"/>
      <c r="AG2652" s="130">
        <f t="shared" si="3230"/>
        <v>0</v>
      </c>
      <c r="AH2652" s="130">
        <f t="shared" si="3231"/>
        <v>0</v>
      </c>
      <c r="AI2652" s="130">
        <f t="shared" si="3232"/>
        <v>0</v>
      </c>
      <c r="AJ2652" s="130">
        <f t="shared" si="3233"/>
        <v>0</v>
      </c>
      <c r="AK2652" s="359">
        <f t="shared" si="3234"/>
        <v>0</v>
      </c>
      <c r="AL2652" s="130">
        <f t="shared" si="3235"/>
        <v>0</v>
      </c>
      <c r="AM2652" s="130">
        <f t="shared" si="3236"/>
        <v>0</v>
      </c>
      <c r="AN2652" s="130">
        <f t="shared" si="3237"/>
        <v>0</v>
      </c>
      <c r="AO2652" s="130">
        <f t="shared" si="3238"/>
        <v>0</v>
      </c>
      <c r="AP2652" s="359">
        <f t="shared" si="3239"/>
        <v>0</v>
      </c>
      <c r="AQ2652" s="130">
        <f t="shared" si="3240"/>
        <v>0</v>
      </c>
      <c r="AR2652" s="130">
        <f t="shared" si="3241"/>
        <v>0</v>
      </c>
      <c r="AS2652" s="130">
        <f t="shared" si="3242"/>
        <v>0</v>
      </c>
      <c r="AT2652" s="130">
        <f t="shared" si="3243"/>
        <v>0</v>
      </c>
      <c r="AU2652" s="359">
        <f t="shared" si="3244"/>
        <v>0</v>
      </c>
      <c r="AV2652" s="130">
        <f t="shared" si="3245"/>
        <v>0</v>
      </c>
      <c r="AW2652" s="130">
        <f t="shared" si="3246"/>
        <v>0</v>
      </c>
      <c r="AX2652" s="130">
        <f t="shared" si="3247"/>
        <v>0</v>
      </c>
      <c r="AY2652" s="130">
        <f t="shared" si="3248"/>
        <v>0</v>
      </c>
      <c r="AZ2652" s="359">
        <f t="shared" si="3249"/>
        <v>0</v>
      </c>
      <c r="BA2652" s="130">
        <f t="shared" si="3250"/>
        <v>0</v>
      </c>
      <c r="BB2652" s="130">
        <f t="shared" si="3251"/>
        <v>0</v>
      </c>
      <c r="BC2652" s="130">
        <f t="shared" si="3252"/>
        <v>0</v>
      </c>
      <c r="BD2652" s="130">
        <f t="shared" si="3253"/>
        <v>0</v>
      </c>
      <c r="BE2652" s="359">
        <f t="shared" si="3254"/>
        <v>0</v>
      </c>
      <c r="BF2652" s="130">
        <f t="shared" si="3255"/>
        <v>0</v>
      </c>
      <c r="BG2652" s="130">
        <f t="shared" si="3256"/>
        <v>0</v>
      </c>
      <c r="BH2652" s="130">
        <f t="shared" si="3257"/>
        <v>0</v>
      </c>
      <c r="BI2652" s="130">
        <f t="shared" si="3258"/>
        <v>0</v>
      </c>
      <c r="BJ2652" s="359">
        <f t="shared" si="3259"/>
        <v>0</v>
      </c>
      <c r="BK2652" s="130">
        <f t="shared" si="3260"/>
        <v>0</v>
      </c>
      <c r="BL2652" s="130">
        <f t="shared" si="3261"/>
        <v>0</v>
      </c>
      <c r="BM2652" s="130">
        <f t="shared" si="3262"/>
        <v>0</v>
      </c>
      <c r="BN2652" s="130">
        <f t="shared" si="3263"/>
        <v>0</v>
      </c>
      <c r="BO2652" s="359">
        <f t="shared" si="3264"/>
        <v>0</v>
      </c>
      <c r="BP2652" s="90" t="s">
        <v>2078</v>
      </c>
      <c r="BQ2652" s="90">
        <f>SUM(D2651:D2652)</f>
        <v>0</v>
      </c>
      <c r="BR2652" s="90">
        <f>SUM(E2651:E2652)</f>
        <v>0</v>
      </c>
      <c r="BS2652" s="90">
        <f>SUM(F2651:F2652)</f>
        <v>0</v>
      </c>
      <c r="BT2652" s="90">
        <f>SUM(G2651:H2652)</f>
        <v>0</v>
      </c>
      <c r="BU2652" s="90">
        <f>SUM(I2651:I2652)</f>
        <v>0</v>
      </c>
      <c r="BV2652" s="90">
        <f>SUM(J2651:J2652)</f>
        <v>0</v>
      </c>
      <c r="BW2652" s="90">
        <f>SUM(K2651:L2652)</f>
        <v>0</v>
      </c>
      <c r="BX2652" s="90">
        <f>SUM(M2651:M2652)</f>
        <v>0</v>
      </c>
      <c r="BY2652" s="90">
        <f>SUM(N2651:N2652)</f>
        <v>0</v>
      </c>
      <c r="BZ2652" s="90">
        <f>SUM(O2651:P2652)</f>
        <v>0</v>
      </c>
      <c r="CA2652" s="90">
        <f>SUM(Q2651:Q2652)</f>
        <v>0</v>
      </c>
      <c r="CB2652" s="90">
        <f>SUM(R2651:R2652)</f>
        <v>0</v>
      </c>
      <c r="CC2652" s="90">
        <f>SUM(S2651:T2652)</f>
        <v>0</v>
      </c>
      <c r="CD2652" s="90">
        <f>SUM(U2651:U2652)</f>
        <v>0</v>
      </c>
      <c r="CE2652" s="90">
        <f>SUM(V2651:V2652)</f>
        <v>0</v>
      </c>
      <c r="CF2652" s="90">
        <f>SUM(W2651:X2652)</f>
        <v>0</v>
      </c>
      <c r="CG2652" s="90">
        <f>SUM(Y2651:Y2652)</f>
        <v>0</v>
      </c>
      <c r="CH2652" s="90">
        <f>SUM(Z2651:Z2652)</f>
        <v>0</v>
      </c>
      <c r="CI2652" s="90">
        <f>SUM(AA2651:AB2652)</f>
        <v>0</v>
      </c>
      <c r="CJ2652" s="90">
        <f>SUM(AC2651:AC2652)</f>
        <v>0</v>
      </c>
      <c r="CK2652" s="90">
        <f>SUM(AD2651:AD2652)</f>
        <v>0</v>
      </c>
      <c r="CO2652" s="335"/>
      <c r="CP2652" s="336"/>
      <c r="CQ2652" s="336"/>
      <c r="CR2652" s="336"/>
      <c r="CS2652" s="486"/>
      <c r="CT2652" s="486"/>
      <c r="CU2652" s="336"/>
      <c r="CV2652" s="336"/>
      <c r="CW2652" s="486"/>
      <c r="CX2652" s="486"/>
      <c r="CY2652" s="336"/>
      <c r="CZ2652" s="336"/>
      <c r="DA2652" s="486"/>
      <c r="DB2652" s="486"/>
      <c r="DC2652" s="336"/>
      <c r="DD2652" s="336"/>
      <c r="DE2652" s="486"/>
      <c r="DF2652" s="486"/>
      <c r="DG2652" s="336"/>
      <c r="DH2652" s="336"/>
      <c r="DI2652" s="486"/>
      <c r="DJ2652" s="486"/>
      <c r="DK2652" s="336"/>
      <c r="DL2652" s="336"/>
      <c r="DM2652" s="486"/>
      <c r="DN2652" s="486"/>
      <c r="DO2652" s="336"/>
      <c r="DP2652" s="336"/>
    </row>
    <row r="2653" spans="1:123" ht="38.25" customHeight="1" x14ac:dyDescent="0.2">
      <c r="A2653" s="1101"/>
      <c r="B2653" s="1101"/>
      <c r="C2653" s="168" t="s">
        <v>617</v>
      </c>
      <c r="D2653" s="201"/>
      <c r="E2653" s="201"/>
      <c r="F2653" s="201"/>
      <c r="G2653" s="486"/>
      <c r="H2653" s="486"/>
      <c r="I2653" s="201"/>
      <c r="J2653" s="201"/>
      <c r="K2653" s="486"/>
      <c r="L2653" s="486"/>
      <c r="M2653" s="201"/>
      <c r="N2653" s="201"/>
      <c r="O2653" s="486"/>
      <c r="P2653" s="486"/>
      <c r="Q2653" s="201"/>
      <c r="R2653" s="201"/>
      <c r="S2653" s="486"/>
      <c r="T2653" s="486"/>
      <c r="U2653" s="201"/>
      <c r="V2653" s="201"/>
      <c r="W2653" s="486"/>
      <c r="X2653" s="486"/>
      <c r="Y2653" s="201"/>
      <c r="Z2653" s="201"/>
      <c r="AA2653" s="486"/>
      <c r="AB2653" s="486"/>
      <c r="AC2653" s="201"/>
      <c r="AD2653" s="201"/>
      <c r="AE2653" s="109"/>
      <c r="AG2653" s="130">
        <f t="shared" si="3230"/>
        <v>0</v>
      </c>
      <c r="AH2653" s="130">
        <f t="shared" si="3231"/>
        <v>0</v>
      </c>
      <c r="AI2653" s="130">
        <f t="shared" si="3232"/>
        <v>0</v>
      </c>
      <c r="AJ2653" s="130">
        <f t="shared" si="3233"/>
        <v>0</v>
      </c>
      <c r="AK2653" s="359">
        <f t="shared" si="3234"/>
        <v>0</v>
      </c>
      <c r="AL2653" s="130">
        <f t="shared" si="3235"/>
        <v>0</v>
      </c>
      <c r="AM2653" s="130">
        <f t="shared" si="3236"/>
        <v>0</v>
      </c>
      <c r="AN2653" s="130">
        <f t="shared" si="3237"/>
        <v>0</v>
      </c>
      <c r="AO2653" s="130">
        <f t="shared" si="3238"/>
        <v>0</v>
      </c>
      <c r="AP2653" s="359">
        <f t="shared" si="3239"/>
        <v>0</v>
      </c>
      <c r="AQ2653" s="130">
        <f t="shared" si="3240"/>
        <v>0</v>
      </c>
      <c r="AR2653" s="130">
        <f t="shared" si="3241"/>
        <v>0</v>
      </c>
      <c r="AS2653" s="130">
        <f t="shared" si="3242"/>
        <v>0</v>
      </c>
      <c r="AT2653" s="130">
        <f t="shared" si="3243"/>
        <v>0</v>
      </c>
      <c r="AU2653" s="359">
        <f t="shared" si="3244"/>
        <v>0</v>
      </c>
      <c r="AV2653" s="130">
        <f t="shared" si="3245"/>
        <v>0</v>
      </c>
      <c r="AW2653" s="130">
        <f t="shared" si="3246"/>
        <v>0</v>
      </c>
      <c r="AX2653" s="130">
        <f t="shared" si="3247"/>
        <v>0</v>
      </c>
      <c r="AY2653" s="130">
        <f t="shared" si="3248"/>
        <v>0</v>
      </c>
      <c r="AZ2653" s="359">
        <f t="shared" si="3249"/>
        <v>0</v>
      </c>
      <c r="BA2653" s="130">
        <f t="shared" si="3250"/>
        <v>0</v>
      </c>
      <c r="BB2653" s="130">
        <f t="shared" si="3251"/>
        <v>0</v>
      </c>
      <c r="BC2653" s="130">
        <f t="shared" si="3252"/>
        <v>0</v>
      </c>
      <c r="BD2653" s="130">
        <f t="shared" si="3253"/>
        <v>0</v>
      </c>
      <c r="BE2653" s="359">
        <f t="shared" si="3254"/>
        <v>0</v>
      </c>
      <c r="BF2653" s="130">
        <f t="shared" si="3255"/>
        <v>0</v>
      </c>
      <c r="BG2653" s="130">
        <f t="shared" si="3256"/>
        <v>0</v>
      </c>
      <c r="BH2653" s="130">
        <f t="shared" si="3257"/>
        <v>0</v>
      </c>
      <c r="BI2653" s="130">
        <f t="shared" si="3258"/>
        <v>0</v>
      </c>
      <c r="BJ2653" s="359">
        <f t="shared" si="3259"/>
        <v>0</v>
      </c>
      <c r="BK2653" s="130">
        <f t="shared" si="3260"/>
        <v>0</v>
      </c>
      <c r="BL2653" s="130">
        <f t="shared" si="3261"/>
        <v>0</v>
      </c>
      <c r="BM2653" s="130">
        <f t="shared" si="3262"/>
        <v>0</v>
      </c>
      <c r="BN2653" s="130">
        <f t="shared" si="3263"/>
        <v>0</v>
      </c>
      <c r="BO2653" s="359">
        <f t="shared" si="3264"/>
        <v>0</v>
      </c>
      <c r="BP2653" s="90" t="s">
        <v>2029</v>
      </c>
      <c r="BQ2653" s="90">
        <f>COUNTIF(D2651:D2652,"NS")</f>
        <v>0</v>
      </c>
      <c r="BR2653" s="90">
        <f>COUNTIF(E2651:E2652,"NS")</f>
        <v>0</v>
      </c>
      <c r="BS2653" s="90">
        <f>COUNTIF(F2651:F2652,"NS")</f>
        <v>0</v>
      </c>
      <c r="BT2653" s="90">
        <f>COUNTIF(G2651:H2652,"NS")</f>
        <v>0</v>
      </c>
      <c r="BU2653" s="90">
        <f>COUNTIF(I2651:I2652,"NS")</f>
        <v>0</v>
      </c>
      <c r="BV2653" s="90">
        <f>COUNTIF(J2651:J2652,"NS")</f>
        <v>0</v>
      </c>
      <c r="BW2653" s="90">
        <f>COUNTIF(K2651:L2652,"NS")</f>
        <v>0</v>
      </c>
      <c r="BX2653" s="90">
        <f>COUNTIF(M2651:M2652,"NS")</f>
        <v>0</v>
      </c>
      <c r="BY2653" s="90">
        <f>COUNTIF(N2651:N2652,"NS")</f>
        <v>0</v>
      </c>
      <c r="BZ2653" s="90">
        <f>COUNTIF(O2651:P2652,"NS")</f>
        <v>0</v>
      </c>
      <c r="CA2653" s="90">
        <f>COUNTIF(Q2651:Q2652,"NS")</f>
        <v>0</v>
      </c>
      <c r="CB2653" s="90">
        <f>COUNTIF(R2651:R2652,"NS")</f>
        <v>0</v>
      </c>
      <c r="CC2653" s="90">
        <f>COUNTIF(S2651:T2652,"NS")</f>
        <v>0</v>
      </c>
      <c r="CD2653" s="90">
        <f>COUNTIF(U2651:U2652,"NS")</f>
        <v>0</v>
      </c>
      <c r="CE2653" s="90">
        <f>COUNTIF(V2651:V2652,"NS")</f>
        <v>0</v>
      </c>
      <c r="CF2653" s="90">
        <f>COUNTIF(W2651:X2652,"NS")</f>
        <v>0</v>
      </c>
      <c r="CG2653" s="90">
        <f>COUNTIF(Y2651:Y2652,"NS")</f>
        <v>0</v>
      </c>
      <c r="CH2653" s="90">
        <f>COUNTIF(Z2651:Z2652,"NS")</f>
        <v>0</v>
      </c>
      <c r="CI2653" s="90">
        <f>COUNTIF(AA2651:AB2652,"NS")</f>
        <v>0</v>
      </c>
      <c r="CJ2653" s="90">
        <f>COUNTIF(AC2651:AC2652,"NS")</f>
        <v>0</v>
      </c>
      <c r="CK2653" s="90">
        <f>COUNTIF(AD2651:AD2652,"NS")</f>
        <v>0</v>
      </c>
      <c r="CO2653" s="335"/>
      <c r="CP2653" s="336"/>
      <c r="CQ2653" s="336"/>
      <c r="CR2653" s="336"/>
      <c r="CS2653" s="486"/>
      <c r="CT2653" s="486"/>
      <c r="CU2653" s="336"/>
      <c r="CV2653" s="336"/>
      <c r="CW2653" s="486"/>
      <c r="CX2653" s="486"/>
      <c r="CY2653" s="336"/>
      <c r="CZ2653" s="336"/>
      <c r="DA2653" s="486"/>
      <c r="DB2653" s="486"/>
      <c r="DC2653" s="336"/>
      <c r="DD2653" s="336"/>
      <c r="DE2653" s="486"/>
      <c r="DF2653" s="486"/>
      <c r="DG2653" s="336"/>
      <c r="DH2653" s="336"/>
      <c r="DI2653" s="486"/>
      <c r="DJ2653" s="486"/>
      <c r="DK2653" s="336"/>
      <c r="DL2653" s="336"/>
      <c r="DM2653" s="486"/>
      <c r="DN2653" s="486"/>
      <c r="DO2653" s="336"/>
      <c r="DP2653" s="336"/>
    </row>
    <row r="2654" spans="1:123" ht="38.25" customHeight="1" x14ac:dyDescent="0.2">
      <c r="A2654" s="1101"/>
      <c r="B2654" s="1101"/>
      <c r="C2654" s="168" t="s">
        <v>619</v>
      </c>
      <c r="D2654" s="201"/>
      <c r="E2654" s="201"/>
      <c r="F2654" s="201"/>
      <c r="G2654" s="486"/>
      <c r="H2654" s="486"/>
      <c r="I2654" s="201"/>
      <c r="J2654" s="201"/>
      <c r="K2654" s="486"/>
      <c r="L2654" s="486"/>
      <c r="M2654" s="201"/>
      <c r="N2654" s="201"/>
      <c r="O2654" s="486"/>
      <c r="P2654" s="486"/>
      <c r="Q2654" s="201"/>
      <c r="R2654" s="201"/>
      <c r="S2654" s="486"/>
      <c r="T2654" s="486"/>
      <c r="U2654" s="201"/>
      <c r="V2654" s="201"/>
      <c r="W2654" s="486"/>
      <c r="X2654" s="486"/>
      <c r="Y2654" s="201"/>
      <c r="Z2654" s="201"/>
      <c r="AA2654" s="486"/>
      <c r="AB2654" s="486"/>
      <c r="AC2654" s="201"/>
      <c r="AD2654" s="201"/>
      <c r="AE2654" s="109"/>
      <c r="AG2654" s="130">
        <f t="shared" si="3230"/>
        <v>0</v>
      </c>
      <c r="AH2654" s="130">
        <f t="shared" si="3231"/>
        <v>0</v>
      </c>
      <c r="AI2654" s="130">
        <f t="shared" si="3232"/>
        <v>0</v>
      </c>
      <c r="AJ2654" s="130">
        <f t="shared" si="3233"/>
        <v>0</v>
      </c>
      <c r="AK2654" s="359">
        <f t="shared" si="3234"/>
        <v>0</v>
      </c>
      <c r="AL2654" s="130">
        <f t="shared" si="3235"/>
        <v>0</v>
      </c>
      <c r="AM2654" s="130">
        <f t="shared" si="3236"/>
        <v>0</v>
      </c>
      <c r="AN2654" s="130">
        <f t="shared" si="3237"/>
        <v>0</v>
      </c>
      <c r="AO2654" s="130">
        <f t="shared" si="3238"/>
        <v>0</v>
      </c>
      <c r="AP2654" s="359">
        <f t="shared" si="3239"/>
        <v>0</v>
      </c>
      <c r="AQ2654" s="130">
        <f t="shared" si="3240"/>
        <v>0</v>
      </c>
      <c r="AR2654" s="130">
        <f t="shared" si="3241"/>
        <v>0</v>
      </c>
      <c r="AS2654" s="130">
        <f t="shared" si="3242"/>
        <v>0</v>
      </c>
      <c r="AT2654" s="130">
        <f t="shared" si="3243"/>
        <v>0</v>
      </c>
      <c r="AU2654" s="359">
        <f t="shared" si="3244"/>
        <v>0</v>
      </c>
      <c r="AV2654" s="130">
        <f t="shared" si="3245"/>
        <v>0</v>
      </c>
      <c r="AW2654" s="130">
        <f t="shared" si="3246"/>
        <v>0</v>
      </c>
      <c r="AX2654" s="130">
        <f t="shared" si="3247"/>
        <v>0</v>
      </c>
      <c r="AY2654" s="130">
        <f t="shared" si="3248"/>
        <v>0</v>
      </c>
      <c r="AZ2654" s="359">
        <f t="shared" si="3249"/>
        <v>0</v>
      </c>
      <c r="BA2654" s="130">
        <f t="shared" si="3250"/>
        <v>0</v>
      </c>
      <c r="BB2654" s="130">
        <f t="shared" si="3251"/>
        <v>0</v>
      </c>
      <c r="BC2654" s="130">
        <f t="shared" si="3252"/>
        <v>0</v>
      </c>
      <c r="BD2654" s="130">
        <f t="shared" si="3253"/>
        <v>0</v>
      </c>
      <c r="BE2654" s="359">
        <f t="shared" si="3254"/>
        <v>0</v>
      </c>
      <c r="BF2654" s="130">
        <f t="shared" si="3255"/>
        <v>0</v>
      </c>
      <c r="BG2654" s="130">
        <f t="shared" si="3256"/>
        <v>0</v>
      </c>
      <c r="BH2654" s="130">
        <f t="shared" si="3257"/>
        <v>0</v>
      </c>
      <c r="BI2654" s="130">
        <f t="shared" si="3258"/>
        <v>0</v>
      </c>
      <c r="BJ2654" s="359">
        <f t="shared" si="3259"/>
        <v>0</v>
      </c>
      <c r="BK2654" s="130">
        <f t="shared" si="3260"/>
        <v>0</v>
      </c>
      <c r="BL2654" s="130">
        <f t="shared" si="3261"/>
        <v>0</v>
      </c>
      <c r="BM2654" s="130">
        <f t="shared" si="3262"/>
        <v>0</v>
      </c>
      <c r="BN2654" s="130">
        <f t="shared" si="3263"/>
        <v>0</v>
      </c>
      <c r="BO2654" s="359">
        <f t="shared" si="3264"/>
        <v>0</v>
      </c>
      <c r="BP2654" s="90" t="s">
        <v>2104</v>
      </c>
      <c r="BQ2654" s="90">
        <f>D2650</f>
        <v>0</v>
      </c>
      <c r="BR2654" s="90">
        <f>E2650</f>
        <v>0</v>
      </c>
      <c r="BS2654" s="90">
        <f>F2650</f>
        <v>0</v>
      </c>
      <c r="BT2654" s="90">
        <f>G2650</f>
        <v>0</v>
      </c>
      <c r="BU2654" s="90">
        <f>I2650</f>
        <v>0</v>
      </c>
      <c r="BV2654" s="90">
        <f>J2650</f>
        <v>0</v>
      </c>
      <c r="BW2654" s="90">
        <f>K2650</f>
        <v>0</v>
      </c>
      <c r="BX2654" s="90">
        <f>M2650</f>
        <v>0</v>
      </c>
      <c r="BY2654" s="90">
        <f>N2650</f>
        <v>0</v>
      </c>
      <c r="BZ2654" s="90">
        <f>O2650</f>
        <v>0</v>
      </c>
      <c r="CA2654" s="90">
        <f>Q2650</f>
        <v>0</v>
      </c>
      <c r="CB2654" s="90">
        <f>R2650</f>
        <v>0</v>
      </c>
      <c r="CC2654" s="90">
        <f>S2650</f>
        <v>0</v>
      </c>
      <c r="CD2654" s="90">
        <f>U2650</f>
        <v>0</v>
      </c>
      <c r="CE2654" s="90">
        <f>V2650</f>
        <v>0</v>
      </c>
      <c r="CF2654" s="90">
        <f>W2650</f>
        <v>0</v>
      </c>
      <c r="CG2654" s="90">
        <f>Y2650</f>
        <v>0</v>
      </c>
      <c r="CH2654" s="90">
        <f>Z2650</f>
        <v>0</v>
      </c>
      <c r="CI2654" s="90">
        <f>AA2650</f>
        <v>0</v>
      </c>
      <c r="CJ2654" s="90">
        <f>AC2650</f>
        <v>0</v>
      </c>
      <c r="CK2654" s="90">
        <f>AD2650</f>
        <v>0</v>
      </c>
      <c r="CO2654" s="335"/>
      <c r="CP2654" s="336"/>
      <c r="CQ2654" s="336"/>
      <c r="CR2654" s="336"/>
      <c r="CS2654" s="486"/>
      <c r="CT2654" s="486"/>
      <c r="CU2654" s="336"/>
      <c r="CV2654" s="336"/>
      <c r="CW2654" s="486"/>
      <c r="CX2654" s="486"/>
      <c r="CY2654" s="336"/>
      <c r="CZ2654" s="336"/>
      <c r="DA2654" s="486"/>
      <c r="DB2654" s="486"/>
      <c r="DC2654" s="336"/>
      <c r="DD2654" s="336"/>
      <c r="DE2654" s="486"/>
      <c r="DF2654" s="486"/>
      <c r="DG2654" s="336"/>
      <c r="DH2654" s="336"/>
      <c r="DI2654" s="486"/>
      <c r="DJ2654" s="486"/>
      <c r="DK2654" s="336"/>
      <c r="DL2654" s="336"/>
      <c r="DM2654" s="486"/>
      <c r="DN2654" s="486"/>
      <c r="DO2654" s="336"/>
      <c r="DP2654" s="336"/>
    </row>
    <row r="2655" spans="1:123" ht="38.25" customHeight="1" x14ac:dyDescent="0.2">
      <c r="A2655" s="1101"/>
      <c r="B2655" s="1101"/>
      <c r="C2655" s="168" t="s">
        <v>621</v>
      </c>
      <c r="D2655" s="201"/>
      <c r="E2655" s="201"/>
      <c r="F2655" s="201"/>
      <c r="G2655" s="486"/>
      <c r="H2655" s="486"/>
      <c r="I2655" s="201"/>
      <c r="J2655" s="201"/>
      <c r="K2655" s="486"/>
      <c r="L2655" s="486"/>
      <c r="M2655" s="201"/>
      <c r="N2655" s="201"/>
      <c r="O2655" s="486"/>
      <c r="P2655" s="486"/>
      <c r="Q2655" s="201"/>
      <c r="R2655" s="201"/>
      <c r="S2655" s="486"/>
      <c r="T2655" s="486"/>
      <c r="U2655" s="201"/>
      <c r="V2655" s="201"/>
      <c r="W2655" s="486"/>
      <c r="X2655" s="486"/>
      <c r="Y2655" s="201"/>
      <c r="Z2655" s="201"/>
      <c r="AA2655" s="486"/>
      <c r="AB2655" s="486"/>
      <c r="AC2655" s="201"/>
      <c r="AD2655" s="201"/>
      <c r="AE2655" s="109"/>
      <c r="AG2655" s="130">
        <f t="shared" si="3230"/>
        <v>0</v>
      </c>
      <c r="AH2655" s="130">
        <f t="shared" si="3231"/>
        <v>0</v>
      </c>
      <c r="AI2655" s="130">
        <f t="shared" si="3232"/>
        <v>0</v>
      </c>
      <c r="AJ2655" s="130">
        <f t="shared" si="3233"/>
        <v>0</v>
      </c>
      <c r="AK2655" s="359">
        <f t="shared" si="3234"/>
        <v>0</v>
      </c>
      <c r="AL2655" s="130">
        <f t="shared" si="3235"/>
        <v>0</v>
      </c>
      <c r="AM2655" s="130">
        <f t="shared" si="3236"/>
        <v>0</v>
      </c>
      <c r="AN2655" s="130">
        <f t="shared" si="3237"/>
        <v>0</v>
      </c>
      <c r="AO2655" s="130">
        <f t="shared" si="3238"/>
        <v>0</v>
      </c>
      <c r="AP2655" s="359">
        <f t="shared" si="3239"/>
        <v>0</v>
      </c>
      <c r="AQ2655" s="130">
        <f t="shared" si="3240"/>
        <v>0</v>
      </c>
      <c r="AR2655" s="130">
        <f t="shared" si="3241"/>
        <v>0</v>
      </c>
      <c r="AS2655" s="130">
        <f t="shared" si="3242"/>
        <v>0</v>
      </c>
      <c r="AT2655" s="130">
        <f t="shared" si="3243"/>
        <v>0</v>
      </c>
      <c r="AU2655" s="359">
        <f t="shared" si="3244"/>
        <v>0</v>
      </c>
      <c r="AV2655" s="130">
        <f t="shared" si="3245"/>
        <v>0</v>
      </c>
      <c r="AW2655" s="130">
        <f t="shared" si="3246"/>
        <v>0</v>
      </c>
      <c r="AX2655" s="130">
        <f t="shared" si="3247"/>
        <v>0</v>
      </c>
      <c r="AY2655" s="130">
        <f t="shared" si="3248"/>
        <v>0</v>
      </c>
      <c r="AZ2655" s="359">
        <f t="shared" si="3249"/>
        <v>0</v>
      </c>
      <c r="BA2655" s="130">
        <f t="shared" si="3250"/>
        <v>0</v>
      </c>
      <c r="BB2655" s="130">
        <f t="shared" si="3251"/>
        <v>0</v>
      </c>
      <c r="BC2655" s="130">
        <f t="shared" si="3252"/>
        <v>0</v>
      </c>
      <c r="BD2655" s="130">
        <f t="shared" si="3253"/>
        <v>0</v>
      </c>
      <c r="BE2655" s="359">
        <f t="shared" si="3254"/>
        <v>0</v>
      </c>
      <c r="BF2655" s="130">
        <f t="shared" si="3255"/>
        <v>0</v>
      </c>
      <c r="BG2655" s="130">
        <f t="shared" si="3256"/>
        <v>0</v>
      </c>
      <c r="BH2655" s="130">
        <f t="shared" si="3257"/>
        <v>0</v>
      </c>
      <c r="BI2655" s="130">
        <f t="shared" si="3258"/>
        <v>0</v>
      </c>
      <c r="BJ2655" s="359">
        <f t="shared" si="3259"/>
        <v>0</v>
      </c>
      <c r="BK2655" s="130">
        <f t="shared" si="3260"/>
        <v>0</v>
      </c>
      <c r="BL2655" s="130">
        <f t="shared" si="3261"/>
        <v>0</v>
      </c>
      <c r="BM2655" s="130">
        <f t="shared" si="3262"/>
        <v>0</v>
      </c>
      <c r="BN2655" s="130">
        <f t="shared" si="3263"/>
        <v>0</v>
      </c>
      <c r="BO2655" s="359">
        <f t="shared" si="3264"/>
        <v>0</v>
      </c>
      <c r="CO2655" s="335"/>
      <c r="CP2655" s="336"/>
      <c r="CQ2655" s="336"/>
      <c r="CR2655" s="336"/>
      <c r="CS2655" s="486"/>
      <c r="CT2655" s="486"/>
      <c r="CU2655" s="336"/>
      <c r="CV2655" s="336"/>
      <c r="CW2655" s="486"/>
      <c r="CX2655" s="486"/>
      <c r="CY2655" s="336"/>
      <c r="CZ2655" s="336"/>
      <c r="DA2655" s="486"/>
      <c r="DB2655" s="486"/>
      <c r="DC2655" s="336"/>
      <c r="DD2655" s="336"/>
      <c r="DE2655" s="486"/>
      <c r="DF2655" s="486"/>
      <c r="DG2655" s="336"/>
      <c r="DH2655" s="336"/>
      <c r="DI2655" s="486"/>
      <c r="DJ2655" s="486"/>
      <c r="DK2655" s="336"/>
      <c r="DL2655" s="336"/>
      <c r="DM2655" s="486"/>
      <c r="DN2655" s="486"/>
      <c r="DO2655" s="336"/>
      <c r="DP2655" s="336"/>
    </row>
    <row r="2656" spans="1:123" ht="38.25" customHeight="1" x14ac:dyDescent="0.2">
      <c r="A2656" s="1101"/>
      <c r="B2656" s="1101"/>
      <c r="C2656" s="168" t="s">
        <v>625</v>
      </c>
      <c r="D2656" s="201"/>
      <c r="E2656" s="201"/>
      <c r="F2656" s="201"/>
      <c r="G2656" s="486"/>
      <c r="H2656" s="486"/>
      <c r="I2656" s="201"/>
      <c r="J2656" s="201"/>
      <c r="K2656" s="486"/>
      <c r="L2656" s="486"/>
      <c r="M2656" s="201"/>
      <c r="N2656" s="201"/>
      <c r="O2656" s="486"/>
      <c r="P2656" s="486"/>
      <c r="Q2656" s="201"/>
      <c r="R2656" s="201"/>
      <c r="S2656" s="486"/>
      <c r="T2656" s="486"/>
      <c r="U2656" s="201"/>
      <c r="V2656" s="201"/>
      <c r="W2656" s="486"/>
      <c r="X2656" s="486"/>
      <c r="Y2656" s="201"/>
      <c r="Z2656" s="201"/>
      <c r="AA2656" s="486"/>
      <c r="AB2656" s="486"/>
      <c r="AC2656" s="201"/>
      <c r="AD2656" s="201"/>
      <c r="AE2656" s="109"/>
      <c r="AG2656" s="130">
        <f t="shared" si="3230"/>
        <v>0</v>
      </c>
      <c r="AH2656" s="130">
        <f t="shared" si="3231"/>
        <v>0</v>
      </c>
      <c r="AI2656" s="130">
        <f t="shared" si="3232"/>
        <v>0</v>
      </c>
      <c r="AJ2656" s="130">
        <f t="shared" si="3233"/>
        <v>0</v>
      </c>
      <c r="AK2656" s="359">
        <f t="shared" si="3234"/>
        <v>0</v>
      </c>
      <c r="AL2656" s="130">
        <f t="shared" si="3235"/>
        <v>0</v>
      </c>
      <c r="AM2656" s="130">
        <f t="shared" si="3236"/>
        <v>0</v>
      </c>
      <c r="AN2656" s="130">
        <f t="shared" si="3237"/>
        <v>0</v>
      </c>
      <c r="AO2656" s="130">
        <f t="shared" si="3238"/>
        <v>0</v>
      </c>
      <c r="AP2656" s="359">
        <f t="shared" si="3239"/>
        <v>0</v>
      </c>
      <c r="AQ2656" s="130">
        <f t="shared" si="3240"/>
        <v>0</v>
      </c>
      <c r="AR2656" s="130">
        <f t="shared" si="3241"/>
        <v>0</v>
      </c>
      <c r="AS2656" s="130">
        <f t="shared" si="3242"/>
        <v>0</v>
      </c>
      <c r="AT2656" s="130">
        <f t="shared" si="3243"/>
        <v>0</v>
      </c>
      <c r="AU2656" s="359">
        <f t="shared" si="3244"/>
        <v>0</v>
      </c>
      <c r="AV2656" s="130">
        <f t="shared" si="3245"/>
        <v>0</v>
      </c>
      <c r="AW2656" s="130">
        <f t="shared" si="3246"/>
        <v>0</v>
      </c>
      <c r="AX2656" s="130">
        <f t="shared" si="3247"/>
        <v>0</v>
      </c>
      <c r="AY2656" s="130">
        <f t="shared" si="3248"/>
        <v>0</v>
      </c>
      <c r="AZ2656" s="359">
        <f t="shared" si="3249"/>
        <v>0</v>
      </c>
      <c r="BA2656" s="130">
        <f t="shared" si="3250"/>
        <v>0</v>
      </c>
      <c r="BB2656" s="130">
        <f t="shared" si="3251"/>
        <v>0</v>
      </c>
      <c r="BC2656" s="130">
        <f t="shared" si="3252"/>
        <v>0</v>
      </c>
      <c r="BD2656" s="130">
        <f t="shared" si="3253"/>
        <v>0</v>
      </c>
      <c r="BE2656" s="359">
        <f t="shared" si="3254"/>
        <v>0</v>
      </c>
      <c r="BF2656" s="130">
        <f t="shared" si="3255"/>
        <v>0</v>
      </c>
      <c r="BG2656" s="130">
        <f t="shared" si="3256"/>
        <v>0</v>
      </c>
      <c r="BH2656" s="130">
        <f t="shared" si="3257"/>
        <v>0</v>
      </c>
      <c r="BI2656" s="130">
        <f t="shared" si="3258"/>
        <v>0</v>
      </c>
      <c r="BJ2656" s="359">
        <f t="shared" si="3259"/>
        <v>0</v>
      </c>
      <c r="BK2656" s="130">
        <f t="shared" si="3260"/>
        <v>0</v>
      </c>
      <c r="BL2656" s="130">
        <f t="shared" si="3261"/>
        <v>0</v>
      </c>
      <c r="BM2656" s="130">
        <f t="shared" si="3262"/>
        <v>0</v>
      </c>
      <c r="BN2656" s="130">
        <f t="shared" si="3263"/>
        <v>0</v>
      </c>
      <c r="BO2656" s="359">
        <f t="shared" si="3264"/>
        <v>0</v>
      </c>
      <c r="CO2656" s="349" t="s">
        <v>2171</v>
      </c>
      <c r="CP2656" s="353">
        <f t="shared" ref="CP2656:CR2656" si="3470">IF(AND(SUM(D2656:D2660,D2667:D2668,D2671:D2679,D2684:D2685)=0,SUM(COUNTIF(D2656:D2660,"NS"),COUNTIF(D2667:D2668,"NS"),COUNTIF(D2671:D2679,"NS"),COUNTIF(D2684:D2685,"NS")&gt;0)),"NS",SUM(D2656:D2660,D2667:D2668,D2671:D2679,D2684:D2685))</f>
        <v>0</v>
      </c>
      <c r="CQ2656" s="353">
        <f t="shared" si="3470"/>
        <v>0</v>
      </c>
      <c r="CR2656" s="353">
        <f t="shared" si="3470"/>
        <v>0</v>
      </c>
      <c r="CS2656" s="488">
        <f>IF(AND(SUM(G2656:H2660,G2667:H2668,G2671:H2679,G2684:H2685)=0,SUM(COUNTIF(G2656:H2660,"NS"),COUNTIF(G2667:H2668,"NS"),COUNTIF(G2671:H2679,"NS"),COUNTIF(G2684:H2685,"NS")&gt;0)),"NS",SUM(G2656:H2660,G2667:H2668,G2671:H2679,G2684:H2685))</f>
        <v>0</v>
      </c>
      <c r="CT2656" s="488"/>
      <c r="CU2656" s="353">
        <f>IF(AND(SUM(I2656:I2660,I2667:I2668,I2671:I2679,I2684:I2685)=0,SUM(COUNTIF(I2656:I2660,"NS"),COUNTIF(I2667:I2668,"NS"),COUNTIF(I2671:I2679,"NS"),COUNTIF(I2684:I2685,"NS")&gt;0)),"NS",SUM(I2656:I2660,I2667:I2668,I2671:I2679,I2684:I2685))</f>
        <v>0</v>
      </c>
      <c r="CV2656" s="353">
        <f>IF(AND(SUM(J2656:J2660,J2667:J2668,J2671:J2679,J2684:J2685)=0,SUM(COUNTIF(J2656:J2660,"NS"),COUNTIF(J2667:J2668,"NS"),COUNTIF(J2671:J2679,"NS"),COUNTIF(J2684:J2685,"NS")&gt;0)),"NS",SUM(J2656:J2660,J2667:J2668,J2671:J2679,J2684:J2685))</f>
        <v>0</v>
      </c>
      <c r="CW2656" s="488">
        <f t="shared" ref="CW2656" si="3471">IF(AND(SUM(K2656:L2660,K2667:L2668,K2671:L2679,K2684:L2685)=0,SUM(COUNTIF(K2656:L2660,"NS"),COUNTIF(K2667:L2668,"NS"),COUNTIF(K2671:L2679,"NS"),COUNTIF(K2684:L2685,"NS")&gt;0)),"NS",SUM(K2656:L2660,K2667:L2668,K2671:L2679,K2684:L2685))</f>
        <v>0</v>
      </c>
      <c r="CX2656" s="488"/>
      <c r="CY2656" s="353">
        <f t="shared" ref="CY2656:CZ2656" si="3472">IF(AND(SUM(M2656:M2660,M2667:M2668,M2671:M2679,M2684:M2685)=0,SUM(COUNTIF(M2656:M2660,"NS"),COUNTIF(M2667:M2668,"NS"),COUNTIF(M2671:M2679,"NS"),COUNTIF(M2684:M2685,"NS")&gt;0)),"NS",SUM(M2656:M2660,M2667:M2668,M2671:M2679,M2684:M2685))</f>
        <v>0</v>
      </c>
      <c r="CZ2656" s="353">
        <f t="shared" si="3472"/>
        <v>0</v>
      </c>
      <c r="DA2656" s="488">
        <f t="shared" ref="DA2656" si="3473">IF(AND(SUM(O2656:P2660,O2667:P2668,O2671:P2679,O2684:P2685)=0,SUM(COUNTIF(O2656:P2660,"NS"),COUNTIF(O2667:P2668,"NS"),COUNTIF(O2671:P2679,"NS"),COUNTIF(O2684:P2685,"NS")&gt;0)),"NS",SUM(O2656:P2660,O2667:P2668,O2671:P2679,O2684:P2685))</f>
        <v>0</v>
      </c>
      <c r="DB2656" s="488"/>
      <c r="DC2656" s="353">
        <f t="shared" ref="DC2656" si="3474">IF(AND(SUM(Q2656:Q2660,Q2667:Q2668,Q2671:Q2679,Q2684:Q2685)=0,SUM(COUNTIF(Q2656:Q2660,"NS"),COUNTIF(Q2667:Q2668,"NS"),COUNTIF(Q2671:Q2679,"NS"),COUNTIF(Q2684:Q2685,"NS")&gt;0)),"NS",SUM(Q2656:Q2660,Q2667:Q2668,Q2671:Q2679,Q2684:Q2685))</f>
        <v>0</v>
      </c>
      <c r="DD2656" s="353">
        <f>IF(AND(SUM(R2656:R2660,R2667:R2668,R2671:R2679,R2684:R2685)=0,SUM(COUNTIF(R2656:R2660,"NS"),COUNTIF(R2667:R2668,"NS"),COUNTIF(R2671:R2679,"NS"),COUNTIF(R2684:R2685,"NS")&gt;0)),"NS",SUM(R2656:R2660,R2667:R2668,R2671:R2679,R2684:R2685))</f>
        <v>0</v>
      </c>
      <c r="DE2656" s="488">
        <f t="shared" ref="DE2656" si="3475">IF(AND(SUM(S2656:T2660,S2667:T2668,S2671:T2679,S2684:T2685)=0,SUM(COUNTIF(S2656:T2660,"NS"),COUNTIF(S2667:T2668,"NS"),COUNTIF(S2671:T2679,"NS"),COUNTIF(S2684:T2685,"NS")&gt;0)),"NS",SUM(S2656:T2660,S2667:T2668,S2671:T2679,S2684:T2685))</f>
        <v>0</v>
      </c>
      <c r="DF2656" s="488"/>
      <c r="DG2656" s="353">
        <f t="shared" ref="DG2656:DH2656" si="3476">IF(AND(SUM(U2656:U2660,U2667:U2668,U2671:U2679,U2684:U2685)=0,SUM(COUNTIF(U2656:U2660,"NS"),COUNTIF(U2667:U2668,"NS"),COUNTIF(U2671:U2679,"NS"),COUNTIF(U2684:U2685,"NS")&gt;0)),"NS",SUM(U2656:U2660,U2667:U2668,U2671:U2679,U2684:U2685))</f>
        <v>0</v>
      </c>
      <c r="DH2656" s="353">
        <f t="shared" si="3476"/>
        <v>0</v>
      </c>
      <c r="DI2656" s="488">
        <f t="shared" ref="DI2656" si="3477">IF(AND(SUM(W2656:X2660,W2667:X2668,W2671:X2679,W2684:X2685)=0,SUM(COUNTIF(W2656:X2660,"NS"),COUNTIF(W2667:X2668,"NS"),COUNTIF(W2671:X2679,"NS"),COUNTIF(W2684:X2685,"NS")&gt;0)),"NS",SUM(W2656:X2660,W2667:X2668,W2671:X2679,W2684:X2685))</f>
        <v>0</v>
      </c>
      <c r="DJ2656" s="488"/>
      <c r="DK2656" s="353">
        <f t="shared" ref="DK2656:DL2656" si="3478">IF(AND(SUM(Y2656:Y2660,Y2667:Y2668,Y2671:Y2679,Y2684:Y2685)=0,SUM(COUNTIF(Y2656:Y2660,"NS"),COUNTIF(Y2667:Y2668,"NS"),COUNTIF(Y2671:Y2679,"NS"),COUNTIF(Y2684:Y2685,"NS")&gt;0)),"NS",SUM(Y2656:Y2660,Y2667:Y2668,Y2671:Y2679,Y2684:Y2685))</f>
        <v>0</v>
      </c>
      <c r="DL2656" s="353">
        <f t="shared" si="3478"/>
        <v>0</v>
      </c>
      <c r="DM2656" s="488">
        <f t="shared" ref="DM2656" si="3479">IF(AND(SUM(AA2656:AB2660,AA2667:AB2668,AA2671:AB2679,AA2684:AB2685)=0,SUM(COUNTIF(AA2656:AB2660,"NS"),COUNTIF(AA2667:AB2668,"NS"),COUNTIF(AA2671:AB2679,"NS"),COUNTIF(AA2684:AB2685,"NS")&gt;0)),"NS",SUM(AA2656:AB2660,AA2667:AB2668,AA2671:AB2679,AA2684:AB2685))</f>
        <v>0</v>
      </c>
      <c r="DN2656" s="488"/>
      <c r="DO2656" s="353">
        <f t="shared" ref="DO2656:DP2656" si="3480">IF(AND(SUM(AC2656:AC2660,AC2667:AC2668,AC2671:AC2679,AC2684:AC2685)=0,SUM(COUNTIF(AC2656:AC2660,"NS"),COUNTIF(AC2667:AC2668,"NS"),COUNTIF(AC2671:AC2679,"NS"),COUNTIF(AC2684:AC2685,"NS")&gt;0)),"NS",SUM(AC2656:AC2660,AC2667:AC2668,AC2671:AC2679,AC2684:AC2685))</f>
        <v>0</v>
      </c>
      <c r="DP2656" s="353">
        <f t="shared" si="3480"/>
        <v>0</v>
      </c>
    </row>
    <row r="2657" spans="1:123" ht="38.25" customHeight="1" x14ac:dyDescent="0.2">
      <c r="A2657" s="1101"/>
      <c r="B2657" s="1101"/>
      <c r="C2657" s="168" t="s">
        <v>627</v>
      </c>
      <c r="D2657" s="201"/>
      <c r="E2657" s="201"/>
      <c r="F2657" s="201"/>
      <c r="G2657" s="486"/>
      <c r="H2657" s="486"/>
      <c r="I2657" s="201"/>
      <c r="J2657" s="201"/>
      <c r="K2657" s="486"/>
      <c r="L2657" s="486"/>
      <c r="M2657" s="201"/>
      <c r="N2657" s="201"/>
      <c r="O2657" s="486"/>
      <c r="P2657" s="486"/>
      <c r="Q2657" s="201"/>
      <c r="R2657" s="201"/>
      <c r="S2657" s="486"/>
      <c r="T2657" s="486"/>
      <c r="U2657" s="201"/>
      <c r="V2657" s="201"/>
      <c r="W2657" s="486"/>
      <c r="X2657" s="486"/>
      <c r="Y2657" s="201"/>
      <c r="Z2657" s="201"/>
      <c r="AA2657" s="486"/>
      <c r="AB2657" s="486"/>
      <c r="AC2657" s="201"/>
      <c r="AD2657" s="201"/>
      <c r="AE2657" s="109"/>
      <c r="AG2657" s="130">
        <f t="shared" si="3230"/>
        <v>0</v>
      </c>
      <c r="AH2657" s="130">
        <f t="shared" si="3231"/>
        <v>0</v>
      </c>
      <c r="AI2657" s="130">
        <f t="shared" si="3232"/>
        <v>0</v>
      </c>
      <c r="AJ2657" s="130">
        <f t="shared" si="3233"/>
        <v>0</v>
      </c>
      <c r="AK2657" s="359">
        <f t="shared" si="3234"/>
        <v>0</v>
      </c>
      <c r="AL2657" s="130">
        <f t="shared" si="3235"/>
        <v>0</v>
      </c>
      <c r="AM2657" s="130">
        <f t="shared" si="3236"/>
        <v>0</v>
      </c>
      <c r="AN2657" s="130">
        <f t="shared" si="3237"/>
        <v>0</v>
      </c>
      <c r="AO2657" s="130">
        <f t="shared" si="3238"/>
        <v>0</v>
      </c>
      <c r="AP2657" s="359">
        <f t="shared" si="3239"/>
        <v>0</v>
      </c>
      <c r="AQ2657" s="130">
        <f t="shared" si="3240"/>
        <v>0</v>
      </c>
      <c r="AR2657" s="130">
        <f t="shared" si="3241"/>
        <v>0</v>
      </c>
      <c r="AS2657" s="130">
        <f t="shared" si="3242"/>
        <v>0</v>
      </c>
      <c r="AT2657" s="130">
        <f t="shared" si="3243"/>
        <v>0</v>
      </c>
      <c r="AU2657" s="359">
        <f t="shared" si="3244"/>
        <v>0</v>
      </c>
      <c r="AV2657" s="130">
        <f t="shared" si="3245"/>
        <v>0</v>
      </c>
      <c r="AW2657" s="130">
        <f t="shared" si="3246"/>
        <v>0</v>
      </c>
      <c r="AX2657" s="130">
        <f t="shared" si="3247"/>
        <v>0</v>
      </c>
      <c r="AY2657" s="130">
        <f t="shared" si="3248"/>
        <v>0</v>
      </c>
      <c r="AZ2657" s="359">
        <f t="shared" si="3249"/>
        <v>0</v>
      </c>
      <c r="BA2657" s="130">
        <f t="shared" si="3250"/>
        <v>0</v>
      </c>
      <c r="BB2657" s="130">
        <f t="shared" si="3251"/>
        <v>0</v>
      </c>
      <c r="BC2657" s="130">
        <f t="shared" si="3252"/>
        <v>0</v>
      </c>
      <c r="BD2657" s="130">
        <f t="shared" si="3253"/>
        <v>0</v>
      </c>
      <c r="BE2657" s="359">
        <f t="shared" si="3254"/>
        <v>0</v>
      </c>
      <c r="BF2657" s="130">
        <f t="shared" si="3255"/>
        <v>0</v>
      </c>
      <c r="BG2657" s="130">
        <f t="shared" si="3256"/>
        <v>0</v>
      </c>
      <c r="BH2657" s="130">
        <f t="shared" si="3257"/>
        <v>0</v>
      </c>
      <c r="BI2657" s="130">
        <f t="shared" si="3258"/>
        <v>0</v>
      </c>
      <c r="BJ2657" s="359">
        <f t="shared" si="3259"/>
        <v>0</v>
      </c>
      <c r="BK2657" s="130">
        <f t="shared" si="3260"/>
        <v>0</v>
      </c>
      <c r="BL2657" s="130">
        <f t="shared" si="3261"/>
        <v>0</v>
      </c>
      <c r="BM2657" s="130">
        <f t="shared" si="3262"/>
        <v>0</v>
      </c>
      <c r="BN2657" s="130">
        <f t="shared" si="3263"/>
        <v>0</v>
      </c>
      <c r="BO2657" s="359">
        <f t="shared" si="3264"/>
        <v>0</v>
      </c>
      <c r="CO2657" s="349" t="s">
        <v>2078</v>
      </c>
      <c r="CP2657" s="353">
        <f t="shared" ref="CP2657:CR2657" si="3481">SUM(D2656:D2660,D2667:D2668,D2671:D2679,D2684)</f>
        <v>0</v>
      </c>
      <c r="CQ2657" s="353">
        <f t="shared" si="3481"/>
        <v>0</v>
      </c>
      <c r="CR2657" s="353">
        <f t="shared" si="3481"/>
        <v>0</v>
      </c>
      <c r="CS2657" s="488">
        <f>SUM(G2656:H2660,G2667:H2668,G2671:H2679,G2684)</f>
        <v>0</v>
      </c>
      <c r="CT2657" s="488"/>
      <c r="CU2657" s="353">
        <f>SUM(I2656:I2660,I2667:I2668,I2671:I2679,I2684)</f>
        <v>0</v>
      </c>
      <c r="CV2657" s="353">
        <f>SUM(J2656:J2660,J2667:J2668,J2671:J2679,J2684)</f>
        <v>0</v>
      </c>
      <c r="CW2657" s="488">
        <f t="shared" ref="CW2657" si="3482">SUM(K2656:L2660,K2667:L2668,K2671:L2679,K2684)</f>
        <v>0</v>
      </c>
      <c r="CX2657" s="488"/>
      <c r="CY2657" s="353">
        <f t="shared" ref="CY2657:CZ2657" si="3483">SUM(M2656:M2660,M2667:M2668,M2671:M2679,M2684)</f>
        <v>0</v>
      </c>
      <c r="CZ2657" s="353">
        <f t="shared" si="3483"/>
        <v>0</v>
      </c>
      <c r="DA2657" s="488">
        <f t="shared" ref="DA2657" si="3484">SUM(O2656:P2660,O2667:P2668,O2671:P2679,O2684)</f>
        <v>0</v>
      </c>
      <c r="DB2657" s="488"/>
      <c r="DC2657" s="353">
        <f t="shared" ref="DC2657:DD2657" si="3485">SUM(Q2656:Q2660,Q2667:Q2668,Q2671:Q2679,Q2684)</f>
        <v>0</v>
      </c>
      <c r="DD2657" s="353">
        <f t="shared" si="3485"/>
        <v>0</v>
      </c>
      <c r="DE2657" s="488">
        <f t="shared" ref="DE2657" si="3486">SUM(S2656:T2660,S2667:T2668,S2671:T2679,S2684)</f>
        <v>0</v>
      </c>
      <c r="DF2657" s="488"/>
      <c r="DG2657" s="353">
        <f t="shared" ref="DG2657:DH2657" si="3487">SUM(U2656:U2660,U2667:U2668,U2671:U2679,U2684)</f>
        <v>0</v>
      </c>
      <c r="DH2657" s="353">
        <f t="shared" si="3487"/>
        <v>0</v>
      </c>
      <c r="DI2657" s="488">
        <f t="shared" ref="DI2657" si="3488">SUM(W2656:X2660,W2667:X2668,W2671:X2679,W2684)</f>
        <v>0</v>
      </c>
      <c r="DJ2657" s="488"/>
      <c r="DK2657" s="353">
        <f t="shared" ref="DK2657:DL2657" si="3489">SUM(Y2656:Y2660,Y2667:Y2668,Y2671:Y2679,Y2684)</f>
        <v>0</v>
      </c>
      <c r="DL2657" s="353">
        <f t="shared" si="3489"/>
        <v>0</v>
      </c>
      <c r="DM2657" s="488">
        <f t="shared" ref="DM2657" si="3490">SUM(AA2656:AB2660,AA2667:AB2668,AA2671:AB2679,AA2684)</f>
        <v>0</v>
      </c>
      <c r="DN2657" s="488"/>
      <c r="DO2657" s="353">
        <f t="shared" ref="DO2657:DP2657" si="3491">SUM(AC2656:AC2660,AC2667:AC2668,AC2671:AC2679,AC2684)</f>
        <v>0</v>
      </c>
      <c r="DP2657" s="353">
        <f t="shared" si="3491"/>
        <v>0</v>
      </c>
    </row>
    <row r="2658" spans="1:123" ht="38.25" customHeight="1" x14ac:dyDescent="0.2">
      <c r="A2658" s="1101"/>
      <c r="B2658" s="1101"/>
      <c r="C2658" s="168" t="s">
        <v>629</v>
      </c>
      <c r="D2658" s="201"/>
      <c r="E2658" s="201"/>
      <c r="F2658" s="201"/>
      <c r="G2658" s="486"/>
      <c r="H2658" s="486"/>
      <c r="I2658" s="201"/>
      <c r="J2658" s="201"/>
      <c r="K2658" s="486"/>
      <c r="L2658" s="486"/>
      <c r="M2658" s="201"/>
      <c r="N2658" s="201"/>
      <c r="O2658" s="486"/>
      <c r="P2658" s="486"/>
      <c r="Q2658" s="201"/>
      <c r="R2658" s="201"/>
      <c r="S2658" s="486"/>
      <c r="T2658" s="486"/>
      <c r="U2658" s="201"/>
      <c r="V2658" s="201"/>
      <c r="W2658" s="486"/>
      <c r="X2658" s="486"/>
      <c r="Y2658" s="201"/>
      <c r="Z2658" s="201"/>
      <c r="AA2658" s="486"/>
      <c r="AB2658" s="486"/>
      <c r="AC2658" s="201"/>
      <c r="AD2658" s="201"/>
      <c r="AE2658" s="109"/>
      <c r="AG2658" s="130">
        <f t="shared" si="3230"/>
        <v>0</v>
      </c>
      <c r="AH2658" s="130">
        <f t="shared" si="3231"/>
        <v>0</v>
      </c>
      <c r="AI2658" s="130">
        <f t="shared" si="3232"/>
        <v>0</v>
      </c>
      <c r="AJ2658" s="130">
        <f t="shared" si="3233"/>
        <v>0</v>
      </c>
      <c r="AK2658" s="359">
        <f t="shared" si="3234"/>
        <v>0</v>
      </c>
      <c r="AL2658" s="130">
        <f t="shared" si="3235"/>
        <v>0</v>
      </c>
      <c r="AM2658" s="130">
        <f t="shared" si="3236"/>
        <v>0</v>
      </c>
      <c r="AN2658" s="130">
        <f t="shared" si="3237"/>
        <v>0</v>
      </c>
      <c r="AO2658" s="130">
        <f t="shared" si="3238"/>
        <v>0</v>
      </c>
      <c r="AP2658" s="359">
        <f t="shared" si="3239"/>
        <v>0</v>
      </c>
      <c r="AQ2658" s="130">
        <f t="shared" si="3240"/>
        <v>0</v>
      </c>
      <c r="AR2658" s="130">
        <f t="shared" si="3241"/>
        <v>0</v>
      </c>
      <c r="AS2658" s="130">
        <f t="shared" si="3242"/>
        <v>0</v>
      </c>
      <c r="AT2658" s="130">
        <f t="shared" si="3243"/>
        <v>0</v>
      </c>
      <c r="AU2658" s="359">
        <f t="shared" si="3244"/>
        <v>0</v>
      </c>
      <c r="AV2658" s="130">
        <f t="shared" si="3245"/>
        <v>0</v>
      </c>
      <c r="AW2658" s="130">
        <f t="shared" si="3246"/>
        <v>0</v>
      </c>
      <c r="AX2658" s="130">
        <f t="shared" si="3247"/>
        <v>0</v>
      </c>
      <c r="AY2658" s="130">
        <f t="shared" si="3248"/>
        <v>0</v>
      </c>
      <c r="AZ2658" s="359">
        <f t="shared" si="3249"/>
        <v>0</v>
      </c>
      <c r="BA2658" s="130">
        <f t="shared" si="3250"/>
        <v>0</v>
      </c>
      <c r="BB2658" s="130">
        <f t="shared" si="3251"/>
        <v>0</v>
      </c>
      <c r="BC2658" s="130">
        <f t="shared" si="3252"/>
        <v>0</v>
      </c>
      <c r="BD2658" s="130">
        <f t="shared" si="3253"/>
        <v>0</v>
      </c>
      <c r="BE2658" s="359">
        <f t="shared" si="3254"/>
        <v>0</v>
      </c>
      <c r="BF2658" s="130">
        <f t="shared" si="3255"/>
        <v>0</v>
      </c>
      <c r="BG2658" s="130">
        <f t="shared" si="3256"/>
        <v>0</v>
      </c>
      <c r="BH2658" s="130">
        <f t="shared" si="3257"/>
        <v>0</v>
      </c>
      <c r="BI2658" s="130">
        <f t="shared" si="3258"/>
        <v>0</v>
      </c>
      <c r="BJ2658" s="359">
        <f t="shared" si="3259"/>
        <v>0</v>
      </c>
      <c r="BK2658" s="130">
        <f t="shared" si="3260"/>
        <v>0</v>
      </c>
      <c r="BL2658" s="130">
        <f t="shared" si="3261"/>
        <v>0</v>
      </c>
      <c r="BM2658" s="130">
        <f t="shared" si="3262"/>
        <v>0</v>
      </c>
      <c r="BN2658" s="130">
        <f t="shared" si="3263"/>
        <v>0</v>
      </c>
      <c r="BO2658" s="359">
        <f t="shared" si="3264"/>
        <v>0</v>
      </c>
      <c r="CO2658" s="349" t="s">
        <v>2029</v>
      </c>
      <c r="CP2658" s="353">
        <f t="shared" ref="CP2658:CR2658" si="3492">SUM(COUNTIF(D2656:D2660,"NS"),COUNTIF(D2667:D2668,"NS"),COUNTIF(D2671:D2679,"NS"),COUNTIF(D2684,"NS"))</f>
        <v>0</v>
      </c>
      <c r="CQ2658" s="353">
        <f t="shared" si="3492"/>
        <v>0</v>
      </c>
      <c r="CR2658" s="353">
        <f t="shared" si="3492"/>
        <v>0</v>
      </c>
      <c r="CS2658" s="488">
        <f>SUM(COUNTIF(G2656:H2660,"NS"),COUNTIF(G2667:H2668,"NS"),COUNTIF(G2671:H2679,"NS"),COUNTIF(G2684,"NS"))</f>
        <v>0</v>
      </c>
      <c r="CT2658" s="488"/>
      <c r="CU2658" s="353">
        <f>SUM(COUNTIF(I2656:I2660,"NS"),COUNTIF(I2667:I2668,"NS"),COUNTIF(I2671:I2679,"NS"),COUNTIF(I2684,"NS"))</f>
        <v>0</v>
      </c>
      <c r="CV2658" s="353">
        <f>SUM(COUNTIF(J2656:J2660,"NS"),COUNTIF(J2667:J2668,"NS"),COUNTIF(J2671:J2679,"NS"),COUNTIF(J2684,"NS"))</f>
        <v>0</v>
      </c>
      <c r="CW2658" s="488">
        <f t="shared" ref="CW2658" si="3493">SUM(COUNTIF(K2656:L2660,"NS"),COUNTIF(K2667:L2668,"NS"),COUNTIF(K2671:L2679,"NS"),COUNTIF(K2684,"NS"))</f>
        <v>0</v>
      </c>
      <c r="CX2658" s="488"/>
      <c r="CY2658" s="353">
        <f t="shared" ref="CY2658:CZ2658" si="3494">SUM(COUNTIF(M2656:M2660,"NS"),COUNTIF(M2667:M2668,"NS"),COUNTIF(M2671:M2679,"NS"),COUNTIF(M2684,"NS"))</f>
        <v>0</v>
      </c>
      <c r="CZ2658" s="353">
        <f t="shared" si="3494"/>
        <v>0</v>
      </c>
      <c r="DA2658" s="488">
        <f t="shared" ref="DA2658" si="3495">SUM(COUNTIF(O2656:P2660,"NS"),COUNTIF(O2667:P2668,"NS"),COUNTIF(O2671:P2679,"NS"),COUNTIF(O2684,"NS"))</f>
        <v>0</v>
      </c>
      <c r="DB2658" s="488"/>
      <c r="DC2658" s="353">
        <f t="shared" ref="DC2658:DD2658" si="3496">SUM(COUNTIF(Q2656:Q2660,"NS"),COUNTIF(Q2667:Q2668,"NS"),COUNTIF(Q2671:Q2679,"NS"),COUNTIF(Q2684,"NS"))</f>
        <v>0</v>
      </c>
      <c r="DD2658" s="353">
        <f t="shared" si="3496"/>
        <v>0</v>
      </c>
      <c r="DE2658" s="488">
        <f t="shared" ref="DE2658" si="3497">SUM(COUNTIF(S2656:T2660,"NS"),COUNTIF(S2667:T2668,"NS"),COUNTIF(S2671:T2679,"NS"),COUNTIF(S2684,"NS"))</f>
        <v>0</v>
      </c>
      <c r="DF2658" s="488"/>
      <c r="DG2658" s="353">
        <f t="shared" ref="DG2658:DH2658" si="3498">SUM(COUNTIF(U2656:U2660,"NS"),COUNTIF(U2667:U2668,"NS"),COUNTIF(U2671:U2679,"NS"),COUNTIF(U2684,"NS"))</f>
        <v>0</v>
      </c>
      <c r="DH2658" s="353">
        <f t="shared" si="3498"/>
        <v>0</v>
      </c>
      <c r="DI2658" s="488">
        <f t="shared" ref="DI2658" si="3499">SUM(COUNTIF(W2656:X2660,"NS"),COUNTIF(W2667:X2668,"NS"),COUNTIF(W2671:X2679,"NS"),COUNTIF(W2684,"NS"))</f>
        <v>0</v>
      </c>
      <c r="DJ2658" s="488"/>
      <c r="DK2658" s="353">
        <f t="shared" ref="DK2658:DL2658" si="3500">SUM(COUNTIF(Y2656:Y2660,"NS"),COUNTIF(Y2667:Y2668,"NS"),COUNTIF(Y2671:Y2679,"NS"),COUNTIF(Y2684,"NS"))</f>
        <v>0</v>
      </c>
      <c r="DL2658" s="353">
        <f t="shared" si="3500"/>
        <v>0</v>
      </c>
      <c r="DM2658" s="488">
        <f t="shared" ref="DM2658" si="3501">SUM(COUNTIF(AA2656:AB2660,"NS"),COUNTIF(AA2667:AB2668,"NS"),COUNTIF(AA2671:AB2679,"NS"),COUNTIF(AA2684,"NS"))</f>
        <v>0</v>
      </c>
      <c r="DN2658" s="488"/>
      <c r="DO2658" s="353">
        <f t="shared" ref="DO2658:DP2658" si="3502">SUM(COUNTIF(AC2656:AC2660,"NS"),COUNTIF(AC2667:AC2668,"NS"),COUNTIF(AC2671:AC2679,"NS"),COUNTIF(AC2684,"NS"))</f>
        <v>0</v>
      </c>
      <c r="DP2658" s="353">
        <f t="shared" si="3502"/>
        <v>0</v>
      </c>
    </row>
    <row r="2659" spans="1:123" ht="38.25" customHeight="1" x14ac:dyDescent="0.2">
      <c r="A2659" s="1101"/>
      <c r="B2659" s="1101"/>
      <c r="C2659" s="168" t="s">
        <v>631</v>
      </c>
      <c r="D2659" s="201"/>
      <c r="E2659" s="201"/>
      <c r="F2659" s="201"/>
      <c r="G2659" s="486"/>
      <c r="H2659" s="486"/>
      <c r="I2659" s="201"/>
      <c r="J2659" s="201"/>
      <c r="K2659" s="486"/>
      <c r="L2659" s="486"/>
      <c r="M2659" s="201"/>
      <c r="N2659" s="201"/>
      <c r="O2659" s="486"/>
      <c r="P2659" s="486"/>
      <c r="Q2659" s="201"/>
      <c r="R2659" s="201"/>
      <c r="S2659" s="486"/>
      <c r="T2659" s="486"/>
      <c r="U2659" s="201"/>
      <c r="V2659" s="201"/>
      <c r="W2659" s="486"/>
      <c r="X2659" s="486"/>
      <c r="Y2659" s="201"/>
      <c r="Z2659" s="201"/>
      <c r="AA2659" s="486"/>
      <c r="AB2659" s="486"/>
      <c r="AC2659" s="201"/>
      <c r="AD2659" s="201"/>
      <c r="AE2659" s="109"/>
      <c r="AG2659" s="130">
        <f t="shared" si="3230"/>
        <v>0</v>
      </c>
      <c r="AH2659" s="130">
        <f t="shared" si="3231"/>
        <v>0</v>
      </c>
      <c r="AI2659" s="130">
        <f t="shared" si="3232"/>
        <v>0</v>
      </c>
      <c r="AJ2659" s="130">
        <f t="shared" si="3233"/>
        <v>0</v>
      </c>
      <c r="AK2659" s="359">
        <f t="shared" si="3234"/>
        <v>0</v>
      </c>
      <c r="AL2659" s="130">
        <f t="shared" si="3235"/>
        <v>0</v>
      </c>
      <c r="AM2659" s="130">
        <f t="shared" si="3236"/>
        <v>0</v>
      </c>
      <c r="AN2659" s="130">
        <f t="shared" si="3237"/>
        <v>0</v>
      </c>
      <c r="AO2659" s="130">
        <f t="shared" si="3238"/>
        <v>0</v>
      </c>
      <c r="AP2659" s="359">
        <f t="shared" si="3239"/>
        <v>0</v>
      </c>
      <c r="AQ2659" s="130">
        <f t="shared" si="3240"/>
        <v>0</v>
      </c>
      <c r="AR2659" s="130">
        <f t="shared" si="3241"/>
        <v>0</v>
      </c>
      <c r="AS2659" s="130">
        <f t="shared" si="3242"/>
        <v>0</v>
      </c>
      <c r="AT2659" s="130">
        <f t="shared" si="3243"/>
        <v>0</v>
      </c>
      <c r="AU2659" s="359">
        <f t="shared" si="3244"/>
        <v>0</v>
      </c>
      <c r="AV2659" s="130">
        <f t="shared" si="3245"/>
        <v>0</v>
      </c>
      <c r="AW2659" s="130">
        <f t="shared" si="3246"/>
        <v>0</v>
      </c>
      <c r="AX2659" s="130">
        <f t="shared" si="3247"/>
        <v>0</v>
      </c>
      <c r="AY2659" s="130">
        <f t="shared" si="3248"/>
        <v>0</v>
      </c>
      <c r="AZ2659" s="359">
        <f t="shared" si="3249"/>
        <v>0</v>
      </c>
      <c r="BA2659" s="130">
        <f t="shared" si="3250"/>
        <v>0</v>
      </c>
      <c r="BB2659" s="130">
        <f t="shared" si="3251"/>
        <v>0</v>
      </c>
      <c r="BC2659" s="130">
        <f t="shared" si="3252"/>
        <v>0</v>
      </c>
      <c r="BD2659" s="130">
        <f t="shared" si="3253"/>
        <v>0</v>
      </c>
      <c r="BE2659" s="359">
        <f t="shared" si="3254"/>
        <v>0</v>
      </c>
      <c r="BF2659" s="130">
        <f t="shared" si="3255"/>
        <v>0</v>
      </c>
      <c r="BG2659" s="130">
        <f t="shared" si="3256"/>
        <v>0</v>
      </c>
      <c r="BH2659" s="130">
        <f t="shared" si="3257"/>
        <v>0</v>
      </c>
      <c r="BI2659" s="130">
        <f t="shared" si="3258"/>
        <v>0</v>
      </c>
      <c r="BJ2659" s="359">
        <f t="shared" si="3259"/>
        <v>0</v>
      </c>
      <c r="BK2659" s="130">
        <f t="shared" si="3260"/>
        <v>0</v>
      </c>
      <c r="BL2659" s="130">
        <f t="shared" si="3261"/>
        <v>0</v>
      </c>
      <c r="BM2659" s="130">
        <f t="shared" si="3262"/>
        <v>0</v>
      </c>
      <c r="BN2659" s="130">
        <f t="shared" si="3263"/>
        <v>0</v>
      </c>
      <c r="BO2659" s="359">
        <f t="shared" si="3264"/>
        <v>0</v>
      </c>
      <c r="BQ2659" s="246" t="s">
        <v>84</v>
      </c>
      <c r="BR2659" s="246" t="s">
        <v>2048</v>
      </c>
      <c r="BS2659" s="246" t="s">
        <v>2049</v>
      </c>
      <c r="BT2659" s="246" t="s">
        <v>84</v>
      </c>
      <c r="BU2659" s="246" t="s">
        <v>2048</v>
      </c>
      <c r="BV2659" s="246" t="s">
        <v>2049</v>
      </c>
      <c r="BW2659" s="246" t="s">
        <v>84</v>
      </c>
      <c r="BX2659" s="246" t="s">
        <v>2048</v>
      </c>
      <c r="BY2659" s="246" t="s">
        <v>2049</v>
      </c>
      <c r="BZ2659" s="246" t="s">
        <v>84</v>
      </c>
      <c r="CA2659" s="246" t="s">
        <v>2048</v>
      </c>
      <c r="CB2659" s="246" t="s">
        <v>2049</v>
      </c>
      <c r="CC2659" s="246" t="s">
        <v>84</v>
      </c>
      <c r="CD2659" s="246" t="s">
        <v>2048</v>
      </c>
      <c r="CE2659" s="246" t="s">
        <v>2049</v>
      </c>
      <c r="CF2659" s="246" t="s">
        <v>84</v>
      </c>
      <c r="CG2659" s="246" t="s">
        <v>2048</v>
      </c>
      <c r="CH2659" s="246" t="s">
        <v>2049</v>
      </c>
      <c r="CI2659" s="246" t="s">
        <v>84</v>
      </c>
      <c r="CJ2659" s="246" t="s">
        <v>2048</v>
      </c>
      <c r="CK2659" s="246" t="s">
        <v>2049</v>
      </c>
      <c r="CO2659" s="350">
        <v>0.25</v>
      </c>
      <c r="CP2659" s="336">
        <f t="shared" ref="CP2659:CS2659" si="3503">IF(CP2656="ns",0,CP2656*0.25)</f>
        <v>0</v>
      </c>
      <c r="CQ2659" s="336">
        <f t="shared" si="3503"/>
        <v>0</v>
      </c>
      <c r="CR2659" s="336">
        <f t="shared" si="3503"/>
        <v>0</v>
      </c>
      <c r="CS2659" s="486">
        <f t="shared" si="3503"/>
        <v>0</v>
      </c>
      <c r="CT2659" s="486"/>
      <c r="CU2659" s="336">
        <f>IF(CU2656="ns",0,CU2656*0.25)</f>
        <v>0</v>
      </c>
      <c r="CV2659" s="336">
        <f>IF(CV2656="ns",0,CV2656*0.25)</f>
        <v>0</v>
      </c>
      <c r="CW2659" s="486">
        <f t="shared" ref="CW2659:DM2659" si="3504">IF(CW2656="ns",0,CW2656*0.25)</f>
        <v>0</v>
      </c>
      <c r="CX2659" s="486"/>
      <c r="CY2659" s="336">
        <f t="shared" ref="CY2659:CZ2659" si="3505">IF(CY2656="ns",0,CY2656*0.25)</f>
        <v>0</v>
      </c>
      <c r="CZ2659" s="336">
        <f t="shared" si="3505"/>
        <v>0</v>
      </c>
      <c r="DA2659" s="486">
        <f t="shared" si="3504"/>
        <v>0</v>
      </c>
      <c r="DB2659" s="486"/>
      <c r="DC2659" s="336">
        <f t="shared" ref="DC2659:DD2659" si="3506">IF(DC2656="ns",0,DC2656*0.25)</f>
        <v>0</v>
      </c>
      <c r="DD2659" s="336">
        <f t="shared" si="3506"/>
        <v>0</v>
      </c>
      <c r="DE2659" s="486">
        <f t="shared" si="3504"/>
        <v>0</v>
      </c>
      <c r="DF2659" s="486"/>
      <c r="DG2659" s="336">
        <f t="shared" ref="DG2659:DH2659" si="3507">IF(DG2656="ns",0,DG2656*0.25)</f>
        <v>0</v>
      </c>
      <c r="DH2659" s="336">
        <f t="shared" si="3507"/>
        <v>0</v>
      </c>
      <c r="DI2659" s="486">
        <f t="shared" si="3504"/>
        <v>0</v>
      </c>
      <c r="DJ2659" s="486"/>
      <c r="DK2659" s="336">
        <f t="shared" ref="DK2659:DL2659" si="3508">IF(DK2656="ns",0,DK2656*0.25)</f>
        <v>0</v>
      </c>
      <c r="DL2659" s="336">
        <f t="shared" si="3508"/>
        <v>0</v>
      </c>
      <c r="DM2659" s="486">
        <f t="shared" si="3504"/>
        <v>0</v>
      </c>
      <c r="DN2659" s="486"/>
      <c r="DO2659" s="336">
        <f t="shared" ref="DO2659:DP2659" si="3509">IF(DO2656="ns",0,DO2656*0.25)</f>
        <v>0</v>
      </c>
      <c r="DP2659" s="336">
        <f t="shared" si="3509"/>
        <v>0</v>
      </c>
    </row>
    <row r="2660" spans="1:123" s="186" customFormat="1" ht="38.25" customHeight="1" x14ac:dyDescent="0.2">
      <c r="A2660" s="1104"/>
      <c r="B2660" s="1104"/>
      <c r="C2660" s="242" t="s">
        <v>633</v>
      </c>
      <c r="D2660" s="234"/>
      <c r="E2660" s="234"/>
      <c r="F2660" s="234"/>
      <c r="G2660" s="487"/>
      <c r="H2660" s="487"/>
      <c r="I2660" s="234"/>
      <c r="J2660" s="234"/>
      <c r="K2660" s="487"/>
      <c r="L2660" s="487"/>
      <c r="M2660" s="234"/>
      <c r="N2660" s="234"/>
      <c r="O2660" s="487"/>
      <c r="P2660" s="487"/>
      <c r="Q2660" s="234"/>
      <c r="R2660" s="234"/>
      <c r="S2660" s="487"/>
      <c r="T2660" s="487"/>
      <c r="U2660" s="234"/>
      <c r="V2660" s="234"/>
      <c r="W2660" s="487"/>
      <c r="X2660" s="487"/>
      <c r="Y2660" s="234"/>
      <c r="Z2660" s="234"/>
      <c r="AA2660" s="487"/>
      <c r="AB2660" s="487"/>
      <c r="AC2660" s="234"/>
      <c r="AD2660" s="234"/>
      <c r="AE2660" s="235"/>
      <c r="AF2660" s="237"/>
      <c r="AG2660" s="178">
        <f t="shared" si="3230"/>
        <v>0</v>
      </c>
      <c r="AH2660" s="178">
        <f t="shared" si="3231"/>
        <v>0</v>
      </c>
      <c r="AI2660" s="178">
        <f t="shared" si="3232"/>
        <v>0</v>
      </c>
      <c r="AJ2660" s="178">
        <f t="shared" si="3233"/>
        <v>0</v>
      </c>
      <c r="AK2660" s="359">
        <f t="shared" si="3234"/>
        <v>0</v>
      </c>
      <c r="AL2660" s="178">
        <f t="shared" si="3235"/>
        <v>0</v>
      </c>
      <c r="AM2660" s="178">
        <f t="shared" si="3236"/>
        <v>0</v>
      </c>
      <c r="AN2660" s="178">
        <f t="shared" si="3237"/>
        <v>0</v>
      </c>
      <c r="AO2660" s="178">
        <f t="shared" si="3238"/>
        <v>0</v>
      </c>
      <c r="AP2660" s="359">
        <f t="shared" si="3239"/>
        <v>0</v>
      </c>
      <c r="AQ2660" s="178">
        <f t="shared" si="3240"/>
        <v>0</v>
      </c>
      <c r="AR2660" s="178">
        <f t="shared" si="3241"/>
        <v>0</v>
      </c>
      <c r="AS2660" s="178">
        <f t="shared" si="3242"/>
        <v>0</v>
      </c>
      <c r="AT2660" s="178">
        <f t="shared" si="3243"/>
        <v>0</v>
      </c>
      <c r="AU2660" s="359">
        <f t="shared" si="3244"/>
        <v>0</v>
      </c>
      <c r="AV2660" s="178">
        <f t="shared" si="3245"/>
        <v>0</v>
      </c>
      <c r="AW2660" s="178">
        <f t="shared" si="3246"/>
        <v>0</v>
      </c>
      <c r="AX2660" s="178">
        <f t="shared" si="3247"/>
        <v>0</v>
      </c>
      <c r="AY2660" s="178">
        <f t="shared" si="3248"/>
        <v>0</v>
      </c>
      <c r="AZ2660" s="359">
        <f t="shared" si="3249"/>
        <v>0</v>
      </c>
      <c r="BA2660" s="178">
        <f t="shared" si="3250"/>
        <v>0</v>
      </c>
      <c r="BB2660" s="178">
        <f t="shared" si="3251"/>
        <v>0</v>
      </c>
      <c r="BC2660" s="178">
        <f t="shared" si="3252"/>
        <v>0</v>
      </c>
      <c r="BD2660" s="178">
        <f t="shared" si="3253"/>
        <v>0</v>
      </c>
      <c r="BE2660" s="359">
        <f t="shared" si="3254"/>
        <v>0</v>
      </c>
      <c r="BF2660" s="178">
        <f t="shared" si="3255"/>
        <v>0</v>
      </c>
      <c r="BG2660" s="178">
        <f t="shared" si="3256"/>
        <v>0</v>
      </c>
      <c r="BH2660" s="178">
        <f t="shared" si="3257"/>
        <v>0</v>
      </c>
      <c r="BI2660" s="178">
        <f t="shared" si="3258"/>
        <v>0</v>
      </c>
      <c r="BJ2660" s="359">
        <f t="shared" si="3259"/>
        <v>0</v>
      </c>
      <c r="BK2660" s="178">
        <f t="shared" si="3260"/>
        <v>0</v>
      </c>
      <c r="BL2660" s="178">
        <f t="shared" si="3261"/>
        <v>0</v>
      </c>
      <c r="BM2660" s="178">
        <f t="shared" si="3262"/>
        <v>0</v>
      </c>
      <c r="BN2660" s="178">
        <f t="shared" si="3263"/>
        <v>0</v>
      </c>
      <c r="BO2660" s="359">
        <f t="shared" si="3264"/>
        <v>0</v>
      </c>
      <c r="BP2660" s="186" t="s">
        <v>2077</v>
      </c>
      <c r="BQ2660" s="178">
        <f>IF($AG$1789=$AH$1789,0,IF(
OR(
AND(BQ2664=0,BQ2663&gt;0),
AND(BQ2664="NS",BQ2662&gt;0),
AND(BQ2664="NS",BQ2662=0,BQ2663=0)),1,
IF(OR(
AND(BQ2663&gt;=2,BQ2662&lt;BQ2664),
AND(BQ2664="NS",BQ2662=0,BQ2663&gt;0),
BQ2664=BQ2662,
AND(BQ2664="NA",BQ2663=0,BQ2662=0,BQ2661&gt;0)),0,1)))</f>
        <v>0</v>
      </c>
      <c r="BR2660" s="178">
        <f t="shared" ref="BR2660:BY2660" si="3510">IF($AG$1789=$AH$1789,0,IF(
OR(
AND(BR2664=0,BR2663&gt;0),
AND(BR2664="NS",BR2662&gt;0),
AND(BR2664="NS",BR2662=0,BR2663=0)),1,
IF(OR(
AND(BR2663&gt;=2,BR2662&lt;BR2664),
AND(BR2664="NS",BR2662=0,BR2663&gt;0),
BR2664=BR2662,
AND(BR2664="NA",BR2663=0,BR2662=0,BR2661&gt;0)),0,1)))</f>
        <v>0</v>
      </c>
      <c r="BS2660" s="178">
        <f t="shared" si="3510"/>
        <v>0</v>
      </c>
      <c r="BT2660" s="178">
        <f t="shared" si="3510"/>
        <v>0</v>
      </c>
      <c r="BU2660" s="178">
        <f t="shared" si="3510"/>
        <v>0</v>
      </c>
      <c r="BV2660" s="178">
        <f t="shared" si="3510"/>
        <v>0</v>
      </c>
      <c r="BW2660" s="178">
        <f t="shared" si="3510"/>
        <v>0</v>
      </c>
      <c r="BX2660" s="178">
        <f t="shared" si="3510"/>
        <v>0</v>
      </c>
      <c r="BY2660" s="178">
        <f t="shared" si="3510"/>
        <v>0</v>
      </c>
      <c r="BZ2660" s="178">
        <f>IF($AG$1789=$AH$1789,0,IF(
OR(
AND(BZ2664=0,BZ2663&gt;0),
AND(BZ2664="NS",BZ2662&gt;0),
AND(BZ2664="NS",BZ2662=0,BZ2663=0)),1,
IF(OR(
AND(BZ2663&gt;=2,BZ2662&lt;BZ2664),
AND(BZ2664="NS",BZ2662=0,BZ2663&gt;0),
BZ2664=BZ2662,
AND(BZ2664="NA",BZ2663=0,BZ2662=0,BZ2661&gt;0)),0,1)))</f>
        <v>0</v>
      </c>
      <c r="CA2660" s="178">
        <f t="shared" ref="CA2660:CK2660" si="3511">IF($AG$1789=$AH$1789,0,IF(
OR(
AND(CA2664=0,CA2663&gt;0),
AND(CA2664="NS",CA2662&gt;0),
AND(CA2664="NS",CA2662=0,CA2663=0)),1,
IF(OR(
AND(CA2663&gt;=2,CA2662&lt;CA2664),
AND(CA2664="NS",CA2662=0,CA2663&gt;0),
CA2664=CA2662,
AND(CA2664="NA",CA2663=0,CA2662=0,CA2661&gt;0)),0,1)))</f>
        <v>0</v>
      </c>
      <c r="CB2660" s="178">
        <f t="shared" si="3511"/>
        <v>0</v>
      </c>
      <c r="CC2660" s="178">
        <f t="shared" si="3511"/>
        <v>0</v>
      </c>
      <c r="CD2660" s="178">
        <f t="shared" si="3511"/>
        <v>0</v>
      </c>
      <c r="CE2660" s="178">
        <f t="shared" si="3511"/>
        <v>0</v>
      </c>
      <c r="CF2660" s="178">
        <f t="shared" si="3511"/>
        <v>0</v>
      </c>
      <c r="CG2660" s="178">
        <f t="shared" si="3511"/>
        <v>0</v>
      </c>
      <c r="CH2660" s="178">
        <f t="shared" si="3511"/>
        <v>0</v>
      </c>
      <c r="CI2660" s="178">
        <f t="shared" si="3511"/>
        <v>0</v>
      </c>
      <c r="CJ2660" s="178">
        <f t="shared" si="3511"/>
        <v>0</v>
      </c>
      <c r="CK2660" s="178">
        <f t="shared" si="3511"/>
        <v>0</v>
      </c>
      <c r="CL2660" s="186">
        <f>SUM(BZ2660:CK2660)</f>
        <v>0</v>
      </c>
      <c r="CN2660" s="237"/>
      <c r="CO2660" s="349" t="s">
        <v>72</v>
      </c>
      <c r="CP2660" s="353">
        <f t="shared" ref="CP2660:CR2660" si="3512">D2685</f>
        <v>0</v>
      </c>
      <c r="CQ2660" s="353">
        <f t="shared" si="3512"/>
        <v>0</v>
      </c>
      <c r="CR2660" s="353">
        <f t="shared" si="3512"/>
        <v>0</v>
      </c>
      <c r="CS2660" s="488">
        <f>G2685</f>
        <v>0</v>
      </c>
      <c r="CT2660" s="488"/>
      <c r="CU2660" s="353">
        <f>I2685</f>
        <v>0</v>
      </c>
      <c r="CV2660" s="353">
        <f>J2685</f>
        <v>0</v>
      </c>
      <c r="CW2660" s="488">
        <f t="shared" ref="CW2660" si="3513">K2685</f>
        <v>0</v>
      </c>
      <c r="CX2660" s="488"/>
      <c r="CY2660" s="353">
        <f t="shared" ref="CY2660:DA2660" si="3514">M2685</f>
        <v>0</v>
      </c>
      <c r="CZ2660" s="353">
        <f t="shared" si="3514"/>
        <v>0</v>
      </c>
      <c r="DA2660" s="488">
        <f t="shared" si="3514"/>
        <v>0</v>
      </c>
      <c r="DB2660" s="488"/>
      <c r="DC2660" s="353">
        <f t="shared" ref="DC2660:DE2660" si="3515">Q2685</f>
        <v>0</v>
      </c>
      <c r="DD2660" s="353">
        <f t="shared" si="3515"/>
        <v>0</v>
      </c>
      <c r="DE2660" s="488">
        <f t="shared" si="3515"/>
        <v>0</v>
      </c>
      <c r="DF2660" s="488"/>
      <c r="DG2660" s="353">
        <f t="shared" ref="DG2660:DI2660" si="3516">U2685</f>
        <v>0</v>
      </c>
      <c r="DH2660" s="353">
        <f t="shared" si="3516"/>
        <v>0</v>
      </c>
      <c r="DI2660" s="488">
        <f t="shared" si="3516"/>
        <v>0</v>
      </c>
      <c r="DJ2660" s="488"/>
      <c r="DK2660" s="353">
        <f t="shared" ref="DK2660:DM2660" si="3517">Y2685</f>
        <v>0</v>
      </c>
      <c r="DL2660" s="353">
        <f t="shared" si="3517"/>
        <v>0</v>
      </c>
      <c r="DM2660" s="488">
        <f t="shared" si="3517"/>
        <v>0</v>
      </c>
      <c r="DN2660" s="488"/>
      <c r="DO2660" s="353">
        <f t="shared" ref="DO2660:DP2660" si="3518">AC2685</f>
        <v>0</v>
      </c>
      <c r="DP2660" s="353">
        <f t="shared" si="3518"/>
        <v>0</v>
      </c>
      <c r="DS2660" s="237"/>
    </row>
    <row r="2661" spans="1:123" ht="38.25" customHeight="1" x14ac:dyDescent="0.2">
      <c r="A2661" s="1105"/>
      <c r="B2661" s="1105"/>
      <c r="C2661" s="169" t="s">
        <v>641</v>
      </c>
      <c r="D2661" s="434"/>
      <c r="E2661" s="434"/>
      <c r="F2661" s="434"/>
      <c r="G2661" s="486"/>
      <c r="H2661" s="486"/>
      <c r="I2661" s="434"/>
      <c r="J2661" s="434"/>
      <c r="K2661" s="486"/>
      <c r="L2661" s="486"/>
      <c r="M2661" s="434"/>
      <c r="N2661" s="434"/>
      <c r="O2661" s="486"/>
      <c r="P2661" s="486"/>
      <c r="Q2661" s="434"/>
      <c r="R2661" s="434"/>
      <c r="S2661" s="486"/>
      <c r="T2661" s="486"/>
      <c r="U2661" s="434"/>
      <c r="V2661" s="434"/>
      <c r="W2661" s="486"/>
      <c r="X2661" s="486"/>
      <c r="Y2661" s="434"/>
      <c r="Z2661" s="434"/>
      <c r="AA2661" s="486"/>
      <c r="AB2661" s="486"/>
      <c r="AC2661" s="434"/>
      <c r="AD2661" s="434"/>
      <c r="AE2661" s="109"/>
      <c r="AG2661" s="130">
        <f t="shared" si="3230"/>
        <v>0</v>
      </c>
      <c r="AH2661" s="130">
        <f t="shared" si="3231"/>
        <v>0</v>
      </c>
      <c r="AI2661" s="130">
        <f t="shared" si="3232"/>
        <v>0</v>
      </c>
      <c r="AJ2661" s="130">
        <f t="shared" si="3233"/>
        <v>0</v>
      </c>
      <c r="AK2661" s="359">
        <f t="shared" si="3234"/>
        <v>0</v>
      </c>
      <c r="AL2661" s="130">
        <f t="shared" si="3235"/>
        <v>0</v>
      </c>
      <c r="AM2661" s="130">
        <f t="shared" si="3236"/>
        <v>0</v>
      </c>
      <c r="AN2661" s="130">
        <f t="shared" si="3237"/>
        <v>0</v>
      </c>
      <c r="AO2661" s="130">
        <f t="shared" si="3238"/>
        <v>0</v>
      </c>
      <c r="AP2661" s="359">
        <f t="shared" si="3239"/>
        <v>0</v>
      </c>
      <c r="AQ2661" s="130">
        <f t="shared" si="3240"/>
        <v>0</v>
      </c>
      <c r="AR2661" s="130">
        <f t="shared" si="3241"/>
        <v>0</v>
      </c>
      <c r="AS2661" s="130">
        <f t="shared" si="3242"/>
        <v>0</v>
      </c>
      <c r="AT2661" s="130">
        <f t="shared" si="3243"/>
        <v>0</v>
      </c>
      <c r="AU2661" s="359">
        <f t="shared" si="3244"/>
        <v>0</v>
      </c>
      <c r="AV2661" s="130">
        <f t="shared" si="3245"/>
        <v>0</v>
      </c>
      <c r="AW2661" s="130">
        <f t="shared" si="3246"/>
        <v>0</v>
      </c>
      <c r="AX2661" s="130">
        <f t="shared" si="3247"/>
        <v>0</v>
      </c>
      <c r="AY2661" s="130">
        <f t="shared" si="3248"/>
        <v>0</v>
      </c>
      <c r="AZ2661" s="359">
        <f t="shared" si="3249"/>
        <v>0</v>
      </c>
      <c r="BA2661" s="130">
        <f t="shared" si="3250"/>
        <v>0</v>
      </c>
      <c r="BB2661" s="130">
        <f t="shared" si="3251"/>
        <v>0</v>
      </c>
      <c r="BC2661" s="130">
        <f t="shared" si="3252"/>
        <v>0</v>
      </c>
      <c r="BD2661" s="130">
        <f t="shared" si="3253"/>
        <v>0</v>
      </c>
      <c r="BE2661" s="359">
        <f t="shared" si="3254"/>
        <v>0</v>
      </c>
      <c r="BF2661" s="130">
        <f t="shared" si="3255"/>
        <v>0</v>
      </c>
      <c r="BG2661" s="130">
        <f t="shared" si="3256"/>
        <v>0</v>
      </c>
      <c r="BH2661" s="130">
        <f t="shared" si="3257"/>
        <v>0</v>
      </c>
      <c r="BI2661" s="130">
        <f t="shared" si="3258"/>
        <v>0</v>
      </c>
      <c r="BJ2661" s="359">
        <f t="shared" si="3259"/>
        <v>0</v>
      </c>
      <c r="BK2661" s="130">
        <f t="shared" si="3260"/>
        <v>0</v>
      </c>
      <c r="BL2661" s="130">
        <f t="shared" si="3261"/>
        <v>0</v>
      </c>
      <c r="BM2661" s="130">
        <f t="shared" si="3262"/>
        <v>0</v>
      </c>
      <c r="BN2661" s="130">
        <f t="shared" si="3263"/>
        <v>0</v>
      </c>
      <c r="BO2661" s="359">
        <f t="shared" si="3264"/>
        <v>0</v>
      </c>
      <c r="BP2661" s="90" t="s">
        <v>2058</v>
      </c>
      <c r="BQ2661" s="90">
        <f>COUNTIF(D2661:D2666,"NA")</f>
        <v>0</v>
      </c>
      <c r="BR2661" s="90">
        <f>COUNTIF(E2661:E2666,"NA")</f>
        <v>0</v>
      </c>
      <c r="BS2661" s="90">
        <f>COUNTIF(F2661:F2666,"NA")</f>
        <v>0</v>
      </c>
      <c r="BT2661" s="90">
        <f>COUNTIF(G2661:H2666,"NA")</f>
        <v>0</v>
      </c>
      <c r="BU2661" s="90">
        <f>COUNTIF(I2661:I2666,"NA")</f>
        <v>0</v>
      </c>
      <c r="BV2661" s="90">
        <f>COUNTIF(J2661:J2666,"NA")</f>
        <v>0</v>
      </c>
      <c r="BW2661" s="90">
        <f>COUNTIF(K2661:L2666,"NA")</f>
        <v>0</v>
      </c>
      <c r="BX2661" s="90">
        <f>COUNTIF(M2661:M2666,"NA")</f>
        <v>0</v>
      </c>
      <c r="BY2661" s="90">
        <f>COUNTIF(N2661:N2666,"NA")</f>
        <v>0</v>
      </c>
      <c r="BZ2661" s="90">
        <f>COUNTIF(O2661:P2666,"NA")</f>
        <v>0</v>
      </c>
      <c r="CA2661" s="90">
        <f>COUNTIF(Q2661:Q2666,"NA")</f>
        <v>0</v>
      </c>
      <c r="CB2661" s="90">
        <f>COUNTIF(R2661:R2666,"NA")</f>
        <v>0</v>
      </c>
      <c r="CC2661" s="90">
        <f>COUNTIF(S2661:T2666,"NA")</f>
        <v>0</v>
      </c>
      <c r="CD2661" s="90">
        <f>COUNTIF(U2661:U2666,"NA")</f>
        <v>0</v>
      </c>
      <c r="CE2661" s="90">
        <f>COUNTIF(V2661:V2666,"NA")</f>
        <v>0</v>
      </c>
      <c r="CF2661" s="90">
        <f>COUNTIF(W2661:X2666,"NA")</f>
        <v>0</v>
      </c>
      <c r="CG2661" s="90">
        <f>COUNTIF(Y2661:Y2666,"NA")</f>
        <v>0</v>
      </c>
      <c r="CH2661" s="90">
        <f>COUNTIF(Z2661:Z2666,"NA")</f>
        <v>0</v>
      </c>
      <c r="CI2661" s="90">
        <f>COUNTIF(AA2661:AB2666,"NA")</f>
        <v>0</v>
      </c>
      <c r="CJ2661" s="90">
        <f>COUNTIF(AC2661:AC2666,"NA")</f>
        <v>0</v>
      </c>
      <c r="CK2661" s="90">
        <f>COUNTIF(AD2661:AD2666,"NA")</f>
        <v>0</v>
      </c>
      <c r="CO2661" s="349" t="s">
        <v>2077</v>
      </c>
      <c r="CP2661" s="351">
        <f t="shared" ref="CP2661" si="3519">IF(OR(CP2660=0,CP2660="NA",AND(CP2660="NS",CP2658&gt;0),AND(CP2660="NS",CP2657&gt;0),CP2660&lt;=CP2659),0,1)</f>
        <v>0</v>
      </c>
      <c r="CQ2661" s="351">
        <f t="shared" ref="CQ2661" si="3520">IF(OR(CQ2660=0,CQ2660="NA",AND(CQ2660="NS",CQ2658&gt;0),AND(CQ2660="NS",CQ2657&gt;0),CQ2660&lt;=CQ2659),0,1)</f>
        <v>0</v>
      </c>
      <c r="CR2661" s="351">
        <f t="shared" ref="CR2661" si="3521">IF(OR(CR2660=0,CR2660="NA",AND(CR2660="NS",CR2658&gt;0),AND(CR2660="NS",CR2657&gt;0),CR2660&lt;=CR2659),0,1)</f>
        <v>0</v>
      </c>
      <c r="CS2661" s="489">
        <f t="shared" ref="CS2661" si="3522">IF(OR(CS2660=0,CS2660="NA",AND(CS2660="NS",CS2658&gt;0),AND(CS2660="NS",CS2657&gt;0),CS2660&lt;=CS2659),0,1)</f>
        <v>0</v>
      </c>
      <c r="CT2661" s="489"/>
      <c r="CU2661" s="351">
        <f>IF(OR(CU2660=0,CU2660="NA",AND(CU2660="NS",CU2658&gt;0),AND(CU2660="NS",CU2657&gt;0),CU2660&lt;=CU2659),0,1)</f>
        <v>0</v>
      </c>
      <c r="CV2661" s="351">
        <f>IF(OR(CV2660=0,CV2660="NA",AND(CV2660="NS",CV2658&gt;0),AND(CV2660="NS",CV2657&gt;0),CV2660&lt;=CV2659),0,1)</f>
        <v>0</v>
      </c>
      <c r="CW2661" s="489">
        <f t="shared" ref="CW2661" si="3523">IF(OR(CW2660=0,CW2660="NA",AND(CW2660="NS",CW2658&gt;0),AND(CW2660="NS",CW2657&gt;0),CW2660&lt;=CW2659),0,1)</f>
        <v>0</v>
      </c>
      <c r="CX2661" s="489"/>
      <c r="CY2661" s="351">
        <f t="shared" ref="CY2661" si="3524">IF(OR(CY2660=0,CY2660="NA",AND(CY2660="NS",CY2658&gt;0),AND(CY2660="NS",CY2657&gt;0),CY2660&lt;=CY2659),0,1)</f>
        <v>0</v>
      </c>
      <c r="CZ2661" s="351">
        <f t="shared" ref="CZ2661" si="3525">IF(OR(CZ2660=0,CZ2660="NA",AND(CZ2660="NS",CZ2658&gt;0),AND(CZ2660="NS",CZ2657&gt;0),CZ2660&lt;=CZ2659),0,1)</f>
        <v>0</v>
      </c>
      <c r="DA2661" s="489">
        <f t="shared" ref="DA2661" si="3526">IF(OR(DA2660=0,DA2660="NA",AND(DA2660="NS",DA2658&gt;0),AND(DA2660="NS",DA2657&gt;0),DA2660&lt;=DA2659),0,1)</f>
        <v>0</v>
      </c>
      <c r="DB2661" s="489"/>
      <c r="DC2661" s="351">
        <f t="shared" ref="DC2661" si="3527">IF(OR(DC2660=0,DC2660="NA",AND(DC2660="NS",DC2658&gt;0),AND(DC2660="NS",DC2657&gt;0),DC2660&lt;=DC2659),0,1)</f>
        <v>0</v>
      </c>
      <c r="DD2661" s="351">
        <f t="shared" ref="DD2661" si="3528">IF(OR(DD2660=0,DD2660="NA",AND(DD2660="NS",DD2658&gt;0),AND(DD2660="NS",DD2657&gt;0),DD2660&lt;=DD2659),0,1)</f>
        <v>0</v>
      </c>
      <c r="DE2661" s="489">
        <f t="shared" ref="DE2661" si="3529">IF(OR(DE2660=0,DE2660="NA",AND(DE2660="NS",DE2658&gt;0),AND(DE2660="NS",DE2657&gt;0),DE2660&lt;=DE2659),0,1)</f>
        <v>0</v>
      </c>
      <c r="DF2661" s="489"/>
      <c r="DG2661" s="351">
        <f t="shared" ref="DG2661" si="3530">IF(OR(DG2660=0,DG2660="NA",AND(DG2660="NS",DG2658&gt;0),AND(DG2660="NS",DG2657&gt;0),DG2660&lt;=DG2659),0,1)</f>
        <v>0</v>
      </c>
      <c r="DH2661" s="351">
        <f t="shared" ref="DH2661" si="3531">IF(OR(DH2660=0,DH2660="NA",AND(DH2660="NS",DH2658&gt;0),AND(DH2660="NS",DH2657&gt;0),DH2660&lt;=DH2659),0,1)</f>
        <v>0</v>
      </c>
      <c r="DI2661" s="489">
        <f t="shared" ref="DI2661" si="3532">IF(OR(DI2660=0,DI2660="NA",AND(DI2660="NS",DI2658&gt;0),AND(DI2660="NS",DI2657&gt;0),DI2660&lt;=DI2659),0,1)</f>
        <v>0</v>
      </c>
      <c r="DJ2661" s="489"/>
      <c r="DK2661" s="351">
        <f t="shared" ref="DK2661" si="3533">IF(OR(DK2660=0,DK2660="NA",AND(DK2660="NS",DK2658&gt;0),AND(DK2660="NS",DK2657&gt;0),DK2660&lt;=DK2659),0,1)</f>
        <v>0</v>
      </c>
      <c r="DL2661" s="351">
        <f t="shared" ref="DL2661" si="3534">IF(OR(DL2660=0,DL2660="NA",AND(DL2660="NS",DL2658&gt;0),AND(DL2660="NS",DL2657&gt;0),DL2660&lt;=DL2659),0,1)</f>
        <v>0</v>
      </c>
      <c r="DM2661" s="489">
        <f t="shared" ref="DM2661" si="3535">IF(OR(DM2660=0,DM2660="NA",AND(DM2660="NS",DM2658&gt;0),AND(DM2660="NS",DM2657&gt;0),DM2660&lt;=DM2659),0,1)</f>
        <v>0</v>
      </c>
      <c r="DN2661" s="489"/>
      <c r="DO2661" s="351">
        <f t="shared" ref="DO2661" si="3536">IF(OR(DO2660=0,DO2660="NA",AND(DO2660="NS",DO2658&gt;0),AND(DO2660="NS",DO2657&gt;0),DO2660&lt;=DO2659),0,1)</f>
        <v>0</v>
      </c>
      <c r="DP2661" s="351">
        <f t="shared" ref="DP2661" si="3537">IF(OR(DP2660=0,DP2660="NA",AND(DP2660="NS",DP2658&gt;0),AND(DP2660="NS",DP2657&gt;0),DP2660&lt;=DP2659),0,1)</f>
        <v>0</v>
      </c>
      <c r="DQ2661" s="335">
        <f>SUM(CP2661:DP2661)</f>
        <v>0</v>
      </c>
    </row>
    <row r="2662" spans="1:123" ht="38.25" customHeight="1" x14ac:dyDescent="0.2">
      <c r="A2662" s="1105"/>
      <c r="B2662" s="1105"/>
      <c r="C2662" s="169" t="s">
        <v>642</v>
      </c>
      <c r="D2662" s="434"/>
      <c r="E2662" s="434"/>
      <c r="F2662" s="434"/>
      <c r="G2662" s="486"/>
      <c r="H2662" s="486"/>
      <c r="I2662" s="434"/>
      <c r="J2662" s="434"/>
      <c r="K2662" s="486"/>
      <c r="L2662" s="486"/>
      <c r="M2662" s="434"/>
      <c r="N2662" s="434"/>
      <c r="O2662" s="486"/>
      <c r="P2662" s="486"/>
      <c r="Q2662" s="434"/>
      <c r="R2662" s="434"/>
      <c r="S2662" s="486"/>
      <c r="T2662" s="486"/>
      <c r="U2662" s="434"/>
      <c r="V2662" s="434"/>
      <c r="W2662" s="486"/>
      <c r="X2662" s="486"/>
      <c r="Y2662" s="434"/>
      <c r="Z2662" s="434"/>
      <c r="AA2662" s="486"/>
      <c r="AB2662" s="486"/>
      <c r="AC2662" s="434"/>
      <c r="AD2662" s="434"/>
      <c r="AE2662" s="109"/>
      <c r="AG2662" s="130">
        <f t="shared" si="3230"/>
        <v>0</v>
      </c>
      <c r="AH2662" s="130">
        <f t="shared" si="3231"/>
        <v>0</v>
      </c>
      <c r="AI2662" s="130">
        <f t="shared" si="3232"/>
        <v>0</v>
      </c>
      <c r="AJ2662" s="130">
        <f t="shared" si="3233"/>
        <v>0</v>
      </c>
      <c r="AK2662" s="359">
        <f t="shared" si="3234"/>
        <v>0</v>
      </c>
      <c r="AL2662" s="130">
        <f t="shared" si="3235"/>
        <v>0</v>
      </c>
      <c r="AM2662" s="130">
        <f t="shared" si="3236"/>
        <v>0</v>
      </c>
      <c r="AN2662" s="130">
        <f t="shared" si="3237"/>
        <v>0</v>
      </c>
      <c r="AO2662" s="130">
        <f t="shared" si="3238"/>
        <v>0</v>
      </c>
      <c r="AP2662" s="359">
        <f t="shared" si="3239"/>
        <v>0</v>
      </c>
      <c r="AQ2662" s="130">
        <f t="shared" si="3240"/>
        <v>0</v>
      </c>
      <c r="AR2662" s="130">
        <f t="shared" si="3241"/>
        <v>0</v>
      </c>
      <c r="AS2662" s="130">
        <f t="shared" si="3242"/>
        <v>0</v>
      </c>
      <c r="AT2662" s="130">
        <f t="shared" si="3243"/>
        <v>0</v>
      </c>
      <c r="AU2662" s="359">
        <f t="shared" si="3244"/>
        <v>0</v>
      </c>
      <c r="AV2662" s="130">
        <f t="shared" si="3245"/>
        <v>0</v>
      </c>
      <c r="AW2662" s="130">
        <f t="shared" si="3246"/>
        <v>0</v>
      </c>
      <c r="AX2662" s="130">
        <f t="shared" si="3247"/>
        <v>0</v>
      </c>
      <c r="AY2662" s="130">
        <f t="shared" si="3248"/>
        <v>0</v>
      </c>
      <c r="AZ2662" s="359">
        <f t="shared" si="3249"/>
        <v>0</v>
      </c>
      <c r="BA2662" s="130">
        <f t="shared" si="3250"/>
        <v>0</v>
      </c>
      <c r="BB2662" s="130">
        <f t="shared" si="3251"/>
        <v>0</v>
      </c>
      <c r="BC2662" s="130">
        <f t="shared" si="3252"/>
        <v>0</v>
      </c>
      <c r="BD2662" s="130">
        <f t="shared" si="3253"/>
        <v>0</v>
      </c>
      <c r="BE2662" s="359">
        <f t="shared" si="3254"/>
        <v>0</v>
      </c>
      <c r="BF2662" s="130">
        <f t="shared" si="3255"/>
        <v>0</v>
      </c>
      <c r="BG2662" s="130">
        <f t="shared" si="3256"/>
        <v>0</v>
      </c>
      <c r="BH2662" s="130">
        <f t="shared" si="3257"/>
        <v>0</v>
      </c>
      <c r="BI2662" s="130">
        <f t="shared" si="3258"/>
        <v>0</v>
      </c>
      <c r="BJ2662" s="359">
        <f t="shared" si="3259"/>
        <v>0</v>
      </c>
      <c r="BK2662" s="130">
        <f t="shared" si="3260"/>
        <v>0</v>
      </c>
      <c r="BL2662" s="130">
        <f t="shared" si="3261"/>
        <v>0</v>
      </c>
      <c r="BM2662" s="130">
        <f t="shared" si="3262"/>
        <v>0</v>
      </c>
      <c r="BN2662" s="130">
        <f t="shared" si="3263"/>
        <v>0</v>
      </c>
      <c r="BO2662" s="359">
        <f t="shared" si="3264"/>
        <v>0</v>
      </c>
      <c r="BP2662" s="90" t="s">
        <v>2078</v>
      </c>
      <c r="BQ2662" s="90">
        <f>SUM(D2661:D2666)</f>
        <v>0</v>
      </c>
      <c r="BR2662" s="90">
        <f>SUM(E2661:E2666)</f>
        <v>0</v>
      </c>
      <c r="BS2662" s="90">
        <f>SUM(F2661:F2666)</f>
        <v>0</v>
      </c>
      <c r="BT2662" s="90">
        <f>SUM(G2661:H2666)</f>
        <v>0</v>
      </c>
      <c r="BU2662" s="90">
        <f>SUM(I2661:I2666)</f>
        <v>0</v>
      </c>
      <c r="BV2662" s="90">
        <f>SUM(J2661:J2666)</f>
        <v>0</v>
      </c>
      <c r="BW2662" s="90">
        <f>SUM(K2661:L2666)</f>
        <v>0</v>
      </c>
      <c r="BX2662" s="90">
        <f>SUM(M2661:M2666)</f>
        <v>0</v>
      </c>
      <c r="BY2662" s="90">
        <f>SUM(N2661:N2666)</f>
        <v>0</v>
      </c>
      <c r="BZ2662" s="90">
        <f>SUM(O2661:P2666)</f>
        <v>0</v>
      </c>
      <c r="CA2662" s="90">
        <f>SUM(Q2661:Q2666)</f>
        <v>0</v>
      </c>
      <c r="CB2662" s="90">
        <f>SUM(R2661:R2666)</f>
        <v>0</v>
      </c>
      <c r="CC2662" s="90">
        <f>SUM(S2661:T2666)</f>
        <v>0</v>
      </c>
      <c r="CD2662" s="90">
        <f>SUM(U2661:U2666)</f>
        <v>0</v>
      </c>
      <c r="CE2662" s="90">
        <f>SUM(V2661:V2666)</f>
        <v>0</v>
      </c>
      <c r="CF2662" s="90">
        <f>SUM(W2661:X2666)</f>
        <v>0</v>
      </c>
      <c r="CG2662" s="90">
        <f>SUM(Y2661:Y2666)</f>
        <v>0</v>
      </c>
      <c r="CH2662" s="90">
        <f>SUM(Z2661:Z2666)</f>
        <v>0</v>
      </c>
      <c r="CI2662" s="90">
        <f>SUM(AA2661:AB2666)</f>
        <v>0</v>
      </c>
      <c r="CJ2662" s="90">
        <f>SUM(AC2661:AC2666)</f>
        <v>0</v>
      </c>
      <c r="CK2662" s="90">
        <f>SUM(AD2661:AD2666)</f>
        <v>0</v>
      </c>
      <c r="CP2662" s="336"/>
      <c r="CQ2662" s="336"/>
      <c r="CR2662" s="336"/>
      <c r="CS2662" s="486"/>
      <c r="CT2662" s="486"/>
      <c r="CU2662" s="336"/>
      <c r="CV2662" s="336"/>
      <c r="CW2662" s="486"/>
      <c r="CX2662" s="486"/>
      <c r="CY2662" s="336"/>
      <c r="CZ2662" s="336"/>
      <c r="DA2662" s="486"/>
      <c r="DB2662" s="486"/>
      <c r="DC2662" s="336"/>
      <c r="DD2662" s="336"/>
      <c r="DE2662" s="486"/>
      <c r="DF2662" s="486"/>
      <c r="DG2662" s="336"/>
      <c r="DH2662" s="336"/>
      <c r="DI2662" s="486"/>
      <c r="DJ2662" s="486"/>
      <c r="DK2662" s="336"/>
      <c r="DL2662" s="336"/>
      <c r="DM2662" s="486"/>
      <c r="DN2662" s="486"/>
      <c r="DO2662" s="336"/>
      <c r="DP2662" s="336"/>
    </row>
    <row r="2663" spans="1:123" ht="38.25" customHeight="1" x14ac:dyDescent="0.2">
      <c r="A2663" s="1105"/>
      <c r="B2663" s="1105"/>
      <c r="C2663" s="169" t="s">
        <v>643</v>
      </c>
      <c r="D2663" s="434"/>
      <c r="E2663" s="434"/>
      <c r="F2663" s="434"/>
      <c r="G2663" s="486"/>
      <c r="H2663" s="486"/>
      <c r="I2663" s="434"/>
      <c r="J2663" s="434"/>
      <c r="K2663" s="486"/>
      <c r="L2663" s="486"/>
      <c r="M2663" s="434"/>
      <c r="N2663" s="434"/>
      <c r="O2663" s="486"/>
      <c r="P2663" s="486"/>
      <c r="Q2663" s="434"/>
      <c r="R2663" s="434"/>
      <c r="S2663" s="486"/>
      <c r="T2663" s="486"/>
      <c r="U2663" s="434"/>
      <c r="V2663" s="434"/>
      <c r="W2663" s="486"/>
      <c r="X2663" s="486"/>
      <c r="Y2663" s="434"/>
      <c r="Z2663" s="434"/>
      <c r="AA2663" s="486"/>
      <c r="AB2663" s="486"/>
      <c r="AC2663" s="434"/>
      <c r="AD2663" s="434"/>
      <c r="AE2663" s="109"/>
      <c r="AG2663" s="130">
        <f t="shared" si="3230"/>
        <v>0</v>
      </c>
      <c r="AH2663" s="130">
        <f t="shared" si="3231"/>
        <v>0</v>
      </c>
      <c r="AI2663" s="130">
        <f t="shared" si="3232"/>
        <v>0</v>
      </c>
      <c r="AJ2663" s="130">
        <f t="shared" si="3233"/>
        <v>0</v>
      </c>
      <c r="AK2663" s="359">
        <f t="shared" si="3234"/>
        <v>0</v>
      </c>
      <c r="AL2663" s="130">
        <f t="shared" si="3235"/>
        <v>0</v>
      </c>
      <c r="AM2663" s="130">
        <f t="shared" si="3236"/>
        <v>0</v>
      </c>
      <c r="AN2663" s="130">
        <f t="shared" si="3237"/>
        <v>0</v>
      </c>
      <c r="AO2663" s="130">
        <f t="shared" si="3238"/>
        <v>0</v>
      </c>
      <c r="AP2663" s="359">
        <f t="shared" si="3239"/>
        <v>0</v>
      </c>
      <c r="AQ2663" s="130">
        <f t="shared" si="3240"/>
        <v>0</v>
      </c>
      <c r="AR2663" s="130">
        <f t="shared" si="3241"/>
        <v>0</v>
      </c>
      <c r="AS2663" s="130">
        <f t="shared" si="3242"/>
        <v>0</v>
      </c>
      <c r="AT2663" s="130">
        <f t="shared" si="3243"/>
        <v>0</v>
      </c>
      <c r="AU2663" s="359">
        <f t="shared" si="3244"/>
        <v>0</v>
      </c>
      <c r="AV2663" s="130">
        <f t="shared" si="3245"/>
        <v>0</v>
      </c>
      <c r="AW2663" s="130">
        <f t="shared" si="3246"/>
        <v>0</v>
      </c>
      <c r="AX2663" s="130">
        <f t="shared" si="3247"/>
        <v>0</v>
      </c>
      <c r="AY2663" s="130">
        <f t="shared" si="3248"/>
        <v>0</v>
      </c>
      <c r="AZ2663" s="359">
        <f t="shared" si="3249"/>
        <v>0</v>
      </c>
      <c r="BA2663" s="130">
        <f t="shared" si="3250"/>
        <v>0</v>
      </c>
      <c r="BB2663" s="130">
        <f t="shared" si="3251"/>
        <v>0</v>
      </c>
      <c r="BC2663" s="130">
        <f t="shared" si="3252"/>
        <v>0</v>
      </c>
      <c r="BD2663" s="130">
        <f t="shared" si="3253"/>
        <v>0</v>
      </c>
      <c r="BE2663" s="359">
        <f t="shared" si="3254"/>
        <v>0</v>
      </c>
      <c r="BF2663" s="130">
        <f t="shared" si="3255"/>
        <v>0</v>
      </c>
      <c r="BG2663" s="130">
        <f t="shared" si="3256"/>
        <v>0</v>
      </c>
      <c r="BH2663" s="130">
        <f t="shared" si="3257"/>
        <v>0</v>
      </c>
      <c r="BI2663" s="130">
        <f t="shared" si="3258"/>
        <v>0</v>
      </c>
      <c r="BJ2663" s="359">
        <f t="shared" si="3259"/>
        <v>0</v>
      </c>
      <c r="BK2663" s="130">
        <f t="shared" si="3260"/>
        <v>0</v>
      </c>
      <c r="BL2663" s="130">
        <f t="shared" si="3261"/>
        <v>0</v>
      </c>
      <c r="BM2663" s="130">
        <f t="shared" si="3262"/>
        <v>0</v>
      </c>
      <c r="BN2663" s="130">
        <f t="shared" si="3263"/>
        <v>0</v>
      </c>
      <c r="BO2663" s="359">
        <f t="shared" si="3264"/>
        <v>0</v>
      </c>
      <c r="BP2663" s="90" t="s">
        <v>2029</v>
      </c>
      <c r="BQ2663" s="90">
        <f>COUNTIF(D2661:D2666,"NS")</f>
        <v>0</v>
      </c>
      <c r="BR2663" s="90">
        <f>COUNTIF(E2661:E2666,"NS")</f>
        <v>0</v>
      </c>
      <c r="BS2663" s="90">
        <f>COUNTIF(F2661:F2666,"NS")</f>
        <v>0</v>
      </c>
      <c r="BT2663" s="90">
        <f>COUNTIF(G2661:H2666,"NS")</f>
        <v>0</v>
      </c>
      <c r="BU2663" s="90">
        <f>COUNTIF(I2661:I2666,"NS")</f>
        <v>0</v>
      </c>
      <c r="BV2663" s="90">
        <f>COUNTIF(J2661:J2666,"NS")</f>
        <v>0</v>
      </c>
      <c r="BW2663" s="90">
        <f>COUNTIF(K2661:L2666,"NS")</f>
        <v>0</v>
      </c>
      <c r="BX2663" s="90">
        <f>COUNTIF(M2661:M2666,"NS")</f>
        <v>0</v>
      </c>
      <c r="BY2663" s="90">
        <f>COUNTIF(N2661:N2666,"NS")</f>
        <v>0</v>
      </c>
      <c r="BZ2663" s="90">
        <f>COUNTIF(O2661:P2666,"NS")</f>
        <v>0</v>
      </c>
      <c r="CA2663" s="90">
        <f>COUNTIF(Q2661:Q2666,"NS")</f>
        <v>0</v>
      </c>
      <c r="CB2663" s="90">
        <f>COUNTIF(R2661:R2666,"NS")</f>
        <v>0</v>
      </c>
      <c r="CC2663" s="90">
        <f>COUNTIF(S2661:T2666,"NS")</f>
        <v>0</v>
      </c>
      <c r="CD2663" s="90">
        <f>COUNTIF(U2661:U2666,"NS")</f>
        <v>0</v>
      </c>
      <c r="CE2663" s="90">
        <f>COUNTIF(V2661:V2666,"NS")</f>
        <v>0</v>
      </c>
      <c r="CF2663" s="90">
        <f>COUNTIF(W2661:X2666,"NS")</f>
        <v>0</v>
      </c>
      <c r="CG2663" s="90">
        <f>COUNTIF(Y2661:Y2666,"NS")</f>
        <v>0</v>
      </c>
      <c r="CH2663" s="90">
        <f>COUNTIF(Z2661:Z2666,"NS")</f>
        <v>0</v>
      </c>
      <c r="CI2663" s="90">
        <f>COUNTIF(AA2661:AB2666,"NS")</f>
        <v>0</v>
      </c>
      <c r="CJ2663" s="90">
        <f>COUNTIF(AC2661:AC2666,"NS")</f>
        <v>0</v>
      </c>
      <c r="CK2663" s="90">
        <f>COUNTIF(AD2661:AD2666,"NS")</f>
        <v>0</v>
      </c>
      <c r="CP2663" s="336"/>
      <c r="CQ2663" s="336"/>
      <c r="CR2663" s="336"/>
      <c r="CS2663" s="486"/>
      <c r="CT2663" s="486"/>
      <c r="CU2663" s="336"/>
      <c r="CV2663" s="336"/>
      <c r="CW2663" s="486"/>
      <c r="CX2663" s="486"/>
      <c r="CY2663" s="336"/>
      <c r="CZ2663" s="336"/>
      <c r="DA2663" s="486"/>
      <c r="DB2663" s="486"/>
      <c r="DC2663" s="336"/>
      <c r="DD2663" s="336"/>
      <c r="DE2663" s="486"/>
      <c r="DF2663" s="486"/>
      <c r="DG2663" s="336"/>
      <c r="DH2663" s="336"/>
      <c r="DI2663" s="486"/>
      <c r="DJ2663" s="486"/>
      <c r="DK2663" s="336"/>
      <c r="DL2663" s="336"/>
      <c r="DM2663" s="486"/>
      <c r="DN2663" s="486"/>
      <c r="DO2663" s="336"/>
      <c r="DP2663" s="336"/>
    </row>
    <row r="2664" spans="1:123" ht="38.25" customHeight="1" x14ac:dyDescent="0.2">
      <c r="A2664" s="1105"/>
      <c r="B2664" s="1105"/>
      <c r="C2664" s="169" t="s">
        <v>644</v>
      </c>
      <c r="D2664" s="434"/>
      <c r="E2664" s="434"/>
      <c r="F2664" s="434"/>
      <c r="G2664" s="486"/>
      <c r="H2664" s="486"/>
      <c r="I2664" s="434"/>
      <c r="J2664" s="434"/>
      <c r="K2664" s="486"/>
      <c r="L2664" s="486"/>
      <c r="M2664" s="434"/>
      <c r="N2664" s="434"/>
      <c r="O2664" s="486"/>
      <c r="P2664" s="486"/>
      <c r="Q2664" s="434"/>
      <c r="R2664" s="434"/>
      <c r="S2664" s="486"/>
      <c r="T2664" s="486"/>
      <c r="U2664" s="434"/>
      <c r="V2664" s="434"/>
      <c r="W2664" s="486"/>
      <c r="X2664" s="486"/>
      <c r="Y2664" s="434"/>
      <c r="Z2664" s="434"/>
      <c r="AA2664" s="486"/>
      <c r="AB2664" s="486"/>
      <c r="AC2664" s="434"/>
      <c r="AD2664" s="434"/>
      <c r="AE2664" s="109"/>
      <c r="AG2664" s="130">
        <f t="shared" si="3230"/>
        <v>0</v>
      </c>
      <c r="AH2664" s="130">
        <f t="shared" si="3231"/>
        <v>0</v>
      </c>
      <c r="AI2664" s="130">
        <f t="shared" si="3232"/>
        <v>0</v>
      </c>
      <c r="AJ2664" s="130">
        <f t="shared" si="3233"/>
        <v>0</v>
      </c>
      <c r="AK2664" s="359">
        <f t="shared" si="3234"/>
        <v>0</v>
      </c>
      <c r="AL2664" s="130">
        <f t="shared" si="3235"/>
        <v>0</v>
      </c>
      <c r="AM2664" s="130">
        <f t="shared" si="3236"/>
        <v>0</v>
      </c>
      <c r="AN2664" s="130">
        <f t="shared" si="3237"/>
        <v>0</v>
      </c>
      <c r="AO2664" s="130">
        <f t="shared" si="3238"/>
        <v>0</v>
      </c>
      <c r="AP2664" s="359">
        <f t="shared" si="3239"/>
        <v>0</v>
      </c>
      <c r="AQ2664" s="130">
        <f t="shared" si="3240"/>
        <v>0</v>
      </c>
      <c r="AR2664" s="130">
        <f t="shared" si="3241"/>
        <v>0</v>
      </c>
      <c r="AS2664" s="130">
        <f t="shared" si="3242"/>
        <v>0</v>
      </c>
      <c r="AT2664" s="130">
        <f t="shared" si="3243"/>
        <v>0</v>
      </c>
      <c r="AU2664" s="359">
        <f t="shared" si="3244"/>
        <v>0</v>
      </c>
      <c r="AV2664" s="130">
        <f t="shared" si="3245"/>
        <v>0</v>
      </c>
      <c r="AW2664" s="130">
        <f t="shared" si="3246"/>
        <v>0</v>
      </c>
      <c r="AX2664" s="130">
        <f t="shared" si="3247"/>
        <v>0</v>
      </c>
      <c r="AY2664" s="130">
        <f t="shared" si="3248"/>
        <v>0</v>
      </c>
      <c r="AZ2664" s="359">
        <f t="shared" si="3249"/>
        <v>0</v>
      </c>
      <c r="BA2664" s="130">
        <f t="shared" si="3250"/>
        <v>0</v>
      </c>
      <c r="BB2664" s="130">
        <f t="shared" si="3251"/>
        <v>0</v>
      </c>
      <c r="BC2664" s="130">
        <f t="shared" si="3252"/>
        <v>0</v>
      </c>
      <c r="BD2664" s="130">
        <f t="shared" si="3253"/>
        <v>0</v>
      </c>
      <c r="BE2664" s="359">
        <f t="shared" si="3254"/>
        <v>0</v>
      </c>
      <c r="BF2664" s="130">
        <f t="shared" si="3255"/>
        <v>0</v>
      </c>
      <c r="BG2664" s="130">
        <f t="shared" si="3256"/>
        <v>0</v>
      </c>
      <c r="BH2664" s="130">
        <f t="shared" si="3257"/>
        <v>0</v>
      </c>
      <c r="BI2664" s="130">
        <f t="shared" si="3258"/>
        <v>0</v>
      </c>
      <c r="BJ2664" s="359">
        <f t="shared" si="3259"/>
        <v>0</v>
      </c>
      <c r="BK2664" s="130">
        <f t="shared" si="3260"/>
        <v>0</v>
      </c>
      <c r="BL2664" s="130">
        <f t="shared" si="3261"/>
        <v>0</v>
      </c>
      <c r="BM2664" s="130">
        <f t="shared" si="3262"/>
        <v>0</v>
      </c>
      <c r="BN2664" s="130">
        <f t="shared" si="3263"/>
        <v>0</v>
      </c>
      <c r="BO2664" s="359">
        <f t="shared" si="3264"/>
        <v>0</v>
      </c>
      <c r="BP2664" s="90" t="s">
        <v>2104</v>
      </c>
      <c r="BQ2664" s="90">
        <f>D2660</f>
        <v>0</v>
      </c>
      <c r="BR2664" s="90">
        <f>E2660</f>
        <v>0</v>
      </c>
      <c r="BS2664" s="90">
        <f>F2660</f>
        <v>0</v>
      </c>
      <c r="BT2664" s="90">
        <f>G2660</f>
        <v>0</v>
      </c>
      <c r="BU2664" s="90">
        <f>I2660</f>
        <v>0</v>
      </c>
      <c r="BV2664" s="90">
        <f>J2660</f>
        <v>0</v>
      </c>
      <c r="BW2664" s="90">
        <f>K2660</f>
        <v>0</v>
      </c>
      <c r="BX2664" s="90">
        <f>M2660</f>
        <v>0</v>
      </c>
      <c r="BY2664" s="90">
        <f>N2660</f>
        <v>0</v>
      </c>
      <c r="BZ2664" s="90">
        <f>O2660</f>
        <v>0</v>
      </c>
      <c r="CA2664" s="90">
        <f>Q2660</f>
        <v>0</v>
      </c>
      <c r="CB2664" s="90">
        <f>R2660</f>
        <v>0</v>
      </c>
      <c r="CC2664" s="90">
        <f>S2660</f>
        <v>0</v>
      </c>
      <c r="CD2664" s="90">
        <f>U2660</f>
        <v>0</v>
      </c>
      <c r="CE2664" s="90">
        <f>V2660</f>
        <v>0</v>
      </c>
      <c r="CF2664" s="90">
        <f>W2660</f>
        <v>0</v>
      </c>
      <c r="CG2664" s="90">
        <f>Y2660</f>
        <v>0</v>
      </c>
      <c r="CH2664" s="90">
        <f>Z2660</f>
        <v>0</v>
      </c>
      <c r="CI2664" s="90">
        <f>AA2660</f>
        <v>0</v>
      </c>
      <c r="CJ2664" s="90">
        <f>AC2660</f>
        <v>0</v>
      </c>
      <c r="CK2664" s="90">
        <f>AD2660</f>
        <v>0</v>
      </c>
      <c r="CP2664" s="336"/>
      <c r="CQ2664" s="336"/>
      <c r="CR2664" s="336"/>
      <c r="CS2664" s="486"/>
      <c r="CT2664" s="486"/>
      <c r="CU2664" s="336"/>
      <c r="CV2664" s="336"/>
      <c r="CW2664" s="486"/>
      <c r="CX2664" s="486"/>
      <c r="CY2664" s="336"/>
      <c r="CZ2664" s="336"/>
      <c r="DA2664" s="486"/>
      <c r="DB2664" s="486"/>
      <c r="DC2664" s="336"/>
      <c r="DD2664" s="336"/>
      <c r="DE2664" s="486"/>
      <c r="DF2664" s="486"/>
      <c r="DG2664" s="336"/>
      <c r="DH2664" s="336"/>
      <c r="DI2664" s="486"/>
      <c r="DJ2664" s="486"/>
      <c r="DK2664" s="336"/>
      <c r="DL2664" s="336"/>
      <c r="DM2664" s="486"/>
      <c r="DN2664" s="486"/>
      <c r="DO2664" s="336"/>
      <c r="DP2664" s="336"/>
    </row>
    <row r="2665" spans="1:123" ht="38.25" customHeight="1" x14ac:dyDescent="0.2">
      <c r="A2665" s="1105"/>
      <c r="B2665" s="1105"/>
      <c r="C2665" s="169" t="s">
        <v>645</v>
      </c>
      <c r="D2665" s="434"/>
      <c r="E2665" s="434"/>
      <c r="F2665" s="434"/>
      <c r="G2665" s="486"/>
      <c r="H2665" s="486"/>
      <c r="I2665" s="434"/>
      <c r="J2665" s="434"/>
      <c r="K2665" s="486"/>
      <c r="L2665" s="486"/>
      <c r="M2665" s="434"/>
      <c r="N2665" s="434"/>
      <c r="O2665" s="486"/>
      <c r="P2665" s="486"/>
      <c r="Q2665" s="434"/>
      <c r="R2665" s="434"/>
      <c r="S2665" s="486"/>
      <c r="T2665" s="486"/>
      <c r="U2665" s="434"/>
      <c r="V2665" s="434"/>
      <c r="W2665" s="486"/>
      <c r="X2665" s="486"/>
      <c r="Y2665" s="434"/>
      <c r="Z2665" s="434"/>
      <c r="AA2665" s="486"/>
      <c r="AB2665" s="486"/>
      <c r="AC2665" s="434"/>
      <c r="AD2665" s="434"/>
      <c r="AE2665" s="109"/>
      <c r="AG2665" s="130">
        <f t="shared" si="3230"/>
        <v>0</v>
      </c>
      <c r="AH2665" s="130">
        <f t="shared" si="3231"/>
        <v>0</v>
      </c>
      <c r="AI2665" s="130">
        <f t="shared" si="3232"/>
        <v>0</v>
      </c>
      <c r="AJ2665" s="130">
        <f t="shared" si="3233"/>
        <v>0</v>
      </c>
      <c r="AK2665" s="359">
        <f t="shared" si="3234"/>
        <v>0</v>
      </c>
      <c r="AL2665" s="130">
        <f t="shared" si="3235"/>
        <v>0</v>
      </c>
      <c r="AM2665" s="130">
        <f t="shared" si="3236"/>
        <v>0</v>
      </c>
      <c r="AN2665" s="130">
        <f t="shared" si="3237"/>
        <v>0</v>
      </c>
      <c r="AO2665" s="130">
        <f t="shared" si="3238"/>
        <v>0</v>
      </c>
      <c r="AP2665" s="359">
        <f t="shared" si="3239"/>
        <v>0</v>
      </c>
      <c r="AQ2665" s="130">
        <f t="shared" si="3240"/>
        <v>0</v>
      </c>
      <c r="AR2665" s="130">
        <f t="shared" si="3241"/>
        <v>0</v>
      </c>
      <c r="AS2665" s="130">
        <f t="shared" si="3242"/>
        <v>0</v>
      </c>
      <c r="AT2665" s="130">
        <f t="shared" si="3243"/>
        <v>0</v>
      </c>
      <c r="AU2665" s="359">
        <f t="shared" si="3244"/>
        <v>0</v>
      </c>
      <c r="AV2665" s="130">
        <f t="shared" si="3245"/>
        <v>0</v>
      </c>
      <c r="AW2665" s="130">
        <f t="shared" si="3246"/>
        <v>0</v>
      </c>
      <c r="AX2665" s="130">
        <f t="shared" si="3247"/>
        <v>0</v>
      </c>
      <c r="AY2665" s="130">
        <f t="shared" si="3248"/>
        <v>0</v>
      </c>
      <c r="AZ2665" s="359">
        <f t="shared" si="3249"/>
        <v>0</v>
      </c>
      <c r="BA2665" s="130">
        <f t="shared" si="3250"/>
        <v>0</v>
      </c>
      <c r="BB2665" s="130">
        <f t="shared" si="3251"/>
        <v>0</v>
      </c>
      <c r="BC2665" s="130">
        <f t="shared" si="3252"/>
        <v>0</v>
      </c>
      <c r="BD2665" s="130">
        <f t="shared" si="3253"/>
        <v>0</v>
      </c>
      <c r="BE2665" s="359">
        <f t="shared" si="3254"/>
        <v>0</v>
      </c>
      <c r="BF2665" s="130">
        <f t="shared" si="3255"/>
        <v>0</v>
      </c>
      <c r="BG2665" s="130">
        <f t="shared" si="3256"/>
        <v>0</v>
      </c>
      <c r="BH2665" s="130">
        <f t="shared" si="3257"/>
        <v>0</v>
      </c>
      <c r="BI2665" s="130">
        <f t="shared" si="3258"/>
        <v>0</v>
      </c>
      <c r="BJ2665" s="359">
        <f t="shared" si="3259"/>
        <v>0</v>
      </c>
      <c r="BK2665" s="130">
        <f t="shared" si="3260"/>
        <v>0</v>
      </c>
      <c r="BL2665" s="130">
        <f t="shared" si="3261"/>
        <v>0</v>
      </c>
      <c r="BM2665" s="130">
        <f t="shared" si="3262"/>
        <v>0</v>
      </c>
      <c r="BN2665" s="130">
        <f t="shared" si="3263"/>
        <v>0</v>
      </c>
      <c r="BO2665" s="359">
        <f t="shared" si="3264"/>
        <v>0</v>
      </c>
      <c r="CP2665" s="336"/>
      <c r="CQ2665" s="336"/>
      <c r="CR2665" s="336"/>
      <c r="CS2665" s="486"/>
      <c r="CT2665" s="486"/>
      <c r="CU2665" s="336"/>
      <c r="CV2665" s="336"/>
      <c r="CW2665" s="486"/>
      <c r="CX2665" s="486"/>
      <c r="CY2665" s="336"/>
      <c r="CZ2665" s="336"/>
      <c r="DA2665" s="486"/>
      <c r="DB2665" s="486"/>
      <c r="DC2665" s="336"/>
      <c r="DD2665" s="336"/>
      <c r="DE2665" s="486"/>
      <c r="DF2665" s="486"/>
      <c r="DG2665" s="336"/>
      <c r="DH2665" s="336"/>
      <c r="DI2665" s="486"/>
      <c r="DJ2665" s="486"/>
      <c r="DK2665" s="336"/>
      <c r="DL2665" s="336"/>
      <c r="DM2665" s="486"/>
      <c r="DN2665" s="486"/>
      <c r="DO2665" s="336"/>
      <c r="DP2665" s="336"/>
    </row>
    <row r="2666" spans="1:123" ht="38.25" customHeight="1" x14ac:dyDescent="0.2">
      <c r="A2666" s="1105"/>
      <c r="B2666" s="1105"/>
      <c r="C2666" s="169" t="s">
        <v>646</v>
      </c>
      <c r="D2666" s="434"/>
      <c r="E2666" s="434"/>
      <c r="F2666" s="434"/>
      <c r="G2666" s="486"/>
      <c r="H2666" s="486"/>
      <c r="I2666" s="434"/>
      <c r="J2666" s="434"/>
      <c r="K2666" s="486"/>
      <c r="L2666" s="486"/>
      <c r="M2666" s="434"/>
      <c r="N2666" s="434"/>
      <c r="O2666" s="486"/>
      <c r="P2666" s="486"/>
      <c r="Q2666" s="434"/>
      <c r="R2666" s="434"/>
      <c r="S2666" s="486"/>
      <c r="T2666" s="486"/>
      <c r="U2666" s="434"/>
      <c r="V2666" s="434"/>
      <c r="W2666" s="486"/>
      <c r="X2666" s="486"/>
      <c r="Y2666" s="434"/>
      <c r="Z2666" s="434"/>
      <c r="AA2666" s="486"/>
      <c r="AB2666" s="486"/>
      <c r="AC2666" s="434"/>
      <c r="AD2666" s="434"/>
      <c r="AE2666" s="109"/>
      <c r="AG2666" s="130">
        <f t="shared" ref="AG2666:AG2685" si="3538">D2666</f>
        <v>0</v>
      </c>
      <c r="AH2666" s="130">
        <f t="shared" ref="AH2666:AH2685" si="3539">COUNTIF(E2666:F2666,"NS")</f>
        <v>0</v>
      </c>
      <c r="AI2666" s="130">
        <f t="shared" ref="AI2666:AI2685" si="3540">SUM(E2666:F2666)</f>
        <v>0</v>
      </c>
      <c r="AJ2666" s="130">
        <f t="shared" ref="AJ2666:AJ2685" si="3541">COUNTIF(E2666:F2666,"NA")</f>
        <v>0</v>
      </c>
      <c r="AK2666" s="359">
        <f t="shared" ref="AK2666:AK2685" si="3542">IF($AG$2369=$AH$2369,0,
IF(OR(
AND(AG2666=0,AH2666&gt;0),
AND(AG2666="NS",AI2666&gt;0),
AND(AG2666="NS",AI2666=0,AH2666=0)),1,
IF(OR(
AND(AG2666&gt;0,AH2666=2),
AND(AG2666="NS",AH2666=2),
AND(AG2666="NS",AI2666=0,AH2666&gt;0),
AG2666=AI2666,
AND(AG2666="NA",AH2666=0,AI2666=0,AJ2666&gt;0)),0,1)))</f>
        <v>0</v>
      </c>
      <c r="AL2666" s="130">
        <f t="shared" ref="AL2666:AL2685" si="3543">G2666</f>
        <v>0</v>
      </c>
      <c r="AM2666" s="130">
        <f t="shared" ref="AM2666:AM2685" si="3544">COUNTIF(I2666:J2666,"NS")</f>
        <v>0</v>
      </c>
      <c r="AN2666" s="130">
        <f t="shared" ref="AN2666:AN2685" si="3545">SUM(I2666:J2666)</f>
        <v>0</v>
      </c>
      <c r="AO2666" s="130">
        <f t="shared" ref="AO2666:AO2685" si="3546">COUNTIF(I2666:J2666,"NA")</f>
        <v>0</v>
      </c>
      <c r="AP2666" s="359">
        <f t="shared" ref="AP2666:AP2685" si="3547">IF($AG$2369=$AH$2369,0,
IF(OR(
AND(AL2666=0,AM2666&gt;0),
AND(AL2666="NS",AN2666&gt;0),
AND(AL2666="NS",AN2666=0,AM2666=0)),1,
IF(OR(
AND(AL2666&gt;0,AM2666=2),
AND(AL2666="NS",AM2666=2),
AND(AL2666="NS",AN2666=0,AM2666&gt;0),
AL2666=AN2666,
AND(AL2666="NA",AM2666=0,AN2666=0,AO2666&gt;0)),0,1)))</f>
        <v>0</v>
      </c>
      <c r="AQ2666" s="130">
        <f t="shared" ref="AQ2666:AQ2685" si="3548">K2666</f>
        <v>0</v>
      </c>
      <c r="AR2666" s="130">
        <f t="shared" ref="AR2666:AR2685" si="3549">COUNTIF(M2666:N2666,"NS")</f>
        <v>0</v>
      </c>
      <c r="AS2666" s="130">
        <f t="shared" ref="AS2666:AS2685" si="3550">SUM(M2666:N2666)</f>
        <v>0</v>
      </c>
      <c r="AT2666" s="130">
        <f t="shared" ref="AT2666:AT2685" si="3551">COUNTIF(M2666:N2666,"NA")</f>
        <v>0</v>
      </c>
      <c r="AU2666" s="359">
        <f t="shared" ref="AU2666:AU2685" si="3552">IF($AG$2369=$AH$2369,0,
IF(OR(
AND(AQ2666=0,AR2666&gt;0),
AND(AQ2666="NS",AS2666&gt;0),
AND(AQ2666="NS",AS2666=0,AR2666=0)),1,
IF(OR(
AND(AQ2666&gt;0,AR2666=2),
AND(AQ2666="NS",AR2666=2),
AND(AQ2666="NS",AS2666=0,AR2666&gt;0),
AQ2666=AS2666,
AND(AQ2666="NA",AR2666=0,AS2666=0,AT2666&gt;0)),0,1)))</f>
        <v>0</v>
      </c>
      <c r="AV2666" s="130">
        <f t="shared" ref="AV2666:AV2685" si="3553">O2666</f>
        <v>0</v>
      </c>
      <c r="AW2666" s="130">
        <f t="shared" ref="AW2666:AW2685" si="3554">COUNTIF(Q2666:R2666,"NS")</f>
        <v>0</v>
      </c>
      <c r="AX2666" s="130">
        <f t="shared" ref="AX2666:AX2685" si="3555">SUM(Q2666:R2666)</f>
        <v>0</v>
      </c>
      <c r="AY2666" s="130">
        <f t="shared" ref="AY2666:AY2685" si="3556">COUNTIF(Q2666:R2666,"NA")</f>
        <v>0</v>
      </c>
      <c r="AZ2666" s="359">
        <f t="shared" ref="AZ2666:AZ2685" si="3557">IF($AG$2369=$AH$2369,0,
IF(OR(
AND(AV2666=0,AW2666&gt;0),
AND(AV2666="NS",AX2666&gt;0),
AND(AV2666="NS",AX2666=0,AW2666=0)),1,
IF(OR(
AND(AV2666&gt;0,AW2666=2),
AND(AV2666="NS",AW2666=2),
AND(AV2666="NS",AX2666=0,AW2666&gt;0),
AV2666=AX2666,
AND(AV2666="NA",AW2666=0,AX2666=0,AY2666&gt;0)),0,1)))</f>
        <v>0</v>
      </c>
      <c r="BA2666" s="130">
        <f t="shared" ref="BA2666:BA2685" si="3558">S2666</f>
        <v>0</v>
      </c>
      <c r="BB2666" s="130">
        <f t="shared" ref="BB2666:BB2685" si="3559">COUNTIF(U2666:V2666,"NS")</f>
        <v>0</v>
      </c>
      <c r="BC2666" s="130">
        <f t="shared" ref="BC2666:BC2685" si="3560">SUM(U2666:V2666)</f>
        <v>0</v>
      </c>
      <c r="BD2666" s="130">
        <f t="shared" ref="BD2666:BD2685" si="3561">COUNTIF(U2666:V2666,"NA")</f>
        <v>0</v>
      </c>
      <c r="BE2666" s="359">
        <f t="shared" ref="BE2666:BE2685" si="3562">IF($AG$2369=$AH$2369,0,
IF(OR(
AND(BA2666=0,BB2666&gt;0),
AND(BA2666="NS",BC2666&gt;0),
AND(BA2666="NS",BC2666=0,BB2666=0)),1,
IF(OR(
AND(BA2666&gt;0,BB2666=2),
AND(BA2666="NS",BB2666=2),
AND(BA2666="NS",BC2666=0,BB2666&gt;0),
BA2666=BC2666,
AND(BA2666="NA",BB2666=0,BC2666=0,BD2666&gt;0)),0,1)))</f>
        <v>0</v>
      </c>
      <c r="BF2666" s="130">
        <f t="shared" ref="BF2666:BF2685" si="3563">W2666</f>
        <v>0</v>
      </c>
      <c r="BG2666" s="130">
        <f t="shared" ref="BG2666:BG2685" si="3564">COUNTIF(Y2666:Z2666,"NS")</f>
        <v>0</v>
      </c>
      <c r="BH2666" s="130">
        <f t="shared" ref="BH2666:BH2685" si="3565">SUM(Y2666:Z2666)</f>
        <v>0</v>
      </c>
      <c r="BI2666" s="130">
        <f t="shared" ref="BI2666:BI2685" si="3566">COUNTIF(Y2666:Z2666,"NA")</f>
        <v>0</v>
      </c>
      <c r="BJ2666" s="359">
        <f t="shared" ref="BJ2666:BJ2685" si="3567">IF($AG$2369=$AH$2369,0,
IF(OR(
AND(BF2666=0,BG2666&gt;0),
AND(BF2666="NS",BH2666&gt;0),
AND(BF2666="NS",BH2666=0,BG2666=0)),1,
IF(OR(
AND(BF2666&gt;0,BG2666=2),
AND(BF2666="NS",BG2666=2),
AND(BF2666="NS",BH2666=0,BG2666&gt;0),
BF2666=BH2666,
AND(BF2666="NA",BG2666=0,BH2666=0,BI2666&gt;0)),0,1)))</f>
        <v>0</v>
      </c>
      <c r="BK2666" s="130">
        <f t="shared" ref="BK2666:BK2685" si="3568">AA2666</f>
        <v>0</v>
      </c>
      <c r="BL2666" s="130">
        <f t="shared" ref="BL2666:BL2685" si="3569">COUNTIF(AC2666:AD2666,"NS")</f>
        <v>0</v>
      </c>
      <c r="BM2666" s="130">
        <f t="shared" ref="BM2666:BM2685" si="3570">SUM(AC2666:AD2666)</f>
        <v>0</v>
      </c>
      <c r="BN2666" s="130">
        <f t="shared" ref="BN2666:BN2685" si="3571">COUNTIF(AC2666:AD2666,"NA")</f>
        <v>0</v>
      </c>
      <c r="BO2666" s="359">
        <f t="shared" ref="BO2666:BO2685" si="3572">IF($AG$2369=$AH$2369,0,
IF(OR(
AND(BK2666=0,BL2666&gt;0),
AND(BK2666="NS",BM2666&gt;0),
AND(BK2666="NS",BM2666=0,BL2666=0)),1,
IF(OR(
AND(BK2666&gt;0,BL2666=2),
AND(BK2666="NS",BL2666=2),
AND(BK2666="NS",BM2666=0,BL2666&gt;0),
BK2666=BM2666,
AND(BK2666="NA",BL2666=0,BM2666=0,BN2666&gt;0)),0,1)))</f>
        <v>0</v>
      </c>
      <c r="CP2666" s="336"/>
      <c r="CQ2666" s="336"/>
      <c r="CR2666" s="336"/>
      <c r="CS2666" s="486"/>
      <c r="CT2666" s="486"/>
      <c r="CU2666" s="336"/>
      <c r="CV2666" s="336"/>
      <c r="CW2666" s="486"/>
      <c r="CX2666" s="486"/>
      <c r="CY2666" s="336"/>
      <c r="CZ2666" s="336"/>
      <c r="DA2666" s="486"/>
      <c r="DB2666" s="486"/>
      <c r="DC2666" s="336"/>
      <c r="DD2666" s="336"/>
      <c r="DE2666" s="486"/>
      <c r="DF2666" s="486"/>
      <c r="DG2666" s="336"/>
      <c r="DH2666" s="336"/>
      <c r="DI2666" s="486"/>
      <c r="DJ2666" s="486"/>
      <c r="DK2666" s="336"/>
      <c r="DL2666" s="336"/>
      <c r="DM2666" s="486"/>
      <c r="DN2666" s="486"/>
      <c r="DO2666" s="336"/>
      <c r="DP2666" s="336"/>
    </row>
    <row r="2667" spans="1:123" ht="38.25" customHeight="1" x14ac:dyDescent="0.2">
      <c r="A2667" s="1101"/>
      <c r="B2667" s="1101"/>
      <c r="C2667" s="168" t="s">
        <v>647</v>
      </c>
      <c r="D2667" s="201"/>
      <c r="E2667" s="201"/>
      <c r="F2667" s="201"/>
      <c r="G2667" s="486"/>
      <c r="H2667" s="486"/>
      <c r="I2667" s="201"/>
      <c r="J2667" s="201"/>
      <c r="K2667" s="486"/>
      <c r="L2667" s="486"/>
      <c r="M2667" s="201"/>
      <c r="N2667" s="201"/>
      <c r="O2667" s="486"/>
      <c r="P2667" s="486"/>
      <c r="Q2667" s="201"/>
      <c r="R2667" s="201"/>
      <c r="S2667" s="486"/>
      <c r="T2667" s="486"/>
      <c r="U2667" s="201"/>
      <c r="V2667" s="201"/>
      <c r="W2667" s="486"/>
      <c r="X2667" s="486"/>
      <c r="Y2667" s="201"/>
      <c r="Z2667" s="201"/>
      <c r="AA2667" s="486"/>
      <c r="AB2667" s="486"/>
      <c r="AC2667" s="201"/>
      <c r="AD2667" s="201"/>
      <c r="AE2667" s="109"/>
      <c r="AG2667" s="130">
        <f t="shared" si="3538"/>
        <v>0</v>
      </c>
      <c r="AH2667" s="130">
        <f t="shared" si="3539"/>
        <v>0</v>
      </c>
      <c r="AI2667" s="130">
        <f t="shared" si="3540"/>
        <v>0</v>
      </c>
      <c r="AJ2667" s="130">
        <f t="shared" si="3541"/>
        <v>0</v>
      </c>
      <c r="AK2667" s="359">
        <f t="shared" si="3542"/>
        <v>0</v>
      </c>
      <c r="AL2667" s="130">
        <f t="shared" si="3543"/>
        <v>0</v>
      </c>
      <c r="AM2667" s="130">
        <f t="shared" si="3544"/>
        <v>0</v>
      </c>
      <c r="AN2667" s="130">
        <f t="shared" si="3545"/>
        <v>0</v>
      </c>
      <c r="AO2667" s="130">
        <f t="shared" si="3546"/>
        <v>0</v>
      </c>
      <c r="AP2667" s="359">
        <f t="shared" si="3547"/>
        <v>0</v>
      </c>
      <c r="AQ2667" s="130">
        <f t="shared" si="3548"/>
        <v>0</v>
      </c>
      <c r="AR2667" s="130">
        <f t="shared" si="3549"/>
        <v>0</v>
      </c>
      <c r="AS2667" s="130">
        <f t="shared" si="3550"/>
        <v>0</v>
      </c>
      <c r="AT2667" s="130">
        <f t="shared" si="3551"/>
        <v>0</v>
      </c>
      <c r="AU2667" s="359">
        <f t="shared" si="3552"/>
        <v>0</v>
      </c>
      <c r="AV2667" s="130">
        <f t="shared" si="3553"/>
        <v>0</v>
      </c>
      <c r="AW2667" s="130">
        <f t="shared" si="3554"/>
        <v>0</v>
      </c>
      <c r="AX2667" s="130">
        <f t="shared" si="3555"/>
        <v>0</v>
      </c>
      <c r="AY2667" s="130">
        <f t="shared" si="3556"/>
        <v>0</v>
      </c>
      <c r="AZ2667" s="359">
        <f t="shared" si="3557"/>
        <v>0</v>
      </c>
      <c r="BA2667" s="130">
        <f t="shared" si="3558"/>
        <v>0</v>
      </c>
      <c r="BB2667" s="130">
        <f t="shared" si="3559"/>
        <v>0</v>
      </c>
      <c r="BC2667" s="130">
        <f t="shared" si="3560"/>
        <v>0</v>
      </c>
      <c r="BD2667" s="130">
        <f t="shared" si="3561"/>
        <v>0</v>
      </c>
      <c r="BE2667" s="359">
        <f t="shared" si="3562"/>
        <v>0</v>
      </c>
      <c r="BF2667" s="130">
        <f t="shared" si="3563"/>
        <v>0</v>
      </c>
      <c r="BG2667" s="130">
        <f t="shared" si="3564"/>
        <v>0</v>
      </c>
      <c r="BH2667" s="130">
        <f t="shared" si="3565"/>
        <v>0</v>
      </c>
      <c r="BI2667" s="130">
        <f t="shared" si="3566"/>
        <v>0</v>
      </c>
      <c r="BJ2667" s="359">
        <f t="shared" si="3567"/>
        <v>0</v>
      </c>
      <c r="BK2667" s="130">
        <f t="shared" si="3568"/>
        <v>0</v>
      </c>
      <c r="BL2667" s="130">
        <f t="shared" si="3569"/>
        <v>0</v>
      </c>
      <c r="BM2667" s="130">
        <f t="shared" si="3570"/>
        <v>0</v>
      </c>
      <c r="BN2667" s="130">
        <f t="shared" si="3571"/>
        <v>0</v>
      </c>
      <c r="BO2667" s="359">
        <f t="shared" si="3572"/>
        <v>0</v>
      </c>
      <c r="BQ2667" s="246" t="s">
        <v>84</v>
      </c>
      <c r="BR2667" s="246" t="s">
        <v>2048</v>
      </c>
      <c r="BS2667" s="246" t="s">
        <v>2049</v>
      </c>
      <c r="BT2667" s="246" t="s">
        <v>84</v>
      </c>
      <c r="BU2667" s="246" t="s">
        <v>2048</v>
      </c>
      <c r="BV2667" s="246" t="s">
        <v>2049</v>
      </c>
      <c r="BW2667" s="246" t="s">
        <v>84</v>
      </c>
      <c r="BX2667" s="246" t="s">
        <v>2048</v>
      </c>
      <c r="BY2667" s="246" t="s">
        <v>2049</v>
      </c>
      <c r="BZ2667" s="246" t="s">
        <v>84</v>
      </c>
      <c r="CA2667" s="246" t="s">
        <v>2048</v>
      </c>
      <c r="CB2667" s="246" t="s">
        <v>2049</v>
      </c>
      <c r="CC2667" s="246" t="s">
        <v>84</v>
      </c>
      <c r="CD2667" s="246" t="s">
        <v>2048</v>
      </c>
      <c r="CE2667" s="246" t="s">
        <v>2049</v>
      </c>
      <c r="CF2667" s="246" t="s">
        <v>84</v>
      </c>
      <c r="CG2667" s="246" t="s">
        <v>2048</v>
      </c>
      <c r="CH2667" s="246" t="s">
        <v>2049</v>
      </c>
      <c r="CI2667" s="246" t="s">
        <v>84</v>
      </c>
      <c r="CJ2667" s="246" t="s">
        <v>2048</v>
      </c>
      <c r="CK2667" s="246" t="s">
        <v>2049</v>
      </c>
      <c r="CP2667" s="336"/>
      <c r="CQ2667" s="336"/>
      <c r="CR2667" s="336"/>
      <c r="CS2667" s="486"/>
      <c r="CT2667" s="486"/>
      <c r="CU2667" s="336"/>
      <c r="CV2667" s="336"/>
      <c r="CW2667" s="486"/>
      <c r="CX2667" s="486"/>
      <c r="CY2667" s="336"/>
      <c r="CZ2667" s="336"/>
      <c r="DA2667" s="486"/>
      <c r="DB2667" s="486"/>
      <c r="DC2667" s="336"/>
      <c r="DD2667" s="336"/>
      <c r="DE2667" s="486"/>
      <c r="DF2667" s="486"/>
      <c r="DG2667" s="336"/>
      <c r="DH2667" s="336"/>
      <c r="DI2667" s="486"/>
      <c r="DJ2667" s="486"/>
      <c r="DK2667" s="336"/>
      <c r="DL2667" s="336"/>
      <c r="DM2667" s="486"/>
      <c r="DN2667" s="486"/>
      <c r="DO2667" s="336"/>
      <c r="DP2667" s="336"/>
    </row>
    <row r="2668" spans="1:123" s="186" customFormat="1" ht="38.25" customHeight="1" x14ac:dyDescent="0.2">
      <c r="A2668" s="1104"/>
      <c r="B2668" s="1104"/>
      <c r="C2668" s="242" t="s">
        <v>649</v>
      </c>
      <c r="D2668" s="234"/>
      <c r="E2668" s="234"/>
      <c r="F2668" s="234"/>
      <c r="G2668" s="487"/>
      <c r="H2668" s="487"/>
      <c r="I2668" s="234"/>
      <c r="J2668" s="234"/>
      <c r="K2668" s="487"/>
      <c r="L2668" s="487"/>
      <c r="M2668" s="234"/>
      <c r="N2668" s="234"/>
      <c r="O2668" s="487"/>
      <c r="P2668" s="487"/>
      <c r="Q2668" s="234"/>
      <c r="R2668" s="234"/>
      <c r="S2668" s="487"/>
      <c r="T2668" s="487"/>
      <c r="U2668" s="234"/>
      <c r="V2668" s="234"/>
      <c r="W2668" s="487"/>
      <c r="X2668" s="487"/>
      <c r="Y2668" s="234"/>
      <c r="Z2668" s="234"/>
      <c r="AA2668" s="487"/>
      <c r="AB2668" s="487"/>
      <c r="AC2668" s="234"/>
      <c r="AD2668" s="234"/>
      <c r="AE2668" s="235"/>
      <c r="AF2668" s="237"/>
      <c r="AG2668" s="178">
        <f t="shared" si="3538"/>
        <v>0</v>
      </c>
      <c r="AH2668" s="178">
        <f t="shared" si="3539"/>
        <v>0</v>
      </c>
      <c r="AI2668" s="178">
        <f t="shared" si="3540"/>
        <v>0</v>
      </c>
      <c r="AJ2668" s="178">
        <f t="shared" si="3541"/>
        <v>0</v>
      </c>
      <c r="AK2668" s="359">
        <f t="shared" si="3542"/>
        <v>0</v>
      </c>
      <c r="AL2668" s="178">
        <f t="shared" si="3543"/>
        <v>0</v>
      </c>
      <c r="AM2668" s="178">
        <f t="shared" si="3544"/>
        <v>0</v>
      </c>
      <c r="AN2668" s="178">
        <f t="shared" si="3545"/>
        <v>0</v>
      </c>
      <c r="AO2668" s="178">
        <f t="shared" si="3546"/>
        <v>0</v>
      </c>
      <c r="AP2668" s="359">
        <f t="shared" si="3547"/>
        <v>0</v>
      </c>
      <c r="AQ2668" s="178">
        <f t="shared" si="3548"/>
        <v>0</v>
      </c>
      <c r="AR2668" s="178">
        <f t="shared" si="3549"/>
        <v>0</v>
      </c>
      <c r="AS2668" s="178">
        <f t="shared" si="3550"/>
        <v>0</v>
      </c>
      <c r="AT2668" s="178">
        <f t="shared" si="3551"/>
        <v>0</v>
      </c>
      <c r="AU2668" s="359">
        <f t="shared" si="3552"/>
        <v>0</v>
      </c>
      <c r="AV2668" s="178">
        <f t="shared" si="3553"/>
        <v>0</v>
      </c>
      <c r="AW2668" s="178">
        <f t="shared" si="3554"/>
        <v>0</v>
      </c>
      <c r="AX2668" s="178">
        <f t="shared" si="3555"/>
        <v>0</v>
      </c>
      <c r="AY2668" s="178">
        <f t="shared" si="3556"/>
        <v>0</v>
      </c>
      <c r="AZ2668" s="359">
        <f t="shared" si="3557"/>
        <v>0</v>
      </c>
      <c r="BA2668" s="178">
        <f t="shared" si="3558"/>
        <v>0</v>
      </c>
      <c r="BB2668" s="178">
        <f t="shared" si="3559"/>
        <v>0</v>
      </c>
      <c r="BC2668" s="178">
        <f t="shared" si="3560"/>
        <v>0</v>
      </c>
      <c r="BD2668" s="178">
        <f t="shared" si="3561"/>
        <v>0</v>
      </c>
      <c r="BE2668" s="359">
        <f t="shared" si="3562"/>
        <v>0</v>
      </c>
      <c r="BF2668" s="178">
        <f t="shared" si="3563"/>
        <v>0</v>
      </c>
      <c r="BG2668" s="178">
        <f t="shared" si="3564"/>
        <v>0</v>
      </c>
      <c r="BH2668" s="178">
        <f t="shared" si="3565"/>
        <v>0</v>
      </c>
      <c r="BI2668" s="178">
        <f t="shared" si="3566"/>
        <v>0</v>
      </c>
      <c r="BJ2668" s="359">
        <f t="shared" si="3567"/>
        <v>0</v>
      </c>
      <c r="BK2668" s="178">
        <f t="shared" si="3568"/>
        <v>0</v>
      </c>
      <c r="BL2668" s="178">
        <f t="shared" si="3569"/>
        <v>0</v>
      </c>
      <c r="BM2668" s="178">
        <f t="shared" si="3570"/>
        <v>0</v>
      </c>
      <c r="BN2668" s="178">
        <f t="shared" si="3571"/>
        <v>0</v>
      </c>
      <c r="BO2668" s="359">
        <f t="shared" si="3572"/>
        <v>0</v>
      </c>
      <c r="BP2668" s="186" t="s">
        <v>2077</v>
      </c>
      <c r="BQ2668" s="178">
        <f t="shared" ref="BQ2668:CK2668" si="3573">IF($AG$1789=$AH$1789,0,IF(
OR(
AND(BQ2672=0,BQ2671&gt;0),
AND(BQ2672="NS",BQ2670&gt;0),
AND(BQ2672="NS",BQ2670=0,BQ2671=0)),1,
IF(OR(
AND(BQ2672&gt;0,BQ2671=2),
AND(BQ2672="NS",BQ2671=2),
AND(BQ2672="NS",BQ2670=0,BQ2671&gt;0),
BQ2672=BQ2670,
AND(BQ2672="NA",BQ2671=0,BQ2670=0,BQ2669&gt;0)),0,1)))</f>
        <v>0</v>
      </c>
      <c r="BR2668" s="178">
        <f t="shared" si="3573"/>
        <v>0</v>
      </c>
      <c r="BS2668" s="178">
        <f t="shared" si="3573"/>
        <v>0</v>
      </c>
      <c r="BT2668" s="178">
        <f t="shared" si="3573"/>
        <v>0</v>
      </c>
      <c r="BU2668" s="178">
        <f t="shared" si="3573"/>
        <v>0</v>
      </c>
      <c r="BV2668" s="178">
        <f t="shared" si="3573"/>
        <v>0</v>
      </c>
      <c r="BW2668" s="178">
        <f t="shared" si="3573"/>
        <v>0</v>
      </c>
      <c r="BX2668" s="178">
        <f t="shared" si="3573"/>
        <v>0</v>
      </c>
      <c r="BY2668" s="178">
        <f t="shared" si="3573"/>
        <v>0</v>
      </c>
      <c r="BZ2668" s="178">
        <f t="shared" si="3573"/>
        <v>0</v>
      </c>
      <c r="CA2668" s="178">
        <f t="shared" si="3573"/>
        <v>0</v>
      </c>
      <c r="CB2668" s="178">
        <f t="shared" si="3573"/>
        <v>0</v>
      </c>
      <c r="CC2668" s="178">
        <f t="shared" si="3573"/>
        <v>0</v>
      </c>
      <c r="CD2668" s="178">
        <f t="shared" si="3573"/>
        <v>0</v>
      </c>
      <c r="CE2668" s="178">
        <f t="shared" si="3573"/>
        <v>0</v>
      </c>
      <c r="CF2668" s="178">
        <f t="shared" si="3573"/>
        <v>0</v>
      </c>
      <c r="CG2668" s="178">
        <f t="shared" si="3573"/>
        <v>0</v>
      </c>
      <c r="CH2668" s="178">
        <f t="shared" si="3573"/>
        <v>0</v>
      </c>
      <c r="CI2668" s="178">
        <f t="shared" si="3573"/>
        <v>0</v>
      </c>
      <c r="CJ2668" s="178">
        <f t="shared" si="3573"/>
        <v>0</v>
      </c>
      <c r="CK2668" s="178">
        <f t="shared" si="3573"/>
        <v>0</v>
      </c>
      <c r="CL2668" s="186">
        <f>SUM(BZ2668:CK2668)</f>
        <v>0</v>
      </c>
      <c r="CN2668" s="237"/>
      <c r="CP2668" s="337"/>
      <c r="CQ2668" s="337"/>
      <c r="CR2668" s="337"/>
      <c r="CS2668" s="487"/>
      <c r="CT2668" s="487"/>
      <c r="CU2668" s="337"/>
      <c r="CV2668" s="337"/>
      <c r="CW2668" s="487"/>
      <c r="CX2668" s="487"/>
      <c r="CY2668" s="337"/>
      <c r="CZ2668" s="337"/>
      <c r="DA2668" s="487"/>
      <c r="DB2668" s="487"/>
      <c r="DC2668" s="337"/>
      <c r="DD2668" s="337"/>
      <c r="DE2668" s="487"/>
      <c r="DF2668" s="487"/>
      <c r="DG2668" s="337"/>
      <c r="DH2668" s="337"/>
      <c r="DI2668" s="487"/>
      <c r="DJ2668" s="487"/>
      <c r="DK2668" s="337"/>
      <c r="DL2668" s="337"/>
      <c r="DM2668" s="487"/>
      <c r="DN2668" s="487"/>
      <c r="DO2668" s="337"/>
      <c r="DP2668" s="337"/>
      <c r="DS2668" s="237"/>
    </row>
    <row r="2669" spans="1:123" ht="38.25" customHeight="1" x14ac:dyDescent="0.2">
      <c r="A2669" s="1105"/>
      <c r="B2669" s="1105"/>
      <c r="C2669" s="169" t="s">
        <v>653</v>
      </c>
      <c r="D2669" s="434"/>
      <c r="E2669" s="434"/>
      <c r="F2669" s="434"/>
      <c r="G2669" s="486"/>
      <c r="H2669" s="486"/>
      <c r="I2669" s="434"/>
      <c r="J2669" s="434"/>
      <c r="K2669" s="486"/>
      <c r="L2669" s="486"/>
      <c r="M2669" s="434"/>
      <c r="N2669" s="434"/>
      <c r="O2669" s="486"/>
      <c r="P2669" s="486"/>
      <c r="Q2669" s="434"/>
      <c r="R2669" s="434"/>
      <c r="S2669" s="486"/>
      <c r="T2669" s="486"/>
      <c r="U2669" s="434"/>
      <c r="V2669" s="434"/>
      <c r="W2669" s="486"/>
      <c r="X2669" s="486"/>
      <c r="Y2669" s="434"/>
      <c r="Z2669" s="434"/>
      <c r="AA2669" s="486"/>
      <c r="AB2669" s="486"/>
      <c r="AC2669" s="434"/>
      <c r="AD2669" s="434"/>
      <c r="AE2669" s="109"/>
      <c r="AG2669" s="130">
        <f t="shared" si="3538"/>
        <v>0</v>
      </c>
      <c r="AH2669" s="130">
        <f t="shared" si="3539"/>
        <v>0</v>
      </c>
      <c r="AI2669" s="130">
        <f t="shared" si="3540"/>
        <v>0</v>
      </c>
      <c r="AJ2669" s="130">
        <f t="shared" si="3541"/>
        <v>0</v>
      </c>
      <c r="AK2669" s="359">
        <f t="shared" si="3542"/>
        <v>0</v>
      </c>
      <c r="AL2669" s="130">
        <f t="shared" si="3543"/>
        <v>0</v>
      </c>
      <c r="AM2669" s="130">
        <f t="shared" si="3544"/>
        <v>0</v>
      </c>
      <c r="AN2669" s="130">
        <f t="shared" si="3545"/>
        <v>0</v>
      </c>
      <c r="AO2669" s="130">
        <f t="shared" si="3546"/>
        <v>0</v>
      </c>
      <c r="AP2669" s="359">
        <f t="shared" si="3547"/>
        <v>0</v>
      </c>
      <c r="AQ2669" s="130">
        <f t="shared" si="3548"/>
        <v>0</v>
      </c>
      <c r="AR2669" s="130">
        <f t="shared" si="3549"/>
        <v>0</v>
      </c>
      <c r="AS2669" s="130">
        <f t="shared" si="3550"/>
        <v>0</v>
      </c>
      <c r="AT2669" s="130">
        <f t="shared" si="3551"/>
        <v>0</v>
      </c>
      <c r="AU2669" s="359">
        <f t="shared" si="3552"/>
        <v>0</v>
      </c>
      <c r="AV2669" s="130">
        <f t="shared" si="3553"/>
        <v>0</v>
      </c>
      <c r="AW2669" s="130">
        <f t="shared" si="3554"/>
        <v>0</v>
      </c>
      <c r="AX2669" s="130">
        <f t="shared" si="3555"/>
        <v>0</v>
      </c>
      <c r="AY2669" s="130">
        <f t="shared" si="3556"/>
        <v>0</v>
      </c>
      <c r="AZ2669" s="359">
        <f t="shared" si="3557"/>
        <v>0</v>
      </c>
      <c r="BA2669" s="130">
        <f t="shared" si="3558"/>
        <v>0</v>
      </c>
      <c r="BB2669" s="130">
        <f t="shared" si="3559"/>
        <v>0</v>
      </c>
      <c r="BC2669" s="130">
        <f t="shared" si="3560"/>
        <v>0</v>
      </c>
      <c r="BD2669" s="130">
        <f t="shared" si="3561"/>
        <v>0</v>
      </c>
      <c r="BE2669" s="359">
        <f t="shared" si="3562"/>
        <v>0</v>
      </c>
      <c r="BF2669" s="130">
        <f t="shared" si="3563"/>
        <v>0</v>
      </c>
      <c r="BG2669" s="130">
        <f t="shared" si="3564"/>
        <v>0</v>
      </c>
      <c r="BH2669" s="130">
        <f t="shared" si="3565"/>
        <v>0</v>
      </c>
      <c r="BI2669" s="130">
        <f t="shared" si="3566"/>
        <v>0</v>
      </c>
      <c r="BJ2669" s="359">
        <f t="shared" si="3567"/>
        <v>0</v>
      </c>
      <c r="BK2669" s="130">
        <f t="shared" si="3568"/>
        <v>0</v>
      </c>
      <c r="BL2669" s="130">
        <f t="shared" si="3569"/>
        <v>0</v>
      </c>
      <c r="BM2669" s="130">
        <f t="shared" si="3570"/>
        <v>0</v>
      </c>
      <c r="BN2669" s="130">
        <f t="shared" si="3571"/>
        <v>0</v>
      </c>
      <c r="BO2669" s="359">
        <f t="shared" si="3572"/>
        <v>0</v>
      </c>
      <c r="BP2669" s="90" t="s">
        <v>2058</v>
      </c>
      <c r="BQ2669" s="90">
        <f>COUNTIF(D2669:D2670,"NA")</f>
        <v>0</v>
      </c>
      <c r="BR2669" s="90">
        <f>COUNTIF(E2669:E2670,"NA")</f>
        <v>0</v>
      </c>
      <c r="BS2669" s="90">
        <f>COUNTIF(F2669:F2670,"NA")</f>
        <v>0</v>
      </c>
      <c r="BT2669" s="90">
        <f>COUNTIF(G2669:H2670,"NA")</f>
        <v>0</v>
      </c>
      <c r="BU2669" s="90">
        <f>COUNTIF(I2669:I2670,"NA")</f>
        <v>0</v>
      </c>
      <c r="BV2669" s="90">
        <f>COUNTIF(J2669:J2670,"NA")</f>
        <v>0</v>
      </c>
      <c r="BW2669" s="90">
        <f>COUNTIF(K2669:L2670,"NA")</f>
        <v>0</v>
      </c>
      <c r="BX2669" s="90">
        <f>COUNTIF(M2669:M2670,"NA")</f>
        <v>0</v>
      </c>
      <c r="BY2669" s="90">
        <f>COUNTIF(N2669:N2670,"NA")</f>
        <v>0</v>
      </c>
      <c r="BZ2669" s="90">
        <f>COUNTIF(O2669:P2670,"NA")</f>
        <v>0</v>
      </c>
      <c r="CA2669" s="90">
        <f>COUNTIF(Q2669:Q2670,"NA")</f>
        <v>0</v>
      </c>
      <c r="CB2669" s="90">
        <f>COUNTIF(R2669:R2670,"NA")</f>
        <v>0</v>
      </c>
      <c r="CC2669" s="90">
        <f>COUNTIF(S2669:T2670,"NA")</f>
        <v>0</v>
      </c>
      <c r="CD2669" s="90">
        <f>COUNTIF(U2669:U2670,"NA")</f>
        <v>0</v>
      </c>
      <c r="CE2669" s="90">
        <f>COUNTIF(V2669:V2670,"NA")</f>
        <v>0</v>
      </c>
      <c r="CF2669" s="90">
        <f>COUNTIF(W2669:X2670,"NA")</f>
        <v>0</v>
      </c>
      <c r="CG2669" s="90">
        <f>COUNTIF(Y2669:Y2670,"NA")</f>
        <v>0</v>
      </c>
      <c r="CH2669" s="90">
        <f>COUNTIF(Z2669:Z2670,"NA")</f>
        <v>0</v>
      </c>
      <c r="CI2669" s="90">
        <f>COUNTIF(AA2669:AB2670,"NA")</f>
        <v>0</v>
      </c>
      <c r="CJ2669" s="90">
        <f>COUNTIF(AC2669:AC2670,"NA")</f>
        <v>0</v>
      </c>
      <c r="CK2669" s="90">
        <f>COUNTIF(AD2669:AD2670,"NA")</f>
        <v>0</v>
      </c>
      <c r="CP2669" s="336"/>
      <c r="CQ2669" s="336"/>
      <c r="CR2669" s="336"/>
      <c r="CS2669" s="486"/>
      <c r="CT2669" s="486"/>
      <c r="CU2669" s="336"/>
      <c r="CV2669" s="336"/>
      <c r="CW2669" s="486"/>
      <c r="CX2669" s="486"/>
      <c r="CY2669" s="336"/>
      <c r="CZ2669" s="336"/>
      <c r="DA2669" s="486"/>
      <c r="DB2669" s="486"/>
      <c r="DC2669" s="336"/>
      <c r="DD2669" s="336"/>
      <c r="DE2669" s="486"/>
      <c r="DF2669" s="486"/>
      <c r="DG2669" s="336"/>
      <c r="DH2669" s="336"/>
      <c r="DI2669" s="486"/>
      <c r="DJ2669" s="486"/>
      <c r="DK2669" s="336"/>
      <c r="DL2669" s="336"/>
      <c r="DM2669" s="486"/>
      <c r="DN2669" s="486"/>
      <c r="DO2669" s="336"/>
      <c r="DP2669" s="336"/>
    </row>
    <row r="2670" spans="1:123" ht="38.25" customHeight="1" x14ac:dyDescent="0.2">
      <c r="A2670" s="1105"/>
      <c r="B2670" s="1105"/>
      <c r="C2670" s="169" t="s">
        <v>654</v>
      </c>
      <c r="D2670" s="434"/>
      <c r="E2670" s="434"/>
      <c r="F2670" s="434"/>
      <c r="G2670" s="486"/>
      <c r="H2670" s="486"/>
      <c r="I2670" s="434"/>
      <c r="J2670" s="434"/>
      <c r="K2670" s="486"/>
      <c r="L2670" s="486"/>
      <c r="M2670" s="434"/>
      <c r="N2670" s="434"/>
      <c r="O2670" s="486"/>
      <c r="P2670" s="486"/>
      <c r="Q2670" s="434"/>
      <c r="R2670" s="434"/>
      <c r="S2670" s="486"/>
      <c r="T2670" s="486"/>
      <c r="U2670" s="434"/>
      <c r="V2670" s="434"/>
      <c r="W2670" s="486"/>
      <c r="X2670" s="486"/>
      <c r="Y2670" s="434"/>
      <c r="Z2670" s="434"/>
      <c r="AA2670" s="486"/>
      <c r="AB2670" s="486"/>
      <c r="AC2670" s="434"/>
      <c r="AD2670" s="434"/>
      <c r="AE2670" s="109"/>
      <c r="AG2670" s="130">
        <f t="shared" si="3538"/>
        <v>0</v>
      </c>
      <c r="AH2670" s="130">
        <f t="shared" si="3539"/>
        <v>0</v>
      </c>
      <c r="AI2670" s="130">
        <f t="shared" si="3540"/>
        <v>0</v>
      </c>
      <c r="AJ2670" s="130">
        <f t="shared" si="3541"/>
        <v>0</v>
      </c>
      <c r="AK2670" s="359">
        <f t="shared" si="3542"/>
        <v>0</v>
      </c>
      <c r="AL2670" s="130">
        <f t="shared" si="3543"/>
        <v>0</v>
      </c>
      <c r="AM2670" s="130">
        <f t="shared" si="3544"/>
        <v>0</v>
      </c>
      <c r="AN2670" s="130">
        <f t="shared" si="3545"/>
        <v>0</v>
      </c>
      <c r="AO2670" s="130">
        <f t="shared" si="3546"/>
        <v>0</v>
      </c>
      <c r="AP2670" s="359">
        <f t="shared" si="3547"/>
        <v>0</v>
      </c>
      <c r="AQ2670" s="130">
        <f t="shared" si="3548"/>
        <v>0</v>
      </c>
      <c r="AR2670" s="130">
        <f t="shared" si="3549"/>
        <v>0</v>
      </c>
      <c r="AS2670" s="130">
        <f t="shared" si="3550"/>
        <v>0</v>
      </c>
      <c r="AT2670" s="130">
        <f t="shared" si="3551"/>
        <v>0</v>
      </c>
      <c r="AU2670" s="359">
        <f t="shared" si="3552"/>
        <v>0</v>
      </c>
      <c r="AV2670" s="130">
        <f t="shared" si="3553"/>
        <v>0</v>
      </c>
      <c r="AW2670" s="130">
        <f t="shared" si="3554"/>
        <v>0</v>
      </c>
      <c r="AX2670" s="130">
        <f t="shared" si="3555"/>
        <v>0</v>
      </c>
      <c r="AY2670" s="130">
        <f t="shared" si="3556"/>
        <v>0</v>
      </c>
      <c r="AZ2670" s="359">
        <f t="shared" si="3557"/>
        <v>0</v>
      </c>
      <c r="BA2670" s="130">
        <f t="shared" si="3558"/>
        <v>0</v>
      </c>
      <c r="BB2670" s="130">
        <f t="shared" si="3559"/>
        <v>0</v>
      </c>
      <c r="BC2670" s="130">
        <f t="shared" si="3560"/>
        <v>0</v>
      </c>
      <c r="BD2670" s="130">
        <f t="shared" si="3561"/>
        <v>0</v>
      </c>
      <c r="BE2670" s="359">
        <f t="shared" si="3562"/>
        <v>0</v>
      </c>
      <c r="BF2670" s="130">
        <f t="shared" si="3563"/>
        <v>0</v>
      </c>
      <c r="BG2670" s="130">
        <f t="shared" si="3564"/>
        <v>0</v>
      </c>
      <c r="BH2670" s="130">
        <f t="shared" si="3565"/>
        <v>0</v>
      </c>
      <c r="BI2670" s="130">
        <f t="shared" si="3566"/>
        <v>0</v>
      </c>
      <c r="BJ2670" s="359">
        <f t="shared" si="3567"/>
        <v>0</v>
      </c>
      <c r="BK2670" s="130">
        <f t="shared" si="3568"/>
        <v>0</v>
      </c>
      <c r="BL2670" s="130">
        <f t="shared" si="3569"/>
        <v>0</v>
      </c>
      <c r="BM2670" s="130">
        <f t="shared" si="3570"/>
        <v>0</v>
      </c>
      <c r="BN2670" s="130">
        <f t="shared" si="3571"/>
        <v>0</v>
      </c>
      <c r="BO2670" s="359">
        <f t="shared" si="3572"/>
        <v>0</v>
      </c>
      <c r="BP2670" s="90" t="s">
        <v>2078</v>
      </c>
      <c r="BQ2670" s="90">
        <f>SUM(D2669:D2670)</f>
        <v>0</v>
      </c>
      <c r="BR2670" s="90">
        <f>SUM(E2669:E2670)</f>
        <v>0</v>
      </c>
      <c r="BS2670" s="90">
        <f>SUM(F2669:F2670)</f>
        <v>0</v>
      </c>
      <c r="BT2670" s="90">
        <f>SUM(G2669:H2670)</f>
        <v>0</v>
      </c>
      <c r="BU2670" s="90">
        <f>SUM(I2669:I2670)</f>
        <v>0</v>
      </c>
      <c r="BV2670" s="90">
        <f>SUM(J2669:J2670)</f>
        <v>0</v>
      </c>
      <c r="BW2670" s="90">
        <f>SUM(K2669:L2670)</f>
        <v>0</v>
      </c>
      <c r="BX2670" s="90">
        <f>SUM(M2669:M2670)</f>
        <v>0</v>
      </c>
      <c r="BY2670" s="90">
        <f>SUM(N2669:N2670)</f>
        <v>0</v>
      </c>
      <c r="BZ2670" s="90">
        <f>SUM(O2669:P2670)</f>
        <v>0</v>
      </c>
      <c r="CA2670" s="90">
        <f>SUM(Q2669:Q2670)</f>
        <v>0</v>
      </c>
      <c r="CB2670" s="90">
        <f>SUM(R2669:R2670)</f>
        <v>0</v>
      </c>
      <c r="CC2670" s="90">
        <f>SUM(S2669:T2670)</f>
        <v>0</v>
      </c>
      <c r="CD2670" s="90">
        <f>SUM(U2669:U2670)</f>
        <v>0</v>
      </c>
      <c r="CE2670" s="90">
        <f>SUM(V2669:V2670)</f>
        <v>0</v>
      </c>
      <c r="CF2670" s="90">
        <f>SUM(W2669:X2670)</f>
        <v>0</v>
      </c>
      <c r="CG2670" s="90">
        <f>SUM(Y2669:Y2670)</f>
        <v>0</v>
      </c>
      <c r="CH2670" s="90">
        <f>SUM(Z2669:Z2670)</f>
        <v>0</v>
      </c>
      <c r="CI2670" s="90">
        <f>SUM(AA2669:AB2670)</f>
        <v>0</v>
      </c>
      <c r="CJ2670" s="90">
        <f>SUM(AC2669:AC2670)</f>
        <v>0</v>
      </c>
      <c r="CK2670" s="90">
        <f>SUM(AD2669:AD2670)</f>
        <v>0</v>
      </c>
      <c r="CP2670" s="336"/>
      <c r="CQ2670" s="336"/>
      <c r="CR2670" s="336"/>
      <c r="CS2670" s="486"/>
      <c r="CT2670" s="486"/>
      <c r="CU2670" s="336"/>
      <c r="CV2670" s="336"/>
      <c r="CW2670" s="486"/>
      <c r="CX2670" s="486"/>
      <c r="CY2670" s="336"/>
      <c r="CZ2670" s="336"/>
      <c r="DA2670" s="486"/>
      <c r="DB2670" s="486"/>
      <c r="DC2670" s="336"/>
      <c r="DD2670" s="336"/>
      <c r="DE2670" s="486"/>
      <c r="DF2670" s="486"/>
      <c r="DG2670" s="336"/>
      <c r="DH2670" s="336"/>
      <c r="DI2670" s="486"/>
      <c r="DJ2670" s="486"/>
      <c r="DK2670" s="336"/>
      <c r="DL2670" s="336"/>
      <c r="DM2670" s="486"/>
      <c r="DN2670" s="486"/>
      <c r="DO2670" s="336"/>
      <c r="DP2670" s="336"/>
    </row>
    <row r="2671" spans="1:123" ht="38.25" customHeight="1" x14ac:dyDescent="0.2">
      <c r="A2671" s="1101"/>
      <c r="B2671" s="1101"/>
      <c r="C2671" s="168" t="s">
        <v>655</v>
      </c>
      <c r="D2671" s="201"/>
      <c r="E2671" s="201"/>
      <c r="F2671" s="201"/>
      <c r="G2671" s="486"/>
      <c r="H2671" s="486"/>
      <c r="I2671" s="201"/>
      <c r="J2671" s="201"/>
      <c r="K2671" s="486"/>
      <c r="L2671" s="486"/>
      <c r="M2671" s="201"/>
      <c r="N2671" s="201"/>
      <c r="O2671" s="486"/>
      <c r="P2671" s="486"/>
      <c r="Q2671" s="201"/>
      <c r="R2671" s="201"/>
      <c r="S2671" s="486"/>
      <c r="T2671" s="486"/>
      <c r="U2671" s="201"/>
      <c r="V2671" s="201"/>
      <c r="W2671" s="486"/>
      <c r="X2671" s="486"/>
      <c r="Y2671" s="201"/>
      <c r="Z2671" s="201"/>
      <c r="AA2671" s="486"/>
      <c r="AB2671" s="486"/>
      <c r="AC2671" s="201"/>
      <c r="AD2671" s="201"/>
      <c r="AE2671" s="109"/>
      <c r="AG2671" s="130">
        <f t="shared" si="3538"/>
        <v>0</v>
      </c>
      <c r="AH2671" s="130">
        <f t="shared" si="3539"/>
        <v>0</v>
      </c>
      <c r="AI2671" s="130">
        <f t="shared" si="3540"/>
        <v>0</v>
      </c>
      <c r="AJ2671" s="130">
        <f t="shared" si="3541"/>
        <v>0</v>
      </c>
      <c r="AK2671" s="359">
        <f t="shared" si="3542"/>
        <v>0</v>
      </c>
      <c r="AL2671" s="130">
        <f t="shared" si="3543"/>
        <v>0</v>
      </c>
      <c r="AM2671" s="130">
        <f t="shared" si="3544"/>
        <v>0</v>
      </c>
      <c r="AN2671" s="130">
        <f t="shared" si="3545"/>
        <v>0</v>
      </c>
      <c r="AO2671" s="130">
        <f t="shared" si="3546"/>
        <v>0</v>
      </c>
      <c r="AP2671" s="359">
        <f t="shared" si="3547"/>
        <v>0</v>
      </c>
      <c r="AQ2671" s="130">
        <f t="shared" si="3548"/>
        <v>0</v>
      </c>
      <c r="AR2671" s="130">
        <f t="shared" si="3549"/>
        <v>0</v>
      </c>
      <c r="AS2671" s="130">
        <f t="shared" si="3550"/>
        <v>0</v>
      </c>
      <c r="AT2671" s="130">
        <f t="shared" si="3551"/>
        <v>0</v>
      </c>
      <c r="AU2671" s="359">
        <f t="shared" si="3552"/>
        <v>0</v>
      </c>
      <c r="AV2671" s="130">
        <f t="shared" si="3553"/>
        <v>0</v>
      </c>
      <c r="AW2671" s="130">
        <f t="shared" si="3554"/>
        <v>0</v>
      </c>
      <c r="AX2671" s="130">
        <f t="shared" si="3555"/>
        <v>0</v>
      </c>
      <c r="AY2671" s="130">
        <f t="shared" si="3556"/>
        <v>0</v>
      </c>
      <c r="AZ2671" s="359">
        <f t="shared" si="3557"/>
        <v>0</v>
      </c>
      <c r="BA2671" s="130">
        <f t="shared" si="3558"/>
        <v>0</v>
      </c>
      <c r="BB2671" s="130">
        <f t="shared" si="3559"/>
        <v>0</v>
      </c>
      <c r="BC2671" s="130">
        <f t="shared" si="3560"/>
        <v>0</v>
      </c>
      <c r="BD2671" s="130">
        <f t="shared" si="3561"/>
        <v>0</v>
      </c>
      <c r="BE2671" s="359">
        <f t="shared" si="3562"/>
        <v>0</v>
      </c>
      <c r="BF2671" s="130">
        <f t="shared" si="3563"/>
        <v>0</v>
      </c>
      <c r="BG2671" s="130">
        <f t="shared" si="3564"/>
        <v>0</v>
      </c>
      <c r="BH2671" s="130">
        <f t="shared" si="3565"/>
        <v>0</v>
      </c>
      <c r="BI2671" s="130">
        <f t="shared" si="3566"/>
        <v>0</v>
      </c>
      <c r="BJ2671" s="359">
        <f t="shared" si="3567"/>
        <v>0</v>
      </c>
      <c r="BK2671" s="130">
        <f t="shared" si="3568"/>
        <v>0</v>
      </c>
      <c r="BL2671" s="130">
        <f t="shared" si="3569"/>
        <v>0</v>
      </c>
      <c r="BM2671" s="130">
        <f t="shared" si="3570"/>
        <v>0</v>
      </c>
      <c r="BN2671" s="130">
        <f t="shared" si="3571"/>
        <v>0</v>
      </c>
      <c r="BO2671" s="359">
        <f t="shared" si="3572"/>
        <v>0</v>
      </c>
      <c r="BP2671" s="90" t="s">
        <v>2029</v>
      </c>
      <c r="BQ2671" s="90">
        <f>COUNTIF(D2669:D2670,"NS")</f>
        <v>0</v>
      </c>
      <c r="BR2671" s="90">
        <f>COUNTIF(E2669:E2670,"NS")</f>
        <v>0</v>
      </c>
      <c r="BS2671" s="90">
        <f>COUNTIF(F2669:F2670,"NS")</f>
        <v>0</v>
      </c>
      <c r="BT2671" s="90">
        <f>COUNTIF(G2669:H2670,"NS")</f>
        <v>0</v>
      </c>
      <c r="BU2671" s="90">
        <f>COUNTIF(I2669:I2670,"NS")</f>
        <v>0</v>
      </c>
      <c r="BV2671" s="90">
        <f>COUNTIF(J2669:J2670,"NS")</f>
        <v>0</v>
      </c>
      <c r="BW2671" s="90">
        <f>COUNTIF(K2669:L2670,"NS")</f>
        <v>0</v>
      </c>
      <c r="BX2671" s="90">
        <f>COUNTIF(M2669:M2670,"NS")</f>
        <v>0</v>
      </c>
      <c r="BY2671" s="90">
        <f>COUNTIF(N2669:N2670,"NS")</f>
        <v>0</v>
      </c>
      <c r="BZ2671" s="90">
        <f>COUNTIF(O2669:P2670,"NS")</f>
        <v>0</v>
      </c>
      <c r="CA2671" s="90">
        <f>COUNTIF(Q2669:Q2670,"NS")</f>
        <v>0</v>
      </c>
      <c r="CB2671" s="90">
        <f>COUNTIF(R2669:R2670,"NS")</f>
        <v>0</v>
      </c>
      <c r="CC2671" s="90">
        <f>COUNTIF(S2669:T2670,"NS")</f>
        <v>0</v>
      </c>
      <c r="CD2671" s="90">
        <f>COUNTIF(U2669:U2670,"NS")</f>
        <v>0</v>
      </c>
      <c r="CE2671" s="90">
        <f>COUNTIF(V2669:V2670,"NS")</f>
        <v>0</v>
      </c>
      <c r="CF2671" s="90">
        <f>COUNTIF(W2669:X2670,"NS")</f>
        <v>0</v>
      </c>
      <c r="CG2671" s="90">
        <f>COUNTIF(Y2669:Y2670,"NS")</f>
        <v>0</v>
      </c>
      <c r="CH2671" s="90">
        <f>COUNTIF(Z2669:Z2670,"NS")</f>
        <v>0</v>
      </c>
      <c r="CI2671" s="90">
        <f>COUNTIF(AA2669:AB2670,"NS")</f>
        <v>0</v>
      </c>
      <c r="CJ2671" s="90">
        <f>COUNTIF(AC2669:AC2670,"NS")</f>
        <v>0</v>
      </c>
      <c r="CK2671" s="90">
        <f>COUNTIF(AD2669:AD2670,"NS")</f>
        <v>0</v>
      </c>
      <c r="CP2671" s="336"/>
      <c r="CQ2671" s="336"/>
      <c r="CR2671" s="336"/>
      <c r="CS2671" s="486"/>
      <c r="CT2671" s="486"/>
      <c r="CU2671" s="336"/>
      <c r="CV2671" s="336"/>
      <c r="CW2671" s="486"/>
      <c r="CX2671" s="486"/>
      <c r="CY2671" s="336"/>
      <c r="CZ2671" s="336"/>
      <c r="DA2671" s="486"/>
      <c r="DB2671" s="486"/>
      <c r="DC2671" s="336"/>
      <c r="DD2671" s="336"/>
      <c r="DE2671" s="486"/>
      <c r="DF2671" s="486"/>
      <c r="DG2671" s="336"/>
      <c r="DH2671" s="336"/>
      <c r="DI2671" s="486"/>
      <c r="DJ2671" s="486"/>
      <c r="DK2671" s="336"/>
      <c r="DL2671" s="336"/>
      <c r="DM2671" s="486"/>
      <c r="DN2671" s="486"/>
      <c r="DO2671" s="336"/>
      <c r="DP2671" s="336"/>
    </row>
    <row r="2672" spans="1:123" ht="38.25" customHeight="1" x14ac:dyDescent="0.2">
      <c r="A2672" s="1101"/>
      <c r="B2672" s="1101"/>
      <c r="C2672" s="168" t="s">
        <v>657</v>
      </c>
      <c r="D2672" s="201"/>
      <c r="E2672" s="201"/>
      <c r="F2672" s="201"/>
      <c r="G2672" s="486"/>
      <c r="H2672" s="486"/>
      <c r="I2672" s="201"/>
      <c r="J2672" s="201"/>
      <c r="K2672" s="486"/>
      <c r="L2672" s="486"/>
      <c r="M2672" s="201"/>
      <c r="N2672" s="201"/>
      <c r="O2672" s="486"/>
      <c r="P2672" s="486"/>
      <c r="Q2672" s="201"/>
      <c r="R2672" s="201"/>
      <c r="S2672" s="486"/>
      <c r="T2672" s="486"/>
      <c r="U2672" s="201"/>
      <c r="V2672" s="201"/>
      <c r="W2672" s="486"/>
      <c r="X2672" s="486"/>
      <c r="Y2672" s="201"/>
      <c r="Z2672" s="201"/>
      <c r="AA2672" s="486"/>
      <c r="AB2672" s="486"/>
      <c r="AC2672" s="201"/>
      <c r="AD2672" s="201"/>
      <c r="AE2672" s="109"/>
      <c r="AG2672" s="130">
        <f t="shared" si="3538"/>
        <v>0</v>
      </c>
      <c r="AH2672" s="130">
        <f t="shared" si="3539"/>
        <v>0</v>
      </c>
      <c r="AI2672" s="130">
        <f t="shared" si="3540"/>
        <v>0</v>
      </c>
      <c r="AJ2672" s="130">
        <f t="shared" si="3541"/>
        <v>0</v>
      </c>
      <c r="AK2672" s="359">
        <f t="shared" si="3542"/>
        <v>0</v>
      </c>
      <c r="AL2672" s="130">
        <f t="shared" si="3543"/>
        <v>0</v>
      </c>
      <c r="AM2672" s="130">
        <f t="shared" si="3544"/>
        <v>0</v>
      </c>
      <c r="AN2672" s="130">
        <f t="shared" si="3545"/>
        <v>0</v>
      </c>
      <c r="AO2672" s="130">
        <f t="shared" si="3546"/>
        <v>0</v>
      </c>
      <c r="AP2672" s="359">
        <f t="shared" si="3547"/>
        <v>0</v>
      </c>
      <c r="AQ2672" s="130">
        <f t="shared" si="3548"/>
        <v>0</v>
      </c>
      <c r="AR2672" s="130">
        <f t="shared" si="3549"/>
        <v>0</v>
      </c>
      <c r="AS2672" s="130">
        <f t="shared" si="3550"/>
        <v>0</v>
      </c>
      <c r="AT2672" s="130">
        <f t="shared" si="3551"/>
        <v>0</v>
      </c>
      <c r="AU2672" s="359">
        <f t="shared" si="3552"/>
        <v>0</v>
      </c>
      <c r="AV2672" s="130">
        <f t="shared" si="3553"/>
        <v>0</v>
      </c>
      <c r="AW2672" s="130">
        <f t="shared" si="3554"/>
        <v>0</v>
      </c>
      <c r="AX2672" s="130">
        <f t="shared" si="3555"/>
        <v>0</v>
      </c>
      <c r="AY2672" s="130">
        <f t="shared" si="3556"/>
        <v>0</v>
      </c>
      <c r="AZ2672" s="359">
        <f t="shared" si="3557"/>
        <v>0</v>
      </c>
      <c r="BA2672" s="130">
        <f t="shared" si="3558"/>
        <v>0</v>
      </c>
      <c r="BB2672" s="130">
        <f t="shared" si="3559"/>
        <v>0</v>
      </c>
      <c r="BC2672" s="130">
        <f t="shared" si="3560"/>
        <v>0</v>
      </c>
      <c r="BD2672" s="130">
        <f t="shared" si="3561"/>
        <v>0</v>
      </c>
      <c r="BE2672" s="359">
        <f t="shared" si="3562"/>
        <v>0</v>
      </c>
      <c r="BF2672" s="130">
        <f t="shared" si="3563"/>
        <v>0</v>
      </c>
      <c r="BG2672" s="130">
        <f t="shared" si="3564"/>
        <v>0</v>
      </c>
      <c r="BH2672" s="130">
        <f t="shared" si="3565"/>
        <v>0</v>
      </c>
      <c r="BI2672" s="130">
        <f t="shared" si="3566"/>
        <v>0</v>
      </c>
      <c r="BJ2672" s="359">
        <f t="shared" si="3567"/>
        <v>0</v>
      </c>
      <c r="BK2672" s="130">
        <f t="shared" si="3568"/>
        <v>0</v>
      </c>
      <c r="BL2672" s="130">
        <f t="shared" si="3569"/>
        <v>0</v>
      </c>
      <c r="BM2672" s="130">
        <f t="shared" si="3570"/>
        <v>0</v>
      </c>
      <c r="BN2672" s="130">
        <f t="shared" si="3571"/>
        <v>0</v>
      </c>
      <c r="BO2672" s="359">
        <f t="shared" si="3572"/>
        <v>0</v>
      </c>
      <c r="BP2672" s="90" t="s">
        <v>2104</v>
      </c>
      <c r="BQ2672" s="90">
        <f>D2668</f>
        <v>0</v>
      </c>
      <c r="BR2672" s="90">
        <f>E2668</f>
        <v>0</v>
      </c>
      <c r="BS2672" s="90">
        <f>F2668</f>
        <v>0</v>
      </c>
      <c r="BT2672" s="90">
        <f>G2668</f>
        <v>0</v>
      </c>
      <c r="BU2672" s="90">
        <f>I2668</f>
        <v>0</v>
      </c>
      <c r="BV2672" s="90">
        <f>J2668</f>
        <v>0</v>
      </c>
      <c r="BW2672" s="90">
        <f>K2668</f>
        <v>0</v>
      </c>
      <c r="BX2672" s="90">
        <f>M2668</f>
        <v>0</v>
      </c>
      <c r="BY2672" s="90">
        <f>N2668</f>
        <v>0</v>
      </c>
      <c r="BZ2672" s="90">
        <f>O2668</f>
        <v>0</v>
      </c>
      <c r="CA2672" s="90">
        <f>Q2668</f>
        <v>0</v>
      </c>
      <c r="CB2672" s="90">
        <f>R2668</f>
        <v>0</v>
      </c>
      <c r="CC2672" s="90">
        <f>S2668</f>
        <v>0</v>
      </c>
      <c r="CD2672" s="90">
        <f>U2668</f>
        <v>0</v>
      </c>
      <c r="CE2672" s="90">
        <f>V2668</f>
        <v>0</v>
      </c>
      <c r="CF2672" s="90">
        <f>W2668</f>
        <v>0</v>
      </c>
      <c r="CG2672" s="90">
        <f>Y2668</f>
        <v>0</v>
      </c>
      <c r="CH2672" s="90">
        <f>Z2668</f>
        <v>0</v>
      </c>
      <c r="CI2672" s="90">
        <f>AA2668</f>
        <v>0</v>
      </c>
      <c r="CJ2672" s="90">
        <f>AC2668</f>
        <v>0</v>
      </c>
      <c r="CK2672" s="90">
        <f>AD2668</f>
        <v>0</v>
      </c>
      <c r="CP2672" s="336"/>
      <c r="CQ2672" s="336"/>
      <c r="CR2672" s="336"/>
      <c r="CS2672" s="486"/>
      <c r="CT2672" s="486"/>
      <c r="CU2672" s="336"/>
      <c r="CV2672" s="336"/>
      <c r="CW2672" s="486"/>
      <c r="CX2672" s="486"/>
      <c r="CY2672" s="336"/>
      <c r="CZ2672" s="336"/>
      <c r="DA2672" s="486"/>
      <c r="DB2672" s="486"/>
      <c r="DC2672" s="336"/>
      <c r="DD2672" s="336"/>
      <c r="DE2672" s="486"/>
      <c r="DF2672" s="486"/>
      <c r="DG2672" s="336"/>
      <c r="DH2672" s="336"/>
      <c r="DI2672" s="486"/>
      <c r="DJ2672" s="486"/>
      <c r="DK2672" s="336"/>
      <c r="DL2672" s="336"/>
      <c r="DM2672" s="486"/>
      <c r="DN2672" s="486"/>
      <c r="DO2672" s="336"/>
      <c r="DP2672" s="336"/>
    </row>
    <row r="2673" spans="1:123" ht="38.25" customHeight="1" x14ac:dyDescent="0.2">
      <c r="A2673" s="1101"/>
      <c r="B2673" s="1101"/>
      <c r="C2673" s="168" t="s">
        <v>659</v>
      </c>
      <c r="D2673" s="201"/>
      <c r="E2673" s="201"/>
      <c r="F2673" s="201"/>
      <c r="G2673" s="486"/>
      <c r="H2673" s="486"/>
      <c r="I2673" s="201"/>
      <c r="J2673" s="201"/>
      <c r="K2673" s="486"/>
      <c r="L2673" s="486"/>
      <c r="M2673" s="201"/>
      <c r="N2673" s="201"/>
      <c r="O2673" s="486"/>
      <c r="P2673" s="486"/>
      <c r="Q2673" s="201"/>
      <c r="R2673" s="201"/>
      <c r="S2673" s="486"/>
      <c r="T2673" s="486"/>
      <c r="U2673" s="201"/>
      <c r="V2673" s="201"/>
      <c r="W2673" s="486"/>
      <c r="X2673" s="486"/>
      <c r="Y2673" s="201"/>
      <c r="Z2673" s="201"/>
      <c r="AA2673" s="486"/>
      <c r="AB2673" s="486"/>
      <c r="AC2673" s="201"/>
      <c r="AD2673" s="201"/>
      <c r="AE2673" s="109"/>
      <c r="AG2673" s="130">
        <f t="shared" si="3538"/>
        <v>0</v>
      </c>
      <c r="AH2673" s="130">
        <f t="shared" si="3539"/>
        <v>0</v>
      </c>
      <c r="AI2673" s="130">
        <f t="shared" si="3540"/>
        <v>0</v>
      </c>
      <c r="AJ2673" s="130">
        <f t="shared" si="3541"/>
        <v>0</v>
      </c>
      <c r="AK2673" s="359">
        <f t="shared" si="3542"/>
        <v>0</v>
      </c>
      <c r="AL2673" s="130">
        <f t="shared" si="3543"/>
        <v>0</v>
      </c>
      <c r="AM2673" s="130">
        <f t="shared" si="3544"/>
        <v>0</v>
      </c>
      <c r="AN2673" s="130">
        <f t="shared" si="3545"/>
        <v>0</v>
      </c>
      <c r="AO2673" s="130">
        <f t="shared" si="3546"/>
        <v>0</v>
      </c>
      <c r="AP2673" s="359">
        <f t="shared" si="3547"/>
        <v>0</v>
      </c>
      <c r="AQ2673" s="130">
        <f t="shared" si="3548"/>
        <v>0</v>
      </c>
      <c r="AR2673" s="130">
        <f t="shared" si="3549"/>
        <v>0</v>
      </c>
      <c r="AS2673" s="130">
        <f t="shared" si="3550"/>
        <v>0</v>
      </c>
      <c r="AT2673" s="130">
        <f t="shared" si="3551"/>
        <v>0</v>
      </c>
      <c r="AU2673" s="359">
        <f t="shared" si="3552"/>
        <v>0</v>
      </c>
      <c r="AV2673" s="130">
        <f t="shared" si="3553"/>
        <v>0</v>
      </c>
      <c r="AW2673" s="130">
        <f t="shared" si="3554"/>
        <v>0</v>
      </c>
      <c r="AX2673" s="130">
        <f t="shared" si="3555"/>
        <v>0</v>
      </c>
      <c r="AY2673" s="130">
        <f t="shared" si="3556"/>
        <v>0</v>
      </c>
      <c r="AZ2673" s="359">
        <f t="shared" si="3557"/>
        <v>0</v>
      </c>
      <c r="BA2673" s="130">
        <f t="shared" si="3558"/>
        <v>0</v>
      </c>
      <c r="BB2673" s="130">
        <f t="shared" si="3559"/>
        <v>0</v>
      </c>
      <c r="BC2673" s="130">
        <f t="shared" si="3560"/>
        <v>0</v>
      </c>
      <c r="BD2673" s="130">
        <f t="shared" si="3561"/>
        <v>0</v>
      </c>
      <c r="BE2673" s="359">
        <f t="shared" si="3562"/>
        <v>0</v>
      </c>
      <c r="BF2673" s="130">
        <f t="shared" si="3563"/>
        <v>0</v>
      </c>
      <c r="BG2673" s="130">
        <f t="shared" si="3564"/>
        <v>0</v>
      </c>
      <c r="BH2673" s="130">
        <f t="shared" si="3565"/>
        <v>0</v>
      </c>
      <c r="BI2673" s="130">
        <f t="shared" si="3566"/>
        <v>0</v>
      </c>
      <c r="BJ2673" s="359">
        <f t="shared" si="3567"/>
        <v>0</v>
      </c>
      <c r="BK2673" s="130">
        <f t="shared" si="3568"/>
        <v>0</v>
      </c>
      <c r="BL2673" s="130">
        <f t="shared" si="3569"/>
        <v>0</v>
      </c>
      <c r="BM2673" s="130">
        <f t="shared" si="3570"/>
        <v>0</v>
      </c>
      <c r="BN2673" s="130">
        <f t="shared" si="3571"/>
        <v>0</v>
      </c>
      <c r="BO2673" s="359">
        <f t="shared" si="3572"/>
        <v>0</v>
      </c>
      <c r="CP2673" s="336"/>
      <c r="CQ2673" s="336"/>
      <c r="CR2673" s="336"/>
      <c r="CS2673" s="486"/>
      <c r="CT2673" s="486"/>
      <c r="CU2673" s="336"/>
      <c r="CV2673" s="336"/>
      <c r="CW2673" s="486"/>
      <c r="CX2673" s="486"/>
      <c r="CY2673" s="336"/>
      <c r="CZ2673" s="336"/>
      <c r="DA2673" s="486"/>
      <c r="DB2673" s="486"/>
      <c r="DC2673" s="336"/>
      <c r="DD2673" s="336"/>
      <c r="DE2673" s="486"/>
      <c r="DF2673" s="486"/>
      <c r="DG2673" s="336"/>
      <c r="DH2673" s="336"/>
      <c r="DI2673" s="486"/>
      <c r="DJ2673" s="486"/>
      <c r="DK2673" s="336"/>
      <c r="DL2673" s="336"/>
      <c r="DM2673" s="486"/>
      <c r="DN2673" s="486"/>
      <c r="DO2673" s="336"/>
      <c r="DP2673" s="336"/>
    </row>
    <row r="2674" spans="1:123" ht="38.25" customHeight="1" x14ac:dyDescent="0.2">
      <c r="A2674" s="1101"/>
      <c r="B2674" s="1101"/>
      <c r="C2674" s="168" t="s">
        <v>661</v>
      </c>
      <c r="D2674" s="201"/>
      <c r="E2674" s="201"/>
      <c r="F2674" s="201"/>
      <c r="G2674" s="486"/>
      <c r="H2674" s="486"/>
      <c r="I2674" s="201"/>
      <c r="J2674" s="201"/>
      <c r="K2674" s="486"/>
      <c r="L2674" s="486"/>
      <c r="M2674" s="201"/>
      <c r="N2674" s="201"/>
      <c r="O2674" s="486"/>
      <c r="P2674" s="486"/>
      <c r="Q2674" s="201"/>
      <c r="R2674" s="201"/>
      <c r="S2674" s="486"/>
      <c r="T2674" s="486"/>
      <c r="U2674" s="201"/>
      <c r="V2674" s="201"/>
      <c r="W2674" s="486"/>
      <c r="X2674" s="486"/>
      <c r="Y2674" s="201"/>
      <c r="Z2674" s="201"/>
      <c r="AA2674" s="486"/>
      <c r="AB2674" s="486"/>
      <c r="AC2674" s="201"/>
      <c r="AD2674" s="201"/>
      <c r="AE2674" s="109"/>
      <c r="AG2674" s="130">
        <f t="shared" si="3538"/>
        <v>0</v>
      </c>
      <c r="AH2674" s="130">
        <f t="shared" si="3539"/>
        <v>0</v>
      </c>
      <c r="AI2674" s="130">
        <f t="shared" si="3540"/>
        <v>0</v>
      </c>
      <c r="AJ2674" s="130">
        <f t="shared" si="3541"/>
        <v>0</v>
      </c>
      <c r="AK2674" s="359">
        <f t="shared" si="3542"/>
        <v>0</v>
      </c>
      <c r="AL2674" s="130">
        <f t="shared" si="3543"/>
        <v>0</v>
      </c>
      <c r="AM2674" s="130">
        <f t="shared" si="3544"/>
        <v>0</v>
      </c>
      <c r="AN2674" s="130">
        <f t="shared" si="3545"/>
        <v>0</v>
      </c>
      <c r="AO2674" s="130">
        <f t="shared" si="3546"/>
        <v>0</v>
      </c>
      <c r="AP2674" s="359">
        <f t="shared" si="3547"/>
        <v>0</v>
      </c>
      <c r="AQ2674" s="130">
        <f t="shared" si="3548"/>
        <v>0</v>
      </c>
      <c r="AR2674" s="130">
        <f t="shared" si="3549"/>
        <v>0</v>
      </c>
      <c r="AS2674" s="130">
        <f t="shared" si="3550"/>
        <v>0</v>
      </c>
      <c r="AT2674" s="130">
        <f t="shared" si="3551"/>
        <v>0</v>
      </c>
      <c r="AU2674" s="359">
        <f t="shared" si="3552"/>
        <v>0</v>
      </c>
      <c r="AV2674" s="130">
        <f t="shared" si="3553"/>
        <v>0</v>
      </c>
      <c r="AW2674" s="130">
        <f t="shared" si="3554"/>
        <v>0</v>
      </c>
      <c r="AX2674" s="130">
        <f t="shared" si="3555"/>
        <v>0</v>
      </c>
      <c r="AY2674" s="130">
        <f t="shared" si="3556"/>
        <v>0</v>
      </c>
      <c r="AZ2674" s="359">
        <f t="shared" si="3557"/>
        <v>0</v>
      </c>
      <c r="BA2674" s="130">
        <f t="shared" si="3558"/>
        <v>0</v>
      </c>
      <c r="BB2674" s="130">
        <f t="shared" si="3559"/>
        <v>0</v>
      </c>
      <c r="BC2674" s="130">
        <f t="shared" si="3560"/>
        <v>0</v>
      </c>
      <c r="BD2674" s="130">
        <f t="shared" si="3561"/>
        <v>0</v>
      </c>
      <c r="BE2674" s="359">
        <f t="shared" si="3562"/>
        <v>0</v>
      </c>
      <c r="BF2674" s="130">
        <f t="shared" si="3563"/>
        <v>0</v>
      </c>
      <c r="BG2674" s="130">
        <f t="shared" si="3564"/>
        <v>0</v>
      </c>
      <c r="BH2674" s="130">
        <f t="shared" si="3565"/>
        <v>0</v>
      </c>
      <c r="BI2674" s="130">
        <f t="shared" si="3566"/>
        <v>0</v>
      </c>
      <c r="BJ2674" s="359">
        <f t="shared" si="3567"/>
        <v>0</v>
      </c>
      <c r="BK2674" s="130">
        <f t="shared" si="3568"/>
        <v>0</v>
      </c>
      <c r="BL2674" s="130">
        <f t="shared" si="3569"/>
        <v>0</v>
      </c>
      <c r="BM2674" s="130">
        <f t="shared" si="3570"/>
        <v>0</v>
      </c>
      <c r="BN2674" s="130">
        <f t="shared" si="3571"/>
        <v>0</v>
      </c>
      <c r="BO2674" s="359">
        <f t="shared" si="3572"/>
        <v>0</v>
      </c>
      <c r="CP2674" s="336"/>
      <c r="CQ2674" s="336"/>
      <c r="CR2674" s="336"/>
      <c r="CS2674" s="486"/>
      <c r="CT2674" s="486"/>
      <c r="CU2674" s="336"/>
      <c r="CV2674" s="336"/>
      <c r="CW2674" s="486"/>
      <c r="CX2674" s="486"/>
      <c r="CY2674" s="336"/>
      <c r="CZ2674" s="336"/>
      <c r="DA2674" s="486"/>
      <c r="DB2674" s="486"/>
      <c r="DC2674" s="336"/>
      <c r="DD2674" s="336"/>
      <c r="DE2674" s="486"/>
      <c r="DF2674" s="486"/>
      <c r="DG2674" s="336"/>
      <c r="DH2674" s="336"/>
      <c r="DI2674" s="486"/>
      <c r="DJ2674" s="486"/>
      <c r="DK2674" s="336"/>
      <c r="DL2674" s="336"/>
      <c r="DM2674" s="486"/>
      <c r="DN2674" s="486"/>
      <c r="DO2674" s="336"/>
      <c r="DP2674" s="336"/>
    </row>
    <row r="2675" spans="1:123" ht="38.25" customHeight="1" x14ac:dyDescent="0.2">
      <c r="A2675" s="1101"/>
      <c r="B2675" s="1101"/>
      <c r="C2675" s="168" t="s">
        <v>663</v>
      </c>
      <c r="D2675" s="201"/>
      <c r="E2675" s="201"/>
      <c r="F2675" s="201"/>
      <c r="G2675" s="486"/>
      <c r="H2675" s="486"/>
      <c r="I2675" s="201"/>
      <c r="J2675" s="201"/>
      <c r="K2675" s="486"/>
      <c r="L2675" s="486"/>
      <c r="M2675" s="201"/>
      <c r="N2675" s="201"/>
      <c r="O2675" s="486"/>
      <c r="P2675" s="486"/>
      <c r="Q2675" s="201"/>
      <c r="R2675" s="201"/>
      <c r="S2675" s="486"/>
      <c r="T2675" s="486"/>
      <c r="U2675" s="201"/>
      <c r="V2675" s="201"/>
      <c r="W2675" s="486"/>
      <c r="X2675" s="486"/>
      <c r="Y2675" s="201"/>
      <c r="Z2675" s="201"/>
      <c r="AA2675" s="486"/>
      <c r="AB2675" s="486"/>
      <c r="AC2675" s="201"/>
      <c r="AD2675" s="201"/>
      <c r="AE2675" s="109"/>
      <c r="AG2675" s="130">
        <f t="shared" si="3538"/>
        <v>0</v>
      </c>
      <c r="AH2675" s="130">
        <f t="shared" si="3539"/>
        <v>0</v>
      </c>
      <c r="AI2675" s="130">
        <f t="shared" si="3540"/>
        <v>0</v>
      </c>
      <c r="AJ2675" s="130">
        <f t="shared" si="3541"/>
        <v>0</v>
      </c>
      <c r="AK2675" s="359">
        <f t="shared" si="3542"/>
        <v>0</v>
      </c>
      <c r="AL2675" s="130">
        <f t="shared" si="3543"/>
        <v>0</v>
      </c>
      <c r="AM2675" s="130">
        <f t="shared" si="3544"/>
        <v>0</v>
      </c>
      <c r="AN2675" s="130">
        <f t="shared" si="3545"/>
        <v>0</v>
      </c>
      <c r="AO2675" s="130">
        <f t="shared" si="3546"/>
        <v>0</v>
      </c>
      <c r="AP2675" s="359">
        <f t="shared" si="3547"/>
        <v>0</v>
      </c>
      <c r="AQ2675" s="130">
        <f t="shared" si="3548"/>
        <v>0</v>
      </c>
      <c r="AR2675" s="130">
        <f t="shared" si="3549"/>
        <v>0</v>
      </c>
      <c r="AS2675" s="130">
        <f t="shared" si="3550"/>
        <v>0</v>
      </c>
      <c r="AT2675" s="130">
        <f t="shared" si="3551"/>
        <v>0</v>
      </c>
      <c r="AU2675" s="359">
        <f t="shared" si="3552"/>
        <v>0</v>
      </c>
      <c r="AV2675" s="130">
        <f t="shared" si="3553"/>
        <v>0</v>
      </c>
      <c r="AW2675" s="130">
        <f t="shared" si="3554"/>
        <v>0</v>
      </c>
      <c r="AX2675" s="130">
        <f t="shared" si="3555"/>
        <v>0</v>
      </c>
      <c r="AY2675" s="130">
        <f t="shared" si="3556"/>
        <v>0</v>
      </c>
      <c r="AZ2675" s="359">
        <f t="shared" si="3557"/>
        <v>0</v>
      </c>
      <c r="BA2675" s="130">
        <f t="shared" si="3558"/>
        <v>0</v>
      </c>
      <c r="BB2675" s="130">
        <f t="shared" si="3559"/>
        <v>0</v>
      </c>
      <c r="BC2675" s="130">
        <f t="shared" si="3560"/>
        <v>0</v>
      </c>
      <c r="BD2675" s="130">
        <f t="shared" si="3561"/>
        <v>0</v>
      </c>
      <c r="BE2675" s="359">
        <f t="shared" si="3562"/>
        <v>0</v>
      </c>
      <c r="BF2675" s="130">
        <f t="shared" si="3563"/>
        <v>0</v>
      </c>
      <c r="BG2675" s="130">
        <f t="shared" si="3564"/>
        <v>0</v>
      </c>
      <c r="BH2675" s="130">
        <f t="shared" si="3565"/>
        <v>0</v>
      </c>
      <c r="BI2675" s="130">
        <f t="shared" si="3566"/>
        <v>0</v>
      </c>
      <c r="BJ2675" s="359">
        <f t="shared" si="3567"/>
        <v>0</v>
      </c>
      <c r="BK2675" s="130">
        <f t="shared" si="3568"/>
        <v>0</v>
      </c>
      <c r="BL2675" s="130">
        <f t="shared" si="3569"/>
        <v>0</v>
      </c>
      <c r="BM2675" s="130">
        <f t="shared" si="3570"/>
        <v>0</v>
      </c>
      <c r="BN2675" s="130">
        <f t="shared" si="3571"/>
        <v>0</v>
      </c>
      <c r="BO2675" s="359">
        <f t="shared" si="3572"/>
        <v>0</v>
      </c>
      <c r="CP2675" s="336"/>
      <c r="CQ2675" s="336"/>
      <c r="CR2675" s="336"/>
      <c r="CS2675" s="486"/>
      <c r="CT2675" s="486"/>
      <c r="CU2675" s="336"/>
      <c r="CV2675" s="336"/>
      <c r="CW2675" s="486"/>
      <c r="CX2675" s="486"/>
      <c r="CY2675" s="336"/>
      <c r="CZ2675" s="336"/>
      <c r="DA2675" s="486"/>
      <c r="DB2675" s="486"/>
      <c r="DC2675" s="336"/>
      <c r="DD2675" s="336"/>
      <c r="DE2675" s="486"/>
      <c r="DF2675" s="486"/>
      <c r="DG2675" s="336"/>
      <c r="DH2675" s="336"/>
      <c r="DI2675" s="486"/>
      <c r="DJ2675" s="486"/>
      <c r="DK2675" s="336"/>
      <c r="DL2675" s="336"/>
      <c r="DM2675" s="486"/>
      <c r="DN2675" s="486"/>
      <c r="DO2675" s="336"/>
      <c r="DP2675" s="336"/>
    </row>
    <row r="2676" spans="1:123" ht="38.25" customHeight="1" x14ac:dyDescent="0.2">
      <c r="A2676" s="1101"/>
      <c r="B2676" s="1101"/>
      <c r="C2676" s="168" t="s">
        <v>665</v>
      </c>
      <c r="D2676" s="201"/>
      <c r="E2676" s="201"/>
      <c r="F2676" s="201"/>
      <c r="G2676" s="486"/>
      <c r="H2676" s="486"/>
      <c r="I2676" s="201"/>
      <c r="J2676" s="201"/>
      <c r="K2676" s="486"/>
      <c r="L2676" s="486"/>
      <c r="M2676" s="201"/>
      <c r="N2676" s="201"/>
      <c r="O2676" s="486"/>
      <c r="P2676" s="486"/>
      <c r="Q2676" s="201"/>
      <c r="R2676" s="201"/>
      <c r="S2676" s="486"/>
      <c r="T2676" s="486"/>
      <c r="U2676" s="201"/>
      <c r="V2676" s="201"/>
      <c r="W2676" s="486"/>
      <c r="X2676" s="486"/>
      <c r="Y2676" s="201"/>
      <c r="Z2676" s="201"/>
      <c r="AA2676" s="486"/>
      <c r="AB2676" s="486"/>
      <c r="AC2676" s="201"/>
      <c r="AD2676" s="201"/>
      <c r="AE2676" s="109"/>
      <c r="AG2676" s="130">
        <f t="shared" si="3538"/>
        <v>0</v>
      </c>
      <c r="AH2676" s="130">
        <f t="shared" si="3539"/>
        <v>0</v>
      </c>
      <c r="AI2676" s="130">
        <f t="shared" si="3540"/>
        <v>0</v>
      </c>
      <c r="AJ2676" s="130">
        <f t="shared" si="3541"/>
        <v>0</v>
      </c>
      <c r="AK2676" s="359">
        <f t="shared" si="3542"/>
        <v>0</v>
      </c>
      <c r="AL2676" s="130">
        <f t="shared" si="3543"/>
        <v>0</v>
      </c>
      <c r="AM2676" s="130">
        <f t="shared" si="3544"/>
        <v>0</v>
      </c>
      <c r="AN2676" s="130">
        <f t="shared" si="3545"/>
        <v>0</v>
      </c>
      <c r="AO2676" s="130">
        <f t="shared" si="3546"/>
        <v>0</v>
      </c>
      <c r="AP2676" s="359">
        <f t="shared" si="3547"/>
        <v>0</v>
      </c>
      <c r="AQ2676" s="130">
        <f t="shared" si="3548"/>
        <v>0</v>
      </c>
      <c r="AR2676" s="130">
        <f t="shared" si="3549"/>
        <v>0</v>
      </c>
      <c r="AS2676" s="130">
        <f t="shared" si="3550"/>
        <v>0</v>
      </c>
      <c r="AT2676" s="130">
        <f t="shared" si="3551"/>
        <v>0</v>
      </c>
      <c r="AU2676" s="359">
        <f t="shared" si="3552"/>
        <v>0</v>
      </c>
      <c r="AV2676" s="130">
        <f t="shared" si="3553"/>
        <v>0</v>
      </c>
      <c r="AW2676" s="130">
        <f t="shared" si="3554"/>
        <v>0</v>
      </c>
      <c r="AX2676" s="130">
        <f t="shared" si="3555"/>
        <v>0</v>
      </c>
      <c r="AY2676" s="130">
        <f t="shared" si="3556"/>
        <v>0</v>
      </c>
      <c r="AZ2676" s="359">
        <f t="shared" si="3557"/>
        <v>0</v>
      </c>
      <c r="BA2676" s="130">
        <f t="shared" si="3558"/>
        <v>0</v>
      </c>
      <c r="BB2676" s="130">
        <f t="shared" si="3559"/>
        <v>0</v>
      </c>
      <c r="BC2676" s="130">
        <f t="shared" si="3560"/>
        <v>0</v>
      </c>
      <c r="BD2676" s="130">
        <f t="shared" si="3561"/>
        <v>0</v>
      </c>
      <c r="BE2676" s="359">
        <f t="shared" si="3562"/>
        <v>0</v>
      </c>
      <c r="BF2676" s="130">
        <f t="shared" si="3563"/>
        <v>0</v>
      </c>
      <c r="BG2676" s="130">
        <f t="shared" si="3564"/>
        <v>0</v>
      </c>
      <c r="BH2676" s="130">
        <f t="shared" si="3565"/>
        <v>0</v>
      </c>
      <c r="BI2676" s="130">
        <f t="shared" si="3566"/>
        <v>0</v>
      </c>
      <c r="BJ2676" s="359">
        <f t="shared" si="3567"/>
        <v>0</v>
      </c>
      <c r="BK2676" s="130">
        <f t="shared" si="3568"/>
        <v>0</v>
      </c>
      <c r="BL2676" s="130">
        <f t="shared" si="3569"/>
        <v>0</v>
      </c>
      <c r="BM2676" s="130">
        <f t="shared" si="3570"/>
        <v>0</v>
      </c>
      <c r="BN2676" s="130">
        <f t="shared" si="3571"/>
        <v>0</v>
      </c>
      <c r="BO2676" s="359">
        <f t="shared" si="3572"/>
        <v>0</v>
      </c>
      <c r="CP2676" s="336"/>
      <c r="CQ2676" s="336"/>
      <c r="CR2676" s="336"/>
      <c r="CS2676" s="486"/>
      <c r="CT2676" s="486"/>
      <c r="CU2676" s="336"/>
      <c r="CV2676" s="336"/>
      <c r="CW2676" s="486"/>
      <c r="CX2676" s="486"/>
      <c r="CY2676" s="336"/>
      <c r="CZ2676" s="336"/>
      <c r="DA2676" s="486"/>
      <c r="DB2676" s="486"/>
      <c r="DC2676" s="336"/>
      <c r="DD2676" s="336"/>
      <c r="DE2676" s="486"/>
      <c r="DF2676" s="486"/>
      <c r="DG2676" s="336"/>
      <c r="DH2676" s="336"/>
      <c r="DI2676" s="486"/>
      <c r="DJ2676" s="486"/>
      <c r="DK2676" s="336"/>
      <c r="DL2676" s="336"/>
      <c r="DM2676" s="486"/>
      <c r="DN2676" s="486"/>
      <c r="DO2676" s="336"/>
      <c r="DP2676" s="336"/>
    </row>
    <row r="2677" spans="1:123" ht="38.25" customHeight="1" x14ac:dyDescent="0.2">
      <c r="A2677" s="1101"/>
      <c r="B2677" s="1101"/>
      <c r="C2677" s="168" t="s">
        <v>667</v>
      </c>
      <c r="D2677" s="201"/>
      <c r="E2677" s="201"/>
      <c r="F2677" s="201"/>
      <c r="G2677" s="486"/>
      <c r="H2677" s="486"/>
      <c r="I2677" s="201"/>
      <c r="J2677" s="201"/>
      <c r="K2677" s="486"/>
      <c r="L2677" s="486"/>
      <c r="M2677" s="201"/>
      <c r="N2677" s="201"/>
      <c r="O2677" s="486"/>
      <c r="P2677" s="486"/>
      <c r="Q2677" s="201"/>
      <c r="R2677" s="201"/>
      <c r="S2677" s="486"/>
      <c r="T2677" s="486"/>
      <c r="U2677" s="201"/>
      <c r="V2677" s="201"/>
      <c r="W2677" s="486"/>
      <c r="X2677" s="486"/>
      <c r="Y2677" s="201"/>
      <c r="Z2677" s="201"/>
      <c r="AA2677" s="486"/>
      <c r="AB2677" s="486"/>
      <c r="AC2677" s="201"/>
      <c r="AD2677" s="201"/>
      <c r="AE2677" s="109"/>
      <c r="AG2677" s="130">
        <f t="shared" si="3538"/>
        <v>0</v>
      </c>
      <c r="AH2677" s="130">
        <f t="shared" si="3539"/>
        <v>0</v>
      </c>
      <c r="AI2677" s="130">
        <f t="shared" si="3540"/>
        <v>0</v>
      </c>
      <c r="AJ2677" s="130">
        <f t="shared" si="3541"/>
        <v>0</v>
      </c>
      <c r="AK2677" s="359">
        <f t="shared" si="3542"/>
        <v>0</v>
      </c>
      <c r="AL2677" s="130">
        <f t="shared" si="3543"/>
        <v>0</v>
      </c>
      <c r="AM2677" s="130">
        <f t="shared" si="3544"/>
        <v>0</v>
      </c>
      <c r="AN2677" s="130">
        <f t="shared" si="3545"/>
        <v>0</v>
      </c>
      <c r="AO2677" s="130">
        <f t="shared" si="3546"/>
        <v>0</v>
      </c>
      <c r="AP2677" s="359">
        <f t="shared" si="3547"/>
        <v>0</v>
      </c>
      <c r="AQ2677" s="130">
        <f t="shared" si="3548"/>
        <v>0</v>
      </c>
      <c r="AR2677" s="130">
        <f t="shared" si="3549"/>
        <v>0</v>
      </c>
      <c r="AS2677" s="130">
        <f t="shared" si="3550"/>
        <v>0</v>
      </c>
      <c r="AT2677" s="130">
        <f t="shared" si="3551"/>
        <v>0</v>
      </c>
      <c r="AU2677" s="359">
        <f t="shared" si="3552"/>
        <v>0</v>
      </c>
      <c r="AV2677" s="130">
        <f t="shared" si="3553"/>
        <v>0</v>
      </c>
      <c r="AW2677" s="130">
        <f t="shared" si="3554"/>
        <v>0</v>
      </c>
      <c r="AX2677" s="130">
        <f t="shared" si="3555"/>
        <v>0</v>
      </c>
      <c r="AY2677" s="130">
        <f t="shared" si="3556"/>
        <v>0</v>
      </c>
      <c r="AZ2677" s="359">
        <f t="shared" si="3557"/>
        <v>0</v>
      </c>
      <c r="BA2677" s="130">
        <f t="shared" si="3558"/>
        <v>0</v>
      </c>
      <c r="BB2677" s="130">
        <f t="shared" si="3559"/>
        <v>0</v>
      </c>
      <c r="BC2677" s="130">
        <f t="shared" si="3560"/>
        <v>0</v>
      </c>
      <c r="BD2677" s="130">
        <f t="shared" si="3561"/>
        <v>0</v>
      </c>
      <c r="BE2677" s="359">
        <f t="shared" si="3562"/>
        <v>0</v>
      </c>
      <c r="BF2677" s="130">
        <f t="shared" si="3563"/>
        <v>0</v>
      </c>
      <c r="BG2677" s="130">
        <f t="shared" si="3564"/>
        <v>0</v>
      </c>
      <c r="BH2677" s="130">
        <f t="shared" si="3565"/>
        <v>0</v>
      </c>
      <c r="BI2677" s="130">
        <f t="shared" si="3566"/>
        <v>0</v>
      </c>
      <c r="BJ2677" s="359">
        <f t="shared" si="3567"/>
        <v>0</v>
      </c>
      <c r="BK2677" s="130">
        <f t="shared" si="3568"/>
        <v>0</v>
      </c>
      <c r="BL2677" s="130">
        <f t="shared" si="3569"/>
        <v>0</v>
      </c>
      <c r="BM2677" s="130">
        <f t="shared" si="3570"/>
        <v>0</v>
      </c>
      <c r="BN2677" s="130">
        <f t="shared" si="3571"/>
        <v>0</v>
      </c>
      <c r="BO2677" s="359">
        <f t="shared" si="3572"/>
        <v>0</v>
      </c>
      <c r="CP2677" s="336"/>
      <c r="CQ2677" s="336"/>
      <c r="CR2677" s="336"/>
      <c r="CS2677" s="486"/>
      <c r="CT2677" s="486"/>
      <c r="CU2677" s="336"/>
      <c r="CV2677" s="336"/>
      <c r="CW2677" s="486"/>
      <c r="CX2677" s="486"/>
      <c r="CY2677" s="336"/>
      <c r="CZ2677" s="336"/>
      <c r="DA2677" s="486"/>
      <c r="DB2677" s="486"/>
      <c r="DC2677" s="336"/>
      <c r="DD2677" s="336"/>
      <c r="DE2677" s="486"/>
      <c r="DF2677" s="486"/>
      <c r="DG2677" s="336"/>
      <c r="DH2677" s="336"/>
      <c r="DI2677" s="486"/>
      <c r="DJ2677" s="486"/>
      <c r="DK2677" s="336"/>
      <c r="DL2677" s="336"/>
      <c r="DM2677" s="486"/>
      <c r="DN2677" s="486"/>
      <c r="DO2677" s="336"/>
      <c r="DP2677" s="336"/>
    </row>
    <row r="2678" spans="1:123" ht="38.25" customHeight="1" x14ac:dyDescent="0.2">
      <c r="A2678" s="1101"/>
      <c r="B2678" s="1101"/>
      <c r="C2678" s="168" t="s">
        <v>669</v>
      </c>
      <c r="D2678" s="201"/>
      <c r="E2678" s="201"/>
      <c r="F2678" s="201"/>
      <c r="G2678" s="486"/>
      <c r="H2678" s="486"/>
      <c r="I2678" s="201"/>
      <c r="J2678" s="201"/>
      <c r="K2678" s="486"/>
      <c r="L2678" s="486"/>
      <c r="M2678" s="201"/>
      <c r="N2678" s="201"/>
      <c r="O2678" s="486"/>
      <c r="P2678" s="486"/>
      <c r="Q2678" s="201"/>
      <c r="R2678" s="201"/>
      <c r="S2678" s="486"/>
      <c r="T2678" s="486"/>
      <c r="U2678" s="201"/>
      <c r="V2678" s="201"/>
      <c r="W2678" s="486"/>
      <c r="X2678" s="486"/>
      <c r="Y2678" s="201"/>
      <c r="Z2678" s="201"/>
      <c r="AA2678" s="486"/>
      <c r="AB2678" s="486"/>
      <c r="AC2678" s="201"/>
      <c r="AD2678" s="201"/>
      <c r="AE2678" s="109"/>
      <c r="AG2678" s="130">
        <f t="shared" si="3538"/>
        <v>0</v>
      </c>
      <c r="AH2678" s="130">
        <f t="shared" si="3539"/>
        <v>0</v>
      </c>
      <c r="AI2678" s="130">
        <f t="shared" si="3540"/>
        <v>0</v>
      </c>
      <c r="AJ2678" s="130">
        <f t="shared" si="3541"/>
        <v>0</v>
      </c>
      <c r="AK2678" s="359">
        <f t="shared" si="3542"/>
        <v>0</v>
      </c>
      <c r="AL2678" s="130">
        <f t="shared" si="3543"/>
        <v>0</v>
      </c>
      <c r="AM2678" s="130">
        <f t="shared" si="3544"/>
        <v>0</v>
      </c>
      <c r="AN2678" s="130">
        <f t="shared" si="3545"/>
        <v>0</v>
      </c>
      <c r="AO2678" s="130">
        <f t="shared" si="3546"/>
        <v>0</v>
      </c>
      <c r="AP2678" s="359">
        <f t="shared" si="3547"/>
        <v>0</v>
      </c>
      <c r="AQ2678" s="130">
        <f t="shared" si="3548"/>
        <v>0</v>
      </c>
      <c r="AR2678" s="130">
        <f t="shared" si="3549"/>
        <v>0</v>
      </c>
      <c r="AS2678" s="130">
        <f t="shared" si="3550"/>
        <v>0</v>
      </c>
      <c r="AT2678" s="130">
        <f t="shared" si="3551"/>
        <v>0</v>
      </c>
      <c r="AU2678" s="359">
        <f t="shared" si="3552"/>
        <v>0</v>
      </c>
      <c r="AV2678" s="130">
        <f t="shared" si="3553"/>
        <v>0</v>
      </c>
      <c r="AW2678" s="130">
        <f t="shared" si="3554"/>
        <v>0</v>
      </c>
      <c r="AX2678" s="130">
        <f t="shared" si="3555"/>
        <v>0</v>
      </c>
      <c r="AY2678" s="130">
        <f t="shared" si="3556"/>
        <v>0</v>
      </c>
      <c r="AZ2678" s="359">
        <f t="shared" si="3557"/>
        <v>0</v>
      </c>
      <c r="BA2678" s="130">
        <f t="shared" si="3558"/>
        <v>0</v>
      </c>
      <c r="BB2678" s="130">
        <f t="shared" si="3559"/>
        <v>0</v>
      </c>
      <c r="BC2678" s="130">
        <f t="shared" si="3560"/>
        <v>0</v>
      </c>
      <c r="BD2678" s="130">
        <f t="shared" si="3561"/>
        <v>0</v>
      </c>
      <c r="BE2678" s="359">
        <f t="shared" si="3562"/>
        <v>0</v>
      </c>
      <c r="BF2678" s="130">
        <f t="shared" si="3563"/>
        <v>0</v>
      </c>
      <c r="BG2678" s="130">
        <f t="shared" si="3564"/>
        <v>0</v>
      </c>
      <c r="BH2678" s="130">
        <f t="shared" si="3565"/>
        <v>0</v>
      </c>
      <c r="BI2678" s="130">
        <f t="shared" si="3566"/>
        <v>0</v>
      </c>
      <c r="BJ2678" s="359">
        <f t="shared" si="3567"/>
        <v>0</v>
      </c>
      <c r="BK2678" s="130">
        <f t="shared" si="3568"/>
        <v>0</v>
      </c>
      <c r="BL2678" s="130">
        <f t="shared" si="3569"/>
        <v>0</v>
      </c>
      <c r="BM2678" s="130">
        <f t="shared" si="3570"/>
        <v>0</v>
      </c>
      <c r="BN2678" s="130">
        <f t="shared" si="3571"/>
        <v>0</v>
      </c>
      <c r="BO2678" s="359">
        <f t="shared" si="3572"/>
        <v>0</v>
      </c>
      <c r="BQ2678" s="246" t="s">
        <v>84</v>
      </c>
      <c r="BR2678" s="246" t="s">
        <v>2048</v>
      </c>
      <c r="BS2678" s="246" t="s">
        <v>2049</v>
      </c>
      <c r="BT2678" s="246" t="s">
        <v>84</v>
      </c>
      <c r="BU2678" s="246" t="s">
        <v>2048</v>
      </c>
      <c r="BV2678" s="246" t="s">
        <v>2049</v>
      </c>
      <c r="BW2678" s="246" t="s">
        <v>84</v>
      </c>
      <c r="BX2678" s="246" t="s">
        <v>2048</v>
      </c>
      <c r="BY2678" s="246" t="s">
        <v>2049</v>
      </c>
      <c r="BZ2678" s="246" t="s">
        <v>84</v>
      </c>
      <c r="CA2678" s="246" t="s">
        <v>2048</v>
      </c>
      <c r="CB2678" s="246" t="s">
        <v>2049</v>
      </c>
      <c r="CC2678" s="246" t="s">
        <v>84</v>
      </c>
      <c r="CD2678" s="246" t="s">
        <v>2048</v>
      </c>
      <c r="CE2678" s="246" t="s">
        <v>2049</v>
      </c>
      <c r="CF2678" s="246" t="s">
        <v>84</v>
      </c>
      <c r="CG2678" s="246" t="s">
        <v>2048</v>
      </c>
      <c r="CH2678" s="246" t="s">
        <v>2049</v>
      </c>
      <c r="CI2678" s="246" t="s">
        <v>84</v>
      </c>
      <c r="CJ2678" s="246" t="s">
        <v>2048</v>
      </c>
      <c r="CK2678" s="246" t="s">
        <v>2049</v>
      </c>
      <c r="CP2678" s="336"/>
      <c r="CQ2678" s="336"/>
      <c r="CR2678" s="336"/>
      <c r="CS2678" s="486"/>
      <c r="CT2678" s="486"/>
      <c r="CU2678" s="336"/>
      <c r="CV2678" s="336"/>
      <c r="CW2678" s="486"/>
      <c r="CX2678" s="486"/>
      <c r="CY2678" s="336"/>
      <c r="CZ2678" s="336"/>
      <c r="DA2678" s="486"/>
      <c r="DB2678" s="486"/>
      <c r="DC2678" s="336"/>
      <c r="DD2678" s="336"/>
      <c r="DE2678" s="486"/>
      <c r="DF2678" s="486"/>
      <c r="DG2678" s="336"/>
      <c r="DH2678" s="336"/>
      <c r="DI2678" s="486"/>
      <c r="DJ2678" s="486"/>
      <c r="DK2678" s="336"/>
      <c r="DL2678" s="336"/>
      <c r="DM2678" s="486"/>
      <c r="DN2678" s="486"/>
      <c r="DO2678" s="336"/>
      <c r="DP2678" s="336"/>
    </row>
    <row r="2679" spans="1:123" s="186" customFormat="1" ht="38.25" customHeight="1" x14ac:dyDescent="0.2">
      <c r="A2679" s="1104"/>
      <c r="B2679" s="1104"/>
      <c r="C2679" s="242" t="s">
        <v>671</v>
      </c>
      <c r="D2679" s="234"/>
      <c r="E2679" s="234"/>
      <c r="F2679" s="234"/>
      <c r="G2679" s="487"/>
      <c r="H2679" s="487"/>
      <c r="I2679" s="234"/>
      <c r="J2679" s="234"/>
      <c r="K2679" s="487"/>
      <c r="L2679" s="487"/>
      <c r="M2679" s="234"/>
      <c r="N2679" s="234"/>
      <c r="O2679" s="487"/>
      <c r="P2679" s="487"/>
      <c r="Q2679" s="234"/>
      <c r="R2679" s="234"/>
      <c r="S2679" s="487"/>
      <c r="T2679" s="487"/>
      <c r="U2679" s="234"/>
      <c r="V2679" s="234"/>
      <c r="W2679" s="487"/>
      <c r="X2679" s="487"/>
      <c r="Y2679" s="234"/>
      <c r="Z2679" s="234"/>
      <c r="AA2679" s="487"/>
      <c r="AB2679" s="487"/>
      <c r="AC2679" s="234"/>
      <c r="AD2679" s="234"/>
      <c r="AE2679" s="235"/>
      <c r="AF2679" s="237"/>
      <c r="AG2679" s="178">
        <f t="shared" si="3538"/>
        <v>0</v>
      </c>
      <c r="AH2679" s="178">
        <f t="shared" si="3539"/>
        <v>0</v>
      </c>
      <c r="AI2679" s="178">
        <f t="shared" si="3540"/>
        <v>0</v>
      </c>
      <c r="AJ2679" s="178">
        <f t="shared" si="3541"/>
        <v>0</v>
      </c>
      <c r="AK2679" s="359">
        <f t="shared" si="3542"/>
        <v>0</v>
      </c>
      <c r="AL2679" s="178">
        <f t="shared" si="3543"/>
        <v>0</v>
      </c>
      <c r="AM2679" s="178">
        <f t="shared" si="3544"/>
        <v>0</v>
      </c>
      <c r="AN2679" s="178">
        <f t="shared" si="3545"/>
        <v>0</v>
      </c>
      <c r="AO2679" s="178">
        <f t="shared" si="3546"/>
        <v>0</v>
      </c>
      <c r="AP2679" s="359">
        <f t="shared" si="3547"/>
        <v>0</v>
      </c>
      <c r="AQ2679" s="178">
        <f t="shared" si="3548"/>
        <v>0</v>
      </c>
      <c r="AR2679" s="178">
        <f t="shared" si="3549"/>
        <v>0</v>
      </c>
      <c r="AS2679" s="178">
        <f t="shared" si="3550"/>
        <v>0</v>
      </c>
      <c r="AT2679" s="178">
        <f t="shared" si="3551"/>
        <v>0</v>
      </c>
      <c r="AU2679" s="359">
        <f t="shared" si="3552"/>
        <v>0</v>
      </c>
      <c r="AV2679" s="178">
        <f t="shared" si="3553"/>
        <v>0</v>
      </c>
      <c r="AW2679" s="178">
        <f t="shared" si="3554"/>
        <v>0</v>
      </c>
      <c r="AX2679" s="178">
        <f t="shared" si="3555"/>
        <v>0</v>
      </c>
      <c r="AY2679" s="178">
        <f t="shared" si="3556"/>
        <v>0</v>
      </c>
      <c r="AZ2679" s="359">
        <f t="shared" si="3557"/>
        <v>0</v>
      </c>
      <c r="BA2679" s="178">
        <f t="shared" si="3558"/>
        <v>0</v>
      </c>
      <c r="BB2679" s="178">
        <f t="shared" si="3559"/>
        <v>0</v>
      </c>
      <c r="BC2679" s="178">
        <f t="shared" si="3560"/>
        <v>0</v>
      </c>
      <c r="BD2679" s="178">
        <f t="shared" si="3561"/>
        <v>0</v>
      </c>
      <c r="BE2679" s="359">
        <f t="shared" si="3562"/>
        <v>0</v>
      </c>
      <c r="BF2679" s="178">
        <f t="shared" si="3563"/>
        <v>0</v>
      </c>
      <c r="BG2679" s="178">
        <f t="shared" si="3564"/>
        <v>0</v>
      </c>
      <c r="BH2679" s="178">
        <f t="shared" si="3565"/>
        <v>0</v>
      </c>
      <c r="BI2679" s="178">
        <f t="shared" si="3566"/>
        <v>0</v>
      </c>
      <c r="BJ2679" s="359">
        <f t="shared" si="3567"/>
        <v>0</v>
      </c>
      <c r="BK2679" s="178">
        <f t="shared" si="3568"/>
        <v>0</v>
      </c>
      <c r="BL2679" s="178">
        <f t="shared" si="3569"/>
        <v>0</v>
      </c>
      <c r="BM2679" s="178">
        <f t="shared" si="3570"/>
        <v>0</v>
      </c>
      <c r="BN2679" s="178">
        <f t="shared" si="3571"/>
        <v>0</v>
      </c>
      <c r="BO2679" s="359">
        <f t="shared" si="3572"/>
        <v>0</v>
      </c>
      <c r="BP2679" s="186" t="s">
        <v>2077</v>
      </c>
      <c r="BQ2679" s="178">
        <f>IF($AG$1789=$AH$1789,0,IF(
OR(
AND(BQ2683=0,BQ2682&gt;0),
AND(BQ2683="NS",BQ2681&gt;0),
AND(BQ2683="NS",BQ2681=0,BQ2682=0)),1,
IF(OR(
AND(BQ2682&gt;=2,BQ2681&lt;BQ2683),
AND(BQ2683="NS",BQ2681=0,BQ2682&gt;0),
BQ2683=BQ2681,
AND(BQ2683="NA",BQ2682=0,BQ2681=0,BQ2680&gt;0)),0,1)))</f>
        <v>0</v>
      </c>
      <c r="BR2679" s="178">
        <f t="shared" ref="BR2679:BY2679" si="3574">IF($AG$1789=$AH$1789,0,IF(
OR(
AND(BR2683=0,BR2682&gt;0),
AND(BR2683="NS",BR2681&gt;0),
AND(BR2683="NS",BR2681=0,BR2682=0)),1,
IF(OR(
AND(BR2682&gt;=2,BR2681&lt;BR2683),
AND(BR2683="NS",BR2681=0,BR2682&gt;0),
BR2683=BR2681,
AND(BR2683="NA",BR2682=0,BR2681=0,BR2680&gt;0)),0,1)))</f>
        <v>0</v>
      </c>
      <c r="BS2679" s="178">
        <f t="shared" si="3574"/>
        <v>0</v>
      </c>
      <c r="BT2679" s="178">
        <f t="shared" si="3574"/>
        <v>0</v>
      </c>
      <c r="BU2679" s="178">
        <f t="shared" si="3574"/>
        <v>0</v>
      </c>
      <c r="BV2679" s="178">
        <f t="shared" si="3574"/>
        <v>0</v>
      </c>
      <c r="BW2679" s="178">
        <f t="shared" si="3574"/>
        <v>0</v>
      </c>
      <c r="BX2679" s="178">
        <f t="shared" si="3574"/>
        <v>0</v>
      </c>
      <c r="BY2679" s="178">
        <f t="shared" si="3574"/>
        <v>0</v>
      </c>
      <c r="BZ2679" s="178">
        <f>IF($AG$1789=$AH$1789,0,IF(
OR(
AND(BZ2683=0,BZ2682&gt;0),
AND(BZ2683="NS",BZ2681&gt;0),
AND(BZ2683="NS",BZ2681=0,BZ2682=0)),1,
IF(OR(
AND(BZ2682&gt;=2,BZ2681&lt;BZ2683),
AND(BZ2683="NS",BZ2681=0,BZ2682&gt;0),
BZ2683=BZ2681,
AND(BZ2683="NA",BZ2682=0,BZ2681=0,BZ2680&gt;0)),0,1)))</f>
        <v>0</v>
      </c>
      <c r="CA2679" s="178">
        <f t="shared" ref="CA2679:CK2679" si="3575">IF($AG$1789=$AH$1789,0,IF(
OR(
AND(CA2683=0,CA2682&gt;0),
AND(CA2683="NS",CA2681&gt;0),
AND(CA2683="NS",CA2681=0,CA2682=0)),1,
IF(OR(
AND(CA2682&gt;=2,CA2681&lt;CA2683),
AND(CA2683="NS",CA2681=0,CA2682&gt;0),
CA2683=CA2681,
AND(CA2683="NA",CA2682=0,CA2681=0,CA2680&gt;0)),0,1)))</f>
        <v>0</v>
      </c>
      <c r="CB2679" s="178">
        <f t="shared" si="3575"/>
        <v>0</v>
      </c>
      <c r="CC2679" s="178">
        <f t="shared" si="3575"/>
        <v>0</v>
      </c>
      <c r="CD2679" s="178">
        <f t="shared" si="3575"/>
        <v>0</v>
      </c>
      <c r="CE2679" s="178">
        <f t="shared" si="3575"/>
        <v>0</v>
      </c>
      <c r="CF2679" s="178">
        <f t="shared" si="3575"/>
        <v>0</v>
      </c>
      <c r="CG2679" s="178">
        <f t="shared" si="3575"/>
        <v>0</v>
      </c>
      <c r="CH2679" s="178">
        <f t="shared" si="3575"/>
        <v>0</v>
      </c>
      <c r="CI2679" s="178">
        <f t="shared" si="3575"/>
        <v>0</v>
      </c>
      <c r="CJ2679" s="178">
        <f t="shared" si="3575"/>
        <v>0</v>
      </c>
      <c r="CK2679" s="178">
        <f t="shared" si="3575"/>
        <v>0</v>
      </c>
      <c r="CL2679" s="186">
        <f>SUM(BZ2679:CK2679)</f>
        <v>0</v>
      </c>
      <c r="CN2679" s="237"/>
      <c r="CP2679" s="337"/>
      <c r="CQ2679" s="337"/>
      <c r="CR2679" s="337"/>
      <c r="CS2679" s="487"/>
      <c r="CT2679" s="487"/>
      <c r="CU2679" s="337"/>
      <c r="CV2679" s="337"/>
      <c r="CW2679" s="487"/>
      <c r="CX2679" s="487"/>
      <c r="CY2679" s="337"/>
      <c r="CZ2679" s="337"/>
      <c r="DA2679" s="487"/>
      <c r="DB2679" s="487"/>
      <c r="DC2679" s="337"/>
      <c r="DD2679" s="337"/>
      <c r="DE2679" s="487"/>
      <c r="DF2679" s="487"/>
      <c r="DG2679" s="337"/>
      <c r="DH2679" s="337"/>
      <c r="DI2679" s="487"/>
      <c r="DJ2679" s="487"/>
      <c r="DK2679" s="337"/>
      <c r="DL2679" s="337"/>
      <c r="DM2679" s="487"/>
      <c r="DN2679" s="487"/>
      <c r="DO2679" s="337"/>
      <c r="DP2679" s="337"/>
      <c r="DS2679" s="237"/>
    </row>
    <row r="2680" spans="1:123" ht="38.25" customHeight="1" x14ac:dyDescent="0.2">
      <c r="A2680" s="1105"/>
      <c r="B2680" s="1105"/>
      <c r="C2680" s="169" t="s">
        <v>677</v>
      </c>
      <c r="D2680" s="434"/>
      <c r="E2680" s="434"/>
      <c r="F2680" s="434"/>
      <c r="G2680" s="486"/>
      <c r="H2680" s="486"/>
      <c r="I2680" s="434"/>
      <c r="J2680" s="434"/>
      <c r="K2680" s="486"/>
      <c r="L2680" s="486"/>
      <c r="M2680" s="434"/>
      <c r="N2680" s="434"/>
      <c r="O2680" s="486"/>
      <c r="P2680" s="486"/>
      <c r="Q2680" s="434"/>
      <c r="R2680" s="434"/>
      <c r="S2680" s="486"/>
      <c r="T2680" s="486"/>
      <c r="U2680" s="434"/>
      <c r="V2680" s="434"/>
      <c r="W2680" s="486"/>
      <c r="X2680" s="486"/>
      <c r="Y2680" s="434"/>
      <c r="Z2680" s="434"/>
      <c r="AA2680" s="486"/>
      <c r="AB2680" s="486"/>
      <c r="AC2680" s="434"/>
      <c r="AD2680" s="434"/>
      <c r="AE2680" s="109"/>
      <c r="AG2680" s="130">
        <f t="shared" si="3538"/>
        <v>0</v>
      </c>
      <c r="AH2680" s="130">
        <f t="shared" si="3539"/>
        <v>0</v>
      </c>
      <c r="AI2680" s="130">
        <f t="shared" si="3540"/>
        <v>0</v>
      </c>
      <c r="AJ2680" s="130">
        <f t="shared" si="3541"/>
        <v>0</v>
      </c>
      <c r="AK2680" s="359">
        <f t="shared" si="3542"/>
        <v>0</v>
      </c>
      <c r="AL2680" s="130">
        <f t="shared" si="3543"/>
        <v>0</v>
      </c>
      <c r="AM2680" s="130">
        <f t="shared" si="3544"/>
        <v>0</v>
      </c>
      <c r="AN2680" s="130">
        <f t="shared" si="3545"/>
        <v>0</v>
      </c>
      <c r="AO2680" s="130">
        <f t="shared" si="3546"/>
        <v>0</v>
      </c>
      <c r="AP2680" s="359">
        <f t="shared" si="3547"/>
        <v>0</v>
      </c>
      <c r="AQ2680" s="130">
        <f t="shared" si="3548"/>
        <v>0</v>
      </c>
      <c r="AR2680" s="130">
        <f t="shared" si="3549"/>
        <v>0</v>
      </c>
      <c r="AS2680" s="130">
        <f t="shared" si="3550"/>
        <v>0</v>
      </c>
      <c r="AT2680" s="130">
        <f t="shared" si="3551"/>
        <v>0</v>
      </c>
      <c r="AU2680" s="359">
        <f t="shared" si="3552"/>
        <v>0</v>
      </c>
      <c r="AV2680" s="130">
        <f t="shared" si="3553"/>
        <v>0</v>
      </c>
      <c r="AW2680" s="130">
        <f t="shared" si="3554"/>
        <v>0</v>
      </c>
      <c r="AX2680" s="130">
        <f t="shared" si="3555"/>
        <v>0</v>
      </c>
      <c r="AY2680" s="130">
        <f t="shared" si="3556"/>
        <v>0</v>
      </c>
      <c r="AZ2680" s="359">
        <f t="shared" si="3557"/>
        <v>0</v>
      </c>
      <c r="BA2680" s="130">
        <f t="shared" si="3558"/>
        <v>0</v>
      </c>
      <c r="BB2680" s="130">
        <f t="shared" si="3559"/>
        <v>0</v>
      </c>
      <c r="BC2680" s="130">
        <f t="shared" si="3560"/>
        <v>0</v>
      </c>
      <c r="BD2680" s="130">
        <f t="shared" si="3561"/>
        <v>0</v>
      </c>
      <c r="BE2680" s="359">
        <f t="shared" si="3562"/>
        <v>0</v>
      </c>
      <c r="BF2680" s="130">
        <f t="shared" si="3563"/>
        <v>0</v>
      </c>
      <c r="BG2680" s="130">
        <f t="shared" si="3564"/>
        <v>0</v>
      </c>
      <c r="BH2680" s="130">
        <f t="shared" si="3565"/>
        <v>0</v>
      </c>
      <c r="BI2680" s="130">
        <f t="shared" si="3566"/>
        <v>0</v>
      </c>
      <c r="BJ2680" s="359">
        <f t="shared" si="3567"/>
        <v>0</v>
      </c>
      <c r="BK2680" s="130">
        <f t="shared" si="3568"/>
        <v>0</v>
      </c>
      <c r="BL2680" s="130">
        <f t="shared" si="3569"/>
        <v>0</v>
      </c>
      <c r="BM2680" s="130">
        <f t="shared" si="3570"/>
        <v>0</v>
      </c>
      <c r="BN2680" s="130">
        <f t="shared" si="3571"/>
        <v>0</v>
      </c>
      <c r="BO2680" s="359">
        <f t="shared" si="3572"/>
        <v>0</v>
      </c>
      <c r="BP2680" s="90" t="s">
        <v>2058</v>
      </c>
      <c r="BQ2680" s="90">
        <f>COUNTIF(D2680:D2683,"NA")</f>
        <v>0</v>
      </c>
      <c r="BR2680" s="90">
        <f>COUNTIF(E2680:E2683,"NA")</f>
        <v>0</v>
      </c>
      <c r="BS2680" s="90">
        <f>COUNTIF(F2680:F2683,"NA")</f>
        <v>0</v>
      </c>
      <c r="BT2680" s="90">
        <f>COUNTIF(G2680:H2683,"NA")</f>
        <v>0</v>
      </c>
      <c r="BU2680" s="90">
        <f>COUNTIF(I2680:I2683,"NA")</f>
        <v>0</v>
      </c>
      <c r="BV2680" s="90">
        <f>COUNTIF(J2680:J2683,"NA")</f>
        <v>0</v>
      </c>
      <c r="BW2680" s="90">
        <f>COUNTIF(K2680:L2683,"NA")</f>
        <v>0</v>
      </c>
      <c r="BX2680" s="90">
        <f>COUNTIF(M2680:M2683,"NA")</f>
        <v>0</v>
      </c>
      <c r="BY2680" s="90">
        <f>COUNTIF(N2680:N2683,"NA")</f>
        <v>0</v>
      </c>
      <c r="BZ2680" s="90">
        <f>COUNTIF(O2680:P2683,"NA")</f>
        <v>0</v>
      </c>
      <c r="CA2680" s="90">
        <f>COUNTIF(Q2680:Q2683,"NA")</f>
        <v>0</v>
      </c>
      <c r="CB2680" s="90">
        <f>COUNTIF(R2680:R2683,"NA")</f>
        <v>0</v>
      </c>
      <c r="CC2680" s="90">
        <f>COUNTIF(S2680:T2683,"NA")</f>
        <v>0</v>
      </c>
      <c r="CD2680" s="90">
        <f>COUNTIF(U2680:U2683,"NA")</f>
        <v>0</v>
      </c>
      <c r="CE2680" s="90">
        <f>COUNTIF(V2680:V2683,"NA")</f>
        <v>0</v>
      </c>
      <c r="CF2680" s="90">
        <f>COUNTIF(W2680:X2683,"NA")</f>
        <v>0</v>
      </c>
      <c r="CG2680" s="90">
        <f>COUNTIF(Y2680:Y2683,"NA")</f>
        <v>0</v>
      </c>
      <c r="CH2680" s="90">
        <f>COUNTIF(Z2680:Z2683,"NA")</f>
        <v>0</v>
      </c>
      <c r="CI2680" s="90">
        <f>COUNTIF(AA2680:AB2683,"NA")</f>
        <v>0</v>
      </c>
      <c r="CJ2680" s="90">
        <f>COUNTIF(AC2680:AC2683,"NA")</f>
        <v>0</v>
      </c>
      <c r="CK2680" s="90">
        <f>COUNTIF(AD2680:AD2683,"NA")</f>
        <v>0</v>
      </c>
      <c r="CP2680" s="336"/>
      <c r="CQ2680" s="336"/>
      <c r="CR2680" s="336"/>
      <c r="CS2680" s="486"/>
      <c r="CT2680" s="486"/>
      <c r="CU2680" s="336"/>
      <c r="CV2680" s="336"/>
      <c r="CW2680" s="486"/>
      <c r="CX2680" s="486"/>
      <c r="CY2680" s="336"/>
      <c r="CZ2680" s="336"/>
      <c r="DA2680" s="486"/>
      <c r="DB2680" s="486"/>
      <c r="DC2680" s="336"/>
      <c r="DD2680" s="336"/>
      <c r="DE2680" s="486"/>
      <c r="DF2680" s="486"/>
      <c r="DG2680" s="336"/>
      <c r="DH2680" s="336"/>
      <c r="DI2680" s="486"/>
      <c r="DJ2680" s="486"/>
      <c r="DK2680" s="336"/>
      <c r="DL2680" s="336"/>
      <c r="DM2680" s="486"/>
      <c r="DN2680" s="486"/>
      <c r="DO2680" s="336"/>
      <c r="DP2680" s="336"/>
    </row>
    <row r="2681" spans="1:123" ht="38.25" customHeight="1" x14ac:dyDescent="0.2">
      <c r="A2681" s="1105"/>
      <c r="B2681" s="1105"/>
      <c r="C2681" s="169" t="s">
        <v>678</v>
      </c>
      <c r="D2681" s="434"/>
      <c r="E2681" s="434"/>
      <c r="F2681" s="434"/>
      <c r="G2681" s="486"/>
      <c r="H2681" s="486"/>
      <c r="I2681" s="434"/>
      <c r="J2681" s="434"/>
      <c r="K2681" s="486"/>
      <c r="L2681" s="486"/>
      <c r="M2681" s="434"/>
      <c r="N2681" s="434"/>
      <c r="O2681" s="486"/>
      <c r="P2681" s="486"/>
      <c r="Q2681" s="434"/>
      <c r="R2681" s="434"/>
      <c r="S2681" s="486"/>
      <c r="T2681" s="486"/>
      <c r="U2681" s="434"/>
      <c r="V2681" s="434"/>
      <c r="W2681" s="486"/>
      <c r="X2681" s="486"/>
      <c r="Y2681" s="434"/>
      <c r="Z2681" s="434"/>
      <c r="AA2681" s="486"/>
      <c r="AB2681" s="486"/>
      <c r="AC2681" s="434"/>
      <c r="AD2681" s="434"/>
      <c r="AE2681" s="109"/>
      <c r="AG2681" s="130">
        <f t="shared" si="3538"/>
        <v>0</v>
      </c>
      <c r="AH2681" s="130">
        <f t="shared" si="3539"/>
        <v>0</v>
      </c>
      <c r="AI2681" s="130">
        <f t="shared" si="3540"/>
        <v>0</v>
      </c>
      <c r="AJ2681" s="130">
        <f t="shared" si="3541"/>
        <v>0</v>
      </c>
      <c r="AK2681" s="359">
        <f t="shared" si="3542"/>
        <v>0</v>
      </c>
      <c r="AL2681" s="130">
        <f t="shared" si="3543"/>
        <v>0</v>
      </c>
      <c r="AM2681" s="130">
        <f t="shared" si="3544"/>
        <v>0</v>
      </c>
      <c r="AN2681" s="130">
        <f t="shared" si="3545"/>
        <v>0</v>
      </c>
      <c r="AO2681" s="130">
        <f t="shared" si="3546"/>
        <v>0</v>
      </c>
      <c r="AP2681" s="359">
        <f t="shared" si="3547"/>
        <v>0</v>
      </c>
      <c r="AQ2681" s="130">
        <f t="shared" si="3548"/>
        <v>0</v>
      </c>
      <c r="AR2681" s="130">
        <f t="shared" si="3549"/>
        <v>0</v>
      </c>
      <c r="AS2681" s="130">
        <f t="shared" si="3550"/>
        <v>0</v>
      </c>
      <c r="AT2681" s="130">
        <f t="shared" si="3551"/>
        <v>0</v>
      </c>
      <c r="AU2681" s="359">
        <f t="shared" si="3552"/>
        <v>0</v>
      </c>
      <c r="AV2681" s="130">
        <f t="shared" si="3553"/>
        <v>0</v>
      </c>
      <c r="AW2681" s="130">
        <f t="shared" si="3554"/>
        <v>0</v>
      </c>
      <c r="AX2681" s="130">
        <f t="shared" si="3555"/>
        <v>0</v>
      </c>
      <c r="AY2681" s="130">
        <f t="shared" si="3556"/>
        <v>0</v>
      </c>
      <c r="AZ2681" s="359">
        <f t="shared" si="3557"/>
        <v>0</v>
      </c>
      <c r="BA2681" s="130">
        <f t="shared" si="3558"/>
        <v>0</v>
      </c>
      <c r="BB2681" s="130">
        <f t="shared" si="3559"/>
        <v>0</v>
      </c>
      <c r="BC2681" s="130">
        <f t="shared" si="3560"/>
        <v>0</v>
      </c>
      <c r="BD2681" s="130">
        <f t="shared" si="3561"/>
        <v>0</v>
      </c>
      <c r="BE2681" s="359">
        <f t="shared" si="3562"/>
        <v>0</v>
      </c>
      <c r="BF2681" s="130">
        <f t="shared" si="3563"/>
        <v>0</v>
      </c>
      <c r="BG2681" s="130">
        <f t="shared" si="3564"/>
        <v>0</v>
      </c>
      <c r="BH2681" s="130">
        <f t="shared" si="3565"/>
        <v>0</v>
      </c>
      <c r="BI2681" s="130">
        <f t="shared" si="3566"/>
        <v>0</v>
      </c>
      <c r="BJ2681" s="359">
        <f t="shared" si="3567"/>
        <v>0</v>
      </c>
      <c r="BK2681" s="130">
        <f t="shared" si="3568"/>
        <v>0</v>
      </c>
      <c r="BL2681" s="130">
        <f t="shared" si="3569"/>
        <v>0</v>
      </c>
      <c r="BM2681" s="130">
        <f t="shared" si="3570"/>
        <v>0</v>
      </c>
      <c r="BN2681" s="130">
        <f t="shared" si="3571"/>
        <v>0</v>
      </c>
      <c r="BO2681" s="359">
        <f t="shared" si="3572"/>
        <v>0</v>
      </c>
      <c r="BP2681" s="90" t="s">
        <v>2078</v>
      </c>
      <c r="BQ2681" s="90">
        <f>SUM(D2680:D2683)</f>
        <v>0</v>
      </c>
      <c r="BR2681" s="90">
        <f>SUM(E2680:E2683)</f>
        <v>0</v>
      </c>
      <c r="BS2681" s="90">
        <f>SUM(F2680:F2683)</f>
        <v>0</v>
      </c>
      <c r="BT2681" s="90">
        <f>SUM(G2680:H2683)</f>
        <v>0</v>
      </c>
      <c r="BU2681" s="90">
        <f>SUM(I2680:I2683)</f>
        <v>0</v>
      </c>
      <c r="BV2681" s="90">
        <f>SUM(J2680:J2683)</f>
        <v>0</v>
      </c>
      <c r="BW2681" s="90">
        <f>SUM(K2680:L2683)</f>
        <v>0</v>
      </c>
      <c r="BX2681" s="90">
        <f>SUM(M2680:M2683)</f>
        <v>0</v>
      </c>
      <c r="BY2681" s="90">
        <f>SUM(N2680:N2683)</f>
        <v>0</v>
      </c>
      <c r="BZ2681" s="90">
        <f>SUM(O2680:P2683)</f>
        <v>0</v>
      </c>
      <c r="CA2681" s="90">
        <f>SUM(Q2680:Q2683)</f>
        <v>0</v>
      </c>
      <c r="CB2681" s="90">
        <f>SUM(R2680:R2683)</f>
        <v>0</v>
      </c>
      <c r="CC2681" s="90">
        <f>SUM(S2680:T2683)</f>
        <v>0</v>
      </c>
      <c r="CD2681" s="90">
        <f>SUM(U2680:U2683)</f>
        <v>0</v>
      </c>
      <c r="CE2681" s="90">
        <f>SUM(V2680:V2683)</f>
        <v>0</v>
      </c>
      <c r="CF2681" s="90">
        <f>SUM(W2680:X2683)</f>
        <v>0</v>
      </c>
      <c r="CG2681" s="90">
        <f>SUM(Y2680:Y2683)</f>
        <v>0</v>
      </c>
      <c r="CH2681" s="90">
        <f>SUM(Z2680:Z2683)</f>
        <v>0</v>
      </c>
      <c r="CI2681" s="90">
        <f>SUM(AA2680:AB2683)</f>
        <v>0</v>
      </c>
      <c r="CJ2681" s="90">
        <f>SUM(AC2680:AC2683)</f>
        <v>0</v>
      </c>
      <c r="CK2681" s="90">
        <f>SUM(AD2680:AD2683)</f>
        <v>0</v>
      </c>
      <c r="CP2681" s="336"/>
      <c r="CQ2681" s="336"/>
      <c r="CR2681" s="336"/>
      <c r="CS2681" s="486"/>
      <c r="CT2681" s="486"/>
      <c r="CU2681" s="336"/>
      <c r="CV2681" s="336"/>
      <c r="CW2681" s="486"/>
      <c r="CX2681" s="486"/>
      <c r="CY2681" s="336"/>
      <c r="CZ2681" s="336"/>
      <c r="DA2681" s="486"/>
      <c r="DB2681" s="486"/>
      <c r="DC2681" s="336"/>
      <c r="DD2681" s="336"/>
      <c r="DE2681" s="486"/>
      <c r="DF2681" s="486"/>
      <c r="DG2681" s="336"/>
      <c r="DH2681" s="336"/>
      <c r="DI2681" s="486"/>
      <c r="DJ2681" s="486"/>
      <c r="DK2681" s="336"/>
      <c r="DL2681" s="336"/>
      <c r="DM2681" s="486"/>
      <c r="DN2681" s="486"/>
      <c r="DO2681" s="336"/>
      <c r="DP2681" s="336"/>
    </row>
    <row r="2682" spans="1:123" ht="38.25" customHeight="1" x14ac:dyDescent="0.2">
      <c r="A2682" s="1105"/>
      <c r="B2682" s="1105"/>
      <c r="C2682" s="169" t="s">
        <v>679</v>
      </c>
      <c r="D2682" s="434"/>
      <c r="E2682" s="434"/>
      <c r="F2682" s="434"/>
      <c r="G2682" s="486"/>
      <c r="H2682" s="486"/>
      <c r="I2682" s="434"/>
      <c r="J2682" s="434"/>
      <c r="K2682" s="486"/>
      <c r="L2682" s="486"/>
      <c r="M2682" s="434"/>
      <c r="N2682" s="434"/>
      <c r="O2682" s="486"/>
      <c r="P2682" s="486"/>
      <c r="Q2682" s="434"/>
      <c r="R2682" s="434"/>
      <c r="S2682" s="486"/>
      <c r="T2682" s="486"/>
      <c r="U2682" s="434"/>
      <c r="V2682" s="434"/>
      <c r="W2682" s="486"/>
      <c r="X2682" s="486"/>
      <c r="Y2682" s="434"/>
      <c r="Z2682" s="434"/>
      <c r="AA2682" s="486"/>
      <c r="AB2682" s="486"/>
      <c r="AC2682" s="434"/>
      <c r="AD2682" s="434"/>
      <c r="AE2682" s="109"/>
      <c r="AG2682" s="130">
        <f t="shared" si="3538"/>
        <v>0</v>
      </c>
      <c r="AH2682" s="130">
        <f t="shared" si="3539"/>
        <v>0</v>
      </c>
      <c r="AI2682" s="130">
        <f t="shared" si="3540"/>
        <v>0</v>
      </c>
      <c r="AJ2682" s="130">
        <f t="shared" si="3541"/>
        <v>0</v>
      </c>
      <c r="AK2682" s="359">
        <f t="shared" si="3542"/>
        <v>0</v>
      </c>
      <c r="AL2682" s="130">
        <f t="shared" si="3543"/>
        <v>0</v>
      </c>
      <c r="AM2682" s="130">
        <f t="shared" si="3544"/>
        <v>0</v>
      </c>
      <c r="AN2682" s="130">
        <f t="shared" si="3545"/>
        <v>0</v>
      </c>
      <c r="AO2682" s="130">
        <f t="shared" si="3546"/>
        <v>0</v>
      </c>
      <c r="AP2682" s="359">
        <f t="shared" si="3547"/>
        <v>0</v>
      </c>
      <c r="AQ2682" s="130">
        <f t="shared" si="3548"/>
        <v>0</v>
      </c>
      <c r="AR2682" s="130">
        <f t="shared" si="3549"/>
        <v>0</v>
      </c>
      <c r="AS2682" s="130">
        <f t="shared" si="3550"/>
        <v>0</v>
      </c>
      <c r="AT2682" s="130">
        <f t="shared" si="3551"/>
        <v>0</v>
      </c>
      <c r="AU2682" s="359">
        <f t="shared" si="3552"/>
        <v>0</v>
      </c>
      <c r="AV2682" s="130">
        <f t="shared" si="3553"/>
        <v>0</v>
      </c>
      <c r="AW2682" s="130">
        <f t="shared" si="3554"/>
        <v>0</v>
      </c>
      <c r="AX2682" s="130">
        <f t="shared" si="3555"/>
        <v>0</v>
      </c>
      <c r="AY2682" s="130">
        <f t="shared" si="3556"/>
        <v>0</v>
      </c>
      <c r="AZ2682" s="359">
        <f t="shared" si="3557"/>
        <v>0</v>
      </c>
      <c r="BA2682" s="130">
        <f t="shared" si="3558"/>
        <v>0</v>
      </c>
      <c r="BB2682" s="130">
        <f t="shared" si="3559"/>
        <v>0</v>
      </c>
      <c r="BC2682" s="130">
        <f t="shared" si="3560"/>
        <v>0</v>
      </c>
      <c r="BD2682" s="130">
        <f t="shared" si="3561"/>
        <v>0</v>
      </c>
      <c r="BE2682" s="359">
        <f t="shared" si="3562"/>
        <v>0</v>
      </c>
      <c r="BF2682" s="130">
        <f t="shared" si="3563"/>
        <v>0</v>
      </c>
      <c r="BG2682" s="130">
        <f t="shared" si="3564"/>
        <v>0</v>
      </c>
      <c r="BH2682" s="130">
        <f t="shared" si="3565"/>
        <v>0</v>
      </c>
      <c r="BI2682" s="130">
        <f t="shared" si="3566"/>
        <v>0</v>
      </c>
      <c r="BJ2682" s="359">
        <f t="shared" si="3567"/>
        <v>0</v>
      </c>
      <c r="BK2682" s="130">
        <f t="shared" si="3568"/>
        <v>0</v>
      </c>
      <c r="BL2682" s="130">
        <f t="shared" si="3569"/>
        <v>0</v>
      </c>
      <c r="BM2682" s="130">
        <f t="shared" si="3570"/>
        <v>0</v>
      </c>
      <c r="BN2682" s="130">
        <f t="shared" si="3571"/>
        <v>0</v>
      </c>
      <c r="BO2682" s="359">
        <f t="shared" si="3572"/>
        <v>0</v>
      </c>
      <c r="BP2682" s="90" t="s">
        <v>2029</v>
      </c>
      <c r="BQ2682" s="90">
        <f>COUNTIF(D2680:D2683,"NS")</f>
        <v>0</v>
      </c>
      <c r="BR2682" s="90">
        <f>COUNTIF(E2680:E2683,"NS")</f>
        <v>0</v>
      </c>
      <c r="BS2682" s="90">
        <f>COUNTIF(F2680:F2683,"NS")</f>
        <v>0</v>
      </c>
      <c r="BT2682" s="90">
        <f>COUNTIF(G2680:H2683,"NS")</f>
        <v>0</v>
      </c>
      <c r="BU2682" s="90">
        <f>COUNTIF(I2680:I2683,"NS")</f>
        <v>0</v>
      </c>
      <c r="BV2682" s="90">
        <f>COUNTIF(J2680:J2683,"NS")</f>
        <v>0</v>
      </c>
      <c r="BW2682" s="90">
        <f>COUNTIF(K2680:L2683,"NS")</f>
        <v>0</v>
      </c>
      <c r="BX2682" s="90">
        <f>COUNTIF(M2680:M2683,"NS")</f>
        <v>0</v>
      </c>
      <c r="BY2682" s="90">
        <f>COUNTIF(N2680:N2683,"NS")</f>
        <v>0</v>
      </c>
      <c r="BZ2682" s="90">
        <f>COUNTIF(O2680:P2683,"NS")</f>
        <v>0</v>
      </c>
      <c r="CA2682" s="90">
        <f>COUNTIF(Q2680:Q2683,"NS")</f>
        <v>0</v>
      </c>
      <c r="CB2682" s="90">
        <f>COUNTIF(R2680:R2683,"NS")</f>
        <v>0</v>
      </c>
      <c r="CC2682" s="90">
        <f>COUNTIF(S2680:T2683,"NS")</f>
        <v>0</v>
      </c>
      <c r="CD2682" s="90">
        <f>COUNTIF(U2680:U2683,"NS")</f>
        <v>0</v>
      </c>
      <c r="CE2682" s="90">
        <f>COUNTIF(V2680:V2683,"NS")</f>
        <v>0</v>
      </c>
      <c r="CF2682" s="90">
        <f>COUNTIF(W2680:X2683,"NS")</f>
        <v>0</v>
      </c>
      <c r="CG2682" s="90">
        <f>COUNTIF(Y2680:Y2683,"NS")</f>
        <v>0</v>
      </c>
      <c r="CH2682" s="90">
        <f>COUNTIF(Z2680:Z2683,"NS")</f>
        <v>0</v>
      </c>
      <c r="CI2682" s="90">
        <f>COUNTIF(AA2680:AB2683,"NS")</f>
        <v>0</v>
      </c>
      <c r="CJ2682" s="90">
        <f>COUNTIF(AC2680:AC2683,"NS")</f>
        <v>0</v>
      </c>
      <c r="CK2682" s="90">
        <f>COUNTIF(AD2680:AD2683,"NS")</f>
        <v>0</v>
      </c>
      <c r="CP2682" s="336"/>
      <c r="CQ2682" s="336"/>
      <c r="CR2682" s="336"/>
      <c r="CS2682" s="486"/>
      <c r="CT2682" s="486"/>
      <c r="CU2682" s="336"/>
      <c r="CV2682" s="336"/>
      <c r="CW2682" s="486"/>
      <c r="CX2682" s="486"/>
      <c r="CY2682" s="336"/>
      <c r="CZ2682" s="336"/>
      <c r="DA2682" s="486"/>
      <c r="DB2682" s="486"/>
      <c r="DC2682" s="336"/>
      <c r="DD2682" s="336"/>
      <c r="DE2682" s="486"/>
      <c r="DF2682" s="486"/>
      <c r="DG2682" s="336"/>
      <c r="DH2682" s="336"/>
      <c r="DI2682" s="486"/>
      <c r="DJ2682" s="486"/>
      <c r="DK2682" s="336"/>
      <c r="DL2682" s="336"/>
      <c r="DM2682" s="486"/>
      <c r="DN2682" s="486"/>
      <c r="DO2682" s="336"/>
      <c r="DP2682" s="336"/>
    </row>
    <row r="2683" spans="1:123" ht="38.25" customHeight="1" x14ac:dyDescent="0.2">
      <c r="A2683" s="1105"/>
      <c r="B2683" s="1105"/>
      <c r="C2683" s="169" t="s">
        <v>680</v>
      </c>
      <c r="D2683" s="434"/>
      <c r="E2683" s="434"/>
      <c r="F2683" s="434"/>
      <c r="G2683" s="486"/>
      <c r="H2683" s="486"/>
      <c r="I2683" s="434"/>
      <c r="J2683" s="434"/>
      <c r="K2683" s="486"/>
      <c r="L2683" s="486"/>
      <c r="M2683" s="434"/>
      <c r="N2683" s="434"/>
      <c r="O2683" s="486"/>
      <c r="P2683" s="486"/>
      <c r="Q2683" s="434"/>
      <c r="R2683" s="434"/>
      <c r="S2683" s="486"/>
      <c r="T2683" s="486"/>
      <c r="U2683" s="434"/>
      <c r="V2683" s="434"/>
      <c r="W2683" s="486"/>
      <c r="X2683" s="486"/>
      <c r="Y2683" s="434"/>
      <c r="Z2683" s="434"/>
      <c r="AA2683" s="486"/>
      <c r="AB2683" s="486"/>
      <c r="AC2683" s="434"/>
      <c r="AD2683" s="434"/>
      <c r="AE2683" s="109"/>
      <c r="AG2683" s="130">
        <f t="shared" si="3538"/>
        <v>0</v>
      </c>
      <c r="AH2683" s="130">
        <f t="shared" si="3539"/>
        <v>0</v>
      </c>
      <c r="AI2683" s="130">
        <f t="shared" si="3540"/>
        <v>0</v>
      </c>
      <c r="AJ2683" s="130">
        <f t="shared" si="3541"/>
        <v>0</v>
      </c>
      <c r="AK2683" s="359">
        <f t="shared" si="3542"/>
        <v>0</v>
      </c>
      <c r="AL2683" s="130">
        <f t="shared" si="3543"/>
        <v>0</v>
      </c>
      <c r="AM2683" s="130">
        <f t="shared" si="3544"/>
        <v>0</v>
      </c>
      <c r="AN2683" s="130">
        <f t="shared" si="3545"/>
        <v>0</v>
      </c>
      <c r="AO2683" s="130">
        <f t="shared" si="3546"/>
        <v>0</v>
      </c>
      <c r="AP2683" s="359">
        <f t="shared" si="3547"/>
        <v>0</v>
      </c>
      <c r="AQ2683" s="130">
        <f t="shared" si="3548"/>
        <v>0</v>
      </c>
      <c r="AR2683" s="130">
        <f t="shared" si="3549"/>
        <v>0</v>
      </c>
      <c r="AS2683" s="130">
        <f t="shared" si="3550"/>
        <v>0</v>
      </c>
      <c r="AT2683" s="130">
        <f t="shared" si="3551"/>
        <v>0</v>
      </c>
      <c r="AU2683" s="359">
        <f t="shared" si="3552"/>
        <v>0</v>
      </c>
      <c r="AV2683" s="130">
        <f t="shared" si="3553"/>
        <v>0</v>
      </c>
      <c r="AW2683" s="130">
        <f t="shared" si="3554"/>
        <v>0</v>
      </c>
      <c r="AX2683" s="130">
        <f t="shared" si="3555"/>
        <v>0</v>
      </c>
      <c r="AY2683" s="130">
        <f t="shared" si="3556"/>
        <v>0</v>
      </c>
      <c r="AZ2683" s="359">
        <f t="shared" si="3557"/>
        <v>0</v>
      </c>
      <c r="BA2683" s="130">
        <f t="shared" si="3558"/>
        <v>0</v>
      </c>
      <c r="BB2683" s="130">
        <f t="shared" si="3559"/>
        <v>0</v>
      </c>
      <c r="BC2683" s="130">
        <f t="shared" si="3560"/>
        <v>0</v>
      </c>
      <c r="BD2683" s="130">
        <f t="shared" si="3561"/>
        <v>0</v>
      </c>
      <c r="BE2683" s="359">
        <f t="shared" si="3562"/>
        <v>0</v>
      </c>
      <c r="BF2683" s="130">
        <f t="shared" si="3563"/>
        <v>0</v>
      </c>
      <c r="BG2683" s="130">
        <f t="shared" si="3564"/>
        <v>0</v>
      </c>
      <c r="BH2683" s="130">
        <f t="shared" si="3565"/>
        <v>0</v>
      </c>
      <c r="BI2683" s="130">
        <f t="shared" si="3566"/>
        <v>0</v>
      </c>
      <c r="BJ2683" s="359">
        <f t="shared" si="3567"/>
        <v>0</v>
      </c>
      <c r="BK2683" s="130">
        <f t="shared" si="3568"/>
        <v>0</v>
      </c>
      <c r="BL2683" s="130">
        <f t="shared" si="3569"/>
        <v>0</v>
      </c>
      <c r="BM2683" s="130">
        <f t="shared" si="3570"/>
        <v>0</v>
      </c>
      <c r="BN2683" s="130">
        <f t="shared" si="3571"/>
        <v>0</v>
      </c>
      <c r="BO2683" s="359">
        <f t="shared" si="3572"/>
        <v>0</v>
      </c>
      <c r="BP2683" s="90" t="s">
        <v>2104</v>
      </c>
      <c r="BQ2683" s="90">
        <f>D2679</f>
        <v>0</v>
      </c>
      <c r="BR2683" s="90">
        <f>E2679</f>
        <v>0</v>
      </c>
      <c r="BS2683" s="90">
        <f>F2679</f>
        <v>0</v>
      </c>
      <c r="BT2683" s="90">
        <f>G2679</f>
        <v>0</v>
      </c>
      <c r="BU2683" s="90">
        <f>I2679</f>
        <v>0</v>
      </c>
      <c r="BV2683" s="90">
        <f>J2679</f>
        <v>0</v>
      </c>
      <c r="BW2683" s="90">
        <f>K2679</f>
        <v>0</v>
      </c>
      <c r="BX2683" s="90">
        <f>M2679</f>
        <v>0</v>
      </c>
      <c r="BY2683" s="90">
        <f>N2679</f>
        <v>0</v>
      </c>
      <c r="BZ2683" s="90">
        <f>O2679</f>
        <v>0</v>
      </c>
      <c r="CA2683" s="90">
        <f>Q2679</f>
        <v>0</v>
      </c>
      <c r="CB2683" s="90">
        <f>R2679</f>
        <v>0</v>
      </c>
      <c r="CC2683" s="90">
        <f>S2679</f>
        <v>0</v>
      </c>
      <c r="CD2683" s="90">
        <f>U2679</f>
        <v>0</v>
      </c>
      <c r="CE2683" s="90">
        <f>V2679</f>
        <v>0</v>
      </c>
      <c r="CF2683" s="90">
        <f>W2679</f>
        <v>0</v>
      </c>
      <c r="CG2683" s="90">
        <f>Y2679</f>
        <v>0</v>
      </c>
      <c r="CH2683" s="90">
        <f>Z2679</f>
        <v>0</v>
      </c>
      <c r="CI2683" s="90">
        <f>AA2679</f>
        <v>0</v>
      </c>
      <c r="CJ2683" s="90">
        <f>AC2679</f>
        <v>0</v>
      </c>
      <c r="CK2683" s="90">
        <f>AD2679</f>
        <v>0</v>
      </c>
      <c r="CP2683" s="336"/>
      <c r="CQ2683" s="336"/>
      <c r="CR2683" s="336"/>
      <c r="CS2683" s="486"/>
      <c r="CT2683" s="486"/>
      <c r="CU2683" s="336"/>
      <c r="CV2683" s="336"/>
      <c r="CW2683" s="486"/>
      <c r="CX2683" s="486"/>
      <c r="CY2683" s="336"/>
      <c r="CZ2683" s="336"/>
      <c r="DA2683" s="486"/>
      <c r="DB2683" s="486"/>
      <c r="DC2683" s="336"/>
      <c r="DD2683" s="336"/>
      <c r="DE2683" s="486"/>
      <c r="DF2683" s="486"/>
      <c r="DG2683" s="336"/>
      <c r="DH2683" s="336"/>
      <c r="DI2683" s="486"/>
      <c r="DJ2683" s="486"/>
      <c r="DK2683" s="336"/>
      <c r="DL2683" s="336"/>
      <c r="DM2683" s="486"/>
      <c r="DN2683" s="486"/>
      <c r="DO2683" s="336"/>
      <c r="DP2683" s="336"/>
    </row>
    <row r="2684" spans="1:123" ht="38.25" customHeight="1" x14ac:dyDescent="0.2">
      <c r="A2684" s="1101"/>
      <c r="B2684" s="1101"/>
      <c r="C2684" s="168" t="s">
        <v>681</v>
      </c>
      <c r="D2684" s="201"/>
      <c r="E2684" s="201"/>
      <c r="F2684" s="201"/>
      <c r="G2684" s="486"/>
      <c r="H2684" s="486"/>
      <c r="I2684" s="201"/>
      <c r="J2684" s="201"/>
      <c r="K2684" s="486"/>
      <c r="L2684" s="486"/>
      <c r="M2684" s="201"/>
      <c r="N2684" s="201"/>
      <c r="O2684" s="486"/>
      <c r="P2684" s="486"/>
      <c r="Q2684" s="201"/>
      <c r="R2684" s="201"/>
      <c r="S2684" s="486"/>
      <c r="T2684" s="486"/>
      <c r="U2684" s="201"/>
      <c r="V2684" s="201"/>
      <c r="W2684" s="486"/>
      <c r="X2684" s="486"/>
      <c r="Y2684" s="201"/>
      <c r="Z2684" s="201"/>
      <c r="AA2684" s="486"/>
      <c r="AB2684" s="486"/>
      <c r="AC2684" s="201"/>
      <c r="AD2684" s="201"/>
      <c r="AE2684" s="109"/>
      <c r="AG2684" s="130">
        <f t="shared" si="3538"/>
        <v>0</v>
      </c>
      <c r="AH2684" s="130">
        <f t="shared" si="3539"/>
        <v>0</v>
      </c>
      <c r="AI2684" s="130">
        <f t="shared" si="3540"/>
        <v>0</v>
      </c>
      <c r="AJ2684" s="130">
        <f t="shared" si="3541"/>
        <v>0</v>
      </c>
      <c r="AK2684" s="359">
        <f t="shared" si="3542"/>
        <v>0</v>
      </c>
      <c r="AL2684" s="130">
        <f t="shared" si="3543"/>
        <v>0</v>
      </c>
      <c r="AM2684" s="130">
        <f t="shared" si="3544"/>
        <v>0</v>
      </c>
      <c r="AN2684" s="130">
        <f t="shared" si="3545"/>
        <v>0</v>
      </c>
      <c r="AO2684" s="130">
        <f t="shared" si="3546"/>
        <v>0</v>
      </c>
      <c r="AP2684" s="359">
        <f t="shared" si="3547"/>
        <v>0</v>
      </c>
      <c r="AQ2684" s="130">
        <f t="shared" si="3548"/>
        <v>0</v>
      </c>
      <c r="AR2684" s="130">
        <f t="shared" si="3549"/>
        <v>0</v>
      </c>
      <c r="AS2684" s="130">
        <f t="shared" si="3550"/>
        <v>0</v>
      </c>
      <c r="AT2684" s="130">
        <f t="shared" si="3551"/>
        <v>0</v>
      </c>
      <c r="AU2684" s="359">
        <f t="shared" si="3552"/>
        <v>0</v>
      </c>
      <c r="AV2684" s="130">
        <f t="shared" si="3553"/>
        <v>0</v>
      </c>
      <c r="AW2684" s="130">
        <f t="shared" si="3554"/>
        <v>0</v>
      </c>
      <c r="AX2684" s="130">
        <f t="shared" si="3555"/>
        <v>0</v>
      </c>
      <c r="AY2684" s="130">
        <f t="shared" si="3556"/>
        <v>0</v>
      </c>
      <c r="AZ2684" s="359">
        <f t="shared" si="3557"/>
        <v>0</v>
      </c>
      <c r="BA2684" s="130">
        <f t="shared" si="3558"/>
        <v>0</v>
      </c>
      <c r="BB2684" s="130">
        <f t="shared" si="3559"/>
        <v>0</v>
      </c>
      <c r="BC2684" s="130">
        <f t="shared" si="3560"/>
        <v>0</v>
      </c>
      <c r="BD2684" s="130">
        <f t="shared" si="3561"/>
        <v>0</v>
      </c>
      <c r="BE2684" s="359">
        <f t="shared" si="3562"/>
        <v>0</v>
      </c>
      <c r="BF2684" s="130">
        <f t="shared" si="3563"/>
        <v>0</v>
      </c>
      <c r="BG2684" s="130">
        <f t="shared" si="3564"/>
        <v>0</v>
      </c>
      <c r="BH2684" s="130">
        <f t="shared" si="3565"/>
        <v>0</v>
      </c>
      <c r="BI2684" s="130">
        <f t="shared" si="3566"/>
        <v>0</v>
      </c>
      <c r="BJ2684" s="359">
        <f t="shared" si="3567"/>
        <v>0</v>
      </c>
      <c r="BK2684" s="130">
        <f t="shared" si="3568"/>
        <v>0</v>
      </c>
      <c r="BL2684" s="130">
        <f t="shared" si="3569"/>
        <v>0</v>
      </c>
      <c r="BM2684" s="130">
        <f t="shared" si="3570"/>
        <v>0</v>
      </c>
      <c r="BN2684" s="130">
        <f t="shared" si="3571"/>
        <v>0</v>
      </c>
      <c r="BO2684" s="359">
        <f t="shared" si="3572"/>
        <v>0</v>
      </c>
      <c r="CP2684" s="336"/>
      <c r="CQ2684" s="336"/>
      <c r="CR2684" s="336"/>
      <c r="CS2684" s="486"/>
      <c r="CT2684" s="486"/>
      <c r="CU2684" s="336"/>
      <c r="CV2684" s="336"/>
      <c r="CW2684" s="486"/>
      <c r="CX2684" s="486"/>
      <c r="CY2684" s="336"/>
      <c r="CZ2684" s="336"/>
      <c r="DA2684" s="486"/>
      <c r="DB2684" s="486"/>
      <c r="DC2684" s="336"/>
      <c r="DD2684" s="336"/>
      <c r="DE2684" s="486"/>
      <c r="DF2684" s="486"/>
      <c r="DG2684" s="336"/>
      <c r="DH2684" s="336"/>
      <c r="DI2684" s="486"/>
      <c r="DJ2684" s="486"/>
      <c r="DK2684" s="336"/>
      <c r="DL2684" s="336"/>
      <c r="DM2684" s="486"/>
      <c r="DN2684" s="486"/>
      <c r="DO2684" s="336"/>
      <c r="DP2684" s="336"/>
    </row>
    <row r="2685" spans="1:123" ht="38.25" customHeight="1" x14ac:dyDescent="0.2">
      <c r="A2685" s="1101"/>
      <c r="B2685" s="1101"/>
      <c r="C2685" s="168" t="s">
        <v>683</v>
      </c>
      <c r="D2685" s="201"/>
      <c r="E2685" s="201"/>
      <c r="F2685" s="201"/>
      <c r="G2685" s="486"/>
      <c r="H2685" s="486"/>
      <c r="I2685" s="201"/>
      <c r="J2685" s="201"/>
      <c r="K2685" s="486"/>
      <c r="L2685" s="486"/>
      <c r="M2685" s="201"/>
      <c r="N2685" s="201"/>
      <c r="O2685" s="486"/>
      <c r="P2685" s="486"/>
      <c r="Q2685" s="201"/>
      <c r="R2685" s="201"/>
      <c r="S2685" s="486"/>
      <c r="T2685" s="486"/>
      <c r="U2685" s="201"/>
      <c r="V2685" s="201"/>
      <c r="W2685" s="486"/>
      <c r="X2685" s="486"/>
      <c r="Y2685" s="201"/>
      <c r="Z2685" s="201"/>
      <c r="AA2685" s="486"/>
      <c r="AB2685" s="486"/>
      <c r="AC2685" s="201"/>
      <c r="AD2685" s="201"/>
      <c r="AE2685" s="109"/>
      <c r="AG2685" s="130">
        <f t="shared" si="3538"/>
        <v>0</v>
      </c>
      <c r="AH2685" s="130">
        <f t="shared" si="3539"/>
        <v>0</v>
      </c>
      <c r="AI2685" s="130">
        <f t="shared" si="3540"/>
        <v>0</v>
      </c>
      <c r="AJ2685" s="130">
        <f t="shared" si="3541"/>
        <v>0</v>
      </c>
      <c r="AK2685" s="359">
        <f t="shared" si="3542"/>
        <v>0</v>
      </c>
      <c r="AL2685" s="130">
        <f t="shared" si="3543"/>
        <v>0</v>
      </c>
      <c r="AM2685" s="130">
        <f t="shared" si="3544"/>
        <v>0</v>
      </c>
      <c r="AN2685" s="130">
        <f t="shared" si="3545"/>
        <v>0</v>
      </c>
      <c r="AO2685" s="130">
        <f t="shared" si="3546"/>
        <v>0</v>
      </c>
      <c r="AP2685" s="359">
        <f t="shared" si="3547"/>
        <v>0</v>
      </c>
      <c r="AQ2685" s="130">
        <f t="shared" si="3548"/>
        <v>0</v>
      </c>
      <c r="AR2685" s="130">
        <f t="shared" si="3549"/>
        <v>0</v>
      </c>
      <c r="AS2685" s="130">
        <f t="shared" si="3550"/>
        <v>0</v>
      </c>
      <c r="AT2685" s="130">
        <f t="shared" si="3551"/>
        <v>0</v>
      </c>
      <c r="AU2685" s="359">
        <f t="shared" si="3552"/>
        <v>0</v>
      </c>
      <c r="AV2685" s="130">
        <f t="shared" si="3553"/>
        <v>0</v>
      </c>
      <c r="AW2685" s="130">
        <f t="shared" si="3554"/>
        <v>0</v>
      </c>
      <c r="AX2685" s="130">
        <f t="shared" si="3555"/>
        <v>0</v>
      </c>
      <c r="AY2685" s="130">
        <f t="shared" si="3556"/>
        <v>0</v>
      </c>
      <c r="AZ2685" s="359">
        <f t="shared" si="3557"/>
        <v>0</v>
      </c>
      <c r="BA2685" s="130">
        <f t="shared" si="3558"/>
        <v>0</v>
      </c>
      <c r="BB2685" s="130">
        <f t="shared" si="3559"/>
        <v>0</v>
      </c>
      <c r="BC2685" s="130">
        <f t="shared" si="3560"/>
        <v>0</v>
      </c>
      <c r="BD2685" s="130">
        <f t="shared" si="3561"/>
        <v>0</v>
      </c>
      <c r="BE2685" s="359">
        <f t="shared" si="3562"/>
        <v>0</v>
      </c>
      <c r="BF2685" s="130">
        <f t="shared" si="3563"/>
        <v>0</v>
      </c>
      <c r="BG2685" s="130">
        <f t="shared" si="3564"/>
        <v>0</v>
      </c>
      <c r="BH2685" s="130">
        <f t="shared" si="3565"/>
        <v>0</v>
      </c>
      <c r="BI2685" s="130">
        <f t="shared" si="3566"/>
        <v>0</v>
      </c>
      <c r="BJ2685" s="359">
        <f t="shared" si="3567"/>
        <v>0</v>
      </c>
      <c r="BK2685" s="130">
        <f t="shared" si="3568"/>
        <v>0</v>
      </c>
      <c r="BL2685" s="130">
        <f t="shared" si="3569"/>
        <v>0</v>
      </c>
      <c r="BM2685" s="130">
        <f t="shared" si="3570"/>
        <v>0</v>
      </c>
      <c r="BN2685" s="130">
        <f t="shared" si="3571"/>
        <v>0</v>
      </c>
      <c r="BO2685" s="359">
        <f t="shared" si="3572"/>
        <v>0</v>
      </c>
      <c r="CK2685" s="239" t="s">
        <v>2105</v>
      </c>
      <c r="CL2685" s="357">
        <f>SUM(CL2547:CL2679)</f>
        <v>0</v>
      </c>
      <c r="CP2685" s="336"/>
      <c r="CQ2685" s="336"/>
      <c r="CR2685" s="336"/>
      <c r="CS2685" s="486"/>
      <c r="CT2685" s="486"/>
      <c r="CU2685" s="336"/>
      <c r="CV2685" s="336"/>
      <c r="CW2685" s="486"/>
      <c r="CX2685" s="486"/>
      <c r="CY2685" s="336"/>
      <c r="CZ2685" s="336"/>
      <c r="DA2685" s="486"/>
      <c r="DB2685" s="486"/>
      <c r="DC2685" s="336"/>
      <c r="DD2685" s="336"/>
      <c r="DE2685" s="486"/>
      <c r="DF2685" s="486"/>
      <c r="DG2685" s="336"/>
      <c r="DH2685" s="336"/>
      <c r="DI2685" s="486"/>
      <c r="DJ2685" s="486"/>
      <c r="DK2685" s="336"/>
      <c r="DL2685" s="336"/>
      <c r="DM2685" s="486"/>
      <c r="DN2685" s="486"/>
      <c r="DO2685" s="336"/>
      <c r="DP2685" s="336"/>
      <c r="DQ2685" s="335">
        <f>SUM(DQ2542:DQ2684)</f>
        <v>0</v>
      </c>
    </row>
    <row r="2686" spans="1:123" ht="15" customHeight="1" x14ac:dyDescent="0.2">
      <c r="C2686" s="170"/>
      <c r="D2686" s="388">
        <f>IF(AND(SUM(D2684:D2685,D2671:D2679,D2667:D2668,D2653:D2660,D2650,D2638:D2641,D2629:D2632,D2621,D2611:D2615,D2606,D2593:D2599,D2588:D2590,D2583,D2562:D2565,D2553:D2557,D2537:D2547)=0,SUM(COUNTIF(D2537:D2547,"NS"),COUNTIF(D2553:D2557,"NS"),COUNTIF(D2562:D2565,"NS"),COUNTIF(D2583,"NS"),COUNTIF(D2588:D2590,"NS"),COUNTIF(D2593:D2599,"NS"),COUNTIF(D2606,"NS"),COUNTIF(D2611:D2615,"NS"),COUNTIF(D2621,"NS"),COUNTIF(D2629:D2632,"NS"),COUNTIF(D2638:D2641,"NS"),COUNTIF(D2650,"NS"),COUNTIF(D2653:D2660,"NS"),COUNTIF(D2667:D2668,"NS"),COUNTIF(D2671:D2679,"NS"),COUNTIF(D2684:D2685,"NS"))&gt;0),"NS",SUM(D2684:D2685,D2671:D2679,D2667:D2668,D2653:D2660,D2650,D2638:D2641,D2629:D2632,D2621,D2611:D2615,D2606,D2593:D2599,D2588:D2590,D2583,D2562:D2565,D2553:D2557,D2537:D2547))</f>
        <v>0</v>
      </c>
      <c r="E2686" s="388">
        <f>IF(AND(SUM(E2684:E2685,E2671:E2679,E2667:E2668,E2653:E2660,E2650,E2638:E2641,E2629:E2632,E2621,E2611:E2615,E2606,E2593:E2599,E2588:E2590,E2583,E2562:E2565,E2553:E2557,E2537:E2547)=0,SUM(COUNTIF(E2537:E2547,"NS"),COUNTIF(E2553:E2557,"NS"),COUNTIF(E2562:E2565,"NS"),COUNTIF(E2583,"NS"),COUNTIF(E2588:E2590,"NS"),COUNTIF(E2593:E2599,"NS"),COUNTIF(E2606,"NS"),COUNTIF(E2611:E2615,"NS"),COUNTIF(E2621,"NS"),COUNTIF(E2629:E2632,"NS"),COUNTIF(E2638:E2641,"NS"),COUNTIF(E2650,"NS"),COUNTIF(E2653:E2660,"NS"),COUNTIF(E2667:E2668,"NS"),COUNTIF(E2671:E2679,"NS"),COUNTIF(E2684:E2685,"NS"))&gt;0),"NS",SUM(E2684:E2685,E2671:E2679,E2667:E2668,E2653:E2660,E2650,E2638:E2641,E2629:E2632,E2621,E2611:E2615,E2606,E2593:E2599,E2588:E2590,E2583,E2562:E2565,E2553:E2557,E2537:E2547))</f>
        <v>0</v>
      </c>
      <c r="F2686" s="388">
        <f>IF(AND(SUM(F2684:F2685,F2671:F2679,F2667:F2668,F2653:F2660,F2650,F2638:F2641,F2629:F2632,F2621,F2611:F2615,F2606,F2593:F2599,F2588:F2590,F2583,F2562:F2565,F2553:F2557,F2537:F2547)=0,SUM(COUNTIF(F2537:F2547,"NS"),COUNTIF(F2553:F2557,"NS"),COUNTIF(F2562:F2565,"NS"),COUNTIF(F2583,"NS"),COUNTIF(F2588:F2590,"NS"),COUNTIF(F2593:F2599,"NS"),COUNTIF(F2606,"NS"),COUNTIF(F2611:F2615,"NS"),COUNTIF(F2621,"NS"),COUNTIF(F2629:F2632,"NS"),COUNTIF(F2638:F2641,"NS"),COUNTIF(F2650,"NS"),COUNTIF(F2653:F2660,"NS"),COUNTIF(F2667:F2668,"NS"),COUNTIF(F2671:F2679,"NS"),COUNTIF(F2684:F2685,"NS"))&gt;0),"NS",SUM(F2684:F2685,F2671:F2679,F2667:F2668,F2653:F2660,F2650,F2638:F2641,F2629:F2632,F2621,F2611:F2615,F2606,F2593:F2599,F2588:F2590,F2583,F2562:F2565,F2553:F2557,F2537:F2547))</f>
        <v>0</v>
      </c>
      <c r="G2686" s="743">
        <f>IF(AND(SUM(G2684:H2685,G2671:H2679,G2667:H2668,G2653:H2660,G2650:H2650,G2638:H2641,G2629:H2632,G2621:H2621,G2611:H2615,G2606:H2606,G2593:H2599,G2588:H2590,G2583:H2583,G2562:H2565,G2553:H2557,G2537:H2547)=0,SUM(COUNTIF(G2537:H2547,"NS"),COUNTIF(G2553:H2557,"NS"),COUNTIF(G2562:H2565,"NS"),COUNTIF(G2583:H2583,"NS"),COUNTIF(G2588:H2590,"NS"),COUNTIF(G2593:H2599,"NS"),COUNTIF(G2606:H2606,"NS"),COUNTIF(G2611:H2615,"NS"),COUNTIF(G2621:H2621,"NS"),COUNTIF(G2629:H2632,"NS"),COUNTIF(G2638:H2641,"NS"),COUNTIF(G2650:H2650,"NS"),COUNTIF(G2653:H2660,"NS"),COUNTIF(G2667:H2668,"NS"),COUNTIF(G2671:H2679,"NS"),COUNTIF(G2684:H2685,"NS"))&gt;0),"NS",SUM(G2684:H2685,G2671:H2679,G2667:H2668,G2653:H2660,G2650:H2650,G2638:H2641,G2629:H2632,G2621:H2621,G2611:H2615,G2606:H2606,G2593:H2599,G2588:H2590,G2583:H2583,G2562:H2565,G2553:H2557,G2537:H2547))</f>
        <v>0</v>
      </c>
      <c r="H2686" s="743"/>
      <c r="I2686" s="388">
        <f>IF(AND(SUM(I2684:I2685,I2671:I2679,I2667:I2668,I2653:I2660,I2650,I2638:I2641,I2629:I2632,I2621,I2611:I2615,I2606,I2593:I2599,I2588:I2590,I2583,I2562:I2565,I2553:I2557,I2537:I2547)=0,SUM(COUNTIF(I2537:I2547,"NS"),COUNTIF(I2553:I2557,"NS"),COUNTIF(I2562:I2565,"NS"),COUNTIF(I2583,"NS"),COUNTIF(I2588:I2590,"NS"),COUNTIF(I2593:I2599,"NS"),COUNTIF(I2606,"NS"),COUNTIF(I2611:I2615,"NS"),COUNTIF(I2621,"NS"),COUNTIF(I2629:I2632,"NS"),COUNTIF(I2638:I2641,"NS"),COUNTIF(I2650,"NS"),COUNTIF(I2653:I2660,"NS"),COUNTIF(I2667:I2668,"NS"),COUNTIF(I2671:I2679,"NS"),COUNTIF(I2684:I2685,"NS"))&gt;0),"NS",SUM(I2684:I2685,I2671:I2679,I2667:I2668,I2653:I2660,I2650,I2638:I2641,I2629:I2632,I2621,I2611:I2615,I2606,I2593:I2599,I2588:I2590,I2583,I2562:I2565,I2553:I2557,I2537:I2547))</f>
        <v>0</v>
      </c>
      <c r="J2686" s="388">
        <f>IF(AND(SUM(J2684:J2685,J2671:J2679,J2667:J2668,J2653:J2660,J2650,J2638:J2641,J2629:J2632,J2621,J2611:J2615,J2606,J2593:J2599,J2588:J2590,J2583,J2562:J2565,J2553:J2557,J2537:J2547)=0,SUM(COUNTIF(J2537:J2547,"NS"),COUNTIF(J2553:J2557,"NS"),COUNTIF(J2562:J2565,"NS"),COUNTIF(J2583,"NS"),COUNTIF(J2588:J2590,"NS"),COUNTIF(J2593:J2599,"NS"),COUNTIF(J2606,"NS"),COUNTIF(J2611:J2615,"NS"),COUNTIF(J2621,"NS"),COUNTIF(J2629:J2632,"NS"),COUNTIF(J2638:J2641,"NS"),COUNTIF(J2650,"NS"),COUNTIF(J2653:J2660,"NS"),COUNTIF(J2667:J2668,"NS"),COUNTIF(J2671:J2679,"NS"),COUNTIF(J2684:J2685,"NS"))&gt;0),"NS",SUM(J2684:J2685,J2671:J2679,J2667:J2668,J2653:J2660,J2650,J2638:J2641,J2629:J2632,J2621,J2611:J2615,J2606,J2593:J2599,J2588:J2590,J2583,J2562:J2565,J2553:J2557,J2537:J2547))</f>
        <v>0</v>
      </c>
      <c r="K2686" s="743">
        <f>IF(AND(SUM(K2684:L2685,K2671:L2679,K2667:L2668,K2653:L2660,K2650:L2650,K2638:L2641,K2629:L2632,K2621:L2621,K2611:L2615,K2606:L2606,K2593:L2599,K2588:L2590,K2583:L2583,K2562:L2565,K2553:L2557,K2537:L2547)=0,SUM(COUNTIF(K2537:L2547,"NS"),COUNTIF(K2553:L2557,"NS"),COUNTIF(K2562:L2565,"NS"),COUNTIF(K2583:L2583,"NS"),COUNTIF(K2588:L2590,"NS"),COUNTIF(K2593:L2599,"NS"),COUNTIF(K2606:L2606,"NS"),COUNTIF(K2611:L2615,"NS"),COUNTIF(K2621:L2621,"NS"),COUNTIF(K2629:L2632,"NS"),COUNTIF(K2638:L2641,"NS"),COUNTIF(K2650:L2650,"NS"),COUNTIF(K2653:L2660,"NS"),COUNTIF(K2667:L2668,"NS"),COUNTIF(K2671:L2679,"NS"),COUNTIF(K2684:L2685,"NS"))&gt;0),"NS",SUM(K2684:L2685,K2671:L2679,K2667:L2668,K2653:L2660,K2650:L2650,K2638:L2641,K2629:L2632,K2621:L2621,K2611:L2615,K2606:L2606,K2593:L2599,K2588:L2590,K2583:L2583,K2562:L2565,K2553:L2557,K2537:L2547))</f>
        <v>0</v>
      </c>
      <c r="L2686" s="743"/>
      <c r="M2686" s="388">
        <f>IF(AND(SUM(M2684:M2685,M2671:M2679,M2667:M2668,M2653:M2660,M2650,M2638:M2641,M2629:M2632,M2621,M2611:M2615,M2606,M2593:M2599,M2588:M2590,M2583,M2562:M2565,M2553:M2557,M2537:M2547)=0,SUM(COUNTIF(M2537:M2547,"NS"),COUNTIF(M2553:M2557,"NS"),COUNTIF(M2562:M2565,"NS"),COUNTIF(M2583,"NS"),COUNTIF(M2588:M2590,"NS"),COUNTIF(M2593:M2599,"NS"),COUNTIF(M2606,"NS"),COUNTIF(M2611:M2615,"NS"),COUNTIF(M2621,"NS"),COUNTIF(M2629:M2632,"NS"),COUNTIF(M2638:M2641,"NS"),COUNTIF(M2650,"NS"),COUNTIF(M2653:M2660,"NS"),COUNTIF(M2667:M2668,"NS"),COUNTIF(M2671:M2679,"NS"),COUNTIF(M2684:M2685,"NS"))&gt;0),"NS",SUM(M2684:M2685,M2671:M2679,M2667:M2668,M2653:M2660,M2650,M2638:M2641,M2629:M2632,M2621,M2611:M2615,M2606,M2593:M2599,M2588:M2590,M2583,M2562:M2565,M2553:M2557,M2537:M2547))</f>
        <v>0</v>
      </c>
      <c r="N2686" s="388">
        <f>IF(AND(SUM(N2684:N2685,N2671:N2679,N2667:N2668,N2653:N2660,N2650,N2638:N2641,N2629:N2632,N2621,N2611:N2615,N2606,N2593:N2599,N2588:N2590,N2583,N2562:N2565,N2553:N2557,N2537:N2547)=0,SUM(COUNTIF(N2537:N2547,"NS"),COUNTIF(N2553:N2557,"NS"),COUNTIF(N2562:N2565,"NS"),COUNTIF(N2583,"NS"),COUNTIF(N2588:N2590,"NS"),COUNTIF(N2593:N2599,"NS"),COUNTIF(N2606,"NS"),COUNTIF(N2611:N2615,"NS"),COUNTIF(N2621,"NS"),COUNTIF(N2629:N2632,"NS"),COUNTIF(N2638:N2641,"NS"),COUNTIF(N2650,"NS"),COUNTIF(N2653:N2660,"NS"),COUNTIF(N2667:N2668,"NS"),COUNTIF(N2671:N2679,"NS"),COUNTIF(N2684:N2685,"NS"))&gt;0),"NS",SUM(N2684:N2685,N2671:N2679,N2667:N2668,N2653:N2660,N2650,N2638:N2641,N2629:N2632,N2621,N2611:N2615,N2606,N2593:N2599,N2588:N2590,N2583,N2562:N2565,N2553:N2557,N2537:N2547))</f>
        <v>0</v>
      </c>
      <c r="O2686" s="743">
        <f>IF(AND(SUM(O2684:P2685,O2671:P2679,O2667:P2668,O2653:P2660,O2650:P2650,O2638:P2641,O2629:P2632,O2621:P2621,O2611:P2615,O2606:P2606,O2593:P2599,O2588:P2590,O2583:P2583,O2562:P2565,O2553:P2557,O2537:P2547)=0,SUM(COUNTIF(O2537:P2547,"NS"),COUNTIF(O2553:P2557,"NS"),COUNTIF(O2562:P2565,"NS"),COUNTIF(O2583:P2583,"NS"),COUNTIF(O2588:P2590,"NS"),COUNTIF(O2593:P2599,"NS"),COUNTIF(O2606:P2606,"NS"),COUNTIF(O2611:P2615,"NS"),COUNTIF(O2621:P2621,"NS"),COUNTIF(O2629:P2632,"NS"),COUNTIF(O2638:P2641,"NS"),COUNTIF(O2650:P2650,"NS"),COUNTIF(O2653:P2660,"NS"),COUNTIF(O2667:P2668,"NS"),COUNTIF(O2671:P2679,"NS"),COUNTIF(O2684:P2685,"NS"))&gt;0),"NS",SUM(O2684:P2685,O2671:P2679,O2667:P2668,O2653:P2660,O2650:P2650,O2638:P2641,O2629:P2632,O2621:P2621,O2611:P2615,O2606:P2606,O2593:P2599,O2588:P2590,O2583:P2583,O2562:P2565,O2553:P2557,O2537:P2547))</f>
        <v>0</v>
      </c>
      <c r="P2686" s="743"/>
      <c r="Q2686" s="388">
        <f>IF(AND(SUM(Q2684:Q2685,Q2671:Q2679,Q2667:Q2668,Q2653:Q2660,Q2650,Q2638:Q2641,Q2629:Q2632,Q2621,Q2611:Q2615,Q2606,Q2593:Q2599,Q2588:Q2590,Q2583,Q2562:Q2565,Q2553:Q2557,Q2537:Q2547)=0,SUM(COUNTIF(Q2537:Q2547,"NS"),COUNTIF(Q2553:Q2557,"NS"),COUNTIF(Q2562:Q2565,"NS"),COUNTIF(Q2583,"NS"),COUNTIF(Q2588:Q2590,"NS"),COUNTIF(Q2593:Q2599,"NS"),COUNTIF(Q2606,"NS"),COUNTIF(Q2611:Q2615,"NS"),COUNTIF(Q2621,"NS"),COUNTIF(Q2629:Q2632,"NS"),COUNTIF(Q2638:Q2641,"NS"),COUNTIF(Q2650,"NS"),COUNTIF(Q2653:Q2660,"NS"),COUNTIF(Q2667:Q2668,"NS"),COUNTIF(Q2671:Q2679,"NS"),COUNTIF(Q2684:Q2685,"NS"))&gt;0),"NS",SUM(Q2684:Q2685,Q2671:Q2679,Q2667:Q2668,Q2653:Q2660,Q2650,Q2638:Q2641,Q2629:Q2632,Q2621,Q2611:Q2615,Q2606,Q2593:Q2599,Q2588:Q2590,Q2583,Q2562:Q2565,Q2553:Q2557,Q2537:Q2547))</f>
        <v>0</v>
      </c>
      <c r="R2686" s="388">
        <f>IF(AND(SUM(R2684:R2685,R2671:R2679,R2667:R2668,R2653:R2660,R2650,R2638:R2641,R2629:R2632,R2621,R2611:R2615,R2606,R2593:R2599,R2588:R2590,R2583,R2562:R2565,R2553:R2557,R2537:R2547)=0,SUM(COUNTIF(R2537:R2547,"NS"),COUNTIF(R2553:R2557,"NS"),COUNTIF(R2562:R2565,"NS"),COUNTIF(R2583,"NS"),COUNTIF(R2588:R2590,"NS"),COUNTIF(R2593:R2599,"NS"),COUNTIF(R2606,"NS"),COUNTIF(R2611:R2615,"NS"),COUNTIF(R2621,"NS"),COUNTIF(R2629:R2632,"NS"),COUNTIF(R2638:R2641,"NS"),COUNTIF(R2650,"NS"),COUNTIF(R2653:R2660,"NS"),COUNTIF(R2667:R2668,"NS"),COUNTIF(R2671:R2679,"NS"),COUNTIF(R2684:R2685,"NS"))&gt;0),"NS",SUM(R2684:R2685,R2671:R2679,R2667:R2668,R2653:R2660,R2650,R2638:R2641,R2629:R2632,R2621,R2611:R2615,R2606,R2593:R2599,R2588:R2590,R2583,R2562:R2565,R2553:R2557,R2537:R2547))</f>
        <v>0</v>
      </c>
      <c r="S2686" s="743">
        <f>IF(AND(SUM(S2684:T2685,S2671:T2679,S2667:T2668,S2653:T2660,S2650:T2650,S2638:T2641,S2629:T2632,S2621:T2621,S2611:T2615,S2606:T2606,S2593:T2599,S2588:T2590,S2583:T2583,S2562:T2565,S2553:T2557,S2537:T2547)=0,SUM(COUNTIF(S2537:T2547,"NS"),COUNTIF(S2553:T2557,"NS"),COUNTIF(S2562:T2565,"NS"),COUNTIF(S2583:T2583,"NS"),COUNTIF(S2588:T2590,"NS"),COUNTIF(S2593:T2599,"NS"),COUNTIF(S2606:T2606,"NS"),COUNTIF(S2611:T2615,"NS"),COUNTIF(S2621:T2621,"NS"),COUNTIF(S2629:T2632,"NS"),COUNTIF(S2638:T2641,"NS"),COUNTIF(S2650:T2650,"NS"),COUNTIF(S2653:T2660,"NS"),COUNTIF(S2667:T2668,"NS"),COUNTIF(S2671:T2679,"NS"),COUNTIF(S2684:T2685,"NS"))&gt;0),"NS",SUM(S2684:T2685,S2671:T2679,S2667:T2668,S2653:T2660,S2650:T2650,S2638:T2641,S2629:T2632,S2621:T2621,S2611:T2615,S2606:T2606,S2593:T2599,S2588:T2590,S2583:T2583,S2562:T2565,S2553:T2557,S2537:T2547))</f>
        <v>0</v>
      </c>
      <c r="T2686" s="743"/>
      <c r="U2686" s="388">
        <f>IF(AND(SUM(U2684:U2685,U2671:U2679,U2667:U2668,U2653:U2660,U2650,U2638:U2641,U2629:U2632,U2621,U2611:U2615,U2606,U2593:U2599,U2588:U2590,U2583,U2562:U2565,U2553:U2557,U2537:U2547)=0,SUM(COUNTIF(U2537:U2547,"NS"),COUNTIF(U2553:U2557,"NS"),COUNTIF(U2562:U2565,"NS"),COUNTIF(U2583,"NS"),COUNTIF(U2588:U2590,"NS"),COUNTIF(U2593:U2599,"NS"),COUNTIF(U2606,"NS"),COUNTIF(U2611:U2615,"NS"),COUNTIF(U2621,"NS"),COUNTIF(U2629:U2632,"NS"),COUNTIF(U2638:U2641,"NS"),COUNTIF(U2650,"NS"),COUNTIF(U2653:U2660,"NS"),COUNTIF(U2667:U2668,"NS"),COUNTIF(U2671:U2679,"NS"),COUNTIF(U2684:U2685,"NS"))&gt;0),"NS",SUM(U2684:U2685,U2671:U2679,U2667:U2668,U2653:U2660,U2650,U2638:U2641,U2629:U2632,U2621,U2611:U2615,U2606,U2593:U2599,U2588:U2590,U2583,U2562:U2565,U2553:U2557,U2537:U2547))</f>
        <v>0</v>
      </c>
      <c r="V2686" s="388">
        <f>IF(AND(SUM(V2684:V2685,V2671:V2679,V2667:V2668,V2653:V2660,V2650,V2638:V2641,V2629:V2632,V2621,V2611:V2615,V2606,V2593:V2599,V2588:V2590,V2583,V2562:V2565,V2553:V2557,V2537:V2547)=0,SUM(COUNTIF(V2537:V2547,"NS"),COUNTIF(V2553:V2557,"NS"),COUNTIF(V2562:V2565,"NS"),COUNTIF(V2583,"NS"),COUNTIF(V2588:V2590,"NS"),COUNTIF(V2593:V2599,"NS"),COUNTIF(V2606,"NS"),COUNTIF(V2611:V2615,"NS"),COUNTIF(V2621,"NS"),COUNTIF(V2629:V2632,"NS"),COUNTIF(V2638:V2641,"NS"),COUNTIF(V2650,"NS"),COUNTIF(V2653:V2660,"NS"),COUNTIF(V2667:V2668,"NS"),COUNTIF(V2671:V2679,"NS"),COUNTIF(V2684:V2685,"NS"))&gt;0),"NS",SUM(V2684:V2685,V2671:V2679,V2667:V2668,V2653:V2660,V2650,V2638:V2641,V2629:V2632,V2621,V2611:V2615,V2606,V2593:V2599,V2588:V2590,V2583,V2562:V2565,V2553:V2557,V2537:V2547))</f>
        <v>0</v>
      </c>
      <c r="W2686" s="743">
        <f>IF(AND(SUM(W2684:X2685,W2671:X2679,W2667:X2668,W2653:X2660,W2650:X2650,W2638:X2641,W2629:X2632,W2621:X2621,W2611:X2615,W2606:X2606,W2593:X2599,W2588:X2590,W2583:X2583,W2562:X2565,W2553:X2557,W2537:X2547)=0,SUM(COUNTIF(W2537:X2547,"NS"),COUNTIF(W2553:X2557,"NS"),COUNTIF(W2562:X2565,"NS"),COUNTIF(W2583:X2583,"NS"),COUNTIF(W2588:X2590,"NS"),COUNTIF(W2593:X2599,"NS"),COUNTIF(W2606:X2606,"NS"),COUNTIF(W2611:X2615,"NS"),COUNTIF(W2621:X2621,"NS"),COUNTIF(W2629:X2632,"NS"),COUNTIF(W2638:X2641,"NS"),COUNTIF(W2650:X2650,"NS"),COUNTIF(W2653:X2660,"NS"),COUNTIF(W2667:X2668,"NS"),COUNTIF(W2671:X2679,"NS"),COUNTIF(W2684:X2685,"NS"))&gt;0),"NS",SUM(W2684:X2685,W2671:X2679,W2667:X2668,W2653:X2660,W2650:X2650,W2638:X2641,W2629:X2632,W2621:X2621,W2611:X2615,W2606:X2606,W2593:X2599,W2588:X2590,W2583:X2583,W2562:X2565,W2553:X2557,W2537:X2547))</f>
        <v>0</v>
      </c>
      <c r="X2686" s="743"/>
      <c r="Y2686" s="438">
        <f>IF(AND(SUM(Y2684:Y2685,Y2671:Y2679,Y2667:Y2668,Y2653:Y2660,Y2650,Y2638:Y2641,Y2629:Y2632,Y2621,Y2611:Y2615,Y2606,Y2593:Y2599,Y2588:Y2590,Y2583,Y2562:Y2565,Y2553:Y2557,Y2537:Y2547)=0,SUM(COUNTIF(Y2537:Y2547,"NS"),COUNTIF(Y2553:Y2557,"NS"),COUNTIF(Y2562:Y2565,"NS"),COUNTIF(Y2583,"NS"),COUNTIF(Y2588:Y2590,"NS"),COUNTIF(Y2593:Y2599,"NS"),COUNTIF(Y2606,"NS"),COUNTIF(Y2611:Y2615,"NS"),COUNTIF(Y2621,"NS"),COUNTIF(Y2629:Y2632,"NS"),COUNTIF(Y2638:Y2641,"NS"),COUNTIF(Y2650,"NS"),COUNTIF(Y2653:Y2660,"NS"),COUNTIF(Y2667:Y2668,"NS"),COUNTIF(Y2671:Y2679,"NS"),COUNTIF(Y2684:Y2685,"NS"))&gt;0),"NS",SUM(Y2684:Y2685,Y2671:Y2679,Y2667:Y2668,Y2653:Y2660,Y2650,Y2638:Y2641,Y2629:Y2632,Y2621,Y2611:Y2615,Y2606,Y2593:Y2599,Y2588:Y2590,Y2583,Y2562:Y2565,Y2553:Y2557,Y2537:Y2547))</f>
        <v>0</v>
      </c>
      <c r="Z2686" s="388">
        <f>IF(AND(SUM(Z2684:Z2685,Z2671:Z2679,Z2667:Z2668,Z2653:Z2660,Z2650,Z2638:Z2641,Z2629:Z2632,Z2621,Z2611:Z2615,Z2606,Z2593:Z2599,Z2588:Z2590,Z2583,Z2562:Z2565,Z2553:Z2557,Z2537:Z2547)=0,SUM(COUNTIF(Z2537:Z2547,"NS"),COUNTIF(Z2553:Z2557,"NS"),COUNTIF(Z2562:Z2565,"NS"),COUNTIF(Z2583,"NS"),COUNTIF(Z2588:Z2590,"NS"),COUNTIF(Z2593:Z2599,"NS"),COUNTIF(Z2606,"NS"),COUNTIF(Z2611:Z2615,"NS"),COUNTIF(Z2621,"NS"),COUNTIF(Z2629:Z2632,"NS"),COUNTIF(Z2638:Z2641,"NS"),COUNTIF(Z2650,"NS"),COUNTIF(Z2653:Z2660,"NS"),COUNTIF(Z2667:Z2668,"NS"),COUNTIF(Z2671:Z2679,"NS"),COUNTIF(Z2684:Z2685,"NS"))&gt;0),"NS",SUM(Z2684:Z2685,Z2671:Z2679,Z2667:Z2668,Z2653:Z2660,Z2650,Z2638:Z2641,Z2629:Z2632,Z2621,Z2611:Z2615,Z2606,Z2593:Z2599,Z2588:Z2590,Z2583,Z2562:Z2565,Z2553:Z2557,Z2537:Z2547))</f>
        <v>0</v>
      </c>
      <c r="AA2686" s="1106">
        <f t="shared" ref="AA2686:AD2686" si="3576">IF(AND(SUM(AA2684:AA2685,AA2671:AA2679,AA2667:AA2668,AA2653:AA2660,AA2650,AA2638:AA2641,AA2629:AA2632,AA2621,AA2611:AA2615,AA2606,AA2593:AA2599,AA2588:AA2590,AA2583,AA2562:AA2565,AA2553:AA2557,AA2537:AA2547)=0,SUM(COUNTIF(AA2537:AA2547,"NS"),COUNTIF(AA2553:AA2557,"NS"),COUNTIF(AA2562:AA2565,"NS"),COUNTIF(AA2583,"NS"),COUNTIF(AA2588:AA2590,"NS"),COUNTIF(AA2593:AA2599,"NS"),COUNTIF(AA2606,"NS"),COUNTIF(AA2611:AA2615,"NS"),COUNTIF(AA2621,"NS"),COUNTIF(AA2629:AA2632,"NS"),COUNTIF(AA2638:AA2641,"NS"),COUNTIF(AA2650,"NS"),COUNTIF(AA2653:AA2660,"NS"),COUNTIF(AA2667:AA2668,"NS"),COUNTIF(AA2671:AA2679,"NS"),COUNTIF(AA2684:AA2685,"NS"))&gt;0),"NS",IF(AND(SUM(AA2684:AA2685,AA2671:AA2679,AA2667:AA2668,AA2653:AA2660,AA2650,AA2638:AA2641,AA2629:AA2632,AA2621,AA2611:AA2615,AA2606,AA2593:AA2599,AA2588:AA2590,AA2583,AA2562:AA2565,AA2553:AA2557,AA2537:AA2547)=0,SUM(COUNTIF(AA2537:AA2547,"NS"),COUNTIF(AA2553:AA2557,"NS"),COUNTIF(AA2562:AA2565,"NS"),COUNTIF(AA2583,"NS"),COUNTIF(AA2588:AA2590,"NS"),COUNTIF(AA2593:AA2599,"NS"),COUNTIF(AA2606,"NS"),COUNTIF(AA2610:AA2615,"NS"),COUNTIF(AA2621,"NS"),COUNTIF(AA2629:AA2632,"NS"),COUNTIF(AA2638:AA2641,"NS"),COUNTIF(AA2650,"NS"),COUNTIF(AA2653:AA2660,"NS"),COUNTIF(AA2667:AA2668,"NS"),COUNTIF(AA2671:AA2679,"NS"),COUNTIF(AA2684:AA2685,"NS"))=0,SUM(COUNTIF(AA2537:AA2547,"0"),COUNTIF(AA2553:AA2557,"0"),COUNTIF(AA2562:AA2565,"0"),COUNTIF(AA2583,"0"),COUNTIF(AA2588:AA2590,"0"),COUNTIF(AA2593:AA2599,"0"),COUNTIF(AA2606,"0"),COUNTIF(AA2611:AA2615,"0"),COUNTIF(AA2621,"0"),COUNTIF(AA2629:AA2632,"0"),COUNTIF(AA2638:AA2641,"0"),COUNTIF(AA2650,"0"),COUNTIF(AA2653:AA2660,"0"),COUNTIF(AA2667:AA2668,"0"),COUNTIF(AA2671:AA2679,"0"),COUNTIF(AA2684:AA2685,"0"))=0,SUM(COUNTIF(AA2537:AA2547,"NA"),COUNTIF(AA2553:AA2557,"NA"),COUNTIF(AA2562:AA2565,"NA"),COUNTIF(AA2583,"NA"),COUNTIF(AA2588:AA2590,"NA"),COUNTIF(AA2593:AA2599,"NA"),COUNTIF(AA2606,"NA"),COUNTIF(AA2611:AA2615,"NA"),COUNTIF(AA2621,"NA"),COUNTIF(AA2629:AA2632,"NA"),COUNTIF(AA2638:AA2641,"NA"),COUNTIF(AA2650,"NA"),COUNTIF(AA2653:AA2660,"NA"),COUNTIF(AA2667:AA2668,"NA"),COUNTIF(AA2671:AA2679,"NA"),COUNTIF(AA2684:AA2685,"NA"))&gt;=1),"NA",SUM(AA2684:AA2685,AA2671:AA2679,AA2667:AA2668,AA2653:AA2660,AA2650,AA2638:AA2641,AA2629:AA2632,AA2621,AA2611:AA2615,AA2606,AA2593:AA2599,AA2588:AA2590,AA2583,AA2562:AA2565,AA2553:AA2557,AA2537:AA2547)))</f>
        <v>0</v>
      </c>
      <c r="AB2686" s="1107"/>
      <c r="AC2686" s="438">
        <f t="shared" si="3576"/>
        <v>0</v>
      </c>
      <c r="AD2686" s="438">
        <f t="shared" si="3576"/>
        <v>0</v>
      </c>
      <c r="AE2686" s="109"/>
      <c r="AK2686" s="90">
        <f>SUM(AK2537:AK2685)</f>
        <v>0</v>
      </c>
      <c r="AP2686" s="90">
        <f>SUM(AP2537:AP2685)</f>
        <v>0</v>
      </c>
      <c r="AU2686" s="90">
        <f>SUM(AU2537:AU2685)</f>
        <v>0</v>
      </c>
      <c r="AZ2686" s="90">
        <f>SUM(AZ2537:AZ2685)</f>
        <v>0</v>
      </c>
      <c r="BE2686" s="90">
        <f>SUM(BE2537:BE2685)</f>
        <v>0</v>
      </c>
      <c r="BJ2686" s="90">
        <f>SUM(BJ2537:BJ2685)</f>
        <v>0</v>
      </c>
      <c r="BO2686" s="90">
        <f>SUM(BO2537:BO2685)</f>
        <v>0</v>
      </c>
      <c r="CK2686" s="239" t="s">
        <v>2106</v>
      </c>
      <c r="CL2686" s="357">
        <f>SUM(AM2686:BL2686)</f>
        <v>0</v>
      </c>
    </row>
    <row r="2687" spans="1:123" ht="15" customHeight="1" x14ac:dyDescent="0.2">
      <c r="B2687" s="540" t="str">
        <f>IF(AH2530=0,"","Error: Debe completar toda la información requerida.")</f>
        <v/>
      </c>
      <c r="C2687" s="540"/>
      <c r="D2687" s="540"/>
      <c r="E2687" s="540"/>
      <c r="F2687" s="540"/>
      <c r="G2687" s="540"/>
      <c r="H2687" s="540"/>
      <c r="I2687" s="540"/>
      <c r="J2687" s="540"/>
      <c r="K2687" s="540"/>
      <c r="L2687" s="540"/>
      <c r="M2687" s="540"/>
      <c r="N2687" s="540"/>
      <c r="O2687" s="540"/>
      <c r="P2687" s="540"/>
      <c r="Q2687" s="540"/>
      <c r="R2687" s="540"/>
      <c r="S2687" s="540"/>
      <c r="T2687" s="540"/>
      <c r="U2687" s="540"/>
      <c r="V2687" s="540"/>
      <c r="W2687" s="540"/>
      <c r="X2687" s="540"/>
      <c r="Y2687" s="540"/>
      <c r="Z2687" s="540"/>
      <c r="AA2687" s="540"/>
      <c r="AB2687" s="540"/>
      <c r="AC2687" s="540"/>
      <c r="AD2687" s="540"/>
      <c r="AE2687" s="109"/>
      <c r="CK2687" s="239"/>
    </row>
    <row r="2688" spans="1:123" ht="24" customHeight="1" x14ac:dyDescent="0.2">
      <c r="C2688" s="620" t="s">
        <v>1084</v>
      </c>
      <c r="D2688" s="620"/>
      <c r="E2688" s="620"/>
      <c r="F2688" s="620"/>
      <c r="G2688" s="620"/>
      <c r="H2688" s="620"/>
      <c r="I2688" s="620"/>
      <c r="J2688" s="620"/>
      <c r="K2688" s="620"/>
      <c r="L2688" s="620"/>
      <c r="M2688" s="620"/>
      <c r="N2688" s="620"/>
      <c r="O2688" s="620"/>
      <c r="P2688" s="620"/>
      <c r="Q2688" s="620"/>
      <c r="R2688" s="620"/>
      <c r="S2688" s="620"/>
      <c r="T2688" s="620"/>
      <c r="U2688" s="620"/>
      <c r="V2688" s="620"/>
      <c r="W2688" s="620"/>
      <c r="X2688" s="620"/>
      <c r="Y2688" s="620"/>
      <c r="Z2688" s="620"/>
      <c r="AA2688" s="620"/>
      <c r="AB2688" s="620"/>
      <c r="AC2688" s="620"/>
      <c r="AD2688" s="620"/>
      <c r="AE2688" s="109"/>
      <c r="CK2688" s="239"/>
    </row>
    <row r="2689" spans="1:151" ht="60" customHeight="1" x14ac:dyDescent="0.2">
      <c r="C2689" s="652"/>
      <c r="D2689" s="652"/>
      <c r="E2689" s="652"/>
      <c r="F2689" s="652"/>
      <c r="G2689" s="652"/>
      <c r="H2689" s="652"/>
      <c r="I2689" s="652"/>
      <c r="J2689" s="652"/>
      <c r="K2689" s="652"/>
      <c r="L2689" s="652"/>
      <c r="M2689" s="652"/>
      <c r="N2689" s="652"/>
      <c r="O2689" s="652"/>
      <c r="P2689" s="652"/>
      <c r="Q2689" s="652"/>
      <c r="R2689" s="652"/>
      <c r="S2689" s="652"/>
      <c r="T2689" s="652"/>
      <c r="U2689" s="652"/>
      <c r="V2689" s="652"/>
      <c r="W2689" s="652"/>
      <c r="X2689" s="652"/>
      <c r="Y2689" s="652"/>
      <c r="Z2689" s="652"/>
      <c r="AA2689" s="652"/>
      <c r="AB2689" s="652"/>
      <c r="AC2689" s="652"/>
      <c r="AD2689" s="652"/>
      <c r="AE2689" s="109"/>
      <c r="CK2689" s="239"/>
    </row>
    <row r="2690" spans="1:151" ht="15" customHeight="1" x14ac:dyDescent="0.2">
      <c r="B2690" s="511" t="str">
        <f>IF(AND(SUM(CL2686,CC2530)=0,SUM(CL2685,CC2529)=0),"",IF(AND(SUM(CL2686,CC2530)&lt;&gt;0,SUM(CL2685,CC2529)=0),"Error: Verificar sumas por fila.",IF(AND(SUM(CL2686,CC2530)=0,SUM(CL2685,CC2529)&lt;&gt;0),"Error: Verificar sumas por desagregados.",IF(AND(SUM(CL2686,CC2530)&lt;&gt;0,SUM(CL2685,CC2529)&lt;&gt;0),"Error: Verificar sumas por fila. A demás, Error: Verificar sumas por desagregados.",))))</f>
        <v/>
      </c>
      <c r="C2690" s="511"/>
      <c r="D2690" s="511"/>
      <c r="E2690" s="511"/>
      <c r="F2690" s="511"/>
      <c r="G2690" s="511"/>
      <c r="H2690" s="511"/>
      <c r="I2690" s="511"/>
      <c r="J2690" s="511"/>
      <c r="K2690" s="511"/>
      <c r="L2690" s="511"/>
      <c r="M2690" s="511"/>
      <c r="N2690" s="511"/>
      <c r="O2690" s="511"/>
      <c r="P2690" s="511"/>
      <c r="Q2690" s="511"/>
      <c r="R2690" s="511"/>
      <c r="S2690" s="511"/>
      <c r="T2690" s="511"/>
      <c r="U2690" s="511"/>
      <c r="V2690" s="511"/>
      <c r="W2690" s="511"/>
      <c r="X2690" s="511"/>
      <c r="Y2690" s="511"/>
      <c r="Z2690" s="511"/>
      <c r="AA2690" s="511"/>
      <c r="AB2690" s="511"/>
      <c r="AC2690" s="511"/>
      <c r="AD2690" s="511"/>
      <c r="AE2690" s="109"/>
    </row>
    <row r="2691" spans="1:151" ht="15" customHeight="1" x14ac:dyDescent="0.2">
      <c r="B2691" s="511" t="str">
        <f>IF(AND(CC2531=0,EV2395=0),"",IF(AND(CC2531&lt;&gt;0,EV2395=0),"Error: Debe verificar la consistencia de las respuestas con NA.",IF(AND(CC2531=0,EV2395&lt;&gt;0),"Error: Verificar la consistencia con la pregunta 69.","Error:  Debe verificar la consistencia de las respuestas con NA. A demás, debe verificar la consistencia con la pregunta 69.")))</f>
        <v/>
      </c>
      <c r="C2691" s="511"/>
      <c r="D2691" s="511"/>
      <c r="E2691" s="511"/>
      <c r="F2691" s="511"/>
      <c r="G2691" s="511"/>
      <c r="H2691" s="511"/>
      <c r="I2691" s="511"/>
      <c r="J2691" s="511"/>
      <c r="K2691" s="511"/>
      <c r="L2691" s="511"/>
      <c r="M2691" s="511"/>
      <c r="N2691" s="511"/>
      <c r="O2691" s="511"/>
      <c r="P2691" s="511"/>
      <c r="Q2691" s="511"/>
      <c r="R2691" s="511"/>
      <c r="S2691" s="511"/>
      <c r="T2691" s="511"/>
      <c r="U2691" s="511"/>
      <c r="V2691" s="511"/>
      <c r="W2691" s="511"/>
      <c r="X2691" s="511"/>
      <c r="Y2691" s="511"/>
      <c r="Z2691" s="511"/>
      <c r="AA2691" s="511"/>
      <c r="AB2691" s="511"/>
      <c r="AC2691" s="511"/>
      <c r="AD2691" s="511"/>
      <c r="AE2691" s="109"/>
      <c r="DQ2691" s="355">
        <v>0.25</v>
      </c>
      <c r="DR2691" s="90">
        <f>SUM(DQ2685,DH2529)</f>
        <v>0</v>
      </c>
    </row>
    <row r="2692" spans="1:151" ht="15" customHeight="1" x14ac:dyDescent="0.2">
      <c r="A2692" s="109"/>
      <c r="B2692" s="511" t="str">
        <f>IF(DR2692=0,"","Error: Debe justificar el registro de información en la opción otro mayor al 25% de cada bien jurídico.")</f>
        <v/>
      </c>
      <c r="C2692" s="511"/>
      <c r="D2692" s="511"/>
      <c r="E2692" s="511"/>
      <c r="F2692" s="511"/>
      <c r="G2692" s="511"/>
      <c r="H2692" s="511"/>
      <c r="I2692" s="511"/>
      <c r="J2692" s="511"/>
      <c r="K2692" s="511"/>
      <c r="L2692" s="511"/>
      <c r="M2692" s="511"/>
      <c r="N2692" s="511"/>
      <c r="O2692" s="511"/>
      <c r="P2692" s="511"/>
      <c r="Q2692" s="511"/>
      <c r="R2692" s="511"/>
      <c r="S2692" s="511"/>
      <c r="T2692" s="511"/>
      <c r="U2692" s="511"/>
      <c r="V2692" s="511"/>
      <c r="W2692" s="511"/>
      <c r="X2692" s="511"/>
      <c r="Y2692" s="511"/>
      <c r="Z2692" s="511"/>
      <c r="AA2692" s="511"/>
      <c r="AB2692" s="511"/>
      <c r="AC2692" s="511"/>
      <c r="AD2692" s="511"/>
      <c r="AE2692" s="109"/>
      <c r="DQ2692" s="90" t="s">
        <v>2077</v>
      </c>
      <c r="DR2692" s="357">
        <f>IF(DR2691=0,0,IF(AND(DR2691&lt;&gt;0,C2689&lt;&gt;""),0,1))</f>
        <v>0</v>
      </c>
    </row>
    <row r="2693" spans="1:151" ht="24" customHeight="1" x14ac:dyDescent="0.2">
      <c r="A2693" s="36" t="s">
        <v>782</v>
      </c>
      <c r="B2693" s="636" t="s">
        <v>1510</v>
      </c>
      <c r="C2693" s="636"/>
      <c r="D2693" s="636"/>
      <c r="E2693" s="636"/>
      <c r="F2693" s="636"/>
      <c r="G2693" s="636"/>
      <c r="H2693" s="636"/>
      <c r="I2693" s="636"/>
      <c r="J2693" s="636"/>
      <c r="K2693" s="636"/>
      <c r="L2693" s="636"/>
      <c r="M2693" s="636"/>
      <c r="N2693" s="636"/>
      <c r="O2693" s="636"/>
      <c r="P2693" s="636"/>
      <c r="Q2693" s="636"/>
      <c r="R2693" s="636"/>
      <c r="S2693" s="636"/>
      <c r="T2693" s="636"/>
      <c r="U2693" s="636"/>
      <c r="V2693" s="636"/>
      <c r="W2693" s="636"/>
      <c r="X2693" s="636"/>
      <c r="Y2693" s="636"/>
      <c r="Z2693" s="636"/>
      <c r="AA2693" s="636"/>
      <c r="AB2693" s="636"/>
      <c r="AC2693" s="636"/>
      <c r="AD2693" s="636"/>
      <c r="AE2693" s="109"/>
      <c r="AG2693" s="90" t="s">
        <v>2032</v>
      </c>
      <c r="AH2693" s="90" t="s">
        <v>2072</v>
      </c>
      <c r="AI2693" s="90" t="s">
        <v>2073</v>
      </c>
      <c r="AJ2693" s="90" t="s">
        <v>2045</v>
      </c>
      <c r="AK2693" s="90" t="s">
        <v>2074</v>
      </c>
      <c r="AL2693" s="90" t="s">
        <v>2075</v>
      </c>
      <c r="AM2693" s="90" t="s">
        <v>2102</v>
      </c>
    </row>
    <row r="2694" spans="1:151" ht="36" customHeight="1" x14ac:dyDescent="0.2">
      <c r="C2694" s="619" t="s">
        <v>1702</v>
      </c>
      <c r="D2694" s="619"/>
      <c r="E2694" s="619"/>
      <c r="F2694" s="619"/>
      <c r="G2694" s="619"/>
      <c r="H2694" s="619"/>
      <c r="I2694" s="619"/>
      <c r="J2694" s="619"/>
      <c r="K2694" s="619"/>
      <c r="L2694" s="619"/>
      <c r="M2694" s="619"/>
      <c r="N2694" s="619"/>
      <c r="O2694" s="619"/>
      <c r="P2694" s="619"/>
      <c r="Q2694" s="619"/>
      <c r="R2694" s="619"/>
      <c r="S2694" s="619"/>
      <c r="T2694" s="619"/>
      <c r="U2694" s="619"/>
      <c r="V2694" s="619"/>
      <c r="W2694" s="619"/>
      <c r="X2694" s="619"/>
      <c r="Y2694" s="619"/>
      <c r="Z2694" s="619"/>
      <c r="AA2694" s="619"/>
      <c r="AB2694" s="619"/>
      <c r="AC2694" s="619"/>
      <c r="AD2694" s="619"/>
      <c r="AE2694" s="109"/>
      <c r="AG2694" s="90">
        <f>SUM(COUNTBLANK(M2706:AD2854),COUNTBLANK(D2862:AD3010))</f>
        <v>6705</v>
      </c>
      <c r="AH2694" s="90">
        <v>6705</v>
      </c>
      <c r="AI2694" s="90">
        <v>0</v>
      </c>
      <c r="AJ2694" s="90">
        <f>SUM(COUNTBLANK(M2706:AD2706),COUNTBLANK(D2862:AD2862))</f>
        <v>45</v>
      </c>
      <c r="AK2694" s="90">
        <v>45</v>
      </c>
      <c r="AL2694" s="90">
        <v>12</v>
      </c>
      <c r="AM2694" s="90">
        <v>44</v>
      </c>
    </row>
    <row r="2695" spans="1:151" ht="24" customHeight="1" x14ac:dyDescent="0.2">
      <c r="C2695" s="619" t="s">
        <v>1304</v>
      </c>
      <c r="D2695" s="619"/>
      <c r="E2695" s="619"/>
      <c r="F2695" s="619"/>
      <c r="G2695" s="619"/>
      <c r="H2695" s="619"/>
      <c r="I2695" s="619"/>
      <c r="J2695" s="619"/>
      <c r="K2695" s="619"/>
      <c r="L2695" s="619"/>
      <c r="M2695" s="619"/>
      <c r="N2695" s="619"/>
      <c r="O2695" s="619"/>
      <c r="P2695" s="619"/>
      <c r="Q2695" s="619"/>
      <c r="R2695" s="619"/>
      <c r="S2695" s="619"/>
      <c r="T2695" s="619"/>
      <c r="U2695" s="619"/>
      <c r="V2695" s="619"/>
      <c r="W2695" s="619"/>
      <c r="X2695" s="619"/>
      <c r="Y2695" s="619"/>
      <c r="Z2695" s="619"/>
      <c r="AA2695" s="619"/>
      <c r="AB2695" s="619"/>
      <c r="AC2695" s="619"/>
      <c r="AD2695" s="619"/>
      <c r="AE2695" s="109"/>
    </row>
    <row r="2696" spans="1:151" ht="24" customHeight="1" x14ac:dyDescent="0.2">
      <c r="C2696" s="619" t="s">
        <v>1992</v>
      </c>
      <c r="D2696" s="619"/>
      <c r="E2696" s="619"/>
      <c r="F2696" s="619"/>
      <c r="G2696" s="619"/>
      <c r="H2696" s="619"/>
      <c r="I2696" s="619"/>
      <c r="J2696" s="619"/>
      <c r="K2696" s="619"/>
      <c r="L2696" s="619"/>
      <c r="M2696" s="619"/>
      <c r="N2696" s="619"/>
      <c r="O2696" s="619"/>
      <c r="P2696" s="619"/>
      <c r="Q2696" s="619"/>
      <c r="R2696" s="619"/>
      <c r="S2696" s="619"/>
      <c r="T2696" s="619"/>
      <c r="U2696" s="619"/>
      <c r="V2696" s="619"/>
      <c r="W2696" s="619"/>
      <c r="X2696" s="619"/>
      <c r="Y2696" s="619"/>
      <c r="Z2696" s="619"/>
      <c r="AA2696" s="619"/>
      <c r="AB2696" s="619"/>
      <c r="AC2696" s="619"/>
      <c r="AD2696" s="619"/>
      <c r="AE2696" s="109"/>
    </row>
    <row r="2697" spans="1:151" ht="24" customHeight="1" x14ac:dyDescent="0.2">
      <c r="C2697" s="619" t="s">
        <v>1730</v>
      </c>
      <c r="D2697" s="619"/>
      <c r="E2697" s="619"/>
      <c r="F2697" s="619"/>
      <c r="G2697" s="619"/>
      <c r="H2697" s="619"/>
      <c r="I2697" s="619"/>
      <c r="J2697" s="619"/>
      <c r="K2697" s="619"/>
      <c r="L2697" s="619"/>
      <c r="M2697" s="619"/>
      <c r="N2697" s="619"/>
      <c r="O2697" s="619"/>
      <c r="P2697" s="619"/>
      <c r="Q2697" s="619"/>
      <c r="R2697" s="619"/>
      <c r="S2697" s="619"/>
      <c r="T2697" s="619"/>
      <c r="U2697" s="619"/>
      <c r="V2697" s="619"/>
      <c r="W2697" s="619"/>
      <c r="X2697" s="619"/>
      <c r="Y2697" s="619"/>
      <c r="Z2697" s="619"/>
      <c r="AA2697" s="619"/>
      <c r="AB2697" s="619"/>
      <c r="AC2697" s="619"/>
      <c r="AD2697" s="619"/>
      <c r="AE2697" s="109"/>
    </row>
    <row r="2698" spans="1:151" ht="24" customHeight="1" x14ac:dyDescent="0.2">
      <c r="C2698" s="1012" t="s">
        <v>1968</v>
      </c>
      <c r="D2698" s="1012"/>
      <c r="E2698" s="1012"/>
      <c r="F2698" s="1012"/>
      <c r="G2698" s="1012"/>
      <c r="H2698" s="1012"/>
      <c r="I2698" s="1012"/>
      <c r="J2698" s="1012"/>
      <c r="K2698" s="1012"/>
      <c r="L2698" s="1012"/>
      <c r="M2698" s="1012"/>
      <c r="N2698" s="1012"/>
      <c r="O2698" s="1012"/>
      <c r="P2698" s="1012"/>
      <c r="Q2698" s="1012"/>
      <c r="R2698" s="1012"/>
      <c r="S2698" s="1012"/>
      <c r="T2698" s="1012"/>
      <c r="U2698" s="1012"/>
      <c r="V2698" s="1012"/>
      <c r="W2698" s="1012"/>
      <c r="X2698" s="1012"/>
      <c r="Y2698" s="1012"/>
      <c r="Z2698" s="1012"/>
      <c r="AA2698" s="1012"/>
      <c r="AB2698" s="1012"/>
      <c r="AC2698" s="1012"/>
      <c r="AD2698" s="1012"/>
      <c r="AE2698" s="109"/>
    </row>
    <row r="2699" spans="1:151" ht="24" customHeight="1" x14ac:dyDescent="0.2">
      <c r="C2699" s="619" t="s">
        <v>1985</v>
      </c>
      <c r="D2699" s="619"/>
      <c r="E2699" s="619"/>
      <c r="F2699" s="619"/>
      <c r="G2699" s="619"/>
      <c r="H2699" s="619"/>
      <c r="I2699" s="619"/>
      <c r="J2699" s="619"/>
      <c r="K2699" s="619"/>
      <c r="L2699" s="619"/>
      <c r="M2699" s="619"/>
      <c r="N2699" s="619"/>
      <c r="O2699" s="619"/>
      <c r="P2699" s="619"/>
      <c r="Q2699" s="619"/>
      <c r="R2699" s="619"/>
      <c r="S2699" s="619"/>
      <c r="T2699" s="619"/>
      <c r="U2699" s="619"/>
      <c r="V2699" s="619"/>
      <c r="W2699" s="619"/>
      <c r="X2699" s="619"/>
      <c r="Y2699" s="619"/>
      <c r="Z2699" s="619"/>
      <c r="AA2699" s="619"/>
      <c r="AB2699" s="619"/>
      <c r="AC2699" s="619"/>
      <c r="AD2699" s="619"/>
      <c r="AE2699" s="109"/>
    </row>
    <row r="2700" spans="1:151" ht="15" customHeight="1" x14ac:dyDescent="0.2">
      <c r="C2700" s="154"/>
      <c r="D2700" s="154"/>
      <c r="E2700" s="154"/>
      <c r="F2700" s="154"/>
      <c r="G2700" s="154"/>
      <c r="H2700" s="154"/>
      <c r="I2700" s="154"/>
      <c r="J2700" s="154"/>
      <c r="K2700" s="154"/>
      <c r="L2700" s="154"/>
      <c r="M2700" s="154"/>
      <c r="N2700" s="154"/>
      <c r="O2700" s="154"/>
      <c r="P2700" s="154"/>
      <c r="Q2700" s="154"/>
      <c r="R2700" s="154"/>
      <c r="S2700" s="154"/>
      <c r="T2700" s="154"/>
      <c r="U2700" s="154"/>
      <c r="V2700" s="154"/>
      <c r="W2700" s="154"/>
      <c r="X2700" s="154"/>
      <c r="Y2700" s="154"/>
      <c r="Z2700" s="154"/>
      <c r="AA2700" s="154"/>
      <c r="AB2700" s="154"/>
      <c r="AC2700" s="154"/>
      <c r="AD2700" s="154"/>
      <c r="AE2700" s="109"/>
    </row>
    <row r="2701" spans="1:151" ht="15" customHeight="1" x14ac:dyDescent="0.2">
      <c r="AB2701" s="1020" t="s">
        <v>1144</v>
      </c>
      <c r="AC2701" s="1020"/>
      <c r="AD2701" s="1020"/>
      <c r="AE2701" s="109"/>
    </row>
    <row r="2702" spans="1:151" ht="24" customHeight="1" x14ac:dyDescent="0.2">
      <c r="C2702" s="514" t="s">
        <v>376</v>
      </c>
      <c r="D2702" s="582"/>
      <c r="E2702" s="515"/>
      <c r="F2702" s="609" t="s">
        <v>377</v>
      </c>
      <c r="G2702" s="609"/>
      <c r="H2702" s="582" t="s">
        <v>378</v>
      </c>
      <c r="I2702" s="582"/>
      <c r="J2702" s="582"/>
      <c r="K2702" s="582"/>
      <c r="L2702" s="515"/>
      <c r="M2702" s="643" t="s">
        <v>1703</v>
      </c>
      <c r="N2702" s="644"/>
      <c r="O2702" s="644"/>
      <c r="P2702" s="644"/>
      <c r="Q2702" s="644"/>
      <c r="R2702" s="644"/>
      <c r="S2702" s="644"/>
      <c r="T2702" s="644"/>
      <c r="U2702" s="644"/>
      <c r="V2702" s="644"/>
      <c r="W2702" s="644"/>
      <c r="X2702" s="644"/>
      <c r="Y2702" s="644"/>
      <c r="Z2702" s="644"/>
      <c r="AA2702" s="644"/>
      <c r="AB2702" s="644"/>
      <c r="AC2702" s="644"/>
      <c r="AD2702" s="645"/>
      <c r="AE2702" s="109"/>
      <c r="DT2702" s="685" t="s">
        <v>371</v>
      </c>
      <c r="DU2702" s="686"/>
      <c r="DV2702" s="686"/>
      <c r="DW2702" s="686"/>
      <c r="DX2702" s="686"/>
      <c r="DY2702" s="686"/>
      <c r="DZ2702" s="686"/>
      <c r="EA2702" s="686"/>
      <c r="EB2702" s="686"/>
      <c r="EC2702" s="687"/>
      <c r="ED2702" s="685" t="s">
        <v>1321</v>
      </c>
      <c r="EE2702" s="686"/>
      <c r="EF2702" s="686"/>
      <c r="EG2702" s="686"/>
      <c r="EH2702" s="686"/>
      <c r="EI2702" s="686"/>
      <c r="EJ2702" s="686"/>
      <c r="EK2702" s="686"/>
      <c r="EL2702" s="686"/>
      <c r="EM2702" s="686"/>
      <c r="EN2702" s="686"/>
      <c r="EO2702" s="686"/>
      <c r="EP2702" s="686"/>
      <c r="EQ2702" s="686"/>
      <c r="ER2702" s="686"/>
      <c r="ES2702" s="686"/>
      <c r="ET2702" s="686"/>
      <c r="EU2702" s="687"/>
    </row>
    <row r="2703" spans="1:151" ht="15" customHeight="1" x14ac:dyDescent="0.2">
      <c r="C2703" s="516"/>
      <c r="D2703" s="583"/>
      <c r="E2703" s="517"/>
      <c r="F2703" s="609"/>
      <c r="G2703" s="609"/>
      <c r="H2703" s="583"/>
      <c r="I2703" s="583"/>
      <c r="J2703" s="583"/>
      <c r="K2703" s="583"/>
      <c r="L2703" s="517"/>
      <c r="M2703" s="514" t="s">
        <v>80</v>
      </c>
      <c r="N2703" s="515"/>
      <c r="O2703" s="520" t="s">
        <v>81</v>
      </c>
      <c r="P2703" s="521"/>
      <c r="Q2703" s="520" t="s">
        <v>82</v>
      </c>
      <c r="R2703" s="521"/>
      <c r="S2703" s="785" t="s">
        <v>785</v>
      </c>
      <c r="T2703" s="786"/>
      <c r="U2703" s="786"/>
      <c r="V2703" s="786"/>
      <c r="W2703" s="496" t="s">
        <v>786</v>
      </c>
      <c r="X2703" s="497"/>
      <c r="Y2703" s="497"/>
      <c r="Z2703" s="498"/>
      <c r="AA2703" s="496" t="s">
        <v>787</v>
      </c>
      <c r="AB2703" s="497"/>
      <c r="AC2703" s="497"/>
      <c r="AD2703" s="498"/>
      <c r="AE2703" s="109"/>
      <c r="CP2703" s="514" t="s">
        <v>80</v>
      </c>
      <c r="CQ2703" s="515"/>
      <c r="CR2703" s="520" t="s">
        <v>81</v>
      </c>
      <c r="CS2703" s="521"/>
      <c r="CT2703" s="520" t="s">
        <v>82</v>
      </c>
      <c r="CU2703" s="521"/>
      <c r="CV2703" s="490" t="s">
        <v>785</v>
      </c>
      <c r="CW2703" s="490"/>
      <c r="CX2703" s="490"/>
      <c r="CY2703" s="490"/>
      <c r="CZ2703" s="496" t="s">
        <v>786</v>
      </c>
      <c r="DA2703" s="497"/>
      <c r="DB2703" s="497"/>
      <c r="DC2703" s="498"/>
      <c r="DD2703" s="496" t="s">
        <v>787</v>
      </c>
      <c r="DE2703" s="497"/>
      <c r="DF2703" s="497"/>
      <c r="DG2703" s="498"/>
      <c r="DT2703" s="718"/>
      <c r="DU2703" s="719"/>
      <c r="DV2703" s="719"/>
      <c r="DW2703" s="719"/>
      <c r="DX2703" s="719"/>
      <c r="DY2703" s="719"/>
      <c r="DZ2703" s="719"/>
      <c r="EA2703" s="719"/>
      <c r="EB2703" s="719"/>
      <c r="EC2703" s="720"/>
      <c r="ED2703" s="514" t="s">
        <v>80</v>
      </c>
      <c r="EE2703" s="515"/>
      <c r="EF2703" s="520" t="s">
        <v>81</v>
      </c>
      <c r="EG2703" s="521"/>
      <c r="EH2703" s="520" t="s">
        <v>82</v>
      </c>
      <c r="EI2703" s="521"/>
      <c r="EJ2703" s="490" t="s">
        <v>785</v>
      </c>
      <c r="EK2703" s="490"/>
      <c r="EL2703" s="490"/>
      <c r="EM2703" s="490"/>
      <c r="EN2703" s="490" t="s">
        <v>786</v>
      </c>
      <c r="EO2703" s="490"/>
      <c r="EP2703" s="490"/>
      <c r="EQ2703" s="490"/>
      <c r="ER2703" s="496" t="s">
        <v>787</v>
      </c>
      <c r="ES2703" s="497"/>
      <c r="ET2703" s="497"/>
      <c r="EU2703" s="498"/>
    </row>
    <row r="2704" spans="1:151" ht="15" customHeight="1" x14ac:dyDescent="0.2">
      <c r="C2704" s="516"/>
      <c r="D2704" s="583"/>
      <c r="E2704" s="517"/>
      <c r="F2704" s="609"/>
      <c r="G2704" s="609"/>
      <c r="H2704" s="583"/>
      <c r="I2704" s="583"/>
      <c r="J2704" s="583"/>
      <c r="K2704" s="583"/>
      <c r="L2704" s="517"/>
      <c r="M2704" s="516"/>
      <c r="N2704" s="517"/>
      <c r="O2704" s="522"/>
      <c r="P2704" s="523"/>
      <c r="Q2704" s="522"/>
      <c r="R2704" s="523"/>
      <c r="S2704" s="499"/>
      <c r="T2704" s="500"/>
      <c r="U2704" s="500"/>
      <c r="V2704" s="500"/>
      <c r="W2704" s="499"/>
      <c r="X2704" s="500"/>
      <c r="Y2704" s="500"/>
      <c r="Z2704" s="501"/>
      <c r="AA2704" s="499"/>
      <c r="AB2704" s="500"/>
      <c r="AC2704" s="500"/>
      <c r="AD2704" s="501"/>
      <c r="AE2704" s="109"/>
      <c r="AI2704" s="561" t="s">
        <v>80</v>
      </c>
      <c r="AJ2704" s="561"/>
      <c r="AK2704" s="561"/>
      <c r="AL2704" s="561"/>
      <c r="AM2704" s="561"/>
      <c r="AN2704" s="561" t="s">
        <v>81</v>
      </c>
      <c r="AO2704" s="561"/>
      <c r="AP2704" s="561"/>
      <c r="AQ2704" s="561"/>
      <c r="AR2704" s="561"/>
      <c r="AS2704" s="561" t="s">
        <v>82</v>
      </c>
      <c r="AT2704" s="561"/>
      <c r="AU2704" s="561"/>
      <c r="AV2704" s="561"/>
      <c r="AW2704" s="561"/>
      <c r="AX2704" s="561" t="s">
        <v>785</v>
      </c>
      <c r="AY2704" s="561"/>
      <c r="AZ2704" s="561"/>
      <c r="BA2704" s="561"/>
      <c r="BB2704" s="561"/>
      <c r="BC2704" s="561" t="s">
        <v>786</v>
      </c>
      <c r="BD2704" s="561"/>
      <c r="BE2704" s="561"/>
      <c r="BF2704" s="561"/>
      <c r="BG2704" s="561"/>
      <c r="BH2704" s="561" t="s">
        <v>787</v>
      </c>
      <c r="BI2704" s="561"/>
      <c r="BJ2704" s="561"/>
      <c r="BK2704" s="561"/>
      <c r="BL2704" s="561"/>
      <c r="CO2704" s="513"/>
      <c r="CP2704" s="516"/>
      <c r="CQ2704" s="517"/>
      <c r="CR2704" s="522"/>
      <c r="CS2704" s="523"/>
      <c r="CT2704" s="522"/>
      <c r="CU2704" s="523"/>
      <c r="CV2704" s="490"/>
      <c r="CW2704" s="490"/>
      <c r="CX2704" s="490"/>
      <c r="CY2704" s="490"/>
      <c r="CZ2704" s="499"/>
      <c r="DA2704" s="500"/>
      <c r="DB2704" s="500"/>
      <c r="DC2704" s="501"/>
      <c r="DD2704" s="499"/>
      <c r="DE2704" s="500"/>
      <c r="DF2704" s="500"/>
      <c r="DG2704" s="501"/>
      <c r="DT2704" s="718"/>
      <c r="DU2704" s="719"/>
      <c r="DV2704" s="719"/>
      <c r="DW2704" s="719"/>
      <c r="DX2704" s="719"/>
      <c r="DY2704" s="719"/>
      <c r="DZ2704" s="719"/>
      <c r="EA2704" s="719"/>
      <c r="EB2704" s="719"/>
      <c r="EC2704" s="720"/>
      <c r="ED2704" s="516"/>
      <c r="EE2704" s="517"/>
      <c r="EF2704" s="522"/>
      <c r="EG2704" s="523"/>
      <c r="EH2704" s="522"/>
      <c r="EI2704" s="523"/>
      <c r="EJ2704" s="490"/>
      <c r="EK2704" s="490"/>
      <c r="EL2704" s="490"/>
      <c r="EM2704" s="490"/>
      <c r="EN2704" s="490"/>
      <c r="EO2704" s="490"/>
      <c r="EP2704" s="490"/>
      <c r="EQ2704" s="490"/>
      <c r="ER2704" s="499"/>
      <c r="ES2704" s="500"/>
      <c r="ET2704" s="500"/>
      <c r="EU2704" s="501"/>
    </row>
    <row r="2705" spans="1:152" ht="43.5" customHeight="1" x14ac:dyDescent="0.2">
      <c r="C2705" s="518"/>
      <c r="D2705" s="584"/>
      <c r="E2705" s="519"/>
      <c r="F2705" s="609"/>
      <c r="G2705" s="609"/>
      <c r="H2705" s="584"/>
      <c r="I2705" s="584"/>
      <c r="J2705" s="584"/>
      <c r="K2705" s="584"/>
      <c r="L2705" s="519"/>
      <c r="M2705" s="518"/>
      <c r="N2705" s="519"/>
      <c r="O2705" s="524"/>
      <c r="P2705" s="525"/>
      <c r="Q2705" s="524"/>
      <c r="R2705" s="525"/>
      <c r="S2705" s="502" t="s">
        <v>108</v>
      </c>
      <c r="T2705" s="503"/>
      <c r="U2705" s="156" t="s">
        <v>81</v>
      </c>
      <c r="V2705" s="14" t="s">
        <v>82</v>
      </c>
      <c r="W2705" s="502" t="s">
        <v>108</v>
      </c>
      <c r="X2705" s="503"/>
      <c r="Y2705" s="156" t="s">
        <v>81</v>
      </c>
      <c r="Z2705" s="14" t="s">
        <v>82</v>
      </c>
      <c r="AA2705" s="502" t="s">
        <v>108</v>
      </c>
      <c r="AB2705" s="503"/>
      <c r="AC2705" s="156" t="s">
        <v>81</v>
      </c>
      <c r="AD2705" s="14" t="s">
        <v>82</v>
      </c>
      <c r="AE2705" s="109"/>
      <c r="AG2705" s="230" t="s">
        <v>2032</v>
      </c>
      <c r="AH2705" s="229" t="s">
        <v>2035</v>
      </c>
      <c r="AI2705" s="229" t="s">
        <v>80</v>
      </c>
      <c r="AJ2705" s="229" t="s">
        <v>2029</v>
      </c>
      <c r="AK2705" s="229" t="s">
        <v>2078</v>
      </c>
      <c r="AL2705" s="229" t="s">
        <v>2058</v>
      </c>
      <c r="AM2705" s="358" t="s">
        <v>2077</v>
      </c>
      <c r="AN2705" s="229" t="s">
        <v>2100</v>
      </c>
      <c r="AO2705" s="229" t="s">
        <v>2029</v>
      </c>
      <c r="AP2705" s="229" t="s">
        <v>2078</v>
      </c>
      <c r="AQ2705" s="229" t="s">
        <v>2058</v>
      </c>
      <c r="AR2705" s="358" t="s">
        <v>2077</v>
      </c>
      <c r="AS2705" s="229" t="s">
        <v>2101</v>
      </c>
      <c r="AT2705" s="229" t="s">
        <v>2029</v>
      </c>
      <c r="AU2705" s="229" t="s">
        <v>2078</v>
      </c>
      <c r="AV2705" s="229" t="s">
        <v>2058</v>
      </c>
      <c r="AW2705" s="358" t="s">
        <v>2077</v>
      </c>
      <c r="AX2705" s="229" t="s">
        <v>80</v>
      </c>
      <c r="AY2705" s="229" t="s">
        <v>2029</v>
      </c>
      <c r="AZ2705" s="229" t="s">
        <v>2078</v>
      </c>
      <c r="BA2705" s="229" t="s">
        <v>2058</v>
      </c>
      <c r="BB2705" s="358" t="s">
        <v>2077</v>
      </c>
      <c r="BC2705" s="229" t="s">
        <v>80</v>
      </c>
      <c r="BD2705" s="229" t="s">
        <v>2029</v>
      </c>
      <c r="BE2705" s="229" t="s">
        <v>2078</v>
      </c>
      <c r="BF2705" s="229" t="s">
        <v>2058</v>
      </c>
      <c r="BG2705" s="358" t="s">
        <v>2077</v>
      </c>
      <c r="BH2705" s="229" t="s">
        <v>80</v>
      </c>
      <c r="BI2705" s="229" t="s">
        <v>2029</v>
      </c>
      <c r="BJ2705" s="229" t="s">
        <v>2078</v>
      </c>
      <c r="BK2705" s="229" t="s">
        <v>2058</v>
      </c>
      <c r="BL2705" s="358" t="s">
        <v>2077</v>
      </c>
      <c r="BM2705" s="229" t="s">
        <v>2103</v>
      </c>
      <c r="BN2705" s="229"/>
      <c r="BO2705" s="229"/>
      <c r="CO2705" s="513"/>
      <c r="CP2705" s="518"/>
      <c r="CQ2705" s="519"/>
      <c r="CR2705" s="524"/>
      <c r="CS2705" s="525"/>
      <c r="CT2705" s="524"/>
      <c r="CU2705" s="525"/>
      <c r="CV2705" s="502" t="s">
        <v>108</v>
      </c>
      <c r="CW2705" s="503"/>
      <c r="CX2705" s="156" t="s">
        <v>81</v>
      </c>
      <c r="CY2705" s="346" t="s">
        <v>82</v>
      </c>
      <c r="CZ2705" s="502" t="s">
        <v>108</v>
      </c>
      <c r="DA2705" s="503"/>
      <c r="DB2705" s="156" t="s">
        <v>81</v>
      </c>
      <c r="DC2705" s="346" t="s">
        <v>82</v>
      </c>
      <c r="DD2705" s="502" t="s">
        <v>108</v>
      </c>
      <c r="DE2705" s="503"/>
      <c r="DF2705" s="156" t="s">
        <v>81</v>
      </c>
      <c r="DG2705" s="346" t="s">
        <v>82</v>
      </c>
      <c r="DT2705" s="688"/>
      <c r="DU2705" s="689"/>
      <c r="DV2705" s="689"/>
      <c r="DW2705" s="689"/>
      <c r="DX2705" s="689"/>
      <c r="DY2705" s="689"/>
      <c r="DZ2705" s="689"/>
      <c r="EA2705" s="689"/>
      <c r="EB2705" s="689"/>
      <c r="EC2705" s="690"/>
      <c r="ED2705" s="518"/>
      <c r="EE2705" s="519"/>
      <c r="EF2705" s="524"/>
      <c r="EG2705" s="525"/>
      <c r="EH2705" s="524"/>
      <c r="EI2705" s="525"/>
      <c r="EJ2705" s="502" t="s">
        <v>108</v>
      </c>
      <c r="EK2705" s="503"/>
      <c r="EL2705" s="156" t="s">
        <v>81</v>
      </c>
      <c r="EM2705" s="346" t="s">
        <v>82</v>
      </c>
      <c r="EN2705" s="502" t="s">
        <v>108</v>
      </c>
      <c r="EO2705" s="503"/>
      <c r="EP2705" s="156" t="s">
        <v>81</v>
      </c>
      <c r="EQ2705" s="346" t="s">
        <v>82</v>
      </c>
      <c r="ER2705" s="502" t="s">
        <v>108</v>
      </c>
      <c r="ES2705" s="503"/>
      <c r="ET2705" s="156" t="s">
        <v>81</v>
      </c>
      <c r="EU2705" s="346" t="s">
        <v>82</v>
      </c>
    </row>
    <row r="2706" spans="1:152" ht="15" customHeight="1" x14ac:dyDescent="0.2">
      <c r="C2706" s="740" t="s">
        <v>390</v>
      </c>
      <c r="D2706" s="592" t="s">
        <v>1783</v>
      </c>
      <c r="E2706" s="593"/>
      <c r="F2706" s="629" t="s">
        <v>379</v>
      </c>
      <c r="G2706" s="629"/>
      <c r="H2706" s="646" t="s">
        <v>384</v>
      </c>
      <c r="I2706" s="646"/>
      <c r="J2706" s="646"/>
      <c r="K2706" s="646"/>
      <c r="L2706" s="646"/>
      <c r="M2706" s="579"/>
      <c r="N2706" s="580"/>
      <c r="O2706" s="579"/>
      <c r="P2706" s="580"/>
      <c r="Q2706" s="579"/>
      <c r="R2706" s="580"/>
      <c r="S2706" s="590"/>
      <c r="T2706" s="591"/>
      <c r="U2706" s="201"/>
      <c r="V2706" s="201"/>
      <c r="W2706" s="486"/>
      <c r="X2706" s="486"/>
      <c r="Y2706" s="201"/>
      <c r="Z2706" s="201"/>
      <c r="AA2706" s="486"/>
      <c r="AB2706" s="486"/>
      <c r="AC2706" s="201"/>
      <c r="AD2706" s="201"/>
      <c r="AE2706" s="109"/>
      <c r="AG2706" s="90">
        <f>SUM(COUNTBLANK(M2706:AD2706),COUNTBLANK(D2862:AD2862))</f>
        <v>45</v>
      </c>
      <c r="AH2706" s="186">
        <f>IF(OR($AG$2694=$AH$2694,M2706="NA"),0,IF(
AND(M2706&lt;&gt;"NA",AG2706=$AL$2369),0,IF(
AND(M2706="NA",AG2706=$AM$2369),0,1)))</f>
        <v>0</v>
      </c>
      <c r="AI2706" s="130">
        <f>M2706</f>
        <v>0</v>
      </c>
      <c r="AJ2706" s="130">
        <f>COUNTIF(O2706:R2706,"NS")</f>
        <v>0</v>
      </c>
      <c r="AK2706" s="130">
        <f>SUM(O2706:R2706)</f>
        <v>0</v>
      </c>
      <c r="AL2706" s="130">
        <f>COUNTIF(M2706:R2706,"NA")</f>
        <v>0</v>
      </c>
      <c r="AM2706" s="359">
        <f>IF($AG$2694=$AH$2694,0,
IF(OR(
AND(AI2706=0,AJ2706&gt;0),
AND(AI2706="NS",AK2706&gt;0),
AND(AI2706="NS",AK2706=0,AJ2706=0)),1,
IF(OR(
AND(AI2706&gt;0,AJ2706=2),
AND(AI2706="NS",AJ2706=2),
AND(AI2706="NS",AK2706=0,AJ2706&gt;0),
AI2706=AK2706,
AND(AI2706="NA",AJ2706=0,AK2706=0,AL2706&gt;0)),0,
IF(
AND(AI2706="NA",AG2706=$AM$2369),0,1))))</f>
        <v>0</v>
      </c>
      <c r="AN2706" s="130">
        <f>O2706</f>
        <v>0</v>
      </c>
      <c r="AO2706" s="130">
        <f>SUM(COUNTIF(U2706,"NS"),COUNTIF(Y2706,"ns"),COUNTIF(AC2706,"ns"),COUNTIF(E2862,"NS"),COUNTIF(I2862,"ns"),COUNTIF(M2862,"ns"),COUNTIF(Q2862,"NS"),COUNTIF(U2862,"ns"),COUNTIF(Y2862,"ns"),COUNTIF(AC2862,"NS"))</f>
        <v>0</v>
      </c>
      <c r="AP2706" s="130">
        <f>SUM(U2706,Y2706,AC2706,E2862,I2862,M2862,Q2862,U2862,Y2862,AC2862)</f>
        <v>0</v>
      </c>
      <c r="AQ2706" s="130">
        <f>SUM(COUNTIF(U2706,"NA"),COUNTIF(Y2706,"NA"),COUNTIF(AC2706,"NA"),COUNTIF(E2862,"NA"),COUNTIF(I2862,"NA"),COUNTIF(M2862,"NA"),COUNTIF(Q2862,"NA"),COUNTIF(U2862,"NA"),COUNTIF(Y2862,"NA"),COUNTIF(AC2862,"NA"))</f>
        <v>0</v>
      </c>
      <c r="AR2706" s="359">
        <f>IF($AG$2694=$AH$2694,0,
IF(OR(
AND(AN2706=0,AO2706&gt;0),
AND(AN2706="NS",AP2706&gt;0),
AND(AN2706="NS",AP2706=0,AO2706=0)),1,
IF(OR(
AND(AO2706&gt;=2,AP2706&lt;AN2706),
AND(AN2706="NS",AP2706=0,AO2706&gt;0),
AN2706=AP2706,
AND(AN2706="NA",AO2706=0,AP2706=0,AQ2706&gt;0)),0,1)))</f>
        <v>0</v>
      </c>
      <c r="AS2706" s="130">
        <f>Q2706</f>
        <v>0</v>
      </c>
      <c r="AT2706" s="130">
        <f>SUM(COUNTIF(V2706,"NS"),COUNTIF(Z2706,"ns"),COUNTIF(AD2706,"ns"),COUNTIF(F2862,"NS"),COUNTIF(J2862,"ns"),COUNTIF(N2862,"ns"),COUNTIF(R2862,"NS"),COUNTIF(V2862,"ns"),COUNTIF(Z2862,"ns"),COUNTIF(AD2862,"NS"))</f>
        <v>0</v>
      </c>
      <c r="AU2706" s="130">
        <f>SUM(V2706,Z2706,AD2706,F2862,J2862,N2862,R2862,V2862,Z2862,AD2862)</f>
        <v>0</v>
      </c>
      <c r="AV2706" s="130">
        <f>SUM(COUNTIF(V2706,"NA"),COUNTIF(Z2706,"NA"),COUNTIF(AD2706,"NA"),COUNTIF(F2862,"NA"),COUNTIF(J2862,"NA"),COUNTIF(N2862,"NA"),COUNTIF(R2862,"NA"),COUNTIF(V2862,"NA"),COUNTIF(Z2862,"NA"),COUNTIF(AD2862,"NA"))</f>
        <v>0</v>
      </c>
      <c r="AW2706" s="359">
        <f t="shared" ref="AW2706:AW2769" si="3577">IF($AG$2694=$AH$2694,0,
IF(OR(
AND(AS2706=0,AT2706&gt;0),
AND(AS2706="NS",AU2706&gt;0),
AND(AS2706="NS",AU2706=0,AT2706=0)),1,
IF(OR(
AND(AT2706&gt;=2,AU2706&lt;AS2706),
AND(AS2706="NS",AU2706=0,AT2706&gt;0),
AS2706=AU2706,
AND(AS2706="NA",AT2706=0,AU2706=0,AV2706&gt;0)),0,1)))</f>
        <v>0</v>
      </c>
      <c r="AX2706" s="130">
        <f>S2706</f>
        <v>0</v>
      </c>
      <c r="AY2706" s="130">
        <f>COUNTIF(U2706:V2706,"NS")</f>
        <v>0</v>
      </c>
      <c r="AZ2706" s="130">
        <f>SUM(U2706:V2706)</f>
        <v>0</v>
      </c>
      <c r="BA2706" s="130">
        <f>COUNTIF(U2706:V2706,"NA")</f>
        <v>0</v>
      </c>
      <c r="BB2706" s="359">
        <f t="shared" ref="BB2706:BB2769" si="3578">IF($AG$2694=$AH$2694,0,
IF(OR(
AND(AX2706=0,AY2706&gt;0),
AND(AX2706="NS",AZ2706&gt;0),
AND(AX2706="NS",AZ2706=0,AY2706=0)),1,
IF(OR(
AND(AX2706&gt;0,AY2706=2),
AND(AX2706="NS",AY2706=2),
AND(AX2706="NS",AZ2706=0,AY2706&gt;0),
AX2706=AZ2706,
AND(AX2706="NA",AY2706=0,AZ2706=0,BA2706&gt;0)),0,
IF(
AND(AX2706="NA",AV2706=$AM$2369),0,1))))</f>
        <v>0</v>
      </c>
      <c r="BC2706" s="130">
        <f>W2706</f>
        <v>0</v>
      </c>
      <c r="BD2706" s="130">
        <f>COUNTIF(Y2706:Z2706,"NS")</f>
        <v>0</v>
      </c>
      <c r="BE2706" s="130">
        <f>SUM(Y2706:Z2706)</f>
        <v>0</v>
      </c>
      <c r="BF2706" s="130">
        <f>COUNTIF(Y2706:Z2706,"NA")</f>
        <v>0</v>
      </c>
      <c r="BG2706" s="359">
        <f t="shared" ref="BG2706:BG2769" si="3579">IF($AG$2694=$AH$2694,0,
IF(OR(
AND(BC2706=0,BD2706&gt;0),
AND(BC2706="NS",BE2706&gt;0),
AND(BC2706="NS",BE2706=0,BD2706=0)),1,
IF(OR(
AND(BC2706&gt;0,BD2706=2),
AND(BC2706="NS",BD2706=2),
AND(BC2706="NS",BE2706=0,BD2706&gt;0),
BC2706=BE2706,
AND(BC2706="NA",BD2706=0,BE2706=0,BF2706&gt;0)),0,
IF(
AND(BC2706="NA",BA2706=$AM$2369),0,1))))</f>
        <v>0</v>
      </c>
      <c r="BH2706" s="130">
        <f>AA2706</f>
        <v>0</v>
      </c>
      <c r="BI2706" s="130">
        <f>COUNTIF(AC2706:AD2706,"NS")</f>
        <v>0</v>
      </c>
      <c r="BJ2706" s="130">
        <f>SUM(AC2706:AD2706)</f>
        <v>0</v>
      </c>
      <c r="BK2706" s="130">
        <f>COUNTIF(AC2706:AD2706,"NA")</f>
        <v>0</v>
      </c>
      <c r="BL2706" s="359">
        <f t="shared" ref="BL2706:BL2769" si="3580">IF($AG$2694=$AH$2694,0,
IF(OR(
AND(BH2706=0,BI2706&gt;0),
AND(BH2706="NS",BJ2706&gt;0),
AND(BH2706="NS",BJ2706=0,BI2706=0)),1,
IF(OR(
AND(BH2706&gt;0,BI2706=2),
AND(BH2706="NS",BI2706=2),
AND(BH2706="NS",BJ2706=0,BI2706&gt;0),
BH2706=BJ2706,
AND(BH2706="NA",BI2706=0,BJ2706=0,BK2706&gt;0)),0,
IF(
AND(BH2706="NA",BF2706=$AM$2369),0,1))))</f>
        <v>0</v>
      </c>
      <c r="BM2706" s="90">
        <f>IF($AG$2369=$AH$2369,0,IF(AND(AI2706="NA",AG2706&lt;$AM$2369),1,0))</f>
        <v>0</v>
      </c>
      <c r="CO2706" s="349" t="s">
        <v>2171</v>
      </c>
      <c r="CP2706" s="493">
        <f>IF(AND(SUM(M2706:N2710)=0,COUNTIF(M2706:N2710,"NS")&gt;0),"NS",SUM(M2706:N2710))</f>
        <v>0</v>
      </c>
      <c r="CQ2706" s="493"/>
      <c r="CR2706" s="493">
        <f t="shared" ref="CR2706" si="3581">IF(AND(SUM(O2706:P2710)=0,COUNTIF(O2706:P2710,"NS")&gt;0),"NS",SUM(O2706:P2710))</f>
        <v>0</v>
      </c>
      <c r="CS2706" s="493"/>
      <c r="CT2706" s="493">
        <f t="shared" ref="CT2706" si="3582">IF(AND(SUM(Q2706:R2710)=0,COUNTIF(Q2706:R2710,"NS")&gt;0),"NS",SUM(Q2706:R2710))</f>
        <v>0</v>
      </c>
      <c r="CU2706" s="493"/>
      <c r="CV2706" s="486">
        <f t="shared" ref="CV2706" si="3583">IF(AND(SUM(S2706:T2710)=0,COUNTIF(S2706:T2710,"NS")&gt;0),"NS",SUM(S2706:T2710))</f>
        <v>0</v>
      </c>
      <c r="CW2706" s="486"/>
      <c r="CX2706" s="342">
        <f>IF(AND(SUM(U2706:U2710)=0,COUNTIF(U2706:U2710,"NS")&gt;0),"NS",SUM(U2706:U2710))</f>
        <v>0</v>
      </c>
      <c r="CY2706" s="342">
        <f>IF(AND(SUM(V2706:V2710)=0,COUNTIF(V2706:V2710,"NS")&gt;0),"NS",SUM(V2706:V2710))</f>
        <v>0</v>
      </c>
      <c r="CZ2706" s="486">
        <f t="shared" ref="CZ2706" si="3584">IF(AND(SUM(W2706:X2710)=0,COUNTIF(W2706:X2710,"NS")&gt;0),"NS",SUM(W2706:X2710))</f>
        <v>0</v>
      </c>
      <c r="DA2706" s="486"/>
      <c r="DB2706" s="342">
        <f>IF(AND(SUM(Y2706:Y2710)=0,COUNTIF(Y2706:Y2710,"NS")&gt;0),"NS",SUM(Y2706:Y2710))</f>
        <v>0</v>
      </c>
      <c r="DC2706" s="342">
        <f>IF(AND(SUM(Z2706:Z2710)=0,COUNTIF(Z2706:Z2710,"NS")&gt;0),"NS",SUM(Z2706:Z2710))</f>
        <v>0</v>
      </c>
      <c r="DD2706" s="486">
        <f t="shared" ref="DD2706" si="3585">IF(AND(SUM(AA2706:AB2710)=0,COUNTIF(AA2706:AB2710,"NS")&gt;0),"NS",SUM(AA2706:AB2710))</f>
        <v>0</v>
      </c>
      <c r="DE2706" s="486"/>
      <c r="DF2706" s="342">
        <f>IF(AND(SUM(AC2706:AC2710)=0,COUNTIF(AC2706:AC2710,"NS")&gt;0),"NS",SUM(AC2706:AC2710))</f>
        <v>0</v>
      </c>
      <c r="DG2706" s="342">
        <f>IF(AND(SUM(AD2706:AD2710)=0,COUNTIF(AD2706:AD2710,"NS")&gt;0),"NS",SUM(AD2706:AD2710))</f>
        <v>0</v>
      </c>
      <c r="DH2706" s="340"/>
      <c r="DT2706" s="143" t="s">
        <v>28</v>
      </c>
      <c r="DU2706" s="1132" t="s">
        <v>1008</v>
      </c>
      <c r="DV2706" s="1133"/>
      <c r="DW2706" s="1133"/>
      <c r="DX2706" s="1133"/>
      <c r="DY2706" s="1133"/>
      <c r="DZ2706" s="1133"/>
      <c r="EA2706" s="1133"/>
      <c r="EB2706" s="1133"/>
      <c r="EC2706" s="1134"/>
      <c r="ED2706" s="579">
        <f>M2351</f>
        <v>0</v>
      </c>
      <c r="EE2706" s="580"/>
      <c r="EF2706" s="579">
        <f t="shared" ref="EF2706" si="3586">O2351</f>
        <v>0</v>
      </c>
      <c r="EG2706" s="580"/>
      <c r="EH2706" s="579">
        <f t="shared" ref="EH2706" si="3587">Q2351</f>
        <v>0</v>
      </c>
      <c r="EI2706" s="580"/>
      <c r="EJ2706" s="579">
        <f>S2351</f>
        <v>0</v>
      </c>
      <c r="EK2706" s="580"/>
      <c r="EL2706" s="343">
        <f>U2351</f>
        <v>0</v>
      </c>
      <c r="EM2706" s="343">
        <f>V2351</f>
        <v>0</v>
      </c>
      <c r="EN2706" s="579">
        <f>W2351</f>
        <v>0</v>
      </c>
      <c r="EO2706" s="580"/>
      <c r="EP2706" s="343">
        <f t="shared" ref="EP2706:EQ2706" si="3588">Y2351</f>
        <v>0</v>
      </c>
      <c r="EQ2706" s="343">
        <f t="shared" si="3588"/>
        <v>0</v>
      </c>
      <c r="ER2706" s="579">
        <f>AA2351</f>
        <v>0</v>
      </c>
      <c r="ES2706" s="580"/>
      <c r="ET2706" s="343">
        <f t="shared" ref="ET2706:EU2706" si="3589">AC2351</f>
        <v>0</v>
      </c>
      <c r="EU2706" s="343">
        <f t="shared" si="3589"/>
        <v>0</v>
      </c>
    </row>
    <row r="2707" spans="1:152" ht="15" customHeight="1" x14ac:dyDescent="0.2">
      <c r="C2707" s="741"/>
      <c r="D2707" s="594"/>
      <c r="E2707" s="595"/>
      <c r="F2707" s="629" t="s">
        <v>380</v>
      </c>
      <c r="G2707" s="629"/>
      <c r="H2707" s="587" t="s">
        <v>385</v>
      </c>
      <c r="I2707" s="588"/>
      <c r="J2707" s="588"/>
      <c r="K2707" s="588"/>
      <c r="L2707" s="589"/>
      <c r="M2707" s="579"/>
      <c r="N2707" s="580"/>
      <c r="O2707" s="579"/>
      <c r="P2707" s="580"/>
      <c r="Q2707" s="579"/>
      <c r="R2707" s="580"/>
      <c r="S2707" s="590"/>
      <c r="T2707" s="591"/>
      <c r="U2707" s="201"/>
      <c r="V2707" s="201"/>
      <c r="W2707" s="486"/>
      <c r="X2707" s="486"/>
      <c r="Y2707" s="201"/>
      <c r="Z2707" s="201"/>
      <c r="AA2707" s="486"/>
      <c r="AB2707" s="486"/>
      <c r="AC2707" s="201"/>
      <c r="AD2707" s="201"/>
      <c r="AE2707" s="109"/>
      <c r="AG2707" s="90">
        <f t="shared" ref="AG2707:AG2770" si="3590">SUM(COUNTBLANK(M2707:AD2707),COUNTBLANK(D2863:AD2863))</f>
        <v>45</v>
      </c>
      <c r="AH2707" s="186">
        <f t="shared" ref="AH2707:AH2770" si="3591">IF(OR($AG$2694=$AH$2694,M2707="NA"),0,IF(
AND(M2707&lt;&gt;"NA",AG2707=$AL$2369),0,IF(
AND(M2707="NA",AG2707=$AM$2369),0,1)))</f>
        <v>0</v>
      </c>
      <c r="AI2707" s="130">
        <f t="shared" ref="AI2707:AI2770" si="3592">M2707</f>
        <v>0</v>
      </c>
      <c r="AJ2707" s="130">
        <f t="shared" ref="AJ2707:AJ2770" si="3593">COUNTIF(O2707:R2707,"NS")</f>
        <v>0</v>
      </c>
      <c r="AK2707" s="130">
        <f t="shared" ref="AK2707:AK2770" si="3594">SUM(O2707:R2707)</f>
        <v>0</v>
      </c>
      <c r="AL2707" s="130">
        <f t="shared" ref="AL2707:AL2770" si="3595">COUNTIF(M2707:R2707,"NA")</f>
        <v>0</v>
      </c>
      <c r="AM2707" s="359">
        <f t="shared" ref="AM2707:AM2770" si="3596">IF($AG$2694=$AH$2694,0,
IF(OR(
AND(AI2707=0,AJ2707&gt;0),
AND(AI2707="NS",AK2707&gt;0),
AND(AI2707="NS",AK2707=0,AJ2707=0)),1,
IF(OR(
AND(AI2707&gt;0,AJ2707=2),
AND(AI2707="NS",AJ2707=2),
AND(AI2707="NS",AK2707=0,AJ2707&gt;0),
AI2707=AK2707,
AND(AI2707="NA",AJ2707=0,AK2707=0,AL2707&gt;0)),0,
IF(
AND(AI2707="NA",AG2707=$AM$2369),0,1))))</f>
        <v>0</v>
      </c>
      <c r="AN2707" s="130">
        <f t="shared" ref="AN2707:AN2770" si="3597">O2707</f>
        <v>0</v>
      </c>
      <c r="AO2707" s="130">
        <f t="shared" ref="AO2707:AO2770" si="3598">SUM(COUNTIF(U2707,"NS"),COUNTIF(Y2707,"ns"),COUNTIF(AC2707,"ns"),COUNTIF(E2863,"NS"),COUNTIF(I2863,"ns"),COUNTIF(M2863,"ns"),COUNTIF(Q2863,"NS"),COUNTIF(U2863,"ns"),COUNTIF(Y2863,"ns"),COUNTIF(AC2863,"NS"))</f>
        <v>0</v>
      </c>
      <c r="AP2707" s="130">
        <f t="shared" ref="AP2707:AP2770" si="3599">SUM(U2707,Y2707,AC2707,E2863,I2863,M2863,Q2863,U2863,Y2863,AC2863)</f>
        <v>0</v>
      </c>
      <c r="AQ2707" s="130">
        <f t="shared" ref="AQ2707:AQ2770" si="3600">SUM(COUNTIF(U2707,"NA"),COUNTIF(Y2707,"NA"),COUNTIF(AC2707,"NA"),COUNTIF(E2863,"NA"),COUNTIF(I2863,"NA"),COUNTIF(M2863,"NA"),COUNTIF(Q2863,"NA"),COUNTIF(U2863,"NA"),COUNTIF(Y2863,"NA"),COUNTIF(AC2863,"NA"))</f>
        <v>0</v>
      </c>
      <c r="AR2707" s="359">
        <f t="shared" ref="AR2707:AR2770" si="3601">IF($AG$2694=$AH$2694,0,
IF(OR(
AND(AN2707=0,AO2707&gt;0),
AND(AN2707="NS",AP2707&gt;0),
AND(AN2707="NS",AP2707=0,AO2707=0)),1,
IF(OR(
AND(AO2707&gt;=2,AP2707&lt;AN2707),
AND(AN2707="NS",AP2707=0,AO2707&gt;0),
AN2707=AP2707,
AND(AN2707="NA",AO2707=0,AP2707=0,AQ2707&gt;0)),0,1)))</f>
        <v>0</v>
      </c>
      <c r="AS2707" s="130">
        <f t="shared" ref="AS2707:AS2770" si="3602">Q2707</f>
        <v>0</v>
      </c>
      <c r="AT2707" s="130">
        <f t="shared" ref="AT2707:AT2770" si="3603">SUM(COUNTIF(V2707,"NS"),COUNTIF(Z2707,"ns"),COUNTIF(AD2707,"ns"),COUNTIF(F2863,"NS"),COUNTIF(J2863,"ns"),COUNTIF(N2863,"ns"),COUNTIF(R2863,"NS"),COUNTIF(V2863,"ns"),COUNTIF(Z2863,"ns"),COUNTIF(AD2863,"NS"))</f>
        <v>0</v>
      </c>
      <c r="AU2707" s="130">
        <f t="shared" ref="AU2707:AU2770" si="3604">SUM(V2707,Z2707,AD2707,F2863,J2863,N2863,R2863,V2863,Z2863,AD2863)</f>
        <v>0</v>
      </c>
      <c r="AV2707" s="130">
        <f t="shared" ref="AV2707:AV2770" si="3605">SUM(COUNTIF(V2707,"NA"),COUNTIF(Z2707,"NA"),COUNTIF(AD2707,"NA"),COUNTIF(F2863,"NA"),COUNTIF(J2863,"NA"),COUNTIF(N2863,"NA"),COUNTIF(R2863,"NA"),COUNTIF(V2863,"NA"),COUNTIF(Z2863,"NA"),COUNTIF(AD2863,"NA"))</f>
        <v>0</v>
      </c>
      <c r="AW2707" s="359">
        <f t="shared" si="3577"/>
        <v>0</v>
      </c>
      <c r="AX2707" s="130">
        <f t="shared" ref="AX2707:AX2770" si="3606">S2707</f>
        <v>0</v>
      </c>
      <c r="AY2707" s="130">
        <f t="shared" ref="AY2707:AY2770" si="3607">COUNTIF(U2707:V2707,"NS")</f>
        <v>0</v>
      </c>
      <c r="AZ2707" s="130">
        <f t="shared" ref="AZ2707:AZ2770" si="3608">SUM(U2707:V2707)</f>
        <v>0</v>
      </c>
      <c r="BA2707" s="130">
        <f t="shared" ref="BA2707:BA2770" si="3609">COUNTIF(U2707:V2707,"NA")</f>
        <v>0</v>
      </c>
      <c r="BB2707" s="359">
        <f t="shared" si="3578"/>
        <v>0</v>
      </c>
      <c r="BC2707" s="130">
        <f t="shared" ref="BC2707:BC2770" si="3610">W2707</f>
        <v>0</v>
      </c>
      <c r="BD2707" s="130">
        <f t="shared" ref="BD2707:BD2770" si="3611">COUNTIF(Y2707:Z2707,"NS")</f>
        <v>0</v>
      </c>
      <c r="BE2707" s="130">
        <f t="shared" ref="BE2707:BE2770" si="3612">SUM(Y2707:Z2707)</f>
        <v>0</v>
      </c>
      <c r="BF2707" s="130">
        <f t="shared" ref="BF2707:BF2770" si="3613">COUNTIF(Y2707:Z2707,"NA")</f>
        <v>0</v>
      </c>
      <c r="BG2707" s="359">
        <f t="shared" si="3579"/>
        <v>0</v>
      </c>
      <c r="BH2707" s="130">
        <f t="shared" ref="BH2707:BH2770" si="3614">AA2707</f>
        <v>0</v>
      </c>
      <c r="BI2707" s="130">
        <f t="shared" ref="BI2707:BI2770" si="3615">COUNTIF(AC2707:AD2707,"NS")</f>
        <v>0</v>
      </c>
      <c r="BJ2707" s="130">
        <f t="shared" ref="BJ2707:BJ2770" si="3616">SUM(AC2707:AD2707)</f>
        <v>0</v>
      </c>
      <c r="BK2707" s="130">
        <f t="shared" ref="BK2707:BK2770" si="3617">COUNTIF(AC2707:AD2707,"NA")</f>
        <v>0</v>
      </c>
      <c r="BL2707" s="359">
        <f t="shared" si="3580"/>
        <v>0</v>
      </c>
      <c r="BM2707" s="90">
        <f t="shared" ref="BM2707:BM2770" si="3618">IF($AG$2369=$AH$2369,0,IF(AND(AI2707="NA",AG2707&lt;$AM$2369),1,0))</f>
        <v>0</v>
      </c>
      <c r="CO2707" s="349" t="s">
        <v>2078</v>
      </c>
      <c r="CP2707" s="493">
        <f>SUM(M2706:N2709)</f>
        <v>0</v>
      </c>
      <c r="CQ2707" s="493"/>
      <c r="CR2707" s="493">
        <f t="shared" ref="CR2707" si="3619">SUM(O2706:P2709)</f>
        <v>0</v>
      </c>
      <c r="CS2707" s="493"/>
      <c r="CT2707" s="493">
        <f t="shared" ref="CT2707" si="3620">SUM(Q2706:R2709)</f>
        <v>0</v>
      </c>
      <c r="CU2707" s="493"/>
      <c r="CV2707" s="486">
        <f t="shared" ref="CV2707" si="3621">SUM(S2706:T2709)</f>
        <v>0</v>
      </c>
      <c r="CW2707" s="486"/>
      <c r="CX2707" s="342">
        <f>SUM(U2706:U2709)</f>
        <v>0</v>
      </c>
      <c r="CY2707" s="342">
        <f>SUM(V2706:V2709)</f>
        <v>0</v>
      </c>
      <c r="CZ2707" s="486">
        <f t="shared" ref="CZ2707" si="3622">SUM(W2706:X2709)</f>
        <v>0</v>
      </c>
      <c r="DA2707" s="486"/>
      <c r="DB2707" s="342">
        <f>SUM(Y2706:Y2709)</f>
        <v>0</v>
      </c>
      <c r="DC2707" s="342">
        <f>SUM(Z2706:Z2709)</f>
        <v>0</v>
      </c>
      <c r="DD2707" s="486">
        <f t="shared" ref="DD2707" si="3623">SUM(AA2706:AB2709)</f>
        <v>0</v>
      </c>
      <c r="DE2707" s="486"/>
      <c r="DF2707" s="342">
        <f>SUM(AC2706:AC2709)</f>
        <v>0</v>
      </c>
      <c r="DG2707" s="342">
        <f>SUM(AD2706:AD2709)</f>
        <v>0</v>
      </c>
      <c r="DH2707" s="340"/>
      <c r="DU2707" s="1135" t="s">
        <v>2029</v>
      </c>
      <c r="DV2707" s="1135"/>
      <c r="DW2707" s="1135"/>
      <c r="DX2707" s="1135"/>
      <c r="DY2707" s="1135"/>
      <c r="DZ2707" s="1135"/>
      <c r="EA2707" s="1135"/>
      <c r="EB2707" s="1135"/>
      <c r="EC2707" s="1135"/>
      <c r="ED2707" s="850">
        <f>SUM(COUNTIF(M2706:N2716,"NS"),COUNTIF(M2722:N2726,"NS"),COUNTIF(M2731:N2734,"NS"),COUNTIF(M2752:N2752,"NS"),COUNTIF(M2757:N2759,"NS"),COUNTIF(M2762:N2768,"NS"),COUNTIF(M2775:N2775,"NS"),COUNTIF(M2780:N2784,"NS"),COUNTIF(M2790:N2790,"NS"),COUNTIF(M2798:N2801,"NS"),COUNTIF(M2807:N2810,"NS"),COUNTIF(M2819:N2819,"NS"),COUNTIF(M2822:N2829,"NS"),COUNTIF(M2836:N2837,"NS"),COUNTIF(M2840:N2848,"NS"),COUNTIF(M2853:N2854,"NS"))</f>
        <v>0</v>
      </c>
      <c r="EE2707" s="850"/>
      <c r="EF2707" s="850">
        <f t="shared" ref="EF2707" si="3624">SUM(COUNTIF(O2706:P2716,"NS"),COUNTIF(O2722:P2726,"NS"),COUNTIF(O2731:P2734,"NS"),COUNTIF(O2752:P2752,"NS"),COUNTIF(O2757:P2759,"NS"),COUNTIF(O2762:P2768,"NS"),COUNTIF(O2775:P2775,"NS"),COUNTIF(O2780:P2784,"NS"),COUNTIF(O2790:P2790,"NS"),COUNTIF(O2798:P2801,"NS"),COUNTIF(O2807:P2810,"NS"),COUNTIF(O2819:P2819,"NS"),COUNTIF(O2822:P2829,"NS"),COUNTIF(O2836:P2837,"NS"),COUNTIF(O2840:P2848,"NS"),COUNTIF(O2853:P2854,"NS"))</f>
        <v>0</v>
      </c>
      <c r="EG2707" s="850"/>
      <c r="EH2707" s="850">
        <f t="shared" ref="EH2707" si="3625">SUM(COUNTIF(Q2706:R2716,"NS"),COUNTIF(Q2722:R2726,"NS"),COUNTIF(Q2731:R2734,"NS"),COUNTIF(Q2752:R2752,"NS"),COUNTIF(Q2757:R2759,"NS"),COUNTIF(Q2762:R2768,"NS"),COUNTIF(Q2775:R2775,"NS"),COUNTIF(Q2780:R2784,"NS"),COUNTIF(Q2790:R2790,"NS"),COUNTIF(Q2798:R2801,"NS"),COUNTIF(Q2807:R2810,"NS"),COUNTIF(Q2819:R2819,"NS"),COUNTIF(Q2822:R2829,"NS"),COUNTIF(Q2836:R2837,"NS"),COUNTIF(Q2840:R2848,"NS"),COUNTIF(Q2853:R2854,"NS"))</f>
        <v>0</v>
      </c>
      <c r="EI2707" s="850"/>
      <c r="EJ2707" s="850">
        <f t="shared" ref="EJ2707" si="3626">SUM(COUNTIF(S2706:T2716,"NS"),COUNTIF(S2722:T2726,"NS"),COUNTIF(S2731:T2734,"NS"),COUNTIF(S2752:T2752,"NS"),COUNTIF(S2757:T2759,"NS"),COUNTIF(S2762:T2768,"NS"),COUNTIF(S2775:T2775,"NS"),COUNTIF(S2780:T2784,"NS"),COUNTIF(S2790:T2790,"NS"),COUNTIF(S2798:T2801,"NS"),COUNTIF(S2807:T2810,"NS"),COUNTIF(S2819:T2819,"NS"),COUNTIF(S2822:T2829,"NS"),COUNTIF(S2836:T2837,"NS"),COUNTIF(S2840:T2848,"NS"),COUNTIF(S2853:T2854,"NS"))</f>
        <v>0</v>
      </c>
      <c r="EK2707" s="850"/>
      <c r="EL2707" s="345">
        <f>SUM(COUNTIF(U2706:U2716,"NS"),COUNTIF(U2722:U2726,"NS"),COUNTIF(U2731:U2734,"NS"),COUNTIF(U2752,"NS"),COUNTIF(U2757:U2759,"NS"),COUNTIF(U2762:U2768,"NS"),COUNTIF(U2775,"NS"),COUNTIF(U2780:U2784,"NS"),COUNTIF(U2790,"NS"),COUNTIF(U2798:U2801,"NS"),COUNTIF(U2807:U2810,"NS"),COUNTIF(U2819,"NS"),COUNTIF(U2822:U2829,"NS"),COUNTIF(U2836:U2837,"NS"),COUNTIF(U2840:U2848,"NS"),COUNTIF(U2853:U2854,"NS"))</f>
        <v>0</v>
      </c>
      <c r="EM2707" s="345">
        <f>SUM(COUNTIF(V2706:V2716,"NS"),COUNTIF(V2722:V2726,"NS"),COUNTIF(V2731:V2734,"NS"),COUNTIF(V2752,"NS"),COUNTIF(V2757:V2759,"NS"),COUNTIF(V2762:V2768,"NS"),COUNTIF(V2775,"NS"),COUNTIF(V2780:V2784,"NS"),COUNTIF(V2790,"NS"),COUNTIF(V2798:V2801,"NS"),COUNTIF(V2807:V2810,"NS"),COUNTIF(V2819,"NS"),COUNTIF(V2822:V2829,"NS"),COUNTIF(V2836:V2837,"NS"),COUNTIF(V2840:V2848,"NS"),COUNTIF(V2853:V2854,"NS"))</f>
        <v>0</v>
      </c>
      <c r="EN2707" s="850">
        <f>SUM(COUNTIF(W2706:X2716,"NS"),COUNTIF(W2722:X2726,"NS"),COUNTIF(W2731:X2734,"NS"),COUNTIF(W2752:X2752,"NS"),COUNTIF(W2757:X2759,"NS"),COUNTIF(W2762:X2768,"NS"),COUNTIF(W2775:X2775,"NS"),COUNTIF(W2780:X2784,"NS"),COUNTIF(W2790:X2790,"NS"),COUNTIF(W2798:X2801,"NS"),COUNTIF(W2807:X2810,"NS"),COUNTIF(W2819:X2819,"NS"),COUNTIF(W2822:X2829,"NS"),COUNTIF(W2836:X2837,"NS"),COUNTIF(W2840:X2848,"NS"),COUNTIF(W2853:X2854,"NS"))</f>
        <v>0</v>
      </c>
      <c r="EO2707" s="850"/>
      <c r="EP2707" s="345">
        <f t="shared" ref="EP2707" si="3627">SUM(COUNTIF(Y2706:Y2716,"NS"),COUNTIF(Y2722:Y2726,"NS"),COUNTIF(Y2731:Y2734,"NS"),COUNTIF(Y2752,"NS"),COUNTIF(Y2757:Y2759,"NS"),COUNTIF(Y2762:Y2768,"NS"),COUNTIF(Y2775,"NS"),COUNTIF(Y2780:Y2784,"NS"),COUNTIF(Y2790,"NS"),COUNTIF(Y2798:Y2801,"NS"),COUNTIF(Y2807:Y2810,"NS"),COUNTIF(Y2819,"NS"),COUNTIF(Y2822:Y2829,"NS"),COUNTIF(Y2836:Y2837,"NS"),COUNTIF(Y2840:Y2848,"NS"),COUNTIF(Y2853:Y2854,"NS"))</f>
        <v>0</v>
      </c>
      <c r="EQ2707" s="345">
        <f t="shared" ref="EQ2707" si="3628">SUM(COUNTIF(Z2706:Z2716,"NS"),COUNTIF(Z2722:Z2726,"NS"),COUNTIF(Z2731:Z2734,"NS"),COUNTIF(Z2752,"NS"),COUNTIF(Z2757:Z2759,"NS"),COUNTIF(Z2762:Z2768,"NS"),COUNTIF(Z2775,"NS"),COUNTIF(Z2780:Z2784,"NS"),COUNTIF(Z2790,"NS"),COUNTIF(Z2798:Z2801,"NS"),COUNTIF(Z2807:Z2810,"NS"),COUNTIF(Z2819,"NS"),COUNTIF(Z2822:Z2829,"NS"),COUNTIF(Z2836:Z2837,"NS"),COUNTIF(Z2840:Z2848,"NS"),COUNTIF(Z2853:Z2854,"NS"))</f>
        <v>0</v>
      </c>
      <c r="ER2707" s="850">
        <f>SUM(COUNTIF(AA2706:AB2716,"NS"),COUNTIF(AA2722:AB2726,"NS"),COUNTIF(AA2731:AB2734,"NS"),COUNTIF(AA2752:AB2752,"NS"),COUNTIF(AA2757:AB2759,"NS"),COUNTIF(AA2762:AB2768,"NS"),COUNTIF(AA2775:AB2775,"NS"),COUNTIF(AA2780:AB2784,"NS"),COUNTIF(AA2790:AB2790,"NS"),COUNTIF(AA2798:AB2801,"NS"),COUNTIF(AA2807:AB2810,"NS"),COUNTIF(AA2819:AB2819,"NS"),COUNTIF(AA2822:AB2829,"NS"),COUNTIF(AA2836:AB2837,"NS"),COUNTIF(AA2840:AB2848,"NS"),COUNTIF(AA2853:AB2854,"NS"))</f>
        <v>0</v>
      </c>
      <c r="ES2707" s="850"/>
      <c r="ET2707" s="345">
        <f t="shared" ref="ET2707" si="3629">SUM(COUNTIF(AC2706:AC2716,"NS"),COUNTIF(AC2722:AC2726,"NS"),COUNTIF(AC2731:AC2734,"NS"),COUNTIF(AC2752,"NS"),COUNTIF(AC2757:AC2759,"NS"),COUNTIF(AC2762:AC2768,"NS"),COUNTIF(AC2775,"NS"),COUNTIF(AC2780:AC2784,"NS"),COUNTIF(AC2790,"NS"),COUNTIF(AC2798:AC2801,"NS"),COUNTIF(AC2807:AC2810,"NS"),COUNTIF(AC2819,"NS"),COUNTIF(AC2822:AC2829,"NS"),COUNTIF(AC2836:AC2837,"NS"),COUNTIF(AC2840:AC2848,"NS"),COUNTIF(AC2853:AC2854,"NS"))</f>
        <v>0</v>
      </c>
      <c r="EU2707" s="345">
        <f t="shared" ref="EU2707" si="3630">SUM(COUNTIF(AD2706:AD2716,"NS"),COUNTIF(AD2722:AD2726,"NS"),COUNTIF(AD2731:AD2734,"NS"),COUNTIF(AD2752,"NS"),COUNTIF(AD2757:AD2759,"NS"),COUNTIF(AD2762:AD2768,"NS"),COUNTIF(AD2775,"NS"),COUNTIF(AD2780:AD2784,"NS"),COUNTIF(AD2790,"NS"),COUNTIF(AD2798:AD2801,"NS"),COUNTIF(AD2807:AD2810,"NS"),COUNTIF(AD2819,"NS"),COUNTIF(AD2822:AD2829,"NS"),COUNTIF(AD2836:AD2837,"NS"),COUNTIF(AD2840:AD2848,"NS"),COUNTIF(AD2853:AD2854,"NS"))</f>
        <v>0</v>
      </c>
    </row>
    <row r="2708" spans="1:152" ht="15" customHeight="1" x14ac:dyDescent="0.2">
      <c r="C2708" s="741"/>
      <c r="D2708" s="594"/>
      <c r="E2708" s="595"/>
      <c r="F2708" s="629" t="s">
        <v>381</v>
      </c>
      <c r="G2708" s="629"/>
      <c r="H2708" s="587" t="s">
        <v>386</v>
      </c>
      <c r="I2708" s="588"/>
      <c r="J2708" s="588"/>
      <c r="K2708" s="588"/>
      <c r="L2708" s="589"/>
      <c r="M2708" s="579"/>
      <c r="N2708" s="580"/>
      <c r="O2708" s="579"/>
      <c r="P2708" s="580"/>
      <c r="Q2708" s="579"/>
      <c r="R2708" s="580"/>
      <c r="S2708" s="590"/>
      <c r="T2708" s="591"/>
      <c r="U2708" s="201"/>
      <c r="V2708" s="201"/>
      <c r="W2708" s="486"/>
      <c r="X2708" s="486"/>
      <c r="Y2708" s="201"/>
      <c r="Z2708" s="201"/>
      <c r="AA2708" s="486"/>
      <c r="AB2708" s="486"/>
      <c r="AC2708" s="201"/>
      <c r="AD2708" s="201"/>
      <c r="AE2708" s="109"/>
      <c r="AG2708" s="90">
        <f t="shared" si="3590"/>
        <v>45</v>
      </c>
      <c r="AH2708" s="186">
        <f t="shared" si="3591"/>
        <v>0</v>
      </c>
      <c r="AI2708" s="130">
        <f t="shared" si="3592"/>
        <v>0</v>
      </c>
      <c r="AJ2708" s="130">
        <f t="shared" si="3593"/>
        <v>0</v>
      </c>
      <c r="AK2708" s="130">
        <f t="shared" si="3594"/>
        <v>0</v>
      </c>
      <c r="AL2708" s="130">
        <f t="shared" si="3595"/>
        <v>0</v>
      </c>
      <c r="AM2708" s="359">
        <f t="shared" si="3596"/>
        <v>0</v>
      </c>
      <c r="AN2708" s="130">
        <f t="shared" si="3597"/>
        <v>0</v>
      </c>
      <c r="AO2708" s="130">
        <f t="shared" si="3598"/>
        <v>0</v>
      </c>
      <c r="AP2708" s="130">
        <f t="shared" si="3599"/>
        <v>0</v>
      </c>
      <c r="AQ2708" s="130">
        <f t="shared" si="3600"/>
        <v>0</v>
      </c>
      <c r="AR2708" s="359">
        <f t="shared" si="3601"/>
        <v>0</v>
      </c>
      <c r="AS2708" s="130">
        <f t="shared" si="3602"/>
        <v>0</v>
      </c>
      <c r="AT2708" s="130">
        <f t="shared" si="3603"/>
        <v>0</v>
      </c>
      <c r="AU2708" s="130">
        <f t="shared" si="3604"/>
        <v>0</v>
      </c>
      <c r="AV2708" s="130">
        <f t="shared" si="3605"/>
        <v>0</v>
      </c>
      <c r="AW2708" s="359">
        <f t="shared" si="3577"/>
        <v>0</v>
      </c>
      <c r="AX2708" s="130">
        <f t="shared" si="3606"/>
        <v>0</v>
      </c>
      <c r="AY2708" s="130">
        <f t="shared" si="3607"/>
        <v>0</v>
      </c>
      <c r="AZ2708" s="130">
        <f t="shared" si="3608"/>
        <v>0</v>
      </c>
      <c r="BA2708" s="130">
        <f t="shared" si="3609"/>
        <v>0</v>
      </c>
      <c r="BB2708" s="359">
        <f t="shared" si="3578"/>
        <v>0</v>
      </c>
      <c r="BC2708" s="130">
        <f t="shared" si="3610"/>
        <v>0</v>
      </c>
      <c r="BD2708" s="130">
        <f t="shared" si="3611"/>
        <v>0</v>
      </c>
      <c r="BE2708" s="130">
        <f t="shared" si="3612"/>
        <v>0</v>
      </c>
      <c r="BF2708" s="130">
        <f t="shared" si="3613"/>
        <v>0</v>
      </c>
      <c r="BG2708" s="359">
        <f t="shared" si="3579"/>
        <v>0</v>
      </c>
      <c r="BH2708" s="130">
        <f t="shared" si="3614"/>
        <v>0</v>
      </c>
      <c r="BI2708" s="130">
        <f t="shared" si="3615"/>
        <v>0</v>
      </c>
      <c r="BJ2708" s="130">
        <f t="shared" si="3616"/>
        <v>0</v>
      </c>
      <c r="BK2708" s="130">
        <f t="shared" si="3617"/>
        <v>0</v>
      </c>
      <c r="BL2708" s="359">
        <f t="shared" si="3580"/>
        <v>0</v>
      </c>
      <c r="BM2708" s="90">
        <f t="shared" si="3618"/>
        <v>0</v>
      </c>
      <c r="CO2708" s="349" t="s">
        <v>2029</v>
      </c>
      <c r="CP2708" s="493">
        <f>COUNTIF(M2706:N2709,"NS")</f>
        <v>0</v>
      </c>
      <c r="CQ2708" s="493"/>
      <c r="CR2708" s="493">
        <f t="shared" ref="CR2708" si="3631">COUNTIF(O2706:P2709,"NS")</f>
        <v>0</v>
      </c>
      <c r="CS2708" s="493"/>
      <c r="CT2708" s="493">
        <f t="shared" ref="CT2708" si="3632">COUNTIF(Q2706:R2709,"NS")</f>
        <v>0</v>
      </c>
      <c r="CU2708" s="493"/>
      <c r="CV2708" s="486">
        <f t="shared" ref="CV2708" si="3633">COUNTIF(S2706:T2709,"NS")</f>
        <v>0</v>
      </c>
      <c r="CW2708" s="486"/>
      <c r="CX2708" s="342">
        <f>COUNTIF(U2706:U2709,"NS")</f>
        <v>0</v>
      </c>
      <c r="CY2708" s="342">
        <f>COUNTIF(V2706:V2709,"NS")</f>
        <v>0</v>
      </c>
      <c r="CZ2708" s="486">
        <f t="shared" ref="CZ2708" si="3634">COUNTIF(W2706:X2709,"NS")</f>
        <v>0</v>
      </c>
      <c r="DA2708" s="486"/>
      <c r="DB2708" s="342">
        <f>COUNTIF(Y2706:Y2709,"NS")</f>
        <v>0</v>
      </c>
      <c r="DC2708" s="342">
        <f>COUNTIF(Z2706:Z2709,"NS")</f>
        <v>0</v>
      </c>
      <c r="DD2708" s="486">
        <f t="shared" ref="DD2708" si="3635">COUNTIF(AA2706:AB2709,"NS")</f>
        <v>0</v>
      </c>
      <c r="DE2708" s="486"/>
      <c r="DF2708" s="342">
        <f>COUNTIF(AC2706:AC2709,"NS")</f>
        <v>0</v>
      </c>
      <c r="DG2708" s="342">
        <f>COUNTIF(AD2706:AD2709,"NS")</f>
        <v>0</v>
      </c>
      <c r="DH2708" s="340"/>
      <c r="DU2708" s="1135" t="s">
        <v>2078</v>
      </c>
      <c r="DV2708" s="1135"/>
      <c r="DW2708" s="1135"/>
      <c r="DX2708" s="1135"/>
      <c r="DY2708" s="1135"/>
      <c r="DZ2708" s="1135"/>
      <c r="EA2708" s="1135"/>
      <c r="EB2708" s="1135"/>
      <c r="EC2708" s="1135"/>
      <c r="ED2708" s="850">
        <f>SUM(M2853:N2854,M2840:N2848,M2836:N2837,M2822:N2829,M2819:N2819,M2807:N2810,M2798:N2801,M2790:N2790,M2780:N2784,M2775:N2775,M2762:N2768,M2757:N2759,M2752:N2752,M2731:N2734,M2722:N2726,M2706:N2716)</f>
        <v>0</v>
      </c>
      <c r="EE2708" s="850"/>
      <c r="EF2708" s="850">
        <f t="shared" ref="EF2708" si="3636">SUM(O2853:P2854,O2840:P2848,O2836:P2837,O2822:P2829,O2819:P2819,O2807:P2810,O2798:P2801,O2790:P2790,O2780:P2784,O2775:P2775,O2762:P2768,O2757:P2759,O2752:P2752,O2731:P2734,O2722:P2726,O2706:P2716)</f>
        <v>0</v>
      </c>
      <c r="EG2708" s="850"/>
      <c r="EH2708" s="850">
        <f t="shared" ref="EH2708" si="3637">SUM(Q2853:R2854,Q2840:R2848,Q2836:R2837,Q2822:R2829,Q2819:R2819,Q2807:R2810,Q2798:R2801,Q2790:R2790,Q2780:R2784,Q2775:R2775,Q2762:R2768,Q2757:R2759,Q2752:R2752,Q2731:R2734,Q2722:R2726,Q2706:R2716)</f>
        <v>0</v>
      </c>
      <c r="EI2708" s="850"/>
      <c r="EJ2708" s="850">
        <f t="shared" ref="EJ2708" si="3638">SUM(S2853:T2854,S2840:T2848,S2836:T2837,S2822:T2829,S2819:T2819,S2807:T2810,S2798:T2801,S2790:T2790,S2780:T2784,S2775:T2775,S2762:T2768,S2757:T2759,S2752:T2752,S2731:T2734,S2722:T2726,S2706:T2716)</f>
        <v>0</v>
      </c>
      <c r="EK2708" s="850"/>
      <c r="EL2708" s="345">
        <f>SUM(U2853:U2854,U2840:U2848,U2836:U2837,U2822:U2829,U2819,U2807:U2810,U2798:U2801,U2790,U2780:U2784,U2775,U2762:U2768,U2757:U2759,U2752,U2731:U2734,U2722:U2726,U2706:U2716)</f>
        <v>0</v>
      </c>
      <c r="EM2708" s="345">
        <f>SUM(V2853:V2854,V2840:V2848,V2836:V2837,V2822:V2829,V2819,V2807:V2810,V2798:V2801,V2790,V2780:V2784,V2775,V2762:V2768,V2757:V2759,V2752,V2731:V2734,V2722:V2726,V2706:V2716)</f>
        <v>0</v>
      </c>
      <c r="EN2708" s="850">
        <f>SUM(W2853:X2854,W2840:X2848,W2836:X2837,W2822:X2829,W2819:X2819,W2807:X2810,W2798:X2801,W2790:X2790,W2780:X2784,W2775:X2775,W2762:X2768,W2757:X2759,W2752:X2752,W2731:X2734,W2722:X2726,W2706:X2716)</f>
        <v>0</v>
      </c>
      <c r="EO2708" s="850"/>
      <c r="EP2708" s="345">
        <f t="shared" ref="EP2708" si="3639">SUM(Y2853:Y2854,Y2840:Y2848,Y2836:Y2837,Y2822:Y2829,Y2819,Y2807:Y2810,Y2798:Y2801,Y2790,Y2780:Y2784,Y2775,Y2762:Y2768,Y2757:Y2759,Y2752,Y2731:Y2734,Y2722:Y2726,Y2706:Y2716)</f>
        <v>0</v>
      </c>
      <c r="EQ2708" s="345">
        <f t="shared" ref="EQ2708" si="3640">SUM(Z2853:Z2854,Z2840:Z2848,Z2836:Z2837,Z2822:Z2829,Z2819,Z2807:Z2810,Z2798:Z2801,Z2790,Z2780:Z2784,Z2775,Z2762:Z2768,Z2757:Z2759,Z2752,Z2731:Z2734,Z2722:Z2726,Z2706:Z2716)</f>
        <v>0</v>
      </c>
      <c r="ER2708" s="850">
        <f>SUM(AA2853:AB2854,AA2840:AB2848,AA2836:AB2837,AA2822:AB2829,AA2819:AB2819,AA2807:AB2810,AA2798:AB2801,AA2790:AB2790,AA2780:AB2784,AA2775:AB2775,AA2762:AB2768,AA2757:AB2759,AA2752:AB2752,AA2731:AB2734,AA2722:AB2726,AA2706:AB2716)</f>
        <v>0</v>
      </c>
      <c r="ES2708" s="850"/>
      <c r="ET2708" s="345">
        <f t="shared" ref="ET2708" si="3641">SUM(AC2853:AC2854,AC2840:AC2848,AC2836:AC2837,AC2822:AC2829,AC2819,AC2807:AC2810,AC2798:AC2801,AC2790,AC2780:AC2784,AC2775,AC2762:AC2768,AC2757:AC2759,AC2752,AC2731:AC2734,AC2722:AC2726,AC2706:AC2716)</f>
        <v>0</v>
      </c>
      <c r="EU2708" s="345">
        <f t="shared" ref="EU2708" si="3642">SUM(AD2853:AD2854,AD2840:AD2848,AD2836:AD2837,AD2822:AD2829,AD2819,AD2807:AD2810,AD2798:AD2801,AD2790,AD2780:AD2784,AD2775,AD2762:AD2768,AD2757:AD2759,AD2752,AD2731:AD2734,AD2722:AD2726,AD2706:AD2716)</f>
        <v>0</v>
      </c>
    </row>
    <row r="2709" spans="1:152" ht="15" customHeight="1" x14ac:dyDescent="0.2">
      <c r="C2709" s="741"/>
      <c r="D2709" s="594"/>
      <c r="E2709" s="595"/>
      <c r="F2709" s="629" t="s">
        <v>382</v>
      </c>
      <c r="G2709" s="629"/>
      <c r="H2709" s="587" t="s">
        <v>387</v>
      </c>
      <c r="I2709" s="588"/>
      <c r="J2709" s="588"/>
      <c r="K2709" s="588"/>
      <c r="L2709" s="589"/>
      <c r="M2709" s="579"/>
      <c r="N2709" s="580"/>
      <c r="O2709" s="579"/>
      <c r="P2709" s="580"/>
      <c r="Q2709" s="579"/>
      <c r="R2709" s="580"/>
      <c r="S2709" s="590"/>
      <c r="T2709" s="591"/>
      <c r="U2709" s="201"/>
      <c r="V2709" s="201"/>
      <c r="W2709" s="486"/>
      <c r="X2709" s="486"/>
      <c r="Y2709" s="201"/>
      <c r="Z2709" s="201"/>
      <c r="AA2709" s="486"/>
      <c r="AB2709" s="486"/>
      <c r="AC2709" s="201"/>
      <c r="AD2709" s="201"/>
      <c r="AE2709" s="109"/>
      <c r="AG2709" s="90">
        <f t="shared" si="3590"/>
        <v>45</v>
      </c>
      <c r="AH2709" s="186">
        <f t="shared" si="3591"/>
        <v>0</v>
      </c>
      <c r="AI2709" s="130">
        <f t="shared" si="3592"/>
        <v>0</v>
      </c>
      <c r="AJ2709" s="130">
        <f t="shared" si="3593"/>
        <v>0</v>
      </c>
      <c r="AK2709" s="130">
        <f t="shared" si="3594"/>
        <v>0</v>
      </c>
      <c r="AL2709" s="130">
        <f t="shared" si="3595"/>
        <v>0</v>
      </c>
      <c r="AM2709" s="359">
        <f t="shared" si="3596"/>
        <v>0</v>
      </c>
      <c r="AN2709" s="130">
        <f t="shared" si="3597"/>
        <v>0</v>
      </c>
      <c r="AO2709" s="130">
        <f t="shared" si="3598"/>
        <v>0</v>
      </c>
      <c r="AP2709" s="130">
        <f t="shared" si="3599"/>
        <v>0</v>
      </c>
      <c r="AQ2709" s="130">
        <f t="shared" si="3600"/>
        <v>0</v>
      </c>
      <c r="AR2709" s="359">
        <f t="shared" si="3601"/>
        <v>0</v>
      </c>
      <c r="AS2709" s="130">
        <f t="shared" si="3602"/>
        <v>0</v>
      </c>
      <c r="AT2709" s="130">
        <f t="shared" si="3603"/>
        <v>0</v>
      </c>
      <c r="AU2709" s="130">
        <f t="shared" si="3604"/>
        <v>0</v>
      </c>
      <c r="AV2709" s="130">
        <f t="shared" si="3605"/>
        <v>0</v>
      </c>
      <c r="AW2709" s="359">
        <f t="shared" si="3577"/>
        <v>0</v>
      </c>
      <c r="AX2709" s="130">
        <f t="shared" si="3606"/>
        <v>0</v>
      </c>
      <c r="AY2709" s="130">
        <f t="shared" si="3607"/>
        <v>0</v>
      </c>
      <c r="AZ2709" s="130">
        <f t="shared" si="3608"/>
        <v>0</v>
      </c>
      <c r="BA2709" s="130">
        <f t="shared" si="3609"/>
        <v>0</v>
      </c>
      <c r="BB2709" s="359">
        <f t="shared" si="3578"/>
        <v>0</v>
      </c>
      <c r="BC2709" s="130">
        <f t="shared" si="3610"/>
        <v>0</v>
      </c>
      <c r="BD2709" s="130">
        <f t="shared" si="3611"/>
        <v>0</v>
      </c>
      <c r="BE2709" s="130">
        <f t="shared" si="3612"/>
        <v>0</v>
      </c>
      <c r="BF2709" s="130">
        <f t="shared" si="3613"/>
        <v>0</v>
      </c>
      <c r="BG2709" s="359">
        <f t="shared" si="3579"/>
        <v>0</v>
      </c>
      <c r="BH2709" s="130">
        <f t="shared" si="3614"/>
        <v>0</v>
      </c>
      <c r="BI2709" s="130">
        <f t="shared" si="3615"/>
        <v>0</v>
      </c>
      <c r="BJ2709" s="130">
        <f t="shared" si="3616"/>
        <v>0</v>
      </c>
      <c r="BK2709" s="130">
        <f t="shared" si="3617"/>
        <v>0</v>
      </c>
      <c r="BL2709" s="359">
        <f t="shared" si="3580"/>
        <v>0</v>
      </c>
      <c r="BM2709" s="90">
        <f t="shared" si="3618"/>
        <v>0</v>
      </c>
      <c r="CO2709" s="350">
        <v>0.25</v>
      </c>
      <c r="CP2709" s="493">
        <f>IF(CP2706="ns",0,CP2706*0.25)</f>
        <v>0</v>
      </c>
      <c r="CQ2709" s="493"/>
      <c r="CR2709" s="493">
        <f t="shared" ref="CR2709" si="3643">IF(CR2706="ns",0,CR2706*0.25)</f>
        <v>0</v>
      </c>
      <c r="CS2709" s="493"/>
      <c r="CT2709" s="493">
        <f t="shared" ref="CT2709" si="3644">IF(CT2706="ns",0,CT2706*0.25)</f>
        <v>0</v>
      </c>
      <c r="CU2709" s="493"/>
      <c r="CV2709" s="486">
        <f t="shared" ref="CV2709" si="3645">IF(CV2706="ns",0,CV2706*0.25)</f>
        <v>0</v>
      </c>
      <c r="CW2709" s="486"/>
      <c r="CX2709" s="342">
        <f>IF(CX2706="ns",0,CX2706*0.25)</f>
        <v>0</v>
      </c>
      <c r="CY2709" s="342">
        <f>IF(CY2706="ns",0,CY2706*0.25)</f>
        <v>0</v>
      </c>
      <c r="CZ2709" s="486">
        <f>IF(CZ2706="ns",0,CZ2706*0.25)</f>
        <v>0</v>
      </c>
      <c r="DA2709" s="486"/>
      <c r="DB2709" s="342">
        <f t="shared" ref="DB2709:DC2709" si="3646">IF(DB2706="ns",0,DB2706*0.25)</f>
        <v>0</v>
      </c>
      <c r="DC2709" s="342">
        <f t="shared" si="3646"/>
        <v>0</v>
      </c>
      <c r="DD2709" s="486">
        <f>IF(DD2706="ns",0,DD2706*0.25)</f>
        <v>0</v>
      </c>
      <c r="DE2709" s="486"/>
      <c r="DF2709" s="342">
        <f t="shared" ref="DF2709:DG2709" si="3647">IF(DF2706="ns",0,DF2706*0.25)</f>
        <v>0</v>
      </c>
      <c r="DG2709" s="342">
        <f t="shared" si="3647"/>
        <v>0</v>
      </c>
      <c r="DH2709" s="340"/>
      <c r="DU2709" s="1135" t="s">
        <v>2077</v>
      </c>
      <c r="DV2709" s="1135"/>
      <c r="DW2709" s="1135"/>
      <c r="DX2709" s="1135"/>
      <c r="DY2709" s="1135"/>
      <c r="DZ2709" s="1135"/>
      <c r="EA2709" s="1135"/>
      <c r="EB2709" s="1135"/>
      <c r="EC2709" s="1135"/>
      <c r="ED2709" s="850">
        <f>IF($AG$2369=$AH$2369,0,
IF(OR(
AND(ED2706=0,ED2707&gt;0),
AND(ED2706="NS",ED2708&gt;0),
AND(ED2706="NS",ED2708=0,ED2707=0)),1,
IF(OR(
AND(ED2707&gt;=2,ED2708&lt;ED2706),
AND(ED2706="NS",ED2708=0,ED2707&gt;0),
ED2706=ED2708),0,1)))</f>
        <v>0</v>
      </c>
      <c r="EE2709" s="850"/>
      <c r="EF2709" s="850">
        <f t="shared" ref="EF2709" si="3648">IF($AG$2369=$AH$2369,0,
IF(OR(
AND(EF2706=0,EF2707&gt;0),
AND(EF2706="NS",EF2708&gt;0),
AND(EF2706="NS",EF2708=0,EF2707=0)),1,
IF(OR(
AND(EF2707&gt;=2,EF2708&lt;EF2706),
AND(EF2706="NS",EF2708=0,EF2707&gt;0),
EF2706=EF2708),0,1)))</f>
        <v>0</v>
      </c>
      <c r="EG2709" s="850"/>
      <c r="EH2709" s="850">
        <f t="shared" ref="EH2709" si="3649">IF($AG$2369=$AH$2369,0,
IF(OR(
AND(EH2706=0,EH2707&gt;0),
AND(EH2706="NS",EH2708&gt;0),
AND(EH2706="NS",EH2708=0,EH2707=0)),1,
IF(OR(
AND(EH2707&gt;=2,EH2708&lt;EH2706),
AND(EH2706="NS",EH2708=0,EH2707&gt;0),
EH2706=EH2708),0,1)))</f>
        <v>0</v>
      </c>
      <c r="EI2709" s="850"/>
      <c r="EJ2709" s="850">
        <f t="shared" ref="EJ2709" si="3650">IF($AG$2369=$AH$2369,0,
IF(OR(
AND(EJ2706=0,EJ2707&gt;0),
AND(EJ2706="NS",EJ2708&gt;0),
AND(EJ2706="NS",EJ2708=0,EJ2707=0)),1,
IF(OR(
AND(EJ2707&gt;=2,EJ2708&lt;EJ2706),
AND(EJ2706="NS",EJ2708=0,EJ2707&gt;0),
EJ2706=EJ2708),0,1)))</f>
        <v>0</v>
      </c>
      <c r="EK2709" s="850"/>
      <c r="EL2709" s="345">
        <f>IF($AG$2369=$AH$2369,0,
IF(OR(
AND(EL2706=0,EL2707&gt;0),
AND(EL2706="NS",EL2708&gt;0),
AND(EL2706="NS",EL2708=0,EL2707=0)),1,
IF(OR(
AND(EL2707&gt;=2,EL2708&lt;EL2706),
AND(EL2706="NS",EL2708=0,EL2707&gt;0),
EL2706=EL2708),0,1)))</f>
        <v>0</v>
      </c>
      <c r="EM2709" s="345">
        <f>IF($AG$2369=$AH$2369,0,
IF(OR(
AND(EM2706=0,EM2707&gt;0),
AND(EM2706="NS",EM2708&gt;0),
AND(EM2706="NS",EM2708=0,EM2707=0)),1,
IF(OR(
AND(EM2707&gt;=2,EM2708&lt;EM2706),
AND(EM2706="NS",EM2708=0,EM2707&gt;0),
EM2706=EM2708),0,1)))</f>
        <v>0</v>
      </c>
      <c r="EN2709" s="850">
        <f>IF($AG$2369=$AH$2369,0,
IF(OR(
AND(EN2706=0,EN2707&gt;0),
AND(EN2706="NS",EN2708&gt;0),
AND(EN2706="NS",EN2708=0,EN2707=0)),1,
IF(OR(
AND(EN2707&gt;=2,EN2708&lt;EN2706),
AND(EN2706="NS",EN2708=0,EN2707&gt;0),
EN2706=EN2708),0,1)))</f>
        <v>0</v>
      </c>
      <c r="EO2709" s="850"/>
      <c r="EP2709" s="345">
        <f t="shared" ref="EP2709" si="3651">IF($AG$2369=$AH$2369,0,
IF(OR(
AND(EP2706=0,EP2707&gt;0),
AND(EP2706="NS",EP2708&gt;0),
AND(EP2706="NS",EP2708=0,EP2707=0)),1,
IF(OR(
AND(EP2707&gt;=2,EP2708&lt;EP2706),
AND(EP2706="NS",EP2708=0,EP2707&gt;0),
EP2706=EP2708),0,1)))</f>
        <v>0</v>
      </c>
      <c r="EQ2709" s="345">
        <f t="shared" ref="EQ2709" si="3652">IF($AG$2369=$AH$2369,0,
IF(OR(
AND(EQ2706=0,EQ2707&gt;0),
AND(EQ2706="NS",EQ2708&gt;0),
AND(EQ2706="NS",EQ2708=0,EQ2707=0)),1,
IF(OR(
AND(EQ2707&gt;=2,EQ2708&lt;EQ2706),
AND(EQ2706="NS",EQ2708=0,EQ2707&gt;0),
EQ2706=EQ2708),0,1)))</f>
        <v>0</v>
      </c>
      <c r="ER2709" s="850">
        <f>IF($AG$2369=$AH$2369,0,
IF(OR(
AND(ER2706=0,ER2707&gt;0),
AND(ER2706="NS",ER2708&gt;0),
AND(ER2706="NS",ER2708=0,ER2707=0)),1,
IF(OR(
AND(ER2707&gt;=2,ER2708&lt;ER2706),
AND(ER2706="NS",ER2708=0,ER2707&gt;0),
ER2706=ER2708),0,1)))</f>
        <v>0</v>
      </c>
      <c r="ES2709" s="850"/>
      <c r="ET2709" s="345">
        <f t="shared" ref="ET2709" si="3653">IF($AG$2369=$AH$2369,0,
IF(OR(
AND(ET2706=0,ET2707&gt;0),
AND(ET2706="NS",ET2708&gt;0),
AND(ET2706="NS",ET2708=0,ET2707=0)),1,
IF(OR(
AND(ET2707&gt;=2,ET2708&lt;ET2706),
AND(ET2706="NS",ET2708=0,ET2707&gt;0),
ET2706=ET2708),0,1)))</f>
        <v>0</v>
      </c>
      <c r="EU2709" s="345">
        <f t="shared" ref="EU2709" si="3654">IF($AG$2369=$AH$2369,0,
IF(OR(
AND(EU2706=0,EU2707&gt;0),
AND(EU2706="NS",EU2708&gt;0),
AND(EU2706="NS",EU2708=0,EU2707=0)),1,
IF(OR(
AND(EU2707&gt;=2,EU2708&lt;EU2706),
AND(EU2706="NS",EU2708=0,EU2707&gt;0),
EU2706=EU2708),0,1)))</f>
        <v>0</v>
      </c>
      <c r="EV2709" s="90">
        <f>SUM(ED2709:EU2709)</f>
        <v>0</v>
      </c>
    </row>
    <row r="2710" spans="1:152" ht="36.75" customHeight="1" x14ac:dyDescent="0.2">
      <c r="C2710" s="742"/>
      <c r="D2710" s="596"/>
      <c r="E2710" s="597"/>
      <c r="F2710" s="647" t="s">
        <v>383</v>
      </c>
      <c r="G2710" s="647"/>
      <c r="H2710" s="631" t="s">
        <v>388</v>
      </c>
      <c r="I2710" s="625"/>
      <c r="J2710" s="625"/>
      <c r="K2710" s="625"/>
      <c r="L2710" s="626"/>
      <c r="M2710" s="579"/>
      <c r="N2710" s="580"/>
      <c r="O2710" s="579"/>
      <c r="P2710" s="580"/>
      <c r="Q2710" s="579"/>
      <c r="R2710" s="580"/>
      <c r="S2710" s="590"/>
      <c r="T2710" s="591"/>
      <c r="U2710" s="201"/>
      <c r="V2710" s="201"/>
      <c r="W2710" s="486"/>
      <c r="X2710" s="486"/>
      <c r="Y2710" s="201"/>
      <c r="Z2710" s="201"/>
      <c r="AA2710" s="486"/>
      <c r="AB2710" s="486"/>
      <c r="AC2710" s="201"/>
      <c r="AD2710" s="201"/>
      <c r="AE2710" s="109"/>
      <c r="AG2710" s="90">
        <f t="shared" si="3590"/>
        <v>45</v>
      </c>
      <c r="AH2710" s="186">
        <f t="shared" si="3591"/>
        <v>0</v>
      </c>
      <c r="AI2710" s="130">
        <f t="shared" si="3592"/>
        <v>0</v>
      </c>
      <c r="AJ2710" s="130">
        <f t="shared" si="3593"/>
        <v>0</v>
      </c>
      <c r="AK2710" s="130">
        <f t="shared" si="3594"/>
        <v>0</v>
      </c>
      <c r="AL2710" s="130">
        <f t="shared" si="3595"/>
        <v>0</v>
      </c>
      <c r="AM2710" s="359">
        <f t="shared" si="3596"/>
        <v>0</v>
      </c>
      <c r="AN2710" s="130">
        <f t="shared" si="3597"/>
        <v>0</v>
      </c>
      <c r="AO2710" s="130">
        <f t="shared" si="3598"/>
        <v>0</v>
      </c>
      <c r="AP2710" s="130">
        <f t="shared" si="3599"/>
        <v>0</v>
      </c>
      <c r="AQ2710" s="130">
        <f t="shared" si="3600"/>
        <v>0</v>
      </c>
      <c r="AR2710" s="359">
        <f t="shared" si="3601"/>
        <v>0</v>
      </c>
      <c r="AS2710" s="130">
        <f t="shared" si="3602"/>
        <v>0</v>
      </c>
      <c r="AT2710" s="130">
        <f t="shared" si="3603"/>
        <v>0</v>
      </c>
      <c r="AU2710" s="130">
        <f t="shared" si="3604"/>
        <v>0</v>
      </c>
      <c r="AV2710" s="130">
        <f t="shared" si="3605"/>
        <v>0</v>
      </c>
      <c r="AW2710" s="359">
        <f t="shared" si="3577"/>
        <v>0</v>
      </c>
      <c r="AX2710" s="130">
        <f t="shared" si="3606"/>
        <v>0</v>
      </c>
      <c r="AY2710" s="130">
        <f t="shared" si="3607"/>
        <v>0</v>
      </c>
      <c r="AZ2710" s="130">
        <f t="shared" si="3608"/>
        <v>0</v>
      </c>
      <c r="BA2710" s="130">
        <f t="shared" si="3609"/>
        <v>0</v>
      </c>
      <c r="BB2710" s="359">
        <f t="shared" si="3578"/>
        <v>0</v>
      </c>
      <c r="BC2710" s="130">
        <f t="shared" si="3610"/>
        <v>0</v>
      </c>
      <c r="BD2710" s="130">
        <f t="shared" si="3611"/>
        <v>0</v>
      </c>
      <c r="BE2710" s="130">
        <f t="shared" si="3612"/>
        <v>0</v>
      </c>
      <c r="BF2710" s="130">
        <f t="shared" si="3613"/>
        <v>0</v>
      </c>
      <c r="BG2710" s="359">
        <f t="shared" si="3579"/>
        <v>0</v>
      </c>
      <c r="BH2710" s="130">
        <f t="shared" si="3614"/>
        <v>0</v>
      </c>
      <c r="BI2710" s="130">
        <f t="shared" si="3615"/>
        <v>0</v>
      </c>
      <c r="BJ2710" s="130">
        <f t="shared" si="3616"/>
        <v>0</v>
      </c>
      <c r="BK2710" s="130">
        <f t="shared" si="3617"/>
        <v>0</v>
      </c>
      <c r="BL2710" s="359">
        <f t="shared" si="3580"/>
        <v>0</v>
      </c>
      <c r="BM2710" s="90">
        <f t="shared" si="3618"/>
        <v>0</v>
      </c>
      <c r="CO2710" s="349" t="s">
        <v>72</v>
      </c>
      <c r="CP2710" s="493">
        <f>M2710</f>
        <v>0</v>
      </c>
      <c r="CQ2710" s="493"/>
      <c r="CR2710" s="493">
        <f t="shared" ref="CR2710" si="3655">O2710</f>
        <v>0</v>
      </c>
      <c r="CS2710" s="493"/>
      <c r="CT2710" s="493">
        <f t="shared" ref="CT2710" si="3656">Q2710</f>
        <v>0</v>
      </c>
      <c r="CU2710" s="493"/>
      <c r="CV2710" s="486">
        <f t="shared" ref="CV2710" si="3657">S2710</f>
        <v>0</v>
      </c>
      <c r="CW2710" s="486"/>
      <c r="CX2710" s="342">
        <f>U2710</f>
        <v>0</v>
      </c>
      <c r="CY2710" s="342">
        <f>V2710</f>
        <v>0</v>
      </c>
      <c r="CZ2710" s="486">
        <f>W2710</f>
        <v>0</v>
      </c>
      <c r="DA2710" s="486"/>
      <c r="DB2710" s="342">
        <f>Y2710</f>
        <v>0</v>
      </c>
      <c r="DC2710" s="342">
        <f>Z2710</f>
        <v>0</v>
      </c>
      <c r="DD2710" s="486">
        <f>AA2710</f>
        <v>0</v>
      </c>
      <c r="DE2710" s="486"/>
      <c r="DF2710" s="342">
        <f>AC2710</f>
        <v>0</v>
      </c>
      <c r="DG2710" s="342">
        <f>AD2710</f>
        <v>0</v>
      </c>
      <c r="DH2710" s="340"/>
    </row>
    <row r="2711" spans="1:152" ht="15" customHeight="1" x14ac:dyDescent="0.2">
      <c r="C2711" s="740" t="s">
        <v>415</v>
      </c>
      <c r="D2711" s="637" t="s">
        <v>416</v>
      </c>
      <c r="E2711" s="638"/>
      <c r="F2711" s="675" t="s">
        <v>391</v>
      </c>
      <c r="G2711" s="675"/>
      <c r="H2711" s="587" t="s">
        <v>397</v>
      </c>
      <c r="I2711" s="588"/>
      <c r="J2711" s="588"/>
      <c r="K2711" s="588"/>
      <c r="L2711" s="589"/>
      <c r="M2711" s="579"/>
      <c r="N2711" s="580"/>
      <c r="O2711" s="579"/>
      <c r="P2711" s="580"/>
      <c r="Q2711" s="579"/>
      <c r="R2711" s="580"/>
      <c r="S2711" s="590"/>
      <c r="T2711" s="591"/>
      <c r="U2711" s="201"/>
      <c r="V2711" s="201"/>
      <c r="W2711" s="486"/>
      <c r="X2711" s="486"/>
      <c r="Y2711" s="201"/>
      <c r="Z2711" s="201"/>
      <c r="AA2711" s="486"/>
      <c r="AB2711" s="486"/>
      <c r="AC2711" s="201"/>
      <c r="AD2711" s="201"/>
      <c r="AE2711" s="109"/>
      <c r="AG2711" s="90">
        <f t="shared" si="3590"/>
        <v>45</v>
      </c>
      <c r="AH2711" s="186">
        <f t="shared" si="3591"/>
        <v>0</v>
      </c>
      <c r="AI2711" s="130">
        <f t="shared" si="3592"/>
        <v>0</v>
      </c>
      <c r="AJ2711" s="130">
        <f t="shared" si="3593"/>
        <v>0</v>
      </c>
      <c r="AK2711" s="130">
        <f t="shared" si="3594"/>
        <v>0</v>
      </c>
      <c r="AL2711" s="130">
        <f t="shared" si="3595"/>
        <v>0</v>
      </c>
      <c r="AM2711" s="359">
        <f t="shared" si="3596"/>
        <v>0</v>
      </c>
      <c r="AN2711" s="130">
        <f t="shared" si="3597"/>
        <v>0</v>
      </c>
      <c r="AO2711" s="130">
        <f t="shared" si="3598"/>
        <v>0</v>
      </c>
      <c r="AP2711" s="130">
        <f t="shared" si="3599"/>
        <v>0</v>
      </c>
      <c r="AQ2711" s="130">
        <f t="shared" si="3600"/>
        <v>0</v>
      </c>
      <c r="AR2711" s="359">
        <f t="shared" si="3601"/>
        <v>0</v>
      </c>
      <c r="AS2711" s="130">
        <f t="shared" si="3602"/>
        <v>0</v>
      </c>
      <c r="AT2711" s="130">
        <f t="shared" si="3603"/>
        <v>0</v>
      </c>
      <c r="AU2711" s="130">
        <f t="shared" si="3604"/>
        <v>0</v>
      </c>
      <c r="AV2711" s="130">
        <f t="shared" si="3605"/>
        <v>0</v>
      </c>
      <c r="AW2711" s="359">
        <f t="shared" si="3577"/>
        <v>0</v>
      </c>
      <c r="AX2711" s="130">
        <f t="shared" si="3606"/>
        <v>0</v>
      </c>
      <c r="AY2711" s="130">
        <f t="shared" si="3607"/>
        <v>0</v>
      </c>
      <c r="AZ2711" s="130">
        <f t="shared" si="3608"/>
        <v>0</v>
      </c>
      <c r="BA2711" s="130">
        <f t="shared" si="3609"/>
        <v>0</v>
      </c>
      <c r="BB2711" s="359">
        <f t="shared" si="3578"/>
        <v>0</v>
      </c>
      <c r="BC2711" s="130">
        <f t="shared" si="3610"/>
        <v>0</v>
      </c>
      <c r="BD2711" s="130">
        <f t="shared" si="3611"/>
        <v>0</v>
      </c>
      <c r="BE2711" s="130">
        <f t="shared" si="3612"/>
        <v>0</v>
      </c>
      <c r="BF2711" s="130">
        <f t="shared" si="3613"/>
        <v>0</v>
      </c>
      <c r="BG2711" s="359">
        <f t="shared" si="3579"/>
        <v>0</v>
      </c>
      <c r="BH2711" s="130">
        <f t="shared" si="3614"/>
        <v>0</v>
      </c>
      <c r="BI2711" s="130">
        <f t="shared" si="3615"/>
        <v>0</v>
      </c>
      <c r="BJ2711" s="130">
        <f t="shared" si="3616"/>
        <v>0</v>
      </c>
      <c r="BK2711" s="130">
        <f t="shared" si="3617"/>
        <v>0</v>
      </c>
      <c r="BL2711" s="359">
        <f t="shared" si="3580"/>
        <v>0</v>
      </c>
      <c r="BM2711" s="90">
        <f t="shared" si="3618"/>
        <v>0</v>
      </c>
      <c r="CO2711" s="349" t="s">
        <v>2077</v>
      </c>
      <c r="CP2711" s="495">
        <f>IF(OR(CP2710=0,CP2710="NA",AND(CP2710="NS",CP2708&gt;0),AND(CP2710="NS",CP2707&gt;0),CP2710&lt;=CP2709),0,1)</f>
        <v>0</v>
      </c>
      <c r="CQ2711" s="495"/>
      <c r="CR2711" s="495">
        <f>IF(OR(CR2710=0,CR2710="NA",AND(CR2710="NS",CR2708&gt;0),AND(CR2710="NS",CR2707&gt;0),CR2710&lt;=CR2709),0,1)</f>
        <v>0</v>
      </c>
      <c r="CS2711" s="495"/>
      <c r="CT2711" s="495">
        <f t="shared" ref="CT2711" si="3658">IF(OR(CT2710=0,CT2710="NA",AND(CT2710="NS",CT2708&gt;0),AND(CT2710="NS",CT2707&gt;0),CT2710&lt;=CT2709),0,1)</f>
        <v>0</v>
      </c>
      <c r="CU2711" s="495"/>
      <c r="CV2711" s="489">
        <f t="shared" ref="CV2711" si="3659">IF(OR(CV2710=0,CV2710="NA",AND(CV2710="NS",CV2708&gt;0),AND(CV2710="NS",CV2707&gt;0),CV2710&lt;=CV2709),0,1)</f>
        <v>0</v>
      </c>
      <c r="CW2711" s="489"/>
      <c r="CX2711" s="351">
        <f>IF(OR(CX2710=0,CX2710="NA",AND(CX2710="NS",CX2708&gt;0),AND(CX2710="NS",CX2707&gt;0),CX2710&lt;=CX2709),0,1)</f>
        <v>0</v>
      </c>
      <c r="CY2711" s="351">
        <f>IF(OR(CY2710=0,CY2710="NA",AND(CY2710="NS",CY2708&gt;0),AND(CY2710="NS",CY2707&gt;0),CY2710&lt;=CY2709),0,1)</f>
        <v>0</v>
      </c>
      <c r="CZ2711" s="489">
        <f>IF(OR(CZ2710=0,CZ2710="NA",AND(CZ2710="NS",CZ2708&gt;0),AND(CZ2710="NS",CZ2707&gt;0),CZ2710&lt;=CZ2709),0,1)</f>
        <v>0</v>
      </c>
      <c r="DA2711" s="489"/>
      <c r="DB2711" s="351">
        <f t="shared" ref="DB2711:DC2711" si="3660">IF(OR(DB2710=0,DB2710="NA",AND(DB2710="NS",DB2708&gt;0),AND(DB2710="NS",DB2707&gt;0),DB2710&lt;=DB2709),0,1)</f>
        <v>0</v>
      </c>
      <c r="DC2711" s="351">
        <f t="shared" si="3660"/>
        <v>0</v>
      </c>
      <c r="DD2711" s="489">
        <f>IF(OR(DD2710=0,DD2710="NA",AND(DD2710="NS",DD2708&gt;0),AND(DD2710="NS",DD2707&gt;0),DD2710&lt;=DD2709),0,1)</f>
        <v>0</v>
      </c>
      <c r="DE2711" s="489"/>
      <c r="DF2711" s="351">
        <f t="shared" ref="DF2711:DG2711" si="3661">IF(OR(DF2710=0,DF2710="NA",AND(DF2710="NS",DF2708&gt;0),AND(DF2710="NS",DF2707&gt;0),DF2710&lt;=DF2709),0,1)</f>
        <v>0</v>
      </c>
      <c r="DG2711" s="351">
        <f t="shared" si="3661"/>
        <v>0</v>
      </c>
      <c r="DH2711" s="352">
        <f>SUM(CP2711:DG2711)</f>
        <v>0</v>
      </c>
      <c r="DT2711" s="361"/>
      <c r="DU2711" s="361"/>
      <c r="DV2711" s="361"/>
      <c r="DW2711" s="361"/>
      <c r="DX2711" s="361"/>
      <c r="DY2711" s="361"/>
      <c r="DZ2711" s="361"/>
      <c r="EA2711" s="361"/>
      <c r="EB2711" s="361"/>
      <c r="EC2711" s="361"/>
      <c r="ED2711" s="361"/>
      <c r="EE2711" s="361"/>
      <c r="EF2711" s="361"/>
      <c r="EG2711" s="361"/>
      <c r="EH2711" s="361"/>
      <c r="EI2711" s="361"/>
      <c r="EJ2711" s="361"/>
      <c r="EK2711" s="361"/>
      <c r="EL2711" s="361"/>
      <c r="EM2711" s="361"/>
      <c r="EN2711" s="361"/>
      <c r="EO2711" s="361"/>
      <c r="EP2711" s="361"/>
      <c r="EQ2711" s="361"/>
      <c r="ER2711" s="361"/>
      <c r="ES2711" s="361"/>
      <c r="ET2711" s="361"/>
      <c r="EU2711" s="361"/>
    </row>
    <row r="2712" spans="1:152" ht="15" customHeight="1" x14ac:dyDescent="0.2">
      <c r="C2712" s="741"/>
      <c r="D2712" s="639"/>
      <c r="E2712" s="640"/>
      <c r="F2712" s="675" t="s">
        <v>392</v>
      </c>
      <c r="G2712" s="675"/>
      <c r="H2712" s="587" t="s">
        <v>398</v>
      </c>
      <c r="I2712" s="588"/>
      <c r="J2712" s="588"/>
      <c r="K2712" s="588"/>
      <c r="L2712" s="589"/>
      <c r="M2712" s="579"/>
      <c r="N2712" s="580"/>
      <c r="O2712" s="579"/>
      <c r="P2712" s="580"/>
      <c r="Q2712" s="579"/>
      <c r="R2712" s="580"/>
      <c r="S2712" s="590"/>
      <c r="T2712" s="591"/>
      <c r="U2712" s="201"/>
      <c r="V2712" s="201"/>
      <c r="W2712" s="486"/>
      <c r="X2712" s="486"/>
      <c r="Y2712" s="201"/>
      <c r="Z2712" s="201"/>
      <c r="AA2712" s="486"/>
      <c r="AB2712" s="486"/>
      <c r="AC2712" s="201"/>
      <c r="AD2712" s="201"/>
      <c r="AE2712" s="109"/>
      <c r="AG2712" s="90">
        <f t="shared" si="3590"/>
        <v>45</v>
      </c>
      <c r="AH2712" s="186">
        <f t="shared" si="3591"/>
        <v>0</v>
      </c>
      <c r="AI2712" s="130">
        <f t="shared" si="3592"/>
        <v>0</v>
      </c>
      <c r="AJ2712" s="130">
        <f t="shared" si="3593"/>
        <v>0</v>
      </c>
      <c r="AK2712" s="130">
        <f t="shared" si="3594"/>
        <v>0</v>
      </c>
      <c r="AL2712" s="130">
        <f t="shared" si="3595"/>
        <v>0</v>
      </c>
      <c r="AM2712" s="359">
        <f t="shared" si="3596"/>
        <v>0</v>
      </c>
      <c r="AN2712" s="130">
        <f t="shared" si="3597"/>
        <v>0</v>
      </c>
      <c r="AO2712" s="130">
        <f t="shared" si="3598"/>
        <v>0</v>
      </c>
      <c r="AP2712" s="130">
        <f t="shared" si="3599"/>
        <v>0</v>
      </c>
      <c r="AQ2712" s="130">
        <f t="shared" si="3600"/>
        <v>0</v>
      </c>
      <c r="AR2712" s="359">
        <f t="shared" si="3601"/>
        <v>0</v>
      </c>
      <c r="AS2712" s="130">
        <f t="shared" si="3602"/>
        <v>0</v>
      </c>
      <c r="AT2712" s="130">
        <f t="shared" si="3603"/>
        <v>0</v>
      </c>
      <c r="AU2712" s="130">
        <f t="shared" si="3604"/>
        <v>0</v>
      </c>
      <c r="AV2712" s="130">
        <f t="shared" si="3605"/>
        <v>0</v>
      </c>
      <c r="AW2712" s="359">
        <f t="shared" si="3577"/>
        <v>0</v>
      </c>
      <c r="AX2712" s="130">
        <f t="shared" si="3606"/>
        <v>0</v>
      </c>
      <c r="AY2712" s="130">
        <f t="shared" si="3607"/>
        <v>0</v>
      </c>
      <c r="AZ2712" s="130">
        <f t="shared" si="3608"/>
        <v>0</v>
      </c>
      <c r="BA2712" s="130">
        <f t="shared" si="3609"/>
        <v>0</v>
      </c>
      <c r="BB2712" s="359">
        <f t="shared" si="3578"/>
        <v>0</v>
      </c>
      <c r="BC2712" s="130">
        <f t="shared" si="3610"/>
        <v>0</v>
      </c>
      <c r="BD2712" s="130">
        <f t="shared" si="3611"/>
        <v>0</v>
      </c>
      <c r="BE2712" s="130">
        <f t="shared" si="3612"/>
        <v>0</v>
      </c>
      <c r="BF2712" s="130">
        <f t="shared" si="3613"/>
        <v>0</v>
      </c>
      <c r="BG2712" s="359">
        <f t="shared" si="3579"/>
        <v>0</v>
      </c>
      <c r="BH2712" s="130">
        <f t="shared" si="3614"/>
        <v>0</v>
      </c>
      <c r="BI2712" s="130">
        <f t="shared" si="3615"/>
        <v>0</v>
      </c>
      <c r="BJ2712" s="130">
        <f t="shared" si="3616"/>
        <v>0</v>
      </c>
      <c r="BK2712" s="130">
        <f t="shared" si="3617"/>
        <v>0</v>
      </c>
      <c r="BL2712" s="359">
        <f t="shared" si="3580"/>
        <v>0</v>
      </c>
      <c r="BM2712" s="90">
        <f t="shared" si="3618"/>
        <v>0</v>
      </c>
      <c r="CO2712" s="340"/>
      <c r="CP2712" s="493"/>
      <c r="CQ2712" s="493"/>
      <c r="CR2712" s="493"/>
      <c r="CS2712" s="493"/>
      <c r="CT2712" s="493"/>
      <c r="CU2712" s="493"/>
      <c r="CV2712" s="486"/>
      <c r="CW2712" s="486"/>
      <c r="CX2712" s="342"/>
      <c r="CY2712" s="342"/>
      <c r="CZ2712" s="486"/>
      <c r="DA2712" s="486"/>
      <c r="DB2712" s="342"/>
      <c r="DC2712" s="342"/>
      <c r="DD2712" s="486"/>
      <c r="DE2712" s="486"/>
      <c r="DF2712" s="342"/>
      <c r="DG2712" s="342"/>
      <c r="DH2712" s="340"/>
      <c r="DT2712" s="362"/>
      <c r="DU2712" s="362"/>
      <c r="DV2712" s="362"/>
      <c r="DW2712" s="362"/>
      <c r="DX2712" s="362"/>
      <c r="DY2712" s="362"/>
      <c r="DZ2712" s="362"/>
      <c r="EA2712" s="362"/>
      <c r="EB2712" s="362"/>
      <c r="EC2712" s="362"/>
      <c r="ED2712" s="362"/>
      <c r="EE2712" s="362"/>
      <c r="EF2712" s="362"/>
      <c r="EG2712" s="362"/>
      <c r="EH2712" s="362"/>
      <c r="EI2712" s="362"/>
      <c r="EJ2712" s="362"/>
      <c r="EK2712" s="362"/>
      <c r="EL2712" s="362"/>
      <c r="EM2712" s="362"/>
      <c r="EN2712" s="362"/>
      <c r="EO2712" s="362"/>
      <c r="EP2712" s="362"/>
      <c r="EQ2712" s="362"/>
      <c r="ER2712" s="362"/>
      <c r="ES2712" s="362"/>
      <c r="ET2712" s="362"/>
      <c r="EU2712" s="362"/>
    </row>
    <row r="2713" spans="1:152" ht="24" customHeight="1" x14ac:dyDescent="0.2">
      <c r="A2713" s="109"/>
      <c r="B2713" s="109"/>
      <c r="C2713" s="741"/>
      <c r="D2713" s="639"/>
      <c r="E2713" s="640"/>
      <c r="F2713" s="675" t="s">
        <v>393</v>
      </c>
      <c r="G2713" s="675"/>
      <c r="H2713" s="587" t="s">
        <v>399</v>
      </c>
      <c r="I2713" s="588"/>
      <c r="J2713" s="588"/>
      <c r="K2713" s="588"/>
      <c r="L2713" s="589"/>
      <c r="M2713" s="579"/>
      <c r="N2713" s="580"/>
      <c r="O2713" s="579"/>
      <c r="P2713" s="580"/>
      <c r="Q2713" s="579"/>
      <c r="R2713" s="580"/>
      <c r="S2713" s="590"/>
      <c r="T2713" s="591"/>
      <c r="U2713" s="201"/>
      <c r="V2713" s="201"/>
      <c r="W2713" s="486"/>
      <c r="X2713" s="486"/>
      <c r="Y2713" s="201"/>
      <c r="Z2713" s="201"/>
      <c r="AA2713" s="486"/>
      <c r="AB2713" s="486"/>
      <c r="AC2713" s="201"/>
      <c r="AD2713" s="201"/>
      <c r="AE2713" s="109"/>
      <c r="AG2713" s="90">
        <f t="shared" si="3590"/>
        <v>45</v>
      </c>
      <c r="AH2713" s="186">
        <f t="shared" si="3591"/>
        <v>0</v>
      </c>
      <c r="AI2713" s="130">
        <f t="shared" si="3592"/>
        <v>0</v>
      </c>
      <c r="AJ2713" s="130">
        <f t="shared" si="3593"/>
        <v>0</v>
      </c>
      <c r="AK2713" s="130">
        <f t="shared" si="3594"/>
        <v>0</v>
      </c>
      <c r="AL2713" s="130">
        <f t="shared" si="3595"/>
        <v>0</v>
      </c>
      <c r="AM2713" s="359">
        <f t="shared" si="3596"/>
        <v>0</v>
      </c>
      <c r="AN2713" s="130">
        <f t="shared" si="3597"/>
        <v>0</v>
      </c>
      <c r="AO2713" s="130">
        <f t="shared" si="3598"/>
        <v>0</v>
      </c>
      <c r="AP2713" s="130">
        <f t="shared" si="3599"/>
        <v>0</v>
      </c>
      <c r="AQ2713" s="130">
        <f t="shared" si="3600"/>
        <v>0</v>
      </c>
      <c r="AR2713" s="359">
        <f t="shared" si="3601"/>
        <v>0</v>
      </c>
      <c r="AS2713" s="130">
        <f t="shared" si="3602"/>
        <v>0</v>
      </c>
      <c r="AT2713" s="130">
        <f t="shared" si="3603"/>
        <v>0</v>
      </c>
      <c r="AU2713" s="130">
        <f t="shared" si="3604"/>
        <v>0</v>
      </c>
      <c r="AV2713" s="130">
        <f t="shared" si="3605"/>
        <v>0</v>
      </c>
      <c r="AW2713" s="359">
        <f t="shared" si="3577"/>
        <v>0</v>
      </c>
      <c r="AX2713" s="130">
        <f t="shared" si="3606"/>
        <v>0</v>
      </c>
      <c r="AY2713" s="130">
        <f t="shared" si="3607"/>
        <v>0</v>
      </c>
      <c r="AZ2713" s="130">
        <f t="shared" si="3608"/>
        <v>0</v>
      </c>
      <c r="BA2713" s="130">
        <f t="shared" si="3609"/>
        <v>0</v>
      </c>
      <c r="BB2713" s="359">
        <f t="shared" si="3578"/>
        <v>0</v>
      </c>
      <c r="BC2713" s="130">
        <f t="shared" si="3610"/>
        <v>0</v>
      </c>
      <c r="BD2713" s="130">
        <f t="shared" si="3611"/>
        <v>0</v>
      </c>
      <c r="BE2713" s="130">
        <f t="shared" si="3612"/>
        <v>0</v>
      </c>
      <c r="BF2713" s="130">
        <f t="shared" si="3613"/>
        <v>0</v>
      </c>
      <c r="BG2713" s="359">
        <f t="shared" si="3579"/>
        <v>0</v>
      </c>
      <c r="BH2713" s="130">
        <f t="shared" si="3614"/>
        <v>0</v>
      </c>
      <c r="BI2713" s="130">
        <f t="shared" si="3615"/>
        <v>0</v>
      </c>
      <c r="BJ2713" s="130">
        <f t="shared" si="3616"/>
        <v>0</v>
      </c>
      <c r="BK2713" s="130">
        <f t="shared" si="3617"/>
        <v>0</v>
      </c>
      <c r="BL2713" s="359">
        <f t="shared" si="3580"/>
        <v>0</v>
      </c>
      <c r="BM2713" s="90">
        <f t="shared" si="3618"/>
        <v>0</v>
      </c>
      <c r="CO2713" s="340"/>
      <c r="CP2713" s="493"/>
      <c r="CQ2713" s="493"/>
      <c r="CR2713" s="493"/>
      <c r="CS2713" s="493"/>
      <c r="CT2713" s="493"/>
      <c r="CU2713" s="493"/>
      <c r="CV2713" s="486"/>
      <c r="CW2713" s="486"/>
      <c r="CX2713" s="342"/>
      <c r="CY2713" s="342"/>
      <c r="CZ2713" s="486"/>
      <c r="DA2713" s="486"/>
      <c r="DB2713" s="342"/>
      <c r="DC2713" s="342"/>
      <c r="DD2713" s="486"/>
      <c r="DE2713" s="486"/>
      <c r="DF2713" s="342"/>
      <c r="DG2713" s="342"/>
      <c r="DH2713" s="340"/>
      <c r="DT2713" s="362"/>
      <c r="DU2713" s="490" t="s">
        <v>1748</v>
      </c>
      <c r="DV2713" s="490"/>
      <c r="DW2713" s="490"/>
      <c r="DX2713" s="490" t="s">
        <v>1029</v>
      </c>
      <c r="DY2713" s="490"/>
      <c r="DZ2713" s="490"/>
      <c r="EA2713" s="490"/>
      <c r="EB2713" s="490"/>
      <c r="EC2713" s="490"/>
      <c r="ED2713" s="490"/>
      <c r="EE2713" s="490"/>
      <c r="EF2713" s="490"/>
      <c r="EG2713" s="490"/>
      <c r="EH2713" s="490"/>
      <c r="EI2713" s="490"/>
      <c r="EJ2713" s="490" t="s">
        <v>1749</v>
      </c>
      <c r="EK2713" s="490"/>
      <c r="EL2713" s="490"/>
      <c r="EM2713" s="490"/>
      <c r="EN2713" s="490" t="s">
        <v>1751</v>
      </c>
      <c r="EO2713" s="490"/>
      <c r="EP2713" s="490"/>
      <c r="EQ2713" s="490"/>
      <c r="ER2713" s="490" t="s">
        <v>1752</v>
      </c>
      <c r="ES2713" s="490"/>
      <c r="ET2713" s="490"/>
      <c r="EU2713" s="490"/>
    </row>
    <row r="2714" spans="1:152" ht="15" customHeight="1" x14ac:dyDescent="0.2">
      <c r="A2714" s="109"/>
      <c r="B2714" s="109"/>
      <c r="C2714" s="741"/>
      <c r="D2714" s="639"/>
      <c r="E2714" s="640"/>
      <c r="F2714" s="675" t="s">
        <v>394</v>
      </c>
      <c r="G2714" s="675"/>
      <c r="H2714" s="587" t="s">
        <v>400</v>
      </c>
      <c r="I2714" s="588"/>
      <c r="J2714" s="588"/>
      <c r="K2714" s="588"/>
      <c r="L2714" s="589"/>
      <c r="M2714" s="579"/>
      <c r="N2714" s="580"/>
      <c r="O2714" s="579"/>
      <c r="P2714" s="580"/>
      <c r="Q2714" s="579"/>
      <c r="R2714" s="580"/>
      <c r="S2714" s="590"/>
      <c r="T2714" s="591"/>
      <c r="U2714" s="201"/>
      <c r="V2714" s="201"/>
      <c r="W2714" s="486"/>
      <c r="X2714" s="486"/>
      <c r="Y2714" s="201"/>
      <c r="Z2714" s="201"/>
      <c r="AA2714" s="486"/>
      <c r="AB2714" s="486"/>
      <c r="AC2714" s="201"/>
      <c r="AD2714" s="201"/>
      <c r="AE2714" s="109"/>
      <c r="AG2714" s="90">
        <f t="shared" si="3590"/>
        <v>45</v>
      </c>
      <c r="AH2714" s="186">
        <f t="shared" si="3591"/>
        <v>0</v>
      </c>
      <c r="AI2714" s="130">
        <f t="shared" si="3592"/>
        <v>0</v>
      </c>
      <c r="AJ2714" s="130">
        <f t="shared" si="3593"/>
        <v>0</v>
      </c>
      <c r="AK2714" s="130">
        <f t="shared" si="3594"/>
        <v>0</v>
      </c>
      <c r="AL2714" s="130">
        <f t="shared" si="3595"/>
        <v>0</v>
      </c>
      <c r="AM2714" s="359">
        <f t="shared" si="3596"/>
        <v>0</v>
      </c>
      <c r="AN2714" s="130">
        <f t="shared" si="3597"/>
        <v>0</v>
      </c>
      <c r="AO2714" s="130">
        <f t="shared" si="3598"/>
        <v>0</v>
      </c>
      <c r="AP2714" s="130">
        <f t="shared" si="3599"/>
        <v>0</v>
      </c>
      <c r="AQ2714" s="130">
        <f t="shared" si="3600"/>
        <v>0</v>
      </c>
      <c r="AR2714" s="359">
        <f t="shared" si="3601"/>
        <v>0</v>
      </c>
      <c r="AS2714" s="130">
        <f t="shared" si="3602"/>
        <v>0</v>
      </c>
      <c r="AT2714" s="130">
        <f t="shared" si="3603"/>
        <v>0</v>
      </c>
      <c r="AU2714" s="130">
        <f t="shared" si="3604"/>
        <v>0</v>
      </c>
      <c r="AV2714" s="130">
        <f t="shared" si="3605"/>
        <v>0</v>
      </c>
      <c r="AW2714" s="359">
        <f t="shared" si="3577"/>
        <v>0</v>
      </c>
      <c r="AX2714" s="130">
        <f t="shared" si="3606"/>
        <v>0</v>
      </c>
      <c r="AY2714" s="130">
        <f t="shared" si="3607"/>
        <v>0</v>
      </c>
      <c r="AZ2714" s="130">
        <f t="shared" si="3608"/>
        <v>0</v>
      </c>
      <c r="BA2714" s="130">
        <f t="shared" si="3609"/>
        <v>0</v>
      </c>
      <c r="BB2714" s="359">
        <f t="shared" si="3578"/>
        <v>0</v>
      </c>
      <c r="BC2714" s="130">
        <f t="shared" si="3610"/>
        <v>0</v>
      </c>
      <c r="BD2714" s="130">
        <f t="shared" si="3611"/>
        <v>0</v>
      </c>
      <c r="BE2714" s="130">
        <f t="shared" si="3612"/>
        <v>0</v>
      </c>
      <c r="BF2714" s="130">
        <f t="shared" si="3613"/>
        <v>0</v>
      </c>
      <c r="BG2714" s="359">
        <f t="shared" si="3579"/>
        <v>0</v>
      </c>
      <c r="BH2714" s="130">
        <f t="shared" si="3614"/>
        <v>0</v>
      </c>
      <c r="BI2714" s="130">
        <f t="shared" si="3615"/>
        <v>0</v>
      </c>
      <c r="BJ2714" s="130">
        <f t="shared" si="3616"/>
        <v>0</v>
      </c>
      <c r="BK2714" s="130">
        <f t="shared" si="3617"/>
        <v>0</v>
      </c>
      <c r="BL2714" s="359">
        <f t="shared" si="3580"/>
        <v>0</v>
      </c>
      <c r="BM2714" s="90">
        <f t="shared" si="3618"/>
        <v>0</v>
      </c>
      <c r="CO2714" s="340"/>
      <c r="CP2714" s="493"/>
      <c r="CQ2714" s="493"/>
      <c r="CR2714" s="493"/>
      <c r="CS2714" s="493"/>
      <c r="CT2714" s="493"/>
      <c r="CU2714" s="493"/>
      <c r="CV2714" s="486"/>
      <c r="CW2714" s="486"/>
      <c r="CX2714" s="342"/>
      <c r="CY2714" s="342"/>
      <c r="CZ2714" s="486"/>
      <c r="DA2714" s="486"/>
      <c r="DB2714" s="342"/>
      <c r="DC2714" s="342"/>
      <c r="DD2714" s="486"/>
      <c r="DE2714" s="486"/>
      <c r="DF2714" s="342"/>
      <c r="DG2714" s="342"/>
      <c r="DH2714" s="340"/>
      <c r="DT2714" s="92"/>
      <c r="DU2714" s="490"/>
      <c r="DV2714" s="490"/>
      <c r="DW2714" s="490"/>
      <c r="DX2714" s="490" t="s">
        <v>788</v>
      </c>
      <c r="DY2714" s="490"/>
      <c r="DZ2714" s="490"/>
      <c r="EA2714" s="490"/>
      <c r="EB2714" s="490" t="s">
        <v>789</v>
      </c>
      <c r="EC2714" s="490"/>
      <c r="ED2714" s="490"/>
      <c r="EE2714" s="490"/>
      <c r="EF2714" s="490" t="s">
        <v>1731</v>
      </c>
      <c r="EG2714" s="490"/>
      <c r="EH2714" s="490"/>
      <c r="EI2714" s="490"/>
      <c r="EJ2714" s="490"/>
      <c r="EK2714" s="490"/>
      <c r="EL2714" s="490"/>
      <c r="EM2714" s="490"/>
      <c r="EN2714" s="490"/>
      <c r="EO2714" s="490"/>
      <c r="EP2714" s="490"/>
      <c r="EQ2714" s="490"/>
      <c r="ER2714" s="490"/>
      <c r="ES2714" s="490"/>
      <c r="ET2714" s="490"/>
      <c r="EU2714" s="490"/>
    </row>
    <row r="2715" spans="1:152" ht="24" customHeight="1" x14ac:dyDescent="0.2">
      <c r="A2715" s="109"/>
      <c r="B2715" s="109"/>
      <c r="C2715" s="741"/>
      <c r="D2715" s="639"/>
      <c r="E2715" s="640"/>
      <c r="F2715" s="675" t="s">
        <v>395</v>
      </c>
      <c r="G2715" s="675"/>
      <c r="H2715" s="587" t="s">
        <v>401</v>
      </c>
      <c r="I2715" s="588"/>
      <c r="J2715" s="588"/>
      <c r="K2715" s="588"/>
      <c r="L2715" s="589"/>
      <c r="M2715" s="579"/>
      <c r="N2715" s="580"/>
      <c r="O2715" s="579"/>
      <c r="P2715" s="580"/>
      <c r="Q2715" s="579"/>
      <c r="R2715" s="580"/>
      <c r="S2715" s="590"/>
      <c r="T2715" s="591"/>
      <c r="U2715" s="201"/>
      <c r="V2715" s="201"/>
      <c r="W2715" s="486"/>
      <c r="X2715" s="486"/>
      <c r="Y2715" s="201"/>
      <c r="Z2715" s="201"/>
      <c r="AA2715" s="486"/>
      <c r="AB2715" s="486"/>
      <c r="AC2715" s="201"/>
      <c r="AD2715" s="201"/>
      <c r="AE2715" s="109"/>
      <c r="AG2715" s="90">
        <f t="shared" si="3590"/>
        <v>45</v>
      </c>
      <c r="AH2715" s="186">
        <f t="shared" si="3591"/>
        <v>0</v>
      </c>
      <c r="AI2715" s="130">
        <f t="shared" si="3592"/>
        <v>0</v>
      </c>
      <c r="AJ2715" s="130">
        <f t="shared" si="3593"/>
        <v>0</v>
      </c>
      <c r="AK2715" s="130">
        <f t="shared" si="3594"/>
        <v>0</v>
      </c>
      <c r="AL2715" s="130">
        <f t="shared" si="3595"/>
        <v>0</v>
      </c>
      <c r="AM2715" s="359">
        <f t="shared" si="3596"/>
        <v>0</v>
      </c>
      <c r="AN2715" s="130">
        <f t="shared" si="3597"/>
        <v>0</v>
      </c>
      <c r="AO2715" s="130">
        <f t="shared" si="3598"/>
        <v>0</v>
      </c>
      <c r="AP2715" s="130">
        <f t="shared" si="3599"/>
        <v>0</v>
      </c>
      <c r="AQ2715" s="130">
        <f t="shared" si="3600"/>
        <v>0</v>
      </c>
      <c r="AR2715" s="359">
        <f t="shared" si="3601"/>
        <v>0</v>
      </c>
      <c r="AS2715" s="130">
        <f t="shared" si="3602"/>
        <v>0</v>
      </c>
      <c r="AT2715" s="130">
        <f t="shared" si="3603"/>
        <v>0</v>
      </c>
      <c r="AU2715" s="130">
        <f t="shared" si="3604"/>
        <v>0</v>
      </c>
      <c r="AV2715" s="130">
        <f t="shared" si="3605"/>
        <v>0</v>
      </c>
      <c r="AW2715" s="359">
        <f t="shared" si="3577"/>
        <v>0</v>
      </c>
      <c r="AX2715" s="130">
        <f t="shared" si="3606"/>
        <v>0</v>
      </c>
      <c r="AY2715" s="130">
        <f t="shared" si="3607"/>
        <v>0</v>
      </c>
      <c r="AZ2715" s="130">
        <f t="shared" si="3608"/>
        <v>0</v>
      </c>
      <c r="BA2715" s="130">
        <f t="shared" si="3609"/>
        <v>0</v>
      </c>
      <c r="BB2715" s="359">
        <f t="shared" si="3578"/>
        <v>0</v>
      </c>
      <c r="BC2715" s="130">
        <f t="shared" si="3610"/>
        <v>0</v>
      </c>
      <c r="BD2715" s="130">
        <f t="shared" si="3611"/>
        <v>0</v>
      </c>
      <c r="BE2715" s="130">
        <f t="shared" si="3612"/>
        <v>0</v>
      </c>
      <c r="BF2715" s="130">
        <f t="shared" si="3613"/>
        <v>0</v>
      </c>
      <c r="BG2715" s="359">
        <f t="shared" si="3579"/>
        <v>0</v>
      </c>
      <c r="BH2715" s="130">
        <f t="shared" si="3614"/>
        <v>0</v>
      </c>
      <c r="BI2715" s="130">
        <f t="shared" si="3615"/>
        <v>0</v>
      </c>
      <c r="BJ2715" s="130">
        <f t="shared" si="3616"/>
        <v>0</v>
      </c>
      <c r="BK2715" s="130">
        <f t="shared" si="3617"/>
        <v>0</v>
      </c>
      <c r="BL2715" s="359">
        <f t="shared" si="3580"/>
        <v>0</v>
      </c>
      <c r="BM2715" s="90">
        <f t="shared" si="3618"/>
        <v>0</v>
      </c>
      <c r="BQ2715" s="246" t="s">
        <v>2104</v>
      </c>
      <c r="BR2715" s="246" t="s">
        <v>2048</v>
      </c>
      <c r="BS2715" s="246" t="s">
        <v>2049</v>
      </c>
      <c r="BT2715" s="246" t="s">
        <v>84</v>
      </c>
      <c r="BU2715" s="246" t="s">
        <v>2048</v>
      </c>
      <c r="BV2715" s="246" t="s">
        <v>2049</v>
      </c>
      <c r="BW2715" s="246" t="s">
        <v>84</v>
      </c>
      <c r="BX2715" s="246" t="s">
        <v>2048</v>
      </c>
      <c r="BY2715" s="246" t="s">
        <v>2049</v>
      </c>
      <c r="BZ2715" s="246" t="s">
        <v>84</v>
      </c>
      <c r="CA2715" s="246" t="s">
        <v>2048</v>
      </c>
      <c r="CB2715" s="246" t="s">
        <v>2049</v>
      </c>
      <c r="CO2715" s="340"/>
      <c r="CP2715" s="493"/>
      <c r="CQ2715" s="493"/>
      <c r="CR2715" s="493"/>
      <c r="CS2715" s="493"/>
      <c r="CT2715" s="493"/>
      <c r="CU2715" s="493"/>
      <c r="CV2715" s="486"/>
      <c r="CW2715" s="486"/>
      <c r="CX2715" s="342"/>
      <c r="CY2715" s="342"/>
      <c r="CZ2715" s="486"/>
      <c r="DA2715" s="486"/>
      <c r="DB2715" s="342"/>
      <c r="DC2715" s="342"/>
      <c r="DD2715" s="486"/>
      <c r="DE2715" s="486"/>
      <c r="DF2715" s="342"/>
      <c r="DG2715" s="342"/>
      <c r="DH2715" s="340"/>
      <c r="DT2715" s="363"/>
      <c r="DU2715" s="344" t="s">
        <v>108</v>
      </c>
      <c r="DV2715" s="346" t="s">
        <v>81</v>
      </c>
      <c r="DW2715" s="346" t="s">
        <v>82</v>
      </c>
      <c r="DX2715" s="491" t="s">
        <v>108</v>
      </c>
      <c r="DY2715" s="491"/>
      <c r="DZ2715" s="346" t="s">
        <v>81</v>
      </c>
      <c r="EA2715" s="346" t="s">
        <v>82</v>
      </c>
      <c r="EB2715" s="491" t="s">
        <v>108</v>
      </c>
      <c r="EC2715" s="491"/>
      <c r="ED2715" s="346" t="s">
        <v>81</v>
      </c>
      <c r="EE2715" s="346" t="s">
        <v>82</v>
      </c>
      <c r="EF2715" s="492" t="s">
        <v>108</v>
      </c>
      <c r="EG2715" s="492"/>
      <c r="EH2715" s="346" t="s">
        <v>81</v>
      </c>
      <c r="EI2715" s="346" t="s">
        <v>82</v>
      </c>
      <c r="EJ2715" s="491" t="s">
        <v>108</v>
      </c>
      <c r="EK2715" s="491"/>
      <c r="EL2715" s="346" t="s">
        <v>81</v>
      </c>
      <c r="EM2715" s="346" t="s">
        <v>82</v>
      </c>
      <c r="EN2715" s="491" t="s">
        <v>108</v>
      </c>
      <c r="EO2715" s="491"/>
      <c r="EP2715" s="346" t="s">
        <v>81</v>
      </c>
      <c r="EQ2715" s="346" t="s">
        <v>82</v>
      </c>
      <c r="ER2715" s="491" t="s">
        <v>108</v>
      </c>
      <c r="ES2715" s="491"/>
      <c r="ET2715" s="346" t="s">
        <v>81</v>
      </c>
      <c r="EU2715" s="346" t="s">
        <v>82</v>
      </c>
    </row>
    <row r="2716" spans="1:152" ht="15" customHeight="1" x14ac:dyDescent="0.2">
      <c r="A2716" s="109"/>
      <c r="B2716" s="109"/>
      <c r="C2716" s="741"/>
      <c r="D2716" s="639"/>
      <c r="E2716" s="640"/>
      <c r="F2716" s="675" t="s">
        <v>396</v>
      </c>
      <c r="G2716" s="675"/>
      <c r="H2716" s="587" t="s">
        <v>402</v>
      </c>
      <c r="I2716" s="588"/>
      <c r="J2716" s="588"/>
      <c r="K2716" s="588"/>
      <c r="L2716" s="589"/>
      <c r="M2716" s="579"/>
      <c r="N2716" s="580"/>
      <c r="O2716" s="579"/>
      <c r="P2716" s="580"/>
      <c r="Q2716" s="579"/>
      <c r="R2716" s="580"/>
      <c r="S2716" s="590"/>
      <c r="T2716" s="591"/>
      <c r="U2716" s="201"/>
      <c r="V2716" s="201"/>
      <c r="W2716" s="486"/>
      <c r="X2716" s="486"/>
      <c r="Y2716" s="201"/>
      <c r="Z2716" s="201"/>
      <c r="AA2716" s="486"/>
      <c r="AB2716" s="486"/>
      <c r="AC2716" s="201"/>
      <c r="AD2716" s="201"/>
      <c r="AE2716" s="109"/>
      <c r="AG2716" s="186">
        <f t="shared" si="3590"/>
        <v>45</v>
      </c>
      <c r="AH2716" s="186">
        <f t="shared" si="3591"/>
        <v>0</v>
      </c>
      <c r="AI2716" s="178">
        <f t="shared" si="3592"/>
        <v>0</v>
      </c>
      <c r="AJ2716" s="178">
        <f t="shared" si="3593"/>
        <v>0</v>
      </c>
      <c r="AK2716" s="178">
        <f t="shared" si="3594"/>
        <v>0</v>
      </c>
      <c r="AL2716" s="130">
        <f t="shared" si="3595"/>
        <v>0</v>
      </c>
      <c r="AM2716" s="359">
        <f t="shared" si="3596"/>
        <v>0</v>
      </c>
      <c r="AN2716" s="178">
        <f t="shared" si="3597"/>
        <v>0</v>
      </c>
      <c r="AO2716" s="178">
        <f t="shared" si="3598"/>
        <v>0</v>
      </c>
      <c r="AP2716" s="178">
        <f t="shared" si="3599"/>
        <v>0</v>
      </c>
      <c r="AQ2716" s="178">
        <f t="shared" si="3600"/>
        <v>0</v>
      </c>
      <c r="AR2716" s="359">
        <f t="shared" si="3601"/>
        <v>0</v>
      </c>
      <c r="AS2716" s="178">
        <f t="shared" si="3602"/>
        <v>0</v>
      </c>
      <c r="AT2716" s="178">
        <f t="shared" si="3603"/>
        <v>0</v>
      </c>
      <c r="AU2716" s="178">
        <f t="shared" si="3604"/>
        <v>0</v>
      </c>
      <c r="AV2716" s="178">
        <f t="shared" si="3605"/>
        <v>0</v>
      </c>
      <c r="AW2716" s="359">
        <f t="shared" si="3577"/>
        <v>0</v>
      </c>
      <c r="AX2716" s="178">
        <f t="shared" si="3606"/>
        <v>0</v>
      </c>
      <c r="AY2716" s="178">
        <f t="shared" si="3607"/>
        <v>0</v>
      </c>
      <c r="AZ2716" s="178">
        <f t="shared" si="3608"/>
        <v>0</v>
      </c>
      <c r="BA2716" s="178">
        <f t="shared" si="3609"/>
        <v>0</v>
      </c>
      <c r="BB2716" s="359">
        <f t="shared" si="3578"/>
        <v>0</v>
      </c>
      <c r="BC2716" s="178">
        <f t="shared" si="3610"/>
        <v>0</v>
      </c>
      <c r="BD2716" s="178">
        <f t="shared" si="3611"/>
        <v>0</v>
      </c>
      <c r="BE2716" s="178">
        <f t="shared" si="3612"/>
        <v>0</v>
      </c>
      <c r="BF2716" s="178">
        <f t="shared" si="3613"/>
        <v>0</v>
      </c>
      <c r="BG2716" s="359">
        <f t="shared" si="3579"/>
        <v>0</v>
      </c>
      <c r="BH2716" s="178">
        <f t="shared" si="3614"/>
        <v>0</v>
      </c>
      <c r="BI2716" s="178">
        <f t="shared" si="3615"/>
        <v>0</v>
      </c>
      <c r="BJ2716" s="178">
        <f t="shared" si="3616"/>
        <v>0</v>
      </c>
      <c r="BK2716" s="178">
        <f t="shared" si="3617"/>
        <v>0</v>
      </c>
      <c r="BL2716" s="359">
        <f t="shared" si="3580"/>
        <v>0</v>
      </c>
      <c r="BM2716" s="186">
        <f t="shared" si="3618"/>
        <v>0</v>
      </c>
      <c r="BN2716" s="186"/>
      <c r="BO2716" s="186"/>
      <c r="BP2716" s="186" t="s">
        <v>2077</v>
      </c>
      <c r="BQ2716" s="178">
        <f>IF($AG$1789=$AH$1789,0,IF(
OR(
AND(BQ2720=0,BQ2719&gt;0),
AND(BQ2720="NS",BQ2718&gt;0),
AND(BQ2720="NS",BQ2718=0,BQ2719=0)),1,
IF(OR(
AND(BQ2719&gt;=2,BQ2718&lt;BQ2720),
AND(BQ2720="NS",BQ2718=0,BQ2719&gt;0),
BQ2720=BQ2718,
AND(BQ2720="NA",BQ2719=0,BQ2718=0,BQ2717&gt;0)),0,1)))</f>
        <v>0</v>
      </c>
      <c r="BR2716" s="178">
        <f t="shared" ref="BR2716:CB2716" si="3662">IF($AG$1789=$AH$1789,0,IF(
OR(
AND(BR2720=0,BR2719&gt;0),
AND(BR2720="NS",BR2718&gt;0),
AND(BR2720="NS",BR2718=0,BR2719=0)),1,
IF(OR(
AND(BR2719&gt;=2,BR2718&lt;BR2720),
AND(BR2720="NS",BR2718=0,BR2719&gt;0),
BR2720=BR2718,
AND(BR2720="NA",BR2719=0,BR2718=0,BR2717&gt;0)),0,1)))</f>
        <v>0</v>
      </c>
      <c r="BS2716" s="178">
        <f t="shared" si="3662"/>
        <v>0</v>
      </c>
      <c r="BT2716" s="178">
        <f t="shared" si="3662"/>
        <v>0</v>
      </c>
      <c r="BU2716" s="178">
        <f t="shared" si="3662"/>
        <v>0</v>
      </c>
      <c r="BV2716" s="178">
        <f t="shared" si="3662"/>
        <v>0</v>
      </c>
      <c r="BW2716" s="178">
        <f t="shared" si="3662"/>
        <v>0</v>
      </c>
      <c r="BX2716" s="178">
        <f t="shared" si="3662"/>
        <v>0</v>
      </c>
      <c r="BY2716" s="178">
        <f t="shared" si="3662"/>
        <v>0</v>
      </c>
      <c r="BZ2716" s="178">
        <f t="shared" si="3662"/>
        <v>0</v>
      </c>
      <c r="CA2716" s="178">
        <f t="shared" si="3662"/>
        <v>0</v>
      </c>
      <c r="CB2716" s="178">
        <f t="shared" si="3662"/>
        <v>0</v>
      </c>
      <c r="CC2716" s="186">
        <f>SUM(BQ2716:CB2716)</f>
        <v>0</v>
      </c>
      <c r="CO2716" s="349" t="s">
        <v>2171</v>
      </c>
      <c r="CP2716" s="488">
        <f>IF(AND(SUM(M2711:N2716,M2722)=0,SUM(COUNTIF(M2711:N2716,"NS"),COUNTIF(M2722,"NS")&gt;0)),"NS",SUM(M2711:N2716,M2722))</f>
        <v>0</v>
      </c>
      <c r="CQ2716" s="488"/>
      <c r="CR2716" s="488">
        <f>IF(AND(SUM(O2711:P2716,O2722)=0,SUM(COUNTIF(O2711:P2716,"NS"),COUNTIF(O2722,"NS")&gt;0)),"NS",SUM(O2711:P2716,O2722))</f>
        <v>0</v>
      </c>
      <c r="CS2716" s="488"/>
      <c r="CT2716" s="488">
        <f>IF(AND(SUM(Q2711:R2716,Q2722)=0,SUM(COUNTIF(Q2711:R2716,"NS"),COUNTIF(Q2722,"NS")&gt;0)),"NS",SUM(Q2711:R2716,Q2722))</f>
        <v>0</v>
      </c>
      <c r="CU2716" s="488"/>
      <c r="CV2716" s="488">
        <f>IF(AND(SUM(S2711:T2716,S2722)=0,SUM(COUNTIF(S2711:T2716,"NS"),COUNTIF(S2722,"NS")&gt;0)),"NS",SUM(S2711:T2716,S2722))</f>
        <v>0</v>
      </c>
      <c r="CW2716" s="488"/>
      <c r="CX2716" s="353">
        <f>IF(AND(SUM(U2711:U2716,U2722)=0,SUM(COUNTIF(U2711:U2716,"NS"),COUNTIF(U2722,"NS")&gt;0)),"NS",SUM(U2711:U2716,U2722))</f>
        <v>0</v>
      </c>
      <c r="CY2716" s="353">
        <f>IF(AND(SUM(V2711:V2716,V2722)=0,SUM(COUNTIF(V2711:V2716,"NS"),COUNTIF(V2722,"NS")&gt;0)),"NS",SUM(V2711:V2716,V2722))</f>
        <v>0</v>
      </c>
      <c r="CZ2716" s="488">
        <f>IF(AND(SUM(W2711:X2716,W2722)=0,SUM(COUNTIF(W2711:X2716,"NS"),COUNTIF(W2722,"NS")&gt;0)),"NS",SUM(W2711:X2716,W2722))</f>
        <v>0</v>
      </c>
      <c r="DA2716" s="488"/>
      <c r="DB2716" s="353">
        <f>IF(AND(SUM(Y2711:Y2716,Y2722)=0,SUM(COUNTIF(Y2711:Y2716,"NS"),COUNTIF(Y2722,"NS")&gt;0)),"NS",SUM(Y2711:Y2716,Y2722))</f>
        <v>0</v>
      </c>
      <c r="DC2716" s="353">
        <f>IF(AND(SUM(Z2711:Z2716,Z2722)=0,SUM(COUNTIF(Z2711:Z2716,"NS"),COUNTIF(Z2722,"NS")&gt;0)),"NS",SUM(Z2711:Z2716,Z2722))</f>
        <v>0</v>
      </c>
      <c r="DD2716" s="488">
        <f>IF(AND(SUM(AA2711:AB2716,AA2722)=0,SUM(COUNTIF(AA2711:AB2716,"NS"),COUNTIF(AA2722,"NS")&gt;0)),"NS",SUM(AA2711:AB2716,AA2722))</f>
        <v>0</v>
      </c>
      <c r="DE2716" s="488"/>
      <c r="DF2716" s="353">
        <f>IF(AND(SUM(AC2711:AC2716,AC2722)=0,SUM(COUNTIF(AC2711:AC2716,"NS"),COUNTIF(AC2722,"NS")&gt;0)),"NS",SUM(AC2711:AC2716,AC2722))</f>
        <v>0</v>
      </c>
      <c r="DG2716" s="353">
        <f>IF(AND(SUM(AD2711:AD2716,AD2722)=0,SUM(COUNTIF(AD2711:AD2716,"NS"),COUNTIF(AD2722,"NS")&gt;0)),"NS",SUM(AD2711:AD2716,AD2722))</f>
        <v>0</v>
      </c>
      <c r="DH2716" s="354"/>
      <c r="DT2716" s="186"/>
      <c r="DU2716" s="342">
        <f>C2360</f>
        <v>0</v>
      </c>
      <c r="DV2716" s="342">
        <f>E2360</f>
        <v>0</v>
      </c>
      <c r="DW2716" s="342">
        <f>F2360</f>
        <v>0</v>
      </c>
      <c r="DX2716" s="486">
        <f>G2360</f>
        <v>0</v>
      </c>
      <c r="DY2716" s="486"/>
      <c r="DZ2716" s="342">
        <f t="shared" ref="DZ2716:EA2716" si="3663">I2360</f>
        <v>0</v>
      </c>
      <c r="EA2716" s="342">
        <f t="shared" si="3663"/>
        <v>0</v>
      </c>
      <c r="EB2716" s="486">
        <f>K2360</f>
        <v>0</v>
      </c>
      <c r="EC2716" s="486"/>
      <c r="ED2716" s="342">
        <f t="shared" ref="ED2716:EE2716" si="3664">M2360</f>
        <v>0</v>
      </c>
      <c r="EE2716" s="342">
        <f t="shared" si="3664"/>
        <v>0</v>
      </c>
      <c r="EF2716" s="486">
        <f>O2360</f>
        <v>0</v>
      </c>
      <c r="EG2716" s="486"/>
      <c r="EH2716" s="342">
        <f t="shared" ref="EH2716:EI2716" si="3665">Q2360</f>
        <v>0</v>
      </c>
      <c r="EI2716" s="342">
        <f t="shared" si="3665"/>
        <v>0</v>
      </c>
      <c r="EJ2716" s="486">
        <f>S2360</f>
        <v>0</v>
      </c>
      <c r="EK2716" s="486"/>
      <c r="EL2716" s="342">
        <f t="shared" ref="EL2716:EM2716" si="3666">U2360</f>
        <v>0</v>
      </c>
      <c r="EM2716" s="342">
        <f t="shared" si="3666"/>
        <v>0</v>
      </c>
      <c r="EN2716" s="486">
        <f>W2360</f>
        <v>0</v>
      </c>
      <c r="EO2716" s="486"/>
      <c r="EP2716" s="342">
        <f t="shared" ref="EP2716:EQ2716" si="3667">Y2360</f>
        <v>0</v>
      </c>
      <c r="EQ2716" s="342">
        <f t="shared" si="3667"/>
        <v>0</v>
      </c>
      <c r="ER2716" s="486">
        <f>AA2360</f>
        <v>0</v>
      </c>
      <c r="ES2716" s="486"/>
      <c r="ET2716" s="342">
        <f t="shared" ref="ET2716:EU2716" si="3668">AC2360</f>
        <v>0</v>
      </c>
      <c r="EU2716" s="342">
        <f t="shared" si="3668"/>
        <v>0</v>
      </c>
      <c r="EV2716" s="186"/>
    </row>
    <row r="2717" spans="1:152" ht="15" customHeight="1" x14ac:dyDescent="0.2">
      <c r="A2717" s="109"/>
      <c r="B2717" s="109"/>
      <c r="C2717" s="741"/>
      <c r="D2717" s="639"/>
      <c r="E2717" s="640"/>
      <c r="F2717" s="630" t="s">
        <v>408</v>
      </c>
      <c r="G2717" s="630"/>
      <c r="H2717" s="151"/>
      <c r="I2717" s="588" t="s">
        <v>403</v>
      </c>
      <c r="J2717" s="588"/>
      <c r="K2717" s="588"/>
      <c r="L2717" s="589"/>
      <c r="M2717" s="579"/>
      <c r="N2717" s="580"/>
      <c r="O2717" s="579"/>
      <c r="P2717" s="580"/>
      <c r="Q2717" s="579"/>
      <c r="R2717" s="580"/>
      <c r="S2717" s="590"/>
      <c r="T2717" s="591"/>
      <c r="U2717" s="201"/>
      <c r="V2717" s="201"/>
      <c r="W2717" s="486"/>
      <c r="X2717" s="486"/>
      <c r="Y2717" s="201"/>
      <c r="Z2717" s="201"/>
      <c r="AA2717" s="486"/>
      <c r="AB2717" s="486"/>
      <c r="AC2717" s="201"/>
      <c r="AD2717" s="201"/>
      <c r="AE2717" s="109"/>
      <c r="AG2717" s="90">
        <f t="shared" si="3590"/>
        <v>45</v>
      </c>
      <c r="AH2717" s="186">
        <f t="shared" si="3591"/>
        <v>0</v>
      </c>
      <c r="AI2717" s="130">
        <f t="shared" si="3592"/>
        <v>0</v>
      </c>
      <c r="AJ2717" s="130">
        <f t="shared" si="3593"/>
        <v>0</v>
      </c>
      <c r="AK2717" s="130">
        <f t="shared" si="3594"/>
        <v>0</v>
      </c>
      <c r="AL2717" s="130">
        <f t="shared" si="3595"/>
        <v>0</v>
      </c>
      <c r="AM2717" s="359">
        <f t="shared" si="3596"/>
        <v>0</v>
      </c>
      <c r="AN2717" s="130">
        <f t="shared" si="3597"/>
        <v>0</v>
      </c>
      <c r="AO2717" s="130">
        <f t="shared" si="3598"/>
        <v>0</v>
      </c>
      <c r="AP2717" s="130">
        <f t="shared" si="3599"/>
        <v>0</v>
      </c>
      <c r="AQ2717" s="130">
        <f t="shared" si="3600"/>
        <v>0</v>
      </c>
      <c r="AR2717" s="359">
        <f t="shared" si="3601"/>
        <v>0</v>
      </c>
      <c r="AS2717" s="130">
        <f t="shared" si="3602"/>
        <v>0</v>
      </c>
      <c r="AT2717" s="130">
        <f t="shared" si="3603"/>
        <v>0</v>
      </c>
      <c r="AU2717" s="130">
        <f t="shared" si="3604"/>
        <v>0</v>
      </c>
      <c r="AV2717" s="130">
        <f t="shared" si="3605"/>
        <v>0</v>
      </c>
      <c r="AW2717" s="359">
        <f t="shared" si="3577"/>
        <v>0</v>
      </c>
      <c r="AX2717" s="130">
        <f t="shared" si="3606"/>
        <v>0</v>
      </c>
      <c r="AY2717" s="130">
        <f t="shared" si="3607"/>
        <v>0</v>
      </c>
      <c r="AZ2717" s="130">
        <f t="shared" si="3608"/>
        <v>0</v>
      </c>
      <c r="BA2717" s="130">
        <f t="shared" si="3609"/>
        <v>0</v>
      </c>
      <c r="BB2717" s="359">
        <f t="shared" si="3578"/>
        <v>0</v>
      </c>
      <c r="BC2717" s="130">
        <f t="shared" si="3610"/>
        <v>0</v>
      </c>
      <c r="BD2717" s="130">
        <f t="shared" si="3611"/>
        <v>0</v>
      </c>
      <c r="BE2717" s="130">
        <f t="shared" si="3612"/>
        <v>0</v>
      </c>
      <c r="BF2717" s="130">
        <f t="shared" si="3613"/>
        <v>0</v>
      </c>
      <c r="BG2717" s="359">
        <f t="shared" si="3579"/>
        <v>0</v>
      </c>
      <c r="BH2717" s="130">
        <f t="shared" si="3614"/>
        <v>0</v>
      </c>
      <c r="BI2717" s="130">
        <f t="shared" si="3615"/>
        <v>0</v>
      </c>
      <c r="BJ2717" s="130">
        <f t="shared" si="3616"/>
        <v>0</v>
      </c>
      <c r="BK2717" s="130">
        <f t="shared" si="3617"/>
        <v>0</v>
      </c>
      <c r="BL2717" s="359">
        <f t="shared" si="3580"/>
        <v>0</v>
      </c>
      <c r="BM2717" s="90">
        <f t="shared" si="3618"/>
        <v>0</v>
      </c>
      <c r="BP2717" s="90" t="s">
        <v>2058</v>
      </c>
      <c r="BQ2717" s="90">
        <f>COUNTIF(M2717:N2721,"NA")</f>
        <v>0</v>
      </c>
      <c r="BR2717" s="90">
        <f>COUNTIF(O2717:P2721,"NA")</f>
        <v>0</v>
      </c>
      <c r="BS2717" s="90">
        <f>COUNTIF(Q2717:R2721,"NA")</f>
        <v>0</v>
      </c>
      <c r="BT2717" s="90">
        <f>COUNTIF(S2717:T2721,"NA")</f>
        <v>0</v>
      </c>
      <c r="BU2717" s="90">
        <f>COUNTIF(U2717:U2721,"NA")</f>
        <v>0</v>
      </c>
      <c r="BV2717" s="90">
        <f>COUNTIF(V2717:V2721,"NA")</f>
        <v>0</v>
      </c>
      <c r="BW2717" s="90">
        <f>COUNTIF(W2717:X2721,"NA")</f>
        <v>0</v>
      </c>
      <c r="BX2717" s="90">
        <f>COUNTIF(Y2717:Y2721,"NA")</f>
        <v>0</v>
      </c>
      <c r="BY2717" s="90">
        <f>COUNTIF(Z2717:Z2721,"NA")</f>
        <v>0</v>
      </c>
      <c r="BZ2717" s="90">
        <f>COUNTIF(AA2717:AB2721,"NA")</f>
        <v>0</v>
      </c>
      <c r="CA2717" s="90">
        <f>COUNTIF(AC2717:AC2721,"NA")</f>
        <v>0</v>
      </c>
      <c r="CB2717" s="90">
        <f>COUNTIF(AD2717:AD2721,"NA")</f>
        <v>0</v>
      </c>
      <c r="CO2717" s="349" t="s">
        <v>2078</v>
      </c>
      <c r="CP2717" s="488">
        <f>SUM(M2711:N2716)</f>
        <v>0</v>
      </c>
      <c r="CQ2717" s="488"/>
      <c r="CR2717" s="488">
        <f t="shared" ref="CR2717" si="3669">SUM(O2711:P2716)</f>
        <v>0</v>
      </c>
      <c r="CS2717" s="488"/>
      <c r="CT2717" s="488">
        <f t="shared" ref="CT2717" si="3670">SUM(Q2711:R2716)</f>
        <v>0</v>
      </c>
      <c r="CU2717" s="488"/>
      <c r="CV2717" s="488">
        <f t="shared" ref="CV2717" si="3671">SUM(S2711:T2716)</f>
        <v>0</v>
      </c>
      <c r="CW2717" s="488"/>
      <c r="CX2717" s="353">
        <f>SUM(U2711:U2716)</f>
        <v>0</v>
      </c>
      <c r="CY2717" s="353">
        <f>SUM(V2711:V2716)</f>
        <v>0</v>
      </c>
      <c r="CZ2717" s="488">
        <f>SUM(W2711:X2716)</f>
        <v>0</v>
      </c>
      <c r="DA2717" s="488"/>
      <c r="DB2717" s="353">
        <f>SUM(Y2711:Y2716)</f>
        <v>0</v>
      </c>
      <c r="DC2717" s="353">
        <f>SUM(Z2711:Z2716)</f>
        <v>0</v>
      </c>
      <c r="DD2717" s="488">
        <f>SUM(AA2711:AB2716)</f>
        <v>0</v>
      </c>
      <c r="DE2717" s="488"/>
      <c r="DF2717" s="353">
        <f>SUM(AC2711:AC2716)</f>
        <v>0</v>
      </c>
      <c r="DG2717" s="353">
        <f>SUM(AD2711:AD2716)</f>
        <v>0</v>
      </c>
      <c r="DH2717" s="340"/>
      <c r="DT2717" s="90" t="s">
        <v>2029</v>
      </c>
      <c r="DU2717" s="342">
        <f>SUM(COUNTIF(D2862:D2872,"NS"),COUNTIF(D2878:D2882,"NS"),COUNTIF(D2887:D2890,"NS"),COUNTIF(D2908,"NS"),COUNTIF(D2913:D2915,"NS"),COUNTIF(D2918:D2924,"NS"),COUNTIF(D2931,"NS"),COUNTIF(D2936:D2940,"NS"),COUNTIF(D2946,"NS"),COUNTIF(D2954:D2957,"NS"),COUNTIF(D2963:D2966,"NS"),COUNTIF(D2975,"NS"),COUNTIF(D2978:D2985,"NS"),COUNTIF(D2992:D2993,"NS"),COUNTIF(D2996:D3004,"NS"),COUNTIF(D3009:D3010,"NS"))</f>
        <v>0</v>
      </c>
      <c r="DV2717" s="342">
        <f t="shared" ref="DV2717" si="3672">SUM(COUNTIF(E2862:E2872,"NS"),COUNTIF(E2878:E2882,"NS"),COUNTIF(E2887:E2890,"NS"),COUNTIF(E2908,"NS"),COUNTIF(E2913:E2915,"NS"),COUNTIF(E2918:E2924,"NS"),COUNTIF(E2931,"NS"),COUNTIF(E2936:E2940,"NS"),COUNTIF(E2946,"NS"),COUNTIF(E2954:E2957,"NS"),COUNTIF(E2963:E2966,"NS"),COUNTIF(E2975,"NS"),COUNTIF(E2978:E2985,"NS"),COUNTIF(E2992:E2993,"NS"),COUNTIF(E2996:E3004,"NS"),COUNTIF(E3009:E3010,"NS"))</f>
        <v>0</v>
      </c>
      <c r="DW2717" s="342">
        <f t="shared" ref="DW2717" si="3673">SUM(COUNTIF(F2862:F2872,"NS"),COUNTIF(F2878:F2882,"NS"),COUNTIF(F2887:F2890,"NS"),COUNTIF(F2908,"NS"),COUNTIF(F2913:F2915,"NS"),COUNTIF(F2918:F2924,"NS"),COUNTIF(F2931,"NS"),COUNTIF(F2936:F2940,"NS"),COUNTIF(F2946,"NS"),COUNTIF(F2954:F2957,"NS"),COUNTIF(F2963:F2966,"NS"),COUNTIF(F2975,"NS"),COUNTIF(F2978:F2985,"NS"),COUNTIF(F2992:F2993,"NS"),COUNTIF(F2996:F3004,"NS"),COUNTIF(F3009:F3010,"NS"))</f>
        <v>0</v>
      </c>
      <c r="DX2717" s="486">
        <f>SUM(COUNTIF(G2862:H2872,"NS"),COUNTIF(G2878:H2882,"NS"),COUNTIF(G2887:H2890,"NS"),COUNTIF(G2908:H2908,"NS"),COUNTIF(G2913:H2915,"NS"),COUNTIF(G2918:H2924,"NS"),COUNTIF(G2931:H2931,"NS"),COUNTIF(G2936:H2940,"NS"),COUNTIF(G2946:H2946,"NS"),COUNTIF(G2954:H2957,"NS"),COUNTIF(G2963:H2966,"NS"),COUNTIF(G2975:H2975,"NS"),COUNTIF(G2978:H2985,"NS"),COUNTIF(G2992:H2993,"NS"),COUNTIF(G2996:H3004,"NS"),COUNTIF(G3009:H3010,"NS"))</f>
        <v>0</v>
      </c>
      <c r="DY2717" s="486"/>
      <c r="DZ2717" s="342">
        <f t="shared" ref="DZ2717" si="3674">SUM(COUNTIF(I2862:I2872,"NS"),COUNTIF(I2878:I2882,"NS"),COUNTIF(I2887:I2890,"NS"),COUNTIF(I2908,"NS"),COUNTIF(I2913:I2915,"NS"),COUNTIF(I2918:I2924,"NS"),COUNTIF(I2931,"NS"),COUNTIF(I2936:I2940,"NS"),COUNTIF(I2946,"NS"),COUNTIF(I2954:I2957,"NS"),COUNTIF(I2963:I2966,"NS"),COUNTIF(I2975,"NS"),COUNTIF(I2978:I2985,"NS"),COUNTIF(I2992:I2993,"NS"),COUNTIF(I2996:I3004,"NS"),COUNTIF(I3009:I3010,"NS"))</f>
        <v>0</v>
      </c>
      <c r="EA2717" s="342">
        <f t="shared" ref="EA2717" si="3675">SUM(COUNTIF(J2862:J2872,"NS"),COUNTIF(J2878:J2882,"NS"),COUNTIF(J2887:J2890,"NS"),COUNTIF(J2908,"NS"),COUNTIF(J2913:J2915,"NS"),COUNTIF(J2918:J2924,"NS"),COUNTIF(J2931,"NS"),COUNTIF(J2936:J2940,"NS"),COUNTIF(J2946,"NS"),COUNTIF(J2954:J2957,"NS"),COUNTIF(J2963:J2966,"NS"),COUNTIF(J2975,"NS"),COUNTIF(J2978:J2985,"NS"),COUNTIF(J2992:J2993,"NS"),COUNTIF(J2996:J3004,"NS"),COUNTIF(J3009:J3010,"NS"))</f>
        <v>0</v>
      </c>
      <c r="EB2717" s="486">
        <f>SUM(COUNTIF(K2862:L2872,"NS"),COUNTIF(K2878:L2882,"NS"),COUNTIF(K2887:L2890,"NS"),COUNTIF(K2908:L2908,"NS"),COUNTIF(K2913:L2915,"NS"),COUNTIF(K2918:L2924,"NS"),COUNTIF(K2931:L2931,"NS"),COUNTIF(K2936:L2940,"NS"),COUNTIF(K2946:L2946,"NS"),COUNTIF(K2954:L2957,"NS"),COUNTIF(K2963:L2966,"NS"),COUNTIF(K2975:L2975,"NS"),COUNTIF(K2978:L2985,"NS"),COUNTIF(K2992:L2993,"NS"),COUNTIF(K2996:L3004,"NS"),COUNTIF(K3009:L3010,"NS"))</f>
        <v>0</v>
      </c>
      <c r="EC2717" s="486"/>
      <c r="ED2717" s="342">
        <f t="shared" ref="ED2717" si="3676">SUM(COUNTIF(M2862:M2872,"NS"),COUNTIF(M2878:M2882,"NS"),COUNTIF(M2887:M2890,"NS"),COUNTIF(M2908,"NS"),COUNTIF(M2913:M2915,"NS"),COUNTIF(M2918:M2924,"NS"),COUNTIF(M2931,"NS"),COUNTIF(M2936:M2940,"NS"),COUNTIF(M2946,"NS"),COUNTIF(M2954:M2957,"NS"),COUNTIF(M2963:M2966,"NS"),COUNTIF(M2975,"NS"),COUNTIF(M2978:M2985,"NS"),COUNTIF(M2992:M2993,"NS"),COUNTIF(M2996:M3004,"NS"),COUNTIF(M3009:M3010,"NS"))</f>
        <v>0</v>
      </c>
      <c r="EE2717" s="342">
        <f t="shared" ref="EE2717" si="3677">SUM(COUNTIF(N2862:N2872,"NS"),COUNTIF(N2878:N2882,"NS"),COUNTIF(N2887:N2890,"NS"),COUNTIF(N2908,"NS"),COUNTIF(N2913:N2915,"NS"),COUNTIF(N2918:N2924,"NS"),COUNTIF(N2931,"NS"),COUNTIF(N2936:N2940,"NS"),COUNTIF(N2946,"NS"),COUNTIF(N2954:N2957,"NS"),COUNTIF(N2963:N2966,"NS"),COUNTIF(N2975,"NS"),COUNTIF(N2978:N2985,"NS"),COUNTIF(N2992:N2993,"NS"),COUNTIF(N2996:N3004,"NS"),COUNTIF(N3009:N3010,"NS"))</f>
        <v>0</v>
      </c>
      <c r="EF2717" s="486">
        <f>SUM(COUNTIF(O2862:P2872,"NS"),COUNTIF(O2878:P2882,"NS"),COUNTIF(O2887:P2890,"NS"),COUNTIF(O2908:P2908,"NS"),COUNTIF(O2913:P2915,"NS"),COUNTIF(O2918:P2924,"NS"),COUNTIF(O2931:P2931,"NS"),COUNTIF(O2936:P2940,"NS"),COUNTIF(O2946:P2946,"NS"),COUNTIF(O2954:P2957,"NS"),COUNTIF(O2963:P2966,"NS"),COUNTIF(O2975:P2975,"NS"),COUNTIF(O2978:P2985,"NS"),COUNTIF(O2992:P2993,"NS"),COUNTIF(O2996:P3004,"NS"),COUNTIF(O3009:P3010,"NS"))</f>
        <v>0</v>
      </c>
      <c r="EG2717" s="486"/>
      <c r="EH2717" s="342">
        <f t="shared" ref="EH2717" si="3678">SUM(COUNTIF(Q2862:Q2872,"NS"),COUNTIF(Q2878:Q2882,"NS"),COUNTIF(Q2887:Q2890,"NS"),COUNTIF(Q2908,"NS"),COUNTIF(Q2913:Q2915,"NS"),COUNTIF(Q2918:Q2924,"NS"),COUNTIF(Q2931,"NS"),COUNTIF(Q2936:Q2940,"NS"),COUNTIF(Q2946,"NS"),COUNTIF(Q2954:Q2957,"NS"),COUNTIF(Q2963:Q2966,"NS"),COUNTIF(Q2975,"NS"),COUNTIF(Q2978:Q2985,"NS"),COUNTIF(Q2992:Q2993,"NS"),COUNTIF(Q2996:Q3004,"NS"),COUNTIF(Q3009:Q3010,"NS"))</f>
        <v>0</v>
      </c>
      <c r="EI2717" s="342">
        <f t="shared" ref="EI2717" si="3679">SUM(COUNTIF(R2862:R2872,"NS"),COUNTIF(R2878:R2882,"NS"),COUNTIF(R2887:R2890,"NS"),COUNTIF(R2908,"NS"),COUNTIF(R2913:R2915,"NS"),COUNTIF(R2918:R2924,"NS"),COUNTIF(R2931,"NS"),COUNTIF(R2936:R2940,"NS"),COUNTIF(R2946,"NS"),COUNTIF(R2954:R2957,"NS"),COUNTIF(R2963:R2966,"NS"),COUNTIF(R2975,"NS"),COUNTIF(R2978:R2985,"NS"),COUNTIF(R2992:R2993,"NS"),COUNTIF(R2996:R3004,"NS"),COUNTIF(R3009:R3010,"NS"))</f>
        <v>0</v>
      </c>
      <c r="EJ2717" s="486">
        <f>SUM(COUNTIF(S2862:T2872,"NS"),COUNTIF(S2878:T2882,"NS"),COUNTIF(S2887:T2890,"NS"),COUNTIF(S2908:T2908,"NS"),COUNTIF(S2913:T2915,"NS"),COUNTIF(S2918:T2924,"NS"),COUNTIF(S2931:T2931,"NS"),COUNTIF(S2936:T2940,"NS"),COUNTIF(S2946:T2946,"NS"),COUNTIF(S2954:T2957,"NS"),COUNTIF(S2963:T2966,"NS"),COUNTIF(S2975:T2975,"NS"),COUNTIF(S2978:T2985,"NS"),COUNTIF(S2992:T2993,"NS"),COUNTIF(S2996:T3004,"NS"),COUNTIF(S3009:T3010,"NS"))</f>
        <v>0</v>
      </c>
      <c r="EK2717" s="486"/>
      <c r="EL2717" s="342">
        <f t="shared" ref="EL2717" si="3680">SUM(COUNTIF(U2862:U2872,"NS"),COUNTIF(U2878:U2882,"NS"),COUNTIF(U2887:U2890,"NS"),COUNTIF(U2908,"NS"),COUNTIF(U2913:U2915,"NS"),COUNTIF(U2918:U2924,"NS"),COUNTIF(U2931,"NS"),COUNTIF(U2936:U2940,"NS"),COUNTIF(U2946,"NS"),COUNTIF(U2954:U2957,"NS"),COUNTIF(U2963:U2966,"NS"),COUNTIF(U2975,"NS"),COUNTIF(U2978:U2985,"NS"),COUNTIF(U2992:U2993,"NS"),COUNTIF(U2996:U3004,"NS"),COUNTIF(U3009:U3010,"NS"))</f>
        <v>0</v>
      </c>
      <c r="EM2717" s="342">
        <f t="shared" ref="EM2717" si="3681">SUM(COUNTIF(V2862:V2872,"NS"),COUNTIF(V2878:V2882,"NS"),COUNTIF(V2887:V2890,"NS"),COUNTIF(V2908,"NS"),COUNTIF(V2913:V2915,"NS"),COUNTIF(V2918:V2924,"NS"),COUNTIF(V2931,"NS"),COUNTIF(V2936:V2940,"NS"),COUNTIF(V2946,"NS"),COUNTIF(V2954:V2957,"NS"),COUNTIF(V2963:V2966,"NS"),COUNTIF(V2975,"NS"),COUNTIF(V2978:V2985,"NS"),COUNTIF(V2992:V2993,"NS"),COUNTIF(V2996:V3004,"NS"),COUNTIF(V3009:V3010,"NS"))</f>
        <v>0</v>
      </c>
      <c r="EN2717" s="486">
        <f>SUM(COUNTIF(W2862:X2872,"NS"),COUNTIF(W2878:X2882,"NS"),COUNTIF(W2887:X2890,"NS"),COUNTIF(W2908:X2908,"NS"),COUNTIF(W2913:X2915,"NS"),COUNTIF(W2918:X2924,"NS"),COUNTIF(W2931:X2931,"NS"),COUNTIF(W2936:X2940,"NS"),COUNTIF(W2946:X2946,"NS"),COUNTIF(W2954:X2957,"NS"),COUNTIF(W2963:X2966,"NS"),COUNTIF(W2975:X2975,"NS"),COUNTIF(W2978:X2985,"NS"),COUNTIF(W2992:X2993,"NS"),COUNTIF(W2996:X3004,"NS"),COUNTIF(W3009:X3010,"NS"))</f>
        <v>0</v>
      </c>
      <c r="EO2717" s="486"/>
      <c r="EP2717" s="342">
        <f t="shared" ref="EP2717" si="3682">SUM(COUNTIF(Y2862:Y2872,"NS"),COUNTIF(Y2878:Y2882,"NS"),COUNTIF(Y2887:Y2890,"NS"),COUNTIF(Y2908,"NS"),COUNTIF(Y2913:Y2915,"NS"),COUNTIF(Y2918:Y2924,"NS"),COUNTIF(Y2931,"NS"),COUNTIF(Y2936:Y2940,"NS"),COUNTIF(Y2946,"NS"),COUNTIF(Y2954:Y2957,"NS"),COUNTIF(Y2963:Y2966,"NS"),COUNTIF(Y2975,"NS"),COUNTIF(Y2978:Y2985,"NS"),COUNTIF(Y2992:Y2993,"NS"),COUNTIF(Y2996:Y3004,"NS"),COUNTIF(Y3009:Y3010,"NS"))</f>
        <v>0</v>
      </c>
      <c r="EQ2717" s="342">
        <f t="shared" ref="EQ2717" si="3683">SUM(COUNTIF(Z2862:Z2872,"NS"),COUNTIF(Z2878:Z2882,"NS"),COUNTIF(Z2887:Z2890,"NS"),COUNTIF(Z2908,"NS"),COUNTIF(Z2913:Z2915,"NS"),COUNTIF(Z2918:Z2924,"NS"),COUNTIF(Z2931,"NS"),COUNTIF(Z2936:Z2940,"NS"),COUNTIF(Z2946,"NS"),COUNTIF(Z2954:Z2957,"NS"),COUNTIF(Z2963:Z2966,"NS"),COUNTIF(Z2975,"NS"),COUNTIF(Z2978:Z2985,"NS"),COUNTIF(Z2992:Z2993,"NS"),COUNTIF(Z2996:Z3004,"NS"),COUNTIF(Z3009:Z3010,"NS"))</f>
        <v>0</v>
      </c>
      <c r="ER2717" s="486">
        <f>SUM(COUNTIF(AA2862:AB2872,"NS"),COUNTIF(AA2878:AB2882,"NS"),COUNTIF(AA2887:AB2890,"NS"),COUNTIF(AA2908:AB2908,"NS"),COUNTIF(AA2913:AB2915,"NS"),COUNTIF(AA2918:AB2924,"NS"),COUNTIF(AA2931:AB2931,"NS"),COUNTIF(AA2936:AB2940,"NS"),COUNTIF(AA2946:AB2946,"NS"),COUNTIF(AA2954:AB2957,"NS"),COUNTIF(AA2963:AB2966,"NS"),COUNTIF(AA2975:AB2975,"NS"),COUNTIF(AA2978:AB2985,"NS"),COUNTIF(AA2992:AB2993,"NS"),COUNTIF(AA2996:AB3004,"NS"),COUNTIF(AA3009:AB3010,"NS"))</f>
        <v>0</v>
      </c>
      <c r="ES2717" s="486"/>
      <c r="ET2717" s="342">
        <f t="shared" ref="ET2717" si="3684">SUM(COUNTIF(AC2862:AC2872,"NS"),COUNTIF(AC2878:AC2882,"NS"),COUNTIF(AC2887:AC2890,"NS"),COUNTIF(AC2908,"NS"),COUNTIF(AC2913:AC2915,"NS"),COUNTIF(AC2918:AC2924,"NS"),COUNTIF(AC2931,"NS"),COUNTIF(AC2936:AC2940,"NS"),COUNTIF(AC2946,"NS"),COUNTIF(AC2954:AC2957,"NS"),COUNTIF(AC2963:AC2966,"NS"),COUNTIF(AC2975,"NS"),COUNTIF(AC2978:AC2985,"NS"),COUNTIF(AC2992:AC2993,"NS"),COUNTIF(AC2996:AC3004,"NS"),COUNTIF(AC3009:AC3010,"NS"))</f>
        <v>0</v>
      </c>
      <c r="EU2717" s="342">
        <f t="shared" ref="EU2717" si="3685">SUM(COUNTIF(AD2862:AD2872,"NS"),COUNTIF(AD2878:AD2882,"NS"),COUNTIF(AD2887:AD2890,"NS"),COUNTIF(AD2908,"NS"),COUNTIF(AD2913:AD2915,"NS"),COUNTIF(AD2918:AD2924,"NS"),COUNTIF(AD2931,"NS"),COUNTIF(AD2936:AD2940,"NS"),COUNTIF(AD2946,"NS"),COUNTIF(AD2954:AD2957,"NS"),COUNTIF(AD2963:AD2966,"NS"),COUNTIF(AD2975,"NS"),COUNTIF(AD2978:AD2985,"NS"),COUNTIF(AD2992:AD2993,"NS"),COUNTIF(AD2996:AD3004,"NS"),COUNTIF(AD3009:AD3010,"NS"))</f>
        <v>0</v>
      </c>
    </row>
    <row r="2718" spans="1:152" ht="24" customHeight="1" x14ac:dyDescent="0.2">
      <c r="A2718" s="109"/>
      <c r="B2718" s="109"/>
      <c r="C2718" s="741"/>
      <c r="D2718" s="639"/>
      <c r="E2718" s="640"/>
      <c r="F2718" s="630" t="s">
        <v>409</v>
      </c>
      <c r="G2718" s="630"/>
      <c r="H2718" s="151"/>
      <c r="I2718" s="625" t="s">
        <v>404</v>
      </c>
      <c r="J2718" s="625"/>
      <c r="K2718" s="625"/>
      <c r="L2718" s="626"/>
      <c r="M2718" s="579"/>
      <c r="N2718" s="580"/>
      <c r="O2718" s="579"/>
      <c r="P2718" s="580"/>
      <c r="Q2718" s="579"/>
      <c r="R2718" s="580"/>
      <c r="S2718" s="590"/>
      <c r="T2718" s="591"/>
      <c r="U2718" s="201"/>
      <c r="V2718" s="201"/>
      <c r="W2718" s="486"/>
      <c r="X2718" s="486"/>
      <c r="Y2718" s="201"/>
      <c r="Z2718" s="201"/>
      <c r="AA2718" s="486"/>
      <c r="AB2718" s="486"/>
      <c r="AC2718" s="201"/>
      <c r="AD2718" s="201"/>
      <c r="AE2718" s="109"/>
      <c r="AG2718" s="90">
        <f t="shared" si="3590"/>
        <v>45</v>
      </c>
      <c r="AH2718" s="186">
        <f t="shared" si="3591"/>
        <v>0</v>
      </c>
      <c r="AI2718" s="130">
        <f t="shared" si="3592"/>
        <v>0</v>
      </c>
      <c r="AJ2718" s="130">
        <f t="shared" si="3593"/>
        <v>0</v>
      </c>
      <c r="AK2718" s="130">
        <f t="shared" si="3594"/>
        <v>0</v>
      </c>
      <c r="AL2718" s="130">
        <f t="shared" si="3595"/>
        <v>0</v>
      </c>
      <c r="AM2718" s="359">
        <f t="shared" si="3596"/>
        <v>0</v>
      </c>
      <c r="AN2718" s="130">
        <f t="shared" si="3597"/>
        <v>0</v>
      </c>
      <c r="AO2718" s="130">
        <f t="shared" si="3598"/>
        <v>0</v>
      </c>
      <c r="AP2718" s="130">
        <f t="shared" si="3599"/>
        <v>0</v>
      </c>
      <c r="AQ2718" s="130">
        <f t="shared" si="3600"/>
        <v>0</v>
      </c>
      <c r="AR2718" s="359">
        <f t="shared" si="3601"/>
        <v>0</v>
      </c>
      <c r="AS2718" s="130">
        <f t="shared" si="3602"/>
        <v>0</v>
      </c>
      <c r="AT2718" s="130">
        <f t="shared" si="3603"/>
        <v>0</v>
      </c>
      <c r="AU2718" s="130">
        <f t="shared" si="3604"/>
        <v>0</v>
      </c>
      <c r="AV2718" s="130">
        <f t="shared" si="3605"/>
        <v>0</v>
      </c>
      <c r="AW2718" s="359">
        <f t="shared" si="3577"/>
        <v>0</v>
      </c>
      <c r="AX2718" s="130">
        <f t="shared" si="3606"/>
        <v>0</v>
      </c>
      <c r="AY2718" s="130">
        <f t="shared" si="3607"/>
        <v>0</v>
      </c>
      <c r="AZ2718" s="130">
        <f t="shared" si="3608"/>
        <v>0</v>
      </c>
      <c r="BA2718" s="130">
        <f t="shared" si="3609"/>
        <v>0</v>
      </c>
      <c r="BB2718" s="359">
        <f t="shared" si="3578"/>
        <v>0</v>
      </c>
      <c r="BC2718" s="130">
        <f t="shared" si="3610"/>
        <v>0</v>
      </c>
      <c r="BD2718" s="130">
        <f t="shared" si="3611"/>
        <v>0</v>
      </c>
      <c r="BE2718" s="130">
        <f t="shared" si="3612"/>
        <v>0</v>
      </c>
      <c r="BF2718" s="130">
        <f t="shared" si="3613"/>
        <v>0</v>
      </c>
      <c r="BG2718" s="359">
        <f t="shared" si="3579"/>
        <v>0</v>
      </c>
      <c r="BH2718" s="130">
        <f t="shared" si="3614"/>
        <v>0</v>
      </c>
      <c r="BI2718" s="130">
        <f t="shared" si="3615"/>
        <v>0</v>
      </c>
      <c r="BJ2718" s="130">
        <f t="shared" si="3616"/>
        <v>0</v>
      </c>
      <c r="BK2718" s="130">
        <f t="shared" si="3617"/>
        <v>0</v>
      </c>
      <c r="BL2718" s="359">
        <f t="shared" si="3580"/>
        <v>0</v>
      </c>
      <c r="BM2718" s="90">
        <f t="shared" si="3618"/>
        <v>0</v>
      </c>
      <c r="BP2718" s="90" t="s">
        <v>2078</v>
      </c>
      <c r="BQ2718" s="90">
        <f>SUM(M2717:N2721)</f>
        <v>0</v>
      </c>
      <c r="BR2718" s="90">
        <f>SUM(O2717:P2721)</f>
        <v>0</v>
      </c>
      <c r="BS2718" s="90">
        <f>SUM(Q2717:R2721)</f>
        <v>0</v>
      </c>
      <c r="BT2718" s="90">
        <f>SUM(S2717:T2721)</f>
        <v>0</v>
      </c>
      <c r="BU2718" s="90">
        <f>SUM(U2717:U2721)</f>
        <v>0</v>
      </c>
      <c r="BV2718" s="90">
        <f>SUM(V2717:V2721)</f>
        <v>0</v>
      </c>
      <c r="BW2718" s="90">
        <f>SUM(W2717:X2721)</f>
        <v>0</v>
      </c>
      <c r="BX2718" s="90">
        <f>SUM(Y2717:Y2721)</f>
        <v>0</v>
      </c>
      <c r="BY2718" s="90">
        <f>SUM(Z2717:Z2721)</f>
        <v>0</v>
      </c>
      <c r="BZ2718" s="90">
        <f>SUM(AA2717:AB2721)</f>
        <v>0</v>
      </c>
      <c r="CA2718" s="90">
        <f>SUM(AC2717:AC2721)</f>
        <v>0</v>
      </c>
      <c r="CB2718" s="90">
        <f>SUM(AD2717:AD2721)</f>
        <v>0</v>
      </c>
      <c r="CO2718" s="349" t="s">
        <v>2029</v>
      </c>
      <c r="CP2718" s="488">
        <f>SUM(COUNTIF(M2711:N2716,"NS"))</f>
        <v>0</v>
      </c>
      <c r="CQ2718" s="488"/>
      <c r="CR2718" s="488">
        <f t="shared" ref="CR2718" si="3686">SUM(COUNTIF(O2711:P2716,"NS"))</f>
        <v>0</v>
      </c>
      <c r="CS2718" s="488"/>
      <c r="CT2718" s="488">
        <f t="shared" ref="CT2718" si="3687">SUM(COUNTIF(Q2711:R2716,"NS"))</f>
        <v>0</v>
      </c>
      <c r="CU2718" s="488"/>
      <c r="CV2718" s="488">
        <f t="shared" ref="CV2718" si="3688">SUM(COUNTIF(S2711:T2716,"NS"))</f>
        <v>0</v>
      </c>
      <c r="CW2718" s="488"/>
      <c r="CX2718" s="353">
        <f>SUM(COUNTIF(U2711:U2716,"NS"))</f>
        <v>0</v>
      </c>
      <c r="CY2718" s="353">
        <f>SUM(COUNTIF(V2711:V2716,"NS"))</f>
        <v>0</v>
      </c>
      <c r="CZ2718" s="488">
        <f>SUM(COUNTIF(W2711:X2716,"NS"))</f>
        <v>0</v>
      </c>
      <c r="DA2718" s="488"/>
      <c r="DB2718" s="353">
        <f>SUM(COUNTIF(Y2711:Y2716,"NS"))</f>
        <v>0</v>
      </c>
      <c r="DC2718" s="353">
        <f>SUM(COUNTIF(Z2711:Z2716,"NS"))</f>
        <v>0</v>
      </c>
      <c r="DD2718" s="488">
        <f>SUM(COUNTIF(AA2711:AB2716,"NS"))</f>
        <v>0</v>
      </c>
      <c r="DE2718" s="488"/>
      <c r="DF2718" s="353">
        <f>SUM(COUNTIF(AC2711:AC2716,"NS"))</f>
        <v>0</v>
      </c>
      <c r="DG2718" s="353">
        <f>SUM(COUNTIF(AD2711:AD2716,"NS"))</f>
        <v>0</v>
      </c>
      <c r="DH2718" s="340"/>
      <c r="DT2718" s="90" t="s">
        <v>2078</v>
      </c>
      <c r="DU2718" s="342">
        <f>SUM(D3009:D3010,D2996:D3004,D2992:D2993,D2978:D2985,D2975,D2963:D2966,D2954:D2957,D2946,D2936:D2940,D2931,D2918:D2924,D2913:D2915,D2908,D2887:D2890,D2878:D2882,D2862:D2872)</f>
        <v>0</v>
      </c>
      <c r="DV2718" s="342">
        <f t="shared" ref="DV2718" si="3689">SUM(E3009:E3010,E2996:E3004,E2992:E2993,E2978:E2985,E2975,E2963:E2966,E2954:E2957,E2946,E2936:E2940,E2931,E2918:E2924,E2913:E2915,E2908,E2887:E2890,E2878:E2882,E2862:E2872)</f>
        <v>0</v>
      </c>
      <c r="DW2718" s="342">
        <f t="shared" ref="DW2718" si="3690">SUM(F3009:F3010,F2996:F3004,F2992:F2993,F2978:F2985,F2975,F2963:F2966,F2954:F2957,F2946,F2936:F2940,F2931,F2918:F2924,F2913:F2915,F2908,F2887:F2890,F2878:F2882,F2862:F2872)</f>
        <v>0</v>
      </c>
      <c r="DX2718" s="486">
        <f>SUM(G3009:H3010,G2996:H3004,G2992:H2993,G2978:H2985,G2975:H2975,G2963:H2966,G2954:H2957,G2946:H2946,G2936:H2940,G2931:H2931,G2918:H2924,G2913:H2915,G2908:H2908,G2887:H2890,G2878:H2882,G2862:H2872)</f>
        <v>0</v>
      </c>
      <c r="DY2718" s="486"/>
      <c r="DZ2718" s="342">
        <f t="shared" ref="DZ2718" si="3691">SUM(I3009:I3010,I2996:I3004,I2992:I2993,I2978:I2985,I2975,I2963:I2966,I2954:I2957,I2946,I2936:I2940,I2931,I2918:I2924,I2913:I2915,I2908,I2887:I2890,I2878:I2882,I2862:I2872)</f>
        <v>0</v>
      </c>
      <c r="EA2718" s="342">
        <f t="shared" ref="EA2718" si="3692">SUM(J3009:J3010,J2996:J3004,J2992:J2993,J2978:J2985,J2975,J2963:J2966,J2954:J2957,J2946,J2936:J2940,J2931,J2918:J2924,J2913:J2915,J2908,J2887:J2890,J2878:J2882,J2862:J2872)</f>
        <v>0</v>
      </c>
      <c r="EB2718" s="486">
        <f>SUM(K3009:L3010,K2996:L3004,K2992:L2993,K2978:L2985,K2975:L2975,K2963:L2966,K2954:L2957,K2946:L2946,K2936:L2940,K2931:L2931,K2918:L2924,K2913:L2915,K2908:L2908,K2887:L2890,K2878:L2882,K2862:L2872)</f>
        <v>0</v>
      </c>
      <c r="EC2718" s="486"/>
      <c r="ED2718" s="342">
        <f t="shared" ref="ED2718" si="3693">SUM(M3009:M3010,M2996:M3004,M2992:M2993,M2978:M2985,M2975,M2963:M2966,M2954:M2957,M2946,M2936:M2940,M2931,M2918:M2924,M2913:M2915,M2908,M2887:M2890,M2878:M2882,M2862:M2872)</f>
        <v>0</v>
      </c>
      <c r="EE2718" s="342">
        <f t="shared" ref="EE2718" si="3694">SUM(N3009:N3010,N2996:N3004,N2992:N2993,N2978:N2985,N2975,N2963:N2966,N2954:N2957,N2946,N2936:N2940,N2931,N2918:N2924,N2913:N2915,N2908,N2887:N2890,N2878:N2882,N2862:N2872)</f>
        <v>0</v>
      </c>
      <c r="EF2718" s="486">
        <f>SUM(O3009:P3010,O2996:P3004,O2992:P2993,O2978:P2985,O2975:P2975,O2963:P2966,O2954:P2957,O2946:P2946,O2936:P2940,O2931:P2931,O2918:P2924,O2913:P2915,O2908:P2908,O2887:P2890,O2878:P2882,O2862:P2872)</f>
        <v>0</v>
      </c>
      <c r="EG2718" s="486"/>
      <c r="EH2718" s="342">
        <f t="shared" ref="EH2718" si="3695">SUM(Q3009:Q3010,Q2996:Q3004,Q2992:Q2993,Q2978:Q2985,Q2975,Q2963:Q2966,Q2954:Q2957,Q2946,Q2936:Q2940,Q2931,Q2918:Q2924,Q2913:Q2915,Q2908,Q2887:Q2890,Q2878:Q2882,Q2862:Q2872)</f>
        <v>0</v>
      </c>
      <c r="EI2718" s="342">
        <f t="shared" ref="EI2718" si="3696">SUM(R3009:R3010,R2996:R3004,R2992:R2993,R2978:R2985,R2975,R2963:R2966,R2954:R2957,R2946,R2936:R2940,R2931,R2918:R2924,R2913:R2915,R2908,R2887:R2890,R2878:R2882,R2862:R2872)</f>
        <v>0</v>
      </c>
      <c r="EJ2718" s="486">
        <f>SUM(S3009:T3010,S2996:T3004,S2992:T2993,S2978:T2985,S2975:T2975,S2963:T2966,S2954:T2957,S2946:T2946,S2936:T2940,S2931:T2931,S2918:T2924,S2913:T2915,S2908:T2908,S2887:T2890,S2878:T2882,S2862:T2872)</f>
        <v>0</v>
      </c>
      <c r="EK2718" s="486"/>
      <c r="EL2718" s="342">
        <f t="shared" ref="EL2718" si="3697">SUM(U3009:U3010,U2996:U3004,U2992:U2993,U2978:U2985,U2975,U2963:U2966,U2954:U2957,U2946,U2936:U2940,U2931,U2918:U2924,U2913:U2915,U2908,U2887:U2890,U2878:U2882,U2862:U2872)</f>
        <v>0</v>
      </c>
      <c r="EM2718" s="342">
        <f t="shared" ref="EM2718" si="3698">SUM(V3009:V3010,V2996:V3004,V2992:V2993,V2978:V2985,V2975,V2963:V2966,V2954:V2957,V2946,V2936:V2940,V2931,V2918:V2924,V2913:V2915,V2908,V2887:V2890,V2878:V2882,V2862:V2872)</f>
        <v>0</v>
      </c>
      <c r="EN2718" s="486">
        <f>SUM(W3009:X3010,W2996:X3004,W2992:X2993,W2978:X2985,W2975:X2975,W2963:X2966,W2954:X2957,W2946:X2946,W2936:X2940,W2931:X2931,W2918:X2924,W2913:X2915,W2908:X2908,W2887:X2890,W2878:X2882,W2862:X2872)</f>
        <v>0</v>
      </c>
      <c r="EO2718" s="486"/>
      <c r="EP2718" s="342">
        <f t="shared" ref="EP2718" si="3699">SUM(Y3009:Y3010,Y2996:Y3004,Y2992:Y2993,Y2978:Y2985,Y2975,Y2963:Y2966,Y2954:Y2957,Y2946,Y2936:Y2940,Y2931,Y2918:Y2924,Y2913:Y2915,Y2908,Y2887:Y2890,Y2878:Y2882,Y2862:Y2872)</f>
        <v>0</v>
      </c>
      <c r="EQ2718" s="342">
        <f t="shared" ref="EQ2718" si="3700">SUM(Z3009:Z3010,Z2996:Z3004,Z2992:Z2993,Z2978:Z2985,Z2975,Z2963:Z2966,Z2954:Z2957,Z2946,Z2936:Z2940,Z2931,Z2918:Z2924,Z2913:Z2915,Z2908,Z2887:Z2890,Z2878:Z2882,Z2862:Z2872)</f>
        <v>0</v>
      </c>
      <c r="ER2718" s="486">
        <f>SUM(AA3009:AB3010,AA2996:AB3004,AA2992:AB2993,AA2978:AB2985,AA2975:AB2975,AA2963:AB2966,AA2954:AB2957,AA2946:AB2946,AA2936:AB2940,AA2931:AB2931,AA2918:AB2924,AA2913:AB2915,AA2908:AB2908,AA2887:AB2890,AA2878:AB2882,AA2862:AB2872)</f>
        <v>0</v>
      </c>
      <c r="ES2718" s="486"/>
      <c r="ET2718" s="342">
        <f t="shared" ref="ET2718" si="3701">SUM(AC3009:AC3010,AC2996:AC3004,AC2992:AC2993,AC2978:AC2985,AC2975,AC2963:AC2966,AC2954:AC2957,AC2946,AC2936:AC2940,AC2931,AC2918:AC2924,AC2913:AC2915,AC2908,AC2887:AC2890,AC2878:AC2882,AC2862:AC2872)</f>
        <v>0</v>
      </c>
      <c r="EU2718" s="342">
        <f t="shared" ref="EU2718" si="3702">SUM(AD3009:AD3010,AD2996:AD3004,AD2992:AD2993,AD2978:AD2985,AD2975,AD2963:AD2966,AD2954:AD2957,AD2946,AD2936:AD2940,AD2931,AD2918:AD2924,AD2913:AD2915,AD2908,AD2887:AD2890,AD2878:AD2882,AD2862:AD2872)</f>
        <v>0</v>
      </c>
    </row>
    <row r="2719" spans="1:152" ht="24" customHeight="1" x14ac:dyDescent="0.2">
      <c r="A2719" s="109"/>
      <c r="B2719" s="109"/>
      <c r="C2719" s="741"/>
      <c r="D2719" s="639"/>
      <c r="E2719" s="640"/>
      <c r="F2719" s="630" t="s">
        <v>410</v>
      </c>
      <c r="G2719" s="630"/>
      <c r="H2719" s="151"/>
      <c r="I2719" s="625" t="s">
        <v>405</v>
      </c>
      <c r="J2719" s="625"/>
      <c r="K2719" s="625"/>
      <c r="L2719" s="626"/>
      <c r="M2719" s="579"/>
      <c r="N2719" s="580"/>
      <c r="O2719" s="579"/>
      <c r="P2719" s="580"/>
      <c r="Q2719" s="579"/>
      <c r="R2719" s="580"/>
      <c r="S2719" s="590"/>
      <c r="T2719" s="591"/>
      <c r="U2719" s="201"/>
      <c r="V2719" s="201"/>
      <c r="W2719" s="486"/>
      <c r="X2719" s="486"/>
      <c r="Y2719" s="201"/>
      <c r="Z2719" s="201"/>
      <c r="AA2719" s="486"/>
      <c r="AB2719" s="486"/>
      <c r="AC2719" s="201"/>
      <c r="AD2719" s="201"/>
      <c r="AE2719" s="109"/>
      <c r="AG2719" s="90">
        <f t="shared" si="3590"/>
        <v>45</v>
      </c>
      <c r="AH2719" s="186">
        <f t="shared" si="3591"/>
        <v>0</v>
      </c>
      <c r="AI2719" s="130">
        <f t="shared" si="3592"/>
        <v>0</v>
      </c>
      <c r="AJ2719" s="130">
        <f t="shared" si="3593"/>
        <v>0</v>
      </c>
      <c r="AK2719" s="130">
        <f t="shared" si="3594"/>
        <v>0</v>
      </c>
      <c r="AL2719" s="130">
        <f t="shared" si="3595"/>
        <v>0</v>
      </c>
      <c r="AM2719" s="359">
        <f t="shared" si="3596"/>
        <v>0</v>
      </c>
      <c r="AN2719" s="130">
        <f t="shared" si="3597"/>
        <v>0</v>
      </c>
      <c r="AO2719" s="130">
        <f t="shared" si="3598"/>
        <v>0</v>
      </c>
      <c r="AP2719" s="130">
        <f t="shared" si="3599"/>
        <v>0</v>
      </c>
      <c r="AQ2719" s="130">
        <f t="shared" si="3600"/>
        <v>0</v>
      </c>
      <c r="AR2719" s="359">
        <f t="shared" si="3601"/>
        <v>0</v>
      </c>
      <c r="AS2719" s="130">
        <f t="shared" si="3602"/>
        <v>0</v>
      </c>
      <c r="AT2719" s="130">
        <f t="shared" si="3603"/>
        <v>0</v>
      </c>
      <c r="AU2719" s="130">
        <f t="shared" si="3604"/>
        <v>0</v>
      </c>
      <c r="AV2719" s="130">
        <f t="shared" si="3605"/>
        <v>0</v>
      </c>
      <c r="AW2719" s="359">
        <f t="shared" si="3577"/>
        <v>0</v>
      </c>
      <c r="AX2719" s="130">
        <f t="shared" si="3606"/>
        <v>0</v>
      </c>
      <c r="AY2719" s="130">
        <f t="shared" si="3607"/>
        <v>0</v>
      </c>
      <c r="AZ2719" s="130">
        <f t="shared" si="3608"/>
        <v>0</v>
      </c>
      <c r="BA2719" s="130">
        <f t="shared" si="3609"/>
        <v>0</v>
      </c>
      <c r="BB2719" s="359">
        <f t="shared" si="3578"/>
        <v>0</v>
      </c>
      <c r="BC2719" s="130">
        <f t="shared" si="3610"/>
        <v>0</v>
      </c>
      <c r="BD2719" s="130">
        <f t="shared" si="3611"/>
        <v>0</v>
      </c>
      <c r="BE2719" s="130">
        <f t="shared" si="3612"/>
        <v>0</v>
      </c>
      <c r="BF2719" s="130">
        <f t="shared" si="3613"/>
        <v>0</v>
      </c>
      <c r="BG2719" s="359">
        <f t="shared" si="3579"/>
        <v>0</v>
      </c>
      <c r="BH2719" s="130">
        <f t="shared" si="3614"/>
        <v>0</v>
      </c>
      <c r="BI2719" s="130">
        <f t="shared" si="3615"/>
        <v>0</v>
      </c>
      <c r="BJ2719" s="130">
        <f t="shared" si="3616"/>
        <v>0</v>
      </c>
      <c r="BK2719" s="130">
        <f t="shared" si="3617"/>
        <v>0</v>
      </c>
      <c r="BL2719" s="359">
        <f t="shared" si="3580"/>
        <v>0</v>
      </c>
      <c r="BM2719" s="90">
        <f t="shared" si="3618"/>
        <v>0</v>
      </c>
      <c r="BP2719" s="90" t="s">
        <v>2029</v>
      </c>
      <c r="BQ2719" s="90">
        <f>COUNTIF(M2717:N2721,"NS")</f>
        <v>0</v>
      </c>
      <c r="BR2719" s="90">
        <f>COUNTIF(O2717:P2721,"NS")</f>
        <v>0</v>
      </c>
      <c r="BS2719" s="90">
        <f>COUNTIF(Q2717:R2721,"NS")</f>
        <v>0</v>
      </c>
      <c r="BT2719" s="90">
        <f>COUNTIF(S2717:T2721,"NS")</f>
        <v>0</v>
      </c>
      <c r="BU2719" s="90">
        <f>COUNTIF(U2717:U2721,"NS")</f>
        <v>0</v>
      </c>
      <c r="BV2719" s="90">
        <f>COUNTIF(V2717:V2721,"NS")</f>
        <v>0</v>
      </c>
      <c r="BW2719" s="90">
        <f>COUNTIF(W2717:X2721,"NS")</f>
        <v>0</v>
      </c>
      <c r="BX2719" s="90">
        <f>COUNTIF(Y2717:Y2721,"NS")</f>
        <v>0</v>
      </c>
      <c r="BY2719" s="90">
        <f>COUNTIF(Z2717:Z2721,"NS")</f>
        <v>0</v>
      </c>
      <c r="BZ2719" s="90">
        <f>COUNTIF(AA2717:AB2721,"NS")</f>
        <v>0</v>
      </c>
      <c r="CA2719" s="90">
        <f>COUNTIF(AC2717:AC2721,"NS")</f>
        <v>0</v>
      </c>
      <c r="CB2719" s="90">
        <f>COUNTIF(AD2717:AD2721,"NS")</f>
        <v>0</v>
      </c>
      <c r="CO2719" s="350">
        <v>0.25</v>
      </c>
      <c r="CP2719" s="493">
        <f>IF(CP2716="ns",0,CP2716*0.25)</f>
        <v>0</v>
      </c>
      <c r="CQ2719" s="493"/>
      <c r="CR2719" s="493">
        <f t="shared" ref="CR2719" si="3703">IF(CR2716="ns",0,CR2716*0.25)</f>
        <v>0</v>
      </c>
      <c r="CS2719" s="493"/>
      <c r="CT2719" s="493">
        <f t="shared" ref="CT2719" si="3704">IF(CT2716="ns",0,CT2716*0.25)</f>
        <v>0</v>
      </c>
      <c r="CU2719" s="493"/>
      <c r="CV2719" s="486">
        <f t="shared" ref="CV2719" si="3705">IF(CV2716="ns",0,CV2716*0.25)</f>
        <v>0</v>
      </c>
      <c r="CW2719" s="486"/>
      <c r="CX2719" s="342">
        <f>IF(CX2716="ns",0,CX2716*0.25)</f>
        <v>0</v>
      </c>
      <c r="CY2719" s="342">
        <f>IF(CY2716="ns",0,CY2716*0.25)</f>
        <v>0</v>
      </c>
      <c r="CZ2719" s="486">
        <f>IF(CZ2716="ns",0,CZ2716*0.25)</f>
        <v>0</v>
      </c>
      <c r="DA2719" s="486"/>
      <c r="DB2719" s="342">
        <f t="shared" ref="DB2719:DC2719" si="3706">IF(DB2716="ns",0,DB2716*0.25)</f>
        <v>0</v>
      </c>
      <c r="DC2719" s="342">
        <f t="shared" si="3706"/>
        <v>0</v>
      </c>
      <c r="DD2719" s="486">
        <f>IF(DD2716="ns",0,DD2716*0.25)</f>
        <v>0</v>
      </c>
      <c r="DE2719" s="486"/>
      <c r="DF2719" s="342">
        <f t="shared" ref="DF2719:DG2719" si="3707">IF(DF2716="ns",0,DF2716*0.25)</f>
        <v>0</v>
      </c>
      <c r="DG2719" s="342">
        <f t="shared" si="3707"/>
        <v>0</v>
      </c>
      <c r="DH2719" s="340"/>
      <c r="DT2719" s="90" t="s">
        <v>2077</v>
      </c>
      <c r="DU2719" s="345">
        <f t="shared" ref="DU2719" si="3708">IF($AG$2369=$AH$2369,0,
IF(OR(
AND(DU2716=0,DU2717&gt;0),
AND(DU2716="NS",DU2718&gt;0),
AND(DU2716="NS",DU2718=0,DU2717=0)),1,
IF(OR(
AND(DU2717&gt;=2,DU2718&lt;DU2716),
AND(DU2716="NS",DU2718=0,DU2717&gt;0),
DU2716=DU2718),0,1)))</f>
        <v>0</v>
      </c>
      <c r="DV2719" s="345">
        <f t="shared" ref="DV2719" si="3709">IF($AG$2369=$AH$2369,0,
IF(OR(
AND(DV2716=0,DV2717&gt;0),
AND(DV2716="NS",DV2718&gt;0),
AND(DV2716="NS",DV2718=0,DV2717=0)),1,
IF(OR(
AND(DV2717&gt;=2,DV2718&lt;DV2716),
AND(DV2716="NS",DV2718=0,DV2717&gt;0),
DV2716=DV2718),0,1)))</f>
        <v>0</v>
      </c>
      <c r="DW2719" s="345">
        <f t="shared" ref="DW2719" si="3710">IF($AG$2369=$AH$2369,0,
IF(OR(
AND(DW2716=0,DW2717&gt;0),
AND(DW2716="NS",DW2718&gt;0),
AND(DW2716="NS",DW2718=0,DW2717=0)),1,
IF(OR(
AND(DW2717&gt;=2,DW2718&lt;DW2716),
AND(DW2716="NS",DW2718=0,DW2717&gt;0),
DW2716=DW2718),0,1)))</f>
        <v>0</v>
      </c>
      <c r="DX2719" s="850">
        <f>IF($AG$2369=$AH$2369,0,
IF(OR(
AND(DX2716=0,DX2717&gt;0),
AND(DX2716="NS",DX2718&gt;0),
AND(DX2716="NS",DX2718=0,DX2717=0)),1,
IF(OR(
AND(DX2717&gt;=2,DX2718&lt;DX2716),
AND(DX2716="NS",DX2718=0,DX2717&gt;0),
DX2716=DX2718),0,1)))</f>
        <v>0</v>
      </c>
      <c r="DY2719" s="850"/>
      <c r="DZ2719" s="345">
        <f t="shared" ref="DZ2719" si="3711">IF($AG$2369=$AH$2369,0,
IF(OR(
AND(DZ2716=0,DZ2717&gt;0),
AND(DZ2716="NS",DZ2718&gt;0),
AND(DZ2716="NS",DZ2718=0,DZ2717=0)),1,
IF(OR(
AND(DZ2717&gt;=2,DZ2718&lt;DZ2716),
AND(DZ2716="NS",DZ2718=0,DZ2717&gt;0),
DZ2716=DZ2718),0,1)))</f>
        <v>0</v>
      </c>
      <c r="EA2719" s="345">
        <f t="shared" ref="EA2719" si="3712">IF($AG$2369=$AH$2369,0,
IF(OR(
AND(EA2716=0,EA2717&gt;0),
AND(EA2716="NS",EA2718&gt;0),
AND(EA2716="NS",EA2718=0,EA2717=0)),1,
IF(OR(
AND(EA2717&gt;=2,EA2718&lt;EA2716),
AND(EA2716="NS",EA2718=0,EA2717&gt;0),
EA2716=EA2718),0,1)))</f>
        <v>0</v>
      </c>
      <c r="EB2719" s="850">
        <f>IF($AG$2369=$AH$2369,0,
IF(OR(
AND(EB2716=0,EB2717&gt;0),
AND(EB2716="NS",EB2718&gt;0),
AND(EB2716="NS",EB2718=0,EB2717=0)),1,
IF(OR(
AND(EB2717&gt;=2,EB2718&lt;EB2716),
AND(EB2716="NS",EB2718=0,EB2717&gt;0),
EB2716=EB2718),0,1)))</f>
        <v>0</v>
      </c>
      <c r="EC2719" s="850"/>
      <c r="ED2719" s="345">
        <f t="shared" ref="ED2719" si="3713">IF($AG$2369=$AH$2369,0,
IF(OR(
AND(ED2716=0,ED2717&gt;0),
AND(ED2716="NS",ED2718&gt;0),
AND(ED2716="NS",ED2718=0,ED2717=0)),1,
IF(OR(
AND(ED2717&gt;=2,ED2718&lt;ED2716),
AND(ED2716="NS",ED2718=0,ED2717&gt;0),
ED2716=ED2718),0,1)))</f>
        <v>0</v>
      </c>
      <c r="EE2719" s="345">
        <f t="shared" ref="EE2719" si="3714">IF($AG$2369=$AH$2369,0,
IF(OR(
AND(EE2716=0,EE2717&gt;0),
AND(EE2716="NS",EE2718&gt;0),
AND(EE2716="NS",EE2718=0,EE2717=0)),1,
IF(OR(
AND(EE2717&gt;=2,EE2718&lt;EE2716),
AND(EE2716="NS",EE2718=0,EE2717&gt;0),
EE2716=EE2718),0,1)))</f>
        <v>0</v>
      </c>
      <c r="EF2719" s="850">
        <f>IF($AG$2369=$AH$2369,0,
IF(OR(
AND(EF2716=0,EF2717&gt;0),
AND(EF2716="NS",EF2718&gt;0),
AND(EF2716="NS",EF2718=0,EF2717=0)),1,
IF(OR(
AND(EF2717&gt;=2,EF2718&lt;EF2716),
AND(EF2716="NS",EF2718=0,EF2717&gt;0),
EF2716=EF2718),0,1)))</f>
        <v>0</v>
      </c>
      <c r="EG2719" s="850"/>
      <c r="EH2719" s="345">
        <f t="shared" ref="EH2719" si="3715">IF($AG$2369=$AH$2369,0,
IF(OR(
AND(EH2716=0,EH2717&gt;0),
AND(EH2716="NS",EH2718&gt;0),
AND(EH2716="NS",EH2718=0,EH2717=0)),1,
IF(OR(
AND(EH2717&gt;=2,EH2718&lt;EH2716),
AND(EH2716="NS",EH2718=0,EH2717&gt;0),
EH2716=EH2718),0,1)))</f>
        <v>0</v>
      </c>
      <c r="EI2719" s="345">
        <f t="shared" ref="EI2719" si="3716">IF($AG$2369=$AH$2369,0,
IF(OR(
AND(EI2716=0,EI2717&gt;0),
AND(EI2716="NS",EI2718&gt;0),
AND(EI2716="NS",EI2718=0,EI2717=0)),1,
IF(OR(
AND(EI2717&gt;=2,EI2718&lt;EI2716),
AND(EI2716="NS",EI2718=0,EI2717&gt;0),
EI2716=EI2718),0,1)))</f>
        <v>0</v>
      </c>
      <c r="EJ2719" s="850">
        <f>IF($AG$2369=$AH$2369,0,
IF(OR(
AND(EJ2716=0,EJ2717&gt;0),
AND(EJ2716="NS",EJ2718&gt;0),
AND(EJ2716="NS",EJ2718=0,EJ2717=0)),1,
IF(OR(
AND(EJ2717&gt;=2,EJ2718&lt;EJ2716),
AND(EJ2716="NS",EJ2718=0,EJ2717&gt;0),
EJ2716=EJ2718),0,1)))</f>
        <v>0</v>
      </c>
      <c r="EK2719" s="850"/>
      <c r="EL2719" s="345">
        <f t="shared" ref="EL2719" si="3717">IF($AG$2369=$AH$2369,0,
IF(OR(
AND(EL2716=0,EL2717&gt;0),
AND(EL2716="NS",EL2718&gt;0),
AND(EL2716="NS",EL2718=0,EL2717=0)),1,
IF(OR(
AND(EL2717&gt;=2,EL2718&lt;EL2716),
AND(EL2716="NS",EL2718=0,EL2717&gt;0),
EL2716=EL2718),0,1)))</f>
        <v>0</v>
      </c>
      <c r="EM2719" s="345">
        <f t="shared" ref="EM2719" si="3718">IF($AG$2369=$AH$2369,0,
IF(OR(
AND(EM2716=0,EM2717&gt;0),
AND(EM2716="NS",EM2718&gt;0),
AND(EM2716="NS",EM2718=0,EM2717=0)),1,
IF(OR(
AND(EM2717&gt;=2,EM2718&lt;EM2716),
AND(EM2716="NS",EM2718=0,EM2717&gt;0),
EM2716=EM2718),0,1)))</f>
        <v>0</v>
      </c>
      <c r="EN2719" s="850">
        <f>IF($AG$2369=$AH$2369,0,
IF(OR(
AND(EN2716=0,EN2717&gt;0),
AND(EN2716="NS",EN2718&gt;0),
AND(EN2716="NS",EN2718=0,EN2717=0)),1,
IF(OR(
AND(EN2717&gt;=2,EN2718&lt;EN2716),
AND(EN2716="NS",EN2718=0,EN2717&gt;0),
EN2716=EN2718),0,1)))</f>
        <v>0</v>
      </c>
      <c r="EO2719" s="850"/>
      <c r="EP2719" s="345">
        <f t="shared" ref="EP2719" si="3719">IF($AG$2369=$AH$2369,0,
IF(OR(
AND(EP2716=0,EP2717&gt;0),
AND(EP2716="NS",EP2718&gt;0),
AND(EP2716="NS",EP2718=0,EP2717=0)),1,
IF(OR(
AND(EP2717&gt;=2,EP2718&lt;EP2716),
AND(EP2716="NS",EP2718=0,EP2717&gt;0),
EP2716=EP2718),0,1)))</f>
        <v>0</v>
      </c>
      <c r="EQ2719" s="345">
        <f t="shared" ref="EQ2719" si="3720">IF($AG$2369=$AH$2369,0,
IF(OR(
AND(EQ2716=0,EQ2717&gt;0),
AND(EQ2716="NS",EQ2718&gt;0),
AND(EQ2716="NS",EQ2718=0,EQ2717=0)),1,
IF(OR(
AND(EQ2717&gt;=2,EQ2718&lt;EQ2716),
AND(EQ2716="NS",EQ2718=0,EQ2717&gt;0),
EQ2716=EQ2718),0,1)))</f>
        <v>0</v>
      </c>
      <c r="ER2719" s="850">
        <f>IF($AG$2369=$AH$2369,0,
IF(OR(
AND(ER2716=0,ER2717&gt;0),
AND(ER2716="NS",ER2718&gt;0),
AND(ER2716="NS",ER2718=0,ER2717=0)),1,
IF(OR(
AND(ER2717&gt;=2,ER2718&lt;ER2716),
AND(ER2716="NS",ER2718=0,ER2717&gt;0),
ER2716=ER2718),0,IF(AND(ER2716="NA",ER2717=0,ER2718=0),0,1))))</f>
        <v>0</v>
      </c>
      <c r="ES2719" s="850"/>
      <c r="ET2719" s="439">
        <f>IF($AG$2369=$AH$2369,0,
IF(OR(
AND(ET2716=0,ET2717&gt;0),
AND(ET2716="NS",ET2718&gt;0),
AND(ET2716="NS",ET2718=0,ET2717=0)),1,
IF(OR(
AND(ET2717&gt;=2,ET2718&lt;ET2716),
AND(ET2716="NS",ET2718=0,ET2717&gt;0),
ET2716=ET2718),0,IF(AND(ET2716="NA",ET2717=0,ET2718=0),0,1))))</f>
        <v>0</v>
      </c>
      <c r="EU2719" s="439">
        <f>IF($AG$2369=$AH$2369,0,
IF(OR(
AND(EU2716=0,EU2717&gt;0),
AND(EU2716="NS",EU2718&gt;0),
AND(EU2716="NS",EU2718=0,EU2717=0)),1,
IF(OR(
AND(EU2717&gt;=2,EU2718&lt;EU2716),
AND(EU2716="NS",EU2718=0,EU2717&gt;0),
EU2716=EU2718),0,IF(AND(EU2716="NA",EU2717=0,EU2718=0),0,1))))</f>
        <v>0</v>
      </c>
      <c r="EV2719" s="90">
        <f>SUM(DU2719:EU2719)</f>
        <v>0</v>
      </c>
    </row>
    <row r="2720" spans="1:152" ht="15" customHeight="1" x14ac:dyDescent="0.2">
      <c r="A2720" s="109"/>
      <c r="B2720" s="109"/>
      <c r="C2720" s="741"/>
      <c r="D2720" s="639"/>
      <c r="E2720" s="640"/>
      <c r="F2720" s="630" t="s">
        <v>411</v>
      </c>
      <c r="G2720" s="630"/>
      <c r="H2720" s="151"/>
      <c r="I2720" s="625" t="s">
        <v>406</v>
      </c>
      <c r="J2720" s="625"/>
      <c r="K2720" s="625"/>
      <c r="L2720" s="626"/>
      <c r="M2720" s="579"/>
      <c r="N2720" s="580"/>
      <c r="O2720" s="579"/>
      <c r="P2720" s="580"/>
      <c r="Q2720" s="579"/>
      <c r="R2720" s="580"/>
      <c r="S2720" s="590"/>
      <c r="T2720" s="591"/>
      <c r="U2720" s="201"/>
      <c r="V2720" s="201"/>
      <c r="W2720" s="486"/>
      <c r="X2720" s="486"/>
      <c r="Y2720" s="201"/>
      <c r="Z2720" s="201"/>
      <c r="AA2720" s="486"/>
      <c r="AB2720" s="486"/>
      <c r="AC2720" s="201"/>
      <c r="AD2720" s="201"/>
      <c r="AE2720" s="109"/>
      <c r="AG2720" s="90">
        <f t="shared" si="3590"/>
        <v>45</v>
      </c>
      <c r="AH2720" s="186">
        <f t="shared" si="3591"/>
        <v>0</v>
      </c>
      <c r="AI2720" s="130">
        <f t="shared" si="3592"/>
        <v>0</v>
      </c>
      <c r="AJ2720" s="130">
        <f t="shared" si="3593"/>
        <v>0</v>
      </c>
      <c r="AK2720" s="130">
        <f t="shared" si="3594"/>
        <v>0</v>
      </c>
      <c r="AL2720" s="130">
        <f t="shared" si="3595"/>
        <v>0</v>
      </c>
      <c r="AM2720" s="359">
        <f t="shared" si="3596"/>
        <v>0</v>
      </c>
      <c r="AN2720" s="130">
        <f t="shared" si="3597"/>
        <v>0</v>
      </c>
      <c r="AO2720" s="130">
        <f t="shared" si="3598"/>
        <v>0</v>
      </c>
      <c r="AP2720" s="130">
        <f t="shared" si="3599"/>
        <v>0</v>
      </c>
      <c r="AQ2720" s="130">
        <f t="shared" si="3600"/>
        <v>0</v>
      </c>
      <c r="AR2720" s="359">
        <f t="shared" si="3601"/>
        <v>0</v>
      </c>
      <c r="AS2720" s="130">
        <f t="shared" si="3602"/>
        <v>0</v>
      </c>
      <c r="AT2720" s="130">
        <f t="shared" si="3603"/>
        <v>0</v>
      </c>
      <c r="AU2720" s="130">
        <f t="shared" si="3604"/>
        <v>0</v>
      </c>
      <c r="AV2720" s="130">
        <f t="shared" si="3605"/>
        <v>0</v>
      </c>
      <c r="AW2720" s="359">
        <f t="shared" si="3577"/>
        <v>0</v>
      </c>
      <c r="AX2720" s="130">
        <f t="shared" si="3606"/>
        <v>0</v>
      </c>
      <c r="AY2720" s="130">
        <f t="shared" si="3607"/>
        <v>0</v>
      </c>
      <c r="AZ2720" s="130">
        <f t="shared" si="3608"/>
        <v>0</v>
      </c>
      <c r="BA2720" s="130">
        <f t="shared" si="3609"/>
        <v>0</v>
      </c>
      <c r="BB2720" s="359">
        <f t="shared" si="3578"/>
        <v>0</v>
      </c>
      <c r="BC2720" s="130">
        <f t="shared" si="3610"/>
        <v>0</v>
      </c>
      <c r="BD2720" s="130">
        <f t="shared" si="3611"/>
        <v>0</v>
      </c>
      <c r="BE2720" s="130">
        <f t="shared" si="3612"/>
        <v>0</v>
      </c>
      <c r="BF2720" s="130">
        <f t="shared" si="3613"/>
        <v>0</v>
      </c>
      <c r="BG2720" s="359">
        <f t="shared" si="3579"/>
        <v>0</v>
      </c>
      <c r="BH2720" s="130">
        <f t="shared" si="3614"/>
        <v>0</v>
      </c>
      <c r="BI2720" s="130">
        <f t="shared" si="3615"/>
        <v>0</v>
      </c>
      <c r="BJ2720" s="130">
        <f t="shared" si="3616"/>
        <v>0</v>
      </c>
      <c r="BK2720" s="130">
        <f t="shared" si="3617"/>
        <v>0</v>
      </c>
      <c r="BL2720" s="359">
        <f t="shared" si="3580"/>
        <v>0</v>
      </c>
      <c r="BM2720" s="90">
        <f t="shared" si="3618"/>
        <v>0</v>
      </c>
      <c r="BP2720" s="90" t="s">
        <v>2104</v>
      </c>
      <c r="BQ2720" s="90">
        <f>M2716</f>
        <v>0</v>
      </c>
      <c r="BR2720" s="90">
        <f>O2716</f>
        <v>0</v>
      </c>
      <c r="BS2720" s="90">
        <f>Q2716</f>
        <v>0</v>
      </c>
      <c r="BT2720" s="90">
        <f>S2716</f>
        <v>0</v>
      </c>
      <c r="BU2720" s="90">
        <f>U2716</f>
        <v>0</v>
      </c>
      <c r="BV2720" s="90">
        <f>V2716</f>
        <v>0</v>
      </c>
      <c r="BW2720" s="90">
        <f>W2716</f>
        <v>0</v>
      </c>
      <c r="BX2720" s="90">
        <f>Y2716</f>
        <v>0</v>
      </c>
      <c r="BY2720" s="90">
        <f>Z2716</f>
        <v>0</v>
      </c>
      <c r="BZ2720" s="90">
        <f>AA2716</f>
        <v>0</v>
      </c>
      <c r="CA2720" s="90">
        <f>AC2716</f>
        <v>0</v>
      </c>
      <c r="CB2720" s="90">
        <f>AD2716</f>
        <v>0</v>
      </c>
      <c r="CO2720" s="349" t="s">
        <v>72</v>
      </c>
      <c r="CP2720" s="488">
        <f>M2722</f>
        <v>0</v>
      </c>
      <c r="CQ2720" s="488"/>
      <c r="CR2720" s="488">
        <f t="shared" ref="CR2720" si="3721">O2722</f>
        <v>0</v>
      </c>
      <c r="CS2720" s="488"/>
      <c r="CT2720" s="488">
        <f t="shared" ref="CT2720" si="3722">Q2722</f>
        <v>0</v>
      </c>
      <c r="CU2720" s="488"/>
      <c r="CV2720" s="488">
        <f t="shared" ref="CV2720" si="3723">S2722</f>
        <v>0</v>
      </c>
      <c r="CW2720" s="488"/>
      <c r="CX2720" s="353">
        <f>U2722</f>
        <v>0</v>
      </c>
      <c r="CY2720" s="353">
        <f>V2722</f>
        <v>0</v>
      </c>
      <c r="CZ2720" s="488">
        <f>W2722</f>
        <v>0</v>
      </c>
      <c r="DA2720" s="488"/>
      <c r="DB2720" s="353">
        <f>Y2722</f>
        <v>0</v>
      </c>
      <c r="DC2720" s="353">
        <f>Z2722</f>
        <v>0</v>
      </c>
      <c r="DD2720" s="488">
        <f>AA2722</f>
        <v>0</v>
      </c>
      <c r="DE2720" s="488"/>
      <c r="DF2720" s="353">
        <f>AC2722</f>
        <v>0</v>
      </c>
      <c r="DG2720" s="353">
        <f>AD2722</f>
        <v>0</v>
      </c>
      <c r="DH2720" s="340"/>
      <c r="EV2720" s="357">
        <f>SUM(EV2709,EV2719)</f>
        <v>0</v>
      </c>
    </row>
    <row r="2721" spans="1:112" ht="24" customHeight="1" x14ac:dyDescent="0.2">
      <c r="A2721" s="109"/>
      <c r="B2721" s="109"/>
      <c r="C2721" s="741"/>
      <c r="D2721" s="639"/>
      <c r="E2721" s="640"/>
      <c r="F2721" s="630" t="s">
        <v>412</v>
      </c>
      <c r="G2721" s="630"/>
      <c r="H2721" s="151"/>
      <c r="I2721" s="625" t="s">
        <v>407</v>
      </c>
      <c r="J2721" s="625"/>
      <c r="K2721" s="625"/>
      <c r="L2721" s="626"/>
      <c r="M2721" s="579"/>
      <c r="N2721" s="580"/>
      <c r="O2721" s="579"/>
      <c r="P2721" s="580"/>
      <c r="Q2721" s="579"/>
      <c r="R2721" s="580"/>
      <c r="S2721" s="590"/>
      <c r="T2721" s="591"/>
      <c r="U2721" s="201"/>
      <c r="V2721" s="201"/>
      <c r="W2721" s="486"/>
      <c r="X2721" s="486"/>
      <c r="Y2721" s="201"/>
      <c r="Z2721" s="201"/>
      <c r="AA2721" s="486"/>
      <c r="AB2721" s="486"/>
      <c r="AC2721" s="201"/>
      <c r="AD2721" s="201"/>
      <c r="AE2721" s="109"/>
      <c r="AG2721" s="90">
        <f t="shared" si="3590"/>
        <v>45</v>
      </c>
      <c r="AH2721" s="186">
        <f t="shared" si="3591"/>
        <v>0</v>
      </c>
      <c r="AI2721" s="130">
        <f t="shared" si="3592"/>
        <v>0</v>
      </c>
      <c r="AJ2721" s="130">
        <f t="shared" si="3593"/>
        <v>0</v>
      </c>
      <c r="AK2721" s="130">
        <f t="shared" si="3594"/>
        <v>0</v>
      </c>
      <c r="AL2721" s="130">
        <f t="shared" si="3595"/>
        <v>0</v>
      </c>
      <c r="AM2721" s="359">
        <f t="shared" si="3596"/>
        <v>0</v>
      </c>
      <c r="AN2721" s="130">
        <f t="shared" si="3597"/>
        <v>0</v>
      </c>
      <c r="AO2721" s="130">
        <f t="shared" si="3598"/>
        <v>0</v>
      </c>
      <c r="AP2721" s="130">
        <f t="shared" si="3599"/>
        <v>0</v>
      </c>
      <c r="AQ2721" s="130">
        <f t="shared" si="3600"/>
        <v>0</v>
      </c>
      <c r="AR2721" s="359">
        <f t="shared" si="3601"/>
        <v>0</v>
      </c>
      <c r="AS2721" s="130">
        <f t="shared" si="3602"/>
        <v>0</v>
      </c>
      <c r="AT2721" s="130">
        <f t="shared" si="3603"/>
        <v>0</v>
      </c>
      <c r="AU2721" s="130">
        <f t="shared" si="3604"/>
        <v>0</v>
      </c>
      <c r="AV2721" s="130">
        <f t="shared" si="3605"/>
        <v>0</v>
      </c>
      <c r="AW2721" s="359">
        <f t="shared" si="3577"/>
        <v>0</v>
      </c>
      <c r="AX2721" s="130">
        <f t="shared" si="3606"/>
        <v>0</v>
      </c>
      <c r="AY2721" s="130">
        <f t="shared" si="3607"/>
        <v>0</v>
      </c>
      <c r="AZ2721" s="130">
        <f t="shared" si="3608"/>
        <v>0</v>
      </c>
      <c r="BA2721" s="130">
        <f t="shared" si="3609"/>
        <v>0</v>
      </c>
      <c r="BB2721" s="359">
        <f t="shared" si="3578"/>
        <v>0</v>
      </c>
      <c r="BC2721" s="130">
        <f t="shared" si="3610"/>
        <v>0</v>
      </c>
      <c r="BD2721" s="130">
        <f t="shared" si="3611"/>
        <v>0</v>
      </c>
      <c r="BE2721" s="130">
        <f t="shared" si="3612"/>
        <v>0</v>
      </c>
      <c r="BF2721" s="130">
        <f t="shared" si="3613"/>
        <v>0</v>
      </c>
      <c r="BG2721" s="359">
        <f t="shared" si="3579"/>
        <v>0</v>
      </c>
      <c r="BH2721" s="130">
        <f t="shared" si="3614"/>
        <v>0</v>
      </c>
      <c r="BI2721" s="130">
        <f t="shared" si="3615"/>
        <v>0</v>
      </c>
      <c r="BJ2721" s="130">
        <f t="shared" si="3616"/>
        <v>0</v>
      </c>
      <c r="BK2721" s="130">
        <f t="shared" si="3617"/>
        <v>0</v>
      </c>
      <c r="BL2721" s="359">
        <f t="shared" si="3580"/>
        <v>0</v>
      </c>
      <c r="BM2721" s="90">
        <f t="shared" si="3618"/>
        <v>0</v>
      </c>
      <c r="CO2721" s="349" t="s">
        <v>2077</v>
      </c>
      <c r="CP2721" s="495">
        <f>IF(OR(CP2720=0,CP2720="NA",AND(CP2720="NS",CP2718&gt;0),AND(CP2720="NS",CP2717&gt;0),CP2720&lt;=CP2719),0,1)</f>
        <v>0</v>
      </c>
      <c r="CQ2721" s="495"/>
      <c r="CR2721" s="495">
        <f>IF(OR(CR2720=0,CR2720="NA",AND(CR2720="NS",CR2718&gt;0),AND(CR2720="NS",CR2717&gt;0),CR2720&lt;=CR2719),0,1)</f>
        <v>0</v>
      </c>
      <c r="CS2721" s="495"/>
      <c r="CT2721" s="495">
        <f t="shared" ref="CT2721" si="3724">IF(OR(CT2720=0,CT2720="NA",AND(CT2720="NS",CT2718&gt;0),AND(CT2720="NS",CT2717&gt;0),CT2720&lt;=CT2719),0,1)</f>
        <v>0</v>
      </c>
      <c r="CU2721" s="495"/>
      <c r="CV2721" s="489">
        <f t="shared" ref="CV2721" si="3725">IF(OR(CV2720=0,CV2720="NA",AND(CV2720="NS",CV2718&gt;0),AND(CV2720="NS",CV2717&gt;0),CV2720&lt;=CV2719),0,1)</f>
        <v>0</v>
      </c>
      <c r="CW2721" s="489"/>
      <c r="CX2721" s="351">
        <f>IF(OR(CX2720=0,CX2720="NA",AND(CX2720="NS",CX2718&gt;0),AND(CX2720="NS",CX2717&gt;0),CX2720&lt;=CX2719),0,1)</f>
        <v>0</v>
      </c>
      <c r="CY2721" s="351">
        <f>IF(OR(CY2720=0,CY2720="NA",AND(CY2720="NS",CY2718&gt;0),AND(CY2720="NS",CY2717&gt;0),CY2720&lt;=CY2719),0,1)</f>
        <v>0</v>
      </c>
      <c r="CZ2721" s="489">
        <f>IF(OR(CZ2720=0,CZ2720="NA",AND(CZ2720="NS",CZ2718&gt;0),AND(CZ2720="NS",CZ2717&gt;0),CZ2720&lt;=CZ2719),0,1)</f>
        <v>0</v>
      </c>
      <c r="DA2721" s="489"/>
      <c r="DB2721" s="351">
        <f t="shared" ref="DB2721:DC2721" si="3726">IF(OR(DB2720=0,DB2720="NA",AND(DB2720="NS",DB2718&gt;0),AND(DB2720="NS",DB2717&gt;0),DB2720&lt;=DB2719),0,1)</f>
        <v>0</v>
      </c>
      <c r="DC2721" s="351">
        <f t="shared" si="3726"/>
        <v>0</v>
      </c>
      <c r="DD2721" s="489">
        <f>IF(OR(DD2720=0,DD2720="NA",AND(DD2720="NS",DD2718&gt;0),AND(DD2720="NS",DD2717&gt;0),DD2720&lt;=DD2719),0,1)</f>
        <v>0</v>
      </c>
      <c r="DE2721" s="489"/>
      <c r="DF2721" s="351">
        <f t="shared" ref="DF2721:DG2721" si="3727">IF(OR(DF2720=0,DF2720="NA",AND(DF2720="NS",DF2718&gt;0),AND(DF2720="NS",DF2717&gt;0),DF2720&lt;=DF2719),0,1)</f>
        <v>0</v>
      </c>
      <c r="DG2721" s="351">
        <f t="shared" si="3727"/>
        <v>0</v>
      </c>
      <c r="DH2721" s="352">
        <f>SUM(CP2721:DG2721)</f>
        <v>0</v>
      </c>
    </row>
    <row r="2722" spans="1:112" ht="24" customHeight="1" x14ac:dyDescent="0.2">
      <c r="A2722" s="109"/>
      <c r="B2722" s="109"/>
      <c r="C2722" s="742"/>
      <c r="D2722" s="641"/>
      <c r="E2722" s="642"/>
      <c r="F2722" s="629" t="s">
        <v>413</v>
      </c>
      <c r="G2722" s="629"/>
      <c r="H2722" s="631" t="s">
        <v>414</v>
      </c>
      <c r="I2722" s="625"/>
      <c r="J2722" s="625"/>
      <c r="K2722" s="625"/>
      <c r="L2722" s="626"/>
      <c r="M2722" s="579"/>
      <c r="N2722" s="580"/>
      <c r="O2722" s="579"/>
      <c r="P2722" s="580"/>
      <c r="Q2722" s="579"/>
      <c r="R2722" s="580"/>
      <c r="S2722" s="590"/>
      <c r="T2722" s="591"/>
      <c r="U2722" s="201"/>
      <c r="V2722" s="201"/>
      <c r="W2722" s="486"/>
      <c r="X2722" s="486"/>
      <c r="Y2722" s="201"/>
      <c r="Z2722" s="201"/>
      <c r="AA2722" s="486"/>
      <c r="AB2722" s="486"/>
      <c r="AC2722" s="201"/>
      <c r="AD2722" s="201"/>
      <c r="AE2722" s="109"/>
      <c r="AG2722" s="90">
        <f t="shared" si="3590"/>
        <v>45</v>
      </c>
      <c r="AH2722" s="186">
        <f t="shared" si="3591"/>
        <v>0</v>
      </c>
      <c r="AI2722" s="130">
        <f t="shared" si="3592"/>
        <v>0</v>
      </c>
      <c r="AJ2722" s="130">
        <f t="shared" si="3593"/>
        <v>0</v>
      </c>
      <c r="AK2722" s="130">
        <f t="shared" si="3594"/>
        <v>0</v>
      </c>
      <c r="AL2722" s="130">
        <f t="shared" si="3595"/>
        <v>0</v>
      </c>
      <c r="AM2722" s="359">
        <f t="shared" si="3596"/>
        <v>0</v>
      </c>
      <c r="AN2722" s="130">
        <f t="shared" si="3597"/>
        <v>0</v>
      </c>
      <c r="AO2722" s="130">
        <f t="shared" si="3598"/>
        <v>0</v>
      </c>
      <c r="AP2722" s="130">
        <f t="shared" si="3599"/>
        <v>0</v>
      </c>
      <c r="AQ2722" s="130">
        <f t="shared" si="3600"/>
        <v>0</v>
      </c>
      <c r="AR2722" s="359">
        <f t="shared" si="3601"/>
        <v>0</v>
      </c>
      <c r="AS2722" s="130">
        <f t="shared" si="3602"/>
        <v>0</v>
      </c>
      <c r="AT2722" s="130">
        <f t="shared" si="3603"/>
        <v>0</v>
      </c>
      <c r="AU2722" s="130">
        <f t="shared" si="3604"/>
        <v>0</v>
      </c>
      <c r="AV2722" s="130">
        <f t="shared" si="3605"/>
        <v>0</v>
      </c>
      <c r="AW2722" s="359">
        <f t="shared" si="3577"/>
        <v>0</v>
      </c>
      <c r="AX2722" s="130">
        <f t="shared" si="3606"/>
        <v>0</v>
      </c>
      <c r="AY2722" s="130">
        <f t="shared" si="3607"/>
        <v>0</v>
      </c>
      <c r="AZ2722" s="130">
        <f t="shared" si="3608"/>
        <v>0</v>
      </c>
      <c r="BA2722" s="130">
        <f t="shared" si="3609"/>
        <v>0</v>
      </c>
      <c r="BB2722" s="359">
        <f t="shared" si="3578"/>
        <v>0</v>
      </c>
      <c r="BC2722" s="130">
        <f t="shared" si="3610"/>
        <v>0</v>
      </c>
      <c r="BD2722" s="130">
        <f t="shared" si="3611"/>
        <v>0</v>
      </c>
      <c r="BE2722" s="130">
        <f t="shared" si="3612"/>
        <v>0</v>
      </c>
      <c r="BF2722" s="130">
        <f t="shared" si="3613"/>
        <v>0</v>
      </c>
      <c r="BG2722" s="359">
        <f t="shared" si="3579"/>
        <v>0</v>
      </c>
      <c r="BH2722" s="130">
        <f t="shared" si="3614"/>
        <v>0</v>
      </c>
      <c r="BI2722" s="130">
        <f t="shared" si="3615"/>
        <v>0</v>
      </c>
      <c r="BJ2722" s="130">
        <f t="shared" si="3616"/>
        <v>0</v>
      </c>
      <c r="BK2722" s="130">
        <f t="shared" si="3617"/>
        <v>0</v>
      </c>
      <c r="BL2722" s="359">
        <f t="shared" si="3580"/>
        <v>0</v>
      </c>
      <c r="BM2722" s="90">
        <f t="shared" si="3618"/>
        <v>0</v>
      </c>
      <c r="CO2722" s="340"/>
      <c r="CP2722" s="493"/>
      <c r="CQ2722" s="493"/>
      <c r="CR2722" s="493"/>
      <c r="CS2722" s="493"/>
      <c r="CT2722" s="493"/>
      <c r="CU2722" s="493"/>
      <c r="CV2722" s="486"/>
      <c r="CW2722" s="486"/>
      <c r="CX2722" s="342"/>
      <c r="CY2722" s="342"/>
      <c r="CZ2722" s="486"/>
      <c r="DA2722" s="486"/>
      <c r="DB2722" s="342"/>
      <c r="DC2722" s="342"/>
      <c r="DD2722" s="486"/>
      <c r="DE2722" s="486"/>
      <c r="DF2722" s="342"/>
      <c r="DG2722" s="342"/>
      <c r="DH2722" s="340"/>
    </row>
    <row r="2723" spans="1:112" ht="15" customHeight="1" x14ac:dyDescent="0.2">
      <c r="A2723" s="109"/>
      <c r="B2723" s="109"/>
      <c r="C2723" s="740" t="s">
        <v>439</v>
      </c>
      <c r="D2723" s="592" t="s">
        <v>440</v>
      </c>
      <c r="E2723" s="593"/>
      <c r="F2723" s="629" t="s">
        <v>417</v>
      </c>
      <c r="G2723" s="629"/>
      <c r="H2723" s="587" t="s">
        <v>421</v>
      </c>
      <c r="I2723" s="588"/>
      <c r="J2723" s="588"/>
      <c r="K2723" s="588"/>
      <c r="L2723" s="589"/>
      <c r="M2723" s="579"/>
      <c r="N2723" s="580"/>
      <c r="O2723" s="579"/>
      <c r="P2723" s="580"/>
      <c r="Q2723" s="579"/>
      <c r="R2723" s="580"/>
      <c r="S2723" s="590"/>
      <c r="T2723" s="591"/>
      <c r="U2723" s="201"/>
      <c r="V2723" s="201"/>
      <c r="W2723" s="486"/>
      <c r="X2723" s="486"/>
      <c r="Y2723" s="201"/>
      <c r="Z2723" s="201"/>
      <c r="AA2723" s="486"/>
      <c r="AB2723" s="486"/>
      <c r="AC2723" s="201"/>
      <c r="AD2723" s="201"/>
      <c r="AE2723" s="109"/>
      <c r="AG2723" s="90">
        <f t="shared" si="3590"/>
        <v>45</v>
      </c>
      <c r="AH2723" s="186">
        <f t="shared" si="3591"/>
        <v>0</v>
      </c>
      <c r="AI2723" s="130">
        <f t="shared" si="3592"/>
        <v>0</v>
      </c>
      <c r="AJ2723" s="130">
        <f t="shared" si="3593"/>
        <v>0</v>
      </c>
      <c r="AK2723" s="130">
        <f t="shared" si="3594"/>
        <v>0</v>
      </c>
      <c r="AL2723" s="130">
        <f t="shared" si="3595"/>
        <v>0</v>
      </c>
      <c r="AM2723" s="359">
        <f t="shared" si="3596"/>
        <v>0</v>
      </c>
      <c r="AN2723" s="130">
        <f t="shared" si="3597"/>
        <v>0</v>
      </c>
      <c r="AO2723" s="130">
        <f t="shared" si="3598"/>
        <v>0</v>
      </c>
      <c r="AP2723" s="130">
        <f t="shared" si="3599"/>
        <v>0</v>
      </c>
      <c r="AQ2723" s="130">
        <f t="shared" si="3600"/>
        <v>0</v>
      </c>
      <c r="AR2723" s="359">
        <f t="shared" si="3601"/>
        <v>0</v>
      </c>
      <c r="AS2723" s="130">
        <f t="shared" si="3602"/>
        <v>0</v>
      </c>
      <c r="AT2723" s="130">
        <f t="shared" si="3603"/>
        <v>0</v>
      </c>
      <c r="AU2723" s="130">
        <f t="shared" si="3604"/>
        <v>0</v>
      </c>
      <c r="AV2723" s="130">
        <f t="shared" si="3605"/>
        <v>0</v>
      </c>
      <c r="AW2723" s="359">
        <f t="shared" si="3577"/>
        <v>0</v>
      </c>
      <c r="AX2723" s="130">
        <f t="shared" si="3606"/>
        <v>0</v>
      </c>
      <c r="AY2723" s="130">
        <f t="shared" si="3607"/>
        <v>0</v>
      </c>
      <c r="AZ2723" s="130">
        <f t="shared" si="3608"/>
        <v>0</v>
      </c>
      <c r="BA2723" s="130">
        <f t="shared" si="3609"/>
        <v>0</v>
      </c>
      <c r="BB2723" s="359">
        <f t="shared" si="3578"/>
        <v>0</v>
      </c>
      <c r="BC2723" s="130">
        <f t="shared" si="3610"/>
        <v>0</v>
      </c>
      <c r="BD2723" s="130">
        <f t="shared" si="3611"/>
        <v>0</v>
      </c>
      <c r="BE2723" s="130">
        <f t="shared" si="3612"/>
        <v>0</v>
      </c>
      <c r="BF2723" s="130">
        <f t="shared" si="3613"/>
        <v>0</v>
      </c>
      <c r="BG2723" s="359">
        <f t="shared" si="3579"/>
        <v>0</v>
      </c>
      <c r="BH2723" s="130">
        <f t="shared" si="3614"/>
        <v>0</v>
      </c>
      <c r="BI2723" s="130">
        <f t="shared" si="3615"/>
        <v>0</v>
      </c>
      <c r="BJ2723" s="130">
        <f t="shared" si="3616"/>
        <v>0</v>
      </c>
      <c r="BK2723" s="130">
        <f t="shared" si="3617"/>
        <v>0</v>
      </c>
      <c r="BL2723" s="359">
        <f t="shared" si="3580"/>
        <v>0</v>
      </c>
      <c r="BM2723" s="90">
        <f t="shared" si="3618"/>
        <v>0</v>
      </c>
      <c r="CO2723" s="349" t="s">
        <v>2171</v>
      </c>
      <c r="CP2723" s="488">
        <f>IF(AND(SUM(M2723:N2726,M2731:N2733)=0,SUM(COUNTIF(M2723:N2726,"NS"),COUNTIF(M2731:N2733,"NS")&gt;0)),"NS",SUM(M2723:N2726,M2731:N2733))</f>
        <v>0</v>
      </c>
      <c r="CQ2723" s="488"/>
      <c r="CR2723" s="488">
        <f>IF(AND(SUM(O2723:P2726,O2731:P2733)=0,SUM(COUNTIF(O2723:P2726,"NS"),COUNTIF(O2731:P2733,"NS")&gt;0)),"NS",SUM(O2723:P2726,O2731:P2733))</f>
        <v>0</v>
      </c>
      <c r="CS2723" s="488"/>
      <c r="CT2723" s="488">
        <f>IF(AND(SUM(Q2723:R2726,Q2731:R2733)=0,SUM(COUNTIF(Q2723:R2726,"NS"),COUNTIF(Q2731:R2733,"NS")&gt;0)),"NS",SUM(Q2723:R2726,Q2731:R2733))</f>
        <v>0</v>
      </c>
      <c r="CU2723" s="488"/>
      <c r="CV2723" s="488">
        <f>IF(AND(SUM(S2723:T2726,S2731:T2733)=0,SUM(COUNTIF(S2723:T2726,"NS"),COUNTIF(S2731:T2733,"NS")&gt;0)),"NS",SUM(S2723:T2726,S2731:T2733))</f>
        <v>0</v>
      </c>
      <c r="CW2723" s="488"/>
      <c r="CX2723" s="353">
        <f>IF(AND(SUM(U2723:U2726,U2731:U2733)=0,SUM(COUNTIF(U2723:U2726,"NS"),COUNTIF(U2731:U2733,"NS")&gt;0)),"NS",SUM(U2723:U2726,U2731:U2733))</f>
        <v>0</v>
      </c>
      <c r="CY2723" s="353">
        <f>IF(AND(SUM(V2723:V2726,V2731:V2733)=0,SUM(COUNTIF(V2723:V2726,"NS"),COUNTIF(V2731:V2733,"NS")&gt;0)),"NS",SUM(V2723:V2726,V2731:V2733))</f>
        <v>0</v>
      </c>
      <c r="CZ2723" s="488">
        <f>IF(AND(SUM(W2723:X2726,W2731:X2733)=0,SUM(COUNTIF(W2723:X2726,"NS"),COUNTIF(W2731:X2733,"NS")&gt;0)),"NS",SUM(W2723:X2726,W2731:X2733))</f>
        <v>0</v>
      </c>
      <c r="DA2723" s="488"/>
      <c r="DB2723" s="353">
        <f>IF(AND(SUM(Y2723:Y2726,Y2731:Y2733)=0,SUM(COUNTIF(Y2723:Y2726,"NS"),COUNTIF(Y2731:Y2733,"NS")&gt;0)),"NS",SUM(Y2723:Y2726,Y2731:Y2733))</f>
        <v>0</v>
      </c>
      <c r="DC2723" s="353">
        <f>IF(AND(SUM(Z2723:Z2726,Z2731:Z2733)=0,SUM(COUNTIF(Z2723:Z2726,"NS"),COUNTIF(Z2731:Z2733,"NS")&gt;0)),"NS",SUM(Z2723:Z2726,Z2731:Z2733))</f>
        <v>0</v>
      </c>
      <c r="DD2723" s="488">
        <f>IF(AND(SUM(AA2723:AB2726,AA2731:AB2733)=0,SUM(COUNTIF(AA2723:AB2726,"NS"),COUNTIF(AA2731:AB2733,"NS")&gt;0)),"NS",SUM(AA2723:AB2726,AA2731:AB2733))</f>
        <v>0</v>
      </c>
      <c r="DE2723" s="488"/>
      <c r="DF2723" s="353">
        <f>IF(AND(SUM(AC2723:AC2726,AC2731:AC2733)=0,SUM(COUNTIF(AC2723:AC2726,"NS"),COUNTIF(AC2731:AC2733,"NS")&gt;0)),"NS",SUM(AC2723:AC2726,AC2731:AC2733))</f>
        <v>0</v>
      </c>
      <c r="DG2723" s="353">
        <f>IF(AND(SUM(AD2723:AD2726,AD2731:AD2733)=0,SUM(COUNTIF(AD2723:AD2726,"NS"),COUNTIF(AD2731:AD2733,"NS")&gt;0)),"NS",SUM(AD2723:AD2726,AD2731:AD2733))</f>
        <v>0</v>
      </c>
      <c r="DH2723" s="340"/>
    </row>
    <row r="2724" spans="1:112" ht="15" customHeight="1" x14ac:dyDescent="0.2">
      <c r="A2724" s="109"/>
      <c r="B2724" s="109"/>
      <c r="C2724" s="741"/>
      <c r="D2724" s="594"/>
      <c r="E2724" s="595"/>
      <c r="F2724" s="629" t="s">
        <v>418</v>
      </c>
      <c r="G2724" s="629"/>
      <c r="H2724" s="587" t="s">
        <v>422</v>
      </c>
      <c r="I2724" s="588"/>
      <c r="J2724" s="588"/>
      <c r="K2724" s="588"/>
      <c r="L2724" s="589"/>
      <c r="M2724" s="579"/>
      <c r="N2724" s="580"/>
      <c r="O2724" s="579"/>
      <c r="P2724" s="580"/>
      <c r="Q2724" s="579"/>
      <c r="R2724" s="580"/>
      <c r="S2724" s="590"/>
      <c r="T2724" s="591"/>
      <c r="U2724" s="201"/>
      <c r="V2724" s="201"/>
      <c r="W2724" s="486"/>
      <c r="X2724" s="486"/>
      <c r="Y2724" s="201"/>
      <c r="Z2724" s="201"/>
      <c r="AA2724" s="486"/>
      <c r="AB2724" s="486"/>
      <c r="AC2724" s="201"/>
      <c r="AD2724" s="201"/>
      <c r="AE2724" s="109"/>
      <c r="AG2724" s="90">
        <f t="shared" si="3590"/>
        <v>45</v>
      </c>
      <c r="AH2724" s="186">
        <f t="shared" si="3591"/>
        <v>0</v>
      </c>
      <c r="AI2724" s="130">
        <f t="shared" si="3592"/>
        <v>0</v>
      </c>
      <c r="AJ2724" s="130">
        <f t="shared" si="3593"/>
        <v>0</v>
      </c>
      <c r="AK2724" s="130">
        <f t="shared" si="3594"/>
        <v>0</v>
      </c>
      <c r="AL2724" s="130">
        <f t="shared" si="3595"/>
        <v>0</v>
      </c>
      <c r="AM2724" s="359">
        <f t="shared" si="3596"/>
        <v>0</v>
      </c>
      <c r="AN2724" s="130">
        <f t="shared" si="3597"/>
        <v>0</v>
      </c>
      <c r="AO2724" s="130">
        <f t="shared" si="3598"/>
        <v>0</v>
      </c>
      <c r="AP2724" s="130">
        <f t="shared" si="3599"/>
        <v>0</v>
      </c>
      <c r="AQ2724" s="130">
        <f t="shared" si="3600"/>
        <v>0</v>
      </c>
      <c r="AR2724" s="359">
        <f t="shared" si="3601"/>
        <v>0</v>
      </c>
      <c r="AS2724" s="130">
        <f t="shared" si="3602"/>
        <v>0</v>
      </c>
      <c r="AT2724" s="130">
        <f t="shared" si="3603"/>
        <v>0</v>
      </c>
      <c r="AU2724" s="130">
        <f t="shared" si="3604"/>
        <v>0</v>
      </c>
      <c r="AV2724" s="130">
        <f t="shared" si="3605"/>
        <v>0</v>
      </c>
      <c r="AW2724" s="359">
        <f t="shared" si="3577"/>
        <v>0</v>
      </c>
      <c r="AX2724" s="130">
        <f t="shared" si="3606"/>
        <v>0</v>
      </c>
      <c r="AY2724" s="130">
        <f t="shared" si="3607"/>
        <v>0</v>
      </c>
      <c r="AZ2724" s="130">
        <f t="shared" si="3608"/>
        <v>0</v>
      </c>
      <c r="BA2724" s="130">
        <f t="shared" si="3609"/>
        <v>0</v>
      </c>
      <c r="BB2724" s="359">
        <f t="shared" si="3578"/>
        <v>0</v>
      </c>
      <c r="BC2724" s="130">
        <f t="shared" si="3610"/>
        <v>0</v>
      </c>
      <c r="BD2724" s="130">
        <f t="shared" si="3611"/>
        <v>0</v>
      </c>
      <c r="BE2724" s="130">
        <f t="shared" si="3612"/>
        <v>0</v>
      </c>
      <c r="BF2724" s="130">
        <f t="shared" si="3613"/>
        <v>0</v>
      </c>
      <c r="BG2724" s="359">
        <f t="shared" si="3579"/>
        <v>0</v>
      </c>
      <c r="BH2724" s="130">
        <f t="shared" si="3614"/>
        <v>0</v>
      </c>
      <c r="BI2724" s="130">
        <f t="shared" si="3615"/>
        <v>0</v>
      </c>
      <c r="BJ2724" s="130">
        <f t="shared" si="3616"/>
        <v>0</v>
      </c>
      <c r="BK2724" s="130">
        <f t="shared" si="3617"/>
        <v>0</v>
      </c>
      <c r="BL2724" s="359">
        <f t="shared" si="3580"/>
        <v>0</v>
      </c>
      <c r="BM2724" s="90">
        <f t="shared" si="3618"/>
        <v>0</v>
      </c>
      <c r="CO2724" s="349" t="s">
        <v>2078</v>
      </c>
      <c r="CP2724" s="488">
        <f>SUM(M2723:N2726,M2731:N2732)</f>
        <v>0</v>
      </c>
      <c r="CQ2724" s="488"/>
      <c r="CR2724" s="488">
        <f t="shared" ref="CR2724" si="3728">SUM(O2723:P2726,O2731:P2732)</f>
        <v>0</v>
      </c>
      <c r="CS2724" s="488"/>
      <c r="CT2724" s="488">
        <f t="shared" ref="CT2724" si="3729">SUM(Q2723:R2726,Q2731:R2732)</f>
        <v>0</v>
      </c>
      <c r="CU2724" s="488"/>
      <c r="CV2724" s="488">
        <f t="shared" ref="CV2724" si="3730">SUM(S2723:T2726,S2731:T2732)</f>
        <v>0</v>
      </c>
      <c r="CW2724" s="488"/>
      <c r="CX2724" s="353">
        <f>SUM(U2723:U2726,U2731:U2732)</f>
        <v>0</v>
      </c>
      <c r="CY2724" s="353">
        <f>SUM(V2723:V2726,V2731:V2732)</f>
        <v>0</v>
      </c>
      <c r="CZ2724" s="488">
        <f>SUM(W2723:X2726,W2731:X2732)</f>
        <v>0</v>
      </c>
      <c r="DA2724" s="488"/>
      <c r="DB2724" s="353">
        <f t="shared" ref="DB2724" si="3731">SUM(Y2723:Y2726,Y2731:Y2732)</f>
        <v>0</v>
      </c>
      <c r="DC2724" s="353">
        <f t="shared" ref="DC2724" si="3732">SUM(Z2723:Z2726,Z2731:Z2732)</f>
        <v>0</v>
      </c>
      <c r="DD2724" s="488">
        <f>SUM(AA2723:AB2726,AA2731:AB2732)</f>
        <v>0</v>
      </c>
      <c r="DE2724" s="488"/>
      <c r="DF2724" s="353">
        <f t="shared" ref="DF2724" si="3733">SUM(AC2723:AC2726,AC2731:AC2732)</f>
        <v>0</v>
      </c>
      <c r="DG2724" s="353">
        <f t="shared" ref="DG2724" si="3734">SUM(AD2723:AD2726,AD2731:AD2732)</f>
        <v>0</v>
      </c>
      <c r="DH2724" s="340"/>
    </row>
    <row r="2725" spans="1:112" ht="15" customHeight="1" x14ac:dyDescent="0.2">
      <c r="A2725" s="109"/>
      <c r="B2725" s="109"/>
      <c r="C2725" s="741"/>
      <c r="D2725" s="594"/>
      <c r="E2725" s="595"/>
      <c r="F2725" s="629" t="s">
        <v>419</v>
      </c>
      <c r="G2725" s="629"/>
      <c r="H2725" s="587" t="s">
        <v>423</v>
      </c>
      <c r="I2725" s="588"/>
      <c r="J2725" s="588"/>
      <c r="K2725" s="588"/>
      <c r="L2725" s="589"/>
      <c r="M2725" s="579"/>
      <c r="N2725" s="580"/>
      <c r="O2725" s="579"/>
      <c r="P2725" s="580"/>
      <c r="Q2725" s="579"/>
      <c r="R2725" s="580"/>
      <c r="S2725" s="590"/>
      <c r="T2725" s="591"/>
      <c r="U2725" s="201"/>
      <c r="V2725" s="201"/>
      <c r="W2725" s="486"/>
      <c r="X2725" s="486"/>
      <c r="Y2725" s="201"/>
      <c r="Z2725" s="201"/>
      <c r="AA2725" s="486"/>
      <c r="AB2725" s="486"/>
      <c r="AC2725" s="201"/>
      <c r="AD2725" s="201"/>
      <c r="AE2725" s="109"/>
      <c r="AG2725" s="90">
        <f t="shared" si="3590"/>
        <v>45</v>
      </c>
      <c r="AH2725" s="186">
        <f t="shared" si="3591"/>
        <v>0</v>
      </c>
      <c r="AI2725" s="130">
        <f t="shared" si="3592"/>
        <v>0</v>
      </c>
      <c r="AJ2725" s="130">
        <f t="shared" si="3593"/>
        <v>0</v>
      </c>
      <c r="AK2725" s="130">
        <f t="shared" si="3594"/>
        <v>0</v>
      </c>
      <c r="AL2725" s="130">
        <f t="shared" si="3595"/>
        <v>0</v>
      </c>
      <c r="AM2725" s="359">
        <f t="shared" si="3596"/>
        <v>0</v>
      </c>
      <c r="AN2725" s="130">
        <f t="shared" si="3597"/>
        <v>0</v>
      </c>
      <c r="AO2725" s="130">
        <f t="shared" si="3598"/>
        <v>0</v>
      </c>
      <c r="AP2725" s="130">
        <f t="shared" si="3599"/>
        <v>0</v>
      </c>
      <c r="AQ2725" s="130">
        <f t="shared" si="3600"/>
        <v>0</v>
      </c>
      <c r="AR2725" s="359">
        <f t="shared" si="3601"/>
        <v>0</v>
      </c>
      <c r="AS2725" s="130">
        <f t="shared" si="3602"/>
        <v>0</v>
      </c>
      <c r="AT2725" s="130">
        <f t="shared" si="3603"/>
        <v>0</v>
      </c>
      <c r="AU2725" s="130">
        <f t="shared" si="3604"/>
        <v>0</v>
      </c>
      <c r="AV2725" s="130">
        <f t="shared" si="3605"/>
        <v>0</v>
      </c>
      <c r="AW2725" s="359">
        <f t="shared" si="3577"/>
        <v>0</v>
      </c>
      <c r="AX2725" s="130">
        <f t="shared" si="3606"/>
        <v>0</v>
      </c>
      <c r="AY2725" s="130">
        <f t="shared" si="3607"/>
        <v>0</v>
      </c>
      <c r="AZ2725" s="130">
        <f t="shared" si="3608"/>
        <v>0</v>
      </c>
      <c r="BA2725" s="130">
        <f t="shared" si="3609"/>
        <v>0</v>
      </c>
      <c r="BB2725" s="359">
        <f t="shared" si="3578"/>
        <v>0</v>
      </c>
      <c r="BC2725" s="130">
        <f t="shared" si="3610"/>
        <v>0</v>
      </c>
      <c r="BD2725" s="130">
        <f t="shared" si="3611"/>
        <v>0</v>
      </c>
      <c r="BE2725" s="130">
        <f t="shared" si="3612"/>
        <v>0</v>
      </c>
      <c r="BF2725" s="130">
        <f t="shared" si="3613"/>
        <v>0</v>
      </c>
      <c r="BG2725" s="359">
        <f t="shared" si="3579"/>
        <v>0</v>
      </c>
      <c r="BH2725" s="130">
        <f t="shared" si="3614"/>
        <v>0</v>
      </c>
      <c r="BI2725" s="130">
        <f t="shared" si="3615"/>
        <v>0</v>
      </c>
      <c r="BJ2725" s="130">
        <f t="shared" si="3616"/>
        <v>0</v>
      </c>
      <c r="BK2725" s="130">
        <f t="shared" si="3617"/>
        <v>0</v>
      </c>
      <c r="BL2725" s="359">
        <f t="shared" si="3580"/>
        <v>0</v>
      </c>
      <c r="BM2725" s="90">
        <f t="shared" si="3618"/>
        <v>0</v>
      </c>
      <c r="BQ2725" s="246" t="s">
        <v>2104</v>
      </c>
      <c r="BR2725" s="246" t="s">
        <v>2048</v>
      </c>
      <c r="BS2725" s="246" t="s">
        <v>2049</v>
      </c>
      <c r="BT2725" s="246" t="s">
        <v>84</v>
      </c>
      <c r="BU2725" s="246" t="s">
        <v>2048</v>
      </c>
      <c r="BV2725" s="246" t="s">
        <v>2049</v>
      </c>
      <c r="BW2725" s="246" t="s">
        <v>84</v>
      </c>
      <c r="BX2725" s="246" t="s">
        <v>2048</v>
      </c>
      <c r="BY2725" s="246" t="s">
        <v>2049</v>
      </c>
      <c r="BZ2725" s="246" t="s">
        <v>84</v>
      </c>
      <c r="CA2725" s="246" t="s">
        <v>2048</v>
      </c>
      <c r="CB2725" s="246" t="s">
        <v>2049</v>
      </c>
      <c r="CO2725" s="349" t="s">
        <v>2029</v>
      </c>
      <c r="CP2725" s="488">
        <f>SUM(COUNTIF(M2723:N2726,"NS"),COUNTIF(M2731:N2732,"NS"))</f>
        <v>0</v>
      </c>
      <c r="CQ2725" s="488"/>
      <c r="CR2725" s="488">
        <f>SUM(COUNTIF(O2723:P2726,"NS"),COUNTIF(O2731:P2732,"NS"))</f>
        <v>0</v>
      </c>
      <c r="CS2725" s="488"/>
      <c r="CT2725" s="488">
        <f>SUM(COUNTIF(Q2723:R2726,"NS"),COUNTIF(Q2731:R2732,"NS"))</f>
        <v>0</v>
      </c>
      <c r="CU2725" s="488"/>
      <c r="CV2725" s="488">
        <f>SUM(COUNTIF(S2723:T2726,"NS"),COUNTIF(S2731:T2732,"NS"))</f>
        <v>0</v>
      </c>
      <c r="CW2725" s="488"/>
      <c r="CX2725" s="353">
        <f>SUM(COUNTIF(U2723:U2726,"NS"),COUNTIF(U2731:U2732,"NS"))</f>
        <v>0</v>
      </c>
      <c r="CY2725" s="353">
        <f>SUM(COUNTIF(V2723:V2726,"NS"),COUNTIF(V2731:V2732,"NS"))</f>
        <v>0</v>
      </c>
      <c r="CZ2725" s="488">
        <f>SUM(COUNTIF(W2723:X2726,"NS"),COUNTIF(W2731:X2732,"NS"))</f>
        <v>0</v>
      </c>
      <c r="DA2725" s="488"/>
      <c r="DB2725" s="353">
        <f t="shared" ref="DB2725" si="3735">SUM(COUNTIF(Y2723:Y2726,"NS"),COUNTIF(Y2731:Y2732,"NS"))</f>
        <v>0</v>
      </c>
      <c r="DC2725" s="353">
        <f t="shared" ref="DC2725" si="3736">SUM(COUNTIF(Z2723:Z2726,"NS"),COUNTIF(Z2731:Z2732,"NS"))</f>
        <v>0</v>
      </c>
      <c r="DD2725" s="488">
        <f>SUM(COUNTIF(AA2723:AB2726,"NS"),COUNTIF(AA2731:AB2732,"NS"))</f>
        <v>0</v>
      </c>
      <c r="DE2725" s="488"/>
      <c r="DF2725" s="353">
        <f t="shared" ref="DF2725" si="3737">SUM(COUNTIF(AC2723:AC2726,"NS"),COUNTIF(AC2731:AC2732,"NS"))</f>
        <v>0</v>
      </c>
      <c r="DG2725" s="353">
        <f t="shared" ref="DG2725" si="3738">SUM(COUNTIF(AD2723:AD2726,"NS"),COUNTIF(AD2731:AD2732,"NS"))</f>
        <v>0</v>
      </c>
      <c r="DH2725" s="340"/>
    </row>
    <row r="2726" spans="1:112" ht="15" customHeight="1" x14ac:dyDescent="0.2">
      <c r="A2726" s="109"/>
      <c r="B2726" s="109"/>
      <c r="C2726" s="741"/>
      <c r="D2726" s="594"/>
      <c r="E2726" s="595"/>
      <c r="F2726" s="629" t="s">
        <v>420</v>
      </c>
      <c r="G2726" s="629"/>
      <c r="H2726" s="587" t="s">
        <v>424</v>
      </c>
      <c r="I2726" s="588"/>
      <c r="J2726" s="588"/>
      <c r="K2726" s="588"/>
      <c r="L2726" s="589"/>
      <c r="M2726" s="579"/>
      <c r="N2726" s="580"/>
      <c r="O2726" s="579"/>
      <c r="P2726" s="580"/>
      <c r="Q2726" s="579"/>
      <c r="R2726" s="580"/>
      <c r="S2726" s="590"/>
      <c r="T2726" s="591"/>
      <c r="U2726" s="201"/>
      <c r="V2726" s="201"/>
      <c r="W2726" s="486"/>
      <c r="X2726" s="486"/>
      <c r="Y2726" s="201"/>
      <c r="Z2726" s="201"/>
      <c r="AA2726" s="486"/>
      <c r="AB2726" s="486"/>
      <c r="AC2726" s="201"/>
      <c r="AD2726" s="201"/>
      <c r="AE2726" s="109"/>
      <c r="AG2726" s="186">
        <f t="shared" si="3590"/>
        <v>45</v>
      </c>
      <c r="AH2726" s="186">
        <f t="shared" si="3591"/>
        <v>0</v>
      </c>
      <c r="AI2726" s="178">
        <f t="shared" si="3592"/>
        <v>0</v>
      </c>
      <c r="AJ2726" s="178">
        <f t="shared" si="3593"/>
        <v>0</v>
      </c>
      <c r="AK2726" s="178">
        <f t="shared" si="3594"/>
        <v>0</v>
      </c>
      <c r="AL2726" s="130">
        <f t="shared" si="3595"/>
        <v>0</v>
      </c>
      <c r="AM2726" s="359">
        <f t="shared" si="3596"/>
        <v>0</v>
      </c>
      <c r="AN2726" s="178">
        <f t="shared" si="3597"/>
        <v>0</v>
      </c>
      <c r="AO2726" s="178">
        <f t="shared" si="3598"/>
        <v>0</v>
      </c>
      <c r="AP2726" s="178">
        <f t="shared" si="3599"/>
        <v>0</v>
      </c>
      <c r="AQ2726" s="178">
        <f t="shared" si="3600"/>
        <v>0</v>
      </c>
      <c r="AR2726" s="359">
        <f t="shared" si="3601"/>
        <v>0</v>
      </c>
      <c r="AS2726" s="178">
        <f t="shared" si="3602"/>
        <v>0</v>
      </c>
      <c r="AT2726" s="178">
        <f t="shared" si="3603"/>
        <v>0</v>
      </c>
      <c r="AU2726" s="178">
        <f t="shared" si="3604"/>
        <v>0</v>
      </c>
      <c r="AV2726" s="178">
        <f t="shared" si="3605"/>
        <v>0</v>
      </c>
      <c r="AW2726" s="359">
        <f t="shared" si="3577"/>
        <v>0</v>
      </c>
      <c r="AX2726" s="178">
        <f t="shared" si="3606"/>
        <v>0</v>
      </c>
      <c r="AY2726" s="178">
        <f t="shared" si="3607"/>
        <v>0</v>
      </c>
      <c r="AZ2726" s="178">
        <f t="shared" si="3608"/>
        <v>0</v>
      </c>
      <c r="BA2726" s="178">
        <f t="shared" si="3609"/>
        <v>0</v>
      </c>
      <c r="BB2726" s="359">
        <f t="shared" si="3578"/>
        <v>0</v>
      </c>
      <c r="BC2726" s="178">
        <f t="shared" si="3610"/>
        <v>0</v>
      </c>
      <c r="BD2726" s="178">
        <f t="shared" si="3611"/>
        <v>0</v>
      </c>
      <c r="BE2726" s="178">
        <f t="shared" si="3612"/>
        <v>0</v>
      </c>
      <c r="BF2726" s="178">
        <f t="shared" si="3613"/>
        <v>0</v>
      </c>
      <c r="BG2726" s="359">
        <f t="shared" si="3579"/>
        <v>0</v>
      </c>
      <c r="BH2726" s="178">
        <f t="shared" si="3614"/>
        <v>0</v>
      </c>
      <c r="BI2726" s="178">
        <f t="shared" si="3615"/>
        <v>0</v>
      </c>
      <c r="BJ2726" s="178">
        <f t="shared" si="3616"/>
        <v>0</v>
      </c>
      <c r="BK2726" s="178">
        <f t="shared" si="3617"/>
        <v>0</v>
      </c>
      <c r="BL2726" s="359">
        <f t="shared" si="3580"/>
        <v>0</v>
      </c>
      <c r="BM2726" s="186">
        <f t="shared" si="3618"/>
        <v>0</v>
      </c>
      <c r="BN2726" s="186"/>
      <c r="BO2726" s="186"/>
      <c r="BP2726" s="186" t="s">
        <v>2077</v>
      </c>
      <c r="BQ2726" s="178">
        <f>IF($AG$1789=$AH$1789,0,IF(
OR(
AND(BQ2730=0,BQ2729&gt;0),
AND(BQ2730="NS",BQ2728&gt;0),
AND(BQ2730="NS",BQ2728=0,BQ2729=0)),1,
IF(OR(
AND(BQ2729&gt;=2,BQ2728&lt;BQ2730),
AND(BQ2730="NS",BQ2728=0,BQ2729&gt;0),
BQ2730=BQ2728,
AND(BQ2730="NA",BQ2729=0,BQ2728=0,BQ2727&gt;0)),0,1)))</f>
        <v>0</v>
      </c>
      <c r="BR2726" s="178">
        <f t="shared" ref="BR2726:CB2726" si="3739">IF($AG$1789=$AH$1789,0,IF(
OR(
AND(BR2730=0,BR2729&gt;0),
AND(BR2730="NS",BR2728&gt;0),
AND(BR2730="NS",BR2728=0,BR2729=0)),1,
IF(OR(
AND(BR2729&gt;=2,BR2728&lt;BR2730),
AND(BR2730="NS",BR2728=0,BR2729&gt;0),
BR2730=BR2728,
AND(BR2730="NA",BR2729=0,BR2728=0,BR2727&gt;0)),0,1)))</f>
        <v>0</v>
      </c>
      <c r="BS2726" s="178">
        <f t="shared" si="3739"/>
        <v>0</v>
      </c>
      <c r="BT2726" s="178">
        <f t="shared" si="3739"/>
        <v>0</v>
      </c>
      <c r="BU2726" s="178">
        <f t="shared" si="3739"/>
        <v>0</v>
      </c>
      <c r="BV2726" s="178">
        <f t="shared" si="3739"/>
        <v>0</v>
      </c>
      <c r="BW2726" s="178">
        <f t="shared" si="3739"/>
        <v>0</v>
      </c>
      <c r="BX2726" s="178">
        <f t="shared" si="3739"/>
        <v>0</v>
      </c>
      <c r="BY2726" s="178">
        <f t="shared" si="3739"/>
        <v>0</v>
      </c>
      <c r="BZ2726" s="178">
        <f t="shared" si="3739"/>
        <v>0</v>
      </c>
      <c r="CA2726" s="178">
        <f t="shared" si="3739"/>
        <v>0</v>
      </c>
      <c r="CB2726" s="178">
        <f t="shared" si="3739"/>
        <v>0</v>
      </c>
      <c r="CC2726" s="186">
        <f>SUM(BQ2726:CB2726)</f>
        <v>0</v>
      </c>
      <c r="CO2726" s="350">
        <v>0.25</v>
      </c>
      <c r="CP2726" s="493">
        <f>IF(CP2723="ns",0,CP2723*0.25)</f>
        <v>0</v>
      </c>
      <c r="CQ2726" s="493"/>
      <c r="CR2726" s="493">
        <f t="shared" ref="CR2726" si="3740">IF(CR2723="ns",0,CR2723*0.25)</f>
        <v>0</v>
      </c>
      <c r="CS2726" s="493"/>
      <c r="CT2726" s="493">
        <f t="shared" ref="CT2726" si="3741">IF(CT2723="ns",0,CT2723*0.25)</f>
        <v>0</v>
      </c>
      <c r="CU2726" s="493"/>
      <c r="CV2726" s="486">
        <f t="shared" ref="CV2726" si="3742">IF(CV2723="ns",0,CV2723*0.25)</f>
        <v>0</v>
      </c>
      <c r="CW2726" s="486"/>
      <c r="CX2726" s="342">
        <f>IF(CX2723="ns",0,CX2723*0.25)</f>
        <v>0</v>
      </c>
      <c r="CY2726" s="342">
        <f>IF(CY2723="ns",0,CY2723*0.25)</f>
        <v>0</v>
      </c>
      <c r="CZ2726" s="486">
        <f>IF(CZ2723="ns",0,CZ2723*0.25)</f>
        <v>0</v>
      </c>
      <c r="DA2726" s="486"/>
      <c r="DB2726" s="342">
        <f t="shared" ref="DB2726:DC2726" si="3743">IF(DB2723="ns",0,DB2723*0.25)</f>
        <v>0</v>
      </c>
      <c r="DC2726" s="342">
        <f t="shared" si="3743"/>
        <v>0</v>
      </c>
      <c r="DD2726" s="486">
        <f>IF(DD2723="ns",0,DD2723*0.25)</f>
        <v>0</v>
      </c>
      <c r="DE2726" s="486"/>
      <c r="DF2726" s="342">
        <f t="shared" ref="DF2726:DG2726" si="3744">IF(DF2723="ns",0,DF2723*0.25)</f>
        <v>0</v>
      </c>
      <c r="DG2726" s="342">
        <f t="shared" si="3744"/>
        <v>0</v>
      </c>
      <c r="DH2726" s="354"/>
    </row>
    <row r="2727" spans="1:112" ht="15" customHeight="1" x14ac:dyDescent="0.2">
      <c r="A2727" s="109"/>
      <c r="B2727" s="109"/>
      <c r="C2727" s="741"/>
      <c r="D2727" s="594"/>
      <c r="E2727" s="595"/>
      <c r="F2727" s="581" t="s">
        <v>429</v>
      </c>
      <c r="G2727" s="581"/>
      <c r="H2727" s="152"/>
      <c r="I2727" s="625" t="s">
        <v>425</v>
      </c>
      <c r="J2727" s="625"/>
      <c r="K2727" s="625"/>
      <c r="L2727" s="626"/>
      <c r="M2727" s="579"/>
      <c r="N2727" s="580"/>
      <c r="O2727" s="579"/>
      <c r="P2727" s="580"/>
      <c r="Q2727" s="579"/>
      <c r="R2727" s="580"/>
      <c r="S2727" s="590"/>
      <c r="T2727" s="591"/>
      <c r="U2727" s="201"/>
      <c r="V2727" s="201"/>
      <c r="W2727" s="486"/>
      <c r="X2727" s="486"/>
      <c r="Y2727" s="201"/>
      <c r="Z2727" s="201"/>
      <c r="AA2727" s="486"/>
      <c r="AB2727" s="486"/>
      <c r="AC2727" s="201"/>
      <c r="AD2727" s="201"/>
      <c r="AE2727" s="109"/>
      <c r="AG2727" s="90">
        <f t="shared" si="3590"/>
        <v>45</v>
      </c>
      <c r="AH2727" s="186">
        <f t="shared" si="3591"/>
        <v>0</v>
      </c>
      <c r="AI2727" s="130">
        <f t="shared" si="3592"/>
        <v>0</v>
      </c>
      <c r="AJ2727" s="130">
        <f t="shared" si="3593"/>
        <v>0</v>
      </c>
      <c r="AK2727" s="130">
        <f t="shared" si="3594"/>
        <v>0</v>
      </c>
      <c r="AL2727" s="130">
        <f t="shared" si="3595"/>
        <v>0</v>
      </c>
      <c r="AM2727" s="359">
        <f t="shared" si="3596"/>
        <v>0</v>
      </c>
      <c r="AN2727" s="130">
        <f t="shared" si="3597"/>
        <v>0</v>
      </c>
      <c r="AO2727" s="130">
        <f t="shared" si="3598"/>
        <v>0</v>
      </c>
      <c r="AP2727" s="130">
        <f t="shared" si="3599"/>
        <v>0</v>
      </c>
      <c r="AQ2727" s="130">
        <f t="shared" si="3600"/>
        <v>0</v>
      </c>
      <c r="AR2727" s="359">
        <f t="shared" si="3601"/>
        <v>0</v>
      </c>
      <c r="AS2727" s="130">
        <f t="shared" si="3602"/>
        <v>0</v>
      </c>
      <c r="AT2727" s="130">
        <f t="shared" si="3603"/>
        <v>0</v>
      </c>
      <c r="AU2727" s="130">
        <f t="shared" si="3604"/>
        <v>0</v>
      </c>
      <c r="AV2727" s="130">
        <f t="shared" si="3605"/>
        <v>0</v>
      </c>
      <c r="AW2727" s="359">
        <f t="shared" si="3577"/>
        <v>0</v>
      </c>
      <c r="AX2727" s="130">
        <f t="shared" si="3606"/>
        <v>0</v>
      </c>
      <c r="AY2727" s="130">
        <f t="shared" si="3607"/>
        <v>0</v>
      </c>
      <c r="AZ2727" s="130">
        <f t="shared" si="3608"/>
        <v>0</v>
      </c>
      <c r="BA2727" s="130">
        <f t="shared" si="3609"/>
        <v>0</v>
      </c>
      <c r="BB2727" s="359">
        <f t="shared" si="3578"/>
        <v>0</v>
      </c>
      <c r="BC2727" s="130">
        <f t="shared" si="3610"/>
        <v>0</v>
      </c>
      <c r="BD2727" s="130">
        <f t="shared" si="3611"/>
        <v>0</v>
      </c>
      <c r="BE2727" s="130">
        <f t="shared" si="3612"/>
        <v>0</v>
      </c>
      <c r="BF2727" s="130">
        <f t="shared" si="3613"/>
        <v>0</v>
      </c>
      <c r="BG2727" s="359">
        <f t="shared" si="3579"/>
        <v>0</v>
      </c>
      <c r="BH2727" s="130">
        <f t="shared" si="3614"/>
        <v>0</v>
      </c>
      <c r="BI2727" s="130">
        <f t="shared" si="3615"/>
        <v>0</v>
      </c>
      <c r="BJ2727" s="130">
        <f t="shared" si="3616"/>
        <v>0</v>
      </c>
      <c r="BK2727" s="130">
        <f t="shared" si="3617"/>
        <v>0</v>
      </c>
      <c r="BL2727" s="359">
        <f t="shared" si="3580"/>
        <v>0</v>
      </c>
      <c r="BM2727" s="90">
        <f t="shared" si="3618"/>
        <v>0</v>
      </c>
      <c r="BP2727" s="90" t="s">
        <v>2058</v>
      </c>
      <c r="BQ2727" s="90">
        <f>COUNTIF(M2727:N2730,"NA")</f>
        <v>0</v>
      </c>
      <c r="BR2727" s="90">
        <f>COUNTIF(O2727:P2730,"NA")</f>
        <v>0</v>
      </c>
      <c r="BS2727" s="90">
        <f>COUNTIF(Q2727:R2730,"NA")</f>
        <v>0</v>
      </c>
      <c r="BT2727" s="90">
        <f>COUNTIF(S2727:T2730,"NA")</f>
        <v>0</v>
      </c>
      <c r="BU2727" s="90">
        <f>COUNTIF(U2727:U2730,"NA")</f>
        <v>0</v>
      </c>
      <c r="BV2727" s="90">
        <f>COUNTIF(V2727:V2730,"NA")</f>
        <v>0</v>
      </c>
      <c r="BW2727" s="90">
        <f>COUNTIF(W2727:X2730,"NA")</f>
        <v>0</v>
      </c>
      <c r="BX2727" s="90">
        <f>COUNTIF(Y2727:Y2730,"NA")</f>
        <v>0</v>
      </c>
      <c r="BY2727" s="90">
        <f>COUNTIF(Z2727:Z2730,"NA")</f>
        <v>0</v>
      </c>
      <c r="BZ2727" s="90">
        <f>COUNTIF(AA2727:AB2730,"NA")</f>
        <v>0</v>
      </c>
      <c r="CA2727" s="90">
        <f>COUNTIF(AC2727:AC2730,"NA")</f>
        <v>0</v>
      </c>
      <c r="CB2727" s="90">
        <f>COUNTIF(AD2727:AD2730,"NA")</f>
        <v>0</v>
      </c>
      <c r="CO2727" s="349" t="s">
        <v>72</v>
      </c>
      <c r="CP2727" s="488">
        <f>M2733</f>
        <v>0</v>
      </c>
      <c r="CQ2727" s="488"/>
      <c r="CR2727" s="488">
        <f t="shared" ref="CR2727" si="3745">O2733</f>
        <v>0</v>
      </c>
      <c r="CS2727" s="488"/>
      <c r="CT2727" s="488">
        <f t="shared" ref="CT2727" si="3746">Q2733</f>
        <v>0</v>
      </c>
      <c r="CU2727" s="488"/>
      <c r="CV2727" s="488">
        <f t="shared" ref="CV2727" si="3747">S2733</f>
        <v>0</v>
      </c>
      <c r="CW2727" s="488"/>
      <c r="CX2727" s="353">
        <f>U2733</f>
        <v>0</v>
      </c>
      <c r="CY2727" s="353">
        <f>V2733</f>
        <v>0</v>
      </c>
      <c r="CZ2727" s="488">
        <f>W2733</f>
        <v>0</v>
      </c>
      <c r="DA2727" s="488"/>
      <c r="DB2727" s="353">
        <f t="shared" ref="DB2727" si="3748">Y2733</f>
        <v>0</v>
      </c>
      <c r="DC2727" s="353">
        <f t="shared" ref="DC2727" si="3749">Z2733</f>
        <v>0</v>
      </c>
      <c r="DD2727" s="488">
        <f>AA2733</f>
        <v>0</v>
      </c>
      <c r="DE2727" s="488"/>
      <c r="DF2727" s="353">
        <f t="shared" ref="DF2727" si="3750">AC2733</f>
        <v>0</v>
      </c>
      <c r="DG2727" s="353">
        <f t="shared" ref="DG2727" si="3751">AD2733</f>
        <v>0</v>
      </c>
      <c r="DH2727" s="340"/>
    </row>
    <row r="2728" spans="1:112" ht="90" customHeight="1" x14ac:dyDescent="0.2">
      <c r="A2728" s="109"/>
      <c r="B2728" s="109"/>
      <c r="C2728" s="741"/>
      <c r="D2728" s="594"/>
      <c r="E2728" s="595"/>
      <c r="F2728" s="581" t="s">
        <v>430</v>
      </c>
      <c r="G2728" s="581"/>
      <c r="H2728" s="152"/>
      <c r="I2728" s="625" t="s">
        <v>426</v>
      </c>
      <c r="J2728" s="625"/>
      <c r="K2728" s="625"/>
      <c r="L2728" s="626"/>
      <c r="M2728" s="579"/>
      <c r="N2728" s="580"/>
      <c r="O2728" s="579"/>
      <c r="P2728" s="580"/>
      <c r="Q2728" s="579"/>
      <c r="R2728" s="580"/>
      <c r="S2728" s="590"/>
      <c r="T2728" s="591"/>
      <c r="U2728" s="201"/>
      <c r="V2728" s="201"/>
      <c r="W2728" s="486"/>
      <c r="X2728" s="486"/>
      <c r="Y2728" s="201"/>
      <c r="Z2728" s="201"/>
      <c r="AA2728" s="486"/>
      <c r="AB2728" s="486"/>
      <c r="AC2728" s="201"/>
      <c r="AD2728" s="201"/>
      <c r="AE2728" s="109"/>
      <c r="AG2728" s="90">
        <f t="shared" si="3590"/>
        <v>45</v>
      </c>
      <c r="AH2728" s="186">
        <f t="shared" si="3591"/>
        <v>0</v>
      </c>
      <c r="AI2728" s="130">
        <f t="shared" si="3592"/>
        <v>0</v>
      </c>
      <c r="AJ2728" s="130">
        <f t="shared" si="3593"/>
        <v>0</v>
      </c>
      <c r="AK2728" s="130">
        <f t="shared" si="3594"/>
        <v>0</v>
      </c>
      <c r="AL2728" s="130">
        <f t="shared" si="3595"/>
        <v>0</v>
      </c>
      <c r="AM2728" s="359">
        <f t="shared" si="3596"/>
        <v>0</v>
      </c>
      <c r="AN2728" s="130">
        <f t="shared" si="3597"/>
        <v>0</v>
      </c>
      <c r="AO2728" s="130">
        <f t="shared" si="3598"/>
        <v>0</v>
      </c>
      <c r="AP2728" s="130">
        <f t="shared" si="3599"/>
        <v>0</v>
      </c>
      <c r="AQ2728" s="130">
        <f t="shared" si="3600"/>
        <v>0</v>
      </c>
      <c r="AR2728" s="359">
        <f t="shared" si="3601"/>
        <v>0</v>
      </c>
      <c r="AS2728" s="130">
        <f t="shared" si="3602"/>
        <v>0</v>
      </c>
      <c r="AT2728" s="130">
        <f t="shared" si="3603"/>
        <v>0</v>
      </c>
      <c r="AU2728" s="130">
        <f t="shared" si="3604"/>
        <v>0</v>
      </c>
      <c r="AV2728" s="130">
        <f t="shared" si="3605"/>
        <v>0</v>
      </c>
      <c r="AW2728" s="359">
        <f t="shared" si="3577"/>
        <v>0</v>
      </c>
      <c r="AX2728" s="130">
        <f t="shared" si="3606"/>
        <v>0</v>
      </c>
      <c r="AY2728" s="130">
        <f t="shared" si="3607"/>
        <v>0</v>
      </c>
      <c r="AZ2728" s="130">
        <f t="shared" si="3608"/>
        <v>0</v>
      </c>
      <c r="BA2728" s="130">
        <f t="shared" si="3609"/>
        <v>0</v>
      </c>
      <c r="BB2728" s="359">
        <f t="shared" si="3578"/>
        <v>0</v>
      </c>
      <c r="BC2728" s="130">
        <f t="shared" si="3610"/>
        <v>0</v>
      </c>
      <c r="BD2728" s="130">
        <f t="shared" si="3611"/>
        <v>0</v>
      </c>
      <c r="BE2728" s="130">
        <f t="shared" si="3612"/>
        <v>0</v>
      </c>
      <c r="BF2728" s="130">
        <f t="shared" si="3613"/>
        <v>0</v>
      </c>
      <c r="BG2728" s="359">
        <f t="shared" si="3579"/>
        <v>0</v>
      </c>
      <c r="BH2728" s="130">
        <f t="shared" si="3614"/>
        <v>0</v>
      </c>
      <c r="BI2728" s="130">
        <f t="shared" si="3615"/>
        <v>0</v>
      </c>
      <c r="BJ2728" s="130">
        <f t="shared" si="3616"/>
        <v>0</v>
      </c>
      <c r="BK2728" s="130">
        <f t="shared" si="3617"/>
        <v>0</v>
      </c>
      <c r="BL2728" s="359">
        <f t="shared" si="3580"/>
        <v>0</v>
      </c>
      <c r="BM2728" s="90">
        <f t="shared" si="3618"/>
        <v>0</v>
      </c>
      <c r="BP2728" s="90" t="s">
        <v>2078</v>
      </c>
      <c r="BQ2728" s="90">
        <f>SUM(M2727:N2730)</f>
        <v>0</v>
      </c>
      <c r="BR2728" s="90">
        <f>SUM(O2727:P2730)</f>
        <v>0</v>
      </c>
      <c r="BS2728" s="90">
        <f>SUM(Q2727:R2730)</f>
        <v>0</v>
      </c>
      <c r="BT2728" s="90">
        <f>SUM(S2727:T2730)</f>
        <v>0</v>
      </c>
      <c r="BU2728" s="90">
        <f>SUM(U2727:U2730)</f>
        <v>0</v>
      </c>
      <c r="BV2728" s="90">
        <f>SUM(V2727:V2730)</f>
        <v>0</v>
      </c>
      <c r="BW2728" s="90">
        <f>SUM(W2727:X2730)</f>
        <v>0</v>
      </c>
      <c r="BX2728" s="90">
        <f>SUM(Y2727:Y2730)</f>
        <v>0</v>
      </c>
      <c r="BY2728" s="90">
        <f>SUM(Z2727:Z2730)</f>
        <v>0</v>
      </c>
      <c r="BZ2728" s="90">
        <f>SUM(AA2727:AB2730)</f>
        <v>0</v>
      </c>
      <c r="CA2728" s="90">
        <f>SUM(AC2727:AC2730)</f>
        <v>0</v>
      </c>
      <c r="CB2728" s="90">
        <f>SUM(AD2727:AD2730)</f>
        <v>0</v>
      </c>
      <c r="CO2728" s="349" t="s">
        <v>2077</v>
      </c>
      <c r="CP2728" s="495">
        <f>IF(OR(CP2727=0,CP2727="NA",AND(CP2727="NS",CP2725&gt;0),AND(CP2727="NS",CP2724&gt;0),CP2727&lt;=CP2726),0,1)</f>
        <v>0</v>
      </c>
      <c r="CQ2728" s="495"/>
      <c r="CR2728" s="495">
        <f>IF(OR(CR2727=0,CR2727="NA",AND(CR2727="NS",CR2725&gt;0),AND(CR2727="NS",CR2724&gt;0),CR2727&lt;=CR2726),0,1)</f>
        <v>0</v>
      </c>
      <c r="CS2728" s="495"/>
      <c r="CT2728" s="495">
        <f t="shared" ref="CT2728" si="3752">IF(OR(CT2727=0,CT2727="NA",AND(CT2727="NS",CT2725&gt;0),AND(CT2727="NS",CT2724&gt;0),CT2727&lt;=CT2726),0,1)</f>
        <v>0</v>
      </c>
      <c r="CU2728" s="495"/>
      <c r="CV2728" s="489">
        <f t="shared" ref="CV2728" si="3753">IF(OR(CV2727=0,CV2727="NA",AND(CV2727="NS",CV2725&gt;0),AND(CV2727="NS",CV2724&gt;0),CV2727&lt;=CV2726),0,1)</f>
        <v>0</v>
      </c>
      <c r="CW2728" s="489"/>
      <c r="CX2728" s="351">
        <f>IF(OR(CX2727=0,CX2727="NA",AND(CX2727="NS",CX2725&gt;0),AND(CX2727="NS",CX2724&gt;0),CX2727&lt;=CX2726),0,1)</f>
        <v>0</v>
      </c>
      <c r="CY2728" s="351">
        <f>IF(OR(CY2727=0,CY2727="NA",AND(CY2727="NS",CY2725&gt;0),AND(CY2727="NS",CY2724&gt;0),CY2727&lt;=CY2726),0,1)</f>
        <v>0</v>
      </c>
      <c r="CZ2728" s="489">
        <f>IF(OR(CZ2727=0,CZ2727="NA",AND(CZ2727="NS",CZ2725&gt;0),AND(CZ2727="NS",CZ2724&gt;0),CZ2727&lt;=CZ2726),0,1)</f>
        <v>0</v>
      </c>
      <c r="DA2728" s="489"/>
      <c r="DB2728" s="351">
        <f t="shared" ref="DB2728:DC2728" si="3754">IF(OR(DB2727=0,DB2727="NA",AND(DB2727="NS",DB2725&gt;0),AND(DB2727="NS",DB2724&gt;0),DB2727&lt;=DB2726),0,1)</f>
        <v>0</v>
      </c>
      <c r="DC2728" s="351">
        <f t="shared" si="3754"/>
        <v>0</v>
      </c>
      <c r="DD2728" s="489">
        <f>IF(OR(DD2727=0,DD2727="NA",AND(DD2727="NS",DD2725&gt;0),AND(DD2727="NS",DD2724&gt;0),DD2727&lt;=DD2726),0,1)</f>
        <v>0</v>
      </c>
      <c r="DE2728" s="489"/>
      <c r="DF2728" s="351">
        <f t="shared" ref="DF2728:DG2728" si="3755">IF(OR(DF2727=0,DF2727="NA",AND(DF2727="NS",DF2725&gt;0),AND(DF2727="NS",DF2724&gt;0),DF2727&lt;=DF2726),0,1)</f>
        <v>0</v>
      </c>
      <c r="DG2728" s="351">
        <f t="shared" si="3755"/>
        <v>0</v>
      </c>
      <c r="DH2728" s="352">
        <f>SUM(CP2728:DG2728)</f>
        <v>0</v>
      </c>
    </row>
    <row r="2729" spans="1:112" ht="48" customHeight="1" x14ac:dyDescent="0.2">
      <c r="A2729" s="109"/>
      <c r="B2729" s="109"/>
      <c r="C2729" s="741"/>
      <c r="D2729" s="594"/>
      <c r="E2729" s="595"/>
      <c r="F2729" s="581" t="s">
        <v>431</v>
      </c>
      <c r="G2729" s="581"/>
      <c r="H2729" s="153"/>
      <c r="I2729" s="625" t="s">
        <v>427</v>
      </c>
      <c r="J2729" s="625"/>
      <c r="K2729" s="625"/>
      <c r="L2729" s="626"/>
      <c r="M2729" s="579"/>
      <c r="N2729" s="580"/>
      <c r="O2729" s="579"/>
      <c r="P2729" s="580"/>
      <c r="Q2729" s="579"/>
      <c r="R2729" s="580"/>
      <c r="S2729" s="590"/>
      <c r="T2729" s="591"/>
      <c r="U2729" s="201"/>
      <c r="V2729" s="201"/>
      <c r="W2729" s="486"/>
      <c r="X2729" s="486"/>
      <c r="Y2729" s="201"/>
      <c r="Z2729" s="201"/>
      <c r="AA2729" s="486"/>
      <c r="AB2729" s="486"/>
      <c r="AC2729" s="201"/>
      <c r="AD2729" s="201"/>
      <c r="AE2729" s="109"/>
      <c r="AG2729" s="90">
        <f t="shared" si="3590"/>
        <v>45</v>
      </c>
      <c r="AH2729" s="186">
        <f t="shared" si="3591"/>
        <v>0</v>
      </c>
      <c r="AI2729" s="130">
        <f t="shared" si="3592"/>
        <v>0</v>
      </c>
      <c r="AJ2729" s="130">
        <f t="shared" si="3593"/>
        <v>0</v>
      </c>
      <c r="AK2729" s="130">
        <f t="shared" si="3594"/>
        <v>0</v>
      </c>
      <c r="AL2729" s="130">
        <f t="shared" si="3595"/>
        <v>0</v>
      </c>
      <c r="AM2729" s="359">
        <f t="shared" si="3596"/>
        <v>0</v>
      </c>
      <c r="AN2729" s="130">
        <f t="shared" si="3597"/>
        <v>0</v>
      </c>
      <c r="AO2729" s="130">
        <f t="shared" si="3598"/>
        <v>0</v>
      </c>
      <c r="AP2729" s="130">
        <f t="shared" si="3599"/>
        <v>0</v>
      </c>
      <c r="AQ2729" s="130">
        <f t="shared" si="3600"/>
        <v>0</v>
      </c>
      <c r="AR2729" s="359">
        <f t="shared" si="3601"/>
        <v>0</v>
      </c>
      <c r="AS2729" s="130">
        <f t="shared" si="3602"/>
        <v>0</v>
      </c>
      <c r="AT2729" s="130">
        <f t="shared" si="3603"/>
        <v>0</v>
      </c>
      <c r="AU2729" s="130">
        <f t="shared" si="3604"/>
        <v>0</v>
      </c>
      <c r="AV2729" s="130">
        <f t="shared" si="3605"/>
        <v>0</v>
      </c>
      <c r="AW2729" s="359">
        <f t="shared" si="3577"/>
        <v>0</v>
      </c>
      <c r="AX2729" s="130">
        <f t="shared" si="3606"/>
        <v>0</v>
      </c>
      <c r="AY2729" s="130">
        <f t="shared" si="3607"/>
        <v>0</v>
      </c>
      <c r="AZ2729" s="130">
        <f t="shared" si="3608"/>
        <v>0</v>
      </c>
      <c r="BA2729" s="130">
        <f t="shared" si="3609"/>
        <v>0</v>
      </c>
      <c r="BB2729" s="359">
        <f t="shared" si="3578"/>
        <v>0</v>
      </c>
      <c r="BC2729" s="130">
        <f t="shared" si="3610"/>
        <v>0</v>
      </c>
      <c r="BD2729" s="130">
        <f t="shared" si="3611"/>
        <v>0</v>
      </c>
      <c r="BE2729" s="130">
        <f t="shared" si="3612"/>
        <v>0</v>
      </c>
      <c r="BF2729" s="130">
        <f t="shared" si="3613"/>
        <v>0</v>
      </c>
      <c r="BG2729" s="359">
        <f t="shared" si="3579"/>
        <v>0</v>
      </c>
      <c r="BH2729" s="130">
        <f t="shared" si="3614"/>
        <v>0</v>
      </c>
      <c r="BI2729" s="130">
        <f t="shared" si="3615"/>
        <v>0</v>
      </c>
      <c r="BJ2729" s="130">
        <f t="shared" si="3616"/>
        <v>0</v>
      </c>
      <c r="BK2729" s="130">
        <f t="shared" si="3617"/>
        <v>0</v>
      </c>
      <c r="BL2729" s="359">
        <f t="shared" si="3580"/>
        <v>0</v>
      </c>
      <c r="BM2729" s="90">
        <f t="shared" si="3618"/>
        <v>0</v>
      </c>
      <c r="BP2729" s="90" t="s">
        <v>2029</v>
      </c>
      <c r="BQ2729" s="90">
        <f>COUNTIF(M2727:N2730,"NS")</f>
        <v>0</v>
      </c>
      <c r="BR2729" s="90">
        <f>COUNTIF(O2727:P2730,"NS")</f>
        <v>0</v>
      </c>
      <c r="BS2729" s="90">
        <f>COUNTIF(Q2727:R2730,"NS")</f>
        <v>0</v>
      </c>
      <c r="BT2729" s="90">
        <f>COUNTIF(S2727:T2730,"NS")</f>
        <v>0</v>
      </c>
      <c r="BU2729" s="90">
        <f>COUNTIF(U2727:U2730,"NS")</f>
        <v>0</v>
      </c>
      <c r="BV2729" s="90">
        <f>COUNTIF(V2727:V2730,"NS")</f>
        <v>0</v>
      </c>
      <c r="BW2729" s="90">
        <f>COUNTIF(W2727:X2730,"NS")</f>
        <v>0</v>
      </c>
      <c r="BX2729" s="90">
        <f>COUNTIF(Y2727:Y2730,"NS")</f>
        <v>0</v>
      </c>
      <c r="BY2729" s="90">
        <f>COUNTIF(Z2727:Z2730,"NS")</f>
        <v>0</v>
      </c>
      <c r="BZ2729" s="90">
        <f>COUNTIF(AA2727:AB2730,"NS")</f>
        <v>0</v>
      </c>
      <c r="CA2729" s="90">
        <f>COUNTIF(AC2727:AC2730,"NS")</f>
        <v>0</v>
      </c>
      <c r="CB2729" s="90">
        <f>COUNTIF(AD2727:AD2730,"NS")</f>
        <v>0</v>
      </c>
      <c r="CO2729" s="340"/>
      <c r="CP2729" s="493"/>
      <c r="CQ2729" s="493"/>
      <c r="CR2729" s="493"/>
      <c r="CS2729" s="493"/>
      <c r="CT2729" s="493"/>
      <c r="CU2729" s="493"/>
      <c r="CV2729" s="486"/>
      <c r="CW2729" s="486"/>
      <c r="CX2729" s="342"/>
      <c r="CY2729" s="342"/>
      <c r="CZ2729" s="486"/>
      <c r="DA2729" s="486"/>
      <c r="DB2729" s="342"/>
      <c r="DC2729" s="342"/>
      <c r="DD2729" s="486"/>
      <c r="DE2729" s="486"/>
      <c r="DF2729" s="342"/>
      <c r="DG2729" s="342"/>
      <c r="DH2729" s="340"/>
    </row>
    <row r="2730" spans="1:112" ht="24" customHeight="1" x14ac:dyDescent="0.2">
      <c r="A2730" s="109"/>
      <c r="B2730" s="109"/>
      <c r="C2730" s="741"/>
      <c r="D2730" s="594"/>
      <c r="E2730" s="595"/>
      <c r="F2730" s="581" t="s">
        <v>432</v>
      </c>
      <c r="G2730" s="581"/>
      <c r="H2730" s="152"/>
      <c r="I2730" s="625" t="s">
        <v>428</v>
      </c>
      <c r="J2730" s="625"/>
      <c r="K2730" s="625"/>
      <c r="L2730" s="626"/>
      <c r="M2730" s="579"/>
      <c r="N2730" s="580"/>
      <c r="O2730" s="579"/>
      <c r="P2730" s="580"/>
      <c r="Q2730" s="579"/>
      <c r="R2730" s="580"/>
      <c r="S2730" s="590"/>
      <c r="T2730" s="591"/>
      <c r="U2730" s="201"/>
      <c r="V2730" s="201"/>
      <c r="W2730" s="486"/>
      <c r="X2730" s="486"/>
      <c r="Y2730" s="201"/>
      <c r="Z2730" s="201"/>
      <c r="AA2730" s="486"/>
      <c r="AB2730" s="486"/>
      <c r="AC2730" s="201"/>
      <c r="AD2730" s="201"/>
      <c r="AE2730" s="109"/>
      <c r="AG2730" s="90">
        <f t="shared" si="3590"/>
        <v>45</v>
      </c>
      <c r="AH2730" s="186">
        <f t="shared" si="3591"/>
        <v>0</v>
      </c>
      <c r="AI2730" s="130">
        <f t="shared" si="3592"/>
        <v>0</v>
      </c>
      <c r="AJ2730" s="130">
        <f t="shared" si="3593"/>
        <v>0</v>
      </c>
      <c r="AK2730" s="130">
        <f t="shared" si="3594"/>
        <v>0</v>
      </c>
      <c r="AL2730" s="130">
        <f t="shared" si="3595"/>
        <v>0</v>
      </c>
      <c r="AM2730" s="359">
        <f t="shared" si="3596"/>
        <v>0</v>
      </c>
      <c r="AN2730" s="130">
        <f t="shared" si="3597"/>
        <v>0</v>
      </c>
      <c r="AO2730" s="130">
        <f t="shared" si="3598"/>
        <v>0</v>
      </c>
      <c r="AP2730" s="130">
        <f t="shared" si="3599"/>
        <v>0</v>
      </c>
      <c r="AQ2730" s="130">
        <f t="shared" si="3600"/>
        <v>0</v>
      </c>
      <c r="AR2730" s="359">
        <f t="shared" si="3601"/>
        <v>0</v>
      </c>
      <c r="AS2730" s="130">
        <f t="shared" si="3602"/>
        <v>0</v>
      </c>
      <c r="AT2730" s="130">
        <f t="shared" si="3603"/>
        <v>0</v>
      </c>
      <c r="AU2730" s="130">
        <f t="shared" si="3604"/>
        <v>0</v>
      </c>
      <c r="AV2730" s="130">
        <f t="shared" si="3605"/>
        <v>0</v>
      </c>
      <c r="AW2730" s="359">
        <f t="shared" si="3577"/>
        <v>0</v>
      </c>
      <c r="AX2730" s="130">
        <f t="shared" si="3606"/>
        <v>0</v>
      </c>
      <c r="AY2730" s="130">
        <f t="shared" si="3607"/>
        <v>0</v>
      </c>
      <c r="AZ2730" s="130">
        <f t="shared" si="3608"/>
        <v>0</v>
      </c>
      <c r="BA2730" s="130">
        <f t="shared" si="3609"/>
        <v>0</v>
      </c>
      <c r="BB2730" s="359">
        <f t="shared" si="3578"/>
        <v>0</v>
      </c>
      <c r="BC2730" s="130">
        <f t="shared" si="3610"/>
        <v>0</v>
      </c>
      <c r="BD2730" s="130">
        <f t="shared" si="3611"/>
        <v>0</v>
      </c>
      <c r="BE2730" s="130">
        <f t="shared" si="3612"/>
        <v>0</v>
      </c>
      <c r="BF2730" s="130">
        <f t="shared" si="3613"/>
        <v>0</v>
      </c>
      <c r="BG2730" s="359">
        <f t="shared" si="3579"/>
        <v>0</v>
      </c>
      <c r="BH2730" s="130">
        <f t="shared" si="3614"/>
        <v>0</v>
      </c>
      <c r="BI2730" s="130">
        <f t="shared" si="3615"/>
        <v>0</v>
      </c>
      <c r="BJ2730" s="130">
        <f t="shared" si="3616"/>
        <v>0</v>
      </c>
      <c r="BK2730" s="130">
        <f t="shared" si="3617"/>
        <v>0</v>
      </c>
      <c r="BL2730" s="359">
        <f t="shared" si="3580"/>
        <v>0</v>
      </c>
      <c r="BM2730" s="90">
        <f t="shared" si="3618"/>
        <v>0</v>
      </c>
      <c r="BP2730" s="90" t="s">
        <v>2104</v>
      </c>
      <c r="BQ2730" s="90">
        <f>M2726</f>
        <v>0</v>
      </c>
      <c r="BR2730" s="90">
        <f>O2726</f>
        <v>0</v>
      </c>
      <c r="BS2730" s="90">
        <f>Q2726</f>
        <v>0</v>
      </c>
      <c r="BT2730" s="90">
        <f>S2726</f>
        <v>0</v>
      </c>
      <c r="BU2730" s="90">
        <f>U2726</f>
        <v>0</v>
      </c>
      <c r="BV2730" s="90">
        <f>V2726</f>
        <v>0</v>
      </c>
      <c r="BW2730" s="90">
        <f>W2726</f>
        <v>0</v>
      </c>
      <c r="BX2730" s="90">
        <f>Y2726</f>
        <v>0</v>
      </c>
      <c r="BY2730" s="90">
        <f>Z2726</f>
        <v>0</v>
      </c>
      <c r="BZ2730" s="90">
        <f>AA2726</f>
        <v>0</v>
      </c>
      <c r="CA2730" s="90">
        <f>AC2726</f>
        <v>0</v>
      </c>
      <c r="CB2730" s="90">
        <f>AD2726</f>
        <v>0</v>
      </c>
      <c r="CO2730" s="340"/>
      <c r="CP2730" s="493"/>
      <c r="CQ2730" s="493"/>
      <c r="CR2730" s="493"/>
      <c r="CS2730" s="493"/>
      <c r="CT2730" s="493"/>
      <c r="CU2730" s="493"/>
      <c r="CV2730" s="486"/>
      <c r="CW2730" s="486"/>
      <c r="CX2730" s="342"/>
      <c r="CY2730" s="342"/>
      <c r="CZ2730" s="486"/>
      <c r="DA2730" s="486"/>
      <c r="DB2730" s="342"/>
      <c r="DC2730" s="342"/>
      <c r="DD2730" s="486"/>
      <c r="DE2730" s="486"/>
      <c r="DF2730" s="342"/>
      <c r="DG2730" s="342"/>
      <c r="DH2730" s="340"/>
    </row>
    <row r="2731" spans="1:112" ht="15" customHeight="1" x14ac:dyDescent="0.2">
      <c r="A2731" s="109"/>
      <c r="B2731" s="109"/>
      <c r="C2731" s="741"/>
      <c r="D2731" s="594"/>
      <c r="E2731" s="595"/>
      <c r="F2731" s="629" t="s">
        <v>433</v>
      </c>
      <c r="G2731" s="629"/>
      <c r="H2731" s="587" t="s">
        <v>436</v>
      </c>
      <c r="I2731" s="588"/>
      <c r="J2731" s="588"/>
      <c r="K2731" s="588"/>
      <c r="L2731" s="589"/>
      <c r="M2731" s="579"/>
      <c r="N2731" s="580"/>
      <c r="O2731" s="579"/>
      <c r="P2731" s="580"/>
      <c r="Q2731" s="579"/>
      <c r="R2731" s="580"/>
      <c r="S2731" s="590"/>
      <c r="T2731" s="591"/>
      <c r="U2731" s="201"/>
      <c r="V2731" s="201"/>
      <c r="W2731" s="486"/>
      <c r="X2731" s="486"/>
      <c r="Y2731" s="201"/>
      <c r="Z2731" s="201"/>
      <c r="AA2731" s="486"/>
      <c r="AB2731" s="486"/>
      <c r="AC2731" s="201"/>
      <c r="AD2731" s="201"/>
      <c r="AE2731" s="109"/>
      <c r="AG2731" s="90">
        <f t="shared" si="3590"/>
        <v>45</v>
      </c>
      <c r="AH2731" s="186">
        <f t="shared" si="3591"/>
        <v>0</v>
      </c>
      <c r="AI2731" s="130">
        <f t="shared" si="3592"/>
        <v>0</v>
      </c>
      <c r="AJ2731" s="130">
        <f t="shared" si="3593"/>
        <v>0</v>
      </c>
      <c r="AK2731" s="130">
        <f t="shared" si="3594"/>
        <v>0</v>
      </c>
      <c r="AL2731" s="130">
        <f t="shared" si="3595"/>
        <v>0</v>
      </c>
      <c r="AM2731" s="359">
        <f t="shared" si="3596"/>
        <v>0</v>
      </c>
      <c r="AN2731" s="130">
        <f t="shared" si="3597"/>
        <v>0</v>
      </c>
      <c r="AO2731" s="130">
        <f t="shared" si="3598"/>
        <v>0</v>
      </c>
      <c r="AP2731" s="130">
        <f t="shared" si="3599"/>
        <v>0</v>
      </c>
      <c r="AQ2731" s="130">
        <f t="shared" si="3600"/>
        <v>0</v>
      </c>
      <c r="AR2731" s="359">
        <f t="shared" si="3601"/>
        <v>0</v>
      </c>
      <c r="AS2731" s="130">
        <f t="shared" si="3602"/>
        <v>0</v>
      </c>
      <c r="AT2731" s="130">
        <f t="shared" si="3603"/>
        <v>0</v>
      </c>
      <c r="AU2731" s="130">
        <f t="shared" si="3604"/>
        <v>0</v>
      </c>
      <c r="AV2731" s="130">
        <f t="shared" si="3605"/>
        <v>0</v>
      </c>
      <c r="AW2731" s="359">
        <f t="shared" si="3577"/>
        <v>0</v>
      </c>
      <c r="AX2731" s="130">
        <f t="shared" si="3606"/>
        <v>0</v>
      </c>
      <c r="AY2731" s="130">
        <f t="shared" si="3607"/>
        <v>0</v>
      </c>
      <c r="AZ2731" s="130">
        <f t="shared" si="3608"/>
        <v>0</v>
      </c>
      <c r="BA2731" s="130">
        <f t="shared" si="3609"/>
        <v>0</v>
      </c>
      <c r="BB2731" s="359">
        <f t="shared" si="3578"/>
        <v>0</v>
      </c>
      <c r="BC2731" s="130">
        <f t="shared" si="3610"/>
        <v>0</v>
      </c>
      <c r="BD2731" s="130">
        <f t="shared" si="3611"/>
        <v>0</v>
      </c>
      <c r="BE2731" s="130">
        <f t="shared" si="3612"/>
        <v>0</v>
      </c>
      <c r="BF2731" s="130">
        <f t="shared" si="3613"/>
        <v>0</v>
      </c>
      <c r="BG2731" s="359">
        <f t="shared" si="3579"/>
        <v>0</v>
      </c>
      <c r="BH2731" s="130">
        <f t="shared" si="3614"/>
        <v>0</v>
      </c>
      <c r="BI2731" s="130">
        <f t="shared" si="3615"/>
        <v>0</v>
      </c>
      <c r="BJ2731" s="130">
        <f t="shared" si="3616"/>
        <v>0</v>
      </c>
      <c r="BK2731" s="130">
        <f t="shared" si="3617"/>
        <v>0</v>
      </c>
      <c r="BL2731" s="359">
        <f t="shared" si="3580"/>
        <v>0</v>
      </c>
      <c r="BM2731" s="90">
        <f t="shared" si="3618"/>
        <v>0</v>
      </c>
      <c r="CO2731" s="340"/>
      <c r="CP2731" s="493"/>
      <c r="CQ2731" s="493"/>
      <c r="CR2731" s="493"/>
      <c r="CS2731" s="493"/>
      <c r="CT2731" s="493"/>
      <c r="CU2731" s="493"/>
      <c r="CV2731" s="486"/>
      <c r="CW2731" s="486"/>
      <c r="CX2731" s="342"/>
      <c r="CY2731" s="342"/>
      <c r="CZ2731" s="486"/>
      <c r="DA2731" s="486"/>
      <c r="DB2731" s="342"/>
      <c r="DC2731" s="342"/>
      <c r="DD2731" s="486"/>
      <c r="DE2731" s="486"/>
      <c r="DF2731" s="342"/>
      <c r="DG2731" s="342"/>
      <c r="DH2731" s="340"/>
    </row>
    <row r="2732" spans="1:112" ht="15" customHeight="1" x14ac:dyDescent="0.2">
      <c r="A2732" s="109"/>
      <c r="B2732" s="109"/>
      <c r="C2732" s="741"/>
      <c r="D2732" s="594"/>
      <c r="E2732" s="595"/>
      <c r="F2732" s="629" t="s">
        <v>434</v>
      </c>
      <c r="G2732" s="629"/>
      <c r="H2732" s="587" t="s">
        <v>437</v>
      </c>
      <c r="I2732" s="588"/>
      <c r="J2732" s="588"/>
      <c r="K2732" s="588"/>
      <c r="L2732" s="589"/>
      <c r="M2732" s="579"/>
      <c r="N2732" s="580"/>
      <c r="O2732" s="579"/>
      <c r="P2732" s="580"/>
      <c r="Q2732" s="579"/>
      <c r="R2732" s="580"/>
      <c r="S2732" s="590"/>
      <c r="T2732" s="591"/>
      <c r="U2732" s="201"/>
      <c r="V2732" s="201"/>
      <c r="W2732" s="486"/>
      <c r="X2732" s="486"/>
      <c r="Y2732" s="201"/>
      <c r="Z2732" s="201"/>
      <c r="AA2732" s="486"/>
      <c r="AB2732" s="486"/>
      <c r="AC2732" s="201"/>
      <c r="AD2732" s="201"/>
      <c r="AE2732" s="109"/>
      <c r="AG2732" s="90">
        <f t="shared" si="3590"/>
        <v>45</v>
      </c>
      <c r="AH2732" s="186">
        <f t="shared" si="3591"/>
        <v>0</v>
      </c>
      <c r="AI2732" s="130">
        <f t="shared" si="3592"/>
        <v>0</v>
      </c>
      <c r="AJ2732" s="130">
        <f t="shared" si="3593"/>
        <v>0</v>
      </c>
      <c r="AK2732" s="130">
        <f t="shared" si="3594"/>
        <v>0</v>
      </c>
      <c r="AL2732" s="130">
        <f t="shared" si="3595"/>
        <v>0</v>
      </c>
      <c r="AM2732" s="359">
        <f t="shared" si="3596"/>
        <v>0</v>
      </c>
      <c r="AN2732" s="130">
        <f t="shared" si="3597"/>
        <v>0</v>
      </c>
      <c r="AO2732" s="130">
        <f t="shared" si="3598"/>
        <v>0</v>
      </c>
      <c r="AP2732" s="130">
        <f t="shared" si="3599"/>
        <v>0</v>
      </c>
      <c r="AQ2732" s="130">
        <f t="shared" si="3600"/>
        <v>0</v>
      </c>
      <c r="AR2732" s="359">
        <f t="shared" si="3601"/>
        <v>0</v>
      </c>
      <c r="AS2732" s="130">
        <f t="shared" si="3602"/>
        <v>0</v>
      </c>
      <c r="AT2732" s="130">
        <f t="shared" si="3603"/>
        <v>0</v>
      </c>
      <c r="AU2732" s="130">
        <f t="shared" si="3604"/>
        <v>0</v>
      </c>
      <c r="AV2732" s="130">
        <f t="shared" si="3605"/>
        <v>0</v>
      </c>
      <c r="AW2732" s="359">
        <f t="shared" si="3577"/>
        <v>0</v>
      </c>
      <c r="AX2732" s="130">
        <f t="shared" si="3606"/>
        <v>0</v>
      </c>
      <c r="AY2732" s="130">
        <f t="shared" si="3607"/>
        <v>0</v>
      </c>
      <c r="AZ2732" s="130">
        <f t="shared" si="3608"/>
        <v>0</v>
      </c>
      <c r="BA2732" s="130">
        <f t="shared" si="3609"/>
        <v>0</v>
      </c>
      <c r="BB2732" s="359">
        <f t="shared" si="3578"/>
        <v>0</v>
      </c>
      <c r="BC2732" s="130">
        <f t="shared" si="3610"/>
        <v>0</v>
      </c>
      <c r="BD2732" s="130">
        <f t="shared" si="3611"/>
        <v>0</v>
      </c>
      <c r="BE2732" s="130">
        <f t="shared" si="3612"/>
        <v>0</v>
      </c>
      <c r="BF2732" s="130">
        <f t="shared" si="3613"/>
        <v>0</v>
      </c>
      <c r="BG2732" s="359">
        <f t="shared" si="3579"/>
        <v>0</v>
      </c>
      <c r="BH2732" s="130">
        <f t="shared" si="3614"/>
        <v>0</v>
      </c>
      <c r="BI2732" s="130">
        <f t="shared" si="3615"/>
        <v>0</v>
      </c>
      <c r="BJ2732" s="130">
        <f t="shared" si="3616"/>
        <v>0</v>
      </c>
      <c r="BK2732" s="130">
        <f t="shared" si="3617"/>
        <v>0</v>
      </c>
      <c r="BL2732" s="359">
        <f t="shared" si="3580"/>
        <v>0</v>
      </c>
      <c r="BM2732" s="90">
        <f t="shared" si="3618"/>
        <v>0</v>
      </c>
      <c r="CO2732" s="340"/>
      <c r="CP2732" s="493"/>
      <c r="CQ2732" s="493"/>
      <c r="CR2732" s="493"/>
      <c r="CS2732" s="493"/>
      <c r="CT2732" s="493"/>
      <c r="CU2732" s="493"/>
      <c r="CV2732" s="486"/>
      <c r="CW2732" s="486"/>
      <c r="CX2732" s="342"/>
      <c r="CY2732" s="342"/>
      <c r="CZ2732" s="486"/>
      <c r="DA2732" s="486"/>
      <c r="DB2732" s="342"/>
      <c r="DC2732" s="342"/>
      <c r="DD2732" s="486"/>
      <c r="DE2732" s="486"/>
      <c r="DF2732" s="342"/>
      <c r="DG2732" s="342"/>
      <c r="DH2732" s="340"/>
    </row>
    <row r="2733" spans="1:112" ht="36" customHeight="1" x14ac:dyDescent="0.2">
      <c r="A2733" s="109"/>
      <c r="B2733" s="109"/>
      <c r="C2733" s="742"/>
      <c r="D2733" s="596"/>
      <c r="E2733" s="597"/>
      <c r="F2733" s="629" t="s">
        <v>435</v>
      </c>
      <c r="G2733" s="629"/>
      <c r="H2733" s="631" t="s">
        <v>438</v>
      </c>
      <c r="I2733" s="625"/>
      <c r="J2733" s="625"/>
      <c r="K2733" s="625"/>
      <c r="L2733" s="626"/>
      <c r="M2733" s="579"/>
      <c r="N2733" s="580"/>
      <c r="O2733" s="579"/>
      <c r="P2733" s="580"/>
      <c r="Q2733" s="579"/>
      <c r="R2733" s="580"/>
      <c r="S2733" s="590"/>
      <c r="T2733" s="591"/>
      <c r="U2733" s="201"/>
      <c r="V2733" s="201"/>
      <c r="W2733" s="486"/>
      <c r="X2733" s="486"/>
      <c r="Y2733" s="201"/>
      <c r="Z2733" s="201"/>
      <c r="AA2733" s="486"/>
      <c r="AB2733" s="486"/>
      <c r="AC2733" s="201"/>
      <c r="AD2733" s="201"/>
      <c r="AE2733" s="109"/>
      <c r="AG2733" s="90">
        <f t="shared" si="3590"/>
        <v>45</v>
      </c>
      <c r="AH2733" s="186">
        <f t="shared" si="3591"/>
        <v>0</v>
      </c>
      <c r="AI2733" s="130">
        <f t="shared" si="3592"/>
        <v>0</v>
      </c>
      <c r="AJ2733" s="130">
        <f t="shared" si="3593"/>
        <v>0</v>
      </c>
      <c r="AK2733" s="130">
        <f t="shared" si="3594"/>
        <v>0</v>
      </c>
      <c r="AL2733" s="130">
        <f t="shared" si="3595"/>
        <v>0</v>
      </c>
      <c r="AM2733" s="359">
        <f t="shared" si="3596"/>
        <v>0</v>
      </c>
      <c r="AN2733" s="130">
        <f t="shared" si="3597"/>
        <v>0</v>
      </c>
      <c r="AO2733" s="130">
        <f t="shared" si="3598"/>
        <v>0</v>
      </c>
      <c r="AP2733" s="130">
        <f t="shared" si="3599"/>
        <v>0</v>
      </c>
      <c r="AQ2733" s="130">
        <f t="shared" si="3600"/>
        <v>0</v>
      </c>
      <c r="AR2733" s="359">
        <f t="shared" si="3601"/>
        <v>0</v>
      </c>
      <c r="AS2733" s="130">
        <f t="shared" si="3602"/>
        <v>0</v>
      </c>
      <c r="AT2733" s="130">
        <f t="shared" si="3603"/>
        <v>0</v>
      </c>
      <c r="AU2733" s="130">
        <f t="shared" si="3604"/>
        <v>0</v>
      </c>
      <c r="AV2733" s="130">
        <f t="shared" si="3605"/>
        <v>0</v>
      </c>
      <c r="AW2733" s="359">
        <f t="shared" si="3577"/>
        <v>0</v>
      </c>
      <c r="AX2733" s="130">
        <f t="shared" si="3606"/>
        <v>0</v>
      </c>
      <c r="AY2733" s="130">
        <f t="shared" si="3607"/>
        <v>0</v>
      </c>
      <c r="AZ2733" s="130">
        <f t="shared" si="3608"/>
        <v>0</v>
      </c>
      <c r="BA2733" s="130">
        <f t="shared" si="3609"/>
        <v>0</v>
      </c>
      <c r="BB2733" s="359">
        <f t="shared" si="3578"/>
        <v>0</v>
      </c>
      <c r="BC2733" s="130">
        <f t="shared" si="3610"/>
        <v>0</v>
      </c>
      <c r="BD2733" s="130">
        <f t="shared" si="3611"/>
        <v>0</v>
      </c>
      <c r="BE2733" s="130">
        <f t="shared" si="3612"/>
        <v>0</v>
      </c>
      <c r="BF2733" s="130">
        <f t="shared" si="3613"/>
        <v>0</v>
      </c>
      <c r="BG2733" s="359">
        <f t="shared" si="3579"/>
        <v>0</v>
      </c>
      <c r="BH2733" s="130">
        <f t="shared" si="3614"/>
        <v>0</v>
      </c>
      <c r="BI2733" s="130">
        <f t="shared" si="3615"/>
        <v>0</v>
      </c>
      <c r="BJ2733" s="130">
        <f t="shared" si="3616"/>
        <v>0</v>
      </c>
      <c r="BK2733" s="130">
        <f t="shared" si="3617"/>
        <v>0</v>
      </c>
      <c r="BL2733" s="359">
        <f t="shared" si="3580"/>
        <v>0</v>
      </c>
      <c r="BM2733" s="90">
        <f t="shared" si="3618"/>
        <v>0</v>
      </c>
      <c r="BQ2733" s="246" t="s">
        <v>2104</v>
      </c>
      <c r="BR2733" s="246" t="s">
        <v>2048</v>
      </c>
      <c r="BS2733" s="246" t="s">
        <v>2049</v>
      </c>
      <c r="BT2733" s="246" t="s">
        <v>84</v>
      </c>
      <c r="BU2733" s="246" t="s">
        <v>2048</v>
      </c>
      <c r="BV2733" s="246" t="s">
        <v>2049</v>
      </c>
      <c r="BW2733" s="246" t="s">
        <v>84</v>
      </c>
      <c r="BX2733" s="246" t="s">
        <v>2048</v>
      </c>
      <c r="BY2733" s="246" t="s">
        <v>2049</v>
      </c>
      <c r="BZ2733" s="246" t="s">
        <v>84</v>
      </c>
      <c r="CA2733" s="246" t="s">
        <v>2048</v>
      </c>
      <c r="CB2733" s="246" t="s">
        <v>2049</v>
      </c>
      <c r="CO2733" s="340"/>
      <c r="CP2733" s="493"/>
      <c r="CQ2733" s="493"/>
      <c r="CR2733" s="493"/>
      <c r="CS2733" s="493"/>
      <c r="CT2733" s="493"/>
      <c r="CU2733" s="493"/>
      <c r="CV2733" s="486"/>
      <c r="CW2733" s="486"/>
      <c r="CX2733" s="342"/>
      <c r="CY2733" s="342"/>
      <c r="CZ2733" s="486"/>
      <c r="DA2733" s="486"/>
      <c r="DB2733" s="342"/>
      <c r="DC2733" s="342"/>
      <c r="DD2733" s="486"/>
      <c r="DE2733" s="486"/>
      <c r="DF2733" s="342"/>
      <c r="DG2733" s="342"/>
      <c r="DH2733" s="340"/>
    </row>
    <row r="2734" spans="1:112" ht="15" customHeight="1" x14ac:dyDescent="0.2">
      <c r="A2734" s="109"/>
      <c r="B2734" s="109"/>
      <c r="C2734" s="632" t="s">
        <v>503</v>
      </c>
      <c r="D2734" s="592" t="s">
        <v>504</v>
      </c>
      <c r="E2734" s="593"/>
      <c r="F2734" s="629" t="s">
        <v>441</v>
      </c>
      <c r="G2734" s="629"/>
      <c r="H2734" s="587" t="s">
        <v>442</v>
      </c>
      <c r="I2734" s="588"/>
      <c r="J2734" s="588"/>
      <c r="K2734" s="588"/>
      <c r="L2734" s="589"/>
      <c r="M2734" s="579"/>
      <c r="N2734" s="580"/>
      <c r="O2734" s="579"/>
      <c r="P2734" s="580"/>
      <c r="Q2734" s="579"/>
      <c r="R2734" s="580"/>
      <c r="S2734" s="590"/>
      <c r="T2734" s="591"/>
      <c r="U2734" s="201"/>
      <c r="V2734" s="201"/>
      <c r="W2734" s="486"/>
      <c r="X2734" s="486"/>
      <c r="Y2734" s="201"/>
      <c r="Z2734" s="201"/>
      <c r="AA2734" s="486"/>
      <c r="AB2734" s="486"/>
      <c r="AC2734" s="201"/>
      <c r="AD2734" s="201"/>
      <c r="AE2734" s="109"/>
      <c r="AG2734" s="186">
        <f t="shared" si="3590"/>
        <v>45</v>
      </c>
      <c r="AH2734" s="186">
        <f t="shared" si="3591"/>
        <v>0</v>
      </c>
      <c r="AI2734" s="178">
        <f t="shared" si="3592"/>
        <v>0</v>
      </c>
      <c r="AJ2734" s="178">
        <f t="shared" si="3593"/>
        <v>0</v>
      </c>
      <c r="AK2734" s="178">
        <f t="shared" si="3594"/>
        <v>0</v>
      </c>
      <c r="AL2734" s="130">
        <f t="shared" si="3595"/>
        <v>0</v>
      </c>
      <c r="AM2734" s="359">
        <f t="shared" si="3596"/>
        <v>0</v>
      </c>
      <c r="AN2734" s="178">
        <f t="shared" si="3597"/>
        <v>0</v>
      </c>
      <c r="AO2734" s="178">
        <f t="shared" si="3598"/>
        <v>0</v>
      </c>
      <c r="AP2734" s="178">
        <f t="shared" si="3599"/>
        <v>0</v>
      </c>
      <c r="AQ2734" s="178">
        <f t="shared" si="3600"/>
        <v>0</v>
      </c>
      <c r="AR2734" s="359">
        <f t="shared" si="3601"/>
        <v>0</v>
      </c>
      <c r="AS2734" s="178">
        <f t="shared" si="3602"/>
        <v>0</v>
      </c>
      <c r="AT2734" s="178">
        <f t="shared" si="3603"/>
        <v>0</v>
      </c>
      <c r="AU2734" s="178">
        <f t="shared" si="3604"/>
        <v>0</v>
      </c>
      <c r="AV2734" s="178">
        <f t="shared" si="3605"/>
        <v>0</v>
      </c>
      <c r="AW2734" s="359">
        <f t="shared" si="3577"/>
        <v>0</v>
      </c>
      <c r="AX2734" s="178">
        <f t="shared" si="3606"/>
        <v>0</v>
      </c>
      <c r="AY2734" s="178">
        <f t="shared" si="3607"/>
        <v>0</v>
      </c>
      <c r="AZ2734" s="178">
        <f t="shared" si="3608"/>
        <v>0</v>
      </c>
      <c r="BA2734" s="178">
        <f t="shared" si="3609"/>
        <v>0</v>
      </c>
      <c r="BB2734" s="359">
        <f t="shared" si="3578"/>
        <v>0</v>
      </c>
      <c r="BC2734" s="178">
        <f t="shared" si="3610"/>
        <v>0</v>
      </c>
      <c r="BD2734" s="178">
        <f t="shared" si="3611"/>
        <v>0</v>
      </c>
      <c r="BE2734" s="178">
        <f t="shared" si="3612"/>
        <v>0</v>
      </c>
      <c r="BF2734" s="178">
        <f t="shared" si="3613"/>
        <v>0</v>
      </c>
      <c r="BG2734" s="359">
        <f t="shared" si="3579"/>
        <v>0</v>
      </c>
      <c r="BH2734" s="178">
        <f t="shared" si="3614"/>
        <v>0</v>
      </c>
      <c r="BI2734" s="178">
        <f t="shared" si="3615"/>
        <v>0</v>
      </c>
      <c r="BJ2734" s="178">
        <f t="shared" si="3616"/>
        <v>0</v>
      </c>
      <c r="BK2734" s="178">
        <f t="shared" si="3617"/>
        <v>0</v>
      </c>
      <c r="BL2734" s="359">
        <f t="shared" si="3580"/>
        <v>0</v>
      </c>
      <c r="BM2734" s="186">
        <f t="shared" si="3618"/>
        <v>0</v>
      </c>
      <c r="BN2734" s="186"/>
      <c r="BO2734" s="186"/>
      <c r="BP2734" s="186" t="s">
        <v>2077</v>
      </c>
      <c r="BQ2734" s="178">
        <f>IF($AG$1789=$AH$1789,0,IF(
OR(
AND(BQ2738=0,BQ2737&gt;0),
AND(BQ2738="NS",BQ2736&gt;0),
AND(BQ2738="NS",BQ2736=0,BQ2737=0)),1,
IF(OR(
AND(BQ2737&gt;=2,BQ2736&lt;BQ2738),
AND(BQ2738="NS",BQ2736=0,BQ2737&gt;0),
BQ2738=BQ2736,
AND(BQ2738="NA",BQ2737=0,BQ2736=0,BQ2735&gt;0)),0,1)))</f>
        <v>0</v>
      </c>
      <c r="BR2734" s="178">
        <f t="shared" ref="BR2734:CB2734" si="3756">IF($AG$1789=$AH$1789,0,IF(
OR(
AND(BR2738=0,BR2737&gt;0),
AND(BR2738="NS",BR2736&gt;0),
AND(BR2738="NS",BR2736=0,BR2737=0)),1,
IF(OR(
AND(BR2737&gt;=2,BR2736&lt;BR2738),
AND(BR2738="NS",BR2736=0,BR2737&gt;0),
BR2738=BR2736,
AND(BR2738="NA",BR2737=0,BR2736=0,BR2735&gt;0)),0,1)))</f>
        <v>0</v>
      </c>
      <c r="BS2734" s="178">
        <f t="shared" si="3756"/>
        <v>0</v>
      </c>
      <c r="BT2734" s="178">
        <f t="shared" si="3756"/>
        <v>0</v>
      </c>
      <c r="BU2734" s="178">
        <f t="shared" si="3756"/>
        <v>0</v>
      </c>
      <c r="BV2734" s="178">
        <f t="shared" si="3756"/>
        <v>0</v>
      </c>
      <c r="BW2734" s="178">
        <f t="shared" si="3756"/>
        <v>0</v>
      </c>
      <c r="BX2734" s="178">
        <f t="shared" si="3756"/>
        <v>0</v>
      </c>
      <c r="BY2734" s="178">
        <f t="shared" si="3756"/>
        <v>0</v>
      </c>
      <c r="BZ2734" s="178">
        <f t="shared" si="3756"/>
        <v>0</v>
      </c>
      <c r="CA2734" s="178">
        <f t="shared" si="3756"/>
        <v>0</v>
      </c>
      <c r="CB2734" s="178">
        <f t="shared" si="3756"/>
        <v>0</v>
      </c>
      <c r="CC2734" s="186">
        <f>SUM(BQ2734:CB2734)</f>
        <v>0</v>
      </c>
      <c r="CO2734" s="349" t="s">
        <v>2171</v>
      </c>
      <c r="CP2734" s="488">
        <f>IF(AND(SUM(M2734,M2752,M2757:N2759,M2762:N2763)=0,SUM(COUNTIF(M2734,"NS"),COUNTIF(M2752,"NS"),COUNTIF(M2757:N2759,"NS"),COUNTIF(M2762:N2763,"NS")&gt;0)),"NS",SUM(M2734,M2752,M2757:N2759,M2762:N2763))</f>
        <v>0</v>
      </c>
      <c r="CQ2734" s="488"/>
      <c r="CR2734" s="488">
        <f t="shared" ref="CR2734" si="3757">IF(AND(SUM(O2734,O2752,O2757:P2759,O2762:P2763)=0,SUM(COUNTIF(O2734,"NS"),COUNTIF(O2752,"NS"),COUNTIF(O2757:P2759,"NS"),COUNTIF(O2762:P2763,"NS")&gt;0)),"NS",SUM(O2734,O2752,O2757:P2759,O2762:P2763))</f>
        <v>0</v>
      </c>
      <c r="CS2734" s="488"/>
      <c r="CT2734" s="488">
        <f t="shared" ref="CT2734" si="3758">IF(AND(SUM(Q2734,Q2752,Q2757:R2759,Q2762:R2763)=0,SUM(COUNTIF(Q2734,"NS"),COUNTIF(Q2752,"NS"),COUNTIF(Q2757:R2759,"NS"),COUNTIF(Q2762:R2763,"NS")&gt;0)),"NS",SUM(Q2734,Q2752,Q2757:R2759,Q2762:R2763))</f>
        <v>0</v>
      </c>
      <c r="CU2734" s="488"/>
      <c r="CV2734" s="488">
        <f t="shared" ref="CV2734" si="3759">IF(AND(SUM(S2734,S2752,S2757:T2759,S2762:T2763)=0,SUM(COUNTIF(S2734,"NS"),COUNTIF(S2752,"NS"),COUNTIF(S2757:T2759,"NS"),COUNTIF(S2762:T2763,"NS")&gt;0)),"NS",SUM(S2734,S2752,S2757:T2759,S2762:T2763))</f>
        <v>0</v>
      </c>
      <c r="CW2734" s="488"/>
      <c r="CX2734" s="353">
        <f>IF(AND(SUM(U2734,U2752,U2757:U2759,U2762:U2763)=0,SUM(COUNTIF(U2734,"NS"),COUNTIF(U2752,"NS"),COUNTIF(U2757:U2759,"NS"),COUNTIF(U2762:U2763,"NS")&gt;0)),"NS",SUM(U2734,U2752,U2757:U2759,U2762:U2763))</f>
        <v>0</v>
      </c>
      <c r="CY2734" s="353">
        <f>IF(AND(SUM(V2734,V2752,V2757:V2759,V2762:V2763)=0,SUM(COUNTIF(V2734,"NS"),COUNTIF(V2752,"NS"),COUNTIF(V2757:V2759,"NS"),COUNTIF(V2762:V2763,"NS")&gt;0)),"NS",SUM(V2734,V2752,V2757:V2759,V2762:V2763))</f>
        <v>0</v>
      </c>
      <c r="CZ2734" s="488">
        <f>IF(AND(SUM(W2734,W2752,W2757:X2759,W2762:X2763)=0,SUM(COUNTIF(W2734,"NS"),COUNTIF(W2752,"NS"),COUNTIF(W2757:X2759,"NS"),COUNTIF(W2762:X2763,"NS")&gt;0)),"NS",SUM(W2734,W2752,W2757:X2759,W2762:X2763))</f>
        <v>0</v>
      </c>
      <c r="DA2734" s="488"/>
      <c r="DB2734" s="353">
        <f t="shared" ref="DB2734" si="3760">IF(AND(SUM(Y2734,Y2752,Y2757:Y2759,Y2762:Y2763)=0,SUM(COUNTIF(Y2734,"NS"),COUNTIF(Y2752,"NS"),COUNTIF(Y2757:Y2759,"NS"),COUNTIF(Y2762:Y2763,"NS")&gt;0)),"NS",SUM(Y2734,Y2752,Y2757:Y2759,Y2762:Y2763))</f>
        <v>0</v>
      </c>
      <c r="DC2734" s="353">
        <f t="shared" ref="DC2734" si="3761">IF(AND(SUM(Z2734,Z2752,Z2757:Z2759,Z2762:Z2763)=0,SUM(COUNTIF(Z2734,"NS"),COUNTIF(Z2752,"NS"),COUNTIF(Z2757:Z2759,"NS"),COUNTIF(Z2762:Z2763,"NS")&gt;0)),"NS",SUM(Z2734,Z2752,Z2757:Z2759,Z2762:Z2763))</f>
        <v>0</v>
      </c>
      <c r="DD2734" s="488">
        <f>IF(AND(SUM(AA2734,AA2752,AA2757:AB2759,AA2762:AB2763)=0,SUM(COUNTIF(AA2734,"NS"),COUNTIF(AA2752,"NS"),COUNTIF(AA2757:AB2759,"NS"),COUNTIF(AA2762:AB2763,"NS")&gt;0)),"NS",SUM(AA2734,AA2752,AA2757:AB2759,AA2762:AB2763))</f>
        <v>0</v>
      </c>
      <c r="DE2734" s="488"/>
      <c r="DF2734" s="353">
        <f t="shared" ref="DF2734" si="3762">IF(AND(SUM(AC2734,AC2752,AC2757:AC2759,AC2762:AC2763)=0,SUM(COUNTIF(AC2734,"NS"),COUNTIF(AC2752,"NS"),COUNTIF(AC2757:AC2759,"NS"),COUNTIF(AC2762:AC2763,"NS")&gt;0)),"NS",SUM(AC2734,AC2752,AC2757:AC2759,AC2762:AC2763))</f>
        <v>0</v>
      </c>
      <c r="DG2734" s="353">
        <f t="shared" ref="DG2734" si="3763">IF(AND(SUM(AD2734,AD2752,AD2757:AD2759,AD2762:AD2763)=0,SUM(COUNTIF(AD2734,"NS"),COUNTIF(AD2752,"NS"),COUNTIF(AD2757:AD2759,"NS"),COUNTIF(AD2762:AD2763,"NS")&gt;0)),"NS",SUM(AD2734,AD2752,AD2757:AD2759,AD2762:AD2763))</f>
        <v>0</v>
      </c>
      <c r="DH2734" s="354"/>
    </row>
    <row r="2735" spans="1:112" ht="15" customHeight="1" x14ac:dyDescent="0.2">
      <c r="A2735" s="109"/>
      <c r="B2735" s="109"/>
      <c r="C2735" s="633"/>
      <c r="D2735" s="594"/>
      <c r="E2735" s="595"/>
      <c r="F2735" s="581" t="s">
        <v>460</v>
      </c>
      <c r="G2735" s="581"/>
      <c r="H2735" s="165"/>
      <c r="I2735" s="625" t="s">
        <v>443</v>
      </c>
      <c r="J2735" s="625"/>
      <c r="K2735" s="625"/>
      <c r="L2735" s="626"/>
      <c r="M2735" s="579"/>
      <c r="N2735" s="580"/>
      <c r="O2735" s="579"/>
      <c r="P2735" s="580"/>
      <c r="Q2735" s="579"/>
      <c r="R2735" s="580"/>
      <c r="S2735" s="590"/>
      <c r="T2735" s="591"/>
      <c r="U2735" s="201"/>
      <c r="V2735" s="201"/>
      <c r="W2735" s="486"/>
      <c r="X2735" s="486"/>
      <c r="Y2735" s="201"/>
      <c r="Z2735" s="201"/>
      <c r="AA2735" s="486"/>
      <c r="AB2735" s="486"/>
      <c r="AC2735" s="201"/>
      <c r="AD2735" s="201"/>
      <c r="AE2735" s="109"/>
      <c r="AG2735" s="90">
        <f t="shared" si="3590"/>
        <v>45</v>
      </c>
      <c r="AH2735" s="186">
        <f t="shared" si="3591"/>
        <v>0</v>
      </c>
      <c r="AI2735" s="130">
        <f t="shared" si="3592"/>
        <v>0</v>
      </c>
      <c r="AJ2735" s="130">
        <f t="shared" si="3593"/>
        <v>0</v>
      </c>
      <c r="AK2735" s="130">
        <f t="shared" si="3594"/>
        <v>0</v>
      </c>
      <c r="AL2735" s="130">
        <f t="shared" si="3595"/>
        <v>0</v>
      </c>
      <c r="AM2735" s="359">
        <f t="shared" si="3596"/>
        <v>0</v>
      </c>
      <c r="AN2735" s="130">
        <f t="shared" si="3597"/>
        <v>0</v>
      </c>
      <c r="AO2735" s="130">
        <f t="shared" si="3598"/>
        <v>0</v>
      </c>
      <c r="AP2735" s="130">
        <f t="shared" si="3599"/>
        <v>0</v>
      </c>
      <c r="AQ2735" s="130">
        <f t="shared" si="3600"/>
        <v>0</v>
      </c>
      <c r="AR2735" s="359">
        <f t="shared" si="3601"/>
        <v>0</v>
      </c>
      <c r="AS2735" s="130">
        <f t="shared" si="3602"/>
        <v>0</v>
      </c>
      <c r="AT2735" s="130">
        <f t="shared" si="3603"/>
        <v>0</v>
      </c>
      <c r="AU2735" s="130">
        <f t="shared" si="3604"/>
        <v>0</v>
      </c>
      <c r="AV2735" s="130">
        <f t="shared" si="3605"/>
        <v>0</v>
      </c>
      <c r="AW2735" s="359">
        <f t="shared" si="3577"/>
        <v>0</v>
      </c>
      <c r="AX2735" s="130">
        <f t="shared" si="3606"/>
        <v>0</v>
      </c>
      <c r="AY2735" s="130">
        <f t="shared" si="3607"/>
        <v>0</v>
      </c>
      <c r="AZ2735" s="130">
        <f t="shared" si="3608"/>
        <v>0</v>
      </c>
      <c r="BA2735" s="130">
        <f t="shared" si="3609"/>
        <v>0</v>
      </c>
      <c r="BB2735" s="359">
        <f t="shared" si="3578"/>
        <v>0</v>
      </c>
      <c r="BC2735" s="130">
        <f t="shared" si="3610"/>
        <v>0</v>
      </c>
      <c r="BD2735" s="130">
        <f t="shared" si="3611"/>
        <v>0</v>
      </c>
      <c r="BE2735" s="130">
        <f t="shared" si="3612"/>
        <v>0</v>
      </c>
      <c r="BF2735" s="130">
        <f t="shared" si="3613"/>
        <v>0</v>
      </c>
      <c r="BG2735" s="359">
        <f t="shared" si="3579"/>
        <v>0</v>
      </c>
      <c r="BH2735" s="130">
        <f t="shared" si="3614"/>
        <v>0</v>
      </c>
      <c r="BI2735" s="130">
        <f t="shared" si="3615"/>
        <v>0</v>
      </c>
      <c r="BJ2735" s="130">
        <f t="shared" si="3616"/>
        <v>0</v>
      </c>
      <c r="BK2735" s="130">
        <f t="shared" si="3617"/>
        <v>0</v>
      </c>
      <c r="BL2735" s="359">
        <f t="shared" si="3580"/>
        <v>0</v>
      </c>
      <c r="BM2735" s="90">
        <f t="shared" si="3618"/>
        <v>0</v>
      </c>
      <c r="BP2735" s="90" t="s">
        <v>2058</v>
      </c>
      <c r="BQ2735" s="90">
        <f>COUNTIF(M2735:N2751,"NA")</f>
        <v>0</v>
      </c>
      <c r="BR2735" s="90">
        <f>COUNTIF(O2735:P2751,"NA")</f>
        <v>0</v>
      </c>
      <c r="BS2735" s="90">
        <f>COUNTIF(Q2735:R2751,"NA")</f>
        <v>0</v>
      </c>
      <c r="BT2735" s="90">
        <f>COUNTIF(S2735:T2751,"NA")</f>
        <v>0</v>
      </c>
      <c r="BU2735" s="90">
        <f>COUNTIF(U2735:U2751,"NA")</f>
        <v>0</v>
      </c>
      <c r="BV2735" s="90">
        <f>COUNTIF(V2735:V2751,"NA")</f>
        <v>0</v>
      </c>
      <c r="BW2735" s="90">
        <f>COUNTIF(W2735:X2751,"NA")</f>
        <v>0</v>
      </c>
      <c r="BX2735" s="90">
        <f>COUNTIF(Y2735:Y2751,"NA")</f>
        <v>0</v>
      </c>
      <c r="BY2735" s="90">
        <f>COUNTIF(Z2735:Z2751,"NA")</f>
        <v>0</v>
      </c>
      <c r="BZ2735" s="90">
        <f>COUNTIF(AA2735:AB2751,"NA")</f>
        <v>0</v>
      </c>
      <c r="CA2735" s="90">
        <f>COUNTIF(AC2735:AC2751,"NA")</f>
        <v>0</v>
      </c>
      <c r="CB2735" s="90">
        <f>COUNTIF(AD2735:AD2751,"NA")</f>
        <v>0</v>
      </c>
      <c r="CO2735" s="349" t="s">
        <v>2078</v>
      </c>
      <c r="CP2735" s="488">
        <f>SUM(M2734,M2752,M2757:N2759,M2762:N2763)</f>
        <v>0</v>
      </c>
      <c r="CQ2735" s="488"/>
      <c r="CR2735" s="488">
        <f>SUM(O2734,O2752,O2757:P2759,O2762:P2763)</f>
        <v>0</v>
      </c>
      <c r="CS2735" s="488"/>
      <c r="CT2735" s="488">
        <f>SUM(Q2734,Q2752,Q2757:R2759,Q2762:R2763)</f>
        <v>0</v>
      </c>
      <c r="CU2735" s="488"/>
      <c r="CV2735" s="488">
        <f>SUM(S2734,S2752,S2757:T2759,S2762:T2763)</f>
        <v>0</v>
      </c>
      <c r="CW2735" s="488"/>
      <c r="CX2735" s="353">
        <f>SUM(U2734,U2752,U2757:U2759,U2762:U2763)</f>
        <v>0</v>
      </c>
      <c r="CY2735" s="353">
        <f>SUM(V2734,V2752,V2757:V2759,V2762:V2763)</f>
        <v>0</v>
      </c>
      <c r="CZ2735" s="488">
        <f>SUM(W2734,W2752,W2757:X2759,W2762:X2763)</f>
        <v>0</v>
      </c>
      <c r="DA2735" s="488"/>
      <c r="DB2735" s="353">
        <f t="shared" ref="DB2735" si="3764">SUM(Y2734,Y2752,Y2757:Y2759,Y2762:Y2763)</f>
        <v>0</v>
      </c>
      <c r="DC2735" s="353">
        <f t="shared" ref="DC2735" si="3765">SUM(Z2734,Z2752,Z2757:Z2759,Z2762:Z2763)</f>
        <v>0</v>
      </c>
      <c r="DD2735" s="488">
        <f>SUM(AA2734,AA2752,AA2757:AB2759,AA2762:AB2763)</f>
        <v>0</v>
      </c>
      <c r="DE2735" s="488"/>
      <c r="DF2735" s="353">
        <f t="shared" ref="DF2735" si="3766">SUM(AC2734,AC2752,AC2757:AC2759,AC2762:AC2763)</f>
        <v>0</v>
      </c>
      <c r="DG2735" s="353">
        <f t="shared" ref="DG2735" si="3767">SUM(AD2734,AD2752,AD2757:AD2759,AD2762:AD2763)</f>
        <v>0</v>
      </c>
      <c r="DH2735" s="340"/>
    </row>
    <row r="2736" spans="1:112" ht="24" customHeight="1" x14ac:dyDescent="0.2">
      <c r="A2736" s="109"/>
      <c r="B2736" s="109"/>
      <c r="C2736" s="633"/>
      <c r="D2736" s="594"/>
      <c r="E2736" s="595"/>
      <c r="F2736" s="630" t="s">
        <v>461</v>
      </c>
      <c r="G2736" s="630"/>
      <c r="H2736" s="165"/>
      <c r="I2736" s="625" t="s">
        <v>444</v>
      </c>
      <c r="J2736" s="625"/>
      <c r="K2736" s="625"/>
      <c r="L2736" s="626"/>
      <c r="M2736" s="579"/>
      <c r="N2736" s="580"/>
      <c r="O2736" s="579"/>
      <c r="P2736" s="580"/>
      <c r="Q2736" s="579"/>
      <c r="R2736" s="580"/>
      <c r="S2736" s="590"/>
      <c r="T2736" s="591"/>
      <c r="U2736" s="201"/>
      <c r="V2736" s="201"/>
      <c r="W2736" s="486"/>
      <c r="X2736" s="486"/>
      <c r="Y2736" s="201"/>
      <c r="Z2736" s="201"/>
      <c r="AA2736" s="486"/>
      <c r="AB2736" s="486"/>
      <c r="AC2736" s="201"/>
      <c r="AD2736" s="201"/>
      <c r="AE2736" s="109"/>
      <c r="AG2736" s="90">
        <f t="shared" si="3590"/>
        <v>45</v>
      </c>
      <c r="AH2736" s="186">
        <f t="shared" si="3591"/>
        <v>0</v>
      </c>
      <c r="AI2736" s="130">
        <f t="shared" si="3592"/>
        <v>0</v>
      </c>
      <c r="AJ2736" s="130">
        <f t="shared" si="3593"/>
        <v>0</v>
      </c>
      <c r="AK2736" s="130">
        <f t="shared" si="3594"/>
        <v>0</v>
      </c>
      <c r="AL2736" s="130">
        <f t="shared" si="3595"/>
        <v>0</v>
      </c>
      <c r="AM2736" s="359">
        <f t="shared" si="3596"/>
        <v>0</v>
      </c>
      <c r="AN2736" s="130">
        <f t="shared" si="3597"/>
        <v>0</v>
      </c>
      <c r="AO2736" s="130">
        <f t="shared" si="3598"/>
        <v>0</v>
      </c>
      <c r="AP2736" s="130">
        <f t="shared" si="3599"/>
        <v>0</v>
      </c>
      <c r="AQ2736" s="130">
        <f t="shared" si="3600"/>
        <v>0</v>
      </c>
      <c r="AR2736" s="359">
        <f t="shared" si="3601"/>
        <v>0</v>
      </c>
      <c r="AS2736" s="130">
        <f t="shared" si="3602"/>
        <v>0</v>
      </c>
      <c r="AT2736" s="130">
        <f t="shared" si="3603"/>
        <v>0</v>
      </c>
      <c r="AU2736" s="130">
        <f t="shared" si="3604"/>
        <v>0</v>
      </c>
      <c r="AV2736" s="130">
        <f t="shared" si="3605"/>
        <v>0</v>
      </c>
      <c r="AW2736" s="359">
        <f t="shared" si="3577"/>
        <v>0</v>
      </c>
      <c r="AX2736" s="130">
        <f t="shared" si="3606"/>
        <v>0</v>
      </c>
      <c r="AY2736" s="130">
        <f t="shared" si="3607"/>
        <v>0</v>
      </c>
      <c r="AZ2736" s="130">
        <f t="shared" si="3608"/>
        <v>0</v>
      </c>
      <c r="BA2736" s="130">
        <f t="shared" si="3609"/>
        <v>0</v>
      </c>
      <c r="BB2736" s="359">
        <f t="shared" si="3578"/>
        <v>0</v>
      </c>
      <c r="BC2736" s="130">
        <f t="shared" si="3610"/>
        <v>0</v>
      </c>
      <c r="BD2736" s="130">
        <f t="shared" si="3611"/>
        <v>0</v>
      </c>
      <c r="BE2736" s="130">
        <f t="shared" si="3612"/>
        <v>0</v>
      </c>
      <c r="BF2736" s="130">
        <f t="shared" si="3613"/>
        <v>0</v>
      </c>
      <c r="BG2736" s="359">
        <f t="shared" si="3579"/>
        <v>0</v>
      </c>
      <c r="BH2736" s="130">
        <f t="shared" si="3614"/>
        <v>0</v>
      </c>
      <c r="BI2736" s="130">
        <f t="shared" si="3615"/>
        <v>0</v>
      </c>
      <c r="BJ2736" s="130">
        <f t="shared" si="3616"/>
        <v>0</v>
      </c>
      <c r="BK2736" s="130">
        <f t="shared" si="3617"/>
        <v>0</v>
      </c>
      <c r="BL2736" s="359">
        <f t="shared" si="3580"/>
        <v>0</v>
      </c>
      <c r="BM2736" s="90">
        <f t="shared" si="3618"/>
        <v>0</v>
      </c>
      <c r="BP2736" s="90" t="s">
        <v>2078</v>
      </c>
      <c r="BQ2736" s="90">
        <f>SUM(M2735:N2751)</f>
        <v>0</v>
      </c>
      <c r="BR2736" s="90">
        <f>SUM(O2735:P2751)</f>
        <v>0</v>
      </c>
      <c r="BS2736" s="90">
        <f>SUM(Q2735:R2751)</f>
        <v>0</v>
      </c>
      <c r="BT2736" s="90">
        <f>SUM(S2735:T2751)</f>
        <v>0</v>
      </c>
      <c r="BU2736" s="90">
        <f>SUM(U2735:U2751)</f>
        <v>0</v>
      </c>
      <c r="BV2736" s="90">
        <f>SUM(V2735:V2751)</f>
        <v>0</v>
      </c>
      <c r="BW2736" s="90">
        <f>SUM(W2735:X2751)</f>
        <v>0</v>
      </c>
      <c r="BX2736" s="90">
        <f>SUM(Y2735:Y2751)</f>
        <v>0</v>
      </c>
      <c r="BY2736" s="90">
        <f>SUM(Z2735:Z2751)</f>
        <v>0</v>
      </c>
      <c r="BZ2736" s="90">
        <f>SUM(AA2735:AB2751)</f>
        <v>0</v>
      </c>
      <c r="CA2736" s="90">
        <f>SUM(AC2735:AC2751)</f>
        <v>0</v>
      </c>
      <c r="CB2736" s="90">
        <f>SUM(AD2735:AD2751)</f>
        <v>0</v>
      </c>
      <c r="CO2736" s="349" t="s">
        <v>2029</v>
      </c>
      <c r="CP2736" s="488">
        <f>SUM(COUNTIF(M2734,"NS"),COUNTIF(M2752,"NS"),COUNTIF(M2757:N2759,"NS"),COUNTIF(M2762:N2763,"NS"))</f>
        <v>0</v>
      </c>
      <c r="CQ2736" s="488"/>
      <c r="CR2736" s="488">
        <f t="shared" ref="CR2736" si="3768">SUM(COUNTIF(O2734,"NS"),COUNTIF(O2752,"NS"),COUNTIF(O2757:P2759,"NS"),COUNTIF(O2762:P2763,"NS"))</f>
        <v>0</v>
      </c>
      <c r="CS2736" s="488"/>
      <c r="CT2736" s="488">
        <f t="shared" ref="CT2736" si="3769">SUM(COUNTIF(Q2734,"NS"),COUNTIF(Q2752,"NS"),COUNTIF(Q2757:R2759,"NS"),COUNTIF(Q2762:R2763,"NS"))</f>
        <v>0</v>
      </c>
      <c r="CU2736" s="488"/>
      <c r="CV2736" s="488">
        <f t="shared" ref="CV2736" si="3770">SUM(COUNTIF(S2734,"NS"),COUNTIF(S2752,"NS"),COUNTIF(S2757:T2759,"NS"),COUNTIF(S2762:T2763,"NS"))</f>
        <v>0</v>
      </c>
      <c r="CW2736" s="488"/>
      <c r="CX2736" s="353">
        <f>SUM(COUNTIF(U2734,"NS"),COUNTIF(U2752,"NS"),COUNTIF(U2757:U2759,"NS"),COUNTIF(U2762:U2763,"NS"))</f>
        <v>0</v>
      </c>
      <c r="CY2736" s="353">
        <f>SUM(COUNTIF(V2734,"NS"),COUNTIF(V2752,"NS"),COUNTIF(V2757:V2759,"NS"),COUNTIF(V2762:V2763,"NS"))</f>
        <v>0</v>
      </c>
      <c r="CZ2736" s="488">
        <f>SUM(COUNTIF(W2734,"NS"),COUNTIF(W2752,"NS"),COUNTIF(W2757:X2759,"NS"),COUNTIF(W2762:X2763,"NS"))</f>
        <v>0</v>
      </c>
      <c r="DA2736" s="488"/>
      <c r="DB2736" s="353">
        <f t="shared" ref="DB2736" si="3771">SUM(COUNTIF(Y2734,"NS"),COUNTIF(Y2752,"NS"),COUNTIF(Y2757:Y2759,"NS"),COUNTIF(Y2762:Y2763,"NS"))</f>
        <v>0</v>
      </c>
      <c r="DC2736" s="353">
        <f t="shared" ref="DC2736" si="3772">SUM(COUNTIF(Z2734,"NS"),COUNTIF(Z2752,"NS"),COUNTIF(Z2757:Z2759,"NS"),COUNTIF(Z2762:Z2763,"NS"))</f>
        <v>0</v>
      </c>
      <c r="DD2736" s="488">
        <f>SUM(COUNTIF(AA2734,"NS"),COUNTIF(AA2752,"NS"),COUNTIF(AA2757:AB2759,"NS"),COUNTIF(AA2762:AB2763,"NS"))</f>
        <v>0</v>
      </c>
      <c r="DE2736" s="488"/>
      <c r="DF2736" s="353">
        <f t="shared" ref="DF2736" si="3773">SUM(COUNTIF(AC2734,"NS"),COUNTIF(AC2752,"NS"),COUNTIF(AC2757:AC2759,"NS"),COUNTIF(AC2762:AC2763,"NS"))</f>
        <v>0</v>
      </c>
      <c r="DG2736" s="353">
        <f t="shared" ref="DG2736" si="3774">SUM(COUNTIF(AD2734,"NS"),COUNTIF(AD2752,"NS"),COUNTIF(AD2757:AD2759,"NS"),COUNTIF(AD2762:AD2763,"NS"))</f>
        <v>0</v>
      </c>
      <c r="DH2736" s="340"/>
    </row>
    <row r="2737" spans="1:112" ht="15" customHeight="1" x14ac:dyDescent="0.2">
      <c r="A2737" s="109"/>
      <c r="B2737" s="109"/>
      <c r="C2737" s="633"/>
      <c r="D2737" s="594"/>
      <c r="E2737" s="595"/>
      <c r="F2737" s="630" t="s">
        <v>462</v>
      </c>
      <c r="G2737" s="630"/>
      <c r="H2737" s="165"/>
      <c r="I2737" s="625" t="s">
        <v>445</v>
      </c>
      <c r="J2737" s="625"/>
      <c r="K2737" s="625"/>
      <c r="L2737" s="626"/>
      <c r="M2737" s="579"/>
      <c r="N2737" s="580"/>
      <c r="O2737" s="579"/>
      <c r="P2737" s="580"/>
      <c r="Q2737" s="579"/>
      <c r="R2737" s="580"/>
      <c r="S2737" s="590"/>
      <c r="T2737" s="591"/>
      <c r="U2737" s="201"/>
      <c r="V2737" s="201"/>
      <c r="W2737" s="486"/>
      <c r="X2737" s="486"/>
      <c r="Y2737" s="201"/>
      <c r="Z2737" s="201"/>
      <c r="AA2737" s="486"/>
      <c r="AB2737" s="486"/>
      <c r="AC2737" s="201"/>
      <c r="AD2737" s="201"/>
      <c r="AE2737" s="109"/>
      <c r="AG2737" s="90">
        <f t="shared" si="3590"/>
        <v>45</v>
      </c>
      <c r="AH2737" s="186">
        <f t="shared" si="3591"/>
        <v>0</v>
      </c>
      <c r="AI2737" s="130">
        <f t="shared" si="3592"/>
        <v>0</v>
      </c>
      <c r="AJ2737" s="130">
        <f t="shared" si="3593"/>
        <v>0</v>
      </c>
      <c r="AK2737" s="130">
        <f t="shared" si="3594"/>
        <v>0</v>
      </c>
      <c r="AL2737" s="130">
        <f t="shared" si="3595"/>
        <v>0</v>
      </c>
      <c r="AM2737" s="359">
        <f t="shared" si="3596"/>
        <v>0</v>
      </c>
      <c r="AN2737" s="130">
        <f t="shared" si="3597"/>
        <v>0</v>
      </c>
      <c r="AO2737" s="130">
        <f t="shared" si="3598"/>
        <v>0</v>
      </c>
      <c r="AP2737" s="130">
        <f t="shared" si="3599"/>
        <v>0</v>
      </c>
      <c r="AQ2737" s="130">
        <f t="shared" si="3600"/>
        <v>0</v>
      </c>
      <c r="AR2737" s="359">
        <f t="shared" si="3601"/>
        <v>0</v>
      </c>
      <c r="AS2737" s="130">
        <f t="shared" si="3602"/>
        <v>0</v>
      </c>
      <c r="AT2737" s="130">
        <f t="shared" si="3603"/>
        <v>0</v>
      </c>
      <c r="AU2737" s="130">
        <f t="shared" si="3604"/>
        <v>0</v>
      </c>
      <c r="AV2737" s="130">
        <f t="shared" si="3605"/>
        <v>0</v>
      </c>
      <c r="AW2737" s="359">
        <f t="shared" si="3577"/>
        <v>0</v>
      </c>
      <c r="AX2737" s="130">
        <f t="shared" si="3606"/>
        <v>0</v>
      </c>
      <c r="AY2737" s="130">
        <f t="shared" si="3607"/>
        <v>0</v>
      </c>
      <c r="AZ2737" s="130">
        <f t="shared" si="3608"/>
        <v>0</v>
      </c>
      <c r="BA2737" s="130">
        <f t="shared" si="3609"/>
        <v>0</v>
      </c>
      <c r="BB2737" s="359">
        <f t="shared" si="3578"/>
        <v>0</v>
      </c>
      <c r="BC2737" s="130">
        <f t="shared" si="3610"/>
        <v>0</v>
      </c>
      <c r="BD2737" s="130">
        <f t="shared" si="3611"/>
        <v>0</v>
      </c>
      <c r="BE2737" s="130">
        <f t="shared" si="3612"/>
        <v>0</v>
      </c>
      <c r="BF2737" s="130">
        <f t="shared" si="3613"/>
        <v>0</v>
      </c>
      <c r="BG2737" s="359">
        <f t="shared" si="3579"/>
        <v>0</v>
      </c>
      <c r="BH2737" s="130">
        <f t="shared" si="3614"/>
        <v>0</v>
      </c>
      <c r="BI2737" s="130">
        <f t="shared" si="3615"/>
        <v>0</v>
      </c>
      <c r="BJ2737" s="130">
        <f t="shared" si="3616"/>
        <v>0</v>
      </c>
      <c r="BK2737" s="130">
        <f t="shared" si="3617"/>
        <v>0</v>
      </c>
      <c r="BL2737" s="359">
        <f t="shared" si="3580"/>
        <v>0</v>
      </c>
      <c r="BM2737" s="90">
        <f t="shared" si="3618"/>
        <v>0</v>
      </c>
      <c r="BP2737" s="90" t="s">
        <v>2029</v>
      </c>
      <c r="BQ2737" s="90">
        <f>COUNTIF(M2735:N2751,"NS")</f>
        <v>0</v>
      </c>
      <c r="BR2737" s="90">
        <f>COUNTIF(O2735:P2751,"NS")</f>
        <v>0</v>
      </c>
      <c r="BS2737" s="90">
        <f>COUNTIF(Q2735:R2751,"NS")</f>
        <v>0</v>
      </c>
      <c r="BT2737" s="90">
        <f>COUNTIF(S2735:T2751,"NS")</f>
        <v>0</v>
      </c>
      <c r="BU2737" s="90">
        <f>COUNTIF(U2735:U2751,"NS")</f>
        <v>0</v>
      </c>
      <c r="BV2737" s="90">
        <f>COUNTIF(V2735:V2751,"NS")</f>
        <v>0</v>
      </c>
      <c r="BW2737" s="90">
        <f>COUNTIF(W2735:X2751,"NS")</f>
        <v>0</v>
      </c>
      <c r="BX2737" s="90">
        <f>COUNTIF(Y2735:Y2751,"NS")</f>
        <v>0</v>
      </c>
      <c r="BY2737" s="90">
        <f>COUNTIF(Z2735:Z2751,"NS")</f>
        <v>0</v>
      </c>
      <c r="BZ2737" s="90">
        <f>COUNTIF(AA2735:AB2751,"NS")</f>
        <v>0</v>
      </c>
      <c r="CA2737" s="90">
        <f>COUNTIF(AC2735:AC2751,"NS")</f>
        <v>0</v>
      </c>
      <c r="CB2737" s="90">
        <f>COUNTIF(AD2735:AD2751,"NS")</f>
        <v>0</v>
      </c>
      <c r="CO2737" s="350">
        <v>0.25</v>
      </c>
      <c r="CP2737" s="493">
        <f>IF(CP2734="ns",0,CP2734*0.25)</f>
        <v>0</v>
      </c>
      <c r="CQ2737" s="493"/>
      <c r="CR2737" s="493">
        <f t="shared" ref="CR2737" si="3775">IF(CR2734="ns",0,CR2734*0.25)</f>
        <v>0</v>
      </c>
      <c r="CS2737" s="493"/>
      <c r="CT2737" s="493">
        <f t="shared" ref="CT2737" si="3776">IF(CT2734="ns",0,CT2734*0.25)</f>
        <v>0</v>
      </c>
      <c r="CU2737" s="493"/>
      <c r="CV2737" s="486">
        <f t="shared" ref="CV2737" si="3777">IF(CV2734="ns",0,CV2734*0.25)</f>
        <v>0</v>
      </c>
      <c r="CW2737" s="486"/>
      <c r="CX2737" s="342">
        <f>IF(CX2734="ns",0,CX2734*0.25)</f>
        <v>0</v>
      </c>
      <c r="CY2737" s="342">
        <f>IF(CY2734="ns",0,CY2734*0.25)</f>
        <v>0</v>
      </c>
      <c r="CZ2737" s="486">
        <f>IF(CZ2734="ns",0,CZ2734*0.25)</f>
        <v>0</v>
      </c>
      <c r="DA2737" s="486"/>
      <c r="DB2737" s="342">
        <f t="shared" ref="DB2737:DC2737" si="3778">IF(DB2734="ns",0,DB2734*0.25)</f>
        <v>0</v>
      </c>
      <c r="DC2737" s="342">
        <f t="shared" si="3778"/>
        <v>0</v>
      </c>
      <c r="DD2737" s="486">
        <f>IF(DD2734="ns",0,DD2734*0.25)</f>
        <v>0</v>
      </c>
      <c r="DE2737" s="486"/>
      <c r="DF2737" s="342">
        <f t="shared" ref="DF2737:DG2737" si="3779">IF(DF2734="ns",0,DF2734*0.25)</f>
        <v>0</v>
      </c>
      <c r="DG2737" s="342">
        <f t="shared" si="3779"/>
        <v>0</v>
      </c>
      <c r="DH2737" s="340"/>
    </row>
    <row r="2738" spans="1:112" ht="15" customHeight="1" x14ac:dyDescent="0.2">
      <c r="A2738" s="109"/>
      <c r="B2738" s="109"/>
      <c r="C2738" s="633"/>
      <c r="D2738" s="594"/>
      <c r="E2738" s="595"/>
      <c r="F2738" s="630" t="s">
        <v>463</v>
      </c>
      <c r="G2738" s="630"/>
      <c r="H2738" s="165"/>
      <c r="I2738" s="625" t="s">
        <v>446</v>
      </c>
      <c r="J2738" s="625"/>
      <c r="K2738" s="625"/>
      <c r="L2738" s="626"/>
      <c r="M2738" s="579"/>
      <c r="N2738" s="580"/>
      <c r="O2738" s="579"/>
      <c r="P2738" s="580"/>
      <c r="Q2738" s="579"/>
      <c r="R2738" s="580"/>
      <c r="S2738" s="590"/>
      <c r="T2738" s="591"/>
      <c r="U2738" s="201"/>
      <c r="V2738" s="201"/>
      <c r="W2738" s="486"/>
      <c r="X2738" s="486"/>
      <c r="Y2738" s="201"/>
      <c r="Z2738" s="201"/>
      <c r="AA2738" s="486"/>
      <c r="AB2738" s="486"/>
      <c r="AC2738" s="201"/>
      <c r="AD2738" s="201"/>
      <c r="AE2738" s="109"/>
      <c r="AG2738" s="90">
        <f t="shared" si="3590"/>
        <v>45</v>
      </c>
      <c r="AH2738" s="186">
        <f t="shared" si="3591"/>
        <v>0</v>
      </c>
      <c r="AI2738" s="130">
        <f t="shared" si="3592"/>
        <v>0</v>
      </c>
      <c r="AJ2738" s="130">
        <f t="shared" si="3593"/>
        <v>0</v>
      </c>
      <c r="AK2738" s="130">
        <f t="shared" si="3594"/>
        <v>0</v>
      </c>
      <c r="AL2738" s="130">
        <f t="shared" si="3595"/>
        <v>0</v>
      </c>
      <c r="AM2738" s="359">
        <f t="shared" si="3596"/>
        <v>0</v>
      </c>
      <c r="AN2738" s="130">
        <f t="shared" si="3597"/>
        <v>0</v>
      </c>
      <c r="AO2738" s="130">
        <f t="shared" si="3598"/>
        <v>0</v>
      </c>
      <c r="AP2738" s="130">
        <f t="shared" si="3599"/>
        <v>0</v>
      </c>
      <c r="AQ2738" s="130">
        <f t="shared" si="3600"/>
        <v>0</v>
      </c>
      <c r="AR2738" s="359">
        <f t="shared" si="3601"/>
        <v>0</v>
      </c>
      <c r="AS2738" s="130">
        <f t="shared" si="3602"/>
        <v>0</v>
      </c>
      <c r="AT2738" s="130">
        <f t="shared" si="3603"/>
        <v>0</v>
      </c>
      <c r="AU2738" s="130">
        <f t="shared" si="3604"/>
        <v>0</v>
      </c>
      <c r="AV2738" s="130">
        <f t="shared" si="3605"/>
        <v>0</v>
      </c>
      <c r="AW2738" s="359">
        <f t="shared" si="3577"/>
        <v>0</v>
      </c>
      <c r="AX2738" s="130">
        <f t="shared" si="3606"/>
        <v>0</v>
      </c>
      <c r="AY2738" s="130">
        <f t="shared" si="3607"/>
        <v>0</v>
      </c>
      <c r="AZ2738" s="130">
        <f t="shared" si="3608"/>
        <v>0</v>
      </c>
      <c r="BA2738" s="130">
        <f t="shared" si="3609"/>
        <v>0</v>
      </c>
      <c r="BB2738" s="359">
        <f t="shared" si="3578"/>
        <v>0</v>
      </c>
      <c r="BC2738" s="130">
        <f t="shared" si="3610"/>
        <v>0</v>
      </c>
      <c r="BD2738" s="130">
        <f t="shared" si="3611"/>
        <v>0</v>
      </c>
      <c r="BE2738" s="130">
        <f t="shared" si="3612"/>
        <v>0</v>
      </c>
      <c r="BF2738" s="130">
        <f t="shared" si="3613"/>
        <v>0</v>
      </c>
      <c r="BG2738" s="359">
        <f t="shared" si="3579"/>
        <v>0</v>
      </c>
      <c r="BH2738" s="130">
        <f t="shared" si="3614"/>
        <v>0</v>
      </c>
      <c r="BI2738" s="130">
        <f t="shared" si="3615"/>
        <v>0</v>
      </c>
      <c r="BJ2738" s="130">
        <f t="shared" si="3616"/>
        <v>0</v>
      </c>
      <c r="BK2738" s="130">
        <f t="shared" si="3617"/>
        <v>0</v>
      </c>
      <c r="BL2738" s="359">
        <f t="shared" si="3580"/>
        <v>0</v>
      </c>
      <c r="BM2738" s="90">
        <f t="shared" si="3618"/>
        <v>0</v>
      </c>
      <c r="BP2738" s="90" t="s">
        <v>2104</v>
      </c>
      <c r="BQ2738" s="90">
        <f>M2734</f>
        <v>0</v>
      </c>
      <c r="BR2738" s="90">
        <f>O2734</f>
        <v>0</v>
      </c>
      <c r="BS2738" s="90">
        <f>Q2734</f>
        <v>0</v>
      </c>
      <c r="BT2738" s="90">
        <f>S2734</f>
        <v>0</v>
      </c>
      <c r="BU2738" s="90">
        <f>U2734</f>
        <v>0</v>
      </c>
      <c r="BV2738" s="90">
        <f>V2734</f>
        <v>0</v>
      </c>
      <c r="BW2738" s="90">
        <f>W2734</f>
        <v>0</v>
      </c>
      <c r="BX2738" s="90">
        <f>Y2734</f>
        <v>0</v>
      </c>
      <c r="BY2738" s="90">
        <f>Z2734</f>
        <v>0</v>
      </c>
      <c r="BZ2738" s="90">
        <f>AA2734</f>
        <v>0</v>
      </c>
      <c r="CA2738" s="90">
        <f>AC2734</f>
        <v>0</v>
      </c>
      <c r="CB2738" s="90">
        <f>AD2734</f>
        <v>0</v>
      </c>
      <c r="CO2738" s="349" t="s">
        <v>72</v>
      </c>
      <c r="CP2738" s="488">
        <f>M2764</f>
        <v>0</v>
      </c>
      <c r="CQ2738" s="488"/>
      <c r="CR2738" s="488">
        <f t="shared" ref="CR2738" si="3780">O2764</f>
        <v>0</v>
      </c>
      <c r="CS2738" s="488"/>
      <c r="CT2738" s="488">
        <f t="shared" ref="CT2738" si="3781">Q2764</f>
        <v>0</v>
      </c>
      <c r="CU2738" s="488"/>
      <c r="CV2738" s="488">
        <f t="shared" ref="CV2738" si="3782">S2764</f>
        <v>0</v>
      </c>
      <c r="CW2738" s="488"/>
      <c r="CX2738" s="353">
        <f>U2764</f>
        <v>0</v>
      </c>
      <c r="CY2738" s="353">
        <f>V2764</f>
        <v>0</v>
      </c>
      <c r="CZ2738" s="488">
        <f>W2764</f>
        <v>0</v>
      </c>
      <c r="DA2738" s="488"/>
      <c r="DB2738" s="353">
        <f t="shared" ref="DB2738" si="3783">Y2764</f>
        <v>0</v>
      </c>
      <c r="DC2738" s="353">
        <f t="shared" ref="DC2738" si="3784">Z2764</f>
        <v>0</v>
      </c>
      <c r="DD2738" s="488">
        <f>AA2764</f>
        <v>0</v>
      </c>
      <c r="DE2738" s="488"/>
      <c r="DF2738" s="353">
        <f t="shared" ref="DF2738" si="3785">AC2764</f>
        <v>0</v>
      </c>
      <c r="DG2738" s="353">
        <f t="shared" ref="DG2738" si="3786">AD2764</f>
        <v>0</v>
      </c>
      <c r="DH2738" s="340"/>
    </row>
    <row r="2739" spans="1:112" ht="24" customHeight="1" x14ac:dyDescent="0.2">
      <c r="A2739" s="109"/>
      <c r="B2739" s="109"/>
      <c r="C2739" s="633"/>
      <c r="D2739" s="594"/>
      <c r="E2739" s="595"/>
      <c r="F2739" s="630" t="s">
        <v>464</v>
      </c>
      <c r="G2739" s="630"/>
      <c r="H2739" s="165"/>
      <c r="I2739" s="625" t="s">
        <v>447</v>
      </c>
      <c r="J2739" s="625"/>
      <c r="K2739" s="625"/>
      <c r="L2739" s="626"/>
      <c r="M2739" s="579"/>
      <c r="N2739" s="580"/>
      <c r="O2739" s="579"/>
      <c r="P2739" s="580"/>
      <c r="Q2739" s="579"/>
      <c r="R2739" s="580"/>
      <c r="S2739" s="590"/>
      <c r="T2739" s="591"/>
      <c r="U2739" s="201"/>
      <c r="V2739" s="201"/>
      <c r="W2739" s="486"/>
      <c r="X2739" s="486"/>
      <c r="Y2739" s="201"/>
      <c r="Z2739" s="201"/>
      <c r="AA2739" s="486"/>
      <c r="AB2739" s="486"/>
      <c r="AC2739" s="201"/>
      <c r="AD2739" s="201"/>
      <c r="AE2739" s="109"/>
      <c r="AG2739" s="90">
        <f t="shared" si="3590"/>
        <v>45</v>
      </c>
      <c r="AH2739" s="186">
        <f t="shared" si="3591"/>
        <v>0</v>
      </c>
      <c r="AI2739" s="130">
        <f t="shared" si="3592"/>
        <v>0</v>
      </c>
      <c r="AJ2739" s="130">
        <f t="shared" si="3593"/>
        <v>0</v>
      </c>
      <c r="AK2739" s="130">
        <f t="shared" si="3594"/>
        <v>0</v>
      </c>
      <c r="AL2739" s="130">
        <f t="shared" si="3595"/>
        <v>0</v>
      </c>
      <c r="AM2739" s="359">
        <f t="shared" si="3596"/>
        <v>0</v>
      </c>
      <c r="AN2739" s="130">
        <f t="shared" si="3597"/>
        <v>0</v>
      </c>
      <c r="AO2739" s="130">
        <f t="shared" si="3598"/>
        <v>0</v>
      </c>
      <c r="AP2739" s="130">
        <f t="shared" si="3599"/>
        <v>0</v>
      </c>
      <c r="AQ2739" s="130">
        <f t="shared" si="3600"/>
        <v>0</v>
      </c>
      <c r="AR2739" s="359">
        <f t="shared" si="3601"/>
        <v>0</v>
      </c>
      <c r="AS2739" s="130">
        <f t="shared" si="3602"/>
        <v>0</v>
      </c>
      <c r="AT2739" s="130">
        <f t="shared" si="3603"/>
        <v>0</v>
      </c>
      <c r="AU2739" s="130">
        <f t="shared" si="3604"/>
        <v>0</v>
      </c>
      <c r="AV2739" s="130">
        <f t="shared" si="3605"/>
        <v>0</v>
      </c>
      <c r="AW2739" s="359">
        <f t="shared" si="3577"/>
        <v>0</v>
      </c>
      <c r="AX2739" s="130">
        <f t="shared" si="3606"/>
        <v>0</v>
      </c>
      <c r="AY2739" s="130">
        <f t="shared" si="3607"/>
        <v>0</v>
      </c>
      <c r="AZ2739" s="130">
        <f t="shared" si="3608"/>
        <v>0</v>
      </c>
      <c r="BA2739" s="130">
        <f t="shared" si="3609"/>
        <v>0</v>
      </c>
      <c r="BB2739" s="359">
        <f t="shared" si="3578"/>
        <v>0</v>
      </c>
      <c r="BC2739" s="130">
        <f t="shared" si="3610"/>
        <v>0</v>
      </c>
      <c r="BD2739" s="130">
        <f t="shared" si="3611"/>
        <v>0</v>
      </c>
      <c r="BE2739" s="130">
        <f t="shared" si="3612"/>
        <v>0</v>
      </c>
      <c r="BF2739" s="130">
        <f t="shared" si="3613"/>
        <v>0</v>
      </c>
      <c r="BG2739" s="359">
        <f t="shared" si="3579"/>
        <v>0</v>
      </c>
      <c r="BH2739" s="130">
        <f t="shared" si="3614"/>
        <v>0</v>
      </c>
      <c r="BI2739" s="130">
        <f t="shared" si="3615"/>
        <v>0</v>
      </c>
      <c r="BJ2739" s="130">
        <f t="shared" si="3616"/>
        <v>0</v>
      </c>
      <c r="BK2739" s="130">
        <f t="shared" si="3617"/>
        <v>0</v>
      </c>
      <c r="BL2739" s="359">
        <f t="shared" si="3580"/>
        <v>0</v>
      </c>
      <c r="BM2739" s="90">
        <f t="shared" si="3618"/>
        <v>0</v>
      </c>
      <c r="CO2739" s="349" t="s">
        <v>2077</v>
      </c>
      <c r="CP2739" s="495">
        <f>IF(OR(CP2738=0,CP2738="NA",AND(CP2738="NS",CP2736&gt;0),AND(CP2738="NS",CP2735&gt;0),CP2738&lt;=CP2737),0,1)</f>
        <v>0</v>
      </c>
      <c r="CQ2739" s="495"/>
      <c r="CR2739" s="495">
        <f>IF(OR(CR2738=0,CR2738="NA",AND(CR2738="NS",CR2736&gt;0),AND(CR2738="NS",CR2735&gt;0),CR2738&lt;=CR2737),0,1)</f>
        <v>0</v>
      </c>
      <c r="CS2739" s="495"/>
      <c r="CT2739" s="495">
        <f t="shared" ref="CT2739" si="3787">IF(OR(CT2738=0,CT2738="NA",AND(CT2738="NS",CT2736&gt;0),AND(CT2738="NS",CT2735&gt;0),CT2738&lt;=CT2737),0,1)</f>
        <v>0</v>
      </c>
      <c r="CU2739" s="495"/>
      <c r="CV2739" s="489">
        <f t="shared" ref="CV2739" si="3788">IF(OR(CV2738=0,CV2738="NA",AND(CV2738="NS",CV2736&gt;0),AND(CV2738="NS",CV2735&gt;0),CV2738&lt;=CV2737),0,1)</f>
        <v>0</v>
      </c>
      <c r="CW2739" s="489"/>
      <c r="CX2739" s="351">
        <f>IF(OR(CX2738=0,CX2738="NA",AND(CX2738="NS",CX2736&gt;0),AND(CX2738="NS",CX2735&gt;0),CX2738&lt;=CX2737),0,1)</f>
        <v>0</v>
      </c>
      <c r="CY2739" s="351">
        <f>IF(OR(CY2738=0,CY2738="NA",AND(CY2738="NS",CY2736&gt;0),AND(CY2738="NS",CY2735&gt;0),CY2738&lt;=CY2737),0,1)</f>
        <v>0</v>
      </c>
      <c r="CZ2739" s="489">
        <f>IF(OR(CZ2738=0,CZ2738="NA",AND(CZ2738="NS",CZ2736&gt;0),AND(CZ2738="NS",CZ2735&gt;0),CZ2738&lt;=CZ2737),0,1)</f>
        <v>0</v>
      </c>
      <c r="DA2739" s="489"/>
      <c r="DB2739" s="351">
        <f t="shared" ref="DB2739:DC2739" si="3789">IF(OR(DB2738=0,DB2738="NA",AND(DB2738="NS",DB2736&gt;0),AND(DB2738="NS",DB2735&gt;0),DB2738&lt;=DB2737),0,1)</f>
        <v>0</v>
      </c>
      <c r="DC2739" s="351">
        <f t="shared" si="3789"/>
        <v>0</v>
      </c>
      <c r="DD2739" s="489">
        <f>IF(OR(DD2738=0,DD2738="NA",AND(DD2738="NS",DD2736&gt;0),AND(DD2738="NS",DD2735&gt;0),DD2738&lt;=DD2737),0,1)</f>
        <v>0</v>
      </c>
      <c r="DE2739" s="489"/>
      <c r="DF2739" s="351">
        <f t="shared" ref="DF2739:DG2739" si="3790">IF(OR(DF2738=0,DF2738="NA",AND(DF2738="NS",DF2736&gt;0),AND(DF2738="NS",DF2735&gt;0),DF2738&lt;=DF2737),0,1)</f>
        <v>0</v>
      </c>
      <c r="DG2739" s="351">
        <f t="shared" si="3790"/>
        <v>0</v>
      </c>
      <c r="DH2739" s="352">
        <f>SUM(CP2739:DG2739)</f>
        <v>0</v>
      </c>
    </row>
    <row r="2740" spans="1:112" ht="36" customHeight="1" x14ac:dyDescent="0.2">
      <c r="A2740" s="109"/>
      <c r="B2740" s="109"/>
      <c r="C2740" s="633"/>
      <c r="D2740" s="594"/>
      <c r="E2740" s="595"/>
      <c r="F2740" s="630" t="s">
        <v>465</v>
      </c>
      <c r="G2740" s="630"/>
      <c r="H2740" s="165"/>
      <c r="I2740" s="625" t="s">
        <v>448</v>
      </c>
      <c r="J2740" s="625"/>
      <c r="K2740" s="625"/>
      <c r="L2740" s="626"/>
      <c r="M2740" s="579"/>
      <c r="N2740" s="580"/>
      <c r="O2740" s="579"/>
      <c r="P2740" s="580"/>
      <c r="Q2740" s="579"/>
      <c r="R2740" s="580"/>
      <c r="S2740" s="590"/>
      <c r="T2740" s="591"/>
      <c r="U2740" s="201"/>
      <c r="V2740" s="201"/>
      <c r="W2740" s="486"/>
      <c r="X2740" s="486"/>
      <c r="Y2740" s="201"/>
      <c r="Z2740" s="201"/>
      <c r="AA2740" s="486"/>
      <c r="AB2740" s="486"/>
      <c r="AC2740" s="201"/>
      <c r="AD2740" s="201"/>
      <c r="AE2740" s="109"/>
      <c r="AG2740" s="90">
        <f t="shared" si="3590"/>
        <v>45</v>
      </c>
      <c r="AH2740" s="186">
        <f t="shared" si="3591"/>
        <v>0</v>
      </c>
      <c r="AI2740" s="130">
        <f t="shared" si="3592"/>
        <v>0</v>
      </c>
      <c r="AJ2740" s="130">
        <f t="shared" si="3593"/>
        <v>0</v>
      </c>
      <c r="AK2740" s="130">
        <f t="shared" si="3594"/>
        <v>0</v>
      </c>
      <c r="AL2740" s="130">
        <f t="shared" si="3595"/>
        <v>0</v>
      </c>
      <c r="AM2740" s="359">
        <f t="shared" si="3596"/>
        <v>0</v>
      </c>
      <c r="AN2740" s="130">
        <f t="shared" si="3597"/>
        <v>0</v>
      </c>
      <c r="AO2740" s="130">
        <f t="shared" si="3598"/>
        <v>0</v>
      </c>
      <c r="AP2740" s="130">
        <f t="shared" si="3599"/>
        <v>0</v>
      </c>
      <c r="AQ2740" s="130">
        <f t="shared" si="3600"/>
        <v>0</v>
      </c>
      <c r="AR2740" s="359">
        <f t="shared" si="3601"/>
        <v>0</v>
      </c>
      <c r="AS2740" s="130">
        <f t="shared" si="3602"/>
        <v>0</v>
      </c>
      <c r="AT2740" s="130">
        <f t="shared" si="3603"/>
        <v>0</v>
      </c>
      <c r="AU2740" s="130">
        <f t="shared" si="3604"/>
        <v>0</v>
      </c>
      <c r="AV2740" s="130">
        <f t="shared" si="3605"/>
        <v>0</v>
      </c>
      <c r="AW2740" s="359">
        <f t="shared" si="3577"/>
        <v>0</v>
      </c>
      <c r="AX2740" s="130">
        <f t="shared" si="3606"/>
        <v>0</v>
      </c>
      <c r="AY2740" s="130">
        <f t="shared" si="3607"/>
        <v>0</v>
      </c>
      <c r="AZ2740" s="130">
        <f t="shared" si="3608"/>
        <v>0</v>
      </c>
      <c r="BA2740" s="130">
        <f t="shared" si="3609"/>
        <v>0</v>
      </c>
      <c r="BB2740" s="359">
        <f t="shared" si="3578"/>
        <v>0</v>
      </c>
      <c r="BC2740" s="130">
        <f t="shared" si="3610"/>
        <v>0</v>
      </c>
      <c r="BD2740" s="130">
        <f t="shared" si="3611"/>
        <v>0</v>
      </c>
      <c r="BE2740" s="130">
        <f t="shared" si="3612"/>
        <v>0</v>
      </c>
      <c r="BF2740" s="130">
        <f t="shared" si="3613"/>
        <v>0</v>
      </c>
      <c r="BG2740" s="359">
        <f t="shared" si="3579"/>
        <v>0</v>
      </c>
      <c r="BH2740" s="130">
        <f t="shared" si="3614"/>
        <v>0</v>
      </c>
      <c r="BI2740" s="130">
        <f t="shared" si="3615"/>
        <v>0</v>
      </c>
      <c r="BJ2740" s="130">
        <f t="shared" si="3616"/>
        <v>0</v>
      </c>
      <c r="BK2740" s="130">
        <f t="shared" si="3617"/>
        <v>0</v>
      </c>
      <c r="BL2740" s="359">
        <f t="shared" si="3580"/>
        <v>0</v>
      </c>
      <c r="BM2740" s="90">
        <f t="shared" si="3618"/>
        <v>0</v>
      </c>
      <c r="CO2740" s="340"/>
      <c r="CP2740" s="493"/>
      <c r="CQ2740" s="493"/>
      <c r="CR2740" s="493"/>
      <c r="CS2740" s="493"/>
      <c r="CT2740" s="493"/>
      <c r="CU2740" s="493"/>
      <c r="CV2740" s="486"/>
      <c r="CW2740" s="486"/>
      <c r="CX2740" s="342"/>
      <c r="CY2740" s="342"/>
      <c r="CZ2740" s="486"/>
      <c r="DA2740" s="486"/>
      <c r="DB2740" s="342"/>
      <c r="DC2740" s="342"/>
      <c r="DD2740" s="486"/>
      <c r="DE2740" s="486"/>
      <c r="DF2740" s="342"/>
      <c r="DG2740" s="342"/>
      <c r="DH2740" s="340"/>
    </row>
    <row r="2741" spans="1:112" ht="24" customHeight="1" x14ac:dyDescent="0.2">
      <c r="A2741" s="109"/>
      <c r="B2741" s="109"/>
      <c r="C2741" s="633"/>
      <c r="D2741" s="594"/>
      <c r="E2741" s="595"/>
      <c r="F2741" s="630" t="s">
        <v>466</v>
      </c>
      <c r="G2741" s="630"/>
      <c r="H2741" s="165"/>
      <c r="I2741" s="625" t="s">
        <v>449</v>
      </c>
      <c r="J2741" s="625"/>
      <c r="K2741" s="625"/>
      <c r="L2741" s="626"/>
      <c r="M2741" s="579"/>
      <c r="N2741" s="580"/>
      <c r="O2741" s="579"/>
      <c r="P2741" s="580"/>
      <c r="Q2741" s="579"/>
      <c r="R2741" s="580"/>
      <c r="S2741" s="590"/>
      <c r="T2741" s="591"/>
      <c r="U2741" s="201"/>
      <c r="V2741" s="201"/>
      <c r="W2741" s="486"/>
      <c r="X2741" s="486"/>
      <c r="Y2741" s="201"/>
      <c r="Z2741" s="201"/>
      <c r="AA2741" s="486"/>
      <c r="AB2741" s="486"/>
      <c r="AC2741" s="201"/>
      <c r="AD2741" s="201"/>
      <c r="AE2741" s="109"/>
      <c r="AG2741" s="90">
        <f t="shared" si="3590"/>
        <v>45</v>
      </c>
      <c r="AH2741" s="186">
        <f t="shared" si="3591"/>
        <v>0</v>
      </c>
      <c r="AI2741" s="130">
        <f t="shared" si="3592"/>
        <v>0</v>
      </c>
      <c r="AJ2741" s="130">
        <f t="shared" si="3593"/>
        <v>0</v>
      </c>
      <c r="AK2741" s="130">
        <f t="shared" si="3594"/>
        <v>0</v>
      </c>
      <c r="AL2741" s="130">
        <f t="shared" si="3595"/>
        <v>0</v>
      </c>
      <c r="AM2741" s="359">
        <f t="shared" si="3596"/>
        <v>0</v>
      </c>
      <c r="AN2741" s="130">
        <f t="shared" si="3597"/>
        <v>0</v>
      </c>
      <c r="AO2741" s="130">
        <f t="shared" si="3598"/>
        <v>0</v>
      </c>
      <c r="AP2741" s="130">
        <f t="shared" si="3599"/>
        <v>0</v>
      </c>
      <c r="AQ2741" s="130">
        <f t="shared" si="3600"/>
        <v>0</v>
      </c>
      <c r="AR2741" s="359">
        <f t="shared" si="3601"/>
        <v>0</v>
      </c>
      <c r="AS2741" s="130">
        <f t="shared" si="3602"/>
        <v>0</v>
      </c>
      <c r="AT2741" s="130">
        <f t="shared" si="3603"/>
        <v>0</v>
      </c>
      <c r="AU2741" s="130">
        <f t="shared" si="3604"/>
        <v>0</v>
      </c>
      <c r="AV2741" s="130">
        <f t="shared" si="3605"/>
        <v>0</v>
      </c>
      <c r="AW2741" s="359">
        <f t="shared" si="3577"/>
        <v>0</v>
      </c>
      <c r="AX2741" s="130">
        <f t="shared" si="3606"/>
        <v>0</v>
      </c>
      <c r="AY2741" s="130">
        <f t="shared" si="3607"/>
        <v>0</v>
      </c>
      <c r="AZ2741" s="130">
        <f t="shared" si="3608"/>
        <v>0</v>
      </c>
      <c r="BA2741" s="130">
        <f t="shared" si="3609"/>
        <v>0</v>
      </c>
      <c r="BB2741" s="359">
        <f t="shared" si="3578"/>
        <v>0</v>
      </c>
      <c r="BC2741" s="130">
        <f t="shared" si="3610"/>
        <v>0</v>
      </c>
      <c r="BD2741" s="130">
        <f t="shared" si="3611"/>
        <v>0</v>
      </c>
      <c r="BE2741" s="130">
        <f t="shared" si="3612"/>
        <v>0</v>
      </c>
      <c r="BF2741" s="130">
        <f t="shared" si="3613"/>
        <v>0</v>
      </c>
      <c r="BG2741" s="359">
        <f t="shared" si="3579"/>
        <v>0</v>
      </c>
      <c r="BH2741" s="130">
        <f t="shared" si="3614"/>
        <v>0</v>
      </c>
      <c r="BI2741" s="130">
        <f t="shared" si="3615"/>
        <v>0</v>
      </c>
      <c r="BJ2741" s="130">
        <f t="shared" si="3616"/>
        <v>0</v>
      </c>
      <c r="BK2741" s="130">
        <f t="shared" si="3617"/>
        <v>0</v>
      </c>
      <c r="BL2741" s="359">
        <f t="shared" si="3580"/>
        <v>0</v>
      </c>
      <c r="BM2741" s="90">
        <f t="shared" si="3618"/>
        <v>0</v>
      </c>
      <c r="CO2741" s="340"/>
      <c r="CP2741" s="493"/>
      <c r="CQ2741" s="493"/>
      <c r="CR2741" s="493"/>
      <c r="CS2741" s="493"/>
      <c r="CT2741" s="493"/>
      <c r="CU2741" s="493"/>
      <c r="CV2741" s="486"/>
      <c r="CW2741" s="486"/>
      <c r="CX2741" s="342"/>
      <c r="CY2741" s="342"/>
      <c r="CZ2741" s="486"/>
      <c r="DA2741" s="486"/>
      <c r="DB2741" s="342"/>
      <c r="DC2741" s="342"/>
      <c r="DD2741" s="486"/>
      <c r="DE2741" s="486"/>
      <c r="DF2741" s="342"/>
      <c r="DG2741" s="342"/>
      <c r="DH2741" s="340"/>
    </row>
    <row r="2742" spans="1:112" ht="15" customHeight="1" x14ac:dyDescent="0.2">
      <c r="A2742" s="109"/>
      <c r="B2742" s="109"/>
      <c r="C2742" s="633"/>
      <c r="D2742" s="594"/>
      <c r="E2742" s="595"/>
      <c r="F2742" s="630" t="s">
        <v>467</v>
      </c>
      <c r="G2742" s="630"/>
      <c r="H2742" s="165"/>
      <c r="I2742" s="625" t="s">
        <v>450</v>
      </c>
      <c r="J2742" s="625"/>
      <c r="K2742" s="625"/>
      <c r="L2742" s="626"/>
      <c r="M2742" s="579"/>
      <c r="N2742" s="580"/>
      <c r="O2742" s="579"/>
      <c r="P2742" s="580"/>
      <c r="Q2742" s="579"/>
      <c r="R2742" s="580"/>
      <c r="S2742" s="590"/>
      <c r="T2742" s="591"/>
      <c r="U2742" s="201"/>
      <c r="V2742" s="201"/>
      <c r="W2742" s="486"/>
      <c r="X2742" s="486"/>
      <c r="Y2742" s="201"/>
      <c r="Z2742" s="201"/>
      <c r="AA2742" s="486"/>
      <c r="AB2742" s="486"/>
      <c r="AC2742" s="201"/>
      <c r="AD2742" s="201"/>
      <c r="AE2742" s="109"/>
      <c r="AG2742" s="90">
        <f t="shared" si="3590"/>
        <v>45</v>
      </c>
      <c r="AH2742" s="186">
        <f t="shared" si="3591"/>
        <v>0</v>
      </c>
      <c r="AI2742" s="130">
        <f t="shared" si="3592"/>
        <v>0</v>
      </c>
      <c r="AJ2742" s="130">
        <f t="shared" si="3593"/>
        <v>0</v>
      </c>
      <c r="AK2742" s="130">
        <f t="shared" si="3594"/>
        <v>0</v>
      </c>
      <c r="AL2742" s="130">
        <f t="shared" si="3595"/>
        <v>0</v>
      </c>
      <c r="AM2742" s="359">
        <f t="shared" si="3596"/>
        <v>0</v>
      </c>
      <c r="AN2742" s="130">
        <f t="shared" si="3597"/>
        <v>0</v>
      </c>
      <c r="AO2742" s="130">
        <f t="shared" si="3598"/>
        <v>0</v>
      </c>
      <c r="AP2742" s="130">
        <f t="shared" si="3599"/>
        <v>0</v>
      </c>
      <c r="AQ2742" s="130">
        <f t="shared" si="3600"/>
        <v>0</v>
      </c>
      <c r="AR2742" s="359">
        <f t="shared" si="3601"/>
        <v>0</v>
      </c>
      <c r="AS2742" s="130">
        <f t="shared" si="3602"/>
        <v>0</v>
      </c>
      <c r="AT2742" s="130">
        <f t="shared" si="3603"/>
        <v>0</v>
      </c>
      <c r="AU2742" s="130">
        <f t="shared" si="3604"/>
        <v>0</v>
      </c>
      <c r="AV2742" s="130">
        <f t="shared" si="3605"/>
        <v>0</v>
      </c>
      <c r="AW2742" s="359">
        <f t="shared" si="3577"/>
        <v>0</v>
      </c>
      <c r="AX2742" s="130">
        <f t="shared" si="3606"/>
        <v>0</v>
      </c>
      <c r="AY2742" s="130">
        <f t="shared" si="3607"/>
        <v>0</v>
      </c>
      <c r="AZ2742" s="130">
        <f t="shared" si="3608"/>
        <v>0</v>
      </c>
      <c r="BA2742" s="130">
        <f t="shared" si="3609"/>
        <v>0</v>
      </c>
      <c r="BB2742" s="359">
        <f t="shared" si="3578"/>
        <v>0</v>
      </c>
      <c r="BC2742" s="130">
        <f t="shared" si="3610"/>
        <v>0</v>
      </c>
      <c r="BD2742" s="130">
        <f t="shared" si="3611"/>
        <v>0</v>
      </c>
      <c r="BE2742" s="130">
        <f t="shared" si="3612"/>
        <v>0</v>
      </c>
      <c r="BF2742" s="130">
        <f t="shared" si="3613"/>
        <v>0</v>
      </c>
      <c r="BG2742" s="359">
        <f t="shared" si="3579"/>
        <v>0</v>
      </c>
      <c r="BH2742" s="130">
        <f t="shared" si="3614"/>
        <v>0</v>
      </c>
      <c r="BI2742" s="130">
        <f t="shared" si="3615"/>
        <v>0</v>
      </c>
      <c r="BJ2742" s="130">
        <f t="shared" si="3616"/>
        <v>0</v>
      </c>
      <c r="BK2742" s="130">
        <f t="shared" si="3617"/>
        <v>0</v>
      </c>
      <c r="BL2742" s="359">
        <f t="shared" si="3580"/>
        <v>0</v>
      </c>
      <c r="BM2742" s="90">
        <f t="shared" si="3618"/>
        <v>0</v>
      </c>
      <c r="CO2742" s="340"/>
      <c r="CP2742" s="493"/>
      <c r="CQ2742" s="493"/>
      <c r="CR2742" s="493"/>
      <c r="CS2742" s="493"/>
      <c r="CT2742" s="493"/>
      <c r="CU2742" s="493"/>
      <c r="CV2742" s="486"/>
      <c r="CW2742" s="486"/>
      <c r="CX2742" s="342"/>
      <c r="CY2742" s="342"/>
      <c r="CZ2742" s="486"/>
      <c r="DA2742" s="486"/>
      <c r="DB2742" s="342"/>
      <c r="DC2742" s="342"/>
      <c r="DD2742" s="486"/>
      <c r="DE2742" s="486"/>
      <c r="DF2742" s="342"/>
      <c r="DG2742" s="342"/>
      <c r="DH2742" s="340"/>
    </row>
    <row r="2743" spans="1:112" ht="24" customHeight="1" x14ac:dyDescent="0.2">
      <c r="A2743" s="109"/>
      <c r="B2743" s="109"/>
      <c r="C2743" s="633"/>
      <c r="D2743" s="594"/>
      <c r="E2743" s="595"/>
      <c r="F2743" s="630" t="s">
        <v>468</v>
      </c>
      <c r="G2743" s="630"/>
      <c r="H2743" s="165"/>
      <c r="I2743" s="625" t="s">
        <v>451</v>
      </c>
      <c r="J2743" s="625"/>
      <c r="K2743" s="625"/>
      <c r="L2743" s="626"/>
      <c r="M2743" s="579"/>
      <c r="N2743" s="580"/>
      <c r="O2743" s="579"/>
      <c r="P2743" s="580"/>
      <c r="Q2743" s="579"/>
      <c r="R2743" s="580"/>
      <c r="S2743" s="590"/>
      <c r="T2743" s="591"/>
      <c r="U2743" s="201"/>
      <c r="V2743" s="201"/>
      <c r="W2743" s="486"/>
      <c r="X2743" s="486"/>
      <c r="Y2743" s="201"/>
      <c r="Z2743" s="201"/>
      <c r="AA2743" s="486"/>
      <c r="AB2743" s="486"/>
      <c r="AC2743" s="201"/>
      <c r="AD2743" s="201"/>
      <c r="AE2743" s="109"/>
      <c r="AG2743" s="90">
        <f t="shared" si="3590"/>
        <v>45</v>
      </c>
      <c r="AH2743" s="186">
        <f t="shared" si="3591"/>
        <v>0</v>
      </c>
      <c r="AI2743" s="130">
        <f t="shared" si="3592"/>
        <v>0</v>
      </c>
      <c r="AJ2743" s="130">
        <f t="shared" si="3593"/>
        <v>0</v>
      </c>
      <c r="AK2743" s="130">
        <f t="shared" si="3594"/>
        <v>0</v>
      </c>
      <c r="AL2743" s="130">
        <f t="shared" si="3595"/>
        <v>0</v>
      </c>
      <c r="AM2743" s="359">
        <f t="shared" si="3596"/>
        <v>0</v>
      </c>
      <c r="AN2743" s="130">
        <f t="shared" si="3597"/>
        <v>0</v>
      </c>
      <c r="AO2743" s="130">
        <f t="shared" si="3598"/>
        <v>0</v>
      </c>
      <c r="AP2743" s="130">
        <f t="shared" si="3599"/>
        <v>0</v>
      </c>
      <c r="AQ2743" s="130">
        <f t="shared" si="3600"/>
        <v>0</v>
      </c>
      <c r="AR2743" s="359">
        <f t="shared" si="3601"/>
        <v>0</v>
      </c>
      <c r="AS2743" s="130">
        <f t="shared" si="3602"/>
        <v>0</v>
      </c>
      <c r="AT2743" s="130">
        <f t="shared" si="3603"/>
        <v>0</v>
      </c>
      <c r="AU2743" s="130">
        <f t="shared" si="3604"/>
        <v>0</v>
      </c>
      <c r="AV2743" s="130">
        <f t="shared" si="3605"/>
        <v>0</v>
      </c>
      <c r="AW2743" s="359">
        <f t="shared" si="3577"/>
        <v>0</v>
      </c>
      <c r="AX2743" s="130">
        <f t="shared" si="3606"/>
        <v>0</v>
      </c>
      <c r="AY2743" s="130">
        <f t="shared" si="3607"/>
        <v>0</v>
      </c>
      <c r="AZ2743" s="130">
        <f t="shared" si="3608"/>
        <v>0</v>
      </c>
      <c r="BA2743" s="130">
        <f t="shared" si="3609"/>
        <v>0</v>
      </c>
      <c r="BB2743" s="359">
        <f t="shared" si="3578"/>
        <v>0</v>
      </c>
      <c r="BC2743" s="130">
        <f t="shared" si="3610"/>
        <v>0</v>
      </c>
      <c r="BD2743" s="130">
        <f t="shared" si="3611"/>
        <v>0</v>
      </c>
      <c r="BE2743" s="130">
        <f t="shared" si="3612"/>
        <v>0</v>
      </c>
      <c r="BF2743" s="130">
        <f t="shared" si="3613"/>
        <v>0</v>
      </c>
      <c r="BG2743" s="359">
        <f t="shared" si="3579"/>
        <v>0</v>
      </c>
      <c r="BH2743" s="130">
        <f t="shared" si="3614"/>
        <v>0</v>
      </c>
      <c r="BI2743" s="130">
        <f t="shared" si="3615"/>
        <v>0</v>
      </c>
      <c r="BJ2743" s="130">
        <f t="shared" si="3616"/>
        <v>0</v>
      </c>
      <c r="BK2743" s="130">
        <f t="shared" si="3617"/>
        <v>0</v>
      </c>
      <c r="BL2743" s="359">
        <f t="shared" si="3580"/>
        <v>0</v>
      </c>
      <c r="BM2743" s="90">
        <f t="shared" si="3618"/>
        <v>0</v>
      </c>
      <c r="CO2743" s="340"/>
      <c r="CP2743" s="493"/>
      <c r="CQ2743" s="493"/>
      <c r="CR2743" s="493"/>
      <c r="CS2743" s="493"/>
      <c r="CT2743" s="493"/>
      <c r="CU2743" s="493"/>
      <c r="CV2743" s="486"/>
      <c r="CW2743" s="486"/>
      <c r="CX2743" s="342"/>
      <c r="CY2743" s="342"/>
      <c r="CZ2743" s="486"/>
      <c r="DA2743" s="486"/>
      <c r="DB2743" s="342"/>
      <c r="DC2743" s="342"/>
      <c r="DD2743" s="486"/>
      <c r="DE2743" s="486"/>
      <c r="DF2743" s="342"/>
      <c r="DG2743" s="342"/>
      <c r="DH2743" s="340"/>
    </row>
    <row r="2744" spans="1:112" ht="24" customHeight="1" x14ac:dyDescent="0.2">
      <c r="A2744" s="109"/>
      <c r="B2744" s="109"/>
      <c r="C2744" s="633"/>
      <c r="D2744" s="594"/>
      <c r="E2744" s="595"/>
      <c r="F2744" s="630" t="s">
        <v>469</v>
      </c>
      <c r="G2744" s="630"/>
      <c r="H2744" s="165"/>
      <c r="I2744" s="625" t="s">
        <v>452</v>
      </c>
      <c r="J2744" s="625"/>
      <c r="K2744" s="625"/>
      <c r="L2744" s="626"/>
      <c r="M2744" s="579"/>
      <c r="N2744" s="580"/>
      <c r="O2744" s="579"/>
      <c r="P2744" s="580"/>
      <c r="Q2744" s="579"/>
      <c r="R2744" s="580"/>
      <c r="S2744" s="590"/>
      <c r="T2744" s="591"/>
      <c r="U2744" s="201"/>
      <c r="V2744" s="201"/>
      <c r="W2744" s="486"/>
      <c r="X2744" s="486"/>
      <c r="Y2744" s="201"/>
      <c r="Z2744" s="201"/>
      <c r="AA2744" s="486"/>
      <c r="AB2744" s="486"/>
      <c r="AC2744" s="201"/>
      <c r="AD2744" s="201"/>
      <c r="AE2744" s="109"/>
      <c r="AG2744" s="90">
        <f t="shared" si="3590"/>
        <v>45</v>
      </c>
      <c r="AH2744" s="186">
        <f t="shared" si="3591"/>
        <v>0</v>
      </c>
      <c r="AI2744" s="130">
        <f t="shared" si="3592"/>
        <v>0</v>
      </c>
      <c r="AJ2744" s="130">
        <f t="shared" si="3593"/>
        <v>0</v>
      </c>
      <c r="AK2744" s="130">
        <f t="shared" si="3594"/>
        <v>0</v>
      </c>
      <c r="AL2744" s="130">
        <f t="shared" si="3595"/>
        <v>0</v>
      </c>
      <c r="AM2744" s="359">
        <f t="shared" si="3596"/>
        <v>0</v>
      </c>
      <c r="AN2744" s="130">
        <f t="shared" si="3597"/>
        <v>0</v>
      </c>
      <c r="AO2744" s="130">
        <f t="shared" si="3598"/>
        <v>0</v>
      </c>
      <c r="AP2744" s="130">
        <f t="shared" si="3599"/>
        <v>0</v>
      </c>
      <c r="AQ2744" s="130">
        <f t="shared" si="3600"/>
        <v>0</v>
      </c>
      <c r="AR2744" s="359">
        <f t="shared" si="3601"/>
        <v>0</v>
      </c>
      <c r="AS2744" s="130">
        <f t="shared" si="3602"/>
        <v>0</v>
      </c>
      <c r="AT2744" s="130">
        <f t="shared" si="3603"/>
        <v>0</v>
      </c>
      <c r="AU2744" s="130">
        <f t="shared" si="3604"/>
        <v>0</v>
      </c>
      <c r="AV2744" s="130">
        <f t="shared" si="3605"/>
        <v>0</v>
      </c>
      <c r="AW2744" s="359">
        <f t="shared" si="3577"/>
        <v>0</v>
      </c>
      <c r="AX2744" s="130">
        <f t="shared" si="3606"/>
        <v>0</v>
      </c>
      <c r="AY2744" s="130">
        <f t="shared" si="3607"/>
        <v>0</v>
      </c>
      <c r="AZ2744" s="130">
        <f t="shared" si="3608"/>
        <v>0</v>
      </c>
      <c r="BA2744" s="130">
        <f t="shared" si="3609"/>
        <v>0</v>
      </c>
      <c r="BB2744" s="359">
        <f t="shared" si="3578"/>
        <v>0</v>
      </c>
      <c r="BC2744" s="130">
        <f t="shared" si="3610"/>
        <v>0</v>
      </c>
      <c r="BD2744" s="130">
        <f t="shared" si="3611"/>
        <v>0</v>
      </c>
      <c r="BE2744" s="130">
        <f t="shared" si="3612"/>
        <v>0</v>
      </c>
      <c r="BF2744" s="130">
        <f t="shared" si="3613"/>
        <v>0</v>
      </c>
      <c r="BG2744" s="359">
        <f t="shared" si="3579"/>
        <v>0</v>
      </c>
      <c r="BH2744" s="130">
        <f t="shared" si="3614"/>
        <v>0</v>
      </c>
      <c r="BI2744" s="130">
        <f t="shared" si="3615"/>
        <v>0</v>
      </c>
      <c r="BJ2744" s="130">
        <f t="shared" si="3616"/>
        <v>0</v>
      </c>
      <c r="BK2744" s="130">
        <f t="shared" si="3617"/>
        <v>0</v>
      </c>
      <c r="BL2744" s="359">
        <f t="shared" si="3580"/>
        <v>0</v>
      </c>
      <c r="BM2744" s="90">
        <f t="shared" si="3618"/>
        <v>0</v>
      </c>
      <c r="CO2744" s="340"/>
      <c r="CP2744" s="493"/>
      <c r="CQ2744" s="493"/>
      <c r="CR2744" s="493"/>
      <c r="CS2744" s="493"/>
      <c r="CT2744" s="493"/>
      <c r="CU2744" s="493"/>
      <c r="CV2744" s="486"/>
      <c r="CW2744" s="486"/>
      <c r="CX2744" s="342"/>
      <c r="CY2744" s="342"/>
      <c r="CZ2744" s="486"/>
      <c r="DA2744" s="486"/>
      <c r="DB2744" s="342"/>
      <c r="DC2744" s="342"/>
      <c r="DD2744" s="486"/>
      <c r="DE2744" s="486"/>
      <c r="DF2744" s="342"/>
      <c r="DG2744" s="342"/>
      <c r="DH2744" s="340"/>
    </row>
    <row r="2745" spans="1:112" ht="24" customHeight="1" x14ac:dyDescent="0.2">
      <c r="A2745" s="109"/>
      <c r="B2745" s="109"/>
      <c r="C2745" s="633"/>
      <c r="D2745" s="594"/>
      <c r="E2745" s="595"/>
      <c r="F2745" s="630" t="s">
        <v>470</v>
      </c>
      <c r="G2745" s="630"/>
      <c r="H2745" s="165"/>
      <c r="I2745" s="625" t="s">
        <v>453</v>
      </c>
      <c r="J2745" s="625"/>
      <c r="K2745" s="625"/>
      <c r="L2745" s="626"/>
      <c r="M2745" s="579"/>
      <c r="N2745" s="580"/>
      <c r="O2745" s="579"/>
      <c r="P2745" s="580"/>
      <c r="Q2745" s="579"/>
      <c r="R2745" s="580"/>
      <c r="S2745" s="590"/>
      <c r="T2745" s="591"/>
      <c r="U2745" s="201"/>
      <c r="V2745" s="201"/>
      <c r="W2745" s="486"/>
      <c r="X2745" s="486"/>
      <c r="Y2745" s="201"/>
      <c r="Z2745" s="201"/>
      <c r="AA2745" s="486"/>
      <c r="AB2745" s="486"/>
      <c r="AC2745" s="201"/>
      <c r="AD2745" s="201"/>
      <c r="AE2745" s="109"/>
      <c r="AG2745" s="90">
        <f t="shared" si="3590"/>
        <v>45</v>
      </c>
      <c r="AH2745" s="186">
        <f t="shared" si="3591"/>
        <v>0</v>
      </c>
      <c r="AI2745" s="130">
        <f t="shared" si="3592"/>
        <v>0</v>
      </c>
      <c r="AJ2745" s="130">
        <f t="shared" si="3593"/>
        <v>0</v>
      </c>
      <c r="AK2745" s="130">
        <f t="shared" si="3594"/>
        <v>0</v>
      </c>
      <c r="AL2745" s="130">
        <f t="shared" si="3595"/>
        <v>0</v>
      </c>
      <c r="AM2745" s="359">
        <f t="shared" si="3596"/>
        <v>0</v>
      </c>
      <c r="AN2745" s="130">
        <f t="shared" si="3597"/>
        <v>0</v>
      </c>
      <c r="AO2745" s="130">
        <f t="shared" si="3598"/>
        <v>0</v>
      </c>
      <c r="AP2745" s="130">
        <f t="shared" si="3599"/>
        <v>0</v>
      </c>
      <c r="AQ2745" s="130">
        <f t="shared" si="3600"/>
        <v>0</v>
      </c>
      <c r="AR2745" s="359">
        <f t="shared" si="3601"/>
        <v>0</v>
      </c>
      <c r="AS2745" s="130">
        <f t="shared" si="3602"/>
        <v>0</v>
      </c>
      <c r="AT2745" s="130">
        <f t="shared" si="3603"/>
        <v>0</v>
      </c>
      <c r="AU2745" s="130">
        <f t="shared" si="3604"/>
        <v>0</v>
      </c>
      <c r="AV2745" s="130">
        <f t="shared" si="3605"/>
        <v>0</v>
      </c>
      <c r="AW2745" s="359">
        <f t="shared" si="3577"/>
        <v>0</v>
      </c>
      <c r="AX2745" s="130">
        <f t="shared" si="3606"/>
        <v>0</v>
      </c>
      <c r="AY2745" s="130">
        <f t="shared" si="3607"/>
        <v>0</v>
      </c>
      <c r="AZ2745" s="130">
        <f t="shared" si="3608"/>
        <v>0</v>
      </c>
      <c r="BA2745" s="130">
        <f t="shared" si="3609"/>
        <v>0</v>
      </c>
      <c r="BB2745" s="359">
        <f t="shared" si="3578"/>
        <v>0</v>
      </c>
      <c r="BC2745" s="130">
        <f t="shared" si="3610"/>
        <v>0</v>
      </c>
      <c r="BD2745" s="130">
        <f t="shared" si="3611"/>
        <v>0</v>
      </c>
      <c r="BE2745" s="130">
        <f t="shared" si="3612"/>
        <v>0</v>
      </c>
      <c r="BF2745" s="130">
        <f t="shared" si="3613"/>
        <v>0</v>
      </c>
      <c r="BG2745" s="359">
        <f t="shared" si="3579"/>
        <v>0</v>
      </c>
      <c r="BH2745" s="130">
        <f t="shared" si="3614"/>
        <v>0</v>
      </c>
      <c r="BI2745" s="130">
        <f t="shared" si="3615"/>
        <v>0</v>
      </c>
      <c r="BJ2745" s="130">
        <f t="shared" si="3616"/>
        <v>0</v>
      </c>
      <c r="BK2745" s="130">
        <f t="shared" si="3617"/>
        <v>0</v>
      </c>
      <c r="BL2745" s="359">
        <f t="shared" si="3580"/>
        <v>0</v>
      </c>
      <c r="BM2745" s="90">
        <f t="shared" si="3618"/>
        <v>0</v>
      </c>
      <c r="CO2745" s="340"/>
      <c r="CP2745" s="493"/>
      <c r="CQ2745" s="493"/>
      <c r="CR2745" s="493"/>
      <c r="CS2745" s="493"/>
      <c r="CT2745" s="493"/>
      <c r="CU2745" s="493"/>
      <c r="CV2745" s="486"/>
      <c r="CW2745" s="486"/>
      <c r="CX2745" s="342"/>
      <c r="CY2745" s="342"/>
      <c r="CZ2745" s="486"/>
      <c r="DA2745" s="486"/>
      <c r="DB2745" s="342"/>
      <c r="DC2745" s="342"/>
      <c r="DD2745" s="486"/>
      <c r="DE2745" s="486"/>
      <c r="DF2745" s="342"/>
      <c r="DG2745" s="342"/>
      <c r="DH2745" s="340"/>
    </row>
    <row r="2746" spans="1:112" ht="24" customHeight="1" x14ac:dyDescent="0.2">
      <c r="A2746" s="109"/>
      <c r="B2746" s="109"/>
      <c r="C2746" s="633"/>
      <c r="D2746" s="594"/>
      <c r="E2746" s="595"/>
      <c r="F2746" s="630" t="s">
        <v>471</v>
      </c>
      <c r="G2746" s="630"/>
      <c r="H2746" s="165"/>
      <c r="I2746" s="625" t="s">
        <v>454</v>
      </c>
      <c r="J2746" s="625"/>
      <c r="K2746" s="625"/>
      <c r="L2746" s="626"/>
      <c r="M2746" s="579"/>
      <c r="N2746" s="580"/>
      <c r="O2746" s="579"/>
      <c r="P2746" s="580"/>
      <c r="Q2746" s="579"/>
      <c r="R2746" s="580"/>
      <c r="S2746" s="590"/>
      <c r="T2746" s="591"/>
      <c r="U2746" s="201"/>
      <c r="V2746" s="201"/>
      <c r="W2746" s="486"/>
      <c r="X2746" s="486"/>
      <c r="Y2746" s="201"/>
      <c r="Z2746" s="201"/>
      <c r="AA2746" s="486"/>
      <c r="AB2746" s="486"/>
      <c r="AC2746" s="201"/>
      <c r="AD2746" s="201"/>
      <c r="AE2746" s="109"/>
      <c r="AG2746" s="90">
        <f t="shared" si="3590"/>
        <v>45</v>
      </c>
      <c r="AH2746" s="186">
        <f t="shared" si="3591"/>
        <v>0</v>
      </c>
      <c r="AI2746" s="130">
        <f t="shared" si="3592"/>
        <v>0</v>
      </c>
      <c r="AJ2746" s="130">
        <f t="shared" si="3593"/>
        <v>0</v>
      </c>
      <c r="AK2746" s="130">
        <f t="shared" si="3594"/>
        <v>0</v>
      </c>
      <c r="AL2746" s="130">
        <f t="shared" si="3595"/>
        <v>0</v>
      </c>
      <c r="AM2746" s="359">
        <f t="shared" si="3596"/>
        <v>0</v>
      </c>
      <c r="AN2746" s="130">
        <f t="shared" si="3597"/>
        <v>0</v>
      </c>
      <c r="AO2746" s="130">
        <f t="shared" si="3598"/>
        <v>0</v>
      </c>
      <c r="AP2746" s="130">
        <f t="shared" si="3599"/>
        <v>0</v>
      </c>
      <c r="AQ2746" s="130">
        <f t="shared" si="3600"/>
        <v>0</v>
      </c>
      <c r="AR2746" s="359">
        <f t="shared" si="3601"/>
        <v>0</v>
      </c>
      <c r="AS2746" s="130">
        <f t="shared" si="3602"/>
        <v>0</v>
      </c>
      <c r="AT2746" s="130">
        <f t="shared" si="3603"/>
        <v>0</v>
      </c>
      <c r="AU2746" s="130">
        <f t="shared" si="3604"/>
        <v>0</v>
      </c>
      <c r="AV2746" s="130">
        <f t="shared" si="3605"/>
        <v>0</v>
      </c>
      <c r="AW2746" s="359">
        <f t="shared" si="3577"/>
        <v>0</v>
      </c>
      <c r="AX2746" s="130">
        <f t="shared" si="3606"/>
        <v>0</v>
      </c>
      <c r="AY2746" s="130">
        <f t="shared" si="3607"/>
        <v>0</v>
      </c>
      <c r="AZ2746" s="130">
        <f t="shared" si="3608"/>
        <v>0</v>
      </c>
      <c r="BA2746" s="130">
        <f t="shared" si="3609"/>
        <v>0</v>
      </c>
      <c r="BB2746" s="359">
        <f t="shared" si="3578"/>
        <v>0</v>
      </c>
      <c r="BC2746" s="130">
        <f t="shared" si="3610"/>
        <v>0</v>
      </c>
      <c r="BD2746" s="130">
        <f t="shared" si="3611"/>
        <v>0</v>
      </c>
      <c r="BE2746" s="130">
        <f t="shared" si="3612"/>
        <v>0</v>
      </c>
      <c r="BF2746" s="130">
        <f t="shared" si="3613"/>
        <v>0</v>
      </c>
      <c r="BG2746" s="359">
        <f t="shared" si="3579"/>
        <v>0</v>
      </c>
      <c r="BH2746" s="130">
        <f t="shared" si="3614"/>
        <v>0</v>
      </c>
      <c r="BI2746" s="130">
        <f t="shared" si="3615"/>
        <v>0</v>
      </c>
      <c r="BJ2746" s="130">
        <f t="shared" si="3616"/>
        <v>0</v>
      </c>
      <c r="BK2746" s="130">
        <f t="shared" si="3617"/>
        <v>0</v>
      </c>
      <c r="BL2746" s="359">
        <f t="shared" si="3580"/>
        <v>0</v>
      </c>
      <c r="BM2746" s="90">
        <f t="shared" si="3618"/>
        <v>0</v>
      </c>
      <c r="CO2746" s="340"/>
      <c r="CP2746" s="493"/>
      <c r="CQ2746" s="493"/>
      <c r="CR2746" s="493"/>
      <c r="CS2746" s="493"/>
      <c r="CT2746" s="493"/>
      <c r="CU2746" s="493"/>
      <c r="CV2746" s="486"/>
      <c r="CW2746" s="486"/>
      <c r="CX2746" s="342"/>
      <c r="CY2746" s="342"/>
      <c r="CZ2746" s="486"/>
      <c r="DA2746" s="486"/>
      <c r="DB2746" s="342"/>
      <c r="DC2746" s="342"/>
      <c r="DD2746" s="486"/>
      <c r="DE2746" s="486"/>
      <c r="DF2746" s="342"/>
      <c r="DG2746" s="342"/>
      <c r="DH2746" s="340"/>
    </row>
    <row r="2747" spans="1:112" ht="15" customHeight="1" x14ac:dyDescent="0.2">
      <c r="A2747" s="109"/>
      <c r="B2747" s="109"/>
      <c r="C2747" s="633"/>
      <c r="D2747" s="594"/>
      <c r="E2747" s="595"/>
      <c r="F2747" s="630" t="s">
        <v>472</v>
      </c>
      <c r="G2747" s="630"/>
      <c r="H2747" s="165"/>
      <c r="I2747" s="625" t="s">
        <v>455</v>
      </c>
      <c r="J2747" s="625"/>
      <c r="K2747" s="625"/>
      <c r="L2747" s="626"/>
      <c r="M2747" s="579"/>
      <c r="N2747" s="580"/>
      <c r="O2747" s="579"/>
      <c r="P2747" s="580"/>
      <c r="Q2747" s="579"/>
      <c r="R2747" s="580"/>
      <c r="S2747" s="590"/>
      <c r="T2747" s="591"/>
      <c r="U2747" s="201"/>
      <c r="V2747" s="201"/>
      <c r="W2747" s="486"/>
      <c r="X2747" s="486"/>
      <c r="Y2747" s="201"/>
      <c r="Z2747" s="201"/>
      <c r="AA2747" s="486"/>
      <c r="AB2747" s="486"/>
      <c r="AC2747" s="201"/>
      <c r="AD2747" s="201"/>
      <c r="AE2747" s="109"/>
      <c r="AG2747" s="90">
        <f t="shared" si="3590"/>
        <v>45</v>
      </c>
      <c r="AH2747" s="186">
        <f t="shared" si="3591"/>
        <v>0</v>
      </c>
      <c r="AI2747" s="130">
        <f t="shared" si="3592"/>
        <v>0</v>
      </c>
      <c r="AJ2747" s="130">
        <f t="shared" si="3593"/>
        <v>0</v>
      </c>
      <c r="AK2747" s="130">
        <f t="shared" si="3594"/>
        <v>0</v>
      </c>
      <c r="AL2747" s="130">
        <f t="shared" si="3595"/>
        <v>0</v>
      </c>
      <c r="AM2747" s="359">
        <f t="shared" si="3596"/>
        <v>0</v>
      </c>
      <c r="AN2747" s="130">
        <f t="shared" si="3597"/>
        <v>0</v>
      </c>
      <c r="AO2747" s="130">
        <f t="shared" si="3598"/>
        <v>0</v>
      </c>
      <c r="AP2747" s="130">
        <f t="shared" si="3599"/>
        <v>0</v>
      </c>
      <c r="AQ2747" s="130">
        <f t="shared" si="3600"/>
        <v>0</v>
      </c>
      <c r="AR2747" s="359">
        <f t="shared" si="3601"/>
        <v>0</v>
      </c>
      <c r="AS2747" s="130">
        <f t="shared" si="3602"/>
        <v>0</v>
      </c>
      <c r="AT2747" s="130">
        <f t="shared" si="3603"/>
        <v>0</v>
      </c>
      <c r="AU2747" s="130">
        <f t="shared" si="3604"/>
        <v>0</v>
      </c>
      <c r="AV2747" s="130">
        <f t="shared" si="3605"/>
        <v>0</v>
      </c>
      <c r="AW2747" s="359">
        <f t="shared" si="3577"/>
        <v>0</v>
      </c>
      <c r="AX2747" s="130">
        <f t="shared" si="3606"/>
        <v>0</v>
      </c>
      <c r="AY2747" s="130">
        <f t="shared" si="3607"/>
        <v>0</v>
      </c>
      <c r="AZ2747" s="130">
        <f t="shared" si="3608"/>
        <v>0</v>
      </c>
      <c r="BA2747" s="130">
        <f t="shared" si="3609"/>
        <v>0</v>
      </c>
      <c r="BB2747" s="359">
        <f t="shared" si="3578"/>
        <v>0</v>
      </c>
      <c r="BC2747" s="130">
        <f t="shared" si="3610"/>
        <v>0</v>
      </c>
      <c r="BD2747" s="130">
        <f t="shared" si="3611"/>
        <v>0</v>
      </c>
      <c r="BE2747" s="130">
        <f t="shared" si="3612"/>
        <v>0</v>
      </c>
      <c r="BF2747" s="130">
        <f t="shared" si="3613"/>
        <v>0</v>
      </c>
      <c r="BG2747" s="359">
        <f t="shared" si="3579"/>
        <v>0</v>
      </c>
      <c r="BH2747" s="130">
        <f t="shared" si="3614"/>
        <v>0</v>
      </c>
      <c r="BI2747" s="130">
        <f t="shared" si="3615"/>
        <v>0</v>
      </c>
      <c r="BJ2747" s="130">
        <f t="shared" si="3616"/>
        <v>0</v>
      </c>
      <c r="BK2747" s="130">
        <f t="shared" si="3617"/>
        <v>0</v>
      </c>
      <c r="BL2747" s="359">
        <f t="shared" si="3580"/>
        <v>0</v>
      </c>
      <c r="BM2747" s="90">
        <f t="shared" si="3618"/>
        <v>0</v>
      </c>
      <c r="CO2747" s="340"/>
      <c r="CP2747" s="493"/>
      <c r="CQ2747" s="493"/>
      <c r="CR2747" s="493"/>
      <c r="CS2747" s="493"/>
      <c r="CT2747" s="493"/>
      <c r="CU2747" s="493"/>
      <c r="CV2747" s="486"/>
      <c r="CW2747" s="486"/>
      <c r="CX2747" s="342"/>
      <c r="CY2747" s="342"/>
      <c r="CZ2747" s="486"/>
      <c r="DA2747" s="486"/>
      <c r="DB2747" s="342"/>
      <c r="DC2747" s="342"/>
      <c r="DD2747" s="486"/>
      <c r="DE2747" s="486"/>
      <c r="DF2747" s="342"/>
      <c r="DG2747" s="342"/>
      <c r="DH2747" s="340"/>
    </row>
    <row r="2748" spans="1:112" ht="15" customHeight="1" x14ac:dyDescent="0.2">
      <c r="A2748" s="109"/>
      <c r="B2748" s="109"/>
      <c r="C2748" s="633"/>
      <c r="D2748" s="594"/>
      <c r="E2748" s="595"/>
      <c r="F2748" s="630" t="s">
        <v>473</v>
      </c>
      <c r="G2748" s="630"/>
      <c r="H2748" s="165"/>
      <c r="I2748" s="625" t="s">
        <v>456</v>
      </c>
      <c r="J2748" s="625"/>
      <c r="K2748" s="625"/>
      <c r="L2748" s="626"/>
      <c r="M2748" s="579"/>
      <c r="N2748" s="580"/>
      <c r="O2748" s="579"/>
      <c r="P2748" s="580"/>
      <c r="Q2748" s="579"/>
      <c r="R2748" s="580"/>
      <c r="S2748" s="590"/>
      <c r="T2748" s="591"/>
      <c r="U2748" s="201"/>
      <c r="V2748" s="201"/>
      <c r="W2748" s="486"/>
      <c r="X2748" s="486"/>
      <c r="Y2748" s="201"/>
      <c r="Z2748" s="201"/>
      <c r="AA2748" s="486"/>
      <c r="AB2748" s="486"/>
      <c r="AC2748" s="201"/>
      <c r="AD2748" s="201"/>
      <c r="AE2748" s="109"/>
      <c r="AG2748" s="90">
        <f t="shared" si="3590"/>
        <v>45</v>
      </c>
      <c r="AH2748" s="186">
        <f t="shared" si="3591"/>
        <v>0</v>
      </c>
      <c r="AI2748" s="130">
        <f t="shared" si="3592"/>
        <v>0</v>
      </c>
      <c r="AJ2748" s="130">
        <f t="shared" si="3593"/>
        <v>0</v>
      </c>
      <c r="AK2748" s="130">
        <f t="shared" si="3594"/>
        <v>0</v>
      </c>
      <c r="AL2748" s="130">
        <f t="shared" si="3595"/>
        <v>0</v>
      </c>
      <c r="AM2748" s="359">
        <f t="shared" si="3596"/>
        <v>0</v>
      </c>
      <c r="AN2748" s="130">
        <f t="shared" si="3597"/>
        <v>0</v>
      </c>
      <c r="AO2748" s="130">
        <f t="shared" si="3598"/>
        <v>0</v>
      </c>
      <c r="AP2748" s="130">
        <f t="shared" si="3599"/>
        <v>0</v>
      </c>
      <c r="AQ2748" s="130">
        <f t="shared" si="3600"/>
        <v>0</v>
      </c>
      <c r="AR2748" s="359">
        <f t="shared" si="3601"/>
        <v>0</v>
      </c>
      <c r="AS2748" s="130">
        <f t="shared" si="3602"/>
        <v>0</v>
      </c>
      <c r="AT2748" s="130">
        <f t="shared" si="3603"/>
        <v>0</v>
      </c>
      <c r="AU2748" s="130">
        <f t="shared" si="3604"/>
        <v>0</v>
      </c>
      <c r="AV2748" s="130">
        <f t="shared" si="3605"/>
        <v>0</v>
      </c>
      <c r="AW2748" s="359">
        <f t="shared" si="3577"/>
        <v>0</v>
      </c>
      <c r="AX2748" s="130">
        <f t="shared" si="3606"/>
        <v>0</v>
      </c>
      <c r="AY2748" s="130">
        <f t="shared" si="3607"/>
        <v>0</v>
      </c>
      <c r="AZ2748" s="130">
        <f t="shared" si="3608"/>
        <v>0</v>
      </c>
      <c r="BA2748" s="130">
        <f t="shared" si="3609"/>
        <v>0</v>
      </c>
      <c r="BB2748" s="359">
        <f t="shared" si="3578"/>
        <v>0</v>
      </c>
      <c r="BC2748" s="130">
        <f t="shared" si="3610"/>
        <v>0</v>
      </c>
      <c r="BD2748" s="130">
        <f t="shared" si="3611"/>
        <v>0</v>
      </c>
      <c r="BE2748" s="130">
        <f t="shared" si="3612"/>
        <v>0</v>
      </c>
      <c r="BF2748" s="130">
        <f t="shared" si="3613"/>
        <v>0</v>
      </c>
      <c r="BG2748" s="359">
        <f t="shared" si="3579"/>
        <v>0</v>
      </c>
      <c r="BH2748" s="130">
        <f t="shared" si="3614"/>
        <v>0</v>
      </c>
      <c r="BI2748" s="130">
        <f t="shared" si="3615"/>
        <v>0</v>
      </c>
      <c r="BJ2748" s="130">
        <f t="shared" si="3616"/>
        <v>0</v>
      </c>
      <c r="BK2748" s="130">
        <f t="shared" si="3617"/>
        <v>0</v>
      </c>
      <c r="BL2748" s="359">
        <f t="shared" si="3580"/>
        <v>0</v>
      </c>
      <c r="BM2748" s="90">
        <f t="shared" si="3618"/>
        <v>0</v>
      </c>
      <c r="CO2748" s="340"/>
      <c r="CP2748" s="493"/>
      <c r="CQ2748" s="493"/>
      <c r="CR2748" s="493"/>
      <c r="CS2748" s="493"/>
      <c r="CT2748" s="493"/>
      <c r="CU2748" s="493"/>
      <c r="CV2748" s="486"/>
      <c r="CW2748" s="486"/>
      <c r="CX2748" s="342"/>
      <c r="CY2748" s="342"/>
      <c r="CZ2748" s="486"/>
      <c r="DA2748" s="486"/>
      <c r="DB2748" s="342"/>
      <c r="DC2748" s="342"/>
      <c r="DD2748" s="486"/>
      <c r="DE2748" s="486"/>
      <c r="DF2748" s="342"/>
      <c r="DG2748" s="342"/>
      <c r="DH2748" s="340"/>
    </row>
    <row r="2749" spans="1:112" ht="15" customHeight="1" x14ac:dyDescent="0.2">
      <c r="A2749" s="109"/>
      <c r="B2749" s="109"/>
      <c r="C2749" s="633"/>
      <c r="D2749" s="594"/>
      <c r="E2749" s="595"/>
      <c r="F2749" s="630" t="s">
        <v>474</v>
      </c>
      <c r="G2749" s="630"/>
      <c r="H2749" s="165"/>
      <c r="I2749" s="625" t="s">
        <v>457</v>
      </c>
      <c r="J2749" s="625"/>
      <c r="K2749" s="625"/>
      <c r="L2749" s="626"/>
      <c r="M2749" s="579"/>
      <c r="N2749" s="580"/>
      <c r="O2749" s="579"/>
      <c r="P2749" s="580"/>
      <c r="Q2749" s="579"/>
      <c r="R2749" s="580"/>
      <c r="S2749" s="590"/>
      <c r="T2749" s="591"/>
      <c r="U2749" s="201"/>
      <c r="V2749" s="201"/>
      <c r="W2749" s="486"/>
      <c r="X2749" s="486"/>
      <c r="Y2749" s="201"/>
      <c r="Z2749" s="201"/>
      <c r="AA2749" s="486"/>
      <c r="AB2749" s="486"/>
      <c r="AC2749" s="201"/>
      <c r="AD2749" s="201"/>
      <c r="AE2749" s="109"/>
      <c r="AG2749" s="90">
        <f t="shared" si="3590"/>
        <v>45</v>
      </c>
      <c r="AH2749" s="186">
        <f t="shared" si="3591"/>
        <v>0</v>
      </c>
      <c r="AI2749" s="130">
        <f t="shared" si="3592"/>
        <v>0</v>
      </c>
      <c r="AJ2749" s="130">
        <f t="shared" si="3593"/>
        <v>0</v>
      </c>
      <c r="AK2749" s="130">
        <f t="shared" si="3594"/>
        <v>0</v>
      </c>
      <c r="AL2749" s="130">
        <f t="shared" si="3595"/>
        <v>0</v>
      </c>
      <c r="AM2749" s="359">
        <f t="shared" si="3596"/>
        <v>0</v>
      </c>
      <c r="AN2749" s="130">
        <f t="shared" si="3597"/>
        <v>0</v>
      </c>
      <c r="AO2749" s="130">
        <f t="shared" si="3598"/>
        <v>0</v>
      </c>
      <c r="AP2749" s="130">
        <f t="shared" si="3599"/>
        <v>0</v>
      </c>
      <c r="AQ2749" s="130">
        <f t="shared" si="3600"/>
        <v>0</v>
      </c>
      <c r="AR2749" s="359">
        <f t="shared" si="3601"/>
        <v>0</v>
      </c>
      <c r="AS2749" s="130">
        <f t="shared" si="3602"/>
        <v>0</v>
      </c>
      <c r="AT2749" s="130">
        <f t="shared" si="3603"/>
        <v>0</v>
      </c>
      <c r="AU2749" s="130">
        <f t="shared" si="3604"/>
        <v>0</v>
      </c>
      <c r="AV2749" s="130">
        <f t="shared" si="3605"/>
        <v>0</v>
      </c>
      <c r="AW2749" s="359">
        <f t="shared" si="3577"/>
        <v>0</v>
      </c>
      <c r="AX2749" s="130">
        <f t="shared" si="3606"/>
        <v>0</v>
      </c>
      <c r="AY2749" s="130">
        <f t="shared" si="3607"/>
        <v>0</v>
      </c>
      <c r="AZ2749" s="130">
        <f t="shared" si="3608"/>
        <v>0</v>
      </c>
      <c r="BA2749" s="130">
        <f t="shared" si="3609"/>
        <v>0</v>
      </c>
      <c r="BB2749" s="359">
        <f t="shared" si="3578"/>
        <v>0</v>
      </c>
      <c r="BC2749" s="130">
        <f t="shared" si="3610"/>
        <v>0</v>
      </c>
      <c r="BD2749" s="130">
        <f t="shared" si="3611"/>
        <v>0</v>
      </c>
      <c r="BE2749" s="130">
        <f t="shared" si="3612"/>
        <v>0</v>
      </c>
      <c r="BF2749" s="130">
        <f t="shared" si="3613"/>
        <v>0</v>
      </c>
      <c r="BG2749" s="359">
        <f t="shared" si="3579"/>
        <v>0</v>
      </c>
      <c r="BH2749" s="130">
        <f t="shared" si="3614"/>
        <v>0</v>
      </c>
      <c r="BI2749" s="130">
        <f t="shared" si="3615"/>
        <v>0</v>
      </c>
      <c r="BJ2749" s="130">
        <f t="shared" si="3616"/>
        <v>0</v>
      </c>
      <c r="BK2749" s="130">
        <f t="shared" si="3617"/>
        <v>0</v>
      </c>
      <c r="BL2749" s="359">
        <f t="shared" si="3580"/>
        <v>0</v>
      </c>
      <c r="BM2749" s="90">
        <f t="shared" si="3618"/>
        <v>0</v>
      </c>
      <c r="CO2749" s="340"/>
      <c r="CP2749" s="493"/>
      <c r="CQ2749" s="493"/>
      <c r="CR2749" s="493"/>
      <c r="CS2749" s="493"/>
      <c r="CT2749" s="493"/>
      <c r="CU2749" s="493"/>
      <c r="CV2749" s="486"/>
      <c r="CW2749" s="486"/>
      <c r="CX2749" s="342"/>
      <c r="CY2749" s="342"/>
      <c r="CZ2749" s="486"/>
      <c r="DA2749" s="486"/>
      <c r="DB2749" s="342"/>
      <c r="DC2749" s="342"/>
      <c r="DD2749" s="486"/>
      <c r="DE2749" s="486"/>
      <c r="DF2749" s="342"/>
      <c r="DG2749" s="342"/>
      <c r="DH2749" s="340"/>
    </row>
    <row r="2750" spans="1:112" ht="24" customHeight="1" x14ac:dyDescent="0.2">
      <c r="A2750" s="109"/>
      <c r="B2750" s="109"/>
      <c r="C2750" s="633"/>
      <c r="D2750" s="594"/>
      <c r="E2750" s="595"/>
      <c r="F2750" s="630" t="s">
        <v>475</v>
      </c>
      <c r="G2750" s="630"/>
      <c r="H2750" s="165"/>
      <c r="I2750" s="625" t="s">
        <v>458</v>
      </c>
      <c r="J2750" s="625"/>
      <c r="K2750" s="625"/>
      <c r="L2750" s="626"/>
      <c r="M2750" s="579"/>
      <c r="N2750" s="580"/>
      <c r="O2750" s="579"/>
      <c r="P2750" s="580"/>
      <c r="Q2750" s="579"/>
      <c r="R2750" s="580"/>
      <c r="S2750" s="590"/>
      <c r="T2750" s="591"/>
      <c r="U2750" s="201"/>
      <c r="V2750" s="201"/>
      <c r="W2750" s="486"/>
      <c r="X2750" s="486"/>
      <c r="Y2750" s="201"/>
      <c r="Z2750" s="201"/>
      <c r="AA2750" s="486"/>
      <c r="AB2750" s="486"/>
      <c r="AC2750" s="201"/>
      <c r="AD2750" s="201"/>
      <c r="AE2750" s="109"/>
      <c r="AG2750" s="90">
        <f t="shared" si="3590"/>
        <v>45</v>
      </c>
      <c r="AH2750" s="186">
        <f t="shared" si="3591"/>
        <v>0</v>
      </c>
      <c r="AI2750" s="130">
        <f t="shared" si="3592"/>
        <v>0</v>
      </c>
      <c r="AJ2750" s="130">
        <f t="shared" si="3593"/>
        <v>0</v>
      </c>
      <c r="AK2750" s="130">
        <f t="shared" si="3594"/>
        <v>0</v>
      </c>
      <c r="AL2750" s="130">
        <f t="shared" si="3595"/>
        <v>0</v>
      </c>
      <c r="AM2750" s="359">
        <f t="shared" si="3596"/>
        <v>0</v>
      </c>
      <c r="AN2750" s="130">
        <f t="shared" si="3597"/>
        <v>0</v>
      </c>
      <c r="AO2750" s="130">
        <f t="shared" si="3598"/>
        <v>0</v>
      </c>
      <c r="AP2750" s="130">
        <f t="shared" si="3599"/>
        <v>0</v>
      </c>
      <c r="AQ2750" s="130">
        <f t="shared" si="3600"/>
        <v>0</v>
      </c>
      <c r="AR2750" s="359">
        <f t="shared" si="3601"/>
        <v>0</v>
      </c>
      <c r="AS2750" s="130">
        <f t="shared" si="3602"/>
        <v>0</v>
      </c>
      <c r="AT2750" s="130">
        <f t="shared" si="3603"/>
        <v>0</v>
      </c>
      <c r="AU2750" s="130">
        <f t="shared" si="3604"/>
        <v>0</v>
      </c>
      <c r="AV2750" s="130">
        <f t="shared" si="3605"/>
        <v>0</v>
      </c>
      <c r="AW2750" s="359">
        <f t="shared" si="3577"/>
        <v>0</v>
      </c>
      <c r="AX2750" s="130">
        <f t="shared" si="3606"/>
        <v>0</v>
      </c>
      <c r="AY2750" s="130">
        <f t="shared" si="3607"/>
        <v>0</v>
      </c>
      <c r="AZ2750" s="130">
        <f t="shared" si="3608"/>
        <v>0</v>
      </c>
      <c r="BA2750" s="130">
        <f t="shared" si="3609"/>
        <v>0</v>
      </c>
      <c r="BB2750" s="359">
        <f t="shared" si="3578"/>
        <v>0</v>
      </c>
      <c r="BC2750" s="130">
        <f t="shared" si="3610"/>
        <v>0</v>
      </c>
      <c r="BD2750" s="130">
        <f t="shared" si="3611"/>
        <v>0</v>
      </c>
      <c r="BE2750" s="130">
        <f t="shared" si="3612"/>
        <v>0</v>
      </c>
      <c r="BF2750" s="130">
        <f t="shared" si="3613"/>
        <v>0</v>
      </c>
      <c r="BG2750" s="359">
        <f t="shared" si="3579"/>
        <v>0</v>
      </c>
      <c r="BH2750" s="130">
        <f t="shared" si="3614"/>
        <v>0</v>
      </c>
      <c r="BI2750" s="130">
        <f t="shared" si="3615"/>
        <v>0</v>
      </c>
      <c r="BJ2750" s="130">
        <f t="shared" si="3616"/>
        <v>0</v>
      </c>
      <c r="BK2750" s="130">
        <f t="shared" si="3617"/>
        <v>0</v>
      </c>
      <c r="BL2750" s="359">
        <f t="shared" si="3580"/>
        <v>0</v>
      </c>
      <c r="BM2750" s="90">
        <f t="shared" si="3618"/>
        <v>0</v>
      </c>
      <c r="CO2750" s="340"/>
      <c r="CP2750" s="493"/>
      <c r="CQ2750" s="493"/>
      <c r="CR2750" s="493"/>
      <c r="CS2750" s="493"/>
      <c r="CT2750" s="493"/>
      <c r="CU2750" s="493"/>
      <c r="CV2750" s="486"/>
      <c r="CW2750" s="486"/>
      <c r="CX2750" s="342"/>
      <c r="CY2750" s="342"/>
      <c r="CZ2750" s="486"/>
      <c r="DA2750" s="486"/>
      <c r="DB2750" s="342"/>
      <c r="DC2750" s="342"/>
      <c r="DD2750" s="486"/>
      <c r="DE2750" s="486"/>
      <c r="DF2750" s="342"/>
      <c r="DG2750" s="342"/>
      <c r="DH2750" s="340"/>
    </row>
    <row r="2751" spans="1:112" ht="15" customHeight="1" x14ac:dyDescent="0.2">
      <c r="A2751" s="109"/>
      <c r="B2751" s="109"/>
      <c r="C2751" s="633"/>
      <c r="D2751" s="594"/>
      <c r="E2751" s="595"/>
      <c r="F2751" s="630" t="s">
        <v>476</v>
      </c>
      <c r="G2751" s="630"/>
      <c r="H2751" s="165"/>
      <c r="I2751" s="625" t="s">
        <v>459</v>
      </c>
      <c r="J2751" s="625"/>
      <c r="K2751" s="625"/>
      <c r="L2751" s="626"/>
      <c r="M2751" s="579"/>
      <c r="N2751" s="580"/>
      <c r="O2751" s="579"/>
      <c r="P2751" s="580"/>
      <c r="Q2751" s="579"/>
      <c r="R2751" s="580"/>
      <c r="S2751" s="590"/>
      <c r="T2751" s="591"/>
      <c r="U2751" s="201"/>
      <c r="V2751" s="201"/>
      <c r="W2751" s="486"/>
      <c r="X2751" s="486"/>
      <c r="Y2751" s="201"/>
      <c r="Z2751" s="201"/>
      <c r="AA2751" s="486"/>
      <c r="AB2751" s="486"/>
      <c r="AC2751" s="201"/>
      <c r="AD2751" s="201"/>
      <c r="AE2751" s="109"/>
      <c r="AG2751" s="90">
        <f t="shared" si="3590"/>
        <v>45</v>
      </c>
      <c r="AH2751" s="186">
        <f t="shared" si="3591"/>
        <v>0</v>
      </c>
      <c r="AI2751" s="130">
        <f t="shared" si="3592"/>
        <v>0</v>
      </c>
      <c r="AJ2751" s="130">
        <f t="shared" si="3593"/>
        <v>0</v>
      </c>
      <c r="AK2751" s="130">
        <f t="shared" si="3594"/>
        <v>0</v>
      </c>
      <c r="AL2751" s="130">
        <f t="shared" si="3595"/>
        <v>0</v>
      </c>
      <c r="AM2751" s="359">
        <f t="shared" si="3596"/>
        <v>0</v>
      </c>
      <c r="AN2751" s="130">
        <f t="shared" si="3597"/>
        <v>0</v>
      </c>
      <c r="AO2751" s="130">
        <f t="shared" si="3598"/>
        <v>0</v>
      </c>
      <c r="AP2751" s="130">
        <f t="shared" si="3599"/>
        <v>0</v>
      </c>
      <c r="AQ2751" s="130">
        <f t="shared" si="3600"/>
        <v>0</v>
      </c>
      <c r="AR2751" s="359">
        <f t="shared" si="3601"/>
        <v>0</v>
      </c>
      <c r="AS2751" s="130">
        <f t="shared" si="3602"/>
        <v>0</v>
      </c>
      <c r="AT2751" s="130">
        <f t="shared" si="3603"/>
        <v>0</v>
      </c>
      <c r="AU2751" s="130">
        <f t="shared" si="3604"/>
        <v>0</v>
      </c>
      <c r="AV2751" s="130">
        <f t="shared" si="3605"/>
        <v>0</v>
      </c>
      <c r="AW2751" s="359">
        <f t="shared" si="3577"/>
        <v>0</v>
      </c>
      <c r="AX2751" s="130">
        <f t="shared" si="3606"/>
        <v>0</v>
      </c>
      <c r="AY2751" s="130">
        <f t="shared" si="3607"/>
        <v>0</v>
      </c>
      <c r="AZ2751" s="130">
        <f t="shared" si="3608"/>
        <v>0</v>
      </c>
      <c r="BA2751" s="130">
        <f t="shared" si="3609"/>
        <v>0</v>
      </c>
      <c r="BB2751" s="359">
        <f t="shared" si="3578"/>
        <v>0</v>
      </c>
      <c r="BC2751" s="130">
        <f t="shared" si="3610"/>
        <v>0</v>
      </c>
      <c r="BD2751" s="130">
        <f t="shared" si="3611"/>
        <v>0</v>
      </c>
      <c r="BE2751" s="130">
        <f t="shared" si="3612"/>
        <v>0</v>
      </c>
      <c r="BF2751" s="130">
        <f t="shared" si="3613"/>
        <v>0</v>
      </c>
      <c r="BG2751" s="359">
        <f t="shared" si="3579"/>
        <v>0</v>
      </c>
      <c r="BH2751" s="130">
        <f t="shared" si="3614"/>
        <v>0</v>
      </c>
      <c r="BI2751" s="130">
        <f t="shared" si="3615"/>
        <v>0</v>
      </c>
      <c r="BJ2751" s="130">
        <f t="shared" si="3616"/>
        <v>0</v>
      </c>
      <c r="BK2751" s="130">
        <f t="shared" si="3617"/>
        <v>0</v>
      </c>
      <c r="BL2751" s="359">
        <f t="shared" si="3580"/>
        <v>0</v>
      </c>
      <c r="BM2751" s="90">
        <f t="shared" si="3618"/>
        <v>0</v>
      </c>
      <c r="BQ2751" s="246" t="s">
        <v>2104</v>
      </c>
      <c r="BR2751" s="246" t="s">
        <v>2048</v>
      </c>
      <c r="BS2751" s="246" t="s">
        <v>2049</v>
      </c>
      <c r="BT2751" s="246" t="s">
        <v>84</v>
      </c>
      <c r="BU2751" s="246" t="s">
        <v>2048</v>
      </c>
      <c r="BV2751" s="246" t="s">
        <v>2049</v>
      </c>
      <c r="BW2751" s="246" t="s">
        <v>84</v>
      </c>
      <c r="BX2751" s="246" t="s">
        <v>2048</v>
      </c>
      <c r="BY2751" s="246" t="s">
        <v>2049</v>
      </c>
      <c r="BZ2751" s="246" t="s">
        <v>84</v>
      </c>
      <c r="CA2751" s="246" t="s">
        <v>2048</v>
      </c>
      <c r="CB2751" s="246" t="s">
        <v>2049</v>
      </c>
      <c r="CO2751" s="340"/>
      <c r="CP2751" s="493"/>
      <c r="CQ2751" s="493"/>
      <c r="CR2751" s="493"/>
      <c r="CS2751" s="493"/>
      <c r="CT2751" s="493"/>
      <c r="CU2751" s="493"/>
      <c r="CV2751" s="486"/>
      <c r="CW2751" s="486"/>
      <c r="CX2751" s="342"/>
      <c r="CY2751" s="342"/>
      <c r="CZ2751" s="486"/>
      <c r="DA2751" s="486"/>
      <c r="DB2751" s="342"/>
      <c r="DC2751" s="342"/>
      <c r="DD2751" s="486"/>
      <c r="DE2751" s="486"/>
      <c r="DF2751" s="342"/>
      <c r="DG2751" s="342"/>
      <c r="DH2751" s="340"/>
    </row>
    <row r="2752" spans="1:112" ht="36" customHeight="1" x14ac:dyDescent="0.2">
      <c r="A2752" s="109"/>
      <c r="B2752" s="109"/>
      <c r="C2752" s="633"/>
      <c r="D2752" s="594"/>
      <c r="E2752" s="595"/>
      <c r="F2752" s="629" t="s">
        <v>477</v>
      </c>
      <c r="G2752" s="629"/>
      <c r="H2752" s="587" t="s">
        <v>478</v>
      </c>
      <c r="I2752" s="588"/>
      <c r="J2752" s="588"/>
      <c r="K2752" s="588"/>
      <c r="L2752" s="589"/>
      <c r="M2752" s="579"/>
      <c r="N2752" s="580"/>
      <c r="O2752" s="579"/>
      <c r="P2752" s="580"/>
      <c r="Q2752" s="579"/>
      <c r="R2752" s="580"/>
      <c r="S2752" s="590"/>
      <c r="T2752" s="591"/>
      <c r="U2752" s="201"/>
      <c r="V2752" s="201"/>
      <c r="W2752" s="486"/>
      <c r="X2752" s="486"/>
      <c r="Y2752" s="201"/>
      <c r="Z2752" s="201"/>
      <c r="AA2752" s="486"/>
      <c r="AB2752" s="486"/>
      <c r="AC2752" s="201"/>
      <c r="AD2752" s="201"/>
      <c r="AE2752" s="109"/>
      <c r="AG2752" s="186">
        <f t="shared" si="3590"/>
        <v>45</v>
      </c>
      <c r="AH2752" s="186">
        <f t="shared" si="3591"/>
        <v>0</v>
      </c>
      <c r="AI2752" s="178">
        <f t="shared" si="3592"/>
        <v>0</v>
      </c>
      <c r="AJ2752" s="178">
        <f t="shared" si="3593"/>
        <v>0</v>
      </c>
      <c r="AK2752" s="178">
        <f t="shared" si="3594"/>
        <v>0</v>
      </c>
      <c r="AL2752" s="130">
        <f t="shared" si="3595"/>
        <v>0</v>
      </c>
      <c r="AM2752" s="359">
        <f t="shared" si="3596"/>
        <v>0</v>
      </c>
      <c r="AN2752" s="178">
        <f t="shared" si="3597"/>
        <v>0</v>
      </c>
      <c r="AO2752" s="178">
        <f t="shared" si="3598"/>
        <v>0</v>
      </c>
      <c r="AP2752" s="178">
        <f t="shared" si="3599"/>
        <v>0</v>
      </c>
      <c r="AQ2752" s="178">
        <f t="shared" si="3600"/>
        <v>0</v>
      </c>
      <c r="AR2752" s="359">
        <f t="shared" si="3601"/>
        <v>0</v>
      </c>
      <c r="AS2752" s="178">
        <f t="shared" si="3602"/>
        <v>0</v>
      </c>
      <c r="AT2752" s="178">
        <f t="shared" si="3603"/>
        <v>0</v>
      </c>
      <c r="AU2752" s="178">
        <f t="shared" si="3604"/>
        <v>0</v>
      </c>
      <c r="AV2752" s="178">
        <f t="shared" si="3605"/>
        <v>0</v>
      </c>
      <c r="AW2752" s="359">
        <f t="shared" si="3577"/>
        <v>0</v>
      </c>
      <c r="AX2752" s="178">
        <f t="shared" si="3606"/>
        <v>0</v>
      </c>
      <c r="AY2752" s="178">
        <f t="shared" si="3607"/>
        <v>0</v>
      </c>
      <c r="AZ2752" s="178">
        <f t="shared" si="3608"/>
        <v>0</v>
      </c>
      <c r="BA2752" s="178">
        <f t="shared" si="3609"/>
        <v>0</v>
      </c>
      <c r="BB2752" s="359">
        <f t="shared" si="3578"/>
        <v>0</v>
      </c>
      <c r="BC2752" s="178">
        <f t="shared" si="3610"/>
        <v>0</v>
      </c>
      <c r="BD2752" s="178">
        <f t="shared" si="3611"/>
        <v>0</v>
      </c>
      <c r="BE2752" s="178">
        <f t="shared" si="3612"/>
        <v>0</v>
      </c>
      <c r="BF2752" s="178">
        <f t="shared" si="3613"/>
        <v>0</v>
      </c>
      <c r="BG2752" s="359">
        <f t="shared" si="3579"/>
        <v>0</v>
      </c>
      <c r="BH2752" s="178">
        <f t="shared" si="3614"/>
        <v>0</v>
      </c>
      <c r="BI2752" s="178">
        <f t="shared" si="3615"/>
        <v>0</v>
      </c>
      <c r="BJ2752" s="178">
        <f t="shared" si="3616"/>
        <v>0</v>
      </c>
      <c r="BK2752" s="178">
        <f t="shared" si="3617"/>
        <v>0</v>
      </c>
      <c r="BL2752" s="359">
        <f t="shared" si="3580"/>
        <v>0</v>
      </c>
      <c r="BM2752" s="186">
        <f t="shared" si="3618"/>
        <v>0</v>
      </c>
      <c r="BN2752" s="186"/>
      <c r="BO2752" s="186"/>
      <c r="BP2752" s="186" t="s">
        <v>2077</v>
      </c>
      <c r="BQ2752" s="178">
        <f>IF($AG$1789=$AH$1789,0,IF(
OR(
AND(BQ2756=0,BQ2755&gt;0),
AND(BQ2756="NS",BQ2754&gt;0),
AND(BQ2756="NS",BQ2754=0,BQ2755=0)),1,
IF(OR(
AND(BQ2755&gt;=2,BQ2754&lt;BQ2756),
AND(BQ2756="NS",BQ2754=0,BQ2755&gt;0),
BQ2756=BQ2754,
AND(BQ2756="NA",BQ2755=0,BQ2754=0,BQ2753&gt;0)),0,1)))</f>
        <v>0</v>
      </c>
      <c r="BR2752" s="178">
        <f t="shared" ref="BR2752:CB2752" si="3791">IF($AG$1789=$AH$1789,0,IF(
OR(
AND(BR2756=0,BR2755&gt;0),
AND(BR2756="NS",BR2754&gt;0),
AND(BR2756="NS",BR2754=0,BR2755=0)),1,
IF(OR(
AND(BR2755&gt;=2,BR2754&lt;BR2756),
AND(BR2756="NS",BR2754=0,BR2755&gt;0),
BR2756=BR2754,
AND(BR2756="NA",BR2755=0,BR2754=0,BR2753&gt;0)),0,1)))</f>
        <v>0</v>
      </c>
      <c r="BS2752" s="178">
        <f t="shared" si="3791"/>
        <v>0</v>
      </c>
      <c r="BT2752" s="178">
        <f t="shared" si="3791"/>
        <v>0</v>
      </c>
      <c r="BU2752" s="178">
        <f t="shared" si="3791"/>
        <v>0</v>
      </c>
      <c r="BV2752" s="178">
        <f t="shared" si="3791"/>
        <v>0</v>
      </c>
      <c r="BW2752" s="178">
        <f t="shared" si="3791"/>
        <v>0</v>
      </c>
      <c r="BX2752" s="178">
        <f t="shared" si="3791"/>
        <v>0</v>
      </c>
      <c r="BY2752" s="178">
        <f t="shared" si="3791"/>
        <v>0</v>
      </c>
      <c r="BZ2752" s="178">
        <f t="shared" si="3791"/>
        <v>0</v>
      </c>
      <c r="CA2752" s="178">
        <f t="shared" si="3791"/>
        <v>0</v>
      </c>
      <c r="CB2752" s="178">
        <f t="shared" si="3791"/>
        <v>0</v>
      </c>
      <c r="CC2752" s="186">
        <f>SUM(BQ2752:CB2752)</f>
        <v>0</v>
      </c>
      <c r="CO2752" s="354"/>
      <c r="CP2752" s="494"/>
      <c r="CQ2752" s="494"/>
      <c r="CR2752" s="494"/>
      <c r="CS2752" s="494"/>
      <c r="CT2752" s="494"/>
      <c r="CU2752" s="494"/>
      <c r="CV2752" s="487"/>
      <c r="CW2752" s="487"/>
      <c r="CX2752" s="341"/>
      <c r="CY2752" s="341"/>
      <c r="CZ2752" s="487"/>
      <c r="DA2752" s="487"/>
      <c r="DB2752" s="341"/>
      <c r="DC2752" s="341"/>
      <c r="DD2752" s="487"/>
      <c r="DE2752" s="487"/>
      <c r="DF2752" s="341"/>
      <c r="DG2752" s="341"/>
      <c r="DH2752" s="354"/>
    </row>
    <row r="2753" spans="1:112" ht="36" customHeight="1" x14ac:dyDescent="0.2">
      <c r="A2753" s="109"/>
      <c r="B2753" s="109"/>
      <c r="C2753" s="633"/>
      <c r="D2753" s="594"/>
      <c r="E2753" s="595"/>
      <c r="F2753" s="581" t="s">
        <v>479</v>
      </c>
      <c r="G2753" s="581"/>
      <c r="H2753" s="165"/>
      <c r="I2753" s="625" t="s">
        <v>483</v>
      </c>
      <c r="J2753" s="625"/>
      <c r="K2753" s="625"/>
      <c r="L2753" s="626"/>
      <c r="M2753" s="579"/>
      <c r="N2753" s="580"/>
      <c r="O2753" s="579"/>
      <c r="P2753" s="580"/>
      <c r="Q2753" s="579"/>
      <c r="R2753" s="580"/>
      <c r="S2753" s="590"/>
      <c r="T2753" s="591"/>
      <c r="U2753" s="201"/>
      <c r="V2753" s="201"/>
      <c r="W2753" s="486"/>
      <c r="X2753" s="486"/>
      <c r="Y2753" s="201"/>
      <c r="Z2753" s="201"/>
      <c r="AA2753" s="486"/>
      <c r="AB2753" s="486"/>
      <c r="AC2753" s="201"/>
      <c r="AD2753" s="201"/>
      <c r="AE2753" s="109"/>
      <c r="AG2753" s="90">
        <f t="shared" si="3590"/>
        <v>45</v>
      </c>
      <c r="AH2753" s="186">
        <f t="shared" si="3591"/>
        <v>0</v>
      </c>
      <c r="AI2753" s="130">
        <f t="shared" si="3592"/>
        <v>0</v>
      </c>
      <c r="AJ2753" s="130">
        <f t="shared" si="3593"/>
        <v>0</v>
      </c>
      <c r="AK2753" s="130">
        <f t="shared" si="3594"/>
        <v>0</v>
      </c>
      <c r="AL2753" s="130">
        <f t="shared" si="3595"/>
        <v>0</v>
      </c>
      <c r="AM2753" s="359">
        <f t="shared" si="3596"/>
        <v>0</v>
      </c>
      <c r="AN2753" s="130">
        <f t="shared" si="3597"/>
        <v>0</v>
      </c>
      <c r="AO2753" s="130">
        <f t="shared" si="3598"/>
        <v>0</v>
      </c>
      <c r="AP2753" s="130">
        <f t="shared" si="3599"/>
        <v>0</v>
      </c>
      <c r="AQ2753" s="130">
        <f t="shared" si="3600"/>
        <v>0</v>
      </c>
      <c r="AR2753" s="359">
        <f t="shared" si="3601"/>
        <v>0</v>
      </c>
      <c r="AS2753" s="130">
        <f t="shared" si="3602"/>
        <v>0</v>
      </c>
      <c r="AT2753" s="130">
        <f t="shared" si="3603"/>
        <v>0</v>
      </c>
      <c r="AU2753" s="130">
        <f t="shared" si="3604"/>
        <v>0</v>
      </c>
      <c r="AV2753" s="130">
        <f t="shared" si="3605"/>
        <v>0</v>
      </c>
      <c r="AW2753" s="359">
        <f t="shared" si="3577"/>
        <v>0</v>
      </c>
      <c r="AX2753" s="130">
        <f t="shared" si="3606"/>
        <v>0</v>
      </c>
      <c r="AY2753" s="130">
        <f t="shared" si="3607"/>
        <v>0</v>
      </c>
      <c r="AZ2753" s="130">
        <f t="shared" si="3608"/>
        <v>0</v>
      </c>
      <c r="BA2753" s="130">
        <f t="shared" si="3609"/>
        <v>0</v>
      </c>
      <c r="BB2753" s="359">
        <f t="shared" si="3578"/>
        <v>0</v>
      </c>
      <c r="BC2753" s="130">
        <f t="shared" si="3610"/>
        <v>0</v>
      </c>
      <c r="BD2753" s="130">
        <f t="shared" si="3611"/>
        <v>0</v>
      </c>
      <c r="BE2753" s="130">
        <f t="shared" si="3612"/>
        <v>0</v>
      </c>
      <c r="BF2753" s="130">
        <f t="shared" si="3613"/>
        <v>0</v>
      </c>
      <c r="BG2753" s="359">
        <f t="shared" si="3579"/>
        <v>0</v>
      </c>
      <c r="BH2753" s="130">
        <f t="shared" si="3614"/>
        <v>0</v>
      </c>
      <c r="BI2753" s="130">
        <f t="shared" si="3615"/>
        <v>0</v>
      </c>
      <c r="BJ2753" s="130">
        <f t="shared" si="3616"/>
        <v>0</v>
      </c>
      <c r="BK2753" s="130">
        <f t="shared" si="3617"/>
        <v>0</v>
      </c>
      <c r="BL2753" s="359">
        <f t="shared" si="3580"/>
        <v>0</v>
      </c>
      <c r="BM2753" s="90">
        <f t="shared" si="3618"/>
        <v>0</v>
      </c>
      <c r="BP2753" s="90" t="s">
        <v>2058</v>
      </c>
      <c r="BQ2753" s="90">
        <f>COUNTIF(M2753:N2756,"NA")</f>
        <v>0</v>
      </c>
      <c r="BR2753" s="90">
        <f>COUNTIF(O2753:P2756,"NA")</f>
        <v>0</v>
      </c>
      <c r="BS2753" s="90">
        <f>COUNTIF(Q2753:R2756,"NA")</f>
        <v>0</v>
      </c>
      <c r="BT2753" s="90">
        <f>COUNTIF(S2753:T2756,"NA")</f>
        <v>0</v>
      </c>
      <c r="BU2753" s="90">
        <f>COUNTIF(U2753:U2756,"NA")</f>
        <v>0</v>
      </c>
      <c r="BV2753" s="90">
        <f>COUNTIF(V2753:V2756,"NA")</f>
        <v>0</v>
      </c>
      <c r="BW2753" s="90">
        <f>COUNTIF(W2753:X2756,"NA")</f>
        <v>0</v>
      </c>
      <c r="BX2753" s="90">
        <f>COUNTIF(Y2753:Y2756,"NA")</f>
        <v>0</v>
      </c>
      <c r="BY2753" s="90">
        <f>COUNTIF(Z2753:Z2756,"NA")</f>
        <v>0</v>
      </c>
      <c r="BZ2753" s="90">
        <f>COUNTIF(AA2753:AB2756,"NA")</f>
        <v>0</v>
      </c>
      <c r="CA2753" s="90">
        <f>COUNTIF(AC2753:AC2756,"NA")</f>
        <v>0</v>
      </c>
      <c r="CB2753" s="90">
        <f>COUNTIF(AD2753:AD2756,"NA")</f>
        <v>0</v>
      </c>
      <c r="CO2753" s="340"/>
      <c r="CP2753" s="493"/>
      <c r="CQ2753" s="493"/>
      <c r="CR2753" s="493"/>
      <c r="CS2753" s="493"/>
      <c r="CT2753" s="493"/>
      <c r="CU2753" s="493"/>
      <c r="CV2753" s="486"/>
      <c r="CW2753" s="486"/>
      <c r="CX2753" s="342"/>
      <c r="CY2753" s="342"/>
      <c r="CZ2753" s="486"/>
      <c r="DA2753" s="486"/>
      <c r="DB2753" s="342"/>
      <c r="DC2753" s="342"/>
      <c r="DD2753" s="486"/>
      <c r="DE2753" s="486"/>
      <c r="DF2753" s="342"/>
      <c r="DG2753" s="342"/>
      <c r="DH2753" s="340"/>
    </row>
    <row r="2754" spans="1:112" ht="36" customHeight="1" x14ac:dyDescent="0.2">
      <c r="A2754" s="109"/>
      <c r="B2754" s="109"/>
      <c r="C2754" s="633"/>
      <c r="D2754" s="594"/>
      <c r="E2754" s="595"/>
      <c r="F2754" s="581" t="s">
        <v>480</v>
      </c>
      <c r="G2754" s="581"/>
      <c r="H2754" s="165"/>
      <c r="I2754" s="625" t="s">
        <v>484</v>
      </c>
      <c r="J2754" s="625"/>
      <c r="K2754" s="625"/>
      <c r="L2754" s="626"/>
      <c r="M2754" s="579"/>
      <c r="N2754" s="580"/>
      <c r="O2754" s="579"/>
      <c r="P2754" s="580"/>
      <c r="Q2754" s="579"/>
      <c r="R2754" s="580"/>
      <c r="S2754" s="590"/>
      <c r="T2754" s="591"/>
      <c r="U2754" s="201"/>
      <c r="V2754" s="201"/>
      <c r="W2754" s="486"/>
      <c r="X2754" s="486"/>
      <c r="Y2754" s="201"/>
      <c r="Z2754" s="201"/>
      <c r="AA2754" s="486"/>
      <c r="AB2754" s="486"/>
      <c r="AC2754" s="201"/>
      <c r="AD2754" s="201"/>
      <c r="AE2754" s="109"/>
      <c r="AG2754" s="90">
        <f t="shared" si="3590"/>
        <v>45</v>
      </c>
      <c r="AH2754" s="186">
        <f t="shared" si="3591"/>
        <v>0</v>
      </c>
      <c r="AI2754" s="130">
        <f t="shared" si="3592"/>
        <v>0</v>
      </c>
      <c r="AJ2754" s="130">
        <f t="shared" si="3593"/>
        <v>0</v>
      </c>
      <c r="AK2754" s="130">
        <f t="shared" si="3594"/>
        <v>0</v>
      </c>
      <c r="AL2754" s="130">
        <f t="shared" si="3595"/>
        <v>0</v>
      </c>
      <c r="AM2754" s="359">
        <f t="shared" si="3596"/>
        <v>0</v>
      </c>
      <c r="AN2754" s="130">
        <f t="shared" si="3597"/>
        <v>0</v>
      </c>
      <c r="AO2754" s="130">
        <f t="shared" si="3598"/>
        <v>0</v>
      </c>
      <c r="AP2754" s="130">
        <f t="shared" si="3599"/>
        <v>0</v>
      </c>
      <c r="AQ2754" s="130">
        <f t="shared" si="3600"/>
        <v>0</v>
      </c>
      <c r="AR2754" s="359">
        <f t="shared" si="3601"/>
        <v>0</v>
      </c>
      <c r="AS2754" s="130">
        <f t="shared" si="3602"/>
        <v>0</v>
      </c>
      <c r="AT2754" s="130">
        <f t="shared" si="3603"/>
        <v>0</v>
      </c>
      <c r="AU2754" s="130">
        <f t="shared" si="3604"/>
        <v>0</v>
      </c>
      <c r="AV2754" s="130">
        <f t="shared" si="3605"/>
        <v>0</v>
      </c>
      <c r="AW2754" s="359">
        <f t="shared" si="3577"/>
        <v>0</v>
      </c>
      <c r="AX2754" s="130">
        <f t="shared" si="3606"/>
        <v>0</v>
      </c>
      <c r="AY2754" s="130">
        <f t="shared" si="3607"/>
        <v>0</v>
      </c>
      <c r="AZ2754" s="130">
        <f t="shared" si="3608"/>
        <v>0</v>
      </c>
      <c r="BA2754" s="130">
        <f t="shared" si="3609"/>
        <v>0</v>
      </c>
      <c r="BB2754" s="359">
        <f t="shared" si="3578"/>
        <v>0</v>
      </c>
      <c r="BC2754" s="130">
        <f t="shared" si="3610"/>
        <v>0</v>
      </c>
      <c r="BD2754" s="130">
        <f t="shared" si="3611"/>
        <v>0</v>
      </c>
      <c r="BE2754" s="130">
        <f t="shared" si="3612"/>
        <v>0</v>
      </c>
      <c r="BF2754" s="130">
        <f t="shared" si="3613"/>
        <v>0</v>
      </c>
      <c r="BG2754" s="359">
        <f t="shared" si="3579"/>
        <v>0</v>
      </c>
      <c r="BH2754" s="130">
        <f t="shared" si="3614"/>
        <v>0</v>
      </c>
      <c r="BI2754" s="130">
        <f t="shared" si="3615"/>
        <v>0</v>
      </c>
      <c r="BJ2754" s="130">
        <f t="shared" si="3616"/>
        <v>0</v>
      </c>
      <c r="BK2754" s="130">
        <f t="shared" si="3617"/>
        <v>0</v>
      </c>
      <c r="BL2754" s="359">
        <f t="shared" si="3580"/>
        <v>0</v>
      </c>
      <c r="BM2754" s="90">
        <f t="shared" si="3618"/>
        <v>0</v>
      </c>
      <c r="BP2754" s="90" t="s">
        <v>2078</v>
      </c>
      <c r="BQ2754" s="90">
        <f>SUM(M2753:N2756)</f>
        <v>0</v>
      </c>
      <c r="BR2754" s="90">
        <f>SUM(O2753:P2756)</f>
        <v>0</v>
      </c>
      <c r="BS2754" s="90">
        <f>SUM(Q2753:R2756)</f>
        <v>0</v>
      </c>
      <c r="BT2754" s="90">
        <f>SUM(S2753:T2756)</f>
        <v>0</v>
      </c>
      <c r="BU2754" s="90">
        <f>SUM(U2753:U2756)</f>
        <v>0</v>
      </c>
      <c r="BV2754" s="90">
        <f>SUM(V2753:V2756)</f>
        <v>0</v>
      </c>
      <c r="BW2754" s="90">
        <f>SUM(W2753:X2756)</f>
        <v>0</v>
      </c>
      <c r="BX2754" s="90">
        <f>SUM(Y2753:Y2756)</f>
        <v>0</v>
      </c>
      <c r="BY2754" s="90">
        <f>SUM(Z2753:Z2756)</f>
        <v>0</v>
      </c>
      <c r="BZ2754" s="90">
        <f>SUM(AA2753:AB2756)</f>
        <v>0</v>
      </c>
      <c r="CA2754" s="90">
        <f>SUM(AC2753:AC2756)</f>
        <v>0</v>
      </c>
      <c r="CB2754" s="90">
        <f>SUM(AD2753:AD2756)</f>
        <v>0</v>
      </c>
      <c r="CO2754" s="340"/>
      <c r="CP2754" s="493"/>
      <c r="CQ2754" s="493"/>
      <c r="CR2754" s="493"/>
      <c r="CS2754" s="493"/>
      <c r="CT2754" s="493"/>
      <c r="CU2754" s="493"/>
      <c r="CV2754" s="486"/>
      <c r="CW2754" s="486"/>
      <c r="CX2754" s="342"/>
      <c r="CY2754" s="342"/>
      <c r="CZ2754" s="486"/>
      <c r="DA2754" s="486"/>
      <c r="DB2754" s="342"/>
      <c r="DC2754" s="342"/>
      <c r="DD2754" s="486"/>
      <c r="DE2754" s="486"/>
      <c r="DF2754" s="342"/>
      <c r="DG2754" s="342"/>
      <c r="DH2754" s="340"/>
    </row>
    <row r="2755" spans="1:112" ht="36" customHeight="1" x14ac:dyDescent="0.2">
      <c r="A2755" s="109"/>
      <c r="B2755" s="109"/>
      <c r="C2755" s="633"/>
      <c r="D2755" s="594"/>
      <c r="E2755" s="595"/>
      <c r="F2755" s="581" t="s">
        <v>481</v>
      </c>
      <c r="G2755" s="581"/>
      <c r="H2755" s="165"/>
      <c r="I2755" s="625" t="s">
        <v>485</v>
      </c>
      <c r="J2755" s="625"/>
      <c r="K2755" s="625"/>
      <c r="L2755" s="626"/>
      <c r="M2755" s="579"/>
      <c r="N2755" s="580"/>
      <c r="O2755" s="579"/>
      <c r="P2755" s="580"/>
      <c r="Q2755" s="579"/>
      <c r="R2755" s="580"/>
      <c r="S2755" s="590"/>
      <c r="T2755" s="591"/>
      <c r="U2755" s="201"/>
      <c r="V2755" s="201"/>
      <c r="W2755" s="486"/>
      <c r="X2755" s="486"/>
      <c r="Y2755" s="201"/>
      <c r="Z2755" s="201"/>
      <c r="AA2755" s="486"/>
      <c r="AB2755" s="486"/>
      <c r="AC2755" s="201"/>
      <c r="AD2755" s="201"/>
      <c r="AE2755" s="109"/>
      <c r="AG2755" s="90">
        <f t="shared" si="3590"/>
        <v>45</v>
      </c>
      <c r="AH2755" s="186">
        <f t="shared" si="3591"/>
        <v>0</v>
      </c>
      <c r="AI2755" s="130">
        <f t="shared" si="3592"/>
        <v>0</v>
      </c>
      <c r="AJ2755" s="130">
        <f t="shared" si="3593"/>
        <v>0</v>
      </c>
      <c r="AK2755" s="130">
        <f t="shared" si="3594"/>
        <v>0</v>
      </c>
      <c r="AL2755" s="130">
        <f t="shared" si="3595"/>
        <v>0</v>
      </c>
      <c r="AM2755" s="359">
        <f t="shared" si="3596"/>
        <v>0</v>
      </c>
      <c r="AN2755" s="130">
        <f t="shared" si="3597"/>
        <v>0</v>
      </c>
      <c r="AO2755" s="130">
        <f t="shared" si="3598"/>
        <v>0</v>
      </c>
      <c r="AP2755" s="130">
        <f t="shared" si="3599"/>
        <v>0</v>
      </c>
      <c r="AQ2755" s="130">
        <f t="shared" si="3600"/>
        <v>0</v>
      </c>
      <c r="AR2755" s="359">
        <f t="shared" si="3601"/>
        <v>0</v>
      </c>
      <c r="AS2755" s="130">
        <f t="shared" si="3602"/>
        <v>0</v>
      </c>
      <c r="AT2755" s="130">
        <f t="shared" si="3603"/>
        <v>0</v>
      </c>
      <c r="AU2755" s="130">
        <f t="shared" si="3604"/>
        <v>0</v>
      </c>
      <c r="AV2755" s="130">
        <f t="shared" si="3605"/>
        <v>0</v>
      </c>
      <c r="AW2755" s="359">
        <f t="shared" si="3577"/>
        <v>0</v>
      </c>
      <c r="AX2755" s="130">
        <f t="shared" si="3606"/>
        <v>0</v>
      </c>
      <c r="AY2755" s="130">
        <f t="shared" si="3607"/>
        <v>0</v>
      </c>
      <c r="AZ2755" s="130">
        <f t="shared" si="3608"/>
        <v>0</v>
      </c>
      <c r="BA2755" s="130">
        <f t="shared" si="3609"/>
        <v>0</v>
      </c>
      <c r="BB2755" s="359">
        <f t="shared" si="3578"/>
        <v>0</v>
      </c>
      <c r="BC2755" s="130">
        <f t="shared" si="3610"/>
        <v>0</v>
      </c>
      <c r="BD2755" s="130">
        <f t="shared" si="3611"/>
        <v>0</v>
      </c>
      <c r="BE2755" s="130">
        <f t="shared" si="3612"/>
        <v>0</v>
      </c>
      <c r="BF2755" s="130">
        <f t="shared" si="3613"/>
        <v>0</v>
      </c>
      <c r="BG2755" s="359">
        <f t="shared" si="3579"/>
        <v>0</v>
      </c>
      <c r="BH2755" s="130">
        <f t="shared" si="3614"/>
        <v>0</v>
      </c>
      <c r="BI2755" s="130">
        <f t="shared" si="3615"/>
        <v>0</v>
      </c>
      <c r="BJ2755" s="130">
        <f t="shared" si="3616"/>
        <v>0</v>
      </c>
      <c r="BK2755" s="130">
        <f t="shared" si="3617"/>
        <v>0</v>
      </c>
      <c r="BL2755" s="359">
        <f t="shared" si="3580"/>
        <v>0</v>
      </c>
      <c r="BM2755" s="90">
        <f t="shared" si="3618"/>
        <v>0</v>
      </c>
      <c r="BP2755" s="90" t="s">
        <v>2029</v>
      </c>
      <c r="BQ2755" s="90">
        <f>COUNTIF(M2753:N2756,"NS")</f>
        <v>0</v>
      </c>
      <c r="BR2755" s="90">
        <f>COUNTIF(O2753:P2756,"NS")</f>
        <v>0</v>
      </c>
      <c r="BS2755" s="90">
        <f>COUNTIF(Q2753:R2756,"NS")</f>
        <v>0</v>
      </c>
      <c r="BT2755" s="90">
        <f>COUNTIF(S2753:T2756,"NS")</f>
        <v>0</v>
      </c>
      <c r="BU2755" s="90">
        <f>COUNTIF(U2753:U2756,"NS")</f>
        <v>0</v>
      </c>
      <c r="BV2755" s="90">
        <f>COUNTIF(V2753:V2756,"NS")</f>
        <v>0</v>
      </c>
      <c r="BW2755" s="90">
        <f>COUNTIF(W2753:X2756,"NS")</f>
        <v>0</v>
      </c>
      <c r="BX2755" s="90">
        <f>COUNTIF(Y2753:Y2756,"NS")</f>
        <v>0</v>
      </c>
      <c r="BY2755" s="90">
        <f>COUNTIF(Z2753:Z2756,"NS")</f>
        <v>0</v>
      </c>
      <c r="BZ2755" s="90">
        <f>COUNTIF(AA2753:AB2756,"NS")</f>
        <v>0</v>
      </c>
      <c r="CA2755" s="90">
        <f>COUNTIF(AC2753:AC2756,"NS")</f>
        <v>0</v>
      </c>
      <c r="CB2755" s="90">
        <f>COUNTIF(AD2753:AD2756,"NS")</f>
        <v>0</v>
      </c>
      <c r="CO2755" s="340"/>
      <c r="CP2755" s="493"/>
      <c r="CQ2755" s="493"/>
      <c r="CR2755" s="493"/>
      <c r="CS2755" s="493"/>
      <c r="CT2755" s="493"/>
      <c r="CU2755" s="493"/>
      <c r="CV2755" s="486"/>
      <c r="CW2755" s="486"/>
      <c r="CX2755" s="342"/>
      <c r="CY2755" s="342"/>
      <c r="CZ2755" s="486"/>
      <c r="DA2755" s="486"/>
      <c r="DB2755" s="342"/>
      <c r="DC2755" s="342"/>
      <c r="DD2755" s="486"/>
      <c r="DE2755" s="486"/>
      <c r="DF2755" s="342"/>
      <c r="DG2755" s="342"/>
      <c r="DH2755" s="340"/>
    </row>
    <row r="2756" spans="1:112" ht="48" customHeight="1" x14ac:dyDescent="0.2">
      <c r="A2756" s="109"/>
      <c r="B2756" s="109"/>
      <c r="C2756" s="633"/>
      <c r="D2756" s="594"/>
      <c r="E2756" s="595"/>
      <c r="F2756" s="581" t="s">
        <v>482</v>
      </c>
      <c r="G2756" s="581"/>
      <c r="H2756" s="165"/>
      <c r="I2756" s="625" t="s">
        <v>486</v>
      </c>
      <c r="J2756" s="625"/>
      <c r="K2756" s="625"/>
      <c r="L2756" s="626"/>
      <c r="M2756" s="579"/>
      <c r="N2756" s="580"/>
      <c r="O2756" s="579"/>
      <c r="P2756" s="580"/>
      <c r="Q2756" s="579"/>
      <c r="R2756" s="580"/>
      <c r="S2756" s="590"/>
      <c r="T2756" s="591"/>
      <c r="U2756" s="201"/>
      <c r="V2756" s="201"/>
      <c r="W2756" s="486"/>
      <c r="X2756" s="486"/>
      <c r="Y2756" s="201"/>
      <c r="Z2756" s="201"/>
      <c r="AA2756" s="486"/>
      <c r="AB2756" s="486"/>
      <c r="AC2756" s="201"/>
      <c r="AD2756" s="201"/>
      <c r="AE2756" s="109"/>
      <c r="AG2756" s="90">
        <f t="shared" si="3590"/>
        <v>45</v>
      </c>
      <c r="AH2756" s="186">
        <f t="shared" si="3591"/>
        <v>0</v>
      </c>
      <c r="AI2756" s="130">
        <f t="shared" si="3592"/>
        <v>0</v>
      </c>
      <c r="AJ2756" s="130">
        <f t="shared" si="3593"/>
        <v>0</v>
      </c>
      <c r="AK2756" s="130">
        <f t="shared" si="3594"/>
        <v>0</v>
      </c>
      <c r="AL2756" s="130">
        <f t="shared" si="3595"/>
        <v>0</v>
      </c>
      <c r="AM2756" s="359">
        <f t="shared" si="3596"/>
        <v>0</v>
      </c>
      <c r="AN2756" s="130">
        <f t="shared" si="3597"/>
        <v>0</v>
      </c>
      <c r="AO2756" s="130">
        <f t="shared" si="3598"/>
        <v>0</v>
      </c>
      <c r="AP2756" s="130">
        <f t="shared" si="3599"/>
        <v>0</v>
      </c>
      <c r="AQ2756" s="130">
        <f t="shared" si="3600"/>
        <v>0</v>
      </c>
      <c r="AR2756" s="359">
        <f t="shared" si="3601"/>
        <v>0</v>
      </c>
      <c r="AS2756" s="130">
        <f t="shared" si="3602"/>
        <v>0</v>
      </c>
      <c r="AT2756" s="130">
        <f t="shared" si="3603"/>
        <v>0</v>
      </c>
      <c r="AU2756" s="130">
        <f t="shared" si="3604"/>
        <v>0</v>
      </c>
      <c r="AV2756" s="130">
        <f t="shared" si="3605"/>
        <v>0</v>
      </c>
      <c r="AW2756" s="359">
        <f t="shared" si="3577"/>
        <v>0</v>
      </c>
      <c r="AX2756" s="130">
        <f t="shared" si="3606"/>
        <v>0</v>
      </c>
      <c r="AY2756" s="130">
        <f t="shared" si="3607"/>
        <v>0</v>
      </c>
      <c r="AZ2756" s="130">
        <f t="shared" si="3608"/>
        <v>0</v>
      </c>
      <c r="BA2756" s="130">
        <f t="shared" si="3609"/>
        <v>0</v>
      </c>
      <c r="BB2756" s="359">
        <f t="shared" si="3578"/>
        <v>0</v>
      </c>
      <c r="BC2756" s="130">
        <f t="shared" si="3610"/>
        <v>0</v>
      </c>
      <c r="BD2756" s="130">
        <f t="shared" si="3611"/>
        <v>0</v>
      </c>
      <c r="BE2756" s="130">
        <f t="shared" si="3612"/>
        <v>0</v>
      </c>
      <c r="BF2756" s="130">
        <f t="shared" si="3613"/>
        <v>0</v>
      </c>
      <c r="BG2756" s="359">
        <f t="shared" si="3579"/>
        <v>0</v>
      </c>
      <c r="BH2756" s="130">
        <f t="shared" si="3614"/>
        <v>0</v>
      </c>
      <c r="BI2756" s="130">
        <f t="shared" si="3615"/>
        <v>0</v>
      </c>
      <c r="BJ2756" s="130">
        <f t="shared" si="3616"/>
        <v>0</v>
      </c>
      <c r="BK2756" s="130">
        <f t="shared" si="3617"/>
        <v>0</v>
      </c>
      <c r="BL2756" s="359">
        <f t="shared" si="3580"/>
        <v>0</v>
      </c>
      <c r="BM2756" s="90">
        <f t="shared" si="3618"/>
        <v>0</v>
      </c>
      <c r="BP2756" s="90" t="s">
        <v>2104</v>
      </c>
      <c r="BQ2756" s="90">
        <f>M2752</f>
        <v>0</v>
      </c>
      <c r="BR2756" s="90">
        <f>O2752</f>
        <v>0</v>
      </c>
      <c r="BS2756" s="90">
        <f>Q2752</f>
        <v>0</v>
      </c>
      <c r="BT2756" s="90">
        <f>S2752</f>
        <v>0</v>
      </c>
      <c r="BU2756" s="90">
        <f>U2752</f>
        <v>0</v>
      </c>
      <c r="BV2756" s="90">
        <f>V2752</f>
        <v>0</v>
      </c>
      <c r="BW2756" s="90">
        <f>W2752</f>
        <v>0</v>
      </c>
      <c r="BX2756" s="90">
        <f>Y2752</f>
        <v>0</v>
      </c>
      <c r="BY2756" s="90">
        <f>Z2752</f>
        <v>0</v>
      </c>
      <c r="BZ2756" s="90">
        <f>AA2752</f>
        <v>0</v>
      </c>
      <c r="CA2756" s="90">
        <f>AC2752</f>
        <v>0</v>
      </c>
      <c r="CB2756" s="90">
        <f>AD2752</f>
        <v>0</v>
      </c>
      <c r="CO2756" s="340"/>
      <c r="CP2756" s="493"/>
      <c r="CQ2756" s="493"/>
      <c r="CR2756" s="493"/>
      <c r="CS2756" s="493"/>
      <c r="CT2756" s="493"/>
      <c r="CU2756" s="493"/>
      <c r="CV2756" s="486"/>
      <c r="CW2756" s="486"/>
      <c r="CX2756" s="342"/>
      <c r="CY2756" s="342"/>
      <c r="CZ2756" s="486"/>
      <c r="DA2756" s="486"/>
      <c r="DB2756" s="342"/>
      <c r="DC2756" s="342"/>
      <c r="DD2756" s="486"/>
      <c r="DE2756" s="486"/>
      <c r="DF2756" s="342"/>
      <c r="DG2756" s="342"/>
      <c r="DH2756" s="340"/>
    </row>
    <row r="2757" spans="1:112" ht="15" customHeight="1" x14ac:dyDescent="0.2">
      <c r="A2757" s="109"/>
      <c r="B2757" s="109"/>
      <c r="C2757" s="633"/>
      <c r="D2757" s="594"/>
      <c r="E2757" s="595"/>
      <c r="F2757" s="629" t="s">
        <v>487</v>
      </c>
      <c r="G2757" s="629"/>
      <c r="H2757" s="587" t="s">
        <v>488</v>
      </c>
      <c r="I2757" s="588"/>
      <c r="J2757" s="588"/>
      <c r="K2757" s="588"/>
      <c r="L2757" s="589"/>
      <c r="M2757" s="579"/>
      <c r="N2757" s="580"/>
      <c r="O2757" s="579"/>
      <c r="P2757" s="580"/>
      <c r="Q2757" s="579"/>
      <c r="R2757" s="580"/>
      <c r="S2757" s="590"/>
      <c r="T2757" s="591"/>
      <c r="U2757" s="201"/>
      <c r="V2757" s="201"/>
      <c r="W2757" s="486"/>
      <c r="X2757" s="486"/>
      <c r="Y2757" s="201"/>
      <c r="Z2757" s="201"/>
      <c r="AA2757" s="486"/>
      <c r="AB2757" s="486"/>
      <c r="AC2757" s="201"/>
      <c r="AD2757" s="201"/>
      <c r="AE2757" s="109"/>
      <c r="AG2757" s="90">
        <f t="shared" si="3590"/>
        <v>45</v>
      </c>
      <c r="AH2757" s="186">
        <f t="shared" si="3591"/>
        <v>0</v>
      </c>
      <c r="AI2757" s="130">
        <f t="shared" si="3592"/>
        <v>0</v>
      </c>
      <c r="AJ2757" s="130">
        <f t="shared" si="3593"/>
        <v>0</v>
      </c>
      <c r="AK2757" s="130">
        <f t="shared" si="3594"/>
        <v>0</v>
      </c>
      <c r="AL2757" s="130">
        <f t="shared" si="3595"/>
        <v>0</v>
      </c>
      <c r="AM2757" s="359">
        <f t="shared" si="3596"/>
        <v>0</v>
      </c>
      <c r="AN2757" s="130">
        <f t="shared" si="3597"/>
        <v>0</v>
      </c>
      <c r="AO2757" s="130">
        <f t="shared" si="3598"/>
        <v>0</v>
      </c>
      <c r="AP2757" s="130">
        <f t="shared" si="3599"/>
        <v>0</v>
      </c>
      <c r="AQ2757" s="130">
        <f t="shared" si="3600"/>
        <v>0</v>
      </c>
      <c r="AR2757" s="359">
        <f t="shared" si="3601"/>
        <v>0</v>
      </c>
      <c r="AS2757" s="130">
        <f t="shared" si="3602"/>
        <v>0</v>
      </c>
      <c r="AT2757" s="130">
        <f t="shared" si="3603"/>
        <v>0</v>
      </c>
      <c r="AU2757" s="130">
        <f t="shared" si="3604"/>
        <v>0</v>
      </c>
      <c r="AV2757" s="130">
        <f t="shared" si="3605"/>
        <v>0</v>
      </c>
      <c r="AW2757" s="359">
        <f t="shared" si="3577"/>
        <v>0</v>
      </c>
      <c r="AX2757" s="130">
        <f t="shared" si="3606"/>
        <v>0</v>
      </c>
      <c r="AY2757" s="130">
        <f t="shared" si="3607"/>
        <v>0</v>
      </c>
      <c r="AZ2757" s="130">
        <f t="shared" si="3608"/>
        <v>0</v>
      </c>
      <c r="BA2757" s="130">
        <f t="shared" si="3609"/>
        <v>0</v>
      </c>
      <c r="BB2757" s="359">
        <f t="shared" si="3578"/>
        <v>0</v>
      </c>
      <c r="BC2757" s="130">
        <f t="shared" si="3610"/>
        <v>0</v>
      </c>
      <c r="BD2757" s="130">
        <f t="shared" si="3611"/>
        <v>0</v>
      </c>
      <c r="BE2757" s="130">
        <f t="shared" si="3612"/>
        <v>0</v>
      </c>
      <c r="BF2757" s="130">
        <f t="shared" si="3613"/>
        <v>0</v>
      </c>
      <c r="BG2757" s="359">
        <f t="shared" si="3579"/>
        <v>0</v>
      </c>
      <c r="BH2757" s="130">
        <f t="shared" si="3614"/>
        <v>0</v>
      </c>
      <c r="BI2757" s="130">
        <f t="shared" si="3615"/>
        <v>0</v>
      </c>
      <c r="BJ2757" s="130">
        <f t="shared" si="3616"/>
        <v>0</v>
      </c>
      <c r="BK2757" s="130">
        <f t="shared" si="3617"/>
        <v>0</v>
      </c>
      <c r="BL2757" s="359">
        <f t="shared" si="3580"/>
        <v>0</v>
      </c>
      <c r="BM2757" s="90">
        <f t="shared" si="3618"/>
        <v>0</v>
      </c>
      <c r="CO2757" s="340"/>
      <c r="CP2757" s="493"/>
      <c r="CQ2757" s="493"/>
      <c r="CR2757" s="493"/>
      <c r="CS2757" s="493"/>
      <c r="CT2757" s="493"/>
      <c r="CU2757" s="493"/>
      <c r="CV2757" s="486"/>
      <c r="CW2757" s="486"/>
      <c r="CX2757" s="342"/>
      <c r="CY2757" s="342"/>
      <c r="CZ2757" s="486"/>
      <c r="DA2757" s="486"/>
      <c r="DB2757" s="342"/>
      <c r="DC2757" s="342"/>
      <c r="DD2757" s="486"/>
      <c r="DE2757" s="486"/>
      <c r="DF2757" s="342"/>
      <c r="DG2757" s="342"/>
      <c r="DH2757" s="340"/>
    </row>
    <row r="2758" spans="1:112" ht="15" customHeight="1" x14ac:dyDescent="0.2">
      <c r="A2758" s="109"/>
      <c r="B2758" s="109"/>
      <c r="C2758" s="633"/>
      <c r="D2758" s="594"/>
      <c r="E2758" s="595"/>
      <c r="F2758" s="629" t="s">
        <v>489</v>
      </c>
      <c r="G2758" s="629"/>
      <c r="H2758" s="587" t="s">
        <v>490</v>
      </c>
      <c r="I2758" s="588"/>
      <c r="J2758" s="588"/>
      <c r="K2758" s="588"/>
      <c r="L2758" s="589"/>
      <c r="M2758" s="579"/>
      <c r="N2758" s="580"/>
      <c r="O2758" s="579"/>
      <c r="P2758" s="580"/>
      <c r="Q2758" s="579"/>
      <c r="R2758" s="580"/>
      <c r="S2758" s="590"/>
      <c r="T2758" s="591"/>
      <c r="U2758" s="201"/>
      <c r="V2758" s="201"/>
      <c r="W2758" s="486"/>
      <c r="X2758" s="486"/>
      <c r="Y2758" s="201"/>
      <c r="Z2758" s="201"/>
      <c r="AA2758" s="486"/>
      <c r="AB2758" s="486"/>
      <c r="AC2758" s="201"/>
      <c r="AD2758" s="201"/>
      <c r="AE2758" s="109"/>
      <c r="AG2758" s="90">
        <f t="shared" si="3590"/>
        <v>45</v>
      </c>
      <c r="AH2758" s="186">
        <f t="shared" si="3591"/>
        <v>0</v>
      </c>
      <c r="AI2758" s="130">
        <f t="shared" si="3592"/>
        <v>0</v>
      </c>
      <c r="AJ2758" s="130">
        <f t="shared" si="3593"/>
        <v>0</v>
      </c>
      <c r="AK2758" s="130">
        <f t="shared" si="3594"/>
        <v>0</v>
      </c>
      <c r="AL2758" s="130">
        <f t="shared" si="3595"/>
        <v>0</v>
      </c>
      <c r="AM2758" s="359">
        <f t="shared" si="3596"/>
        <v>0</v>
      </c>
      <c r="AN2758" s="130">
        <f t="shared" si="3597"/>
        <v>0</v>
      </c>
      <c r="AO2758" s="130">
        <f t="shared" si="3598"/>
        <v>0</v>
      </c>
      <c r="AP2758" s="130">
        <f t="shared" si="3599"/>
        <v>0</v>
      </c>
      <c r="AQ2758" s="130">
        <f t="shared" si="3600"/>
        <v>0</v>
      </c>
      <c r="AR2758" s="359">
        <f t="shared" si="3601"/>
        <v>0</v>
      </c>
      <c r="AS2758" s="130">
        <f t="shared" si="3602"/>
        <v>0</v>
      </c>
      <c r="AT2758" s="130">
        <f t="shared" si="3603"/>
        <v>0</v>
      </c>
      <c r="AU2758" s="130">
        <f t="shared" si="3604"/>
        <v>0</v>
      </c>
      <c r="AV2758" s="130">
        <f t="shared" si="3605"/>
        <v>0</v>
      </c>
      <c r="AW2758" s="359">
        <f t="shared" si="3577"/>
        <v>0</v>
      </c>
      <c r="AX2758" s="130">
        <f t="shared" si="3606"/>
        <v>0</v>
      </c>
      <c r="AY2758" s="130">
        <f t="shared" si="3607"/>
        <v>0</v>
      </c>
      <c r="AZ2758" s="130">
        <f t="shared" si="3608"/>
        <v>0</v>
      </c>
      <c r="BA2758" s="130">
        <f t="shared" si="3609"/>
        <v>0</v>
      </c>
      <c r="BB2758" s="359">
        <f t="shared" si="3578"/>
        <v>0</v>
      </c>
      <c r="BC2758" s="130">
        <f t="shared" si="3610"/>
        <v>0</v>
      </c>
      <c r="BD2758" s="130">
        <f t="shared" si="3611"/>
        <v>0</v>
      </c>
      <c r="BE2758" s="130">
        <f t="shared" si="3612"/>
        <v>0</v>
      </c>
      <c r="BF2758" s="130">
        <f t="shared" si="3613"/>
        <v>0</v>
      </c>
      <c r="BG2758" s="359">
        <f t="shared" si="3579"/>
        <v>0</v>
      </c>
      <c r="BH2758" s="130">
        <f t="shared" si="3614"/>
        <v>0</v>
      </c>
      <c r="BI2758" s="130">
        <f t="shared" si="3615"/>
        <v>0</v>
      </c>
      <c r="BJ2758" s="130">
        <f t="shared" si="3616"/>
        <v>0</v>
      </c>
      <c r="BK2758" s="130">
        <f t="shared" si="3617"/>
        <v>0</v>
      </c>
      <c r="BL2758" s="359">
        <f t="shared" si="3580"/>
        <v>0</v>
      </c>
      <c r="BM2758" s="90">
        <f t="shared" si="3618"/>
        <v>0</v>
      </c>
      <c r="BQ2758" s="246" t="s">
        <v>2104</v>
      </c>
      <c r="BR2758" s="246" t="s">
        <v>2048</v>
      </c>
      <c r="BS2758" s="246" t="s">
        <v>2049</v>
      </c>
      <c r="BT2758" s="246" t="s">
        <v>84</v>
      </c>
      <c r="BU2758" s="246" t="s">
        <v>2048</v>
      </c>
      <c r="BV2758" s="246" t="s">
        <v>2049</v>
      </c>
      <c r="BW2758" s="246" t="s">
        <v>84</v>
      </c>
      <c r="BX2758" s="246" t="s">
        <v>2048</v>
      </c>
      <c r="BY2758" s="246" t="s">
        <v>2049</v>
      </c>
      <c r="BZ2758" s="246" t="s">
        <v>84</v>
      </c>
      <c r="CA2758" s="246" t="s">
        <v>2048</v>
      </c>
      <c r="CB2758" s="246" t="s">
        <v>2049</v>
      </c>
      <c r="CO2758" s="340"/>
      <c r="CP2758" s="493"/>
      <c r="CQ2758" s="493"/>
      <c r="CR2758" s="493"/>
      <c r="CS2758" s="493"/>
      <c r="CT2758" s="493"/>
      <c r="CU2758" s="493"/>
      <c r="CV2758" s="486"/>
      <c r="CW2758" s="486"/>
      <c r="CX2758" s="342"/>
      <c r="CY2758" s="342"/>
      <c r="CZ2758" s="486"/>
      <c r="DA2758" s="486"/>
      <c r="DB2758" s="342"/>
      <c r="DC2758" s="342"/>
      <c r="DD2758" s="486"/>
      <c r="DE2758" s="486"/>
      <c r="DF2758" s="342"/>
      <c r="DG2758" s="342"/>
      <c r="DH2758" s="340"/>
    </row>
    <row r="2759" spans="1:112" ht="15" customHeight="1" x14ac:dyDescent="0.2">
      <c r="A2759" s="109"/>
      <c r="B2759" s="109"/>
      <c r="C2759" s="633"/>
      <c r="D2759" s="594"/>
      <c r="E2759" s="595"/>
      <c r="F2759" s="629" t="s">
        <v>491</v>
      </c>
      <c r="G2759" s="629"/>
      <c r="H2759" s="587" t="s">
        <v>492</v>
      </c>
      <c r="I2759" s="588"/>
      <c r="J2759" s="588"/>
      <c r="K2759" s="588"/>
      <c r="L2759" s="589"/>
      <c r="M2759" s="579"/>
      <c r="N2759" s="580"/>
      <c r="O2759" s="579"/>
      <c r="P2759" s="580"/>
      <c r="Q2759" s="579"/>
      <c r="R2759" s="580"/>
      <c r="S2759" s="590"/>
      <c r="T2759" s="591"/>
      <c r="U2759" s="201"/>
      <c r="V2759" s="201"/>
      <c r="W2759" s="486"/>
      <c r="X2759" s="486"/>
      <c r="Y2759" s="201"/>
      <c r="Z2759" s="201"/>
      <c r="AA2759" s="486"/>
      <c r="AB2759" s="486"/>
      <c r="AC2759" s="201"/>
      <c r="AD2759" s="201"/>
      <c r="AE2759" s="109"/>
      <c r="AG2759" s="186">
        <f t="shared" si="3590"/>
        <v>45</v>
      </c>
      <c r="AH2759" s="186">
        <f t="shared" si="3591"/>
        <v>0</v>
      </c>
      <c r="AI2759" s="178">
        <f t="shared" si="3592"/>
        <v>0</v>
      </c>
      <c r="AJ2759" s="178">
        <f t="shared" si="3593"/>
        <v>0</v>
      </c>
      <c r="AK2759" s="178">
        <f t="shared" si="3594"/>
        <v>0</v>
      </c>
      <c r="AL2759" s="130">
        <f t="shared" si="3595"/>
        <v>0</v>
      </c>
      <c r="AM2759" s="359">
        <f t="shared" si="3596"/>
        <v>0</v>
      </c>
      <c r="AN2759" s="178">
        <f t="shared" si="3597"/>
        <v>0</v>
      </c>
      <c r="AO2759" s="178">
        <f t="shared" si="3598"/>
        <v>0</v>
      </c>
      <c r="AP2759" s="178">
        <f t="shared" si="3599"/>
        <v>0</v>
      </c>
      <c r="AQ2759" s="178">
        <f t="shared" si="3600"/>
        <v>0</v>
      </c>
      <c r="AR2759" s="359">
        <f t="shared" si="3601"/>
        <v>0</v>
      </c>
      <c r="AS2759" s="178">
        <f t="shared" si="3602"/>
        <v>0</v>
      </c>
      <c r="AT2759" s="178">
        <f t="shared" si="3603"/>
        <v>0</v>
      </c>
      <c r="AU2759" s="178">
        <f t="shared" si="3604"/>
        <v>0</v>
      </c>
      <c r="AV2759" s="178">
        <f t="shared" si="3605"/>
        <v>0</v>
      </c>
      <c r="AW2759" s="359">
        <f t="shared" si="3577"/>
        <v>0</v>
      </c>
      <c r="AX2759" s="178">
        <f t="shared" si="3606"/>
        <v>0</v>
      </c>
      <c r="AY2759" s="178">
        <f t="shared" si="3607"/>
        <v>0</v>
      </c>
      <c r="AZ2759" s="178">
        <f t="shared" si="3608"/>
        <v>0</v>
      </c>
      <c r="BA2759" s="178">
        <f t="shared" si="3609"/>
        <v>0</v>
      </c>
      <c r="BB2759" s="359">
        <f t="shared" si="3578"/>
        <v>0</v>
      </c>
      <c r="BC2759" s="178">
        <f t="shared" si="3610"/>
        <v>0</v>
      </c>
      <c r="BD2759" s="178">
        <f t="shared" si="3611"/>
        <v>0</v>
      </c>
      <c r="BE2759" s="178">
        <f t="shared" si="3612"/>
        <v>0</v>
      </c>
      <c r="BF2759" s="178">
        <f t="shared" si="3613"/>
        <v>0</v>
      </c>
      <c r="BG2759" s="359">
        <f t="shared" si="3579"/>
        <v>0</v>
      </c>
      <c r="BH2759" s="178">
        <f t="shared" si="3614"/>
        <v>0</v>
      </c>
      <c r="BI2759" s="178">
        <f t="shared" si="3615"/>
        <v>0</v>
      </c>
      <c r="BJ2759" s="178">
        <f t="shared" si="3616"/>
        <v>0</v>
      </c>
      <c r="BK2759" s="178">
        <f t="shared" si="3617"/>
        <v>0</v>
      </c>
      <c r="BL2759" s="359">
        <f t="shared" si="3580"/>
        <v>0</v>
      </c>
      <c r="BM2759" s="186">
        <f t="shared" si="3618"/>
        <v>0</v>
      </c>
      <c r="BN2759" s="186"/>
      <c r="BO2759" s="186"/>
      <c r="BP2759" s="186" t="s">
        <v>2077</v>
      </c>
      <c r="BQ2759" s="178">
        <f>IF($AG$1789=$AH$1789,0,IF(
OR(
AND(BQ2763=0,BQ2762&gt;0),
AND(BQ2763="NS",BQ2761&gt;0),
AND(BQ2763="NS",BQ2761=0,BQ2762=0)),1,
IF(OR(
AND(BQ2763&gt;0,BQ2762=2),
AND(BQ2763="NS",BQ2762=2),
AND(BQ2763="NS",BQ2761=0,BQ2762&gt;0),
BQ2763=BQ2761,
AND(BQ2763="NA",BQ2762=0,BQ2761=0,BQ2760&gt;0)),0,1)))</f>
        <v>0</v>
      </c>
      <c r="BR2759" s="178">
        <f>IF($AG$1789=$AH$1789,0,IF(
OR(
AND(BR2763=0,BR2762&gt;0),
AND(BR2763="NS",BR2761&gt;0),
AND(BR2763="NS",BR2761=0,BR2762=0)),1,
IF(OR(
AND(BR2763&gt;0,BR2762=2),
AND(BR2763="NS",BR2762=2),
AND(BR2763="NS",BR2761=0,BR2762&gt;0),
BR2763=BR2761,
AND(BR2763="NA",BR2762=0,BR2761=0,BR2760&gt;0)),0,1)))</f>
        <v>0</v>
      </c>
      <c r="BS2759" s="178">
        <f>IF($AG$1789=$AH$1789,0,IF(
OR(
AND(BS2763=0,BS2762&gt;0),
AND(BS2763="NS",BS2761&gt;0),
AND(BS2763="NS",BS2761=0,BS2762=0)),1,
IF(OR(
AND(BS2763&gt;0,BS2762=2),
AND(BS2763="NS",BS2762=2),
AND(BS2763="NS",BS2761=0,BS2762&gt;0),
BS2763=BS2761,
AND(BS2763="NA",BS2762=0,BS2761=0,BS2760&gt;0)),0,1)))</f>
        <v>0</v>
      </c>
      <c r="BT2759" s="178">
        <f t="shared" ref="BT2759:CB2759" si="3792">IF($AG$1789=$AH$1789,0,IF(
OR(
AND(BT2763=0,BT2762&gt;0),
AND(BT2763="NS",BT2761&gt;0),
AND(BT2763="NS",BT2761=0,BT2762=0)),1,
IF(OR(
AND(BT2763&gt;0,BT2762=2),
AND(BT2763="NS",BT2762=2),
AND(BT2763="NS",BT2761=0,BT2762&gt;0),
BT2763=BT2761,
AND(BT2763="NA",BT2762=0,BT2761=0,BT2760&gt;0)),0,1)))</f>
        <v>0</v>
      </c>
      <c r="BU2759" s="178">
        <f t="shared" si="3792"/>
        <v>0</v>
      </c>
      <c r="BV2759" s="178">
        <f t="shared" si="3792"/>
        <v>0</v>
      </c>
      <c r="BW2759" s="178">
        <f t="shared" si="3792"/>
        <v>0</v>
      </c>
      <c r="BX2759" s="178">
        <f t="shared" si="3792"/>
        <v>0</v>
      </c>
      <c r="BY2759" s="178">
        <f t="shared" si="3792"/>
        <v>0</v>
      </c>
      <c r="BZ2759" s="178">
        <f t="shared" si="3792"/>
        <v>0</v>
      </c>
      <c r="CA2759" s="178">
        <f t="shared" si="3792"/>
        <v>0</v>
      </c>
      <c r="CB2759" s="178">
        <f t="shared" si="3792"/>
        <v>0</v>
      </c>
      <c r="CC2759" s="186">
        <f>SUM(BQ2759:CB2759)</f>
        <v>0</v>
      </c>
      <c r="CO2759" s="354"/>
      <c r="CP2759" s="494"/>
      <c r="CQ2759" s="494"/>
      <c r="CR2759" s="494"/>
      <c r="CS2759" s="494"/>
      <c r="CT2759" s="494"/>
      <c r="CU2759" s="494"/>
      <c r="CV2759" s="487"/>
      <c r="CW2759" s="487"/>
      <c r="CX2759" s="341"/>
      <c r="CY2759" s="341"/>
      <c r="CZ2759" s="487"/>
      <c r="DA2759" s="487"/>
      <c r="DB2759" s="341"/>
      <c r="DC2759" s="341"/>
      <c r="DD2759" s="487"/>
      <c r="DE2759" s="487"/>
      <c r="DF2759" s="341"/>
      <c r="DG2759" s="341"/>
      <c r="DH2759" s="354"/>
    </row>
    <row r="2760" spans="1:112" ht="60" customHeight="1" x14ac:dyDescent="0.2">
      <c r="A2760" s="109"/>
      <c r="B2760" s="109"/>
      <c r="C2760" s="633"/>
      <c r="D2760" s="594"/>
      <c r="E2760" s="595"/>
      <c r="F2760" s="630" t="s">
        <v>493</v>
      </c>
      <c r="G2760" s="630"/>
      <c r="H2760" s="165"/>
      <c r="I2760" s="625" t="s">
        <v>494</v>
      </c>
      <c r="J2760" s="625"/>
      <c r="K2760" s="625"/>
      <c r="L2760" s="626"/>
      <c r="M2760" s="579"/>
      <c r="N2760" s="580"/>
      <c r="O2760" s="579"/>
      <c r="P2760" s="580"/>
      <c r="Q2760" s="579"/>
      <c r="R2760" s="580"/>
      <c r="S2760" s="590"/>
      <c r="T2760" s="591"/>
      <c r="U2760" s="201"/>
      <c r="V2760" s="201"/>
      <c r="W2760" s="486"/>
      <c r="X2760" s="486"/>
      <c r="Y2760" s="201"/>
      <c r="Z2760" s="201"/>
      <c r="AA2760" s="486"/>
      <c r="AB2760" s="486"/>
      <c r="AC2760" s="201"/>
      <c r="AD2760" s="201"/>
      <c r="AE2760" s="109"/>
      <c r="AG2760" s="90">
        <f t="shared" si="3590"/>
        <v>45</v>
      </c>
      <c r="AH2760" s="186">
        <f t="shared" si="3591"/>
        <v>0</v>
      </c>
      <c r="AI2760" s="130">
        <f t="shared" si="3592"/>
        <v>0</v>
      </c>
      <c r="AJ2760" s="130">
        <f t="shared" si="3593"/>
        <v>0</v>
      </c>
      <c r="AK2760" s="130">
        <f t="shared" si="3594"/>
        <v>0</v>
      </c>
      <c r="AL2760" s="130">
        <f t="shared" si="3595"/>
        <v>0</v>
      </c>
      <c r="AM2760" s="359">
        <f t="shared" si="3596"/>
        <v>0</v>
      </c>
      <c r="AN2760" s="130">
        <f t="shared" si="3597"/>
        <v>0</v>
      </c>
      <c r="AO2760" s="130">
        <f t="shared" si="3598"/>
        <v>0</v>
      </c>
      <c r="AP2760" s="130">
        <f t="shared" si="3599"/>
        <v>0</v>
      </c>
      <c r="AQ2760" s="130">
        <f t="shared" si="3600"/>
        <v>0</v>
      </c>
      <c r="AR2760" s="359">
        <f t="shared" si="3601"/>
        <v>0</v>
      </c>
      <c r="AS2760" s="130">
        <f t="shared" si="3602"/>
        <v>0</v>
      </c>
      <c r="AT2760" s="130">
        <f t="shared" si="3603"/>
        <v>0</v>
      </c>
      <c r="AU2760" s="130">
        <f t="shared" si="3604"/>
        <v>0</v>
      </c>
      <c r="AV2760" s="130">
        <f t="shared" si="3605"/>
        <v>0</v>
      </c>
      <c r="AW2760" s="359">
        <f t="shared" si="3577"/>
        <v>0</v>
      </c>
      <c r="AX2760" s="130">
        <f t="shared" si="3606"/>
        <v>0</v>
      </c>
      <c r="AY2760" s="130">
        <f t="shared" si="3607"/>
        <v>0</v>
      </c>
      <c r="AZ2760" s="130">
        <f t="shared" si="3608"/>
        <v>0</v>
      </c>
      <c r="BA2760" s="130">
        <f t="shared" si="3609"/>
        <v>0</v>
      </c>
      <c r="BB2760" s="359">
        <f t="shared" si="3578"/>
        <v>0</v>
      </c>
      <c r="BC2760" s="130">
        <f t="shared" si="3610"/>
        <v>0</v>
      </c>
      <c r="BD2760" s="130">
        <f t="shared" si="3611"/>
        <v>0</v>
      </c>
      <c r="BE2760" s="130">
        <f t="shared" si="3612"/>
        <v>0</v>
      </c>
      <c r="BF2760" s="130">
        <f t="shared" si="3613"/>
        <v>0</v>
      </c>
      <c r="BG2760" s="359">
        <f t="shared" si="3579"/>
        <v>0</v>
      </c>
      <c r="BH2760" s="130">
        <f t="shared" si="3614"/>
        <v>0</v>
      </c>
      <c r="BI2760" s="130">
        <f t="shared" si="3615"/>
        <v>0</v>
      </c>
      <c r="BJ2760" s="130">
        <f t="shared" si="3616"/>
        <v>0</v>
      </c>
      <c r="BK2760" s="130">
        <f t="shared" si="3617"/>
        <v>0</v>
      </c>
      <c r="BL2760" s="359">
        <f t="shared" si="3580"/>
        <v>0</v>
      </c>
      <c r="BM2760" s="90">
        <f t="shared" si="3618"/>
        <v>0</v>
      </c>
      <c r="BP2760" s="90" t="s">
        <v>2058</v>
      </c>
      <c r="BQ2760" s="90">
        <f>COUNTIF(M2760:N2761,"NA")</f>
        <v>0</v>
      </c>
      <c r="BR2760" s="90">
        <f>COUNTIF(O2760:P2761,"NA")</f>
        <v>0</v>
      </c>
      <c r="BS2760" s="90">
        <f>COUNTIF(Q2760:R2761,"NA")</f>
        <v>0</v>
      </c>
      <c r="BT2760" s="90">
        <f>COUNTIF(S2760:T2761,"NA")</f>
        <v>0</v>
      </c>
      <c r="BU2760" s="90">
        <f>COUNTIF(U2760:U2761,"NA")</f>
        <v>0</v>
      </c>
      <c r="BV2760" s="90">
        <f>COUNTIF(V2760:V2761,"NA")</f>
        <v>0</v>
      </c>
      <c r="BW2760" s="90">
        <f>COUNTIF(W2760:X2761,"NA")</f>
        <v>0</v>
      </c>
      <c r="BX2760" s="90">
        <f>COUNTIF(Y2760:Y2761,"NA")</f>
        <v>0</v>
      </c>
      <c r="BY2760" s="90">
        <f>COUNTIF(Z2760:Z2761,"NA")</f>
        <v>0</v>
      </c>
      <c r="BZ2760" s="90">
        <f>COUNTIF(AA2760:AB2761,"NA")</f>
        <v>0</v>
      </c>
      <c r="CA2760" s="90">
        <f>COUNTIF(AC2760:AC2761,"NA")</f>
        <v>0</v>
      </c>
      <c r="CB2760" s="90">
        <f>COUNTIF(AD2760:AD2761,"NA")</f>
        <v>0</v>
      </c>
      <c r="CO2760" s="340"/>
      <c r="CP2760" s="493"/>
      <c r="CQ2760" s="493"/>
      <c r="CR2760" s="493"/>
      <c r="CS2760" s="493"/>
      <c r="CT2760" s="493"/>
      <c r="CU2760" s="493"/>
      <c r="CV2760" s="486"/>
      <c r="CW2760" s="486"/>
      <c r="CX2760" s="342"/>
      <c r="CY2760" s="342"/>
      <c r="CZ2760" s="486"/>
      <c r="DA2760" s="486"/>
      <c r="DB2760" s="342"/>
      <c r="DC2760" s="342"/>
      <c r="DD2760" s="486"/>
      <c r="DE2760" s="486"/>
      <c r="DF2760" s="342"/>
      <c r="DG2760" s="342"/>
      <c r="DH2760" s="340"/>
    </row>
    <row r="2761" spans="1:112" ht="24" customHeight="1" x14ac:dyDescent="0.2">
      <c r="A2761" s="109"/>
      <c r="B2761" s="109"/>
      <c r="C2761" s="633"/>
      <c r="D2761" s="594"/>
      <c r="E2761" s="595"/>
      <c r="F2761" s="630" t="s">
        <v>495</v>
      </c>
      <c r="G2761" s="630"/>
      <c r="H2761" s="165"/>
      <c r="I2761" s="625" t="s">
        <v>496</v>
      </c>
      <c r="J2761" s="625"/>
      <c r="K2761" s="625"/>
      <c r="L2761" s="626"/>
      <c r="M2761" s="579"/>
      <c r="N2761" s="580"/>
      <c r="O2761" s="579"/>
      <c r="P2761" s="580"/>
      <c r="Q2761" s="579"/>
      <c r="R2761" s="580"/>
      <c r="S2761" s="590"/>
      <c r="T2761" s="591"/>
      <c r="U2761" s="201"/>
      <c r="V2761" s="201"/>
      <c r="W2761" s="486"/>
      <c r="X2761" s="486"/>
      <c r="Y2761" s="201"/>
      <c r="Z2761" s="201"/>
      <c r="AA2761" s="486"/>
      <c r="AB2761" s="486"/>
      <c r="AC2761" s="201"/>
      <c r="AD2761" s="201"/>
      <c r="AE2761" s="109"/>
      <c r="AG2761" s="90">
        <f t="shared" si="3590"/>
        <v>45</v>
      </c>
      <c r="AH2761" s="186">
        <f t="shared" si="3591"/>
        <v>0</v>
      </c>
      <c r="AI2761" s="130">
        <f t="shared" si="3592"/>
        <v>0</v>
      </c>
      <c r="AJ2761" s="130">
        <f t="shared" si="3593"/>
        <v>0</v>
      </c>
      <c r="AK2761" s="130">
        <f t="shared" si="3594"/>
        <v>0</v>
      </c>
      <c r="AL2761" s="130">
        <f t="shared" si="3595"/>
        <v>0</v>
      </c>
      <c r="AM2761" s="359">
        <f t="shared" si="3596"/>
        <v>0</v>
      </c>
      <c r="AN2761" s="130">
        <f t="shared" si="3597"/>
        <v>0</v>
      </c>
      <c r="AO2761" s="130">
        <f t="shared" si="3598"/>
        <v>0</v>
      </c>
      <c r="AP2761" s="130">
        <f t="shared" si="3599"/>
        <v>0</v>
      </c>
      <c r="AQ2761" s="130">
        <f t="shared" si="3600"/>
        <v>0</v>
      </c>
      <c r="AR2761" s="359">
        <f t="shared" si="3601"/>
        <v>0</v>
      </c>
      <c r="AS2761" s="130">
        <f t="shared" si="3602"/>
        <v>0</v>
      </c>
      <c r="AT2761" s="130">
        <f t="shared" si="3603"/>
        <v>0</v>
      </c>
      <c r="AU2761" s="130">
        <f t="shared" si="3604"/>
        <v>0</v>
      </c>
      <c r="AV2761" s="130">
        <f t="shared" si="3605"/>
        <v>0</v>
      </c>
      <c r="AW2761" s="359">
        <f t="shared" si="3577"/>
        <v>0</v>
      </c>
      <c r="AX2761" s="130">
        <f t="shared" si="3606"/>
        <v>0</v>
      </c>
      <c r="AY2761" s="130">
        <f t="shared" si="3607"/>
        <v>0</v>
      </c>
      <c r="AZ2761" s="130">
        <f t="shared" si="3608"/>
        <v>0</v>
      </c>
      <c r="BA2761" s="130">
        <f t="shared" si="3609"/>
        <v>0</v>
      </c>
      <c r="BB2761" s="359">
        <f t="shared" si="3578"/>
        <v>0</v>
      </c>
      <c r="BC2761" s="130">
        <f t="shared" si="3610"/>
        <v>0</v>
      </c>
      <c r="BD2761" s="130">
        <f t="shared" si="3611"/>
        <v>0</v>
      </c>
      <c r="BE2761" s="130">
        <f t="shared" si="3612"/>
        <v>0</v>
      </c>
      <c r="BF2761" s="130">
        <f t="shared" si="3613"/>
        <v>0</v>
      </c>
      <c r="BG2761" s="359">
        <f t="shared" si="3579"/>
        <v>0</v>
      </c>
      <c r="BH2761" s="130">
        <f t="shared" si="3614"/>
        <v>0</v>
      </c>
      <c r="BI2761" s="130">
        <f t="shared" si="3615"/>
        <v>0</v>
      </c>
      <c r="BJ2761" s="130">
        <f t="shared" si="3616"/>
        <v>0</v>
      </c>
      <c r="BK2761" s="130">
        <f t="shared" si="3617"/>
        <v>0</v>
      </c>
      <c r="BL2761" s="359">
        <f t="shared" si="3580"/>
        <v>0</v>
      </c>
      <c r="BM2761" s="90">
        <f t="shared" si="3618"/>
        <v>0</v>
      </c>
      <c r="BP2761" s="90" t="s">
        <v>2078</v>
      </c>
      <c r="BQ2761" s="90">
        <f>SUM(M2760:N2761)</f>
        <v>0</v>
      </c>
      <c r="BR2761" s="90">
        <f>SUM(O2760:P2761)</f>
        <v>0</v>
      </c>
      <c r="BS2761" s="90">
        <f>SUM(Q2760:R2761)</f>
        <v>0</v>
      </c>
      <c r="BT2761" s="90">
        <f>SUM(S2760:T2761)</f>
        <v>0</v>
      </c>
      <c r="BU2761" s="90">
        <f>SUM(U2760:U2761)</f>
        <v>0</v>
      </c>
      <c r="BV2761" s="90">
        <f>SUM(V2760:V2761)</f>
        <v>0</v>
      </c>
      <c r="BW2761" s="90">
        <f>SUM(W2760:X2761)</f>
        <v>0</v>
      </c>
      <c r="BX2761" s="90">
        <f>SUM(Y2760:Y2761)</f>
        <v>0</v>
      </c>
      <c r="BY2761" s="90">
        <f>SUM(Z2760:Z2761)</f>
        <v>0</v>
      </c>
      <c r="BZ2761" s="90">
        <f>SUM(AA2760:AB2761)</f>
        <v>0</v>
      </c>
      <c r="CA2761" s="90">
        <f>SUM(AC2760:AC2761)</f>
        <v>0</v>
      </c>
      <c r="CB2761" s="90">
        <f>SUM(AD2760:AD2761)</f>
        <v>0</v>
      </c>
      <c r="CO2761" s="340"/>
      <c r="CP2761" s="493"/>
      <c r="CQ2761" s="493"/>
      <c r="CR2761" s="493"/>
      <c r="CS2761" s="493"/>
      <c r="CT2761" s="493"/>
      <c r="CU2761" s="493"/>
      <c r="CV2761" s="486"/>
      <c r="CW2761" s="486"/>
      <c r="CX2761" s="342"/>
      <c r="CY2761" s="342"/>
      <c r="CZ2761" s="486"/>
      <c r="DA2761" s="486"/>
      <c r="DB2761" s="342"/>
      <c r="DC2761" s="342"/>
      <c r="DD2761" s="486"/>
      <c r="DE2761" s="486"/>
      <c r="DF2761" s="342"/>
      <c r="DG2761" s="342"/>
      <c r="DH2761" s="340"/>
    </row>
    <row r="2762" spans="1:112" ht="15" customHeight="1" x14ac:dyDescent="0.2">
      <c r="A2762" s="109"/>
      <c r="B2762" s="109"/>
      <c r="C2762" s="633"/>
      <c r="D2762" s="594"/>
      <c r="E2762" s="595"/>
      <c r="F2762" s="629" t="s">
        <v>497</v>
      </c>
      <c r="G2762" s="629"/>
      <c r="H2762" s="587" t="s">
        <v>498</v>
      </c>
      <c r="I2762" s="588"/>
      <c r="J2762" s="588"/>
      <c r="K2762" s="588"/>
      <c r="L2762" s="589"/>
      <c r="M2762" s="579"/>
      <c r="N2762" s="580"/>
      <c r="O2762" s="579"/>
      <c r="P2762" s="580"/>
      <c r="Q2762" s="579"/>
      <c r="R2762" s="580"/>
      <c r="S2762" s="590"/>
      <c r="T2762" s="591"/>
      <c r="U2762" s="201"/>
      <c r="V2762" s="201"/>
      <c r="W2762" s="486"/>
      <c r="X2762" s="486"/>
      <c r="Y2762" s="201"/>
      <c r="Z2762" s="201"/>
      <c r="AA2762" s="486"/>
      <c r="AB2762" s="486"/>
      <c r="AC2762" s="201"/>
      <c r="AD2762" s="201"/>
      <c r="AE2762" s="109"/>
      <c r="AG2762" s="90">
        <f t="shared" si="3590"/>
        <v>45</v>
      </c>
      <c r="AH2762" s="186">
        <f t="shared" si="3591"/>
        <v>0</v>
      </c>
      <c r="AI2762" s="130">
        <f t="shared" si="3592"/>
        <v>0</v>
      </c>
      <c r="AJ2762" s="130">
        <f t="shared" si="3593"/>
        <v>0</v>
      </c>
      <c r="AK2762" s="130">
        <f t="shared" si="3594"/>
        <v>0</v>
      </c>
      <c r="AL2762" s="130">
        <f t="shared" si="3595"/>
        <v>0</v>
      </c>
      <c r="AM2762" s="359">
        <f t="shared" si="3596"/>
        <v>0</v>
      </c>
      <c r="AN2762" s="130">
        <f t="shared" si="3597"/>
        <v>0</v>
      </c>
      <c r="AO2762" s="130">
        <f t="shared" si="3598"/>
        <v>0</v>
      </c>
      <c r="AP2762" s="130">
        <f t="shared" si="3599"/>
        <v>0</v>
      </c>
      <c r="AQ2762" s="130">
        <f t="shared" si="3600"/>
        <v>0</v>
      </c>
      <c r="AR2762" s="359">
        <f t="shared" si="3601"/>
        <v>0</v>
      </c>
      <c r="AS2762" s="130">
        <f t="shared" si="3602"/>
        <v>0</v>
      </c>
      <c r="AT2762" s="130">
        <f t="shared" si="3603"/>
        <v>0</v>
      </c>
      <c r="AU2762" s="130">
        <f t="shared" si="3604"/>
        <v>0</v>
      </c>
      <c r="AV2762" s="130">
        <f t="shared" si="3605"/>
        <v>0</v>
      </c>
      <c r="AW2762" s="359">
        <f t="shared" si="3577"/>
        <v>0</v>
      </c>
      <c r="AX2762" s="130">
        <f t="shared" si="3606"/>
        <v>0</v>
      </c>
      <c r="AY2762" s="130">
        <f t="shared" si="3607"/>
        <v>0</v>
      </c>
      <c r="AZ2762" s="130">
        <f t="shared" si="3608"/>
        <v>0</v>
      </c>
      <c r="BA2762" s="130">
        <f t="shared" si="3609"/>
        <v>0</v>
      </c>
      <c r="BB2762" s="359">
        <f t="shared" si="3578"/>
        <v>0</v>
      </c>
      <c r="BC2762" s="130">
        <f t="shared" si="3610"/>
        <v>0</v>
      </c>
      <c r="BD2762" s="130">
        <f t="shared" si="3611"/>
        <v>0</v>
      </c>
      <c r="BE2762" s="130">
        <f t="shared" si="3612"/>
        <v>0</v>
      </c>
      <c r="BF2762" s="130">
        <f t="shared" si="3613"/>
        <v>0</v>
      </c>
      <c r="BG2762" s="359">
        <f t="shared" si="3579"/>
        <v>0</v>
      </c>
      <c r="BH2762" s="130">
        <f t="shared" si="3614"/>
        <v>0</v>
      </c>
      <c r="BI2762" s="130">
        <f t="shared" si="3615"/>
        <v>0</v>
      </c>
      <c r="BJ2762" s="130">
        <f t="shared" si="3616"/>
        <v>0</v>
      </c>
      <c r="BK2762" s="130">
        <f t="shared" si="3617"/>
        <v>0</v>
      </c>
      <c r="BL2762" s="359">
        <f t="shared" si="3580"/>
        <v>0</v>
      </c>
      <c r="BM2762" s="90">
        <f t="shared" si="3618"/>
        <v>0</v>
      </c>
      <c r="BP2762" s="90" t="s">
        <v>2029</v>
      </c>
      <c r="BQ2762" s="90">
        <f>COUNTIF(M2760:N2761,"NS")</f>
        <v>0</v>
      </c>
      <c r="BR2762" s="90">
        <f>COUNTIF(O2760:P2761,"NS")</f>
        <v>0</v>
      </c>
      <c r="BS2762" s="90">
        <f>COUNTIF(Q2760:R2761,"NS")</f>
        <v>0</v>
      </c>
      <c r="BT2762" s="90">
        <f>COUNTIF(S2760:T2761,"NS")</f>
        <v>0</v>
      </c>
      <c r="BU2762" s="90">
        <f>COUNTIF(U2760:U2761,"NS")</f>
        <v>0</v>
      </c>
      <c r="BV2762" s="90">
        <f>COUNTIF(V2760:V2761,"NS")</f>
        <v>0</v>
      </c>
      <c r="BW2762" s="90">
        <f>COUNTIF(W2760:X2761,"NS")</f>
        <v>0</v>
      </c>
      <c r="BX2762" s="90">
        <f>COUNTIF(Y2760:Y2761,"NS")</f>
        <v>0</v>
      </c>
      <c r="BY2762" s="90">
        <f>COUNTIF(Z2760:Z2761,"NS")</f>
        <v>0</v>
      </c>
      <c r="BZ2762" s="90">
        <f>COUNTIF(AA2760:AB2761,"NS")</f>
        <v>0</v>
      </c>
      <c r="CA2762" s="90">
        <f>COUNTIF(AC2760:AC2761,"NS")</f>
        <v>0</v>
      </c>
      <c r="CB2762" s="90">
        <f>COUNTIF(AD2760:AD2761,"NS")</f>
        <v>0</v>
      </c>
      <c r="CO2762" s="340"/>
      <c r="CP2762" s="493"/>
      <c r="CQ2762" s="493"/>
      <c r="CR2762" s="493"/>
      <c r="CS2762" s="493"/>
      <c r="CT2762" s="493"/>
      <c r="CU2762" s="493"/>
      <c r="CV2762" s="486"/>
      <c r="CW2762" s="486"/>
      <c r="CX2762" s="342"/>
      <c r="CY2762" s="342"/>
      <c r="CZ2762" s="486"/>
      <c r="DA2762" s="486"/>
      <c r="DB2762" s="342"/>
      <c r="DC2762" s="342"/>
      <c r="DD2762" s="486"/>
      <c r="DE2762" s="486"/>
      <c r="DF2762" s="342"/>
      <c r="DG2762" s="342"/>
      <c r="DH2762" s="340"/>
    </row>
    <row r="2763" spans="1:112" ht="15" customHeight="1" x14ac:dyDescent="0.2">
      <c r="A2763" s="109"/>
      <c r="B2763" s="109"/>
      <c r="C2763" s="633"/>
      <c r="D2763" s="594"/>
      <c r="E2763" s="595"/>
      <c r="F2763" s="629" t="s">
        <v>499</v>
      </c>
      <c r="G2763" s="629"/>
      <c r="H2763" s="587" t="s">
        <v>500</v>
      </c>
      <c r="I2763" s="588"/>
      <c r="J2763" s="588"/>
      <c r="K2763" s="588"/>
      <c r="L2763" s="589"/>
      <c r="M2763" s="579"/>
      <c r="N2763" s="580"/>
      <c r="O2763" s="579"/>
      <c r="P2763" s="580"/>
      <c r="Q2763" s="579"/>
      <c r="R2763" s="580"/>
      <c r="S2763" s="590"/>
      <c r="T2763" s="591"/>
      <c r="U2763" s="201"/>
      <c r="V2763" s="201"/>
      <c r="W2763" s="486"/>
      <c r="X2763" s="486"/>
      <c r="Y2763" s="201"/>
      <c r="Z2763" s="201"/>
      <c r="AA2763" s="486"/>
      <c r="AB2763" s="486"/>
      <c r="AC2763" s="201"/>
      <c r="AD2763" s="201"/>
      <c r="AE2763" s="109"/>
      <c r="AG2763" s="90">
        <f t="shared" si="3590"/>
        <v>45</v>
      </c>
      <c r="AH2763" s="186">
        <f t="shared" si="3591"/>
        <v>0</v>
      </c>
      <c r="AI2763" s="130">
        <f t="shared" si="3592"/>
        <v>0</v>
      </c>
      <c r="AJ2763" s="130">
        <f t="shared" si="3593"/>
        <v>0</v>
      </c>
      <c r="AK2763" s="130">
        <f t="shared" si="3594"/>
        <v>0</v>
      </c>
      <c r="AL2763" s="130">
        <f t="shared" si="3595"/>
        <v>0</v>
      </c>
      <c r="AM2763" s="359">
        <f t="shared" si="3596"/>
        <v>0</v>
      </c>
      <c r="AN2763" s="130">
        <f t="shared" si="3597"/>
        <v>0</v>
      </c>
      <c r="AO2763" s="130">
        <f t="shared" si="3598"/>
        <v>0</v>
      </c>
      <c r="AP2763" s="130">
        <f t="shared" si="3599"/>
        <v>0</v>
      </c>
      <c r="AQ2763" s="130">
        <f t="shared" si="3600"/>
        <v>0</v>
      </c>
      <c r="AR2763" s="359">
        <f t="shared" si="3601"/>
        <v>0</v>
      </c>
      <c r="AS2763" s="130">
        <f t="shared" si="3602"/>
        <v>0</v>
      </c>
      <c r="AT2763" s="130">
        <f t="shared" si="3603"/>
        <v>0</v>
      </c>
      <c r="AU2763" s="130">
        <f t="shared" si="3604"/>
        <v>0</v>
      </c>
      <c r="AV2763" s="130">
        <f t="shared" si="3605"/>
        <v>0</v>
      </c>
      <c r="AW2763" s="359">
        <f t="shared" si="3577"/>
        <v>0</v>
      </c>
      <c r="AX2763" s="130">
        <f t="shared" si="3606"/>
        <v>0</v>
      </c>
      <c r="AY2763" s="130">
        <f t="shared" si="3607"/>
        <v>0</v>
      </c>
      <c r="AZ2763" s="130">
        <f t="shared" si="3608"/>
        <v>0</v>
      </c>
      <c r="BA2763" s="130">
        <f t="shared" si="3609"/>
        <v>0</v>
      </c>
      <c r="BB2763" s="359">
        <f t="shared" si="3578"/>
        <v>0</v>
      </c>
      <c r="BC2763" s="130">
        <f t="shared" si="3610"/>
        <v>0</v>
      </c>
      <c r="BD2763" s="130">
        <f t="shared" si="3611"/>
        <v>0</v>
      </c>
      <c r="BE2763" s="130">
        <f t="shared" si="3612"/>
        <v>0</v>
      </c>
      <c r="BF2763" s="130">
        <f t="shared" si="3613"/>
        <v>0</v>
      </c>
      <c r="BG2763" s="359">
        <f t="shared" si="3579"/>
        <v>0</v>
      </c>
      <c r="BH2763" s="130">
        <f t="shared" si="3614"/>
        <v>0</v>
      </c>
      <c r="BI2763" s="130">
        <f t="shared" si="3615"/>
        <v>0</v>
      </c>
      <c r="BJ2763" s="130">
        <f t="shared" si="3616"/>
        <v>0</v>
      </c>
      <c r="BK2763" s="130">
        <f t="shared" si="3617"/>
        <v>0</v>
      </c>
      <c r="BL2763" s="359">
        <f t="shared" si="3580"/>
        <v>0</v>
      </c>
      <c r="BM2763" s="90">
        <f t="shared" si="3618"/>
        <v>0</v>
      </c>
      <c r="BP2763" s="90" t="s">
        <v>2104</v>
      </c>
      <c r="BQ2763" s="90">
        <f>M2759</f>
        <v>0</v>
      </c>
      <c r="BR2763" s="90">
        <f>O2759</f>
        <v>0</v>
      </c>
      <c r="BS2763" s="90">
        <f>Q2759</f>
        <v>0</v>
      </c>
      <c r="BT2763" s="90">
        <f>S2759</f>
        <v>0</v>
      </c>
      <c r="BU2763" s="90">
        <f>U2759</f>
        <v>0</v>
      </c>
      <c r="BV2763" s="90">
        <f>V2759</f>
        <v>0</v>
      </c>
      <c r="BW2763" s="90">
        <f>W2759</f>
        <v>0</v>
      </c>
      <c r="BX2763" s="90">
        <f>Y2759</f>
        <v>0</v>
      </c>
      <c r="BY2763" s="90">
        <f>Z2759</f>
        <v>0</v>
      </c>
      <c r="BZ2763" s="90">
        <f>AA2759</f>
        <v>0</v>
      </c>
      <c r="CA2763" s="90">
        <f>AC2759</f>
        <v>0</v>
      </c>
      <c r="CB2763" s="90">
        <f>AD2759</f>
        <v>0</v>
      </c>
      <c r="CO2763" s="340"/>
      <c r="CP2763" s="493"/>
      <c r="CQ2763" s="493"/>
      <c r="CR2763" s="493"/>
      <c r="CS2763" s="493"/>
      <c r="CT2763" s="493"/>
      <c r="CU2763" s="493"/>
      <c r="CV2763" s="486"/>
      <c r="CW2763" s="486"/>
      <c r="CX2763" s="342"/>
      <c r="CY2763" s="342"/>
      <c r="CZ2763" s="486"/>
      <c r="DA2763" s="486"/>
      <c r="DB2763" s="342"/>
      <c r="DC2763" s="342"/>
      <c r="DD2763" s="486"/>
      <c r="DE2763" s="486"/>
      <c r="DF2763" s="342"/>
      <c r="DG2763" s="342"/>
      <c r="DH2763" s="340"/>
    </row>
    <row r="2764" spans="1:112" ht="24" customHeight="1" x14ac:dyDescent="0.2">
      <c r="A2764" s="109"/>
      <c r="B2764" s="109"/>
      <c r="C2764" s="634"/>
      <c r="D2764" s="596"/>
      <c r="E2764" s="597"/>
      <c r="F2764" s="629" t="s">
        <v>501</v>
      </c>
      <c r="G2764" s="629"/>
      <c r="H2764" s="587" t="s">
        <v>502</v>
      </c>
      <c r="I2764" s="588"/>
      <c r="J2764" s="588"/>
      <c r="K2764" s="588"/>
      <c r="L2764" s="589"/>
      <c r="M2764" s="579"/>
      <c r="N2764" s="580"/>
      <c r="O2764" s="579"/>
      <c r="P2764" s="580"/>
      <c r="Q2764" s="579"/>
      <c r="R2764" s="580"/>
      <c r="S2764" s="590"/>
      <c r="T2764" s="591"/>
      <c r="U2764" s="201"/>
      <c r="V2764" s="201"/>
      <c r="W2764" s="486"/>
      <c r="X2764" s="486"/>
      <c r="Y2764" s="201"/>
      <c r="Z2764" s="201"/>
      <c r="AA2764" s="486"/>
      <c r="AB2764" s="486"/>
      <c r="AC2764" s="201"/>
      <c r="AD2764" s="201"/>
      <c r="AE2764" s="109"/>
      <c r="AG2764" s="90">
        <f t="shared" si="3590"/>
        <v>45</v>
      </c>
      <c r="AH2764" s="186">
        <f t="shared" si="3591"/>
        <v>0</v>
      </c>
      <c r="AI2764" s="130">
        <f t="shared" si="3592"/>
        <v>0</v>
      </c>
      <c r="AJ2764" s="130">
        <f t="shared" si="3593"/>
        <v>0</v>
      </c>
      <c r="AK2764" s="130">
        <f t="shared" si="3594"/>
        <v>0</v>
      </c>
      <c r="AL2764" s="130">
        <f t="shared" si="3595"/>
        <v>0</v>
      </c>
      <c r="AM2764" s="359">
        <f t="shared" si="3596"/>
        <v>0</v>
      </c>
      <c r="AN2764" s="130">
        <f t="shared" si="3597"/>
        <v>0</v>
      </c>
      <c r="AO2764" s="130">
        <f t="shared" si="3598"/>
        <v>0</v>
      </c>
      <c r="AP2764" s="130">
        <f t="shared" si="3599"/>
        <v>0</v>
      </c>
      <c r="AQ2764" s="130">
        <f t="shared" si="3600"/>
        <v>0</v>
      </c>
      <c r="AR2764" s="359">
        <f t="shared" si="3601"/>
        <v>0</v>
      </c>
      <c r="AS2764" s="130">
        <f t="shared" si="3602"/>
        <v>0</v>
      </c>
      <c r="AT2764" s="130">
        <f t="shared" si="3603"/>
        <v>0</v>
      </c>
      <c r="AU2764" s="130">
        <f t="shared" si="3604"/>
        <v>0</v>
      </c>
      <c r="AV2764" s="130">
        <f t="shared" si="3605"/>
        <v>0</v>
      </c>
      <c r="AW2764" s="359">
        <f t="shared" si="3577"/>
        <v>0</v>
      </c>
      <c r="AX2764" s="130">
        <f t="shared" si="3606"/>
        <v>0</v>
      </c>
      <c r="AY2764" s="130">
        <f t="shared" si="3607"/>
        <v>0</v>
      </c>
      <c r="AZ2764" s="130">
        <f t="shared" si="3608"/>
        <v>0</v>
      </c>
      <c r="BA2764" s="130">
        <f t="shared" si="3609"/>
        <v>0</v>
      </c>
      <c r="BB2764" s="359">
        <f t="shared" si="3578"/>
        <v>0</v>
      </c>
      <c r="BC2764" s="130">
        <f t="shared" si="3610"/>
        <v>0</v>
      </c>
      <c r="BD2764" s="130">
        <f t="shared" si="3611"/>
        <v>0</v>
      </c>
      <c r="BE2764" s="130">
        <f t="shared" si="3612"/>
        <v>0</v>
      </c>
      <c r="BF2764" s="130">
        <f t="shared" si="3613"/>
        <v>0</v>
      </c>
      <c r="BG2764" s="359">
        <f t="shared" si="3579"/>
        <v>0</v>
      </c>
      <c r="BH2764" s="130">
        <f t="shared" si="3614"/>
        <v>0</v>
      </c>
      <c r="BI2764" s="130">
        <f t="shared" si="3615"/>
        <v>0</v>
      </c>
      <c r="BJ2764" s="130">
        <f t="shared" si="3616"/>
        <v>0</v>
      </c>
      <c r="BK2764" s="130">
        <f t="shared" si="3617"/>
        <v>0</v>
      </c>
      <c r="BL2764" s="359">
        <f t="shared" si="3580"/>
        <v>0</v>
      </c>
      <c r="BM2764" s="90">
        <f t="shared" si="3618"/>
        <v>0</v>
      </c>
      <c r="CO2764" s="340"/>
      <c r="CP2764" s="493"/>
      <c r="CQ2764" s="493"/>
      <c r="CR2764" s="493"/>
      <c r="CS2764" s="493"/>
      <c r="CT2764" s="493"/>
      <c r="CU2764" s="493"/>
      <c r="CV2764" s="486"/>
      <c r="CW2764" s="486"/>
      <c r="CX2764" s="342"/>
      <c r="CY2764" s="342"/>
      <c r="CZ2764" s="486"/>
      <c r="DA2764" s="486"/>
      <c r="DB2764" s="342"/>
      <c r="DC2764" s="342"/>
      <c r="DD2764" s="486"/>
      <c r="DE2764" s="486"/>
      <c r="DF2764" s="342"/>
      <c r="DG2764" s="342"/>
      <c r="DH2764" s="340"/>
    </row>
    <row r="2765" spans="1:112" ht="15" customHeight="1" x14ac:dyDescent="0.2">
      <c r="A2765" s="109"/>
      <c r="B2765" s="109"/>
      <c r="C2765" s="740" t="s">
        <v>511</v>
      </c>
      <c r="D2765" s="592" t="s">
        <v>512</v>
      </c>
      <c r="E2765" s="593"/>
      <c r="F2765" s="629" t="s">
        <v>505</v>
      </c>
      <c r="G2765" s="629"/>
      <c r="H2765" s="587" t="s">
        <v>506</v>
      </c>
      <c r="I2765" s="588"/>
      <c r="J2765" s="588"/>
      <c r="K2765" s="588"/>
      <c r="L2765" s="589"/>
      <c r="M2765" s="579"/>
      <c r="N2765" s="580"/>
      <c r="O2765" s="579"/>
      <c r="P2765" s="580"/>
      <c r="Q2765" s="579"/>
      <c r="R2765" s="580"/>
      <c r="S2765" s="590"/>
      <c r="T2765" s="591"/>
      <c r="U2765" s="201"/>
      <c r="V2765" s="201"/>
      <c r="W2765" s="486"/>
      <c r="X2765" s="486"/>
      <c r="Y2765" s="201"/>
      <c r="Z2765" s="201"/>
      <c r="AA2765" s="486"/>
      <c r="AB2765" s="486"/>
      <c r="AC2765" s="201"/>
      <c r="AD2765" s="201"/>
      <c r="AE2765" s="109"/>
      <c r="AG2765" s="90">
        <f t="shared" si="3590"/>
        <v>45</v>
      </c>
      <c r="AH2765" s="186">
        <f t="shared" si="3591"/>
        <v>0</v>
      </c>
      <c r="AI2765" s="130">
        <f t="shared" si="3592"/>
        <v>0</v>
      </c>
      <c r="AJ2765" s="130">
        <f t="shared" si="3593"/>
        <v>0</v>
      </c>
      <c r="AK2765" s="130">
        <f t="shared" si="3594"/>
        <v>0</v>
      </c>
      <c r="AL2765" s="130">
        <f t="shared" si="3595"/>
        <v>0</v>
      </c>
      <c r="AM2765" s="359">
        <f t="shared" si="3596"/>
        <v>0</v>
      </c>
      <c r="AN2765" s="130">
        <f t="shared" si="3597"/>
        <v>0</v>
      </c>
      <c r="AO2765" s="130">
        <f t="shared" si="3598"/>
        <v>0</v>
      </c>
      <c r="AP2765" s="130">
        <f t="shared" si="3599"/>
        <v>0</v>
      </c>
      <c r="AQ2765" s="130">
        <f t="shared" si="3600"/>
        <v>0</v>
      </c>
      <c r="AR2765" s="359">
        <f t="shared" si="3601"/>
        <v>0</v>
      </c>
      <c r="AS2765" s="130">
        <f t="shared" si="3602"/>
        <v>0</v>
      </c>
      <c r="AT2765" s="130">
        <f t="shared" si="3603"/>
        <v>0</v>
      </c>
      <c r="AU2765" s="130">
        <f t="shared" si="3604"/>
        <v>0</v>
      </c>
      <c r="AV2765" s="130">
        <f t="shared" si="3605"/>
        <v>0</v>
      </c>
      <c r="AW2765" s="359">
        <f t="shared" si="3577"/>
        <v>0</v>
      </c>
      <c r="AX2765" s="130">
        <f t="shared" si="3606"/>
        <v>0</v>
      </c>
      <c r="AY2765" s="130">
        <f t="shared" si="3607"/>
        <v>0</v>
      </c>
      <c r="AZ2765" s="130">
        <f t="shared" si="3608"/>
        <v>0</v>
      </c>
      <c r="BA2765" s="130">
        <f t="shared" si="3609"/>
        <v>0</v>
      </c>
      <c r="BB2765" s="359">
        <f t="shared" si="3578"/>
        <v>0</v>
      </c>
      <c r="BC2765" s="130">
        <f t="shared" si="3610"/>
        <v>0</v>
      </c>
      <c r="BD2765" s="130">
        <f t="shared" si="3611"/>
        <v>0</v>
      </c>
      <c r="BE2765" s="130">
        <f t="shared" si="3612"/>
        <v>0</v>
      </c>
      <c r="BF2765" s="130">
        <f t="shared" si="3613"/>
        <v>0</v>
      </c>
      <c r="BG2765" s="359">
        <f t="shared" si="3579"/>
        <v>0</v>
      </c>
      <c r="BH2765" s="130">
        <f t="shared" si="3614"/>
        <v>0</v>
      </c>
      <c r="BI2765" s="130">
        <f t="shared" si="3615"/>
        <v>0</v>
      </c>
      <c r="BJ2765" s="130">
        <f t="shared" si="3616"/>
        <v>0</v>
      </c>
      <c r="BK2765" s="130">
        <f t="shared" si="3617"/>
        <v>0</v>
      </c>
      <c r="BL2765" s="359">
        <f t="shared" si="3580"/>
        <v>0</v>
      </c>
      <c r="BM2765" s="90">
        <f t="shared" si="3618"/>
        <v>0</v>
      </c>
      <c r="CO2765" s="349" t="s">
        <v>2171</v>
      </c>
      <c r="CP2765" s="488">
        <f>IF(AND(SUM(M2765:N2767)=0,COUNTIF(M2765:N2767,"NS")&gt;0),"NS",SUM(M2765:N2767))</f>
        <v>0</v>
      </c>
      <c r="CQ2765" s="488"/>
      <c r="CR2765" s="488">
        <f>IF(AND(SUM(O2765:P2767)=0,COUNTIF(O2765:P2767,"NS")&gt;0),"NS",SUM(O2765:P2767))</f>
        <v>0</v>
      </c>
      <c r="CS2765" s="488"/>
      <c r="CT2765" s="488">
        <f>IF(AND(SUM(Q2765:R2767)=0,COUNTIF(Q2765:R2767,"NS")&gt;0),"NS",SUM(Q2765:R2767))</f>
        <v>0</v>
      </c>
      <c r="CU2765" s="488"/>
      <c r="CV2765" s="488">
        <f>IF(AND(SUM(S2765:T2767)=0,COUNTIF(S2765:T2767,"NS")&gt;0),"NS",SUM(S2765:T2767))</f>
        <v>0</v>
      </c>
      <c r="CW2765" s="488"/>
      <c r="CX2765" s="353">
        <f>IF(AND(SUM(U2765:U2767)=0,COUNTIF(U2765:U2767,"NS")&gt;0),"NS",SUM(U2765:U2767))</f>
        <v>0</v>
      </c>
      <c r="CY2765" s="353">
        <f>IF(AND(SUM(V2765:V2767)=0,COUNTIF(V2765:V2767,"NS")&gt;0),"NS",SUM(V2765:V2767))</f>
        <v>0</v>
      </c>
      <c r="CZ2765" s="488">
        <f>IF(AND(SUM(W2765:X2767)=0,COUNTIF(W2765:X2767,"NS")&gt;0),"NS",SUM(W2765:X2767))</f>
        <v>0</v>
      </c>
      <c r="DA2765" s="488"/>
      <c r="DB2765" s="353">
        <f>IF(AND(SUM(Y2765:Y2767)=0,COUNTIF(Y2765:Y2767,"NS")&gt;0),"NS",SUM(Y2765:Y2767))</f>
        <v>0</v>
      </c>
      <c r="DC2765" s="353">
        <f>IF(AND(SUM(Z2765:Z2767)=0,COUNTIF(Z2765:Z2767,"NS")&gt;0),"NS",SUM(Z2765:Z2767))</f>
        <v>0</v>
      </c>
      <c r="DD2765" s="488">
        <f>IF(AND(SUM(AA2765:AB2767)=0,COUNTIF(AA2765:AB2767,"NS")&gt;0),"NS",SUM(AA2765:AB2767))</f>
        <v>0</v>
      </c>
      <c r="DE2765" s="488"/>
      <c r="DF2765" s="353">
        <f>IF(AND(SUM(AC2765:AC2767)=0,COUNTIF(AC2765:AC2767,"NS")&gt;0),"NS",SUM(AC2765:AC2767))</f>
        <v>0</v>
      </c>
      <c r="DG2765" s="353">
        <f>IF(AND(SUM(AD2765:AD2767)=0,COUNTIF(AD2765:AD2767,"NS")&gt;0),"NS",SUM(AD2765:AD2767))</f>
        <v>0</v>
      </c>
      <c r="DH2765" s="340"/>
    </row>
    <row r="2766" spans="1:112" ht="24" customHeight="1" x14ac:dyDescent="0.2">
      <c r="A2766" s="109"/>
      <c r="B2766" s="109"/>
      <c r="C2766" s="741"/>
      <c r="D2766" s="594"/>
      <c r="E2766" s="595"/>
      <c r="F2766" s="629" t="s">
        <v>507</v>
      </c>
      <c r="G2766" s="629"/>
      <c r="H2766" s="587" t="s">
        <v>508</v>
      </c>
      <c r="I2766" s="588"/>
      <c r="J2766" s="588"/>
      <c r="K2766" s="588"/>
      <c r="L2766" s="589"/>
      <c r="M2766" s="579"/>
      <c r="N2766" s="580"/>
      <c r="O2766" s="579"/>
      <c r="P2766" s="580"/>
      <c r="Q2766" s="579"/>
      <c r="R2766" s="580"/>
      <c r="S2766" s="590"/>
      <c r="T2766" s="591"/>
      <c r="U2766" s="201"/>
      <c r="V2766" s="201"/>
      <c r="W2766" s="486"/>
      <c r="X2766" s="486"/>
      <c r="Y2766" s="201"/>
      <c r="Z2766" s="201"/>
      <c r="AA2766" s="486"/>
      <c r="AB2766" s="486"/>
      <c r="AC2766" s="201"/>
      <c r="AD2766" s="201"/>
      <c r="AE2766" s="109"/>
      <c r="AG2766" s="90">
        <f t="shared" si="3590"/>
        <v>45</v>
      </c>
      <c r="AH2766" s="186">
        <f t="shared" si="3591"/>
        <v>0</v>
      </c>
      <c r="AI2766" s="130">
        <f t="shared" si="3592"/>
        <v>0</v>
      </c>
      <c r="AJ2766" s="130">
        <f t="shared" si="3593"/>
        <v>0</v>
      </c>
      <c r="AK2766" s="130">
        <f t="shared" si="3594"/>
        <v>0</v>
      </c>
      <c r="AL2766" s="130">
        <f t="shared" si="3595"/>
        <v>0</v>
      </c>
      <c r="AM2766" s="359">
        <f t="shared" si="3596"/>
        <v>0</v>
      </c>
      <c r="AN2766" s="130">
        <f t="shared" si="3597"/>
        <v>0</v>
      </c>
      <c r="AO2766" s="130">
        <f t="shared" si="3598"/>
        <v>0</v>
      </c>
      <c r="AP2766" s="130">
        <f t="shared" si="3599"/>
        <v>0</v>
      </c>
      <c r="AQ2766" s="130">
        <f t="shared" si="3600"/>
        <v>0</v>
      </c>
      <c r="AR2766" s="359">
        <f t="shared" si="3601"/>
        <v>0</v>
      </c>
      <c r="AS2766" s="130">
        <f t="shared" si="3602"/>
        <v>0</v>
      </c>
      <c r="AT2766" s="130">
        <f t="shared" si="3603"/>
        <v>0</v>
      </c>
      <c r="AU2766" s="130">
        <f t="shared" si="3604"/>
        <v>0</v>
      </c>
      <c r="AV2766" s="130">
        <f t="shared" si="3605"/>
        <v>0</v>
      </c>
      <c r="AW2766" s="359">
        <f t="shared" si="3577"/>
        <v>0</v>
      </c>
      <c r="AX2766" s="130">
        <f t="shared" si="3606"/>
        <v>0</v>
      </c>
      <c r="AY2766" s="130">
        <f t="shared" si="3607"/>
        <v>0</v>
      </c>
      <c r="AZ2766" s="130">
        <f t="shared" si="3608"/>
        <v>0</v>
      </c>
      <c r="BA2766" s="130">
        <f t="shared" si="3609"/>
        <v>0</v>
      </c>
      <c r="BB2766" s="359">
        <f t="shared" si="3578"/>
        <v>0</v>
      </c>
      <c r="BC2766" s="130">
        <f t="shared" si="3610"/>
        <v>0</v>
      </c>
      <c r="BD2766" s="130">
        <f t="shared" si="3611"/>
        <v>0</v>
      </c>
      <c r="BE2766" s="130">
        <f t="shared" si="3612"/>
        <v>0</v>
      </c>
      <c r="BF2766" s="130">
        <f t="shared" si="3613"/>
        <v>0</v>
      </c>
      <c r="BG2766" s="359">
        <f t="shared" si="3579"/>
        <v>0</v>
      </c>
      <c r="BH2766" s="130">
        <f t="shared" si="3614"/>
        <v>0</v>
      </c>
      <c r="BI2766" s="130">
        <f t="shared" si="3615"/>
        <v>0</v>
      </c>
      <c r="BJ2766" s="130">
        <f t="shared" si="3616"/>
        <v>0</v>
      </c>
      <c r="BK2766" s="130">
        <f t="shared" si="3617"/>
        <v>0</v>
      </c>
      <c r="BL2766" s="359">
        <f t="shared" si="3580"/>
        <v>0</v>
      </c>
      <c r="BM2766" s="90">
        <f t="shared" si="3618"/>
        <v>0</v>
      </c>
      <c r="CO2766" s="349" t="s">
        <v>2078</v>
      </c>
      <c r="CP2766" s="488">
        <f>SUM(M2765:N2766)</f>
        <v>0</v>
      </c>
      <c r="CQ2766" s="488"/>
      <c r="CR2766" s="488">
        <f>SUM(O2765:P2766)</f>
        <v>0</v>
      </c>
      <c r="CS2766" s="488"/>
      <c r="CT2766" s="488">
        <f>SUM(Q2765:R2766)</f>
        <v>0</v>
      </c>
      <c r="CU2766" s="488"/>
      <c r="CV2766" s="488">
        <f>SUM(S2765:T2766)</f>
        <v>0</v>
      </c>
      <c r="CW2766" s="488"/>
      <c r="CX2766" s="353">
        <f>SUM(U2765:U2766)</f>
        <v>0</v>
      </c>
      <c r="CY2766" s="353">
        <f>SUM(V2765:V2766)</f>
        <v>0</v>
      </c>
      <c r="CZ2766" s="488">
        <f>SUM(W2765:X2766)</f>
        <v>0</v>
      </c>
      <c r="DA2766" s="488"/>
      <c r="DB2766" s="353">
        <f t="shared" ref="DB2766" si="3793">SUM(Y2765:Y2766)</f>
        <v>0</v>
      </c>
      <c r="DC2766" s="353">
        <f t="shared" ref="DC2766" si="3794">SUM(Z2765:Z2766)</f>
        <v>0</v>
      </c>
      <c r="DD2766" s="488">
        <f>SUM(AA2765:AB2766)</f>
        <v>0</v>
      </c>
      <c r="DE2766" s="488"/>
      <c r="DF2766" s="353">
        <f t="shared" ref="DF2766" si="3795">SUM(AC2765:AC2766)</f>
        <v>0</v>
      </c>
      <c r="DG2766" s="353">
        <f t="shared" ref="DG2766" si="3796">SUM(AD2765:AD2766)</f>
        <v>0</v>
      </c>
      <c r="DH2766" s="340"/>
    </row>
    <row r="2767" spans="1:112" ht="24" customHeight="1" x14ac:dyDescent="0.2">
      <c r="A2767" s="109"/>
      <c r="B2767" s="109"/>
      <c r="C2767" s="742"/>
      <c r="D2767" s="596"/>
      <c r="E2767" s="597"/>
      <c r="F2767" s="629" t="s">
        <v>509</v>
      </c>
      <c r="G2767" s="629"/>
      <c r="H2767" s="587" t="s">
        <v>510</v>
      </c>
      <c r="I2767" s="588"/>
      <c r="J2767" s="588"/>
      <c r="K2767" s="588"/>
      <c r="L2767" s="589"/>
      <c r="M2767" s="579"/>
      <c r="N2767" s="580"/>
      <c r="O2767" s="579"/>
      <c r="P2767" s="580"/>
      <c r="Q2767" s="579"/>
      <c r="R2767" s="580"/>
      <c r="S2767" s="590"/>
      <c r="T2767" s="591"/>
      <c r="U2767" s="201"/>
      <c r="V2767" s="201"/>
      <c r="W2767" s="486"/>
      <c r="X2767" s="486"/>
      <c r="Y2767" s="201"/>
      <c r="Z2767" s="201"/>
      <c r="AA2767" s="486"/>
      <c r="AB2767" s="486"/>
      <c r="AC2767" s="201"/>
      <c r="AD2767" s="201"/>
      <c r="AE2767" s="109"/>
      <c r="AG2767" s="90">
        <f t="shared" si="3590"/>
        <v>45</v>
      </c>
      <c r="AH2767" s="186">
        <f t="shared" si="3591"/>
        <v>0</v>
      </c>
      <c r="AI2767" s="130">
        <f t="shared" si="3592"/>
        <v>0</v>
      </c>
      <c r="AJ2767" s="130">
        <f t="shared" si="3593"/>
        <v>0</v>
      </c>
      <c r="AK2767" s="130">
        <f t="shared" si="3594"/>
        <v>0</v>
      </c>
      <c r="AL2767" s="130">
        <f t="shared" si="3595"/>
        <v>0</v>
      </c>
      <c r="AM2767" s="359">
        <f t="shared" si="3596"/>
        <v>0</v>
      </c>
      <c r="AN2767" s="130">
        <f t="shared" si="3597"/>
        <v>0</v>
      </c>
      <c r="AO2767" s="130">
        <f t="shared" si="3598"/>
        <v>0</v>
      </c>
      <c r="AP2767" s="130">
        <f t="shared" si="3599"/>
        <v>0</v>
      </c>
      <c r="AQ2767" s="130">
        <f t="shared" si="3600"/>
        <v>0</v>
      </c>
      <c r="AR2767" s="359">
        <f t="shared" si="3601"/>
        <v>0</v>
      </c>
      <c r="AS2767" s="130">
        <f t="shared" si="3602"/>
        <v>0</v>
      </c>
      <c r="AT2767" s="130">
        <f t="shared" si="3603"/>
        <v>0</v>
      </c>
      <c r="AU2767" s="130">
        <f t="shared" si="3604"/>
        <v>0</v>
      </c>
      <c r="AV2767" s="130">
        <f t="shared" si="3605"/>
        <v>0</v>
      </c>
      <c r="AW2767" s="359">
        <f t="shared" si="3577"/>
        <v>0</v>
      </c>
      <c r="AX2767" s="130">
        <f t="shared" si="3606"/>
        <v>0</v>
      </c>
      <c r="AY2767" s="130">
        <f t="shared" si="3607"/>
        <v>0</v>
      </c>
      <c r="AZ2767" s="130">
        <f t="shared" si="3608"/>
        <v>0</v>
      </c>
      <c r="BA2767" s="130">
        <f t="shared" si="3609"/>
        <v>0</v>
      </c>
      <c r="BB2767" s="359">
        <f t="shared" si="3578"/>
        <v>0</v>
      </c>
      <c r="BC2767" s="130">
        <f t="shared" si="3610"/>
        <v>0</v>
      </c>
      <c r="BD2767" s="130">
        <f t="shared" si="3611"/>
        <v>0</v>
      </c>
      <c r="BE2767" s="130">
        <f t="shared" si="3612"/>
        <v>0</v>
      </c>
      <c r="BF2767" s="130">
        <f t="shared" si="3613"/>
        <v>0</v>
      </c>
      <c r="BG2767" s="359">
        <f t="shared" si="3579"/>
        <v>0</v>
      </c>
      <c r="BH2767" s="130">
        <f t="shared" si="3614"/>
        <v>0</v>
      </c>
      <c r="BI2767" s="130">
        <f t="shared" si="3615"/>
        <v>0</v>
      </c>
      <c r="BJ2767" s="130">
        <f t="shared" si="3616"/>
        <v>0</v>
      </c>
      <c r="BK2767" s="130">
        <f t="shared" si="3617"/>
        <v>0</v>
      </c>
      <c r="BL2767" s="359">
        <f t="shared" si="3580"/>
        <v>0</v>
      </c>
      <c r="BM2767" s="90">
        <f t="shared" si="3618"/>
        <v>0</v>
      </c>
      <c r="BQ2767" s="246" t="s">
        <v>2104</v>
      </c>
      <c r="BR2767" s="246" t="s">
        <v>2048</v>
      </c>
      <c r="BS2767" s="246" t="s">
        <v>2049</v>
      </c>
      <c r="BT2767" s="246" t="s">
        <v>84</v>
      </c>
      <c r="BU2767" s="246" t="s">
        <v>2048</v>
      </c>
      <c r="BV2767" s="246" t="s">
        <v>2049</v>
      </c>
      <c r="BW2767" s="246" t="s">
        <v>84</v>
      </c>
      <c r="BX2767" s="246" t="s">
        <v>2048</v>
      </c>
      <c r="BY2767" s="246" t="s">
        <v>2049</v>
      </c>
      <c r="BZ2767" s="246" t="s">
        <v>84</v>
      </c>
      <c r="CA2767" s="246" t="s">
        <v>2048</v>
      </c>
      <c r="CB2767" s="246" t="s">
        <v>2049</v>
      </c>
      <c r="CO2767" s="349" t="s">
        <v>2029</v>
      </c>
      <c r="CP2767" s="488">
        <f>COUNTIF(M2765:N2766,"NS")</f>
        <v>0</v>
      </c>
      <c r="CQ2767" s="488"/>
      <c r="CR2767" s="488">
        <f>COUNTIF(O2765:P2766,"NS")</f>
        <v>0</v>
      </c>
      <c r="CS2767" s="488"/>
      <c r="CT2767" s="488">
        <f>COUNTIF(Q2765:R2766,"NS")</f>
        <v>0</v>
      </c>
      <c r="CU2767" s="488"/>
      <c r="CV2767" s="488">
        <f>COUNTIF(S2765:T2766,"NS")</f>
        <v>0</v>
      </c>
      <c r="CW2767" s="488"/>
      <c r="CX2767" s="353">
        <f>COUNTIF(U2765:U2766,"NS")</f>
        <v>0</v>
      </c>
      <c r="CY2767" s="353">
        <f>COUNTIF(V2765:V2766,"NS")</f>
        <v>0</v>
      </c>
      <c r="CZ2767" s="488">
        <f>COUNTIF(W2765:X2766,"NS")</f>
        <v>0</v>
      </c>
      <c r="DA2767" s="488"/>
      <c r="DB2767" s="353">
        <f t="shared" ref="DB2767" si="3797">COUNTIF(Y2765:Y2766,"NS")</f>
        <v>0</v>
      </c>
      <c r="DC2767" s="353">
        <f t="shared" ref="DC2767" si="3798">COUNTIF(Z2765:Z2766,"NS")</f>
        <v>0</v>
      </c>
      <c r="DD2767" s="488">
        <f>COUNTIF(AA2765:AB2766,"NS")</f>
        <v>0</v>
      </c>
      <c r="DE2767" s="488"/>
      <c r="DF2767" s="353">
        <f t="shared" ref="DF2767" si="3799">COUNTIF(AC2765:AC2766,"NS")</f>
        <v>0</v>
      </c>
      <c r="DG2767" s="353">
        <f t="shared" ref="DG2767" si="3800">COUNTIF(AD2765:AD2766,"NS")</f>
        <v>0</v>
      </c>
      <c r="DH2767" s="340"/>
    </row>
    <row r="2768" spans="1:112" ht="36" customHeight="1" x14ac:dyDescent="0.2">
      <c r="A2768" s="109"/>
      <c r="B2768" s="109"/>
      <c r="C2768" s="740" t="s">
        <v>547</v>
      </c>
      <c r="D2768" s="592" t="s">
        <v>1784</v>
      </c>
      <c r="E2768" s="593"/>
      <c r="F2768" s="629" t="s">
        <v>513</v>
      </c>
      <c r="G2768" s="629"/>
      <c r="H2768" s="587" t="s">
        <v>514</v>
      </c>
      <c r="I2768" s="588"/>
      <c r="J2768" s="588"/>
      <c r="K2768" s="588"/>
      <c r="L2768" s="589"/>
      <c r="M2768" s="579"/>
      <c r="N2768" s="580"/>
      <c r="O2768" s="579"/>
      <c r="P2768" s="580"/>
      <c r="Q2768" s="579"/>
      <c r="R2768" s="580"/>
      <c r="S2768" s="590"/>
      <c r="T2768" s="591"/>
      <c r="U2768" s="201"/>
      <c r="V2768" s="201"/>
      <c r="W2768" s="486"/>
      <c r="X2768" s="486"/>
      <c r="Y2768" s="201"/>
      <c r="Z2768" s="201"/>
      <c r="AA2768" s="486"/>
      <c r="AB2768" s="486"/>
      <c r="AC2768" s="201"/>
      <c r="AD2768" s="201"/>
      <c r="AE2768" s="109"/>
      <c r="AG2768" s="186">
        <f t="shared" si="3590"/>
        <v>45</v>
      </c>
      <c r="AH2768" s="186">
        <f t="shared" si="3591"/>
        <v>0</v>
      </c>
      <c r="AI2768" s="178">
        <f t="shared" si="3592"/>
        <v>0</v>
      </c>
      <c r="AJ2768" s="178">
        <f t="shared" si="3593"/>
        <v>0</v>
      </c>
      <c r="AK2768" s="178">
        <f t="shared" si="3594"/>
        <v>0</v>
      </c>
      <c r="AL2768" s="130">
        <f t="shared" si="3595"/>
        <v>0</v>
      </c>
      <c r="AM2768" s="359">
        <f t="shared" si="3596"/>
        <v>0</v>
      </c>
      <c r="AN2768" s="178">
        <f t="shared" si="3597"/>
        <v>0</v>
      </c>
      <c r="AO2768" s="178">
        <f t="shared" si="3598"/>
        <v>0</v>
      </c>
      <c r="AP2768" s="178">
        <f t="shared" si="3599"/>
        <v>0</v>
      </c>
      <c r="AQ2768" s="178">
        <f t="shared" si="3600"/>
        <v>0</v>
      </c>
      <c r="AR2768" s="359">
        <f t="shared" si="3601"/>
        <v>0</v>
      </c>
      <c r="AS2768" s="178">
        <f t="shared" si="3602"/>
        <v>0</v>
      </c>
      <c r="AT2768" s="178">
        <f t="shared" si="3603"/>
        <v>0</v>
      </c>
      <c r="AU2768" s="178">
        <f t="shared" si="3604"/>
        <v>0</v>
      </c>
      <c r="AV2768" s="178">
        <f t="shared" si="3605"/>
        <v>0</v>
      </c>
      <c r="AW2768" s="359">
        <f t="shared" si="3577"/>
        <v>0</v>
      </c>
      <c r="AX2768" s="178">
        <f t="shared" si="3606"/>
        <v>0</v>
      </c>
      <c r="AY2768" s="178">
        <f t="shared" si="3607"/>
        <v>0</v>
      </c>
      <c r="AZ2768" s="178">
        <f t="shared" si="3608"/>
        <v>0</v>
      </c>
      <c r="BA2768" s="178">
        <f t="shared" si="3609"/>
        <v>0</v>
      </c>
      <c r="BB2768" s="359">
        <f t="shared" si="3578"/>
        <v>0</v>
      </c>
      <c r="BC2768" s="178">
        <f t="shared" si="3610"/>
        <v>0</v>
      </c>
      <c r="BD2768" s="178">
        <f t="shared" si="3611"/>
        <v>0</v>
      </c>
      <c r="BE2768" s="178">
        <f t="shared" si="3612"/>
        <v>0</v>
      </c>
      <c r="BF2768" s="178">
        <f t="shared" si="3613"/>
        <v>0</v>
      </c>
      <c r="BG2768" s="359">
        <f t="shared" si="3579"/>
        <v>0</v>
      </c>
      <c r="BH2768" s="178">
        <f t="shared" si="3614"/>
        <v>0</v>
      </c>
      <c r="BI2768" s="178">
        <f t="shared" si="3615"/>
        <v>0</v>
      </c>
      <c r="BJ2768" s="178">
        <f t="shared" si="3616"/>
        <v>0</v>
      </c>
      <c r="BK2768" s="178">
        <f t="shared" si="3617"/>
        <v>0</v>
      </c>
      <c r="BL2768" s="359">
        <f t="shared" si="3580"/>
        <v>0</v>
      </c>
      <c r="BM2768" s="186">
        <f t="shared" si="3618"/>
        <v>0</v>
      </c>
      <c r="BN2768" s="186"/>
      <c r="BO2768" s="186"/>
      <c r="BP2768" s="186" t="s">
        <v>2077</v>
      </c>
      <c r="BQ2768" s="178">
        <f>IF($AG$1789=$AH$1789,0,IF(
OR(
AND(BQ2772=0,BQ2771&gt;0),
AND(BQ2772="NS",BQ2770&gt;0),
AND(BQ2772="NS",BQ2770=0,BQ2771=0)),1,
IF(OR(
AND(BQ2771&gt;=2,BQ2770&lt;BQ2772),
AND(BQ2772="NS",BQ2770=0,BQ2771&gt;0),
BQ2772=BQ2770,
AND(BQ2772="NA",BQ2771=0,BQ2770=0,BQ2769&gt;0)),0,1)))</f>
        <v>0</v>
      </c>
      <c r="BR2768" s="178">
        <f t="shared" ref="BR2768:CB2768" si="3801">IF($AG$1789=$AH$1789,0,IF(
OR(
AND(BR2772=0,BR2771&gt;0),
AND(BR2772="NS",BR2770&gt;0),
AND(BR2772="NS",BR2770=0,BR2771=0)),1,
IF(OR(
AND(BR2771&gt;=2,BR2770&lt;BR2772),
AND(BR2772="NS",BR2770=0,BR2771&gt;0),
BR2772=BR2770,
AND(BR2772="NA",BR2771=0,BR2770=0,BR2769&gt;0)),0,1)))</f>
        <v>0</v>
      </c>
      <c r="BS2768" s="178">
        <f t="shared" si="3801"/>
        <v>0</v>
      </c>
      <c r="BT2768" s="178">
        <f t="shared" si="3801"/>
        <v>0</v>
      </c>
      <c r="BU2768" s="178">
        <f t="shared" si="3801"/>
        <v>0</v>
      </c>
      <c r="BV2768" s="178">
        <f t="shared" si="3801"/>
        <v>0</v>
      </c>
      <c r="BW2768" s="178">
        <f t="shared" si="3801"/>
        <v>0</v>
      </c>
      <c r="BX2768" s="178">
        <f t="shared" si="3801"/>
        <v>0</v>
      </c>
      <c r="BY2768" s="178">
        <f t="shared" si="3801"/>
        <v>0</v>
      </c>
      <c r="BZ2768" s="178">
        <f t="shared" si="3801"/>
        <v>0</v>
      </c>
      <c r="CA2768" s="178">
        <f t="shared" si="3801"/>
        <v>0</v>
      </c>
      <c r="CB2768" s="178">
        <f t="shared" si="3801"/>
        <v>0</v>
      </c>
      <c r="CC2768" s="186">
        <f>SUM(BQ2768:CB2768)</f>
        <v>0</v>
      </c>
      <c r="CO2768" s="350">
        <v>0.25</v>
      </c>
      <c r="CP2768" s="493">
        <f>IF(CP2765="ns",0,CP2765*0.25)</f>
        <v>0</v>
      </c>
      <c r="CQ2768" s="493"/>
      <c r="CR2768" s="493">
        <f t="shared" ref="CR2768" si="3802">IF(CR2765="ns",0,CR2765*0.25)</f>
        <v>0</v>
      </c>
      <c r="CS2768" s="493"/>
      <c r="CT2768" s="493">
        <f t="shared" ref="CT2768" si="3803">IF(CT2765="ns",0,CT2765*0.25)</f>
        <v>0</v>
      </c>
      <c r="CU2768" s="493"/>
      <c r="CV2768" s="486">
        <f t="shared" ref="CV2768" si="3804">IF(CV2765="ns",0,CV2765*0.25)</f>
        <v>0</v>
      </c>
      <c r="CW2768" s="486"/>
      <c r="CX2768" s="342">
        <f>IF(CX2765="ns",0,CX2765*0.25)</f>
        <v>0</v>
      </c>
      <c r="CY2768" s="342">
        <f>IF(CY2765="ns",0,CY2765*0.25)</f>
        <v>0</v>
      </c>
      <c r="CZ2768" s="486">
        <f>IF(CZ2765="ns",0,CZ2765*0.25)</f>
        <v>0</v>
      </c>
      <c r="DA2768" s="486"/>
      <c r="DB2768" s="342">
        <f t="shared" ref="DB2768:DC2768" si="3805">IF(DB2765="ns",0,DB2765*0.25)</f>
        <v>0</v>
      </c>
      <c r="DC2768" s="342">
        <f t="shared" si="3805"/>
        <v>0</v>
      </c>
      <c r="DD2768" s="486">
        <f>IF(DD2765="ns",0,DD2765*0.25)</f>
        <v>0</v>
      </c>
      <c r="DE2768" s="486"/>
      <c r="DF2768" s="342">
        <f t="shared" ref="DF2768:DG2768" si="3806">IF(DF2765="ns",0,DF2765*0.25)</f>
        <v>0</v>
      </c>
      <c r="DG2768" s="342">
        <f t="shared" si="3806"/>
        <v>0</v>
      </c>
      <c r="DH2768" s="354"/>
    </row>
    <row r="2769" spans="1:112" ht="36" customHeight="1" x14ac:dyDescent="0.2">
      <c r="A2769" s="109"/>
      <c r="B2769" s="109"/>
      <c r="C2769" s="741"/>
      <c r="D2769" s="594"/>
      <c r="E2769" s="595"/>
      <c r="F2769" s="581" t="s">
        <v>521</v>
      </c>
      <c r="G2769" s="581"/>
      <c r="H2769" s="165"/>
      <c r="I2769" s="625" t="s">
        <v>515</v>
      </c>
      <c r="J2769" s="625"/>
      <c r="K2769" s="625"/>
      <c r="L2769" s="626"/>
      <c r="M2769" s="579"/>
      <c r="N2769" s="580"/>
      <c r="O2769" s="579"/>
      <c r="P2769" s="580"/>
      <c r="Q2769" s="579"/>
      <c r="R2769" s="580"/>
      <c r="S2769" s="590"/>
      <c r="T2769" s="591"/>
      <c r="U2769" s="201"/>
      <c r="V2769" s="201"/>
      <c r="W2769" s="486"/>
      <c r="X2769" s="486"/>
      <c r="Y2769" s="201"/>
      <c r="Z2769" s="201"/>
      <c r="AA2769" s="486"/>
      <c r="AB2769" s="486"/>
      <c r="AC2769" s="201"/>
      <c r="AD2769" s="201"/>
      <c r="AE2769" s="109"/>
      <c r="AG2769" s="90">
        <f t="shared" si="3590"/>
        <v>45</v>
      </c>
      <c r="AH2769" s="186">
        <f t="shared" si="3591"/>
        <v>0</v>
      </c>
      <c r="AI2769" s="130">
        <f t="shared" si="3592"/>
        <v>0</v>
      </c>
      <c r="AJ2769" s="130">
        <f t="shared" si="3593"/>
        <v>0</v>
      </c>
      <c r="AK2769" s="130">
        <f t="shared" si="3594"/>
        <v>0</v>
      </c>
      <c r="AL2769" s="130">
        <f t="shared" si="3595"/>
        <v>0</v>
      </c>
      <c r="AM2769" s="359">
        <f t="shared" si="3596"/>
        <v>0</v>
      </c>
      <c r="AN2769" s="130">
        <f t="shared" si="3597"/>
        <v>0</v>
      </c>
      <c r="AO2769" s="130">
        <f t="shared" si="3598"/>
        <v>0</v>
      </c>
      <c r="AP2769" s="130">
        <f t="shared" si="3599"/>
        <v>0</v>
      </c>
      <c r="AQ2769" s="130">
        <f t="shared" si="3600"/>
        <v>0</v>
      </c>
      <c r="AR2769" s="359">
        <f t="shared" si="3601"/>
        <v>0</v>
      </c>
      <c r="AS2769" s="130">
        <f t="shared" si="3602"/>
        <v>0</v>
      </c>
      <c r="AT2769" s="130">
        <f t="shared" si="3603"/>
        <v>0</v>
      </c>
      <c r="AU2769" s="130">
        <f t="shared" si="3604"/>
        <v>0</v>
      </c>
      <c r="AV2769" s="130">
        <f t="shared" si="3605"/>
        <v>0</v>
      </c>
      <c r="AW2769" s="359">
        <f t="shared" si="3577"/>
        <v>0</v>
      </c>
      <c r="AX2769" s="130">
        <f t="shared" si="3606"/>
        <v>0</v>
      </c>
      <c r="AY2769" s="130">
        <f t="shared" si="3607"/>
        <v>0</v>
      </c>
      <c r="AZ2769" s="130">
        <f t="shared" si="3608"/>
        <v>0</v>
      </c>
      <c r="BA2769" s="130">
        <f t="shared" si="3609"/>
        <v>0</v>
      </c>
      <c r="BB2769" s="359">
        <f t="shared" si="3578"/>
        <v>0</v>
      </c>
      <c r="BC2769" s="130">
        <f t="shared" si="3610"/>
        <v>0</v>
      </c>
      <c r="BD2769" s="130">
        <f t="shared" si="3611"/>
        <v>0</v>
      </c>
      <c r="BE2769" s="130">
        <f t="shared" si="3612"/>
        <v>0</v>
      </c>
      <c r="BF2769" s="130">
        <f t="shared" si="3613"/>
        <v>0</v>
      </c>
      <c r="BG2769" s="359">
        <f t="shared" si="3579"/>
        <v>0</v>
      </c>
      <c r="BH2769" s="130">
        <f t="shared" si="3614"/>
        <v>0</v>
      </c>
      <c r="BI2769" s="130">
        <f t="shared" si="3615"/>
        <v>0</v>
      </c>
      <c r="BJ2769" s="130">
        <f t="shared" si="3616"/>
        <v>0</v>
      </c>
      <c r="BK2769" s="130">
        <f t="shared" si="3617"/>
        <v>0</v>
      </c>
      <c r="BL2769" s="359">
        <f t="shared" si="3580"/>
        <v>0</v>
      </c>
      <c r="BM2769" s="90">
        <f t="shared" si="3618"/>
        <v>0</v>
      </c>
      <c r="BP2769" s="90" t="s">
        <v>2058</v>
      </c>
      <c r="BQ2769" s="90">
        <f>COUNTIF(M2769:N2774,"NA")</f>
        <v>0</v>
      </c>
      <c r="BR2769" s="90">
        <f>COUNTIF(O2769:P2774,"NA")</f>
        <v>0</v>
      </c>
      <c r="BS2769" s="90">
        <f>COUNTIF(Q2769:R2774,"NA")</f>
        <v>0</v>
      </c>
      <c r="BT2769" s="90">
        <f>COUNTIF(S2769:T2774,"NA")</f>
        <v>0</v>
      </c>
      <c r="BU2769" s="90">
        <f>COUNTIF(U2769:U2774,"NA")</f>
        <v>0</v>
      </c>
      <c r="BV2769" s="90">
        <f>COUNTIF(V2769:V2774,"NA")</f>
        <v>0</v>
      </c>
      <c r="BW2769" s="90">
        <f>COUNTIF(W2769:X2774,"NA")</f>
        <v>0</v>
      </c>
      <c r="BX2769" s="90">
        <f>COUNTIF(Y2769:Y2774,"NA")</f>
        <v>0</v>
      </c>
      <c r="BY2769" s="90">
        <f>COUNTIF(Z2769:Z2774,"NA")</f>
        <v>0</v>
      </c>
      <c r="BZ2769" s="90">
        <f>COUNTIF(AA2769:AB2774,"NA")</f>
        <v>0</v>
      </c>
      <c r="CA2769" s="90">
        <f>COUNTIF(AC2769:AC2774,"NA")</f>
        <v>0</v>
      </c>
      <c r="CB2769" s="90">
        <f>COUNTIF(AD2769:AD2774,"NA")</f>
        <v>0</v>
      </c>
      <c r="CO2769" s="349" t="s">
        <v>72</v>
      </c>
      <c r="CP2769" s="488">
        <f>M2767</f>
        <v>0</v>
      </c>
      <c r="CQ2769" s="488"/>
      <c r="CR2769" s="488">
        <f>O2767</f>
        <v>0</v>
      </c>
      <c r="CS2769" s="488"/>
      <c r="CT2769" s="488">
        <f>Q2767</f>
        <v>0</v>
      </c>
      <c r="CU2769" s="488"/>
      <c r="CV2769" s="488">
        <f>S2767</f>
        <v>0</v>
      </c>
      <c r="CW2769" s="488"/>
      <c r="CX2769" s="353">
        <f>U2767</f>
        <v>0</v>
      </c>
      <c r="CY2769" s="353">
        <f>V2767</f>
        <v>0</v>
      </c>
      <c r="CZ2769" s="488">
        <f>W2767</f>
        <v>0</v>
      </c>
      <c r="DA2769" s="488"/>
      <c r="DB2769" s="353">
        <f t="shared" ref="DB2769" si="3807">Y2767</f>
        <v>0</v>
      </c>
      <c r="DC2769" s="353">
        <f t="shared" ref="DC2769" si="3808">Z2767</f>
        <v>0</v>
      </c>
      <c r="DD2769" s="488">
        <f>AA2767</f>
        <v>0</v>
      </c>
      <c r="DE2769" s="488"/>
      <c r="DF2769" s="353">
        <f>AC2767</f>
        <v>0</v>
      </c>
      <c r="DG2769" s="353">
        <f>AD2767</f>
        <v>0</v>
      </c>
      <c r="DH2769" s="340"/>
    </row>
    <row r="2770" spans="1:112" ht="36" customHeight="1" x14ac:dyDescent="0.2">
      <c r="A2770" s="109"/>
      <c r="B2770" s="109"/>
      <c r="C2770" s="741"/>
      <c r="D2770" s="594"/>
      <c r="E2770" s="595"/>
      <c r="F2770" s="581" t="s">
        <v>522</v>
      </c>
      <c r="G2770" s="581"/>
      <c r="H2770" s="165"/>
      <c r="I2770" s="625" t="s">
        <v>516</v>
      </c>
      <c r="J2770" s="625"/>
      <c r="K2770" s="625"/>
      <c r="L2770" s="626"/>
      <c r="M2770" s="579"/>
      <c r="N2770" s="580"/>
      <c r="O2770" s="579"/>
      <c r="P2770" s="580"/>
      <c r="Q2770" s="579"/>
      <c r="R2770" s="580"/>
      <c r="S2770" s="590"/>
      <c r="T2770" s="591"/>
      <c r="U2770" s="201"/>
      <c r="V2770" s="201"/>
      <c r="W2770" s="486"/>
      <c r="X2770" s="486"/>
      <c r="Y2770" s="201"/>
      <c r="Z2770" s="201"/>
      <c r="AA2770" s="486"/>
      <c r="AB2770" s="486"/>
      <c r="AC2770" s="201"/>
      <c r="AD2770" s="201"/>
      <c r="AE2770" s="109"/>
      <c r="AG2770" s="90">
        <f t="shared" si="3590"/>
        <v>45</v>
      </c>
      <c r="AH2770" s="186">
        <f t="shared" si="3591"/>
        <v>0</v>
      </c>
      <c r="AI2770" s="130">
        <f t="shared" si="3592"/>
        <v>0</v>
      </c>
      <c r="AJ2770" s="130">
        <f t="shared" si="3593"/>
        <v>0</v>
      </c>
      <c r="AK2770" s="130">
        <f t="shared" si="3594"/>
        <v>0</v>
      </c>
      <c r="AL2770" s="130">
        <f t="shared" si="3595"/>
        <v>0</v>
      </c>
      <c r="AM2770" s="359">
        <f t="shared" si="3596"/>
        <v>0</v>
      </c>
      <c r="AN2770" s="130">
        <f t="shared" si="3597"/>
        <v>0</v>
      </c>
      <c r="AO2770" s="130">
        <f t="shared" si="3598"/>
        <v>0</v>
      </c>
      <c r="AP2770" s="130">
        <f t="shared" si="3599"/>
        <v>0</v>
      </c>
      <c r="AQ2770" s="130">
        <f t="shared" si="3600"/>
        <v>0</v>
      </c>
      <c r="AR2770" s="359">
        <f t="shared" si="3601"/>
        <v>0</v>
      </c>
      <c r="AS2770" s="130">
        <f t="shared" si="3602"/>
        <v>0</v>
      </c>
      <c r="AT2770" s="130">
        <f t="shared" si="3603"/>
        <v>0</v>
      </c>
      <c r="AU2770" s="130">
        <f t="shared" si="3604"/>
        <v>0</v>
      </c>
      <c r="AV2770" s="130">
        <f t="shared" si="3605"/>
        <v>0</v>
      </c>
      <c r="AW2770" s="359">
        <f t="shared" ref="AW2770:AW2833" si="3809">IF($AG$2694=$AH$2694,0,
IF(OR(
AND(AS2770=0,AT2770&gt;0),
AND(AS2770="NS",AU2770&gt;0),
AND(AS2770="NS",AU2770=0,AT2770=0)),1,
IF(OR(
AND(AT2770&gt;=2,AU2770&lt;AS2770),
AND(AS2770="NS",AU2770=0,AT2770&gt;0),
AS2770=AU2770,
AND(AS2770="NA",AT2770=0,AU2770=0,AV2770&gt;0)),0,1)))</f>
        <v>0</v>
      </c>
      <c r="AX2770" s="130">
        <f t="shared" si="3606"/>
        <v>0</v>
      </c>
      <c r="AY2770" s="130">
        <f t="shared" si="3607"/>
        <v>0</v>
      </c>
      <c r="AZ2770" s="130">
        <f t="shared" si="3608"/>
        <v>0</v>
      </c>
      <c r="BA2770" s="130">
        <f t="shared" si="3609"/>
        <v>0</v>
      </c>
      <c r="BB2770" s="359">
        <f t="shared" ref="BB2770:BB2833" si="3810">IF($AG$2694=$AH$2694,0,
IF(OR(
AND(AX2770=0,AY2770&gt;0),
AND(AX2770="NS",AZ2770&gt;0),
AND(AX2770="NS",AZ2770=0,AY2770=0)),1,
IF(OR(
AND(AX2770&gt;0,AY2770=2),
AND(AX2770="NS",AY2770=2),
AND(AX2770="NS",AZ2770=0,AY2770&gt;0),
AX2770=AZ2770,
AND(AX2770="NA",AY2770=0,AZ2770=0,BA2770&gt;0)),0,
IF(
AND(AX2770="NA",AV2770=$AM$2369),0,1))))</f>
        <v>0</v>
      </c>
      <c r="BC2770" s="130">
        <f t="shared" si="3610"/>
        <v>0</v>
      </c>
      <c r="BD2770" s="130">
        <f t="shared" si="3611"/>
        <v>0</v>
      </c>
      <c r="BE2770" s="130">
        <f t="shared" si="3612"/>
        <v>0</v>
      </c>
      <c r="BF2770" s="130">
        <f t="shared" si="3613"/>
        <v>0</v>
      </c>
      <c r="BG2770" s="359">
        <f t="shared" ref="BG2770:BG2833" si="3811">IF($AG$2694=$AH$2694,0,
IF(OR(
AND(BC2770=0,BD2770&gt;0),
AND(BC2770="NS",BE2770&gt;0),
AND(BC2770="NS",BE2770=0,BD2770=0)),1,
IF(OR(
AND(BC2770&gt;0,BD2770=2),
AND(BC2770="NS",BD2770=2),
AND(BC2770="NS",BE2770=0,BD2770&gt;0),
BC2770=BE2770,
AND(BC2770="NA",BD2770=0,BE2770=0,BF2770&gt;0)),0,
IF(
AND(BC2770="NA",BA2770=$AM$2369),0,1))))</f>
        <v>0</v>
      </c>
      <c r="BH2770" s="130">
        <f t="shared" si="3614"/>
        <v>0</v>
      </c>
      <c r="BI2770" s="130">
        <f t="shared" si="3615"/>
        <v>0</v>
      </c>
      <c r="BJ2770" s="130">
        <f t="shared" si="3616"/>
        <v>0</v>
      </c>
      <c r="BK2770" s="130">
        <f t="shared" si="3617"/>
        <v>0</v>
      </c>
      <c r="BL2770" s="359">
        <f t="shared" ref="BL2770:BL2833" si="3812">IF($AG$2694=$AH$2694,0,
IF(OR(
AND(BH2770=0,BI2770&gt;0),
AND(BH2770="NS",BJ2770&gt;0),
AND(BH2770="NS",BJ2770=0,BI2770=0)),1,
IF(OR(
AND(BH2770&gt;0,BI2770=2),
AND(BH2770="NS",BI2770=2),
AND(BH2770="NS",BJ2770=0,BI2770&gt;0),
BH2770=BJ2770,
AND(BH2770="NA",BI2770=0,BJ2770=0,BK2770&gt;0)),0,
IF(
AND(BH2770="NA",BF2770=$AM$2369),0,1))))</f>
        <v>0</v>
      </c>
      <c r="BM2770" s="90">
        <f t="shared" si="3618"/>
        <v>0</v>
      </c>
      <c r="BP2770" s="90" t="s">
        <v>2078</v>
      </c>
      <c r="BQ2770" s="90">
        <f>SUM(M2769:N2774)</f>
        <v>0</v>
      </c>
      <c r="BR2770" s="90">
        <f>SUM(O2769:P2774)</f>
        <v>0</v>
      </c>
      <c r="BS2770" s="90">
        <f>SUM(Q2769:R2774)</f>
        <v>0</v>
      </c>
      <c r="BT2770" s="90">
        <f>SUM(S2769:T2774)</f>
        <v>0</v>
      </c>
      <c r="BU2770" s="90">
        <f>SUM(U2769:U2774)</f>
        <v>0</v>
      </c>
      <c r="BV2770" s="90">
        <f>SUM(V2769:V2774)</f>
        <v>0</v>
      </c>
      <c r="BW2770" s="90">
        <f>SUM(W2769:X2774)</f>
        <v>0</v>
      </c>
      <c r="BX2770" s="90">
        <f>SUM(Y2769:Y2774)</f>
        <v>0</v>
      </c>
      <c r="BY2770" s="90">
        <f>SUM(Z2769:Z2774)</f>
        <v>0</v>
      </c>
      <c r="BZ2770" s="90">
        <f>SUM(AA2769:AB2774)</f>
        <v>0</v>
      </c>
      <c r="CA2770" s="90">
        <f>SUM(AC2769:AC2774)</f>
        <v>0</v>
      </c>
      <c r="CB2770" s="90">
        <f>SUM(AD2769:AD2774)</f>
        <v>0</v>
      </c>
      <c r="CO2770" s="349" t="s">
        <v>2077</v>
      </c>
      <c r="CP2770" s="495">
        <f>IF(OR(CP2769=0,CP2769="NA",AND(CP2769="NS",CP2767&gt;0),AND(CP2769="NS",CP2766&gt;0),CP2769&lt;=CP2768),0,1)</f>
        <v>0</v>
      </c>
      <c r="CQ2770" s="495"/>
      <c r="CR2770" s="495">
        <f>IF(OR(CR2769=0,CR2769="NA",AND(CR2769="NS",CR2767&gt;0),AND(CR2769="NS",CR2766&gt;0),CR2769&lt;=CR2768),0,1)</f>
        <v>0</v>
      </c>
      <c r="CS2770" s="495"/>
      <c r="CT2770" s="495">
        <f t="shared" ref="CT2770" si="3813">IF(OR(CT2769=0,CT2769="NA",AND(CT2769="NS",CT2767&gt;0),AND(CT2769="NS",CT2766&gt;0),CT2769&lt;=CT2768),0,1)</f>
        <v>0</v>
      </c>
      <c r="CU2770" s="495"/>
      <c r="CV2770" s="489">
        <f t="shared" ref="CV2770" si="3814">IF(OR(CV2769=0,CV2769="NA",AND(CV2769="NS",CV2767&gt;0),AND(CV2769="NS",CV2766&gt;0),CV2769&lt;=CV2768),0,1)</f>
        <v>0</v>
      </c>
      <c r="CW2770" s="489"/>
      <c r="CX2770" s="351">
        <f>IF(OR(CX2769=0,CX2769="NA",AND(CX2769="NS",CX2767&gt;0),AND(CX2769="NS",CX2766&gt;0),CX2769&lt;=CX2768),0,1)</f>
        <v>0</v>
      </c>
      <c r="CY2770" s="351">
        <f>IF(OR(CY2769=0,CY2769="NA",AND(CY2769="NS",CY2767&gt;0),AND(CY2769="NS",CY2766&gt;0),CY2769&lt;=CY2768),0,1)</f>
        <v>0</v>
      </c>
      <c r="CZ2770" s="489">
        <f>IF(OR(CZ2769=0,CZ2769="NA",AND(CZ2769="NS",CZ2767&gt;0),AND(CZ2769="NS",CZ2766&gt;0),CZ2769&lt;=CZ2768),0,1)</f>
        <v>0</v>
      </c>
      <c r="DA2770" s="489"/>
      <c r="DB2770" s="351">
        <f t="shared" ref="DB2770:DC2770" si="3815">IF(OR(DB2769=0,DB2769="NA",AND(DB2769="NS",DB2767&gt;0),AND(DB2769="NS",DB2766&gt;0),DB2769&lt;=DB2768),0,1)</f>
        <v>0</v>
      </c>
      <c r="DC2770" s="351">
        <f t="shared" si="3815"/>
        <v>0</v>
      </c>
      <c r="DD2770" s="489">
        <f>IF(OR(DD2769=0,DD2769="NA",AND(DD2769="NS",DD2767&gt;0),AND(DD2769="NS",DD2766&gt;0),DD2769&lt;=DD2768),0,1)</f>
        <v>0</v>
      </c>
      <c r="DE2770" s="489"/>
      <c r="DF2770" s="351">
        <f t="shared" ref="DF2770:DG2770" si="3816">IF(OR(DF2769=0,DF2769="NA",AND(DF2769="NS",DF2767&gt;0),AND(DF2769="NS",DF2766&gt;0),DF2769&lt;=DF2768),0,1)</f>
        <v>0</v>
      </c>
      <c r="DG2770" s="351">
        <f t="shared" si="3816"/>
        <v>0</v>
      </c>
      <c r="DH2770" s="352">
        <f>SUM(CP2770:DG2770)</f>
        <v>0</v>
      </c>
    </row>
    <row r="2771" spans="1:112" ht="15" customHeight="1" x14ac:dyDescent="0.2">
      <c r="A2771" s="109"/>
      <c r="B2771" s="109"/>
      <c r="C2771" s="741"/>
      <c r="D2771" s="594"/>
      <c r="E2771" s="595"/>
      <c r="F2771" s="581" t="s">
        <v>523</v>
      </c>
      <c r="G2771" s="581"/>
      <c r="H2771" s="165"/>
      <c r="I2771" s="625" t="s">
        <v>517</v>
      </c>
      <c r="J2771" s="625"/>
      <c r="K2771" s="625"/>
      <c r="L2771" s="626"/>
      <c r="M2771" s="579"/>
      <c r="N2771" s="580"/>
      <c r="O2771" s="579"/>
      <c r="P2771" s="580"/>
      <c r="Q2771" s="579"/>
      <c r="R2771" s="580"/>
      <c r="S2771" s="590"/>
      <c r="T2771" s="591"/>
      <c r="U2771" s="201"/>
      <c r="V2771" s="201"/>
      <c r="W2771" s="486"/>
      <c r="X2771" s="486"/>
      <c r="Y2771" s="201"/>
      <c r="Z2771" s="201"/>
      <c r="AA2771" s="486"/>
      <c r="AB2771" s="486"/>
      <c r="AC2771" s="201"/>
      <c r="AD2771" s="201"/>
      <c r="AE2771" s="109"/>
      <c r="AG2771" s="90">
        <f t="shared" ref="AG2771:AG2834" si="3817">SUM(COUNTBLANK(M2771:AD2771),COUNTBLANK(D2927:AD2927))</f>
        <v>45</v>
      </c>
      <c r="AH2771" s="186">
        <f t="shared" ref="AH2771:AH2834" si="3818">IF(OR($AG$2694=$AH$2694,M2771="NA"),0,IF(
AND(M2771&lt;&gt;"NA",AG2771=$AL$2369),0,IF(
AND(M2771="NA",AG2771=$AM$2369),0,1)))</f>
        <v>0</v>
      </c>
      <c r="AI2771" s="130">
        <f t="shared" ref="AI2771:AI2834" si="3819">M2771</f>
        <v>0</v>
      </c>
      <c r="AJ2771" s="130">
        <f t="shared" ref="AJ2771:AJ2834" si="3820">COUNTIF(O2771:R2771,"NS")</f>
        <v>0</v>
      </c>
      <c r="AK2771" s="130">
        <f t="shared" ref="AK2771:AK2834" si="3821">SUM(O2771:R2771)</f>
        <v>0</v>
      </c>
      <c r="AL2771" s="130">
        <f t="shared" ref="AL2771:AL2834" si="3822">COUNTIF(M2771:R2771,"NA")</f>
        <v>0</v>
      </c>
      <c r="AM2771" s="359">
        <f t="shared" ref="AM2771:AM2834" si="3823">IF($AG$2694=$AH$2694,0,
IF(OR(
AND(AI2771=0,AJ2771&gt;0),
AND(AI2771="NS",AK2771&gt;0),
AND(AI2771="NS",AK2771=0,AJ2771=0)),1,
IF(OR(
AND(AI2771&gt;0,AJ2771=2),
AND(AI2771="NS",AJ2771=2),
AND(AI2771="NS",AK2771=0,AJ2771&gt;0),
AI2771=AK2771,
AND(AI2771="NA",AJ2771=0,AK2771=0,AL2771&gt;0)),0,
IF(
AND(AI2771="NA",AG2771=$AM$2369),0,1))))</f>
        <v>0</v>
      </c>
      <c r="AN2771" s="130">
        <f t="shared" ref="AN2771:AN2834" si="3824">O2771</f>
        <v>0</v>
      </c>
      <c r="AO2771" s="130">
        <f t="shared" ref="AO2771:AO2834" si="3825">SUM(COUNTIF(U2771,"NS"),COUNTIF(Y2771,"ns"),COUNTIF(AC2771,"ns"),COUNTIF(E2927,"NS"),COUNTIF(I2927,"ns"),COUNTIF(M2927,"ns"),COUNTIF(Q2927,"NS"),COUNTIF(U2927,"ns"),COUNTIF(Y2927,"ns"),COUNTIF(AC2927,"NS"))</f>
        <v>0</v>
      </c>
      <c r="AP2771" s="130">
        <f t="shared" ref="AP2771:AP2834" si="3826">SUM(U2771,Y2771,AC2771,E2927,I2927,M2927,Q2927,U2927,Y2927,AC2927)</f>
        <v>0</v>
      </c>
      <c r="AQ2771" s="130">
        <f t="shared" ref="AQ2771:AQ2834" si="3827">SUM(COUNTIF(U2771,"NA"),COUNTIF(Y2771,"NA"),COUNTIF(AC2771,"NA"),COUNTIF(E2927,"NA"),COUNTIF(I2927,"NA"),COUNTIF(M2927,"NA"),COUNTIF(Q2927,"NA"),COUNTIF(U2927,"NA"),COUNTIF(Y2927,"NA"),COUNTIF(AC2927,"NA"))</f>
        <v>0</v>
      </c>
      <c r="AR2771" s="359">
        <f t="shared" ref="AR2771:AR2834" si="3828">IF($AG$2694=$AH$2694,0,
IF(OR(
AND(AN2771=0,AO2771&gt;0),
AND(AN2771="NS",AP2771&gt;0),
AND(AN2771="NS",AP2771=0,AO2771=0)),1,
IF(OR(
AND(AO2771&gt;=2,AP2771&lt;AN2771),
AND(AN2771="NS",AP2771=0,AO2771&gt;0),
AN2771=AP2771,
AND(AN2771="NA",AO2771=0,AP2771=0,AQ2771&gt;0)),0,1)))</f>
        <v>0</v>
      </c>
      <c r="AS2771" s="130">
        <f t="shared" ref="AS2771:AS2834" si="3829">Q2771</f>
        <v>0</v>
      </c>
      <c r="AT2771" s="130">
        <f t="shared" ref="AT2771:AT2834" si="3830">SUM(COUNTIF(V2771,"NS"),COUNTIF(Z2771,"ns"),COUNTIF(AD2771,"ns"),COUNTIF(F2927,"NS"),COUNTIF(J2927,"ns"),COUNTIF(N2927,"ns"),COUNTIF(R2927,"NS"),COUNTIF(V2927,"ns"),COUNTIF(Z2927,"ns"),COUNTIF(AD2927,"NS"))</f>
        <v>0</v>
      </c>
      <c r="AU2771" s="130">
        <f t="shared" ref="AU2771:AU2834" si="3831">SUM(V2771,Z2771,AD2771,F2927,J2927,N2927,R2927,V2927,Z2927,AD2927)</f>
        <v>0</v>
      </c>
      <c r="AV2771" s="130">
        <f t="shared" ref="AV2771:AV2834" si="3832">SUM(COUNTIF(V2771,"NA"),COUNTIF(Z2771,"NA"),COUNTIF(AD2771,"NA"),COUNTIF(F2927,"NA"),COUNTIF(J2927,"NA"),COUNTIF(N2927,"NA"),COUNTIF(R2927,"NA"),COUNTIF(V2927,"NA"),COUNTIF(Z2927,"NA"),COUNTIF(AD2927,"NA"))</f>
        <v>0</v>
      </c>
      <c r="AW2771" s="359">
        <f t="shared" si="3809"/>
        <v>0</v>
      </c>
      <c r="AX2771" s="130">
        <f t="shared" ref="AX2771:AX2834" si="3833">S2771</f>
        <v>0</v>
      </c>
      <c r="AY2771" s="130">
        <f t="shared" ref="AY2771:AY2834" si="3834">COUNTIF(U2771:V2771,"NS")</f>
        <v>0</v>
      </c>
      <c r="AZ2771" s="130">
        <f t="shared" ref="AZ2771:AZ2834" si="3835">SUM(U2771:V2771)</f>
        <v>0</v>
      </c>
      <c r="BA2771" s="130">
        <f t="shared" ref="BA2771:BA2834" si="3836">COUNTIF(U2771:V2771,"NA")</f>
        <v>0</v>
      </c>
      <c r="BB2771" s="359">
        <f t="shared" si="3810"/>
        <v>0</v>
      </c>
      <c r="BC2771" s="130">
        <f t="shared" ref="BC2771:BC2834" si="3837">W2771</f>
        <v>0</v>
      </c>
      <c r="BD2771" s="130">
        <f t="shared" ref="BD2771:BD2834" si="3838">COUNTIF(Y2771:Z2771,"NS")</f>
        <v>0</v>
      </c>
      <c r="BE2771" s="130">
        <f t="shared" ref="BE2771:BE2834" si="3839">SUM(Y2771:Z2771)</f>
        <v>0</v>
      </c>
      <c r="BF2771" s="130">
        <f t="shared" ref="BF2771:BF2834" si="3840">COUNTIF(Y2771:Z2771,"NA")</f>
        <v>0</v>
      </c>
      <c r="BG2771" s="359">
        <f t="shared" si="3811"/>
        <v>0</v>
      </c>
      <c r="BH2771" s="130">
        <f t="shared" ref="BH2771:BH2834" si="3841">AA2771</f>
        <v>0</v>
      </c>
      <c r="BI2771" s="130">
        <f t="shared" ref="BI2771:BI2834" si="3842">COUNTIF(AC2771:AD2771,"NS")</f>
        <v>0</v>
      </c>
      <c r="BJ2771" s="130">
        <f t="shared" ref="BJ2771:BJ2834" si="3843">SUM(AC2771:AD2771)</f>
        <v>0</v>
      </c>
      <c r="BK2771" s="130">
        <f t="shared" ref="BK2771:BK2834" si="3844">COUNTIF(AC2771:AD2771,"NA")</f>
        <v>0</v>
      </c>
      <c r="BL2771" s="359">
        <f t="shared" si="3812"/>
        <v>0</v>
      </c>
      <c r="BM2771" s="90">
        <f t="shared" ref="BM2771:BM2834" si="3845">IF($AG$2369=$AH$2369,0,IF(AND(AI2771="NA",AG2771&lt;$AM$2369),1,0))</f>
        <v>0</v>
      </c>
      <c r="BP2771" s="90" t="s">
        <v>2029</v>
      </c>
      <c r="BQ2771" s="90">
        <f>COUNTIF(M2769:N2774,"NS")</f>
        <v>0</v>
      </c>
      <c r="BR2771" s="90">
        <f>COUNTIF(O2769:P2774,"NS")</f>
        <v>0</v>
      </c>
      <c r="BS2771" s="90">
        <f>COUNTIF(Q2769:R2774,"NS")</f>
        <v>0</v>
      </c>
      <c r="BT2771" s="90">
        <f>COUNTIF(S2769:T2774,"NS")</f>
        <v>0</v>
      </c>
      <c r="BU2771" s="90">
        <f>COUNTIF(U2769:U2774,"NS")</f>
        <v>0</v>
      </c>
      <c r="BV2771" s="90">
        <f>COUNTIF(V2769:V2774,"NS")</f>
        <v>0</v>
      </c>
      <c r="BW2771" s="90">
        <f>COUNTIF(W2769:X2774,"NS")</f>
        <v>0</v>
      </c>
      <c r="BX2771" s="90">
        <f>COUNTIF(Y2769:Y2774,"NS")</f>
        <v>0</v>
      </c>
      <c r="BY2771" s="90">
        <f>COUNTIF(Z2769:Z2774,"NS")</f>
        <v>0</v>
      </c>
      <c r="BZ2771" s="90">
        <f>COUNTIF(AA2769:AB2774,"NS")</f>
        <v>0</v>
      </c>
      <c r="CA2771" s="90">
        <f>COUNTIF(AC2769:AC2774,"NS")</f>
        <v>0</v>
      </c>
      <c r="CB2771" s="90">
        <f>COUNTIF(AD2769:AD2774,"NS")</f>
        <v>0</v>
      </c>
      <c r="CO2771" s="340"/>
      <c r="CP2771" s="493"/>
      <c r="CQ2771" s="493"/>
      <c r="CR2771" s="493"/>
      <c r="CS2771" s="493"/>
      <c r="CT2771" s="493"/>
      <c r="CU2771" s="493"/>
      <c r="CV2771" s="486"/>
      <c r="CW2771" s="486"/>
      <c r="CX2771" s="342"/>
      <c r="CY2771" s="342"/>
      <c r="CZ2771" s="486"/>
      <c r="DA2771" s="486"/>
      <c r="DB2771" s="342"/>
      <c r="DC2771" s="342"/>
      <c r="DD2771" s="486"/>
      <c r="DE2771" s="486"/>
      <c r="DF2771" s="342"/>
      <c r="DG2771" s="342"/>
      <c r="DH2771" s="340"/>
    </row>
    <row r="2772" spans="1:112" ht="15" customHeight="1" x14ac:dyDescent="0.2">
      <c r="A2772" s="109"/>
      <c r="B2772" s="109"/>
      <c r="C2772" s="741"/>
      <c r="D2772" s="594"/>
      <c r="E2772" s="595"/>
      <c r="F2772" s="581" t="s">
        <v>524</v>
      </c>
      <c r="G2772" s="581"/>
      <c r="H2772" s="165"/>
      <c r="I2772" s="625" t="s">
        <v>518</v>
      </c>
      <c r="J2772" s="625"/>
      <c r="K2772" s="625"/>
      <c r="L2772" s="626"/>
      <c r="M2772" s="579"/>
      <c r="N2772" s="580"/>
      <c r="O2772" s="579"/>
      <c r="P2772" s="580"/>
      <c r="Q2772" s="579"/>
      <c r="R2772" s="580"/>
      <c r="S2772" s="590"/>
      <c r="T2772" s="591"/>
      <c r="U2772" s="201"/>
      <c r="V2772" s="201"/>
      <c r="W2772" s="486"/>
      <c r="X2772" s="486"/>
      <c r="Y2772" s="201"/>
      <c r="Z2772" s="201"/>
      <c r="AA2772" s="486"/>
      <c r="AB2772" s="486"/>
      <c r="AC2772" s="201"/>
      <c r="AD2772" s="201"/>
      <c r="AE2772" s="109"/>
      <c r="AG2772" s="90">
        <f t="shared" si="3817"/>
        <v>45</v>
      </c>
      <c r="AH2772" s="186">
        <f t="shared" si="3818"/>
        <v>0</v>
      </c>
      <c r="AI2772" s="130">
        <f t="shared" si="3819"/>
        <v>0</v>
      </c>
      <c r="AJ2772" s="130">
        <f t="shared" si="3820"/>
        <v>0</v>
      </c>
      <c r="AK2772" s="130">
        <f t="shared" si="3821"/>
        <v>0</v>
      </c>
      <c r="AL2772" s="130">
        <f t="shared" si="3822"/>
        <v>0</v>
      </c>
      <c r="AM2772" s="359">
        <f t="shared" si="3823"/>
        <v>0</v>
      </c>
      <c r="AN2772" s="130">
        <f t="shared" si="3824"/>
        <v>0</v>
      </c>
      <c r="AO2772" s="130">
        <f t="shared" si="3825"/>
        <v>0</v>
      </c>
      <c r="AP2772" s="130">
        <f t="shared" si="3826"/>
        <v>0</v>
      </c>
      <c r="AQ2772" s="130">
        <f t="shared" si="3827"/>
        <v>0</v>
      </c>
      <c r="AR2772" s="359">
        <f t="shared" si="3828"/>
        <v>0</v>
      </c>
      <c r="AS2772" s="130">
        <f t="shared" si="3829"/>
        <v>0</v>
      </c>
      <c r="AT2772" s="130">
        <f t="shared" si="3830"/>
        <v>0</v>
      </c>
      <c r="AU2772" s="130">
        <f t="shared" si="3831"/>
        <v>0</v>
      </c>
      <c r="AV2772" s="130">
        <f t="shared" si="3832"/>
        <v>0</v>
      </c>
      <c r="AW2772" s="359">
        <f t="shared" si="3809"/>
        <v>0</v>
      </c>
      <c r="AX2772" s="130">
        <f t="shared" si="3833"/>
        <v>0</v>
      </c>
      <c r="AY2772" s="130">
        <f t="shared" si="3834"/>
        <v>0</v>
      </c>
      <c r="AZ2772" s="130">
        <f t="shared" si="3835"/>
        <v>0</v>
      </c>
      <c r="BA2772" s="130">
        <f t="shared" si="3836"/>
        <v>0</v>
      </c>
      <c r="BB2772" s="359">
        <f t="shared" si="3810"/>
        <v>0</v>
      </c>
      <c r="BC2772" s="130">
        <f t="shared" si="3837"/>
        <v>0</v>
      </c>
      <c r="BD2772" s="130">
        <f t="shared" si="3838"/>
        <v>0</v>
      </c>
      <c r="BE2772" s="130">
        <f t="shared" si="3839"/>
        <v>0</v>
      </c>
      <c r="BF2772" s="130">
        <f t="shared" si="3840"/>
        <v>0</v>
      </c>
      <c r="BG2772" s="359">
        <f t="shared" si="3811"/>
        <v>0</v>
      </c>
      <c r="BH2772" s="130">
        <f t="shared" si="3841"/>
        <v>0</v>
      </c>
      <c r="BI2772" s="130">
        <f t="shared" si="3842"/>
        <v>0</v>
      </c>
      <c r="BJ2772" s="130">
        <f t="shared" si="3843"/>
        <v>0</v>
      </c>
      <c r="BK2772" s="130">
        <f t="shared" si="3844"/>
        <v>0</v>
      </c>
      <c r="BL2772" s="359">
        <f t="shared" si="3812"/>
        <v>0</v>
      </c>
      <c r="BM2772" s="90">
        <f t="shared" si="3845"/>
        <v>0</v>
      </c>
      <c r="BP2772" s="90" t="s">
        <v>2104</v>
      </c>
      <c r="BQ2772" s="90">
        <f>M2768</f>
        <v>0</v>
      </c>
      <c r="BR2772" s="90">
        <f>O2768</f>
        <v>0</v>
      </c>
      <c r="BS2772" s="90">
        <f>Q2768</f>
        <v>0</v>
      </c>
      <c r="BT2772" s="90">
        <f>S2768</f>
        <v>0</v>
      </c>
      <c r="BU2772" s="90">
        <f>U2768</f>
        <v>0</v>
      </c>
      <c r="BV2772" s="90">
        <f>V2768</f>
        <v>0</v>
      </c>
      <c r="BW2772" s="90">
        <f>W2768</f>
        <v>0</v>
      </c>
      <c r="BX2772" s="90">
        <f>Y2768</f>
        <v>0</v>
      </c>
      <c r="BY2772" s="90">
        <f>Z2768</f>
        <v>0</v>
      </c>
      <c r="BZ2772" s="90">
        <f>AA2768</f>
        <v>0</v>
      </c>
      <c r="CA2772" s="90">
        <f>AC2768</f>
        <v>0</v>
      </c>
      <c r="CB2772" s="90">
        <f>AD2768</f>
        <v>0</v>
      </c>
      <c r="CO2772" s="340"/>
      <c r="CP2772" s="493"/>
      <c r="CQ2772" s="493"/>
      <c r="CR2772" s="493"/>
      <c r="CS2772" s="493"/>
      <c r="CT2772" s="493"/>
      <c r="CU2772" s="493"/>
      <c r="CV2772" s="486"/>
      <c r="CW2772" s="486"/>
      <c r="CX2772" s="342"/>
      <c r="CY2772" s="342"/>
      <c r="CZ2772" s="486"/>
      <c r="DA2772" s="486"/>
      <c r="DB2772" s="342"/>
      <c r="DC2772" s="342"/>
      <c r="DD2772" s="486"/>
      <c r="DE2772" s="486"/>
      <c r="DF2772" s="342"/>
      <c r="DG2772" s="342"/>
      <c r="DH2772" s="340"/>
    </row>
    <row r="2773" spans="1:112" ht="15" customHeight="1" x14ac:dyDescent="0.2">
      <c r="A2773" s="109"/>
      <c r="B2773" s="109"/>
      <c r="C2773" s="741"/>
      <c r="D2773" s="594"/>
      <c r="E2773" s="595"/>
      <c r="F2773" s="581" t="s">
        <v>525</v>
      </c>
      <c r="G2773" s="581"/>
      <c r="H2773" s="165"/>
      <c r="I2773" s="625" t="s">
        <v>519</v>
      </c>
      <c r="J2773" s="625"/>
      <c r="K2773" s="625"/>
      <c r="L2773" s="626"/>
      <c r="M2773" s="579"/>
      <c r="N2773" s="580"/>
      <c r="O2773" s="579"/>
      <c r="P2773" s="580"/>
      <c r="Q2773" s="579"/>
      <c r="R2773" s="580"/>
      <c r="S2773" s="590"/>
      <c r="T2773" s="591"/>
      <c r="U2773" s="201"/>
      <c r="V2773" s="201"/>
      <c r="W2773" s="486"/>
      <c r="X2773" s="486"/>
      <c r="Y2773" s="201"/>
      <c r="Z2773" s="201"/>
      <c r="AA2773" s="486"/>
      <c r="AB2773" s="486"/>
      <c r="AC2773" s="201"/>
      <c r="AD2773" s="201"/>
      <c r="AE2773" s="109"/>
      <c r="AG2773" s="90">
        <f t="shared" si="3817"/>
        <v>45</v>
      </c>
      <c r="AH2773" s="186">
        <f t="shared" si="3818"/>
        <v>0</v>
      </c>
      <c r="AI2773" s="130">
        <f t="shared" si="3819"/>
        <v>0</v>
      </c>
      <c r="AJ2773" s="130">
        <f t="shared" si="3820"/>
        <v>0</v>
      </c>
      <c r="AK2773" s="130">
        <f t="shared" si="3821"/>
        <v>0</v>
      </c>
      <c r="AL2773" s="130">
        <f t="shared" si="3822"/>
        <v>0</v>
      </c>
      <c r="AM2773" s="359">
        <f t="shared" si="3823"/>
        <v>0</v>
      </c>
      <c r="AN2773" s="130">
        <f t="shared" si="3824"/>
        <v>0</v>
      </c>
      <c r="AO2773" s="130">
        <f t="shared" si="3825"/>
        <v>0</v>
      </c>
      <c r="AP2773" s="130">
        <f t="shared" si="3826"/>
        <v>0</v>
      </c>
      <c r="AQ2773" s="130">
        <f t="shared" si="3827"/>
        <v>0</v>
      </c>
      <c r="AR2773" s="359">
        <f t="shared" si="3828"/>
        <v>0</v>
      </c>
      <c r="AS2773" s="130">
        <f t="shared" si="3829"/>
        <v>0</v>
      </c>
      <c r="AT2773" s="130">
        <f t="shared" si="3830"/>
        <v>0</v>
      </c>
      <c r="AU2773" s="130">
        <f t="shared" si="3831"/>
        <v>0</v>
      </c>
      <c r="AV2773" s="130">
        <f t="shared" si="3832"/>
        <v>0</v>
      </c>
      <c r="AW2773" s="359">
        <f t="shared" si="3809"/>
        <v>0</v>
      </c>
      <c r="AX2773" s="130">
        <f t="shared" si="3833"/>
        <v>0</v>
      </c>
      <c r="AY2773" s="130">
        <f t="shared" si="3834"/>
        <v>0</v>
      </c>
      <c r="AZ2773" s="130">
        <f t="shared" si="3835"/>
        <v>0</v>
      </c>
      <c r="BA2773" s="130">
        <f t="shared" si="3836"/>
        <v>0</v>
      </c>
      <c r="BB2773" s="359">
        <f t="shared" si="3810"/>
        <v>0</v>
      </c>
      <c r="BC2773" s="130">
        <f t="shared" si="3837"/>
        <v>0</v>
      </c>
      <c r="BD2773" s="130">
        <f t="shared" si="3838"/>
        <v>0</v>
      </c>
      <c r="BE2773" s="130">
        <f t="shared" si="3839"/>
        <v>0</v>
      </c>
      <c r="BF2773" s="130">
        <f t="shared" si="3840"/>
        <v>0</v>
      </c>
      <c r="BG2773" s="359">
        <f t="shared" si="3811"/>
        <v>0</v>
      </c>
      <c r="BH2773" s="130">
        <f t="shared" si="3841"/>
        <v>0</v>
      </c>
      <c r="BI2773" s="130">
        <f t="shared" si="3842"/>
        <v>0</v>
      </c>
      <c r="BJ2773" s="130">
        <f t="shared" si="3843"/>
        <v>0</v>
      </c>
      <c r="BK2773" s="130">
        <f t="shared" si="3844"/>
        <v>0</v>
      </c>
      <c r="BL2773" s="359">
        <f t="shared" si="3812"/>
        <v>0</v>
      </c>
      <c r="BM2773" s="90">
        <f t="shared" si="3845"/>
        <v>0</v>
      </c>
      <c r="CO2773" s="340"/>
      <c r="CP2773" s="493"/>
      <c r="CQ2773" s="493"/>
      <c r="CR2773" s="493"/>
      <c r="CS2773" s="493"/>
      <c r="CT2773" s="493"/>
      <c r="CU2773" s="493"/>
      <c r="CV2773" s="486"/>
      <c r="CW2773" s="486"/>
      <c r="CX2773" s="342"/>
      <c r="CY2773" s="342"/>
      <c r="CZ2773" s="486"/>
      <c r="DA2773" s="486"/>
      <c r="DB2773" s="342"/>
      <c r="DC2773" s="342"/>
      <c r="DD2773" s="486"/>
      <c r="DE2773" s="486"/>
      <c r="DF2773" s="342"/>
      <c r="DG2773" s="342"/>
      <c r="DH2773" s="340"/>
    </row>
    <row r="2774" spans="1:112" ht="36" customHeight="1" x14ac:dyDescent="0.2">
      <c r="A2774" s="109"/>
      <c r="B2774" s="109"/>
      <c r="C2774" s="741"/>
      <c r="D2774" s="594"/>
      <c r="E2774" s="595"/>
      <c r="F2774" s="581" t="s">
        <v>526</v>
      </c>
      <c r="G2774" s="581"/>
      <c r="H2774" s="165"/>
      <c r="I2774" s="625" t="s">
        <v>520</v>
      </c>
      <c r="J2774" s="625"/>
      <c r="K2774" s="625"/>
      <c r="L2774" s="626"/>
      <c r="M2774" s="579"/>
      <c r="N2774" s="580"/>
      <c r="O2774" s="579"/>
      <c r="P2774" s="580"/>
      <c r="Q2774" s="579"/>
      <c r="R2774" s="580"/>
      <c r="S2774" s="590"/>
      <c r="T2774" s="591"/>
      <c r="U2774" s="201"/>
      <c r="V2774" s="201"/>
      <c r="W2774" s="486"/>
      <c r="X2774" s="486"/>
      <c r="Y2774" s="201"/>
      <c r="Z2774" s="201"/>
      <c r="AA2774" s="486"/>
      <c r="AB2774" s="486"/>
      <c r="AC2774" s="201"/>
      <c r="AD2774" s="201"/>
      <c r="AE2774" s="109"/>
      <c r="AG2774" s="90">
        <f t="shared" si="3817"/>
        <v>45</v>
      </c>
      <c r="AH2774" s="186">
        <f t="shared" si="3818"/>
        <v>0</v>
      </c>
      <c r="AI2774" s="130">
        <f t="shared" si="3819"/>
        <v>0</v>
      </c>
      <c r="AJ2774" s="130">
        <f t="shared" si="3820"/>
        <v>0</v>
      </c>
      <c r="AK2774" s="130">
        <f t="shared" si="3821"/>
        <v>0</v>
      </c>
      <c r="AL2774" s="130">
        <f t="shared" si="3822"/>
        <v>0</v>
      </c>
      <c r="AM2774" s="359">
        <f t="shared" si="3823"/>
        <v>0</v>
      </c>
      <c r="AN2774" s="130">
        <f t="shared" si="3824"/>
        <v>0</v>
      </c>
      <c r="AO2774" s="130">
        <f t="shared" si="3825"/>
        <v>0</v>
      </c>
      <c r="AP2774" s="130">
        <f t="shared" si="3826"/>
        <v>0</v>
      </c>
      <c r="AQ2774" s="130">
        <f t="shared" si="3827"/>
        <v>0</v>
      </c>
      <c r="AR2774" s="359">
        <f t="shared" si="3828"/>
        <v>0</v>
      </c>
      <c r="AS2774" s="130">
        <f t="shared" si="3829"/>
        <v>0</v>
      </c>
      <c r="AT2774" s="130">
        <f t="shared" si="3830"/>
        <v>0</v>
      </c>
      <c r="AU2774" s="130">
        <f t="shared" si="3831"/>
        <v>0</v>
      </c>
      <c r="AV2774" s="130">
        <f t="shared" si="3832"/>
        <v>0</v>
      </c>
      <c r="AW2774" s="359">
        <f t="shared" si="3809"/>
        <v>0</v>
      </c>
      <c r="AX2774" s="130">
        <f t="shared" si="3833"/>
        <v>0</v>
      </c>
      <c r="AY2774" s="130">
        <f t="shared" si="3834"/>
        <v>0</v>
      </c>
      <c r="AZ2774" s="130">
        <f t="shared" si="3835"/>
        <v>0</v>
      </c>
      <c r="BA2774" s="130">
        <f t="shared" si="3836"/>
        <v>0</v>
      </c>
      <c r="BB2774" s="359">
        <f t="shared" si="3810"/>
        <v>0</v>
      </c>
      <c r="BC2774" s="130">
        <f t="shared" si="3837"/>
        <v>0</v>
      </c>
      <c r="BD2774" s="130">
        <f t="shared" si="3838"/>
        <v>0</v>
      </c>
      <c r="BE2774" s="130">
        <f t="shared" si="3839"/>
        <v>0</v>
      </c>
      <c r="BF2774" s="130">
        <f t="shared" si="3840"/>
        <v>0</v>
      </c>
      <c r="BG2774" s="359">
        <f t="shared" si="3811"/>
        <v>0</v>
      </c>
      <c r="BH2774" s="130">
        <f t="shared" si="3841"/>
        <v>0</v>
      </c>
      <c r="BI2774" s="130">
        <f t="shared" si="3842"/>
        <v>0</v>
      </c>
      <c r="BJ2774" s="130">
        <f t="shared" si="3843"/>
        <v>0</v>
      </c>
      <c r="BK2774" s="130">
        <f t="shared" si="3844"/>
        <v>0</v>
      </c>
      <c r="BL2774" s="359">
        <f t="shared" si="3812"/>
        <v>0</v>
      </c>
      <c r="BM2774" s="90">
        <f t="shared" si="3845"/>
        <v>0</v>
      </c>
      <c r="BQ2774" s="246" t="s">
        <v>2104</v>
      </c>
      <c r="BR2774" s="246" t="s">
        <v>2048</v>
      </c>
      <c r="BS2774" s="246" t="s">
        <v>2049</v>
      </c>
      <c r="BT2774" s="246" t="s">
        <v>84</v>
      </c>
      <c r="BU2774" s="246" t="s">
        <v>2048</v>
      </c>
      <c r="BV2774" s="246" t="s">
        <v>2049</v>
      </c>
      <c r="BW2774" s="246" t="s">
        <v>84</v>
      </c>
      <c r="BX2774" s="246" t="s">
        <v>2048</v>
      </c>
      <c r="BY2774" s="246" t="s">
        <v>2049</v>
      </c>
      <c r="BZ2774" s="246" t="s">
        <v>84</v>
      </c>
      <c r="CA2774" s="246" t="s">
        <v>2048</v>
      </c>
      <c r="CB2774" s="246" t="s">
        <v>2049</v>
      </c>
      <c r="CO2774" s="340"/>
      <c r="CP2774" s="493"/>
      <c r="CQ2774" s="493"/>
      <c r="CR2774" s="493"/>
      <c r="CS2774" s="493"/>
      <c r="CT2774" s="493"/>
      <c r="CU2774" s="493"/>
      <c r="CV2774" s="486"/>
      <c r="CW2774" s="486"/>
      <c r="CX2774" s="342"/>
      <c r="CY2774" s="342"/>
      <c r="CZ2774" s="486"/>
      <c r="DA2774" s="486"/>
      <c r="DB2774" s="342"/>
      <c r="DC2774" s="342"/>
      <c r="DD2774" s="486"/>
      <c r="DE2774" s="486"/>
      <c r="DF2774" s="342"/>
      <c r="DG2774" s="342"/>
      <c r="DH2774" s="340"/>
    </row>
    <row r="2775" spans="1:112" ht="15" customHeight="1" x14ac:dyDescent="0.2">
      <c r="A2775" s="109"/>
      <c r="B2775" s="109"/>
      <c r="C2775" s="741"/>
      <c r="D2775" s="594"/>
      <c r="E2775" s="595"/>
      <c r="F2775" s="627" t="s">
        <v>527</v>
      </c>
      <c r="G2775" s="628"/>
      <c r="H2775" s="587" t="s">
        <v>528</v>
      </c>
      <c r="I2775" s="588"/>
      <c r="J2775" s="588"/>
      <c r="K2775" s="588"/>
      <c r="L2775" s="589"/>
      <c r="M2775" s="579"/>
      <c r="N2775" s="580"/>
      <c r="O2775" s="579"/>
      <c r="P2775" s="580"/>
      <c r="Q2775" s="579"/>
      <c r="R2775" s="580"/>
      <c r="S2775" s="590"/>
      <c r="T2775" s="591"/>
      <c r="U2775" s="201"/>
      <c r="V2775" s="201"/>
      <c r="W2775" s="486"/>
      <c r="X2775" s="486"/>
      <c r="Y2775" s="201"/>
      <c r="Z2775" s="201"/>
      <c r="AA2775" s="486"/>
      <c r="AB2775" s="486"/>
      <c r="AC2775" s="201"/>
      <c r="AD2775" s="201"/>
      <c r="AE2775" s="109"/>
      <c r="AG2775" s="186">
        <f t="shared" si="3817"/>
        <v>45</v>
      </c>
      <c r="AH2775" s="186">
        <f t="shared" si="3818"/>
        <v>0</v>
      </c>
      <c r="AI2775" s="178">
        <f t="shared" si="3819"/>
        <v>0</v>
      </c>
      <c r="AJ2775" s="178">
        <f t="shared" si="3820"/>
        <v>0</v>
      </c>
      <c r="AK2775" s="178">
        <f t="shared" si="3821"/>
        <v>0</v>
      </c>
      <c r="AL2775" s="130">
        <f t="shared" si="3822"/>
        <v>0</v>
      </c>
      <c r="AM2775" s="359">
        <f t="shared" si="3823"/>
        <v>0</v>
      </c>
      <c r="AN2775" s="178">
        <f t="shared" si="3824"/>
        <v>0</v>
      </c>
      <c r="AO2775" s="178">
        <f t="shared" si="3825"/>
        <v>0</v>
      </c>
      <c r="AP2775" s="178">
        <f t="shared" si="3826"/>
        <v>0</v>
      </c>
      <c r="AQ2775" s="178">
        <f t="shared" si="3827"/>
        <v>0</v>
      </c>
      <c r="AR2775" s="359">
        <f t="shared" si="3828"/>
        <v>0</v>
      </c>
      <c r="AS2775" s="178">
        <f t="shared" si="3829"/>
        <v>0</v>
      </c>
      <c r="AT2775" s="178">
        <f t="shared" si="3830"/>
        <v>0</v>
      </c>
      <c r="AU2775" s="178">
        <f t="shared" si="3831"/>
        <v>0</v>
      </c>
      <c r="AV2775" s="178">
        <f t="shared" si="3832"/>
        <v>0</v>
      </c>
      <c r="AW2775" s="359">
        <f t="shared" si="3809"/>
        <v>0</v>
      </c>
      <c r="AX2775" s="178">
        <f t="shared" si="3833"/>
        <v>0</v>
      </c>
      <c r="AY2775" s="178">
        <f t="shared" si="3834"/>
        <v>0</v>
      </c>
      <c r="AZ2775" s="178">
        <f t="shared" si="3835"/>
        <v>0</v>
      </c>
      <c r="BA2775" s="178">
        <f t="shared" si="3836"/>
        <v>0</v>
      </c>
      <c r="BB2775" s="359">
        <f t="shared" si="3810"/>
        <v>0</v>
      </c>
      <c r="BC2775" s="178">
        <f t="shared" si="3837"/>
        <v>0</v>
      </c>
      <c r="BD2775" s="178">
        <f t="shared" si="3838"/>
        <v>0</v>
      </c>
      <c r="BE2775" s="178">
        <f t="shared" si="3839"/>
        <v>0</v>
      </c>
      <c r="BF2775" s="178">
        <f t="shared" si="3840"/>
        <v>0</v>
      </c>
      <c r="BG2775" s="359">
        <f t="shared" si="3811"/>
        <v>0</v>
      </c>
      <c r="BH2775" s="178">
        <f t="shared" si="3841"/>
        <v>0</v>
      </c>
      <c r="BI2775" s="178">
        <f t="shared" si="3842"/>
        <v>0</v>
      </c>
      <c r="BJ2775" s="178">
        <f t="shared" si="3843"/>
        <v>0</v>
      </c>
      <c r="BK2775" s="178">
        <f t="shared" si="3844"/>
        <v>0</v>
      </c>
      <c r="BL2775" s="359">
        <f t="shared" si="3812"/>
        <v>0</v>
      </c>
      <c r="BM2775" s="186">
        <f t="shared" si="3845"/>
        <v>0</v>
      </c>
      <c r="BN2775" s="186"/>
      <c r="BO2775" s="186"/>
      <c r="BP2775" s="186" t="s">
        <v>2077</v>
      </c>
      <c r="BQ2775" s="178">
        <f>IF($AG$1789=$AH$1789,0,IF(
OR(
AND(BQ2779=0,BQ2778&gt;0),
AND(BQ2779="NS",BQ2777&gt;0),
AND(BQ2779="NS",BQ2777=0,BQ2778=0)),1,
IF(OR(
AND(BQ2778&gt;=2,BQ2777&lt;BQ2779),
AND(BQ2779="NS",BQ2777=0,BQ2778&gt;0),
BQ2779=BQ2777,
AND(BQ2779="NA",BQ2778=0,BQ2777=0,BQ2776&gt;0)),0,1)))</f>
        <v>0</v>
      </c>
      <c r="BR2775" s="178">
        <f t="shared" ref="BR2775:CB2775" si="3846">IF($AG$1789=$AH$1789,0,IF(
OR(
AND(BR2779=0,BR2778&gt;0),
AND(BR2779="NS",BR2777&gt;0),
AND(BR2779="NS",BR2777=0,BR2778=0)),1,
IF(OR(
AND(BR2778&gt;=2,BR2777&lt;BR2779),
AND(BR2779="NS",BR2777=0,BR2778&gt;0),
BR2779=BR2777,
AND(BR2779="NA",BR2778=0,BR2777=0,BR2776&gt;0)),0,1)))</f>
        <v>0</v>
      </c>
      <c r="BS2775" s="178">
        <f t="shared" si="3846"/>
        <v>0</v>
      </c>
      <c r="BT2775" s="178">
        <f t="shared" si="3846"/>
        <v>0</v>
      </c>
      <c r="BU2775" s="178">
        <f t="shared" si="3846"/>
        <v>0</v>
      </c>
      <c r="BV2775" s="178">
        <f t="shared" si="3846"/>
        <v>0</v>
      </c>
      <c r="BW2775" s="178">
        <f t="shared" si="3846"/>
        <v>0</v>
      </c>
      <c r="BX2775" s="178">
        <f t="shared" si="3846"/>
        <v>0</v>
      </c>
      <c r="BY2775" s="178">
        <f t="shared" si="3846"/>
        <v>0</v>
      </c>
      <c r="BZ2775" s="178">
        <f t="shared" si="3846"/>
        <v>0</v>
      </c>
      <c r="CA2775" s="178">
        <f t="shared" si="3846"/>
        <v>0</v>
      </c>
      <c r="CB2775" s="178">
        <f t="shared" si="3846"/>
        <v>0</v>
      </c>
      <c r="CC2775" s="186">
        <f>SUM(BQ2775:CB2775)</f>
        <v>0</v>
      </c>
      <c r="CO2775" s="349" t="s">
        <v>2171</v>
      </c>
      <c r="CP2775" s="488">
        <f>IF(AND(SUM(S2768,M2775,M2780:N2783)=0,SUM(COUNTIF(S2768,"NS"),COUNTIF(M2775,"NS"),COUNTIF(M2780:N2783,"NS")&gt;0)),"NS",SUM(S2768,M2775,M2780:N2783))</f>
        <v>0</v>
      </c>
      <c r="CQ2775" s="488"/>
      <c r="CR2775" s="488">
        <f>IF(AND(SUM(U2768,O2775,O2780:P2783)=0,SUM(COUNTIF(U2768,"NS"),COUNTIF(O2775,"NS"),COUNTIF(O2780:P2783,"NS")&gt;0)),"NS",SUM(U2768,O2775,O2780:P2783))</f>
        <v>0</v>
      </c>
      <c r="CS2775" s="488"/>
      <c r="CT2775" s="488">
        <f>IF(AND(SUM(W2768,Q2775,Q2780:R2783)=0,SUM(COUNTIF(W2768,"NS"),COUNTIF(Q2775,"NS"),COUNTIF(Q2780:R2783,"NS")&gt;0)),"NS",SUM(W2768,Q2775,Q2780:R2783))</f>
        <v>0</v>
      </c>
      <c r="CU2775" s="488"/>
      <c r="CV2775" s="488">
        <f>IF(AND(SUM(Y2768,S2775,S2780:T2783)=0,SUM(COUNTIF(Y2768,"NS"),COUNTIF(S2775,"NS"),COUNTIF(S2780:T2783,"NS")&gt;0)),"NS",SUM(Y2768,S2775,S2780:T2783))</f>
        <v>0</v>
      </c>
      <c r="CW2775" s="488"/>
      <c r="CX2775" s="353">
        <f>IF(AND(SUM(AA2768,U2775,U2780:U2783)=0,SUM(COUNTIF(AA2768,"NS"),COUNTIF(U2775,"NS"),COUNTIF(U2780:U2783,"NS")&gt;0)),"NS",SUM(AA2768,U2775,U2780:U2783))</f>
        <v>0</v>
      </c>
      <c r="CY2775" s="353">
        <f>IF(AND(SUM(AB2768,V2775,V2780:V2783)=0,SUM(COUNTIF(AB2768,"NS"),COUNTIF(V2775,"NS"),COUNTIF(V2780:V2783,"NS")&gt;0)),"NS",SUM(AB2768,V2775,V2780:V2783))</f>
        <v>0</v>
      </c>
      <c r="CZ2775" s="488">
        <f>IF(AND(SUM(AC2768,W2775,W2780:X2783)=0,SUM(COUNTIF(AC2768,"NS"),COUNTIF(W2775,"NS"),COUNTIF(W2780:X2783,"NS")&gt;0)),"NS",SUM(AC2768,W2775,W2780:X2783))</f>
        <v>0</v>
      </c>
      <c r="DA2775" s="488"/>
      <c r="DB2775" s="353">
        <f t="shared" ref="DB2775" si="3847">IF(AND(SUM(AE2768,Y2775,Y2780:Y2783)=0,SUM(COUNTIF(AE2768,"NS"),COUNTIF(Y2775,"NS"),COUNTIF(Y2780:Y2783,"NS")&gt;0)),"NS",SUM(AE2768,Y2775,Y2780:Y2783))</f>
        <v>0</v>
      </c>
      <c r="DC2775" s="353">
        <f t="shared" ref="DC2775" si="3848">IF(AND(SUM(AF2768,Z2775,Z2780:Z2783)=0,SUM(COUNTIF(AF2768,"NS"),COUNTIF(Z2775,"NS"),COUNTIF(Z2780:Z2783,"NS")&gt;0)),"NS",SUM(AF2768,Z2775,Z2780:Z2783))</f>
        <v>0</v>
      </c>
      <c r="DD2775" s="488">
        <f>IF(AND(SUM(AG2768,AA2775,AA2780:AB2783)=0,SUM(COUNTIF(AG2768,"NS"),COUNTIF(AA2775,"NS"),COUNTIF(AA2780:AB2783,"NS")&gt;0)),"NS",SUM(AG2768,AA2775,AA2780:AB2783))</f>
        <v>45</v>
      </c>
      <c r="DE2775" s="488"/>
      <c r="DF2775" s="353">
        <f t="shared" ref="DF2775" si="3849">IF(AND(SUM(AI2768,AC2775,AC2780:AC2783)=0,SUM(COUNTIF(AI2768,"NS"),COUNTIF(AC2775,"NS"),COUNTIF(AC2780:AC2783,"NS")&gt;0)),"NS",SUM(AI2768,AC2775,AC2780:AC2783))</f>
        <v>0</v>
      </c>
      <c r="DG2775" s="353">
        <f t="shared" ref="DG2775" si="3850">IF(AND(SUM(AJ2768,AD2775,AD2780:AD2783)=0,SUM(COUNTIF(AJ2768,"NS"),COUNTIF(AD2775,"NS"),COUNTIF(AD2780:AD2783,"NS")&gt;0)),"NS",SUM(AJ2768,AD2775,AD2780:AD2783))</f>
        <v>0</v>
      </c>
      <c r="DH2775" s="354"/>
    </row>
    <row r="2776" spans="1:112" ht="36" customHeight="1" x14ac:dyDescent="0.2">
      <c r="A2776" s="109"/>
      <c r="B2776" s="109"/>
      <c r="C2776" s="741"/>
      <c r="D2776" s="594"/>
      <c r="E2776" s="595"/>
      <c r="F2776" s="577" t="s">
        <v>533</v>
      </c>
      <c r="G2776" s="578"/>
      <c r="H2776" s="165"/>
      <c r="I2776" s="625" t="s">
        <v>529</v>
      </c>
      <c r="J2776" s="625"/>
      <c r="K2776" s="625"/>
      <c r="L2776" s="626"/>
      <c r="M2776" s="579"/>
      <c r="N2776" s="580"/>
      <c r="O2776" s="579"/>
      <c r="P2776" s="580"/>
      <c r="Q2776" s="579"/>
      <c r="R2776" s="580"/>
      <c r="S2776" s="590"/>
      <c r="T2776" s="591"/>
      <c r="U2776" s="201"/>
      <c r="V2776" s="201"/>
      <c r="W2776" s="486"/>
      <c r="X2776" s="486"/>
      <c r="Y2776" s="201"/>
      <c r="Z2776" s="201"/>
      <c r="AA2776" s="486"/>
      <c r="AB2776" s="486"/>
      <c r="AC2776" s="201"/>
      <c r="AD2776" s="201"/>
      <c r="AE2776" s="109"/>
      <c r="AG2776" s="90">
        <f t="shared" si="3817"/>
        <v>45</v>
      </c>
      <c r="AH2776" s="186">
        <f t="shared" si="3818"/>
        <v>0</v>
      </c>
      <c r="AI2776" s="130">
        <f t="shared" si="3819"/>
        <v>0</v>
      </c>
      <c r="AJ2776" s="130">
        <f t="shared" si="3820"/>
        <v>0</v>
      </c>
      <c r="AK2776" s="130">
        <f t="shared" si="3821"/>
        <v>0</v>
      </c>
      <c r="AL2776" s="130">
        <f t="shared" si="3822"/>
        <v>0</v>
      </c>
      <c r="AM2776" s="359">
        <f t="shared" si="3823"/>
        <v>0</v>
      </c>
      <c r="AN2776" s="130">
        <f t="shared" si="3824"/>
        <v>0</v>
      </c>
      <c r="AO2776" s="130">
        <f t="shared" si="3825"/>
        <v>0</v>
      </c>
      <c r="AP2776" s="130">
        <f t="shared" si="3826"/>
        <v>0</v>
      </c>
      <c r="AQ2776" s="130">
        <f t="shared" si="3827"/>
        <v>0</v>
      </c>
      <c r="AR2776" s="359">
        <f t="shared" si="3828"/>
        <v>0</v>
      </c>
      <c r="AS2776" s="130">
        <f t="shared" si="3829"/>
        <v>0</v>
      </c>
      <c r="AT2776" s="130">
        <f t="shared" si="3830"/>
        <v>0</v>
      </c>
      <c r="AU2776" s="130">
        <f t="shared" si="3831"/>
        <v>0</v>
      </c>
      <c r="AV2776" s="130">
        <f t="shared" si="3832"/>
        <v>0</v>
      </c>
      <c r="AW2776" s="359">
        <f t="shared" si="3809"/>
        <v>0</v>
      </c>
      <c r="AX2776" s="130">
        <f t="shared" si="3833"/>
        <v>0</v>
      </c>
      <c r="AY2776" s="130">
        <f t="shared" si="3834"/>
        <v>0</v>
      </c>
      <c r="AZ2776" s="130">
        <f t="shared" si="3835"/>
        <v>0</v>
      </c>
      <c r="BA2776" s="130">
        <f t="shared" si="3836"/>
        <v>0</v>
      </c>
      <c r="BB2776" s="359">
        <f t="shared" si="3810"/>
        <v>0</v>
      </c>
      <c r="BC2776" s="130">
        <f t="shared" si="3837"/>
        <v>0</v>
      </c>
      <c r="BD2776" s="130">
        <f t="shared" si="3838"/>
        <v>0</v>
      </c>
      <c r="BE2776" s="130">
        <f t="shared" si="3839"/>
        <v>0</v>
      </c>
      <c r="BF2776" s="130">
        <f t="shared" si="3840"/>
        <v>0</v>
      </c>
      <c r="BG2776" s="359">
        <f t="shared" si="3811"/>
        <v>0</v>
      </c>
      <c r="BH2776" s="130">
        <f t="shared" si="3841"/>
        <v>0</v>
      </c>
      <c r="BI2776" s="130">
        <f t="shared" si="3842"/>
        <v>0</v>
      </c>
      <c r="BJ2776" s="130">
        <f t="shared" si="3843"/>
        <v>0</v>
      </c>
      <c r="BK2776" s="130">
        <f t="shared" si="3844"/>
        <v>0</v>
      </c>
      <c r="BL2776" s="359">
        <f t="shared" si="3812"/>
        <v>0</v>
      </c>
      <c r="BM2776" s="90">
        <f t="shared" si="3845"/>
        <v>0</v>
      </c>
      <c r="BP2776" s="90" t="s">
        <v>2058</v>
      </c>
      <c r="BQ2776" s="90">
        <f>COUNTIF(M2776:N2779,"NA")</f>
        <v>0</v>
      </c>
      <c r="BR2776" s="90">
        <f>COUNTIF(O2776:P2779,"NA")</f>
        <v>0</v>
      </c>
      <c r="BS2776" s="90">
        <f>COUNTIF(Q2776:R2779,"NA")</f>
        <v>0</v>
      </c>
      <c r="BT2776" s="90">
        <f>COUNTIF(S2776:T2779,"NA")</f>
        <v>0</v>
      </c>
      <c r="BU2776" s="90">
        <f>COUNTIF(U2776:U2779,"NA")</f>
        <v>0</v>
      </c>
      <c r="BV2776" s="90">
        <f>COUNTIF(V2776:V2779,"NA")</f>
        <v>0</v>
      </c>
      <c r="BW2776" s="90">
        <f>COUNTIF(W2776:X2779,"NA")</f>
        <v>0</v>
      </c>
      <c r="BX2776" s="90">
        <f>COUNTIF(Y2776:Y2779,"NA")</f>
        <v>0</v>
      </c>
      <c r="BY2776" s="90">
        <f>COUNTIF(Z2776:Z2779,"NA")</f>
        <v>0</v>
      </c>
      <c r="BZ2776" s="90">
        <f>COUNTIF(AA2776:AB2779,"NA")</f>
        <v>0</v>
      </c>
      <c r="CA2776" s="90">
        <f>COUNTIF(AC2776:AC2779,"NA")</f>
        <v>0</v>
      </c>
      <c r="CB2776" s="90">
        <f>COUNTIF(AD2776:AD2779,"NA")</f>
        <v>0</v>
      </c>
      <c r="CO2776" s="349" t="s">
        <v>2078</v>
      </c>
      <c r="CP2776" s="488">
        <f>SUM(S2768,M2775,M2780:N2782)</f>
        <v>0</v>
      </c>
      <c r="CQ2776" s="488"/>
      <c r="CR2776" s="488">
        <f>SUM(U2768,O2775,O2780:P2782)</f>
        <v>0</v>
      </c>
      <c r="CS2776" s="488"/>
      <c r="CT2776" s="488">
        <f>SUM(W2768,Q2775,Q2780:R2782)</f>
        <v>0</v>
      </c>
      <c r="CU2776" s="488"/>
      <c r="CV2776" s="488">
        <f>SUM(Y2768,S2775,S2780:T2782)</f>
        <v>0</v>
      </c>
      <c r="CW2776" s="488"/>
      <c r="CX2776" s="353">
        <f>SUM(AA2768,U2775,U2780:U2782)</f>
        <v>0</v>
      </c>
      <c r="CY2776" s="353">
        <f>SUM(AB2768,V2775,V2780:V2782)</f>
        <v>0</v>
      </c>
      <c r="CZ2776" s="488">
        <f>SUM(AC2768,W2775,W2780:X2782)</f>
        <v>0</v>
      </c>
      <c r="DA2776" s="488"/>
      <c r="DB2776" s="353">
        <f>SUM(AE2768,Y2775,Y2780:Y2782)</f>
        <v>0</v>
      </c>
      <c r="DC2776" s="353">
        <f>SUM(AF2768,Z2775,Z2780:Z2782)</f>
        <v>0</v>
      </c>
      <c r="DD2776" s="488">
        <f>SUM(AG2768,AA2775,AA2780:AB2782)</f>
        <v>45</v>
      </c>
      <c r="DE2776" s="488"/>
      <c r="DF2776" s="353">
        <f t="shared" ref="DF2776" si="3851">SUM(AI2768,AC2775,AC2780:AC2782)</f>
        <v>0</v>
      </c>
      <c r="DG2776" s="353">
        <f t="shared" ref="DG2776" si="3852">SUM(AJ2768,AD2775,AD2780:AD2782)</f>
        <v>0</v>
      </c>
      <c r="DH2776" s="340"/>
    </row>
    <row r="2777" spans="1:112" ht="48" customHeight="1" x14ac:dyDescent="0.2">
      <c r="A2777" s="109"/>
      <c r="B2777" s="109"/>
      <c r="C2777" s="741"/>
      <c r="D2777" s="594"/>
      <c r="E2777" s="595"/>
      <c r="F2777" s="577" t="s">
        <v>534</v>
      </c>
      <c r="G2777" s="578"/>
      <c r="H2777" s="165"/>
      <c r="I2777" s="625" t="s">
        <v>530</v>
      </c>
      <c r="J2777" s="625"/>
      <c r="K2777" s="625"/>
      <c r="L2777" s="626"/>
      <c r="M2777" s="579"/>
      <c r="N2777" s="580"/>
      <c r="O2777" s="579"/>
      <c r="P2777" s="580"/>
      <c r="Q2777" s="579"/>
      <c r="R2777" s="580"/>
      <c r="S2777" s="590"/>
      <c r="T2777" s="591"/>
      <c r="U2777" s="201"/>
      <c r="V2777" s="201"/>
      <c r="W2777" s="486"/>
      <c r="X2777" s="486"/>
      <c r="Y2777" s="201"/>
      <c r="Z2777" s="201"/>
      <c r="AA2777" s="486"/>
      <c r="AB2777" s="486"/>
      <c r="AC2777" s="201"/>
      <c r="AD2777" s="201"/>
      <c r="AE2777" s="109"/>
      <c r="AG2777" s="90">
        <f t="shared" si="3817"/>
        <v>45</v>
      </c>
      <c r="AH2777" s="186">
        <f t="shared" si="3818"/>
        <v>0</v>
      </c>
      <c r="AI2777" s="130">
        <f t="shared" si="3819"/>
        <v>0</v>
      </c>
      <c r="AJ2777" s="130">
        <f t="shared" si="3820"/>
        <v>0</v>
      </c>
      <c r="AK2777" s="130">
        <f t="shared" si="3821"/>
        <v>0</v>
      </c>
      <c r="AL2777" s="130">
        <f t="shared" si="3822"/>
        <v>0</v>
      </c>
      <c r="AM2777" s="359">
        <f t="shared" si="3823"/>
        <v>0</v>
      </c>
      <c r="AN2777" s="130">
        <f t="shared" si="3824"/>
        <v>0</v>
      </c>
      <c r="AO2777" s="130">
        <f t="shared" si="3825"/>
        <v>0</v>
      </c>
      <c r="AP2777" s="130">
        <f t="shared" si="3826"/>
        <v>0</v>
      </c>
      <c r="AQ2777" s="130">
        <f t="shared" si="3827"/>
        <v>0</v>
      </c>
      <c r="AR2777" s="359">
        <f t="shared" si="3828"/>
        <v>0</v>
      </c>
      <c r="AS2777" s="130">
        <f t="shared" si="3829"/>
        <v>0</v>
      </c>
      <c r="AT2777" s="130">
        <f t="shared" si="3830"/>
        <v>0</v>
      </c>
      <c r="AU2777" s="130">
        <f t="shared" si="3831"/>
        <v>0</v>
      </c>
      <c r="AV2777" s="130">
        <f t="shared" si="3832"/>
        <v>0</v>
      </c>
      <c r="AW2777" s="359">
        <f t="shared" si="3809"/>
        <v>0</v>
      </c>
      <c r="AX2777" s="130">
        <f t="shared" si="3833"/>
        <v>0</v>
      </c>
      <c r="AY2777" s="130">
        <f t="shared" si="3834"/>
        <v>0</v>
      </c>
      <c r="AZ2777" s="130">
        <f t="shared" si="3835"/>
        <v>0</v>
      </c>
      <c r="BA2777" s="130">
        <f t="shared" si="3836"/>
        <v>0</v>
      </c>
      <c r="BB2777" s="359">
        <f t="shared" si="3810"/>
        <v>0</v>
      </c>
      <c r="BC2777" s="130">
        <f t="shared" si="3837"/>
        <v>0</v>
      </c>
      <c r="BD2777" s="130">
        <f t="shared" si="3838"/>
        <v>0</v>
      </c>
      <c r="BE2777" s="130">
        <f t="shared" si="3839"/>
        <v>0</v>
      </c>
      <c r="BF2777" s="130">
        <f t="shared" si="3840"/>
        <v>0</v>
      </c>
      <c r="BG2777" s="359">
        <f t="shared" si="3811"/>
        <v>0</v>
      </c>
      <c r="BH2777" s="130">
        <f t="shared" si="3841"/>
        <v>0</v>
      </c>
      <c r="BI2777" s="130">
        <f t="shared" si="3842"/>
        <v>0</v>
      </c>
      <c r="BJ2777" s="130">
        <f t="shared" si="3843"/>
        <v>0</v>
      </c>
      <c r="BK2777" s="130">
        <f t="shared" si="3844"/>
        <v>0</v>
      </c>
      <c r="BL2777" s="359">
        <f t="shared" si="3812"/>
        <v>0</v>
      </c>
      <c r="BM2777" s="90">
        <f t="shared" si="3845"/>
        <v>0</v>
      </c>
      <c r="BP2777" s="90" t="s">
        <v>2078</v>
      </c>
      <c r="BQ2777" s="90">
        <f>SUM(M2776:N2779)</f>
        <v>0</v>
      </c>
      <c r="BR2777" s="90">
        <f>SUM(O2776:P2779)</f>
        <v>0</v>
      </c>
      <c r="BS2777" s="90">
        <f>SUM(Q2776:R2779)</f>
        <v>0</v>
      </c>
      <c r="BT2777" s="90">
        <f>SUM(S2776:T2779)</f>
        <v>0</v>
      </c>
      <c r="BU2777" s="90">
        <f>SUM(U2776:U2779)</f>
        <v>0</v>
      </c>
      <c r="BV2777" s="90">
        <f>SUM(V2776:V2779)</f>
        <v>0</v>
      </c>
      <c r="BW2777" s="90">
        <f>SUM(W2776:X2779)</f>
        <v>0</v>
      </c>
      <c r="BX2777" s="90">
        <f>SUM(Y2776:Y2779)</f>
        <v>0</v>
      </c>
      <c r="BY2777" s="90">
        <f>SUM(Z2776:Z2779)</f>
        <v>0</v>
      </c>
      <c r="BZ2777" s="90">
        <f>SUM(AA2776:AB2779)</f>
        <v>0</v>
      </c>
      <c r="CA2777" s="90">
        <f>SUM(AC2776:AC2779)</f>
        <v>0</v>
      </c>
      <c r="CB2777" s="90">
        <f>SUM(AD2776:AD2779)</f>
        <v>0</v>
      </c>
      <c r="CO2777" s="349" t="s">
        <v>2029</v>
      </c>
      <c r="CP2777" s="488">
        <f>SUM(COUNTIF(S2768,"NS"),COUNTIF(M2775,"NS"),COUNTIF(M2780:N2782,"NS"))</f>
        <v>0</v>
      </c>
      <c r="CQ2777" s="488"/>
      <c r="CR2777" s="488">
        <f>SUM(COUNTIF(U2768,"NS"),COUNTIF(O2775,"NS"),COUNTIF(O2780:P2782,"NS"))</f>
        <v>0</v>
      </c>
      <c r="CS2777" s="488"/>
      <c r="CT2777" s="488">
        <f>SUM(COUNTIF(W2768,"NS"),COUNTIF(Q2775,"NS"),COUNTIF(Q2780:R2782,"NS"))</f>
        <v>0</v>
      </c>
      <c r="CU2777" s="488"/>
      <c r="CV2777" s="488">
        <f>SUM(COUNTIF(Y2768,"NS"),COUNTIF(S2775,"NS"),COUNTIF(S2780:T2782,"NS"))</f>
        <v>0</v>
      </c>
      <c r="CW2777" s="488"/>
      <c r="CX2777" s="353">
        <f>SUM(COUNTIF(AA2768,"NS"),COUNTIF(U2775,"NS"),COUNTIF(U2780:U2782,"NS"))</f>
        <v>0</v>
      </c>
      <c r="CY2777" s="353">
        <f>SUM(COUNTIF(AB2768,"NS"),COUNTIF(V2775,"NS"),COUNTIF(V2780:V2782,"NS"))</f>
        <v>0</v>
      </c>
      <c r="CZ2777" s="488">
        <f>SUM(COUNTIF(AC2768,"NS"),COUNTIF(W2775,"NS"),COUNTIF(W2780:X2782,"NS"))</f>
        <v>0</v>
      </c>
      <c r="DA2777" s="488"/>
      <c r="DB2777" s="353">
        <f t="shared" ref="DB2777" si="3853">SUM(COUNTIF(AE2768,"NS"),COUNTIF(Y2775,"NS"),COUNTIF(Y2780:Y2782,"NS"))</f>
        <v>0</v>
      </c>
      <c r="DC2777" s="353">
        <f t="shared" ref="DC2777" si="3854">SUM(COUNTIF(AF2768,"NS"),COUNTIF(Z2775,"NS"),COUNTIF(Z2780:Z2782,"NS"))</f>
        <v>0</v>
      </c>
      <c r="DD2777" s="488">
        <f>SUM(COUNTIF(AG2768,"NS"),COUNTIF(AA2775,"NS"),COUNTIF(AA2780:AB2782,"NS"))</f>
        <v>0</v>
      </c>
      <c r="DE2777" s="488"/>
      <c r="DF2777" s="353">
        <f t="shared" ref="DF2777" si="3855">SUM(COUNTIF(AI2768,"NS"),COUNTIF(AC2775,"NS"),COUNTIF(AC2780:AC2782,"NS"))</f>
        <v>0</v>
      </c>
      <c r="DG2777" s="353">
        <f t="shared" ref="DG2777" si="3856">SUM(COUNTIF(AJ2768,"NS"),COUNTIF(AD2775,"NS"),COUNTIF(AD2780:AD2782,"NS"))</f>
        <v>0</v>
      </c>
      <c r="DH2777" s="340"/>
    </row>
    <row r="2778" spans="1:112" ht="36" customHeight="1" x14ac:dyDescent="0.2">
      <c r="A2778" s="109"/>
      <c r="B2778" s="109"/>
      <c r="C2778" s="741"/>
      <c r="D2778" s="594"/>
      <c r="E2778" s="595"/>
      <c r="F2778" s="577" t="s">
        <v>535</v>
      </c>
      <c r="G2778" s="578"/>
      <c r="H2778" s="165"/>
      <c r="I2778" s="625" t="s">
        <v>531</v>
      </c>
      <c r="J2778" s="625"/>
      <c r="K2778" s="625"/>
      <c r="L2778" s="626"/>
      <c r="M2778" s="579"/>
      <c r="N2778" s="580"/>
      <c r="O2778" s="579"/>
      <c r="P2778" s="580"/>
      <c r="Q2778" s="579"/>
      <c r="R2778" s="580"/>
      <c r="S2778" s="590"/>
      <c r="T2778" s="591"/>
      <c r="U2778" s="201"/>
      <c r="V2778" s="201"/>
      <c r="W2778" s="486"/>
      <c r="X2778" s="486"/>
      <c r="Y2778" s="201"/>
      <c r="Z2778" s="201"/>
      <c r="AA2778" s="486"/>
      <c r="AB2778" s="486"/>
      <c r="AC2778" s="201"/>
      <c r="AD2778" s="201"/>
      <c r="AE2778" s="109"/>
      <c r="AG2778" s="90">
        <f t="shared" si="3817"/>
        <v>45</v>
      </c>
      <c r="AH2778" s="186">
        <f t="shared" si="3818"/>
        <v>0</v>
      </c>
      <c r="AI2778" s="130">
        <f t="shared" si="3819"/>
        <v>0</v>
      </c>
      <c r="AJ2778" s="130">
        <f t="shared" si="3820"/>
        <v>0</v>
      </c>
      <c r="AK2778" s="130">
        <f t="shared" si="3821"/>
        <v>0</v>
      </c>
      <c r="AL2778" s="130">
        <f t="shared" si="3822"/>
        <v>0</v>
      </c>
      <c r="AM2778" s="359">
        <f t="shared" si="3823"/>
        <v>0</v>
      </c>
      <c r="AN2778" s="130">
        <f t="shared" si="3824"/>
        <v>0</v>
      </c>
      <c r="AO2778" s="130">
        <f t="shared" si="3825"/>
        <v>0</v>
      </c>
      <c r="AP2778" s="130">
        <f t="shared" si="3826"/>
        <v>0</v>
      </c>
      <c r="AQ2778" s="130">
        <f t="shared" si="3827"/>
        <v>0</v>
      </c>
      <c r="AR2778" s="359">
        <f t="shared" si="3828"/>
        <v>0</v>
      </c>
      <c r="AS2778" s="130">
        <f t="shared" si="3829"/>
        <v>0</v>
      </c>
      <c r="AT2778" s="130">
        <f t="shared" si="3830"/>
        <v>0</v>
      </c>
      <c r="AU2778" s="130">
        <f t="shared" si="3831"/>
        <v>0</v>
      </c>
      <c r="AV2778" s="130">
        <f t="shared" si="3832"/>
        <v>0</v>
      </c>
      <c r="AW2778" s="359">
        <f t="shared" si="3809"/>
        <v>0</v>
      </c>
      <c r="AX2778" s="130">
        <f t="shared" si="3833"/>
        <v>0</v>
      </c>
      <c r="AY2778" s="130">
        <f t="shared" si="3834"/>
        <v>0</v>
      </c>
      <c r="AZ2778" s="130">
        <f t="shared" si="3835"/>
        <v>0</v>
      </c>
      <c r="BA2778" s="130">
        <f t="shared" si="3836"/>
        <v>0</v>
      </c>
      <c r="BB2778" s="359">
        <f t="shared" si="3810"/>
        <v>0</v>
      </c>
      <c r="BC2778" s="130">
        <f t="shared" si="3837"/>
        <v>0</v>
      </c>
      <c r="BD2778" s="130">
        <f t="shared" si="3838"/>
        <v>0</v>
      </c>
      <c r="BE2778" s="130">
        <f t="shared" si="3839"/>
        <v>0</v>
      </c>
      <c r="BF2778" s="130">
        <f t="shared" si="3840"/>
        <v>0</v>
      </c>
      <c r="BG2778" s="359">
        <f t="shared" si="3811"/>
        <v>0</v>
      </c>
      <c r="BH2778" s="130">
        <f t="shared" si="3841"/>
        <v>0</v>
      </c>
      <c r="BI2778" s="130">
        <f t="shared" si="3842"/>
        <v>0</v>
      </c>
      <c r="BJ2778" s="130">
        <f t="shared" si="3843"/>
        <v>0</v>
      </c>
      <c r="BK2778" s="130">
        <f t="shared" si="3844"/>
        <v>0</v>
      </c>
      <c r="BL2778" s="359">
        <f t="shared" si="3812"/>
        <v>0</v>
      </c>
      <c r="BM2778" s="90">
        <f t="shared" si="3845"/>
        <v>0</v>
      </c>
      <c r="BP2778" s="90" t="s">
        <v>2029</v>
      </c>
      <c r="BQ2778" s="90">
        <f>COUNTIF(M2776:N2779,"NS")</f>
        <v>0</v>
      </c>
      <c r="BR2778" s="90">
        <f>COUNTIF(O2776:P2779,"NS")</f>
        <v>0</v>
      </c>
      <c r="BS2778" s="90">
        <f>COUNTIF(Q2776:R2779,"NS")</f>
        <v>0</v>
      </c>
      <c r="BT2778" s="90">
        <f>COUNTIF(S2776:T2779,"NS")</f>
        <v>0</v>
      </c>
      <c r="BU2778" s="90">
        <f>COUNTIF(U2776:U2779,"NS")</f>
        <v>0</v>
      </c>
      <c r="BV2778" s="90">
        <f>COUNTIF(V2776:V2779,"NS")</f>
        <v>0</v>
      </c>
      <c r="BW2778" s="90">
        <f>COUNTIF(W2776:X2779,"NS")</f>
        <v>0</v>
      </c>
      <c r="BX2778" s="90">
        <f>COUNTIF(Y2776:Y2779,"NS")</f>
        <v>0</v>
      </c>
      <c r="BY2778" s="90">
        <f>COUNTIF(Z2776:Z2779,"NS")</f>
        <v>0</v>
      </c>
      <c r="BZ2778" s="90">
        <f>COUNTIF(AA2776:AB2779,"NS")</f>
        <v>0</v>
      </c>
      <c r="CA2778" s="90">
        <f>COUNTIF(AC2776:AC2779,"NS")</f>
        <v>0</v>
      </c>
      <c r="CB2778" s="90">
        <f>COUNTIF(AD2776:AD2779,"NS")</f>
        <v>0</v>
      </c>
      <c r="CO2778" s="350">
        <v>0.25</v>
      </c>
      <c r="CP2778" s="493">
        <f>IF(CP2775="ns",0,CP2775*0.25)</f>
        <v>0</v>
      </c>
      <c r="CQ2778" s="493"/>
      <c r="CR2778" s="493">
        <f t="shared" ref="CR2778" si="3857">IF(CR2775="ns",0,CR2775*0.25)</f>
        <v>0</v>
      </c>
      <c r="CS2778" s="493"/>
      <c r="CT2778" s="493">
        <f t="shared" ref="CT2778" si="3858">IF(CT2775="ns",0,CT2775*0.25)</f>
        <v>0</v>
      </c>
      <c r="CU2778" s="493"/>
      <c r="CV2778" s="486">
        <f t="shared" ref="CV2778" si="3859">IF(CV2775="ns",0,CV2775*0.25)</f>
        <v>0</v>
      </c>
      <c r="CW2778" s="486"/>
      <c r="CX2778" s="342">
        <f>IF(CX2775="ns",0,CX2775*0.25)</f>
        <v>0</v>
      </c>
      <c r="CY2778" s="342">
        <f>IF(CY2775="ns",0,CY2775*0.25)</f>
        <v>0</v>
      </c>
      <c r="CZ2778" s="486">
        <f>IF(CZ2775="ns",0,CZ2775*0.25)</f>
        <v>0</v>
      </c>
      <c r="DA2778" s="486"/>
      <c r="DB2778" s="342">
        <f t="shared" ref="DB2778:DC2778" si="3860">IF(DB2775="ns",0,DB2775*0.25)</f>
        <v>0</v>
      </c>
      <c r="DC2778" s="342">
        <f t="shared" si="3860"/>
        <v>0</v>
      </c>
      <c r="DD2778" s="486">
        <f>IF(DD2775="ns",0,DD2775*0.25)</f>
        <v>11.25</v>
      </c>
      <c r="DE2778" s="486"/>
      <c r="DF2778" s="342">
        <f t="shared" ref="DF2778:DG2778" si="3861">IF(DF2775="ns",0,DF2775*0.25)</f>
        <v>0</v>
      </c>
      <c r="DG2778" s="342">
        <f t="shared" si="3861"/>
        <v>0</v>
      </c>
      <c r="DH2778" s="354"/>
    </row>
    <row r="2779" spans="1:112" ht="36" customHeight="1" x14ac:dyDescent="0.2">
      <c r="A2779" s="109"/>
      <c r="B2779" s="109"/>
      <c r="C2779" s="741"/>
      <c r="D2779" s="594"/>
      <c r="E2779" s="595"/>
      <c r="F2779" s="577" t="s">
        <v>536</v>
      </c>
      <c r="G2779" s="578"/>
      <c r="H2779" s="165"/>
      <c r="I2779" s="625" t="s">
        <v>532</v>
      </c>
      <c r="J2779" s="625"/>
      <c r="K2779" s="625"/>
      <c r="L2779" s="626"/>
      <c r="M2779" s="579"/>
      <c r="N2779" s="580"/>
      <c r="O2779" s="579"/>
      <c r="P2779" s="580"/>
      <c r="Q2779" s="579"/>
      <c r="R2779" s="580"/>
      <c r="S2779" s="590"/>
      <c r="T2779" s="591"/>
      <c r="U2779" s="201"/>
      <c r="V2779" s="201"/>
      <c r="W2779" s="486"/>
      <c r="X2779" s="486"/>
      <c r="Y2779" s="201"/>
      <c r="Z2779" s="201"/>
      <c r="AA2779" s="486"/>
      <c r="AB2779" s="486"/>
      <c r="AC2779" s="201"/>
      <c r="AD2779" s="201"/>
      <c r="AE2779" s="109"/>
      <c r="AG2779" s="90">
        <f t="shared" si="3817"/>
        <v>45</v>
      </c>
      <c r="AH2779" s="186">
        <f t="shared" si="3818"/>
        <v>0</v>
      </c>
      <c r="AI2779" s="130">
        <f t="shared" si="3819"/>
        <v>0</v>
      </c>
      <c r="AJ2779" s="130">
        <f t="shared" si="3820"/>
        <v>0</v>
      </c>
      <c r="AK2779" s="130">
        <f t="shared" si="3821"/>
        <v>0</v>
      </c>
      <c r="AL2779" s="130">
        <f t="shared" si="3822"/>
        <v>0</v>
      </c>
      <c r="AM2779" s="359">
        <f t="shared" si="3823"/>
        <v>0</v>
      </c>
      <c r="AN2779" s="130">
        <f t="shared" si="3824"/>
        <v>0</v>
      </c>
      <c r="AO2779" s="130">
        <f t="shared" si="3825"/>
        <v>0</v>
      </c>
      <c r="AP2779" s="130">
        <f t="shared" si="3826"/>
        <v>0</v>
      </c>
      <c r="AQ2779" s="130">
        <f t="shared" si="3827"/>
        <v>0</v>
      </c>
      <c r="AR2779" s="359">
        <f t="shared" si="3828"/>
        <v>0</v>
      </c>
      <c r="AS2779" s="130">
        <f t="shared" si="3829"/>
        <v>0</v>
      </c>
      <c r="AT2779" s="130">
        <f t="shared" si="3830"/>
        <v>0</v>
      </c>
      <c r="AU2779" s="130">
        <f t="shared" si="3831"/>
        <v>0</v>
      </c>
      <c r="AV2779" s="130">
        <f t="shared" si="3832"/>
        <v>0</v>
      </c>
      <c r="AW2779" s="359">
        <f t="shared" si="3809"/>
        <v>0</v>
      </c>
      <c r="AX2779" s="130">
        <f t="shared" si="3833"/>
        <v>0</v>
      </c>
      <c r="AY2779" s="130">
        <f t="shared" si="3834"/>
        <v>0</v>
      </c>
      <c r="AZ2779" s="130">
        <f t="shared" si="3835"/>
        <v>0</v>
      </c>
      <c r="BA2779" s="130">
        <f t="shared" si="3836"/>
        <v>0</v>
      </c>
      <c r="BB2779" s="359">
        <f t="shared" si="3810"/>
        <v>0</v>
      </c>
      <c r="BC2779" s="130">
        <f t="shared" si="3837"/>
        <v>0</v>
      </c>
      <c r="BD2779" s="130">
        <f t="shared" si="3838"/>
        <v>0</v>
      </c>
      <c r="BE2779" s="130">
        <f t="shared" si="3839"/>
        <v>0</v>
      </c>
      <c r="BF2779" s="130">
        <f t="shared" si="3840"/>
        <v>0</v>
      </c>
      <c r="BG2779" s="359">
        <f t="shared" si="3811"/>
        <v>0</v>
      </c>
      <c r="BH2779" s="130">
        <f t="shared" si="3841"/>
        <v>0</v>
      </c>
      <c r="BI2779" s="130">
        <f t="shared" si="3842"/>
        <v>0</v>
      </c>
      <c r="BJ2779" s="130">
        <f t="shared" si="3843"/>
        <v>0</v>
      </c>
      <c r="BK2779" s="130">
        <f t="shared" si="3844"/>
        <v>0</v>
      </c>
      <c r="BL2779" s="359">
        <f t="shared" si="3812"/>
        <v>0</v>
      </c>
      <c r="BM2779" s="90">
        <f t="shared" si="3845"/>
        <v>0</v>
      </c>
      <c r="BP2779" s="90" t="s">
        <v>2104</v>
      </c>
      <c r="BQ2779" s="90">
        <f>M2775</f>
        <v>0</v>
      </c>
      <c r="BR2779" s="90">
        <f>O2775</f>
        <v>0</v>
      </c>
      <c r="BS2779" s="90">
        <f>Q2775</f>
        <v>0</v>
      </c>
      <c r="BT2779" s="90">
        <f>S2775</f>
        <v>0</v>
      </c>
      <c r="BU2779" s="90">
        <f>U2775</f>
        <v>0</v>
      </c>
      <c r="BV2779" s="90">
        <f>V2775</f>
        <v>0</v>
      </c>
      <c r="BW2779" s="90">
        <f>W2775</f>
        <v>0</v>
      </c>
      <c r="BX2779" s="90">
        <f>Y2775</f>
        <v>0</v>
      </c>
      <c r="BY2779" s="90">
        <f>Z2775</f>
        <v>0</v>
      </c>
      <c r="BZ2779" s="90">
        <f>AA2775</f>
        <v>0</v>
      </c>
      <c r="CA2779" s="90">
        <f>AC2775</f>
        <v>0</v>
      </c>
      <c r="CB2779" s="90">
        <f>AD2775</f>
        <v>0</v>
      </c>
      <c r="CO2779" s="349" t="s">
        <v>72</v>
      </c>
      <c r="CP2779" s="488">
        <f>M2783</f>
        <v>0</v>
      </c>
      <c r="CQ2779" s="488"/>
      <c r="CR2779" s="488">
        <f t="shared" ref="CR2779" si="3862">O2783</f>
        <v>0</v>
      </c>
      <c r="CS2779" s="488"/>
      <c r="CT2779" s="488">
        <f t="shared" ref="CT2779" si="3863">Q2783</f>
        <v>0</v>
      </c>
      <c r="CU2779" s="488"/>
      <c r="CV2779" s="488">
        <f t="shared" ref="CV2779" si="3864">S2783</f>
        <v>0</v>
      </c>
      <c r="CW2779" s="488"/>
      <c r="CX2779" s="353">
        <f>U2783</f>
        <v>0</v>
      </c>
      <c r="CY2779" s="353">
        <f>V2783</f>
        <v>0</v>
      </c>
      <c r="CZ2779" s="488">
        <f>W2783</f>
        <v>0</v>
      </c>
      <c r="DA2779" s="488"/>
      <c r="DB2779" s="353">
        <f t="shared" ref="DB2779" si="3865">Y2783</f>
        <v>0</v>
      </c>
      <c r="DC2779" s="353">
        <f t="shared" ref="DC2779" si="3866">Z2783</f>
        <v>0</v>
      </c>
      <c r="DD2779" s="488">
        <f>AA2783</f>
        <v>0</v>
      </c>
      <c r="DE2779" s="488"/>
      <c r="DF2779" s="353">
        <f t="shared" ref="DF2779" si="3867">AC2783</f>
        <v>0</v>
      </c>
      <c r="DG2779" s="353">
        <f t="shared" ref="DG2779" si="3868">AD2783</f>
        <v>0</v>
      </c>
      <c r="DH2779" s="340"/>
    </row>
    <row r="2780" spans="1:112" ht="48" customHeight="1" x14ac:dyDescent="0.2">
      <c r="A2780" s="109"/>
      <c r="B2780" s="109"/>
      <c r="C2780" s="741"/>
      <c r="D2780" s="594"/>
      <c r="E2780" s="595"/>
      <c r="F2780" s="629" t="s">
        <v>537</v>
      </c>
      <c r="G2780" s="629"/>
      <c r="H2780" s="587" t="s">
        <v>538</v>
      </c>
      <c r="I2780" s="588"/>
      <c r="J2780" s="588"/>
      <c r="K2780" s="588"/>
      <c r="L2780" s="589"/>
      <c r="M2780" s="579"/>
      <c r="N2780" s="580"/>
      <c r="O2780" s="579"/>
      <c r="P2780" s="580"/>
      <c r="Q2780" s="579"/>
      <c r="R2780" s="580"/>
      <c r="S2780" s="590"/>
      <c r="T2780" s="591"/>
      <c r="U2780" s="201"/>
      <c r="V2780" s="201"/>
      <c r="W2780" s="486"/>
      <c r="X2780" s="486"/>
      <c r="Y2780" s="201"/>
      <c r="Z2780" s="201"/>
      <c r="AA2780" s="486"/>
      <c r="AB2780" s="486"/>
      <c r="AC2780" s="201"/>
      <c r="AD2780" s="201"/>
      <c r="AE2780" s="109"/>
      <c r="AG2780" s="90">
        <f t="shared" si="3817"/>
        <v>45</v>
      </c>
      <c r="AH2780" s="186">
        <f t="shared" si="3818"/>
        <v>0</v>
      </c>
      <c r="AI2780" s="130">
        <f t="shared" si="3819"/>
        <v>0</v>
      </c>
      <c r="AJ2780" s="130">
        <f t="shared" si="3820"/>
        <v>0</v>
      </c>
      <c r="AK2780" s="130">
        <f t="shared" si="3821"/>
        <v>0</v>
      </c>
      <c r="AL2780" s="130">
        <f t="shared" si="3822"/>
        <v>0</v>
      </c>
      <c r="AM2780" s="359">
        <f t="shared" si="3823"/>
        <v>0</v>
      </c>
      <c r="AN2780" s="130">
        <f t="shared" si="3824"/>
        <v>0</v>
      </c>
      <c r="AO2780" s="130">
        <f t="shared" si="3825"/>
        <v>0</v>
      </c>
      <c r="AP2780" s="130">
        <f t="shared" si="3826"/>
        <v>0</v>
      </c>
      <c r="AQ2780" s="130">
        <f t="shared" si="3827"/>
        <v>0</v>
      </c>
      <c r="AR2780" s="359">
        <f t="shared" si="3828"/>
        <v>0</v>
      </c>
      <c r="AS2780" s="130">
        <f t="shared" si="3829"/>
        <v>0</v>
      </c>
      <c r="AT2780" s="130">
        <f t="shared" si="3830"/>
        <v>0</v>
      </c>
      <c r="AU2780" s="130">
        <f t="shared" si="3831"/>
        <v>0</v>
      </c>
      <c r="AV2780" s="130">
        <f t="shared" si="3832"/>
        <v>0</v>
      </c>
      <c r="AW2780" s="359">
        <f t="shared" si="3809"/>
        <v>0</v>
      </c>
      <c r="AX2780" s="130">
        <f t="shared" si="3833"/>
        <v>0</v>
      </c>
      <c r="AY2780" s="130">
        <f t="shared" si="3834"/>
        <v>0</v>
      </c>
      <c r="AZ2780" s="130">
        <f t="shared" si="3835"/>
        <v>0</v>
      </c>
      <c r="BA2780" s="130">
        <f t="shared" si="3836"/>
        <v>0</v>
      </c>
      <c r="BB2780" s="359">
        <f t="shared" si="3810"/>
        <v>0</v>
      </c>
      <c r="BC2780" s="130">
        <f t="shared" si="3837"/>
        <v>0</v>
      </c>
      <c r="BD2780" s="130">
        <f t="shared" si="3838"/>
        <v>0</v>
      </c>
      <c r="BE2780" s="130">
        <f t="shared" si="3839"/>
        <v>0</v>
      </c>
      <c r="BF2780" s="130">
        <f t="shared" si="3840"/>
        <v>0</v>
      </c>
      <c r="BG2780" s="359">
        <f t="shared" si="3811"/>
        <v>0</v>
      </c>
      <c r="BH2780" s="130">
        <f t="shared" si="3841"/>
        <v>0</v>
      </c>
      <c r="BI2780" s="130">
        <f t="shared" si="3842"/>
        <v>0</v>
      </c>
      <c r="BJ2780" s="130">
        <f t="shared" si="3843"/>
        <v>0</v>
      </c>
      <c r="BK2780" s="130">
        <f t="shared" si="3844"/>
        <v>0</v>
      </c>
      <c r="BL2780" s="359">
        <f t="shared" si="3812"/>
        <v>0</v>
      </c>
      <c r="BM2780" s="90">
        <f t="shared" si="3845"/>
        <v>0</v>
      </c>
      <c r="CO2780" s="349" t="s">
        <v>2077</v>
      </c>
      <c r="CP2780" s="495">
        <f>IF(OR(CP2779=0,CP2779="NA",AND(CP2779="NS",CP2777&gt;0),AND(CP2779="NS",CP2776&gt;0),CP2779&lt;=CP2778),0,1)</f>
        <v>0</v>
      </c>
      <c r="CQ2780" s="495"/>
      <c r="CR2780" s="495">
        <f>IF(OR(CR2779=0,CR2779="NA",AND(CR2779="NS",CR2777&gt;0),AND(CR2779="NS",CR2776&gt;0),CR2779&lt;=CR2778),0,1)</f>
        <v>0</v>
      </c>
      <c r="CS2780" s="495"/>
      <c r="CT2780" s="495">
        <f t="shared" ref="CT2780" si="3869">IF(OR(CT2779=0,CT2779="NA",AND(CT2779="NS",CT2777&gt;0),AND(CT2779="NS",CT2776&gt;0),CT2779&lt;=CT2778),0,1)</f>
        <v>0</v>
      </c>
      <c r="CU2780" s="495"/>
      <c r="CV2780" s="489">
        <f t="shared" ref="CV2780" si="3870">IF(OR(CV2779=0,CV2779="NA",AND(CV2779="NS",CV2777&gt;0),AND(CV2779="NS",CV2776&gt;0),CV2779&lt;=CV2778),0,1)</f>
        <v>0</v>
      </c>
      <c r="CW2780" s="489"/>
      <c r="CX2780" s="351">
        <f>IF(OR(CX2779=0,CX2779="NA",AND(CX2779="NS",CX2777&gt;0),AND(CX2779="NS",CX2776&gt;0),CX2779&lt;=CX2778),0,1)</f>
        <v>0</v>
      </c>
      <c r="CY2780" s="351">
        <f>IF(OR(CY2779=0,CY2779="NA",AND(CY2779="NS",CY2777&gt;0),AND(CY2779="NS",CY2776&gt;0),CY2779&lt;=CY2778),0,1)</f>
        <v>0</v>
      </c>
      <c r="CZ2780" s="489">
        <f>IF(OR(CZ2779=0,CZ2779="NA",AND(CZ2779="NS",CZ2777&gt;0),AND(CZ2779="NS",CZ2776&gt;0),CZ2779&lt;=CZ2778),0,1)</f>
        <v>0</v>
      </c>
      <c r="DA2780" s="489"/>
      <c r="DB2780" s="351">
        <f t="shared" ref="DB2780:DC2780" si="3871">IF(OR(DB2779=0,DB2779="NA",AND(DB2779="NS",DB2777&gt;0),AND(DB2779="NS",DB2776&gt;0),DB2779&lt;=DB2778),0,1)</f>
        <v>0</v>
      </c>
      <c r="DC2780" s="351">
        <f t="shared" si="3871"/>
        <v>0</v>
      </c>
      <c r="DD2780" s="489">
        <f>IF(OR(DD2779=0,DD2779="NA",AND(DD2779="NS",DD2777&gt;0),AND(DD2779="NS",DD2776&gt;0),DD2779&lt;=DD2778),0,1)</f>
        <v>0</v>
      </c>
      <c r="DE2780" s="489"/>
      <c r="DF2780" s="351">
        <f t="shared" ref="DF2780:DG2780" si="3872">IF(OR(DF2779=0,DF2779="NA",AND(DF2779="NS",DF2777&gt;0),AND(DF2779="NS",DF2776&gt;0),DF2779&lt;=DF2778),0,1)</f>
        <v>0</v>
      </c>
      <c r="DG2780" s="351">
        <f t="shared" si="3872"/>
        <v>0</v>
      </c>
      <c r="DH2780" s="352">
        <f>SUM(CP2780:DG2780)</f>
        <v>0</v>
      </c>
    </row>
    <row r="2781" spans="1:112" ht="15" customHeight="1" x14ac:dyDescent="0.2">
      <c r="A2781" s="109"/>
      <c r="B2781" s="109"/>
      <c r="C2781" s="741"/>
      <c r="D2781" s="594"/>
      <c r="E2781" s="595"/>
      <c r="F2781" s="629" t="s">
        <v>539</v>
      </c>
      <c r="G2781" s="629"/>
      <c r="H2781" s="587" t="s">
        <v>540</v>
      </c>
      <c r="I2781" s="588"/>
      <c r="J2781" s="588"/>
      <c r="K2781" s="588"/>
      <c r="L2781" s="589"/>
      <c r="M2781" s="579"/>
      <c r="N2781" s="580"/>
      <c r="O2781" s="579"/>
      <c r="P2781" s="580"/>
      <c r="Q2781" s="579"/>
      <c r="R2781" s="580"/>
      <c r="S2781" s="590"/>
      <c r="T2781" s="591"/>
      <c r="U2781" s="201"/>
      <c r="V2781" s="201"/>
      <c r="W2781" s="486"/>
      <c r="X2781" s="486"/>
      <c r="Y2781" s="201"/>
      <c r="Z2781" s="201"/>
      <c r="AA2781" s="486"/>
      <c r="AB2781" s="486"/>
      <c r="AC2781" s="201"/>
      <c r="AD2781" s="201"/>
      <c r="AE2781" s="109"/>
      <c r="AG2781" s="90">
        <f t="shared" si="3817"/>
        <v>45</v>
      </c>
      <c r="AH2781" s="186">
        <f t="shared" si="3818"/>
        <v>0</v>
      </c>
      <c r="AI2781" s="130">
        <f t="shared" si="3819"/>
        <v>0</v>
      </c>
      <c r="AJ2781" s="130">
        <f t="shared" si="3820"/>
        <v>0</v>
      </c>
      <c r="AK2781" s="130">
        <f t="shared" si="3821"/>
        <v>0</v>
      </c>
      <c r="AL2781" s="130">
        <f t="shared" si="3822"/>
        <v>0</v>
      </c>
      <c r="AM2781" s="359">
        <f t="shared" si="3823"/>
        <v>0</v>
      </c>
      <c r="AN2781" s="130">
        <f t="shared" si="3824"/>
        <v>0</v>
      </c>
      <c r="AO2781" s="130">
        <f t="shared" si="3825"/>
        <v>0</v>
      </c>
      <c r="AP2781" s="130">
        <f t="shared" si="3826"/>
        <v>0</v>
      </c>
      <c r="AQ2781" s="130">
        <f t="shared" si="3827"/>
        <v>0</v>
      </c>
      <c r="AR2781" s="359">
        <f t="shared" si="3828"/>
        <v>0</v>
      </c>
      <c r="AS2781" s="130">
        <f t="shared" si="3829"/>
        <v>0</v>
      </c>
      <c r="AT2781" s="130">
        <f t="shared" si="3830"/>
        <v>0</v>
      </c>
      <c r="AU2781" s="130">
        <f t="shared" si="3831"/>
        <v>0</v>
      </c>
      <c r="AV2781" s="130">
        <f t="shared" si="3832"/>
        <v>0</v>
      </c>
      <c r="AW2781" s="359">
        <f t="shared" si="3809"/>
        <v>0</v>
      </c>
      <c r="AX2781" s="130">
        <f t="shared" si="3833"/>
        <v>0</v>
      </c>
      <c r="AY2781" s="130">
        <f t="shared" si="3834"/>
        <v>0</v>
      </c>
      <c r="AZ2781" s="130">
        <f t="shared" si="3835"/>
        <v>0</v>
      </c>
      <c r="BA2781" s="130">
        <f t="shared" si="3836"/>
        <v>0</v>
      </c>
      <c r="BB2781" s="359">
        <f t="shared" si="3810"/>
        <v>0</v>
      </c>
      <c r="BC2781" s="130">
        <f t="shared" si="3837"/>
        <v>0</v>
      </c>
      <c r="BD2781" s="130">
        <f t="shared" si="3838"/>
        <v>0</v>
      </c>
      <c r="BE2781" s="130">
        <f t="shared" si="3839"/>
        <v>0</v>
      </c>
      <c r="BF2781" s="130">
        <f t="shared" si="3840"/>
        <v>0</v>
      </c>
      <c r="BG2781" s="359">
        <f t="shared" si="3811"/>
        <v>0</v>
      </c>
      <c r="BH2781" s="130">
        <f t="shared" si="3841"/>
        <v>0</v>
      </c>
      <c r="BI2781" s="130">
        <f t="shared" si="3842"/>
        <v>0</v>
      </c>
      <c r="BJ2781" s="130">
        <f t="shared" si="3843"/>
        <v>0</v>
      </c>
      <c r="BK2781" s="130">
        <f t="shared" si="3844"/>
        <v>0</v>
      </c>
      <c r="BL2781" s="359">
        <f t="shared" si="3812"/>
        <v>0</v>
      </c>
      <c r="BM2781" s="90">
        <f t="shared" si="3845"/>
        <v>0</v>
      </c>
      <c r="CO2781" s="340"/>
      <c r="CP2781" s="493"/>
      <c r="CQ2781" s="493"/>
      <c r="CR2781" s="493"/>
      <c r="CS2781" s="493"/>
      <c r="CT2781" s="493"/>
      <c r="CU2781" s="493"/>
      <c r="CV2781" s="486"/>
      <c r="CW2781" s="486"/>
      <c r="CX2781" s="342"/>
      <c r="CY2781" s="342"/>
      <c r="CZ2781" s="486"/>
      <c r="DA2781" s="486"/>
      <c r="DB2781" s="342"/>
      <c r="DC2781" s="342"/>
      <c r="DD2781" s="486"/>
      <c r="DE2781" s="486"/>
      <c r="DF2781" s="342"/>
      <c r="DG2781" s="342"/>
      <c r="DH2781" s="340"/>
    </row>
    <row r="2782" spans="1:112" ht="15" customHeight="1" x14ac:dyDescent="0.2">
      <c r="A2782" s="109"/>
      <c r="B2782" s="109"/>
      <c r="C2782" s="741"/>
      <c r="D2782" s="594"/>
      <c r="E2782" s="595"/>
      <c r="F2782" s="629" t="s">
        <v>541</v>
      </c>
      <c r="G2782" s="629"/>
      <c r="H2782" s="587" t="s">
        <v>542</v>
      </c>
      <c r="I2782" s="588"/>
      <c r="J2782" s="588"/>
      <c r="K2782" s="588"/>
      <c r="L2782" s="589"/>
      <c r="M2782" s="579"/>
      <c r="N2782" s="580"/>
      <c r="O2782" s="579"/>
      <c r="P2782" s="580"/>
      <c r="Q2782" s="579"/>
      <c r="R2782" s="580"/>
      <c r="S2782" s="590"/>
      <c r="T2782" s="591"/>
      <c r="U2782" s="201"/>
      <c r="V2782" s="201"/>
      <c r="W2782" s="486"/>
      <c r="X2782" s="486"/>
      <c r="Y2782" s="201"/>
      <c r="Z2782" s="201"/>
      <c r="AA2782" s="486"/>
      <c r="AB2782" s="486"/>
      <c r="AC2782" s="201"/>
      <c r="AD2782" s="201"/>
      <c r="AE2782" s="109"/>
      <c r="AG2782" s="90">
        <f t="shared" si="3817"/>
        <v>45</v>
      </c>
      <c r="AH2782" s="186">
        <f t="shared" si="3818"/>
        <v>0</v>
      </c>
      <c r="AI2782" s="130">
        <f t="shared" si="3819"/>
        <v>0</v>
      </c>
      <c r="AJ2782" s="130">
        <f t="shared" si="3820"/>
        <v>0</v>
      </c>
      <c r="AK2782" s="130">
        <f t="shared" si="3821"/>
        <v>0</v>
      </c>
      <c r="AL2782" s="130">
        <f t="shared" si="3822"/>
        <v>0</v>
      </c>
      <c r="AM2782" s="359">
        <f t="shared" si="3823"/>
        <v>0</v>
      </c>
      <c r="AN2782" s="130">
        <f t="shared" si="3824"/>
        <v>0</v>
      </c>
      <c r="AO2782" s="130">
        <f t="shared" si="3825"/>
        <v>0</v>
      </c>
      <c r="AP2782" s="130">
        <f t="shared" si="3826"/>
        <v>0</v>
      </c>
      <c r="AQ2782" s="130">
        <f t="shared" si="3827"/>
        <v>0</v>
      </c>
      <c r="AR2782" s="359">
        <f t="shared" si="3828"/>
        <v>0</v>
      </c>
      <c r="AS2782" s="130">
        <f t="shared" si="3829"/>
        <v>0</v>
      </c>
      <c r="AT2782" s="130">
        <f t="shared" si="3830"/>
        <v>0</v>
      </c>
      <c r="AU2782" s="130">
        <f t="shared" si="3831"/>
        <v>0</v>
      </c>
      <c r="AV2782" s="130">
        <f t="shared" si="3832"/>
        <v>0</v>
      </c>
      <c r="AW2782" s="359">
        <f t="shared" si="3809"/>
        <v>0</v>
      </c>
      <c r="AX2782" s="130">
        <f t="shared" si="3833"/>
        <v>0</v>
      </c>
      <c r="AY2782" s="130">
        <f t="shared" si="3834"/>
        <v>0</v>
      </c>
      <c r="AZ2782" s="130">
        <f t="shared" si="3835"/>
        <v>0</v>
      </c>
      <c r="BA2782" s="130">
        <f t="shared" si="3836"/>
        <v>0</v>
      </c>
      <c r="BB2782" s="359">
        <f t="shared" si="3810"/>
        <v>0</v>
      </c>
      <c r="BC2782" s="130">
        <f t="shared" si="3837"/>
        <v>0</v>
      </c>
      <c r="BD2782" s="130">
        <f t="shared" si="3838"/>
        <v>0</v>
      </c>
      <c r="BE2782" s="130">
        <f t="shared" si="3839"/>
        <v>0</v>
      </c>
      <c r="BF2782" s="130">
        <f t="shared" si="3840"/>
        <v>0</v>
      </c>
      <c r="BG2782" s="359">
        <f t="shared" si="3811"/>
        <v>0</v>
      </c>
      <c r="BH2782" s="130">
        <f t="shared" si="3841"/>
        <v>0</v>
      </c>
      <c r="BI2782" s="130">
        <f t="shared" si="3842"/>
        <v>0</v>
      </c>
      <c r="BJ2782" s="130">
        <f t="shared" si="3843"/>
        <v>0</v>
      </c>
      <c r="BK2782" s="130">
        <f t="shared" si="3844"/>
        <v>0</v>
      </c>
      <c r="BL2782" s="359">
        <f t="shared" si="3812"/>
        <v>0</v>
      </c>
      <c r="BM2782" s="90">
        <f t="shared" si="3845"/>
        <v>0</v>
      </c>
      <c r="CO2782" s="340"/>
      <c r="CP2782" s="493"/>
      <c r="CQ2782" s="493"/>
      <c r="CR2782" s="493"/>
      <c r="CS2782" s="493"/>
      <c r="CT2782" s="493"/>
      <c r="CU2782" s="493"/>
      <c r="CV2782" s="486"/>
      <c r="CW2782" s="486"/>
      <c r="CX2782" s="342"/>
      <c r="CY2782" s="342"/>
      <c r="CZ2782" s="486"/>
      <c r="DA2782" s="486"/>
      <c r="DB2782" s="342"/>
      <c r="DC2782" s="342"/>
      <c r="DD2782" s="486"/>
      <c r="DE2782" s="486"/>
      <c r="DF2782" s="342"/>
      <c r="DG2782" s="342"/>
      <c r="DH2782" s="340"/>
    </row>
    <row r="2783" spans="1:112" ht="24" customHeight="1" x14ac:dyDescent="0.2">
      <c r="A2783" s="109"/>
      <c r="B2783" s="109"/>
      <c r="C2783" s="742"/>
      <c r="D2783" s="596"/>
      <c r="E2783" s="597"/>
      <c r="F2783" s="629" t="s">
        <v>543</v>
      </c>
      <c r="G2783" s="629"/>
      <c r="H2783" s="587" t="s">
        <v>544</v>
      </c>
      <c r="I2783" s="588"/>
      <c r="J2783" s="588"/>
      <c r="K2783" s="588"/>
      <c r="L2783" s="589"/>
      <c r="M2783" s="579"/>
      <c r="N2783" s="580"/>
      <c r="O2783" s="579"/>
      <c r="P2783" s="580"/>
      <c r="Q2783" s="579"/>
      <c r="R2783" s="580"/>
      <c r="S2783" s="590"/>
      <c r="T2783" s="591"/>
      <c r="U2783" s="201"/>
      <c r="V2783" s="201"/>
      <c r="W2783" s="486"/>
      <c r="X2783" s="486"/>
      <c r="Y2783" s="201"/>
      <c r="Z2783" s="201"/>
      <c r="AA2783" s="486"/>
      <c r="AB2783" s="486"/>
      <c r="AC2783" s="201"/>
      <c r="AD2783" s="201"/>
      <c r="AE2783" s="109"/>
      <c r="AG2783" s="90">
        <f t="shared" si="3817"/>
        <v>45</v>
      </c>
      <c r="AH2783" s="186">
        <f t="shared" si="3818"/>
        <v>0</v>
      </c>
      <c r="AI2783" s="130">
        <f t="shared" si="3819"/>
        <v>0</v>
      </c>
      <c r="AJ2783" s="130">
        <f t="shared" si="3820"/>
        <v>0</v>
      </c>
      <c r="AK2783" s="130">
        <f t="shared" si="3821"/>
        <v>0</v>
      </c>
      <c r="AL2783" s="130">
        <f t="shared" si="3822"/>
        <v>0</v>
      </c>
      <c r="AM2783" s="359">
        <f t="shared" si="3823"/>
        <v>0</v>
      </c>
      <c r="AN2783" s="130">
        <f t="shared" si="3824"/>
        <v>0</v>
      </c>
      <c r="AO2783" s="130">
        <f t="shared" si="3825"/>
        <v>0</v>
      </c>
      <c r="AP2783" s="130">
        <f t="shared" si="3826"/>
        <v>0</v>
      </c>
      <c r="AQ2783" s="130">
        <f t="shared" si="3827"/>
        <v>0</v>
      </c>
      <c r="AR2783" s="359">
        <f t="shared" si="3828"/>
        <v>0</v>
      </c>
      <c r="AS2783" s="130">
        <f t="shared" si="3829"/>
        <v>0</v>
      </c>
      <c r="AT2783" s="130">
        <f t="shared" si="3830"/>
        <v>0</v>
      </c>
      <c r="AU2783" s="130">
        <f t="shared" si="3831"/>
        <v>0</v>
      </c>
      <c r="AV2783" s="130">
        <f t="shared" si="3832"/>
        <v>0</v>
      </c>
      <c r="AW2783" s="359">
        <f t="shared" si="3809"/>
        <v>0</v>
      </c>
      <c r="AX2783" s="130">
        <f t="shared" si="3833"/>
        <v>0</v>
      </c>
      <c r="AY2783" s="130">
        <f t="shared" si="3834"/>
        <v>0</v>
      </c>
      <c r="AZ2783" s="130">
        <f t="shared" si="3835"/>
        <v>0</v>
      </c>
      <c r="BA2783" s="130">
        <f t="shared" si="3836"/>
        <v>0</v>
      </c>
      <c r="BB2783" s="359">
        <f t="shared" si="3810"/>
        <v>0</v>
      </c>
      <c r="BC2783" s="130">
        <f t="shared" si="3837"/>
        <v>0</v>
      </c>
      <c r="BD2783" s="130">
        <f t="shared" si="3838"/>
        <v>0</v>
      </c>
      <c r="BE2783" s="130">
        <f t="shared" si="3839"/>
        <v>0</v>
      </c>
      <c r="BF2783" s="130">
        <f t="shared" si="3840"/>
        <v>0</v>
      </c>
      <c r="BG2783" s="359">
        <f t="shared" si="3811"/>
        <v>0</v>
      </c>
      <c r="BH2783" s="130">
        <f t="shared" si="3841"/>
        <v>0</v>
      </c>
      <c r="BI2783" s="130">
        <f t="shared" si="3842"/>
        <v>0</v>
      </c>
      <c r="BJ2783" s="130">
        <f t="shared" si="3843"/>
        <v>0</v>
      </c>
      <c r="BK2783" s="130">
        <f t="shared" si="3844"/>
        <v>0</v>
      </c>
      <c r="BL2783" s="359">
        <f t="shared" si="3812"/>
        <v>0</v>
      </c>
      <c r="BM2783" s="90">
        <f t="shared" si="3845"/>
        <v>0</v>
      </c>
      <c r="BQ2783" s="246" t="s">
        <v>2104</v>
      </c>
      <c r="BR2783" s="246" t="s">
        <v>2048</v>
      </c>
      <c r="BS2783" s="246" t="s">
        <v>2049</v>
      </c>
      <c r="BT2783" s="246" t="s">
        <v>84</v>
      </c>
      <c r="BU2783" s="246" t="s">
        <v>2048</v>
      </c>
      <c r="BV2783" s="246" t="s">
        <v>2049</v>
      </c>
      <c r="BW2783" s="246" t="s">
        <v>84</v>
      </c>
      <c r="BX2783" s="246" t="s">
        <v>2048</v>
      </c>
      <c r="BY2783" s="246" t="s">
        <v>2049</v>
      </c>
      <c r="BZ2783" s="246" t="s">
        <v>84</v>
      </c>
      <c r="CA2783" s="246" t="s">
        <v>2048</v>
      </c>
      <c r="CB2783" s="246" t="s">
        <v>2049</v>
      </c>
      <c r="CO2783" s="340"/>
      <c r="CP2783" s="493"/>
      <c r="CQ2783" s="493"/>
      <c r="CR2783" s="493"/>
      <c r="CS2783" s="493"/>
      <c r="CT2783" s="493"/>
      <c r="CU2783" s="493"/>
      <c r="CV2783" s="486"/>
      <c r="CW2783" s="486"/>
      <c r="CX2783" s="342"/>
      <c r="CY2783" s="342"/>
      <c r="CZ2783" s="486"/>
      <c r="DA2783" s="486"/>
      <c r="DB2783" s="342"/>
      <c r="DC2783" s="342"/>
      <c r="DD2783" s="486"/>
      <c r="DE2783" s="486"/>
      <c r="DF2783" s="342"/>
      <c r="DG2783" s="342"/>
      <c r="DH2783" s="340"/>
    </row>
    <row r="2784" spans="1:112" ht="60" customHeight="1" x14ac:dyDescent="0.2">
      <c r="A2784" s="109"/>
      <c r="B2784" s="109"/>
      <c r="C2784" s="740" t="s">
        <v>598</v>
      </c>
      <c r="D2784" s="592" t="s">
        <v>599</v>
      </c>
      <c r="E2784" s="593"/>
      <c r="F2784" s="629" t="s">
        <v>545</v>
      </c>
      <c r="G2784" s="629"/>
      <c r="H2784" s="587" t="s">
        <v>546</v>
      </c>
      <c r="I2784" s="588"/>
      <c r="J2784" s="588"/>
      <c r="K2784" s="588"/>
      <c r="L2784" s="589"/>
      <c r="M2784" s="579"/>
      <c r="N2784" s="580"/>
      <c r="O2784" s="579"/>
      <c r="P2784" s="580"/>
      <c r="Q2784" s="579"/>
      <c r="R2784" s="580"/>
      <c r="S2784" s="590"/>
      <c r="T2784" s="591"/>
      <c r="U2784" s="201"/>
      <c r="V2784" s="201"/>
      <c r="W2784" s="486"/>
      <c r="X2784" s="486"/>
      <c r="Y2784" s="201"/>
      <c r="Z2784" s="201"/>
      <c r="AA2784" s="486"/>
      <c r="AB2784" s="486"/>
      <c r="AC2784" s="201"/>
      <c r="AD2784" s="201"/>
      <c r="AE2784" s="109"/>
      <c r="AG2784" s="186">
        <f t="shared" si="3817"/>
        <v>45</v>
      </c>
      <c r="AH2784" s="186">
        <f t="shared" si="3818"/>
        <v>0</v>
      </c>
      <c r="AI2784" s="178">
        <f t="shared" si="3819"/>
        <v>0</v>
      </c>
      <c r="AJ2784" s="178">
        <f t="shared" si="3820"/>
        <v>0</v>
      </c>
      <c r="AK2784" s="178">
        <f t="shared" si="3821"/>
        <v>0</v>
      </c>
      <c r="AL2784" s="130">
        <f t="shared" si="3822"/>
        <v>0</v>
      </c>
      <c r="AM2784" s="359">
        <f t="shared" si="3823"/>
        <v>0</v>
      </c>
      <c r="AN2784" s="178">
        <f t="shared" si="3824"/>
        <v>0</v>
      </c>
      <c r="AO2784" s="178">
        <f t="shared" si="3825"/>
        <v>0</v>
      </c>
      <c r="AP2784" s="178">
        <f t="shared" si="3826"/>
        <v>0</v>
      </c>
      <c r="AQ2784" s="178">
        <f t="shared" si="3827"/>
        <v>0</v>
      </c>
      <c r="AR2784" s="359">
        <f t="shared" si="3828"/>
        <v>0</v>
      </c>
      <c r="AS2784" s="178">
        <f t="shared" si="3829"/>
        <v>0</v>
      </c>
      <c r="AT2784" s="178">
        <f t="shared" si="3830"/>
        <v>0</v>
      </c>
      <c r="AU2784" s="178">
        <f t="shared" si="3831"/>
        <v>0</v>
      </c>
      <c r="AV2784" s="178">
        <f t="shared" si="3832"/>
        <v>0</v>
      </c>
      <c r="AW2784" s="359">
        <f t="shared" si="3809"/>
        <v>0</v>
      </c>
      <c r="AX2784" s="178">
        <f t="shared" si="3833"/>
        <v>0</v>
      </c>
      <c r="AY2784" s="178">
        <f t="shared" si="3834"/>
        <v>0</v>
      </c>
      <c r="AZ2784" s="178">
        <f t="shared" si="3835"/>
        <v>0</v>
      </c>
      <c r="BA2784" s="178">
        <f t="shared" si="3836"/>
        <v>0</v>
      </c>
      <c r="BB2784" s="359">
        <f t="shared" si="3810"/>
        <v>0</v>
      </c>
      <c r="BC2784" s="178">
        <f t="shared" si="3837"/>
        <v>0</v>
      </c>
      <c r="BD2784" s="178">
        <f t="shared" si="3838"/>
        <v>0</v>
      </c>
      <c r="BE2784" s="178">
        <f t="shared" si="3839"/>
        <v>0</v>
      </c>
      <c r="BF2784" s="178">
        <f t="shared" si="3840"/>
        <v>0</v>
      </c>
      <c r="BG2784" s="359">
        <f t="shared" si="3811"/>
        <v>0</v>
      </c>
      <c r="BH2784" s="178">
        <f t="shared" si="3841"/>
        <v>0</v>
      </c>
      <c r="BI2784" s="178">
        <f t="shared" si="3842"/>
        <v>0</v>
      </c>
      <c r="BJ2784" s="178">
        <f t="shared" si="3843"/>
        <v>0</v>
      </c>
      <c r="BK2784" s="178">
        <f t="shared" si="3844"/>
        <v>0</v>
      </c>
      <c r="BL2784" s="359">
        <f t="shared" si="3812"/>
        <v>0</v>
      </c>
      <c r="BM2784" s="186">
        <f t="shared" si="3845"/>
        <v>0</v>
      </c>
      <c r="BN2784" s="186"/>
      <c r="BO2784" s="186"/>
      <c r="BP2784" s="186" t="s">
        <v>2077</v>
      </c>
      <c r="BQ2784" s="178">
        <f>IF($AG$1789=$AH$1789,0,IF(
OR(
AND(BQ2788=0,BQ2787&gt;0),
AND(BQ2788="NS",BQ2786&gt;0),
AND(BQ2788="NS",BQ2786=0,BQ2787=0)),1,
IF(OR(
AND(BQ2787&gt;=2,BQ2786&lt;BQ2788),
AND(BQ2788="NS",BQ2786=0,BQ2787&gt;0),
BQ2788=BQ2786,
AND(BQ2788="NA",BQ2787=0,BQ2786=0,BQ2785&gt;0)),0,1)))</f>
        <v>0</v>
      </c>
      <c r="BR2784" s="178">
        <f t="shared" ref="BR2784:CB2784" si="3873">IF($AG$1789=$AH$1789,0,IF(
OR(
AND(BR2788=0,BR2787&gt;0),
AND(BR2788="NS",BR2786&gt;0),
AND(BR2788="NS",BR2786=0,BR2787=0)),1,
IF(OR(
AND(BR2787&gt;=2,BR2786&lt;BR2788),
AND(BR2788="NS",BR2786=0,BR2787&gt;0),
BR2788=BR2786,
AND(BR2788="NA",BR2787=0,BR2786=0,BR2785&gt;0)),0,1)))</f>
        <v>0</v>
      </c>
      <c r="BS2784" s="178">
        <f t="shared" si="3873"/>
        <v>0</v>
      </c>
      <c r="BT2784" s="178">
        <f t="shared" si="3873"/>
        <v>0</v>
      </c>
      <c r="BU2784" s="178">
        <f t="shared" si="3873"/>
        <v>0</v>
      </c>
      <c r="BV2784" s="178">
        <f t="shared" si="3873"/>
        <v>0</v>
      </c>
      <c r="BW2784" s="178">
        <f t="shared" si="3873"/>
        <v>0</v>
      </c>
      <c r="BX2784" s="178">
        <f t="shared" si="3873"/>
        <v>0</v>
      </c>
      <c r="BY2784" s="178">
        <f t="shared" si="3873"/>
        <v>0</v>
      </c>
      <c r="BZ2784" s="178">
        <f t="shared" si="3873"/>
        <v>0</v>
      </c>
      <c r="CA2784" s="178">
        <f t="shared" si="3873"/>
        <v>0</v>
      </c>
      <c r="CB2784" s="178">
        <f t="shared" si="3873"/>
        <v>0</v>
      </c>
      <c r="CC2784" s="186">
        <f>SUM(BQ2784:CB2784)</f>
        <v>0</v>
      </c>
      <c r="CO2784" s="349" t="s">
        <v>2171</v>
      </c>
      <c r="CP2784" s="488">
        <f>IF(AND(SUM(M2784,M2790,M2798:N2801,M2807:N2809)=0,SUM(COUNTIF(M2784,"NS"),COUNTIF(M2790,"NS"),COUNTIF(M2798:N2801,"NS"),COUNTIF(M2807:N2809,"NS")&gt;0)),"NS",SUM(M2784,M2790,M2798:N2801,M2807:N2809))</f>
        <v>0</v>
      </c>
      <c r="CQ2784" s="488"/>
      <c r="CR2784" s="488">
        <f t="shared" ref="CR2784" si="3874">IF(AND(SUM(O2784,O2790,O2798:P2801,O2807:P2809)=0,SUM(COUNTIF(O2784,"NS"),COUNTIF(O2790,"NS"),COUNTIF(O2798:P2801,"NS"),COUNTIF(O2807:P2809,"NS")&gt;0)),"NS",SUM(O2784,O2790,O2798:P2801,O2807:P2809))</f>
        <v>0</v>
      </c>
      <c r="CS2784" s="488"/>
      <c r="CT2784" s="488">
        <f t="shared" ref="CT2784" si="3875">IF(AND(SUM(Q2784,Q2790,Q2798:R2801,Q2807:R2809)=0,SUM(COUNTIF(Q2784,"NS"),COUNTIF(Q2790,"NS"),COUNTIF(Q2798:R2801,"NS"),COUNTIF(Q2807:R2809,"NS")&gt;0)),"NS",SUM(Q2784,Q2790,Q2798:R2801,Q2807:R2809))</f>
        <v>0</v>
      </c>
      <c r="CU2784" s="488"/>
      <c r="CV2784" s="488">
        <f t="shared" ref="CV2784" si="3876">IF(AND(SUM(S2784,S2790,S2798:T2801,S2807:T2809)=0,SUM(COUNTIF(S2784,"NS"),COUNTIF(S2790,"NS"),COUNTIF(S2798:T2801,"NS"),COUNTIF(S2807:T2809,"NS")&gt;0)),"NS",SUM(S2784,S2790,S2798:T2801,S2807:T2809))</f>
        <v>0</v>
      </c>
      <c r="CW2784" s="488"/>
      <c r="CX2784" s="353">
        <f>IF(AND(SUM(U2784,U2790,U2798:U2801,U2807:U2809)=0,SUM(COUNTIF(U2784,"NS"),COUNTIF(U2790,"NS"),COUNTIF(U2798:U2801,"NS"),COUNTIF(U2807:U2809,"NS")&gt;0)),"NS",SUM(U2784,U2790,U2798:U2801,U2807:U2809))</f>
        <v>0</v>
      </c>
      <c r="CY2784" s="353">
        <f>IF(AND(SUM(V2784,V2790,V2798:V2801,V2807:V2809)=0,SUM(COUNTIF(V2784,"NS"),COUNTIF(V2790,"NS"),COUNTIF(V2798:V2801,"NS"),COUNTIF(V2807:V2809,"NS")&gt;0)),"NS",SUM(V2784,V2790,V2798:V2801,V2807:V2809))</f>
        <v>0</v>
      </c>
      <c r="CZ2784" s="488">
        <f>IF(AND(SUM(W2784,W2790,W2798:X2801,W2807:X2809)=0,SUM(COUNTIF(W2784,"NS"),COUNTIF(W2790,"NS"),COUNTIF(W2798:X2801,"NS"),COUNTIF(W2807:X2809,"NS")&gt;0)),"NS",SUM(W2784,W2790,W2798:X2801,W2807:X2809))</f>
        <v>0</v>
      </c>
      <c r="DA2784" s="488"/>
      <c r="DB2784" s="353">
        <f>IF(AND(SUM(Y2784,Y2790,Y2798:Y2801,Y2807:Y2809)=0,SUM(COUNTIF(Y2784,"NS"),COUNTIF(Y2790,"NS"),COUNTIF(Y2798:Y2801,"NS"),COUNTIF(Y2807:Y2809,"NS")&gt;0)),"NS",SUM(Y2784,Y2790,Y2798:Y2801,Y2807:Y2809))</f>
        <v>0</v>
      </c>
      <c r="DC2784" s="353">
        <f>IF(AND(SUM(Z2784,Z2790,Z2798:Z2801,Z2807:Z2809)=0,SUM(COUNTIF(Z2784,"NS"),COUNTIF(Z2790,"NS"),COUNTIF(Z2798:Z2801,"NS"),COUNTIF(Z2807:Z2809,"NS")&gt;0)),"NS",SUM(Z2784,Z2790,Z2798:Z2801,Z2807:Z2809))</f>
        <v>0</v>
      </c>
      <c r="DD2784" s="488">
        <f>IF(AND(SUM(AA2784,AA2790,AA2798:AB2801,AA2807:AB2809)=0,SUM(COUNTIF(AA2784,"NS"),COUNTIF(AA2790,"NS"),COUNTIF(AA2798:AB2801,"NS"),COUNTIF(AA2807:AB2809,"NS")&gt;0)),"NS",SUM(AA2784,AA2790,AA2798:AB2801,AA2807:AB2809))</f>
        <v>0</v>
      </c>
      <c r="DE2784" s="488"/>
      <c r="DF2784" s="353">
        <f>IF(AND(SUM(AC2784,AC2790,AC2798:AC2801,AC2807:AC2809)=0,SUM(COUNTIF(AC2784,"NS"),COUNTIF(AC2790,"NS"),COUNTIF(AC2798:AC2801,"NS"),COUNTIF(AC2807:AC2809,"NS")&gt;0)),"NS",SUM(AC2784,AC2790,AC2798:AC2801,AC2807:AC2809))</f>
        <v>0</v>
      </c>
      <c r="DG2784" s="353">
        <f>IF(AND(SUM(AD2784,AD2790,AD2798:AD2801,AD2807:AD2809)=0,SUM(COUNTIF(AD2784,"NS"),COUNTIF(AD2790,"NS"),COUNTIF(AD2798:AD2801,"NS"),COUNTIF(AD2807:AD2809,"NS")&gt;0)),"NS",SUM(AD2784,AD2790,AD2798:AD2801,AD2807:AD2809))</f>
        <v>0</v>
      </c>
      <c r="DH2784" s="354"/>
    </row>
    <row r="2785" spans="1:112" ht="24" customHeight="1" x14ac:dyDescent="0.2">
      <c r="A2785" s="109"/>
      <c r="B2785" s="109"/>
      <c r="C2785" s="741"/>
      <c r="D2785" s="594"/>
      <c r="E2785" s="595"/>
      <c r="F2785" s="581" t="s">
        <v>554</v>
      </c>
      <c r="G2785" s="581"/>
      <c r="H2785" s="165"/>
      <c r="I2785" s="625" t="s">
        <v>549</v>
      </c>
      <c r="J2785" s="625"/>
      <c r="K2785" s="625"/>
      <c r="L2785" s="626"/>
      <c r="M2785" s="579"/>
      <c r="N2785" s="580"/>
      <c r="O2785" s="579"/>
      <c r="P2785" s="580"/>
      <c r="Q2785" s="579"/>
      <c r="R2785" s="580"/>
      <c r="S2785" s="590"/>
      <c r="T2785" s="591"/>
      <c r="U2785" s="201"/>
      <c r="V2785" s="201"/>
      <c r="W2785" s="486"/>
      <c r="X2785" s="486"/>
      <c r="Y2785" s="201"/>
      <c r="Z2785" s="201"/>
      <c r="AA2785" s="486"/>
      <c r="AB2785" s="486"/>
      <c r="AC2785" s="201"/>
      <c r="AD2785" s="201"/>
      <c r="AE2785" s="109"/>
      <c r="AG2785" s="90">
        <f t="shared" si="3817"/>
        <v>45</v>
      </c>
      <c r="AH2785" s="186">
        <f t="shared" si="3818"/>
        <v>0</v>
      </c>
      <c r="AI2785" s="130">
        <f t="shared" si="3819"/>
        <v>0</v>
      </c>
      <c r="AJ2785" s="130">
        <f t="shared" si="3820"/>
        <v>0</v>
      </c>
      <c r="AK2785" s="130">
        <f t="shared" si="3821"/>
        <v>0</v>
      </c>
      <c r="AL2785" s="130">
        <f t="shared" si="3822"/>
        <v>0</v>
      </c>
      <c r="AM2785" s="359">
        <f t="shared" si="3823"/>
        <v>0</v>
      </c>
      <c r="AN2785" s="130">
        <f t="shared" si="3824"/>
        <v>0</v>
      </c>
      <c r="AO2785" s="130">
        <f t="shared" si="3825"/>
        <v>0</v>
      </c>
      <c r="AP2785" s="130">
        <f t="shared" si="3826"/>
        <v>0</v>
      </c>
      <c r="AQ2785" s="130">
        <f t="shared" si="3827"/>
        <v>0</v>
      </c>
      <c r="AR2785" s="359">
        <f t="shared" si="3828"/>
        <v>0</v>
      </c>
      <c r="AS2785" s="130">
        <f t="shared" si="3829"/>
        <v>0</v>
      </c>
      <c r="AT2785" s="130">
        <f t="shared" si="3830"/>
        <v>0</v>
      </c>
      <c r="AU2785" s="130">
        <f t="shared" si="3831"/>
        <v>0</v>
      </c>
      <c r="AV2785" s="130">
        <f t="shared" si="3832"/>
        <v>0</v>
      </c>
      <c r="AW2785" s="359">
        <f t="shared" si="3809"/>
        <v>0</v>
      </c>
      <c r="AX2785" s="130">
        <f t="shared" si="3833"/>
        <v>0</v>
      </c>
      <c r="AY2785" s="130">
        <f t="shared" si="3834"/>
        <v>0</v>
      </c>
      <c r="AZ2785" s="130">
        <f t="shared" si="3835"/>
        <v>0</v>
      </c>
      <c r="BA2785" s="130">
        <f t="shared" si="3836"/>
        <v>0</v>
      </c>
      <c r="BB2785" s="359">
        <f t="shared" si="3810"/>
        <v>0</v>
      </c>
      <c r="BC2785" s="130">
        <f t="shared" si="3837"/>
        <v>0</v>
      </c>
      <c r="BD2785" s="130">
        <f t="shared" si="3838"/>
        <v>0</v>
      </c>
      <c r="BE2785" s="130">
        <f t="shared" si="3839"/>
        <v>0</v>
      </c>
      <c r="BF2785" s="130">
        <f t="shared" si="3840"/>
        <v>0</v>
      </c>
      <c r="BG2785" s="359">
        <f t="shared" si="3811"/>
        <v>0</v>
      </c>
      <c r="BH2785" s="130">
        <f t="shared" si="3841"/>
        <v>0</v>
      </c>
      <c r="BI2785" s="130">
        <f t="shared" si="3842"/>
        <v>0</v>
      </c>
      <c r="BJ2785" s="130">
        <f t="shared" si="3843"/>
        <v>0</v>
      </c>
      <c r="BK2785" s="130">
        <f t="shared" si="3844"/>
        <v>0</v>
      </c>
      <c r="BL2785" s="359">
        <f t="shared" si="3812"/>
        <v>0</v>
      </c>
      <c r="BM2785" s="90">
        <f t="shared" si="3845"/>
        <v>0</v>
      </c>
      <c r="BP2785" s="90" t="s">
        <v>2058</v>
      </c>
      <c r="BQ2785" s="90">
        <f>COUNTIF(M2785:N2789,"NA")</f>
        <v>0</v>
      </c>
      <c r="BR2785" s="90">
        <f>COUNTIF(O2785:P2789,"NA")</f>
        <v>0</v>
      </c>
      <c r="BS2785" s="90">
        <f>COUNTIF(Q2785:R2789,"NA")</f>
        <v>0</v>
      </c>
      <c r="BT2785" s="90">
        <f>COUNTIF(S2785:T2789,"NA")</f>
        <v>0</v>
      </c>
      <c r="BU2785" s="90">
        <f>COUNTIF(U2785:U2789,"NA")</f>
        <v>0</v>
      </c>
      <c r="BV2785" s="90">
        <f>COUNTIF(V2785:V2789,"NA")</f>
        <v>0</v>
      </c>
      <c r="BW2785" s="90">
        <f>COUNTIF(W2785:X2789,"NA")</f>
        <v>0</v>
      </c>
      <c r="BX2785" s="90">
        <f>COUNTIF(Y2785:Y2789,"NA")</f>
        <v>0</v>
      </c>
      <c r="BY2785" s="90">
        <f>COUNTIF(Z2785:Z2789,"NA")</f>
        <v>0</v>
      </c>
      <c r="BZ2785" s="90">
        <f>COUNTIF(AA2785:AB2789,"NA")</f>
        <v>0</v>
      </c>
      <c r="CA2785" s="90">
        <f>COUNTIF(AC2785:AC2789,"NA")</f>
        <v>0</v>
      </c>
      <c r="CB2785" s="90">
        <f>COUNTIF(AD2785:AD2789,"NA")</f>
        <v>0</v>
      </c>
      <c r="CO2785" s="349" t="s">
        <v>2078</v>
      </c>
      <c r="CP2785" s="488">
        <f>SUM(M2784,M2790,M2798:N2801,M2807:N2808)</f>
        <v>0</v>
      </c>
      <c r="CQ2785" s="488"/>
      <c r="CR2785" s="488">
        <f>SUM(O2784,O2790,O2798:P2801,O2807:P2808)</f>
        <v>0</v>
      </c>
      <c r="CS2785" s="488"/>
      <c r="CT2785" s="488">
        <f>SUM(Q2784,Q2790,Q2798:R2801,Q2807:R2808)</f>
        <v>0</v>
      </c>
      <c r="CU2785" s="488"/>
      <c r="CV2785" s="488">
        <f>SUM(S2784,S2790,S2798:T2801,S2807:T2808)</f>
        <v>0</v>
      </c>
      <c r="CW2785" s="488"/>
      <c r="CX2785" s="353">
        <f>SUM(U2784,U2790,U2798:U2801,U2807:U2808)</f>
        <v>0</v>
      </c>
      <c r="CY2785" s="353">
        <f>SUM(V2784,V2790,V2798:V2801,V2807:V2808)</f>
        <v>0</v>
      </c>
      <c r="CZ2785" s="488">
        <f>SUM(W2784,W2790,W2798:X2801,W2807:X2808)</f>
        <v>0</v>
      </c>
      <c r="DA2785" s="488"/>
      <c r="DB2785" s="353">
        <f t="shared" ref="DB2785" si="3877">SUM(Y2784,Y2790,Y2798:Y2801,Y2807:Y2808)</f>
        <v>0</v>
      </c>
      <c r="DC2785" s="353">
        <f t="shared" ref="DC2785" si="3878">SUM(Z2784,Z2790,Z2798:Z2801,Z2807:Z2808)</f>
        <v>0</v>
      </c>
      <c r="DD2785" s="488">
        <f>SUM(AA2784,AA2790,AA2798:AB2801,AA2807:AB2808)</f>
        <v>0</v>
      </c>
      <c r="DE2785" s="488"/>
      <c r="DF2785" s="353">
        <f t="shared" ref="DF2785" si="3879">SUM(AC2784,AC2790,AC2798:AC2801,AC2807:AC2808)</f>
        <v>0</v>
      </c>
      <c r="DG2785" s="353">
        <f t="shared" ref="DG2785" si="3880">SUM(AD2784,AD2790,AD2798:AD2801,AD2807:AD2808)</f>
        <v>0</v>
      </c>
      <c r="DH2785" s="340"/>
    </row>
    <row r="2786" spans="1:112" ht="48" customHeight="1" x14ac:dyDescent="0.2">
      <c r="A2786" s="109"/>
      <c r="B2786" s="109"/>
      <c r="C2786" s="741"/>
      <c r="D2786" s="594"/>
      <c r="E2786" s="595"/>
      <c r="F2786" s="581" t="s">
        <v>555</v>
      </c>
      <c r="G2786" s="581"/>
      <c r="H2786" s="165"/>
      <c r="I2786" s="625" t="s">
        <v>550</v>
      </c>
      <c r="J2786" s="625"/>
      <c r="K2786" s="625"/>
      <c r="L2786" s="626"/>
      <c r="M2786" s="579"/>
      <c r="N2786" s="580"/>
      <c r="O2786" s="579"/>
      <c r="P2786" s="580"/>
      <c r="Q2786" s="579"/>
      <c r="R2786" s="580"/>
      <c r="S2786" s="590"/>
      <c r="T2786" s="591"/>
      <c r="U2786" s="201"/>
      <c r="V2786" s="201"/>
      <c r="W2786" s="486"/>
      <c r="X2786" s="486"/>
      <c r="Y2786" s="201"/>
      <c r="Z2786" s="201"/>
      <c r="AA2786" s="486"/>
      <c r="AB2786" s="486"/>
      <c r="AC2786" s="201"/>
      <c r="AD2786" s="201"/>
      <c r="AE2786" s="109"/>
      <c r="AG2786" s="90">
        <f t="shared" si="3817"/>
        <v>45</v>
      </c>
      <c r="AH2786" s="186">
        <f t="shared" si="3818"/>
        <v>0</v>
      </c>
      <c r="AI2786" s="130">
        <f t="shared" si="3819"/>
        <v>0</v>
      </c>
      <c r="AJ2786" s="130">
        <f t="shared" si="3820"/>
        <v>0</v>
      </c>
      <c r="AK2786" s="130">
        <f t="shared" si="3821"/>
        <v>0</v>
      </c>
      <c r="AL2786" s="130">
        <f t="shared" si="3822"/>
        <v>0</v>
      </c>
      <c r="AM2786" s="359">
        <f t="shared" si="3823"/>
        <v>0</v>
      </c>
      <c r="AN2786" s="130">
        <f t="shared" si="3824"/>
        <v>0</v>
      </c>
      <c r="AO2786" s="130">
        <f t="shared" si="3825"/>
        <v>0</v>
      </c>
      <c r="AP2786" s="130">
        <f t="shared" si="3826"/>
        <v>0</v>
      </c>
      <c r="AQ2786" s="130">
        <f t="shared" si="3827"/>
        <v>0</v>
      </c>
      <c r="AR2786" s="359">
        <f t="shared" si="3828"/>
        <v>0</v>
      </c>
      <c r="AS2786" s="130">
        <f t="shared" si="3829"/>
        <v>0</v>
      </c>
      <c r="AT2786" s="130">
        <f t="shared" si="3830"/>
        <v>0</v>
      </c>
      <c r="AU2786" s="130">
        <f t="shared" si="3831"/>
        <v>0</v>
      </c>
      <c r="AV2786" s="130">
        <f t="shared" si="3832"/>
        <v>0</v>
      </c>
      <c r="AW2786" s="359">
        <f t="shared" si="3809"/>
        <v>0</v>
      </c>
      <c r="AX2786" s="130">
        <f t="shared" si="3833"/>
        <v>0</v>
      </c>
      <c r="AY2786" s="130">
        <f t="shared" si="3834"/>
        <v>0</v>
      </c>
      <c r="AZ2786" s="130">
        <f t="shared" si="3835"/>
        <v>0</v>
      </c>
      <c r="BA2786" s="130">
        <f t="shared" si="3836"/>
        <v>0</v>
      </c>
      <c r="BB2786" s="359">
        <f t="shared" si="3810"/>
        <v>0</v>
      </c>
      <c r="BC2786" s="130">
        <f t="shared" si="3837"/>
        <v>0</v>
      </c>
      <c r="BD2786" s="130">
        <f t="shared" si="3838"/>
        <v>0</v>
      </c>
      <c r="BE2786" s="130">
        <f t="shared" si="3839"/>
        <v>0</v>
      </c>
      <c r="BF2786" s="130">
        <f t="shared" si="3840"/>
        <v>0</v>
      </c>
      <c r="BG2786" s="359">
        <f t="shared" si="3811"/>
        <v>0</v>
      </c>
      <c r="BH2786" s="130">
        <f t="shared" si="3841"/>
        <v>0</v>
      </c>
      <c r="BI2786" s="130">
        <f t="shared" si="3842"/>
        <v>0</v>
      </c>
      <c r="BJ2786" s="130">
        <f t="shared" si="3843"/>
        <v>0</v>
      </c>
      <c r="BK2786" s="130">
        <f t="shared" si="3844"/>
        <v>0</v>
      </c>
      <c r="BL2786" s="359">
        <f t="shared" si="3812"/>
        <v>0</v>
      </c>
      <c r="BM2786" s="90">
        <f t="shared" si="3845"/>
        <v>0</v>
      </c>
      <c r="BP2786" s="90" t="s">
        <v>2078</v>
      </c>
      <c r="BQ2786" s="90">
        <f>SUM(M2785:N2789)</f>
        <v>0</v>
      </c>
      <c r="BR2786" s="90">
        <f>SUM(O2785:P2789)</f>
        <v>0</v>
      </c>
      <c r="BS2786" s="90">
        <f>SUM(Q2785:R2789)</f>
        <v>0</v>
      </c>
      <c r="BT2786" s="90">
        <f>SUM(S2785:T2789)</f>
        <v>0</v>
      </c>
      <c r="BU2786" s="90">
        <f>SUM(U2785:U2789)</f>
        <v>0</v>
      </c>
      <c r="BV2786" s="90">
        <f>SUM(V2785:V2789)</f>
        <v>0</v>
      </c>
      <c r="BW2786" s="90">
        <f>SUM(W2785:X2789)</f>
        <v>0</v>
      </c>
      <c r="BX2786" s="90">
        <f>SUM(Y2785:Y2789)</f>
        <v>0</v>
      </c>
      <c r="BY2786" s="90">
        <f>SUM(Z2785:Z2789)</f>
        <v>0</v>
      </c>
      <c r="BZ2786" s="90">
        <f>SUM(AA2785:AB2789)</f>
        <v>0</v>
      </c>
      <c r="CA2786" s="90">
        <f>SUM(AC2785:AC2789)</f>
        <v>0</v>
      </c>
      <c r="CB2786" s="90">
        <f>SUM(AD2785:AD2789)</f>
        <v>0</v>
      </c>
      <c r="CO2786" s="349" t="s">
        <v>2029</v>
      </c>
      <c r="CP2786" s="488">
        <f>SUM(COUNTIF(M2784,"NS"),COUNTIF(M2790,"NS"),COUNTIF(M2798:N2801,"NS"),COUNTIF(M2807:N2808,"NS"))</f>
        <v>0</v>
      </c>
      <c r="CQ2786" s="488"/>
      <c r="CR2786" s="488">
        <f>SUM(COUNTIF(O2784,"NS"),COUNTIF(O2790,"NS"),COUNTIF(O2798:P2801,"NS"),COUNTIF(O2807:P2808,"NS"))</f>
        <v>0</v>
      </c>
      <c r="CS2786" s="488"/>
      <c r="CT2786" s="488">
        <f>SUM(COUNTIF(Q2784,"NS"),COUNTIF(Q2790,"NS"),COUNTIF(Q2798:R2801,"NS"),COUNTIF(Q2807:R2808,"NS"))</f>
        <v>0</v>
      </c>
      <c r="CU2786" s="488"/>
      <c r="CV2786" s="488">
        <f>SUM(COUNTIF(S2784,"NS"),COUNTIF(S2790,"NS"),COUNTIF(S2798:T2801,"NS"),COUNTIF(S2807:T2808,"NS"))</f>
        <v>0</v>
      </c>
      <c r="CW2786" s="488"/>
      <c r="CX2786" s="353">
        <f>SUM(COUNTIF(U2784,"NS"),COUNTIF(U2790,"NS"),COUNTIF(U2798:U2801,"NS"),COUNTIF(U2807:U2808,"NS"))</f>
        <v>0</v>
      </c>
      <c r="CY2786" s="353">
        <f>SUM(COUNTIF(V2784,"NS"),COUNTIF(V2790,"NS"),COUNTIF(V2798:V2801,"NS"),COUNTIF(V2807:V2808,"NS"))</f>
        <v>0</v>
      </c>
      <c r="CZ2786" s="488">
        <f>SUM(COUNTIF(W2784,"NS"),COUNTIF(W2790,"NS"),COUNTIF(W2798:X2801,"NS"),COUNTIF(W2807:X2808,"NS"))</f>
        <v>0</v>
      </c>
      <c r="DA2786" s="488"/>
      <c r="DB2786" s="353">
        <f t="shared" ref="DB2786" si="3881">SUM(COUNTIF(Y2784,"NS"),COUNTIF(Y2790,"NS"),COUNTIF(Y2798:Y2801,"NS"),COUNTIF(Y2807:Y2808,"NS"))</f>
        <v>0</v>
      </c>
      <c r="DC2786" s="353">
        <f t="shared" ref="DC2786" si="3882">SUM(COUNTIF(Z2784,"NS"),COUNTIF(Z2790,"NS"),COUNTIF(Z2798:Z2801,"NS"),COUNTIF(Z2807:Z2808,"NS"))</f>
        <v>0</v>
      </c>
      <c r="DD2786" s="488">
        <f>SUM(COUNTIF(AA2784,"NS"),COUNTIF(AA2790,"NS"),COUNTIF(AA2798:AB2801,"NS"),COUNTIF(AA2807:AB2808,"NS"))</f>
        <v>0</v>
      </c>
      <c r="DE2786" s="488"/>
      <c r="DF2786" s="353">
        <f t="shared" ref="DF2786" si="3883">SUM(COUNTIF(AC2784,"NS"),COUNTIF(AC2790,"NS"),COUNTIF(AC2798:AC2801,"NS"),COUNTIF(AC2807:AC2808,"NS"))</f>
        <v>0</v>
      </c>
      <c r="DG2786" s="353">
        <f t="shared" ref="DG2786" si="3884">SUM(COUNTIF(AD2784,"NS"),COUNTIF(AD2790,"NS"),COUNTIF(AD2798:AD2801,"NS"),COUNTIF(AD2807:AD2808,"NS"))</f>
        <v>0</v>
      </c>
      <c r="DH2786" s="340"/>
    </row>
    <row r="2787" spans="1:112" ht="24" customHeight="1" x14ac:dyDescent="0.2">
      <c r="A2787" s="109"/>
      <c r="B2787" s="109"/>
      <c r="C2787" s="741"/>
      <c r="D2787" s="594"/>
      <c r="E2787" s="595"/>
      <c r="F2787" s="581" t="s">
        <v>556</v>
      </c>
      <c r="G2787" s="581"/>
      <c r="H2787" s="165"/>
      <c r="I2787" s="625" t="s">
        <v>551</v>
      </c>
      <c r="J2787" s="625"/>
      <c r="K2787" s="625"/>
      <c r="L2787" s="626"/>
      <c r="M2787" s="579"/>
      <c r="N2787" s="580"/>
      <c r="O2787" s="579"/>
      <c r="P2787" s="580"/>
      <c r="Q2787" s="579"/>
      <c r="R2787" s="580"/>
      <c r="S2787" s="590"/>
      <c r="T2787" s="591"/>
      <c r="U2787" s="201"/>
      <c r="V2787" s="201"/>
      <c r="W2787" s="486"/>
      <c r="X2787" s="486"/>
      <c r="Y2787" s="201"/>
      <c r="Z2787" s="201"/>
      <c r="AA2787" s="486"/>
      <c r="AB2787" s="486"/>
      <c r="AC2787" s="201"/>
      <c r="AD2787" s="201"/>
      <c r="AE2787" s="109"/>
      <c r="AG2787" s="90">
        <f t="shared" si="3817"/>
        <v>45</v>
      </c>
      <c r="AH2787" s="186">
        <f t="shared" si="3818"/>
        <v>0</v>
      </c>
      <c r="AI2787" s="130">
        <f t="shared" si="3819"/>
        <v>0</v>
      </c>
      <c r="AJ2787" s="130">
        <f t="shared" si="3820"/>
        <v>0</v>
      </c>
      <c r="AK2787" s="130">
        <f t="shared" si="3821"/>
        <v>0</v>
      </c>
      <c r="AL2787" s="130">
        <f t="shared" si="3822"/>
        <v>0</v>
      </c>
      <c r="AM2787" s="359">
        <f t="shared" si="3823"/>
        <v>0</v>
      </c>
      <c r="AN2787" s="130">
        <f t="shared" si="3824"/>
        <v>0</v>
      </c>
      <c r="AO2787" s="130">
        <f t="shared" si="3825"/>
        <v>0</v>
      </c>
      <c r="AP2787" s="130">
        <f t="shared" si="3826"/>
        <v>0</v>
      </c>
      <c r="AQ2787" s="130">
        <f t="shared" si="3827"/>
        <v>0</v>
      </c>
      <c r="AR2787" s="359">
        <f t="shared" si="3828"/>
        <v>0</v>
      </c>
      <c r="AS2787" s="130">
        <f t="shared" si="3829"/>
        <v>0</v>
      </c>
      <c r="AT2787" s="130">
        <f t="shared" si="3830"/>
        <v>0</v>
      </c>
      <c r="AU2787" s="130">
        <f t="shared" si="3831"/>
        <v>0</v>
      </c>
      <c r="AV2787" s="130">
        <f t="shared" si="3832"/>
        <v>0</v>
      </c>
      <c r="AW2787" s="359">
        <f t="shared" si="3809"/>
        <v>0</v>
      </c>
      <c r="AX2787" s="130">
        <f t="shared" si="3833"/>
        <v>0</v>
      </c>
      <c r="AY2787" s="130">
        <f t="shared" si="3834"/>
        <v>0</v>
      </c>
      <c r="AZ2787" s="130">
        <f t="shared" si="3835"/>
        <v>0</v>
      </c>
      <c r="BA2787" s="130">
        <f t="shared" si="3836"/>
        <v>0</v>
      </c>
      <c r="BB2787" s="359">
        <f t="shared" si="3810"/>
        <v>0</v>
      </c>
      <c r="BC2787" s="130">
        <f t="shared" si="3837"/>
        <v>0</v>
      </c>
      <c r="BD2787" s="130">
        <f t="shared" si="3838"/>
        <v>0</v>
      </c>
      <c r="BE2787" s="130">
        <f t="shared" si="3839"/>
        <v>0</v>
      </c>
      <c r="BF2787" s="130">
        <f t="shared" si="3840"/>
        <v>0</v>
      </c>
      <c r="BG2787" s="359">
        <f t="shared" si="3811"/>
        <v>0</v>
      </c>
      <c r="BH2787" s="130">
        <f t="shared" si="3841"/>
        <v>0</v>
      </c>
      <c r="BI2787" s="130">
        <f t="shared" si="3842"/>
        <v>0</v>
      </c>
      <c r="BJ2787" s="130">
        <f t="shared" si="3843"/>
        <v>0</v>
      </c>
      <c r="BK2787" s="130">
        <f t="shared" si="3844"/>
        <v>0</v>
      </c>
      <c r="BL2787" s="359">
        <f t="shared" si="3812"/>
        <v>0</v>
      </c>
      <c r="BM2787" s="90">
        <f t="shared" si="3845"/>
        <v>0</v>
      </c>
      <c r="BP2787" s="90" t="s">
        <v>2029</v>
      </c>
      <c r="BQ2787" s="90">
        <f>COUNTIF(M2785:N2789,"NS")</f>
        <v>0</v>
      </c>
      <c r="BR2787" s="90">
        <f>COUNTIF(O2785:P2789,"NS")</f>
        <v>0</v>
      </c>
      <c r="BS2787" s="90">
        <f>COUNTIF(Q2785:R2789,"NS")</f>
        <v>0</v>
      </c>
      <c r="BT2787" s="90">
        <f>COUNTIF(S2785:T2789,"NS")</f>
        <v>0</v>
      </c>
      <c r="BU2787" s="90">
        <f>COUNTIF(U2785:U2789,"NS")</f>
        <v>0</v>
      </c>
      <c r="BV2787" s="90">
        <f>COUNTIF(V2785:V2789,"NS")</f>
        <v>0</v>
      </c>
      <c r="BW2787" s="90">
        <f>COUNTIF(W2785:X2789,"NS")</f>
        <v>0</v>
      </c>
      <c r="BX2787" s="90">
        <f>COUNTIF(Y2785:Y2789,"NS")</f>
        <v>0</v>
      </c>
      <c r="BY2787" s="90">
        <f>COUNTIF(Z2785:Z2789,"NS")</f>
        <v>0</v>
      </c>
      <c r="BZ2787" s="90">
        <f>COUNTIF(AA2785:AB2789,"NS")</f>
        <v>0</v>
      </c>
      <c r="CA2787" s="90">
        <f>COUNTIF(AC2785:AC2789,"NS")</f>
        <v>0</v>
      </c>
      <c r="CB2787" s="90">
        <f>COUNTIF(AD2785:AD2789,"NS")</f>
        <v>0</v>
      </c>
      <c r="CO2787" s="350">
        <v>0.25</v>
      </c>
      <c r="CP2787" s="493">
        <f>IF(CP2784="ns",0,CP2784*0.25)</f>
        <v>0</v>
      </c>
      <c r="CQ2787" s="493"/>
      <c r="CR2787" s="493">
        <f t="shared" ref="CR2787" si="3885">IF(CR2784="ns",0,CR2784*0.25)</f>
        <v>0</v>
      </c>
      <c r="CS2787" s="493"/>
      <c r="CT2787" s="493">
        <f t="shared" ref="CT2787" si="3886">IF(CT2784="ns",0,CT2784*0.25)</f>
        <v>0</v>
      </c>
      <c r="CU2787" s="493"/>
      <c r="CV2787" s="486">
        <f t="shared" ref="CV2787" si="3887">IF(CV2784="ns",0,CV2784*0.25)</f>
        <v>0</v>
      </c>
      <c r="CW2787" s="486"/>
      <c r="CX2787" s="342">
        <f>IF(CX2784="ns",0,CX2784*0.25)</f>
        <v>0</v>
      </c>
      <c r="CY2787" s="342">
        <f>IF(CY2784="ns",0,CY2784*0.25)</f>
        <v>0</v>
      </c>
      <c r="CZ2787" s="486">
        <f>IF(CZ2784="ns",0,CZ2784*0.25)</f>
        <v>0</v>
      </c>
      <c r="DA2787" s="486"/>
      <c r="DB2787" s="342">
        <f t="shared" ref="DB2787:DC2787" si="3888">IF(DB2784="ns",0,DB2784*0.25)</f>
        <v>0</v>
      </c>
      <c r="DC2787" s="342">
        <f t="shared" si="3888"/>
        <v>0</v>
      </c>
      <c r="DD2787" s="486">
        <f>IF(DD2784="ns",0,DD2784*0.25)</f>
        <v>0</v>
      </c>
      <c r="DE2787" s="486"/>
      <c r="DF2787" s="342">
        <f t="shared" ref="DF2787:DG2787" si="3889">IF(DF2784="ns",0,DF2784*0.25)</f>
        <v>0</v>
      </c>
      <c r="DG2787" s="342">
        <f t="shared" si="3889"/>
        <v>0</v>
      </c>
      <c r="DH2787" s="354"/>
    </row>
    <row r="2788" spans="1:112" ht="24" customHeight="1" x14ac:dyDescent="0.2">
      <c r="A2788" s="109"/>
      <c r="B2788" s="109"/>
      <c r="C2788" s="741"/>
      <c r="D2788" s="594"/>
      <c r="E2788" s="595"/>
      <c r="F2788" s="581" t="s">
        <v>557</v>
      </c>
      <c r="G2788" s="581"/>
      <c r="H2788" s="165"/>
      <c r="I2788" s="625" t="s">
        <v>552</v>
      </c>
      <c r="J2788" s="625"/>
      <c r="K2788" s="625"/>
      <c r="L2788" s="626"/>
      <c r="M2788" s="579"/>
      <c r="N2788" s="580"/>
      <c r="O2788" s="579"/>
      <c r="P2788" s="580"/>
      <c r="Q2788" s="579"/>
      <c r="R2788" s="580"/>
      <c r="S2788" s="590"/>
      <c r="T2788" s="591"/>
      <c r="U2788" s="201"/>
      <c r="V2788" s="201"/>
      <c r="W2788" s="486"/>
      <c r="X2788" s="486"/>
      <c r="Y2788" s="201"/>
      <c r="Z2788" s="201"/>
      <c r="AA2788" s="486"/>
      <c r="AB2788" s="486"/>
      <c r="AC2788" s="201"/>
      <c r="AD2788" s="201"/>
      <c r="AE2788" s="109"/>
      <c r="AG2788" s="90">
        <f t="shared" si="3817"/>
        <v>45</v>
      </c>
      <c r="AH2788" s="186">
        <f t="shared" si="3818"/>
        <v>0</v>
      </c>
      <c r="AI2788" s="130">
        <f t="shared" si="3819"/>
        <v>0</v>
      </c>
      <c r="AJ2788" s="130">
        <f t="shared" si="3820"/>
        <v>0</v>
      </c>
      <c r="AK2788" s="130">
        <f t="shared" si="3821"/>
        <v>0</v>
      </c>
      <c r="AL2788" s="130">
        <f t="shared" si="3822"/>
        <v>0</v>
      </c>
      <c r="AM2788" s="359">
        <f t="shared" si="3823"/>
        <v>0</v>
      </c>
      <c r="AN2788" s="130">
        <f t="shared" si="3824"/>
        <v>0</v>
      </c>
      <c r="AO2788" s="130">
        <f t="shared" si="3825"/>
        <v>0</v>
      </c>
      <c r="AP2788" s="130">
        <f t="shared" si="3826"/>
        <v>0</v>
      </c>
      <c r="AQ2788" s="130">
        <f t="shared" si="3827"/>
        <v>0</v>
      </c>
      <c r="AR2788" s="359">
        <f t="shared" si="3828"/>
        <v>0</v>
      </c>
      <c r="AS2788" s="130">
        <f t="shared" si="3829"/>
        <v>0</v>
      </c>
      <c r="AT2788" s="130">
        <f t="shared" si="3830"/>
        <v>0</v>
      </c>
      <c r="AU2788" s="130">
        <f t="shared" si="3831"/>
        <v>0</v>
      </c>
      <c r="AV2788" s="130">
        <f t="shared" si="3832"/>
        <v>0</v>
      </c>
      <c r="AW2788" s="359">
        <f t="shared" si="3809"/>
        <v>0</v>
      </c>
      <c r="AX2788" s="130">
        <f t="shared" si="3833"/>
        <v>0</v>
      </c>
      <c r="AY2788" s="130">
        <f t="shared" si="3834"/>
        <v>0</v>
      </c>
      <c r="AZ2788" s="130">
        <f t="shared" si="3835"/>
        <v>0</v>
      </c>
      <c r="BA2788" s="130">
        <f t="shared" si="3836"/>
        <v>0</v>
      </c>
      <c r="BB2788" s="359">
        <f t="shared" si="3810"/>
        <v>0</v>
      </c>
      <c r="BC2788" s="130">
        <f t="shared" si="3837"/>
        <v>0</v>
      </c>
      <c r="BD2788" s="130">
        <f t="shared" si="3838"/>
        <v>0</v>
      </c>
      <c r="BE2788" s="130">
        <f t="shared" si="3839"/>
        <v>0</v>
      </c>
      <c r="BF2788" s="130">
        <f t="shared" si="3840"/>
        <v>0</v>
      </c>
      <c r="BG2788" s="359">
        <f t="shared" si="3811"/>
        <v>0</v>
      </c>
      <c r="BH2788" s="130">
        <f t="shared" si="3841"/>
        <v>0</v>
      </c>
      <c r="BI2788" s="130">
        <f t="shared" si="3842"/>
        <v>0</v>
      </c>
      <c r="BJ2788" s="130">
        <f t="shared" si="3843"/>
        <v>0</v>
      </c>
      <c r="BK2788" s="130">
        <f t="shared" si="3844"/>
        <v>0</v>
      </c>
      <c r="BL2788" s="359">
        <f t="shared" si="3812"/>
        <v>0</v>
      </c>
      <c r="BM2788" s="90">
        <f t="shared" si="3845"/>
        <v>0</v>
      </c>
      <c r="BP2788" s="90" t="s">
        <v>2104</v>
      </c>
      <c r="BQ2788" s="90">
        <f>M2784</f>
        <v>0</v>
      </c>
      <c r="BR2788" s="90">
        <f>O2784</f>
        <v>0</v>
      </c>
      <c r="BS2788" s="90">
        <f>Q2784</f>
        <v>0</v>
      </c>
      <c r="BT2788" s="90">
        <f>S2784</f>
        <v>0</v>
      </c>
      <c r="BU2788" s="90">
        <f>U2784</f>
        <v>0</v>
      </c>
      <c r="BV2788" s="90">
        <f>V2784</f>
        <v>0</v>
      </c>
      <c r="BW2788" s="90">
        <f>W2784</f>
        <v>0</v>
      </c>
      <c r="BX2788" s="90">
        <f>Y2784</f>
        <v>0</v>
      </c>
      <c r="BY2788" s="90">
        <f>Z2784</f>
        <v>0</v>
      </c>
      <c r="BZ2788" s="90">
        <f>AA2784</f>
        <v>0</v>
      </c>
      <c r="CA2788" s="90">
        <f>AC2784</f>
        <v>0</v>
      </c>
      <c r="CB2788" s="90">
        <f>AD2784</f>
        <v>0</v>
      </c>
      <c r="CO2788" s="349" t="s">
        <v>72</v>
      </c>
      <c r="CP2788" s="488">
        <f>M2809</f>
        <v>0</v>
      </c>
      <c r="CQ2788" s="488"/>
      <c r="CR2788" s="488">
        <f>O2809</f>
        <v>0</v>
      </c>
      <c r="CS2788" s="488"/>
      <c r="CT2788" s="488">
        <f>Q2809</f>
        <v>0</v>
      </c>
      <c r="CU2788" s="488"/>
      <c r="CV2788" s="488">
        <f>S2809</f>
        <v>0</v>
      </c>
      <c r="CW2788" s="488"/>
      <c r="CX2788" s="353">
        <f>U2809</f>
        <v>0</v>
      </c>
      <c r="CY2788" s="353">
        <f>V2809</f>
        <v>0</v>
      </c>
      <c r="CZ2788" s="488">
        <f>W2809</f>
        <v>0</v>
      </c>
      <c r="DA2788" s="488"/>
      <c r="DB2788" s="353">
        <f t="shared" ref="DB2788" si="3890">Y2809</f>
        <v>0</v>
      </c>
      <c r="DC2788" s="353">
        <f t="shared" ref="DC2788" si="3891">Z2809</f>
        <v>0</v>
      </c>
      <c r="DD2788" s="488">
        <f>AA2809</f>
        <v>0</v>
      </c>
      <c r="DE2788" s="488"/>
      <c r="DF2788" s="353">
        <f t="shared" ref="DF2788" si="3892">AC2809</f>
        <v>0</v>
      </c>
      <c r="DG2788" s="353">
        <f t="shared" ref="DG2788" si="3893">AD2809</f>
        <v>0</v>
      </c>
      <c r="DH2788" s="340"/>
    </row>
    <row r="2789" spans="1:112" ht="72" customHeight="1" x14ac:dyDescent="0.2">
      <c r="A2789" s="109"/>
      <c r="B2789" s="109"/>
      <c r="C2789" s="741"/>
      <c r="D2789" s="594"/>
      <c r="E2789" s="595"/>
      <c r="F2789" s="581" t="s">
        <v>558</v>
      </c>
      <c r="G2789" s="581"/>
      <c r="H2789" s="165"/>
      <c r="I2789" s="625" t="s">
        <v>553</v>
      </c>
      <c r="J2789" s="625"/>
      <c r="K2789" s="625"/>
      <c r="L2789" s="626"/>
      <c r="M2789" s="579"/>
      <c r="N2789" s="580"/>
      <c r="O2789" s="579"/>
      <c r="P2789" s="580"/>
      <c r="Q2789" s="579"/>
      <c r="R2789" s="580"/>
      <c r="S2789" s="590"/>
      <c r="T2789" s="591"/>
      <c r="U2789" s="201"/>
      <c r="V2789" s="201"/>
      <c r="W2789" s="486"/>
      <c r="X2789" s="486"/>
      <c r="Y2789" s="201"/>
      <c r="Z2789" s="201"/>
      <c r="AA2789" s="486"/>
      <c r="AB2789" s="486"/>
      <c r="AC2789" s="201"/>
      <c r="AD2789" s="201"/>
      <c r="AE2789" s="109"/>
      <c r="AG2789" s="90">
        <f t="shared" si="3817"/>
        <v>45</v>
      </c>
      <c r="AH2789" s="186">
        <f t="shared" si="3818"/>
        <v>0</v>
      </c>
      <c r="AI2789" s="130">
        <f t="shared" si="3819"/>
        <v>0</v>
      </c>
      <c r="AJ2789" s="130">
        <f t="shared" si="3820"/>
        <v>0</v>
      </c>
      <c r="AK2789" s="130">
        <f t="shared" si="3821"/>
        <v>0</v>
      </c>
      <c r="AL2789" s="130">
        <f t="shared" si="3822"/>
        <v>0</v>
      </c>
      <c r="AM2789" s="359">
        <f t="shared" si="3823"/>
        <v>0</v>
      </c>
      <c r="AN2789" s="130">
        <f t="shared" si="3824"/>
        <v>0</v>
      </c>
      <c r="AO2789" s="130">
        <f t="shared" si="3825"/>
        <v>0</v>
      </c>
      <c r="AP2789" s="130">
        <f t="shared" si="3826"/>
        <v>0</v>
      </c>
      <c r="AQ2789" s="130">
        <f t="shared" si="3827"/>
        <v>0</v>
      </c>
      <c r="AR2789" s="359">
        <f t="shared" si="3828"/>
        <v>0</v>
      </c>
      <c r="AS2789" s="130">
        <f t="shared" si="3829"/>
        <v>0</v>
      </c>
      <c r="AT2789" s="130">
        <f t="shared" si="3830"/>
        <v>0</v>
      </c>
      <c r="AU2789" s="130">
        <f t="shared" si="3831"/>
        <v>0</v>
      </c>
      <c r="AV2789" s="130">
        <f t="shared" si="3832"/>
        <v>0</v>
      </c>
      <c r="AW2789" s="359">
        <f t="shared" si="3809"/>
        <v>0</v>
      </c>
      <c r="AX2789" s="130">
        <f t="shared" si="3833"/>
        <v>0</v>
      </c>
      <c r="AY2789" s="130">
        <f t="shared" si="3834"/>
        <v>0</v>
      </c>
      <c r="AZ2789" s="130">
        <f t="shared" si="3835"/>
        <v>0</v>
      </c>
      <c r="BA2789" s="130">
        <f t="shared" si="3836"/>
        <v>0</v>
      </c>
      <c r="BB2789" s="359">
        <f t="shared" si="3810"/>
        <v>0</v>
      </c>
      <c r="BC2789" s="130">
        <f t="shared" si="3837"/>
        <v>0</v>
      </c>
      <c r="BD2789" s="130">
        <f t="shared" si="3838"/>
        <v>0</v>
      </c>
      <c r="BE2789" s="130">
        <f t="shared" si="3839"/>
        <v>0</v>
      </c>
      <c r="BF2789" s="130">
        <f t="shared" si="3840"/>
        <v>0</v>
      </c>
      <c r="BG2789" s="359">
        <f t="shared" si="3811"/>
        <v>0</v>
      </c>
      <c r="BH2789" s="130">
        <f t="shared" si="3841"/>
        <v>0</v>
      </c>
      <c r="BI2789" s="130">
        <f t="shared" si="3842"/>
        <v>0</v>
      </c>
      <c r="BJ2789" s="130">
        <f t="shared" si="3843"/>
        <v>0</v>
      </c>
      <c r="BK2789" s="130">
        <f t="shared" si="3844"/>
        <v>0</v>
      </c>
      <c r="BL2789" s="359">
        <f t="shared" si="3812"/>
        <v>0</v>
      </c>
      <c r="BM2789" s="90">
        <f t="shared" si="3845"/>
        <v>0</v>
      </c>
      <c r="BQ2789" s="246" t="s">
        <v>2104</v>
      </c>
      <c r="BR2789" s="246" t="s">
        <v>2048</v>
      </c>
      <c r="BS2789" s="246" t="s">
        <v>2049</v>
      </c>
      <c r="BT2789" s="246" t="s">
        <v>84</v>
      </c>
      <c r="BU2789" s="246" t="s">
        <v>2048</v>
      </c>
      <c r="BV2789" s="246" t="s">
        <v>2049</v>
      </c>
      <c r="BW2789" s="246" t="s">
        <v>84</v>
      </c>
      <c r="BX2789" s="246" t="s">
        <v>2048</v>
      </c>
      <c r="BY2789" s="246" t="s">
        <v>2049</v>
      </c>
      <c r="BZ2789" s="246" t="s">
        <v>84</v>
      </c>
      <c r="CA2789" s="246" t="s">
        <v>2048</v>
      </c>
      <c r="CB2789" s="246" t="s">
        <v>2049</v>
      </c>
      <c r="CO2789" s="349" t="s">
        <v>2077</v>
      </c>
      <c r="CP2789" s="495">
        <f>IF(OR(CP2788=0,CP2788="NA",AND(CP2788="NS",CP2786&gt;0),AND(CP2788="NS",CP2785&gt;0),CP2788&lt;=CP2787),0,1)</f>
        <v>0</v>
      </c>
      <c r="CQ2789" s="495"/>
      <c r="CR2789" s="495">
        <f>IF(OR(CR2788=0,CR2788="NA",AND(CR2788="NS",CR2786&gt;0),AND(CR2788="NS",CR2785&gt;0),CR2788&lt;=CR2787),0,1)</f>
        <v>0</v>
      </c>
      <c r="CS2789" s="495"/>
      <c r="CT2789" s="495">
        <f t="shared" ref="CT2789" si="3894">IF(OR(CT2788=0,CT2788="NA",AND(CT2788="NS",CT2786&gt;0),AND(CT2788="NS",CT2785&gt;0),CT2788&lt;=CT2787),0,1)</f>
        <v>0</v>
      </c>
      <c r="CU2789" s="495"/>
      <c r="CV2789" s="489">
        <f t="shared" ref="CV2789" si="3895">IF(OR(CV2788=0,CV2788="NA",AND(CV2788="NS",CV2786&gt;0),AND(CV2788="NS",CV2785&gt;0),CV2788&lt;=CV2787),0,1)</f>
        <v>0</v>
      </c>
      <c r="CW2789" s="489"/>
      <c r="CX2789" s="351">
        <f>IF(OR(CX2788=0,CX2788="NA",AND(CX2788="NS",CX2786&gt;0),AND(CX2788="NS",CX2785&gt;0),CX2788&lt;=CX2787),0,1)</f>
        <v>0</v>
      </c>
      <c r="CY2789" s="351">
        <f>IF(OR(CY2788=0,CY2788="NA",AND(CY2788="NS",CY2786&gt;0),AND(CY2788="NS",CY2785&gt;0),CY2788&lt;=CY2787),0,1)</f>
        <v>0</v>
      </c>
      <c r="CZ2789" s="489">
        <f>IF(OR(CZ2788=0,CZ2788="NA",AND(CZ2788="NS",CZ2786&gt;0),AND(CZ2788="NS",CZ2785&gt;0),CZ2788&lt;=CZ2787),0,1)</f>
        <v>0</v>
      </c>
      <c r="DA2789" s="489"/>
      <c r="DB2789" s="351">
        <f t="shared" ref="DB2789:DC2789" si="3896">IF(OR(DB2788=0,DB2788="NA",AND(DB2788="NS",DB2786&gt;0),AND(DB2788="NS",DB2785&gt;0),DB2788&lt;=DB2787),0,1)</f>
        <v>0</v>
      </c>
      <c r="DC2789" s="351">
        <f t="shared" si="3896"/>
        <v>0</v>
      </c>
      <c r="DD2789" s="489">
        <f>IF(OR(DD2788=0,DD2788="NA",AND(DD2788="NS",DD2786&gt;0),AND(DD2788="NS",DD2785&gt;0),DD2788&lt;=DD2787),0,1)</f>
        <v>0</v>
      </c>
      <c r="DE2789" s="489"/>
      <c r="DF2789" s="351">
        <f t="shared" ref="DF2789:DG2789" si="3897">IF(OR(DF2788=0,DF2788="NA",AND(DF2788="NS",DF2786&gt;0),AND(DF2788="NS",DF2785&gt;0),DF2788&lt;=DF2787),0,1)</f>
        <v>0</v>
      </c>
      <c r="DG2789" s="351">
        <f t="shared" si="3897"/>
        <v>0</v>
      </c>
      <c r="DH2789" s="352">
        <f>SUM(CP2789:DG2789)</f>
        <v>0</v>
      </c>
    </row>
    <row r="2790" spans="1:112" ht="36" customHeight="1" x14ac:dyDescent="0.2">
      <c r="A2790" s="109"/>
      <c r="B2790" s="109"/>
      <c r="C2790" s="741"/>
      <c r="D2790" s="594"/>
      <c r="E2790" s="595"/>
      <c r="F2790" s="629" t="s">
        <v>559</v>
      </c>
      <c r="G2790" s="629"/>
      <c r="H2790" s="631" t="s">
        <v>560</v>
      </c>
      <c r="I2790" s="625"/>
      <c r="J2790" s="625"/>
      <c r="K2790" s="625"/>
      <c r="L2790" s="626"/>
      <c r="M2790" s="579"/>
      <c r="N2790" s="580"/>
      <c r="O2790" s="579"/>
      <c r="P2790" s="580"/>
      <c r="Q2790" s="579"/>
      <c r="R2790" s="580"/>
      <c r="S2790" s="590"/>
      <c r="T2790" s="591"/>
      <c r="U2790" s="201"/>
      <c r="V2790" s="201"/>
      <c r="W2790" s="486"/>
      <c r="X2790" s="486"/>
      <c r="Y2790" s="201"/>
      <c r="Z2790" s="201"/>
      <c r="AA2790" s="486"/>
      <c r="AB2790" s="486"/>
      <c r="AC2790" s="201"/>
      <c r="AD2790" s="201"/>
      <c r="AE2790" s="109"/>
      <c r="AG2790" s="186">
        <f t="shared" si="3817"/>
        <v>45</v>
      </c>
      <c r="AH2790" s="186">
        <f t="shared" si="3818"/>
        <v>0</v>
      </c>
      <c r="AI2790" s="178">
        <f t="shared" si="3819"/>
        <v>0</v>
      </c>
      <c r="AJ2790" s="178">
        <f t="shared" si="3820"/>
        <v>0</v>
      </c>
      <c r="AK2790" s="178">
        <f t="shared" si="3821"/>
        <v>0</v>
      </c>
      <c r="AL2790" s="130">
        <f t="shared" si="3822"/>
        <v>0</v>
      </c>
      <c r="AM2790" s="359">
        <f t="shared" si="3823"/>
        <v>0</v>
      </c>
      <c r="AN2790" s="178">
        <f t="shared" si="3824"/>
        <v>0</v>
      </c>
      <c r="AO2790" s="178">
        <f t="shared" si="3825"/>
        <v>0</v>
      </c>
      <c r="AP2790" s="178">
        <f t="shared" si="3826"/>
        <v>0</v>
      </c>
      <c r="AQ2790" s="178">
        <f t="shared" si="3827"/>
        <v>0</v>
      </c>
      <c r="AR2790" s="359">
        <f t="shared" si="3828"/>
        <v>0</v>
      </c>
      <c r="AS2790" s="178">
        <f t="shared" si="3829"/>
        <v>0</v>
      </c>
      <c r="AT2790" s="178">
        <f t="shared" si="3830"/>
        <v>0</v>
      </c>
      <c r="AU2790" s="178">
        <f t="shared" si="3831"/>
        <v>0</v>
      </c>
      <c r="AV2790" s="178">
        <f t="shared" si="3832"/>
        <v>0</v>
      </c>
      <c r="AW2790" s="359">
        <f t="shared" si="3809"/>
        <v>0</v>
      </c>
      <c r="AX2790" s="178">
        <f t="shared" si="3833"/>
        <v>0</v>
      </c>
      <c r="AY2790" s="178">
        <f t="shared" si="3834"/>
        <v>0</v>
      </c>
      <c r="AZ2790" s="178">
        <f t="shared" si="3835"/>
        <v>0</v>
      </c>
      <c r="BA2790" s="178">
        <f t="shared" si="3836"/>
        <v>0</v>
      </c>
      <c r="BB2790" s="359">
        <f t="shared" si="3810"/>
        <v>0</v>
      </c>
      <c r="BC2790" s="178">
        <f t="shared" si="3837"/>
        <v>0</v>
      </c>
      <c r="BD2790" s="178">
        <f t="shared" si="3838"/>
        <v>0</v>
      </c>
      <c r="BE2790" s="178">
        <f t="shared" si="3839"/>
        <v>0</v>
      </c>
      <c r="BF2790" s="178">
        <f t="shared" si="3840"/>
        <v>0</v>
      </c>
      <c r="BG2790" s="359">
        <f t="shared" si="3811"/>
        <v>0</v>
      </c>
      <c r="BH2790" s="178">
        <f t="shared" si="3841"/>
        <v>0</v>
      </c>
      <c r="BI2790" s="178">
        <f t="shared" si="3842"/>
        <v>0</v>
      </c>
      <c r="BJ2790" s="178">
        <f t="shared" si="3843"/>
        <v>0</v>
      </c>
      <c r="BK2790" s="178">
        <f t="shared" si="3844"/>
        <v>0</v>
      </c>
      <c r="BL2790" s="359">
        <f t="shared" si="3812"/>
        <v>0</v>
      </c>
      <c r="BM2790" s="186">
        <f t="shared" si="3845"/>
        <v>0</v>
      </c>
      <c r="BN2790" s="186"/>
      <c r="BO2790" s="186"/>
      <c r="BP2790" s="186" t="s">
        <v>2077</v>
      </c>
      <c r="BQ2790" s="178">
        <f>IF($AG$1789=$AH$1789,0,IF(
OR(
AND(BQ2794=0,BQ2793&gt;0),
AND(BQ2794="NS",BQ2792&gt;0),
AND(BQ2794="NS",BQ2792=0,BQ2793=0)),1,
IF(OR(
AND(BQ2793&gt;=2,BQ2792&lt;BQ2794),
AND(BQ2794="NS",BQ2792=0,BQ2793&gt;0),
BQ2794=BQ2792,
AND(BQ2794="NA",BQ2793=0,BQ2792=0,BQ2791&gt;0)),0,1)))</f>
        <v>0</v>
      </c>
      <c r="BR2790" s="178">
        <f t="shared" ref="BR2790:CB2790" si="3898">IF($AG$1789=$AH$1789,0,IF(
OR(
AND(BR2794=0,BR2793&gt;0),
AND(BR2794="NS",BR2792&gt;0),
AND(BR2794="NS",BR2792=0,BR2793=0)),1,
IF(OR(
AND(BR2793&gt;=2,BR2792&lt;BR2794),
AND(BR2794="NS",BR2792=0,BR2793&gt;0),
BR2794=BR2792,
AND(BR2794="NA",BR2793=0,BR2792=0,BR2791&gt;0)),0,1)))</f>
        <v>0</v>
      </c>
      <c r="BS2790" s="178">
        <f t="shared" si="3898"/>
        <v>0</v>
      </c>
      <c r="BT2790" s="178">
        <f t="shared" si="3898"/>
        <v>0</v>
      </c>
      <c r="BU2790" s="178">
        <f t="shared" si="3898"/>
        <v>0</v>
      </c>
      <c r="BV2790" s="178">
        <f t="shared" si="3898"/>
        <v>0</v>
      </c>
      <c r="BW2790" s="178">
        <f t="shared" si="3898"/>
        <v>0</v>
      </c>
      <c r="BX2790" s="178">
        <f t="shared" si="3898"/>
        <v>0</v>
      </c>
      <c r="BY2790" s="178">
        <f t="shared" si="3898"/>
        <v>0</v>
      </c>
      <c r="BZ2790" s="178">
        <f t="shared" si="3898"/>
        <v>0</v>
      </c>
      <c r="CA2790" s="178">
        <f t="shared" si="3898"/>
        <v>0</v>
      </c>
      <c r="CB2790" s="178">
        <f t="shared" si="3898"/>
        <v>0</v>
      </c>
      <c r="CC2790" s="186">
        <f>SUM(BQ2790:CB2790)</f>
        <v>0</v>
      </c>
      <c r="CO2790" s="354"/>
      <c r="CP2790" s="494"/>
      <c r="CQ2790" s="494"/>
      <c r="CR2790" s="494"/>
      <c r="CS2790" s="494"/>
      <c r="CT2790" s="494"/>
      <c r="CU2790" s="494"/>
      <c r="CV2790" s="487"/>
      <c r="CW2790" s="487"/>
      <c r="CX2790" s="341"/>
      <c r="CY2790" s="341"/>
      <c r="CZ2790" s="487"/>
      <c r="DA2790" s="487"/>
      <c r="DB2790" s="341"/>
      <c r="DC2790" s="341"/>
      <c r="DD2790" s="487"/>
      <c r="DE2790" s="487"/>
      <c r="DF2790" s="341"/>
      <c r="DG2790" s="341"/>
      <c r="DH2790" s="354"/>
    </row>
    <row r="2791" spans="1:112" ht="24" customHeight="1" x14ac:dyDescent="0.2">
      <c r="A2791" s="109"/>
      <c r="B2791" s="109"/>
      <c r="C2791" s="741"/>
      <c r="D2791" s="594"/>
      <c r="E2791" s="595"/>
      <c r="F2791" s="581" t="s">
        <v>568</v>
      </c>
      <c r="G2791" s="581"/>
      <c r="H2791" s="165"/>
      <c r="I2791" s="588" t="s">
        <v>561</v>
      </c>
      <c r="J2791" s="588"/>
      <c r="K2791" s="588"/>
      <c r="L2791" s="589"/>
      <c r="M2791" s="579"/>
      <c r="N2791" s="580"/>
      <c r="O2791" s="579"/>
      <c r="P2791" s="580"/>
      <c r="Q2791" s="579"/>
      <c r="R2791" s="580"/>
      <c r="S2791" s="590"/>
      <c r="T2791" s="591"/>
      <c r="U2791" s="201"/>
      <c r="V2791" s="201"/>
      <c r="W2791" s="486"/>
      <c r="X2791" s="486"/>
      <c r="Y2791" s="201"/>
      <c r="Z2791" s="201"/>
      <c r="AA2791" s="486"/>
      <c r="AB2791" s="486"/>
      <c r="AC2791" s="201"/>
      <c r="AD2791" s="201"/>
      <c r="AE2791" s="109"/>
      <c r="AG2791" s="90">
        <f t="shared" si="3817"/>
        <v>45</v>
      </c>
      <c r="AH2791" s="186">
        <f t="shared" si="3818"/>
        <v>0</v>
      </c>
      <c r="AI2791" s="130">
        <f t="shared" si="3819"/>
        <v>0</v>
      </c>
      <c r="AJ2791" s="130">
        <f t="shared" si="3820"/>
        <v>0</v>
      </c>
      <c r="AK2791" s="130">
        <f t="shared" si="3821"/>
        <v>0</v>
      </c>
      <c r="AL2791" s="130">
        <f t="shared" si="3822"/>
        <v>0</v>
      </c>
      <c r="AM2791" s="359">
        <f t="shared" si="3823"/>
        <v>0</v>
      </c>
      <c r="AN2791" s="130">
        <f t="shared" si="3824"/>
        <v>0</v>
      </c>
      <c r="AO2791" s="130">
        <f t="shared" si="3825"/>
        <v>0</v>
      </c>
      <c r="AP2791" s="130">
        <f t="shared" si="3826"/>
        <v>0</v>
      </c>
      <c r="AQ2791" s="130">
        <f t="shared" si="3827"/>
        <v>0</v>
      </c>
      <c r="AR2791" s="359">
        <f t="shared" si="3828"/>
        <v>0</v>
      </c>
      <c r="AS2791" s="130">
        <f t="shared" si="3829"/>
        <v>0</v>
      </c>
      <c r="AT2791" s="130">
        <f t="shared" si="3830"/>
        <v>0</v>
      </c>
      <c r="AU2791" s="130">
        <f t="shared" si="3831"/>
        <v>0</v>
      </c>
      <c r="AV2791" s="130">
        <f t="shared" si="3832"/>
        <v>0</v>
      </c>
      <c r="AW2791" s="359">
        <f t="shared" si="3809"/>
        <v>0</v>
      </c>
      <c r="AX2791" s="130">
        <f t="shared" si="3833"/>
        <v>0</v>
      </c>
      <c r="AY2791" s="130">
        <f t="shared" si="3834"/>
        <v>0</v>
      </c>
      <c r="AZ2791" s="130">
        <f t="shared" si="3835"/>
        <v>0</v>
      </c>
      <c r="BA2791" s="130">
        <f t="shared" si="3836"/>
        <v>0</v>
      </c>
      <c r="BB2791" s="359">
        <f t="shared" si="3810"/>
        <v>0</v>
      </c>
      <c r="BC2791" s="130">
        <f t="shared" si="3837"/>
        <v>0</v>
      </c>
      <c r="BD2791" s="130">
        <f t="shared" si="3838"/>
        <v>0</v>
      </c>
      <c r="BE2791" s="130">
        <f t="shared" si="3839"/>
        <v>0</v>
      </c>
      <c r="BF2791" s="130">
        <f t="shared" si="3840"/>
        <v>0</v>
      </c>
      <c r="BG2791" s="359">
        <f t="shared" si="3811"/>
        <v>0</v>
      </c>
      <c r="BH2791" s="130">
        <f t="shared" si="3841"/>
        <v>0</v>
      </c>
      <c r="BI2791" s="130">
        <f t="shared" si="3842"/>
        <v>0</v>
      </c>
      <c r="BJ2791" s="130">
        <f t="shared" si="3843"/>
        <v>0</v>
      </c>
      <c r="BK2791" s="130">
        <f t="shared" si="3844"/>
        <v>0</v>
      </c>
      <c r="BL2791" s="359">
        <f t="shared" si="3812"/>
        <v>0</v>
      </c>
      <c r="BM2791" s="90">
        <f t="shared" si="3845"/>
        <v>0</v>
      </c>
      <c r="BP2791" s="90" t="s">
        <v>2058</v>
      </c>
      <c r="BQ2791" s="90">
        <f>COUNTIF(M2791:N2797,"NA")</f>
        <v>0</v>
      </c>
      <c r="BR2791" s="90">
        <f>COUNTIF(O2791:P2797,"NA")</f>
        <v>0</v>
      </c>
      <c r="BS2791" s="90">
        <f>COUNTIF(Q2791:R2797,"NA")</f>
        <v>0</v>
      </c>
      <c r="BT2791" s="90">
        <f>COUNTIF(S2791:T2797,"NA")</f>
        <v>0</v>
      </c>
      <c r="BU2791" s="90">
        <f>COUNTIF(U2791:U2797,"NA")</f>
        <v>0</v>
      </c>
      <c r="BV2791" s="90">
        <f>COUNTIF(V2791:V2797,"NA")</f>
        <v>0</v>
      </c>
      <c r="BW2791" s="90">
        <f>COUNTIF(W2791:X2797,"NA")</f>
        <v>0</v>
      </c>
      <c r="BX2791" s="90">
        <f>COUNTIF(Y2791:Y2797,"NA")</f>
        <v>0</v>
      </c>
      <c r="BY2791" s="90">
        <f>COUNTIF(Z2791:Z2797,"NA")</f>
        <v>0</v>
      </c>
      <c r="BZ2791" s="90">
        <f>COUNTIF(AA2791:AB2797,"NA")</f>
        <v>0</v>
      </c>
      <c r="CA2791" s="90">
        <f>COUNTIF(AC2791:AC2797,"NA")</f>
        <v>0</v>
      </c>
      <c r="CB2791" s="90">
        <f>COUNTIF(AD2791:AD2797,"NA")</f>
        <v>0</v>
      </c>
      <c r="CO2791" s="340"/>
      <c r="CP2791" s="493"/>
      <c r="CQ2791" s="493"/>
      <c r="CR2791" s="493"/>
      <c r="CS2791" s="493"/>
      <c r="CT2791" s="493"/>
      <c r="CU2791" s="493"/>
      <c r="CV2791" s="486"/>
      <c r="CW2791" s="486"/>
      <c r="CX2791" s="342"/>
      <c r="CY2791" s="342"/>
      <c r="CZ2791" s="486"/>
      <c r="DA2791" s="486"/>
      <c r="DB2791" s="342"/>
      <c r="DC2791" s="342"/>
      <c r="DD2791" s="486"/>
      <c r="DE2791" s="486"/>
      <c r="DF2791" s="342"/>
      <c r="DG2791" s="342"/>
      <c r="DH2791" s="340"/>
    </row>
    <row r="2792" spans="1:112" ht="24" customHeight="1" x14ac:dyDescent="0.2">
      <c r="A2792" s="109"/>
      <c r="B2792" s="109"/>
      <c r="C2792" s="741"/>
      <c r="D2792" s="594"/>
      <c r="E2792" s="595"/>
      <c r="F2792" s="581" t="s">
        <v>569</v>
      </c>
      <c r="G2792" s="581"/>
      <c r="H2792" s="165"/>
      <c r="I2792" s="588" t="s">
        <v>562</v>
      </c>
      <c r="J2792" s="588"/>
      <c r="K2792" s="588"/>
      <c r="L2792" s="589"/>
      <c r="M2792" s="579"/>
      <c r="N2792" s="580"/>
      <c r="O2792" s="579"/>
      <c r="P2792" s="580"/>
      <c r="Q2792" s="579"/>
      <c r="R2792" s="580"/>
      <c r="S2792" s="590"/>
      <c r="T2792" s="591"/>
      <c r="U2792" s="201"/>
      <c r="V2792" s="201"/>
      <c r="W2792" s="486"/>
      <c r="X2792" s="486"/>
      <c r="Y2792" s="201"/>
      <c r="Z2792" s="201"/>
      <c r="AA2792" s="486"/>
      <c r="AB2792" s="486"/>
      <c r="AC2792" s="201"/>
      <c r="AD2792" s="201"/>
      <c r="AE2792" s="109"/>
      <c r="AG2792" s="90">
        <f t="shared" si="3817"/>
        <v>45</v>
      </c>
      <c r="AH2792" s="186">
        <f t="shared" si="3818"/>
        <v>0</v>
      </c>
      <c r="AI2792" s="130">
        <f t="shared" si="3819"/>
        <v>0</v>
      </c>
      <c r="AJ2792" s="130">
        <f t="shared" si="3820"/>
        <v>0</v>
      </c>
      <c r="AK2792" s="130">
        <f t="shared" si="3821"/>
        <v>0</v>
      </c>
      <c r="AL2792" s="130">
        <f t="shared" si="3822"/>
        <v>0</v>
      </c>
      <c r="AM2792" s="359">
        <f t="shared" si="3823"/>
        <v>0</v>
      </c>
      <c r="AN2792" s="130">
        <f t="shared" si="3824"/>
        <v>0</v>
      </c>
      <c r="AO2792" s="130">
        <f t="shared" si="3825"/>
        <v>0</v>
      </c>
      <c r="AP2792" s="130">
        <f t="shared" si="3826"/>
        <v>0</v>
      </c>
      <c r="AQ2792" s="130">
        <f t="shared" si="3827"/>
        <v>0</v>
      </c>
      <c r="AR2792" s="359">
        <f t="shared" si="3828"/>
        <v>0</v>
      </c>
      <c r="AS2792" s="130">
        <f t="shared" si="3829"/>
        <v>0</v>
      </c>
      <c r="AT2792" s="130">
        <f t="shared" si="3830"/>
        <v>0</v>
      </c>
      <c r="AU2792" s="130">
        <f t="shared" si="3831"/>
        <v>0</v>
      </c>
      <c r="AV2792" s="130">
        <f t="shared" si="3832"/>
        <v>0</v>
      </c>
      <c r="AW2792" s="359">
        <f t="shared" si="3809"/>
        <v>0</v>
      </c>
      <c r="AX2792" s="130">
        <f t="shared" si="3833"/>
        <v>0</v>
      </c>
      <c r="AY2792" s="130">
        <f t="shared" si="3834"/>
        <v>0</v>
      </c>
      <c r="AZ2792" s="130">
        <f t="shared" si="3835"/>
        <v>0</v>
      </c>
      <c r="BA2792" s="130">
        <f t="shared" si="3836"/>
        <v>0</v>
      </c>
      <c r="BB2792" s="359">
        <f t="shared" si="3810"/>
        <v>0</v>
      </c>
      <c r="BC2792" s="130">
        <f t="shared" si="3837"/>
        <v>0</v>
      </c>
      <c r="BD2792" s="130">
        <f t="shared" si="3838"/>
        <v>0</v>
      </c>
      <c r="BE2792" s="130">
        <f t="shared" si="3839"/>
        <v>0</v>
      </c>
      <c r="BF2792" s="130">
        <f t="shared" si="3840"/>
        <v>0</v>
      </c>
      <c r="BG2792" s="359">
        <f t="shared" si="3811"/>
        <v>0</v>
      </c>
      <c r="BH2792" s="130">
        <f t="shared" si="3841"/>
        <v>0</v>
      </c>
      <c r="BI2792" s="130">
        <f t="shared" si="3842"/>
        <v>0</v>
      </c>
      <c r="BJ2792" s="130">
        <f t="shared" si="3843"/>
        <v>0</v>
      </c>
      <c r="BK2792" s="130">
        <f t="shared" si="3844"/>
        <v>0</v>
      </c>
      <c r="BL2792" s="359">
        <f t="shared" si="3812"/>
        <v>0</v>
      </c>
      <c r="BM2792" s="90">
        <f t="shared" si="3845"/>
        <v>0</v>
      </c>
      <c r="BP2792" s="90" t="s">
        <v>2078</v>
      </c>
      <c r="BQ2792" s="90">
        <f>SUM(M2791:N2797)</f>
        <v>0</v>
      </c>
      <c r="BR2792" s="90">
        <f>SUM(O2791:P2797)</f>
        <v>0</v>
      </c>
      <c r="BS2792" s="90">
        <f>SUM(Q2791:R2797)</f>
        <v>0</v>
      </c>
      <c r="BT2792" s="90">
        <f>SUM(S2791:T2797)</f>
        <v>0</v>
      </c>
      <c r="BU2792" s="90">
        <f>SUM(U2791:U2797)</f>
        <v>0</v>
      </c>
      <c r="BV2792" s="90">
        <f>SUM(V2791:V2797)</f>
        <v>0</v>
      </c>
      <c r="BW2792" s="90">
        <f>SUM(W2791:X2797)</f>
        <v>0</v>
      </c>
      <c r="BX2792" s="90">
        <f>SUM(Y2791:Y2797)</f>
        <v>0</v>
      </c>
      <c r="BY2792" s="90">
        <f>SUM(Z2791:Z2797)</f>
        <v>0</v>
      </c>
      <c r="BZ2792" s="90">
        <f>SUM(AA2791:AB2797)</f>
        <v>0</v>
      </c>
      <c r="CA2792" s="90">
        <f>SUM(AC2791:AC2797)</f>
        <v>0</v>
      </c>
      <c r="CB2792" s="90">
        <f>SUM(AD2791:AD2797)</f>
        <v>0</v>
      </c>
      <c r="CO2792" s="340"/>
      <c r="CP2792" s="493"/>
      <c r="CQ2792" s="493"/>
      <c r="CR2792" s="493"/>
      <c r="CS2792" s="493"/>
      <c r="CT2792" s="493"/>
      <c r="CU2792" s="493"/>
      <c r="CV2792" s="486"/>
      <c r="CW2792" s="486"/>
      <c r="CX2792" s="342"/>
      <c r="CY2792" s="342"/>
      <c r="CZ2792" s="486"/>
      <c r="DA2792" s="486"/>
      <c r="DB2792" s="342"/>
      <c r="DC2792" s="342"/>
      <c r="DD2792" s="486"/>
      <c r="DE2792" s="486"/>
      <c r="DF2792" s="342"/>
      <c r="DG2792" s="342"/>
      <c r="DH2792" s="340"/>
    </row>
    <row r="2793" spans="1:112" ht="24" customHeight="1" x14ac:dyDescent="0.2">
      <c r="A2793" s="109"/>
      <c r="B2793" s="109"/>
      <c r="C2793" s="741"/>
      <c r="D2793" s="594"/>
      <c r="E2793" s="595"/>
      <c r="F2793" s="581" t="s">
        <v>570</v>
      </c>
      <c r="G2793" s="581"/>
      <c r="H2793" s="165"/>
      <c r="I2793" s="588" t="s">
        <v>563</v>
      </c>
      <c r="J2793" s="588"/>
      <c r="K2793" s="588"/>
      <c r="L2793" s="589"/>
      <c r="M2793" s="579"/>
      <c r="N2793" s="580"/>
      <c r="O2793" s="579"/>
      <c r="P2793" s="580"/>
      <c r="Q2793" s="579"/>
      <c r="R2793" s="580"/>
      <c r="S2793" s="590"/>
      <c r="T2793" s="591"/>
      <c r="U2793" s="201"/>
      <c r="V2793" s="201"/>
      <c r="W2793" s="486"/>
      <c r="X2793" s="486"/>
      <c r="Y2793" s="201"/>
      <c r="Z2793" s="201"/>
      <c r="AA2793" s="486"/>
      <c r="AB2793" s="486"/>
      <c r="AC2793" s="201"/>
      <c r="AD2793" s="201"/>
      <c r="AE2793" s="109"/>
      <c r="AG2793" s="90">
        <f t="shared" si="3817"/>
        <v>45</v>
      </c>
      <c r="AH2793" s="186">
        <f t="shared" si="3818"/>
        <v>0</v>
      </c>
      <c r="AI2793" s="130">
        <f t="shared" si="3819"/>
        <v>0</v>
      </c>
      <c r="AJ2793" s="130">
        <f t="shared" si="3820"/>
        <v>0</v>
      </c>
      <c r="AK2793" s="130">
        <f t="shared" si="3821"/>
        <v>0</v>
      </c>
      <c r="AL2793" s="130">
        <f t="shared" si="3822"/>
        <v>0</v>
      </c>
      <c r="AM2793" s="359">
        <f t="shared" si="3823"/>
        <v>0</v>
      </c>
      <c r="AN2793" s="130">
        <f t="shared" si="3824"/>
        <v>0</v>
      </c>
      <c r="AO2793" s="130">
        <f t="shared" si="3825"/>
        <v>0</v>
      </c>
      <c r="AP2793" s="130">
        <f t="shared" si="3826"/>
        <v>0</v>
      </c>
      <c r="AQ2793" s="130">
        <f t="shared" si="3827"/>
        <v>0</v>
      </c>
      <c r="AR2793" s="359">
        <f t="shared" si="3828"/>
        <v>0</v>
      </c>
      <c r="AS2793" s="130">
        <f t="shared" si="3829"/>
        <v>0</v>
      </c>
      <c r="AT2793" s="130">
        <f t="shared" si="3830"/>
        <v>0</v>
      </c>
      <c r="AU2793" s="130">
        <f t="shared" si="3831"/>
        <v>0</v>
      </c>
      <c r="AV2793" s="130">
        <f t="shared" si="3832"/>
        <v>0</v>
      </c>
      <c r="AW2793" s="359">
        <f t="shared" si="3809"/>
        <v>0</v>
      </c>
      <c r="AX2793" s="130">
        <f t="shared" si="3833"/>
        <v>0</v>
      </c>
      <c r="AY2793" s="130">
        <f t="shared" si="3834"/>
        <v>0</v>
      </c>
      <c r="AZ2793" s="130">
        <f t="shared" si="3835"/>
        <v>0</v>
      </c>
      <c r="BA2793" s="130">
        <f t="shared" si="3836"/>
        <v>0</v>
      </c>
      <c r="BB2793" s="359">
        <f t="shared" si="3810"/>
        <v>0</v>
      </c>
      <c r="BC2793" s="130">
        <f t="shared" si="3837"/>
        <v>0</v>
      </c>
      <c r="BD2793" s="130">
        <f t="shared" si="3838"/>
        <v>0</v>
      </c>
      <c r="BE2793" s="130">
        <f t="shared" si="3839"/>
        <v>0</v>
      </c>
      <c r="BF2793" s="130">
        <f t="shared" si="3840"/>
        <v>0</v>
      </c>
      <c r="BG2793" s="359">
        <f t="shared" si="3811"/>
        <v>0</v>
      </c>
      <c r="BH2793" s="130">
        <f t="shared" si="3841"/>
        <v>0</v>
      </c>
      <c r="BI2793" s="130">
        <f t="shared" si="3842"/>
        <v>0</v>
      </c>
      <c r="BJ2793" s="130">
        <f t="shared" si="3843"/>
        <v>0</v>
      </c>
      <c r="BK2793" s="130">
        <f t="shared" si="3844"/>
        <v>0</v>
      </c>
      <c r="BL2793" s="359">
        <f t="shared" si="3812"/>
        <v>0</v>
      </c>
      <c r="BM2793" s="90">
        <f t="shared" si="3845"/>
        <v>0</v>
      </c>
      <c r="BP2793" s="90" t="s">
        <v>2029</v>
      </c>
      <c r="BQ2793" s="90">
        <f>COUNTIF(M2791:N2797,"NS")</f>
        <v>0</v>
      </c>
      <c r="BR2793" s="90">
        <f>COUNTIF(O2791:P2797,"NS")</f>
        <v>0</v>
      </c>
      <c r="BS2793" s="90">
        <f>COUNTIF(Q2791:R2797,"NS")</f>
        <v>0</v>
      </c>
      <c r="BT2793" s="90">
        <f>COUNTIF(S2791:T2797,"NS")</f>
        <v>0</v>
      </c>
      <c r="BU2793" s="90">
        <f>COUNTIF(U2791:U2797,"NS")</f>
        <v>0</v>
      </c>
      <c r="BV2793" s="90">
        <f>COUNTIF(V2791:V2797,"NS")</f>
        <v>0</v>
      </c>
      <c r="BW2793" s="90">
        <f>COUNTIF(W2791:X2797,"NS")</f>
        <v>0</v>
      </c>
      <c r="BX2793" s="90">
        <f>COUNTIF(Y2791:Y2797,"NS")</f>
        <v>0</v>
      </c>
      <c r="BY2793" s="90">
        <f>COUNTIF(Z2791:Z2797,"NS")</f>
        <v>0</v>
      </c>
      <c r="BZ2793" s="90">
        <f>COUNTIF(AA2791:AB2797,"NS")</f>
        <v>0</v>
      </c>
      <c r="CA2793" s="90">
        <f>COUNTIF(AC2791:AC2797,"NS")</f>
        <v>0</v>
      </c>
      <c r="CB2793" s="90">
        <f>COUNTIF(AD2791:AD2797,"NS")</f>
        <v>0</v>
      </c>
      <c r="CO2793" s="340"/>
      <c r="CP2793" s="493"/>
      <c r="CQ2793" s="493"/>
      <c r="CR2793" s="493"/>
      <c r="CS2793" s="493"/>
      <c r="CT2793" s="493"/>
      <c r="CU2793" s="493"/>
      <c r="CV2793" s="486"/>
      <c r="CW2793" s="486"/>
      <c r="CX2793" s="342"/>
      <c r="CY2793" s="342"/>
      <c r="CZ2793" s="486"/>
      <c r="DA2793" s="486"/>
      <c r="DB2793" s="342"/>
      <c r="DC2793" s="342"/>
      <c r="DD2793" s="486"/>
      <c r="DE2793" s="486"/>
      <c r="DF2793" s="342"/>
      <c r="DG2793" s="342"/>
      <c r="DH2793" s="340"/>
    </row>
    <row r="2794" spans="1:112" ht="24" customHeight="1" x14ac:dyDescent="0.2">
      <c r="A2794" s="109"/>
      <c r="B2794" s="109"/>
      <c r="C2794" s="741"/>
      <c r="D2794" s="594"/>
      <c r="E2794" s="595"/>
      <c r="F2794" s="581" t="s">
        <v>571</v>
      </c>
      <c r="G2794" s="581"/>
      <c r="H2794" s="165"/>
      <c r="I2794" s="588" t="s">
        <v>564</v>
      </c>
      <c r="J2794" s="588"/>
      <c r="K2794" s="588"/>
      <c r="L2794" s="589"/>
      <c r="M2794" s="579"/>
      <c r="N2794" s="580"/>
      <c r="O2794" s="579"/>
      <c r="P2794" s="580"/>
      <c r="Q2794" s="579"/>
      <c r="R2794" s="580"/>
      <c r="S2794" s="590"/>
      <c r="T2794" s="591"/>
      <c r="U2794" s="201"/>
      <c r="V2794" s="201"/>
      <c r="W2794" s="486"/>
      <c r="X2794" s="486"/>
      <c r="Y2794" s="201"/>
      <c r="Z2794" s="201"/>
      <c r="AA2794" s="486"/>
      <c r="AB2794" s="486"/>
      <c r="AC2794" s="201"/>
      <c r="AD2794" s="201"/>
      <c r="AE2794" s="109"/>
      <c r="AG2794" s="90">
        <f t="shared" si="3817"/>
        <v>45</v>
      </c>
      <c r="AH2794" s="186">
        <f t="shared" si="3818"/>
        <v>0</v>
      </c>
      <c r="AI2794" s="130">
        <f t="shared" si="3819"/>
        <v>0</v>
      </c>
      <c r="AJ2794" s="130">
        <f t="shared" si="3820"/>
        <v>0</v>
      </c>
      <c r="AK2794" s="130">
        <f t="shared" si="3821"/>
        <v>0</v>
      </c>
      <c r="AL2794" s="130">
        <f t="shared" si="3822"/>
        <v>0</v>
      </c>
      <c r="AM2794" s="359">
        <f t="shared" si="3823"/>
        <v>0</v>
      </c>
      <c r="AN2794" s="130">
        <f t="shared" si="3824"/>
        <v>0</v>
      </c>
      <c r="AO2794" s="130">
        <f t="shared" si="3825"/>
        <v>0</v>
      </c>
      <c r="AP2794" s="130">
        <f t="shared" si="3826"/>
        <v>0</v>
      </c>
      <c r="AQ2794" s="130">
        <f t="shared" si="3827"/>
        <v>0</v>
      </c>
      <c r="AR2794" s="359">
        <f t="shared" si="3828"/>
        <v>0</v>
      </c>
      <c r="AS2794" s="130">
        <f t="shared" si="3829"/>
        <v>0</v>
      </c>
      <c r="AT2794" s="130">
        <f t="shared" si="3830"/>
        <v>0</v>
      </c>
      <c r="AU2794" s="130">
        <f t="shared" si="3831"/>
        <v>0</v>
      </c>
      <c r="AV2794" s="130">
        <f t="shared" si="3832"/>
        <v>0</v>
      </c>
      <c r="AW2794" s="359">
        <f t="shared" si="3809"/>
        <v>0</v>
      </c>
      <c r="AX2794" s="130">
        <f t="shared" si="3833"/>
        <v>0</v>
      </c>
      <c r="AY2794" s="130">
        <f t="shared" si="3834"/>
        <v>0</v>
      </c>
      <c r="AZ2794" s="130">
        <f t="shared" si="3835"/>
        <v>0</v>
      </c>
      <c r="BA2794" s="130">
        <f t="shared" si="3836"/>
        <v>0</v>
      </c>
      <c r="BB2794" s="359">
        <f t="shared" si="3810"/>
        <v>0</v>
      </c>
      <c r="BC2794" s="130">
        <f t="shared" si="3837"/>
        <v>0</v>
      </c>
      <c r="BD2794" s="130">
        <f t="shared" si="3838"/>
        <v>0</v>
      </c>
      <c r="BE2794" s="130">
        <f t="shared" si="3839"/>
        <v>0</v>
      </c>
      <c r="BF2794" s="130">
        <f t="shared" si="3840"/>
        <v>0</v>
      </c>
      <c r="BG2794" s="359">
        <f t="shared" si="3811"/>
        <v>0</v>
      </c>
      <c r="BH2794" s="130">
        <f t="shared" si="3841"/>
        <v>0</v>
      </c>
      <c r="BI2794" s="130">
        <f t="shared" si="3842"/>
        <v>0</v>
      </c>
      <c r="BJ2794" s="130">
        <f t="shared" si="3843"/>
        <v>0</v>
      </c>
      <c r="BK2794" s="130">
        <f t="shared" si="3844"/>
        <v>0</v>
      </c>
      <c r="BL2794" s="359">
        <f t="shared" si="3812"/>
        <v>0</v>
      </c>
      <c r="BM2794" s="90">
        <f t="shared" si="3845"/>
        <v>0</v>
      </c>
      <c r="BP2794" s="90" t="s">
        <v>2104</v>
      </c>
      <c r="BQ2794" s="90">
        <f>M2790</f>
        <v>0</v>
      </c>
      <c r="BR2794" s="90">
        <f>O2790</f>
        <v>0</v>
      </c>
      <c r="BS2794" s="90">
        <f>Q2790</f>
        <v>0</v>
      </c>
      <c r="BT2794" s="90">
        <f>S2790</f>
        <v>0</v>
      </c>
      <c r="BU2794" s="90">
        <f>U2790</f>
        <v>0</v>
      </c>
      <c r="BV2794" s="90">
        <f>V2790</f>
        <v>0</v>
      </c>
      <c r="BW2794" s="90">
        <f>W2790</f>
        <v>0</v>
      </c>
      <c r="BX2794" s="90">
        <f>Y2790</f>
        <v>0</v>
      </c>
      <c r="BY2794" s="90">
        <f>Z2790</f>
        <v>0</v>
      </c>
      <c r="BZ2794" s="90">
        <f>AA2790</f>
        <v>0</v>
      </c>
      <c r="CA2794" s="90">
        <f>AC2790</f>
        <v>0</v>
      </c>
      <c r="CB2794" s="90">
        <f>AD2790</f>
        <v>0</v>
      </c>
      <c r="CO2794" s="340"/>
      <c r="CP2794" s="493"/>
      <c r="CQ2794" s="493"/>
      <c r="CR2794" s="493"/>
      <c r="CS2794" s="493"/>
      <c r="CT2794" s="493"/>
      <c r="CU2794" s="493"/>
      <c r="CV2794" s="486"/>
      <c r="CW2794" s="486"/>
      <c r="CX2794" s="342"/>
      <c r="CY2794" s="342"/>
      <c r="CZ2794" s="486"/>
      <c r="DA2794" s="486"/>
      <c r="DB2794" s="342"/>
      <c r="DC2794" s="342"/>
      <c r="DD2794" s="486"/>
      <c r="DE2794" s="486"/>
      <c r="DF2794" s="342"/>
      <c r="DG2794" s="342"/>
      <c r="DH2794" s="340"/>
    </row>
    <row r="2795" spans="1:112" ht="24" customHeight="1" x14ac:dyDescent="0.2">
      <c r="A2795" s="109"/>
      <c r="B2795" s="109"/>
      <c r="C2795" s="741"/>
      <c r="D2795" s="594"/>
      <c r="E2795" s="595"/>
      <c r="F2795" s="581" t="s">
        <v>572</v>
      </c>
      <c r="G2795" s="581"/>
      <c r="H2795" s="165"/>
      <c r="I2795" s="588" t="s">
        <v>565</v>
      </c>
      <c r="J2795" s="588"/>
      <c r="K2795" s="588"/>
      <c r="L2795" s="589"/>
      <c r="M2795" s="579"/>
      <c r="N2795" s="580"/>
      <c r="O2795" s="579"/>
      <c r="P2795" s="580"/>
      <c r="Q2795" s="579"/>
      <c r="R2795" s="580"/>
      <c r="S2795" s="590"/>
      <c r="T2795" s="591"/>
      <c r="U2795" s="201"/>
      <c r="V2795" s="201"/>
      <c r="W2795" s="486"/>
      <c r="X2795" s="486"/>
      <c r="Y2795" s="201"/>
      <c r="Z2795" s="201"/>
      <c r="AA2795" s="486"/>
      <c r="AB2795" s="486"/>
      <c r="AC2795" s="201"/>
      <c r="AD2795" s="201"/>
      <c r="AE2795" s="109"/>
      <c r="AG2795" s="90">
        <f t="shared" si="3817"/>
        <v>45</v>
      </c>
      <c r="AH2795" s="186">
        <f t="shared" si="3818"/>
        <v>0</v>
      </c>
      <c r="AI2795" s="130">
        <f t="shared" si="3819"/>
        <v>0</v>
      </c>
      <c r="AJ2795" s="130">
        <f t="shared" si="3820"/>
        <v>0</v>
      </c>
      <c r="AK2795" s="130">
        <f t="shared" si="3821"/>
        <v>0</v>
      </c>
      <c r="AL2795" s="130">
        <f t="shared" si="3822"/>
        <v>0</v>
      </c>
      <c r="AM2795" s="359">
        <f t="shared" si="3823"/>
        <v>0</v>
      </c>
      <c r="AN2795" s="130">
        <f t="shared" si="3824"/>
        <v>0</v>
      </c>
      <c r="AO2795" s="130">
        <f t="shared" si="3825"/>
        <v>0</v>
      </c>
      <c r="AP2795" s="130">
        <f t="shared" si="3826"/>
        <v>0</v>
      </c>
      <c r="AQ2795" s="130">
        <f t="shared" si="3827"/>
        <v>0</v>
      </c>
      <c r="AR2795" s="359">
        <f t="shared" si="3828"/>
        <v>0</v>
      </c>
      <c r="AS2795" s="130">
        <f t="shared" si="3829"/>
        <v>0</v>
      </c>
      <c r="AT2795" s="130">
        <f t="shared" si="3830"/>
        <v>0</v>
      </c>
      <c r="AU2795" s="130">
        <f t="shared" si="3831"/>
        <v>0</v>
      </c>
      <c r="AV2795" s="130">
        <f t="shared" si="3832"/>
        <v>0</v>
      </c>
      <c r="AW2795" s="359">
        <f t="shared" si="3809"/>
        <v>0</v>
      </c>
      <c r="AX2795" s="130">
        <f t="shared" si="3833"/>
        <v>0</v>
      </c>
      <c r="AY2795" s="130">
        <f t="shared" si="3834"/>
        <v>0</v>
      </c>
      <c r="AZ2795" s="130">
        <f t="shared" si="3835"/>
        <v>0</v>
      </c>
      <c r="BA2795" s="130">
        <f t="shared" si="3836"/>
        <v>0</v>
      </c>
      <c r="BB2795" s="359">
        <f t="shared" si="3810"/>
        <v>0</v>
      </c>
      <c r="BC2795" s="130">
        <f t="shared" si="3837"/>
        <v>0</v>
      </c>
      <c r="BD2795" s="130">
        <f t="shared" si="3838"/>
        <v>0</v>
      </c>
      <c r="BE2795" s="130">
        <f t="shared" si="3839"/>
        <v>0</v>
      </c>
      <c r="BF2795" s="130">
        <f t="shared" si="3840"/>
        <v>0</v>
      </c>
      <c r="BG2795" s="359">
        <f t="shared" si="3811"/>
        <v>0</v>
      </c>
      <c r="BH2795" s="130">
        <f t="shared" si="3841"/>
        <v>0</v>
      </c>
      <c r="BI2795" s="130">
        <f t="shared" si="3842"/>
        <v>0</v>
      </c>
      <c r="BJ2795" s="130">
        <f t="shared" si="3843"/>
        <v>0</v>
      </c>
      <c r="BK2795" s="130">
        <f t="shared" si="3844"/>
        <v>0</v>
      </c>
      <c r="BL2795" s="359">
        <f t="shared" si="3812"/>
        <v>0</v>
      </c>
      <c r="BM2795" s="90">
        <f t="shared" si="3845"/>
        <v>0</v>
      </c>
      <c r="CO2795" s="340"/>
      <c r="CP2795" s="493"/>
      <c r="CQ2795" s="493"/>
      <c r="CR2795" s="493"/>
      <c r="CS2795" s="493"/>
      <c r="CT2795" s="493"/>
      <c r="CU2795" s="493"/>
      <c r="CV2795" s="486"/>
      <c r="CW2795" s="486"/>
      <c r="CX2795" s="342"/>
      <c r="CY2795" s="342"/>
      <c r="CZ2795" s="486"/>
      <c r="DA2795" s="486"/>
      <c r="DB2795" s="342"/>
      <c r="DC2795" s="342"/>
      <c r="DD2795" s="486"/>
      <c r="DE2795" s="486"/>
      <c r="DF2795" s="342"/>
      <c r="DG2795" s="342"/>
      <c r="DH2795" s="340"/>
    </row>
    <row r="2796" spans="1:112" ht="24" customHeight="1" x14ac:dyDescent="0.2">
      <c r="A2796" s="109"/>
      <c r="B2796" s="109"/>
      <c r="C2796" s="741"/>
      <c r="D2796" s="594"/>
      <c r="E2796" s="595"/>
      <c r="F2796" s="581" t="s">
        <v>573</v>
      </c>
      <c r="G2796" s="581"/>
      <c r="H2796" s="165"/>
      <c r="I2796" s="625" t="s">
        <v>566</v>
      </c>
      <c r="J2796" s="625"/>
      <c r="K2796" s="625"/>
      <c r="L2796" s="626"/>
      <c r="M2796" s="579"/>
      <c r="N2796" s="580"/>
      <c r="O2796" s="579"/>
      <c r="P2796" s="580"/>
      <c r="Q2796" s="579"/>
      <c r="R2796" s="580"/>
      <c r="S2796" s="590"/>
      <c r="T2796" s="591"/>
      <c r="U2796" s="201"/>
      <c r="V2796" s="201"/>
      <c r="W2796" s="486"/>
      <c r="X2796" s="486"/>
      <c r="Y2796" s="201"/>
      <c r="Z2796" s="201"/>
      <c r="AA2796" s="486"/>
      <c r="AB2796" s="486"/>
      <c r="AC2796" s="201"/>
      <c r="AD2796" s="201"/>
      <c r="AE2796" s="109"/>
      <c r="AG2796" s="90">
        <f t="shared" si="3817"/>
        <v>45</v>
      </c>
      <c r="AH2796" s="186">
        <f t="shared" si="3818"/>
        <v>0</v>
      </c>
      <c r="AI2796" s="130">
        <f t="shared" si="3819"/>
        <v>0</v>
      </c>
      <c r="AJ2796" s="130">
        <f t="shared" si="3820"/>
        <v>0</v>
      </c>
      <c r="AK2796" s="130">
        <f t="shared" si="3821"/>
        <v>0</v>
      </c>
      <c r="AL2796" s="130">
        <f t="shared" si="3822"/>
        <v>0</v>
      </c>
      <c r="AM2796" s="359">
        <f t="shared" si="3823"/>
        <v>0</v>
      </c>
      <c r="AN2796" s="130">
        <f t="shared" si="3824"/>
        <v>0</v>
      </c>
      <c r="AO2796" s="130">
        <f t="shared" si="3825"/>
        <v>0</v>
      </c>
      <c r="AP2796" s="130">
        <f t="shared" si="3826"/>
        <v>0</v>
      </c>
      <c r="AQ2796" s="130">
        <f t="shared" si="3827"/>
        <v>0</v>
      </c>
      <c r="AR2796" s="359">
        <f t="shared" si="3828"/>
        <v>0</v>
      </c>
      <c r="AS2796" s="130">
        <f t="shared" si="3829"/>
        <v>0</v>
      </c>
      <c r="AT2796" s="130">
        <f t="shared" si="3830"/>
        <v>0</v>
      </c>
      <c r="AU2796" s="130">
        <f t="shared" si="3831"/>
        <v>0</v>
      </c>
      <c r="AV2796" s="130">
        <f t="shared" si="3832"/>
        <v>0</v>
      </c>
      <c r="AW2796" s="359">
        <f t="shared" si="3809"/>
        <v>0</v>
      </c>
      <c r="AX2796" s="130">
        <f t="shared" si="3833"/>
        <v>0</v>
      </c>
      <c r="AY2796" s="130">
        <f t="shared" si="3834"/>
        <v>0</v>
      </c>
      <c r="AZ2796" s="130">
        <f t="shared" si="3835"/>
        <v>0</v>
      </c>
      <c r="BA2796" s="130">
        <f t="shared" si="3836"/>
        <v>0</v>
      </c>
      <c r="BB2796" s="359">
        <f t="shared" si="3810"/>
        <v>0</v>
      </c>
      <c r="BC2796" s="130">
        <f t="shared" si="3837"/>
        <v>0</v>
      </c>
      <c r="BD2796" s="130">
        <f t="shared" si="3838"/>
        <v>0</v>
      </c>
      <c r="BE2796" s="130">
        <f t="shared" si="3839"/>
        <v>0</v>
      </c>
      <c r="BF2796" s="130">
        <f t="shared" si="3840"/>
        <v>0</v>
      </c>
      <c r="BG2796" s="359">
        <f t="shared" si="3811"/>
        <v>0</v>
      </c>
      <c r="BH2796" s="130">
        <f t="shared" si="3841"/>
        <v>0</v>
      </c>
      <c r="BI2796" s="130">
        <f t="shared" si="3842"/>
        <v>0</v>
      </c>
      <c r="BJ2796" s="130">
        <f t="shared" si="3843"/>
        <v>0</v>
      </c>
      <c r="BK2796" s="130">
        <f t="shared" si="3844"/>
        <v>0</v>
      </c>
      <c r="BL2796" s="359">
        <f t="shared" si="3812"/>
        <v>0</v>
      </c>
      <c r="BM2796" s="90">
        <f t="shared" si="3845"/>
        <v>0</v>
      </c>
      <c r="CO2796" s="340"/>
      <c r="CP2796" s="493"/>
      <c r="CQ2796" s="493"/>
      <c r="CR2796" s="493"/>
      <c r="CS2796" s="493"/>
      <c r="CT2796" s="493"/>
      <c r="CU2796" s="493"/>
      <c r="CV2796" s="486"/>
      <c r="CW2796" s="486"/>
      <c r="CX2796" s="342"/>
      <c r="CY2796" s="342"/>
      <c r="CZ2796" s="486"/>
      <c r="DA2796" s="486"/>
      <c r="DB2796" s="342"/>
      <c r="DC2796" s="342"/>
      <c r="DD2796" s="486"/>
      <c r="DE2796" s="486"/>
      <c r="DF2796" s="342"/>
      <c r="DG2796" s="342"/>
      <c r="DH2796" s="340"/>
    </row>
    <row r="2797" spans="1:112" ht="48" customHeight="1" x14ac:dyDescent="0.2">
      <c r="A2797" s="109"/>
      <c r="B2797" s="109"/>
      <c r="C2797" s="741"/>
      <c r="D2797" s="594"/>
      <c r="E2797" s="595"/>
      <c r="F2797" s="581" t="s">
        <v>574</v>
      </c>
      <c r="G2797" s="581"/>
      <c r="H2797" s="165"/>
      <c r="I2797" s="588" t="s">
        <v>567</v>
      </c>
      <c r="J2797" s="588"/>
      <c r="K2797" s="588"/>
      <c r="L2797" s="589"/>
      <c r="M2797" s="579"/>
      <c r="N2797" s="580"/>
      <c r="O2797" s="579"/>
      <c r="P2797" s="580"/>
      <c r="Q2797" s="579"/>
      <c r="R2797" s="580"/>
      <c r="S2797" s="590"/>
      <c r="T2797" s="591"/>
      <c r="U2797" s="201"/>
      <c r="V2797" s="201"/>
      <c r="W2797" s="486"/>
      <c r="X2797" s="486"/>
      <c r="Y2797" s="201"/>
      <c r="Z2797" s="201"/>
      <c r="AA2797" s="486"/>
      <c r="AB2797" s="486"/>
      <c r="AC2797" s="201"/>
      <c r="AD2797" s="201"/>
      <c r="AE2797" s="109"/>
      <c r="AG2797" s="90">
        <f t="shared" si="3817"/>
        <v>45</v>
      </c>
      <c r="AH2797" s="186">
        <f t="shared" si="3818"/>
        <v>0</v>
      </c>
      <c r="AI2797" s="130">
        <f t="shared" si="3819"/>
        <v>0</v>
      </c>
      <c r="AJ2797" s="130">
        <f t="shared" si="3820"/>
        <v>0</v>
      </c>
      <c r="AK2797" s="130">
        <f t="shared" si="3821"/>
        <v>0</v>
      </c>
      <c r="AL2797" s="130">
        <f t="shared" si="3822"/>
        <v>0</v>
      </c>
      <c r="AM2797" s="359">
        <f t="shared" si="3823"/>
        <v>0</v>
      </c>
      <c r="AN2797" s="130">
        <f t="shared" si="3824"/>
        <v>0</v>
      </c>
      <c r="AO2797" s="130">
        <f t="shared" si="3825"/>
        <v>0</v>
      </c>
      <c r="AP2797" s="130">
        <f t="shared" si="3826"/>
        <v>0</v>
      </c>
      <c r="AQ2797" s="130">
        <f t="shared" si="3827"/>
        <v>0</v>
      </c>
      <c r="AR2797" s="359">
        <f t="shared" si="3828"/>
        <v>0</v>
      </c>
      <c r="AS2797" s="130">
        <f t="shared" si="3829"/>
        <v>0</v>
      </c>
      <c r="AT2797" s="130">
        <f t="shared" si="3830"/>
        <v>0</v>
      </c>
      <c r="AU2797" s="130">
        <f t="shared" si="3831"/>
        <v>0</v>
      </c>
      <c r="AV2797" s="130">
        <f t="shared" si="3832"/>
        <v>0</v>
      </c>
      <c r="AW2797" s="359">
        <f t="shared" si="3809"/>
        <v>0</v>
      </c>
      <c r="AX2797" s="130">
        <f t="shared" si="3833"/>
        <v>0</v>
      </c>
      <c r="AY2797" s="130">
        <f t="shared" si="3834"/>
        <v>0</v>
      </c>
      <c r="AZ2797" s="130">
        <f t="shared" si="3835"/>
        <v>0</v>
      </c>
      <c r="BA2797" s="130">
        <f t="shared" si="3836"/>
        <v>0</v>
      </c>
      <c r="BB2797" s="359">
        <f t="shared" si="3810"/>
        <v>0</v>
      </c>
      <c r="BC2797" s="130">
        <f t="shared" si="3837"/>
        <v>0</v>
      </c>
      <c r="BD2797" s="130">
        <f t="shared" si="3838"/>
        <v>0</v>
      </c>
      <c r="BE2797" s="130">
        <f t="shared" si="3839"/>
        <v>0</v>
      </c>
      <c r="BF2797" s="130">
        <f t="shared" si="3840"/>
        <v>0</v>
      </c>
      <c r="BG2797" s="359">
        <f t="shared" si="3811"/>
        <v>0</v>
      </c>
      <c r="BH2797" s="130">
        <f t="shared" si="3841"/>
        <v>0</v>
      </c>
      <c r="BI2797" s="130">
        <f t="shared" si="3842"/>
        <v>0</v>
      </c>
      <c r="BJ2797" s="130">
        <f t="shared" si="3843"/>
        <v>0</v>
      </c>
      <c r="BK2797" s="130">
        <f t="shared" si="3844"/>
        <v>0</v>
      </c>
      <c r="BL2797" s="359">
        <f t="shared" si="3812"/>
        <v>0</v>
      </c>
      <c r="BM2797" s="90">
        <f t="shared" si="3845"/>
        <v>0</v>
      </c>
      <c r="CO2797" s="340"/>
      <c r="CP2797" s="493"/>
      <c r="CQ2797" s="493"/>
      <c r="CR2797" s="493"/>
      <c r="CS2797" s="493"/>
      <c r="CT2797" s="493"/>
      <c r="CU2797" s="493"/>
      <c r="CV2797" s="486"/>
      <c r="CW2797" s="486"/>
      <c r="CX2797" s="342"/>
      <c r="CY2797" s="342"/>
      <c r="CZ2797" s="486"/>
      <c r="DA2797" s="486"/>
      <c r="DB2797" s="342"/>
      <c r="DC2797" s="342"/>
      <c r="DD2797" s="486"/>
      <c r="DE2797" s="486"/>
      <c r="DF2797" s="342"/>
      <c r="DG2797" s="342"/>
      <c r="DH2797" s="340"/>
    </row>
    <row r="2798" spans="1:112" ht="15" customHeight="1" x14ac:dyDescent="0.2">
      <c r="A2798" s="109"/>
      <c r="B2798" s="109"/>
      <c r="C2798" s="741"/>
      <c r="D2798" s="594"/>
      <c r="E2798" s="595"/>
      <c r="F2798" s="629" t="s">
        <v>575</v>
      </c>
      <c r="G2798" s="629"/>
      <c r="H2798" s="631" t="s">
        <v>307</v>
      </c>
      <c r="I2798" s="625"/>
      <c r="J2798" s="625"/>
      <c r="K2798" s="625"/>
      <c r="L2798" s="626"/>
      <c r="M2798" s="579"/>
      <c r="N2798" s="580"/>
      <c r="O2798" s="579"/>
      <c r="P2798" s="580"/>
      <c r="Q2798" s="579"/>
      <c r="R2798" s="580"/>
      <c r="S2798" s="590"/>
      <c r="T2798" s="591"/>
      <c r="U2798" s="201"/>
      <c r="V2798" s="201"/>
      <c r="W2798" s="486"/>
      <c r="X2798" s="486"/>
      <c r="Y2798" s="201"/>
      <c r="Z2798" s="201"/>
      <c r="AA2798" s="486"/>
      <c r="AB2798" s="486"/>
      <c r="AC2798" s="201"/>
      <c r="AD2798" s="201"/>
      <c r="AE2798" s="109"/>
      <c r="AG2798" s="90">
        <f t="shared" si="3817"/>
        <v>45</v>
      </c>
      <c r="AH2798" s="186">
        <f t="shared" si="3818"/>
        <v>0</v>
      </c>
      <c r="AI2798" s="130">
        <f t="shared" si="3819"/>
        <v>0</v>
      </c>
      <c r="AJ2798" s="130">
        <f t="shared" si="3820"/>
        <v>0</v>
      </c>
      <c r="AK2798" s="130">
        <f t="shared" si="3821"/>
        <v>0</v>
      </c>
      <c r="AL2798" s="130">
        <f t="shared" si="3822"/>
        <v>0</v>
      </c>
      <c r="AM2798" s="359">
        <f t="shared" si="3823"/>
        <v>0</v>
      </c>
      <c r="AN2798" s="130">
        <f t="shared" si="3824"/>
        <v>0</v>
      </c>
      <c r="AO2798" s="130">
        <f t="shared" si="3825"/>
        <v>0</v>
      </c>
      <c r="AP2798" s="130">
        <f t="shared" si="3826"/>
        <v>0</v>
      </c>
      <c r="AQ2798" s="130">
        <f t="shared" si="3827"/>
        <v>0</v>
      </c>
      <c r="AR2798" s="359">
        <f t="shared" si="3828"/>
        <v>0</v>
      </c>
      <c r="AS2798" s="130">
        <f t="shared" si="3829"/>
        <v>0</v>
      </c>
      <c r="AT2798" s="130">
        <f t="shared" si="3830"/>
        <v>0</v>
      </c>
      <c r="AU2798" s="130">
        <f t="shared" si="3831"/>
        <v>0</v>
      </c>
      <c r="AV2798" s="130">
        <f t="shared" si="3832"/>
        <v>0</v>
      </c>
      <c r="AW2798" s="359">
        <f t="shared" si="3809"/>
        <v>0</v>
      </c>
      <c r="AX2798" s="130">
        <f t="shared" si="3833"/>
        <v>0</v>
      </c>
      <c r="AY2798" s="130">
        <f t="shared" si="3834"/>
        <v>0</v>
      </c>
      <c r="AZ2798" s="130">
        <f t="shared" si="3835"/>
        <v>0</v>
      </c>
      <c r="BA2798" s="130">
        <f t="shared" si="3836"/>
        <v>0</v>
      </c>
      <c r="BB2798" s="359">
        <f t="shared" si="3810"/>
        <v>0</v>
      </c>
      <c r="BC2798" s="130">
        <f t="shared" si="3837"/>
        <v>0</v>
      </c>
      <c r="BD2798" s="130">
        <f t="shared" si="3838"/>
        <v>0</v>
      </c>
      <c r="BE2798" s="130">
        <f t="shared" si="3839"/>
        <v>0</v>
      </c>
      <c r="BF2798" s="130">
        <f t="shared" si="3840"/>
        <v>0</v>
      </c>
      <c r="BG2798" s="359">
        <f t="shared" si="3811"/>
        <v>0</v>
      </c>
      <c r="BH2798" s="130">
        <f t="shared" si="3841"/>
        <v>0</v>
      </c>
      <c r="BI2798" s="130">
        <f t="shared" si="3842"/>
        <v>0</v>
      </c>
      <c r="BJ2798" s="130">
        <f t="shared" si="3843"/>
        <v>0</v>
      </c>
      <c r="BK2798" s="130">
        <f t="shared" si="3844"/>
        <v>0</v>
      </c>
      <c r="BL2798" s="359">
        <f t="shared" si="3812"/>
        <v>0</v>
      </c>
      <c r="BM2798" s="90">
        <f t="shared" si="3845"/>
        <v>0</v>
      </c>
      <c r="CO2798" s="340"/>
      <c r="CP2798" s="493"/>
      <c r="CQ2798" s="493"/>
      <c r="CR2798" s="493"/>
      <c r="CS2798" s="493"/>
      <c r="CT2798" s="493"/>
      <c r="CU2798" s="493"/>
      <c r="CV2798" s="486"/>
      <c r="CW2798" s="486"/>
      <c r="CX2798" s="342"/>
      <c r="CY2798" s="342"/>
      <c r="CZ2798" s="486"/>
      <c r="DA2798" s="486"/>
      <c r="DB2798" s="342"/>
      <c r="DC2798" s="342"/>
      <c r="DD2798" s="486"/>
      <c r="DE2798" s="486"/>
      <c r="DF2798" s="342"/>
      <c r="DG2798" s="342"/>
      <c r="DH2798" s="340"/>
    </row>
    <row r="2799" spans="1:112" ht="36" customHeight="1" x14ac:dyDescent="0.2">
      <c r="A2799" s="109"/>
      <c r="B2799" s="109"/>
      <c r="C2799" s="741"/>
      <c r="D2799" s="594"/>
      <c r="E2799" s="595"/>
      <c r="F2799" s="629" t="s">
        <v>576</v>
      </c>
      <c r="G2799" s="629"/>
      <c r="H2799" s="587" t="s">
        <v>577</v>
      </c>
      <c r="I2799" s="588"/>
      <c r="J2799" s="588"/>
      <c r="K2799" s="588"/>
      <c r="L2799" s="589"/>
      <c r="M2799" s="579"/>
      <c r="N2799" s="580"/>
      <c r="O2799" s="579"/>
      <c r="P2799" s="580"/>
      <c r="Q2799" s="579"/>
      <c r="R2799" s="580"/>
      <c r="S2799" s="590"/>
      <c r="T2799" s="591"/>
      <c r="U2799" s="201"/>
      <c r="V2799" s="201"/>
      <c r="W2799" s="486"/>
      <c r="X2799" s="486"/>
      <c r="Y2799" s="201"/>
      <c r="Z2799" s="201"/>
      <c r="AA2799" s="486"/>
      <c r="AB2799" s="486"/>
      <c r="AC2799" s="201"/>
      <c r="AD2799" s="201"/>
      <c r="AE2799" s="109"/>
      <c r="AG2799" s="90">
        <f t="shared" si="3817"/>
        <v>45</v>
      </c>
      <c r="AH2799" s="186">
        <f t="shared" si="3818"/>
        <v>0</v>
      </c>
      <c r="AI2799" s="130">
        <f t="shared" si="3819"/>
        <v>0</v>
      </c>
      <c r="AJ2799" s="130">
        <f t="shared" si="3820"/>
        <v>0</v>
      </c>
      <c r="AK2799" s="130">
        <f t="shared" si="3821"/>
        <v>0</v>
      </c>
      <c r="AL2799" s="130">
        <f t="shared" si="3822"/>
        <v>0</v>
      </c>
      <c r="AM2799" s="359">
        <f t="shared" si="3823"/>
        <v>0</v>
      </c>
      <c r="AN2799" s="130">
        <f t="shared" si="3824"/>
        <v>0</v>
      </c>
      <c r="AO2799" s="130">
        <f t="shared" si="3825"/>
        <v>0</v>
      </c>
      <c r="AP2799" s="130">
        <f t="shared" si="3826"/>
        <v>0</v>
      </c>
      <c r="AQ2799" s="130">
        <f t="shared" si="3827"/>
        <v>0</v>
      </c>
      <c r="AR2799" s="359">
        <f t="shared" si="3828"/>
        <v>0</v>
      </c>
      <c r="AS2799" s="130">
        <f t="shared" si="3829"/>
        <v>0</v>
      </c>
      <c r="AT2799" s="130">
        <f t="shared" si="3830"/>
        <v>0</v>
      </c>
      <c r="AU2799" s="130">
        <f t="shared" si="3831"/>
        <v>0</v>
      </c>
      <c r="AV2799" s="130">
        <f t="shared" si="3832"/>
        <v>0</v>
      </c>
      <c r="AW2799" s="359">
        <f t="shared" si="3809"/>
        <v>0</v>
      </c>
      <c r="AX2799" s="130">
        <f t="shared" si="3833"/>
        <v>0</v>
      </c>
      <c r="AY2799" s="130">
        <f t="shared" si="3834"/>
        <v>0</v>
      </c>
      <c r="AZ2799" s="130">
        <f t="shared" si="3835"/>
        <v>0</v>
      </c>
      <c r="BA2799" s="130">
        <f t="shared" si="3836"/>
        <v>0</v>
      </c>
      <c r="BB2799" s="359">
        <f t="shared" si="3810"/>
        <v>0</v>
      </c>
      <c r="BC2799" s="130">
        <f t="shared" si="3837"/>
        <v>0</v>
      </c>
      <c r="BD2799" s="130">
        <f t="shared" si="3838"/>
        <v>0</v>
      </c>
      <c r="BE2799" s="130">
        <f t="shared" si="3839"/>
        <v>0</v>
      </c>
      <c r="BF2799" s="130">
        <f t="shared" si="3840"/>
        <v>0</v>
      </c>
      <c r="BG2799" s="359">
        <f t="shared" si="3811"/>
        <v>0</v>
      </c>
      <c r="BH2799" s="130">
        <f t="shared" si="3841"/>
        <v>0</v>
      </c>
      <c r="BI2799" s="130">
        <f t="shared" si="3842"/>
        <v>0</v>
      </c>
      <c r="BJ2799" s="130">
        <f t="shared" si="3843"/>
        <v>0</v>
      </c>
      <c r="BK2799" s="130">
        <f t="shared" si="3844"/>
        <v>0</v>
      </c>
      <c r="BL2799" s="359">
        <f t="shared" si="3812"/>
        <v>0</v>
      </c>
      <c r="BM2799" s="90">
        <f t="shared" si="3845"/>
        <v>0</v>
      </c>
      <c r="CO2799" s="340"/>
      <c r="CP2799" s="493"/>
      <c r="CQ2799" s="493"/>
      <c r="CR2799" s="493"/>
      <c r="CS2799" s="493"/>
      <c r="CT2799" s="493"/>
      <c r="CU2799" s="493"/>
      <c r="CV2799" s="486"/>
      <c r="CW2799" s="486"/>
      <c r="CX2799" s="342"/>
      <c r="CY2799" s="342"/>
      <c r="CZ2799" s="486"/>
      <c r="DA2799" s="486"/>
      <c r="DB2799" s="342"/>
      <c r="DC2799" s="342"/>
      <c r="DD2799" s="486"/>
      <c r="DE2799" s="486"/>
      <c r="DF2799" s="342"/>
      <c r="DG2799" s="342"/>
      <c r="DH2799" s="340"/>
    </row>
    <row r="2800" spans="1:112" ht="24" customHeight="1" x14ac:dyDescent="0.2">
      <c r="A2800" s="109"/>
      <c r="B2800" s="109"/>
      <c r="C2800" s="741"/>
      <c r="D2800" s="594"/>
      <c r="E2800" s="595"/>
      <c r="F2800" s="629" t="s">
        <v>578</v>
      </c>
      <c r="G2800" s="629"/>
      <c r="H2800" s="587" t="s">
        <v>579</v>
      </c>
      <c r="I2800" s="588"/>
      <c r="J2800" s="588"/>
      <c r="K2800" s="588"/>
      <c r="L2800" s="589"/>
      <c r="M2800" s="579"/>
      <c r="N2800" s="580"/>
      <c r="O2800" s="579"/>
      <c r="P2800" s="580"/>
      <c r="Q2800" s="579"/>
      <c r="R2800" s="580"/>
      <c r="S2800" s="590"/>
      <c r="T2800" s="591"/>
      <c r="U2800" s="201"/>
      <c r="V2800" s="201"/>
      <c r="W2800" s="486"/>
      <c r="X2800" s="486"/>
      <c r="Y2800" s="201"/>
      <c r="Z2800" s="201"/>
      <c r="AA2800" s="486"/>
      <c r="AB2800" s="486"/>
      <c r="AC2800" s="201"/>
      <c r="AD2800" s="201"/>
      <c r="AE2800" s="109"/>
      <c r="AG2800" s="90">
        <f t="shared" si="3817"/>
        <v>45</v>
      </c>
      <c r="AH2800" s="186">
        <f t="shared" si="3818"/>
        <v>0</v>
      </c>
      <c r="AI2800" s="130">
        <f t="shared" si="3819"/>
        <v>0</v>
      </c>
      <c r="AJ2800" s="130">
        <f t="shared" si="3820"/>
        <v>0</v>
      </c>
      <c r="AK2800" s="130">
        <f t="shared" si="3821"/>
        <v>0</v>
      </c>
      <c r="AL2800" s="130">
        <f t="shared" si="3822"/>
        <v>0</v>
      </c>
      <c r="AM2800" s="359">
        <f t="shared" si="3823"/>
        <v>0</v>
      </c>
      <c r="AN2800" s="130">
        <f t="shared" si="3824"/>
        <v>0</v>
      </c>
      <c r="AO2800" s="130">
        <f t="shared" si="3825"/>
        <v>0</v>
      </c>
      <c r="AP2800" s="130">
        <f t="shared" si="3826"/>
        <v>0</v>
      </c>
      <c r="AQ2800" s="130">
        <f t="shared" si="3827"/>
        <v>0</v>
      </c>
      <c r="AR2800" s="359">
        <f t="shared" si="3828"/>
        <v>0</v>
      </c>
      <c r="AS2800" s="130">
        <f t="shared" si="3829"/>
        <v>0</v>
      </c>
      <c r="AT2800" s="130">
        <f t="shared" si="3830"/>
        <v>0</v>
      </c>
      <c r="AU2800" s="130">
        <f t="shared" si="3831"/>
        <v>0</v>
      </c>
      <c r="AV2800" s="130">
        <f t="shared" si="3832"/>
        <v>0</v>
      </c>
      <c r="AW2800" s="359">
        <f t="shared" si="3809"/>
        <v>0</v>
      </c>
      <c r="AX2800" s="130">
        <f t="shared" si="3833"/>
        <v>0</v>
      </c>
      <c r="AY2800" s="130">
        <f t="shared" si="3834"/>
        <v>0</v>
      </c>
      <c r="AZ2800" s="130">
        <f t="shared" si="3835"/>
        <v>0</v>
      </c>
      <c r="BA2800" s="130">
        <f t="shared" si="3836"/>
        <v>0</v>
      </c>
      <c r="BB2800" s="359">
        <f t="shared" si="3810"/>
        <v>0</v>
      </c>
      <c r="BC2800" s="130">
        <f t="shared" si="3837"/>
        <v>0</v>
      </c>
      <c r="BD2800" s="130">
        <f t="shared" si="3838"/>
        <v>0</v>
      </c>
      <c r="BE2800" s="130">
        <f t="shared" si="3839"/>
        <v>0</v>
      </c>
      <c r="BF2800" s="130">
        <f t="shared" si="3840"/>
        <v>0</v>
      </c>
      <c r="BG2800" s="359">
        <f t="shared" si="3811"/>
        <v>0</v>
      </c>
      <c r="BH2800" s="130">
        <f t="shared" si="3841"/>
        <v>0</v>
      </c>
      <c r="BI2800" s="130">
        <f t="shared" si="3842"/>
        <v>0</v>
      </c>
      <c r="BJ2800" s="130">
        <f t="shared" si="3843"/>
        <v>0</v>
      </c>
      <c r="BK2800" s="130">
        <f t="shared" si="3844"/>
        <v>0</v>
      </c>
      <c r="BL2800" s="359">
        <f t="shared" si="3812"/>
        <v>0</v>
      </c>
      <c r="BM2800" s="90">
        <f t="shared" si="3845"/>
        <v>0</v>
      </c>
      <c r="BQ2800" s="246" t="s">
        <v>2104</v>
      </c>
      <c r="BR2800" s="246" t="s">
        <v>2048</v>
      </c>
      <c r="BS2800" s="246" t="s">
        <v>2049</v>
      </c>
      <c r="BT2800" s="246" t="s">
        <v>84</v>
      </c>
      <c r="BU2800" s="246" t="s">
        <v>2048</v>
      </c>
      <c r="BV2800" s="246" t="s">
        <v>2049</v>
      </c>
      <c r="BW2800" s="246" t="s">
        <v>84</v>
      </c>
      <c r="BX2800" s="246" t="s">
        <v>2048</v>
      </c>
      <c r="BY2800" s="246" t="s">
        <v>2049</v>
      </c>
      <c r="BZ2800" s="246" t="s">
        <v>84</v>
      </c>
      <c r="CA2800" s="246" t="s">
        <v>2048</v>
      </c>
      <c r="CB2800" s="246" t="s">
        <v>2049</v>
      </c>
      <c r="CO2800" s="340"/>
      <c r="CP2800" s="493"/>
      <c r="CQ2800" s="493"/>
      <c r="CR2800" s="493"/>
      <c r="CS2800" s="493"/>
      <c r="CT2800" s="493"/>
      <c r="CU2800" s="493"/>
      <c r="CV2800" s="486"/>
      <c r="CW2800" s="486"/>
      <c r="CX2800" s="342"/>
      <c r="CY2800" s="342"/>
      <c r="CZ2800" s="486"/>
      <c r="DA2800" s="486"/>
      <c r="DB2800" s="342"/>
      <c r="DC2800" s="342"/>
      <c r="DD2800" s="486"/>
      <c r="DE2800" s="486"/>
      <c r="DF2800" s="342"/>
      <c r="DG2800" s="342"/>
      <c r="DH2800" s="340"/>
    </row>
    <row r="2801" spans="1:112" ht="36" customHeight="1" x14ac:dyDescent="0.2">
      <c r="A2801" s="109"/>
      <c r="B2801" s="109"/>
      <c r="C2801" s="741"/>
      <c r="D2801" s="594"/>
      <c r="E2801" s="595"/>
      <c r="F2801" s="629" t="s">
        <v>580</v>
      </c>
      <c r="G2801" s="629"/>
      <c r="H2801" s="587" t="s">
        <v>581</v>
      </c>
      <c r="I2801" s="588"/>
      <c r="J2801" s="588"/>
      <c r="K2801" s="588"/>
      <c r="L2801" s="589"/>
      <c r="M2801" s="579"/>
      <c r="N2801" s="580"/>
      <c r="O2801" s="579"/>
      <c r="P2801" s="580"/>
      <c r="Q2801" s="579"/>
      <c r="R2801" s="580"/>
      <c r="S2801" s="590"/>
      <c r="T2801" s="591"/>
      <c r="U2801" s="201"/>
      <c r="V2801" s="201"/>
      <c r="W2801" s="486"/>
      <c r="X2801" s="486"/>
      <c r="Y2801" s="201"/>
      <c r="Z2801" s="201"/>
      <c r="AA2801" s="486"/>
      <c r="AB2801" s="486"/>
      <c r="AC2801" s="201"/>
      <c r="AD2801" s="201"/>
      <c r="AE2801" s="109"/>
      <c r="AG2801" s="186">
        <f t="shared" si="3817"/>
        <v>45</v>
      </c>
      <c r="AH2801" s="186">
        <f t="shared" si="3818"/>
        <v>0</v>
      </c>
      <c r="AI2801" s="178">
        <f t="shared" si="3819"/>
        <v>0</v>
      </c>
      <c r="AJ2801" s="178">
        <f t="shared" si="3820"/>
        <v>0</v>
      </c>
      <c r="AK2801" s="178">
        <f t="shared" si="3821"/>
        <v>0</v>
      </c>
      <c r="AL2801" s="130">
        <f t="shared" si="3822"/>
        <v>0</v>
      </c>
      <c r="AM2801" s="359">
        <f t="shared" si="3823"/>
        <v>0</v>
      </c>
      <c r="AN2801" s="178">
        <f t="shared" si="3824"/>
        <v>0</v>
      </c>
      <c r="AO2801" s="178">
        <f t="shared" si="3825"/>
        <v>0</v>
      </c>
      <c r="AP2801" s="178">
        <f t="shared" si="3826"/>
        <v>0</v>
      </c>
      <c r="AQ2801" s="178">
        <f t="shared" si="3827"/>
        <v>0</v>
      </c>
      <c r="AR2801" s="359">
        <f t="shared" si="3828"/>
        <v>0</v>
      </c>
      <c r="AS2801" s="178">
        <f t="shared" si="3829"/>
        <v>0</v>
      </c>
      <c r="AT2801" s="178">
        <f t="shared" si="3830"/>
        <v>0</v>
      </c>
      <c r="AU2801" s="178">
        <f t="shared" si="3831"/>
        <v>0</v>
      </c>
      <c r="AV2801" s="178">
        <f t="shared" si="3832"/>
        <v>0</v>
      </c>
      <c r="AW2801" s="359">
        <f t="shared" si="3809"/>
        <v>0</v>
      </c>
      <c r="AX2801" s="178">
        <f t="shared" si="3833"/>
        <v>0</v>
      </c>
      <c r="AY2801" s="178">
        <f t="shared" si="3834"/>
        <v>0</v>
      </c>
      <c r="AZ2801" s="178">
        <f t="shared" si="3835"/>
        <v>0</v>
      </c>
      <c r="BA2801" s="178">
        <f t="shared" si="3836"/>
        <v>0</v>
      </c>
      <c r="BB2801" s="359">
        <f t="shared" si="3810"/>
        <v>0</v>
      </c>
      <c r="BC2801" s="178">
        <f t="shared" si="3837"/>
        <v>0</v>
      </c>
      <c r="BD2801" s="178">
        <f t="shared" si="3838"/>
        <v>0</v>
      </c>
      <c r="BE2801" s="178">
        <f t="shared" si="3839"/>
        <v>0</v>
      </c>
      <c r="BF2801" s="178">
        <f t="shared" si="3840"/>
        <v>0</v>
      </c>
      <c r="BG2801" s="359">
        <f t="shared" si="3811"/>
        <v>0</v>
      </c>
      <c r="BH2801" s="178">
        <f t="shared" si="3841"/>
        <v>0</v>
      </c>
      <c r="BI2801" s="178">
        <f t="shared" si="3842"/>
        <v>0</v>
      </c>
      <c r="BJ2801" s="178">
        <f t="shared" si="3843"/>
        <v>0</v>
      </c>
      <c r="BK2801" s="178">
        <f t="shared" si="3844"/>
        <v>0</v>
      </c>
      <c r="BL2801" s="359">
        <f t="shared" si="3812"/>
        <v>0</v>
      </c>
      <c r="BM2801" s="186">
        <f t="shared" si="3845"/>
        <v>0</v>
      </c>
      <c r="BN2801" s="186"/>
      <c r="BO2801" s="186"/>
      <c r="BP2801" s="186" t="s">
        <v>2077</v>
      </c>
      <c r="BQ2801" s="178">
        <f>IF($AG$1789=$AH$1789,0,IF(
OR(
AND(BQ2805=0,BQ2804&gt;0),
AND(BQ2805="NS",BQ2803&gt;0),
AND(BQ2805="NS",BQ2803=0,BQ2804=0)),1,
IF(OR(
AND(BQ2804&gt;=2,BQ2803&lt;BQ2805),
AND(BQ2805="NS",BQ2803=0,BQ2804&gt;0),
BQ2805=BQ2803,
AND(BQ2805="NA",BQ2804=0,BQ2803=0,BQ2802&gt;0)),0,1)))</f>
        <v>0</v>
      </c>
      <c r="BR2801" s="178">
        <f t="shared" ref="BR2801:CB2801" si="3899">IF($AG$1789=$AH$1789,0,IF(
OR(
AND(BR2805=0,BR2804&gt;0),
AND(BR2805="NS",BR2803&gt;0),
AND(BR2805="NS",BR2803=0,BR2804=0)),1,
IF(OR(
AND(BR2804&gt;=2,BR2803&lt;BR2805),
AND(BR2805="NS",BR2803=0,BR2804&gt;0),
BR2805=BR2803,
AND(BR2805="NA",BR2804=0,BR2803=0,BR2802&gt;0)),0,1)))</f>
        <v>0</v>
      </c>
      <c r="BS2801" s="178">
        <f t="shared" si="3899"/>
        <v>0</v>
      </c>
      <c r="BT2801" s="178">
        <f t="shared" si="3899"/>
        <v>0</v>
      </c>
      <c r="BU2801" s="178">
        <f t="shared" si="3899"/>
        <v>0</v>
      </c>
      <c r="BV2801" s="178">
        <f t="shared" si="3899"/>
        <v>0</v>
      </c>
      <c r="BW2801" s="178">
        <f t="shared" si="3899"/>
        <v>0</v>
      </c>
      <c r="BX2801" s="178">
        <f t="shared" si="3899"/>
        <v>0</v>
      </c>
      <c r="BY2801" s="178">
        <f t="shared" si="3899"/>
        <v>0</v>
      </c>
      <c r="BZ2801" s="178">
        <f t="shared" si="3899"/>
        <v>0</v>
      </c>
      <c r="CA2801" s="178">
        <f t="shared" si="3899"/>
        <v>0</v>
      </c>
      <c r="CB2801" s="178">
        <f t="shared" si="3899"/>
        <v>0</v>
      </c>
      <c r="CC2801" s="186">
        <f>SUM(BQ2801:CB2801)</f>
        <v>0</v>
      </c>
      <c r="CO2801" s="354"/>
      <c r="CP2801" s="494"/>
      <c r="CQ2801" s="494"/>
      <c r="CR2801" s="494"/>
      <c r="CS2801" s="494"/>
      <c r="CT2801" s="494"/>
      <c r="CU2801" s="494"/>
      <c r="CV2801" s="487"/>
      <c r="CW2801" s="487"/>
      <c r="CX2801" s="341"/>
      <c r="CY2801" s="341"/>
      <c r="CZ2801" s="487"/>
      <c r="DA2801" s="487"/>
      <c r="DB2801" s="341"/>
      <c r="DC2801" s="341"/>
      <c r="DD2801" s="487"/>
      <c r="DE2801" s="487"/>
      <c r="DF2801" s="341"/>
      <c r="DG2801" s="341"/>
      <c r="DH2801" s="354"/>
    </row>
    <row r="2802" spans="1:112" ht="24" customHeight="1" x14ac:dyDescent="0.2">
      <c r="A2802" s="109"/>
      <c r="B2802" s="109"/>
      <c r="C2802" s="741"/>
      <c r="D2802" s="594"/>
      <c r="E2802" s="595"/>
      <c r="F2802" s="630" t="s">
        <v>587</v>
      </c>
      <c r="G2802" s="630"/>
      <c r="H2802" s="165"/>
      <c r="I2802" s="625" t="s">
        <v>582</v>
      </c>
      <c r="J2802" s="625"/>
      <c r="K2802" s="625"/>
      <c r="L2802" s="626"/>
      <c r="M2802" s="579"/>
      <c r="N2802" s="580"/>
      <c r="O2802" s="579"/>
      <c r="P2802" s="580"/>
      <c r="Q2802" s="579"/>
      <c r="R2802" s="580"/>
      <c r="S2802" s="590"/>
      <c r="T2802" s="591"/>
      <c r="U2802" s="201"/>
      <c r="V2802" s="201"/>
      <c r="W2802" s="486"/>
      <c r="X2802" s="486"/>
      <c r="Y2802" s="201"/>
      <c r="Z2802" s="201"/>
      <c r="AA2802" s="486"/>
      <c r="AB2802" s="486"/>
      <c r="AC2802" s="201"/>
      <c r="AD2802" s="201"/>
      <c r="AE2802" s="109"/>
      <c r="AG2802" s="90">
        <f t="shared" si="3817"/>
        <v>45</v>
      </c>
      <c r="AH2802" s="186">
        <f t="shared" si="3818"/>
        <v>0</v>
      </c>
      <c r="AI2802" s="130">
        <f t="shared" si="3819"/>
        <v>0</v>
      </c>
      <c r="AJ2802" s="130">
        <f t="shared" si="3820"/>
        <v>0</v>
      </c>
      <c r="AK2802" s="130">
        <f t="shared" si="3821"/>
        <v>0</v>
      </c>
      <c r="AL2802" s="130">
        <f t="shared" si="3822"/>
        <v>0</v>
      </c>
      <c r="AM2802" s="359">
        <f t="shared" si="3823"/>
        <v>0</v>
      </c>
      <c r="AN2802" s="130">
        <f t="shared" si="3824"/>
        <v>0</v>
      </c>
      <c r="AO2802" s="130">
        <f t="shared" si="3825"/>
        <v>0</v>
      </c>
      <c r="AP2802" s="130">
        <f t="shared" si="3826"/>
        <v>0</v>
      </c>
      <c r="AQ2802" s="130">
        <f t="shared" si="3827"/>
        <v>0</v>
      </c>
      <c r="AR2802" s="359">
        <f t="shared" si="3828"/>
        <v>0</v>
      </c>
      <c r="AS2802" s="130">
        <f t="shared" si="3829"/>
        <v>0</v>
      </c>
      <c r="AT2802" s="130">
        <f t="shared" si="3830"/>
        <v>0</v>
      </c>
      <c r="AU2802" s="130">
        <f t="shared" si="3831"/>
        <v>0</v>
      </c>
      <c r="AV2802" s="130">
        <f t="shared" si="3832"/>
        <v>0</v>
      </c>
      <c r="AW2802" s="359">
        <f t="shared" si="3809"/>
        <v>0</v>
      </c>
      <c r="AX2802" s="130">
        <f t="shared" si="3833"/>
        <v>0</v>
      </c>
      <c r="AY2802" s="130">
        <f t="shared" si="3834"/>
        <v>0</v>
      </c>
      <c r="AZ2802" s="130">
        <f t="shared" si="3835"/>
        <v>0</v>
      </c>
      <c r="BA2802" s="130">
        <f t="shared" si="3836"/>
        <v>0</v>
      </c>
      <c r="BB2802" s="359">
        <f t="shared" si="3810"/>
        <v>0</v>
      </c>
      <c r="BC2802" s="130">
        <f t="shared" si="3837"/>
        <v>0</v>
      </c>
      <c r="BD2802" s="130">
        <f t="shared" si="3838"/>
        <v>0</v>
      </c>
      <c r="BE2802" s="130">
        <f t="shared" si="3839"/>
        <v>0</v>
      </c>
      <c r="BF2802" s="130">
        <f t="shared" si="3840"/>
        <v>0</v>
      </c>
      <c r="BG2802" s="359">
        <f t="shared" si="3811"/>
        <v>0</v>
      </c>
      <c r="BH2802" s="130">
        <f t="shared" si="3841"/>
        <v>0</v>
      </c>
      <c r="BI2802" s="130">
        <f t="shared" si="3842"/>
        <v>0</v>
      </c>
      <c r="BJ2802" s="130">
        <f t="shared" si="3843"/>
        <v>0</v>
      </c>
      <c r="BK2802" s="130">
        <f t="shared" si="3844"/>
        <v>0</v>
      </c>
      <c r="BL2802" s="359">
        <f t="shared" si="3812"/>
        <v>0</v>
      </c>
      <c r="BM2802" s="90">
        <f t="shared" si="3845"/>
        <v>0</v>
      </c>
      <c r="BP2802" s="90" t="s">
        <v>2058</v>
      </c>
      <c r="BQ2802" s="90">
        <f>COUNTIF(M2802:N2806,"NA")</f>
        <v>0</v>
      </c>
      <c r="BR2802" s="90">
        <f>COUNTIF(O2802:P2806,"NA")</f>
        <v>0</v>
      </c>
      <c r="BS2802" s="90">
        <f>COUNTIF(Q2802:R2806,"NA")</f>
        <v>0</v>
      </c>
      <c r="BT2802" s="90">
        <f>COUNTIF(S2802:T2806,"NA")</f>
        <v>0</v>
      </c>
      <c r="BU2802" s="90">
        <f>COUNTIF(U2802:U2806,"NA")</f>
        <v>0</v>
      </c>
      <c r="BV2802" s="90">
        <f>COUNTIF(V2802:V2806,"NA")</f>
        <v>0</v>
      </c>
      <c r="BW2802" s="90">
        <f>COUNTIF(W2802:X2806,"NA")</f>
        <v>0</v>
      </c>
      <c r="BX2802" s="90">
        <f>COUNTIF(Y2802:Y2806,"NA")</f>
        <v>0</v>
      </c>
      <c r="BY2802" s="90">
        <f>COUNTIF(Z2802:Z2806,"NA")</f>
        <v>0</v>
      </c>
      <c r="BZ2802" s="90">
        <f>COUNTIF(AA2802:AB2806,"NA")</f>
        <v>0</v>
      </c>
      <c r="CA2802" s="90">
        <f>COUNTIF(AC2802:AC2806,"NA")</f>
        <v>0</v>
      </c>
      <c r="CB2802" s="90">
        <f>COUNTIF(AD2802:AD2806,"NA")</f>
        <v>0</v>
      </c>
      <c r="CO2802" s="340"/>
      <c r="CP2802" s="493"/>
      <c r="CQ2802" s="493"/>
      <c r="CR2802" s="493"/>
      <c r="CS2802" s="493"/>
      <c r="CT2802" s="493"/>
      <c r="CU2802" s="493"/>
      <c r="CV2802" s="486"/>
      <c r="CW2802" s="486"/>
      <c r="CX2802" s="342"/>
      <c r="CY2802" s="342"/>
      <c r="CZ2802" s="486"/>
      <c r="DA2802" s="486"/>
      <c r="DB2802" s="342"/>
      <c r="DC2802" s="342"/>
      <c r="DD2802" s="486"/>
      <c r="DE2802" s="486"/>
      <c r="DF2802" s="342"/>
      <c r="DG2802" s="342"/>
      <c r="DH2802" s="340"/>
    </row>
    <row r="2803" spans="1:112" ht="36" customHeight="1" x14ac:dyDescent="0.2">
      <c r="A2803" s="109"/>
      <c r="B2803" s="109"/>
      <c r="C2803" s="741"/>
      <c r="D2803" s="594"/>
      <c r="E2803" s="595"/>
      <c r="F2803" s="630" t="s">
        <v>588</v>
      </c>
      <c r="G2803" s="630"/>
      <c r="H2803" s="165"/>
      <c r="I2803" s="625" t="s">
        <v>583</v>
      </c>
      <c r="J2803" s="625"/>
      <c r="K2803" s="625"/>
      <c r="L2803" s="626"/>
      <c r="M2803" s="579"/>
      <c r="N2803" s="580"/>
      <c r="O2803" s="579"/>
      <c r="P2803" s="580"/>
      <c r="Q2803" s="579"/>
      <c r="R2803" s="580"/>
      <c r="S2803" s="590"/>
      <c r="T2803" s="591"/>
      <c r="U2803" s="201"/>
      <c r="V2803" s="201"/>
      <c r="W2803" s="486"/>
      <c r="X2803" s="486"/>
      <c r="Y2803" s="201"/>
      <c r="Z2803" s="201"/>
      <c r="AA2803" s="486"/>
      <c r="AB2803" s="486"/>
      <c r="AC2803" s="201"/>
      <c r="AD2803" s="201"/>
      <c r="AE2803" s="109"/>
      <c r="AG2803" s="90">
        <f t="shared" si="3817"/>
        <v>45</v>
      </c>
      <c r="AH2803" s="186">
        <f t="shared" si="3818"/>
        <v>0</v>
      </c>
      <c r="AI2803" s="130">
        <f t="shared" si="3819"/>
        <v>0</v>
      </c>
      <c r="AJ2803" s="130">
        <f t="shared" si="3820"/>
        <v>0</v>
      </c>
      <c r="AK2803" s="130">
        <f t="shared" si="3821"/>
        <v>0</v>
      </c>
      <c r="AL2803" s="130">
        <f t="shared" si="3822"/>
        <v>0</v>
      </c>
      <c r="AM2803" s="359">
        <f t="shared" si="3823"/>
        <v>0</v>
      </c>
      <c r="AN2803" s="130">
        <f t="shared" si="3824"/>
        <v>0</v>
      </c>
      <c r="AO2803" s="130">
        <f t="shared" si="3825"/>
        <v>0</v>
      </c>
      <c r="AP2803" s="130">
        <f t="shared" si="3826"/>
        <v>0</v>
      </c>
      <c r="AQ2803" s="130">
        <f t="shared" si="3827"/>
        <v>0</v>
      </c>
      <c r="AR2803" s="359">
        <f t="shared" si="3828"/>
        <v>0</v>
      </c>
      <c r="AS2803" s="130">
        <f t="shared" si="3829"/>
        <v>0</v>
      </c>
      <c r="AT2803" s="130">
        <f t="shared" si="3830"/>
        <v>0</v>
      </c>
      <c r="AU2803" s="130">
        <f t="shared" si="3831"/>
        <v>0</v>
      </c>
      <c r="AV2803" s="130">
        <f t="shared" si="3832"/>
        <v>0</v>
      </c>
      <c r="AW2803" s="359">
        <f t="shared" si="3809"/>
        <v>0</v>
      </c>
      <c r="AX2803" s="130">
        <f t="shared" si="3833"/>
        <v>0</v>
      </c>
      <c r="AY2803" s="130">
        <f t="shared" si="3834"/>
        <v>0</v>
      </c>
      <c r="AZ2803" s="130">
        <f t="shared" si="3835"/>
        <v>0</v>
      </c>
      <c r="BA2803" s="130">
        <f t="shared" si="3836"/>
        <v>0</v>
      </c>
      <c r="BB2803" s="359">
        <f t="shared" si="3810"/>
        <v>0</v>
      </c>
      <c r="BC2803" s="130">
        <f t="shared" si="3837"/>
        <v>0</v>
      </c>
      <c r="BD2803" s="130">
        <f t="shared" si="3838"/>
        <v>0</v>
      </c>
      <c r="BE2803" s="130">
        <f t="shared" si="3839"/>
        <v>0</v>
      </c>
      <c r="BF2803" s="130">
        <f t="shared" si="3840"/>
        <v>0</v>
      </c>
      <c r="BG2803" s="359">
        <f t="shared" si="3811"/>
        <v>0</v>
      </c>
      <c r="BH2803" s="130">
        <f t="shared" si="3841"/>
        <v>0</v>
      </c>
      <c r="BI2803" s="130">
        <f t="shared" si="3842"/>
        <v>0</v>
      </c>
      <c r="BJ2803" s="130">
        <f t="shared" si="3843"/>
        <v>0</v>
      </c>
      <c r="BK2803" s="130">
        <f t="shared" si="3844"/>
        <v>0</v>
      </c>
      <c r="BL2803" s="359">
        <f t="shared" si="3812"/>
        <v>0</v>
      </c>
      <c r="BM2803" s="90">
        <f t="shared" si="3845"/>
        <v>0</v>
      </c>
      <c r="BP2803" s="90" t="s">
        <v>2078</v>
      </c>
      <c r="BQ2803" s="90">
        <f>SUM(M2802:N2806)</f>
        <v>0</v>
      </c>
      <c r="BR2803" s="90">
        <f>SUM(O2802:P2806)</f>
        <v>0</v>
      </c>
      <c r="BS2803" s="90">
        <f>SUM(Q2802:R2806)</f>
        <v>0</v>
      </c>
      <c r="BT2803" s="90">
        <f>SUM(S2802:T2806)</f>
        <v>0</v>
      </c>
      <c r="BU2803" s="90">
        <f>SUM(U2802:U2806)</f>
        <v>0</v>
      </c>
      <c r="BV2803" s="90">
        <f>SUM(V2802:V2806)</f>
        <v>0</v>
      </c>
      <c r="BW2803" s="90">
        <f>SUM(W2802:X2806)</f>
        <v>0</v>
      </c>
      <c r="BX2803" s="90">
        <f>SUM(Y2802:Y2806)</f>
        <v>0</v>
      </c>
      <c r="BY2803" s="90">
        <f>SUM(Z2802:Z2806)</f>
        <v>0</v>
      </c>
      <c r="BZ2803" s="90">
        <f>SUM(AA2802:AB2806)</f>
        <v>0</v>
      </c>
      <c r="CA2803" s="90">
        <f>SUM(AC2802:AC2806)</f>
        <v>0</v>
      </c>
      <c r="CB2803" s="90">
        <f>SUM(AD2802:AD2806)</f>
        <v>0</v>
      </c>
      <c r="CO2803" s="340"/>
      <c r="CP2803" s="493"/>
      <c r="CQ2803" s="493"/>
      <c r="CR2803" s="493"/>
      <c r="CS2803" s="493"/>
      <c r="CT2803" s="493"/>
      <c r="CU2803" s="493"/>
      <c r="CV2803" s="486"/>
      <c r="CW2803" s="486"/>
      <c r="CX2803" s="342"/>
      <c r="CY2803" s="342"/>
      <c r="CZ2803" s="486"/>
      <c r="DA2803" s="486"/>
      <c r="DB2803" s="342"/>
      <c r="DC2803" s="342"/>
      <c r="DD2803" s="486"/>
      <c r="DE2803" s="486"/>
      <c r="DF2803" s="342"/>
      <c r="DG2803" s="342"/>
      <c r="DH2803" s="340"/>
    </row>
    <row r="2804" spans="1:112" ht="24" customHeight="1" x14ac:dyDescent="0.2">
      <c r="A2804" s="109"/>
      <c r="B2804" s="109"/>
      <c r="C2804" s="741"/>
      <c r="D2804" s="594"/>
      <c r="E2804" s="595"/>
      <c r="F2804" s="630" t="s">
        <v>589</v>
      </c>
      <c r="G2804" s="630"/>
      <c r="H2804" s="165"/>
      <c r="I2804" s="625" t="s">
        <v>584</v>
      </c>
      <c r="J2804" s="625"/>
      <c r="K2804" s="625"/>
      <c r="L2804" s="626"/>
      <c r="M2804" s="579"/>
      <c r="N2804" s="580"/>
      <c r="O2804" s="579"/>
      <c r="P2804" s="580"/>
      <c r="Q2804" s="579"/>
      <c r="R2804" s="580"/>
      <c r="S2804" s="590"/>
      <c r="T2804" s="591"/>
      <c r="U2804" s="201"/>
      <c r="V2804" s="201"/>
      <c r="W2804" s="486"/>
      <c r="X2804" s="486"/>
      <c r="Y2804" s="201"/>
      <c r="Z2804" s="201"/>
      <c r="AA2804" s="486"/>
      <c r="AB2804" s="486"/>
      <c r="AC2804" s="201"/>
      <c r="AD2804" s="201"/>
      <c r="AE2804" s="109"/>
      <c r="AG2804" s="90">
        <f t="shared" si="3817"/>
        <v>45</v>
      </c>
      <c r="AH2804" s="186">
        <f t="shared" si="3818"/>
        <v>0</v>
      </c>
      <c r="AI2804" s="130">
        <f t="shared" si="3819"/>
        <v>0</v>
      </c>
      <c r="AJ2804" s="130">
        <f t="shared" si="3820"/>
        <v>0</v>
      </c>
      <c r="AK2804" s="130">
        <f t="shared" si="3821"/>
        <v>0</v>
      </c>
      <c r="AL2804" s="130">
        <f t="shared" si="3822"/>
        <v>0</v>
      </c>
      <c r="AM2804" s="359">
        <f t="shared" si="3823"/>
        <v>0</v>
      </c>
      <c r="AN2804" s="130">
        <f t="shared" si="3824"/>
        <v>0</v>
      </c>
      <c r="AO2804" s="130">
        <f t="shared" si="3825"/>
        <v>0</v>
      </c>
      <c r="AP2804" s="130">
        <f t="shared" si="3826"/>
        <v>0</v>
      </c>
      <c r="AQ2804" s="130">
        <f t="shared" si="3827"/>
        <v>0</v>
      </c>
      <c r="AR2804" s="359">
        <f t="shared" si="3828"/>
        <v>0</v>
      </c>
      <c r="AS2804" s="130">
        <f t="shared" si="3829"/>
        <v>0</v>
      </c>
      <c r="AT2804" s="130">
        <f t="shared" si="3830"/>
        <v>0</v>
      </c>
      <c r="AU2804" s="130">
        <f t="shared" si="3831"/>
        <v>0</v>
      </c>
      <c r="AV2804" s="130">
        <f t="shared" si="3832"/>
        <v>0</v>
      </c>
      <c r="AW2804" s="359">
        <f t="shared" si="3809"/>
        <v>0</v>
      </c>
      <c r="AX2804" s="130">
        <f t="shared" si="3833"/>
        <v>0</v>
      </c>
      <c r="AY2804" s="130">
        <f t="shared" si="3834"/>
        <v>0</v>
      </c>
      <c r="AZ2804" s="130">
        <f t="shared" si="3835"/>
        <v>0</v>
      </c>
      <c r="BA2804" s="130">
        <f t="shared" si="3836"/>
        <v>0</v>
      </c>
      <c r="BB2804" s="359">
        <f t="shared" si="3810"/>
        <v>0</v>
      </c>
      <c r="BC2804" s="130">
        <f t="shared" si="3837"/>
        <v>0</v>
      </c>
      <c r="BD2804" s="130">
        <f t="shared" si="3838"/>
        <v>0</v>
      </c>
      <c r="BE2804" s="130">
        <f t="shared" si="3839"/>
        <v>0</v>
      </c>
      <c r="BF2804" s="130">
        <f t="shared" si="3840"/>
        <v>0</v>
      </c>
      <c r="BG2804" s="359">
        <f t="shared" si="3811"/>
        <v>0</v>
      </c>
      <c r="BH2804" s="130">
        <f t="shared" si="3841"/>
        <v>0</v>
      </c>
      <c r="BI2804" s="130">
        <f t="shared" si="3842"/>
        <v>0</v>
      </c>
      <c r="BJ2804" s="130">
        <f t="shared" si="3843"/>
        <v>0</v>
      </c>
      <c r="BK2804" s="130">
        <f t="shared" si="3844"/>
        <v>0</v>
      </c>
      <c r="BL2804" s="359">
        <f t="shared" si="3812"/>
        <v>0</v>
      </c>
      <c r="BM2804" s="90">
        <f t="shared" si="3845"/>
        <v>0</v>
      </c>
      <c r="BP2804" s="90" t="s">
        <v>2029</v>
      </c>
      <c r="BQ2804" s="90">
        <f>COUNTIF(M2802:N2806,"NS")</f>
        <v>0</v>
      </c>
      <c r="BR2804" s="90">
        <f>COUNTIF(O2802:P2806,"NS")</f>
        <v>0</v>
      </c>
      <c r="BS2804" s="90">
        <f>COUNTIF(Q2802:R2806,"NS")</f>
        <v>0</v>
      </c>
      <c r="BT2804" s="90">
        <f>COUNTIF(S2802:T2806,"NS")</f>
        <v>0</v>
      </c>
      <c r="BU2804" s="90">
        <f>COUNTIF(U2802:U2806,"NS")</f>
        <v>0</v>
      </c>
      <c r="BV2804" s="90">
        <f>COUNTIF(V2802:V2806,"NS")</f>
        <v>0</v>
      </c>
      <c r="BW2804" s="90">
        <f>COUNTIF(W2802:X2806,"NS")</f>
        <v>0</v>
      </c>
      <c r="BX2804" s="90">
        <f>COUNTIF(Y2802:Y2806,"NS")</f>
        <v>0</v>
      </c>
      <c r="BY2804" s="90">
        <f>COUNTIF(Z2802:Z2806,"NS")</f>
        <v>0</v>
      </c>
      <c r="BZ2804" s="90">
        <f>COUNTIF(AA2802:AB2806,"NS")</f>
        <v>0</v>
      </c>
      <c r="CA2804" s="90">
        <f>COUNTIF(AC2802:AC2806,"NS")</f>
        <v>0</v>
      </c>
      <c r="CB2804" s="90">
        <f>COUNTIF(AD2802:AD2806,"NS")</f>
        <v>0</v>
      </c>
      <c r="CO2804" s="340"/>
      <c r="CP2804" s="493"/>
      <c r="CQ2804" s="493"/>
      <c r="CR2804" s="493"/>
      <c r="CS2804" s="493"/>
      <c r="CT2804" s="493"/>
      <c r="CU2804" s="493"/>
      <c r="CV2804" s="486"/>
      <c r="CW2804" s="486"/>
      <c r="CX2804" s="342"/>
      <c r="CY2804" s="342"/>
      <c r="CZ2804" s="486"/>
      <c r="DA2804" s="486"/>
      <c r="DB2804" s="342"/>
      <c r="DC2804" s="342"/>
      <c r="DD2804" s="486"/>
      <c r="DE2804" s="486"/>
      <c r="DF2804" s="342"/>
      <c r="DG2804" s="342"/>
      <c r="DH2804" s="340"/>
    </row>
    <row r="2805" spans="1:112" ht="48" customHeight="1" x14ac:dyDescent="0.2">
      <c r="A2805" s="109"/>
      <c r="B2805" s="109"/>
      <c r="C2805" s="741"/>
      <c r="D2805" s="594"/>
      <c r="E2805" s="595"/>
      <c r="F2805" s="630" t="s">
        <v>590</v>
      </c>
      <c r="G2805" s="630"/>
      <c r="H2805" s="165"/>
      <c r="I2805" s="625" t="s">
        <v>585</v>
      </c>
      <c r="J2805" s="625"/>
      <c r="K2805" s="625"/>
      <c r="L2805" s="626"/>
      <c r="M2805" s="579"/>
      <c r="N2805" s="580"/>
      <c r="O2805" s="579"/>
      <c r="P2805" s="580"/>
      <c r="Q2805" s="579"/>
      <c r="R2805" s="580"/>
      <c r="S2805" s="590"/>
      <c r="T2805" s="591"/>
      <c r="U2805" s="201"/>
      <c r="V2805" s="201"/>
      <c r="W2805" s="486"/>
      <c r="X2805" s="486"/>
      <c r="Y2805" s="201"/>
      <c r="Z2805" s="201"/>
      <c r="AA2805" s="486"/>
      <c r="AB2805" s="486"/>
      <c r="AC2805" s="201"/>
      <c r="AD2805" s="201"/>
      <c r="AE2805" s="109"/>
      <c r="AG2805" s="90">
        <f t="shared" si="3817"/>
        <v>45</v>
      </c>
      <c r="AH2805" s="186">
        <f t="shared" si="3818"/>
        <v>0</v>
      </c>
      <c r="AI2805" s="130">
        <f t="shared" si="3819"/>
        <v>0</v>
      </c>
      <c r="AJ2805" s="130">
        <f t="shared" si="3820"/>
        <v>0</v>
      </c>
      <c r="AK2805" s="130">
        <f t="shared" si="3821"/>
        <v>0</v>
      </c>
      <c r="AL2805" s="130">
        <f t="shared" si="3822"/>
        <v>0</v>
      </c>
      <c r="AM2805" s="359">
        <f t="shared" si="3823"/>
        <v>0</v>
      </c>
      <c r="AN2805" s="130">
        <f t="shared" si="3824"/>
        <v>0</v>
      </c>
      <c r="AO2805" s="130">
        <f t="shared" si="3825"/>
        <v>0</v>
      </c>
      <c r="AP2805" s="130">
        <f t="shared" si="3826"/>
        <v>0</v>
      </c>
      <c r="AQ2805" s="130">
        <f t="shared" si="3827"/>
        <v>0</v>
      </c>
      <c r="AR2805" s="359">
        <f t="shared" si="3828"/>
        <v>0</v>
      </c>
      <c r="AS2805" s="130">
        <f t="shared" si="3829"/>
        <v>0</v>
      </c>
      <c r="AT2805" s="130">
        <f t="shared" si="3830"/>
        <v>0</v>
      </c>
      <c r="AU2805" s="130">
        <f t="shared" si="3831"/>
        <v>0</v>
      </c>
      <c r="AV2805" s="130">
        <f t="shared" si="3832"/>
        <v>0</v>
      </c>
      <c r="AW2805" s="359">
        <f t="shared" si="3809"/>
        <v>0</v>
      </c>
      <c r="AX2805" s="130">
        <f t="shared" si="3833"/>
        <v>0</v>
      </c>
      <c r="AY2805" s="130">
        <f t="shared" si="3834"/>
        <v>0</v>
      </c>
      <c r="AZ2805" s="130">
        <f t="shared" si="3835"/>
        <v>0</v>
      </c>
      <c r="BA2805" s="130">
        <f t="shared" si="3836"/>
        <v>0</v>
      </c>
      <c r="BB2805" s="359">
        <f t="shared" si="3810"/>
        <v>0</v>
      </c>
      <c r="BC2805" s="130">
        <f t="shared" si="3837"/>
        <v>0</v>
      </c>
      <c r="BD2805" s="130">
        <f t="shared" si="3838"/>
        <v>0</v>
      </c>
      <c r="BE2805" s="130">
        <f t="shared" si="3839"/>
        <v>0</v>
      </c>
      <c r="BF2805" s="130">
        <f t="shared" si="3840"/>
        <v>0</v>
      </c>
      <c r="BG2805" s="359">
        <f t="shared" si="3811"/>
        <v>0</v>
      </c>
      <c r="BH2805" s="130">
        <f t="shared" si="3841"/>
        <v>0</v>
      </c>
      <c r="BI2805" s="130">
        <f t="shared" si="3842"/>
        <v>0</v>
      </c>
      <c r="BJ2805" s="130">
        <f t="shared" si="3843"/>
        <v>0</v>
      </c>
      <c r="BK2805" s="130">
        <f t="shared" si="3844"/>
        <v>0</v>
      </c>
      <c r="BL2805" s="359">
        <f t="shared" si="3812"/>
        <v>0</v>
      </c>
      <c r="BM2805" s="90">
        <f t="shared" si="3845"/>
        <v>0</v>
      </c>
      <c r="BP2805" s="90" t="s">
        <v>2104</v>
      </c>
      <c r="BQ2805" s="90">
        <f>M2801</f>
        <v>0</v>
      </c>
      <c r="BR2805" s="90">
        <f>O2801</f>
        <v>0</v>
      </c>
      <c r="BS2805" s="90">
        <f>Q2801</f>
        <v>0</v>
      </c>
      <c r="BT2805" s="90">
        <f>S2801</f>
        <v>0</v>
      </c>
      <c r="BU2805" s="90">
        <f>U2801</f>
        <v>0</v>
      </c>
      <c r="BV2805" s="90">
        <f>V2801</f>
        <v>0</v>
      </c>
      <c r="BW2805" s="90">
        <f>W2801</f>
        <v>0</v>
      </c>
      <c r="BX2805" s="90">
        <f>Y2801</f>
        <v>0</v>
      </c>
      <c r="BY2805" s="90">
        <f>Z2801</f>
        <v>0</v>
      </c>
      <c r="BZ2805" s="90">
        <f>AA2801</f>
        <v>0</v>
      </c>
      <c r="CA2805" s="90">
        <f>AC2801</f>
        <v>0</v>
      </c>
      <c r="CB2805" s="90">
        <f>AD2801</f>
        <v>0</v>
      </c>
      <c r="CO2805" s="340"/>
      <c r="CP2805" s="493"/>
      <c r="CQ2805" s="493"/>
      <c r="CR2805" s="493"/>
      <c r="CS2805" s="493"/>
      <c r="CT2805" s="493"/>
      <c r="CU2805" s="493"/>
      <c r="CV2805" s="486"/>
      <c r="CW2805" s="486"/>
      <c r="CX2805" s="342"/>
      <c r="CY2805" s="342"/>
      <c r="CZ2805" s="486"/>
      <c r="DA2805" s="486"/>
      <c r="DB2805" s="342"/>
      <c r="DC2805" s="342"/>
      <c r="DD2805" s="486"/>
      <c r="DE2805" s="486"/>
      <c r="DF2805" s="342"/>
      <c r="DG2805" s="342"/>
      <c r="DH2805" s="340"/>
    </row>
    <row r="2806" spans="1:112" ht="60" customHeight="1" x14ac:dyDescent="0.2">
      <c r="A2806" s="109"/>
      <c r="B2806" s="109"/>
      <c r="C2806" s="741"/>
      <c r="D2806" s="594"/>
      <c r="E2806" s="595"/>
      <c r="F2806" s="630" t="s">
        <v>591</v>
      </c>
      <c r="G2806" s="630"/>
      <c r="H2806" s="165"/>
      <c r="I2806" s="625" t="s">
        <v>586</v>
      </c>
      <c r="J2806" s="625"/>
      <c r="K2806" s="625"/>
      <c r="L2806" s="626"/>
      <c r="M2806" s="579"/>
      <c r="N2806" s="580"/>
      <c r="O2806" s="579"/>
      <c r="P2806" s="580"/>
      <c r="Q2806" s="579"/>
      <c r="R2806" s="580"/>
      <c r="S2806" s="590"/>
      <c r="T2806" s="591"/>
      <c r="U2806" s="201"/>
      <c r="V2806" s="201"/>
      <c r="W2806" s="486"/>
      <c r="X2806" s="486"/>
      <c r="Y2806" s="201"/>
      <c r="Z2806" s="201"/>
      <c r="AA2806" s="486"/>
      <c r="AB2806" s="486"/>
      <c r="AC2806" s="201"/>
      <c r="AD2806" s="201"/>
      <c r="AE2806" s="109"/>
      <c r="AG2806" s="90">
        <f t="shared" si="3817"/>
        <v>45</v>
      </c>
      <c r="AH2806" s="186">
        <f t="shared" si="3818"/>
        <v>0</v>
      </c>
      <c r="AI2806" s="130">
        <f t="shared" si="3819"/>
        <v>0</v>
      </c>
      <c r="AJ2806" s="130">
        <f t="shared" si="3820"/>
        <v>0</v>
      </c>
      <c r="AK2806" s="130">
        <f t="shared" si="3821"/>
        <v>0</v>
      </c>
      <c r="AL2806" s="130">
        <f t="shared" si="3822"/>
        <v>0</v>
      </c>
      <c r="AM2806" s="359">
        <f t="shared" si="3823"/>
        <v>0</v>
      </c>
      <c r="AN2806" s="130">
        <f t="shared" si="3824"/>
        <v>0</v>
      </c>
      <c r="AO2806" s="130">
        <f t="shared" si="3825"/>
        <v>0</v>
      </c>
      <c r="AP2806" s="130">
        <f t="shared" si="3826"/>
        <v>0</v>
      </c>
      <c r="AQ2806" s="130">
        <f t="shared" si="3827"/>
        <v>0</v>
      </c>
      <c r="AR2806" s="359">
        <f t="shared" si="3828"/>
        <v>0</v>
      </c>
      <c r="AS2806" s="130">
        <f t="shared" si="3829"/>
        <v>0</v>
      </c>
      <c r="AT2806" s="130">
        <f t="shared" si="3830"/>
        <v>0</v>
      </c>
      <c r="AU2806" s="130">
        <f t="shared" si="3831"/>
        <v>0</v>
      </c>
      <c r="AV2806" s="130">
        <f t="shared" si="3832"/>
        <v>0</v>
      </c>
      <c r="AW2806" s="359">
        <f t="shared" si="3809"/>
        <v>0</v>
      </c>
      <c r="AX2806" s="130">
        <f t="shared" si="3833"/>
        <v>0</v>
      </c>
      <c r="AY2806" s="130">
        <f t="shared" si="3834"/>
        <v>0</v>
      </c>
      <c r="AZ2806" s="130">
        <f t="shared" si="3835"/>
        <v>0</v>
      </c>
      <c r="BA2806" s="130">
        <f t="shared" si="3836"/>
        <v>0</v>
      </c>
      <c r="BB2806" s="359">
        <f t="shared" si="3810"/>
        <v>0</v>
      </c>
      <c r="BC2806" s="130">
        <f t="shared" si="3837"/>
        <v>0</v>
      </c>
      <c r="BD2806" s="130">
        <f t="shared" si="3838"/>
        <v>0</v>
      </c>
      <c r="BE2806" s="130">
        <f t="shared" si="3839"/>
        <v>0</v>
      </c>
      <c r="BF2806" s="130">
        <f t="shared" si="3840"/>
        <v>0</v>
      </c>
      <c r="BG2806" s="359">
        <f t="shared" si="3811"/>
        <v>0</v>
      </c>
      <c r="BH2806" s="130">
        <f t="shared" si="3841"/>
        <v>0</v>
      </c>
      <c r="BI2806" s="130">
        <f t="shared" si="3842"/>
        <v>0</v>
      </c>
      <c r="BJ2806" s="130">
        <f t="shared" si="3843"/>
        <v>0</v>
      </c>
      <c r="BK2806" s="130">
        <f t="shared" si="3844"/>
        <v>0</v>
      </c>
      <c r="BL2806" s="359">
        <f t="shared" si="3812"/>
        <v>0</v>
      </c>
      <c r="BM2806" s="90">
        <f t="shared" si="3845"/>
        <v>0</v>
      </c>
      <c r="CO2806" s="340"/>
      <c r="CP2806" s="493"/>
      <c r="CQ2806" s="493"/>
      <c r="CR2806" s="493"/>
      <c r="CS2806" s="493"/>
      <c r="CT2806" s="493"/>
      <c r="CU2806" s="493"/>
      <c r="CV2806" s="486"/>
      <c r="CW2806" s="486"/>
      <c r="CX2806" s="342"/>
      <c r="CY2806" s="342"/>
      <c r="CZ2806" s="486"/>
      <c r="DA2806" s="486"/>
      <c r="DB2806" s="342"/>
      <c r="DC2806" s="342"/>
      <c r="DD2806" s="486"/>
      <c r="DE2806" s="486"/>
      <c r="DF2806" s="342"/>
      <c r="DG2806" s="342"/>
      <c r="DH2806" s="340"/>
    </row>
    <row r="2807" spans="1:112" ht="15" customHeight="1" x14ac:dyDescent="0.2">
      <c r="A2807" s="109"/>
      <c r="B2807" s="109"/>
      <c r="C2807" s="741"/>
      <c r="D2807" s="594"/>
      <c r="E2807" s="595"/>
      <c r="F2807" s="629" t="s">
        <v>592</v>
      </c>
      <c r="G2807" s="629"/>
      <c r="H2807" s="587" t="s">
        <v>593</v>
      </c>
      <c r="I2807" s="588"/>
      <c r="J2807" s="588"/>
      <c r="K2807" s="588"/>
      <c r="L2807" s="589"/>
      <c r="M2807" s="579"/>
      <c r="N2807" s="580"/>
      <c r="O2807" s="579"/>
      <c r="P2807" s="580"/>
      <c r="Q2807" s="579"/>
      <c r="R2807" s="580"/>
      <c r="S2807" s="590"/>
      <c r="T2807" s="591"/>
      <c r="U2807" s="201"/>
      <c r="V2807" s="201"/>
      <c r="W2807" s="486"/>
      <c r="X2807" s="486"/>
      <c r="Y2807" s="201"/>
      <c r="Z2807" s="201"/>
      <c r="AA2807" s="486"/>
      <c r="AB2807" s="486"/>
      <c r="AC2807" s="201"/>
      <c r="AD2807" s="201"/>
      <c r="AE2807" s="109"/>
      <c r="AG2807" s="90">
        <f t="shared" si="3817"/>
        <v>45</v>
      </c>
      <c r="AH2807" s="186">
        <f t="shared" si="3818"/>
        <v>0</v>
      </c>
      <c r="AI2807" s="130">
        <f t="shared" si="3819"/>
        <v>0</v>
      </c>
      <c r="AJ2807" s="130">
        <f t="shared" si="3820"/>
        <v>0</v>
      </c>
      <c r="AK2807" s="130">
        <f t="shared" si="3821"/>
        <v>0</v>
      </c>
      <c r="AL2807" s="130">
        <f t="shared" si="3822"/>
        <v>0</v>
      </c>
      <c r="AM2807" s="359">
        <f t="shared" si="3823"/>
        <v>0</v>
      </c>
      <c r="AN2807" s="130">
        <f t="shared" si="3824"/>
        <v>0</v>
      </c>
      <c r="AO2807" s="130">
        <f t="shared" si="3825"/>
        <v>0</v>
      </c>
      <c r="AP2807" s="130">
        <f t="shared" si="3826"/>
        <v>0</v>
      </c>
      <c r="AQ2807" s="130">
        <f t="shared" si="3827"/>
        <v>0</v>
      </c>
      <c r="AR2807" s="359">
        <f t="shared" si="3828"/>
        <v>0</v>
      </c>
      <c r="AS2807" s="130">
        <f t="shared" si="3829"/>
        <v>0</v>
      </c>
      <c r="AT2807" s="130">
        <f t="shared" si="3830"/>
        <v>0</v>
      </c>
      <c r="AU2807" s="130">
        <f t="shared" si="3831"/>
        <v>0</v>
      </c>
      <c r="AV2807" s="130">
        <f t="shared" si="3832"/>
        <v>0</v>
      </c>
      <c r="AW2807" s="359">
        <f t="shared" si="3809"/>
        <v>0</v>
      </c>
      <c r="AX2807" s="130">
        <f t="shared" si="3833"/>
        <v>0</v>
      </c>
      <c r="AY2807" s="130">
        <f t="shared" si="3834"/>
        <v>0</v>
      </c>
      <c r="AZ2807" s="130">
        <f t="shared" si="3835"/>
        <v>0</v>
      </c>
      <c r="BA2807" s="130">
        <f t="shared" si="3836"/>
        <v>0</v>
      </c>
      <c r="BB2807" s="359">
        <f t="shared" si="3810"/>
        <v>0</v>
      </c>
      <c r="BC2807" s="130">
        <f t="shared" si="3837"/>
        <v>0</v>
      </c>
      <c r="BD2807" s="130">
        <f t="shared" si="3838"/>
        <v>0</v>
      </c>
      <c r="BE2807" s="130">
        <f t="shared" si="3839"/>
        <v>0</v>
      </c>
      <c r="BF2807" s="130">
        <f t="shared" si="3840"/>
        <v>0</v>
      </c>
      <c r="BG2807" s="359">
        <f t="shared" si="3811"/>
        <v>0</v>
      </c>
      <c r="BH2807" s="130">
        <f t="shared" si="3841"/>
        <v>0</v>
      </c>
      <c r="BI2807" s="130">
        <f t="shared" si="3842"/>
        <v>0</v>
      </c>
      <c r="BJ2807" s="130">
        <f t="shared" si="3843"/>
        <v>0</v>
      </c>
      <c r="BK2807" s="130">
        <f t="shared" si="3844"/>
        <v>0</v>
      </c>
      <c r="BL2807" s="359">
        <f t="shared" si="3812"/>
        <v>0</v>
      </c>
      <c r="BM2807" s="90">
        <f t="shared" si="3845"/>
        <v>0</v>
      </c>
      <c r="CO2807" s="340"/>
      <c r="CP2807" s="493"/>
      <c r="CQ2807" s="493"/>
      <c r="CR2807" s="493"/>
      <c r="CS2807" s="493"/>
      <c r="CT2807" s="493"/>
      <c r="CU2807" s="493"/>
      <c r="CV2807" s="486"/>
      <c r="CW2807" s="486"/>
      <c r="CX2807" s="342"/>
      <c r="CY2807" s="342"/>
      <c r="CZ2807" s="486"/>
      <c r="DA2807" s="486"/>
      <c r="DB2807" s="342"/>
      <c r="DC2807" s="342"/>
      <c r="DD2807" s="486"/>
      <c r="DE2807" s="486"/>
      <c r="DF2807" s="342"/>
      <c r="DG2807" s="342"/>
      <c r="DH2807" s="340"/>
    </row>
    <row r="2808" spans="1:112" ht="15" customHeight="1" x14ac:dyDescent="0.2">
      <c r="A2808" s="109"/>
      <c r="B2808" s="109"/>
      <c r="C2808" s="741"/>
      <c r="D2808" s="594"/>
      <c r="E2808" s="595"/>
      <c r="F2808" s="629" t="s">
        <v>594</v>
      </c>
      <c r="G2808" s="629"/>
      <c r="H2808" s="587" t="s">
        <v>595</v>
      </c>
      <c r="I2808" s="588"/>
      <c r="J2808" s="588"/>
      <c r="K2808" s="588"/>
      <c r="L2808" s="589"/>
      <c r="M2808" s="579"/>
      <c r="N2808" s="580"/>
      <c r="O2808" s="579"/>
      <c r="P2808" s="580"/>
      <c r="Q2808" s="579"/>
      <c r="R2808" s="580"/>
      <c r="S2808" s="590"/>
      <c r="T2808" s="591"/>
      <c r="U2808" s="201"/>
      <c r="V2808" s="201"/>
      <c r="W2808" s="486"/>
      <c r="X2808" s="486"/>
      <c r="Y2808" s="201"/>
      <c r="Z2808" s="201"/>
      <c r="AA2808" s="486"/>
      <c r="AB2808" s="486"/>
      <c r="AC2808" s="201"/>
      <c r="AD2808" s="201"/>
      <c r="AE2808" s="109"/>
      <c r="AG2808" s="90">
        <f t="shared" si="3817"/>
        <v>45</v>
      </c>
      <c r="AH2808" s="186">
        <f t="shared" si="3818"/>
        <v>0</v>
      </c>
      <c r="AI2808" s="130">
        <f t="shared" si="3819"/>
        <v>0</v>
      </c>
      <c r="AJ2808" s="130">
        <f t="shared" si="3820"/>
        <v>0</v>
      </c>
      <c r="AK2808" s="130">
        <f t="shared" si="3821"/>
        <v>0</v>
      </c>
      <c r="AL2808" s="130">
        <f t="shared" si="3822"/>
        <v>0</v>
      </c>
      <c r="AM2808" s="359">
        <f t="shared" si="3823"/>
        <v>0</v>
      </c>
      <c r="AN2808" s="130">
        <f t="shared" si="3824"/>
        <v>0</v>
      </c>
      <c r="AO2808" s="130">
        <f t="shared" si="3825"/>
        <v>0</v>
      </c>
      <c r="AP2808" s="130">
        <f t="shared" si="3826"/>
        <v>0</v>
      </c>
      <c r="AQ2808" s="130">
        <f t="shared" si="3827"/>
        <v>0</v>
      </c>
      <c r="AR2808" s="359">
        <f t="shared" si="3828"/>
        <v>0</v>
      </c>
      <c r="AS2808" s="130">
        <f t="shared" si="3829"/>
        <v>0</v>
      </c>
      <c r="AT2808" s="130">
        <f t="shared" si="3830"/>
        <v>0</v>
      </c>
      <c r="AU2808" s="130">
        <f t="shared" si="3831"/>
        <v>0</v>
      </c>
      <c r="AV2808" s="130">
        <f t="shared" si="3832"/>
        <v>0</v>
      </c>
      <c r="AW2808" s="359">
        <f t="shared" si="3809"/>
        <v>0</v>
      </c>
      <c r="AX2808" s="130">
        <f t="shared" si="3833"/>
        <v>0</v>
      </c>
      <c r="AY2808" s="130">
        <f t="shared" si="3834"/>
        <v>0</v>
      </c>
      <c r="AZ2808" s="130">
        <f t="shared" si="3835"/>
        <v>0</v>
      </c>
      <c r="BA2808" s="130">
        <f t="shared" si="3836"/>
        <v>0</v>
      </c>
      <c r="BB2808" s="359">
        <f t="shared" si="3810"/>
        <v>0</v>
      </c>
      <c r="BC2808" s="130">
        <f t="shared" si="3837"/>
        <v>0</v>
      </c>
      <c r="BD2808" s="130">
        <f t="shared" si="3838"/>
        <v>0</v>
      </c>
      <c r="BE2808" s="130">
        <f t="shared" si="3839"/>
        <v>0</v>
      </c>
      <c r="BF2808" s="130">
        <f t="shared" si="3840"/>
        <v>0</v>
      </c>
      <c r="BG2808" s="359">
        <f t="shared" si="3811"/>
        <v>0</v>
      </c>
      <c r="BH2808" s="130">
        <f t="shared" si="3841"/>
        <v>0</v>
      </c>
      <c r="BI2808" s="130">
        <f t="shared" si="3842"/>
        <v>0</v>
      </c>
      <c r="BJ2808" s="130">
        <f t="shared" si="3843"/>
        <v>0</v>
      </c>
      <c r="BK2808" s="130">
        <f t="shared" si="3844"/>
        <v>0</v>
      </c>
      <c r="BL2808" s="359">
        <f t="shared" si="3812"/>
        <v>0</v>
      </c>
      <c r="BM2808" s="90">
        <f t="shared" si="3845"/>
        <v>0</v>
      </c>
      <c r="CO2808" s="340"/>
      <c r="CP2808" s="493"/>
      <c r="CQ2808" s="493"/>
      <c r="CR2808" s="493"/>
      <c r="CS2808" s="493"/>
      <c r="CT2808" s="493"/>
      <c r="CU2808" s="493"/>
      <c r="CV2808" s="486"/>
      <c r="CW2808" s="486"/>
      <c r="CX2808" s="342"/>
      <c r="CY2808" s="342"/>
      <c r="CZ2808" s="486"/>
      <c r="DA2808" s="486"/>
      <c r="DB2808" s="342"/>
      <c r="DC2808" s="342"/>
      <c r="DD2808" s="486"/>
      <c r="DE2808" s="486"/>
      <c r="DF2808" s="342"/>
      <c r="DG2808" s="342"/>
      <c r="DH2808" s="340"/>
    </row>
    <row r="2809" spans="1:112" ht="36" customHeight="1" x14ac:dyDescent="0.2">
      <c r="A2809" s="109"/>
      <c r="B2809" s="109"/>
      <c r="C2809" s="742"/>
      <c r="D2809" s="596"/>
      <c r="E2809" s="597"/>
      <c r="F2809" s="629" t="s">
        <v>596</v>
      </c>
      <c r="G2809" s="629"/>
      <c r="H2809" s="587" t="s">
        <v>597</v>
      </c>
      <c r="I2809" s="588"/>
      <c r="J2809" s="588"/>
      <c r="K2809" s="588"/>
      <c r="L2809" s="589"/>
      <c r="M2809" s="579"/>
      <c r="N2809" s="580"/>
      <c r="O2809" s="579"/>
      <c r="P2809" s="580"/>
      <c r="Q2809" s="579"/>
      <c r="R2809" s="580"/>
      <c r="S2809" s="590"/>
      <c r="T2809" s="591"/>
      <c r="U2809" s="201"/>
      <c r="V2809" s="201"/>
      <c r="W2809" s="486"/>
      <c r="X2809" s="486"/>
      <c r="Y2809" s="201"/>
      <c r="Z2809" s="201"/>
      <c r="AA2809" s="486"/>
      <c r="AB2809" s="486"/>
      <c r="AC2809" s="201"/>
      <c r="AD2809" s="201"/>
      <c r="AE2809" s="109"/>
      <c r="AG2809" s="90">
        <f t="shared" si="3817"/>
        <v>45</v>
      </c>
      <c r="AH2809" s="186">
        <f t="shared" si="3818"/>
        <v>0</v>
      </c>
      <c r="AI2809" s="130">
        <f t="shared" si="3819"/>
        <v>0</v>
      </c>
      <c r="AJ2809" s="130">
        <f t="shared" si="3820"/>
        <v>0</v>
      </c>
      <c r="AK2809" s="130">
        <f t="shared" si="3821"/>
        <v>0</v>
      </c>
      <c r="AL2809" s="130">
        <f t="shared" si="3822"/>
        <v>0</v>
      </c>
      <c r="AM2809" s="359">
        <f t="shared" si="3823"/>
        <v>0</v>
      </c>
      <c r="AN2809" s="130">
        <f t="shared" si="3824"/>
        <v>0</v>
      </c>
      <c r="AO2809" s="130">
        <f t="shared" si="3825"/>
        <v>0</v>
      </c>
      <c r="AP2809" s="130">
        <f t="shared" si="3826"/>
        <v>0</v>
      </c>
      <c r="AQ2809" s="130">
        <f t="shared" si="3827"/>
        <v>0</v>
      </c>
      <c r="AR2809" s="359">
        <f t="shared" si="3828"/>
        <v>0</v>
      </c>
      <c r="AS2809" s="130">
        <f t="shared" si="3829"/>
        <v>0</v>
      </c>
      <c r="AT2809" s="130">
        <f t="shared" si="3830"/>
        <v>0</v>
      </c>
      <c r="AU2809" s="130">
        <f t="shared" si="3831"/>
        <v>0</v>
      </c>
      <c r="AV2809" s="130">
        <f t="shared" si="3832"/>
        <v>0</v>
      </c>
      <c r="AW2809" s="359">
        <f t="shared" si="3809"/>
        <v>0</v>
      </c>
      <c r="AX2809" s="130">
        <f t="shared" si="3833"/>
        <v>0</v>
      </c>
      <c r="AY2809" s="130">
        <f t="shared" si="3834"/>
        <v>0</v>
      </c>
      <c r="AZ2809" s="130">
        <f t="shared" si="3835"/>
        <v>0</v>
      </c>
      <c r="BA2809" s="130">
        <f t="shared" si="3836"/>
        <v>0</v>
      </c>
      <c r="BB2809" s="359">
        <f t="shared" si="3810"/>
        <v>0</v>
      </c>
      <c r="BC2809" s="130">
        <f t="shared" si="3837"/>
        <v>0</v>
      </c>
      <c r="BD2809" s="130">
        <f t="shared" si="3838"/>
        <v>0</v>
      </c>
      <c r="BE2809" s="130">
        <f t="shared" si="3839"/>
        <v>0</v>
      </c>
      <c r="BF2809" s="130">
        <f t="shared" si="3840"/>
        <v>0</v>
      </c>
      <c r="BG2809" s="359">
        <f t="shared" si="3811"/>
        <v>0</v>
      </c>
      <c r="BH2809" s="130">
        <f t="shared" si="3841"/>
        <v>0</v>
      </c>
      <c r="BI2809" s="130">
        <f t="shared" si="3842"/>
        <v>0</v>
      </c>
      <c r="BJ2809" s="130">
        <f t="shared" si="3843"/>
        <v>0</v>
      </c>
      <c r="BK2809" s="130">
        <f t="shared" si="3844"/>
        <v>0</v>
      </c>
      <c r="BL2809" s="359">
        <f t="shared" si="3812"/>
        <v>0</v>
      </c>
      <c r="BM2809" s="90">
        <f t="shared" si="3845"/>
        <v>0</v>
      </c>
      <c r="BQ2809" s="246" t="s">
        <v>2104</v>
      </c>
      <c r="BR2809" s="246" t="s">
        <v>2048</v>
      </c>
      <c r="BS2809" s="246" t="s">
        <v>2049</v>
      </c>
      <c r="BT2809" s="246" t="s">
        <v>84</v>
      </c>
      <c r="BU2809" s="246" t="s">
        <v>2048</v>
      </c>
      <c r="BV2809" s="246" t="s">
        <v>2049</v>
      </c>
      <c r="BW2809" s="246" t="s">
        <v>84</v>
      </c>
      <c r="BX2809" s="246" t="s">
        <v>2048</v>
      </c>
      <c r="BY2809" s="246" t="s">
        <v>2049</v>
      </c>
      <c r="BZ2809" s="246" t="s">
        <v>84</v>
      </c>
      <c r="CA2809" s="246" t="s">
        <v>2048</v>
      </c>
      <c r="CB2809" s="246" t="s">
        <v>2049</v>
      </c>
      <c r="CO2809" s="340"/>
      <c r="CP2809" s="493"/>
      <c r="CQ2809" s="493"/>
      <c r="CR2809" s="493"/>
      <c r="CS2809" s="493"/>
      <c r="CT2809" s="493"/>
      <c r="CU2809" s="493"/>
      <c r="CV2809" s="486"/>
      <c r="CW2809" s="486"/>
      <c r="CX2809" s="342"/>
      <c r="CY2809" s="342"/>
      <c r="CZ2809" s="486"/>
      <c r="DA2809" s="486"/>
      <c r="DB2809" s="342"/>
      <c r="DC2809" s="342"/>
      <c r="DD2809" s="486"/>
      <c r="DE2809" s="486"/>
      <c r="DF2809" s="342"/>
      <c r="DG2809" s="342"/>
      <c r="DH2809" s="340"/>
    </row>
    <row r="2810" spans="1:112" ht="24" customHeight="1" x14ac:dyDescent="0.2">
      <c r="A2810" s="109"/>
      <c r="B2810" s="109"/>
      <c r="C2810" s="632" t="s">
        <v>623</v>
      </c>
      <c r="D2810" s="592" t="s">
        <v>1785</v>
      </c>
      <c r="E2810" s="593"/>
      <c r="F2810" s="629" t="s">
        <v>600</v>
      </c>
      <c r="G2810" s="629"/>
      <c r="H2810" s="587" t="s">
        <v>601</v>
      </c>
      <c r="I2810" s="588"/>
      <c r="J2810" s="588"/>
      <c r="K2810" s="588"/>
      <c r="L2810" s="589"/>
      <c r="M2810" s="579"/>
      <c r="N2810" s="580"/>
      <c r="O2810" s="579"/>
      <c r="P2810" s="580"/>
      <c r="Q2810" s="579"/>
      <c r="R2810" s="580"/>
      <c r="S2810" s="590"/>
      <c r="T2810" s="591"/>
      <c r="U2810" s="201"/>
      <c r="V2810" s="201"/>
      <c r="W2810" s="486"/>
      <c r="X2810" s="486"/>
      <c r="Y2810" s="201"/>
      <c r="Z2810" s="201"/>
      <c r="AA2810" s="486"/>
      <c r="AB2810" s="486"/>
      <c r="AC2810" s="201"/>
      <c r="AD2810" s="201"/>
      <c r="AE2810" s="109"/>
      <c r="AG2810" s="186">
        <f t="shared" si="3817"/>
        <v>45</v>
      </c>
      <c r="AH2810" s="186">
        <f t="shared" si="3818"/>
        <v>0</v>
      </c>
      <c r="AI2810" s="178">
        <f t="shared" si="3819"/>
        <v>0</v>
      </c>
      <c r="AJ2810" s="178">
        <f t="shared" si="3820"/>
        <v>0</v>
      </c>
      <c r="AK2810" s="178">
        <f t="shared" si="3821"/>
        <v>0</v>
      </c>
      <c r="AL2810" s="130">
        <f t="shared" si="3822"/>
        <v>0</v>
      </c>
      <c r="AM2810" s="359">
        <f t="shared" si="3823"/>
        <v>0</v>
      </c>
      <c r="AN2810" s="178">
        <f t="shared" si="3824"/>
        <v>0</v>
      </c>
      <c r="AO2810" s="178">
        <f t="shared" si="3825"/>
        <v>0</v>
      </c>
      <c r="AP2810" s="178">
        <f t="shared" si="3826"/>
        <v>0</v>
      </c>
      <c r="AQ2810" s="178">
        <f t="shared" si="3827"/>
        <v>0</v>
      </c>
      <c r="AR2810" s="359">
        <f t="shared" si="3828"/>
        <v>0</v>
      </c>
      <c r="AS2810" s="178">
        <f t="shared" si="3829"/>
        <v>0</v>
      </c>
      <c r="AT2810" s="178">
        <f t="shared" si="3830"/>
        <v>0</v>
      </c>
      <c r="AU2810" s="178">
        <f t="shared" si="3831"/>
        <v>0</v>
      </c>
      <c r="AV2810" s="178">
        <f t="shared" si="3832"/>
        <v>0</v>
      </c>
      <c r="AW2810" s="359">
        <f t="shared" si="3809"/>
        <v>0</v>
      </c>
      <c r="AX2810" s="178">
        <f t="shared" si="3833"/>
        <v>0</v>
      </c>
      <c r="AY2810" s="178">
        <f t="shared" si="3834"/>
        <v>0</v>
      </c>
      <c r="AZ2810" s="178">
        <f t="shared" si="3835"/>
        <v>0</v>
      </c>
      <c r="BA2810" s="178">
        <f t="shared" si="3836"/>
        <v>0</v>
      </c>
      <c r="BB2810" s="359">
        <f t="shared" si="3810"/>
        <v>0</v>
      </c>
      <c r="BC2810" s="178">
        <f t="shared" si="3837"/>
        <v>0</v>
      </c>
      <c r="BD2810" s="178">
        <f t="shared" si="3838"/>
        <v>0</v>
      </c>
      <c r="BE2810" s="178">
        <f t="shared" si="3839"/>
        <v>0</v>
      </c>
      <c r="BF2810" s="178">
        <f t="shared" si="3840"/>
        <v>0</v>
      </c>
      <c r="BG2810" s="359">
        <f t="shared" si="3811"/>
        <v>0</v>
      </c>
      <c r="BH2810" s="178">
        <f t="shared" si="3841"/>
        <v>0</v>
      </c>
      <c r="BI2810" s="178">
        <f t="shared" si="3842"/>
        <v>0</v>
      </c>
      <c r="BJ2810" s="178">
        <f t="shared" si="3843"/>
        <v>0</v>
      </c>
      <c r="BK2810" s="178">
        <f t="shared" si="3844"/>
        <v>0</v>
      </c>
      <c r="BL2810" s="359">
        <f t="shared" si="3812"/>
        <v>0</v>
      </c>
      <c r="BM2810" s="186">
        <f t="shared" si="3845"/>
        <v>0</v>
      </c>
      <c r="BN2810" s="186"/>
      <c r="BO2810" s="186"/>
      <c r="BP2810" s="186" t="s">
        <v>2077</v>
      </c>
      <c r="BQ2810" s="178">
        <f>IF($AG$1789=$AH$1789,0,IF(
OR(
AND(BQ2814=0,BQ2813&gt;0),
AND(BQ2814="NS",BQ2812&gt;0),
AND(BQ2814="NS",BQ2812=0,BQ2813=0)),1,
IF(OR(
AND(BQ2813&gt;=2,BQ2812&lt;BQ2814),
AND(BQ2814="NS",BQ2812=0,BQ2813&gt;0),
BQ2814=BQ2812,
AND(BQ2814="NA",BQ2813=0,BQ2812=0,BQ2811&gt;0)),0,1)))</f>
        <v>0</v>
      </c>
      <c r="BR2810" s="178">
        <f t="shared" ref="BR2810:CB2810" si="3900">IF($AG$1789=$AH$1789,0,IF(
OR(
AND(BR2814=0,BR2813&gt;0),
AND(BR2814="NS",BR2812&gt;0),
AND(BR2814="NS",BR2812=0,BR2813=0)),1,
IF(OR(
AND(BR2813&gt;=2,BR2812&lt;BR2814),
AND(BR2814="NS",BR2812=0,BR2813&gt;0),
BR2814=BR2812,
AND(BR2814="NA",BR2813=0,BR2812=0,BR2811&gt;0)),0,1)))</f>
        <v>0</v>
      </c>
      <c r="BS2810" s="178">
        <f t="shared" si="3900"/>
        <v>0</v>
      </c>
      <c r="BT2810" s="178">
        <f t="shared" si="3900"/>
        <v>0</v>
      </c>
      <c r="BU2810" s="178">
        <f t="shared" si="3900"/>
        <v>0</v>
      </c>
      <c r="BV2810" s="178">
        <f t="shared" si="3900"/>
        <v>0</v>
      </c>
      <c r="BW2810" s="178">
        <f t="shared" si="3900"/>
        <v>0</v>
      </c>
      <c r="BX2810" s="178">
        <f t="shared" si="3900"/>
        <v>0</v>
      </c>
      <c r="BY2810" s="178">
        <f t="shared" si="3900"/>
        <v>0</v>
      </c>
      <c r="BZ2810" s="178">
        <f t="shared" si="3900"/>
        <v>0</v>
      </c>
      <c r="CA2810" s="178">
        <f t="shared" si="3900"/>
        <v>0</v>
      </c>
      <c r="CB2810" s="178">
        <f t="shared" si="3900"/>
        <v>0</v>
      </c>
      <c r="CC2810" s="186">
        <f>SUM(BQ2810:CB2810)</f>
        <v>0</v>
      </c>
      <c r="CO2810" s="349" t="s">
        <v>2171</v>
      </c>
      <c r="CP2810" s="488">
        <f>IF(AND(SUM(M2810,M2819,M2822:N2824)=0,SUM(COUNTIF(M2810,"NS"),COUNTIF(M2819,"NS"),COUNTIF(M2822:N2824,"NS")&gt;0)),"NS",SUM(M2810,M2819,M2822:N2824))</f>
        <v>0</v>
      </c>
      <c r="CQ2810" s="488"/>
      <c r="CR2810" s="488">
        <f>IF(AND(SUM(O2810,O2819,O2822:P2824)=0,SUM(COUNTIF(O2810,"NS"),COUNTIF(O2819,"NS"),COUNTIF(O2822:P2824,"NS")&gt;0)),"NS",SUM(O2810,O2819,O2822:P2824))</f>
        <v>0</v>
      </c>
      <c r="CS2810" s="488"/>
      <c r="CT2810" s="488">
        <f>IF(AND(SUM(Q2810,Q2819,Q2822:R2824)=0,SUM(COUNTIF(Q2810,"NS"),COUNTIF(Q2819,"NS"),COUNTIF(Q2822:R2824,"NS")&gt;0)),"NS",SUM(Q2810,Q2819,Q2822:R2824))</f>
        <v>0</v>
      </c>
      <c r="CU2810" s="488"/>
      <c r="CV2810" s="488">
        <f>IF(AND(SUM(S2810,S2819,S2822:T2824)=0,SUM(COUNTIF(S2810,"NS"),COUNTIF(S2819,"NS"),COUNTIF(S2822:T2824,"NS")&gt;0)),"NS",SUM(S2810,S2819,S2822:T2824))</f>
        <v>0</v>
      </c>
      <c r="CW2810" s="488"/>
      <c r="CX2810" s="353">
        <f>IF(AND(SUM(U2810,U2819,U2822:U2824)=0,SUM(COUNTIF(U2810,"NS"),COUNTIF(U2819,"NS"),COUNTIF(U2822:U2824,"NS")&gt;0)),"NS",SUM(U2810,U2819,U2822:U2824))</f>
        <v>0</v>
      </c>
      <c r="CY2810" s="353">
        <f>IF(AND(SUM(V2810,V2819,V2822:V2824)=0,SUM(COUNTIF(V2810,"NS"),COUNTIF(V2819,"NS"),COUNTIF(V2822:V2824,"NS")&gt;0)),"NS",SUM(V2810,V2819,V2822:V2824))</f>
        <v>0</v>
      </c>
      <c r="CZ2810" s="488">
        <f>IF(AND(SUM(W2810,W2819,W2822:X2824)=0,SUM(COUNTIF(W2810,"NS"),COUNTIF(W2819,"NS"),COUNTIF(W2822:X2824,"NS")&gt;0)),"NS",SUM(W2810,W2819,W2822:X2824))</f>
        <v>0</v>
      </c>
      <c r="DA2810" s="488"/>
      <c r="DB2810" s="353">
        <f t="shared" ref="DB2810" si="3901">IF(AND(SUM(Y2810,Y2819,Y2822:Y2824)=0,SUM(COUNTIF(Y2810,"NS"),COUNTIF(Y2819,"NS"),COUNTIF(Y2822:Y2824,"NS")&gt;0)),"NS",SUM(Y2810,Y2819,Y2822:Y2824))</f>
        <v>0</v>
      </c>
      <c r="DC2810" s="353">
        <f t="shared" ref="DC2810" si="3902">IF(AND(SUM(Z2810,Z2819,Z2822:Z2824)=0,SUM(COUNTIF(Z2810,"NS"),COUNTIF(Z2819,"NS"),COUNTIF(Z2822:Z2824,"NS")&gt;0)),"NS",SUM(Z2810,Z2819,Z2822:Z2824))</f>
        <v>0</v>
      </c>
      <c r="DD2810" s="488">
        <f>IF(AND(SUM(AA2810,AA2819,AA2822:AB2824)=0,SUM(COUNTIF(AA2810,"NS"),COUNTIF(AA2819,"NS"),COUNTIF(AA2822:AB2824,"NS")&gt;0)),"NS",SUM(AA2810,AA2819,AA2822:AB2824))</f>
        <v>0</v>
      </c>
      <c r="DE2810" s="488"/>
      <c r="DF2810" s="353">
        <f t="shared" ref="DF2810" si="3903">IF(AND(SUM(AC2810,AC2819,AC2822:AC2824)=0,SUM(COUNTIF(AC2810,"NS"),COUNTIF(AC2819,"NS"),COUNTIF(AC2822:AC2824,"NS")&gt;0)),"NS",SUM(AC2810,AC2819,AC2822:AC2824))</f>
        <v>0</v>
      </c>
      <c r="DG2810" s="353">
        <f t="shared" ref="DG2810" si="3904">IF(AND(SUM(AD2810,AD2819,AD2822:AD2824)=0,SUM(COUNTIF(AD2810,"NS"),COUNTIF(AD2819,"NS"),COUNTIF(AD2822:AD2824,"NS")&gt;0)),"NS",SUM(AD2810,AD2819,AD2822:AD2824))</f>
        <v>0</v>
      </c>
      <c r="DH2810" s="354"/>
    </row>
    <row r="2811" spans="1:112" ht="24" customHeight="1" x14ac:dyDescent="0.2">
      <c r="A2811" s="109"/>
      <c r="B2811" s="109"/>
      <c r="C2811" s="633"/>
      <c r="D2811" s="594"/>
      <c r="E2811" s="595"/>
      <c r="F2811" s="581" t="s">
        <v>602</v>
      </c>
      <c r="G2811" s="581"/>
      <c r="H2811" s="165"/>
      <c r="I2811" s="625" t="s">
        <v>305</v>
      </c>
      <c r="J2811" s="625"/>
      <c r="K2811" s="625"/>
      <c r="L2811" s="626"/>
      <c r="M2811" s="579"/>
      <c r="N2811" s="580"/>
      <c r="O2811" s="579"/>
      <c r="P2811" s="580"/>
      <c r="Q2811" s="579"/>
      <c r="R2811" s="580"/>
      <c r="S2811" s="590"/>
      <c r="T2811" s="591"/>
      <c r="U2811" s="201"/>
      <c r="V2811" s="201"/>
      <c r="W2811" s="486"/>
      <c r="X2811" s="486"/>
      <c r="Y2811" s="201"/>
      <c r="Z2811" s="201"/>
      <c r="AA2811" s="486"/>
      <c r="AB2811" s="486"/>
      <c r="AC2811" s="201"/>
      <c r="AD2811" s="201"/>
      <c r="AE2811" s="109"/>
      <c r="AG2811" s="90">
        <f t="shared" si="3817"/>
        <v>45</v>
      </c>
      <c r="AH2811" s="186">
        <f t="shared" si="3818"/>
        <v>0</v>
      </c>
      <c r="AI2811" s="130">
        <f t="shared" si="3819"/>
        <v>0</v>
      </c>
      <c r="AJ2811" s="130">
        <f t="shared" si="3820"/>
        <v>0</v>
      </c>
      <c r="AK2811" s="130">
        <f t="shared" si="3821"/>
        <v>0</v>
      </c>
      <c r="AL2811" s="130">
        <f t="shared" si="3822"/>
        <v>0</v>
      </c>
      <c r="AM2811" s="359">
        <f t="shared" si="3823"/>
        <v>0</v>
      </c>
      <c r="AN2811" s="130">
        <f t="shared" si="3824"/>
        <v>0</v>
      </c>
      <c r="AO2811" s="130">
        <f t="shared" si="3825"/>
        <v>0</v>
      </c>
      <c r="AP2811" s="130">
        <f t="shared" si="3826"/>
        <v>0</v>
      </c>
      <c r="AQ2811" s="130">
        <f t="shared" si="3827"/>
        <v>0</v>
      </c>
      <c r="AR2811" s="359">
        <f t="shared" si="3828"/>
        <v>0</v>
      </c>
      <c r="AS2811" s="130">
        <f t="shared" si="3829"/>
        <v>0</v>
      </c>
      <c r="AT2811" s="130">
        <f t="shared" si="3830"/>
        <v>0</v>
      </c>
      <c r="AU2811" s="130">
        <f t="shared" si="3831"/>
        <v>0</v>
      </c>
      <c r="AV2811" s="130">
        <f t="shared" si="3832"/>
        <v>0</v>
      </c>
      <c r="AW2811" s="359">
        <f t="shared" si="3809"/>
        <v>0</v>
      </c>
      <c r="AX2811" s="130">
        <f t="shared" si="3833"/>
        <v>0</v>
      </c>
      <c r="AY2811" s="130">
        <f t="shared" si="3834"/>
        <v>0</v>
      </c>
      <c r="AZ2811" s="130">
        <f t="shared" si="3835"/>
        <v>0</v>
      </c>
      <c r="BA2811" s="130">
        <f t="shared" si="3836"/>
        <v>0</v>
      </c>
      <c r="BB2811" s="359">
        <f t="shared" si="3810"/>
        <v>0</v>
      </c>
      <c r="BC2811" s="130">
        <f t="shared" si="3837"/>
        <v>0</v>
      </c>
      <c r="BD2811" s="130">
        <f t="shared" si="3838"/>
        <v>0</v>
      </c>
      <c r="BE2811" s="130">
        <f t="shared" si="3839"/>
        <v>0</v>
      </c>
      <c r="BF2811" s="130">
        <f t="shared" si="3840"/>
        <v>0</v>
      </c>
      <c r="BG2811" s="359">
        <f t="shared" si="3811"/>
        <v>0</v>
      </c>
      <c r="BH2811" s="130">
        <f t="shared" si="3841"/>
        <v>0</v>
      </c>
      <c r="BI2811" s="130">
        <f t="shared" si="3842"/>
        <v>0</v>
      </c>
      <c r="BJ2811" s="130">
        <f t="shared" si="3843"/>
        <v>0</v>
      </c>
      <c r="BK2811" s="130">
        <f t="shared" si="3844"/>
        <v>0</v>
      </c>
      <c r="BL2811" s="359">
        <f t="shared" si="3812"/>
        <v>0</v>
      </c>
      <c r="BM2811" s="90">
        <f t="shared" si="3845"/>
        <v>0</v>
      </c>
      <c r="BP2811" s="90" t="s">
        <v>2058</v>
      </c>
      <c r="BQ2811" s="90">
        <f>COUNTIF(M2811:N2818,"NA")</f>
        <v>0</v>
      </c>
      <c r="BR2811" s="90">
        <f>COUNTIF(O2811:P2818,"NA")</f>
        <v>0</v>
      </c>
      <c r="BS2811" s="90">
        <f>COUNTIF(Q2811:R2818,"NA")</f>
        <v>0</v>
      </c>
      <c r="BT2811" s="90">
        <f>COUNTIF(S2811:T2818,"NA")</f>
        <v>0</v>
      </c>
      <c r="BU2811" s="90">
        <f>COUNTIF(U2811:U2818,"NA")</f>
        <v>0</v>
      </c>
      <c r="BV2811" s="90">
        <f>COUNTIF(V2811:V2818,"NA")</f>
        <v>0</v>
      </c>
      <c r="BW2811" s="90">
        <f>COUNTIF(W2811:X2818,"NA")</f>
        <v>0</v>
      </c>
      <c r="BX2811" s="90">
        <f>COUNTIF(Y2811:Y2818,"NA")</f>
        <v>0</v>
      </c>
      <c r="BY2811" s="90">
        <f>COUNTIF(Z2811:Z2818,"NA")</f>
        <v>0</v>
      </c>
      <c r="BZ2811" s="90">
        <f>COUNTIF(AA2811:AB2818,"NA")</f>
        <v>0</v>
      </c>
      <c r="CA2811" s="90">
        <f>COUNTIF(AC2811:AC2818,"NA")</f>
        <v>0</v>
      </c>
      <c r="CB2811" s="90">
        <f>COUNTIF(AD2811:AD2818,"NA")</f>
        <v>0</v>
      </c>
      <c r="CO2811" s="349" t="s">
        <v>2078</v>
      </c>
      <c r="CP2811" s="488">
        <f>SUM(M2810,M2819,M2822:N2823)</f>
        <v>0</v>
      </c>
      <c r="CQ2811" s="488"/>
      <c r="CR2811" s="488">
        <f t="shared" ref="CR2811" si="3905">SUM(O2810,O2819,O2822:P2823)</f>
        <v>0</v>
      </c>
      <c r="CS2811" s="488"/>
      <c r="CT2811" s="488">
        <f t="shared" ref="CT2811" si="3906">SUM(Q2810,Q2819,Q2822:R2823)</f>
        <v>0</v>
      </c>
      <c r="CU2811" s="488"/>
      <c r="CV2811" s="488">
        <f t="shared" ref="CV2811" si="3907">SUM(S2810,S2819,S2822:T2823)</f>
        <v>0</v>
      </c>
      <c r="CW2811" s="488"/>
      <c r="CX2811" s="353">
        <f>SUM(U2810,U2819,U2822:U2823)</f>
        <v>0</v>
      </c>
      <c r="CY2811" s="353">
        <f>SUM(V2810,V2819,V2822:V2823)</f>
        <v>0</v>
      </c>
      <c r="CZ2811" s="488">
        <f>SUM(W2810,W2819,W2822:X2823)</f>
        <v>0</v>
      </c>
      <c r="DA2811" s="488"/>
      <c r="DB2811" s="353">
        <f t="shared" ref="DB2811" si="3908">SUM(Y2810,Y2819,Y2822:Y2823)</f>
        <v>0</v>
      </c>
      <c r="DC2811" s="353">
        <f t="shared" ref="DC2811" si="3909">SUM(Z2810,Z2819,Z2822:Z2823)</f>
        <v>0</v>
      </c>
      <c r="DD2811" s="488">
        <f>SUM(AA2810,AA2819,AA2822:AB2823)</f>
        <v>0</v>
      </c>
      <c r="DE2811" s="488"/>
      <c r="DF2811" s="353">
        <f t="shared" ref="DF2811" si="3910">SUM(AC2810,AC2819,AC2822:AC2823)</f>
        <v>0</v>
      </c>
      <c r="DG2811" s="353">
        <f t="shared" ref="DG2811" si="3911">SUM(AD2810,AD2819,AD2822:AD2823)</f>
        <v>0</v>
      </c>
      <c r="DH2811" s="340"/>
    </row>
    <row r="2812" spans="1:112" ht="15" customHeight="1" x14ac:dyDescent="0.2">
      <c r="A2812" s="109"/>
      <c r="B2812" s="109"/>
      <c r="C2812" s="633"/>
      <c r="D2812" s="594"/>
      <c r="E2812" s="595"/>
      <c r="F2812" s="581" t="s">
        <v>603</v>
      </c>
      <c r="G2812" s="581"/>
      <c r="H2812" s="165"/>
      <c r="I2812" s="625" t="s">
        <v>301</v>
      </c>
      <c r="J2812" s="625"/>
      <c r="K2812" s="625"/>
      <c r="L2812" s="626"/>
      <c r="M2812" s="579"/>
      <c r="N2812" s="580"/>
      <c r="O2812" s="579"/>
      <c r="P2812" s="580"/>
      <c r="Q2812" s="579"/>
      <c r="R2812" s="580"/>
      <c r="S2812" s="590"/>
      <c r="T2812" s="591"/>
      <c r="U2812" s="201"/>
      <c r="V2812" s="201"/>
      <c r="W2812" s="486"/>
      <c r="X2812" s="486"/>
      <c r="Y2812" s="201"/>
      <c r="Z2812" s="201"/>
      <c r="AA2812" s="486"/>
      <c r="AB2812" s="486"/>
      <c r="AC2812" s="201"/>
      <c r="AD2812" s="201"/>
      <c r="AE2812" s="109"/>
      <c r="AG2812" s="90">
        <f t="shared" si="3817"/>
        <v>45</v>
      </c>
      <c r="AH2812" s="186">
        <f t="shared" si="3818"/>
        <v>0</v>
      </c>
      <c r="AI2812" s="130">
        <f t="shared" si="3819"/>
        <v>0</v>
      </c>
      <c r="AJ2812" s="130">
        <f t="shared" si="3820"/>
        <v>0</v>
      </c>
      <c r="AK2812" s="130">
        <f t="shared" si="3821"/>
        <v>0</v>
      </c>
      <c r="AL2812" s="130">
        <f t="shared" si="3822"/>
        <v>0</v>
      </c>
      <c r="AM2812" s="359">
        <f t="shared" si="3823"/>
        <v>0</v>
      </c>
      <c r="AN2812" s="130">
        <f t="shared" si="3824"/>
        <v>0</v>
      </c>
      <c r="AO2812" s="130">
        <f t="shared" si="3825"/>
        <v>0</v>
      </c>
      <c r="AP2812" s="130">
        <f t="shared" si="3826"/>
        <v>0</v>
      </c>
      <c r="AQ2812" s="130">
        <f t="shared" si="3827"/>
        <v>0</v>
      </c>
      <c r="AR2812" s="359">
        <f t="shared" si="3828"/>
        <v>0</v>
      </c>
      <c r="AS2812" s="130">
        <f t="shared" si="3829"/>
        <v>0</v>
      </c>
      <c r="AT2812" s="130">
        <f t="shared" si="3830"/>
        <v>0</v>
      </c>
      <c r="AU2812" s="130">
        <f t="shared" si="3831"/>
        <v>0</v>
      </c>
      <c r="AV2812" s="130">
        <f t="shared" si="3832"/>
        <v>0</v>
      </c>
      <c r="AW2812" s="359">
        <f t="shared" si="3809"/>
        <v>0</v>
      </c>
      <c r="AX2812" s="130">
        <f t="shared" si="3833"/>
        <v>0</v>
      </c>
      <c r="AY2812" s="130">
        <f t="shared" si="3834"/>
        <v>0</v>
      </c>
      <c r="AZ2812" s="130">
        <f t="shared" si="3835"/>
        <v>0</v>
      </c>
      <c r="BA2812" s="130">
        <f t="shared" si="3836"/>
        <v>0</v>
      </c>
      <c r="BB2812" s="359">
        <f t="shared" si="3810"/>
        <v>0</v>
      </c>
      <c r="BC2812" s="130">
        <f t="shared" si="3837"/>
        <v>0</v>
      </c>
      <c r="BD2812" s="130">
        <f t="shared" si="3838"/>
        <v>0</v>
      </c>
      <c r="BE2812" s="130">
        <f t="shared" si="3839"/>
        <v>0</v>
      </c>
      <c r="BF2812" s="130">
        <f t="shared" si="3840"/>
        <v>0</v>
      </c>
      <c r="BG2812" s="359">
        <f t="shared" si="3811"/>
        <v>0</v>
      </c>
      <c r="BH2812" s="130">
        <f t="shared" si="3841"/>
        <v>0</v>
      </c>
      <c r="BI2812" s="130">
        <f t="shared" si="3842"/>
        <v>0</v>
      </c>
      <c r="BJ2812" s="130">
        <f t="shared" si="3843"/>
        <v>0</v>
      </c>
      <c r="BK2812" s="130">
        <f t="shared" si="3844"/>
        <v>0</v>
      </c>
      <c r="BL2812" s="359">
        <f t="shared" si="3812"/>
        <v>0</v>
      </c>
      <c r="BM2812" s="90">
        <f t="shared" si="3845"/>
        <v>0</v>
      </c>
      <c r="BP2812" s="90" t="s">
        <v>2078</v>
      </c>
      <c r="BQ2812" s="90">
        <f>SUM(M2811:N2818)</f>
        <v>0</v>
      </c>
      <c r="BR2812" s="90">
        <f>SUM(O2811:P2818)</f>
        <v>0</v>
      </c>
      <c r="BS2812" s="90">
        <f>SUM(Q2811:R2818)</f>
        <v>0</v>
      </c>
      <c r="BT2812" s="90">
        <f>SUM(S2811:T2818)</f>
        <v>0</v>
      </c>
      <c r="BU2812" s="90">
        <f>SUM(U2811:U2818)</f>
        <v>0</v>
      </c>
      <c r="BV2812" s="90">
        <f>SUM(V2811:V2818)</f>
        <v>0</v>
      </c>
      <c r="BW2812" s="90">
        <f>SUM(W2811:X2818)</f>
        <v>0</v>
      </c>
      <c r="BX2812" s="90">
        <f>SUM(Y2811:Y2818)</f>
        <v>0</v>
      </c>
      <c r="BY2812" s="90">
        <f>SUM(Z2811:Z2818)</f>
        <v>0</v>
      </c>
      <c r="BZ2812" s="90">
        <f>SUM(AA2811:AB2818)</f>
        <v>0</v>
      </c>
      <c r="CA2812" s="90">
        <f>SUM(AC2811:AC2818)</f>
        <v>0</v>
      </c>
      <c r="CB2812" s="90">
        <f>SUM(AD2811:AD2818)</f>
        <v>0</v>
      </c>
      <c r="CO2812" s="349" t="s">
        <v>2029</v>
      </c>
      <c r="CP2812" s="488">
        <f>SUM(COUNTIF(M2810,"NS"),COUNTIF(M2819,"NS"),COUNTIF(M2822:N2823,"NS"))</f>
        <v>0</v>
      </c>
      <c r="CQ2812" s="488"/>
      <c r="CR2812" s="488">
        <f t="shared" ref="CR2812" si="3912">SUM(COUNTIF(O2810,"NS"),COUNTIF(O2819,"NS"),COUNTIF(O2822:P2823,"NS"))</f>
        <v>0</v>
      </c>
      <c r="CS2812" s="488"/>
      <c r="CT2812" s="488">
        <f t="shared" ref="CT2812" si="3913">SUM(COUNTIF(Q2810,"NS"),COUNTIF(Q2819,"NS"),COUNTIF(Q2822:R2823,"NS"))</f>
        <v>0</v>
      </c>
      <c r="CU2812" s="488"/>
      <c r="CV2812" s="488">
        <f t="shared" ref="CV2812" si="3914">SUM(COUNTIF(S2810,"NS"),COUNTIF(S2819,"NS"),COUNTIF(S2822:T2823,"NS"))</f>
        <v>0</v>
      </c>
      <c r="CW2812" s="488"/>
      <c r="CX2812" s="353">
        <f>SUM(COUNTIF(U2810,"NS"),COUNTIF(U2819,"NS"),COUNTIF(U2822:U2823,"NS"))</f>
        <v>0</v>
      </c>
      <c r="CY2812" s="353">
        <f>SUM(COUNTIF(V2810,"NS"),COUNTIF(V2819,"NS"),COUNTIF(V2822:V2823,"NS"))</f>
        <v>0</v>
      </c>
      <c r="CZ2812" s="488">
        <f>SUM(COUNTIF(W2810,"NS"),COUNTIF(W2819,"NS"),COUNTIF(W2822:X2823,"NS"))</f>
        <v>0</v>
      </c>
      <c r="DA2812" s="488"/>
      <c r="DB2812" s="353">
        <f t="shared" ref="DB2812" si="3915">SUM(COUNTIF(Y2810,"NS"),COUNTIF(Y2819,"NS"),COUNTIF(Y2822:Y2823,"NS"))</f>
        <v>0</v>
      </c>
      <c r="DC2812" s="353">
        <f t="shared" ref="DC2812" si="3916">SUM(COUNTIF(Z2810,"NS"),COUNTIF(Z2819,"NS"),COUNTIF(Z2822:Z2823,"NS"))</f>
        <v>0</v>
      </c>
      <c r="DD2812" s="488">
        <f>SUM(COUNTIF(AA2810,"NS"),COUNTIF(AA2819,"NS"),COUNTIF(AA2822:AB2823,"NS"))</f>
        <v>0</v>
      </c>
      <c r="DE2812" s="488"/>
      <c r="DF2812" s="353">
        <f t="shared" ref="DF2812" si="3917">SUM(COUNTIF(AC2810,"NS"),COUNTIF(AC2819,"NS"),COUNTIF(AC2822:AC2823,"NS"))</f>
        <v>0</v>
      </c>
      <c r="DG2812" s="353">
        <f t="shared" ref="DG2812" si="3918">SUM(COUNTIF(AD2810,"NS"),COUNTIF(AD2819,"NS"),COUNTIF(AD2822:AD2823,"NS"))</f>
        <v>0</v>
      </c>
      <c r="DH2812" s="340"/>
    </row>
    <row r="2813" spans="1:112" ht="15" customHeight="1" x14ac:dyDescent="0.2">
      <c r="A2813" s="109"/>
      <c r="B2813" s="109"/>
      <c r="C2813" s="633"/>
      <c r="D2813" s="594"/>
      <c r="E2813" s="595"/>
      <c r="F2813" s="581" t="s">
        <v>604</v>
      </c>
      <c r="G2813" s="581"/>
      <c r="H2813" s="165"/>
      <c r="I2813" s="625" t="s">
        <v>302</v>
      </c>
      <c r="J2813" s="625"/>
      <c r="K2813" s="625"/>
      <c r="L2813" s="626"/>
      <c r="M2813" s="579"/>
      <c r="N2813" s="580"/>
      <c r="O2813" s="579"/>
      <c r="P2813" s="580"/>
      <c r="Q2813" s="579"/>
      <c r="R2813" s="580"/>
      <c r="S2813" s="590"/>
      <c r="T2813" s="591"/>
      <c r="U2813" s="201"/>
      <c r="V2813" s="201"/>
      <c r="W2813" s="486"/>
      <c r="X2813" s="486"/>
      <c r="Y2813" s="201"/>
      <c r="Z2813" s="201"/>
      <c r="AA2813" s="486"/>
      <c r="AB2813" s="486"/>
      <c r="AC2813" s="201"/>
      <c r="AD2813" s="201"/>
      <c r="AE2813" s="109"/>
      <c r="AG2813" s="90">
        <f t="shared" si="3817"/>
        <v>45</v>
      </c>
      <c r="AH2813" s="186">
        <f t="shared" si="3818"/>
        <v>0</v>
      </c>
      <c r="AI2813" s="130">
        <f t="shared" si="3819"/>
        <v>0</v>
      </c>
      <c r="AJ2813" s="130">
        <f t="shared" si="3820"/>
        <v>0</v>
      </c>
      <c r="AK2813" s="130">
        <f t="shared" si="3821"/>
        <v>0</v>
      </c>
      <c r="AL2813" s="130">
        <f t="shared" si="3822"/>
        <v>0</v>
      </c>
      <c r="AM2813" s="359">
        <f t="shared" si="3823"/>
        <v>0</v>
      </c>
      <c r="AN2813" s="130">
        <f t="shared" si="3824"/>
        <v>0</v>
      </c>
      <c r="AO2813" s="130">
        <f t="shared" si="3825"/>
        <v>0</v>
      </c>
      <c r="AP2813" s="130">
        <f t="shared" si="3826"/>
        <v>0</v>
      </c>
      <c r="AQ2813" s="130">
        <f t="shared" si="3827"/>
        <v>0</v>
      </c>
      <c r="AR2813" s="359">
        <f t="shared" si="3828"/>
        <v>0</v>
      </c>
      <c r="AS2813" s="130">
        <f t="shared" si="3829"/>
        <v>0</v>
      </c>
      <c r="AT2813" s="130">
        <f t="shared" si="3830"/>
        <v>0</v>
      </c>
      <c r="AU2813" s="130">
        <f t="shared" si="3831"/>
        <v>0</v>
      </c>
      <c r="AV2813" s="130">
        <f t="shared" si="3832"/>
        <v>0</v>
      </c>
      <c r="AW2813" s="359">
        <f t="shared" si="3809"/>
        <v>0</v>
      </c>
      <c r="AX2813" s="130">
        <f t="shared" si="3833"/>
        <v>0</v>
      </c>
      <c r="AY2813" s="130">
        <f t="shared" si="3834"/>
        <v>0</v>
      </c>
      <c r="AZ2813" s="130">
        <f t="shared" si="3835"/>
        <v>0</v>
      </c>
      <c r="BA2813" s="130">
        <f t="shared" si="3836"/>
        <v>0</v>
      </c>
      <c r="BB2813" s="359">
        <f t="shared" si="3810"/>
        <v>0</v>
      </c>
      <c r="BC2813" s="130">
        <f t="shared" si="3837"/>
        <v>0</v>
      </c>
      <c r="BD2813" s="130">
        <f t="shared" si="3838"/>
        <v>0</v>
      </c>
      <c r="BE2813" s="130">
        <f t="shared" si="3839"/>
        <v>0</v>
      </c>
      <c r="BF2813" s="130">
        <f t="shared" si="3840"/>
        <v>0</v>
      </c>
      <c r="BG2813" s="359">
        <f t="shared" si="3811"/>
        <v>0</v>
      </c>
      <c r="BH2813" s="130">
        <f t="shared" si="3841"/>
        <v>0</v>
      </c>
      <c r="BI2813" s="130">
        <f t="shared" si="3842"/>
        <v>0</v>
      </c>
      <c r="BJ2813" s="130">
        <f t="shared" si="3843"/>
        <v>0</v>
      </c>
      <c r="BK2813" s="130">
        <f t="shared" si="3844"/>
        <v>0</v>
      </c>
      <c r="BL2813" s="359">
        <f t="shared" si="3812"/>
        <v>0</v>
      </c>
      <c r="BM2813" s="90">
        <f t="shared" si="3845"/>
        <v>0</v>
      </c>
      <c r="BP2813" s="90" t="s">
        <v>2029</v>
      </c>
      <c r="BQ2813" s="90">
        <f>COUNTIF(M2811:N2818,"NS")</f>
        <v>0</v>
      </c>
      <c r="BR2813" s="90">
        <f>COUNTIF(O2811:P2818,"NS")</f>
        <v>0</v>
      </c>
      <c r="BS2813" s="90">
        <f>COUNTIF(Q2811:R2818,"NS")</f>
        <v>0</v>
      </c>
      <c r="BT2813" s="90">
        <f>COUNTIF(S2811:T2818,"NS")</f>
        <v>0</v>
      </c>
      <c r="BU2813" s="90">
        <f>COUNTIF(U2811:U2818,"NS")</f>
        <v>0</v>
      </c>
      <c r="BV2813" s="90">
        <f>COUNTIF(V2811:V2818,"NS")</f>
        <v>0</v>
      </c>
      <c r="BW2813" s="90">
        <f>COUNTIF(W2811:X2818,"NS")</f>
        <v>0</v>
      </c>
      <c r="BX2813" s="90">
        <f>COUNTIF(Y2811:Y2818,"NS")</f>
        <v>0</v>
      </c>
      <c r="BY2813" s="90">
        <f>COUNTIF(Z2811:Z2818,"NS")</f>
        <v>0</v>
      </c>
      <c r="BZ2813" s="90">
        <f>COUNTIF(AA2811:AB2818,"NS")</f>
        <v>0</v>
      </c>
      <c r="CA2813" s="90">
        <f>COUNTIF(AC2811:AC2818,"NS")</f>
        <v>0</v>
      </c>
      <c r="CB2813" s="90">
        <f>COUNTIF(AD2811:AD2818,"NS")</f>
        <v>0</v>
      </c>
      <c r="CO2813" s="350">
        <v>0.25</v>
      </c>
      <c r="CP2813" s="493">
        <f>IF(CP2810="ns",0,CP2810*0.25)</f>
        <v>0</v>
      </c>
      <c r="CQ2813" s="493"/>
      <c r="CR2813" s="493">
        <f t="shared" ref="CR2813" si="3919">IF(CR2810="ns",0,CR2810*0.25)</f>
        <v>0</v>
      </c>
      <c r="CS2813" s="493"/>
      <c r="CT2813" s="493">
        <f t="shared" ref="CT2813" si="3920">IF(CT2810="ns",0,CT2810*0.25)</f>
        <v>0</v>
      </c>
      <c r="CU2813" s="493"/>
      <c r="CV2813" s="486">
        <f t="shared" ref="CV2813" si="3921">IF(CV2810="ns",0,CV2810*0.25)</f>
        <v>0</v>
      </c>
      <c r="CW2813" s="486"/>
      <c r="CX2813" s="342">
        <f>IF(CX2810="ns",0,CX2810*0.25)</f>
        <v>0</v>
      </c>
      <c r="CY2813" s="342">
        <f>IF(CY2810="ns",0,CY2810*0.25)</f>
        <v>0</v>
      </c>
      <c r="CZ2813" s="486">
        <f>IF(CZ2810="ns",0,CZ2810*0.25)</f>
        <v>0</v>
      </c>
      <c r="DA2813" s="486"/>
      <c r="DB2813" s="342">
        <f t="shared" ref="DB2813:DC2813" si="3922">IF(DB2810="ns",0,DB2810*0.25)</f>
        <v>0</v>
      </c>
      <c r="DC2813" s="342">
        <f t="shared" si="3922"/>
        <v>0</v>
      </c>
      <c r="DD2813" s="486">
        <f>IF(DD2810="ns",0,DD2810*0.25)</f>
        <v>0</v>
      </c>
      <c r="DE2813" s="486"/>
      <c r="DF2813" s="342">
        <f t="shared" ref="DF2813:DG2813" si="3923">IF(DF2810="ns",0,DF2810*0.25)</f>
        <v>0</v>
      </c>
      <c r="DG2813" s="342">
        <f t="shared" si="3923"/>
        <v>0</v>
      </c>
      <c r="DH2813" s="340"/>
    </row>
    <row r="2814" spans="1:112" ht="15" customHeight="1" x14ac:dyDescent="0.2">
      <c r="A2814" s="109"/>
      <c r="B2814" s="109"/>
      <c r="C2814" s="633"/>
      <c r="D2814" s="594"/>
      <c r="E2814" s="595"/>
      <c r="F2814" s="581" t="s">
        <v>605</v>
      </c>
      <c r="G2814" s="581"/>
      <c r="H2814" s="165"/>
      <c r="I2814" s="625" t="s">
        <v>308</v>
      </c>
      <c r="J2814" s="625"/>
      <c r="K2814" s="625"/>
      <c r="L2814" s="626"/>
      <c r="M2814" s="579"/>
      <c r="N2814" s="580"/>
      <c r="O2814" s="579"/>
      <c r="P2814" s="580"/>
      <c r="Q2814" s="579"/>
      <c r="R2814" s="580"/>
      <c r="S2814" s="590"/>
      <c r="T2814" s="591"/>
      <c r="U2814" s="201"/>
      <c r="V2814" s="201"/>
      <c r="W2814" s="486"/>
      <c r="X2814" s="486"/>
      <c r="Y2814" s="201"/>
      <c r="Z2814" s="201"/>
      <c r="AA2814" s="486"/>
      <c r="AB2814" s="486"/>
      <c r="AC2814" s="201"/>
      <c r="AD2814" s="201"/>
      <c r="AE2814" s="109"/>
      <c r="AG2814" s="90">
        <f t="shared" si="3817"/>
        <v>45</v>
      </c>
      <c r="AH2814" s="186">
        <f t="shared" si="3818"/>
        <v>0</v>
      </c>
      <c r="AI2814" s="130">
        <f t="shared" si="3819"/>
        <v>0</v>
      </c>
      <c r="AJ2814" s="130">
        <f t="shared" si="3820"/>
        <v>0</v>
      </c>
      <c r="AK2814" s="130">
        <f t="shared" si="3821"/>
        <v>0</v>
      </c>
      <c r="AL2814" s="130">
        <f t="shared" si="3822"/>
        <v>0</v>
      </c>
      <c r="AM2814" s="359">
        <f t="shared" si="3823"/>
        <v>0</v>
      </c>
      <c r="AN2814" s="130">
        <f t="shared" si="3824"/>
        <v>0</v>
      </c>
      <c r="AO2814" s="130">
        <f t="shared" si="3825"/>
        <v>0</v>
      </c>
      <c r="AP2814" s="130">
        <f t="shared" si="3826"/>
        <v>0</v>
      </c>
      <c r="AQ2814" s="130">
        <f t="shared" si="3827"/>
        <v>0</v>
      </c>
      <c r="AR2814" s="359">
        <f t="shared" si="3828"/>
        <v>0</v>
      </c>
      <c r="AS2814" s="130">
        <f t="shared" si="3829"/>
        <v>0</v>
      </c>
      <c r="AT2814" s="130">
        <f t="shared" si="3830"/>
        <v>0</v>
      </c>
      <c r="AU2814" s="130">
        <f t="shared" si="3831"/>
        <v>0</v>
      </c>
      <c r="AV2814" s="130">
        <f t="shared" si="3832"/>
        <v>0</v>
      </c>
      <c r="AW2814" s="359">
        <f t="shared" si="3809"/>
        <v>0</v>
      </c>
      <c r="AX2814" s="130">
        <f t="shared" si="3833"/>
        <v>0</v>
      </c>
      <c r="AY2814" s="130">
        <f t="shared" si="3834"/>
        <v>0</v>
      </c>
      <c r="AZ2814" s="130">
        <f t="shared" si="3835"/>
        <v>0</v>
      </c>
      <c r="BA2814" s="130">
        <f t="shared" si="3836"/>
        <v>0</v>
      </c>
      <c r="BB2814" s="359">
        <f t="shared" si="3810"/>
        <v>0</v>
      </c>
      <c r="BC2814" s="130">
        <f t="shared" si="3837"/>
        <v>0</v>
      </c>
      <c r="BD2814" s="130">
        <f t="shared" si="3838"/>
        <v>0</v>
      </c>
      <c r="BE2814" s="130">
        <f t="shared" si="3839"/>
        <v>0</v>
      </c>
      <c r="BF2814" s="130">
        <f t="shared" si="3840"/>
        <v>0</v>
      </c>
      <c r="BG2814" s="359">
        <f t="shared" si="3811"/>
        <v>0</v>
      </c>
      <c r="BH2814" s="130">
        <f t="shared" si="3841"/>
        <v>0</v>
      </c>
      <c r="BI2814" s="130">
        <f t="shared" si="3842"/>
        <v>0</v>
      </c>
      <c r="BJ2814" s="130">
        <f t="shared" si="3843"/>
        <v>0</v>
      </c>
      <c r="BK2814" s="130">
        <f t="shared" si="3844"/>
        <v>0</v>
      </c>
      <c r="BL2814" s="359">
        <f t="shared" si="3812"/>
        <v>0</v>
      </c>
      <c r="BM2814" s="90">
        <f t="shared" si="3845"/>
        <v>0</v>
      </c>
      <c r="BP2814" s="90" t="s">
        <v>2104</v>
      </c>
      <c r="BQ2814" s="90">
        <f>M2810</f>
        <v>0</v>
      </c>
      <c r="BR2814" s="90">
        <f>O2810</f>
        <v>0</v>
      </c>
      <c r="BS2814" s="90">
        <f>Q2810</f>
        <v>0</v>
      </c>
      <c r="BT2814" s="90">
        <f>S2810</f>
        <v>0</v>
      </c>
      <c r="BU2814" s="90">
        <f>U2810</f>
        <v>0</v>
      </c>
      <c r="BV2814" s="90">
        <f>V2810</f>
        <v>0</v>
      </c>
      <c r="BW2814" s="90">
        <f>W2810</f>
        <v>0</v>
      </c>
      <c r="BX2814" s="90">
        <f>Y2810</f>
        <v>0</v>
      </c>
      <c r="BY2814" s="90">
        <f>Z2810</f>
        <v>0</v>
      </c>
      <c r="BZ2814" s="90">
        <f>AA2810</f>
        <v>0</v>
      </c>
      <c r="CA2814" s="90">
        <f>AC2810</f>
        <v>0</v>
      </c>
      <c r="CB2814" s="90">
        <f>AD2810</f>
        <v>0</v>
      </c>
      <c r="CO2814" s="349" t="s">
        <v>72</v>
      </c>
      <c r="CP2814" s="488">
        <f>M2824</f>
        <v>0</v>
      </c>
      <c r="CQ2814" s="488"/>
      <c r="CR2814" s="488">
        <f t="shared" ref="CR2814" si="3924">O2824</f>
        <v>0</v>
      </c>
      <c r="CS2814" s="488"/>
      <c r="CT2814" s="488">
        <f t="shared" ref="CT2814" si="3925">Q2824</f>
        <v>0</v>
      </c>
      <c r="CU2814" s="488"/>
      <c r="CV2814" s="488">
        <f t="shared" ref="CV2814" si="3926">S2824</f>
        <v>0</v>
      </c>
      <c r="CW2814" s="488"/>
      <c r="CX2814" s="353">
        <f>U2824</f>
        <v>0</v>
      </c>
      <c r="CY2814" s="353">
        <f>V2824</f>
        <v>0</v>
      </c>
      <c r="CZ2814" s="488">
        <f>W2824</f>
        <v>0</v>
      </c>
      <c r="DA2814" s="488"/>
      <c r="DB2814" s="353">
        <f t="shared" ref="DB2814" si="3927">Y2824</f>
        <v>0</v>
      </c>
      <c r="DC2814" s="353">
        <f t="shared" ref="DC2814" si="3928">Z2824</f>
        <v>0</v>
      </c>
      <c r="DD2814" s="488">
        <f>AA2824</f>
        <v>0</v>
      </c>
      <c r="DE2814" s="488"/>
      <c r="DF2814" s="353">
        <f t="shared" ref="DF2814" si="3929">AC2824</f>
        <v>0</v>
      </c>
      <c r="DG2814" s="353">
        <f t="shared" ref="DG2814" si="3930">AD2824</f>
        <v>0</v>
      </c>
      <c r="DH2814" s="340"/>
    </row>
    <row r="2815" spans="1:112" ht="24" customHeight="1" x14ac:dyDescent="0.2">
      <c r="A2815" s="109"/>
      <c r="B2815" s="109"/>
      <c r="C2815" s="633"/>
      <c r="D2815" s="594"/>
      <c r="E2815" s="595"/>
      <c r="F2815" s="581" t="s">
        <v>606</v>
      </c>
      <c r="G2815" s="581"/>
      <c r="H2815" s="165"/>
      <c r="I2815" s="625" t="s">
        <v>306</v>
      </c>
      <c r="J2815" s="625"/>
      <c r="K2815" s="625"/>
      <c r="L2815" s="626"/>
      <c r="M2815" s="579"/>
      <c r="N2815" s="580"/>
      <c r="O2815" s="579"/>
      <c r="P2815" s="580"/>
      <c r="Q2815" s="579"/>
      <c r="R2815" s="580"/>
      <c r="S2815" s="590"/>
      <c r="T2815" s="591"/>
      <c r="U2815" s="201"/>
      <c r="V2815" s="201"/>
      <c r="W2815" s="486"/>
      <c r="X2815" s="486"/>
      <c r="Y2815" s="201"/>
      <c r="Z2815" s="201"/>
      <c r="AA2815" s="486"/>
      <c r="AB2815" s="486"/>
      <c r="AC2815" s="201"/>
      <c r="AD2815" s="201"/>
      <c r="AE2815" s="109"/>
      <c r="AG2815" s="90">
        <f t="shared" si="3817"/>
        <v>45</v>
      </c>
      <c r="AH2815" s="186">
        <f t="shared" si="3818"/>
        <v>0</v>
      </c>
      <c r="AI2815" s="130">
        <f t="shared" si="3819"/>
        <v>0</v>
      </c>
      <c r="AJ2815" s="130">
        <f t="shared" si="3820"/>
        <v>0</v>
      </c>
      <c r="AK2815" s="130">
        <f t="shared" si="3821"/>
        <v>0</v>
      </c>
      <c r="AL2815" s="130">
        <f t="shared" si="3822"/>
        <v>0</v>
      </c>
      <c r="AM2815" s="359">
        <f t="shared" si="3823"/>
        <v>0</v>
      </c>
      <c r="AN2815" s="130">
        <f t="shared" si="3824"/>
        <v>0</v>
      </c>
      <c r="AO2815" s="130">
        <f t="shared" si="3825"/>
        <v>0</v>
      </c>
      <c r="AP2815" s="130">
        <f t="shared" si="3826"/>
        <v>0</v>
      </c>
      <c r="AQ2815" s="130">
        <f t="shared" si="3827"/>
        <v>0</v>
      </c>
      <c r="AR2815" s="359">
        <f t="shared" si="3828"/>
        <v>0</v>
      </c>
      <c r="AS2815" s="130">
        <f t="shared" si="3829"/>
        <v>0</v>
      </c>
      <c r="AT2815" s="130">
        <f t="shared" si="3830"/>
        <v>0</v>
      </c>
      <c r="AU2815" s="130">
        <f t="shared" si="3831"/>
        <v>0</v>
      </c>
      <c r="AV2815" s="130">
        <f t="shared" si="3832"/>
        <v>0</v>
      </c>
      <c r="AW2815" s="359">
        <f t="shared" si="3809"/>
        <v>0</v>
      </c>
      <c r="AX2815" s="130">
        <f t="shared" si="3833"/>
        <v>0</v>
      </c>
      <c r="AY2815" s="130">
        <f t="shared" si="3834"/>
        <v>0</v>
      </c>
      <c r="AZ2815" s="130">
        <f t="shared" si="3835"/>
        <v>0</v>
      </c>
      <c r="BA2815" s="130">
        <f t="shared" si="3836"/>
        <v>0</v>
      </c>
      <c r="BB2815" s="359">
        <f t="shared" si="3810"/>
        <v>0</v>
      </c>
      <c r="BC2815" s="130">
        <f t="shared" si="3837"/>
        <v>0</v>
      </c>
      <c r="BD2815" s="130">
        <f t="shared" si="3838"/>
        <v>0</v>
      </c>
      <c r="BE2815" s="130">
        <f t="shared" si="3839"/>
        <v>0</v>
      </c>
      <c r="BF2815" s="130">
        <f t="shared" si="3840"/>
        <v>0</v>
      </c>
      <c r="BG2815" s="359">
        <f t="shared" si="3811"/>
        <v>0</v>
      </c>
      <c r="BH2815" s="130">
        <f t="shared" si="3841"/>
        <v>0</v>
      </c>
      <c r="BI2815" s="130">
        <f t="shared" si="3842"/>
        <v>0</v>
      </c>
      <c r="BJ2815" s="130">
        <f t="shared" si="3843"/>
        <v>0</v>
      </c>
      <c r="BK2815" s="130">
        <f t="shared" si="3844"/>
        <v>0</v>
      </c>
      <c r="BL2815" s="359">
        <f t="shared" si="3812"/>
        <v>0</v>
      </c>
      <c r="BM2815" s="90">
        <f t="shared" si="3845"/>
        <v>0</v>
      </c>
      <c r="CO2815" s="349" t="s">
        <v>2077</v>
      </c>
      <c r="CP2815" s="495">
        <f>IF(OR(CP2814=0,CP2814="NA",AND(CP2814="NS",CP2812&gt;0),AND(CP2814="NS",CP2811&gt;0),CP2814&lt;=CP2813),0,1)</f>
        <v>0</v>
      </c>
      <c r="CQ2815" s="495"/>
      <c r="CR2815" s="495">
        <f>IF(OR(CR2814=0,CR2814="NA",AND(CR2814="NS",CR2812&gt;0),AND(CR2814="NS",CR2811&gt;0),CR2814&lt;=CR2813),0,1)</f>
        <v>0</v>
      </c>
      <c r="CS2815" s="495"/>
      <c r="CT2815" s="495">
        <f t="shared" ref="CT2815" si="3931">IF(OR(CT2814=0,CT2814="NA",AND(CT2814="NS",CT2812&gt;0),AND(CT2814="NS",CT2811&gt;0),CT2814&lt;=CT2813),0,1)</f>
        <v>0</v>
      </c>
      <c r="CU2815" s="495"/>
      <c r="CV2815" s="489">
        <f t="shared" ref="CV2815" si="3932">IF(OR(CV2814=0,CV2814="NA",AND(CV2814="NS",CV2812&gt;0),AND(CV2814="NS",CV2811&gt;0),CV2814&lt;=CV2813),0,1)</f>
        <v>0</v>
      </c>
      <c r="CW2815" s="489"/>
      <c r="CX2815" s="351">
        <f>IF(OR(CX2814=0,CX2814="NA",AND(CX2814="NS",CX2812&gt;0),AND(CX2814="NS",CX2811&gt;0),CX2814&lt;=CX2813),0,1)</f>
        <v>0</v>
      </c>
      <c r="CY2815" s="351">
        <f>IF(OR(CY2814=0,CY2814="NA",AND(CY2814="NS",CY2812&gt;0),AND(CY2814="NS",CY2811&gt;0),CY2814&lt;=CY2813),0,1)</f>
        <v>0</v>
      </c>
      <c r="CZ2815" s="489">
        <f>IF(OR(CZ2814=0,CZ2814="NA",AND(CZ2814="NS",CZ2812&gt;0),AND(CZ2814="NS",CZ2811&gt;0),CZ2814&lt;=CZ2813),0,1)</f>
        <v>0</v>
      </c>
      <c r="DA2815" s="489"/>
      <c r="DB2815" s="351">
        <f t="shared" ref="DB2815:DC2815" si="3933">IF(OR(DB2814=0,DB2814="NA",AND(DB2814="NS",DB2812&gt;0),AND(DB2814="NS",DB2811&gt;0),DB2814&lt;=DB2813),0,1)</f>
        <v>0</v>
      </c>
      <c r="DC2815" s="351">
        <f t="shared" si="3933"/>
        <v>0</v>
      </c>
      <c r="DD2815" s="489">
        <f>IF(OR(DD2814=0,DD2814="NA",AND(DD2814="NS",DD2812&gt;0),AND(DD2814="NS",DD2811&gt;0),DD2814&lt;=DD2813),0,1)</f>
        <v>0</v>
      </c>
      <c r="DE2815" s="489"/>
      <c r="DF2815" s="351">
        <f t="shared" ref="DF2815:DG2815" si="3934">IF(OR(DF2814=0,DF2814="NA",AND(DF2814="NS",DF2812&gt;0),AND(DF2814="NS",DF2811&gt;0),DF2814&lt;=DF2813),0,1)</f>
        <v>0</v>
      </c>
      <c r="DG2815" s="351">
        <f t="shared" si="3934"/>
        <v>0</v>
      </c>
      <c r="DH2815" s="352">
        <f>SUM(CP2815:DG2815)</f>
        <v>0</v>
      </c>
    </row>
    <row r="2816" spans="1:112" ht="24" customHeight="1" x14ac:dyDescent="0.2">
      <c r="A2816" s="109"/>
      <c r="B2816" s="109"/>
      <c r="C2816" s="633"/>
      <c r="D2816" s="594"/>
      <c r="E2816" s="595"/>
      <c r="F2816" s="581" t="s">
        <v>607</v>
      </c>
      <c r="G2816" s="581"/>
      <c r="H2816" s="165"/>
      <c r="I2816" s="625" t="s">
        <v>304</v>
      </c>
      <c r="J2816" s="625"/>
      <c r="K2816" s="625"/>
      <c r="L2816" s="626"/>
      <c r="M2816" s="579"/>
      <c r="N2816" s="580"/>
      <c r="O2816" s="579"/>
      <c r="P2816" s="580"/>
      <c r="Q2816" s="579"/>
      <c r="R2816" s="580"/>
      <c r="S2816" s="590"/>
      <c r="T2816" s="591"/>
      <c r="U2816" s="201"/>
      <c r="V2816" s="201"/>
      <c r="W2816" s="486"/>
      <c r="X2816" s="486"/>
      <c r="Y2816" s="201"/>
      <c r="Z2816" s="201"/>
      <c r="AA2816" s="486"/>
      <c r="AB2816" s="486"/>
      <c r="AC2816" s="201"/>
      <c r="AD2816" s="201"/>
      <c r="AE2816" s="109"/>
      <c r="AG2816" s="90">
        <f t="shared" si="3817"/>
        <v>45</v>
      </c>
      <c r="AH2816" s="186">
        <f t="shared" si="3818"/>
        <v>0</v>
      </c>
      <c r="AI2816" s="130">
        <f t="shared" si="3819"/>
        <v>0</v>
      </c>
      <c r="AJ2816" s="130">
        <f t="shared" si="3820"/>
        <v>0</v>
      </c>
      <c r="AK2816" s="130">
        <f t="shared" si="3821"/>
        <v>0</v>
      </c>
      <c r="AL2816" s="130">
        <f t="shared" si="3822"/>
        <v>0</v>
      </c>
      <c r="AM2816" s="359">
        <f t="shared" si="3823"/>
        <v>0</v>
      </c>
      <c r="AN2816" s="130">
        <f t="shared" si="3824"/>
        <v>0</v>
      </c>
      <c r="AO2816" s="130">
        <f t="shared" si="3825"/>
        <v>0</v>
      </c>
      <c r="AP2816" s="130">
        <f t="shared" si="3826"/>
        <v>0</v>
      </c>
      <c r="AQ2816" s="130">
        <f t="shared" si="3827"/>
        <v>0</v>
      </c>
      <c r="AR2816" s="359">
        <f t="shared" si="3828"/>
        <v>0</v>
      </c>
      <c r="AS2816" s="130">
        <f t="shared" si="3829"/>
        <v>0</v>
      </c>
      <c r="AT2816" s="130">
        <f t="shared" si="3830"/>
        <v>0</v>
      </c>
      <c r="AU2816" s="130">
        <f t="shared" si="3831"/>
        <v>0</v>
      </c>
      <c r="AV2816" s="130">
        <f t="shared" si="3832"/>
        <v>0</v>
      </c>
      <c r="AW2816" s="359">
        <f t="shared" si="3809"/>
        <v>0</v>
      </c>
      <c r="AX2816" s="130">
        <f t="shared" si="3833"/>
        <v>0</v>
      </c>
      <c r="AY2816" s="130">
        <f t="shared" si="3834"/>
        <v>0</v>
      </c>
      <c r="AZ2816" s="130">
        <f t="shared" si="3835"/>
        <v>0</v>
      </c>
      <c r="BA2816" s="130">
        <f t="shared" si="3836"/>
        <v>0</v>
      </c>
      <c r="BB2816" s="359">
        <f t="shared" si="3810"/>
        <v>0</v>
      </c>
      <c r="BC2816" s="130">
        <f t="shared" si="3837"/>
        <v>0</v>
      </c>
      <c r="BD2816" s="130">
        <f t="shared" si="3838"/>
        <v>0</v>
      </c>
      <c r="BE2816" s="130">
        <f t="shared" si="3839"/>
        <v>0</v>
      </c>
      <c r="BF2816" s="130">
        <f t="shared" si="3840"/>
        <v>0</v>
      </c>
      <c r="BG2816" s="359">
        <f t="shared" si="3811"/>
        <v>0</v>
      </c>
      <c r="BH2816" s="130">
        <f t="shared" si="3841"/>
        <v>0</v>
      </c>
      <c r="BI2816" s="130">
        <f t="shared" si="3842"/>
        <v>0</v>
      </c>
      <c r="BJ2816" s="130">
        <f t="shared" si="3843"/>
        <v>0</v>
      </c>
      <c r="BK2816" s="130">
        <f t="shared" si="3844"/>
        <v>0</v>
      </c>
      <c r="BL2816" s="359">
        <f t="shared" si="3812"/>
        <v>0</v>
      </c>
      <c r="BM2816" s="90">
        <f t="shared" si="3845"/>
        <v>0</v>
      </c>
      <c r="CO2816" s="340"/>
      <c r="CP2816" s="493"/>
      <c r="CQ2816" s="493"/>
      <c r="CR2816" s="493"/>
      <c r="CS2816" s="493"/>
      <c r="CT2816" s="493"/>
      <c r="CU2816" s="493"/>
      <c r="CV2816" s="486"/>
      <c r="CW2816" s="486"/>
      <c r="CX2816" s="342"/>
      <c r="CY2816" s="342"/>
      <c r="CZ2816" s="486"/>
      <c r="DA2816" s="486"/>
      <c r="DB2816" s="342"/>
      <c r="DC2816" s="342"/>
      <c r="DD2816" s="486"/>
      <c r="DE2816" s="486"/>
      <c r="DF2816" s="342"/>
      <c r="DG2816" s="342"/>
      <c r="DH2816" s="340"/>
    </row>
    <row r="2817" spans="1:112" ht="24" customHeight="1" x14ac:dyDescent="0.2">
      <c r="A2817" s="109"/>
      <c r="B2817" s="109"/>
      <c r="C2817" s="633"/>
      <c r="D2817" s="594"/>
      <c r="E2817" s="595"/>
      <c r="F2817" s="581" t="s">
        <v>608</v>
      </c>
      <c r="G2817" s="581"/>
      <c r="H2817" s="165"/>
      <c r="I2817" s="625" t="s">
        <v>309</v>
      </c>
      <c r="J2817" s="625"/>
      <c r="K2817" s="625"/>
      <c r="L2817" s="626"/>
      <c r="M2817" s="579"/>
      <c r="N2817" s="580"/>
      <c r="O2817" s="579"/>
      <c r="P2817" s="580"/>
      <c r="Q2817" s="579"/>
      <c r="R2817" s="580"/>
      <c r="S2817" s="590"/>
      <c r="T2817" s="591"/>
      <c r="U2817" s="201"/>
      <c r="V2817" s="201"/>
      <c r="W2817" s="486"/>
      <c r="X2817" s="486"/>
      <c r="Y2817" s="201"/>
      <c r="Z2817" s="201"/>
      <c r="AA2817" s="486"/>
      <c r="AB2817" s="486"/>
      <c r="AC2817" s="201"/>
      <c r="AD2817" s="201"/>
      <c r="AE2817" s="109"/>
      <c r="AG2817" s="90">
        <f t="shared" si="3817"/>
        <v>45</v>
      </c>
      <c r="AH2817" s="186">
        <f t="shared" si="3818"/>
        <v>0</v>
      </c>
      <c r="AI2817" s="130">
        <f t="shared" si="3819"/>
        <v>0</v>
      </c>
      <c r="AJ2817" s="130">
        <f t="shared" si="3820"/>
        <v>0</v>
      </c>
      <c r="AK2817" s="130">
        <f t="shared" si="3821"/>
        <v>0</v>
      </c>
      <c r="AL2817" s="130">
        <f t="shared" si="3822"/>
        <v>0</v>
      </c>
      <c r="AM2817" s="359">
        <f t="shared" si="3823"/>
        <v>0</v>
      </c>
      <c r="AN2817" s="130">
        <f t="shared" si="3824"/>
        <v>0</v>
      </c>
      <c r="AO2817" s="130">
        <f t="shared" si="3825"/>
        <v>0</v>
      </c>
      <c r="AP2817" s="130">
        <f t="shared" si="3826"/>
        <v>0</v>
      </c>
      <c r="AQ2817" s="130">
        <f t="shared" si="3827"/>
        <v>0</v>
      </c>
      <c r="AR2817" s="359">
        <f t="shared" si="3828"/>
        <v>0</v>
      </c>
      <c r="AS2817" s="130">
        <f t="shared" si="3829"/>
        <v>0</v>
      </c>
      <c r="AT2817" s="130">
        <f t="shared" si="3830"/>
        <v>0</v>
      </c>
      <c r="AU2817" s="130">
        <f t="shared" si="3831"/>
        <v>0</v>
      </c>
      <c r="AV2817" s="130">
        <f t="shared" si="3832"/>
        <v>0</v>
      </c>
      <c r="AW2817" s="359">
        <f t="shared" si="3809"/>
        <v>0</v>
      </c>
      <c r="AX2817" s="130">
        <f t="shared" si="3833"/>
        <v>0</v>
      </c>
      <c r="AY2817" s="130">
        <f t="shared" si="3834"/>
        <v>0</v>
      </c>
      <c r="AZ2817" s="130">
        <f t="shared" si="3835"/>
        <v>0</v>
      </c>
      <c r="BA2817" s="130">
        <f t="shared" si="3836"/>
        <v>0</v>
      </c>
      <c r="BB2817" s="359">
        <f t="shared" si="3810"/>
        <v>0</v>
      </c>
      <c r="BC2817" s="130">
        <f t="shared" si="3837"/>
        <v>0</v>
      </c>
      <c r="BD2817" s="130">
        <f t="shared" si="3838"/>
        <v>0</v>
      </c>
      <c r="BE2817" s="130">
        <f t="shared" si="3839"/>
        <v>0</v>
      </c>
      <c r="BF2817" s="130">
        <f t="shared" si="3840"/>
        <v>0</v>
      </c>
      <c r="BG2817" s="359">
        <f t="shared" si="3811"/>
        <v>0</v>
      </c>
      <c r="BH2817" s="130">
        <f t="shared" si="3841"/>
        <v>0</v>
      </c>
      <c r="BI2817" s="130">
        <f t="shared" si="3842"/>
        <v>0</v>
      </c>
      <c r="BJ2817" s="130">
        <f t="shared" si="3843"/>
        <v>0</v>
      </c>
      <c r="BK2817" s="130">
        <f t="shared" si="3844"/>
        <v>0</v>
      </c>
      <c r="BL2817" s="359">
        <f t="shared" si="3812"/>
        <v>0</v>
      </c>
      <c r="BM2817" s="90">
        <f t="shared" si="3845"/>
        <v>0</v>
      </c>
      <c r="CO2817" s="340"/>
      <c r="CP2817" s="493"/>
      <c r="CQ2817" s="493"/>
      <c r="CR2817" s="493"/>
      <c r="CS2817" s="493"/>
      <c r="CT2817" s="493"/>
      <c r="CU2817" s="493"/>
      <c r="CV2817" s="486"/>
      <c r="CW2817" s="486"/>
      <c r="CX2817" s="342"/>
      <c r="CY2817" s="342"/>
      <c r="CZ2817" s="486"/>
      <c r="DA2817" s="486"/>
      <c r="DB2817" s="342"/>
      <c r="DC2817" s="342"/>
      <c r="DD2817" s="486"/>
      <c r="DE2817" s="486"/>
      <c r="DF2817" s="342"/>
      <c r="DG2817" s="342"/>
      <c r="DH2817" s="340"/>
    </row>
    <row r="2818" spans="1:112" ht="36" customHeight="1" x14ac:dyDescent="0.2">
      <c r="A2818" s="109"/>
      <c r="B2818" s="109"/>
      <c r="C2818" s="633"/>
      <c r="D2818" s="594"/>
      <c r="E2818" s="595"/>
      <c r="F2818" s="581" t="s">
        <v>609</v>
      </c>
      <c r="G2818" s="581"/>
      <c r="H2818" s="165"/>
      <c r="I2818" s="625" t="s">
        <v>610</v>
      </c>
      <c r="J2818" s="625"/>
      <c r="K2818" s="625"/>
      <c r="L2818" s="626"/>
      <c r="M2818" s="579"/>
      <c r="N2818" s="580"/>
      <c r="O2818" s="579"/>
      <c r="P2818" s="580"/>
      <c r="Q2818" s="579"/>
      <c r="R2818" s="580"/>
      <c r="S2818" s="590"/>
      <c r="T2818" s="591"/>
      <c r="U2818" s="201"/>
      <c r="V2818" s="201"/>
      <c r="W2818" s="486"/>
      <c r="X2818" s="486"/>
      <c r="Y2818" s="201"/>
      <c r="Z2818" s="201"/>
      <c r="AA2818" s="486"/>
      <c r="AB2818" s="486"/>
      <c r="AC2818" s="201"/>
      <c r="AD2818" s="201"/>
      <c r="AE2818" s="109"/>
      <c r="AG2818" s="90">
        <f t="shared" si="3817"/>
        <v>45</v>
      </c>
      <c r="AH2818" s="186">
        <f t="shared" si="3818"/>
        <v>0</v>
      </c>
      <c r="AI2818" s="130">
        <f t="shared" si="3819"/>
        <v>0</v>
      </c>
      <c r="AJ2818" s="130">
        <f t="shared" si="3820"/>
        <v>0</v>
      </c>
      <c r="AK2818" s="130">
        <f t="shared" si="3821"/>
        <v>0</v>
      </c>
      <c r="AL2818" s="130">
        <f t="shared" si="3822"/>
        <v>0</v>
      </c>
      <c r="AM2818" s="359">
        <f t="shared" si="3823"/>
        <v>0</v>
      </c>
      <c r="AN2818" s="130">
        <f t="shared" si="3824"/>
        <v>0</v>
      </c>
      <c r="AO2818" s="130">
        <f t="shared" si="3825"/>
        <v>0</v>
      </c>
      <c r="AP2818" s="130">
        <f t="shared" si="3826"/>
        <v>0</v>
      </c>
      <c r="AQ2818" s="130">
        <f t="shared" si="3827"/>
        <v>0</v>
      </c>
      <c r="AR2818" s="359">
        <f t="shared" si="3828"/>
        <v>0</v>
      </c>
      <c r="AS2818" s="130">
        <f t="shared" si="3829"/>
        <v>0</v>
      </c>
      <c r="AT2818" s="130">
        <f t="shared" si="3830"/>
        <v>0</v>
      </c>
      <c r="AU2818" s="130">
        <f t="shared" si="3831"/>
        <v>0</v>
      </c>
      <c r="AV2818" s="130">
        <f t="shared" si="3832"/>
        <v>0</v>
      </c>
      <c r="AW2818" s="359">
        <f t="shared" si="3809"/>
        <v>0</v>
      </c>
      <c r="AX2818" s="130">
        <f t="shared" si="3833"/>
        <v>0</v>
      </c>
      <c r="AY2818" s="130">
        <f t="shared" si="3834"/>
        <v>0</v>
      </c>
      <c r="AZ2818" s="130">
        <f t="shared" si="3835"/>
        <v>0</v>
      </c>
      <c r="BA2818" s="130">
        <f t="shared" si="3836"/>
        <v>0</v>
      </c>
      <c r="BB2818" s="359">
        <f t="shared" si="3810"/>
        <v>0</v>
      </c>
      <c r="BC2818" s="130">
        <f t="shared" si="3837"/>
        <v>0</v>
      </c>
      <c r="BD2818" s="130">
        <f t="shared" si="3838"/>
        <v>0</v>
      </c>
      <c r="BE2818" s="130">
        <f t="shared" si="3839"/>
        <v>0</v>
      </c>
      <c r="BF2818" s="130">
        <f t="shared" si="3840"/>
        <v>0</v>
      </c>
      <c r="BG2818" s="359">
        <f t="shared" si="3811"/>
        <v>0</v>
      </c>
      <c r="BH2818" s="130">
        <f t="shared" si="3841"/>
        <v>0</v>
      </c>
      <c r="BI2818" s="130">
        <f t="shared" si="3842"/>
        <v>0</v>
      </c>
      <c r="BJ2818" s="130">
        <f t="shared" si="3843"/>
        <v>0</v>
      </c>
      <c r="BK2818" s="130">
        <f t="shared" si="3844"/>
        <v>0</v>
      </c>
      <c r="BL2818" s="359">
        <f t="shared" si="3812"/>
        <v>0</v>
      </c>
      <c r="BM2818" s="90">
        <f t="shared" si="3845"/>
        <v>0</v>
      </c>
      <c r="BQ2818" s="246" t="s">
        <v>2104</v>
      </c>
      <c r="BR2818" s="246" t="s">
        <v>2048</v>
      </c>
      <c r="BS2818" s="246" t="s">
        <v>2049</v>
      </c>
      <c r="BT2818" s="246" t="s">
        <v>84</v>
      </c>
      <c r="BU2818" s="246" t="s">
        <v>2048</v>
      </c>
      <c r="BV2818" s="246" t="s">
        <v>2049</v>
      </c>
      <c r="BW2818" s="246" t="s">
        <v>84</v>
      </c>
      <c r="BX2818" s="246" t="s">
        <v>2048</v>
      </c>
      <c r="BY2818" s="246" t="s">
        <v>2049</v>
      </c>
      <c r="BZ2818" s="246" t="s">
        <v>84</v>
      </c>
      <c r="CA2818" s="246" t="s">
        <v>2048</v>
      </c>
      <c r="CB2818" s="246" t="s">
        <v>2049</v>
      </c>
      <c r="CO2818" s="340"/>
      <c r="CP2818" s="493"/>
      <c r="CQ2818" s="493"/>
      <c r="CR2818" s="493"/>
      <c r="CS2818" s="493"/>
      <c r="CT2818" s="493"/>
      <c r="CU2818" s="493"/>
      <c r="CV2818" s="486"/>
      <c r="CW2818" s="486"/>
      <c r="CX2818" s="342"/>
      <c r="CY2818" s="342"/>
      <c r="CZ2818" s="486"/>
      <c r="DA2818" s="486"/>
      <c r="DB2818" s="342"/>
      <c r="DC2818" s="342"/>
      <c r="DD2818" s="486"/>
      <c r="DE2818" s="486"/>
      <c r="DF2818" s="342"/>
      <c r="DG2818" s="342"/>
      <c r="DH2818" s="340"/>
    </row>
    <row r="2819" spans="1:112" ht="24" customHeight="1" x14ac:dyDescent="0.2">
      <c r="A2819" s="109"/>
      <c r="B2819" s="109"/>
      <c r="C2819" s="633"/>
      <c r="D2819" s="594"/>
      <c r="E2819" s="595"/>
      <c r="F2819" s="629" t="s">
        <v>611</v>
      </c>
      <c r="G2819" s="629"/>
      <c r="H2819" s="587" t="s">
        <v>612</v>
      </c>
      <c r="I2819" s="588"/>
      <c r="J2819" s="588"/>
      <c r="K2819" s="588"/>
      <c r="L2819" s="589"/>
      <c r="M2819" s="579"/>
      <c r="N2819" s="580"/>
      <c r="O2819" s="579"/>
      <c r="P2819" s="580"/>
      <c r="Q2819" s="579"/>
      <c r="R2819" s="580"/>
      <c r="S2819" s="590"/>
      <c r="T2819" s="591"/>
      <c r="U2819" s="201"/>
      <c r="V2819" s="201"/>
      <c r="W2819" s="486"/>
      <c r="X2819" s="486"/>
      <c r="Y2819" s="201"/>
      <c r="Z2819" s="201"/>
      <c r="AA2819" s="486"/>
      <c r="AB2819" s="486"/>
      <c r="AC2819" s="201"/>
      <c r="AD2819" s="201"/>
      <c r="AE2819" s="109"/>
      <c r="AG2819" s="186">
        <f t="shared" si="3817"/>
        <v>45</v>
      </c>
      <c r="AH2819" s="186">
        <f t="shared" si="3818"/>
        <v>0</v>
      </c>
      <c r="AI2819" s="178">
        <f t="shared" si="3819"/>
        <v>0</v>
      </c>
      <c r="AJ2819" s="178">
        <f t="shared" si="3820"/>
        <v>0</v>
      </c>
      <c r="AK2819" s="178">
        <f t="shared" si="3821"/>
        <v>0</v>
      </c>
      <c r="AL2819" s="130">
        <f t="shared" si="3822"/>
        <v>0</v>
      </c>
      <c r="AM2819" s="359">
        <f t="shared" si="3823"/>
        <v>0</v>
      </c>
      <c r="AN2819" s="178">
        <f t="shared" si="3824"/>
        <v>0</v>
      </c>
      <c r="AO2819" s="178">
        <f t="shared" si="3825"/>
        <v>0</v>
      </c>
      <c r="AP2819" s="178">
        <f t="shared" si="3826"/>
        <v>0</v>
      </c>
      <c r="AQ2819" s="178">
        <f t="shared" si="3827"/>
        <v>0</v>
      </c>
      <c r="AR2819" s="359">
        <f t="shared" si="3828"/>
        <v>0</v>
      </c>
      <c r="AS2819" s="178">
        <f t="shared" si="3829"/>
        <v>0</v>
      </c>
      <c r="AT2819" s="178">
        <f t="shared" si="3830"/>
        <v>0</v>
      </c>
      <c r="AU2819" s="178">
        <f t="shared" si="3831"/>
        <v>0</v>
      </c>
      <c r="AV2819" s="178">
        <f t="shared" si="3832"/>
        <v>0</v>
      </c>
      <c r="AW2819" s="359">
        <f t="shared" si="3809"/>
        <v>0</v>
      </c>
      <c r="AX2819" s="178">
        <f t="shared" si="3833"/>
        <v>0</v>
      </c>
      <c r="AY2819" s="178">
        <f t="shared" si="3834"/>
        <v>0</v>
      </c>
      <c r="AZ2819" s="178">
        <f t="shared" si="3835"/>
        <v>0</v>
      </c>
      <c r="BA2819" s="178">
        <f t="shared" si="3836"/>
        <v>0</v>
      </c>
      <c r="BB2819" s="359">
        <f t="shared" si="3810"/>
        <v>0</v>
      </c>
      <c r="BC2819" s="178">
        <f t="shared" si="3837"/>
        <v>0</v>
      </c>
      <c r="BD2819" s="178">
        <f t="shared" si="3838"/>
        <v>0</v>
      </c>
      <c r="BE2819" s="178">
        <f t="shared" si="3839"/>
        <v>0</v>
      </c>
      <c r="BF2819" s="178">
        <f t="shared" si="3840"/>
        <v>0</v>
      </c>
      <c r="BG2819" s="359">
        <f t="shared" si="3811"/>
        <v>0</v>
      </c>
      <c r="BH2819" s="178">
        <f t="shared" si="3841"/>
        <v>0</v>
      </c>
      <c r="BI2819" s="178">
        <f t="shared" si="3842"/>
        <v>0</v>
      </c>
      <c r="BJ2819" s="178">
        <f t="shared" si="3843"/>
        <v>0</v>
      </c>
      <c r="BK2819" s="178">
        <f t="shared" si="3844"/>
        <v>0</v>
      </c>
      <c r="BL2819" s="359">
        <f t="shared" si="3812"/>
        <v>0</v>
      </c>
      <c r="BM2819" s="186">
        <f t="shared" si="3845"/>
        <v>0</v>
      </c>
      <c r="BN2819" s="186"/>
      <c r="BO2819" s="186"/>
      <c r="BP2819" s="186" t="s">
        <v>2077</v>
      </c>
      <c r="BQ2819" s="178">
        <f t="shared" ref="BQ2819:CB2819" si="3935">IF($AG$1789=$AH$1789,0,IF(
OR(
AND(BQ2823=0,BQ2822&gt;0),
AND(BQ2823="NS",BQ2821&gt;0),
AND(BQ2823="NS",BQ2821=0,BQ2822=0)),1,
IF(OR(
AND(BQ2823&gt;0,BQ2822=2),
AND(BQ2823="NS",BQ2822=2),
AND(BQ2823="NS",BQ2821=0,BQ2822&gt;0),
BQ2823=BQ2821,
AND(BQ2823="NA",BQ2822=0,BQ2821=0,BQ2820&gt;0)),0,1)))</f>
        <v>0</v>
      </c>
      <c r="BR2819" s="178">
        <f t="shared" si="3935"/>
        <v>0</v>
      </c>
      <c r="BS2819" s="178">
        <f t="shared" si="3935"/>
        <v>0</v>
      </c>
      <c r="BT2819" s="178">
        <f t="shared" si="3935"/>
        <v>0</v>
      </c>
      <c r="BU2819" s="178">
        <f t="shared" si="3935"/>
        <v>0</v>
      </c>
      <c r="BV2819" s="178">
        <f t="shared" si="3935"/>
        <v>0</v>
      </c>
      <c r="BW2819" s="178">
        <f t="shared" si="3935"/>
        <v>0</v>
      </c>
      <c r="BX2819" s="178">
        <f t="shared" si="3935"/>
        <v>0</v>
      </c>
      <c r="BY2819" s="178">
        <f t="shared" si="3935"/>
        <v>0</v>
      </c>
      <c r="BZ2819" s="178">
        <f t="shared" si="3935"/>
        <v>0</v>
      </c>
      <c r="CA2819" s="178">
        <f t="shared" si="3935"/>
        <v>0</v>
      </c>
      <c r="CB2819" s="178">
        <f t="shared" si="3935"/>
        <v>0</v>
      </c>
      <c r="CC2819" s="186">
        <f>SUM(BQ2819:CB2819)</f>
        <v>0</v>
      </c>
      <c r="CO2819" s="354"/>
      <c r="CP2819" s="494"/>
      <c r="CQ2819" s="494"/>
      <c r="CR2819" s="494"/>
      <c r="CS2819" s="494"/>
      <c r="CT2819" s="494"/>
      <c r="CU2819" s="494"/>
      <c r="CV2819" s="487"/>
      <c r="CW2819" s="487"/>
      <c r="CX2819" s="341"/>
      <c r="CY2819" s="341"/>
      <c r="CZ2819" s="487"/>
      <c r="DA2819" s="487"/>
      <c r="DB2819" s="341"/>
      <c r="DC2819" s="341"/>
      <c r="DD2819" s="487"/>
      <c r="DE2819" s="487"/>
      <c r="DF2819" s="341"/>
      <c r="DG2819" s="341"/>
      <c r="DH2819" s="354"/>
    </row>
    <row r="2820" spans="1:112" ht="24" customHeight="1" x14ac:dyDescent="0.2">
      <c r="A2820" s="109"/>
      <c r="B2820" s="109"/>
      <c r="C2820" s="633"/>
      <c r="D2820" s="594"/>
      <c r="E2820" s="595"/>
      <c r="F2820" s="577" t="s">
        <v>615</v>
      </c>
      <c r="G2820" s="578"/>
      <c r="H2820" s="165"/>
      <c r="I2820" s="625" t="s">
        <v>613</v>
      </c>
      <c r="J2820" s="625"/>
      <c r="K2820" s="625"/>
      <c r="L2820" s="626"/>
      <c r="M2820" s="579"/>
      <c r="N2820" s="580"/>
      <c r="O2820" s="579"/>
      <c r="P2820" s="580"/>
      <c r="Q2820" s="579"/>
      <c r="R2820" s="580"/>
      <c r="S2820" s="590"/>
      <c r="T2820" s="591"/>
      <c r="U2820" s="201"/>
      <c r="V2820" s="201"/>
      <c r="W2820" s="486"/>
      <c r="X2820" s="486"/>
      <c r="Y2820" s="201"/>
      <c r="Z2820" s="201"/>
      <c r="AA2820" s="486"/>
      <c r="AB2820" s="486"/>
      <c r="AC2820" s="201"/>
      <c r="AD2820" s="201"/>
      <c r="AE2820" s="109"/>
      <c r="AG2820" s="90">
        <f t="shared" si="3817"/>
        <v>45</v>
      </c>
      <c r="AH2820" s="186">
        <f t="shared" si="3818"/>
        <v>0</v>
      </c>
      <c r="AI2820" s="130">
        <f t="shared" si="3819"/>
        <v>0</v>
      </c>
      <c r="AJ2820" s="130">
        <f t="shared" si="3820"/>
        <v>0</v>
      </c>
      <c r="AK2820" s="130">
        <f t="shared" si="3821"/>
        <v>0</v>
      </c>
      <c r="AL2820" s="130">
        <f t="shared" si="3822"/>
        <v>0</v>
      </c>
      <c r="AM2820" s="359">
        <f t="shared" si="3823"/>
        <v>0</v>
      </c>
      <c r="AN2820" s="130">
        <f t="shared" si="3824"/>
        <v>0</v>
      </c>
      <c r="AO2820" s="130">
        <f t="shared" si="3825"/>
        <v>0</v>
      </c>
      <c r="AP2820" s="130">
        <f t="shared" si="3826"/>
        <v>0</v>
      </c>
      <c r="AQ2820" s="130">
        <f t="shared" si="3827"/>
        <v>0</v>
      </c>
      <c r="AR2820" s="359">
        <f t="shared" si="3828"/>
        <v>0</v>
      </c>
      <c r="AS2820" s="130">
        <f t="shared" si="3829"/>
        <v>0</v>
      </c>
      <c r="AT2820" s="130">
        <f t="shared" si="3830"/>
        <v>0</v>
      </c>
      <c r="AU2820" s="130">
        <f t="shared" si="3831"/>
        <v>0</v>
      </c>
      <c r="AV2820" s="130">
        <f t="shared" si="3832"/>
        <v>0</v>
      </c>
      <c r="AW2820" s="359">
        <f t="shared" si="3809"/>
        <v>0</v>
      </c>
      <c r="AX2820" s="130">
        <f t="shared" si="3833"/>
        <v>0</v>
      </c>
      <c r="AY2820" s="130">
        <f t="shared" si="3834"/>
        <v>0</v>
      </c>
      <c r="AZ2820" s="130">
        <f t="shared" si="3835"/>
        <v>0</v>
      </c>
      <c r="BA2820" s="130">
        <f t="shared" si="3836"/>
        <v>0</v>
      </c>
      <c r="BB2820" s="359">
        <f t="shared" si="3810"/>
        <v>0</v>
      </c>
      <c r="BC2820" s="130">
        <f t="shared" si="3837"/>
        <v>0</v>
      </c>
      <c r="BD2820" s="130">
        <f t="shared" si="3838"/>
        <v>0</v>
      </c>
      <c r="BE2820" s="130">
        <f t="shared" si="3839"/>
        <v>0</v>
      </c>
      <c r="BF2820" s="130">
        <f t="shared" si="3840"/>
        <v>0</v>
      </c>
      <c r="BG2820" s="359">
        <f t="shared" si="3811"/>
        <v>0</v>
      </c>
      <c r="BH2820" s="130">
        <f t="shared" si="3841"/>
        <v>0</v>
      </c>
      <c r="BI2820" s="130">
        <f t="shared" si="3842"/>
        <v>0</v>
      </c>
      <c r="BJ2820" s="130">
        <f t="shared" si="3843"/>
        <v>0</v>
      </c>
      <c r="BK2820" s="130">
        <f t="shared" si="3844"/>
        <v>0</v>
      </c>
      <c r="BL2820" s="359">
        <f t="shared" si="3812"/>
        <v>0</v>
      </c>
      <c r="BM2820" s="90">
        <f t="shared" si="3845"/>
        <v>0</v>
      </c>
      <c r="BP2820" s="90" t="s">
        <v>2058</v>
      </c>
      <c r="BQ2820" s="90">
        <f>COUNTIF(M2820:N2821,"NA")</f>
        <v>0</v>
      </c>
      <c r="BR2820" s="90">
        <f>COUNTIF(O2820:P2821,"NA")</f>
        <v>0</v>
      </c>
      <c r="BS2820" s="90">
        <f>COUNTIF(Q2820:R2821,"NA")</f>
        <v>0</v>
      </c>
      <c r="BT2820" s="90">
        <f>COUNTIF(S2820:T2821,"NA")</f>
        <v>0</v>
      </c>
      <c r="BU2820" s="90">
        <f>COUNTIF(U2820:U2821,"NA")</f>
        <v>0</v>
      </c>
      <c r="BV2820" s="90">
        <f>COUNTIF(V2820:V2821,"NA")</f>
        <v>0</v>
      </c>
      <c r="BW2820" s="90">
        <f>COUNTIF(W2820:X2821,"NA")</f>
        <v>0</v>
      </c>
      <c r="BX2820" s="90">
        <f>COUNTIF(Y2820:Y2821,"NA")</f>
        <v>0</v>
      </c>
      <c r="BY2820" s="90">
        <f>COUNTIF(Z2820:Z2821,"NA")</f>
        <v>0</v>
      </c>
      <c r="BZ2820" s="90">
        <f>COUNTIF(AA2820:AB2821,"NA")</f>
        <v>0</v>
      </c>
      <c r="CA2820" s="90">
        <f>COUNTIF(AC2820:AC2821,"NA")</f>
        <v>0</v>
      </c>
      <c r="CB2820" s="90">
        <f>COUNTIF(AD2820:AD2821,"NA")</f>
        <v>0</v>
      </c>
      <c r="CO2820" s="340"/>
      <c r="CP2820" s="493"/>
      <c r="CQ2820" s="493"/>
      <c r="CR2820" s="493"/>
      <c r="CS2820" s="493"/>
      <c r="CT2820" s="493"/>
      <c r="CU2820" s="493"/>
      <c r="CV2820" s="486"/>
      <c r="CW2820" s="486"/>
      <c r="CX2820" s="342"/>
      <c r="CY2820" s="342"/>
      <c r="CZ2820" s="486"/>
      <c r="DA2820" s="486"/>
      <c r="DB2820" s="342"/>
      <c r="DC2820" s="342"/>
      <c r="DD2820" s="486"/>
      <c r="DE2820" s="486"/>
      <c r="DF2820" s="342"/>
      <c r="DG2820" s="342"/>
      <c r="DH2820" s="340"/>
    </row>
    <row r="2821" spans="1:112" ht="36" customHeight="1" x14ac:dyDescent="0.2">
      <c r="A2821" s="109"/>
      <c r="B2821" s="109"/>
      <c r="C2821" s="633"/>
      <c r="D2821" s="594"/>
      <c r="E2821" s="595"/>
      <c r="F2821" s="577" t="s">
        <v>616</v>
      </c>
      <c r="G2821" s="578"/>
      <c r="H2821" s="165"/>
      <c r="I2821" s="625" t="s">
        <v>614</v>
      </c>
      <c r="J2821" s="625"/>
      <c r="K2821" s="625"/>
      <c r="L2821" s="626"/>
      <c r="M2821" s="579"/>
      <c r="N2821" s="580"/>
      <c r="O2821" s="579"/>
      <c r="P2821" s="580"/>
      <c r="Q2821" s="579"/>
      <c r="R2821" s="580"/>
      <c r="S2821" s="590"/>
      <c r="T2821" s="591"/>
      <c r="U2821" s="201"/>
      <c r="V2821" s="201"/>
      <c r="W2821" s="486"/>
      <c r="X2821" s="486"/>
      <c r="Y2821" s="201"/>
      <c r="Z2821" s="201"/>
      <c r="AA2821" s="486"/>
      <c r="AB2821" s="486"/>
      <c r="AC2821" s="201"/>
      <c r="AD2821" s="201"/>
      <c r="AE2821" s="109"/>
      <c r="AG2821" s="90">
        <f t="shared" si="3817"/>
        <v>45</v>
      </c>
      <c r="AH2821" s="186">
        <f t="shared" si="3818"/>
        <v>0</v>
      </c>
      <c r="AI2821" s="130">
        <f t="shared" si="3819"/>
        <v>0</v>
      </c>
      <c r="AJ2821" s="130">
        <f t="shared" si="3820"/>
        <v>0</v>
      </c>
      <c r="AK2821" s="130">
        <f t="shared" si="3821"/>
        <v>0</v>
      </c>
      <c r="AL2821" s="130">
        <f t="shared" si="3822"/>
        <v>0</v>
      </c>
      <c r="AM2821" s="359">
        <f t="shared" si="3823"/>
        <v>0</v>
      </c>
      <c r="AN2821" s="130">
        <f t="shared" si="3824"/>
        <v>0</v>
      </c>
      <c r="AO2821" s="130">
        <f t="shared" si="3825"/>
        <v>0</v>
      </c>
      <c r="AP2821" s="130">
        <f t="shared" si="3826"/>
        <v>0</v>
      </c>
      <c r="AQ2821" s="130">
        <f t="shared" si="3827"/>
        <v>0</v>
      </c>
      <c r="AR2821" s="359">
        <f t="shared" si="3828"/>
        <v>0</v>
      </c>
      <c r="AS2821" s="130">
        <f t="shared" si="3829"/>
        <v>0</v>
      </c>
      <c r="AT2821" s="130">
        <f t="shared" si="3830"/>
        <v>0</v>
      </c>
      <c r="AU2821" s="130">
        <f t="shared" si="3831"/>
        <v>0</v>
      </c>
      <c r="AV2821" s="130">
        <f t="shared" si="3832"/>
        <v>0</v>
      </c>
      <c r="AW2821" s="359">
        <f t="shared" si="3809"/>
        <v>0</v>
      </c>
      <c r="AX2821" s="130">
        <f t="shared" si="3833"/>
        <v>0</v>
      </c>
      <c r="AY2821" s="130">
        <f t="shared" si="3834"/>
        <v>0</v>
      </c>
      <c r="AZ2821" s="130">
        <f t="shared" si="3835"/>
        <v>0</v>
      </c>
      <c r="BA2821" s="130">
        <f t="shared" si="3836"/>
        <v>0</v>
      </c>
      <c r="BB2821" s="359">
        <f t="shared" si="3810"/>
        <v>0</v>
      </c>
      <c r="BC2821" s="130">
        <f t="shared" si="3837"/>
        <v>0</v>
      </c>
      <c r="BD2821" s="130">
        <f t="shared" si="3838"/>
        <v>0</v>
      </c>
      <c r="BE2821" s="130">
        <f t="shared" si="3839"/>
        <v>0</v>
      </c>
      <c r="BF2821" s="130">
        <f t="shared" si="3840"/>
        <v>0</v>
      </c>
      <c r="BG2821" s="359">
        <f t="shared" si="3811"/>
        <v>0</v>
      </c>
      <c r="BH2821" s="130">
        <f t="shared" si="3841"/>
        <v>0</v>
      </c>
      <c r="BI2821" s="130">
        <f t="shared" si="3842"/>
        <v>0</v>
      </c>
      <c r="BJ2821" s="130">
        <f t="shared" si="3843"/>
        <v>0</v>
      </c>
      <c r="BK2821" s="130">
        <f t="shared" si="3844"/>
        <v>0</v>
      </c>
      <c r="BL2821" s="359">
        <f t="shared" si="3812"/>
        <v>0</v>
      </c>
      <c r="BM2821" s="90">
        <f t="shared" si="3845"/>
        <v>0</v>
      </c>
      <c r="BP2821" s="90" t="s">
        <v>2078</v>
      </c>
      <c r="BQ2821" s="90">
        <f>SUM(M2820:N2821)</f>
        <v>0</v>
      </c>
      <c r="BR2821" s="90">
        <f>SUM(O2820:P2821)</f>
        <v>0</v>
      </c>
      <c r="BS2821" s="90">
        <f>SUM(Q2820:R2821)</f>
        <v>0</v>
      </c>
      <c r="BT2821" s="90">
        <f>SUM(S2820:T2821)</f>
        <v>0</v>
      </c>
      <c r="BU2821" s="90">
        <f>SUM(U2820:U2821)</f>
        <v>0</v>
      </c>
      <c r="BV2821" s="90">
        <f>SUM(V2820:V2821)</f>
        <v>0</v>
      </c>
      <c r="BW2821" s="90">
        <f>SUM(W2820:X2821)</f>
        <v>0</v>
      </c>
      <c r="BX2821" s="90">
        <f>SUM(Y2820:Y2821)</f>
        <v>0</v>
      </c>
      <c r="BY2821" s="90">
        <f>SUM(Z2820:Z2821)</f>
        <v>0</v>
      </c>
      <c r="BZ2821" s="90">
        <f>SUM(AA2820:AB2821)</f>
        <v>0</v>
      </c>
      <c r="CA2821" s="90">
        <f>SUM(AC2820:AC2821)</f>
        <v>0</v>
      </c>
      <c r="CB2821" s="90">
        <f>SUM(AD2820:AD2821)</f>
        <v>0</v>
      </c>
      <c r="CO2821" s="340"/>
      <c r="CP2821" s="493"/>
      <c r="CQ2821" s="493"/>
      <c r="CR2821" s="493"/>
      <c r="CS2821" s="493"/>
      <c r="CT2821" s="493"/>
      <c r="CU2821" s="493"/>
      <c r="CV2821" s="486"/>
      <c r="CW2821" s="486"/>
      <c r="CX2821" s="342"/>
      <c r="CY2821" s="342"/>
      <c r="CZ2821" s="486"/>
      <c r="DA2821" s="486"/>
      <c r="DB2821" s="342"/>
      <c r="DC2821" s="342"/>
      <c r="DD2821" s="486"/>
      <c r="DE2821" s="486"/>
      <c r="DF2821" s="342"/>
      <c r="DG2821" s="342"/>
      <c r="DH2821" s="340"/>
    </row>
    <row r="2822" spans="1:112" ht="15" customHeight="1" x14ac:dyDescent="0.2">
      <c r="A2822" s="109"/>
      <c r="B2822" s="109"/>
      <c r="C2822" s="633"/>
      <c r="D2822" s="594"/>
      <c r="E2822" s="595"/>
      <c r="F2822" s="629" t="s">
        <v>617</v>
      </c>
      <c r="G2822" s="629"/>
      <c r="H2822" s="587" t="s">
        <v>618</v>
      </c>
      <c r="I2822" s="588"/>
      <c r="J2822" s="588"/>
      <c r="K2822" s="588"/>
      <c r="L2822" s="589"/>
      <c r="M2822" s="579"/>
      <c r="N2822" s="580"/>
      <c r="O2822" s="579"/>
      <c r="P2822" s="580"/>
      <c r="Q2822" s="579"/>
      <c r="R2822" s="580"/>
      <c r="S2822" s="590"/>
      <c r="T2822" s="591"/>
      <c r="U2822" s="201"/>
      <c r="V2822" s="201"/>
      <c r="W2822" s="486"/>
      <c r="X2822" s="486"/>
      <c r="Y2822" s="201"/>
      <c r="Z2822" s="201"/>
      <c r="AA2822" s="486"/>
      <c r="AB2822" s="486"/>
      <c r="AC2822" s="201"/>
      <c r="AD2822" s="201"/>
      <c r="AE2822" s="109"/>
      <c r="AG2822" s="90">
        <f t="shared" si="3817"/>
        <v>45</v>
      </c>
      <c r="AH2822" s="186">
        <f t="shared" si="3818"/>
        <v>0</v>
      </c>
      <c r="AI2822" s="130">
        <f t="shared" si="3819"/>
        <v>0</v>
      </c>
      <c r="AJ2822" s="130">
        <f t="shared" si="3820"/>
        <v>0</v>
      </c>
      <c r="AK2822" s="130">
        <f t="shared" si="3821"/>
        <v>0</v>
      </c>
      <c r="AL2822" s="130">
        <f t="shared" si="3822"/>
        <v>0</v>
      </c>
      <c r="AM2822" s="359">
        <f t="shared" si="3823"/>
        <v>0</v>
      </c>
      <c r="AN2822" s="130">
        <f t="shared" si="3824"/>
        <v>0</v>
      </c>
      <c r="AO2822" s="130">
        <f t="shared" si="3825"/>
        <v>0</v>
      </c>
      <c r="AP2822" s="130">
        <f t="shared" si="3826"/>
        <v>0</v>
      </c>
      <c r="AQ2822" s="130">
        <f t="shared" si="3827"/>
        <v>0</v>
      </c>
      <c r="AR2822" s="359">
        <f t="shared" si="3828"/>
        <v>0</v>
      </c>
      <c r="AS2822" s="130">
        <f t="shared" si="3829"/>
        <v>0</v>
      </c>
      <c r="AT2822" s="130">
        <f t="shared" si="3830"/>
        <v>0</v>
      </c>
      <c r="AU2822" s="130">
        <f t="shared" si="3831"/>
        <v>0</v>
      </c>
      <c r="AV2822" s="130">
        <f t="shared" si="3832"/>
        <v>0</v>
      </c>
      <c r="AW2822" s="359">
        <f t="shared" si="3809"/>
        <v>0</v>
      </c>
      <c r="AX2822" s="130">
        <f t="shared" si="3833"/>
        <v>0</v>
      </c>
      <c r="AY2822" s="130">
        <f t="shared" si="3834"/>
        <v>0</v>
      </c>
      <c r="AZ2822" s="130">
        <f t="shared" si="3835"/>
        <v>0</v>
      </c>
      <c r="BA2822" s="130">
        <f t="shared" si="3836"/>
        <v>0</v>
      </c>
      <c r="BB2822" s="359">
        <f t="shared" si="3810"/>
        <v>0</v>
      </c>
      <c r="BC2822" s="130">
        <f t="shared" si="3837"/>
        <v>0</v>
      </c>
      <c r="BD2822" s="130">
        <f t="shared" si="3838"/>
        <v>0</v>
      </c>
      <c r="BE2822" s="130">
        <f t="shared" si="3839"/>
        <v>0</v>
      </c>
      <c r="BF2822" s="130">
        <f t="shared" si="3840"/>
        <v>0</v>
      </c>
      <c r="BG2822" s="359">
        <f t="shared" si="3811"/>
        <v>0</v>
      </c>
      <c r="BH2822" s="130">
        <f t="shared" si="3841"/>
        <v>0</v>
      </c>
      <c r="BI2822" s="130">
        <f t="shared" si="3842"/>
        <v>0</v>
      </c>
      <c r="BJ2822" s="130">
        <f t="shared" si="3843"/>
        <v>0</v>
      </c>
      <c r="BK2822" s="130">
        <f t="shared" si="3844"/>
        <v>0</v>
      </c>
      <c r="BL2822" s="359">
        <f t="shared" si="3812"/>
        <v>0</v>
      </c>
      <c r="BM2822" s="90">
        <f t="shared" si="3845"/>
        <v>0</v>
      </c>
      <c r="BP2822" s="90" t="s">
        <v>2029</v>
      </c>
      <c r="BQ2822" s="90">
        <f>COUNTIF(M2820:N2821,"NS")</f>
        <v>0</v>
      </c>
      <c r="BR2822" s="90">
        <f>COUNTIF(O2820:P2821,"NS")</f>
        <v>0</v>
      </c>
      <c r="BS2822" s="90">
        <f>COUNTIF(Q2820:R2821,"NS")</f>
        <v>0</v>
      </c>
      <c r="BT2822" s="90">
        <f>COUNTIF(S2820:T2821,"NS")</f>
        <v>0</v>
      </c>
      <c r="BU2822" s="90">
        <f>COUNTIF(U2820:U2821,"NS")</f>
        <v>0</v>
      </c>
      <c r="BV2822" s="90">
        <f>COUNTIF(V2820:V2821,"NS")</f>
        <v>0</v>
      </c>
      <c r="BW2822" s="90">
        <f>COUNTIF(W2820:X2821,"NS")</f>
        <v>0</v>
      </c>
      <c r="BX2822" s="90">
        <f>COUNTIF(Y2820:Y2821,"NS")</f>
        <v>0</v>
      </c>
      <c r="BY2822" s="90">
        <f>COUNTIF(Z2820:Z2821,"NS")</f>
        <v>0</v>
      </c>
      <c r="BZ2822" s="90">
        <f>COUNTIF(AA2820:AB2821,"NS")</f>
        <v>0</v>
      </c>
      <c r="CA2822" s="90">
        <f>COUNTIF(AC2820:AC2821,"NS")</f>
        <v>0</v>
      </c>
      <c r="CB2822" s="90">
        <f>COUNTIF(AD2820:AD2821,"NS")</f>
        <v>0</v>
      </c>
      <c r="CO2822" s="340"/>
      <c r="CP2822" s="493"/>
      <c r="CQ2822" s="493"/>
      <c r="CR2822" s="493"/>
      <c r="CS2822" s="493"/>
      <c r="CT2822" s="493"/>
      <c r="CU2822" s="493"/>
      <c r="CV2822" s="486"/>
      <c r="CW2822" s="486"/>
      <c r="CX2822" s="342"/>
      <c r="CY2822" s="342"/>
      <c r="CZ2822" s="486"/>
      <c r="DA2822" s="486"/>
      <c r="DB2822" s="342"/>
      <c r="DC2822" s="342"/>
      <c r="DD2822" s="486"/>
      <c r="DE2822" s="486"/>
      <c r="DF2822" s="342"/>
      <c r="DG2822" s="342"/>
      <c r="DH2822" s="340"/>
    </row>
    <row r="2823" spans="1:112" ht="15" customHeight="1" x14ac:dyDescent="0.2">
      <c r="A2823" s="109"/>
      <c r="B2823" s="109"/>
      <c r="C2823" s="633"/>
      <c r="D2823" s="594"/>
      <c r="E2823" s="595"/>
      <c r="F2823" s="629" t="s">
        <v>619</v>
      </c>
      <c r="G2823" s="629"/>
      <c r="H2823" s="587" t="s">
        <v>620</v>
      </c>
      <c r="I2823" s="588"/>
      <c r="J2823" s="588"/>
      <c r="K2823" s="588"/>
      <c r="L2823" s="589"/>
      <c r="M2823" s="579"/>
      <c r="N2823" s="580"/>
      <c r="O2823" s="579"/>
      <c r="P2823" s="580"/>
      <c r="Q2823" s="579"/>
      <c r="R2823" s="580"/>
      <c r="S2823" s="590"/>
      <c r="T2823" s="591"/>
      <c r="U2823" s="201"/>
      <c r="V2823" s="201"/>
      <c r="W2823" s="486"/>
      <c r="X2823" s="486"/>
      <c r="Y2823" s="201"/>
      <c r="Z2823" s="201"/>
      <c r="AA2823" s="486"/>
      <c r="AB2823" s="486"/>
      <c r="AC2823" s="201"/>
      <c r="AD2823" s="201"/>
      <c r="AE2823" s="109"/>
      <c r="AG2823" s="90">
        <f t="shared" si="3817"/>
        <v>45</v>
      </c>
      <c r="AH2823" s="186">
        <f t="shared" si="3818"/>
        <v>0</v>
      </c>
      <c r="AI2823" s="130">
        <f t="shared" si="3819"/>
        <v>0</v>
      </c>
      <c r="AJ2823" s="130">
        <f t="shared" si="3820"/>
        <v>0</v>
      </c>
      <c r="AK2823" s="130">
        <f t="shared" si="3821"/>
        <v>0</v>
      </c>
      <c r="AL2823" s="130">
        <f t="shared" si="3822"/>
        <v>0</v>
      </c>
      <c r="AM2823" s="359">
        <f t="shared" si="3823"/>
        <v>0</v>
      </c>
      <c r="AN2823" s="130">
        <f t="shared" si="3824"/>
        <v>0</v>
      </c>
      <c r="AO2823" s="130">
        <f t="shared" si="3825"/>
        <v>0</v>
      </c>
      <c r="AP2823" s="130">
        <f t="shared" si="3826"/>
        <v>0</v>
      </c>
      <c r="AQ2823" s="130">
        <f t="shared" si="3827"/>
        <v>0</v>
      </c>
      <c r="AR2823" s="359">
        <f t="shared" si="3828"/>
        <v>0</v>
      </c>
      <c r="AS2823" s="130">
        <f t="shared" si="3829"/>
        <v>0</v>
      </c>
      <c r="AT2823" s="130">
        <f t="shared" si="3830"/>
        <v>0</v>
      </c>
      <c r="AU2823" s="130">
        <f t="shared" si="3831"/>
        <v>0</v>
      </c>
      <c r="AV2823" s="130">
        <f t="shared" si="3832"/>
        <v>0</v>
      </c>
      <c r="AW2823" s="359">
        <f t="shared" si="3809"/>
        <v>0</v>
      </c>
      <c r="AX2823" s="130">
        <f t="shared" si="3833"/>
        <v>0</v>
      </c>
      <c r="AY2823" s="130">
        <f t="shared" si="3834"/>
        <v>0</v>
      </c>
      <c r="AZ2823" s="130">
        <f t="shared" si="3835"/>
        <v>0</v>
      </c>
      <c r="BA2823" s="130">
        <f t="shared" si="3836"/>
        <v>0</v>
      </c>
      <c r="BB2823" s="359">
        <f t="shared" si="3810"/>
        <v>0</v>
      </c>
      <c r="BC2823" s="130">
        <f t="shared" si="3837"/>
        <v>0</v>
      </c>
      <c r="BD2823" s="130">
        <f t="shared" si="3838"/>
        <v>0</v>
      </c>
      <c r="BE2823" s="130">
        <f t="shared" si="3839"/>
        <v>0</v>
      </c>
      <c r="BF2823" s="130">
        <f t="shared" si="3840"/>
        <v>0</v>
      </c>
      <c r="BG2823" s="359">
        <f t="shared" si="3811"/>
        <v>0</v>
      </c>
      <c r="BH2823" s="130">
        <f t="shared" si="3841"/>
        <v>0</v>
      </c>
      <c r="BI2823" s="130">
        <f t="shared" si="3842"/>
        <v>0</v>
      </c>
      <c r="BJ2823" s="130">
        <f t="shared" si="3843"/>
        <v>0</v>
      </c>
      <c r="BK2823" s="130">
        <f t="shared" si="3844"/>
        <v>0</v>
      </c>
      <c r="BL2823" s="359">
        <f t="shared" si="3812"/>
        <v>0</v>
      </c>
      <c r="BM2823" s="90">
        <f t="shared" si="3845"/>
        <v>0</v>
      </c>
      <c r="BP2823" s="90" t="s">
        <v>2104</v>
      </c>
      <c r="BQ2823" s="90">
        <f>M2819</f>
        <v>0</v>
      </c>
      <c r="BR2823" s="90">
        <f>O2819</f>
        <v>0</v>
      </c>
      <c r="BS2823" s="90">
        <f>Q2819</f>
        <v>0</v>
      </c>
      <c r="BT2823" s="90">
        <f>S2819</f>
        <v>0</v>
      </c>
      <c r="BU2823" s="90">
        <f>U2819</f>
        <v>0</v>
      </c>
      <c r="BV2823" s="90">
        <f>V2819</f>
        <v>0</v>
      </c>
      <c r="BW2823" s="90">
        <f>W2819</f>
        <v>0</v>
      </c>
      <c r="BX2823" s="90">
        <f>Y2819</f>
        <v>0</v>
      </c>
      <c r="BY2823" s="90">
        <f>Z2819</f>
        <v>0</v>
      </c>
      <c r="BZ2823" s="90">
        <f>AA2819</f>
        <v>0</v>
      </c>
      <c r="CA2823" s="90">
        <f>AC2819</f>
        <v>0</v>
      </c>
      <c r="CB2823" s="90">
        <f>AD2819</f>
        <v>0</v>
      </c>
      <c r="CO2823" s="340"/>
      <c r="CP2823" s="493"/>
      <c r="CQ2823" s="493"/>
      <c r="CR2823" s="493"/>
      <c r="CS2823" s="493"/>
      <c r="CT2823" s="493"/>
      <c r="CU2823" s="493"/>
      <c r="CV2823" s="486"/>
      <c r="CW2823" s="486"/>
      <c r="CX2823" s="342"/>
      <c r="CY2823" s="342"/>
      <c r="CZ2823" s="486"/>
      <c r="DA2823" s="486"/>
      <c r="DB2823" s="342"/>
      <c r="DC2823" s="342"/>
      <c r="DD2823" s="486"/>
      <c r="DE2823" s="486"/>
      <c r="DF2823" s="342"/>
      <c r="DG2823" s="342"/>
      <c r="DH2823" s="340"/>
    </row>
    <row r="2824" spans="1:112" ht="24" customHeight="1" x14ac:dyDescent="0.2">
      <c r="A2824" s="109"/>
      <c r="B2824" s="109"/>
      <c r="C2824" s="634"/>
      <c r="D2824" s="596"/>
      <c r="E2824" s="597"/>
      <c r="F2824" s="629" t="s">
        <v>621</v>
      </c>
      <c r="G2824" s="629"/>
      <c r="H2824" s="587" t="s">
        <v>622</v>
      </c>
      <c r="I2824" s="588"/>
      <c r="J2824" s="588"/>
      <c r="K2824" s="588"/>
      <c r="L2824" s="589"/>
      <c r="M2824" s="579"/>
      <c r="N2824" s="580"/>
      <c r="O2824" s="579"/>
      <c r="P2824" s="580"/>
      <c r="Q2824" s="579"/>
      <c r="R2824" s="580"/>
      <c r="S2824" s="590"/>
      <c r="T2824" s="591"/>
      <c r="U2824" s="201"/>
      <c r="V2824" s="201"/>
      <c r="W2824" s="486"/>
      <c r="X2824" s="486"/>
      <c r="Y2824" s="201"/>
      <c r="Z2824" s="201"/>
      <c r="AA2824" s="486"/>
      <c r="AB2824" s="486"/>
      <c r="AC2824" s="201"/>
      <c r="AD2824" s="201"/>
      <c r="AE2824" s="109"/>
      <c r="AG2824" s="90">
        <f t="shared" si="3817"/>
        <v>45</v>
      </c>
      <c r="AH2824" s="186">
        <f t="shared" si="3818"/>
        <v>0</v>
      </c>
      <c r="AI2824" s="130">
        <f t="shared" si="3819"/>
        <v>0</v>
      </c>
      <c r="AJ2824" s="130">
        <f t="shared" si="3820"/>
        <v>0</v>
      </c>
      <c r="AK2824" s="130">
        <f t="shared" si="3821"/>
        <v>0</v>
      </c>
      <c r="AL2824" s="130">
        <f t="shared" si="3822"/>
        <v>0</v>
      </c>
      <c r="AM2824" s="359">
        <f t="shared" si="3823"/>
        <v>0</v>
      </c>
      <c r="AN2824" s="130">
        <f t="shared" si="3824"/>
        <v>0</v>
      </c>
      <c r="AO2824" s="130">
        <f t="shared" si="3825"/>
        <v>0</v>
      </c>
      <c r="AP2824" s="130">
        <f t="shared" si="3826"/>
        <v>0</v>
      </c>
      <c r="AQ2824" s="130">
        <f t="shared" si="3827"/>
        <v>0</v>
      </c>
      <c r="AR2824" s="359">
        <f t="shared" si="3828"/>
        <v>0</v>
      </c>
      <c r="AS2824" s="130">
        <f t="shared" si="3829"/>
        <v>0</v>
      </c>
      <c r="AT2824" s="130">
        <f t="shared" si="3830"/>
        <v>0</v>
      </c>
      <c r="AU2824" s="130">
        <f t="shared" si="3831"/>
        <v>0</v>
      </c>
      <c r="AV2824" s="130">
        <f t="shared" si="3832"/>
        <v>0</v>
      </c>
      <c r="AW2824" s="359">
        <f t="shared" si="3809"/>
        <v>0</v>
      </c>
      <c r="AX2824" s="130">
        <f t="shared" si="3833"/>
        <v>0</v>
      </c>
      <c r="AY2824" s="130">
        <f t="shared" si="3834"/>
        <v>0</v>
      </c>
      <c r="AZ2824" s="130">
        <f t="shared" si="3835"/>
        <v>0</v>
      </c>
      <c r="BA2824" s="130">
        <f t="shared" si="3836"/>
        <v>0</v>
      </c>
      <c r="BB2824" s="359">
        <f t="shared" si="3810"/>
        <v>0</v>
      </c>
      <c r="BC2824" s="130">
        <f t="shared" si="3837"/>
        <v>0</v>
      </c>
      <c r="BD2824" s="130">
        <f t="shared" si="3838"/>
        <v>0</v>
      </c>
      <c r="BE2824" s="130">
        <f t="shared" si="3839"/>
        <v>0</v>
      </c>
      <c r="BF2824" s="130">
        <f t="shared" si="3840"/>
        <v>0</v>
      </c>
      <c r="BG2824" s="359">
        <f t="shared" si="3811"/>
        <v>0</v>
      </c>
      <c r="BH2824" s="130">
        <f t="shared" si="3841"/>
        <v>0</v>
      </c>
      <c r="BI2824" s="130">
        <f t="shared" si="3842"/>
        <v>0</v>
      </c>
      <c r="BJ2824" s="130">
        <f t="shared" si="3843"/>
        <v>0</v>
      </c>
      <c r="BK2824" s="130">
        <f t="shared" si="3844"/>
        <v>0</v>
      </c>
      <c r="BL2824" s="359">
        <f t="shared" si="3812"/>
        <v>0</v>
      </c>
      <c r="BM2824" s="90">
        <f t="shared" si="3845"/>
        <v>0</v>
      </c>
      <c r="CO2824" s="340"/>
      <c r="CP2824" s="493"/>
      <c r="CQ2824" s="493"/>
      <c r="CR2824" s="493"/>
      <c r="CS2824" s="493"/>
      <c r="CT2824" s="493"/>
      <c r="CU2824" s="493"/>
      <c r="CV2824" s="486"/>
      <c r="CW2824" s="486"/>
      <c r="CX2824" s="342"/>
      <c r="CY2824" s="342"/>
      <c r="CZ2824" s="486"/>
      <c r="DA2824" s="486"/>
      <c r="DB2824" s="342"/>
      <c r="DC2824" s="342"/>
      <c r="DD2824" s="486"/>
      <c r="DE2824" s="486"/>
      <c r="DF2824" s="342"/>
      <c r="DG2824" s="342"/>
      <c r="DH2824" s="340"/>
    </row>
    <row r="2825" spans="1:112" ht="15" customHeight="1" x14ac:dyDescent="0.2">
      <c r="A2825" s="109"/>
      <c r="B2825" s="109"/>
      <c r="C2825" s="632" t="s">
        <v>1786</v>
      </c>
      <c r="D2825" s="592" t="s">
        <v>686</v>
      </c>
      <c r="E2825" s="657"/>
      <c r="F2825" s="629" t="s">
        <v>625</v>
      </c>
      <c r="G2825" s="629"/>
      <c r="H2825" s="587" t="s">
        <v>626</v>
      </c>
      <c r="I2825" s="588"/>
      <c r="J2825" s="588"/>
      <c r="K2825" s="588"/>
      <c r="L2825" s="589"/>
      <c r="M2825" s="579"/>
      <c r="N2825" s="580"/>
      <c r="O2825" s="579"/>
      <c r="P2825" s="580"/>
      <c r="Q2825" s="579"/>
      <c r="R2825" s="580"/>
      <c r="S2825" s="590"/>
      <c r="T2825" s="591"/>
      <c r="U2825" s="201"/>
      <c r="V2825" s="201"/>
      <c r="W2825" s="486"/>
      <c r="X2825" s="486"/>
      <c r="Y2825" s="201"/>
      <c r="Z2825" s="201"/>
      <c r="AA2825" s="486"/>
      <c r="AB2825" s="486"/>
      <c r="AC2825" s="201"/>
      <c r="AD2825" s="201"/>
      <c r="AE2825" s="109"/>
      <c r="AG2825" s="90">
        <f t="shared" si="3817"/>
        <v>45</v>
      </c>
      <c r="AH2825" s="186">
        <f t="shared" si="3818"/>
        <v>0</v>
      </c>
      <c r="AI2825" s="130">
        <f t="shared" si="3819"/>
        <v>0</v>
      </c>
      <c r="AJ2825" s="130">
        <f t="shared" si="3820"/>
        <v>0</v>
      </c>
      <c r="AK2825" s="130">
        <f t="shared" si="3821"/>
        <v>0</v>
      </c>
      <c r="AL2825" s="130">
        <f t="shared" si="3822"/>
        <v>0</v>
      </c>
      <c r="AM2825" s="359">
        <f t="shared" si="3823"/>
        <v>0</v>
      </c>
      <c r="AN2825" s="130">
        <f t="shared" si="3824"/>
        <v>0</v>
      </c>
      <c r="AO2825" s="130">
        <f t="shared" si="3825"/>
        <v>0</v>
      </c>
      <c r="AP2825" s="130">
        <f t="shared" si="3826"/>
        <v>0</v>
      </c>
      <c r="AQ2825" s="130">
        <f t="shared" si="3827"/>
        <v>0</v>
      </c>
      <c r="AR2825" s="359">
        <f t="shared" si="3828"/>
        <v>0</v>
      </c>
      <c r="AS2825" s="130">
        <f t="shared" si="3829"/>
        <v>0</v>
      </c>
      <c r="AT2825" s="130">
        <f t="shared" si="3830"/>
        <v>0</v>
      </c>
      <c r="AU2825" s="130">
        <f t="shared" si="3831"/>
        <v>0</v>
      </c>
      <c r="AV2825" s="130">
        <f t="shared" si="3832"/>
        <v>0</v>
      </c>
      <c r="AW2825" s="359">
        <f t="shared" si="3809"/>
        <v>0</v>
      </c>
      <c r="AX2825" s="130">
        <f t="shared" si="3833"/>
        <v>0</v>
      </c>
      <c r="AY2825" s="130">
        <f t="shared" si="3834"/>
        <v>0</v>
      </c>
      <c r="AZ2825" s="130">
        <f t="shared" si="3835"/>
        <v>0</v>
      </c>
      <c r="BA2825" s="130">
        <f t="shared" si="3836"/>
        <v>0</v>
      </c>
      <c r="BB2825" s="359">
        <f t="shared" si="3810"/>
        <v>0</v>
      </c>
      <c r="BC2825" s="130">
        <f t="shared" si="3837"/>
        <v>0</v>
      </c>
      <c r="BD2825" s="130">
        <f t="shared" si="3838"/>
        <v>0</v>
      </c>
      <c r="BE2825" s="130">
        <f t="shared" si="3839"/>
        <v>0</v>
      </c>
      <c r="BF2825" s="130">
        <f t="shared" si="3840"/>
        <v>0</v>
      </c>
      <c r="BG2825" s="359">
        <f t="shared" si="3811"/>
        <v>0</v>
      </c>
      <c r="BH2825" s="130">
        <f t="shared" si="3841"/>
        <v>0</v>
      </c>
      <c r="BI2825" s="130">
        <f t="shared" si="3842"/>
        <v>0</v>
      </c>
      <c r="BJ2825" s="130">
        <f t="shared" si="3843"/>
        <v>0</v>
      </c>
      <c r="BK2825" s="130">
        <f t="shared" si="3844"/>
        <v>0</v>
      </c>
      <c r="BL2825" s="359">
        <f t="shared" si="3812"/>
        <v>0</v>
      </c>
      <c r="BM2825" s="90">
        <f t="shared" si="3845"/>
        <v>0</v>
      </c>
      <c r="CO2825" s="349" t="s">
        <v>2171</v>
      </c>
      <c r="CP2825" s="488">
        <f>IF(AND(SUM(M2825:N2829,M2836:N2837,M2840:N2848,M2853:N2854)=0,SUM(COUNTIF(M2825:N2829,"NS"),COUNTIF(M2836:N2837,"NS"),COUNTIF(M2840:N2848,"NS"),COUNTIF(M2853:N2854,"NS")&gt;0)),"NS",SUM(M2825:N2829,M2836:N2837,M2840:N2848,M2853:N2854))</f>
        <v>0</v>
      </c>
      <c r="CQ2825" s="488"/>
      <c r="CR2825" s="488">
        <f t="shared" ref="CR2825" si="3936">IF(AND(SUM(O2825:P2829,O2836:P2837,O2840:P2848,O2853:P2854)=0,SUM(COUNTIF(O2825:P2829,"NS"),COUNTIF(O2836:P2837,"NS"),COUNTIF(O2840:P2848,"NS"),COUNTIF(O2853:P2854,"NS")&gt;0)),"NS",SUM(O2825:P2829,O2836:P2837,O2840:P2848,O2853:P2854))</f>
        <v>0</v>
      </c>
      <c r="CS2825" s="488"/>
      <c r="CT2825" s="488">
        <f t="shared" ref="CT2825" si="3937">IF(AND(SUM(Q2825:R2829,Q2836:R2837,Q2840:R2848,Q2853:R2854)=0,SUM(COUNTIF(Q2825:R2829,"NS"),COUNTIF(Q2836:R2837,"NS"),COUNTIF(Q2840:R2848,"NS"),COUNTIF(Q2853:R2854,"NS")&gt;0)),"NS",SUM(Q2825:R2829,Q2836:R2837,Q2840:R2848,Q2853:R2854))</f>
        <v>0</v>
      </c>
      <c r="CU2825" s="488"/>
      <c r="CV2825" s="488">
        <f t="shared" ref="CV2825" si="3938">IF(AND(SUM(S2825:T2829,S2836:T2837,S2840:T2848,S2853:T2854)=0,SUM(COUNTIF(S2825:T2829,"NS"),COUNTIF(S2836:T2837,"NS"),COUNTIF(S2840:T2848,"NS"),COUNTIF(S2853:T2854,"NS")&gt;0)),"NS",SUM(S2825:T2829,S2836:T2837,S2840:T2848,S2853:T2854))</f>
        <v>0</v>
      </c>
      <c r="CW2825" s="488"/>
      <c r="CX2825" s="353">
        <f>IF(AND(SUM(U2825:U2829,U2836:U2837,U2840:U2848,U2853:U2854)=0,SUM(COUNTIF(U2825:U2829,"NS"),COUNTIF(U2836:U2837,"NS"),COUNTIF(U2840:U2848,"NS"),COUNTIF(U2853:U2854,"NS")&gt;0)),"NS",SUM(U2825:U2829,U2836:U2837,U2840:U2848,U2853:U2854))</f>
        <v>0</v>
      </c>
      <c r="CY2825" s="353">
        <f>IF(AND(SUM(V2825:V2829,V2836:V2837,V2840:V2848,V2853:V2854)=0,SUM(COUNTIF(V2825:V2829,"NS"),COUNTIF(V2836:V2837,"NS"),COUNTIF(V2840:V2848,"NS"),COUNTIF(V2853:V2854,"NS")&gt;0)),"NS",SUM(V2825:V2829,V2836:V2837,V2840:V2848,V2853:V2854))</f>
        <v>0</v>
      </c>
      <c r="CZ2825" s="488">
        <f>IF(AND(SUM(W2825:X2829,W2836:X2837,W2840:X2848,W2853:X2854)=0,SUM(COUNTIF(W2825:X2829,"NS"),COUNTIF(W2836:X2837,"NS"),COUNTIF(W2840:X2848,"NS"),COUNTIF(W2853:X2854,"NS")&gt;0)),"NS",SUM(W2825:X2829,W2836:X2837,W2840:X2848,W2853:X2854))</f>
        <v>0</v>
      </c>
      <c r="DA2825" s="488"/>
      <c r="DB2825" s="353">
        <f t="shared" ref="DB2825" si="3939">IF(AND(SUM(Y2825:Y2829,Y2836:Y2837,Y2840:Y2848,Y2853:Y2854)=0,SUM(COUNTIF(Y2825:Y2829,"NS"),COUNTIF(Y2836:Y2837,"NS"),COUNTIF(Y2840:Y2848,"NS"),COUNTIF(Y2853:Y2854,"NS")&gt;0)),"NS",SUM(Y2825:Y2829,Y2836:Y2837,Y2840:Y2848,Y2853:Y2854))</f>
        <v>0</v>
      </c>
      <c r="DC2825" s="353">
        <f t="shared" ref="DC2825" si="3940">IF(AND(SUM(Z2825:Z2829,Z2836:Z2837,Z2840:Z2848,Z2853:Z2854)=0,SUM(COUNTIF(Z2825:Z2829,"NS"),COUNTIF(Z2836:Z2837,"NS"),COUNTIF(Z2840:Z2848,"NS"),COUNTIF(Z2853:Z2854,"NS")&gt;0)),"NS",SUM(Z2825:Z2829,Z2836:Z2837,Z2840:Z2848,Z2853:Z2854))</f>
        <v>0</v>
      </c>
      <c r="DD2825" s="488">
        <f>IF(AND(SUM(AA2825:AB2829,AA2836:AB2837,AA2840:AB2848,AA2853:AB2854)=0,SUM(COUNTIF(AA2825:AB2829,"NS"),COUNTIF(AA2836:AB2837,"NS"),COUNTIF(AA2840:AB2848,"NS"),COUNTIF(AA2853:AB2854,"NS")&gt;0)),"NS",SUM(AA2825:AB2829,AA2836:AB2837,AA2840:AB2848,AA2853:AB2854))</f>
        <v>0</v>
      </c>
      <c r="DE2825" s="488"/>
      <c r="DF2825" s="353">
        <f t="shared" ref="DF2825" si="3941">IF(AND(SUM(AC2825:AC2829,AC2836:AC2837,AC2840:AC2848,AC2853:AC2854)=0,SUM(COUNTIF(AC2825:AC2829,"NS"),COUNTIF(AC2836:AC2837,"NS"),COUNTIF(AC2840:AC2848,"NS"),COUNTIF(AC2853:AC2854,"NS")&gt;0)),"NS",SUM(AC2825:AC2829,AC2836:AC2837,AC2840:AC2848,AC2853:AC2854))</f>
        <v>0</v>
      </c>
      <c r="DG2825" s="353">
        <f t="shared" ref="DG2825" si="3942">IF(AND(SUM(AD2825:AD2829,AD2836:AD2837,AD2840:AD2848,AD2853:AD2854)=0,SUM(COUNTIF(AD2825:AD2829,"NS"),COUNTIF(AD2836:AD2837,"NS"),COUNTIF(AD2840:AD2848,"NS"),COUNTIF(AD2853:AD2854,"NS")&gt;0)),"NS",SUM(AD2825:AD2829,AD2836:AD2837,AD2840:AD2848,AD2853:AD2854))</f>
        <v>0</v>
      </c>
      <c r="DH2825" s="340"/>
    </row>
    <row r="2826" spans="1:112" ht="15" customHeight="1" x14ac:dyDescent="0.2">
      <c r="A2826" s="109"/>
      <c r="B2826" s="109"/>
      <c r="C2826" s="633"/>
      <c r="D2826" s="658"/>
      <c r="E2826" s="659"/>
      <c r="F2826" s="629" t="s">
        <v>627</v>
      </c>
      <c r="G2826" s="629"/>
      <c r="H2826" s="587" t="s">
        <v>628</v>
      </c>
      <c r="I2826" s="588"/>
      <c r="J2826" s="588"/>
      <c r="K2826" s="588"/>
      <c r="L2826" s="589"/>
      <c r="M2826" s="579"/>
      <c r="N2826" s="580"/>
      <c r="O2826" s="579"/>
      <c r="P2826" s="580"/>
      <c r="Q2826" s="579"/>
      <c r="R2826" s="580"/>
      <c r="S2826" s="590"/>
      <c r="T2826" s="591"/>
      <c r="U2826" s="201"/>
      <c r="V2826" s="201"/>
      <c r="W2826" s="486"/>
      <c r="X2826" s="486"/>
      <c r="Y2826" s="201"/>
      <c r="Z2826" s="201"/>
      <c r="AA2826" s="486"/>
      <c r="AB2826" s="486"/>
      <c r="AC2826" s="201"/>
      <c r="AD2826" s="201"/>
      <c r="AE2826" s="109"/>
      <c r="AG2826" s="90">
        <f t="shared" si="3817"/>
        <v>45</v>
      </c>
      <c r="AH2826" s="186">
        <f t="shared" si="3818"/>
        <v>0</v>
      </c>
      <c r="AI2826" s="130">
        <f t="shared" si="3819"/>
        <v>0</v>
      </c>
      <c r="AJ2826" s="130">
        <f t="shared" si="3820"/>
        <v>0</v>
      </c>
      <c r="AK2826" s="130">
        <f t="shared" si="3821"/>
        <v>0</v>
      </c>
      <c r="AL2826" s="130">
        <f t="shared" si="3822"/>
        <v>0</v>
      </c>
      <c r="AM2826" s="359">
        <f t="shared" si="3823"/>
        <v>0</v>
      </c>
      <c r="AN2826" s="130">
        <f t="shared" si="3824"/>
        <v>0</v>
      </c>
      <c r="AO2826" s="130">
        <f t="shared" si="3825"/>
        <v>0</v>
      </c>
      <c r="AP2826" s="130">
        <f t="shared" si="3826"/>
        <v>0</v>
      </c>
      <c r="AQ2826" s="130">
        <f t="shared" si="3827"/>
        <v>0</v>
      </c>
      <c r="AR2826" s="359">
        <f t="shared" si="3828"/>
        <v>0</v>
      </c>
      <c r="AS2826" s="130">
        <f t="shared" si="3829"/>
        <v>0</v>
      </c>
      <c r="AT2826" s="130">
        <f t="shared" si="3830"/>
        <v>0</v>
      </c>
      <c r="AU2826" s="130">
        <f t="shared" si="3831"/>
        <v>0</v>
      </c>
      <c r="AV2826" s="130">
        <f t="shared" si="3832"/>
        <v>0</v>
      </c>
      <c r="AW2826" s="359">
        <f t="shared" si="3809"/>
        <v>0</v>
      </c>
      <c r="AX2826" s="130">
        <f t="shared" si="3833"/>
        <v>0</v>
      </c>
      <c r="AY2826" s="130">
        <f t="shared" si="3834"/>
        <v>0</v>
      </c>
      <c r="AZ2826" s="130">
        <f t="shared" si="3835"/>
        <v>0</v>
      </c>
      <c r="BA2826" s="130">
        <f t="shared" si="3836"/>
        <v>0</v>
      </c>
      <c r="BB2826" s="359">
        <f t="shared" si="3810"/>
        <v>0</v>
      </c>
      <c r="BC2826" s="130">
        <f t="shared" si="3837"/>
        <v>0</v>
      </c>
      <c r="BD2826" s="130">
        <f t="shared" si="3838"/>
        <v>0</v>
      </c>
      <c r="BE2826" s="130">
        <f t="shared" si="3839"/>
        <v>0</v>
      </c>
      <c r="BF2826" s="130">
        <f t="shared" si="3840"/>
        <v>0</v>
      </c>
      <c r="BG2826" s="359">
        <f t="shared" si="3811"/>
        <v>0</v>
      </c>
      <c r="BH2826" s="130">
        <f t="shared" si="3841"/>
        <v>0</v>
      </c>
      <c r="BI2826" s="130">
        <f t="shared" si="3842"/>
        <v>0</v>
      </c>
      <c r="BJ2826" s="130">
        <f t="shared" si="3843"/>
        <v>0</v>
      </c>
      <c r="BK2826" s="130">
        <f t="shared" si="3844"/>
        <v>0</v>
      </c>
      <c r="BL2826" s="359">
        <f t="shared" si="3812"/>
        <v>0</v>
      </c>
      <c r="BM2826" s="90">
        <f t="shared" si="3845"/>
        <v>0</v>
      </c>
      <c r="CO2826" s="349" t="s">
        <v>2078</v>
      </c>
      <c r="CP2826" s="488">
        <f>SUM(M2825:N2829,M2836:N2837,M2840:N2848,M2853)</f>
        <v>0</v>
      </c>
      <c r="CQ2826" s="488"/>
      <c r="CR2826" s="488">
        <f t="shared" ref="CR2826" si="3943">SUM(O2825:P2829,O2836:P2837,O2840:P2848,O2853)</f>
        <v>0</v>
      </c>
      <c r="CS2826" s="488"/>
      <c r="CT2826" s="488">
        <f t="shared" ref="CT2826" si="3944">SUM(Q2825:R2829,Q2836:R2837,Q2840:R2848,Q2853)</f>
        <v>0</v>
      </c>
      <c r="CU2826" s="488"/>
      <c r="CV2826" s="488">
        <f t="shared" ref="CV2826" si="3945">SUM(S2825:T2829,S2836:T2837,S2840:T2848,S2853)</f>
        <v>0</v>
      </c>
      <c r="CW2826" s="488"/>
      <c r="CX2826" s="353">
        <f>SUM(U2825:U2829,U2836:U2837,U2840:U2848,U2853)</f>
        <v>0</v>
      </c>
      <c r="CY2826" s="353">
        <f>SUM(V2825:V2829,V2836:V2837,V2840:V2848,V2853)</f>
        <v>0</v>
      </c>
      <c r="CZ2826" s="488">
        <f>SUM(W2825:X2829,W2836:X2837,W2840:X2848,W2853)</f>
        <v>0</v>
      </c>
      <c r="DA2826" s="488"/>
      <c r="DB2826" s="353">
        <f t="shared" ref="DB2826" si="3946">SUM(Y2825:Y2829,Y2836:Y2837,Y2840:Y2848,Y2853)</f>
        <v>0</v>
      </c>
      <c r="DC2826" s="353">
        <f t="shared" ref="DC2826" si="3947">SUM(Z2825:Z2829,Z2836:Z2837,Z2840:Z2848,Z2853)</f>
        <v>0</v>
      </c>
      <c r="DD2826" s="488">
        <f>SUM(AA2825:AB2829,AA2836:AB2837,AA2840:AB2848,AA2853)</f>
        <v>0</v>
      </c>
      <c r="DE2826" s="488"/>
      <c r="DF2826" s="353">
        <f t="shared" ref="DF2826" si="3948">SUM(AC2825:AC2829,AC2836:AC2837,AC2840:AC2848,AC2853)</f>
        <v>0</v>
      </c>
      <c r="DG2826" s="353">
        <f t="shared" ref="DG2826" si="3949">SUM(AD2825:AD2829,AD2836:AD2837,AD2840:AD2848,AD2853)</f>
        <v>0</v>
      </c>
      <c r="DH2826" s="340"/>
    </row>
    <row r="2827" spans="1:112" ht="15" customHeight="1" x14ac:dyDescent="0.2">
      <c r="A2827" s="109"/>
      <c r="B2827" s="109"/>
      <c r="C2827" s="633"/>
      <c r="D2827" s="658"/>
      <c r="E2827" s="659"/>
      <c r="F2827" s="629" t="s">
        <v>629</v>
      </c>
      <c r="G2827" s="629"/>
      <c r="H2827" s="587" t="s">
        <v>630</v>
      </c>
      <c r="I2827" s="588"/>
      <c r="J2827" s="588"/>
      <c r="K2827" s="588"/>
      <c r="L2827" s="589"/>
      <c r="M2827" s="579"/>
      <c r="N2827" s="580"/>
      <c r="O2827" s="579"/>
      <c r="P2827" s="580"/>
      <c r="Q2827" s="579"/>
      <c r="R2827" s="580"/>
      <c r="S2827" s="590"/>
      <c r="T2827" s="591"/>
      <c r="U2827" s="201"/>
      <c r="V2827" s="201"/>
      <c r="W2827" s="486"/>
      <c r="X2827" s="486"/>
      <c r="Y2827" s="201"/>
      <c r="Z2827" s="201"/>
      <c r="AA2827" s="486"/>
      <c r="AB2827" s="486"/>
      <c r="AC2827" s="201"/>
      <c r="AD2827" s="201"/>
      <c r="AE2827" s="109"/>
      <c r="AG2827" s="90">
        <f t="shared" si="3817"/>
        <v>45</v>
      </c>
      <c r="AH2827" s="186">
        <f t="shared" si="3818"/>
        <v>0</v>
      </c>
      <c r="AI2827" s="130">
        <f t="shared" si="3819"/>
        <v>0</v>
      </c>
      <c r="AJ2827" s="130">
        <f t="shared" si="3820"/>
        <v>0</v>
      </c>
      <c r="AK2827" s="130">
        <f t="shared" si="3821"/>
        <v>0</v>
      </c>
      <c r="AL2827" s="130">
        <f t="shared" si="3822"/>
        <v>0</v>
      </c>
      <c r="AM2827" s="359">
        <f t="shared" si="3823"/>
        <v>0</v>
      </c>
      <c r="AN2827" s="130">
        <f t="shared" si="3824"/>
        <v>0</v>
      </c>
      <c r="AO2827" s="130">
        <f t="shared" si="3825"/>
        <v>0</v>
      </c>
      <c r="AP2827" s="130">
        <f t="shared" si="3826"/>
        <v>0</v>
      </c>
      <c r="AQ2827" s="130">
        <f t="shared" si="3827"/>
        <v>0</v>
      </c>
      <c r="AR2827" s="359">
        <f t="shared" si="3828"/>
        <v>0</v>
      </c>
      <c r="AS2827" s="130">
        <f t="shared" si="3829"/>
        <v>0</v>
      </c>
      <c r="AT2827" s="130">
        <f t="shared" si="3830"/>
        <v>0</v>
      </c>
      <c r="AU2827" s="130">
        <f t="shared" si="3831"/>
        <v>0</v>
      </c>
      <c r="AV2827" s="130">
        <f t="shared" si="3832"/>
        <v>0</v>
      </c>
      <c r="AW2827" s="359">
        <f t="shared" si="3809"/>
        <v>0</v>
      </c>
      <c r="AX2827" s="130">
        <f t="shared" si="3833"/>
        <v>0</v>
      </c>
      <c r="AY2827" s="130">
        <f t="shared" si="3834"/>
        <v>0</v>
      </c>
      <c r="AZ2827" s="130">
        <f t="shared" si="3835"/>
        <v>0</v>
      </c>
      <c r="BA2827" s="130">
        <f t="shared" si="3836"/>
        <v>0</v>
      </c>
      <c r="BB2827" s="359">
        <f t="shared" si="3810"/>
        <v>0</v>
      </c>
      <c r="BC2827" s="130">
        <f t="shared" si="3837"/>
        <v>0</v>
      </c>
      <c r="BD2827" s="130">
        <f t="shared" si="3838"/>
        <v>0</v>
      </c>
      <c r="BE2827" s="130">
        <f t="shared" si="3839"/>
        <v>0</v>
      </c>
      <c r="BF2827" s="130">
        <f t="shared" si="3840"/>
        <v>0</v>
      </c>
      <c r="BG2827" s="359">
        <f t="shared" si="3811"/>
        <v>0</v>
      </c>
      <c r="BH2827" s="130">
        <f t="shared" si="3841"/>
        <v>0</v>
      </c>
      <c r="BI2827" s="130">
        <f t="shared" si="3842"/>
        <v>0</v>
      </c>
      <c r="BJ2827" s="130">
        <f t="shared" si="3843"/>
        <v>0</v>
      </c>
      <c r="BK2827" s="130">
        <f t="shared" si="3844"/>
        <v>0</v>
      </c>
      <c r="BL2827" s="359">
        <f t="shared" si="3812"/>
        <v>0</v>
      </c>
      <c r="BM2827" s="90">
        <f t="shared" si="3845"/>
        <v>0</v>
      </c>
      <c r="CO2827" s="349" t="s">
        <v>2029</v>
      </c>
      <c r="CP2827" s="488">
        <f>SUM(COUNTIF(M2825:N2829,"NS"),COUNTIF(M2836:N2837,"NS"),COUNTIF(M2840:N2848,"NS"),COUNTIF(M2853,"NS"))</f>
        <v>0</v>
      </c>
      <c r="CQ2827" s="488"/>
      <c r="CR2827" s="488">
        <f t="shared" ref="CR2827" si="3950">SUM(COUNTIF(O2825:P2829,"NS"),COUNTIF(O2836:P2837,"NS"),COUNTIF(O2840:P2848,"NS"),COUNTIF(O2853,"NS"))</f>
        <v>0</v>
      </c>
      <c r="CS2827" s="488"/>
      <c r="CT2827" s="488">
        <f t="shared" ref="CT2827" si="3951">SUM(COUNTIF(Q2825:R2829,"NS"),COUNTIF(Q2836:R2837,"NS"),COUNTIF(Q2840:R2848,"NS"),COUNTIF(Q2853,"NS"))</f>
        <v>0</v>
      </c>
      <c r="CU2827" s="488"/>
      <c r="CV2827" s="488">
        <f t="shared" ref="CV2827" si="3952">SUM(COUNTIF(S2825:T2829,"NS"),COUNTIF(S2836:T2837,"NS"),COUNTIF(S2840:T2848,"NS"),COUNTIF(S2853,"NS"))</f>
        <v>0</v>
      </c>
      <c r="CW2827" s="488"/>
      <c r="CX2827" s="353">
        <f>SUM(COUNTIF(U2825:U2829,"NS"),COUNTIF(U2836:U2837,"NS"),COUNTIF(U2840:U2848,"NS"),COUNTIF(U2853,"NS"))</f>
        <v>0</v>
      </c>
      <c r="CY2827" s="353">
        <f>SUM(COUNTIF(V2825:V2829,"NS"),COUNTIF(V2836:V2837,"NS"),COUNTIF(V2840:V2848,"NS"),COUNTIF(V2853,"NS"))</f>
        <v>0</v>
      </c>
      <c r="CZ2827" s="488">
        <f>SUM(COUNTIF(W2825:X2829,"NS"),COUNTIF(W2836:X2837,"NS"),COUNTIF(W2840:X2848,"NS"),COUNTIF(W2853,"NS"))</f>
        <v>0</v>
      </c>
      <c r="DA2827" s="488"/>
      <c r="DB2827" s="353">
        <f t="shared" ref="DB2827" si="3953">SUM(COUNTIF(Y2825:Y2829,"NS"),COUNTIF(Y2836:Y2837,"NS"),COUNTIF(Y2840:Y2848,"NS"),COUNTIF(Y2853,"NS"))</f>
        <v>0</v>
      </c>
      <c r="DC2827" s="353">
        <f t="shared" ref="DC2827" si="3954">SUM(COUNTIF(Z2825:Z2829,"NS"),COUNTIF(Z2836:Z2837,"NS"),COUNTIF(Z2840:Z2848,"NS"),COUNTIF(Z2853,"NS"))</f>
        <v>0</v>
      </c>
      <c r="DD2827" s="488">
        <f>SUM(COUNTIF(AA2825:AB2829,"NS"),COUNTIF(AA2836:AB2837,"NS"),COUNTIF(AA2840:AB2848,"NS"),COUNTIF(AA2853,"NS"))</f>
        <v>0</v>
      </c>
      <c r="DE2827" s="488"/>
      <c r="DF2827" s="353">
        <f t="shared" ref="DF2827" si="3955">SUM(COUNTIF(AC2825:AC2829,"NS"),COUNTIF(AC2836:AC2837,"NS"),COUNTIF(AC2840:AC2848,"NS"),COUNTIF(AC2853,"NS"))</f>
        <v>0</v>
      </c>
      <c r="DG2827" s="353">
        <f t="shared" ref="DG2827" si="3956">SUM(COUNTIF(AD2825:AD2829,"NS"),COUNTIF(AD2836:AD2837,"NS"),COUNTIF(AD2840:AD2848,"NS"),COUNTIF(AD2853,"NS"))</f>
        <v>0</v>
      </c>
      <c r="DH2827" s="340"/>
    </row>
    <row r="2828" spans="1:112" ht="15" customHeight="1" x14ac:dyDescent="0.2">
      <c r="A2828" s="109"/>
      <c r="B2828" s="109"/>
      <c r="C2828" s="633"/>
      <c r="D2828" s="658"/>
      <c r="E2828" s="659"/>
      <c r="F2828" s="629" t="s">
        <v>631</v>
      </c>
      <c r="G2828" s="629"/>
      <c r="H2828" s="587" t="s">
        <v>632</v>
      </c>
      <c r="I2828" s="588"/>
      <c r="J2828" s="588"/>
      <c r="K2828" s="588"/>
      <c r="L2828" s="589"/>
      <c r="M2828" s="579"/>
      <c r="N2828" s="580"/>
      <c r="O2828" s="579"/>
      <c r="P2828" s="580"/>
      <c r="Q2828" s="579"/>
      <c r="R2828" s="580"/>
      <c r="S2828" s="590"/>
      <c r="T2828" s="591"/>
      <c r="U2828" s="201"/>
      <c r="V2828" s="201"/>
      <c r="W2828" s="486"/>
      <c r="X2828" s="486"/>
      <c r="Y2828" s="201"/>
      <c r="Z2828" s="201"/>
      <c r="AA2828" s="486"/>
      <c r="AB2828" s="486"/>
      <c r="AC2828" s="201"/>
      <c r="AD2828" s="201"/>
      <c r="AE2828" s="109"/>
      <c r="AG2828" s="90">
        <f t="shared" si="3817"/>
        <v>45</v>
      </c>
      <c r="AH2828" s="186">
        <f t="shared" si="3818"/>
        <v>0</v>
      </c>
      <c r="AI2828" s="130">
        <f t="shared" si="3819"/>
        <v>0</v>
      </c>
      <c r="AJ2828" s="130">
        <f t="shared" si="3820"/>
        <v>0</v>
      </c>
      <c r="AK2828" s="130">
        <f t="shared" si="3821"/>
        <v>0</v>
      </c>
      <c r="AL2828" s="130">
        <f t="shared" si="3822"/>
        <v>0</v>
      </c>
      <c r="AM2828" s="359">
        <f t="shared" si="3823"/>
        <v>0</v>
      </c>
      <c r="AN2828" s="130">
        <f t="shared" si="3824"/>
        <v>0</v>
      </c>
      <c r="AO2828" s="130">
        <f t="shared" si="3825"/>
        <v>0</v>
      </c>
      <c r="AP2828" s="130">
        <f t="shared" si="3826"/>
        <v>0</v>
      </c>
      <c r="AQ2828" s="130">
        <f t="shared" si="3827"/>
        <v>0</v>
      </c>
      <c r="AR2828" s="359">
        <f t="shared" si="3828"/>
        <v>0</v>
      </c>
      <c r="AS2828" s="130">
        <f t="shared" si="3829"/>
        <v>0</v>
      </c>
      <c r="AT2828" s="130">
        <f t="shared" si="3830"/>
        <v>0</v>
      </c>
      <c r="AU2828" s="130">
        <f t="shared" si="3831"/>
        <v>0</v>
      </c>
      <c r="AV2828" s="130">
        <f t="shared" si="3832"/>
        <v>0</v>
      </c>
      <c r="AW2828" s="359">
        <f t="shared" si="3809"/>
        <v>0</v>
      </c>
      <c r="AX2828" s="130">
        <f t="shared" si="3833"/>
        <v>0</v>
      </c>
      <c r="AY2828" s="130">
        <f t="shared" si="3834"/>
        <v>0</v>
      </c>
      <c r="AZ2828" s="130">
        <f t="shared" si="3835"/>
        <v>0</v>
      </c>
      <c r="BA2828" s="130">
        <f t="shared" si="3836"/>
        <v>0</v>
      </c>
      <c r="BB2828" s="359">
        <f t="shared" si="3810"/>
        <v>0</v>
      </c>
      <c r="BC2828" s="130">
        <f t="shared" si="3837"/>
        <v>0</v>
      </c>
      <c r="BD2828" s="130">
        <f t="shared" si="3838"/>
        <v>0</v>
      </c>
      <c r="BE2828" s="130">
        <f t="shared" si="3839"/>
        <v>0</v>
      </c>
      <c r="BF2828" s="130">
        <f t="shared" si="3840"/>
        <v>0</v>
      </c>
      <c r="BG2828" s="359">
        <f t="shared" si="3811"/>
        <v>0</v>
      </c>
      <c r="BH2828" s="130">
        <f t="shared" si="3841"/>
        <v>0</v>
      </c>
      <c r="BI2828" s="130">
        <f t="shared" si="3842"/>
        <v>0</v>
      </c>
      <c r="BJ2828" s="130">
        <f t="shared" si="3843"/>
        <v>0</v>
      </c>
      <c r="BK2828" s="130">
        <f t="shared" si="3844"/>
        <v>0</v>
      </c>
      <c r="BL2828" s="359">
        <f t="shared" si="3812"/>
        <v>0</v>
      </c>
      <c r="BM2828" s="90">
        <f t="shared" si="3845"/>
        <v>0</v>
      </c>
      <c r="BQ2828" s="246" t="s">
        <v>2104</v>
      </c>
      <c r="BR2828" s="246" t="s">
        <v>2048</v>
      </c>
      <c r="BS2828" s="246" t="s">
        <v>2049</v>
      </c>
      <c r="BT2828" s="246" t="s">
        <v>84</v>
      </c>
      <c r="BU2828" s="246" t="s">
        <v>2048</v>
      </c>
      <c r="BV2828" s="246" t="s">
        <v>2049</v>
      </c>
      <c r="BW2828" s="246" t="s">
        <v>84</v>
      </c>
      <c r="BX2828" s="246" t="s">
        <v>2048</v>
      </c>
      <c r="BY2828" s="246" t="s">
        <v>2049</v>
      </c>
      <c r="BZ2828" s="246" t="s">
        <v>84</v>
      </c>
      <c r="CA2828" s="246" t="s">
        <v>2048</v>
      </c>
      <c r="CB2828" s="246" t="s">
        <v>2049</v>
      </c>
      <c r="CO2828" s="350">
        <v>0.25</v>
      </c>
      <c r="CP2828" s="493">
        <f>IF(CP2825="ns",0,CP2825*0.25)</f>
        <v>0</v>
      </c>
      <c r="CQ2828" s="493"/>
      <c r="CR2828" s="493">
        <f t="shared" ref="CR2828" si="3957">IF(CR2825="ns",0,CR2825*0.25)</f>
        <v>0</v>
      </c>
      <c r="CS2828" s="493"/>
      <c r="CT2828" s="493">
        <f t="shared" ref="CT2828" si="3958">IF(CT2825="ns",0,CT2825*0.25)</f>
        <v>0</v>
      </c>
      <c r="CU2828" s="493"/>
      <c r="CV2828" s="486">
        <f t="shared" ref="CV2828" si="3959">IF(CV2825="ns",0,CV2825*0.25)</f>
        <v>0</v>
      </c>
      <c r="CW2828" s="486"/>
      <c r="CX2828" s="342">
        <f>IF(CX2825="ns",0,CX2825*0.25)</f>
        <v>0</v>
      </c>
      <c r="CY2828" s="342">
        <f>IF(CY2825="ns",0,CY2825*0.25)</f>
        <v>0</v>
      </c>
      <c r="CZ2828" s="486">
        <f>IF(CZ2825="ns",0,CZ2825*0.25)</f>
        <v>0</v>
      </c>
      <c r="DA2828" s="486"/>
      <c r="DB2828" s="342">
        <f t="shared" ref="DB2828:DC2828" si="3960">IF(DB2825="ns",0,DB2825*0.25)</f>
        <v>0</v>
      </c>
      <c r="DC2828" s="342">
        <f t="shared" si="3960"/>
        <v>0</v>
      </c>
      <c r="DD2828" s="486">
        <f>IF(DD2825="ns",0,DD2825*0.25)</f>
        <v>0</v>
      </c>
      <c r="DE2828" s="486"/>
      <c r="DF2828" s="342">
        <f t="shared" ref="DF2828:DG2828" si="3961">IF(DF2825="ns",0,DF2825*0.25)</f>
        <v>0</v>
      </c>
      <c r="DG2828" s="342">
        <f t="shared" si="3961"/>
        <v>0</v>
      </c>
      <c r="DH2828" s="340"/>
    </row>
    <row r="2829" spans="1:112" ht="48" customHeight="1" x14ac:dyDescent="0.2">
      <c r="A2829" s="109"/>
      <c r="B2829" s="109"/>
      <c r="C2829" s="633"/>
      <c r="D2829" s="658"/>
      <c r="E2829" s="659"/>
      <c r="F2829" s="629" t="s">
        <v>633</v>
      </c>
      <c r="G2829" s="629"/>
      <c r="H2829" s="587" t="s">
        <v>634</v>
      </c>
      <c r="I2829" s="588"/>
      <c r="J2829" s="588"/>
      <c r="K2829" s="588"/>
      <c r="L2829" s="589"/>
      <c r="M2829" s="579"/>
      <c r="N2829" s="580"/>
      <c r="O2829" s="579"/>
      <c r="P2829" s="580"/>
      <c r="Q2829" s="579"/>
      <c r="R2829" s="580"/>
      <c r="S2829" s="590"/>
      <c r="T2829" s="591"/>
      <c r="U2829" s="201"/>
      <c r="V2829" s="201"/>
      <c r="W2829" s="486"/>
      <c r="X2829" s="486"/>
      <c r="Y2829" s="201"/>
      <c r="Z2829" s="201"/>
      <c r="AA2829" s="486"/>
      <c r="AB2829" s="486"/>
      <c r="AC2829" s="201"/>
      <c r="AD2829" s="201"/>
      <c r="AE2829" s="109"/>
      <c r="AG2829" s="186">
        <f t="shared" si="3817"/>
        <v>45</v>
      </c>
      <c r="AH2829" s="186">
        <f t="shared" si="3818"/>
        <v>0</v>
      </c>
      <c r="AI2829" s="178">
        <f t="shared" si="3819"/>
        <v>0</v>
      </c>
      <c r="AJ2829" s="178">
        <f t="shared" si="3820"/>
        <v>0</v>
      </c>
      <c r="AK2829" s="178">
        <f t="shared" si="3821"/>
        <v>0</v>
      </c>
      <c r="AL2829" s="130">
        <f t="shared" si="3822"/>
        <v>0</v>
      </c>
      <c r="AM2829" s="359">
        <f t="shared" si="3823"/>
        <v>0</v>
      </c>
      <c r="AN2829" s="178">
        <f t="shared" si="3824"/>
        <v>0</v>
      </c>
      <c r="AO2829" s="178">
        <f t="shared" si="3825"/>
        <v>0</v>
      </c>
      <c r="AP2829" s="178">
        <f t="shared" si="3826"/>
        <v>0</v>
      </c>
      <c r="AQ2829" s="178">
        <f t="shared" si="3827"/>
        <v>0</v>
      </c>
      <c r="AR2829" s="359">
        <f t="shared" si="3828"/>
        <v>0</v>
      </c>
      <c r="AS2829" s="178">
        <f t="shared" si="3829"/>
        <v>0</v>
      </c>
      <c r="AT2829" s="178">
        <f t="shared" si="3830"/>
        <v>0</v>
      </c>
      <c r="AU2829" s="178">
        <f t="shared" si="3831"/>
        <v>0</v>
      </c>
      <c r="AV2829" s="178">
        <f t="shared" si="3832"/>
        <v>0</v>
      </c>
      <c r="AW2829" s="359">
        <f t="shared" si="3809"/>
        <v>0</v>
      </c>
      <c r="AX2829" s="178">
        <f t="shared" si="3833"/>
        <v>0</v>
      </c>
      <c r="AY2829" s="178">
        <f t="shared" si="3834"/>
        <v>0</v>
      </c>
      <c r="AZ2829" s="178">
        <f t="shared" si="3835"/>
        <v>0</v>
      </c>
      <c r="BA2829" s="178">
        <f t="shared" si="3836"/>
        <v>0</v>
      </c>
      <c r="BB2829" s="359">
        <f t="shared" si="3810"/>
        <v>0</v>
      </c>
      <c r="BC2829" s="178">
        <f t="shared" si="3837"/>
        <v>0</v>
      </c>
      <c r="BD2829" s="178">
        <f t="shared" si="3838"/>
        <v>0</v>
      </c>
      <c r="BE2829" s="178">
        <f t="shared" si="3839"/>
        <v>0</v>
      </c>
      <c r="BF2829" s="178">
        <f t="shared" si="3840"/>
        <v>0</v>
      </c>
      <c r="BG2829" s="359">
        <f t="shared" si="3811"/>
        <v>0</v>
      </c>
      <c r="BH2829" s="178">
        <f t="shared" si="3841"/>
        <v>0</v>
      </c>
      <c r="BI2829" s="178">
        <f t="shared" si="3842"/>
        <v>0</v>
      </c>
      <c r="BJ2829" s="178">
        <f t="shared" si="3843"/>
        <v>0</v>
      </c>
      <c r="BK2829" s="178">
        <f t="shared" si="3844"/>
        <v>0</v>
      </c>
      <c r="BL2829" s="359">
        <f t="shared" si="3812"/>
        <v>0</v>
      </c>
      <c r="BM2829" s="186">
        <f t="shared" si="3845"/>
        <v>0</v>
      </c>
      <c r="BN2829" s="186"/>
      <c r="BO2829" s="186"/>
      <c r="BP2829" s="186" t="s">
        <v>2077</v>
      </c>
      <c r="BQ2829" s="178">
        <f>IF($AG$1789=$AH$1789,0,IF(
OR(
AND(BQ2833=0,BQ2832&gt;0),
AND(BQ2833="NS",BQ2831&gt;0),
AND(BQ2833="NS",BQ2831=0,BQ2832=0)),1,
IF(OR(
AND(BQ2832&gt;=2,BQ2831&lt;BQ2833),
AND(BQ2833="NS",BQ2831=0,BQ2832&gt;0),
BQ2833=BQ2831,
AND(BQ2833="NA",BQ2832=0,BQ2831=0,BQ2830&gt;0)),0,1)))</f>
        <v>0</v>
      </c>
      <c r="BR2829" s="178">
        <f t="shared" ref="BR2829:CB2829" si="3962">IF($AG$1789=$AH$1789,0,IF(
OR(
AND(BR2833=0,BR2832&gt;0),
AND(BR2833="NS",BR2831&gt;0),
AND(BR2833="NS",BR2831=0,BR2832=0)),1,
IF(OR(
AND(BR2832&gt;=2,BR2831&lt;BR2833),
AND(BR2833="NS",BR2831=0,BR2832&gt;0),
BR2833=BR2831,
AND(BR2833="NA",BR2832=0,BR2831=0,BR2830&gt;0)),0,1)))</f>
        <v>0</v>
      </c>
      <c r="BS2829" s="178">
        <f t="shared" si="3962"/>
        <v>0</v>
      </c>
      <c r="BT2829" s="178">
        <f t="shared" si="3962"/>
        <v>0</v>
      </c>
      <c r="BU2829" s="178">
        <f t="shared" si="3962"/>
        <v>0</v>
      </c>
      <c r="BV2829" s="178">
        <f t="shared" si="3962"/>
        <v>0</v>
      </c>
      <c r="BW2829" s="178">
        <f t="shared" si="3962"/>
        <v>0</v>
      </c>
      <c r="BX2829" s="178">
        <f t="shared" si="3962"/>
        <v>0</v>
      </c>
      <c r="BY2829" s="178">
        <f t="shared" si="3962"/>
        <v>0</v>
      </c>
      <c r="BZ2829" s="178">
        <f t="shared" si="3962"/>
        <v>0</v>
      </c>
      <c r="CA2829" s="178">
        <f t="shared" si="3962"/>
        <v>0</v>
      </c>
      <c r="CB2829" s="178">
        <f t="shared" si="3962"/>
        <v>0</v>
      </c>
      <c r="CC2829" s="186">
        <f>SUM(BQ2829:CB2829)</f>
        <v>0</v>
      </c>
      <c r="CO2829" s="349" t="s">
        <v>72</v>
      </c>
      <c r="CP2829" s="488">
        <f>M2854</f>
        <v>0</v>
      </c>
      <c r="CQ2829" s="488"/>
      <c r="CR2829" s="488">
        <f t="shared" ref="CR2829" si="3963">O2854</f>
        <v>0</v>
      </c>
      <c r="CS2829" s="488"/>
      <c r="CT2829" s="488">
        <f t="shared" ref="CT2829" si="3964">Q2854</f>
        <v>0</v>
      </c>
      <c r="CU2829" s="488"/>
      <c r="CV2829" s="488">
        <f t="shared" ref="CV2829" si="3965">S2854</f>
        <v>0</v>
      </c>
      <c r="CW2829" s="488"/>
      <c r="CX2829" s="353">
        <f>U2854</f>
        <v>0</v>
      </c>
      <c r="CY2829" s="353">
        <f>V2854</f>
        <v>0</v>
      </c>
      <c r="CZ2829" s="488">
        <f>W2854</f>
        <v>0</v>
      </c>
      <c r="DA2829" s="488"/>
      <c r="DB2829" s="353">
        <f t="shared" ref="DB2829" si="3966">Y2854</f>
        <v>0</v>
      </c>
      <c r="DC2829" s="353">
        <f t="shared" ref="DC2829" si="3967">Z2854</f>
        <v>0</v>
      </c>
      <c r="DD2829" s="488">
        <f>AA2854</f>
        <v>0</v>
      </c>
      <c r="DE2829" s="488"/>
      <c r="DF2829" s="353">
        <f t="shared" ref="DF2829" si="3968">AC2854</f>
        <v>0</v>
      </c>
      <c r="DG2829" s="353">
        <f t="shared" ref="DG2829" si="3969">AD2854</f>
        <v>0</v>
      </c>
      <c r="DH2829" s="340"/>
    </row>
    <row r="2830" spans="1:112" ht="60" customHeight="1" x14ac:dyDescent="0.2">
      <c r="A2830" s="109"/>
      <c r="B2830" s="109"/>
      <c r="C2830" s="633"/>
      <c r="D2830" s="658"/>
      <c r="E2830" s="659"/>
      <c r="F2830" s="581" t="s">
        <v>641</v>
      </c>
      <c r="G2830" s="581"/>
      <c r="H2830" s="165"/>
      <c r="I2830" s="625" t="s">
        <v>635</v>
      </c>
      <c r="J2830" s="625"/>
      <c r="K2830" s="625"/>
      <c r="L2830" s="626"/>
      <c r="M2830" s="579"/>
      <c r="N2830" s="580"/>
      <c r="O2830" s="579"/>
      <c r="P2830" s="580"/>
      <c r="Q2830" s="579"/>
      <c r="R2830" s="580"/>
      <c r="S2830" s="590"/>
      <c r="T2830" s="591"/>
      <c r="U2830" s="201"/>
      <c r="V2830" s="201"/>
      <c r="W2830" s="486"/>
      <c r="X2830" s="486"/>
      <c r="Y2830" s="201"/>
      <c r="Z2830" s="201"/>
      <c r="AA2830" s="486"/>
      <c r="AB2830" s="486"/>
      <c r="AC2830" s="201"/>
      <c r="AD2830" s="201"/>
      <c r="AE2830" s="109"/>
      <c r="AG2830" s="90">
        <f t="shared" si="3817"/>
        <v>45</v>
      </c>
      <c r="AH2830" s="186">
        <f t="shared" si="3818"/>
        <v>0</v>
      </c>
      <c r="AI2830" s="130">
        <f t="shared" si="3819"/>
        <v>0</v>
      </c>
      <c r="AJ2830" s="130">
        <f t="shared" si="3820"/>
        <v>0</v>
      </c>
      <c r="AK2830" s="130">
        <f t="shared" si="3821"/>
        <v>0</v>
      </c>
      <c r="AL2830" s="130">
        <f t="shared" si="3822"/>
        <v>0</v>
      </c>
      <c r="AM2830" s="359">
        <f t="shared" si="3823"/>
        <v>0</v>
      </c>
      <c r="AN2830" s="130">
        <f t="shared" si="3824"/>
        <v>0</v>
      </c>
      <c r="AO2830" s="130">
        <f t="shared" si="3825"/>
        <v>0</v>
      </c>
      <c r="AP2830" s="130">
        <f t="shared" si="3826"/>
        <v>0</v>
      </c>
      <c r="AQ2830" s="130">
        <f t="shared" si="3827"/>
        <v>0</v>
      </c>
      <c r="AR2830" s="359">
        <f t="shared" si="3828"/>
        <v>0</v>
      </c>
      <c r="AS2830" s="130">
        <f t="shared" si="3829"/>
        <v>0</v>
      </c>
      <c r="AT2830" s="130">
        <f t="shared" si="3830"/>
        <v>0</v>
      </c>
      <c r="AU2830" s="130">
        <f t="shared" si="3831"/>
        <v>0</v>
      </c>
      <c r="AV2830" s="130">
        <f t="shared" si="3832"/>
        <v>0</v>
      </c>
      <c r="AW2830" s="359">
        <f t="shared" si="3809"/>
        <v>0</v>
      </c>
      <c r="AX2830" s="130">
        <f t="shared" si="3833"/>
        <v>0</v>
      </c>
      <c r="AY2830" s="130">
        <f t="shared" si="3834"/>
        <v>0</v>
      </c>
      <c r="AZ2830" s="130">
        <f t="shared" si="3835"/>
        <v>0</v>
      </c>
      <c r="BA2830" s="130">
        <f t="shared" si="3836"/>
        <v>0</v>
      </c>
      <c r="BB2830" s="359">
        <f t="shared" si="3810"/>
        <v>0</v>
      </c>
      <c r="BC2830" s="130">
        <f t="shared" si="3837"/>
        <v>0</v>
      </c>
      <c r="BD2830" s="130">
        <f t="shared" si="3838"/>
        <v>0</v>
      </c>
      <c r="BE2830" s="130">
        <f t="shared" si="3839"/>
        <v>0</v>
      </c>
      <c r="BF2830" s="130">
        <f t="shared" si="3840"/>
        <v>0</v>
      </c>
      <c r="BG2830" s="359">
        <f t="shared" si="3811"/>
        <v>0</v>
      </c>
      <c r="BH2830" s="130">
        <f t="shared" si="3841"/>
        <v>0</v>
      </c>
      <c r="BI2830" s="130">
        <f t="shared" si="3842"/>
        <v>0</v>
      </c>
      <c r="BJ2830" s="130">
        <f t="shared" si="3843"/>
        <v>0</v>
      </c>
      <c r="BK2830" s="130">
        <f t="shared" si="3844"/>
        <v>0</v>
      </c>
      <c r="BL2830" s="359">
        <f t="shared" si="3812"/>
        <v>0</v>
      </c>
      <c r="BM2830" s="90">
        <f t="shared" si="3845"/>
        <v>0</v>
      </c>
      <c r="BP2830" s="90" t="s">
        <v>2058</v>
      </c>
      <c r="BQ2830" s="90">
        <f>COUNTIF(M2830:N2835,"NA")</f>
        <v>0</v>
      </c>
      <c r="BR2830" s="90">
        <f>COUNTIF(O2830:P2835,"NA")</f>
        <v>0</v>
      </c>
      <c r="BS2830" s="90">
        <f>COUNTIF(Q2830:R2835,"NA")</f>
        <v>0</v>
      </c>
      <c r="BT2830" s="90">
        <f>COUNTIF(S2830:T2835,"NA")</f>
        <v>0</v>
      </c>
      <c r="BU2830" s="90">
        <f>COUNTIF(U2830:U2835,"NA")</f>
        <v>0</v>
      </c>
      <c r="BV2830" s="90">
        <f>COUNTIF(V2830:V2835,"NA")</f>
        <v>0</v>
      </c>
      <c r="BW2830" s="90">
        <f>COUNTIF(W2830:X2835,"NA")</f>
        <v>0</v>
      </c>
      <c r="BX2830" s="90">
        <f>COUNTIF(Y2830:Y2835,"NA")</f>
        <v>0</v>
      </c>
      <c r="BY2830" s="90">
        <f>COUNTIF(Z2830:Z2835,"NA")</f>
        <v>0</v>
      </c>
      <c r="BZ2830" s="90">
        <f>COUNTIF(AA2830:AB2835,"NA")</f>
        <v>0</v>
      </c>
      <c r="CA2830" s="90">
        <f>COUNTIF(AC2830:AC2835,"NA")</f>
        <v>0</v>
      </c>
      <c r="CB2830" s="90">
        <f>COUNTIF(AD2830:AD2835,"NA")</f>
        <v>0</v>
      </c>
      <c r="CO2830" s="349" t="s">
        <v>2077</v>
      </c>
      <c r="CP2830" s="495">
        <f>IF(OR(CP2829=0,CP2829="NA",AND(CP2829="NS",CP2827&gt;0),AND(CP2829="NS",CP2826&gt;0),CP2829&lt;=CP2828),0,1)</f>
        <v>0</v>
      </c>
      <c r="CQ2830" s="495"/>
      <c r="CR2830" s="495">
        <f>IF(OR(CR2829=0,CR2829="NA",AND(CR2829="NS",CR2827&gt;0),AND(CR2829="NS",CR2826&gt;0),CR2829&lt;=CR2828),0,1)</f>
        <v>0</v>
      </c>
      <c r="CS2830" s="495"/>
      <c r="CT2830" s="495">
        <f t="shared" ref="CT2830" si="3970">IF(OR(CT2829=0,CT2829="NA",AND(CT2829="NS",CT2827&gt;0),AND(CT2829="NS",CT2826&gt;0),CT2829&lt;=CT2828),0,1)</f>
        <v>0</v>
      </c>
      <c r="CU2830" s="495"/>
      <c r="CV2830" s="489">
        <f t="shared" ref="CV2830" si="3971">IF(OR(CV2829=0,CV2829="NA",AND(CV2829="NS",CV2827&gt;0),AND(CV2829="NS",CV2826&gt;0),CV2829&lt;=CV2828),0,1)</f>
        <v>0</v>
      </c>
      <c r="CW2830" s="489"/>
      <c r="CX2830" s="351">
        <f>IF(OR(CX2829=0,CX2829="NA",AND(CX2829="NS",CX2827&gt;0),AND(CX2829="NS",CX2826&gt;0),CX2829&lt;=CX2828),0,1)</f>
        <v>0</v>
      </c>
      <c r="CY2830" s="351">
        <f>IF(OR(CY2829=0,CY2829="NA",AND(CY2829="NS",CY2827&gt;0),AND(CY2829="NS",CY2826&gt;0),CY2829&lt;=CY2828),0,1)</f>
        <v>0</v>
      </c>
      <c r="CZ2830" s="489">
        <f>IF(OR(CZ2829=0,CZ2829="NA",AND(CZ2829="NS",CZ2827&gt;0),AND(CZ2829="NS",CZ2826&gt;0),CZ2829&lt;=CZ2828),0,1)</f>
        <v>0</v>
      </c>
      <c r="DA2830" s="489"/>
      <c r="DB2830" s="351">
        <f t="shared" ref="DB2830:DC2830" si="3972">IF(OR(DB2829=0,DB2829="NA",AND(DB2829="NS",DB2827&gt;0),AND(DB2829="NS",DB2826&gt;0),DB2829&lt;=DB2828),0,1)</f>
        <v>0</v>
      </c>
      <c r="DC2830" s="351">
        <f t="shared" si="3972"/>
        <v>0</v>
      </c>
      <c r="DD2830" s="489">
        <f>IF(OR(DD2829=0,DD2829="NA",AND(DD2829="NS",DD2827&gt;0),AND(DD2829="NS",DD2826&gt;0),DD2829&lt;=DD2828),0,1)</f>
        <v>0</v>
      </c>
      <c r="DE2830" s="489"/>
      <c r="DF2830" s="351">
        <f t="shared" ref="DF2830:DG2830" si="3973">IF(OR(DF2829=0,DF2829="NA",AND(DF2829="NS",DF2827&gt;0),AND(DF2829="NS",DF2826&gt;0),DF2829&lt;=DF2828),0,1)</f>
        <v>0</v>
      </c>
      <c r="DG2830" s="351">
        <f t="shared" si="3973"/>
        <v>0</v>
      </c>
      <c r="DH2830" s="352">
        <f>SUM(CP2830:DG2830)</f>
        <v>0</v>
      </c>
    </row>
    <row r="2831" spans="1:112" ht="72" customHeight="1" x14ac:dyDescent="0.2">
      <c r="A2831" s="109"/>
      <c r="B2831" s="109"/>
      <c r="C2831" s="633"/>
      <c r="D2831" s="658"/>
      <c r="E2831" s="659"/>
      <c r="F2831" s="581" t="s">
        <v>642</v>
      </c>
      <c r="G2831" s="581"/>
      <c r="H2831" s="165"/>
      <c r="I2831" s="625" t="s">
        <v>636</v>
      </c>
      <c r="J2831" s="625"/>
      <c r="K2831" s="625"/>
      <c r="L2831" s="626"/>
      <c r="M2831" s="579"/>
      <c r="N2831" s="580"/>
      <c r="O2831" s="579"/>
      <c r="P2831" s="580"/>
      <c r="Q2831" s="579"/>
      <c r="R2831" s="580"/>
      <c r="S2831" s="590"/>
      <c r="T2831" s="591"/>
      <c r="U2831" s="201"/>
      <c r="V2831" s="201"/>
      <c r="W2831" s="486"/>
      <c r="X2831" s="486"/>
      <c r="Y2831" s="201"/>
      <c r="Z2831" s="201"/>
      <c r="AA2831" s="486"/>
      <c r="AB2831" s="486"/>
      <c r="AC2831" s="201"/>
      <c r="AD2831" s="201"/>
      <c r="AE2831" s="109"/>
      <c r="AG2831" s="90">
        <f t="shared" si="3817"/>
        <v>45</v>
      </c>
      <c r="AH2831" s="186">
        <f t="shared" si="3818"/>
        <v>0</v>
      </c>
      <c r="AI2831" s="130">
        <f t="shared" si="3819"/>
        <v>0</v>
      </c>
      <c r="AJ2831" s="130">
        <f t="shared" si="3820"/>
        <v>0</v>
      </c>
      <c r="AK2831" s="130">
        <f t="shared" si="3821"/>
        <v>0</v>
      </c>
      <c r="AL2831" s="130">
        <f t="shared" si="3822"/>
        <v>0</v>
      </c>
      <c r="AM2831" s="359">
        <f t="shared" si="3823"/>
        <v>0</v>
      </c>
      <c r="AN2831" s="130">
        <f t="shared" si="3824"/>
        <v>0</v>
      </c>
      <c r="AO2831" s="130">
        <f t="shared" si="3825"/>
        <v>0</v>
      </c>
      <c r="AP2831" s="130">
        <f t="shared" si="3826"/>
        <v>0</v>
      </c>
      <c r="AQ2831" s="130">
        <f t="shared" si="3827"/>
        <v>0</v>
      </c>
      <c r="AR2831" s="359">
        <f t="shared" si="3828"/>
        <v>0</v>
      </c>
      <c r="AS2831" s="130">
        <f t="shared" si="3829"/>
        <v>0</v>
      </c>
      <c r="AT2831" s="130">
        <f t="shared" si="3830"/>
        <v>0</v>
      </c>
      <c r="AU2831" s="130">
        <f t="shared" si="3831"/>
        <v>0</v>
      </c>
      <c r="AV2831" s="130">
        <f t="shared" si="3832"/>
        <v>0</v>
      </c>
      <c r="AW2831" s="359">
        <f t="shared" si="3809"/>
        <v>0</v>
      </c>
      <c r="AX2831" s="130">
        <f t="shared" si="3833"/>
        <v>0</v>
      </c>
      <c r="AY2831" s="130">
        <f t="shared" si="3834"/>
        <v>0</v>
      </c>
      <c r="AZ2831" s="130">
        <f t="shared" si="3835"/>
        <v>0</v>
      </c>
      <c r="BA2831" s="130">
        <f t="shared" si="3836"/>
        <v>0</v>
      </c>
      <c r="BB2831" s="359">
        <f t="shared" si="3810"/>
        <v>0</v>
      </c>
      <c r="BC2831" s="130">
        <f t="shared" si="3837"/>
        <v>0</v>
      </c>
      <c r="BD2831" s="130">
        <f t="shared" si="3838"/>
        <v>0</v>
      </c>
      <c r="BE2831" s="130">
        <f t="shared" si="3839"/>
        <v>0</v>
      </c>
      <c r="BF2831" s="130">
        <f t="shared" si="3840"/>
        <v>0</v>
      </c>
      <c r="BG2831" s="359">
        <f t="shared" si="3811"/>
        <v>0</v>
      </c>
      <c r="BH2831" s="130">
        <f t="shared" si="3841"/>
        <v>0</v>
      </c>
      <c r="BI2831" s="130">
        <f t="shared" si="3842"/>
        <v>0</v>
      </c>
      <c r="BJ2831" s="130">
        <f t="shared" si="3843"/>
        <v>0</v>
      </c>
      <c r="BK2831" s="130">
        <f t="shared" si="3844"/>
        <v>0</v>
      </c>
      <c r="BL2831" s="359">
        <f t="shared" si="3812"/>
        <v>0</v>
      </c>
      <c r="BM2831" s="90">
        <f t="shared" si="3845"/>
        <v>0</v>
      </c>
      <c r="BP2831" s="90" t="s">
        <v>2078</v>
      </c>
      <c r="BQ2831" s="90">
        <f>SUM(M2830:N2835)</f>
        <v>0</v>
      </c>
      <c r="BR2831" s="90">
        <f>SUM(O2830:P2835)</f>
        <v>0</v>
      </c>
      <c r="BS2831" s="90">
        <f>SUM(Q2830:R2835)</f>
        <v>0</v>
      </c>
      <c r="BT2831" s="90">
        <f>SUM(S2830:T2835)</f>
        <v>0</v>
      </c>
      <c r="BU2831" s="90">
        <f>SUM(U2830:U2835)</f>
        <v>0</v>
      </c>
      <c r="BV2831" s="90">
        <f>SUM(V2830:V2835)</f>
        <v>0</v>
      </c>
      <c r="BW2831" s="90">
        <f>SUM(W2830:X2835)</f>
        <v>0</v>
      </c>
      <c r="BX2831" s="90">
        <f>SUM(Y2830:Y2835)</f>
        <v>0</v>
      </c>
      <c r="BY2831" s="90">
        <f>SUM(Z2830:Z2835)</f>
        <v>0</v>
      </c>
      <c r="BZ2831" s="90">
        <f>SUM(AA2830:AB2835)</f>
        <v>0</v>
      </c>
      <c r="CA2831" s="90">
        <f>SUM(AC2830:AC2835)</f>
        <v>0</v>
      </c>
      <c r="CB2831" s="90">
        <f>SUM(AD2830:AD2835)</f>
        <v>0</v>
      </c>
      <c r="CO2831" s="340"/>
      <c r="CP2831" s="493"/>
      <c r="CQ2831" s="493"/>
      <c r="CR2831" s="493"/>
      <c r="CS2831" s="493"/>
      <c r="CT2831" s="493"/>
      <c r="CU2831" s="493"/>
      <c r="CV2831" s="486"/>
      <c r="CW2831" s="486"/>
      <c r="CX2831" s="342"/>
      <c r="CY2831" s="342"/>
      <c r="CZ2831" s="486"/>
      <c r="DA2831" s="486"/>
      <c r="DB2831" s="342"/>
      <c r="DC2831" s="342"/>
      <c r="DD2831" s="486"/>
      <c r="DE2831" s="486"/>
      <c r="DF2831" s="342"/>
      <c r="DG2831" s="342"/>
      <c r="DH2831" s="340"/>
    </row>
    <row r="2832" spans="1:112" ht="72" customHeight="1" x14ac:dyDescent="0.2">
      <c r="A2832" s="109"/>
      <c r="B2832" s="109"/>
      <c r="C2832" s="633"/>
      <c r="D2832" s="658"/>
      <c r="E2832" s="659"/>
      <c r="F2832" s="581" t="s">
        <v>643</v>
      </c>
      <c r="G2832" s="581"/>
      <c r="H2832" s="165"/>
      <c r="I2832" s="625" t="s">
        <v>637</v>
      </c>
      <c r="J2832" s="625"/>
      <c r="K2832" s="625"/>
      <c r="L2832" s="626"/>
      <c r="M2832" s="579"/>
      <c r="N2832" s="580"/>
      <c r="O2832" s="579"/>
      <c r="P2832" s="580"/>
      <c r="Q2832" s="579"/>
      <c r="R2832" s="580"/>
      <c r="S2832" s="590"/>
      <c r="T2832" s="591"/>
      <c r="U2832" s="201"/>
      <c r="V2832" s="201"/>
      <c r="W2832" s="486"/>
      <c r="X2832" s="486"/>
      <c r="Y2832" s="201"/>
      <c r="Z2832" s="201"/>
      <c r="AA2832" s="486"/>
      <c r="AB2832" s="486"/>
      <c r="AC2832" s="201"/>
      <c r="AD2832" s="201"/>
      <c r="AE2832" s="109"/>
      <c r="AG2832" s="90">
        <f t="shared" si="3817"/>
        <v>45</v>
      </c>
      <c r="AH2832" s="186">
        <f t="shared" si="3818"/>
        <v>0</v>
      </c>
      <c r="AI2832" s="130">
        <f t="shared" si="3819"/>
        <v>0</v>
      </c>
      <c r="AJ2832" s="130">
        <f t="shared" si="3820"/>
        <v>0</v>
      </c>
      <c r="AK2832" s="130">
        <f t="shared" si="3821"/>
        <v>0</v>
      </c>
      <c r="AL2832" s="130">
        <f t="shared" si="3822"/>
        <v>0</v>
      </c>
      <c r="AM2832" s="359">
        <f t="shared" si="3823"/>
        <v>0</v>
      </c>
      <c r="AN2832" s="130">
        <f t="shared" si="3824"/>
        <v>0</v>
      </c>
      <c r="AO2832" s="130">
        <f t="shared" si="3825"/>
        <v>0</v>
      </c>
      <c r="AP2832" s="130">
        <f t="shared" si="3826"/>
        <v>0</v>
      </c>
      <c r="AQ2832" s="130">
        <f t="shared" si="3827"/>
        <v>0</v>
      </c>
      <c r="AR2832" s="359">
        <f t="shared" si="3828"/>
        <v>0</v>
      </c>
      <c r="AS2832" s="130">
        <f t="shared" si="3829"/>
        <v>0</v>
      </c>
      <c r="AT2832" s="130">
        <f t="shared" si="3830"/>
        <v>0</v>
      </c>
      <c r="AU2832" s="130">
        <f t="shared" si="3831"/>
        <v>0</v>
      </c>
      <c r="AV2832" s="130">
        <f t="shared" si="3832"/>
        <v>0</v>
      </c>
      <c r="AW2832" s="359">
        <f t="shared" si="3809"/>
        <v>0</v>
      </c>
      <c r="AX2832" s="130">
        <f t="shared" si="3833"/>
        <v>0</v>
      </c>
      <c r="AY2832" s="130">
        <f t="shared" si="3834"/>
        <v>0</v>
      </c>
      <c r="AZ2832" s="130">
        <f t="shared" si="3835"/>
        <v>0</v>
      </c>
      <c r="BA2832" s="130">
        <f t="shared" si="3836"/>
        <v>0</v>
      </c>
      <c r="BB2832" s="359">
        <f t="shared" si="3810"/>
        <v>0</v>
      </c>
      <c r="BC2832" s="130">
        <f t="shared" si="3837"/>
        <v>0</v>
      </c>
      <c r="BD2832" s="130">
        <f t="shared" si="3838"/>
        <v>0</v>
      </c>
      <c r="BE2832" s="130">
        <f t="shared" si="3839"/>
        <v>0</v>
      </c>
      <c r="BF2832" s="130">
        <f t="shared" si="3840"/>
        <v>0</v>
      </c>
      <c r="BG2832" s="359">
        <f t="shared" si="3811"/>
        <v>0</v>
      </c>
      <c r="BH2832" s="130">
        <f t="shared" si="3841"/>
        <v>0</v>
      </c>
      <c r="BI2832" s="130">
        <f t="shared" si="3842"/>
        <v>0</v>
      </c>
      <c r="BJ2832" s="130">
        <f t="shared" si="3843"/>
        <v>0</v>
      </c>
      <c r="BK2832" s="130">
        <f t="shared" si="3844"/>
        <v>0</v>
      </c>
      <c r="BL2832" s="359">
        <f t="shared" si="3812"/>
        <v>0</v>
      </c>
      <c r="BM2832" s="90">
        <f t="shared" si="3845"/>
        <v>0</v>
      </c>
      <c r="BP2832" s="90" t="s">
        <v>2029</v>
      </c>
      <c r="BQ2832" s="90">
        <f>COUNTIF(M2830:N2835,"NS")</f>
        <v>0</v>
      </c>
      <c r="BR2832" s="90">
        <f>COUNTIF(O2830:P2835,"NS")</f>
        <v>0</v>
      </c>
      <c r="BS2832" s="90">
        <f>COUNTIF(Q2830:R2835,"NS")</f>
        <v>0</v>
      </c>
      <c r="BT2832" s="90">
        <f>COUNTIF(S2830:T2835,"NS")</f>
        <v>0</v>
      </c>
      <c r="BU2832" s="90">
        <f>COUNTIF(U2830:U2835,"NS")</f>
        <v>0</v>
      </c>
      <c r="BV2832" s="90">
        <f>COUNTIF(V2830:V2835,"NS")</f>
        <v>0</v>
      </c>
      <c r="BW2832" s="90">
        <f>COUNTIF(W2830:X2835,"NS")</f>
        <v>0</v>
      </c>
      <c r="BX2832" s="90">
        <f>COUNTIF(Y2830:Y2835,"NS")</f>
        <v>0</v>
      </c>
      <c r="BY2832" s="90">
        <f>COUNTIF(Z2830:Z2835,"NS")</f>
        <v>0</v>
      </c>
      <c r="BZ2832" s="90">
        <f>COUNTIF(AA2830:AB2835,"NS")</f>
        <v>0</v>
      </c>
      <c r="CA2832" s="90">
        <f>COUNTIF(AC2830:AC2835,"NS")</f>
        <v>0</v>
      </c>
      <c r="CB2832" s="90">
        <f>COUNTIF(AD2830:AD2835,"NS")</f>
        <v>0</v>
      </c>
      <c r="CO2832" s="340"/>
      <c r="CP2832" s="493"/>
      <c r="CQ2832" s="493"/>
      <c r="CR2832" s="493"/>
      <c r="CS2832" s="493"/>
      <c r="CT2832" s="493"/>
      <c r="CU2832" s="493"/>
      <c r="CV2832" s="486"/>
      <c r="CW2832" s="486"/>
      <c r="CX2832" s="342"/>
      <c r="CY2832" s="342"/>
      <c r="CZ2832" s="486"/>
      <c r="DA2832" s="486"/>
      <c r="DB2832" s="342"/>
      <c r="DC2832" s="342"/>
      <c r="DD2832" s="486"/>
      <c r="DE2832" s="486"/>
      <c r="DF2832" s="342"/>
      <c r="DG2832" s="342"/>
      <c r="DH2832" s="340"/>
    </row>
    <row r="2833" spans="1:112" ht="36" customHeight="1" x14ac:dyDescent="0.2">
      <c r="A2833" s="109"/>
      <c r="B2833" s="109"/>
      <c r="C2833" s="633"/>
      <c r="D2833" s="658"/>
      <c r="E2833" s="659"/>
      <c r="F2833" s="581" t="s">
        <v>644</v>
      </c>
      <c r="G2833" s="581"/>
      <c r="H2833" s="165"/>
      <c r="I2833" s="625" t="s">
        <v>638</v>
      </c>
      <c r="J2833" s="625"/>
      <c r="K2833" s="625"/>
      <c r="L2833" s="626"/>
      <c r="M2833" s="579"/>
      <c r="N2833" s="580"/>
      <c r="O2833" s="579"/>
      <c r="P2833" s="580"/>
      <c r="Q2833" s="579"/>
      <c r="R2833" s="580"/>
      <c r="S2833" s="590"/>
      <c r="T2833" s="591"/>
      <c r="U2833" s="201"/>
      <c r="V2833" s="201"/>
      <c r="W2833" s="486"/>
      <c r="X2833" s="486"/>
      <c r="Y2833" s="201"/>
      <c r="Z2833" s="201"/>
      <c r="AA2833" s="486"/>
      <c r="AB2833" s="486"/>
      <c r="AC2833" s="201"/>
      <c r="AD2833" s="201"/>
      <c r="AE2833" s="109"/>
      <c r="AG2833" s="90">
        <f t="shared" si="3817"/>
        <v>45</v>
      </c>
      <c r="AH2833" s="186">
        <f t="shared" si="3818"/>
        <v>0</v>
      </c>
      <c r="AI2833" s="130">
        <f t="shared" si="3819"/>
        <v>0</v>
      </c>
      <c r="AJ2833" s="130">
        <f t="shared" si="3820"/>
        <v>0</v>
      </c>
      <c r="AK2833" s="130">
        <f t="shared" si="3821"/>
        <v>0</v>
      </c>
      <c r="AL2833" s="130">
        <f t="shared" si="3822"/>
        <v>0</v>
      </c>
      <c r="AM2833" s="359">
        <f t="shared" si="3823"/>
        <v>0</v>
      </c>
      <c r="AN2833" s="130">
        <f t="shared" si="3824"/>
        <v>0</v>
      </c>
      <c r="AO2833" s="130">
        <f t="shared" si="3825"/>
        <v>0</v>
      </c>
      <c r="AP2833" s="130">
        <f t="shared" si="3826"/>
        <v>0</v>
      </c>
      <c r="AQ2833" s="130">
        <f t="shared" si="3827"/>
        <v>0</v>
      </c>
      <c r="AR2833" s="359">
        <f t="shared" si="3828"/>
        <v>0</v>
      </c>
      <c r="AS2833" s="130">
        <f t="shared" si="3829"/>
        <v>0</v>
      </c>
      <c r="AT2833" s="130">
        <f t="shared" si="3830"/>
        <v>0</v>
      </c>
      <c r="AU2833" s="130">
        <f t="shared" si="3831"/>
        <v>0</v>
      </c>
      <c r="AV2833" s="130">
        <f t="shared" si="3832"/>
        <v>0</v>
      </c>
      <c r="AW2833" s="359">
        <f t="shared" si="3809"/>
        <v>0</v>
      </c>
      <c r="AX2833" s="130">
        <f t="shared" si="3833"/>
        <v>0</v>
      </c>
      <c r="AY2833" s="130">
        <f t="shared" si="3834"/>
        <v>0</v>
      </c>
      <c r="AZ2833" s="130">
        <f t="shared" si="3835"/>
        <v>0</v>
      </c>
      <c r="BA2833" s="130">
        <f t="shared" si="3836"/>
        <v>0</v>
      </c>
      <c r="BB2833" s="359">
        <f t="shared" si="3810"/>
        <v>0</v>
      </c>
      <c r="BC2833" s="130">
        <f t="shared" si="3837"/>
        <v>0</v>
      </c>
      <c r="BD2833" s="130">
        <f t="shared" si="3838"/>
        <v>0</v>
      </c>
      <c r="BE2833" s="130">
        <f t="shared" si="3839"/>
        <v>0</v>
      </c>
      <c r="BF2833" s="130">
        <f t="shared" si="3840"/>
        <v>0</v>
      </c>
      <c r="BG2833" s="359">
        <f t="shared" si="3811"/>
        <v>0</v>
      </c>
      <c r="BH2833" s="130">
        <f t="shared" si="3841"/>
        <v>0</v>
      </c>
      <c r="BI2833" s="130">
        <f t="shared" si="3842"/>
        <v>0</v>
      </c>
      <c r="BJ2833" s="130">
        <f t="shared" si="3843"/>
        <v>0</v>
      </c>
      <c r="BK2833" s="130">
        <f t="shared" si="3844"/>
        <v>0</v>
      </c>
      <c r="BL2833" s="359">
        <f t="shared" si="3812"/>
        <v>0</v>
      </c>
      <c r="BM2833" s="90">
        <f t="shared" si="3845"/>
        <v>0</v>
      </c>
      <c r="BP2833" s="90" t="s">
        <v>2104</v>
      </c>
      <c r="BQ2833" s="90">
        <f>M2829</f>
        <v>0</v>
      </c>
      <c r="BR2833" s="90">
        <f>O2829</f>
        <v>0</v>
      </c>
      <c r="BS2833" s="90">
        <f>Q2829</f>
        <v>0</v>
      </c>
      <c r="BT2833" s="90">
        <f>S2829</f>
        <v>0</v>
      </c>
      <c r="BU2833" s="90">
        <f>U2829</f>
        <v>0</v>
      </c>
      <c r="BV2833" s="90">
        <f>V2829</f>
        <v>0</v>
      </c>
      <c r="BW2833" s="90">
        <f>W2829</f>
        <v>0</v>
      </c>
      <c r="BX2833" s="90">
        <f>Y2829</f>
        <v>0</v>
      </c>
      <c r="BY2833" s="90">
        <f>Z2829</f>
        <v>0</v>
      </c>
      <c r="BZ2833" s="90">
        <f>AA2829</f>
        <v>0</v>
      </c>
      <c r="CA2833" s="90">
        <f>AC2829</f>
        <v>0</v>
      </c>
      <c r="CB2833" s="90">
        <f>AD2829</f>
        <v>0</v>
      </c>
      <c r="CO2833" s="340"/>
      <c r="CP2833" s="493"/>
      <c r="CQ2833" s="493"/>
      <c r="CR2833" s="493"/>
      <c r="CS2833" s="493"/>
      <c r="CT2833" s="493"/>
      <c r="CU2833" s="493"/>
      <c r="CV2833" s="486"/>
      <c r="CW2833" s="486"/>
      <c r="CX2833" s="342"/>
      <c r="CY2833" s="342"/>
      <c r="CZ2833" s="486"/>
      <c r="DA2833" s="486"/>
      <c r="DB2833" s="342"/>
      <c r="DC2833" s="342"/>
      <c r="DD2833" s="486"/>
      <c r="DE2833" s="486"/>
      <c r="DF2833" s="342"/>
      <c r="DG2833" s="342"/>
      <c r="DH2833" s="340"/>
    </row>
    <row r="2834" spans="1:112" ht="36" customHeight="1" x14ac:dyDescent="0.2">
      <c r="A2834" s="109"/>
      <c r="B2834" s="109"/>
      <c r="C2834" s="633"/>
      <c r="D2834" s="658"/>
      <c r="E2834" s="659"/>
      <c r="F2834" s="581" t="s">
        <v>645</v>
      </c>
      <c r="G2834" s="581"/>
      <c r="H2834" s="165"/>
      <c r="I2834" s="625" t="s">
        <v>639</v>
      </c>
      <c r="J2834" s="625"/>
      <c r="K2834" s="625"/>
      <c r="L2834" s="626"/>
      <c r="M2834" s="579"/>
      <c r="N2834" s="580"/>
      <c r="O2834" s="579"/>
      <c r="P2834" s="580"/>
      <c r="Q2834" s="579"/>
      <c r="R2834" s="580"/>
      <c r="S2834" s="590"/>
      <c r="T2834" s="591"/>
      <c r="U2834" s="201"/>
      <c r="V2834" s="201"/>
      <c r="W2834" s="486"/>
      <c r="X2834" s="486"/>
      <c r="Y2834" s="201"/>
      <c r="Z2834" s="201"/>
      <c r="AA2834" s="486"/>
      <c r="AB2834" s="486"/>
      <c r="AC2834" s="201"/>
      <c r="AD2834" s="201"/>
      <c r="AE2834" s="109"/>
      <c r="AG2834" s="90">
        <f t="shared" si="3817"/>
        <v>45</v>
      </c>
      <c r="AH2834" s="186">
        <f t="shared" si="3818"/>
        <v>0</v>
      </c>
      <c r="AI2834" s="130">
        <f t="shared" si="3819"/>
        <v>0</v>
      </c>
      <c r="AJ2834" s="130">
        <f t="shared" si="3820"/>
        <v>0</v>
      </c>
      <c r="AK2834" s="130">
        <f t="shared" si="3821"/>
        <v>0</v>
      </c>
      <c r="AL2834" s="130">
        <f t="shared" si="3822"/>
        <v>0</v>
      </c>
      <c r="AM2834" s="359">
        <f t="shared" si="3823"/>
        <v>0</v>
      </c>
      <c r="AN2834" s="130">
        <f t="shared" si="3824"/>
        <v>0</v>
      </c>
      <c r="AO2834" s="130">
        <f t="shared" si="3825"/>
        <v>0</v>
      </c>
      <c r="AP2834" s="130">
        <f t="shared" si="3826"/>
        <v>0</v>
      </c>
      <c r="AQ2834" s="130">
        <f t="shared" si="3827"/>
        <v>0</v>
      </c>
      <c r="AR2834" s="359">
        <f t="shared" si="3828"/>
        <v>0</v>
      </c>
      <c r="AS2834" s="130">
        <f t="shared" si="3829"/>
        <v>0</v>
      </c>
      <c r="AT2834" s="130">
        <f t="shared" si="3830"/>
        <v>0</v>
      </c>
      <c r="AU2834" s="130">
        <f t="shared" si="3831"/>
        <v>0</v>
      </c>
      <c r="AV2834" s="130">
        <f t="shared" si="3832"/>
        <v>0</v>
      </c>
      <c r="AW2834" s="359">
        <f t="shared" ref="AW2834:AW2854" si="3974">IF($AG$2694=$AH$2694,0,
IF(OR(
AND(AS2834=0,AT2834&gt;0),
AND(AS2834="NS",AU2834&gt;0),
AND(AS2834="NS",AU2834=0,AT2834=0)),1,
IF(OR(
AND(AT2834&gt;=2,AU2834&lt;AS2834),
AND(AS2834="NS",AU2834=0,AT2834&gt;0),
AS2834=AU2834,
AND(AS2834="NA",AT2834=0,AU2834=0,AV2834&gt;0)),0,1)))</f>
        <v>0</v>
      </c>
      <c r="AX2834" s="130">
        <f t="shared" si="3833"/>
        <v>0</v>
      </c>
      <c r="AY2834" s="130">
        <f t="shared" si="3834"/>
        <v>0</v>
      </c>
      <c r="AZ2834" s="130">
        <f t="shared" si="3835"/>
        <v>0</v>
      </c>
      <c r="BA2834" s="130">
        <f t="shared" si="3836"/>
        <v>0</v>
      </c>
      <c r="BB2834" s="359">
        <f t="shared" ref="BB2834:BB2854" si="3975">IF($AG$2694=$AH$2694,0,
IF(OR(
AND(AX2834=0,AY2834&gt;0),
AND(AX2834="NS",AZ2834&gt;0),
AND(AX2834="NS",AZ2834=0,AY2834=0)),1,
IF(OR(
AND(AX2834&gt;0,AY2834=2),
AND(AX2834="NS",AY2834=2),
AND(AX2834="NS",AZ2834=0,AY2834&gt;0),
AX2834=AZ2834,
AND(AX2834="NA",AY2834=0,AZ2834=0,BA2834&gt;0)),0,
IF(
AND(AX2834="NA",AV2834=$AM$2369),0,1))))</f>
        <v>0</v>
      </c>
      <c r="BC2834" s="130">
        <f t="shared" si="3837"/>
        <v>0</v>
      </c>
      <c r="BD2834" s="130">
        <f t="shared" si="3838"/>
        <v>0</v>
      </c>
      <c r="BE2834" s="130">
        <f t="shared" si="3839"/>
        <v>0</v>
      </c>
      <c r="BF2834" s="130">
        <f t="shared" si="3840"/>
        <v>0</v>
      </c>
      <c r="BG2834" s="359">
        <f t="shared" ref="BG2834:BG2854" si="3976">IF($AG$2694=$AH$2694,0,
IF(OR(
AND(BC2834=0,BD2834&gt;0),
AND(BC2834="NS",BE2834&gt;0),
AND(BC2834="NS",BE2834=0,BD2834=0)),1,
IF(OR(
AND(BC2834&gt;0,BD2834=2),
AND(BC2834="NS",BD2834=2),
AND(BC2834="NS",BE2834=0,BD2834&gt;0),
BC2834=BE2834,
AND(BC2834="NA",BD2834=0,BE2834=0,BF2834&gt;0)),0,
IF(
AND(BC2834="NA",BA2834=$AM$2369),0,1))))</f>
        <v>0</v>
      </c>
      <c r="BH2834" s="130">
        <f t="shared" si="3841"/>
        <v>0</v>
      </c>
      <c r="BI2834" s="130">
        <f t="shared" si="3842"/>
        <v>0</v>
      </c>
      <c r="BJ2834" s="130">
        <f t="shared" si="3843"/>
        <v>0</v>
      </c>
      <c r="BK2834" s="130">
        <f t="shared" si="3844"/>
        <v>0</v>
      </c>
      <c r="BL2834" s="359">
        <f t="shared" ref="BL2834:BL2854" si="3977">IF($AG$2694=$AH$2694,0,
IF(OR(
AND(BH2834=0,BI2834&gt;0),
AND(BH2834="NS",BJ2834&gt;0),
AND(BH2834="NS",BJ2834=0,BI2834=0)),1,
IF(OR(
AND(BH2834&gt;0,BI2834=2),
AND(BH2834="NS",BI2834=2),
AND(BH2834="NS",BJ2834=0,BI2834&gt;0),
BH2834=BJ2834,
AND(BH2834="NA",BI2834=0,BJ2834=0,BK2834&gt;0)),0,
IF(
AND(BH2834="NA",BF2834=$AM$2369),0,1))))</f>
        <v>0</v>
      </c>
      <c r="BM2834" s="90">
        <f t="shared" si="3845"/>
        <v>0</v>
      </c>
      <c r="CO2834" s="340"/>
      <c r="CP2834" s="493"/>
      <c r="CQ2834" s="493"/>
      <c r="CR2834" s="493"/>
      <c r="CS2834" s="493"/>
      <c r="CT2834" s="493"/>
      <c r="CU2834" s="493"/>
      <c r="CV2834" s="486"/>
      <c r="CW2834" s="486"/>
      <c r="CX2834" s="342"/>
      <c r="CY2834" s="342"/>
      <c r="CZ2834" s="486"/>
      <c r="DA2834" s="486"/>
      <c r="DB2834" s="342"/>
      <c r="DC2834" s="342"/>
      <c r="DD2834" s="486"/>
      <c r="DE2834" s="486"/>
      <c r="DF2834" s="342"/>
      <c r="DG2834" s="342"/>
      <c r="DH2834" s="340"/>
    </row>
    <row r="2835" spans="1:112" ht="60" customHeight="1" x14ac:dyDescent="0.2">
      <c r="A2835" s="109"/>
      <c r="B2835" s="109"/>
      <c r="C2835" s="633"/>
      <c r="D2835" s="658"/>
      <c r="E2835" s="659"/>
      <c r="F2835" s="581" t="s">
        <v>646</v>
      </c>
      <c r="G2835" s="581"/>
      <c r="H2835" s="165"/>
      <c r="I2835" s="625" t="s">
        <v>640</v>
      </c>
      <c r="J2835" s="625"/>
      <c r="K2835" s="625"/>
      <c r="L2835" s="626"/>
      <c r="M2835" s="579"/>
      <c r="N2835" s="580"/>
      <c r="O2835" s="579"/>
      <c r="P2835" s="580"/>
      <c r="Q2835" s="579"/>
      <c r="R2835" s="580"/>
      <c r="S2835" s="590"/>
      <c r="T2835" s="591"/>
      <c r="U2835" s="201"/>
      <c r="V2835" s="201"/>
      <c r="W2835" s="486"/>
      <c r="X2835" s="486"/>
      <c r="Y2835" s="201"/>
      <c r="Z2835" s="201"/>
      <c r="AA2835" s="486"/>
      <c r="AB2835" s="486"/>
      <c r="AC2835" s="201"/>
      <c r="AD2835" s="201"/>
      <c r="AE2835" s="109"/>
      <c r="AG2835" s="90">
        <f t="shared" ref="AG2835:AG2854" si="3978">SUM(COUNTBLANK(M2835:AD2835),COUNTBLANK(D2991:AD2991))</f>
        <v>45</v>
      </c>
      <c r="AH2835" s="186">
        <f t="shared" ref="AH2835:AH2854" si="3979">IF(OR($AG$2694=$AH$2694,M2835="NA"),0,IF(
AND(M2835&lt;&gt;"NA",AG2835=$AL$2369),0,IF(
AND(M2835="NA",AG2835=$AM$2369),0,1)))</f>
        <v>0</v>
      </c>
      <c r="AI2835" s="130">
        <f t="shared" ref="AI2835:AI2854" si="3980">M2835</f>
        <v>0</v>
      </c>
      <c r="AJ2835" s="130">
        <f t="shared" ref="AJ2835:AJ2854" si="3981">COUNTIF(O2835:R2835,"NS")</f>
        <v>0</v>
      </c>
      <c r="AK2835" s="130">
        <f t="shared" ref="AK2835:AK2854" si="3982">SUM(O2835:R2835)</f>
        <v>0</v>
      </c>
      <c r="AL2835" s="130">
        <f t="shared" ref="AL2835:AL2854" si="3983">COUNTIF(M2835:R2835,"NA")</f>
        <v>0</v>
      </c>
      <c r="AM2835" s="359">
        <f t="shared" ref="AM2835:AM2854" si="3984">IF($AG$2694=$AH$2694,0,
IF(OR(
AND(AI2835=0,AJ2835&gt;0),
AND(AI2835="NS",AK2835&gt;0),
AND(AI2835="NS",AK2835=0,AJ2835=0)),1,
IF(OR(
AND(AI2835&gt;0,AJ2835=2),
AND(AI2835="NS",AJ2835=2),
AND(AI2835="NS",AK2835=0,AJ2835&gt;0),
AI2835=AK2835,
AND(AI2835="NA",AJ2835=0,AK2835=0,AL2835&gt;0)),0,
IF(
AND(AI2835="NA",AG2835=$AM$2369),0,1))))</f>
        <v>0</v>
      </c>
      <c r="AN2835" s="130">
        <f t="shared" ref="AN2835:AN2854" si="3985">O2835</f>
        <v>0</v>
      </c>
      <c r="AO2835" s="130">
        <f t="shared" ref="AO2835:AO2854" si="3986">SUM(COUNTIF(U2835,"NS"),COUNTIF(Y2835,"ns"),COUNTIF(AC2835,"ns"),COUNTIF(E2991,"NS"),COUNTIF(I2991,"ns"),COUNTIF(M2991,"ns"),COUNTIF(Q2991,"NS"),COUNTIF(U2991,"ns"),COUNTIF(Y2991,"ns"),COUNTIF(AC2991,"NS"))</f>
        <v>0</v>
      </c>
      <c r="AP2835" s="130">
        <f t="shared" ref="AP2835:AP2854" si="3987">SUM(U2835,Y2835,AC2835,E2991,I2991,M2991,Q2991,U2991,Y2991,AC2991)</f>
        <v>0</v>
      </c>
      <c r="AQ2835" s="130">
        <f t="shared" ref="AQ2835:AQ2854" si="3988">SUM(COUNTIF(U2835,"NA"),COUNTIF(Y2835,"NA"),COUNTIF(AC2835,"NA"),COUNTIF(E2991,"NA"),COUNTIF(I2991,"NA"),COUNTIF(M2991,"NA"),COUNTIF(Q2991,"NA"),COUNTIF(U2991,"NA"),COUNTIF(Y2991,"NA"),COUNTIF(AC2991,"NA"))</f>
        <v>0</v>
      </c>
      <c r="AR2835" s="359">
        <f t="shared" ref="AR2835:AR2854" si="3989">IF($AG$2694=$AH$2694,0,
IF(OR(
AND(AN2835=0,AO2835&gt;0),
AND(AN2835="NS",AP2835&gt;0),
AND(AN2835="NS",AP2835=0,AO2835=0)),1,
IF(OR(
AND(AO2835&gt;=2,AP2835&lt;AN2835),
AND(AN2835="NS",AP2835=0,AO2835&gt;0),
AN2835=AP2835,
AND(AN2835="NA",AO2835=0,AP2835=0,AQ2835&gt;0)),0,1)))</f>
        <v>0</v>
      </c>
      <c r="AS2835" s="130">
        <f t="shared" ref="AS2835:AS2854" si="3990">Q2835</f>
        <v>0</v>
      </c>
      <c r="AT2835" s="130">
        <f t="shared" ref="AT2835:AT2854" si="3991">SUM(COUNTIF(V2835,"NS"),COUNTIF(Z2835,"ns"),COUNTIF(AD2835,"ns"),COUNTIF(F2991,"NS"),COUNTIF(J2991,"ns"),COUNTIF(N2991,"ns"),COUNTIF(R2991,"NS"),COUNTIF(V2991,"ns"),COUNTIF(Z2991,"ns"),COUNTIF(AD2991,"NS"))</f>
        <v>0</v>
      </c>
      <c r="AU2835" s="130">
        <f t="shared" ref="AU2835:AU2854" si="3992">SUM(V2835,Z2835,AD2835,F2991,J2991,N2991,R2991,V2991,Z2991,AD2991)</f>
        <v>0</v>
      </c>
      <c r="AV2835" s="130">
        <f t="shared" ref="AV2835:AV2854" si="3993">SUM(COUNTIF(V2835,"NA"),COUNTIF(Z2835,"NA"),COUNTIF(AD2835,"NA"),COUNTIF(F2991,"NA"),COUNTIF(J2991,"NA"),COUNTIF(N2991,"NA"),COUNTIF(R2991,"NA"),COUNTIF(V2991,"NA"),COUNTIF(Z2991,"NA"),COUNTIF(AD2991,"NA"))</f>
        <v>0</v>
      </c>
      <c r="AW2835" s="359">
        <f t="shared" si="3974"/>
        <v>0</v>
      </c>
      <c r="AX2835" s="130">
        <f t="shared" ref="AX2835:AX2854" si="3994">S2835</f>
        <v>0</v>
      </c>
      <c r="AY2835" s="130">
        <f t="shared" ref="AY2835:AY2854" si="3995">COUNTIF(U2835:V2835,"NS")</f>
        <v>0</v>
      </c>
      <c r="AZ2835" s="130">
        <f t="shared" ref="AZ2835:AZ2854" si="3996">SUM(U2835:V2835)</f>
        <v>0</v>
      </c>
      <c r="BA2835" s="130">
        <f t="shared" ref="BA2835:BA2854" si="3997">COUNTIF(U2835:V2835,"NA")</f>
        <v>0</v>
      </c>
      <c r="BB2835" s="359">
        <f t="shared" si="3975"/>
        <v>0</v>
      </c>
      <c r="BC2835" s="130">
        <f t="shared" ref="BC2835:BC2854" si="3998">W2835</f>
        <v>0</v>
      </c>
      <c r="BD2835" s="130">
        <f t="shared" ref="BD2835:BD2854" si="3999">COUNTIF(Y2835:Z2835,"NS")</f>
        <v>0</v>
      </c>
      <c r="BE2835" s="130">
        <f t="shared" ref="BE2835:BE2854" si="4000">SUM(Y2835:Z2835)</f>
        <v>0</v>
      </c>
      <c r="BF2835" s="130">
        <f t="shared" ref="BF2835:BF2854" si="4001">COUNTIF(Y2835:Z2835,"NA")</f>
        <v>0</v>
      </c>
      <c r="BG2835" s="359">
        <f t="shared" si="3976"/>
        <v>0</v>
      </c>
      <c r="BH2835" s="130">
        <f t="shared" ref="BH2835:BH2854" si="4002">AA2835</f>
        <v>0</v>
      </c>
      <c r="BI2835" s="130">
        <f t="shared" ref="BI2835:BI2854" si="4003">COUNTIF(AC2835:AD2835,"NS")</f>
        <v>0</v>
      </c>
      <c r="BJ2835" s="130">
        <f t="shared" ref="BJ2835:BJ2854" si="4004">SUM(AC2835:AD2835)</f>
        <v>0</v>
      </c>
      <c r="BK2835" s="130">
        <f t="shared" ref="BK2835:BK2854" si="4005">COUNTIF(AC2835:AD2835,"NA")</f>
        <v>0</v>
      </c>
      <c r="BL2835" s="359">
        <f t="shared" si="3977"/>
        <v>0</v>
      </c>
      <c r="BM2835" s="90">
        <f t="shared" ref="BM2835:BM2854" si="4006">IF($AG$2369=$AH$2369,0,IF(AND(AI2835="NA",AG2835&lt;$AM$2369),1,0))</f>
        <v>0</v>
      </c>
      <c r="CO2835" s="340"/>
      <c r="CP2835" s="493"/>
      <c r="CQ2835" s="493"/>
      <c r="CR2835" s="493"/>
      <c r="CS2835" s="493"/>
      <c r="CT2835" s="493"/>
      <c r="CU2835" s="493"/>
      <c r="CV2835" s="486"/>
      <c r="CW2835" s="486"/>
      <c r="CX2835" s="342"/>
      <c r="CY2835" s="342"/>
      <c r="CZ2835" s="486"/>
      <c r="DA2835" s="486"/>
      <c r="DB2835" s="342"/>
      <c r="DC2835" s="342"/>
      <c r="DD2835" s="486"/>
      <c r="DE2835" s="486"/>
      <c r="DF2835" s="342"/>
      <c r="DG2835" s="342"/>
      <c r="DH2835" s="340"/>
    </row>
    <row r="2836" spans="1:112" ht="36" customHeight="1" x14ac:dyDescent="0.2">
      <c r="A2836" s="109"/>
      <c r="B2836" s="109"/>
      <c r="C2836" s="633"/>
      <c r="D2836" s="658"/>
      <c r="E2836" s="659"/>
      <c r="F2836" s="629" t="s">
        <v>647</v>
      </c>
      <c r="G2836" s="629"/>
      <c r="H2836" s="587" t="s">
        <v>648</v>
      </c>
      <c r="I2836" s="588"/>
      <c r="J2836" s="588"/>
      <c r="K2836" s="588"/>
      <c r="L2836" s="589"/>
      <c r="M2836" s="579"/>
      <c r="N2836" s="580"/>
      <c r="O2836" s="579"/>
      <c r="P2836" s="580"/>
      <c r="Q2836" s="579"/>
      <c r="R2836" s="580"/>
      <c r="S2836" s="590"/>
      <c r="T2836" s="591"/>
      <c r="U2836" s="201"/>
      <c r="V2836" s="201"/>
      <c r="W2836" s="486"/>
      <c r="X2836" s="486"/>
      <c r="Y2836" s="201"/>
      <c r="Z2836" s="201"/>
      <c r="AA2836" s="486"/>
      <c r="AB2836" s="486"/>
      <c r="AC2836" s="201"/>
      <c r="AD2836" s="201"/>
      <c r="AE2836" s="109"/>
      <c r="AG2836" s="90">
        <f t="shared" si="3978"/>
        <v>45</v>
      </c>
      <c r="AH2836" s="186">
        <f t="shared" si="3979"/>
        <v>0</v>
      </c>
      <c r="AI2836" s="130">
        <f t="shared" si="3980"/>
        <v>0</v>
      </c>
      <c r="AJ2836" s="130">
        <f t="shared" si="3981"/>
        <v>0</v>
      </c>
      <c r="AK2836" s="130">
        <f t="shared" si="3982"/>
        <v>0</v>
      </c>
      <c r="AL2836" s="130">
        <f t="shared" si="3983"/>
        <v>0</v>
      </c>
      <c r="AM2836" s="359">
        <f t="shared" si="3984"/>
        <v>0</v>
      </c>
      <c r="AN2836" s="130">
        <f t="shared" si="3985"/>
        <v>0</v>
      </c>
      <c r="AO2836" s="130">
        <f t="shared" si="3986"/>
        <v>0</v>
      </c>
      <c r="AP2836" s="130">
        <f t="shared" si="3987"/>
        <v>0</v>
      </c>
      <c r="AQ2836" s="130">
        <f t="shared" si="3988"/>
        <v>0</v>
      </c>
      <c r="AR2836" s="359">
        <f t="shared" si="3989"/>
        <v>0</v>
      </c>
      <c r="AS2836" s="130">
        <f t="shared" si="3990"/>
        <v>0</v>
      </c>
      <c r="AT2836" s="130">
        <f t="shared" si="3991"/>
        <v>0</v>
      </c>
      <c r="AU2836" s="130">
        <f t="shared" si="3992"/>
        <v>0</v>
      </c>
      <c r="AV2836" s="130">
        <f t="shared" si="3993"/>
        <v>0</v>
      </c>
      <c r="AW2836" s="359">
        <f t="shared" si="3974"/>
        <v>0</v>
      </c>
      <c r="AX2836" s="130">
        <f t="shared" si="3994"/>
        <v>0</v>
      </c>
      <c r="AY2836" s="130">
        <f t="shared" si="3995"/>
        <v>0</v>
      </c>
      <c r="AZ2836" s="130">
        <f t="shared" si="3996"/>
        <v>0</v>
      </c>
      <c r="BA2836" s="130">
        <f t="shared" si="3997"/>
        <v>0</v>
      </c>
      <c r="BB2836" s="359">
        <f t="shared" si="3975"/>
        <v>0</v>
      </c>
      <c r="BC2836" s="130">
        <f t="shared" si="3998"/>
        <v>0</v>
      </c>
      <c r="BD2836" s="130">
        <f t="shared" si="3999"/>
        <v>0</v>
      </c>
      <c r="BE2836" s="130">
        <f t="shared" si="4000"/>
        <v>0</v>
      </c>
      <c r="BF2836" s="130">
        <f t="shared" si="4001"/>
        <v>0</v>
      </c>
      <c r="BG2836" s="359">
        <f t="shared" si="3976"/>
        <v>0</v>
      </c>
      <c r="BH2836" s="130">
        <f t="shared" si="4002"/>
        <v>0</v>
      </c>
      <c r="BI2836" s="130">
        <f t="shared" si="4003"/>
        <v>0</v>
      </c>
      <c r="BJ2836" s="130">
        <f t="shared" si="4004"/>
        <v>0</v>
      </c>
      <c r="BK2836" s="130">
        <f t="shared" si="4005"/>
        <v>0</v>
      </c>
      <c r="BL2836" s="359">
        <f t="shared" si="3977"/>
        <v>0</v>
      </c>
      <c r="BM2836" s="90">
        <f t="shared" si="4006"/>
        <v>0</v>
      </c>
      <c r="BQ2836" s="246" t="s">
        <v>2104</v>
      </c>
      <c r="BR2836" s="246" t="s">
        <v>2048</v>
      </c>
      <c r="BS2836" s="246" t="s">
        <v>2049</v>
      </c>
      <c r="BT2836" s="246" t="s">
        <v>84</v>
      </c>
      <c r="BU2836" s="246" t="s">
        <v>2048</v>
      </c>
      <c r="BV2836" s="246" t="s">
        <v>2049</v>
      </c>
      <c r="BW2836" s="246" t="s">
        <v>84</v>
      </c>
      <c r="BX2836" s="246" t="s">
        <v>2048</v>
      </c>
      <c r="BY2836" s="246" t="s">
        <v>2049</v>
      </c>
      <c r="BZ2836" s="246" t="s">
        <v>84</v>
      </c>
      <c r="CA2836" s="246" t="s">
        <v>2048</v>
      </c>
      <c r="CB2836" s="246" t="s">
        <v>2049</v>
      </c>
      <c r="CO2836" s="340"/>
      <c r="CP2836" s="493"/>
      <c r="CQ2836" s="493"/>
      <c r="CR2836" s="493"/>
      <c r="CS2836" s="493"/>
      <c r="CT2836" s="493"/>
      <c r="CU2836" s="493"/>
      <c r="CV2836" s="486"/>
      <c r="CW2836" s="486"/>
      <c r="CX2836" s="342"/>
      <c r="CY2836" s="342"/>
      <c r="CZ2836" s="486"/>
      <c r="DA2836" s="486"/>
      <c r="DB2836" s="342"/>
      <c r="DC2836" s="342"/>
      <c r="DD2836" s="486"/>
      <c r="DE2836" s="486"/>
      <c r="DF2836" s="342"/>
      <c r="DG2836" s="342"/>
      <c r="DH2836" s="340"/>
    </row>
    <row r="2837" spans="1:112" ht="24" customHeight="1" x14ac:dyDescent="0.2">
      <c r="A2837" s="109"/>
      <c r="B2837" s="109"/>
      <c r="C2837" s="633"/>
      <c r="D2837" s="658"/>
      <c r="E2837" s="659"/>
      <c r="F2837" s="629" t="s">
        <v>649</v>
      </c>
      <c r="G2837" s="629"/>
      <c r="H2837" s="587" t="s">
        <v>650</v>
      </c>
      <c r="I2837" s="588"/>
      <c r="J2837" s="588"/>
      <c r="K2837" s="588"/>
      <c r="L2837" s="589"/>
      <c r="M2837" s="579"/>
      <c r="N2837" s="580"/>
      <c r="O2837" s="579"/>
      <c r="P2837" s="580"/>
      <c r="Q2837" s="579"/>
      <c r="R2837" s="580"/>
      <c r="S2837" s="590"/>
      <c r="T2837" s="591"/>
      <c r="U2837" s="201"/>
      <c r="V2837" s="201"/>
      <c r="W2837" s="486"/>
      <c r="X2837" s="486"/>
      <c r="Y2837" s="201"/>
      <c r="Z2837" s="201"/>
      <c r="AA2837" s="486"/>
      <c r="AB2837" s="486"/>
      <c r="AC2837" s="201"/>
      <c r="AD2837" s="201"/>
      <c r="AE2837" s="109"/>
      <c r="AG2837" s="186">
        <f t="shared" si="3978"/>
        <v>45</v>
      </c>
      <c r="AH2837" s="186">
        <f t="shared" si="3979"/>
        <v>0</v>
      </c>
      <c r="AI2837" s="178">
        <f t="shared" si="3980"/>
        <v>0</v>
      </c>
      <c r="AJ2837" s="178">
        <f t="shared" si="3981"/>
        <v>0</v>
      </c>
      <c r="AK2837" s="178">
        <f t="shared" si="3982"/>
        <v>0</v>
      </c>
      <c r="AL2837" s="130">
        <f t="shared" si="3983"/>
        <v>0</v>
      </c>
      <c r="AM2837" s="359">
        <f t="shared" si="3984"/>
        <v>0</v>
      </c>
      <c r="AN2837" s="178">
        <f t="shared" si="3985"/>
        <v>0</v>
      </c>
      <c r="AO2837" s="178">
        <f t="shared" si="3986"/>
        <v>0</v>
      </c>
      <c r="AP2837" s="178">
        <f t="shared" si="3987"/>
        <v>0</v>
      </c>
      <c r="AQ2837" s="178">
        <f t="shared" si="3988"/>
        <v>0</v>
      </c>
      <c r="AR2837" s="359">
        <f t="shared" si="3989"/>
        <v>0</v>
      </c>
      <c r="AS2837" s="178">
        <f t="shared" si="3990"/>
        <v>0</v>
      </c>
      <c r="AT2837" s="178">
        <f t="shared" si="3991"/>
        <v>0</v>
      </c>
      <c r="AU2837" s="178">
        <f t="shared" si="3992"/>
        <v>0</v>
      </c>
      <c r="AV2837" s="178">
        <f t="shared" si="3993"/>
        <v>0</v>
      </c>
      <c r="AW2837" s="359">
        <f t="shared" si="3974"/>
        <v>0</v>
      </c>
      <c r="AX2837" s="178">
        <f t="shared" si="3994"/>
        <v>0</v>
      </c>
      <c r="AY2837" s="178">
        <f t="shared" si="3995"/>
        <v>0</v>
      </c>
      <c r="AZ2837" s="178">
        <f t="shared" si="3996"/>
        <v>0</v>
      </c>
      <c r="BA2837" s="178">
        <f t="shared" si="3997"/>
        <v>0</v>
      </c>
      <c r="BB2837" s="359">
        <f t="shared" si="3975"/>
        <v>0</v>
      </c>
      <c r="BC2837" s="178">
        <f t="shared" si="3998"/>
        <v>0</v>
      </c>
      <c r="BD2837" s="178">
        <f t="shared" si="3999"/>
        <v>0</v>
      </c>
      <c r="BE2837" s="178">
        <f t="shared" si="4000"/>
        <v>0</v>
      </c>
      <c r="BF2837" s="178">
        <f t="shared" si="4001"/>
        <v>0</v>
      </c>
      <c r="BG2837" s="359">
        <f t="shared" si="3976"/>
        <v>0</v>
      </c>
      <c r="BH2837" s="178">
        <f t="shared" si="4002"/>
        <v>0</v>
      </c>
      <c r="BI2837" s="178">
        <f t="shared" si="4003"/>
        <v>0</v>
      </c>
      <c r="BJ2837" s="178">
        <f t="shared" si="4004"/>
        <v>0</v>
      </c>
      <c r="BK2837" s="178">
        <f t="shared" si="4005"/>
        <v>0</v>
      </c>
      <c r="BL2837" s="359">
        <f t="shared" si="3977"/>
        <v>0</v>
      </c>
      <c r="BM2837" s="186">
        <f t="shared" si="4006"/>
        <v>0</v>
      </c>
      <c r="BN2837" s="186"/>
      <c r="BO2837" s="186"/>
      <c r="BP2837" s="186" t="s">
        <v>2077</v>
      </c>
      <c r="BQ2837" s="178">
        <f t="shared" ref="BQ2837:CB2837" si="4007">IF($AG$1789=$AH$1789,0,IF(
OR(
AND(BQ2841=0,BQ2840&gt;0),
AND(BQ2841="NS",BQ2839&gt;0),
AND(BQ2841="NS",BQ2839=0,BQ2840=0)),1,
IF(OR(
AND(BQ2841&gt;0,BQ2840=2),
AND(BQ2841="NS",BQ2840=2),
AND(BQ2841="NS",BQ2839=0,BQ2840&gt;0),
BQ2841=BQ2839,
AND(BQ2841="NA",BQ2840=0,BQ2839=0,BQ2838&gt;0)),0,1)))</f>
        <v>0</v>
      </c>
      <c r="BR2837" s="178">
        <f t="shared" si="4007"/>
        <v>0</v>
      </c>
      <c r="BS2837" s="178">
        <f t="shared" si="4007"/>
        <v>0</v>
      </c>
      <c r="BT2837" s="178">
        <f t="shared" si="4007"/>
        <v>0</v>
      </c>
      <c r="BU2837" s="178">
        <f t="shared" si="4007"/>
        <v>0</v>
      </c>
      <c r="BV2837" s="178">
        <f t="shared" si="4007"/>
        <v>0</v>
      </c>
      <c r="BW2837" s="178">
        <f t="shared" si="4007"/>
        <v>0</v>
      </c>
      <c r="BX2837" s="178">
        <f t="shared" si="4007"/>
        <v>0</v>
      </c>
      <c r="BY2837" s="178">
        <f t="shared" si="4007"/>
        <v>0</v>
      </c>
      <c r="BZ2837" s="178">
        <f t="shared" si="4007"/>
        <v>0</v>
      </c>
      <c r="CA2837" s="178">
        <f t="shared" si="4007"/>
        <v>0</v>
      </c>
      <c r="CB2837" s="178">
        <f t="shared" si="4007"/>
        <v>0</v>
      </c>
      <c r="CC2837" s="186">
        <f>SUM(BQ2837:CB2837)</f>
        <v>0</v>
      </c>
      <c r="CO2837" s="354"/>
      <c r="CP2837" s="494"/>
      <c r="CQ2837" s="494"/>
      <c r="CR2837" s="494"/>
      <c r="CS2837" s="494"/>
      <c r="CT2837" s="494"/>
      <c r="CU2837" s="494"/>
      <c r="CV2837" s="487"/>
      <c r="CW2837" s="487"/>
      <c r="CX2837" s="341"/>
      <c r="CY2837" s="341"/>
      <c r="CZ2837" s="487"/>
      <c r="DA2837" s="487"/>
      <c r="DB2837" s="341"/>
      <c r="DC2837" s="341"/>
      <c r="DD2837" s="487"/>
      <c r="DE2837" s="487"/>
      <c r="DF2837" s="341"/>
      <c r="DG2837" s="341"/>
      <c r="DH2837" s="354"/>
    </row>
    <row r="2838" spans="1:112" ht="24" customHeight="1" x14ac:dyDescent="0.2">
      <c r="A2838" s="109"/>
      <c r="B2838" s="109"/>
      <c r="C2838" s="633"/>
      <c r="D2838" s="658"/>
      <c r="E2838" s="659"/>
      <c r="F2838" s="581" t="s">
        <v>653</v>
      </c>
      <c r="G2838" s="581"/>
      <c r="H2838" s="165"/>
      <c r="I2838" s="625" t="s">
        <v>651</v>
      </c>
      <c r="J2838" s="625"/>
      <c r="K2838" s="625"/>
      <c r="L2838" s="626"/>
      <c r="M2838" s="579"/>
      <c r="N2838" s="580"/>
      <c r="O2838" s="579"/>
      <c r="P2838" s="580"/>
      <c r="Q2838" s="579"/>
      <c r="R2838" s="580"/>
      <c r="S2838" s="590"/>
      <c r="T2838" s="591"/>
      <c r="U2838" s="201"/>
      <c r="V2838" s="201"/>
      <c r="W2838" s="486"/>
      <c r="X2838" s="486"/>
      <c r="Y2838" s="201"/>
      <c r="Z2838" s="201"/>
      <c r="AA2838" s="486"/>
      <c r="AB2838" s="486"/>
      <c r="AC2838" s="201"/>
      <c r="AD2838" s="201"/>
      <c r="AE2838" s="109"/>
      <c r="AG2838" s="90">
        <f t="shared" si="3978"/>
        <v>45</v>
      </c>
      <c r="AH2838" s="186">
        <f t="shared" si="3979"/>
        <v>0</v>
      </c>
      <c r="AI2838" s="130">
        <f t="shared" si="3980"/>
        <v>0</v>
      </c>
      <c r="AJ2838" s="130">
        <f t="shared" si="3981"/>
        <v>0</v>
      </c>
      <c r="AK2838" s="130">
        <f t="shared" si="3982"/>
        <v>0</v>
      </c>
      <c r="AL2838" s="130">
        <f t="shared" si="3983"/>
        <v>0</v>
      </c>
      <c r="AM2838" s="359">
        <f t="shared" si="3984"/>
        <v>0</v>
      </c>
      <c r="AN2838" s="130">
        <f t="shared" si="3985"/>
        <v>0</v>
      </c>
      <c r="AO2838" s="130">
        <f t="shared" si="3986"/>
        <v>0</v>
      </c>
      <c r="AP2838" s="130">
        <f t="shared" si="3987"/>
        <v>0</v>
      </c>
      <c r="AQ2838" s="130">
        <f t="shared" si="3988"/>
        <v>0</v>
      </c>
      <c r="AR2838" s="359">
        <f t="shared" si="3989"/>
        <v>0</v>
      </c>
      <c r="AS2838" s="130">
        <f t="shared" si="3990"/>
        <v>0</v>
      </c>
      <c r="AT2838" s="130">
        <f t="shared" si="3991"/>
        <v>0</v>
      </c>
      <c r="AU2838" s="130">
        <f t="shared" si="3992"/>
        <v>0</v>
      </c>
      <c r="AV2838" s="130">
        <f t="shared" si="3993"/>
        <v>0</v>
      </c>
      <c r="AW2838" s="359">
        <f t="shared" si="3974"/>
        <v>0</v>
      </c>
      <c r="AX2838" s="130">
        <f t="shared" si="3994"/>
        <v>0</v>
      </c>
      <c r="AY2838" s="130">
        <f t="shared" si="3995"/>
        <v>0</v>
      </c>
      <c r="AZ2838" s="130">
        <f t="shared" si="3996"/>
        <v>0</v>
      </c>
      <c r="BA2838" s="130">
        <f t="shared" si="3997"/>
        <v>0</v>
      </c>
      <c r="BB2838" s="359">
        <f t="shared" si="3975"/>
        <v>0</v>
      </c>
      <c r="BC2838" s="130">
        <f t="shared" si="3998"/>
        <v>0</v>
      </c>
      <c r="BD2838" s="130">
        <f t="shared" si="3999"/>
        <v>0</v>
      </c>
      <c r="BE2838" s="130">
        <f t="shared" si="4000"/>
        <v>0</v>
      </c>
      <c r="BF2838" s="130">
        <f t="shared" si="4001"/>
        <v>0</v>
      </c>
      <c r="BG2838" s="359">
        <f t="shared" si="3976"/>
        <v>0</v>
      </c>
      <c r="BH2838" s="130">
        <f t="shared" si="4002"/>
        <v>0</v>
      </c>
      <c r="BI2838" s="130">
        <f t="shared" si="4003"/>
        <v>0</v>
      </c>
      <c r="BJ2838" s="130">
        <f t="shared" si="4004"/>
        <v>0</v>
      </c>
      <c r="BK2838" s="130">
        <f t="shared" si="4005"/>
        <v>0</v>
      </c>
      <c r="BL2838" s="359">
        <f t="shared" si="3977"/>
        <v>0</v>
      </c>
      <c r="BM2838" s="90">
        <f t="shared" si="4006"/>
        <v>0</v>
      </c>
      <c r="BP2838" s="90" t="s">
        <v>2058</v>
      </c>
      <c r="BQ2838" s="90">
        <f>COUNTIF(M2838:N2839,"NA")</f>
        <v>0</v>
      </c>
      <c r="BR2838" s="90">
        <f>COUNTIF(O2838:P2839,"NA")</f>
        <v>0</v>
      </c>
      <c r="BS2838" s="90">
        <f>COUNTIF(Q2838:R2839,"NA")</f>
        <v>0</v>
      </c>
      <c r="BT2838" s="90">
        <f>COUNTIF(S2838:T2839,"NA")</f>
        <v>0</v>
      </c>
      <c r="BU2838" s="90">
        <f>COUNTIF(U2838:U2839,"NA")</f>
        <v>0</v>
      </c>
      <c r="BV2838" s="90">
        <f>COUNTIF(V2838:V2839,"NA")</f>
        <v>0</v>
      </c>
      <c r="BW2838" s="90">
        <f>COUNTIF(W2838:X2839,"NA")</f>
        <v>0</v>
      </c>
      <c r="BX2838" s="90">
        <f>COUNTIF(Y2838:Y2839,"NA")</f>
        <v>0</v>
      </c>
      <c r="BY2838" s="90">
        <f>COUNTIF(Z2838:Z2839,"NA")</f>
        <v>0</v>
      </c>
      <c r="BZ2838" s="90">
        <f>COUNTIF(AA2838:AB2839,"NA")</f>
        <v>0</v>
      </c>
      <c r="CA2838" s="90">
        <f>COUNTIF(AC2838:AC2839,"NA")</f>
        <v>0</v>
      </c>
      <c r="CB2838" s="90">
        <f>COUNTIF(AD2838:AD2839,"NA")</f>
        <v>0</v>
      </c>
      <c r="CO2838" s="340"/>
      <c r="CP2838" s="493"/>
      <c r="CQ2838" s="493"/>
      <c r="CR2838" s="493"/>
      <c r="CS2838" s="493"/>
      <c r="CT2838" s="493"/>
      <c r="CU2838" s="493"/>
      <c r="CV2838" s="486"/>
      <c r="CW2838" s="486"/>
      <c r="CX2838" s="342"/>
      <c r="CY2838" s="342"/>
      <c r="CZ2838" s="486"/>
      <c r="DA2838" s="486"/>
      <c r="DB2838" s="342"/>
      <c r="DC2838" s="342"/>
      <c r="DD2838" s="486"/>
      <c r="DE2838" s="486"/>
      <c r="DF2838" s="342"/>
      <c r="DG2838" s="342"/>
      <c r="DH2838" s="340"/>
    </row>
    <row r="2839" spans="1:112" ht="24" customHeight="1" x14ac:dyDescent="0.2">
      <c r="A2839" s="109"/>
      <c r="B2839" s="109"/>
      <c r="C2839" s="633"/>
      <c r="D2839" s="658"/>
      <c r="E2839" s="659"/>
      <c r="F2839" s="581" t="s">
        <v>654</v>
      </c>
      <c r="G2839" s="581"/>
      <c r="H2839" s="165"/>
      <c r="I2839" s="625" t="s">
        <v>652</v>
      </c>
      <c r="J2839" s="625"/>
      <c r="K2839" s="625"/>
      <c r="L2839" s="626"/>
      <c r="M2839" s="579"/>
      <c r="N2839" s="580"/>
      <c r="O2839" s="579"/>
      <c r="P2839" s="580"/>
      <c r="Q2839" s="579"/>
      <c r="R2839" s="580"/>
      <c r="S2839" s="590"/>
      <c r="T2839" s="591"/>
      <c r="U2839" s="201"/>
      <c r="V2839" s="201"/>
      <c r="W2839" s="486"/>
      <c r="X2839" s="486"/>
      <c r="Y2839" s="201"/>
      <c r="Z2839" s="201"/>
      <c r="AA2839" s="486"/>
      <c r="AB2839" s="486"/>
      <c r="AC2839" s="201"/>
      <c r="AD2839" s="201"/>
      <c r="AE2839" s="109"/>
      <c r="AG2839" s="90">
        <f t="shared" si="3978"/>
        <v>45</v>
      </c>
      <c r="AH2839" s="186">
        <f t="shared" si="3979"/>
        <v>0</v>
      </c>
      <c r="AI2839" s="130">
        <f t="shared" si="3980"/>
        <v>0</v>
      </c>
      <c r="AJ2839" s="130">
        <f t="shared" si="3981"/>
        <v>0</v>
      </c>
      <c r="AK2839" s="130">
        <f t="shared" si="3982"/>
        <v>0</v>
      </c>
      <c r="AL2839" s="130">
        <f t="shared" si="3983"/>
        <v>0</v>
      </c>
      <c r="AM2839" s="359">
        <f t="shared" si="3984"/>
        <v>0</v>
      </c>
      <c r="AN2839" s="130">
        <f t="shared" si="3985"/>
        <v>0</v>
      </c>
      <c r="AO2839" s="130">
        <f t="shared" si="3986"/>
        <v>0</v>
      </c>
      <c r="AP2839" s="130">
        <f t="shared" si="3987"/>
        <v>0</v>
      </c>
      <c r="AQ2839" s="130">
        <f t="shared" si="3988"/>
        <v>0</v>
      </c>
      <c r="AR2839" s="359">
        <f t="shared" si="3989"/>
        <v>0</v>
      </c>
      <c r="AS2839" s="130">
        <f t="shared" si="3990"/>
        <v>0</v>
      </c>
      <c r="AT2839" s="130">
        <f t="shared" si="3991"/>
        <v>0</v>
      </c>
      <c r="AU2839" s="130">
        <f t="shared" si="3992"/>
        <v>0</v>
      </c>
      <c r="AV2839" s="130">
        <f t="shared" si="3993"/>
        <v>0</v>
      </c>
      <c r="AW2839" s="359">
        <f t="shared" si="3974"/>
        <v>0</v>
      </c>
      <c r="AX2839" s="130">
        <f t="shared" si="3994"/>
        <v>0</v>
      </c>
      <c r="AY2839" s="130">
        <f t="shared" si="3995"/>
        <v>0</v>
      </c>
      <c r="AZ2839" s="130">
        <f t="shared" si="3996"/>
        <v>0</v>
      </c>
      <c r="BA2839" s="130">
        <f t="shared" si="3997"/>
        <v>0</v>
      </c>
      <c r="BB2839" s="359">
        <f t="shared" si="3975"/>
        <v>0</v>
      </c>
      <c r="BC2839" s="130">
        <f t="shared" si="3998"/>
        <v>0</v>
      </c>
      <c r="BD2839" s="130">
        <f t="shared" si="3999"/>
        <v>0</v>
      </c>
      <c r="BE2839" s="130">
        <f t="shared" si="4000"/>
        <v>0</v>
      </c>
      <c r="BF2839" s="130">
        <f t="shared" si="4001"/>
        <v>0</v>
      </c>
      <c r="BG2839" s="359">
        <f t="shared" si="3976"/>
        <v>0</v>
      </c>
      <c r="BH2839" s="130">
        <f t="shared" si="4002"/>
        <v>0</v>
      </c>
      <c r="BI2839" s="130">
        <f t="shared" si="4003"/>
        <v>0</v>
      </c>
      <c r="BJ2839" s="130">
        <f t="shared" si="4004"/>
        <v>0</v>
      </c>
      <c r="BK2839" s="130">
        <f t="shared" si="4005"/>
        <v>0</v>
      </c>
      <c r="BL2839" s="359">
        <f t="shared" si="3977"/>
        <v>0</v>
      </c>
      <c r="BM2839" s="90">
        <f t="shared" si="4006"/>
        <v>0</v>
      </c>
      <c r="BP2839" s="90" t="s">
        <v>2078</v>
      </c>
      <c r="BQ2839" s="90">
        <f>SUM(M2838:N2839)</f>
        <v>0</v>
      </c>
      <c r="BR2839" s="90">
        <f>SUM(O2838:P2839)</f>
        <v>0</v>
      </c>
      <c r="BS2839" s="90">
        <f>SUM(Q2838:R2839)</f>
        <v>0</v>
      </c>
      <c r="BT2839" s="90">
        <f>SUM(S2838:T2839)</f>
        <v>0</v>
      </c>
      <c r="BU2839" s="90">
        <f>SUM(U2838:U2839)</f>
        <v>0</v>
      </c>
      <c r="BV2839" s="90">
        <f>SUM(V2838:V2839)</f>
        <v>0</v>
      </c>
      <c r="BW2839" s="90">
        <f>SUM(W2838:X2839)</f>
        <v>0</v>
      </c>
      <c r="BX2839" s="90">
        <f>SUM(Y2838:Y2839)</f>
        <v>0</v>
      </c>
      <c r="BY2839" s="90">
        <f>SUM(Z2838:Z2839)</f>
        <v>0</v>
      </c>
      <c r="BZ2839" s="90">
        <f>SUM(AA2838:AB2839)</f>
        <v>0</v>
      </c>
      <c r="CA2839" s="90">
        <f>SUM(AC2838:AC2839)</f>
        <v>0</v>
      </c>
      <c r="CB2839" s="90">
        <f>SUM(AD2838:AD2839)</f>
        <v>0</v>
      </c>
      <c r="CO2839" s="340"/>
      <c r="CP2839" s="493"/>
      <c r="CQ2839" s="493"/>
      <c r="CR2839" s="493"/>
      <c r="CS2839" s="493"/>
      <c r="CT2839" s="493"/>
      <c r="CU2839" s="493"/>
      <c r="CV2839" s="486"/>
      <c r="CW2839" s="486"/>
      <c r="CX2839" s="342"/>
      <c r="CY2839" s="342"/>
      <c r="CZ2839" s="486"/>
      <c r="DA2839" s="486"/>
      <c r="DB2839" s="342"/>
      <c r="DC2839" s="342"/>
      <c r="DD2839" s="486"/>
      <c r="DE2839" s="486"/>
      <c r="DF2839" s="342"/>
      <c r="DG2839" s="342"/>
      <c r="DH2839" s="340"/>
    </row>
    <row r="2840" spans="1:112" ht="24" customHeight="1" x14ac:dyDescent="0.2">
      <c r="A2840" s="109"/>
      <c r="B2840" s="109"/>
      <c r="C2840" s="633"/>
      <c r="D2840" s="658"/>
      <c r="E2840" s="659"/>
      <c r="F2840" s="629" t="s">
        <v>655</v>
      </c>
      <c r="G2840" s="629"/>
      <c r="H2840" s="587" t="s">
        <v>656</v>
      </c>
      <c r="I2840" s="588"/>
      <c r="J2840" s="588"/>
      <c r="K2840" s="588"/>
      <c r="L2840" s="589"/>
      <c r="M2840" s="579"/>
      <c r="N2840" s="580"/>
      <c r="O2840" s="579"/>
      <c r="P2840" s="580"/>
      <c r="Q2840" s="579"/>
      <c r="R2840" s="580"/>
      <c r="S2840" s="590"/>
      <c r="T2840" s="591"/>
      <c r="U2840" s="201"/>
      <c r="V2840" s="201"/>
      <c r="W2840" s="486"/>
      <c r="X2840" s="486"/>
      <c r="Y2840" s="201"/>
      <c r="Z2840" s="201"/>
      <c r="AA2840" s="486"/>
      <c r="AB2840" s="486"/>
      <c r="AC2840" s="201"/>
      <c r="AD2840" s="201"/>
      <c r="AE2840" s="109"/>
      <c r="AG2840" s="90">
        <f t="shared" si="3978"/>
        <v>45</v>
      </c>
      <c r="AH2840" s="186">
        <f t="shared" si="3979"/>
        <v>0</v>
      </c>
      <c r="AI2840" s="130">
        <f t="shared" si="3980"/>
        <v>0</v>
      </c>
      <c r="AJ2840" s="130">
        <f t="shared" si="3981"/>
        <v>0</v>
      </c>
      <c r="AK2840" s="130">
        <f t="shared" si="3982"/>
        <v>0</v>
      </c>
      <c r="AL2840" s="130">
        <f t="shared" si="3983"/>
        <v>0</v>
      </c>
      <c r="AM2840" s="359">
        <f t="shared" si="3984"/>
        <v>0</v>
      </c>
      <c r="AN2840" s="130">
        <f t="shared" si="3985"/>
        <v>0</v>
      </c>
      <c r="AO2840" s="130">
        <f t="shared" si="3986"/>
        <v>0</v>
      </c>
      <c r="AP2840" s="130">
        <f t="shared" si="3987"/>
        <v>0</v>
      </c>
      <c r="AQ2840" s="130">
        <f t="shared" si="3988"/>
        <v>0</v>
      </c>
      <c r="AR2840" s="359">
        <f t="shared" si="3989"/>
        <v>0</v>
      </c>
      <c r="AS2840" s="130">
        <f t="shared" si="3990"/>
        <v>0</v>
      </c>
      <c r="AT2840" s="130">
        <f t="shared" si="3991"/>
        <v>0</v>
      </c>
      <c r="AU2840" s="130">
        <f t="shared" si="3992"/>
        <v>0</v>
      </c>
      <c r="AV2840" s="130">
        <f t="shared" si="3993"/>
        <v>0</v>
      </c>
      <c r="AW2840" s="359">
        <f t="shared" si="3974"/>
        <v>0</v>
      </c>
      <c r="AX2840" s="130">
        <f t="shared" si="3994"/>
        <v>0</v>
      </c>
      <c r="AY2840" s="130">
        <f t="shared" si="3995"/>
        <v>0</v>
      </c>
      <c r="AZ2840" s="130">
        <f t="shared" si="3996"/>
        <v>0</v>
      </c>
      <c r="BA2840" s="130">
        <f t="shared" si="3997"/>
        <v>0</v>
      </c>
      <c r="BB2840" s="359">
        <f t="shared" si="3975"/>
        <v>0</v>
      </c>
      <c r="BC2840" s="130">
        <f t="shared" si="3998"/>
        <v>0</v>
      </c>
      <c r="BD2840" s="130">
        <f t="shared" si="3999"/>
        <v>0</v>
      </c>
      <c r="BE2840" s="130">
        <f t="shared" si="4000"/>
        <v>0</v>
      </c>
      <c r="BF2840" s="130">
        <f t="shared" si="4001"/>
        <v>0</v>
      </c>
      <c r="BG2840" s="359">
        <f t="shared" si="3976"/>
        <v>0</v>
      </c>
      <c r="BH2840" s="130">
        <f t="shared" si="4002"/>
        <v>0</v>
      </c>
      <c r="BI2840" s="130">
        <f t="shared" si="4003"/>
        <v>0</v>
      </c>
      <c r="BJ2840" s="130">
        <f t="shared" si="4004"/>
        <v>0</v>
      </c>
      <c r="BK2840" s="130">
        <f t="shared" si="4005"/>
        <v>0</v>
      </c>
      <c r="BL2840" s="359">
        <f t="shared" si="3977"/>
        <v>0</v>
      </c>
      <c r="BM2840" s="90">
        <f t="shared" si="4006"/>
        <v>0</v>
      </c>
      <c r="BP2840" s="90" t="s">
        <v>2029</v>
      </c>
      <c r="BQ2840" s="90">
        <f>COUNTIF(M2838:N2839,"NS")</f>
        <v>0</v>
      </c>
      <c r="BR2840" s="90">
        <f>COUNTIF(O2838:P2839,"NS")</f>
        <v>0</v>
      </c>
      <c r="BS2840" s="90">
        <f>COUNTIF(Q2838:R2839,"NS")</f>
        <v>0</v>
      </c>
      <c r="BT2840" s="90">
        <f>COUNTIF(S2838:T2839,"NS")</f>
        <v>0</v>
      </c>
      <c r="BU2840" s="90">
        <f>COUNTIF(U2838:U2839,"NS")</f>
        <v>0</v>
      </c>
      <c r="BV2840" s="90">
        <f>COUNTIF(V2838:V2839,"NS")</f>
        <v>0</v>
      </c>
      <c r="BW2840" s="90">
        <f>COUNTIF(W2838:X2839,"NS")</f>
        <v>0</v>
      </c>
      <c r="BX2840" s="90">
        <f>COUNTIF(Y2838:Y2839,"NS")</f>
        <v>0</v>
      </c>
      <c r="BY2840" s="90">
        <f>COUNTIF(Z2838:Z2839,"NS")</f>
        <v>0</v>
      </c>
      <c r="BZ2840" s="90">
        <f>COUNTIF(AA2838:AB2839,"NS")</f>
        <v>0</v>
      </c>
      <c r="CA2840" s="90">
        <f>COUNTIF(AC2838:AC2839,"NS")</f>
        <v>0</v>
      </c>
      <c r="CB2840" s="90">
        <f>COUNTIF(AD2838:AD2839,"NS")</f>
        <v>0</v>
      </c>
      <c r="CO2840" s="340"/>
      <c r="CP2840" s="493"/>
      <c r="CQ2840" s="493"/>
      <c r="CR2840" s="493"/>
      <c r="CS2840" s="493"/>
      <c r="CT2840" s="493"/>
      <c r="CU2840" s="493"/>
      <c r="CV2840" s="486"/>
      <c r="CW2840" s="486"/>
      <c r="CX2840" s="342"/>
      <c r="CY2840" s="342"/>
      <c r="CZ2840" s="486"/>
      <c r="DA2840" s="486"/>
      <c r="DB2840" s="342"/>
      <c r="DC2840" s="342"/>
      <c r="DD2840" s="486"/>
      <c r="DE2840" s="486"/>
      <c r="DF2840" s="342"/>
      <c r="DG2840" s="342"/>
      <c r="DH2840" s="340"/>
    </row>
    <row r="2841" spans="1:112" ht="48" customHeight="1" x14ac:dyDescent="0.2">
      <c r="A2841" s="109"/>
      <c r="B2841" s="109"/>
      <c r="C2841" s="633"/>
      <c r="D2841" s="658"/>
      <c r="E2841" s="659"/>
      <c r="F2841" s="629" t="s">
        <v>657</v>
      </c>
      <c r="G2841" s="629"/>
      <c r="H2841" s="587" t="s">
        <v>658</v>
      </c>
      <c r="I2841" s="588"/>
      <c r="J2841" s="588"/>
      <c r="K2841" s="588"/>
      <c r="L2841" s="589"/>
      <c r="M2841" s="579"/>
      <c r="N2841" s="580"/>
      <c r="O2841" s="579"/>
      <c r="P2841" s="580"/>
      <c r="Q2841" s="579"/>
      <c r="R2841" s="580"/>
      <c r="S2841" s="590"/>
      <c r="T2841" s="591"/>
      <c r="U2841" s="201"/>
      <c r="V2841" s="201"/>
      <c r="W2841" s="486"/>
      <c r="X2841" s="486"/>
      <c r="Y2841" s="201"/>
      <c r="Z2841" s="201"/>
      <c r="AA2841" s="486"/>
      <c r="AB2841" s="486"/>
      <c r="AC2841" s="201"/>
      <c r="AD2841" s="201"/>
      <c r="AE2841" s="109"/>
      <c r="AG2841" s="90">
        <f t="shared" si="3978"/>
        <v>45</v>
      </c>
      <c r="AH2841" s="186">
        <f t="shared" si="3979"/>
        <v>0</v>
      </c>
      <c r="AI2841" s="130">
        <f t="shared" si="3980"/>
        <v>0</v>
      </c>
      <c r="AJ2841" s="130">
        <f t="shared" si="3981"/>
        <v>0</v>
      </c>
      <c r="AK2841" s="130">
        <f t="shared" si="3982"/>
        <v>0</v>
      </c>
      <c r="AL2841" s="130">
        <f t="shared" si="3983"/>
        <v>0</v>
      </c>
      <c r="AM2841" s="359">
        <f t="shared" si="3984"/>
        <v>0</v>
      </c>
      <c r="AN2841" s="130">
        <f t="shared" si="3985"/>
        <v>0</v>
      </c>
      <c r="AO2841" s="130">
        <f t="shared" si="3986"/>
        <v>0</v>
      </c>
      <c r="AP2841" s="130">
        <f t="shared" si="3987"/>
        <v>0</v>
      </c>
      <c r="AQ2841" s="130">
        <f t="shared" si="3988"/>
        <v>0</v>
      </c>
      <c r="AR2841" s="359">
        <f t="shared" si="3989"/>
        <v>0</v>
      </c>
      <c r="AS2841" s="130">
        <f t="shared" si="3990"/>
        <v>0</v>
      </c>
      <c r="AT2841" s="130">
        <f t="shared" si="3991"/>
        <v>0</v>
      </c>
      <c r="AU2841" s="130">
        <f t="shared" si="3992"/>
        <v>0</v>
      </c>
      <c r="AV2841" s="130">
        <f t="shared" si="3993"/>
        <v>0</v>
      </c>
      <c r="AW2841" s="359">
        <f t="shared" si="3974"/>
        <v>0</v>
      </c>
      <c r="AX2841" s="130">
        <f t="shared" si="3994"/>
        <v>0</v>
      </c>
      <c r="AY2841" s="130">
        <f t="shared" si="3995"/>
        <v>0</v>
      </c>
      <c r="AZ2841" s="130">
        <f t="shared" si="3996"/>
        <v>0</v>
      </c>
      <c r="BA2841" s="130">
        <f t="shared" si="3997"/>
        <v>0</v>
      </c>
      <c r="BB2841" s="359">
        <f t="shared" si="3975"/>
        <v>0</v>
      </c>
      <c r="BC2841" s="130">
        <f t="shared" si="3998"/>
        <v>0</v>
      </c>
      <c r="BD2841" s="130">
        <f t="shared" si="3999"/>
        <v>0</v>
      </c>
      <c r="BE2841" s="130">
        <f t="shared" si="4000"/>
        <v>0</v>
      </c>
      <c r="BF2841" s="130">
        <f t="shared" si="4001"/>
        <v>0</v>
      </c>
      <c r="BG2841" s="359">
        <f t="shared" si="3976"/>
        <v>0</v>
      </c>
      <c r="BH2841" s="130">
        <f t="shared" si="4002"/>
        <v>0</v>
      </c>
      <c r="BI2841" s="130">
        <f t="shared" si="4003"/>
        <v>0</v>
      </c>
      <c r="BJ2841" s="130">
        <f t="shared" si="4004"/>
        <v>0</v>
      </c>
      <c r="BK2841" s="130">
        <f t="shared" si="4005"/>
        <v>0</v>
      </c>
      <c r="BL2841" s="359">
        <f t="shared" si="3977"/>
        <v>0</v>
      </c>
      <c r="BM2841" s="90">
        <f t="shared" si="4006"/>
        <v>0</v>
      </c>
      <c r="BP2841" s="90" t="s">
        <v>2104</v>
      </c>
      <c r="BQ2841" s="90">
        <f>M2837</f>
        <v>0</v>
      </c>
      <c r="BR2841" s="90">
        <f>O2837</f>
        <v>0</v>
      </c>
      <c r="BS2841" s="90">
        <f>Q2837</f>
        <v>0</v>
      </c>
      <c r="BT2841" s="90">
        <f>S2837</f>
        <v>0</v>
      </c>
      <c r="BU2841" s="90">
        <f>U2837</f>
        <v>0</v>
      </c>
      <c r="BV2841" s="90">
        <f>V2837</f>
        <v>0</v>
      </c>
      <c r="BW2841" s="90">
        <f>W2837</f>
        <v>0</v>
      </c>
      <c r="BX2841" s="90">
        <f>Y2837</f>
        <v>0</v>
      </c>
      <c r="BY2841" s="90">
        <f>Z2837</f>
        <v>0</v>
      </c>
      <c r="BZ2841" s="90">
        <f>AA2837</f>
        <v>0</v>
      </c>
      <c r="CA2841" s="90">
        <f>AC2837</f>
        <v>0</v>
      </c>
      <c r="CB2841" s="90">
        <f>AD2837</f>
        <v>0</v>
      </c>
      <c r="CO2841" s="340"/>
      <c r="CP2841" s="493"/>
      <c r="CQ2841" s="493"/>
      <c r="CR2841" s="493"/>
      <c r="CS2841" s="493"/>
      <c r="CT2841" s="493"/>
      <c r="CU2841" s="493"/>
      <c r="CV2841" s="486"/>
      <c r="CW2841" s="486"/>
      <c r="CX2841" s="342"/>
      <c r="CY2841" s="342"/>
      <c r="CZ2841" s="486"/>
      <c r="DA2841" s="486"/>
      <c r="DB2841" s="342"/>
      <c r="DC2841" s="342"/>
      <c r="DD2841" s="486"/>
      <c r="DE2841" s="486"/>
      <c r="DF2841" s="342"/>
      <c r="DG2841" s="342"/>
      <c r="DH2841" s="340"/>
    </row>
    <row r="2842" spans="1:112" ht="24" customHeight="1" x14ac:dyDescent="0.2">
      <c r="A2842" s="109"/>
      <c r="B2842" s="109"/>
      <c r="C2842" s="633"/>
      <c r="D2842" s="658"/>
      <c r="E2842" s="659"/>
      <c r="F2842" s="629" t="s">
        <v>659</v>
      </c>
      <c r="G2842" s="629"/>
      <c r="H2842" s="587" t="s">
        <v>660</v>
      </c>
      <c r="I2842" s="588"/>
      <c r="J2842" s="588"/>
      <c r="K2842" s="588"/>
      <c r="L2842" s="589"/>
      <c r="M2842" s="579"/>
      <c r="N2842" s="580"/>
      <c r="O2842" s="579"/>
      <c r="P2842" s="580"/>
      <c r="Q2842" s="579"/>
      <c r="R2842" s="580"/>
      <c r="S2842" s="590"/>
      <c r="T2842" s="591"/>
      <c r="U2842" s="201"/>
      <c r="V2842" s="201"/>
      <c r="W2842" s="486"/>
      <c r="X2842" s="486"/>
      <c r="Y2842" s="201"/>
      <c r="Z2842" s="201"/>
      <c r="AA2842" s="486"/>
      <c r="AB2842" s="486"/>
      <c r="AC2842" s="201"/>
      <c r="AD2842" s="201"/>
      <c r="AE2842" s="109"/>
      <c r="AG2842" s="90">
        <f t="shared" si="3978"/>
        <v>45</v>
      </c>
      <c r="AH2842" s="186">
        <f t="shared" si="3979"/>
        <v>0</v>
      </c>
      <c r="AI2842" s="130">
        <f t="shared" si="3980"/>
        <v>0</v>
      </c>
      <c r="AJ2842" s="130">
        <f t="shared" si="3981"/>
        <v>0</v>
      </c>
      <c r="AK2842" s="130">
        <f t="shared" si="3982"/>
        <v>0</v>
      </c>
      <c r="AL2842" s="130">
        <f t="shared" si="3983"/>
        <v>0</v>
      </c>
      <c r="AM2842" s="359">
        <f t="shared" si="3984"/>
        <v>0</v>
      </c>
      <c r="AN2842" s="130">
        <f t="shared" si="3985"/>
        <v>0</v>
      </c>
      <c r="AO2842" s="130">
        <f t="shared" si="3986"/>
        <v>0</v>
      </c>
      <c r="AP2842" s="130">
        <f t="shared" si="3987"/>
        <v>0</v>
      </c>
      <c r="AQ2842" s="130">
        <f t="shared" si="3988"/>
        <v>0</v>
      </c>
      <c r="AR2842" s="359">
        <f t="shared" si="3989"/>
        <v>0</v>
      </c>
      <c r="AS2842" s="130">
        <f t="shared" si="3990"/>
        <v>0</v>
      </c>
      <c r="AT2842" s="130">
        <f t="shared" si="3991"/>
        <v>0</v>
      </c>
      <c r="AU2842" s="130">
        <f t="shared" si="3992"/>
        <v>0</v>
      </c>
      <c r="AV2842" s="130">
        <f t="shared" si="3993"/>
        <v>0</v>
      </c>
      <c r="AW2842" s="359">
        <f t="shared" si="3974"/>
        <v>0</v>
      </c>
      <c r="AX2842" s="130">
        <f t="shared" si="3994"/>
        <v>0</v>
      </c>
      <c r="AY2842" s="130">
        <f t="shared" si="3995"/>
        <v>0</v>
      </c>
      <c r="AZ2842" s="130">
        <f t="shared" si="3996"/>
        <v>0</v>
      </c>
      <c r="BA2842" s="130">
        <f t="shared" si="3997"/>
        <v>0</v>
      </c>
      <c r="BB2842" s="359">
        <f t="shared" si="3975"/>
        <v>0</v>
      </c>
      <c r="BC2842" s="130">
        <f t="shared" si="3998"/>
        <v>0</v>
      </c>
      <c r="BD2842" s="130">
        <f t="shared" si="3999"/>
        <v>0</v>
      </c>
      <c r="BE2842" s="130">
        <f t="shared" si="4000"/>
        <v>0</v>
      </c>
      <c r="BF2842" s="130">
        <f t="shared" si="4001"/>
        <v>0</v>
      </c>
      <c r="BG2842" s="359">
        <f t="shared" si="3976"/>
        <v>0</v>
      </c>
      <c r="BH2842" s="130">
        <f t="shared" si="4002"/>
        <v>0</v>
      </c>
      <c r="BI2842" s="130">
        <f t="shared" si="4003"/>
        <v>0</v>
      </c>
      <c r="BJ2842" s="130">
        <f t="shared" si="4004"/>
        <v>0</v>
      </c>
      <c r="BK2842" s="130">
        <f t="shared" si="4005"/>
        <v>0</v>
      </c>
      <c r="BL2842" s="359">
        <f t="shared" si="3977"/>
        <v>0</v>
      </c>
      <c r="BM2842" s="90">
        <f t="shared" si="4006"/>
        <v>0</v>
      </c>
      <c r="CO2842" s="340"/>
      <c r="CP2842" s="493"/>
      <c r="CQ2842" s="493"/>
      <c r="CR2842" s="493"/>
      <c r="CS2842" s="493"/>
      <c r="CT2842" s="493"/>
      <c r="CU2842" s="493"/>
      <c r="CV2842" s="486"/>
      <c r="CW2842" s="486"/>
      <c r="CX2842" s="342"/>
      <c r="CY2842" s="342"/>
      <c r="CZ2842" s="486"/>
      <c r="DA2842" s="486"/>
      <c r="DB2842" s="342"/>
      <c r="DC2842" s="342"/>
      <c r="DD2842" s="486"/>
      <c r="DE2842" s="486"/>
      <c r="DF2842" s="342"/>
      <c r="DG2842" s="342"/>
      <c r="DH2842" s="340"/>
    </row>
    <row r="2843" spans="1:112" ht="36" customHeight="1" x14ac:dyDescent="0.2">
      <c r="A2843" s="109"/>
      <c r="B2843" s="109"/>
      <c r="C2843" s="633"/>
      <c r="D2843" s="658"/>
      <c r="E2843" s="659"/>
      <c r="F2843" s="629" t="s">
        <v>661</v>
      </c>
      <c r="G2843" s="629"/>
      <c r="H2843" s="587" t="s">
        <v>662</v>
      </c>
      <c r="I2843" s="588"/>
      <c r="J2843" s="588"/>
      <c r="K2843" s="588"/>
      <c r="L2843" s="589"/>
      <c r="M2843" s="579"/>
      <c r="N2843" s="580"/>
      <c r="O2843" s="579"/>
      <c r="P2843" s="580"/>
      <c r="Q2843" s="579"/>
      <c r="R2843" s="580"/>
      <c r="S2843" s="590"/>
      <c r="T2843" s="591"/>
      <c r="U2843" s="201"/>
      <c r="V2843" s="201"/>
      <c r="W2843" s="486"/>
      <c r="X2843" s="486"/>
      <c r="Y2843" s="201"/>
      <c r="Z2843" s="201"/>
      <c r="AA2843" s="486"/>
      <c r="AB2843" s="486"/>
      <c r="AC2843" s="201"/>
      <c r="AD2843" s="201"/>
      <c r="AE2843" s="109"/>
      <c r="AG2843" s="90">
        <f t="shared" si="3978"/>
        <v>45</v>
      </c>
      <c r="AH2843" s="186">
        <f t="shared" si="3979"/>
        <v>0</v>
      </c>
      <c r="AI2843" s="130">
        <f t="shared" si="3980"/>
        <v>0</v>
      </c>
      <c r="AJ2843" s="130">
        <f t="shared" si="3981"/>
        <v>0</v>
      </c>
      <c r="AK2843" s="130">
        <f t="shared" si="3982"/>
        <v>0</v>
      </c>
      <c r="AL2843" s="130">
        <f t="shared" si="3983"/>
        <v>0</v>
      </c>
      <c r="AM2843" s="359">
        <f t="shared" si="3984"/>
        <v>0</v>
      </c>
      <c r="AN2843" s="130">
        <f t="shared" si="3985"/>
        <v>0</v>
      </c>
      <c r="AO2843" s="130">
        <f t="shared" si="3986"/>
        <v>0</v>
      </c>
      <c r="AP2843" s="130">
        <f t="shared" si="3987"/>
        <v>0</v>
      </c>
      <c r="AQ2843" s="130">
        <f t="shared" si="3988"/>
        <v>0</v>
      </c>
      <c r="AR2843" s="359">
        <f t="shared" si="3989"/>
        <v>0</v>
      </c>
      <c r="AS2843" s="130">
        <f t="shared" si="3990"/>
        <v>0</v>
      </c>
      <c r="AT2843" s="130">
        <f t="shared" si="3991"/>
        <v>0</v>
      </c>
      <c r="AU2843" s="130">
        <f t="shared" si="3992"/>
        <v>0</v>
      </c>
      <c r="AV2843" s="130">
        <f t="shared" si="3993"/>
        <v>0</v>
      </c>
      <c r="AW2843" s="359">
        <f t="shared" si="3974"/>
        <v>0</v>
      </c>
      <c r="AX2843" s="130">
        <f t="shared" si="3994"/>
        <v>0</v>
      </c>
      <c r="AY2843" s="130">
        <f t="shared" si="3995"/>
        <v>0</v>
      </c>
      <c r="AZ2843" s="130">
        <f t="shared" si="3996"/>
        <v>0</v>
      </c>
      <c r="BA2843" s="130">
        <f t="shared" si="3997"/>
        <v>0</v>
      </c>
      <c r="BB2843" s="359">
        <f t="shared" si="3975"/>
        <v>0</v>
      </c>
      <c r="BC2843" s="130">
        <f t="shared" si="3998"/>
        <v>0</v>
      </c>
      <c r="BD2843" s="130">
        <f t="shared" si="3999"/>
        <v>0</v>
      </c>
      <c r="BE2843" s="130">
        <f t="shared" si="4000"/>
        <v>0</v>
      </c>
      <c r="BF2843" s="130">
        <f t="shared" si="4001"/>
        <v>0</v>
      </c>
      <c r="BG2843" s="359">
        <f t="shared" si="3976"/>
        <v>0</v>
      </c>
      <c r="BH2843" s="130">
        <f t="shared" si="4002"/>
        <v>0</v>
      </c>
      <c r="BI2843" s="130">
        <f t="shared" si="4003"/>
        <v>0</v>
      </c>
      <c r="BJ2843" s="130">
        <f t="shared" si="4004"/>
        <v>0</v>
      </c>
      <c r="BK2843" s="130">
        <f t="shared" si="4005"/>
        <v>0</v>
      </c>
      <c r="BL2843" s="359">
        <f t="shared" si="3977"/>
        <v>0</v>
      </c>
      <c r="BM2843" s="90">
        <f t="shared" si="4006"/>
        <v>0</v>
      </c>
      <c r="CO2843" s="340"/>
      <c r="CP2843" s="493"/>
      <c r="CQ2843" s="493"/>
      <c r="CR2843" s="493"/>
      <c r="CS2843" s="493"/>
      <c r="CT2843" s="493"/>
      <c r="CU2843" s="493"/>
      <c r="CV2843" s="486"/>
      <c r="CW2843" s="486"/>
      <c r="CX2843" s="342"/>
      <c r="CY2843" s="342"/>
      <c r="CZ2843" s="486"/>
      <c r="DA2843" s="486"/>
      <c r="DB2843" s="342"/>
      <c r="DC2843" s="342"/>
      <c r="DD2843" s="486"/>
      <c r="DE2843" s="486"/>
      <c r="DF2843" s="342"/>
      <c r="DG2843" s="342"/>
      <c r="DH2843" s="340"/>
    </row>
    <row r="2844" spans="1:112" ht="15" customHeight="1" x14ac:dyDescent="0.2">
      <c r="A2844" s="109"/>
      <c r="B2844" s="109"/>
      <c r="C2844" s="633"/>
      <c r="D2844" s="658"/>
      <c r="E2844" s="659"/>
      <c r="F2844" s="629" t="s">
        <v>663</v>
      </c>
      <c r="G2844" s="629"/>
      <c r="H2844" s="587" t="s">
        <v>664</v>
      </c>
      <c r="I2844" s="588"/>
      <c r="J2844" s="588"/>
      <c r="K2844" s="588"/>
      <c r="L2844" s="589"/>
      <c r="M2844" s="579"/>
      <c r="N2844" s="580"/>
      <c r="O2844" s="579"/>
      <c r="P2844" s="580"/>
      <c r="Q2844" s="579"/>
      <c r="R2844" s="580"/>
      <c r="S2844" s="590"/>
      <c r="T2844" s="591"/>
      <c r="U2844" s="201"/>
      <c r="V2844" s="201"/>
      <c r="W2844" s="486"/>
      <c r="X2844" s="486"/>
      <c r="Y2844" s="201"/>
      <c r="Z2844" s="201"/>
      <c r="AA2844" s="486"/>
      <c r="AB2844" s="486"/>
      <c r="AC2844" s="201"/>
      <c r="AD2844" s="201"/>
      <c r="AE2844" s="109"/>
      <c r="AG2844" s="90">
        <f t="shared" si="3978"/>
        <v>45</v>
      </c>
      <c r="AH2844" s="186">
        <f t="shared" si="3979"/>
        <v>0</v>
      </c>
      <c r="AI2844" s="130">
        <f t="shared" si="3980"/>
        <v>0</v>
      </c>
      <c r="AJ2844" s="130">
        <f t="shared" si="3981"/>
        <v>0</v>
      </c>
      <c r="AK2844" s="130">
        <f t="shared" si="3982"/>
        <v>0</v>
      </c>
      <c r="AL2844" s="130">
        <f t="shared" si="3983"/>
        <v>0</v>
      </c>
      <c r="AM2844" s="359">
        <f t="shared" si="3984"/>
        <v>0</v>
      </c>
      <c r="AN2844" s="130">
        <f t="shared" si="3985"/>
        <v>0</v>
      </c>
      <c r="AO2844" s="130">
        <f t="shared" si="3986"/>
        <v>0</v>
      </c>
      <c r="AP2844" s="130">
        <f t="shared" si="3987"/>
        <v>0</v>
      </c>
      <c r="AQ2844" s="130">
        <f t="shared" si="3988"/>
        <v>0</v>
      </c>
      <c r="AR2844" s="359">
        <f t="shared" si="3989"/>
        <v>0</v>
      </c>
      <c r="AS2844" s="130">
        <f t="shared" si="3990"/>
        <v>0</v>
      </c>
      <c r="AT2844" s="130">
        <f t="shared" si="3991"/>
        <v>0</v>
      </c>
      <c r="AU2844" s="130">
        <f t="shared" si="3992"/>
        <v>0</v>
      </c>
      <c r="AV2844" s="130">
        <f t="shared" si="3993"/>
        <v>0</v>
      </c>
      <c r="AW2844" s="359">
        <f t="shared" si="3974"/>
        <v>0</v>
      </c>
      <c r="AX2844" s="130">
        <f t="shared" si="3994"/>
        <v>0</v>
      </c>
      <c r="AY2844" s="130">
        <f t="shared" si="3995"/>
        <v>0</v>
      </c>
      <c r="AZ2844" s="130">
        <f t="shared" si="3996"/>
        <v>0</v>
      </c>
      <c r="BA2844" s="130">
        <f t="shared" si="3997"/>
        <v>0</v>
      </c>
      <c r="BB2844" s="359">
        <f t="shared" si="3975"/>
        <v>0</v>
      </c>
      <c r="BC2844" s="130">
        <f t="shared" si="3998"/>
        <v>0</v>
      </c>
      <c r="BD2844" s="130">
        <f t="shared" si="3999"/>
        <v>0</v>
      </c>
      <c r="BE2844" s="130">
        <f t="shared" si="4000"/>
        <v>0</v>
      </c>
      <c r="BF2844" s="130">
        <f t="shared" si="4001"/>
        <v>0</v>
      </c>
      <c r="BG2844" s="359">
        <f t="shared" si="3976"/>
        <v>0</v>
      </c>
      <c r="BH2844" s="130">
        <f t="shared" si="4002"/>
        <v>0</v>
      </c>
      <c r="BI2844" s="130">
        <f t="shared" si="4003"/>
        <v>0</v>
      </c>
      <c r="BJ2844" s="130">
        <f t="shared" si="4004"/>
        <v>0</v>
      </c>
      <c r="BK2844" s="130">
        <f t="shared" si="4005"/>
        <v>0</v>
      </c>
      <c r="BL2844" s="359">
        <f t="shared" si="3977"/>
        <v>0</v>
      </c>
      <c r="BM2844" s="90">
        <f t="shared" si="4006"/>
        <v>0</v>
      </c>
      <c r="CO2844" s="340"/>
      <c r="CP2844" s="493"/>
      <c r="CQ2844" s="493"/>
      <c r="CR2844" s="493"/>
      <c r="CS2844" s="493"/>
      <c r="CT2844" s="493"/>
      <c r="CU2844" s="493"/>
      <c r="CV2844" s="486"/>
      <c r="CW2844" s="486"/>
      <c r="CX2844" s="342"/>
      <c r="CY2844" s="342"/>
      <c r="CZ2844" s="486"/>
      <c r="DA2844" s="486"/>
      <c r="DB2844" s="342"/>
      <c r="DC2844" s="342"/>
      <c r="DD2844" s="486"/>
      <c r="DE2844" s="486"/>
      <c r="DF2844" s="342"/>
      <c r="DG2844" s="342"/>
      <c r="DH2844" s="340"/>
    </row>
    <row r="2845" spans="1:112" ht="36" customHeight="1" x14ac:dyDescent="0.2">
      <c r="A2845" s="109"/>
      <c r="B2845" s="109"/>
      <c r="C2845" s="633"/>
      <c r="D2845" s="658"/>
      <c r="E2845" s="659"/>
      <c r="F2845" s="629" t="s">
        <v>665</v>
      </c>
      <c r="G2845" s="629"/>
      <c r="H2845" s="587" t="s">
        <v>666</v>
      </c>
      <c r="I2845" s="588"/>
      <c r="J2845" s="588"/>
      <c r="K2845" s="588"/>
      <c r="L2845" s="589"/>
      <c r="M2845" s="579"/>
      <c r="N2845" s="580"/>
      <c r="O2845" s="579"/>
      <c r="P2845" s="580"/>
      <c r="Q2845" s="579"/>
      <c r="R2845" s="580"/>
      <c r="S2845" s="590"/>
      <c r="T2845" s="591"/>
      <c r="U2845" s="201"/>
      <c r="V2845" s="201"/>
      <c r="W2845" s="486"/>
      <c r="X2845" s="486"/>
      <c r="Y2845" s="201"/>
      <c r="Z2845" s="201"/>
      <c r="AA2845" s="486"/>
      <c r="AB2845" s="486"/>
      <c r="AC2845" s="201"/>
      <c r="AD2845" s="201"/>
      <c r="AE2845" s="109"/>
      <c r="AG2845" s="90">
        <f t="shared" si="3978"/>
        <v>45</v>
      </c>
      <c r="AH2845" s="186">
        <f t="shared" si="3979"/>
        <v>0</v>
      </c>
      <c r="AI2845" s="130">
        <f t="shared" si="3980"/>
        <v>0</v>
      </c>
      <c r="AJ2845" s="130">
        <f t="shared" si="3981"/>
        <v>0</v>
      </c>
      <c r="AK2845" s="130">
        <f t="shared" si="3982"/>
        <v>0</v>
      </c>
      <c r="AL2845" s="130">
        <f t="shared" si="3983"/>
        <v>0</v>
      </c>
      <c r="AM2845" s="359">
        <f t="shared" si="3984"/>
        <v>0</v>
      </c>
      <c r="AN2845" s="130">
        <f t="shared" si="3985"/>
        <v>0</v>
      </c>
      <c r="AO2845" s="130">
        <f t="shared" si="3986"/>
        <v>0</v>
      </c>
      <c r="AP2845" s="130">
        <f t="shared" si="3987"/>
        <v>0</v>
      </c>
      <c r="AQ2845" s="130">
        <f t="shared" si="3988"/>
        <v>0</v>
      </c>
      <c r="AR2845" s="359">
        <f t="shared" si="3989"/>
        <v>0</v>
      </c>
      <c r="AS2845" s="130">
        <f t="shared" si="3990"/>
        <v>0</v>
      </c>
      <c r="AT2845" s="130">
        <f t="shared" si="3991"/>
        <v>0</v>
      </c>
      <c r="AU2845" s="130">
        <f t="shared" si="3992"/>
        <v>0</v>
      </c>
      <c r="AV2845" s="130">
        <f t="shared" si="3993"/>
        <v>0</v>
      </c>
      <c r="AW2845" s="359">
        <f t="shared" si="3974"/>
        <v>0</v>
      </c>
      <c r="AX2845" s="130">
        <f t="shared" si="3994"/>
        <v>0</v>
      </c>
      <c r="AY2845" s="130">
        <f t="shared" si="3995"/>
        <v>0</v>
      </c>
      <c r="AZ2845" s="130">
        <f t="shared" si="3996"/>
        <v>0</v>
      </c>
      <c r="BA2845" s="130">
        <f t="shared" si="3997"/>
        <v>0</v>
      </c>
      <c r="BB2845" s="359">
        <f t="shared" si="3975"/>
        <v>0</v>
      </c>
      <c r="BC2845" s="130">
        <f t="shared" si="3998"/>
        <v>0</v>
      </c>
      <c r="BD2845" s="130">
        <f t="shared" si="3999"/>
        <v>0</v>
      </c>
      <c r="BE2845" s="130">
        <f t="shared" si="4000"/>
        <v>0</v>
      </c>
      <c r="BF2845" s="130">
        <f t="shared" si="4001"/>
        <v>0</v>
      </c>
      <c r="BG2845" s="359">
        <f t="shared" si="3976"/>
        <v>0</v>
      </c>
      <c r="BH2845" s="130">
        <f t="shared" si="4002"/>
        <v>0</v>
      </c>
      <c r="BI2845" s="130">
        <f t="shared" si="4003"/>
        <v>0</v>
      </c>
      <c r="BJ2845" s="130">
        <f t="shared" si="4004"/>
        <v>0</v>
      </c>
      <c r="BK2845" s="130">
        <f t="shared" si="4005"/>
        <v>0</v>
      </c>
      <c r="BL2845" s="359">
        <f t="shared" si="3977"/>
        <v>0</v>
      </c>
      <c r="BM2845" s="90">
        <f t="shared" si="4006"/>
        <v>0</v>
      </c>
      <c r="CO2845" s="340"/>
      <c r="CP2845" s="493"/>
      <c r="CQ2845" s="493"/>
      <c r="CR2845" s="493"/>
      <c r="CS2845" s="493"/>
      <c r="CT2845" s="493"/>
      <c r="CU2845" s="493"/>
      <c r="CV2845" s="486"/>
      <c r="CW2845" s="486"/>
      <c r="CX2845" s="342"/>
      <c r="CY2845" s="342"/>
      <c r="CZ2845" s="486"/>
      <c r="DA2845" s="486"/>
      <c r="DB2845" s="342"/>
      <c r="DC2845" s="342"/>
      <c r="DD2845" s="486"/>
      <c r="DE2845" s="486"/>
      <c r="DF2845" s="342"/>
      <c r="DG2845" s="342"/>
      <c r="DH2845" s="340"/>
    </row>
    <row r="2846" spans="1:112" ht="15" customHeight="1" x14ac:dyDescent="0.2">
      <c r="A2846" s="109"/>
      <c r="B2846" s="109"/>
      <c r="C2846" s="633"/>
      <c r="D2846" s="658"/>
      <c r="E2846" s="659"/>
      <c r="F2846" s="629" t="s">
        <v>667</v>
      </c>
      <c r="G2846" s="629"/>
      <c r="H2846" s="587" t="s">
        <v>668</v>
      </c>
      <c r="I2846" s="588"/>
      <c r="J2846" s="588"/>
      <c r="K2846" s="588"/>
      <c r="L2846" s="589"/>
      <c r="M2846" s="579"/>
      <c r="N2846" s="580"/>
      <c r="O2846" s="579"/>
      <c r="P2846" s="580"/>
      <c r="Q2846" s="579"/>
      <c r="R2846" s="580"/>
      <c r="S2846" s="590"/>
      <c r="T2846" s="591"/>
      <c r="U2846" s="201"/>
      <c r="V2846" s="201"/>
      <c r="W2846" s="486"/>
      <c r="X2846" s="486"/>
      <c r="Y2846" s="201"/>
      <c r="Z2846" s="201"/>
      <c r="AA2846" s="486"/>
      <c r="AB2846" s="486"/>
      <c r="AC2846" s="201"/>
      <c r="AD2846" s="201"/>
      <c r="AE2846" s="109"/>
      <c r="AG2846" s="90">
        <f t="shared" si="3978"/>
        <v>45</v>
      </c>
      <c r="AH2846" s="186">
        <f t="shared" si="3979"/>
        <v>0</v>
      </c>
      <c r="AI2846" s="130">
        <f t="shared" si="3980"/>
        <v>0</v>
      </c>
      <c r="AJ2846" s="130">
        <f t="shared" si="3981"/>
        <v>0</v>
      </c>
      <c r="AK2846" s="130">
        <f t="shared" si="3982"/>
        <v>0</v>
      </c>
      <c r="AL2846" s="130">
        <f t="shared" si="3983"/>
        <v>0</v>
      </c>
      <c r="AM2846" s="359">
        <f t="shared" si="3984"/>
        <v>0</v>
      </c>
      <c r="AN2846" s="130">
        <f t="shared" si="3985"/>
        <v>0</v>
      </c>
      <c r="AO2846" s="130">
        <f t="shared" si="3986"/>
        <v>0</v>
      </c>
      <c r="AP2846" s="130">
        <f t="shared" si="3987"/>
        <v>0</v>
      </c>
      <c r="AQ2846" s="130">
        <f t="shared" si="3988"/>
        <v>0</v>
      </c>
      <c r="AR2846" s="359">
        <f t="shared" si="3989"/>
        <v>0</v>
      </c>
      <c r="AS2846" s="130">
        <f t="shared" si="3990"/>
        <v>0</v>
      </c>
      <c r="AT2846" s="130">
        <f t="shared" si="3991"/>
        <v>0</v>
      </c>
      <c r="AU2846" s="130">
        <f t="shared" si="3992"/>
        <v>0</v>
      </c>
      <c r="AV2846" s="130">
        <f t="shared" si="3993"/>
        <v>0</v>
      </c>
      <c r="AW2846" s="359">
        <f t="shared" si="3974"/>
        <v>0</v>
      </c>
      <c r="AX2846" s="130">
        <f t="shared" si="3994"/>
        <v>0</v>
      </c>
      <c r="AY2846" s="130">
        <f t="shared" si="3995"/>
        <v>0</v>
      </c>
      <c r="AZ2846" s="130">
        <f t="shared" si="3996"/>
        <v>0</v>
      </c>
      <c r="BA2846" s="130">
        <f t="shared" si="3997"/>
        <v>0</v>
      </c>
      <c r="BB2846" s="359">
        <f t="shared" si="3975"/>
        <v>0</v>
      </c>
      <c r="BC2846" s="130">
        <f t="shared" si="3998"/>
        <v>0</v>
      </c>
      <c r="BD2846" s="130">
        <f t="shared" si="3999"/>
        <v>0</v>
      </c>
      <c r="BE2846" s="130">
        <f t="shared" si="4000"/>
        <v>0</v>
      </c>
      <c r="BF2846" s="130">
        <f t="shared" si="4001"/>
        <v>0</v>
      </c>
      <c r="BG2846" s="359">
        <f t="shared" si="3976"/>
        <v>0</v>
      </c>
      <c r="BH2846" s="130">
        <f t="shared" si="4002"/>
        <v>0</v>
      </c>
      <c r="BI2846" s="130">
        <f t="shared" si="4003"/>
        <v>0</v>
      </c>
      <c r="BJ2846" s="130">
        <f t="shared" si="4004"/>
        <v>0</v>
      </c>
      <c r="BK2846" s="130">
        <f t="shared" si="4005"/>
        <v>0</v>
      </c>
      <c r="BL2846" s="359">
        <f t="shared" si="3977"/>
        <v>0</v>
      </c>
      <c r="BM2846" s="90">
        <f t="shared" si="4006"/>
        <v>0</v>
      </c>
      <c r="CO2846" s="340"/>
      <c r="CP2846" s="493"/>
      <c r="CQ2846" s="493"/>
      <c r="CR2846" s="493"/>
      <c r="CS2846" s="493"/>
      <c r="CT2846" s="493"/>
      <c r="CU2846" s="493"/>
      <c r="CV2846" s="486"/>
      <c r="CW2846" s="486"/>
      <c r="CX2846" s="342"/>
      <c r="CY2846" s="342"/>
      <c r="CZ2846" s="486"/>
      <c r="DA2846" s="486"/>
      <c r="DB2846" s="342"/>
      <c r="DC2846" s="342"/>
      <c r="DD2846" s="486"/>
      <c r="DE2846" s="486"/>
      <c r="DF2846" s="342"/>
      <c r="DG2846" s="342"/>
      <c r="DH2846" s="340"/>
    </row>
    <row r="2847" spans="1:112" ht="24" customHeight="1" x14ac:dyDescent="0.2">
      <c r="A2847" s="109"/>
      <c r="B2847" s="109"/>
      <c r="C2847" s="633"/>
      <c r="D2847" s="658"/>
      <c r="E2847" s="659"/>
      <c r="F2847" s="629" t="s">
        <v>669</v>
      </c>
      <c r="G2847" s="629"/>
      <c r="H2847" s="587" t="s">
        <v>670</v>
      </c>
      <c r="I2847" s="588"/>
      <c r="J2847" s="588"/>
      <c r="K2847" s="588"/>
      <c r="L2847" s="589"/>
      <c r="M2847" s="579"/>
      <c r="N2847" s="580"/>
      <c r="O2847" s="579"/>
      <c r="P2847" s="580"/>
      <c r="Q2847" s="579"/>
      <c r="R2847" s="580"/>
      <c r="S2847" s="590"/>
      <c r="T2847" s="591"/>
      <c r="U2847" s="201"/>
      <c r="V2847" s="201"/>
      <c r="W2847" s="486"/>
      <c r="X2847" s="486"/>
      <c r="Y2847" s="201"/>
      <c r="Z2847" s="201"/>
      <c r="AA2847" s="486"/>
      <c r="AB2847" s="486"/>
      <c r="AC2847" s="201"/>
      <c r="AD2847" s="201"/>
      <c r="AE2847" s="109"/>
      <c r="AG2847" s="90">
        <f t="shared" si="3978"/>
        <v>45</v>
      </c>
      <c r="AH2847" s="186">
        <f t="shared" si="3979"/>
        <v>0</v>
      </c>
      <c r="AI2847" s="130">
        <f t="shared" si="3980"/>
        <v>0</v>
      </c>
      <c r="AJ2847" s="130">
        <f t="shared" si="3981"/>
        <v>0</v>
      </c>
      <c r="AK2847" s="130">
        <f t="shared" si="3982"/>
        <v>0</v>
      </c>
      <c r="AL2847" s="130">
        <f t="shared" si="3983"/>
        <v>0</v>
      </c>
      <c r="AM2847" s="359">
        <f t="shared" si="3984"/>
        <v>0</v>
      </c>
      <c r="AN2847" s="130">
        <f t="shared" si="3985"/>
        <v>0</v>
      </c>
      <c r="AO2847" s="130">
        <f t="shared" si="3986"/>
        <v>0</v>
      </c>
      <c r="AP2847" s="130">
        <f t="shared" si="3987"/>
        <v>0</v>
      </c>
      <c r="AQ2847" s="130">
        <f t="shared" si="3988"/>
        <v>0</v>
      </c>
      <c r="AR2847" s="359">
        <f t="shared" si="3989"/>
        <v>0</v>
      </c>
      <c r="AS2847" s="130">
        <f t="shared" si="3990"/>
        <v>0</v>
      </c>
      <c r="AT2847" s="130">
        <f t="shared" si="3991"/>
        <v>0</v>
      </c>
      <c r="AU2847" s="130">
        <f t="shared" si="3992"/>
        <v>0</v>
      </c>
      <c r="AV2847" s="130">
        <f t="shared" si="3993"/>
        <v>0</v>
      </c>
      <c r="AW2847" s="359">
        <f t="shared" si="3974"/>
        <v>0</v>
      </c>
      <c r="AX2847" s="130">
        <f t="shared" si="3994"/>
        <v>0</v>
      </c>
      <c r="AY2847" s="130">
        <f t="shared" si="3995"/>
        <v>0</v>
      </c>
      <c r="AZ2847" s="130">
        <f t="shared" si="3996"/>
        <v>0</v>
      </c>
      <c r="BA2847" s="130">
        <f t="shared" si="3997"/>
        <v>0</v>
      </c>
      <c r="BB2847" s="359">
        <f t="shared" si="3975"/>
        <v>0</v>
      </c>
      <c r="BC2847" s="130">
        <f t="shared" si="3998"/>
        <v>0</v>
      </c>
      <c r="BD2847" s="130">
        <f t="shared" si="3999"/>
        <v>0</v>
      </c>
      <c r="BE2847" s="130">
        <f t="shared" si="4000"/>
        <v>0</v>
      </c>
      <c r="BF2847" s="130">
        <f t="shared" si="4001"/>
        <v>0</v>
      </c>
      <c r="BG2847" s="359">
        <f t="shared" si="3976"/>
        <v>0</v>
      </c>
      <c r="BH2847" s="130">
        <f t="shared" si="4002"/>
        <v>0</v>
      </c>
      <c r="BI2847" s="130">
        <f t="shared" si="4003"/>
        <v>0</v>
      </c>
      <c r="BJ2847" s="130">
        <f t="shared" si="4004"/>
        <v>0</v>
      </c>
      <c r="BK2847" s="130">
        <f t="shared" si="4005"/>
        <v>0</v>
      </c>
      <c r="BL2847" s="359">
        <f t="shared" si="3977"/>
        <v>0</v>
      </c>
      <c r="BM2847" s="90">
        <f t="shared" si="4006"/>
        <v>0</v>
      </c>
      <c r="BQ2847" s="246" t="s">
        <v>2104</v>
      </c>
      <c r="BR2847" s="246" t="s">
        <v>2048</v>
      </c>
      <c r="BS2847" s="246" t="s">
        <v>2049</v>
      </c>
      <c r="BT2847" s="246" t="s">
        <v>84</v>
      </c>
      <c r="BU2847" s="246" t="s">
        <v>2048</v>
      </c>
      <c r="BV2847" s="246" t="s">
        <v>2049</v>
      </c>
      <c r="BW2847" s="246" t="s">
        <v>84</v>
      </c>
      <c r="BX2847" s="246" t="s">
        <v>2048</v>
      </c>
      <c r="BY2847" s="246" t="s">
        <v>2049</v>
      </c>
      <c r="BZ2847" s="246" t="s">
        <v>84</v>
      </c>
      <c r="CA2847" s="246" t="s">
        <v>2048</v>
      </c>
      <c r="CB2847" s="246" t="s">
        <v>2049</v>
      </c>
      <c r="CO2847" s="340"/>
      <c r="CP2847" s="493"/>
      <c r="CQ2847" s="493"/>
      <c r="CR2847" s="493"/>
      <c r="CS2847" s="493"/>
      <c r="CT2847" s="493"/>
      <c r="CU2847" s="493"/>
      <c r="CV2847" s="486"/>
      <c r="CW2847" s="486"/>
      <c r="CX2847" s="342"/>
      <c r="CY2847" s="342"/>
      <c r="CZ2847" s="486"/>
      <c r="DA2847" s="486"/>
      <c r="DB2847" s="342"/>
      <c r="DC2847" s="342"/>
      <c r="DD2847" s="486"/>
      <c r="DE2847" s="486"/>
      <c r="DF2847" s="342"/>
      <c r="DG2847" s="342"/>
      <c r="DH2847" s="340"/>
    </row>
    <row r="2848" spans="1:112" ht="48" customHeight="1" x14ac:dyDescent="0.2">
      <c r="A2848" s="109"/>
      <c r="B2848" s="109"/>
      <c r="C2848" s="633"/>
      <c r="D2848" s="658"/>
      <c r="E2848" s="659"/>
      <c r="F2848" s="629" t="s">
        <v>671</v>
      </c>
      <c r="G2848" s="629"/>
      <c r="H2848" s="587" t="s">
        <v>672</v>
      </c>
      <c r="I2848" s="588"/>
      <c r="J2848" s="588"/>
      <c r="K2848" s="588"/>
      <c r="L2848" s="589"/>
      <c r="M2848" s="579"/>
      <c r="N2848" s="580"/>
      <c r="O2848" s="579"/>
      <c r="P2848" s="580"/>
      <c r="Q2848" s="579"/>
      <c r="R2848" s="580"/>
      <c r="S2848" s="590"/>
      <c r="T2848" s="591"/>
      <c r="U2848" s="201"/>
      <c r="V2848" s="201"/>
      <c r="W2848" s="486"/>
      <c r="X2848" s="486"/>
      <c r="Y2848" s="201"/>
      <c r="Z2848" s="201"/>
      <c r="AA2848" s="486"/>
      <c r="AB2848" s="486"/>
      <c r="AC2848" s="201"/>
      <c r="AD2848" s="201"/>
      <c r="AE2848" s="109"/>
      <c r="AG2848" s="186">
        <f t="shared" si="3978"/>
        <v>45</v>
      </c>
      <c r="AH2848" s="186">
        <f t="shared" si="3979"/>
        <v>0</v>
      </c>
      <c r="AI2848" s="178">
        <f t="shared" si="3980"/>
        <v>0</v>
      </c>
      <c r="AJ2848" s="178">
        <f t="shared" si="3981"/>
        <v>0</v>
      </c>
      <c r="AK2848" s="178">
        <f t="shared" si="3982"/>
        <v>0</v>
      </c>
      <c r="AL2848" s="130">
        <f t="shared" si="3983"/>
        <v>0</v>
      </c>
      <c r="AM2848" s="359">
        <f t="shared" si="3984"/>
        <v>0</v>
      </c>
      <c r="AN2848" s="178">
        <f t="shared" si="3985"/>
        <v>0</v>
      </c>
      <c r="AO2848" s="178">
        <f t="shared" si="3986"/>
        <v>0</v>
      </c>
      <c r="AP2848" s="178">
        <f t="shared" si="3987"/>
        <v>0</v>
      </c>
      <c r="AQ2848" s="178">
        <f t="shared" si="3988"/>
        <v>0</v>
      </c>
      <c r="AR2848" s="359">
        <f t="shared" si="3989"/>
        <v>0</v>
      </c>
      <c r="AS2848" s="178">
        <f t="shared" si="3990"/>
        <v>0</v>
      </c>
      <c r="AT2848" s="178">
        <f t="shared" si="3991"/>
        <v>0</v>
      </c>
      <c r="AU2848" s="178">
        <f t="shared" si="3992"/>
        <v>0</v>
      </c>
      <c r="AV2848" s="178">
        <f t="shared" si="3993"/>
        <v>0</v>
      </c>
      <c r="AW2848" s="359">
        <f t="shared" si="3974"/>
        <v>0</v>
      </c>
      <c r="AX2848" s="178">
        <f t="shared" si="3994"/>
        <v>0</v>
      </c>
      <c r="AY2848" s="178">
        <f t="shared" si="3995"/>
        <v>0</v>
      </c>
      <c r="AZ2848" s="178">
        <f t="shared" si="3996"/>
        <v>0</v>
      </c>
      <c r="BA2848" s="178">
        <f t="shared" si="3997"/>
        <v>0</v>
      </c>
      <c r="BB2848" s="359">
        <f t="shared" si="3975"/>
        <v>0</v>
      </c>
      <c r="BC2848" s="178">
        <f t="shared" si="3998"/>
        <v>0</v>
      </c>
      <c r="BD2848" s="178">
        <f t="shared" si="3999"/>
        <v>0</v>
      </c>
      <c r="BE2848" s="178">
        <f t="shared" si="4000"/>
        <v>0</v>
      </c>
      <c r="BF2848" s="178">
        <f t="shared" si="4001"/>
        <v>0</v>
      </c>
      <c r="BG2848" s="359">
        <f t="shared" si="3976"/>
        <v>0</v>
      </c>
      <c r="BH2848" s="178">
        <f t="shared" si="4002"/>
        <v>0</v>
      </c>
      <c r="BI2848" s="178">
        <f t="shared" si="4003"/>
        <v>0</v>
      </c>
      <c r="BJ2848" s="178">
        <f t="shared" si="4004"/>
        <v>0</v>
      </c>
      <c r="BK2848" s="178">
        <f t="shared" si="4005"/>
        <v>0</v>
      </c>
      <c r="BL2848" s="359">
        <f t="shared" si="3977"/>
        <v>0</v>
      </c>
      <c r="BM2848" s="186">
        <f t="shared" si="4006"/>
        <v>0</v>
      </c>
      <c r="BN2848" s="186"/>
      <c r="BO2848" s="186"/>
      <c r="BP2848" s="186" t="s">
        <v>2077</v>
      </c>
      <c r="BQ2848" s="178">
        <f>IF($AG$1789=$AH$1789,0,IF(
OR(
AND(BQ2852=0,BQ2851&gt;0),
AND(BQ2852="NS",BQ2850&gt;0),
AND(BQ2852="NS",BQ2850=0,BQ2851=0)),1,
IF(OR(
AND(BQ2851&gt;=2,BQ2850&lt;BQ2852),
AND(BQ2852="NS",BQ2850=0,BQ2851&gt;0),
BQ2852=BQ2850,
AND(BQ2852="NA",BQ2851=0,BQ2850=0,BQ2849&gt;0)),0,1)))</f>
        <v>0</v>
      </c>
      <c r="BR2848" s="178">
        <f t="shared" ref="BR2848:CB2848" si="4008">IF($AG$1789=$AH$1789,0,IF(
OR(
AND(BR2852=0,BR2851&gt;0),
AND(BR2852="NS",BR2850&gt;0),
AND(BR2852="NS",BR2850=0,BR2851=0)),1,
IF(OR(
AND(BR2851&gt;=2,BR2850&lt;BR2852),
AND(BR2852="NS",BR2850=0,BR2851&gt;0),
BR2852=BR2850,
AND(BR2852="NA",BR2851=0,BR2850=0,BR2849&gt;0)),0,1)))</f>
        <v>0</v>
      </c>
      <c r="BS2848" s="178">
        <f t="shared" si="4008"/>
        <v>0</v>
      </c>
      <c r="BT2848" s="178">
        <f t="shared" si="4008"/>
        <v>0</v>
      </c>
      <c r="BU2848" s="178">
        <f t="shared" si="4008"/>
        <v>0</v>
      </c>
      <c r="BV2848" s="178">
        <f t="shared" si="4008"/>
        <v>0</v>
      </c>
      <c r="BW2848" s="178">
        <f t="shared" si="4008"/>
        <v>0</v>
      </c>
      <c r="BX2848" s="178">
        <f t="shared" si="4008"/>
        <v>0</v>
      </c>
      <c r="BY2848" s="178">
        <f t="shared" si="4008"/>
        <v>0</v>
      </c>
      <c r="BZ2848" s="178">
        <f t="shared" si="4008"/>
        <v>0</v>
      </c>
      <c r="CA2848" s="178">
        <f t="shared" si="4008"/>
        <v>0</v>
      </c>
      <c r="CB2848" s="178">
        <f t="shared" si="4008"/>
        <v>0</v>
      </c>
      <c r="CC2848" s="186">
        <f>SUM(BQ2848:CB2848)</f>
        <v>0</v>
      </c>
      <c r="CO2848" s="354"/>
      <c r="CP2848" s="494"/>
      <c r="CQ2848" s="494"/>
      <c r="CR2848" s="494"/>
      <c r="CS2848" s="494"/>
      <c r="CT2848" s="494"/>
      <c r="CU2848" s="494"/>
      <c r="CV2848" s="487"/>
      <c r="CW2848" s="487"/>
      <c r="CX2848" s="341"/>
      <c r="CY2848" s="341"/>
      <c r="CZ2848" s="487"/>
      <c r="DA2848" s="487"/>
      <c r="DB2848" s="341"/>
      <c r="DC2848" s="341"/>
      <c r="DD2848" s="487"/>
      <c r="DE2848" s="487"/>
      <c r="DF2848" s="341"/>
      <c r="DG2848" s="341"/>
      <c r="DH2848" s="354"/>
    </row>
    <row r="2849" spans="1:120" ht="36" customHeight="1" x14ac:dyDescent="0.2">
      <c r="A2849" s="109"/>
      <c r="B2849" s="109"/>
      <c r="C2849" s="633"/>
      <c r="D2849" s="658"/>
      <c r="E2849" s="659"/>
      <c r="F2849" s="577" t="s">
        <v>677</v>
      </c>
      <c r="G2849" s="578"/>
      <c r="H2849" s="165"/>
      <c r="I2849" s="625" t="s">
        <v>673</v>
      </c>
      <c r="J2849" s="625"/>
      <c r="K2849" s="625"/>
      <c r="L2849" s="626"/>
      <c r="M2849" s="579"/>
      <c r="N2849" s="580"/>
      <c r="O2849" s="579"/>
      <c r="P2849" s="580"/>
      <c r="Q2849" s="579"/>
      <c r="R2849" s="580"/>
      <c r="S2849" s="590"/>
      <c r="T2849" s="591"/>
      <c r="U2849" s="201"/>
      <c r="V2849" s="201"/>
      <c r="W2849" s="486"/>
      <c r="X2849" s="486"/>
      <c r="Y2849" s="201"/>
      <c r="Z2849" s="201"/>
      <c r="AA2849" s="486"/>
      <c r="AB2849" s="486"/>
      <c r="AC2849" s="201"/>
      <c r="AD2849" s="201"/>
      <c r="AE2849" s="109"/>
      <c r="AG2849" s="90">
        <f t="shared" si="3978"/>
        <v>45</v>
      </c>
      <c r="AH2849" s="186">
        <f t="shared" si="3979"/>
        <v>0</v>
      </c>
      <c r="AI2849" s="130">
        <f t="shared" si="3980"/>
        <v>0</v>
      </c>
      <c r="AJ2849" s="130">
        <f t="shared" si="3981"/>
        <v>0</v>
      </c>
      <c r="AK2849" s="130">
        <f t="shared" si="3982"/>
        <v>0</v>
      </c>
      <c r="AL2849" s="130">
        <f t="shared" si="3983"/>
        <v>0</v>
      </c>
      <c r="AM2849" s="359">
        <f t="shared" si="3984"/>
        <v>0</v>
      </c>
      <c r="AN2849" s="130">
        <f t="shared" si="3985"/>
        <v>0</v>
      </c>
      <c r="AO2849" s="130">
        <f t="shared" si="3986"/>
        <v>0</v>
      </c>
      <c r="AP2849" s="130">
        <f t="shared" si="3987"/>
        <v>0</v>
      </c>
      <c r="AQ2849" s="130">
        <f t="shared" si="3988"/>
        <v>0</v>
      </c>
      <c r="AR2849" s="359">
        <f t="shared" si="3989"/>
        <v>0</v>
      </c>
      <c r="AS2849" s="130">
        <f t="shared" si="3990"/>
        <v>0</v>
      </c>
      <c r="AT2849" s="130">
        <f t="shared" si="3991"/>
        <v>0</v>
      </c>
      <c r="AU2849" s="130">
        <f t="shared" si="3992"/>
        <v>0</v>
      </c>
      <c r="AV2849" s="130">
        <f t="shared" si="3993"/>
        <v>0</v>
      </c>
      <c r="AW2849" s="359">
        <f t="shared" si="3974"/>
        <v>0</v>
      </c>
      <c r="AX2849" s="130">
        <f t="shared" si="3994"/>
        <v>0</v>
      </c>
      <c r="AY2849" s="130">
        <f t="shared" si="3995"/>
        <v>0</v>
      </c>
      <c r="AZ2849" s="130">
        <f t="shared" si="3996"/>
        <v>0</v>
      </c>
      <c r="BA2849" s="130">
        <f t="shared" si="3997"/>
        <v>0</v>
      </c>
      <c r="BB2849" s="359">
        <f t="shared" si="3975"/>
        <v>0</v>
      </c>
      <c r="BC2849" s="130">
        <f t="shared" si="3998"/>
        <v>0</v>
      </c>
      <c r="BD2849" s="130">
        <f t="shared" si="3999"/>
        <v>0</v>
      </c>
      <c r="BE2849" s="130">
        <f t="shared" si="4000"/>
        <v>0</v>
      </c>
      <c r="BF2849" s="130">
        <f t="shared" si="4001"/>
        <v>0</v>
      </c>
      <c r="BG2849" s="359">
        <f t="shared" si="3976"/>
        <v>0</v>
      </c>
      <c r="BH2849" s="130">
        <f t="shared" si="4002"/>
        <v>0</v>
      </c>
      <c r="BI2849" s="130">
        <f t="shared" si="4003"/>
        <v>0</v>
      </c>
      <c r="BJ2849" s="130">
        <f t="shared" si="4004"/>
        <v>0</v>
      </c>
      <c r="BK2849" s="130">
        <f t="shared" si="4005"/>
        <v>0</v>
      </c>
      <c r="BL2849" s="359">
        <f t="shared" si="3977"/>
        <v>0</v>
      </c>
      <c r="BM2849" s="90">
        <f t="shared" si="4006"/>
        <v>0</v>
      </c>
      <c r="BP2849" s="90" t="s">
        <v>2058</v>
      </c>
      <c r="BQ2849" s="90">
        <f>COUNTIF(M2849:N2852,"NA")</f>
        <v>0</v>
      </c>
      <c r="BR2849" s="90">
        <f>COUNTIF(O2849:P2852,"NA")</f>
        <v>0</v>
      </c>
      <c r="BS2849" s="90">
        <f>COUNTIF(Q2849:R2852,"NA")</f>
        <v>0</v>
      </c>
      <c r="BT2849" s="90">
        <f>COUNTIF(S2849:T2852,"NA")</f>
        <v>0</v>
      </c>
      <c r="BU2849" s="90">
        <f>COUNTIF(U2849:U2852,"NA")</f>
        <v>0</v>
      </c>
      <c r="BV2849" s="90">
        <f>COUNTIF(V2849:V2852,"NA")</f>
        <v>0</v>
      </c>
      <c r="BW2849" s="90">
        <f>COUNTIF(W2849:X2852,"NA")</f>
        <v>0</v>
      </c>
      <c r="BX2849" s="90">
        <f>COUNTIF(Y2849:Y2852,"NA")</f>
        <v>0</v>
      </c>
      <c r="BY2849" s="90">
        <f>COUNTIF(Z2849:Z2852,"NA")</f>
        <v>0</v>
      </c>
      <c r="BZ2849" s="90">
        <f>COUNTIF(AA2849:AB2852,"NA")</f>
        <v>0</v>
      </c>
      <c r="CA2849" s="90">
        <f>COUNTIF(AC2849:AC2852,"NA")</f>
        <v>0</v>
      </c>
      <c r="CB2849" s="90">
        <f>COUNTIF(AD2849:AD2852,"NA")</f>
        <v>0</v>
      </c>
      <c r="CO2849" s="340"/>
      <c r="CP2849" s="493"/>
      <c r="CQ2849" s="493"/>
      <c r="CR2849" s="493"/>
      <c r="CS2849" s="493"/>
      <c r="CT2849" s="493"/>
      <c r="CU2849" s="493"/>
      <c r="CV2849" s="486"/>
      <c r="CW2849" s="486"/>
      <c r="CX2849" s="342"/>
      <c r="CY2849" s="342"/>
      <c r="CZ2849" s="486"/>
      <c r="DA2849" s="486"/>
      <c r="DB2849" s="342"/>
      <c r="DC2849" s="342"/>
      <c r="DD2849" s="486"/>
      <c r="DE2849" s="486"/>
      <c r="DF2849" s="342"/>
      <c r="DG2849" s="342"/>
      <c r="DH2849" s="340"/>
    </row>
    <row r="2850" spans="1:120" ht="24" customHeight="1" x14ac:dyDescent="0.2">
      <c r="A2850" s="109"/>
      <c r="B2850" s="109"/>
      <c r="C2850" s="633"/>
      <c r="D2850" s="658"/>
      <c r="E2850" s="659"/>
      <c r="F2850" s="577" t="s">
        <v>678</v>
      </c>
      <c r="G2850" s="578"/>
      <c r="H2850" s="165"/>
      <c r="I2850" s="625" t="s">
        <v>674</v>
      </c>
      <c r="J2850" s="625"/>
      <c r="K2850" s="625"/>
      <c r="L2850" s="626"/>
      <c r="M2850" s="579"/>
      <c r="N2850" s="580"/>
      <c r="O2850" s="579"/>
      <c r="P2850" s="580"/>
      <c r="Q2850" s="579"/>
      <c r="R2850" s="580"/>
      <c r="S2850" s="590"/>
      <c r="T2850" s="591"/>
      <c r="U2850" s="201"/>
      <c r="V2850" s="201"/>
      <c r="W2850" s="486"/>
      <c r="X2850" s="486"/>
      <c r="Y2850" s="201"/>
      <c r="Z2850" s="201"/>
      <c r="AA2850" s="486"/>
      <c r="AB2850" s="486"/>
      <c r="AC2850" s="201"/>
      <c r="AD2850" s="201"/>
      <c r="AE2850" s="109"/>
      <c r="AG2850" s="90">
        <f t="shared" si="3978"/>
        <v>45</v>
      </c>
      <c r="AH2850" s="186">
        <f t="shared" si="3979"/>
        <v>0</v>
      </c>
      <c r="AI2850" s="130">
        <f t="shared" si="3980"/>
        <v>0</v>
      </c>
      <c r="AJ2850" s="130">
        <f t="shared" si="3981"/>
        <v>0</v>
      </c>
      <c r="AK2850" s="130">
        <f t="shared" si="3982"/>
        <v>0</v>
      </c>
      <c r="AL2850" s="130">
        <f t="shared" si="3983"/>
        <v>0</v>
      </c>
      <c r="AM2850" s="359">
        <f t="shared" si="3984"/>
        <v>0</v>
      </c>
      <c r="AN2850" s="130">
        <f t="shared" si="3985"/>
        <v>0</v>
      </c>
      <c r="AO2850" s="130">
        <f t="shared" si="3986"/>
        <v>0</v>
      </c>
      <c r="AP2850" s="130">
        <f t="shared" si="3987"/>
        <v>0</v>
      </c>
      <c r="AQ2850" s="130">
        <f t="shared" si="3988"/>
        <v>0</v>
      </c>
      <c r="AR2850" s="359">
        <f t="shared" si="3989"/>
        <v>0</v>
      </c>
      <c r="AS2850" s="130">
        <f t="shared" si="3990"/>
        <v>0</v>
      </c>
      <c r="AT2850" s="130">
        <f t="shared" si="3991"/>
        <v>0</v>
      </c>
      <c r="AU2850" s="130">
        <f t="shared" si="3992"/>
        <v>0</v>
      </c>
      <c r="AV2850" s="130">
        <f t="shared" si="3993"/>
        <v>0</v>
      </c>
      <c r="AW2850" s="359">
        <f t="shared" si="3974"/>
        <v>0</v>
      </c>
      <c r="AX2850" s="130">
        <f t="shared" si="3994"/>
        <v>0</v>
      </c>
      <c r="AY2850" s="130">
        <f t="shared" si="3995"/>
        <v>0</v>
      </c>
      <c r="AZ2850" s="130">
        <f t="shared" si="3996"/>
        <v>0</v>
      </c>
      <c r="BA2850" s="130">
        <f t="shared" si="3997"/>
        <v>0</v>
      </c>
      <c r="BB2850" s="359">
        <f t="shared" si="3975"/>
        <v>0</v>
      </c>
      <c r="BC2850" s="130">
        <f t="shared" si="3998"/>
        <v>0</v>
      </c>
      <c r="BD2850" s="130">
        <f t="shared" si="3999"/>
        <v>0</v>
      </c>
      <c r="BE2850" s="130">
        <f t="shared" si="4000"/>
        <v>0</v>
      </c>
      <c r="BF2850" s="130">
        <f t="shared" si="4001"/>
        <v>0</v>
      </c>
      <c r="BG2850" s="359">
        <f t="shared" si="3976"/>
        <v>0</v>
      </c>
      <c r="BH2850" s="130">
        <f t="shared" si="4002"/>
        <v>0</v>
      </c>
      <c r="BI2850" s="130">
        <f t="shared" si="4003"/>
        <v>0</v>
      </c>
      <c r="BJ2850" s="130">
        <f t="shared" si="4004"/>
        <v>0</v>
      </c>
      <c r="BK2850" s="130">
        <f t="shared" si="4005"/>
        <v>0</v>
      </c>
      <c r="BL2850" s="359">
        <f t="shared" si="3977"/>
        <v>0</v>
      </c>
      <c r="BM2850" s="90">
        <f t="shared" si="4006"/>
        <v>0</v>
      </c>
      <c r="BP2850" s="90" t="s">
        <v>2078</v>
      </c>
      <c r="BQ2850" s="90">
        <f>SUM(M2849:N2852)</f>
        <v>0</v>
      </c>
      <c r="BR2850" s="90">
        <f>SUM(O2849:P2852)</f>
        <v>0</v>
      </c>
      <c r="BS2850" s="90">
        <f>SUM(Q2849:R2852)</f>
        <v>0</v>
      </c>
      <c r="BT2850" s="90">
        <f>SUM(S2849:T2852)</f>
        <v>0</v>
      </c>
      <c r="BU2850" s="90">
        <f>SUM(U2849:U2852)</f>
        <v>0</v>
      </c>
      <c r="BV2850" s="90">
        <f>SUM(V2849:V2852)</f>
        <v>0</v>
      </c>
      <c r="BW2850" s="90">
        <f>SUM(W2849:X2852)</f>
        <v>0</v>
      </c>
      <c r="BX2850" s="90">
        <f>SUM(Y2849:Y2852)</f>
        <v>0</v>
      </c>
      <c r="BY2850" s="90">
        <f>SUM(Z2849:Z2852)</f>
        <v>0</v>
      </c>
      <c r="BZ2850" s="90">
        <f>SUM(AA2849:AB2852)</f>
        <v>0</v>
      </c>
      <c r="CA2850" s="90">
        <f>SUM(AC2849:AC2852)</f>
        <v>0</v>
      </c>
      <c r="CB2850" s="90">
        <f>SUM(AD2849:AD2852)</f>
        <v>0</v>
      </c>
      <c r="CO2850" s="340"/>
      <c r="CP2850" s="493"/>
      <c r="CQ2850" s="493"/>
      <c r="CR2850" s="493"/>
      <c r="CS2850" s="493"/>
      <c r="CT2850" s="493"/>
      <c r="CU2850" s="493"/>
      <c r="CV2850" s="486"/>
      <c r="CW2850" s="486"/>
      <c r="CX2850" s="342"/>
      <c r="CY2850" s="342"/>
      <c r="CZ2850" s="486"/>
      <c r="DA2850" s="486"/>
      <c r="DB2850" s="342"/>
      <c r="DC2850" s="342"/>
      <c r="DD2850" s="486"/>
      <c r="DE2850" s="486"/>
      <c r="DF2850" s="342"/>
      <c r="DG2850" s="342"/>
      <c r="DH2850" s="340"/>
    </row>
    <row r="2851" spans="1:120" ht="48" customHeight="1" x14ac:dyDescent="0.2">
      <c r="A2851" s="109"/>
      <c r="B2851" s="109"/>
      <c r="C2851" s="633"/>
      <c r="D2851" s="658"/>
      <c r="E2851" s="659"/>
      <c r="F2851" s="577" t="s">
        <v>679</v>
      </c>
      <c r="G2851" s="578"/>
      <c r="H2851" s="165"/>
      <c r="I2851" s="625" t="s">
        <v>675</v>
      </c>
      <c r="J2851" s="625"/>
      <c r="K2851" s="625"/>
      <c r="L2851" s="626"/>
      <c r="M2851" s="579"/>
      <c r="N2851" s="580"/>
      <c r="O2851" s="579"/>
      <c r="P2851" s="580"/>
      <c r="Q2851" s="579"/>
      <c r="R2851" s="580"/>
      <c r="S2851" s="590"/>
      <c r="T2851" s="591"/>
      <c r="U2851" s="201"/>
      <c r="V2851" s="201"/>
      <c r="W2851" s="486"/>
      <c r="X2851" s="486"/>
      <c r="Y2851" s="201"/>
      <c r="Z2851" s="201"/>
      <c r="AA2851" s="486"/>
      <c r="AB2851" s="486"/>
      <c r="AC2851" s="201"/>
      <c r="AD2851" s="201"/>
      <c r="AE2851" s="109"/>
      <c r="AG2851" s="90">
        <f t="shared" si="3978"/>
        <v>45</v>
      </c>
      <c r="AH2851" s="186">
        <f t="shared" si="3979"/>
        <v>0</v>
      </c>
      <c r="AI2851" s="130">
        <f t="shared" si="3980"/>
        <v>0</v>
      </c>
      <c r="AJ2851" s="130">
        <f t="shared" si="3981"/>
        <v>0</v>
      </c>
      <c r="AK2851" s="130">
        <f t="shared" si="3982"/>
        <v>0</v>
      </c>
      <c r="AL2851" s="130">
        <f t="shared" si="3983"/>
        <v>0</v>
      </c>
      <c r="AM2851" s="359">
        <f t="shared" si="3984"/>
        <v>0</v>
      </c>
      <c r="AN2851" s="130">
        <f t="shared" si="3985"/>
        <v>0</v>
      </c>
      <c r="AO2851" s="130">
        <f t="shared" si="3986"/>
        <v>0</v>
      </c>
      <c r="AP2851" s="130">
        <f t="shared" si="3987"/>
        <v>0</v>
      </c>
      <c r="AQ2851" s="130">
        <f t="shared" si="3988"/>
        <v>0</v>
      </c>
      <c r="AR2851" s="359">
        <f t="shared" si="3989"/>
        <v>0</v>
      </c>
      <c r="AS2851" s="130">
        <f t="shared" si="3990"/>
        <v>0</v>
      </c>
      <c r="AT2851" s="130">
        <f t="shared" si="3991"/>
        <v>0</v>
      </c>
      <c r="AU2851" s="130">
        <f t="shared" si="3992"/>
        <v>0</v>
      </c>
      <c r="AV2851" s="130">
        <f t="shared" si="3993"/>
        <v>0</v>
      </c>
      <c r="AW2851" s="359">
        <f t="shared" si="3974"/>
        <v>0</v>
      </c>
      <c r="AX2851" s="130">
        <f t="shared" si="3994"/>
        <v>0</v>
      </c>
      <c r="AY2851" s="130">
        <f t="shared" si="3995"/>
        <v>0</v>
      </c>
      <c r="AZ2851" s="130">
        <f t="shared" si="3996"/>
        <v>0</v>
      </c>
      <c r="BA2851" s="130">
        <f t="shared" si="3997"/>
        <v>0</v>
      </c>
      <c r="BB2851" s="359">
        <f t="shared" si="3975"/>
        <v>0</v>
      </c>
      <c r="BC2851" s="130">
        <f t="shared" si="3998"/>
        <v>0</v>
      </c>
      <c r="BD2851" s="130">
        <f t="shared" si="3999"/>
        <v>0</v>
      </c>
      <c r="BE2851" s="130">
        <f t="shared" si="4000"/>
        <v>0</v>
      </c>
      <c r="BF2851" s="130">
        <f t="shared" si="4001"/>
        <v>0</v>
      </c>
      <c r="BG2851" s="359">
        <f t="shared" si="3976"/>
        <v>0</v>
      </c>
      <c r="BH2851" s="130">
        <f t="shared" si="4002"/>
        <v>0</v>
      </c>
      <c r="BI2851" s="130">
        <f t="shared" si="4003"/>
        <v>0</v>
      </c>
      <c r="BJ2851" s="130">
        <f t="shared" si="4004"/>
        <v>0</v>
      </c>
      <c r="BK2851" s="130">
        <f t="shared" si="4005"/>
        <v>0</v>
      </c>
      <c r="BL2851" s="359">
        <f t="shared" si="3977"/>
        <v>0</v>
      </c>
      <c r="BM2851" s="90">
        <f t="shared" si="4006"/>
        <v>0</v>
      </c>
      <c r="BP2851" s="90" t="s">
        <v>2029</v>
      </c>
      <c r="BQ2851" s="90">
        <f>COUNTIF(M2849:N2852,"NS")</f>
        <v>0</v>
      </c>
      <c r="BR2851" s="90">
        <f>COUNTIF(O2849:P2852,"NS")</f>
        <v>0</v>
      </c>
      <c r="BS2851" s="90">
        <f>COUNTIF(Q2849:R2852,"NS")</f>
        <v>0</v>
      </c>
      <c r="BT2851" s="90">
        <f>COUNTIF(S2849:T2852,"NS")</f>
        <v>0</v>
      </c>
      <c r="BU2851" s="90">
        <f>COUNTIF(U2849:U2852,"NS")</f>
        <v>0</v>
      </c>
      <c r="BV2851" s="90">
        <f>COUNTIF(V2849:V2852,"NS")</f>
        <v>0</v>
      </c>
      <c r="BW2851" s="90">
        <f>COUNTIF(W2849:X2852,"NS")</f>
        <v>0</v>
      </c>
      <c r="BX2851" s="90">
        <f>COUNTIF(Y2849:Y2852,"NS")</f>
        <v>0</v>
      </c>
      <c r="BY2851" s="90">
        <f>COUNTIF(Z2849:Z2852,"NS")</f>
        <v>0</v>
      </c>
      <c r="BZ2851" s="90">
        <f>COUNTIF(AA2849:AB2852,"NS")</f>
        <v>0</v>
      </c>
      <c r="CA2851" s="90">
        <f>COUNTIF(AC2849:AC2852,"NS")</f>
        <v>0</v>
      </c>
      <c r="CB2851" s="90">
        <f>COUNTIF(AD2849:AD2852,"NS")</f>
        <v>0</v>
      </c>
      <c r="CO2851" s="340"/>
      <c r="CP2851" s="493"/>
      <c r="CQ2851" s="493"/>
      <c r="CR2851" s="493"/>
      <c r="CS2851" s="493"/>
      <c r="CT2851" s="493"/>
      <c r="CU2851" s="493"/>
      <c r="CV2851" s="486"/>
      <c r="CW2851" s="486"/>
      <c r="CX2851" s="342"/>
      <c r="CY2851" s="342"/>
      <c r="CZ2851" s="486"/>
      <c r="DA2851" s="486"/>
      <c r="DB2851" s="342"/>
      <c r="DC2851" s="342"/>
      <c r="DD2851" s="486"/>
      <c r="DE2851" s="486"/>
      <c r="DF2851" s="342"/>
      <c r="DG2851" s="342"/>
      <c r="DH2851" s="340"/>
    </row>
    <row r="2852" spans="1:120" ht="60" customHeight="1" x14ac:dyDescent="0.2">
      <c r="A2852" s="109"/>
      <c r="B2852" s="109"/>
      <c r="C2852" s="633"/>
      <c r="D2852" s="658"/>
      <c r="E2852" s="659"/>
      <c r="F2852" s="577" t="s">
        <v>680</v>
      </c>
      <c r="G2852" s="578"/>
      <c r="H2852" s="165"/>
      <c r="I2852" s="625" t="s">
        <v>676</v>
      </c>
      <c r="J2852" s="625"/>
      <c r="K2852" s="625"/>
      <c r="L2852" s="626"/>
      <c r="M2852" s="579"/>
      <c r="N2852" s="580"/>
      <c r="O2852" s="579"/>
      <c r="P2852" s="580"/>
      <c r="Q2852" s="579"/>
      <c r="R2852" s="580"/>
      <c r="S2852" s="590"/>
      <c r="T2852" s="591"/>
      <c r="U2852" s="201"/>
      <c r="V2852" s="201"/>
      <c r="W2852" s="486"/>
      <c r="X2852" s="486"/>
      <c r="Y2852" s="201"/>
      <c r="Z2852" s="201"/>
      <c r="AA2852" s="486"/>
      <c r="AB2852" s="486"/>
      <c r="AC2852" s="201"/>
      <c r="AD2852" s="201"/>
      <c r="AE2852" s="109"/>
      <c r="AG2852" s="90">
        <f t="shared" si="3978"/>
        <v>45</v>
      </c>
      <c r="AH2852" s="186">
        <f t="shared" si="3979"/>
        <v>0</v>
      </c>
      <c r="AI2852" s="130">
        <f t="shared" si="3980"/>
        <v>0</v>
      </c>
      <c r="AJ2852" s="130">
        <f t="shared" si="3981"/>
        <v>0</v>
      </c>
      <c r="AK2852" s="130">
        <f t="shared" si="3982"/>
        <v>0</v>
      </c>
      <c r="AL2852" s="130">
        <f t="shared" si="3983"/>
        <v>0</v>
      </c>
      <c r="AM2852" s="359">
        <f t="shared" si="3984"/>
        <v>0</v>
      </c>
      <c r="AN2852" s="130">
        <f t="shared" si="3985"/>
        <v>0</v>
      </c>
      <c r="AO2852" s="130">
        <f t="shared" si="3986"/>
        <v>0</v>
      </c>
      <c r="AP2852" s="130">
        <f t="shared" si="3987"/>
        <v>0</v>
      </c>
      <c r="AQ2852" s="130">
        <f t="shared" si="3988"/>
        <v>0</v>
      </c>
      <c r="AR2852" s="359">
        <f t="shared" si="3989"/>
        <v>0</v>
      </c>
      <c r="AS2852" s="130">
        <f t="shared" si="3990"/>
        <v>0</v>
      </c>
      <c r="AT2852" s="130">
        <f t="shared" si="3991"/>
        <v>0</v>
      </c>
      <c r="AU2852" s="130">
        <f t="shared" si="3992"/>
        <v>0</v>
      </c>
      <c r="AV2852" s="130">
        <f t="shared" si="3993"/>
        <v>0</v>
      </c>
      <c r="AW2852" s="359">
        <f t="shared" si="3974"/>
        <v>0</v>
      </c>
      <c r="AX2852" s="130">
        <f t="shared" si="3994"/>
        <v>0</v>
      </c>
      <c r="AY2852" s="130">
        <f t="shared" si="3995"/>
        <v>0</v>
      </c>
      <c r="AZ2852" s="130">
        <f t="shared" si="3996"/>
        <v>0</v>
      </c>
      <c r="BA2852" s="130">
        <f t="shared" si="3997"/>
        <v>0</v>
      </c>
      <c r="BB2852" s="359">
        <f t="shared" si="3975"/>
        <v>0</v>
      </c>
      <c r="BC2852" s="130">
        <f t="shared" si="3998"/>
        <v>0</v>
      </c>
      <c r="BD2852" s="130">
        <f t="shared" si="3999"/>
        <v>0</v>
      </c>
      <c r="BE2852" s="130">
        <f t="shared" si="4000"/>
        <v>0</v>
      </c>
      <c r="BF2852" s="130">
        <f t="shared" si="4001"/>
        <v>0</v>
      </c>
      <c r="BG2852" s="359">
        <f t="shared" si="3976"/>
        <v>0</v>
      </c>
      <c r="BH2852" s="130">
        <f t="shared" si="4002"/>
        <v>0</v>
      </c>
      <c r="BI2852" s="130">
        <f t="shared" si="4003"/>
        <v>0</v>
      </c>
      <c r="BJ2852" s="130">
        <f t="shared" si="4004"/>
        <v>0</v>
      </c>
      <c r="BK2852" s="130">
        <f t="shared" si="4005"/>
        <v>0</v>
      </c>
      <c r="BL2852" s="359">
        <f t="shared" si="3977"/>
        <v>0</v>
      </c>
      <c r="BM2852" s="90">
        <f t="shared" si="4006"/>
        <v>0</v>
      </c>
      <c r="BP2852" s="90" t="s">
        <v>2104</v>
      </c>
      <c r="BQ2852" s="90">
        <f>M2848</f>
        <v>0</v>
      </c>
      <c r="BR2852" s="90">
        <f>O2848</f>
        <v>0</v>
      </c>
      <c r="BS2852" s="90">
        <f>Q2848</f>
        <v>0</v>
      </c>
      <c r="BT2852" s="90">
        <f>S2848</f>
        <v>0</v>
      </c>
      <c r="BU2852" s="90">
        <f>U2848</f>
        <v>0</v>
      </c>
      <c r="BV2852" s="90">
        <f>V2848</f>
        <v>0</v>
      </c>
      <c r="BW2852" s="90">
        <f>W2848</f>
        <v>0</v>
      </c>
      <c r="BX2852" s="90">
        <f>Y2848</f>
        <v>0</v>
      </c>
      <c r="BY2852" s="90">
        <f>Z2848</f>
        <v>0</v>
      </c>
      <c r="BZ2852" s="90">
        <f>AA2848</f>
        <v>0</v>
      </c>
      <c r="CA2852" s="90">
        <f>AC2848</f>
        <v>0</v>
      </c>
      <c r="CB2852" s="90">
        <f>AD2848</f>
        <v>0</v>
      </c>
      <c r="CO2852" s="340"/>
      <c r="CP2852" s="493"/>
      <c r="CQ2852" s="493"/>
      <c r="CR2852" s="493"/>
      <c r="CS2852" s="493"/>
      <c r="CT2852" s="493"/>
      <c r="CU2852" s="493"/>
      <c r="CV2852" s="486"/>
      <c r="CW2852" s="486"/>
      <c r="CX2852" s="342"/>
      <c r="CY2852" s="342"/>
      <c r="CZ2852" s="486"/>
      <c r="DA2852" s="486"/>
      <c r="DB2852" s="342"/>
      <c r="DC2852" s="342"/>
      <c r="DD2852" s="486"/>
      <c r="DE2852" s="486"/>
      <c r="DF2852" s="342"/>
      <c r="DG2852" s="342"/>
      <c r="DH2852" s="340"/>
    </row>
    <row r="2853" spans="1:120" ht="24" customHeight="1" x14ac:dyDescent="0.2">
      <c r="A2853" s="109"/>
      <c r="B2853" s="109"/>
      <c r="C2853" s="633"/>
      <c r="D2853" s="658"/>
      <c r="E2853" s="659"/>
      <c r="F2853" s="629" t="s">
        <v>681</v>
      </c>
      <c r="G2853" s="629"/>
      <c r="H2853" s="587" t="s">
        <v>682</v>
      </c>
      <c r="I2853" s="588"/>
      <c r="J2853" s="588"/>
      <c r="K2853" s="588"/>
      <c r="L2853" s="589"/>
      <c r="M2853" s="579"/>
      <c r="N2853" s="580"/>
      <c r="O2853" s="579"/>
      <c r="P2853" s="580"/>
      <c r="Q2853" s="579"/>
      <c r="R2853" s="580"/>
      <c r="S2853" s="590"/>
      <c r="T2853" s="591"/>
      <c r="U2853" s="201"/>
      <c r="V2853" s="201"/>
      <c r="W2853" s="486"/>
      <c r="X2853" s="486"/>
      <c r="Y2853" s="201"/>
      <c r="Z2853" s="201"/>
      <c r="AA2853" s="486"/>
      <c r="AB2853" s="486"/>
      <c r="AC2853" s="201"/>
      <c r="AD2853" s="201"/>
      <c r="AE2853" s="109"/>
      <c r="AG2853" s="90">
        <f t="shared" si="3978"/>
        <v>45</v>
      </c>
      <c r="AH2853" s="186">
        <f t="shared" si="3979"/>
        <v>0</v>
      </c>
      <c r="AI2853" s="130">
        <f t="shared" si="3980"/>
        <v>0</v>
      </c>
      <c r="AJ2853" s="130">
        <f t="shared" si="3981"/>
        <v>0</v>
      </c>
      <c r="AK2853" s="130">
        <f t="shared" si="3982"/>
        <v>0</v>
      </c>
      <c r="AL2853" s="130">
        <f t="shared" si="3983"/>
        <v>0</v>
      </c>
      <c r="AM2853" s="359">
        <f t="shared" si="3984"/>
        <v>0</v>
      </c>
      <c r="AN2853" s="130">
        <f t="shared" si="3985"/>
        <v>0</v>
      </c>
      <c r="AO2853" s="130">
        <f t="shared" si="3986"/>
        <v>0</v>
      </c>
      <c r="AP2853" s="130">
        <f t="shared" si="3987"/>
        <v>0</v>
      </c>
      <c r="AQ2853" s="130">
        <f t="shared" si="3988"/>
        <v>0</v>
      </c>
      <c r="AR2853" s="359">
        <f t="shared" si="3989"/>
        <v>0</v>
      </c>
      <c r="AS2853" s="130">
        <f t="shared" si="3990"/>
        <v>0</v>
      </c>
      <c r="AT2853" s="130">
        <f t="shared" si="3991"/>
        <v>0</v>
      </c>
      <c r="AU2853" s="130">
        <f t="shared" si="3992"/>
        <v>0</v>
      </c>
      <c r="AV2853" s="130">
        <f t="shared" si="3993"/>
        <v>0</v>
      </c>
      <c r="AW2853" s="359">
        <f t="shared" si="3974"/>
        <v>0</v>
      </c>
      <c r="AX2853" s="130">
        <f t="shared" si="3994"/>
        <v>0</v>
      </c>
      <c r="AY2853" s="130">
        <f t="shared" si="3995"/>
        <v>0</v>
      </c>
      <c r="AZ2853" s="130">
        <f t="shared" si="3996"/>
        <v>0</v>
      </c>
      <c r="BA2853" s="130">
        <f t="shared" si="3997"/>
        <v>0</v>
      </c>
      <c r="BB2853" s="359">
        <f t="shared" si="3975"/>
        <v>0</v>
      </c>
      <c r="BC2853" s="130">
        <f t="shared" si="3998"/>
        <v>0</v>
      </c>
      <c r="BD2853" s="130">
        <f t="shared" si="3999"/>
        <v>0</v>
      </c>
      <c r="BE2853" s="130">
        <f t="shared" si="4000"/>
        <v>0</v>
      </c>
      <c r="BF2853" s="130">
        <f t="shared" si="4001"/>
        <v>0</v>
      </c>
      <c r="BG2853" s="359">
        <f t="shared" si="3976"/>
        <v>0</v>
      </c>
      <c r="BH2853" s="130">
        <f t="shared" si="4002"/>
        <v>0</v>
      </c>
      <c r="BI2853" s="130">
        <f t="shared" si="4003"/>
        <v>0</v>
      </c>
      <c r="BJ2853" s="130">
        <f t="shared" si="4004"/>
        <v>0</v>
      </c>
      <c r="BK2853" s="130">
        <f t="shared" si="4005"/>
        <v>0</v>
      </c>
      <c r="BL2853" s="359">
        <f t="shared" si="3977"/>
        <v>0</v>
      </c>
      <c r="BM2853" s="90">
        <f t="shared" si="4006"/>
        <v>0</v>
      </c>
      <c r="CO2853" s="340"/>
      <c r="CP2853" s="493"/>
      <c r="CQ2853" s="493"/>
      <c r="CR2853" s="493"/>
      <c r="CS2853" s="493"/>
      <c r="CT2853" s="493"/>
      <c r="CU2853" s="493"/>
      <c r="CV2853" s="486"/>
      <c r="CW2853" s="486"/>
      <c r="CX2853" s="342"/>
      <c r="CY2853" s="342"/>
      <c r="CZ2853" s="486"/>
      <c r="DA2853" s="486"/>
      <c r="DB2853" s="342"/>
      <c r="DC2853" s="342"/>
      <c r="DD2853" s="486"/>
      <c r="DE2853" s="486"/>
      <c r="DF2853" s="342"/>
      <c r="DG2853" s="342"/>
      <c r="DH2853" s="340"/>
    </row>
    <row r="2854" spans="1:120" ht="15" customHeight="1" x14ac:dyDescent="0.2">
      <c r="A2854" s="109"/>
      <c r="B2854" s="109"/>
      <c r="C2854" s="634"/>
      <c r="D2854" s="660"/>
      <c r="E2854" s="661"/>
      <c r="F2854" s="629" t="s">
        <v>683</v>
      </c>
      <c r="G2854" s="629"/>
      <c r="H2854" s="587" t="s">
        <v>684</v>
      </c>
      <c r="I2854" s="588"/>
      <c r="J2854" s="588"/>
      <c r="K2854" s="588"/>
      <c r="L2854" s="589"/>
      <c r="M2854" s="579"/>
      <c r="N2854" s="580"/>
      <c r="O2854" s="579"/>
      <c r="P2854" s="580"/>
      <c r="Q2854" s="579"/>
      <c r="R2854" s="580"/>
      <c r="S2854" s="590"/>
      <c r="T2854" s="591"/>
      <c r="U2854" s="201"/>
      <c r="V2854" s="201"/>
      <c r="W2854" s="486"/>
      <c r="X2854" s="486"/>
      <c r="Y2854" s="201"/>
      <c r="Z2854" s="201"/>
      <c r="AA2854" s="486"/>
      <c r="AB2854" s="486"/>
      <c r="AC2854" s="201"/>
      <c r="AD2854" s="201"/>
      <c r="AE2854" s="109"/>
      <c r="AG2854" s="90">
        <f t="shared" si="3978"/>
        <v>45</v>
      </c>
      <c r="AH2854" s="186">
        <f t="shared" si="3979"/>
        <v>0</v>
      </c>
      <c r="AI2854" s="130">
        <f t="shared" si="3980"/>
        <v>0</v>
      </c>
      <c r="AJ2854" s="130">
        <f t="shared" si="3981"/>
        <v>0</v>
      </c>
      <c r="AK2854" s="130">
        <f t="shared" si="3982"/>
        <v>0</v>
      </c>
      <c r="AL2854" s="130">
        <f t="shared" si="3983"/>
        <v>0</v>
      </c>
      <c r="AM2854" s="359">
        <f t="shared" si="3984"/>
        <v>0</v>
      </c>
      <c r="AN2854" s="130">
        <f t="shared" si="3985"/>
        <v>0</v>
      </c>
      <c r="AO2854" s="130">
        <f t="shared" si="3986"/>
        <v>0</v>
      </c>
      <c r="AP2854" s="130">
        <f t="shared" si="3987"/>
        <v>0</v>
      </c>
      <c r="AQ2854" s="130">
        <f t="shared" si="3988"/>
        <v>0</v>
      </c>
      <c r="AR2854" s="359">
        <f t="shared" si="3989"/>
        <v>0</v>
      </c>
      <c r="AS2854" s="130">
        <f t="shared" si="3990"/>
        <v>0</v>
      </c>
      <c r="AT2854" s="130">
        <f t="shared" si="3991"/>
        <v>0</v>
      </c>
      <c r="AU2854" s="130">
        <f t="shared" si="3992"/>
        <v>0</v>
      </c>
      <c r="AV2854" s="130">
        <f t="shared" si="3993"/>
        <v>0</v>
      </c>
      <c r="AW2854" s="359">
        <f t="shared" si="3974"/>
        <v>0</v>
      </c>
      <c r="AX2854" s="130">
        <f t="shared" si="3994"/>
        <v>0</v>
      </c>
      <c r="AY2854" s="130">
        <f t="shared" si="3995"/>
        <v>0</v>
      </c>
      <c r="AZ2854" s="130">
        <f t="shared" si="3996"/>
        <v>0</v>
      </c>
      <c r="BA2854" s="130">
        <f t="shared" si="3997"/>
        <v>0</v>
      </c>
      <c r="BB2854" s="359">
        <f t="shared" si="3975"/>
        <v>0</v>
      </c>
      <c r="BC2854" s="130">
        <f t="shared" si="3998"/>
        <v>0</v>
      </c>
      <c r="BD2854" s="130">
        <f t="shared" si="3999"/>
        <v>0</v>
      </c>
      <c r="BE2854" s="130">
        <f t="shared" si="4000"/>
        <v>0</v>
      </c>
      <c r="BF2854" s="130">
        <f t="shared" si="4001"/>
        <v>0</v>
      </c>
      <c r="BG2854" s="359">
        <f t="shared" si="3976"/>
        <v>0</v>
      </c>
      <c r="BH2854" s="130">
        <f t="shared" si="4002"/>
        <v>0</v>
      </c>
      <c r="BI2854" s="130">
        <f t="shared" si="4003"/>
        <v>0</v>
      </c>
      <c r="BJ2854" s="130">
        <f t="shared" si="4004"/>
        <v>0</v>
      </c>
      <c r="BK2854" s="130">
        <f t="shared" si="4005"/>
        <v>0</v>
      </c>
      <c r="BL2854" s="359">
        <f t="shared" si="3977"/>
        <v>0</v>
      </c>
      <c r="BM2854" s="90">
        <f t="shared" si="4006"/>
        <v>0</v>
      </c>
      <c r="CB2854" s="239" t="s">
        <v>2105</v>
      </c>
      <c r="CC2854" s="357">
        <f>SUM(CC2716:CC2848)</f>
        <v>0</v>
      </c>
      <c r="CO2854" s="340"/>
      <c r="CP2854" s="493"/>
      <c r="CQ2854" s="493"/>
      <c r="CR2854" s="493"/>
      <c r="CS2854" s="493"/>
      <c r="CT2854" s="493"/>
      <c r="CU2854" s="493"/>
      <c r="CV2854" s="486"/>
      <c r="CW2854" s="486"/>
      <c r="CX2854" s="342"/>
      <c r="CY2854" s="342"/>
      <c r="CZ2854" s="486"/>
      <c r="DA2854" s="486"/>
      <c r="DB2854" s="342"/>
      <c r="DC2854" s="342"/>
      <c r="DD2854" s="486"/>
      <c r="DE2854" s="486"/>
      <c r="DF2854" s="342"/>
      <c r="DG2854" s="342"/>
      <c r="DH2854" s="340">
        <f>SUM(DH2711:DH2853)</f>
        <v>0</v>
      </c>
    </row>
    <row r="2855" spans="1:120" ht="15" customHeight="1" x14ac:dyDescent="0.2">
      <c r="A2855" s="109"/>
      <c r="B2855" s="109"/>
      <c r="J2855" s="112"/>
      <c r="K2855" s="166"/>
      <c r="L2855" s="112" t="s">
        <v>84</v>
      </c>
      <c r="M2855" s="743">
        <f>IF(AND(SUM(M2853:N2854,M2840:N2848,M2836:N2837,M2822:N2829,M2819:N2819,M2807:N2810,M2798:N2801,M2790:N2790,M2780:N2784,M2775:N2775,M2762:N2768,M2757:N2759,M2752:N2752,M2731:N2734,M2722:N2726,M2706:N2716)=0,SUM(COUNTIF(M2706:N2716,"NS"),COUNTIF(M2722:N2726,"NS"),COUNTIF(M2731:N2734,"NS"),COUNTIF(M2752:N2752,"NS"),COUNTIF(M2757:N2759,"NS"),COUNTIF(M2762:N2768,"NS"),COUNTIF(M2775:N2775,"NS"),COUNTIF(M2780:N2784,"NS"),COUNTIF(M2790:N2790,"NS"),COUNTIF(M2798:N2801,"NS"),COUNTIF(M2807:N2810,"NS"),COUNTIF(M2819:N2819,"NS"),COUNTIF(M2822:N2829,"NS"),COUNTIF(M2836:N2837,"NS"),COUNTIF(M2840:N2848,"NS"),COUNTIF(M2853:N2854,"NS"))&gt;0),"NS",SUM(M2853:N2854,M2840:N2848,M2836:N2837,M2822:N2829,M2819:N2819,M2807:N2810,M2798:N2801,M2790:N2790,M2780:N2784,M2775:N2775,M2762:N2768,M2757:N2759,M2752:N2752,M2731:N2734,M2722:N2726,M2706:N2716))</f>
        <v>0</v>
      </c>
      <c r="N2855" s="743"/>
      <c r="O2855" s="743">
        <f>IF(AND(SUM(O2853:P2854,O2840:P2848,O2836:P2837,O2822:P2829,O2819:P2819,O2807:P2810,O2798:P2801,O2790:P2790,O2780:P2784,O2775:P2775,O2762:P2768,O2757:P2759,O2752:P2752,O2731:P2734,O2722:P2726,O2706:P2716)=0,SUM(COUNTIF(O2706:P2716,"NS"),COUNTIF(O2722:P2726,"NS"),COUNTIF(O2731:P2734,"NS"),COUNTIF(O2752:P2752,"NS"),COUNTIF(O2757:P2759,"NS"),COUNTIF(O2762:P2768,"NS"),COUNTIF(O2775:P2775,"NS"),COUNTIF(O2780:P2784,"NS"),COUNTIF(O2790:P2790,"NS"),COUNTIF(O2798:P2801,"NS"),COUNTIF(O2807:P2810,"NS"),COUNTIF(O2819:P2819,"NS"),COUNTIF(O2822:P2829,"NS"),COUNTIF(O2836:P2837,"NS"),COUNTIF(O2840:P2848,"NS"),COUNTIF(O2853:P2854,"NS"))&gt;0),"NS",SUM(O2853:P2854,O2840:P2848,O2836:P2837,O2822:P2829,O2819:P2819,O2807:P2810,O2798:P2801,O2790:P2790,O2780:P2784,O2775:P2775,O2762:P2768,O2757:P2759,O2752:P2752,O2731:P2734,O2722:P2726,O2706:P2716))</f>
        <v>0</v>
      </c>
      <c r="P2855" s="743"/>
      <c r="Q2855" s="743">
        <f>IF(AND(SUM(Q2853:R2854,Q2840:R2848,Q2836:R2837,Q2822:R2829,Q2819:R2819,Q2807:R2810,Q2798:R2801,Q2790:R2790,Q2780:R2784,Q2775:R2775,Q2762:R2768,Q2757:R2759,Q2752:R2752,Q2731:R2734,Q2722:R2726,Q2706:R2716)=0,SUM(COUNTIF(Q2706:R2716,"NS"),COUNTIF(Q2722:R2726,"NS"),COUNTIF(Q2731:R2734,"NS"),COUNTIF(Q2752:R2752,"NS"),COUNTIF(Q2757:R2759,"NS"),COUNTIF(Q2762:R2768,"NS"),COUNTIF(Q2775:R2775,"NS"),COUNTIF(Q2780:R2784,"NS"),COUNTIF(Q2790:R2790,"NS"),COUNTIF(Q2798:R2801,"NS"),COUNTIF(Q2807:R2810,"NS"),COUNTIF(Q2819:R2819,"NS"),COUNTIF(Q2822:R2829,"NS"),COUNTIF(Q2836:R2837,"NS"),COUNTIF(Q2840:R2848,"NS"),COUNTIF(Q2853:R2854,"NS"))&gt;0),"NS",SUM(Q2853:R2854,Q2840:R2848,Q2836:R2837,Q2822:R2829,Q2819:R2819,Q2807:R2810,Q2798:R2801,Q2790:R2790,Q2780:R2784,Q2775:R2775,Q2762:R2768,Q2757:R2759,Q2752:R2752,Q2731:R2734,Q2722:R2726,Q2706:R2716))</f>
        <v>0</v>
      </c>
      <c r="R2855" s="743"/>
      <c r="S2855" s="743">
        <f>IF(AND(SUM(S2853:T2854,S2840:T2848,S2836:T2837,S2822:T2829,S2819:T2819,S2807:T2810,S2798:T2801,S2790:T2790,S2780:T2784,S2775:T2775,S2762:T2768,S2757:T2759,S2752:T2752,S2731:T2734,S2722:T2726,S2706:T2716)=0,SUM(COUNTIF(S2706:T2716,"NS"),COUNTIF(S2722:T2726,"NS"),COUNTIF(S2731:T2734,"NS"),COUNTIF(S2752:T2752,"NS"),COUNTIF(S2757:T2759,"NS"),COUNTIF(S2762:T2768,"NS"),COUNTIF(S2775:T2775,"NS"),COUNTIF(S2780:T2784,"NS"),COUNTIF(S2790:T2790,"NS"),COUNTIF(S2798:T2801,"NS"),COUNTIF(S2807:T2810,"NS"),COUNTIF(S2819:T2819,"NS"),COUNTIF(S2822:T2829,"NS"),COUNTIF(S2836:T2837,"NS"),COUNTIF(S2840:T2848,"NS"),COUNTIF(S2853:T2854,"NS"))&gt;0),"NS",SUM(S2853:T2854,S2840:T2848,S2836:T2837,S2822:T2829,S2819:T2819,S2807:T2810,S2798:T2801,S2790:T2790,S2780:T2784,S2775:T2775,S2762:T2768,S2757:T2759,S2752:T2752,S2731:T2734,S2722:T2726,S2706:T2716))</f>
        <v>0</v>
      </c>
      <c r="T2855" s="743"/>
      <c r="U2855" s="388">
        <f>IF(AND(SUM(U2853:U2854,U2840:U2848,U2836:U2837,U2822:U2829,U2819,U2807:U2810,U2798:U2801,U2790,U2780:U2784,U2775,U2762:U2768,U2757:U2759,U2752,U2731:U2734,U2722:U2726,U2706:U2716)=0,SUM(COUNTIF(U2706:U2716,"NS"),COUNTIF(U2722:U2726,"NS"),COUNTIF(U2731:U2734,"NS"),COUNTIF(U2752,"NS"),COUNTIF(U2757:U2759,"NS"),COUNTIF(U2762:U2768,"NS"),COUNTIF(U2775,"NS"),COUNTIF(U2780:U2784,"NS"),COUNTIF(U2790,"NS"),COUNTIF(U2798:U2801,"NS"),COUNTIF(U2807:U2810,"NS"),COUNTIF(U2819,"NS"),COUNTIF(U2822:U2829,"NS"),COUNTIF(U2836:U2837,"NS"),COUNTIF(U2840:U2848,"NS"),COUNTIF(U2853:U2854,"NS"))&gt;0),"NS",SUM(U2853:U2854,U2840:U2848,U2836:U2837,U2822:U2829,U2819,U2807:U2810,U2798:U2801,U2790,U2780:U2784,U2775,U2762:U2768,U2757:U2759,U2752,U2731:U2734,U2722:U2726,U2706:U2716))</f>
        <v>0</v>
      </c>
      <c r="V2855" s="388">
        <f>IF(AND(SUM(V2853:V2854,V2840:V2848,V2836:V2837,V2822:V2829,V2819,V2807:V2810,V2798:V2801,V2790,V2780:V2784,V2775,V2762:V2768,V2757:V2759,V2752,V2731:V2734,V2722:V2726,V2706:V2716)=0,SUM(COUNTIF(V2706:V2716,"NS"),COUNTIF(V2722:V2726,"NS"),COUNTIF(V2731:V2734,"NS"),COUNTIF(V2752,"NS"),COUNTIF(V2757:V2759,"NS"),COUNTIF(V2762:V2768,"NS"),COUNTIF(V2775,"NS"),COUNTIF(V2780:V2784,"NS"),COUNTIF(V2790,"NS"),COUNTIF(V2798:V2801,"NS"),COUNTIF(V2807:V2810,"NS"),COUNTIF(V2819,"NS"),COUNTIF(V2822:V2829,"NS"),COUNTIF(V2836:V2837,"NS"),COUNTIF(V2840:V2848,"NS"),COUNTIF(V2853:V2854,"NS"))&gt;0),"NS",SUM(V2853:V2854,V2840:V2848,V2836:V2837,V2822:V2829,V2819,V2807:V2810,V2798:V2801,V2790,V2780:V2784,V2775,V2762:V2768,V2757:V2759,V2752,V2731:V2734,V2722:V2726,V2706:V2716))</f>
        <v>0</v>
      </c>
      <c r="W2855" s="743">
        <f>IF(AND(SUM(W2853:X2854,W2840:X2848,W2836:X2837,W2822:X2829,W2819:X2819,W2807:X2810,W2798:X2801,W2790:X2790,W2780:X2784,W2775:X2775,W2762:X2768,W2757:X2759,W2752:X2752,W2731:X2734,W2722:X2726,W2706:X2716)=0,SUM(COUNTIF(W2706:X2716,"NS"),COUNTIF(W2722:X2726,"NS"),COUNTIF(W2731:X2734,"NS"),COUNTIF(W2752:X2752,"NS"),COUNTIF(W2757:X2759,"NS"),COUNTIF(W2762:X2768,"NS"),COUNTIF(W2775:X2775,"NS"),COUNTIF(W2780:X2784,"NS"),COUNTIF(W2790:X2790,"NS"),COUNTIF(W2798:X2801,"NS"),COUNTIF(W2807:X2810,"NS"),COUNTIF(W2819:X2819,"NS"),COUNTIF(W2822:X2829,"NS"),COUNTIF(W2836:X2837,"NS"),COUNTIF(W2840:X2848,"NS"),COUNTIF(W2853:X2854,"NS"))&gt;0),"NS",SUM(W2853:X2854,W2840:X2848,W2836:X2837,W2822:X2829,W2819:X2819,W2807:X2810,W2798:X2801,W2790:X2790,W2780:X2784,W2775:X2775,W2762:X2768,W2757:X2759,W2752:X2752,W2731:X2734,W2722:X2726,W2706:X2716))</f>
        <v>0</v>
      </c>
      <c r="X2855" s="743"/>
      <c r="Y2855" s="388">
        <f>IF(AND(SUM(Y2853:Y2854,Y2840:Y2848,Y2836:Y2837,Y2822:Y2829,Y2819,Y2807:Y2810,Y2798:Y2801,Y2790,Y2780:Y2784,Y2775,Y2762:Y2768,Y2757:Y2759,Y2752,Y2731:Y2734,Y2722:Y2726,Y2706:Y2716)=0,SUM(COUNTIF(Y2706:Y2716,"NS"),COUNTIF(Y2722:Y2726,"NS"),COUNTIF(Y2731:Y2734,"NS"),COUNTIF(Y2752,"NS"),COUNTIF(Y2757:Y2759,"NS"),COUNTIF(Y2762:Y2768,"NS"),COUNTIF(Y2775,"NS"),COUNTIF(Y2780:Y2784,"NS"),COUNTIF(Y2790,"NS"),COUNTIF(Y2798:Y2801,"NS"),COUNTIF(Y2807:Y2810,"NS"),COUNTIF(Y2819,"NS"),COUNTIF(Y2822:Y2829,"NS"),COUNTIF(Y2836:Y2837,"NS"),COUNTIF(Y2840:Y2848,"NS"),COUNTIF(Y2853:Y2854,"NS"))&gt;0),"NS",SUM(Y2853:Y2854,Y2840:Y2848,Y2836:Y2837,Y2822:Y2829,Y2819,Y2807:Y2810,Y2798:Y2801,Y2790,Y2780:Y2784,Y2775,Y2762:Y2768,Y2757:Y2759,Y2752,Y2731:Y2734,Y2722:Y2726,Y2706:Y2716))</f>
        <v>0</v>
      </c>
      <c r="Z2855" s="388">
        <f>IF(AND(SUM(Z2853:Z2854,Z2840:Z2848,Z2836:Z2837,Z2822:Z2829,Z2819,Z2807:Z2810,Z2798:Z2801,Z2790,Z2780:Z2784,Z2775,Z2762:Z2768,Z2757:Z2759,Z2752,Z2731:Z2734,Z2722:Z2726,Z2706:Z2716)=0,SUM(COUNTIF(Z2706:Z2716,"NS"),COUNTIF(Z2722:Z2726,"NS"),COUNTIF(Z2731:Z2734,"NS"),COUNTIF(Z2752,"NS"),COUNTIF(Z2757:Z2759,"NS"),COUNTIF(Z2762:Z2768,"NS"),COUNTIF(Z2775,"NS"),COUNTIF(Z2780:Z2784,"NS"),COUNTIF(Z2790,"NS"),COUNTIF(Z2798:Z2801,"NS"),COUNTIF(Z2807:Z2810,"NS"),COUNTIF(Z2819,"NS"),COUNTIF(Z2822:Z2829,"NS"),COUNTIF(Z2836:Z2837,"NS"),COUNTIF(Z2840:Z2848,"NS"),COUNTIF(Z2853:Z2854,"NS"))&gt;0),"NS",SUM(Z2853:Z2854,Z2840:Z2848,Z2836:Z2837,Z2822:Z2829,Z2819,Z2807:Z2810,Z2798:Z2801,Z2790,Z2780:Z2784,Z2775,Z2762:Z2768,Z2757:Z2759,Z2752,Z2731:Z2734,Z2722:Z2726,Z2706:Z2716))</f>
        <v>0</v>
      </c>
      <c r="AA2855" s="743">
        <f>IF(AND(SUM(AA2853:AB2854,AA2840:AB2848,AA2836:AB2837,AA2822:AB2829,AA2819:AB2819,AA2807:AB2810,AA2798:AB2801,AA2790:AB2790,AA2780:AB2784,AA2775:AB2775,AA2762:AB2768,AA2757:AB2759,AA2752:AB2752,AA2731:AB2734,AA2722:AB2726,AA2706:AB2716)=0,SUM(COUNTIF(AA2706:AB2716,"NS"),COUNTIF(AA2722:AB2726,"NS"),COUNTIF(AA2731:AB2734,"NS"),COUNTIF(AA2752:AB2752,"NS"),COUNTIF(AA2757:AB2759,"NS"),COUNTIF(AA2762:AB2768,"NS"),COUNTIF(AA2775:AB2775,"NS"),COUNTIF(AA2780:AB2784,"NS"),COUNTIF(AA2790:AB2790,"NS"),COUNTIF(AA2798:AB2801,"NS"),COUNTIF(AA2807:AB2810,"NS"),COUNTIF(AA2819:AB2819,"NS"),COUNTIF(AA2822:AB2829,"NS"),COUNTIF(AA2836:AB2837,"NS"),COUNTIF(AA2840:AB2848,"NS"),COUNTIF(AA2853:AB2854,"NS"))&gt;0),"NS",SUM(AA2853:AB2854,AA2840:AB2848,AA2836:AB2837,AA2822:AB2829,AA2819:AB2819,AA2807:AB2810,AA2798:AB2801,AA2790:AB2790,AA2780:AB2784,AA2775:AB2775,AA2762:AB2768,AA2757:AB2759,AA2752:AB2752,AA2731:AB2734,AA2722:AB2726,AA2706:AB2716))</f>
        <v>0</v>
      </c>
      <c r="AB2855" s="743"/>
      <c r="AC2855" s="388">
        <f>IF(AND(SUM(AC2853:AC2854,AC2840:AC2848,AC2836:AC2837,AC2822:AC2829,AC2819,AC2807:AC2810,AC2798:AC2801,AC2790,AC2780:AC2784,AC2775,AC2762:AC2768,AC2757:AC2759,AC2752,AC2731:AC2734,AC2722:AC2726,AC2706:AC2716)=0,SUM(COUNTIF(AC2706:AC2716,"NS"),COUNTIF(AC2722:AC2726,"NS"),COUNTIF(AC2731:AC2734,"NS"),COUNTIF(AC2752,"NS"),COUNTIF(AC2757:AC2759,"NS"),COUNTIF(AC2762:AC2768,"NS"),COUNTIF(AC2775,"NS"),COUNTIF(AC2780:AC2784,"NS"),COUNTIF(AC2790,"NS"),COUNTIF(AC2798:AC2801,"NS"),COUNTIF(AC2807:AC2810,"NS"),COUNTIF(AC2819,"NS"),COUNTIF(AC2822:AC2829,"NS"),COUNTIF(AC2836:AC2837,"NS"),COUNTIF(AC2840:AC2848,"NS"),COUNTIF(AC2853:AC2854,"NS"))&gt;0),"NS",SUM(AC2853:AC2854,AC2840:AC2848,AC2836:AC2837,AC2822:AC2829,AC2819,AC2807:AC2810,AC2798:AC2801,AC2790,AC2780:AC2784,AC2775,AC2762:AC2768,AC2757:AC2759,AC2752,AC2731:AC2734,AC2722:AC2726,AC2706:AC2716))</f>
        <v>0</v>
      </c>
      <c r="AD2855" s="388">
        <f>IF(AND(SUM(AD2853:AD2854,AD2840:AD2848,AD2836:AD2837,AD2822:AD2829,AD2819,AD2807:AD2810,AD2798:AD2801,AD2790,AD2780:AD2784,AD2775,AD2762:AD2768,AD2757:AD2759,AD2752,AD2731:AD2734,AD2722:AD2726,AD2706:AD2716)=0,SUM(COUNTIF(AD2706:AD2716,"NS"),COUNTIF(AD2722:AD2726,"NS"),COUNTIF(AD2731:AD2734,"NS"),COUNTIF(AD2752,"NS"),COUNTIF(AD2757:AD2759,"NS"),COUNTIF(AD2762:AD2768,"NS"),COUNTIF(AD2775,"NS"),COUNTIF(AD2780:AD2784,"NS"),COUNTIF(AD2790,"NS"),COUNTIF(AD2798:AD2801,"NS"),COUNTIF(AD2807:AD2810,"NS"),COUNTIF(AD2819,"NS"),COUNTIF(AD2822:AD2829,"NS"),COUNTIF(AD2836:AD2837,"NS"),COUNTIF(AD2840:AD2848,"NS"),COUNTIF(AD2853:AD2854,"NS"))&gt;0),"NS",SUM(AD2853:AD2854,AD2840:AD2848,AD2836:AD2837,AD2822:AD2829,AD2819,AD2807:AD2810,AD2798:AD2801,AD2790,AD2780:AD2784,AD2775,AD2762:AD2768,AD2757:AD2759,AD2752,AD2731:AD2734,AD2722:AD2726,AD2706:AD2716))</f>
        <v>0</v>
      </c>
      <c r="AE2855" s="109"/>
      <c r="AH2855" s="90">
        <f>SUM(AH2706:AH2854)</f>
        <v>0</v>
      </c>
      <c r="AM2855" s="90">
        <f>SUM(AM2706:AM2854)</f>
        <v>0</v>
      </c>
      <c r="AR2855" s="90">
        <f>SUM(AR2706:AR2854)</f>
        <v>0</v>
      </c>
      <c r="AW2855" s="90">
        <f>SUM(AW2706:AW2854)</f>
        <v>0</v>
      </c>
      <c r="BB2855" s="90">
        <f>SUM(BB2706:BB2854)</f>
        <v>0</v>
      </c>
      <c r="BG2855" s="90">
        <f>SUM(BG2706:BG2854)</f>
        <v>0</v>
      </c>
      <c r="BL2855" s="90">
        <f>SUM(BL2706:BL2854)</f>
        <v>0</v>
      </c>
      <c r="CB2855" s="239" t="s">
        <v>2106</v>
      </c>
      <c r="CC2855" s="357">
        <f>SUM(AM2855:BL2855)</f>
        <v>0</v>
      </c>
    </row>
    <row r="2856" spans="1:120" ht="15" customHeight="1" x14ac:dyDescent="0.2">
      <c r="A2856" s="109"/>
      <c r="B2856" s="109"/>
      <c r="R2856" s="112"/>
      <c r="S2856" s="171"/>
      <c r="T2856" s="171"/>
      <c r="U2856" s="170"/>
      <c r="V2856" s="170"/>
      <c r="W2856" s="171"/>
      <c r="X2856" s="171"/>
      <c r="Y2856" s="62"/>
      <c r="Z2856" s="62"/>
      <c r="AA2856" s="171"/>
      <c r="AB2856" s="171"/>
      <c r="AC2856" s="62"/>
      <c r="AD2856" s="62"/>
      <c r="AE2856" s="109"/>
      <c r="CB2856" s="239" t="s">
        <v>2273</v>
      </c>
      <c r="CC2856" s="360">
        <f>SUM(BM2706:BM2854)</f>
        <v>0</v>
      </c>
    </row>
    <row r="2857" spans="1:120" ht="15" customHeight="1" x14ac:dyDescent="0.2">
      <c r="A2857" s="109"/>
      <c r="B2857" s="109"/>
      <c r="C2857" s="172"/>
      <c r="D2857" s="172"/>
      <c r="E2857" s="109"/>
      <c r="F2857" s="109"/>
      <c r="G2857" s="109"/>
      <c r="H2857" s="109"/>
      <c r="I2857" s="109"/>
      <c r="J2857" s="109"/>
      <c r="K2857" s="109"/>
      <c r="L2857" s="109"/>
      <c r="M2857" s="109"/>
      <c r="N2857" s="109"/>
      <c r="O2857" s="109"/>
      <c r="P2857" s="109"/>
      <c r="Q2857" s="109"/>
      <c r="R2857" s="109"/>
      <c r="S2857" s="109"/>
      <c r="T2857" s="109"/>
      <c r="U2857" s="109"/>
      <c r="V2857" s="109"/>
      <c r="W2857" s="109"/>
      <c r="X2857" s="109"/>
      <c r="Y2857" s="109"/>
      <c r="Z2857" s="109"/>
      <c r="AA2857" s="109"/>
      <c r="AB2857" s="1020" t="s">
        <v>1145</v>
      </c>
      <c r="AC2857" s="1020"/>
      <c r="AD2857" s="1020"/>
      <c r="AE2857" s="109"/>
    </row>
    <row r="2858" spans="1:120" ht="24" customHeight="1" x14ac:dyDescent="0.2">
      <c r="A2858" s="109"/>
      <c r="B2858" s="109"/>
      <c r="C2858" s="531" t="s">
        <v>377</v>
      </c>
      <c r="D2858" s="543" t="s">
        <v>1703</v>
      </c>
      <c r="E2858" s="544"/>
      <c r="F2858" s="544"/>
      <c r="G2858" s="544"/>
      <c r="H2858" s="544"/>
      <c r="I2858" s="544"/>
      <c r="J2858" s="544"/>
      <c r="K2858" s="544"/>
      <c r="L2858" s="544"/>
      <c r="M2858" s="544"/>
      <c r="N2858" s="544"/>
      <c r="O2858" s="544"/>
      <c r="P2858" s="544"/>
      <c r="Q2858" s="544"/>
      <c r="R2858" s="544"/>
      <c r="S2858" s="544"/>
      <c r="T2858" s="544"/>
      <c r="U2858" s="544"/>
      <c r="V2858" s="544"/>
      <c r="W2858" s="544"/>
      <c r="X2858" s="544"/>
      <c r="Y2858" s="544"/>
      <c r="Z2858" s="544"/>
      <c r="AA2858" s="544"/>
      <c r="AB2858" s="544"/>
      <c r="AC2858" s="544"/>
      <c r="AD2858" s="545"/>
      <c r="AE2858" s="109"/>
    </row>
    <row r="2859" spans="1:120" ht="15" customHeight="1" x14ac:dyDescent="0.2">
      <c r="A2859" s="109"/>
      <c r="B2859" s="109"/>
      <c r="C2859" s="531"/>
      <c r="D2859" s="490" t="s">
        <v>1748</v>
      </c>
      <c r="E2859" s="490"/>
      <c r="F2859" s="490"/>
      <c r="G2859" s="532" t="s">
        <v>1029</v>
      </c>
      <c r="H2859" s="533"/>
      <c r="I2859" s="533"/>
      <c r="J2859" s="533"/>
      <c r="K2859" s="533"/>
      <c r="L2859" s="533"/>
      <c r="M2859" s="533"/>
      <c r="N2859" s="533"/>
      <c r="O2859" s="533"/>
      <c r="P2859" s="533"/>
      <c r="Q2859" s="533"/>
      <c r="R2859" s="534"/>
      <c r="S2859" s="496" t="s">
        <v>1749</v>
      </c>
      <c r="T2859" s="497"/>
      <c r="U2859" s="497"/>
      <c r="V2859" s="498"/>
      <c r="W2859" s="496" t="s">
        <v>1751</v>
      </c>
      <c r="X2859" s="497"/>
      <c r="Y2859" s="497"/>
      <c r="Z2859" s="498"/>
      <c r="AA2859" s="496" t="s">
        <v>1752</v>
      </c>
      <c r="AB2859" s="497"/>
      <c r="AC2859" s="497"/>
      <c r="AD2859" s="498"/>
      <c r="AE2859" s="109"/>
      <c r="CP2859" s="490" t="s">
        <v>1748</v>
      </c>
      <c r="CQ2859" s="490"/>
      <c r="CR2859" s="490"/>
      <c r="CS2859" s="490" t="s">
        <v>1029</v>
      </c>
      <c r="CT2859" s="490"/>
      <c r="CU2859" s="490"/>
      <c r="CV2859" s="490"/>
      <c r="CW2859" s="490"/>
      <c r="CX2859" s="490"/>
      <c r="CY2859" s="490"/>
      <c r="CZ2859" s="490"/>
      <c r="DA2859" s="490"/>
      <c r="DB2859" s="490"/>
      <c r="DC2859" s="490"/>
      <c r="DD2859" s="490"/>
      <c r="DE2859" s="490" t="s">
        <v>1749</v>
      </c>
      <c r="DF2859" s="490"/>
      <c r="DG2859" s="490"/>
      <c r="DH2859" s="490"/>
      <c r="DI2859" s="490" t="s">
        <v>1751</v>
      </c>
      <c r="DJ2859" s="490"/>
      <c r="DK2859" s="490"/>
      <c r="DL2859" s="490"/>
      <c r="DM2859" s="490" t="s">
        <v>1752</v>
      </c>
      <c r="DN2859" s="490"/>
      <c r="DO2859" s="490"/>
      <c r="DP2859" s="490"/>
    </row>
    <row r="2860" spans="1:120" ht="36" customHeight="1" x14ac:dyDescent="0.2">
      <c r="A2860" s="109"/>
      <c r="B2860" s="109"/>
      <c r="C2860" s="531"/>
      <c r="D2860" s="490"/>
      <c r="E2860" s="490"/>
      <c r="F2860" s="490"/>
      <c r="G2860" s="532" t="s">
        <v>788</v>
      </c>
      <c r="H2860" s="533"/>
      <c r="I2860" s="533"/>
      <c r="J2860" s="533"/>
      <c r="K2860" s="532" t="s">
        <v>789</v>
      </c>
      <c r="L2860" s="533"/>
      <c r="M2860" s="533"/>
      <c r="N2860" s="534"/>
      <c r="O2860" s="532" t="s">
        <v>1731</v>
      </c>
      <c r="P2860" s="533"/>
      <c r="Q2860" s="533"/>
      <c r="R2860" s="534"/>
      <c r="S2860" s="499"/>
      <c r="T2860" s="500"/>
      <c r="U2860" s="500"/>
      <c r="V2860" s="501"/>
      <c r="W2860" s="499"/>
      <c r="X2860" s="500"/>
      <c r="Y2860" s="500"/>
      <c r="Z2860" s="501"/>
      <c r="AA2860" s="499"/>
      <c r="AB2860" s="500"/>
      <c r="AC2860" s="500"/>
      <c r="AD2860" s="501"/>
      <c r="AE2860" s="109"/>
      <c r="AG2860" s="512" t="s">
        <v>1748</v>
      </c>
      <c r="AH2860" s="512"/>
      <c r="AI2860" s="512"/>
      <c r="AJ2860" s="512"/>
      <c r="AK2860" s="512"/>
      <c r="AL2860" s="512" t="s">
        <v>788</v>
      </c>
      <c r="AM2860" s="512"/>
      <c r="AN2860" s="512"/>
      <c r="AO2860" s="512"/>
      <c r="AP2860" s="512"/>
      <c r="AQ2860" s="512" t="s">
        <v>789</v>
      </c>
      <c r="AR2860" s="512"/>
      <c r="AS2860" s="512"/>
      <c r="AT2860" s="512"/>
      <c r="AU2860" s="512"/>
      <c r="AV2860" s="512" t="s">
        <v>1731</v>
      </c>
      <c r="AW2860" s="512"/>
      <c r="AX2860" s="512"/>
      <c r="AY2860" s="512"/>
      <c r="AZ2860" s="512"/>
      <c r="BA2860" s="512" t="s">
        <v>1749</v>
      </c>
      <c r="BB2860" s="512"/>
      <c r="BC2860" s="512"/>
      <c r="BD2860" s="512"/>
      <c r="BE2860" s="512"/>
      <c r="BF2860" s="512" t="s">
        <v>1751</v>
      </c>
      <c r="BG2860" s="512"/>
      <c r="BH2860" s="512"/>
      <c r="BI2860" s="512"/>
      <c r="BJ2860" s="512"/>
      <c r="BK2860" s="512" t="s">
        <v>1752</v>
      </c>
      <c r="BL2860" s="512"/>
      <c r="BM2860" s="512"/>
      <c r="BN2860" s="512"/>
      <c r="BO2860" s="512"/>
      <c r="CP2860" s="490"/>
      <c r="CQ2860" s="490"/>
      <c r="CR2860" s="490"/>
      <c r="CS2860" s="490" t="s">
        <v>788</v>
      </c>
      <c r="CT2860" s="490"/>
      <c r="CU2860" s="490"/>
      <c r="CV2860" s="490"/>
      <c r="CW2860" s="490" t="s">
        <v>789</v>
      </c>
      <c r="CX2860" s="490"/>
      <c r="CY2860" s="490"/>
      <c r="CZ2860" s="490"/>
      <c r="DA2860" s="490" t="s">
        <v>1731</v>
      </c>
      <c r="DB2860" s="490"/>
      <c r="DC2860" s="490"/>
      <c r="DD2860" s="490"/>
      <c r="DE2860" s="490"/>
      <c r="DF2860" s="490"/>
      <c r="DG2860" s="490"/>
      <c r="DH2860" s="490"/>
      <c r="DI2860" s="490"/>
      <c r="DJ2860" s="490"/>
      <c r="DK2860" s="490"/>
      <c r="DL2860" s="490"/>
      <c r="DM2860" s="490"/>
      <c r="DN2860" s="490"/>
      <c r="DO2860" s="490"/>
      <c r="DP2860" s="490"/>
    </row>
    <row r="2861" spans="1:120" ht="43.5" customHeight="1" x14ac:dyDescent="0.2">
      <c r="A2861" s="109"/>
      <c r="B2861" s="109"/>
      <c r="C2861" s="531"/>
      <c r="D2861" s="158" t="s">
        <v>108</v>
      </c>
      <c r="E2861" s="156" t="s">
        <v>81</v>
      </c>
      <c r="F2861" s="14" t="s">
        <v>82</v>
      </c>
      <c r="G2861" s="502" t="s">
        <v>108</v>
      </c>
      <c r="H2861" s="503"/>
      <c r="I2861" s="156" t="s">
        <v>81</v>
      </c>
      <c r="J2861" s="14" t="s">
        <v>82</v>
      </c>
      <c r="K2861" s="502" t="s">
        <v>108</v>
      </c>
      <c r="L2861" s="503"/>
      <c r="M2861" s="156" t="s">
        <v>81</v>
      </c>
      <c r="N2861" s="14" t="s">
        <v>82</v>
      </c>
      <c r="O2861" s="778" t="s">
        <v>108</v>
      </c>
      <c r="P2861" s="779"/>
      <c r="Q2861" s="156" t="s">
        <v>81</v>
      </c>
      <c r="R2861" s="14" t="s">
        <v>82</v>
      </c>
      <c r="S2861" s="502" t="s">
        <v>108</v>
      </c>
      <c r="T2861" s="503"/>
      <c r="U2861" s="156" t="s">
        <v>81</v>
      </c>
      <c r="V2861" s="14" t="s">
        <v>82</v>
      </c>
      <c r="W2861" s="502" t="s">
        <v>108</v>
      </c>
      <c r="X2861" s="503"/>
      <c r="Y2861" s="156" t="s">
        <v>81</v>
      </c>
      <c r="Z2861" s="14" t="s">
        <v>82</v>
      </c>
      <c r="AA2861" s="502" t="s">
        <v>108</v>
      </c>
      <c r="AB2861" s="503"/>
      <c r="AC2861" s="156" t="s">
        <v>81</v>
      </c>
      <c r="AD2861" s="14" t="s">
        <v>82</v>
      </c>
      <c r="AE2861" s="109"/>
      <c r="AG2861" s="229" t="s">
        <v>80</v>
      </c>
      <c r="AH2861" s="229" t="s">
        <v>2029</v>
      </c>
      <c r="AI2861" s="229" t="s">
        <v>2078</v>
      </c>
      <c r="AJ2861" s="229" t="s">
        <v>2058</v>
      </c>
      <c r="AK2861" s="358" t="s">
        <v>2077</v>
      </c>
      <c r="AL2861" s="229" t="s">
        <v>80</v>
      </c>
      <c r="AM2861" s="229" t="s">
        <v>2029</v>
      </c>
      <c r="AN2861" s="229" t="s">
        <v>2078</v>
      </c>
      <c r="AO2861" s="229" t="s">
        <v>2058</v>
      </c>
      <c r="AP2861" s="358" t="s">
        <v>2077</v>
      </c>
      <c r="AQ2861" s="229" t="s">
        <v>80</v>
      </c>
      <c r="AR2861" s="229" t="s">
        <v>2029</v>
      </c>
      <c r="AS2861" s="229" t="s">
        <v>2078</v>
      </c>
      <c r="AT2861" s="229" t="s">
        <v>2058</v>
      </c>
      <c r="AU2861" s="358" t="s">
        <v>2077</v>
      </c>
      <c r="AV2861" s="229" t="s">
        <v>80</v>
      </c>
      <c r="AW2861" s="229" t="s">
        <v>2029</v>
      </c>
      <c r="AX2861" s="229" t="s">
        <v>2078</v>
      </c>
      <c r="AY2861" s="229" t="s">
        <v>2058</v>
      </c>
      <c r="AZ2861" s="358" t="s">
        <v>2077</v>
      </c>
      <c r="BA2861" s="229" t="s">
        <v>80</v>
      </c>
      <c r="BB2861" s="229" t="s">
        <v>2029</v>
      </c>
      <c r="BC2861" s="229" t="s">
        <v>2078</v>
      </c>
      <c r="BD2861" s="229" t="s">
        <v>2058</v>
      </c>
      <c r="BE2861" s="358" t="s">
        <v>2077</v>
      </c>
      <c r="BF2861" s="229" t="s">
        <v>80</v>
      </c>
      <c r="BG2861" s="229" t="s">
        <v>2029</v>
      </c>
      <c r="BH2861" s="229" t="s">
        <v>2078</v>
      </c>
      <c r="BI2861" s="229" t="s">
        <v>2058</v>
      </c>
      <c r="BJ2861" s="358" t="s">
        <v>2077</v>
      </c>
      <c r="BK2861" s="229" t="s">
        <v>80</v>
      </c>
      <c r="BL2861" s="229" t="s">
        <v>2029</v>
      </c>
      <c r="BM2861" s="229" t="s">
        <v>2078</v>
      </c>
      <c r="BN2861" s="229" t="s">
        <v>2058</v>
      </c>
      <c r="BO2861" s="358" t="s">
        <v>2077</v>
      </c>
      <c r="CP2861" s="344" t="s">
        <v>108</v>
      </c>
      <c r="CQ2861" s="346" t="s">
        <v>81</v>
      </c>
      <c r="CR2861" s="346" t="s">
        <v>82</v>
      </c>
      <c r="CS2861" s="491" t="s">
        <v>108</v>
      </c>
      <c r="CT2861" s="491"/>
      <c r="CU2861" s="346" t="s">
        <v>81</v>
      </c>
      <c r="CV2861" s="346" t="s">
        <v>82</v>
      </c>
      <c r="CW2861" s="491" t="s">
        <v>108</v>
      </c>
      <c r="CX2861" s="491"/>
      <c r="CY2861" s="346" t="s">
        <v>81</v>
      </c>
      <c r="CZ2861" s="346" t="s">
        <v>82</v>
      </c>
      <c r="DA2861" s="492" t="s">
        <v>108</v>
      </c>
      <c r="DB2861" s="492"/>
      <c r="DC2861" s="346" t="s">
        <v>81</v>
      </c>
      <c r="DD2861" s="346" t="s">
        <v>82</v>
      </c>
      <c r="DE2861" s="491" t="s">
        <v>108</v>
      </c>
      <c r="DF2861" s="491"/>
      <c r="DG2861" s="346" t="s">
        <v>81</v>
      </c>
      <c r="DH2861" s="346" t="s">
        <v>82</v>
      </c>
      <c r="DI2861" s="491" t="s">
        <v>108</v>
      </c>
      <c r="DJ2861" s="491"/>
      <c r="DK2861" s="346" t="s">
        <v>81</v>
      </c>
      <c r="DL2861" s="346" t="s">
        <v>82</v>
      </c>
      <c r="DM2861" s="491" t="s">
        <v>108</v>
      </c>
      <c r="DN2861" s="491"/>
      <c r="DO2861" s="346" t="s">
        <v>81</v>
      </c>
      <c r="DP2861" s="346" t="s">
        <v>82</v>
      </c>
    </row>
    <row r="2862" spans="1:120" ht="38.25" customHeight="1" x14ac:dyDescent="0.2">
      <c r="A2862" s="173"/>
      <c r="B2862" s="173"/>
      <c r="C2862" s="168" t="s">
        <v>379</v>
      </c>
      <c r="D2862" s="201"/>
      <c r="E2862" s="201"/>
      <c r="F2862" s="201"/>
      <c r="G2862" s="486"/>
      <c r="H2862" s="486"/>
      <c r="I2862" s="201"/>
      <c r="J2862" s="201"/>
      <c r="K2862" s="486"/>
      <c r="L2862" s="486"/>
      <c r="M2862" s="201"/>
      <c r="N2862" s="201"/>
      <c r="O2862" s="486"/>
      <c r="P2862" s="486"/>
      <c r="Q2862" s="201"/>
      <c r="R2862" s="201"/>
      <c r="S2862" s="486"/>
      <c r="T2862" s="486"/>
      <c r="U2862" s="201"/>
      <c r="V2862" s="201"/>
      <c r="W2862" s="486"/>
      <c r="X2862" s="486"/>
      <c r="Y2862" s="201"/>
      <c r="Z2862" s="201"/>
      <c r="AA2862" s="486"/>
      <c r="AB2862" s="486"/>
      <c r="AC2862" s="201"/>
      <c r="AD2862" s="201"/>
      <c r="AE2862" s="109"/>
      <c r="AG2862" s="130">
        <f>D2862</f>
        <v>0</v>
      </c>
      <c r="AH2862" s="130">
        <f>COUNTIF(E2862:F2862,"NS")</f>
        <v>0</v>
      </c>
      <c r="AI2862" s="130">
        <f>SUM(E2862:F2862)</f>
        <v>0</v>
      </c>
      <c r="AJ2862" s="130">
        <f>COUNTIF(E2862:F2862,"NA")</f>
        <v>0</v>
      </c>
      <c r="AK2862" s="359">
        <f>IF($AG$2369=$AH$2369,0,
IF(OR(
AND(AG2862=0,AH2862&gt;0),
AND(AG2862="NS",AI2862&gt;0),
AND(AG2862="NS",AI2862=0,AH2862=0)),1,
IF(OR(
AND(AG2862&gt;0,AH2862=2),
AND(AG2862="NS",AH2862=2),
AND(AG2862="NS",AI2862=0,AH2862&gt;0),
AG2862=AI2862,
AND(AG2862="NA",AH2862=0,AI2862=0,AJ2862&gt;0)),0,1)))</f>
        <v>0</v>
      </c>
      <c r="AL2862" s="130">
        <f>G2862</f>
        <v>0</v>
      </c>
      <c r="AM2862" s="130">
        <f>COUNTIF(I2862:J2862,"NS")</f>
        <v>0</v>
      </c>
      <c r="AN2862" s="130">
        <f>SUM(I2862:J2862)</f>
        <v>0</v>
      </c>
      <c r="AO2862" s="130">
        <f>COUNTIF(I2862:J2862,"NA")</f>
        <v>0</v>
      </c>
      <c r="AP2862" s="359">
        <f>IF($AG$2369=$AH$2369,0,
IF(OR(
AND(AL2862=0,AM2862&gt;0),
AND(AL2862="NS",AN2862&gt;0),
AND(AL2862="NS",AN2862=0,AM2862=0)),1,
IF(OR(
AND(AL2862&gt;0,AM2862=2),
AND(AL2862="NS",AM2862=2),
AND(AL2862="NS",AN2862=0,AM2862&gt;0),
AL2862=AN2862,
AND(AL2862="NA",AM2862=0,AN2862=0,AO2862&gt;0)),0,1)))</f>
        <v>0</v>
      </c>
      <c r="AQ2862" s="130">
        <f>K2862</f>
        <v>0</v>
      </c>
      <c r="AR2862" s="130">
        <f>COUNTIF(M2862:N2862,"NS")</f>
        <v>0</v>
      </c>
      <c r="AS2862" s="130">
        <f>SUM(M2862:N2862)</f>
        <v>0</v>
      </c>
      <c r="AT2862" s="130">
        <f>COUNTIF(M2862:N2862,"NA")</f>
        <v>0</v>
      </c>
      <c r="AU2862" s="359">
        <f>IF($AG$2369=$AH$2369,0,
IF(OR(
AND(AQ2862=0,AR2862&gt;0),
AND(AQ2862="NS",AS2862&gt;0),
AND(AQ2862="NS",AS2862=0,AR2862=0)),1,
IF(OR(
AND(AQ2862&gt;0,AR2862=2),
AND(AQ2862="NS",AR2862=2),
AND(AQ2862="NS",AS2862=0,AR2862&gt;0),
AQ2862=AS2862,
AND(AQ2862="NA",AR2862=0,AS2862=0,AT2862&gt;0)),0,1)))</f>
        <v>0</v>
      </c>
      <c r="AV2862" s="130">
        <f>O2862</f>
        <v>0</v>
      </c>
      <c r="AW2862" s="130">
        <f>COUNTIF(Q2862:R2862,"NS")</f>
        <v>0</v>
      </c>
      <c r="AX2862" s="130">
        <f>SUM(Q2862:R2862)</f>
        <v>0</v>
      </c>
      <c r="AY2862" s="130">
        <f>COUNTIF(Q2862:R2862,"NA")</f>
        <v>0</v>
      </c>
      <c r="AZ2862" s="359">
        <f>IF($AG$2369=$AH$2369,0,
IF(OR(
AND(AV2862=0,AW2862&gt;0),
AND(AV2862="NS",AX2862&gt;0),
AND(AV2862="NS",AX2862=0,AW2862=0)),1,
IF(OR(
AND(AV2862&gt;0,AW2862=2),
AND(AV2862="NS",AW2862=2),
AND(AV2862="NS",AX2862=0,AW2862&gt;0),
AV2862=AX2862,
AND(AV2862="NA",AW2862=0,AX2862=0,AY2862&gt;0)),0,1)))</f>
        <v>0</v>
      </c>
      <c r="BA2862" s="130">
        <f>S2862</f>
        <v>0</v>
      </c>
      <c r="BB2862" s="130">
        <f>COUNTIF(U2862:V2862,"NS")</f>
        <v>0</v>
      </c>
      <c r="BC2862" s="130">
        <f>SUM(U2862:V2862)</f>
        <v>0</v>
      </c>
      <c r="BD2862" s="130">
        <f>COUNTIF(U2862:V2862,"NA")</f>
        <v>0</v>
      </c>
      <c r="BE2862" s="359">
        <f>IF($AG$2369=$AH$2369,0,
IF(OR(
AND(BA2862=0,BB2862&gt;0),
AND(BA2862="NS",BC2862&gt;0),
AND(BA2862="NS",BC2862=0,BB2862=0)),1,
IF(OR(
AND(BA2862&gt;0,BB2862=2),
AND(BA2862="NS",BB2862=2),
AND(BA2862="NS",BC2862=0,BB2862&gt;0),
BA2862=BC2862,
AND(BA2862="NA",BB2862=0,BC2862=0,BD2862&gt;0)),0,1)))</f>
        <v>0</v>
      </c>
      <c r="BF2862" s="130">
        <f>W2862</f>
        <v>0</v>
      </c>
      <c r="BG2862" s="130">
        <f>COUNTIF(Y2862:Z2862,"NS")</f>
        <v>0</v>
      </c>
      <c r="BH2862" s="130">
        <f>SUM(Y2862:Z2862)</f>
        <v>0</v>
      </c>
      <c r="BI2862" s="130">
        <f>COUNTIF(Y2862:Z2862,"NA")</f>
        <v>0</v>
      </c>
      <c r="BJ2862" s="359">
        <f>IF($AG$2369=$AH$2369,0,
IF(OR(
AND(BF2862=0,BG2862&gt;0),
AND(BF2862="NS",BH2862&gt;0),
AND(BF2862="NS",BH2862=0,BG2862=0)),1,
IF(OR(
AND(BF2862&gt;0,BG2862=2),
AND(BF2862="NS",BG2862=2),
AND(BF2862="NS",BH2862=0,BG2862&gt;0),
BF2862=BH2862,
AND(BF2862="NA",BG2862=0,BH2862=0,BI2862&gt;0)),0,1)))</f>
        <v>0</v>
      </c>
      <c r="BK2862" s="130">
        <f>AA2862</f>
        <v>0</v>
      </c>
      <c r="BL2862" s="130">
        <f>COUNTIF(AC2862:AD2862,"NS")</f>
        <v>0</v>
      </c>
      <c r="BM2862" s="130">
        <f>SUM(AC2862:AD2862)</f>
        <v>0</v>
      </c>
      <c r="BN2862" s="130">
        <f>COUNTIF(AC2862:AD2862,"NA")</f>
        <v>0</v>
      </c>
      <c r="BO2862" s="359">
        <f>IF($AG$2369=$AH$2369,0,
IF(OR(
AND(BK2862=0,BL2862&gt;0),
AND(BK2862="NS",BM2862&gt;0),
AND(BK2862="NS",BM2862=0,BL2862=0)),1,
IF(OR(
AND(BK2862&gt;0,BL2862=2),
AND(BK2862="NS",BL2862=2),
AND(BK2862="NS",BM2862=0,BL2862&gt;0),
BK2862=BM2862,
AND(BK2862="NA",BL2862=0,BM2862=0,BN2862&gt;0)),0,1)))</f>
        <v>0</v>
      </c>
      <c r="CO2862" s="349" t="s">
        <v>2171</v>
      </c>
      <c r="CP2862" s="342">
        <f>IF(AND(SUM(D2862:D2866)=0,COUNTIF(D2862:D2866,"NS")&gt;0),"NS",SUM(D2862:D2866))</f>
        <v>0</v>
      </c>
      <c r="CQ2862" s="342">
        <f>IF(AND(SUM(E2862:E2866)=0,COUNTIF(E2862:E2866,"NS")&gt;0),"NS",SUM(E2862:E2866))</f>
        <v>0</v>
      </c>
      <c r="CR2862" s="342">
        <f>IF(AND(SUM(F2862:F2866)=0,COUNTIF(F2862:F2866,"NS")&gt;0),"NS",SUM(F2862:F2866))</f>
        <v>0</v>
      </c>
      <c r="CS2862" s="486">
        <f>IF(AND(SUM(G2862:H2866)=0,COUNTIF(G2862:H2866,"NS")&gt;0),"NS",SUM(G2862:H2866))</f>
        <v>0</v>
      </c>
      <c r="CT2862" s="486"/>
      <c r="CU2862" s="342">
        <f>IF(AND(SUM(I2862:I2866)=0,COUNTIF(I2862:I2866,"NS")&gt;0),"NS",SUM(I2862:I2866))</f>
        <v>0</v>
      </c>
      <c r="CV2862" s="342">
        <f>IF(AND(SUM(J2862:J2866)=0,COUNTIF(J2862:J2866,"NS")&gt;0),"NS",SUM(J2862:J2866))</f>
        <v>0</v>
      </c>
      <c r="CW2862" s="486">
        <f>IF(AND(SUM(K2862:L2866)=0,COUNTIF(K2862:L2866,"NS")&gt;0),"NS",SUM(K2862:L2866))</f>
        <v>0</v>
      </c>
      <c r="CX2862" s="486"/>
      <c r="CY2862" s="342">
        <f>IF(AND(SUM(M2862:M2866)=0,COUNTIF(M2862:M2866,"NS")&gt;0),"NS",SUM(M2862:M2866))</f>
        <v>0</v>
      </c>
      <c r="CZ2862" s="342">
        <f>IF(AND(SUM(N2862:N2866)=0,COUNTIF(N2862:N2866,"NS")&gt;0),"NS",SUM(N2862:N2866))</f>
        <v>0</v>
      </c>
      <c r="DA2862" s="486">
        <f>IF(AND(SUM(O2862:P2866)=0,COUNTIF(O2862:P2866,"NS")&gt;0),"NS",SUM(O2862:P2866))</f>
        <v>0</v>
      </c>
      <c r="DB2862" s="486"/>
      <c r="DC2862" s="342">
        <f>IF(AND(SUM(Q2862:Q2866)=0,COUNTIF(Q2862:Q2866,"NS")&gt;0),"NS",SUM(Q2862:Q2866))</f>
        <v>0</v>
      </c>
      <c r="DD2862" s="342">
        <f>IF(AND(SUM(R2862:R2866)=0,COUNTIF(R2862:R2866,"NS")&gt;0),"NS",SUM(R2862:R2866))</f>
        <v>0</v>
      </c>
      <c r="DE2862" s="486">
        <f>IF(AND(SUM(S2862:T2866)=0,COUNTIF(S2862:T2866,"NS")&gt;0),"NS",SUM(S2862:T2866))</f>
        <v>0</v>
      </c>
      <c r="DF2862" s="486"/>
      <c r="DG2862" s="342">
        <f>IF(AND(SUM(U2862:U2866)=0,COUNTIF(U2862:U2866,"NS")&gt;0),"NS",SUM(U2862:U2866))</f>
        <v>0</v>
      </c>
      <c r="DH2862" s="342">
        <f>IF(AND(SUM(V2862:V2866)=0,COUNTIF(V2862:V2866,"NS")&gt;0),"NS",SUM(V2862:V2866))</f>
        <v>0</v>
      </c>
      <c r="DI2862" s="486">
        <f>IF(AND(SUM(W2862:X2866)=0,COUNTIF(W2862:X2866,"NS")&gt;0),"NS",SUM(W2862:X2866))</f>
        <v>0</v>
      </c>
      <c r="DJ2862" s="486"/>
      <c r="DK2862" s="342">
        <f>IF(AND(SUM(Y2862:Y2866)=0,COUNTIF(Y2862:Y2866,"NS")&gt;0),"NS",SUM(Y2862:Y2866))</f>
        <v>0</v>
      </c>
      <c r="DL2862" s="342">
        <f>IF(AND(SUM(Z2862:Z2866)=0,COUNTIF(Z2862:Z2866,"NS")&gt;0),"NS",SUM(Z2862:Z2866))</f>
        <v>0</v>
      </c>
      <c r="DM2862" s="486">
        <f>IF(AND(SUM(AA2862:AB2866)=0,COUNTIF(AA2862:AB2866,"NS")&gt;0),"NS",SUM(AA2862:AB2866))</f>
        <v>0</v>
      </c>
      <c r="DN2862" s="486"/>
      <c r="DO2862" s="342">
        <f>IF(AND(SUM(AC2862:AC2866)=0,COUNTIF(AC2862:AC2866,"NS")&gt;0),"NS",SUM(AC2862:AC2866))</f>
        <v>0</v>
      </c>
      <c r="DP2862" s="342">
        <f>IF(AND(SUM(AD2862:AD2866)=0,COUNTIF(AD2862:AD2866,"NS")&gt;0),"NS",SUM(AD2862:AD2866))</f>
        <v>0</v>
      </c>
    </row>
    <row r="2863" spans="1:120" ht="38.25" customHeight="1" x14ac:dyDescent="0.2">
      <c r="A2863" s="173"/>
      <c r="B2863" s="173"/>
      <c r="C2863" s="168" t="s">
        <v>380</v>
      </c>
      <c r="D2863" s="201"/>
      <c r="E2863" s="201"/>
      <c r="F2863" s="201"/>
      <c r="G2863" s="486"/>
      <c r="H2863" s="486"/>
      <c r="I2863" s="201"/>
      <c r="J2863" s="201"/>
      <c r="K2863" s="486"/>
      <c r="L2863" s="486"/>
      <c r="M2863" s="201"/>
      <c r="N2863" s="201"/>
      <c r="O2863" s="486"/>
      <c r="P2863" s="486"/>
      <c r="Q2863" s="201"/>
      <c r="R2863" s="201"/>
      <c r="S2863" s="486"/>
      <c r="T2863" s="486"/>
      <c r="U2863" s="201"/>
      <c r="V2863" s="201"/>
      <c r="W2863" s="486"/>
      <c r="X2863" s="486"/>
      <c r="Y2863" s="201"/>
      <c r="Z2863" s="201"/>
      <c r="AA2863" s="486"/>
      <c r="AB2863" s="486"/>
      <c r="AC2863" s="201"/>
      <c r="AD2863" s="201"/>
      <c r="AE2863" s="109"/>
      <c r="AG2863" s="130">
        <f t="shared" ref="AG2863:AG2926" si="4009">D2863</f>
        <v>0</v>
      </c>
      <c r="AH2863" s="130">
        <f t="shared" ref="AH2863:AH2926" si="4010">COUNTIF(E2863:F2863,"NS")</f>
        <v>0</v>
      </c>
      <c r="AI2863" s="130">
        <f t="shared" ref="AI2863:AI2926" si="4011">SUM(E2863:F2863)</f>
        <v>0</v>
      </c>
      <c r="AJ2863" s="130">
        <f t="shared" ref="AJ2863:AJ2926" si="4012">COUNTIF(E2863:F2863,"NA")</f>
        <v>0</v>
      </c>
      <c r="AK2863" s="359">
        <f t="shared" ref="AK2863:AK2926" si="4013">IF($AG$2369=$AH$2369,0,
IF(OR(
AND(AG2863=0,AH2863&gt;0),
AND(AG2863="NS",AI2863&gt;0),
AND(AG2863="NS",AI2863=0,AH2863=0)),1,
IF(OR(
AND(AG2863&gt;0,AH2863=2),
AND(AG2863="NS",AH2863=2),
AND(AG2863="NS",AI2863=0,AH2863&gt;0),
AG2863=AI2863,
AND(AG2863="NA",AH2863=0,AI2863=0,AJ2863&gt;0)),0,1)))</f>
        <v>0</v>
      </c>
      <c r="AL2863" s="130">
        <f t="shared" ref="AL2863:AL2926" si="4014">G2863</f>
        <v>0</v>
      </c>
      <c r="AM2863" s="130">
        <f t="shared" ref="AM2863:AM2926" si="4015">COUNTIF(I2863:J2863,"NS")</f>
        <v>0</v>
      </c>
      <c r="AN2863" s="130">
        <f t="shared" ref="AN2863:AN2926" si="4016">SUM(I2863:J2863)</f>
        <v>0</v>
      </c>
      <c r="AO2863" s="130">
        <f t="shared" ref="AO2863:AO2926" si="4017">COUNTIF(I2863:J2863,"NA")</f>
        <v>0</v>
      </c>
      <c r="AP2863" s="359">
        <f t="shared" ref="AP2863:AP2926" si="4018">IF($AG$2369=$AH$2369,0,
IF(OR(
AND(AL2863=0,AM2863&gt;0),
AND(AL2863="NS",AN2863&gt;0),
AND(AL2863="NS",AN2863=0,AM2863=0)),1,
IF(OR(
AND(AL2863&gt;0,AM2863=2),
AND(AL2863="NS",AM2863=2),
AND(AL2863="NS",AN2863=0,AM2863&gt;0),
AL2863=AN2863,
AND(AL2863="NA",AM2863=0,AN2863=0,AO2863&gt;0)),0,1)))</f>
        <v>0</v>
      </c>
      <c r="AQ2863" s="130">
        <f t="shared" ref="AQ2863:AQ2926" si="4019">K2863</f>
        <v>0</v>
      </c>
      <c r="AR2863" s="130">
        <f t="shared" ref="AR2863:AR2926" si="4020">COUNTIF(M2863:N2863,"NS")</f>
        <v>0</v>
      </c>
      <c r="AS2863" s="130">
        <f t="shared" ref="AS2863:AS2926" si="4021">SUM(M2863:N2863)</f>
        <v>0</v>
      </c>
      <c r="AT2863" s="130">
        <f t="shared" ref="AT2863:AT2926" si="4022">COUNTIF(M2863:N2863,"NA")</f>
        <v>0</v>
      </c>
      <c r="AU2863" s="359">
        <f t="shared" ref="AU2863:AU2926" si="4023">IF($AG$2369=$AH$2369,0,
IF(OR(
AND(AQ2863=0,AR2863&gt;0),
AND(AQ2863="NS",AS2863&gt;0),
AND(AQ2863="NS",AS2863=0,AR2863=0)),1,
IF(OR(
AND(AQ2863&gt;0,AR2863=2),
AND(AQ2863="NS",AR2863=2),
AND(AQ2863="NS",AS2863=0,AR2863&gt;0),
AQ2863=AS2863,
AND(AQ2863="NA",AR2863=0,AS2863=0,AT2863&gt;0)),0,1)))</f>
        <v>0</v>
      </c>
      <c r="AV2863" s="130">
        <f t="shared" ref="AV2863:AV2926" si="4024">O2863</f>
        <v>0</v>
      </c>
      <c r="AW2863" s="130">
        <f t="shared" ref="AW2863:AW2926" si="4025">COUNTIF(Q2863:R2863,"NS")</f>
        <v>0</v>
      </c>
      <c r="AX2863" s="130">
        <f t="shared" ref="AX2863:AX2926" si="4026">SUM(Q2863:R2863)</f>
        <v>0</v>
      </c>
      <c r="AY2863" s="130">
        <f t="shared" ref="AY2863:AY2926" si="4027">COUNTIF(Q2863:R2863,"NA")</f>
        <v>0</v>
      </c>
      <c r="AZ2863" s="359">
        <f t="shared" ref="AZ2863:AZ2926" si="4028">IF($AG$2369=$AH$2369,0,
IF(OR(
AND(AV2863=0,AW2863&gt;0),
AND(AV2863="NS",AX2863&gt;0),
AND(AV2863="NS",AX2863=0,AW2863=0)),1,
IF(OR(
AND(AV2863&gt;0,AW2863=2),
AND(AV2863="NS",AW2863=2),
AND(AV2863="NS",AX2863=0,AW2863&gt;0),
AV2863=AX2863,
AND(AV2863="NA",AW2863=0,AX2863=0,AY2863&gt;0)),0,1)))</f>
        <v>0</v>
      </c>
      <c r="BA2863" s="130">
        <f t="shared" ref="BA2863:BA2926" si="4029">S2863</f>
        <v>0</v>
      </c>
      <c r="BB2863" s="130">
        <f t="shared" ref="BB2863:BB2926" si="4030">COUNTIF(U2863:V2863,"NS")</f>
        <v>0</v>
      </c>
      <c r="BC2863" s="130">
        <f t="shared" ref="BC2863:BC2926" si="4031">SUM(U2863:V2863)</f>
        <v>0</v>
      </c>
      <c r="BD2863" s="130">
        <f t="shared" ref="BD2863:BD2926" si="4032">COUNTIF(U2863:V2863,"NA")</f>
        <v>0</v>
      </c>
      <c r="BE2863" s="359">
        <f t="shared" ref="BE2863:BE2926" si="4033">IF($AG$2369=$AH$2369,0,
IF(OR(
AND(BA2863=0,BB2863&gt;0),
AND(BA2863="NS",BC2863&gt;0),
AND(BA2863="NS",BC2863=0,BB2863=0)),1,
IF(OR(
AND(BA2863&gt;0,BB2863=2),
AND(BA2863="NS",BB2863=2),
AND(BA2863="NS",BC2863=0,BB2863&gt;0),
BA2863=BC2863,
AND(BA2863="NA",BB2863=0,BC2863=0,BD2863&gt;0)),0,1)))</f>
        <v>0</v>
      </c>
      <c r="BF2863" s="130">
        <f t="shared" ref="BF2863:BF2926" si="4034">W2863</f>
        <v>0</v>
      </c>
      <c r="BG2863" s="130">
        <f t="shared" ref="BG2863:BG2926" si="4035">COUNTIF(Y2863:Z2863,"NS")</f>
        <v>0</v>
      </c>
      <c r="BH2863" s="130">
        <f t="shared" ref="BH2863:BH2926" si="4036">SUM(Y2863:Z2863)</f>
        <v>0</v>
      </c>
      <c r="BI2863" s="130">
        <f t="shared" ref="BI2863:BI2926" si="4037">COUNTIF(Y2863:Z2863,"NA")</f>
        <v>0</v>
      </c>
      <c r="BJ2863" s="359">
        <f t="shared" ref="BJ2863:BJ2926" si="4038">IF($AG$2369=$AH$2369,0,
IF(OR(
AND(BF2863=0,BG2863&gt;0),
AND(BF2863="NS",BH2863&gt;0),
AND(BF2863="NS",BH2863=0,BG2863=0)),1,
IF(OR(
AND(BF2863&gt;0,BG2863=2),
AND(BF2863="NS",BG2863=2),
AND(BF2863="NS",BH2863=0,BG2863&gt;0),
BF2863=BH2863,
AND(BF2863="NA",BG2863=0,BH2863=0,BI2863&gt;0)),0,1)))</f>
        <v>0</v>
      </c>
      <c r="BK2863" s="130">
        <f t="shared" ref="BK2863:BK2926" si="4039">AA2863</f>
        <v>0</v>
      </c>
      <c r="BL2863" s="130">
        <f t="shared" ref="BL2863:BL2926" si="4040">COUNTIF(AC2863:AD2863,"NS")</f>
        <v>0</v>
      </c>
      <c r="BM2863" s="130">
        <f t="shared" ref="BM2863:BM2926" si="4041">SUM(AC2863:AD2863)</f>
        <v>0</v>
      </c>
      <c r="BN2863" s="130">
        <f t="shared" ref="BN2863:BN2926" si="4042">COUNTIF(AC2863:AD2863,"NA")</f>
        <v>0</v>
      </c>
      <c r="BO2863" s="359">
        <f t="shared" ref="BO2863:BO2926" si="4043">IF($AG$2369=$AH$2369,0,
IF(OR(
AND(BK2863=0,BL2863&gt;0),
AND(BK2863="NS",BM2863&gt;0),
AND(BK2863="NS",BM2863=0,BL2863=0)),1,
IF(OR(
AND(BK2863&gt;0,BL2863=2),
AND(BK2863="NS",BL2863=2),
AND(BK2863="NS",BM2863=0,BL2863&gt;0),
BK2863=BM2863,
AND(BK2863="NA",BL2863=0,BM2863=0,BN2863&gt;0)),0,1)))</f>
        <v>0</v>
      </c>
      <c r="CO2863" s="349" t="s">
        <v>2078</v>
      </c>
      <c r="CP2863" s="342">
        <f>SUM(D2862:D2865)</f>
        <v>0</v>
      </c>
      <c r="CQ2863" s="342">
        <f>SUM(E2862:E2865)</f>
        <v>0</v>
      </c>
      <c r="CR2863" s="342">
        <f>SUM(F2862:F2865)</f>
        <v>0</v>
      </c>
      <c r="CS2863" s="486">
        <f>SUM(G2862:H2865)</f>
        <v>0</v>
      </c>
      <c r="CT2863" s="486"/>
      <c r="CU2863" s="342">
        <f>SUM(I2862:I2865)</f>
        <v>0</v>
      </c>
      <c r="CV2863" s="342">
        <f>SUM(J2862:J2865)</f>
        <v>0</v>
      </c>
      <c r="CW2863" s="486">
        <f t="shared" ref="CW2863" si="4044">SUM(K2862:L2865)</f>
        <v>0</v>
      </c>
      <c r="CX2863" s="486"/>
      <c r="CY2863" s="342">
        <f t="shared" ref="CY2863" si="4045">SUM(M2862:M2865)</f>
        <v>0</v>
      </c>
      <c r="CZ2863" s="342">
        <f t="shared" ref="CZ2863" si="4046">SUM(N2862:N2865)</f>
        <v>0</v>
      </c>
      <c r="DA2863" s="486">
        <f t="shared" ref="DA2863" si="4047">SUM(O2862:P2865)</f>
        <v>0</v>
      </c>
      <c r="DB2863" s="486"/>
      <c r="DC2863" s="342">
        <f t="shared" ref="DC2863" si="4048">SUM(Q2862:Q2865)</f>
        <v>0</v>
      </c>
      <c r="DD2863" s="342">
        <f t="shared" ref="DD2863" si="4049">SUM(R2862:R2865)</f>
        <v>0</v>
      </c>
      <c r="DE2863" s="486">
        <f t="shared" ref="DE2863" si="4050">SUM(S2862:T2865)</f>
        <v>0</v>
      </c>
      <c r="DF2863" s="486"/>
      <c r="DG2863" s="342">
        <f t="shared" ref="DG2863" si="4051">SUM(U2862:U2865)</f>
        <v>0</v>
      </c>
      <c r="DH2863" s="342">
        <f t="shared" ref="DH2863" si="4052">SUM(V2862:V2865)</f>
        <v>0</v>
      </c>
      <c r="DI2863" s="486">
        <f t="shared" ref="DI2863" si="4053">SUM(W2862:X2865)</f>
        <v>0</v>
      </c>
      <c r="DJ2863" s="486"/>
      <c r="DK2863" s="342">
        <f t="shared" ref="DK2863" si="4054">SUM(Y2862:Y2865)</f>
        <v>0</v>
      </c>
      <c r="DL2863" s="342">
        <f t="shared" ref="DL2863" si="4055">SUM(Z2862:Z2865)</f>
        <v>0</v>
      </c>
      <c r="DM2863" s="486">
        <f t="shared" ref="DM2863" si="4056">SUM(AA2862:AB2865)</f>
        <v>0</v>
      </c>
      <c r="DN2863" s="486"/>
      <c r="DO2863" s="342">
        <f t="shared" ref="DO2863" si="4057">SUM(AC2862:AC2865)</f>
        <v>0</v>
      </c>
      <c r="DP2863" s="342">
        <f t="shared" ref="DP2863" si="4058">SUM(AD2862:AD2865)</f>
        <v>0</v>
      </c>
    </row>
    <row r="2864" spans="1:120" ht="38.25" customHeight="1" x14ac:dyDescent="0.2">
      <c r="A2864" s="173"/>
      <c r="B2864" s="173"/>
      <c r="C2864" s="168" t="s">
        <v>381</v>
      </c>
      <c r="D2864" s="201"/>
      <c r="E2864" s="201"/>
      <c r="F2864" s="201"/>
      <c r="G2864" s="486"/>
      <c r="H2864" s="486"/>
      <c r="I2864" s="201"/>
      <c r="J2864" s="201"/>
      <c r="K2864" s="486"/>
      <c r="L2864" s="486"/>
      <c r="M2864" s="201"/>
      <c r="N2864" s="201"/>
      <c r="O2864" s="486"/>
      <c r="P2864" s="486"/>
      <c r="Q2864" s="201"/>
      <c r="R2864" s="201"/>
      <c r="S2864" s="486"/>
      <c r="T2864" s="486"/>
      <c r="U2864" s="201"/>
      <c r="V2864" s="201"/>
      <c r="W2864" s="486"/>
      <c r="X2864" s="486"/>
      <c r="Y2864" s="201"/>
      <c r="Z2864" s="201"/>
      <c r="AA2864" s="486"/>
      <c r="AB2864" s="486"/>
      <c r="AC2864" s="201"/>
      <c r="AD2864" s="201"/>
      <c r="AE2864" s="109"/>
      <c r="AG2864" s="130">
        <f t="shared" si="4009"/>
        <v>0</v>
      </c>
      <c r="AH2864" s="130">
        <f t="shared" si="4010"/>
        <v>0</v>
      </c>
      <c r="AI2864" s="130">
        <f t="shared" si="4011"/>
        <v>0</v>
      </c>
      <c r="AJ2864" s="130">
        <f t="shared" si="4012"/>
        <v>0</v>
      </c>
      <c r="AK2864" s="359">
        <f t="shared" si="4013"/>
        <v>0</v>
      </c>
      <c r="AL2864" s="130">
        <f t="shared" si="4014"/>
        <v>0</v>
      </c>
      <c r="AM2864" s="130">
        <f t="shared" si="4015"/>
        <v>0</v>
      </c>
      <c r="AN2864" s="130">
        <f t="shared" si="4016"/>
        <v>0</v>
      </c>
      <c r="AO2864" s="130">
        <f t="shared" si="4017"/>
        <v>0</v>
      </c>
      <c r="AP2864" s="359">
        <f t="shared" si="4018"/>
        <v>0</v>
      </c>
      <c r="AQ2864" s="130">
        <f t="shared" si="4019"/>
        <v>0</v>
      </c>
      <c r="AR2864" s="130">
        <f t="shared" si="4020"/>
        <v>0</v>
      </c>
      <c r="AS2864" s="130">
        <f t="shared" si="4021"/>
        <v>0</v>
      </c>
      <c r="AT2864" s="130">
        <f t="shared" si="4022"/>
        <v>0</v>
      </c>
      <c r="AU2864" s="359">
        <f t="shared" si="4023"/>
        <v>0</v>
      </c>
      <c r="AV2864" s="130">
        <f t="shared" si="4024"/>
        <v>0</v>
      </c>
      <c r="AW2864" s="130">
        <f t="shared" si="4025"/>
        <v>0</v>
      </c>
      <c r="AX2864" s="130">
        <f t="shared" si="4026"/>
        <v>0</v>
      </c>
      <c r="AY2864" s="130">
        <f t="shared" si="4027"/>
        <v>0</v>
      </c>
      <c r="AZ2864" s="359">
        <f t="shared" si="4028"/>
        <v>0</v>
      </c>
      <c r="BA2864" s="130">
        <f t="shared" si="4029"/>
        <v>0</v>
      </c>
      <c r="BB2864" s="130">
        <f t="shared" si="4030"/>
        <v>0</v>
      </c>
      <c r="BC2864" s="130">
        <f t="shared" si="4031"/>
        <v>0</v>
      </c>
      <c r="BD2864" s="130">
        <f t="shared" si="4032"/>
        <v>0</v>
      </c>
      <c r="BE2864" s="359">
        <f t="shared" si="4033"/>
        <v>0</v>
      </c>
      <c r="BF2864" s="130">
        <f t="shared" si="4034"/>
        <v>0</v>
      </c>
      <c r="BG2864" s="130">
        <f t="shared" si="4035"/>
        <v>0</v>
      </c>
      <c r="BH2864" s="130">
        <f t="shared" si="4036"/>
        <v>0</v>
      </c>
      <c r="BI2864" s="130">
        <f t="shared" si="4037"/>
        <v>0</v>
      </c>
      <c r="BJ2864" s="359">
        <f t="shared" si="4038"/>
        <v>0</v>
      </c>
      <c r="BK2864" s="130">
        <f t="shared" si="4039"/>
        <v>0</v>
      </c>
      <c r="BL2864" s="130">
        <f t="shared" si="4040"/>
        <v>0</v>
      </c>
      <c r="BM2864" s="130">
        <f t="shared" si="4041"/>
        <v>0</v>
      </c>
      <c r="BN2864" s="130">
        <f t="shared" si="4042"/>
        <v>0</v>
      </c>
      <c r="BO2864" s="359">
        <f t="shared" si="4043"/>
        <v>0</v>
      </c>
      <c r="CO2864" s="349" t="s">
        <v>2029</v>
      </c>
      <c r="CP2864" s="342">
        <f>COUNTIF(D2862:D2865,"NS")</f>
        <v>0</v>
      </c>
      <c r="CQ2864" s="342">
        <f>COUNTIF(E2862:E2865,"NS")</f>
        <v>0</v>
      </c>
      <c r="CR2864" s="342">
        <f>COUNTIF(F2862:F2865,"NS")</f>
        <v>0</v>
      </c>
      <c r="CS2864" s="486">
        <f>COUNTIF(G2862:H2865,"NS")</f>
        <v>0</v>
      </c>
      <c r="CT2864" s="486"/>
      <c r="CU2864" s="342">
        <f>COUNTIF(I2862:I2865,"NS")</f>
        <v>0</v>
      </c>
      <c r="CV2864" s="342">
        <f>COUNTIF(J2862:J2865,"NS")</f>
        <v>0</v>
      </c>
      <c r="CW2864" s="486">
        <f t="shared" ref="CW2864" si="4059">COUNTIF(K2862:L2865,"NS")</f>
        <v>0</v>
      </c>
      <c r="CX2864" s="486"/>
      <c r="CY2864" s="342">
        <f t="shared" ref="CY2864" si="4060">COUNTIF(M2862:M2865,"NS")</f>
        <v>0</v>
      </c>
      <c r="CZ2864" s="342">
        <f t="shared" ref="CZ2864" si="4061">COUNTIF(N2862:N2865,"NS")</f>
        <v>0</v>
      </c>
      <c r="DA2864" s="486">
        <f t="shared" ref="DA2864" si="4062">COUNTIF(O2862:P2865,"NS")</f>
        <v>0</v>
      </c>
      <c r="DB2864" s="486"/>
      <c r="DC2864" s="342">
        <f t="shared" ref="DC2864" si="4063">COUNTIF(Q2862:Q2865,"NS")</f>
        <v>0</v>
      </c>
      <c r="DD2864" s="342">
        <f t="shared" ref="DD2864" si="4064">COUNTIF(R2862:R2865,"NS")</f>
        <v>0</v>
      </c>
      <c r="DE2864" s="486">
        <f t="shared" ref="DE2864" si="4065">COUNTIF(S2862:T2865,"NS")</f>
        <v>0</v>
      </c>
      <c r="DF2864" s="486"/>
      <c r="DG2864" s="342">
        <f t="shared" ref="DG2864" si="4066">COUNTIF(U2862:U2865,"NS")</f>
        <v>0</v>
      </c>
      <c r="DH2864" s="342">
        <f t="shared" ref="DH2864" si="4067">COUNTIF(V2862:V2865,"NS")</f>
        <v>0</v>
      </c>
      <c r="DI2864" s="486">
        <f t="shared" ref="DI2864" si="4068">COUNTIF(W2862:X2865,"NS")</f>
        <v>0</v>
      </c>
      <c r="DJ2864" s="486"/>
      <c r="DK2864" s="342">
        <f t="shared" ref="DK2864" si="4069">COUNTIF(Y2862:Y2865,"NS")</f>
        <v>0</v>
      </c>
      <c r="DL2864" s="342">
        <f t="shared" ref="DL2864" si="4070">COUNTIF(Z2862:Z2865,"NS")</f>
        <v>0</v>
      </c>
      <c r="DM2864" s="486">
        <f t="shared" ref="DM2864" si="4071">COUNTIF(AA2862:AB2865,"NS")</f>
        <v>0</v>
      </c>
      <c r="DN2864" s="486"/>
      <c r="DO2864" s="342">
        <f t="shared" ref="DO2864" si="4072">COUNTIF(AC2862:AC2865,"NS")</f>
        <v>0</v>
      </c>
      <c r="DP2864" s="342">
        <f t="shared" ref="DP2864" si="4073">COUNTIF(AD2862:AD2865,"NS")</f>
        <v>0</v>
      </c>
    </row>
    <row r="2865" spans="1:121" ht="38.25" customHeight="1" x14ac:dyDescent="0.2">
      <c r="A2865" s="173"/>
      <c r="B2865" s="173"/>
      <c r="C2865" s="168" t="s">
        <v>382</v>
      </c>
      <c r="D2865" s="201"/>
      <c r="E2865" s="201"/>
      <c r="F2865" s="201"/>
      <c r="G2865" s="486"/>
      <c r="H2865" s="486"/>
      <c r="I2865" s="201"/>
      <c r="J2865" s="201"/>
      <c r="K2865" s="486"/>
      <c r="L2865" s="486"/>
      <c r="M2865" s="201"/>
      <c r="N2865" s="201"/>
      <c r="O2865" s="486"/>
      <c r="P2865" s="486"/>
      <c r="Q2865" s="201"/>
      <c r="R2865" s="201"/>
      <c r="S2865" s="486"/>
      <c r="T2865" s="486"/>
      <c r="U2865" s="201"/>
      <c r="V2865" s="201"/>
      <c r="W2865" s="486"/>
      <c r="X2865" s="486"/>
      <c r="Y2865" s="201"/>
      <c r="Z2865" s="201"/>
      <c r="AA2865" s="486"/>
      <c r="AB2865" s="486"/>
      <c r="AC2865" s="201"/>
      <c r="AD2865" s="201"/>
      <c r="AE2865" s="109"/>
      <c r="AG2865" s="130">
        <f t="shared" si="4009"/>
        <v>0</v>
      </c>
      <c r="AH2865" s="130">
        <f t="shared" si="4010"/>
        <v>0</v>
      </c>
      <c r="AI2865" s="130">
        <f t="shared" si="4011"/>
        <v>0</v>
      </c>
      <c r="AJ2865" s="130">
        <f t="shared" si="4012"/>
        <v>0</v>
      </c>
      <c r="AK2865" s="359">
        <f t="shared" si="4013"/>
        <v>0</v>
      </c>
      <c r="AL2865" s="130">
        <f t="shared" si="4014"/>
        <v>0</v>
      </c>
      <c r="AM2865" s="130">
        <f t="shared" si="4015"/>
        <v>0</v>
      </c>
      <c r="AN2865" s="130">
        <f t="shared" si="4016"/>
        <v>0</v>
      </c>
      <c r="AO2865" s="130">
        <f t="shared" si="4017"/>
        <v>0</v>
      </c>
      <c r="AP2865" s="359">
        <f t="shared" si="4018"/>
        <v>0</v>
      </c>
      <c r="AQ2865" s="130">
        <f t="shared" si="4019"/>
        <v>0</v>
      </c>
      <c r="AR2865" s="130">
        <f t="shared" si="4020"/>
        <v>0</v>
      </c>
      <c r="AS2865" s="130">
        <f t="shared" si="4021"/>
        <v>0</v>
      </c>
      <c r="AT2865" s="130">
        <f t="shared" si="4022"/>
        <v>0</v>
      </c>
      <c r="AU2865" s="359">
        <f t="shared" si="4023"/>
        <v>0</v>
      </c>
      <c r="AV2865" s="130">
        <f t="shared" si="4024"/>
        <v>0</v>
      </c>
      <c r="AW2865" s="130">
        <f t="shared" si="4025"/>
        <v>0</v>
      </c>
      <c r="AX2865" s="130">
        <f t="shared" si="4026"/>
        <v>0</v>
      </c>
      <c r="AY2865" s="130">
        <f t="shared" si="4027"/>
        <v>0</v>
      </c>
      <c r="AZ2865" s="359">
        <f t="shared" si="4028"/>
        <v>0</v>
      </c>
      <c r="BA2865" s="130">
        <f t="shared" si="4029"/>
        <v>0</v>
      </c>
      <c r="BB2865" s="130">
        <f t="shared" si="4030"/>
        <v>0</v>
      </c>
      <c r="BC2865" s="130">
        <f t="shared" si="4031"/>
        <v>0</v>
      </c>
      <c r="BD2865" s="130">
        <f t="shared" si="4032"/>
        <v>0</v>
      </c>
      <c r="BE2865" s="359">
        <f t="shared" si="4033"/>
        <v>0</v>
      </c>
      <c r="BF2865" s="130">
        <f t="shared" si="4034"/>
        <v>0</v>
      </c>
      <c r="BG2865" s="130">
        <f t="shared" si="4035"/>
        <v>0</v>
      </c>
      <c r="BH2865" s="130">
        <f t="shared" si="4036"/>
        <v>0</v>
      </c>
      <c r="BI2865" s="130">
        <f t="shared" si="4037"/>
        <v>0</v>
      </c>
      <c r="BJ2865" s="359">
        <f t="shared" si="4038"/>
        <v>0</v>
      </c>
      <c r="BK2865" s="130">
        <f t="shared" si="4039"/>
        <v>0</v>
      </c>
      <c r="BL2865" s="130">
        <f t="shared" si="4040"/>
        <v>0</v>
      </c>
      <c r="BM2865" s="130">
        <f t="shared" si="4041"/>
        <v>0</v>
      </c>
      <c r="BN2865" s="130">
        <f t="shared" si="4042"/>
        <v>0</v>
      </c>
      <c r="BO2865" s="359">
        <f t="shared" si="4043"/>
        <v>0</v>
      </c>
      <c r="CO2865" s="350">
        <v>0.25</v>
      </c>
      <c r="CP2865" s="342">
        <f>IF(CP2862="ns",0,CP2862*0.25)</f>
        <v>0</v>
      </c>
      <c r="CQ2865" s="342">
        <f>IF(CQ2862="ns",0,CQ2862*0.25)</f>
        <v>0</v>
      </c>
      <c r="CR2865" s="342">
        <f>IF(CR2862="ns",0,CR2862*0.25)</f>
        <v>0</v>
      </c>
      <c r="CS2865" s="486">
        <f t="shared" ref="CS2865" si="4074">IF(CS2862="ns",0,CS2862*0.25)</f>
        <v>0</v>
      </c>
      <c r="CT2865" s="486"/>
      <c r="CU2865" s="342">
        <f>IF(CU2862="ns",0,CU2862*0.25)</f>
        <v>0</v>
      </c>
      <c r="CV2865" s="342">
        <f>IF(CV2862="ns",0,CV2862*0.25)</f>
        <v>0</v>
      </c>
      <c r="CW2865" s="486">
        <f t="shared" ref="CW2865" si="4075">IF(CW2862="ns",0,CW2862*0.25)</f>
        <v>0</v>
      </c>
      <c r="CX2865" s="486"/>
      <c r="CY2865" s="342">
        <f t="shared" ref="CY2865:DA2865" si="4076">IF(CY2862="ns",0,CY2862*0.25)</f>
        <v>0</v>
      </c>
      <c r="CZ2865" s="342">
        <f t="shared" si="4076"/>
        <v>0</v>
      </c>
      <c r="DA2865" s="486">
        <f t="shared" si="4076"/>
        <v>0</v>
      </c>
      <c r="DB2865" s="486"/>
      <c r="DC2865" s="342">
        <f t="shared" ref="DC2865:DE2865" si="4077">IF(DC2862="ns",0,DC2862*0.25)</f>
        <v>0</v>
      </c>
      <c r="DD2865" s="342">
        <f t="shared" si="4077"/>
        <v>0</v>
      </c>
      <c r="DE2865" s="486">
        <f t="shared" si="4077"/>
        <v>0</v>
      </c>
      <c r="DF2865" s="486"/>
      <c r="DG2865" s="342">
        <f t="shared" ref="DG2865:DI2865" si="4078">IF(DG2862="ns",0,DG2862*0.25)</f>
        <v>0</v>
      </c>
      <c r="DH2865" s="342">
        <f t="shared" si="4078"/>
        <v>0</v>
      </c>
      <c r="DI2865" s="486">
        <f t="shared" si="4078"/>
        <v>0</v>
      </c>
      <c r="DJ2865" s="486"/>
      <c r="DK2865" s="342">
        <f t="shared" ref="DK2865:DM2865" si="4079">IF(DK2862="ns",0,DK2862*0.25)</f>
        <v>0</v>
      </c>
      <c r="DL2865" s="342">
        <f t="shared" si="4079"/>
        <v>0</v>
      </c>
      <c r="DM2865" s="486">
        <f t="shared" si="4079"/>
        <v>0</v>
      </c>
      <c r="DN2865" s="486"/>
      <c r="DO2865" s="342">
        <f t="shared" ref="DO2865:DP2865" si="4080">IF(DO2862="ns",0,DO2862*0.25)</f>
        <v>0</v>
      </c>
      <c r="DP2865" s="342">
        <f t="shared" si="4080"/>
        <v>0</v>
      </c>
    </row>
    <row r="2866" spans="1:121" ht="38.25" customHeight="1" x14ac:dyDescent="0.2">
      <c r="A2866" s="173"/>
      <c r="B2866" s="173"/>
      <c r="C2866" s="168" t="s">
        <v>383</v>
      </c>
      <c r="D2866" s="201"/>
      <c r="E2866" s="201"/>
      <c r="F2866" s="201"/>
      <c r="G2866" s="486"/>
      <c r="H2866" s="486"/>
      <c r="I2866" s="201"/>
      <c r="J2866" s="201"/>
      <c r="K2866" s="486"/>
      <c r="L2866" s="486"/>
      <c r="M2866" s="201"/>
      <c r="N2866" s="201"/>
      <c r="O2866" s="486"/>
      <c r="P2866" s="486"/>
      <c r="Q2866" s="201"/>
      <c r="R2866" s="201"/>
      <c r="S2866" s="486"/>
      <c r="T2866" s="486"/>
      <c r="U2866" s="201"/>
      <c r="V2866" s="201"/>
      <c r="W2866" s="486"/>
      <c r="X2866" s="486"/>
      <c r="Y2866" s="201"/>
      <c r="Z2866" s="201"/>
      <c r="AA2866" s="486"/>
      <c r="AB2866" s="486"/>
      <c r="AC2866" s="201"/>
      <c r="AD2866" s="201"/>
      <c r="AE2866" s="109"/>
      <c r="AG2866" s="130">
        <f t="shared" si="4009"/>
        <v>0</v>
      </c>
      <c r="AH2866" s="130">
        <f t="shared" si="4010"/>
        <v>0</v>
      </c>
      <c r="AI2866" s="130">
        <f t="shared" si="4011"/>
        <v>0</v>
      </c>
      <c r="AJ2866" s="130">
        <f t="shared" si="4012"/>
        <v>0</v>
      </c>
      <c r="AK2866" s="359">
        <f t="shared" si="4013"/>
        <v>0</v>
      </c>
      <c r="AL2866" s="130">
        <f t="shared" si="4014"/>
        <v>0</v>
      </c>
      <c r="AM2866" s="130">
        <f t="shared" si="4015"/>
        <v>0</v>
      </c>
      <c r="AN2866" s="130">
        <f t="shared" si="4016"/>
        <v>0</v>
      </c>
      <c r="AO2866" s="130">
        <f t="shared" si="4017"/>
        <v>0</v>
      </c>
      <c r="AP2866" s="359">
        <f t="shared" si="4018"/>
        <v>0</v>
      </c>
      <c r="AQ2866" s="130">
        <f t="shared" si="4019"/>
        <v>0</v>
      </c>
      <c r="AR2866" s="130">
        <f t="shared" si="4020"/>
        <v>0</v>
      </c>
      <c r="AS2866" s="130">
        <f t="shared" si="4021"/>
        <v>0</v>
      </c>
      <c r="AT2866" s="130">
        <f t="shared" si="4022"/>
        <v>0</v>
      </c>
      <c r="AU2866" s="359">
        <f t="shared" si="4023"/>
        <v>0</v>
      </c>
      <c r="AV2866" s="130">
        <f t="shared" si="4024"/>
        <v>0</v>
      </c>
      <c r="AW2866" s="130">
        <f t="shared" si="4025"/>
        <v>0</v>
      </c>
      <c r="AX2866" s="130">
        <f t="shared" si="4026"/>
        <v>0</v>
      </c>
      <c r="AY2866" s="130">
        <f t="shared" si="4027"/>
        <v>0</v>
      </c>
      <c r="AZ2866" s="359">
        <f t="shared" si="4028"/>
        <v>0</v>
      </c>
      <c r="BA2866" s="130">
        <f t="shared" si="4029"/>
        <v>0</v>
      </c>
      <c r="BB2866" s="130">
        <f t="shared" si="4030"/>
        <v>0</v>
      </c>
      <c r="BC2866" s="130">
        <f t="shared" si="4031"/>
        <v>0</v>
      </c>
      <c r="BD2866" s="130">
        <f t="shared" si="4032"/>
        <v>0</v>
      </c>
      <c r="BE2866" s="359">
        <f t="shared" si="4033"/>
        <v>0</v>
      </c>
      <c r="BF2866" s="130">
        <f t="shared" si="4034"/>
        <v>0</v>
      </c>
      <c r="BG2866" s="130">
        <f t="shared" si="4035"/>
        <v>0</v>
      </c>
      <c r="BH2866" s="130">
        <f t="shared" si="4036"/>
        <v>0</v>
      </c>
      <c r="BI2866" s="130">
        <f t="shared" si="4037"/>
        <v>0</v>
      </c>
      <c r="BJ2866" s="359">
        <f t="shared" si="4038"/>
        <v>0</v>
      </c>
      <c r="BK2866" s="130">
        <f t="shared" si="4039"/>
        <v>0</v>
      </c>
      <c r="BL2866" s="130">
        <f t="shared" si="4040"/>
        <v>0</v>
      </c>
      <c r="BM2866" s="130">
        <f t="shared" si="4041"/>
        <v>0</v>
      </c>
      <c r="BN2866" s="130">
        <f t="shared" si="4042"/>
        <v>0</v>
      </c>
      <c r="BO2866" s="359">
        <f t="shared" si="4043"/>
        <v>0</v>
      </c>
      <c r="CO2866" s="349" t="s">
        <v>72</v>
      </c>
      <c r="CP2866" s="342">
        <f>D2866</f>
        <v>0</v>
      </c>
      <c r="CQ2866" s="342">
        <f>E2866</f>
        <v>0</v>
      </c>
      <c r="CR2866" s="342">
        <f>F2866</f>
        <v>0</v>
      </c>
      <c r="CS2866" s="486">
        <f>G2866</f>
        <v>0</v>
      </c>
      <c r="CT2866" s="486"/>
      <c r="CU2866" s="342">
        <f>I2866</f>
        <v>0</v>
      </c>
      <c r="CV2866" s="342">
        <f>J2866</f>
        <v>0</v>
      </c>
      <c r="CW2866" s="486">
        <f t="shared" ref="CW2866" si="4081">K2866</f>
        <v>0</v>
      </c>
      <c r="CX2866" s="486"/>
      <c r="CY2866" s="342">
        <f t="shared" ref="CY2866" si="4082">M2866</f>
        <v>0</v>
      </c>
      <c r="CZ2866" s="342">
        <f t="shared" ref="CZ2866" si="4083">N2866</f>
        <v>0</v>
      </c>
      <c r="DA2866" s="486">
        <f t="shared" ref="DA2866" si="4084">O2866</f>
        <v>0</v>
      </c>
      <c r="DB2866" s="486"/>
      <c r="DC2866" s="342">
        <f t="shared" ref="DC2866" si="4085">Q2866</f>
        <v>0</v>
      </c>
      <c r="DD2866" s="342">
        <f t="shared" ref="DD2866" si="4086">R2866</f>
        <v>0</v>
      </c>
      <c r="DE2866" s="486">
        <f t="shared" ref="DE2866" si="4087">S2866</f>
        <v>0</v>
      </c>
      <c r="DF2866" s="486"/>
      <c r="DG2866" s="342">
        <f t="shared" ref="DG2866" si="4088">U2866</f>
        <v>0</v>
      </c>
      <c r="DH2866" s="342">
        <f t="shared" ref="DH2866" si="4089">V2866</f>
        <v>0</v>
      </c>
      <c r="DI2866" s="486">
        <f t="shared" ref="DI2866" si="4090">W2866</f>
        <v>0</v>
      </c>
      <c r="DJ2866" s="486"/>
      <c r="DK2866" s="342">
        <f t="shared" ref="DK2866" si="4091">Y2866</f>
        <v>0</v>
      </c>
      <c r="DL2866" s="342">
        <f t="shared" ref="DL2866" si="4092">Z2866</f>
        <v>0</v>
      </c>
      <c r="DM2866" s="486">
        <f t="shared" ref="DM2866" si="4093">AA2866</f>
        <v>0</v>
      </c>
      <c r="DN2866" s="486"/>
      <c r="DO2866" s="342">
        <f t="shared" ref="DO2866" si="4094">AC2866</f>
        <v>0</v>
      </c>
      <c r="DP2866" s="342">
        <f t="shared" ref="DP2866" si="4095">AD2866</f>
        <v>0</v>
      </c>
    </row>
    <row r="2867" spans="1:121" ht="38.25" customHeight="1" x14ac:dyDescent="0.2">
      <c r="A2867" s="41"/>
      <c r="B2867" s="41"/>
      <c r="C2867" s="168" t="s">
        <v>391</v>
      </c>
      <c r="D2867" s="201"/>
      <c r="E2867" s="201"/>
      <c r="F2867" s="201"/>
      <c r="G2867" s="486"/>
      <c r="H2867" s="486"/>
      <c r="I2867" s="201"/>
      <c r="J2867" s="201"/>
      <c r="K2867" s="486"/>
      <c r="L2867" s="486"/>
      <c r="M2867" s="201"/>
      <c r="N2867" s="201"/>
      <c r="O2867" s="486"/>
      <c r="P2867" s="486"/>
      <c r="Q2867" s="201"/>
      <c r="R2867" s="201"/>
      <c r="S2867" s="486"/>
      <c r="T2867" s="486"/>
      <c r="U2867" s="201"/>
      <c r="V2867" s="201"/>
      <c r="W2867" s="486"/>
      <c r="X2867" s="486"/>
      <c r="Y2867" s="201"/>
      <c r="Z2867" s="201"/>
      <c r="AA2867" s="486"/>
      <c r="AB2867" s="486"/>
      <c r="AC2867" s="201"/>
      <c r="AD2867" s="201"/>
      <c r="AE2867" s="109"/>
      <c r="AG2867" s="130">
        <f t="shared" si="4009"/>
        <v>0</v>
      </c>
      <c r="AH2867" s="130">
        <f t="shared" si="4010"/>
        <v>0</v>
      </c>
      <c r="AI2867" s="130">
        <f t="shared" si="4011"/>
        <v>0</v>
      </c>
      <c r="AJ2867" s="130">
        <f t="shared" si="4012"/>
        <v>0</v>
      </c>
      <c r="AK2867" s="359">
        <f t="shared" si="4013"/>
        <v>0</v>
      </c>
      <c r="AL2867" s="130">
        <f t="shared" si="4014"/>
        <v>0</v>
      </c>
      <c r="AM2867" s="130">
        <f t="shared" si="4015"/>
        <v>0</v>
      </c>
      <c r="AN2867" s="130">
        <f t="shared" si="4016"/>
        <v>0</v>
      </c>
      <c r="AO2867" s="130">
        <f t="shared" si="4017"/>
        <v>0</v>
      </c>
      <c r="AP2867" s="359">
        <f t="shared" si="4018"/>
        <v>0</v>
      </c>
      <c r="AQ2867" s="130">
        <f t="shared" si="4019"/>
        <v>0</v>
      </c>
      <c r="AR2867" s="130">
        <f t="shared" si="4020"/>
        <v>0</v>
      </c>
      <c r="AS2867" s="130">
        <f t="shared" si="4021"/>
        <v>0</v>
      </c>
      <c r="AT2867" s="130">
        <f t="shared" si="4022"/>
        <v>0</v>
      </c>
      <c r="AU2867" s="359">
        <f t="shared" si="4023"/>
        <v>0</v>
      </c>
      <c r="AV2867" s="130">
        <f t="shared" si="4024"/>
        <v>0</v>
      </c>
      <c r="AW2867" s="130">
        <f t="shared" si="4025"/>
        <v>0</v>
      </c>
      <c r="AX2867" s="130">
        <f t="shared" si="4026"/>
        <v>0</v>
      </c>
      <c r="AY2867" s="130">
        <f t="shared" si="4027"/>
        <v>0</v>
      </c>
      <c r="AZ2867" s="359">
        <f t="shared" si="4028"/>
        <v>0</v>
      </c>
      <c r="BA2867" s="130">
        <f t="shared" si="4029"/>
        <v>0</v>
      </c>
      <c r="BB2867" s="130">
        <f t="shared" si="4030"/>
        <v>0</v>
      </c>
      <c r="BC2867" s="130">
        <f t="shared" si="4031"/>
        <v>0</v>
      </c>
      <c r="BD2867" s="130">
        <f t="shared" si="4032"/>
        <v>0</v>
      </c>
      <c r="BE2867" s="359">
        <f t="shared" si="4033"/>
        <v>0</v>
      </c>
      <c r="BF2867" s="130">
        <f t="shared" si="4034"/>
        <v>0</v>
      </c>
      <c r="BG2867" s="130">
        <f t="shared" si="4035"/>
        <v>0</v>
      </c>
      <c r="BH2867" s="130">
        <f t="shared" si="4036"/>
        <v>0</v>
      </c>
      <c r="BI2867" s="130">
        <f t="shared" si="4037"/>
        <v>0</v>
      </c>
      <c r="BJ2867" s="359">
        <f t="shared" si="4038"/>
        <v>0</v>
      </c>
      <c r="BK2867" s="130">
        <f t="shared" si="4039"/>
        <v>0</v>
      </c>
      <c r="BL2867" s="130">
        <f t="shared" si="4040"/>
        <v>0</v>
      </c>
      <c r="BM2867" s="130">
        <f t="shared" si="4041"/>
        <v>0</v>
      </c>
      <c r="BN2867" s="130">
        <f t="shared" si="4042"/>
        <v>0</v>
      </c>
      <c r="BO2867" s="359">
        <f t="shared" si="4043"/>
        <v>0</v>
      </c>
      <c r="CO2867" s="349" t="s">
        <v>2077</v>
      </c>
      <c r="CP2867" s="351">
        <f>IF(OR(CP2866=0,CP2866="NA",AND(CP2866="NS",CP2864&gt;0),AND(CP2866="NS",CP2863&gt;0),CP2866&lt;=CP2865),0,1)</f>
        <v>0</v>
      </c>
      <c r="CQ2867" s="351">
        <f>IF(OR(CQ2866=0,CQ2866="NA",AND(CQ2866="NS",CQ2864&gt;0),AND(CQ2866="NS",CQ2863&gt;0),CQ2866&lt;=CQ2865),0,1)</f>
        <v>0</v>
      </c>
      <c r="CR2867" s="351">
        <f>IF(OR(CR2866=0,CR2866="NA",AND(CR2866="NS",CR2864&gt;0),AND(CR2866="NS",CR2863&gt;0),CR2866&lt;=CR2865),0,1)</f>
        <v>0</v>
      </c>
      <c r="CS2867" s="489">
        <f t="shared" ref="CS2867" si="4096">IF(OR(CS2866=0,CS2866="NA",AND(CS2866="NS",CS2864&gt;0),AND(CS2866="NS",CS2863&gt;0),CS2866&lt;=CS2865),0,1)</f>
        <v>0</v>
      </c>
      <c r="CT2867" s="489"/>
      <c r="CU2867" s="351">
        <f>IF(OR(CU2866=0,CU2866="NA",AND(CU2866="NS",CU2864&gt;0),AND(CU2866="NS",CU2863&gt;0),CU2866&lt;=CU2865),0,1)</f>
        <v>0</v>
      </c>
      <c r="CV2867" s="351">
        <f>IF(OR(CV2866=0,CV2866="NA",AND(CV2866="NS",CV2864&gt;0),AND(CV2866="NS",CV2863&gt;0),CV2866&lt;=CV2865),0,1)</f>
        <v>0</v>
      </c>
      <c r="CW2867" s="489">
        <f t="shared" ref="CW2867" si="4097">IF(OR(CW2866=0,CW2866="NA",AND(CW2866="NS",CW2864&gt;0),AND(CW2866="NS",CW2863&gt;0),CW2866&lt;=CW2865),0,1)</f>
        <v>0</v>
      </c>
      <c r="CX2867" s="489"/>
      <c r="CY2867" s="351">
        <f t="shared" ref="CY2867:DA2867" si="4098">IF(OR(CY2866=0,CY2866="NA",AND(CY2866="NS",CY2864&gt;0),AND(CY2866="NS",CY2863&gt;0),CY2866&lt;=CY2865),0,1)</f>
        <v>0</v>
      </c>
      <c r="CZ2867" s="351">
        <f t="shared" si="4098"/>
        <v>0</v>
      </c>
      <c r="DA2867" s="489">
        <f t="shared" si="4098"/>
        <v>0</v>
      </c>
      <c r="DB2867" s="489"/>
      <c r="DC2867" s="351">
        <f t="shared" ref="DC2867:DE2867" si="4099">IF(OR(DC2866=0,DC2866="NA",AND(DC2866="NS",DC2864&gt;0),AND(DC2866="NS",DC2863&gt;0),DC2866&lt;=DC2865),0,1)</f>
        <v>0</v>
      </c>
      <c r="DD2867" s="351">
        <f t="shared" si="4099"/>
        <v>0</v>
      </c>
      <c r="DE2867" s="489">
        <f t="shared" si="4099"/>
        <v>0</v>
      </c>
      <c r="DF2867" s="489"/>
      <c r="DG2867" s="351">
        <f t="shared" ref="DG2867:DI2867" si="4100">IF(OR(DG2866=0,DG2866="NA",AND(DG2866="NS",DG2864&gt;0),AND(DG2866="NS",DG2863&gt;0),DG2866&lt;=DG2865),0,1)</f>
        <v>0</v>
      </c>
      <c r="DH2867" s="351">
        <f t="shared" si="4100"/>
        <v>0</v>
      </c>
      <c r="DI2867" s="489">
        <f t="shared" si="4100"/>
        <v>0</v>
      </c>
      <c r="DJ2867" s="489"/>
      <c r="DK2867" s="351">
        <f t="shared" ref="DK2867:DM2867" si="4101">IF(OR(DK2866=0,DK2866="NA",AND(DK2866="NS",DK2864&gt;0),AND(DK2866="NS",DK2863&gt;0),DK2866&lt;=DK2865),0,1)</f>
        <v>0</v>
      </c>
      <c r="DL2867" s="351">
        <f t="shared" si="4101"/>
        <v>0</v>
      </c>
      <c r="DM2867" s="489">
        <f t="shared" si="4101"/>
        <v>0</v>
      </c>
      <c r="DN2867" s="489"/>
      <c r="DO2867" s="351">
        <f t="shared" ref="DO2867:DP2867" si="4102">IF(OR(DO2866=0,DO2866="NA",AND(DO2866="NS",DO2864&gt;0),AND(DO2866="NS",DO2863&gt;0),DO2866&lt;=DO2865),0,1)</f>
        <v>0</v>
      </c>
      <c r="DP2867" s="351">
        <f t="shared" si="4102"/>
        <v>0</v>
      </c>
      <c r="DQ2867" s="90">
        <f>SUM(CP2867:DP2867)</f>
        <v>0</v>
      </c>
    </row>
    <row r="2868" spans="1:121" ht="38.25" customHeight="1" x14ac:dyDescent="0.2">
      <c r="A2868" s="41"/>
      <c r="B2868" s="41"/>
      <c r="C2868" s="168" t="s">
        <v>392</v>
      </c>
      <c r="D2868" s="201"/>
      <c r="E2868" s="201"/>
      <c r="F2868" s="201"/>
      <c r="G2868" s="486"/>
      <c r="H2868" s="486"/>
      <c r="I2868" s="201"/>
      <c r="J2868" s="201"/>
      <c r="K2868" s="486"/>
      <c r="L2868" s="486"/>
      <c r="M2868" s="201"/>
      <c r="N2868" s="201"/>
      <c r="O2868" s="486"/>
      <c r="P2868" s="486"/>
      <c r="Q2868" s="201"/>
      <c r="R2868" s="201"/>
      <c r="S2868" s="486"/>
      <c r="T2868" s="486"/>
      <c r="U2868" s="201"/>
      <c r="V2868" s="201"/>
      <c r="W2868" s="486"/>
      <c r="X2868" s="486"/>
      <c r="Y2868" s="201"/>
      <c r="Z2868" s="201"/>
      <c r="AA2868" s="486"/>
      <c r="AB2868" s="486"/>
      <c r="AC2868" s="201"/>
      <c r="AD2868" s="201"/>
      <c r="AE2868" s="109"/>
      <c r="AG2868" s="130">
        <f t="shared" si="4009"/>
        <v>0</v>
      </c>
      <c r="AH2868" s="130">
        <f t="shared" si="4010"/>
        <v>0</v>
      </c>
      <c r="AI2868" s="130">
        <f t="shared" si="4011"/>
        <v>0</v>
      </c>
      <c r="AJ2868" s="130">
        <f t="shared" si="4012"/>
        <v>0</v>
      </c>
      <c r="AK2868" s="359">
        <f t="shared" si="4013"/>
        <v>0</v>
      </c>
      <c r="AL2868" s="130">
        <f t="shared" si="4014"/>
        <v>0</v>
      </c>
      <c r="AM2868" s="130">
        <f t="shared" si="4015"/>
        <v>0</v>
      </c>
      <c r="AN2868" s="130">
        <f t="shared" si="4016"/>
        <v>0</v>
      </c>
      <c r="AO2868" s="130">
        <f t="shared" si="4017"/>
        <v>0</v>
      </c>
      <c r="AP2868" s="359">
        <f t="shared" si="4018"/>
        <v>0</v>
      </c>
      <c r="AQ2868" s="130">
        <f t="shared" si="4019"/>
        <v>0</v>
      </c>
      <c r="AR2868" s="130">
        <f t="shared" si="4020"/>
        <v>0</v>
      </c>
      <c r="AS2868" s="130">
        <f t="shared" si="4021"/>
        <v>0</v>
      </c>
      <c r="AT2868" s="130">
        <f t="shared" si="4022"/>
        <v>0</v>
      </c>
      <c r="AU2868" s="359">
        <f t="shared" si="4023"/>
        <v>0</v>
      </c>
      <c r="AV2868" s="130">
        <f t="shared" si="4024"/>
        <v>0</v>
      </c>
      <c r="AW2868" s="130">
        <f t="shared" si="4025"/>
        <v>0</v>
      </c>
      <c r="AX2868" s="130">
        <f t="shared" si="4026"/>
        <v>0</v>
      </c>
      <c r="AY2868" s="130">
        <f t="shared" si="4027"/>
        <v>0</v>
      </c>
      <c r="AZ2868" s="359">
        <f t="shared" si="4028"/>
        <v>0</v>
      </c>
      <c r="BA2868" s="130">
        <f t="shared" si="4029"/>
        <v>0</v>
      </c>
      <c r="BB2868" s="130">
        <f t="shared" si="4030"/>
        <v>0</v>
      </c>
      <c r="BC2868" s="130">
        <f t="shared" si="4031"/>
        <v>0</v>
      </c>
      <c r="BD2868" s="130">
        <f t="shared" si="4032"/>
        <v>0</v>
      </c>
      <c r="BE2868" s="359">
        <f t="shared" si="4033"/>
        <v>0</v>
      </c>
      <c r="BF2868" s="130">
        <f t="shared" si="4034"/>
        <v>0</v>
      </c>
      <c r="BG2868" s="130">
        <f t="shared" si="4035"/>
        <v>0</v>
      </c>
      <c r="BH2868" s="130">
        <f t="shared" si="4036"/>
        <v>0</v>
      </c>
      <c r="BI2868" s="130">
        <f t="shared" si="4037"/>
        <v>0</v>
      </c>
      <c r="BJ2868" s="359">
        <f t="shared" si="4038"/>
        <v>0</v>
      </c>
      <c r="BK2868" s="130">
        <f t="shared" si="4039"/>
        <v>0</v>
      </c>
      <c r="BL2868" s="130">
        <f t="shared" si="4040"/>
        <v>0</v>
      </c>
      <c r="BM2868" s="130">
        <f t="shared" si="4041"/>
        <v>0</v>
      </c>
      <c r="BN2868" s="130">
        <f t="shared" si="4042"/>
        <v>0</v>
      </c>
      <c r="BO2868" s="359">
        <f t="shared" si="4043"/>
        <v>0</v>
      </c>
      <c r="CO2868" s="340"/>
      <c r="CP2868" s="342"/>
      <c r="CQ2868" s="342"/>
      <c r="CR2868" s="342"/>
      <c r="CS2868" s="486"/>
      <c r="CT2868" s="486"/>
      <c r="CU2868" s="342"/>
      <c r="CV2868" s="342"/>
      <c r="CW2868" s="486"/>
      <c r="CX2868" s="486"/>
      <c r="CY2868" s="342"/>
      <c r="CZ2868" s="342"/>
      <c r="DA2868" s="486"/>
      <c r="DB2868" s="486"/>
      <c r="DC2868" s="342"/>
      <c r="DD2868" s="342"/>
      <c r="DE2868" s="486"/>
      <c r="DF2868" s="486"/>
      <c r="DG2868" s="342"/>
      <c r="DH2868" s="342"/>
      <c r="DI2868" s="486"/>
      <c r="DJ2868" s="486"/>
      <c r="DK2868" s="342"/>
      <c r="DL2868" s="342"/>
      <c r="DM2868" s="486"/>
      <c r="DN2868" s="486"/>
      <c r="DO2868" s="342"/>
      <c r="DP2868" s="342"/>
    </row>
    <row r="2869" spans="1:121" ht="38.25" customHeight="1" x14ac:dyDescent="0.2">
      <c r="A2869" s="41"/>
      <c r="B2869" s="41"/>
      <c r="C2869" s="168" t="s">
        <v>393</v>
      </c>
      <c r="D2869" s="201"/>
      <c r="E2869" s="201"/>
      <c r="F2869" s="201"/>
      <c r="G2869" s="486"/>
      <c r="H2869" s="486"/>
      <c r="I2869" s="201"/>
      <c r="J2869" s="201"/>
      <c r="K2869" s="486"/>
      <c r="L2869" s="486"/>
      <c r="M2869" s="201"/>
      <c r="N2869" s="201"/>
      <c r="O2869" s="486"/>
      <c r="P2869" s="486"/>
      <c r="Q2869" s="201"/>
      <c r="R2869" s="201"/>
      <c r="S2869" s="486"/>
      <c r="T2869" s="486"/>
      <c r="U2869" s="201"/>
      <c r="V2869" s="201"/>
      <c r="W2869" s="486"/>
      <c r="X2869" s="486"/>
      <c r="Y2869" s="201"/>
      <c r="Z2869" s="201"/>
      <c r="AA2869" s="486"/>
      <c r="AB2869" s="486"/>
      <c r="AC2869" s="201"/>
      <c r="AD2869" s="201"/>
      <c r="AE2869" s="109"/>
      <c r="AG2869" s="130">
        <f t="shared" si="4009"/>
        <v>0</v>
      </c>
      <c r="AH2869" s="130">
        <f t="shared" si="4010"/>
        <v>0</v>
      </c>
      <c r="AI2869" s="130">
        <f t="shared" si="4011"/>
        <v>0</v>
      </c>
      <c r="AJ2869" s="130">
        <f t="shared" si="4012"/>
        <v>0</v>
      </c>
      <c r="AK2869" s="359">
        <f t="shared" si="4013"/>
        <v>0</v>
      </c>
      <c r="AL2869" s="130">
        <f t="shared" si="4014"/>
        <v>0</v>
      </c>
      <c r="AM2869" s="130">
        <f t="shared" si="4015"/>
        <v>0</v>
      </c>
      <c r="AN2869" s="130">
        <f t="shared" si="4016"/>
        <v>0</v>
      </c>
      <c r="AO2869" s="130">
        <f t="shared" si="4017"/>
        <v>0</v>
      </c>
      <c r="AP2869" s="359">
        <f t="shared" si="4018"/>
        <v>0</v>
      </c>
      <c r="AQ2869" s="130">
        <f t="shared" si="4019"/>
        <v>0</v>
      </c>
      <c r="AR2869" s="130">
        <f t="shared" si="4020"/>
        <v>0</v>
      </c>
      <c r="AS2869" s="130">
        <f t="shared" si="4021"/>
        <v>0</v>
      </c>
      <c r="AT2869" s="130">
        <f t="shared" si="4022"/>
        <v>0</v>
      </c>
      <c r="AU2869" s="359">
        <f t="shared" si="4023"/>
        <v>0</v>
      </c>
      <c r="AV2869" s="130">
        <f t="shared" si="4024"/>
        <v>0</v>
      </c>
      <c r="AW2869" s="130">
        <f t="shared" si="4025"/>
        <v>0</v>
      </c>
      <c r="AX2869" s="130">
        <f t="shared" si="4026"/>
        <v>0</v>
      </c>
      <c r="AY2869" s="130">
        <f t="shared" si="4027"/>
        <v>0</v>
      </c>
      <c r="AZ2869" s="359">
        <f t="shared" si="4028"/>
        <v>0</v>
      </c>
      <c r="BA2869" s="130">
        <f t="shared" si="4029"/>
        <v>0</v>
      </c>
      <c r="BB2869" s="130">
        <f t="shared" si="4030"/>
        <v>0</v>
      </c>
      <c r="BC2869" s="130">
        <f t="shared" si="4031"/>
        <v>0</v>
      </c>
      <c r="BD2869" s="130">
        <f t="shared" si="4032"/>
        <v>0</v>
      </c>
      <c r="BE2869" s="359">
        <f t="shared" si="4033"/>
        <v>0</v>
      </c>
      <c r="BF2869" s="130">
        <f t="shared" si="4034"/>
        <v>0</v>
      </c>
      <c r="BG2869" s="130">
        <f t="shared" si="4035"/>
        <v>0</v>
      </c>
      <c r="BH2869" s="130">
        <f t="shared" si="4036"/>
        <v>0</v>
      </c>
      <c r="BI2869" s="130">
        <f t="shared" si="4037"/>
        <v>0</v>
      </c>
      <c r="BJ2869" s="359">
        <f t="shared" si="4038"/>
        <v>0</v>
      </c>
      <c r="BK2869" s="130">
        <f t="shared" si="4039"/>
        <v>0</v>
      </c>
      <c r="BL2869" s="130">
        <f t="shared" si="4040"/>
        <v>0</v>
      </c>
      <c r="BM2869" s="130">
        <f t="shared" si="4041"/>
        <v>0</v>
      </c>
      <c r="BN2869" s="130">
        <f t="shared" si="4042"/>
        <v>0</v>
      </c>
      <c r="BO2869" s="359">
        <f t="shared" si="4043"/>
        <v>0</v>
      </c>
      <c r="CO2869" s="340"/>
      <c r="CP2869" s="342"/>
      <c r="CQ2869" s="342"/>
      <c r="CR2869" s="342"/>
      <c r="CS2869" s="486"/>
      <c r="CT2869" s="486"/>
      <c r="CU2869" s="342"/>
      <c r="CV2869" s="342"/>
      <c r="CW2869" s="486"/>
      <c r="CX2869" s="486"/>
      <c r="CY2869" s="342"/>
      <c r="CZ2869" s="342"/>
      <c r="DA2869" s="486"/>
      <c r="DB2869" s="486"/>
      <c r="DC2869" s="342"/>
      <c r="DD2869" s="342"/>
      <c r="DE2869" s="486"/>
      <c r="DF2869" s="486"/>
      <c r="DG2869" s="342"/>
      <c r="DH2869" s="342"/>
      <c r="DI2869" s="486"/>
      <c r="DJ2869" s="486"/>
      <c r="DK2869" s="342"/>
      <c r="DL2869" s="342"/>
      <c r="DM2869" s="486"/>
      <c r="DN2869" s="486"/>
      <c r="DO2869" s="342"/>
      <c r="DP2869" s="342"/>
    </row>
    <row r="2870" spans="1:121" ht="38.25" customHeight="1" x14ac:dyDescent="0.2">
      <c r="A2870" s="41"/>
      <c r="B2870" s="41"/>
      <c r="C2870" s="168" t="s">
        <v>394</v>
      </c>
      <c r="D2870" s="201"/>
      <c r="E2870" s="201"/>
      <c r="F2870" s="201"/>
      <c r="G2870" s="486"/>
      <c r="H2870" s="486"/>
      <c r="I2870" s="201"/>
      <c r="J2870" s="201"/>
      <c r="K2870" s="486"/>
      <c r="L2870" s="486"/>
      <c r="M2870" s="201"/>
      <c r="N2870" s="201"/>
      <c r="O2870" s="486"/>
      <c r="P2870" s="486"/>
      <c r="Q2870" s="201"/>
      <c r="R2870" s="201"/>
      <c r="S2870" s="486"/>
      <c r="T2870" s="486"/>
      <c r="U2870" s="201"/>
      <c r="V2870" s="201"/>
      <c r="W2870" s="486"/>
      <c r="X2870" s="486"/>
      <c r="Y2870" s="201"/>
      <c r="Z2870" s="201"/>
      <c r="AA2870" s="486"/>
      <c r="AB2870" s="486"/>
      <c r="AC2870" s="201"/>
      <c r="AD2870" s="201"/>
      <c r="AE2870" s="109"/>
      <c r="AG2870" s="130">
        <f t="shared" si="4009"/>
        <v>0</v>
      </c>
      <c r="AH2870" s="130">
        <f t="shared" si="4010"/>
        <v>0</v>
      </c>
      <c r="AI2870" s="130">
        <f t="shared" si="4011"/>
        <v>0</v>
      </c>
      <c r="AJ2870" s="130">
        <f t="shared" si="4012"/>
        <v>0</v>
      </c>
      <c r="AK2870" s="359">
        <f t="shared" si="4013"/>
        <v>0</v>
      </c>
      <c r="AL2870" s="130">
        <f t="shared" si="4014"/>
        <v>0</v>
      </c>
      <c r="AM2870" s="130">
        <f t="shared" si="4015"/>
        <v>0</v>
      </c>
      <c r="AN2870" s="130">
        <f t="shared" si="4016"/>
        <v>0</v>
      </c>
      <c r="AO2870" s="130">
        <f t="shared" si="4017"/>
        <v>0</v>
      </c>
      <c r="AP2870" s="359">
        <f t="shared" si="4018"/>
        <v>0</v>
      </c>
      <c r="AQ2870" s="130">
        <f t="shared" si="4019"/>
        <v>0</v>
      </c>
      <c r="AR2870" s="130">
        <f t="shared" si="4020"/>
        <v>0</v>
      </c>
      <c r="AS2870" s="130">
        <f t="shared" si="4021"/>
        <v>0</v>
      </c>
      <c r="AT2870" s="130">
        <f t="shared" si="4022"/>
        <v>0</v>
      </c>
      <c r="AU2870" s="359">
        <f t="shared" si="4023"/>
        <v>0</v>
      </c>
      <c r="AV2870" s="130">
        <f t="shared" si="4024"/>
        <v>0</v>
      </c>
      <c r="AW2870" s="130">
        <f t="shared" si="4025"/>
        <v>0</v>
      </c>
      <c r="AX2870" s="130">
        <f t="shared" si="4026"/>
        <v>0</v>
      </c>
      <c r="AY2870" s="130">
        <f t="shared" si="4027"/>
        <v>0</v>
      </c>
      <c r="AZ2870" s="359">
        <f t="shared" si="4028"/>
        <v>0</v>
      </c>
      <c r="BA2870" s="130">
        <f t="shared" si="4029"/>
        <v>0</v>
      </c>
      <c r="BB2870" s="130">
        <f t="shared" si="4030"/>
        <v>0</v>
      </c>
      <c r="BC2870" s="130">
        <f t="shared" si="4031"/>
        <v>0</v>
      </c>
      <c r="BD2870" s="130">
        <f t="shared" si="4032"/>
        <v>0</v>
      </c>
      <c r="BE2870" s="359">
        <f t="shared" si="4033"/>
        <v>0</v>
      </c>
      <c r="BF2870" s="130">
        <f t="shared" si="4034"/>
        <v>0</v>
      </c>
      <c r="BG2870" s="130">
        <f t="shared" si="4035"/>
        <v>0</v>
      </c>
      <c r="BH2870" s="130">
        <f t="shared" si="4036"/>
        <v>0</v>
      </c>
      <c r="BI2870" s="130">
        <f t="shared" si="4037"/>
        <v>0</v>
      </c>
      <c r="BJ2870" s="359">
        <f t="shared" si="4038"/>
        <v>0</v>
      </c>
      <c r="BK2870" s="130">
        <f t="shared" si="4039"/>
        <v>0</v>
      </c>
      <c r="BL2870" s="130">
        <f t="shared" si="4040"/>
        <v>0</v>
      </c>
      <c r="BM2870" s="130">
        <f t="shared" si="4041"/>
        <v>0</v>
      </c>
      <c r="BN2870" s="130">
        <f t="shared" si="4042"/>
        <v>0</v>
      </c>
      <c r="BO2870" s="359">
        <f t="shared" si="4043"/>
        <v>0</v>
      </c>
      <c r="CO2870" s="340"/>
      <c r="CP2870" s="342"/>
      <c r="CQ2870" s="342"/>
      <c r="CR2870" s="342"/>
      <c r="CS2870" s="486"/>
      <c r="CT2870" s="486"/>
      <c r="CU2870" s="342"/>
      <c r="CV2870" s="342"/>
      <c r="CW2870" s="486"/>
      <c r="CX2870" s="486"/>
      <c r="CY2870" s="342"/>
      <c r="CZ2870" s="342"/>
      <c r="DA2870" s="486"/>
      <c r="DB2870" s="486"/>
      <c r="DC2870" s="342"/>
      <c r="DD2870" s="342"/>
      <c r="DE2870" s="486"/>
      <c r="DF2870" s="486"/>
      <c r="DG2870" s="342"/>
      <c r="DH2870" s="342"/>
      <c r="DI2870" s="486"/>
      <c r="DJ2870" s="486"/>
      <c r="DK2870" s="342"/>
      <c r="DL2870" s="342"/>
      <c r="DM2870" s="486"/>
      <c r="DN2870" s="486"/>
      <c r="DO2870" s="342"/>
      <c r="DP2870" s="342"/>
    </row>
    <row r="2871" spans="1:121" ht="38.25" customHeight="1" x14ac:dyDescent="0.2">
      <c r="A2871" s="41"/>
      <c r="B2871" s="41"/>
      <c r="C2871" s="168" t="s">
        <v>395</v>
      </c>
      <c r="D2871" s="201"/>
      <c r="E2871" s="201"/>
      <c r="F2871" s="201"/>
      <c r="G2871" s="486"/>
      <c r="H2871" s="486"/>
      <c r="I2871" s="201"/>
      <c r="J2871" s="201"/>
      <c r="K2871" s="486"/>
      <c r="L2871" s="486"/>
      <c r="M2871" s="201"/>
      <c r="N2871" s="201"/>
      <c r="O2871" s="486"/>
      <c r="P2871" s="486"/>
      <c r="Q2871" s="201"/>
      <c r="R2871" s="201"/>
      <c r="S2871" s="486"/>
      <c r="T2871" s="486"/>
      <c r="U2871" s="201"/>
      <c r="V2871" s="201"/>
      <c r="W2871" s="486"/>
      <c r="X2871" s="486"/>
      <c r="Y2871" s="201"/>
      <c r="Z2871" s="201"/>
      <c r="AA2871" s="486"/>
      <c r="AB2871" s="486"/>
      <c r="AC2871" s="201"/>
      <c r="AD2871" s="201"/>
      <c r="AE2871" s="109"/>
      <c r="AG2871" s="130">
        <f t="shared" si="4009"/>
        <v>0</v>
      </c>
      <c r="AH2871" s="130">
        <f t="shared" si="4010"/>
        <v>0</v>
      </c>
      <c r="AI2871" s="130">
        <f t="shared" si="4011"/>
        <v>0</v>
      </c>
      <c r="AJ2871" s="130">
        <f t="shared" si="4012"/>
        <v>0</v>
      </c>
      <c r="AK2871" s="359">
        <f t="shared" si="4013"/>
        <v>0</v>
      </c>
      <c r="AL2871" s="130">
        <f t="shared" si="4014"/>
        <v>0</v>
      </c>
      <c r="AM2871" s="130">
        <f t="shared" si="4015"/>
        <v>0</v>
      </c>
      <c r="AN2871" s="130">
        <f t="shared" si="4016"/>
        <v>0</v>
      </c>
      <c r="AO2871" s="130">
        <f t="shared" si="4017"/>
        <v>0</v>
      </c>
      <c r="AP2871" s="359">
        <f t="shared" si="4018"/>
        <v>0</v>
      </c>
      <c r="AQ2871" s="130">
        <f t="shared" si="4019"/>
        <v>0</v>
      </c>
      <c r="AR2871" s="130">
        <f t="shared" si="4020"/>
        <v>0</v>
      </c>
      <c r="AS2871" s="130">
        <f t="shared" si="4021"/>
        <v>0</v>
      </c>
      <c r="AT2871" s="130">
        <f t="shared" si="4022"/>
        <v>0</v>
      </c>
      <c r="AU2871" s="359">
        <f t="shared" si="4023"/>
        <v>0</v>
      </c>
      <c r="AV2871" s="130">
        <f t="shared" si="4024"/>
        <v>0</v>
      </c>
      <c r="AW2871" s="130">
        <f t="shared" si="4025"/>
        <v>0</v>
      </c>
      <c r="AX2871" s="130">
        <f t="shared" si="4026"/>
        <v>0</v>
      </c>
      <c r="AY2871" s="130">
        <f t="shared" si="4027"/>
        <v>0</v>
      </c>
      <c r="AZ2871" s="359">
        <f t="shared" si="4028"/>
        <v>0</v>
      </c>
      <c r="BA2871" s="130">
        <f t="shared" si="4029"/>
        <v>0</v>
      </c>
      <c r="BB2871" s="130">
        <f t="shared" si="4030"/>
        <v>0</v>
      </c>
      <c r="BC2871" s="130">
        <f t="shared" si="4031"/>
        <v>0</v>
      </c>
      <c r="BD2871" s="130">
        <f t="shared" si="4032"/>
        <v>0</v>
      </c>
      <c r="BE2871" s="359">
        <f t="shared" si="4033"/>
        <v>0</v>
      </c>
      <c r="BF2871" s="130">
        <f t="shared" si="4034"/>
        <v>0</v>
      </c>
      <c r="BG2871" s="130">
        <f t="shared" si="4035"/>
        <v>0</v>
      </c>
      <c r="BH2871" s="130">
        <f t="shared" si="4036"/>
        <v>0</v>
      </c>
      <c r="BI2871" s="130">
        <f t="shared" si="4037"/>
        <v>0</v>
      </c>
      <c r="BJ2871" s="359">
        <f t="shared" si="4038"/>
        <v>0</v>
      </c>
      <c r="BK2871" s="130">
        <f t="shared" si="4039"/>
        <v>0</v>
      </c>
      <c r="BL2871" s="130">
        <f t="shared" si="4040"/>
        <v>0</v>
      </c>
      <c r="BM2871" s="130">
        <f t="shared" si="4041"/>
        <v>0</v>
      </c>
      <c r="BN2871" s="130">
        <f t="shared" si="4042"/>
        <v>0</v>
      </c>
      <c r="BO2871" s="359">
        <f t="shared" si="4043"/>
        <v>0</v>
      </c>
      <c r="BQ2871" s="246" t="s">
        <v>84</v>
      </c>
      <c r="BR2871" s="246" t="s">
        <v>2048</v>
      </c>
      <c r="BS2871" s="246" t="s">
        <v>2049</v>
      </c>
      <c r="BT2871" s="246" t="s">
        <v>84</v>
      </c>
      <c r="BU2871" s="246" t="s">
        <v>2048</v>
      </c>
      <c r="BV2871" s="246" t="s">
        <v>2049</v>
      </c>
      <c r="BW2871" s="246" t="s">
        <v>84</v>
      </c>
      <c r="BX2871" s="246" t="s">
        <v>2048</v>
      </c>
      <c r="BY2871" s="246" t="s">
        <v>2049</v>
      </c>
      <c r="BZ2871" s="246" t="s">
        <v>84</v>
      </c>
      <c r="CA2871" s="246" t="s">
        <v>2048</v>
      </c>
      <c r="CB2871" s="246" t="s">
        <v>2049</v>
      </c>
      <c r="CC2871" s="246" t="s">
        <v>84</v>
      </c>
      <c r="CD2871" s="246" t="s">
        <v>2048</v>
      </c>
      <c r="CE2871" s="246" t="s">
        <v>2049</v>
      </c>
      <c r="CF2871" s="246" t="s">
        <v>84</v>
      </c>
      <c r="CG2871" s="246" t="s">
        <v>2048</v>
      </c>
      <c r="CH2871" s="246" t="s">
        <v>2049</v>
      </c>
      <c r="CI2871" s="246" t="s">
        <v>84</v>
      </c>
      <c r="CJ2871" s="246" t="s">
        <v>2048</v>
      </c>
      <c r="CK2871" s="246" t="s">
        <v>2049</v>
      </c>
      <c r="CO2871" s="340"/>
      <c r="CP2871" s="342"/>
      <c r="CQ2871" s="342"/>
      <c r="CR2871" s="342"/>
      <c r="CS2871" s="486"/>
      <c r="CT2871" s="486"/>
      <c r="CU2871" s="342"/>
      <c r="CV2871" s="342"/>
      <c r="CW2871" s="486"/>
      <c r="CX2871" s="486"/>
      <c r="CY2871" s="342"/>
      <c r="CZ2871" s="342"/>
      <c r="DA2871" s="486"/>
      <c r="DB2871" s="486"/>
      <c r="DC2871" s="342"/>
      <c r="DD2871" s="342"/>
      <c r="DE2871" s="486"/>
      <c r="DF2871" s="486"/>
      <c r="DG2871" s="342"/>
      <c r="DH2871" s="342"/>
      <c r="DI2871" s="486"/>
      <c r="DJ2871" s="486"/>
      <c r="DK2871" s="342"/>
      <c r="DL2871" s="342"/>
      <c r="DM2871" s="486"/>
      <c r="DN2871" s="486"/>
      <c r="DO2871" s="342"/>
      <c r="DP2871" s="342"/>
    </row>
    <row r="2872" spans="1:121" ht="38.25" customHeight="1" x14ac:dyDescent="0.2">
      <c r="A2872" s="41"/>
      <c r="B2872" s="41"/>
      <c r="C2872" s="168" t="s">
        <v>396</v>
      </c>
      <c r="D2872" s="201"/>
      <c r="E2872" s="201"/>
      <c r="F2872" s="201"/>
      <c r="G2872" s="486"/>
      <c r="H2872" s="486"/>
      <c r="I2872" s="201"/>
      <c r="J2872" s="201"/>
      <c r="K2872" s="486"/>
      <c r="L2872" s="486"/>
      <c r="M2872" s="201"/>
      <c r="N2872" s="201"/>
      <c r="O2872" s="486"/>
      <c r="P2872" s="486"/>
      <c r="Q2872" s="201"/>
      <c r="R2872" s="201"/>
      <c r="S2872" s="486"/>
      <c r="T2872" s="486"/>
      <c r="U2872" s="201"/>
      <c r="V2872" s="201"/>
      <c r="W2872" s="486"/>
      <c r="X2872" s="486"/>
      <c r="Y2872" s="201"/>
      <c r="Z2872" s="201"/>
      <c r="AA2872" s="486"/>
      <c r="AB2872" s="486"/>
      <c r="AC2872" s="201"/>
      <c r="AD2872" s="201"/>
      <c r="AE2872" s="109"/>
      <c r="AG2872" s="130">
        <f t="shared" si="4009"/>
        <v>0</v>
      </c>
      <c r="AH2872" s="130">
        <f t="shared" si="4010"/>
        <v>0</v>
      </c>
      <c r="AI2872" s="130">
        <f t="shared" si="4011"/>
        <v>0</v>
      </c>
      <c r="AJ2872" s="130">
        <f t="shared" si="4012"/>
        <v>0</v>
      </c>
      <c r="AK2872" s="359">
        <f t="shared" si="4013"/>
        <v>0</v>
      </c>
      <c r="AL2872" s="130">
        <f t="shared" si="4014"/>
        <v>0</v>
      </c>
      <c r="AM2872" s="130">
        <f t="shared" si="4015"/>
        <v>0</v>
      </c>
      <c r="AN2872" s="130">
        <f t="shared" si="4016"/>
        <v>0</v>
      </c>
      <c r="AO2872" s="130">
        <f t="shared" si="4017"/>
        <v>0</v>
      </c>
      <c r="AP2872" s="359">
        <f t="shared" si="4018"/>
        <v>0</v>
      </c>
      <c r="AQ2872" s="130">
        <f t="shared" si="4019"/>
        <v>0</v>
      </c>
      <c r="AR2872" s="130">
        <f t="shared" si="4020"/>
        <v>0</v>
      </c>
      <c r="AS2872" s="130">
        <f t="shared" si="4021"/>
        <v>0</v>
      </c>
      <c r="AT2872" s="130">
        <f t="shared" si="4022"/>
        <v>0</v>
      </c>
      <c r="AU2872" s="359">
        <f t="shared" si="4023"/>
        <v>0</v>
      </c>
      <c r="AV2872" s="130">
        <f t="shared" si="4024"/>
        <v>0</v>
      </c>
      <c r="AW2872" s="130">
        <f t="shared" si="4025"/>
        <v>0</v>
      </c>
      <c r="AX2872" s="130">
        <f t="shared" si="4026"/>
        <v>0</v>
      </c>
      <c r="AY2872" s="130">
        <f t="shared" si="4027"/>
        <v>0</v>
      </c>
      <c r="AZ2872" s="359">
        <f t="shared" si="4028"/>
        <v>0</v>
      </c>
      <c r="BA2872" s="130">
        <f t="shared" si="4029"/>
        <v>0</v>
      </c>
      <c r="BB2872" s="130">
        <f t="shared" si="4030"/>
        <v>0</v>
      </c>
      <c r="BC2872" s="130">
        <f t="shared" si="4031"/>
        <v>0</v>
      </c>
      <c r="BD2872" s="130">
        <f t="shared" si="4032"/>
        <v>0</v>
      </c>
      <c r="BE2872" s="359">
        <f t="shared" si="4033"/>
        <v>0</v>
      </c>
      <c r="BF2872" s="130">
        <f t="shared" si="4034"/>
        <v>0</v>
      </c>
      <c r="BG2872" s="130">
        <f t="shared" si="4035"/>
        <v>0</v>
      </c>
      <c r="BH2872" s="130">
        <f t="shared" si="4036"/>
        <v>0</v>
      </c>
      <c r="BI2872" s="130">
        <f t="shared" si="4037"/>
        <v>0</v>
      </c>
      <c r="BJ2872" s="359">
        <f t="shared" si="4038"/>
        <v>0</v>
      </c>
      <c r="BK2872" s="130">
        <f t="shared" si="4039"/>
        <v>0</v>
      </c>
      <c r="BL2872" s="130">
        <f t="shared" si="4040"/>
        <v>0</v>
      </c>
      <c r="BM2872" s="130">
        <f t="shared" si="4041"/>
        <v>0</v>
      </c>
      <c r="BN2872" s="130">
        <f t="shared" si="4042"/>
        <v>0</v>
      </c>
      <c r="BO2872" s="359">
        <f t="shared" si="4043"/>
        <v>0</v>
      </c>
      <c r="BP2872" s="186" t="s">
        <v>2077</v>
      </c>
      <c r="BQ2872" s="178">
        <f>IF($AG$1789=$AH$1789,0,IF(
OR(
AND(BQ2876=0,BQ2875&gt;0),
AND(BQ2876="NS",BQ2874&gt;0),
AND(BQ2876="NS",BQ2874=0,BQ2875=0)),1,
IF(OR(
AND(BQ2875&gt;=2,BQ2874&lt;BQ2876),
AND(BQ2876="NS",BQ2874=0,BQ2875&gt;0),
BQ2876=BQ2874,
AND(BQ2876="NA",BQ2875=0,BQ2874=0,BQ2873&gt;0)),0,1)))</f>
        <v>0</v>
      </c>
      <c r="BR2872" s="178">
        <f t="shared" ref="BR2872:BY2872" si="4103">IF($AG$1789=$AH$1789,0,IF(
OR(
AND(BR2876=0,BR2875&gt;0),
AND(BR2876="NS",BR2874&gt;0),
AND(BR2876="NS",BR2874=0,BR2875=0)),1,
IF(OR(
AND(BR2875&gt;=2,BR2874&lt;BR2876),
AND(BR2876="NS",BR2874=0,BR2875&gt;0),
BR2876=BR2874,
AND(BR2876="NA",BR2875=0,BR2874=0,BR2873&gt;0)),0,1)))</f>
        <v>0</v>
      </c>
      <c r="BS2872" s="178">
        <f t="shared" si="4103"/>
        <v>0</v>
      </c>
      <c r="BT2872" s="178">
        <f t="shared" si="4103"/>
        <v>0</v>
      </c>
      <c r="BU2872" s="178">
        <f t="shared" si="4103"/>
        <v>0</v>
      </c>
      <c r="BV2872" s="178">
        <f t="shared" si="4103"/>
        <v>0</v>
      </c>
      <c r="BW2872" s="178">
        <f t="shared" si="4103"/>
        <v>0</v>
      </c>
      <c r="BX2872" s="178">
        <f t="shared" si="4103"/>
        <v>0</v>
      </c>
      <c r="BY2872" s="178">
        <f t="shared" si="4103"/>
        <v>0</v>
      </c>
      <c r="BZ2872" s="178">
        <f>IF($AG$1789=$AH$1789,0,IF(
OR(
AND(BZ2876=0,BZ2875&gt;0),
AND(BZ2876="NS",BZ2874&gt;0),
AND(BZ2876="NS",BZ2874=0,BZ2875=0)),1,
IF(OR(
AND(BZ2875&gt;=2,BZ2874&lt;BZ2876),
AND(BZ2876="NS",BZ2874=0,BZ2875&gt;0),
BZ2876=BZ2874,
AND(BZ2876="NA",BZ2875=0,BZ2874=0,BZ2873&gt;0)),0,1)))</f>
        <v>0</v>
      </c>
      <c r="CA2872" s="178">
        <f t="shared" ref="CA2872:CK2872" si="4104">IF($AG$1789=$AH$1789,0,IF(
OR(
AND(CA2876=0,CA2875&gt;0),
AND(CA2876="NS",CA2874&gt;0),
AND(CA2876="NS",CA2874=0,CA2875=0)),1,
IF(OR(
AND(CA2875&gt;=2,CA2874&lt;CA2876),
AND(CA2876="NS",CA2874=0,CA2875&gt;0),
CA2876=CA2874,
AND(CA2876="NA",CA2875=0,CA2874=0,CA2873&gt;0)),0,1)))</f>
        <v>0</v>
      </c>
      <c r="CB2872" s="178">
        <f t="shared" si="4104"/>
        <v>0</v>
      </c>
      <c r="CC2872" s="178">
        <f t="shared" si="4104"/>
        <v>0</v>
      </c>
      <c r="CD2872" s="178">
        <f t="shared" si="4104"/>
        <v>0</v>
      </c>
      <c r="CE2872" s="178">
        <f t="shared" si="4104"/>
        <v>0</v>
      </c>
      <c r="CF2872" s="178">
        <f t="shared" si="4104"/>
        <v>0</v>
      </c>
      <c r="CG2872" s="178">
        <f t="shared" si="4104"/>
        <v>0</v>
      </c>
      <c r="CH2872" s="178">
        <f t="shared" si="4104"/>
        <v>0</v>
      </c>
      <c r="CI2872" s="178">
        <f t="shared" si="4104"/>
        <v>0</v>
      </c>
      <c r="CJ2872" s="178">
        <f t="shared" si="4104"/>
        <v>0</v>
      </c>
      <c r="CK2872" s="178">
        <f t="shared" si="4104"/>
        <v>0</v>
      </c>
      <c r="CL2872" s="186">
        <f>SUM(BZ2872:CK2872)</f>
        <v>0</v>
      </c>
      <c r="CO2872" s="349" t="s">
        <v>2171</v>
      </c>
      <c r="CP2872" s="353">
        <f>IF(AND(SUM(D2867:D2872,D2878)=0,SUM(COUNTIF(D2867:D2872,"NS"),COUNTIF(D2878,"NS")&gt;0)),"NS",SUM(D2867:D2872,D2878))</f>
        <v>0</v>
      </c>
      <c r="CQ2872" s="353">
        <f>IF(AND(SUM(E2867:E2872,E2878)=0,SUM(COUNTIF(E2867:E2872,"NS"),COUNTIF(E2878,"NS")&gt;0)),"NS",SUM(E2867:E2872,E2878))</f>
        <v>0</v>
      </c>
      <c r="CR2872" s="353">
        <f>IF(AND(SUM(F2867:F2872,F2878)=0,SUM(COUNTIF(F2867:F2872,"NS"),COUNTIF(F2878,"NS")&gt;0)),"NS",SUM(F2867:F2872,F2878))</f>
        <v>0</v>
      </c>
      <c r="CS2872" s="488">
        <f>IF(AND(SUM(G2867:H2872,G2878)=0,SUM(COUNTIF(G2867:H2872,"NS"),COUNTIF(G2878,"NS")&gt;0)),"NS",SUM(G2867:H2872,G2878))</f>
        <v>0</v>
      </c>
      <c r="CT2872" s="488"/>
      <c r="CU2872" s="353">
        <f>IF(AND(SUM(I2867:I2872,I2878)=0,SUM(COUNTIF(I2867:I2872,"NS"),COUNTIF(I2878,"NS")&gt;0)),"NS",SUM(I2867:I2872,I2878))</f>
        <v>0</v>
      </c>
      <c r="CV2872" s="353">
        <f>IF(AND(SUM(J2867:J2872,J2878)=0,SUM(COUNTIF(J2867:J2872,"NS"),COUNTIF(J2878,"NS")&gt;0)),"NS",SUM(J2867:J2872,J2878))</f>
        <v>0</v>
      </c>
      <c r="CW2872" s="488">
        <f t="shared" ref="CW2872" si="4105">IF(AND(SUM(K2867:L2872,K2878)=0,SUM(COUNTIF(K2867:L2872,"NS"),COUNTIF(K2878,"NS")&gt;0)),"NS",SUM(K2867:L2872,K2878))</f>
        <v>0</v>
      </c>
      <c r="CX2872" s="488"/>
      <c r="CY2872" s="353">
        <f t="shared" ref="CY2872" si="4106">IF(AND(SUM(M2867:M2872,M2878)=0,SUM(COUNTIF(M2867:M2872,"NS"),COUNTIF(M2878,"NS")&gt;0)),"NS",SUM(M2867:M2872,M2878))</f>
        <v>0</v>
      </c>
      <c r="CZ2872" s="353">
        <f t="shared" ref="CZ2872" si="4107">IF(AND(SUM(N2867:N2872,N2878)=0,SUM(COUNTIF(N2867:N2872,"NS"),COUNTIF(N2878,"NS")&gt;0)),"NS",SUM(N2867:N2872,N2878))</f>
        <v>0</v>
      </c>
      <c r="DA2872" s="488">
        <f t="shared" ref="DA2872" si="4108">IF(AND(SUM(O2867:P2872,O2878)=0,SUM(COUNTIF(O2867:P2872,"NS"),COUNTIF(O2878,"NS")&gt;0)),"NS",SUM(O2867:P2872,O2878))</f>
        <v>0</v>
      </c>
      <c r="DB2872" s="488"/>
      <c r="DC2872" s="353">
        <f t="shared" ref="DC2872" si="4109">IF(AND(SUM(Q2867:Q2872,Q2878)=0,SUM(COUNTIF(Q2867:Q2872,"NS"),COUNTIF(Q2878,"NS")&gt;0)),"NS",SUM(Q2867:Q2872,Q2878))</f>
        <v>0</v>
      </c>
      <c r="DD2872" s="353">
        <f t="shared" ref="DD2872" si="4110">IF(AND(SUM(R2867:R2872,R2878)=0,SUM(COUNTIF(R2867:R2872,"NS"),COUNTIF(R2878,"NS")&gt;0)),"NS",SUM(R2867:R2872,R2878))</f>
        <v>0</v>
      </c>
      <c r="DE2872" s="488">
        <f t="shared" ref="DE2872" si="4111">IF(AND(SUM(S2867:T2872,S2878)=0,SUM(COUNTIF(S2867:T2872,"NS"),COUNTIF(S2878,"NS")&gt;0)),"NS",SUM(S2867:T2872,S2878))</f>
        <v>0</v>
      </c>
      <c r="DF2872" s="488"/>
      <c r="DG2872" s="353">
        <f t="shared" ref="DG2872" si="4112">IF(AND(SUM(U2867:U2872,U2878)=0,SUM(COUNTIF(U2867:U2872,"NS"),COUNTIF(U2878,"NS")&gt;0)),"NS",SUM(U2867:U2872,U2878))</f>
        <v>0</v>
      </c>
      <c r="DH2872" s="353">
        <f t="shared" ref="DH2872" si="4113">IF(AND(SUM(V2867:V2872,V2878)=0,SUM(COUNTIF(V2867:V2872,"NS"),COUNTIF(V2878,"NS")&gt;0)),"NS",SUM(V2867:V2872,V2878))</f>
        <v>0</v>
      </c>
      <c r="DI2872" s="488">
        <f t="shared" ref="DI2872" si="4114">IF(AND(SUM(W2867:X2872,W2878)=0,SUM(COUNTIF(W2867:X2872,"NS"),COUNTIF(W2878,"NS")&gt;0)),"NS",SUM(W2867:X2872,W2878))</f>
        <v>0</v>
      </c>
      <c r="DJ2872" s="488"/>
      <c r="DK2872" s="353">
        <f t="shared" ref="DK2872" si="4115">IF(AND(SUM(Y2867:Y2872,Y2878)=0,SUM(COUNTIF(Y2867:Y2872,"NS"),COUNTIF(Y2878,"NS")&gt;0)),"NS",SUM(Y2867:Y2872,Y2878))</f>
        <v>0</v>
      </c>
      <c r="DL2872" s="353">
        <f t="shared" ref="DL2872" si="4116">IF(AND(SUM(Z2867:Z2872,Z2878)=0,SUM(COUNTIF(Z2867:Z2872,"NS"),COUNTIF(Z2878,"NS")&gt;0)),"NS",SUM(Z2867:Z2872,Z2878))</f>
        <v>0</v>
      </c>
      <c r="DM2872" s="488">
        <f t="shared" ref="DM2872" si="4117">IF(AND(SUM(AA2867:AB2872,AA2878)=0,SUM(COUNTIF(AA2867:AB2872,"NS"),COUNTIF(AA2878,"NS")&gt;0)),"NS",SUM(AA2867:AB2872,AA2878))</f>
        <v>0</v>
      </c>
      <c r="DN2872" s="488"/>
      <c r="DO2872" s="353">
        <f t="shared" ref="DO2872" si="4118">IF(AND(SUM(AC2867:AC2872,AC2878)=0,SUM(COUNTIF(AC2867:AC2872,"NS"),COUNTIF(AC2878,"NS")&gt;0)),"NS",SUM(AC2867:AC2872,AC2878))</f>
        <v>0</v>
      </c>
      <c r="DP2872" s="353">
        <f t="shared" ref="DP2872" si="4119">IF(AND(SUM(AD2867:AD2872,AD2878)=0,SUM(COUNTIF(AD2867:AD2872,"NS"),COUNTIF(AD2878,"NS")&gt;0)),"NS",SUM(AD2867:AD2872,AD2878))</f>
        <v>0</v>
      </c>
    </row>
    <row r="2873" spans="1:121" ht="38.25" customHeight="1" x14ac:dyDescent="0.2">
      <c r="A2873" s="174"/>
      <c r="B2873" s="174"/>
      <c r="C2873" s="169" t="s">
        <v>408</v>
      </c>
      <c r="D2873" s="201"/>
      <c r="E2873" s="201"/>
      <c r="F2873" s="201"/>
      <c r="G2873" s="486"/>
      <c r="H2873" s="486"/>
      <c r="I2873" s="201"/>
      <c r="J2873" s="201"/>
      <c r="K2873" s="486"/>
      <c r="L2873" s="486"/>
      <c r="M2873" s="201"/>
      <c r="N2873" s="201"/>
      <c r="O2873" s="486"/>
      <c r="P2873" s="486"/>
      <c r="Q2873" s="201"/>
      <c r="R2873" s="201"/>
      <c r="S2873" s="486"/>
      <c r="T2873" s="486"/>
      <c r="U2873" s="201"/>
      <c r="V2873" s="201"/>
      <c r="W2873" s="486"/>
      <c r="X2873" s="486"/>
      <c r="Y2873" s="201"/>
      <c r="Z2873" s="201"/>
      <c r="AA2873" s="486"/>
      <c r="AB2873" s="486"/>
      <c r="AC2873" s="201"/>
      <c r="AD2873" s="201"/>
      <c r="AE2873" s="109"/>
      <c r="AG2873" s="130">
        <f t="shared" si="4009"/>
        <v>0</v>
      </c>
      <c r="AH2873" s="130">
        <f t="shared" si="4010"/>
        <v>0</v>
      </c>
      <c r="AI2873" s="130">
        <f t="shared" si="4011"/>
        <v>0</v>
      </c>
      <c r="AJ2873" s="130">
        <f t="shared" si="4012"/>
        <v>0</v>
      </c>
      <c r="AK2873" s="359">
        <f t="shared" si="4013"/>
        <v>0</v>
      </c>
      <c r="AL2873" s="130">
        <f t="shared" si="4014"/>
        <v>0</v>
      </c>
      <c r="AM2873" s="130">
        <f t="shared" si="4015"/>
        <v>0</v>
      </c>
      <c r="AN2873" s="130">
        <f t="shared" si="4016"/>
        <v>0</v>
      </c>
      <c r="AO2873" s="130">
        <f t="shared" si="4017"/>
        <v>0</v>
      </c>
      <c r="AP2873" s="359">
        <f t="shared" si="4018"/>
        <v>0</v>
      </c>
      <c r="AQ2873" s="130">
        <f t="shared" si="4019"/>
        <v>0</v>
      </c>
      <c r="AR2873" s="130">
        <f t="shared" si="4020"/>
        <v>0</v>
      </c>
      <c r="AS2873" s="130">
        <f t="shared" si="4021"/>
        <v>0</v>
      </c>
      <c r="AT2873" s="130">
        <f t="shared" si="4022"/>
        <v>0</v>
      </c>
      <c r="AU2873" s="359">
        <f t="shared" si="4023"/>
        <v>0</v>
      </c>
      <c r="AV2873" s="130">
        <f t="shared" si="4024"/>
        <v>0</v>
      </c>
      <c r="AW2873" s="130">
        <f t="shared" si="4025"/>
        <v>0</v>
      </c>
      <c r="AX2873" s="130">
        <f t="shared" si="4026"/>
        <v>0</v>
      </c>
      <c r="AY2873" s="130">
        <f t="shared" si="4027"/>
        <v>0</v>
      </c>
      <c r="AZ2873" s="359">
        <f t="shared" si="4028"/>
        <v>0</v>
      </c>
      <c r="BA2873" s="130">
        <f t="shared" si="4029"/>
        <v>0</v>
      </c>
      <c r="BB2873" s="130">
        <f t="shared" si="4030"/>
        <v>0</v>
      </c>
      <c r="BC2873" s="130">
        <f t="shared" si="4031"/>
        <v>0</v>
      </c>
      <c r="BD2873" s="130">
        <f t="shared" si="4032"/>
        <v>0</v>
      </c>
      <c r="BE2873" s="359">
        <f t="shared" si="4033"/>
        <v>0</v>
      </c>
      <c r="BF2873" s="130">
        <f t="shared" si="4034"/>
        <v>0</v>
      </c>
      <c r="BG2873" s="130">
        <f t="shared" si="4035"/>
        <v>0</v>
      </c>
      <c r="BH2873" s="130">
        <f t="shared" si="4036"/>
        <v>0</v>
      </c>
      <c r="BI2873" s="130">
        <f t="shared" si="4037"/>
        <v>0</v>
      </c>
      <c r="BJ2873" s="359">
        <f t="shared" si="4038"/>
        <v>0</v>
      </c>
      <c r="BK2873" s="130">
        <f t="shared" si="4039"/>
        <v>0</v>
      </c>
      <c r="BL2873" s="130">
        <f t="shared" si="4040"/>
        <v>0</v>
      </c>
      <c r="BM2873" s="130">
        <f t="shared" si="4041"/>
        <v>0</v>
      </c>
      <c r="BN2873" s="130">
        <f t="shared" si="4042"/>
        <v>0</v>
      </c>
      <c r="BO2873" s="359">
        <f t="shared" si="4043"/>
        <v>0</v>
      </c>
      <c r="BP2873" s="90" t="s">
        <v>2058</v>
      </c>
      <c r="BQ2873" s="90">
        <f>COUNTIF(D2873:D2877,"NA")</f>
        <v>0</v>
      </c>
      <c r="BR2873" s="90">
        <f>COUNTIF(E2873:E2877,"NA")</f>
        <v>0</v>
      </c>
      <c r="BS2873" s="90">
        <f>COUNTIF(F2873:F2877,"NA")</f>
        <v>0</v>
      </c>
      <c r="BT2873" s="90">
        <f>COUNTIF(G2873:H2877,"NA")</f>
        <v>0</v>
      </c>
      <c r="BU2873" s="90">
        <f>COUNTIF(I2873:I2877,"NA")</f>
        <v>0</v>
      </c>
      <c r="BV2873" s="90">
        <f>COUNTIF(J2873:J2877,"NA")</f>
        <v>0</v>
      </c>
      <c r="BW2873" s="90">
        <f>COUNTIF(K2873:L2877,"NA")</f>
        <v>0</v>
      </c>
      <c r="BX2873" s="90">
        <f>COUNTIF(M2873:M2877,"NA")</f>
        <v>0</v>
      </c>
      <c r="BY2873" s="90">
        <f>COUNTIF(N2873:N2877,"NA")</f>
        <v>0</v>
      </c>
      <c r="BZ2873" s="90">
        <f>COUNTIF(O2873:P2877,"NA")</f>
        <v>0</v>
      </c>
      <c r="CA2873" s="90">
        <f>COUNTIF(Q2873:Q2877,"NA")</f>
        <v>0</v>
      </c>
      <c r="CB2873" s="90">
        <f>COUNTIF(R2873:R2877,"NA")</f>
        <v>0</v>
      </c>
      <c r="CC2873" s="90">
        <f>COUNTIF(S2873:T2877,"NA")</f>
        <v>0</v>
      </c>
      <c r="CD2873" s="90">
        <f>COUNTIF(U2873:U2877,"NA")</f>
        <v>0</v>
      </c>
      <c r="CE2873" s="90">
        <f>COUNTIF(V2873:V2877,"NA")</f>
        <v>0</v>
      </c>
      <c r="CF2873" s="90">
        <f>COUNTIF(W2873:X2877,"NA")</f>
        <v>0</v>
      </c>
      <c r="CG2873" s="90">
        <f>COUNTIF(Y2873:Y2877,"NA")</f>
        <v>0</v>
      </c>
      <c r="CH2873" s="90">
        <f>COUNTIF(Z2873:Z2877,"NA")</f>
        <v>0</v>
      </c>
      <c r="CI2873" s="90">
        <f>COUNTIF(AA2873:AB2877,"NA")</f>
        <v>0</v>
      </c>
      <c r="CJ2873" s="90">
        <f>COUNTIF(AC2873:AC2877,"NA")</f>
        <v>0</v>
      </c>
      <c r="CK2873" s="90">
        <f>COUNTIF(AD2873:AD2877,"NA")</f>
        <v>0</v>
      </c>
      <c r="CO2873" s="349" t="s">
        <v>2078</v>
      </c>
      <c r="CP2873" s="353">
        <f>SUM(D2867:D2872)</f>
        <v>0</v>
      </c>
      <c r="CQ2873" s="353">
        <f>SUM(E2867:E2872)</f>
        <v>0</v>
      </c>
      <c r="CR2873" s="353">
        <f>SUM(F2867:F2872)</f>
        <v>0</v>
      </c>
      <c r="CS2873" s="488">
        <f>SUM(G2867:H2872)</f>
        <v>0</v>
      </c>
      <c r="CT2873" s="488"/>
      <c r="CU2873" s="353">
        <f>SUM(I2867:I2872)</f>
        <v>0</v>
      </c>
      <c r="CV2873" s="353">
        <f>SUM(J2867:J2872)</f>
        <v>0</v>
      </c>
      <c r="CW2873" s="488">
        <f t="shared" ref="CW2873" si="4120">SUM(K2867:L2872)</f>
        <v>0</v>
      </c>
      <c r="CX2873" s="488"/>
      <c r="CY2873" s="353">
        <f t="shared" ref="CY2873" si="4121">SUM(M2867:M2872)</f>
        <v>0</v>
      </c>
      <c r="CZ2873" s="353">
        <f t="shared" ref="CZ2873" si="4122">SUM(N2867:N2872)</f>
        <v>0</v>
      </c>
      <c r="DA2873" s="488">
        <f t="shared" ref="DA2873" si="4123">SUM(O2867:P2872)</f>
        <v>0</v>
      </c>
      <c r="DB2873" s="488"/>
      <c r="DC2873" s="353">
        <f t="shared" ref="DC2873" si="4124">SUM(Q2867:Q2872)</f>
        <v>0</v>
      </c>
      <c r="DD2873" s="353">
        <f t="shared" ref="DD2873" si="4125">SUM(R2867:R2872)</f>
        <v>0</v>
      </c>
      <c r="DE2873" s="488">
        <f t="shared" ref="DE2873" si="4126">SUM(S2867:T2872)</f>
        <v>0</v>
      </c>
      <c r="DF2873" s="488"/>
      <c r="DG2873" s="353">
        <f t="shared" ref="DG2873" si="4127">SUM(U2867:U2872)</f>
        <v>0</v>
      </c>
      <c r="DH2873" s="353">
        <f t="shared" ref="DH2873" si="4128">SUM(V2867:V2872)</f>
        <v>0</v>
      </c>
      <c r="DI2873" s="488">
        <f t="shared" ref="DI2873" si="4129">SUM(W2867:X2872)</f>
        <v>0</v>
      </c>
      <c r="DJ2873" s="488"/>
      <c r="DK2873" s="353">
        <f t="shared" ref="DK2873" si="4130">SUM(Y2867:Y2872)</f>
        <v>0</v>
      </c>
      <c r="DL2873" s="353">
        <f t="shared" ref="DL2873" si="4131">SUM(Z2867:Z2872)</f>
        <v>0</v>
      </c>
      <c r="DM2873" s="488">
        <f t="shared" ref="DM2873" si="4132">SUM(AA2867:AB2872)</f>
        <v>0</v>
      </c>
      <c r="DN2873" s="488"/>
      <c r="DO2873" s="353">
        <f t="shared" ref="DO2873" si="4133">SUM(AC2867:AC2872)</f>
        <v>0</v>
      </c>
      <c r="DP2873" s="353">
        <f t="shared" ref="DP2873" si="4134">SUM(AD2867:AD2872)</f>
        <v>0</v>
      </c>
    </row>
    <row r="2874" spans="1:121" ht="38.25" customHeight="1" x14ac:dyDescent="0.2">
      <c r="A2874" s="174"/>
      <c r="B2874" s="174"/>
      <c r="C2874" s="169" t="s">
        <v>409</v>
      </c>
      <c r="D2874" s="201"/>
      <c r="E2874" s="201"/>
      <c r="F2874" s="201"/>
      <c r="G2874" s="486"/>
      <c r="H2874" s="486"/>
      <c r="I2874" s="201"/>
      <c r="J2874" s="201"/>
      <c r="K2874" s="486"/>
      <c r="L2874" s="486"/>
      <c r="M2874" s="201"/>
      <c r="N2874" s="201"/>
      <c r="O2874" s="486"/>
      <c r="P2874" s="486"/>
      <c r="Q2874" s="201"/>
      <c r="R2874" s="201"/>
      <c r="S2874" s="486"/>
      <c r="T2874" s="486"/>
      <c r="U2874" s="201"/>
      <c r="V2874" s="201"/>
      <c r="W2874" s="486"/>
      <c r="X2874" s="486"/>
      <c r="Y2874" s="201"/>
      <c r="Z2874" s="201"/>
      <c r="AA2874" s="486"/>
      <c r="AB2874" s="486"/>
      <c r="AC2874" s="201"/>
      <c r="AD2874" s="201"/>
      <c r="AE2874" s="109"/>
      <c r="AG2874" s="130">
        <f t="shared" si="4009"/>
        <v>0</v>
      </c>
      <c r="AH2874" s="130">
        <f t="shared" si="4010"/>
        <v>0</v>
      </c>
      <c r="AI2874" s="130">
        <f t="shared" si="4011"/>
        <v>0</v>
      </c>
      <c r="AJ2874" s="130">
        <f t="shared" si="4012"/>
        <v>0</v>
      </c>
      <c r="AK2874" s="359">
        <f t="shared" si="4013"/>
        <v>0</v>
      </c>
      <c r="AL2874" s="130">
        <f t="shared" si="4014"/>
        <v>0</v>
      </c>
      <c r="AM2874" s="130">
        <f t="shared" si="4015"/>
        <v>0</v>
      </c>
      <c r="AN2874" s="130">
        <f t="shared" si="4016"/>
        <v>0</v>
      </c>
      <c r="AO2874" s="130">
        <f t="shared" si="4017"/>
        <v>0</v>
      </c>
      <c r="AP2874" s="359">
        <f t="shared" si="4018"/>
        <v>0</v>
      </c>
      <c r="AQ2874" s="130">
        <f t="shared" si="4019"/>
        <v>0</v>
      </c>
      <c r="AR2874" s="130">
        <f t="shared" si="4020"/>
        <v>0</v>
      </c>
      <c r="AS2874" s="130">
        <f t="shared" si="4021"/>
        <v>0</v>
      </c>
      <c r="AT2874" s="130">
        <f t="shared" si="4022"/>
        <v>0</v>
      </c>
      <c r="AU2874" s="359">
        <f t="shared" si="4023"/>
        <v>0</v>
      </c>
      <c r="AV2874" s="130">
        <f t="shared" si="4024"/>
        <v>0</v>
      </c>
      <c r="AW2874" s="130">
        <f t="shared" si="4025"/>
        <v>0</v>
      </c>
      <c r="AX2874" s="130">
        <f t="shared" si="4026"/>
        <v>0</v>
      </c>
      <c r="AY2874" s="130">
        <f t="shared" si="4027"/>
        <v>0</v>
      </c>
      <c r="AZ2874" s="359">
        <f t="shared" si="4028"/>
        <v>0</v>
      </c>
      <c r="BA2874" s="130">
        <f t="shared" si="4029"/>
        <v>0</v>
      </c>
      <c r="BB2874" s="130">
        <f t="shared" si="4030"/>
        <v>0</v>
      </c>
      <c r="BC2874" s="130">
        <f t="shared" si="4031"/>
        <v>0</v>
      </c>
      <c r="BD2874" s="130">
        <f t="shared" si="4032"/>
        <v>0</v>
      </c>
      <c r="BE2874" s="359">
        <f t="shared" si="4033"/>
        <v>0</v>
      </c>
      <c r="BF2874" s="130">
        <f t="shared" si="4034"/>
        <v>0</v>
      </c>
      <c r="BG2874" s="130">
        <f t="shared" si="4035"/>
        <v>0</v>
      </c>
      <c r="BH2874" s="130">
        <f t="shared" si="4036"/>
        <v>0</v>
      </c>
      <c r="BI2874" s="130">
        <f t="shared" si="4037"/>
        <v>0</v>
      </c>
      <c r="BJ2874" s="359">
        <f t="shared" si="4038"/>
        <v>0</v>
      </c>
      <c r="BK2874" s="130">
        <f t="shared" si="4039"/>
        <v>0</v>
      </c>
      <c r="BL2874" s="130">
        <f t="shared" si="4040"/>
        <v>0</v>
      </c>
      <c r="BM2874" s="130">
        <f t="shared" si="4041"/>
        <v>0</v>
      </c>
      <c r="BN2874" s="130">
        <f t="shared" si="4042"/>
        <v>0</v>
      </c>
      <c r="BO2874" s="359">
        <f t="shared" si="4043"/>
        <v>0</v>
      </c>
      <c r="BP2874" s="90" t="s">
        <v>2078</v>
      </c>
      <c r="BQ2874" s="90">
        <f>SUM(D2873:D2877)</f>
        <v>0</v>
      </c>
      <c r="BR2874" s="90">
        <f>SUM(E2873:E2877)</f>
        <v>0</v>
      </c>
      <c r="BS2874" s="90">
        <f>SUM(F2873:F2877)</f>
        <v>0</v>
      </c>
      <c r="BT2874" s="90">
        <f>SUM(G2873:H2877)</f>
        <v>0</v>
      </c>
      <c r="BU2874" s="90">
        <f>SUM(I2873:I2877)</f>
        <v>0</v>
      </c>
      <c r="BV2874" s="90">
        <f>SUM(J2873:J2877)</f>
        <v>0</v>
      </c>
      <c r="BW2874" s="90">
        <f>SUM(K2873:L2877)</f>
        <v>0</v>
      </c>
      <c r="BX2874" s="90">
        <f>SUM(M2873:M2877)</f>
        <v>0</v>
      </c>
      <c r="BY2874" s="90">
        <f>SUM(N2873:N2877)</f>
        <v>0</v>
      </c>
      <c r="BZ2874" s="90">
        <f>SUM(O2873:P2877)</f>
        <v>0</v>
      </c>
      <c r="CA2874" s="90">
        <f>SUM(Q2873:Q2877)</f>
        <v>0</v>
      </c>
      <c r="CB2874" s="90">
        <f>SUM(R2873:R2877)</f>
        <v>0</v>
      </c>
      <c r="CC2874" s="90">
        <f>SUM(S2873:T2877)</f>
        <v>0</v>
      </c>
      <c r="CD2874" s="90">
        <f>SUM(U2873:U2877)</f>
        <v>0</v>
      </c>
      <c r="CE2874" s="90">
        <f>SUM(V2873:V2877)</f>
        <v>0</v>
      </c>
      <c r="CF2874" s="90">
        <f>SUM(W2873:X2877)</f>
        <v>0</v>
      </c>
      <c r="CG2874" s="90">
        <f>SUM(Y2873:Y2877)</f>
        <v>0</v>
      </c>
      <c r="CH2874" s="90">
        <f>SUM(Z2873:Z2877)</f>
        <v>0</v>
      </c>
      <c r="CI2874" s="90">
        <f>SUM(AA2873:AB2877)</f>
        <v>0</v>
      </c>
      <c r="CJ2874" s="90">
        <f>SUM(AC2873:AC2877)</f>
        <v>0</v>
      </c>
      <c r="CK2874" s="90">
        <f>SUM(AD2873:AD2877)</f>
        <v>0</v>
      </c>
      <c r="CO2874" s="349" t="s">
        <v>2029</v>
      </c>
      <c r="CP2874" s="353">
        <f>SUM(COUNTIF(D2867:D2872,"NS"))</f>
        <v>0</v>
      </c>
      <c r="CQ2874" s="353">
        <f>SUM(COUNTIF(E2867:E2872,"NS"))</f>
        <v>0</v>
      </c>
      <c r="CR2874" s="353">
        <f>SUM(COUNTIF(F2867:F2872,"NS"))</f>
        <v>0</v>
      </c>
      <c r="CS2874" s="488">
        <f>SUM(COUNTIF(G2867:H2872,"NS"))</f>
        <v>0</v>
      </c>
      <c r="CT2874" s="488"/>
      <c r="CU2874" s="353">
        <f>SUM(COUNTIF(I2867:I2872,"NS"))</f>
        <v>0</v>
      </c>
      <c r="CV2874" s="353">
        <f>SUM(COUNTIF(J2867:J2872,"NS"))</f>
        <v>0</v>
      </c>
      <c r="CW2874" s="488">
        <f t="shared" ref="CW2874" si="4135">SUM(COUNTIF(K2867:L2872,"NS"))</f>
        <v>0</v>
      </c>
      <c r="CX2874" s="488"/>
      <c r="CY2874" s="353">
        <f t="shared" ref="CY2874" si="4136">SUM(COUNTIF(M2867:M2872,"NS"))</f>
        <v>0</v>
      </c>
      <c r="CZ2874" s="353">
        <f t="shared" ref="CZ2874" si="4137">SUM(COUNTIF(N2867:N2872,"NS"))</f>
        <v>0</v>
      </c>
      <c r="DA2874" s="488">
        <f t="shared" ref="DA2874" si="4138">SUM(COUNTIF(O2867:P2872,"NS"))</f>
        <v>0</v>
      </c>
      <c r="DB2874" s="488"/>
      <c r="DC2874" s="353">
        <f t="shared" ref="DC2874" si="4139">SUM(COUNTIF(Q2867:Q2872,"NS"))</f>
        <v>0</v>
      </c>
      <c r="DD2874" s="353">
        <f t="shared" ref="DD2874" si="4140">SUM(COUNTIF(R2867:R2872,"NS"))</f>
        <v>0</v>
      </c>
      <c r="DE2874" s="488">
        <f t="shared" ref="DE2874" si="4141">SUM(COUNTIF(S2867:T2872,"NS"))</f>
        <v>0</v>
      </c>
      <c r="DF2874" s="488"/>
      <c r="DG2874" s="353">
        <f t="shared" ref="DG2874" si="4142">SUM(COUNTIF(U2867:U2872,"NS"))</f>
        <v>0</v>
      </c>
      <c r="DH2874" s="353">
        <f t="shared" ref="DH2874" si="4143">SUM(COUNTIF(V2867:V2872,"NS"))</f>
        <v>0</v>
      </c>
      <c r="DI2874" s="488">
        <f t="shared" ref="DI2874" si="4144">SUM(COUNTIF(W2867:X2872,"NS"))</f>
        <v>0</v>
      </c>
      <c r="DJ2874" s="488"/>
      <c r="DK2874" s="353">
        <f t="shared" ref="DK2874" si="4145">SUM(COUNTIF(Y2867:Y2872,"NS"))</f>
        <v>0</v>
      </c>
      <c r="DL2874" s="353">
        <f t="shared" ref="DL2874" si="4146">SUM(COUNTIF(Z2867:Z2872,"NS"))</f>
        <v>0</v>
      </c>
      <c r="DM2874" s="488">
        <f t="shared" ref="DM2874" si="4147">SUM(COUNTIF(AA2867:AB2872,"NS"))</f>
        <v>0</v>
      </c>
      <c r="DN2874" s="488"/>
      <c r="DO2874" s="353">
        <f t="shared" ref="DO2874" si="4148">SUM(COUNTIF(AC2867:AC2872,"NS"))</f>
        <v>0</v>
      </c>
      <c r="DP2874" s="353">
        <f t="shared" ref="DP2874" si="4149">SUM(COUNTIF(AD2867:AD2872,"NS"))</f>
        <v>0</v>
      </c>
    </row>
    <row r="2875" spans="1:121" ht="38.25" customHeight="1" x14ac:dyDescent="0.2">
      <c r="A2875" s="174"/>
      <c r="B2875" s="174"/>
      <c r="C2875" s="169" t="s">
        <v>410</v>
      </c>
      <c r="D2875" s="201"/>
      <c r="E2875" s="201"/>
      <c r="F2875" s="201"/>
      <c r="G2875" s="486"/>
      <c r="H2875" s="486"/>
      <c r="I2875" s="201"/>
      <c r="J2875" s="201"/>
      <c r="K2875" s="486"/>
      <c r="L2875" s="486"/>
      <c r="M2875" s="201"/>
      <c r="N2875" s="201"/>
      <c r="O2875" s="486"/>
      <c r="P2875" s="486"/>
      <c r="Q2875" s="201"/>
      <c r="R2875" s="201"/>
      <c r="S2875" s="486"/>
      <c r="T2875" s="486"/>
      <c r="U2875" s="201"/>
      <c r="V2875" s="201"/>
      <c r="W2875" s="486"/>
      <c r="X2875" s="486"/>
      <c r="Y2875" s="201"/>
      <c r="Z2875" s="201"/>
      <c r="AA2875" s="486"/>
      <c r="AB2875" s="486"/>
      <c r="AC2875" s="201"/>
      <c r="AD2875" s="201"/>
      <c r="AE2875" s="109"/>
      <c r="AG2875" s="130">
        <f t="shared" si="4009"/>
        <v>0</v>
      </c>
      <c r="AH2875" s="130">
        <f t="shared" si="4010"/>
        <v>0</v>
      </c>
      <c r="AI2875" s="130">
        <f t="shared" si="4011"/>
        <v>0</v>
      </c>
      <c r="AJ2875" s="130">
        <f t="shared" si="4012"/>
        <v>0</v>
      </c>
      <c r="AK2875" s="359">
        <f t="shared" si="4013"/>
        <v>0</v>
      </c>
      <c r="AL2875" s="130">
        <f t="shared" si="4014"/>
        <v>0</v>
      </c>
      <c r="AM2875" s="130">
        <f t="shared" si="4015"/>
        <v>0</v>
      </c>
      <c r="AN2875" s="130">
        <f t="shared" si="4016"/>
        <v>0</v>
      </c>
      <c r="AO2875" s="130">
        <f t="shared" si="4017"/>
        <v>0</v>
      </c>
      <c r="AP2875" s="359">
        <f t="shared" si="4018"/>
        <v>0</v>
      </c>
      <c r="AQ2875" s="130">
        <f t="shared" si="4019"/>
        <v>0</v>
      </c>
      <c r="AR2875" s="130">
        <f t="shared" si="4020"/>
        <v>0</v>
      </c>
      <c r="AS2875" s="130">
        <f t="shared" si="4021"/>
        <v>0</v>
      </c>
      <c r="AT2875" s="130">
        <f t="shared" si="4022"/>
        <v>0</v>
      </c>
      <c r="AU2875" s="359">
        <f t="shared" si="4023"/>
        <v>0</v>
      </c>
      <c r="AV2875" s="130">
        <f t="shared" si="4024"/>
        <v>0</v>
      </c>
      <c r="AW2875" s="130">
        <f t="shared" si="4025"/>
        <v>0</v>
      </c>
      <c r="AX2875" s="130">
        <f t="shared" si="4026"/>
        <v>0</v>
      </c>
      <c r="AY2875" s="130">
        <f t="shared" si="4027"/>
        <v>0</v>
      </c>
      <c r="AZ2875" s="359">
        <f t="shared" si="4028"/>
        <v>0</v>
      </c>
      <c r="BA2875" s="130">
        <f t="shared" si="4029"/>
        <v>0</v>
      </c>
      <c r="BB2875" s="130">
        <f t="shared" si="4030"/>
        <v>0</v>
      </c>
      <c r="BC2875" s="130">
        <f t="shared" si="4031"/>
        <v>0</v>
      </c>
      <c r="BD2875" s="130">
        <f t="shared" si="4032"/>
        <v>0</v>
      </c>
      <c r="BE2875" s="359">
        <f t="shared" si="4033"/>
        <v>0</v>
      </c>
      <c r="BF2875" s="130">
        <f t="shared" si="4034"/>
        <v>0</v>
      </c>
      <c r="BG2875" s="130">
        <f t="shared" si="4035"/>
        <v>0</v>
      </c>
      <c r="BH2875" s="130">
        <f t="shared" si="4036"/>
        <v>0</v>
      </c>
      <c r="BI2875" s="130">
        <f t="shared" si="4037"/>
        <v>0</v>
      </c>
      <c r="BJ2875" s="359">
        <f t="shared" si="4038"/>
        <v>0</v>
      </c>
      <c r="BK2875" s="130">
        <f t="shared" si="4039"/>
        <v>0</v>
      </c>
      <c r="BL2875" s="130">
        <f t="shared" si="4040"/>
        <v>0</v>
      </c>
      <c r="BM2875" s="130">
        <f t="shared" si="4041"/>
        <v>0</v>
      </c>
      <c r="BN2875" s="130">
        <f t="shared" si="4042"/>
        <v>0</v>
      </c>
      <c r="BO2875" s="359">
        <f t="shared" si="4043"/>
        <v>0</v>
      </c>
      <c r="BP2875" s="90" t="s">
        <v>2029</v>
      </c>
      <c r="BQ2875" s="90">
        <f>COUNTIF(D2873:D2877,"NS")</f>
        <v>0</v>
      </c>
      <c r="BR2875" s="90">
        <f>COUNTIF(E2873:E2877,"NS")</f>
        <v>0</v>
      </c>
      <c r="BS2875" s="90">
        <f>COUNTIF(F2873:F2877,"NS")</f>
        <v>0</v>
      </c>
      <c r="BT2875" s="90">
        <f>COUNTIF(G2873:H2877,"NS")</f>
        <v>0</v>
      </c>
      <c r="BU2875" s="90">
        <f>COUNTIF(I2873:I2877,"NS")</f>
        <v>0</v>
      </c>
      <c r="BV2875" s="90">
        <f>COUNTIF(J2873:J2877,"NS")</f>
        <v>0</v>
      </c>
      <c r="BW2875" s="90">
        <f>COUNTIF(K2873:L2877,"NS")</f>
        <v>0</v>
      </c>
      <c r="BX2875" s="90">
        <f>COUNTIF(M2873:M2877,"NS")</f>
        <v>0</v>
      </c>
      <c r="BY2875" s="90">
        <f>COUNTIF(N2873:N2877,"NS")</f>
        <v>0</v>
      </c>
      <c r="BZ2875" s="90">
        <f>COUNTIF(O2873:P2877,"NS")</f>
        <v>0</v>
      </c>
      <c r="CA2875" s="90">
        <f>COUNTIF(Q2873:Q2877,"NS")</f>
        <v>0</v>
      </c>
      <c r="CB2875" s="90">
        <f>COUNTIF(R2873:R2877,"NS")</f>
        <v>0</v>
      </c>
      <c r="CC2875" s="90">
        <f>COUNTIF(S2873:T2877,"NS")</f>
        <v>0</v>
      </c>
      <c r="CD2875" s="90">
        <f>COUNTIF(U2873:U2877,"NS")</f>
        <v>0</v>
      </c>
      <c r="CE2875" s="90">
        <f>COUNTIF(V2873:V2877,"NS")</f>
        <v>0</v>
      </c>
      <c r="CF2875" s="90">
        <f>COUNTIF(W2873:X2877,"NS")</f>
        <v>0</v>
      </c>
      <c r="CG2875" s="90">
        <f>COUNTIF(Y2873:Y2877,"NS")</f>
        <v>0</v>
      </c>
      <c r="CH2875" s="90">
        <f>COUNTIF(Z2873:Z2877,"NS")</f>
        <v>0</v>
      </c>
      <c r="CI2875" s="90">
        <f>COUNTIF(AA2873:AB2877,"NS")</f>
        <v>0</v>
      </c>
      <c r="CJ2875" s="90">
        <f>COUNTIF(AC2873:AC2877,"NS")</f>
        <v>0</v>
      </c>
      <c r="CK2875" s="90">
        <f>COUNTIF(AD2873:AD2877,"NS")</f>
        <v>0</v>
      </c>
      <c r="CO2875" s="350">
        <v>0.25</v>
      </c>
      <c r="CP2875" s="342">
        <f>IF(CP2872="ns",0,CP2872*0.25)</f>
        <v>0</v>
      </c>
      <c r="CQ2875" s="342">
        <f>IF(CQ2872="ns",0,CQ2872*0.25)</f>
        <v>0</v>
      </c>
      <c r="CR2875" s="342">
        <f>IF(CR2872="ns",0,CR2872*0.25)</f>
        <v>0</v>
      </c>
      <c r="CS2875" s="486">
        <f t="shared" ref="CS2875" si="4150">IF(CS2872="ns",0,CS2872*0.25)</f>
        <v>0</v>
      </c>
      <c r="CT2875" s="486"/>
      <c r="CU2875" s="342">
        <f>IF(CU2872="ns",0,CU2872*0.25)</f>
        <v>0</v>
      </c>
      <c r="CV2875" s="342">
        <f>IF(CV2872="ns",0,CV2872*0.25)</f>
        <v>0</v>
      </c>
      <c r="CW2875" s="486">
        <f t="shared" ref="CW2875" si="4151">IF(CW2872="ns",0,CW2872*0.25)</f>
        <v>0</v>
      </c>
      <c r="CX2875" s="486"/>
      <c r="CY2875" s="342">
        <f t="shared" ref="CY2875:DA2875" si="4152">IF(CY2872="ns",0,CY2872*0.25)</f>
        <v>0</v>
      </c>
      <c r="CZ2875" s="342">
        <f t="shared" si="4152"/>
        <v>0</v>
      </c>
      <c r="DA2875" s="486">
        <f t="shared" si="4152"/>
        <v>0</v>
      </c>
      <c r="DB2875" s="486"/>
      <c r="DC2875" s="342">
        <f t="shared" ref="DC2875:DE2875" si="4153">IF(DC2872="ns",0,DC2872*0.25)</f>
        <v>0</v>
      </c>
      <c r="DD2875" s="342">
        <f t="shared" si="4153"/>
        <v>0</v>
      </c>
      <c r="DE2875" s="486">
        <f t="shared" si="4153"/>
        <v>0</v>
      </c>
      <c r="DF2875" s="486"/>
      <c r="DG2875" s="342">
        <f t="shared" ref="DG2875:DI2875" si="4154">IF(DG2872="ns",0,DG2872*0.25)</f>
        <v>0</v>
      </c>
      <c r="DH2875" s="342">
        <f t="shared" si="4154"/>
        <v>0</v>
      </c>
      <c r="DI2875" s="486">
        <f t="shared" si="4154"/>
        <v>0</v>
      </c>
      <c r="DJ2875" s="486"/>
      <c r="DK2875" s="342">
        <f t="shared" ref="DK2875:DM2875" si="4155">IF(DK2872="ns",0,DK2872*0.25)</f>
        <v>0</v>
      </c>
      <c r="DL2875" s="342">
        <f t="shared" si="4155"/>
        <v>0</v>
      </c>
      <c r="DM2875" s="486">
        <f t="shared" si="4155"/>
        <v>0</v>
      </c>
      <c r="DN2875" s="486"/>
      <c r="DO2875" s="342">
        <f t="shared" ref="DO2875:DP2875" si="4156">IF(DO2872="ns",0,DO2872*0.25)</f>
        <v>0</v>
      </c>
      <c r="DP2875" s="342">
        <f t="shared" si="4156"/>
        <v>0</v>
      </c>
    </row>
    <row r="2876" spans="1:121" ht="38.25" customHeight="1" x14ac:dyDescent="0.2">
      <c r="A2876" s="174"/>
      <c r="B2876" s="174"/>
      <c r="C2876" s="169" t="s">
        <v>411</v>
      </c>
      <c r="D2876" s="201"/>
      <c r="E2876" s="201"/>
      <c r="F2876" s="201"/>
      <c r="G2876" s="486"/>
      <c r="H2876" s="486"/>
      <c r="I2876" s="201"/>
      <c r="J2876" s="201"/>
      <c r="K2876" s="486"/>
      <c r="L2876" s="486"/>
      <c r="M2876" s="201"/>
      <c r="N2876" s="201"/>
      <c r="O2876" s="486"/>
      <c r="P2876" s="486"/>
      <c r="Q2876" s="201"/>
      <c r="R2876" s="201"/>
      <c r="S2876" s="486"/>
      <c r="T2876" s="486"/>
      <c r="U2876" s="201"/>
      <c r="V2876" s="201"/>
      <c r="W2876" s="486"/>
      <c r="X2876" s="486"/>
      <c r="Y2876" s="201"/>
      <c r="Z2876" s="201"/>
      <c r="AA2876" s="486"/>
      <c r="AB2876" s="486"/>
      <c r="AC2876" s="201"/>
      <c r="AD2876" s="201"/>
      <c r="AE2876" s="109"/>
      <c r="AG2876" s="130">
        <f t="shared" si="4009"/>
        <v>0</v>
      </c>
      <c r="AH2876" s="130">
        <f t="shared" si="4010"/>
        <v>0</v>
      </c>
      <c r="AI2876" s="130">
        <f t="shared" si="4011"/>
        <v>0</v>
      </c>
      <c r="AJ2876" s="130">
        <f t="shared" si="4012"/>
        <v>0</v>
      </c>
      <c r="AK2876" s="359">
        <f t="shared" si="4013"/>
        <v>0</v>
      </c>
      <c r="AL2876" s="130">
        <f t="shared" si="4014"/>
        <v>0</v>
      </c>
      <c r="AM2876" s="130">
        <f t="shared" si="4015"/>
        <v>0</v>
      </c>
      <c r="AN2876" s="130">
        <f t="shared" si="4016"/>
        <v>0</v>
      </c>
      <c r="AO2876" s="130">
        <f t="shared" si="4017"/>
        <v>0</v>
      </c>
      <c r="AP2876" s="359">
        <f t="shared" si="4018"/>
        <v>0</v>
      </c>
      <c r="AQ2876" s="130">
        <f t="shared" si="4019"/>
        <v>0</v>
      </c>
      <c r="AR2876" s="130">
        <f t="shared" si="4020"/>
        <v>0</v>
      </c>
      <c r="AS2876" s="130">
        <f t="shared" si="4021"/>
        <v>0</v>
      </c>
      <c r="AT2876" s="130">
        <f t="shared" si="4022"/>
        <v>0</v>
      </c>
      <c r="AU2876" s="359">
        <f t="shared" si="4023"/>
        <v>0</v>
      </c>
      <c r="AV2876" s="130">
        <f t="shared" si="4024"/>
        <v>0</v>
      </c>
      <c r="AW2876" s="130">
        <f t="shared" si="4025"/>
        <v>0</v>
      </c>
      <c r="AX2876" s="130">
        <f t="shared" si="4026"/>
        <v>0</v>
      </c>
      <c r="AY2876" s="130">
        <f t="shared" si="4027"/>
        <v>0</v>
      </c>
      <c r="AZ2876" s="359">
        <f t="shared" si="4028"/>
        <v>0</v>
      </c>
      <c r="BA2876" s="130">
        <f t="shared" si="4029"/>
        <v>0</v>
      </c>
      <c r="BB2876" s="130">
        <f t="shared" si="4030"/>
        <v>0</v>
      </c>
      <c r="BC2876" s="130">
        <f t="shared" si="4031"/>
        <v>0</v>
      </c>
      <c r="BD2876" s="130">
        <f t="shared" si="4032"/>
        <v>0</v>
      </c>
      <c r="BE2876" s="359">
        <f t="shared" si="4033"/>
        <v>0</v>
      </c>
      <c r="BF2876" s="130">
        <f t="shared" si="4034"/>
        <v>0</v>
      </c>
      <c r="BG2876" s="130">
        <f t="shared" si="4035"/>
        <v>0</v>
      </c>
      <c r="BH2876" s="130">
        <f t="shared" si="4036"/>
        <v>0</v>
      </c>
      <c r="BI2876" s="130">
        <f t="shared" si="4037"/>
        <v>0</v>
      </c>
      <c r="BJ2876" s="359">
        <f t="shared" si="4038"/>
        <v>0</v>
      </c>
      <c r="BK2876" s="130">
        <f t="shared" si="4039"/>
        <v>0</v>
      </c>
      <c r="BL2876" s="130">
        <f t="shared" si="4040"/>
        <v>0</v>
      </c>
      <c r="BM2876" s="130">
        <f t="shared" si="4041"/>
        <v>0</v>
      </c>
      <c r="BN2876" s="130">
        <f t="shared" si="4042"/>
        <v>0</v>
      </c>
      <c r="BO2876" s="359">
        <f t="shared" si="4043"/>
        <v>0</v>
      </c>
      <c r="BP2876" s="90" t="s">
        <v>2104</v>
      </c>
      <c r="BQ2876" s="90">
        <f>D2872</f>
        <v>0</v>
      </c>
      <c r="BR2876" s="90">
        <f>E2872</f>
        <v>0</v>
      </c>
      <c r="BS2876" s="90">
        <f>F2872</f>
        <v>0</v>
      </c>
      <c r="BT2876" s="90">
        <f>G2872</f>
        <v>0</v>
      </c>
      <c r="BU2876" s="90">
        <f>I2872</f>
        <v>0</v>
      </c>
      <c r="BV2876" s="90">
        <f>J2872</f>
        <v>0</v>
      </c>
      <c r="BW2876" s="90">
        <f>K2872</f>
        <v>0</v>
      </c>
      <c r="BX2876" s="90">
        <f>M2872</f>
        <v>0</v>
      </c>
      <c r="BY2876" s="90">
        <f>N2872</f>
        <v>0</v>
      </c>
      <c r="BZ2876" s="90">
        <f>O2872</f>
        <v>0</v>
      </c>
      <c r="CA2876" s="90">
        <f>Q2872</f>
        <v>0</v>
      </c>
      <c r="CB2876" s="90">
        <f>R2872</f>
        <v>0</v>
      </c>
      <c r="CC2876" s="90">
        <f>S2872</f>
        <v>0</v>
      </c>
      <c r="CD2876" s="90">
        <f>U2872</f>
        <v>0</v>
      </c>
      <c r="CE2876" s="90">
        <f>V2872</f>
        <v>0</v>
      </c>
      <c r="CF2876" s="90">
        <f>W2872</f>
        <v>0</v>
      </c>
      <c r="CG2876" s="90">
        <f>Y2872</f>
        <v>0</v>
      </c>
      <c r="CH2876" s="90">
        <f>Z2872</f>
        <v>0</v>
      </c>
      <c r="CI2876" s="90">
        <f>AA2872</f>
        <v>0</v>
      </c>
      <c r="CJ2876" s="90">
        <f>AC2872</f>
        <v>0</v>
      </c>
      <c r="CK2876" s="90">
        <f>AD2872</f>
        <v>0</v>
      </c>
      <c r="CO2876" s="349" t="s">
        <v>72</v>
      </c>
      <c r="CP2876" s="353">
        <f>D2878</f>
        <v>0</v>
      </c>
      <c r="CQ2876" s="353">
        <f>E2878</f>
        <v>0</v>
      </c>
      <c r="CR2876" s="353">
        <f>F2878</f>
        <v>0</v>
      </c>
      <c r="CS2876" s="488">
        <f>G2878</f>
        <v>0</v>
      </c>
      <c r="CT2876" s="488"/>
      <c r="CU2876" s="353">
        <f>I2878</f>
        <v>0</v>
      </c>
      <c r="CV2876" s="353">
        <f>J2878</f>
        <v>0</v>
      </c>
      <c r="CW2876" s="488">
        <f t="shared" ref="CW2876" si="4157">K2878</f>
        <v>0</v>
      </c>
      <c r="CX2876" s="488"/>
      <c r="CY2876" s="353">
        <f t="shared" ref="CY2876" si="4158">M2878</f>
        <v>0</v>
      </c>
      <c r="CZ2876" s="353">
        <f t="shared" ref="CZ2876" si="4159">N2878</f>
        <v>0</v>
      </c>
      <c r="DA2876" s="488">
        <f t="shared" ref="DA2876" si="4160">O2878</f>
        <v>0</v>
      </c>
      <c r="DB2876" s="488"/>
      <c r="DC2876" s="353">
        <f t="shared" ref="DC2876" si="4161">Q2878</f>
        <v>0</v>
      </c>
      <c r="DD2876" s="353">
        <f t="shared" ref="DD2876" si="4162">R2878</f>
        <v>0</v>
      </c>
      <c r="DE2876" s="488">
        <f t="shared" ref="DE2876" si="4163">S2878</f>
        <v>0</v>
      </c>
      <c r="DF2876" s="488"/>
      <c r="DG2876" s="353">
        <f t="shared" ref="DG2876" si="4164">U2878</f>
        <v>0</v>
      </c>
      <c r="DH2876" s="353">
        <f t="shared" ref="DH2876" si="4165">V2878</f>
        <v>0</v>
      </c>
      <c r="DI2876" s="488">
        <f t="shared" ref="DI2876" si="4166">W2878</f>
        <v>0</v>
      </c>
      <c r="DJ2876" s="488"/>
      <c r="DK2876" s="353">
        <f t="shared" ref="DK2876" si="4167">Y2878</f>
        <v>0</v>
      </c>
      <c r="DL2876" s="353">
        <f t="shared" ref="DL2876" si="4168">Z2878</f>
        <v>0</v>
      </c>
      <c r="DM2876" s="488">
        <f t="shared" ref="DM2876" si="4169">AA2878</f>
        <v>0</v>
      </c>
      <c r="DN2876" s="488"/>
      <c r="DO2876" s="353">
        <f t="shared" ref="DO2876" si="4170">AC2878</f>
        <v>0</v>
      </c>
      <c r="DP2876" s="353">
        <f t="shared" ref="DP2876" si="4171">AD2878</f>
        <v>0</v>
      </c>
    </row>
    <row r="2877" spans="1:121" ht="38.25" customHeight="1" x14ac:dyDescent="0.2">
      <c r="A2877" s="174"/>
      <c r="B2877" s="174"/>
      <c r="C2877" s="169" t="s">
        <v>412</v>
      </c>
      <c r="D2877" s="201"/>
      <c r="E2877" s="201"/>
      <c r="F2877" s="201"/>
      <c r="G2877" s="486"/>
      <c r="H2877" s="486"/>
      <c r="I2877" s="201"/>
      <c r="J2877" s="201"/>
      <c r="K2877" s="486"/>
      <c r="L2877" s="486"/>
      <c r="M2877" s="201"/>
      <c r="N2877" s="201"/>
      <c r="O2877" s="486"/>
      <c r="P2877" s="486"/>
      <c r="Q2877" s="201"/>
      <c r="R2877" s="201"/>
      <c r="S2877" s="486"/>
      <c r="T2877" s="486"/>
      <c r="U2877" s="201"/>
      <c r="V2877" s="201"/>
      <c r="W2877" s="486"/>
      <c r="X2877" s="486"/>
      <c r="Y2877" s="201"/>
      <c r="Z2877" s="201"/>
      <c r="AA2877" s="486"/>
      <c r="AB2877" s="486"/>
      <c r="AC2877" s="201"/>
      <c r="AD2877" s="201"/>
      <c r="AE2877" s="109"/>
      <c r="AG2877" s="130">
        <f t="shared" si="4009"/>
        <v>0</v>
      </c>
      <c r="AH2877" s="130">
        <f t="shared" si="4010"/>
        <v>0</v>
      </c>
      <c r="AI2877" s="130">
        <f t="shared" si="4011"/>
        <v>0</v>
      </c>
      <c r="AJ2877" s="130">
        <f t="shared" si="4012"/>
        <v>0</v>
      </c>
      <c r="AK2877" s="359">
        <f t="shared" si="4013"/>
        <v>0</v>
      </c>
      <c r="AL2877" s="130">
        <f t="shared" si="4014"/>
        <v>0</v>
      </c>
      <c r="AM2877" s="130">
        <f t="shared" si="4015"/>
        <v>0</v>
      </c>
      <c r="AN2877" s="130">
        <f t="shared" si="4016"/>
        <v>0</v>
      </c>
      <c r="AO2877" s="130">
        <f t="shared" si="4017"/>
        <v>0</v>
      </c>
      <c r="AP2877" s="359">
        <f t="shared" si="4018"/>
        <v>0</v>
      </c>
      <c r="AQ2877" s="130">
        <f t="shared" si="4019"/>
        <v>0</v>
      </c>
      <c r="AR2877" s="130">
        <f t="shared" si="4020"/>
        <v>0</v>
      </c>
      <c r="AS2877" s="130">
        <f t="shared" si="4021"/>
        <v>0</v>
      </c>
      <c r="AT2877" s="130">
        <f t="shared" si="4022"/>
        <v>0</v>
      </c>
      <c r="AU2877" s="359">
        <f t="shared" si="4023"/>
        <v>0</v>
      </c>
      <c r="AV2877" s="130">
        <f t="shared" si="4024"/>
        <v>0</v>
      </c>
      <c r="AW2877" s="130">
        <f t="shared" si="4025"/>
        <v>0</v>
      </c>
      <c r="AX2877" s="130">
        <f t="shared" si="4026"/>
        <v>0</v>
      </c>
      <c r="AY2877" s="130">
        <f t="shared" si="4027"/>
        <v>0</v>
      </c>
      <c r="AZ2877" s="359">
        <f t="shared" si="4028"/>
        <v>0</v>
      </c>
      <c r="BA2877" s="130">
        <f t="shared" si="4029"/>
        <v>0</v>
      </c>
      <c r="BB2877" s="130">
        <f t="shared" si="4030"/>
        <v>0</v>
      </c>
      <c r="BC2877" s="130">
        <f t="shared" si="4031"/>
        <v>0</v>
      </c>
      <c r="BD2877" s="130">
        <f t="shared" si="4032"/>
        <v>0</v>
      </c>
      <c r="BE2877" s="359">
        <f t="shared" si="4033"/>
        <v>0</v>
      </c>
      <c r="BF2877" s="130">
        <f t="shared" si="4034"/>
        <v>0</v>
      </c>
      <c r="BG2877" s="130">
        <f t="shared" si="4035"/>
        <v>0</v>
      </c>
      <c r="BH2877" s="130">
        <f t="shared" si="4036"/>
        <v>0</v>
      </c>
      <c r="BI2877" s="130">
        <f t="shared" si="4037"/>
        <v>0</v>
      </c>
      <c r="BJ2877" s="359">
        <f t="shared" si="4038"/>
        <v>0</v>
      </c>
      <c r="BK2877" s="130">
        <f t="shared" si="4039"/>
        <v>0</v>
      </c>
      <c r="BL2877" s="130">
        <f t="shared" si="4040"/>
        <v>0</v>
      </c>
      <c r="BM2877" s="130">
        <f t="shared" si="4041"/>
        <v>0</v>
      </c>
      <c r="BN2877" s="130">
        <f t="shared" si="4042"/>
        <v>0</v>
      </c>
      <c r="BO2877" s="359">
        <f t="shared" si="4043"/>
        <v>0</v>
      </c>
      <c r="CO2877" s="349" t="s">
        <v>2077</v>
      </c>
      <c r="CP2877" s="351">
        <f>IF(OR(CP2876=0,CP2876="NA",AND(CP2876="NS",CP2874&gt;0),AND(CP2876="NS",CP2873&gt;0),CP2876&lt;=CP2875),0,1)</f>
        <v>0</v>
      </c>
      <c r="CQ2877" s="351">
        <f>IF(OR(CQ2876=0,CQ2876="NA",AND(CQ2876="NS",CQ2874&gt;0),AND(CQ2876="NS",CQ2873&gt;0),CQ2876&lt;=CQ2875),0,1)</f>
        <v>0</v>
      </c>
      <c r="CR2877" s="351">
        <f>IF(OR(CR2876=0,CR2876="NA",AND(CR2876="NS",CR2874&gt;0),AND(CR2876="NS",CR2873&gt;0),CR2876&lt;=CR2875),0,1)</f>
        <v>0</v>
      </c>
      <c r="CS2877" s="489">
        <f t="shared" ref="CS2877" si="4172">IF(OR(CS2876=0,CS2876="NA",AND(CS2876="NS",CS2874&gt;0),AND(CS2876="NS",CS2873&gt;0),CS2876&lt;=CS2875),0,1)</f>
        <v>0</v>
      </c>
      <c r="CT2877" s="489"/>
      <c r="CU2877" s="351">
        <f>IF(OR(CU2876=0,CU2876="NA",AND(CU2876="NS",CU2874&gt;0),AND(CU2876="NS",CU2873&gt;0),CU2876&lt;=CU2875),0,1)</f>
        <v>0</v>
      </c>
      <c r="CV2877" s="351">
        <f>IF(OR(CV2876=0,CV2876="NA",AND(CV2876="NS",CV2874&gt;0),AND(CV2876="NS",CV2873&gt;0),CV2876&lt;=CV2875),0,1)</f>
        <v>0</v>
      </c>
      <c r="CW2877" s="489">
        <f t="shared" ref="CW2877" si="4173">IF(OR(CW2876=0,CW2876="NA",AND(CW2876="NS",CW2874&gt;0),AND(CW2876="NS",CW2873&gt;0),CW2876&lt;=CW2875),0,1)</f>
        <v>0</v>
      </c>
      <c r="CX2877" s="489"/>
      <c r="CY2877" s="351">
        <f t="shared" ref="CY2877:DA2877" si="4174">IF(OR(CY2876=0,CY2876="NA",AND(CY2876="NS",CY2874&gt;0),AND(CY2876="NS",CY2873&gt;0),CY2876&lt;=CY2875),0,1)</f>
        <v>0</v>
      </c>
      <c r="CZ2877" s="351">
        <f t="shared" si="4174"/>
        <v>0</v>
      </c>
      <c r="DA2877" s="489">
        <f t="shared" si="4174"/>
        <v>0</v>
      </c>
      <c r="DB2877" s="489"/>
      <c r="DC2877" s="351">
        <f t="shared" ref="DC2877:DE2877" si="4175">IF(OR(DC2876=0,DC2876="NA",AND(DC2876="NS",DC2874&gt;0),AND(DC2876="NS",DC2873&gt;0),DC2876&lt;=DC2875),0,1)</f>
        <v>0</v>
      </c>
      <c r="DD2877" s="351">
        <f t="shared" si="4175"/>
        <v>0</v>
      </c>
      <c r="DE2877" s="489">
        <f t="shared" si="4175"/>
        <v>0</v>
      </c>
      <c r="DF2877" s="489"/>
      <c r="DG2877" s="351">
        <f t="shared" ref="DG2877:DI2877" si="4176">IF(OR(DG2876=0,DG2876="NA",AND(DG2876="NS",DG2874&gt;0),AND(DG2876="NS",DG2873&gt;0),DG2876&lt;=DG2875),0,1)</f>
        <v>0</v>
      </c>
      <c r="DH2877" s="351">
        <f t="shared" si="4176"/>
        <v>0</v>
      </c>
      <c r="DI2877" s="489">
        <f t="shared" si="4176"/>
        <v>0</v>
      </c>
      <c r="DJ2877" s="489"/>
      <c r="DK2877" s="351">
        <f t="shared" ref="DK2877:DM2877" si="4177">IF(OR(DK2876=0,DK2876="NA",AND(DK2876="NS",DK2874&gt;0),AND(DK2876="NS",DK2873&gt;0),DK2876&lt;=DK2875),0,1)</f>
        <v>0</v>
      </c>
      <c r="DL2877" s="351">
        <f t="shared" si="4177"/>
        <v>0</v>
      </c>
      <c r="DM2877" s="489">
        <f t="shared" si="4177"/>
        <v>0</v>
      </c>
      <c r="DN2877" s="489"/>
      <c r="DO2877" s="351">
        <f t="shared" ref="DO2877:DP2877" si="4178">IF(OR(DO2876=0,DO2876="NA",AND(DO2876="NS",DO2874&gt;0),AND(DO2876="NS",DO2873&gt;0),DO2876&lt;=DO2875),0,1)</f>
        <v>0</v>
      </c>
      <c r="DP2877" s="351">
        <f t="shared" si="4178"/>
        <v>0</v>
      </c>
      <c r="DQ2877" s="90">
        <f>SUM(CP2877:DP2877)</f>
        <v>0</v>
      </c>
    </row>
    <row r="2878" spans="1:121" ht="38.25" customHeight="1" x14ac:dyDescent="0.2">
      <c r="A2878" s="173"/>
      <c r="B2878" s="173"/>
      <c r="C2878" s="168" t="s">
        <v>413</v>
      </c>
      <c r="D2878" s="201"/>
      <c r="E2878" s="201"/>
      <c r="F2878" s="201"/>
      <c r="G2878" s="486"/>
      <c r="H2878" s="486"/>
      <c r="I2878" s="201"/>
      <c r="J2878" s="201"/>
      <c r="K2878" s="486"/>
      <c r="L2878" s="486"/>
      <c r="M2878" s="201"/>
      <c r="N2878" s="201"/>
      <c r="O2878" s="486"/>
      <c r="P2878" s="486"/>
      <c r="Q2878" s="201"/>
      <c r="R2878" s="201"/>
      <c r="S2878" s="486"/>
      <c r="T2878" s="486"/>
      <c r="U2878" s="201"/>
      <c r="V2878" s="201"/>
      <c r="W2878" s="486"/>
      <c r="X2878" s="486"/>
      <c r="Y2878" s="201"/>
      <c r="Z2878" s="201"/>
      <c r="AA2878" s="486"/>
      <c r="AB2878" s="486"/>
      <c r="AC2878" s="201"/>
      <c r="AD2878" s="201"/>
      <c r="AE2878" s="109"/>
      <c r="AG2878" s="130">
        <f t="shared" si="4009"/>
        <v>0</v>
      </c>
      <c r="AH2878" s="130">
        <f t="shared" si="4010"/>
        <v>0</v>
      </c>
      <c r="AI2878" s="130">
        <f t="shared" si="4011"/>
        <v>0</v>
      </c>
      <c r="AJ2878" s="130">
        <f t="shared" si="4012"/>
        <v>0</v>
      </c>
      <c r="AK2878" s="359">
        <f t="shared" si="4013"/>
        <v>0</v>
      </c>
      <c r="AL2878" s="130">
        <f t="shared" si="4014"/>
        <v>0</v>
      </c>
      <c r="AM2878" s="130">
        <f t="shared" si="4015"/>
        <v>0</v>
      </c>
      <c r="AN2878" s="130">
        <f t="shared" si="4016"/>
        <v>0</v>
      </c>
      <c r="AO2878" s="130">
        <f t="shared" si="4017"/>
        <v>0</v>
      </c>
      <c r="AP2878" s="359">
        <f t="shared" si="4018"/>
        <v>0</v>
      </c>
      <c r="AQ2878" s="130">
        <f t="shared" si="4019"/>
        <v>0</v>
      </c>
      <c r="AR2878" s="130">
        <f t="shared" si="4020"/>
        <v>0</v>
      </c>
      <c r="AS2878" s="130">
        <f t="shared" si="4021"/>
        <v>0</v>
      </c>
      <c r="AT2878" s="130">
        <f t="shared" si="4022"/>
        <v>0</v>
      </c>
      <c r="AU2878" s="359">
        <f t="shared" si="4023"/>
        <v>0</v>
      </c>
      <c r="AV2878" s="130">
        <f t="shared" si="4024"/>
        <v>0</v>
      </c>
      <c r="AW2878" s="130">
        <f t="shared" si="4025"/>
        <v>0</v>
      </c>
      <c r="AX2878" s="130">
        <f t="shared" si="4026"/>
        <v>0</v>
      </c>
      <c r="AY2878" s="130">
        <f t="shared" si="4027"/>
        <v>0</v>
      </c>
      <c r="AZ2878" s="359">
        <f t="shared" si="4028"/>
        <v>0</v>
      </c>
      <c r="BA2878" s="130">
        <f t="shared" si="4029"/>
        <v>0</v>
      </c>
      <c r="BB2878" s="130">
        <f t="shared" si="4030"/>
        <v>0</v>
      </c>
      <c r="BC2878" s="130">
        <f t="shared" si="4031"/>
        <v>0</v>
      </c>
      <c r="BD2878" s="130">
        <f t="shared" si="4032"/>
        <v>0</v>
      </c>
      <c r="BE2878" s="359">
        <f t="shared" si="4033"/>
        <v>0</v>
      </c>
      <c r="BF2878" s="130">
        <f t="shared" si="4034"/>
        <v>0</v>
      </c>
      <c r="BG2878" s="130">
        <f t="shared" si="4035"/>
        <v>0</v>
      </c>
      <c r="BH2878" s="130">
        <f t="shared" si="4036"/>
        <v>0</v>
      </c>
      <c r="BI2878" s="130">
        <f t="shared" si="4037"/>
        <v>0</v>
      </c>
      <c r="BJ2878" s="359">
        <f t="shared" si="4038"/>
        <v>0</v>
      </c>
      <c r="BK2878" s="130">
        <f t="shared" si="4039"/>
        <v>0</v>
      </c>
      <c r="BL2878" s="130">
        <f t="shared" si="4040"/>
        <v>0</v>
      </c>
      <c r="BM2878" s="130">
        <f t="shared" si="4041"/>
        <v>0</v>
      </c>
      <c r="BN2878" s="130">
        <f t="shared" si="4042"/>
        <v>0</v>
      </c>
      <c r="BO2878" s="359">
        <f t="shared" si="4043"/>
        <v>0</v>
      </c>
      <c r="CO2878" s="340"/>
      <c r="CP2878" s="342"/>
      <c r="CQ2878" s="342"/>
      <c r="CR2878" s="342"/>
      <c r="CS2878" s="486"/>
      <c r="CT2878" s="486"/>
      <c r="CU2878" s="342"/>
      <c r="CV2878" s="342"/>
      <c r="CW2878" s="486"/>
      <c r="CX2878" s="486"/>
      <c r="CY2878" s="342"/>
      <c r="CZ2878" s="342"/>
      <c r="DA2878" s="486"/>
      <c r="DB2878" s="486"/>
      <c r="DC2878" s="342"/>
      <c r="DD2878" s="342"/>
      <c r="DE2878" s="486"/>
      <c r="DF2878" s="486"/>
      <c r="DG2878" s="342"/>
      <c r="DH2878" s="342"/>
      <c r="DI2878" s="486"/>
      <c r="DJ2878" s="486"/>
      <c r="DK2878" s="342"/>
      <c r="DL2878" s="342"/>
      <c r="DM2878" s="486"/>
      <c r="DN2878" s="486"/>
      <c r="DO2878" s="342"/>
      <c r="DP2878" s="342"/>
    </row>
    <row r="2879" spans="1:121" ht="38.25" customHeight="1" x14ac:dyDescent="0.2">
      <c r="A2879" s="173"/>
      <c r="B2879" s="173"/>
      <c r="C2879" s="168" t="s">
        <v>417</v>
      </c>
      <c r="D2879" s="201"/>
      <c r="E2879" s="201"/>
      <c r="F2879" s="201"/>
      <c r="G2879" s="486"/>
      <c r="H2879" s="486"/>
      <c r="I2879" s="201"/>
      <c r="J2879" s="201"/>
      <c r="K2879" s="486"/>
      <c r="L2879" s="486"/>
      <c r="M2879" s="201"/>
      <c r="N2879" s="201"/>
      <c r="O2879" s="486"/>
      <c r="P2879" s="486"/>
      <c r="Q2879" s="201"/>
      <c r="R2879" s="201"/>
      <c r="S2879" s="486"/>
      <c r="T2879" s="486"/>
      <c r="U2879" s="201"/>
      <c r="V2879" s="201"/>
      <c r="W2879" s="486"/>
      <c r="X2879" s="486"/>
      <c r="Y2879" s="201"/>
      <c r="Z2879" s="201"/>
      <c r="AA2879" s="486"/>
      <c r="AB2879" s="486"/>
      <c r="AC2879" s="201"/>
      <c r="AD2879" s="201"/>
      <c r="AE2879" s="109"/>
      <c r="AG2879" s="130">
        <f t="shared" si="4009"/>
        <v>0</v>
      </c>
      <c r="AH2879" s="130">
        <f t="shared" si="4010"/>
        <v>0</v>
      </c>
      <c r="AI2879" s="130">
        <f t="shared" si="4011"/>
        <v>0</v>
      </c>
      <c r="AJ2879" s="130">
        <f t="shared" si="4012"/>
        <v>0</v>
      </c>
      <c r="AK2879" s="359">
        <f t="shared" si="4013"/>
        <v>0</v>
      </c>
      <c r="AL2879" s="130">
        <f t="shared" si="4014"/>
        <v>0</v>
      </c>
      <c r="AM2879" s="130">
        <f t="shared" si="4015"/>
        <v>0</v>
      </c>
      <c r="AN2879" s="130">
        <f t="shared" si="4016"/>
        <v>0</v>
      </c>
      <c r="AO2879" s="130">
        <f t="shared" si="4017"/>
        <v>0</v>
      </c>
      <c r="AP2879" s="359">
        <f t="shared" si="4018"/>
        <v>0</v>
      </c>
      <c r="AQ2879" s="130">
        <f t="shared" si="4019"/>
        <v>0</v>
      </c>
      <c r="AR2879" s="130">
        <f t="shared" si="4020"/>
        <v>0</v>
      </c>
      <c r="AS2879" s="130">
        <f t="shared" si="4021"/>
        <v>0</v>
      </c>
      <c r="AT2879" s="130">
        <f t="shared" si="4022"/>
        <v>0</v>
      </c>
      <c r="AU2879" s="359">
        <f t="shared" si="4023"/>
        <v>0</v>
      </c>
      <c r="AV2879" s="130">
        <f t="shared" si="4024"/>
        <v>0</v>
      </c>
      <c r="AW2879" s="130">
        <f t="shared" si="4025"/>
        <v>0</v>
      </c>
      <c r="AX2879" s="130">
        <f t="shared" si="4026"/>
        <v>0</v>
      </c>
      <c r="AY2879" s="130">
        <f t="shared" si="4027"/>
        <v>0</v>
      </c>
      <c r="AZ2879" s="359">
        <f t="shared" si="4028"/>
        <v>0</v>
      </c>
      <c r="BA2879" s="130">
        <f t="shared" si="4029"/>
        <v>0</v>
      </c>
      <c r="BB2879" s="130">
        <f t="shared" si="4030"/>
        <v>0</v>
      </c>
      <c r="BC2879" s="130">
        <f t="shared" si="4031"/>
        <v>0</v>
      </c>
      <c r="BD2879" s="130">
        <f t="shared" si="4032"/>
        <v>0</v>
      </c>
      <c r="BE2879" s="359">
        <f t="shared" si="4033"/>
        <v>0</v>
      </c>
      <c r="BF2879" s="130">
        <f t="shared" si="4034"/>
        <v>0</v>
      </c>
      <c r="BG2879" s="130">
        <f t="shared" si="4035"/>
        <v>0</v>
      </c>
      <c r="BH2879" s="130">
        <f t="shared" si="4036"/>
        <v>0</v>
      </c>
      <c r="BI2879" s="130">
        <f t="shared" si="4037"/>
        <v>0</v>
      </c>
      <c r="BJ2879" s="359">
        <f t="shared" si="4038"/>
        <v>0</v>
      </c>
      <c r="BK2879" s="130">
        <f t="shared" si="4039"/>
        <v>0</v>
      </c>
      <c r="BL2879" s="130">
        <f t="shared" si="4040"/>
        <v>0</v>
      </c>
      <c r="BM2879" s="130">
        <f t="shared" si="4041"/>
        <v>0</v>
      </c>
      <c r="BN2879" s="130">
        <f t="shared" si="4042"/>
        <v>0</v>
      </c>
      <c r="BO2879" s="359">
        <f t="shared" si="4043"/>
        <v>0</v>
      </c>
      <c r="CO2879" s="349" t="s">
        <v>2171</v>
      </c>
      <c r="CP2879" s="353">
        <f>IF(AND(SUM(D2879:D2882,D2887:D2889)=0,SUM(COUNTIF(D2879:D2882,"NS"),COUNTIF(D2887:D2889,"NS")&gt;0)),"NS",SUM(D2879:D2882,D2887:D2889))</f>
        <v>0</v>
      </c>
      <c r="CQ2879" s="353">
        <f>IF(AND(SUM(E2879:E2882,E2887:E2889)=0,SUM(COUNTIF(E2879:E2882,"NS"),COUNTIF(E2887:E2889,"NS")&gt;0)),"NS",SUM(E2879:E2882,E2887:E2889))</f>
        <v>0</v>
      </c>
      <c r="CR2879" s="353">
        <f>IF(AND(SUM(F2879:F2882,F2887:F2889)=0,SUM(COUNTIF(F2879:F2882,"NS"),COUNTIF(F2887:F2889,"NS")&gt;0)),"NS",SUM(F2879:F2882,F2887:F2889))</f>
        <v>0</v>
      </c>
      <c r="CS2879" s="488">
        <f>IF(AND(SUM(G2879:H2882,G2887:H2889)=0,SUM(COUNTIF(G2879:H2882,"NS"),COUNTIF(G2887:H2889,"NS")&gt;0)),"NS",SUM(G2879:H2882,G2887:H2889))</f>
        <v>0</v>
      </c>
      <c r="CT2879" s="488"/>
      <c r="CU2879" s="353">
        <f>IF(AND(SUM(I2879:I2882,I2887:I2889)=0,SUM(COUNTIF(I2879:I2882,"NS"),COUNTIF(I2887:I2889,"NS")&gt;0)),"NS",SUM(I2879:I2882,I2887:I2889))</f>
        <v>0</v>
      </c>
      <c r="CV2879" s="353">
        <f>IF(AND(SUM(J2879:J2882,J2887:J2889)=0,SUM(COUNTIF(J2879:J2882,"NS"),COUNTIF(J2887:J2889,"NS")&gt;0)),"NS",SUM(J2879:J2882,J2887:J2889))</f>
        <v>0</v>
      </c>
      <c r="CW2879" s="488">
        <f t="shared" ref="CW2879" si="4179">IF(AND(SUM(K2879:L2882,K2887:L2889)=0,SUM(COUNTIF(K2879:L2882,"NS"),COUNTIF(K2887:L2889,"NS")&gt;0)),"NS",SUM(K2879:L2882,K2887:L2889))</f>
        <v>0</v>
      </c>
      <c r="CX2879" s="488"/>
      <c r="CY2879" s="353">
        <f t="shared" ref="CY2879" si="4180">IF(AND(SUM(M2879:M2882,M2887:M2889)=0,SUM(COUNTIF(M2879:M2882,"NS"),COUNTIF(M2887:M2889,"NS")&gt;0)),"NS",SUM(M2879:M2882,M2887:M2889))</f>
        <v>0</v>
      </c>
      <c r="CZ2879" s="353">
        <f t="shared" ref="CZ2879" si="4181">IF(AND(SUM(N2879:N2882,N2887:N2889)=0,SUM(COUNTIF(N2879:N2882,"NS"),COUNTIF(N2887:N2889,"NS")&gt;0)),"NS",SUM(N2879:N2882,N2887:N2889))</f>
        <v>0</v>
      </c>
      <c r="DA2879" s="488">
        <f t="shared" ref="DA2879" si="4182">IF(AND(SUM(O2879:P2882,O2887:P2889)=0,SUM(COUNTIF(O2879:P2882,"NS"),COUNTIF(O2887:P2889,"NS")&gt;0)),"NS",SUM(O2879:P2882,O2887:P2889))</f>
        <v>0</v>
      </c>
      <c r="DB2879" s="488"/>
      <c r="DC2879" s="353">
        <f t="shared" ref="DC2879" si="4183">IF(AND(SUM(Q2879:Q2882,Q2887:Q2889)=0,SUM(COUNTIF(Q2879:Q2882,"NS"),COUNTIF(Q2887:Q2889,"NS")&gt;0)),"NS",SUM(Q2879:Q2882,Q2887:Q2889))</f>
        <v>0</v>
      </c>
      <c r="DD2879" s="353">
        <f t="shared" ref="DD2879" si="4184">IF(AND(SUM(R2879:R2882,R2887:R2889)=0,SUM(COUNTIF(R2879:R2882,"NS"),COUNTIF(R2887:R2889,"NS")&gt;0)),"NS",SUM(R2879:R2882,R2887:R2889))</f>
        <v>0</v>
      </c>
      <c r="DE2879" s="488">
        <f t="shared" ref="DE2879" si="4185">IF(AND(SUM(S2879:T2882,S2887:T2889)=0,SUM(COUNTIF(S2879:T2882,"NS"),COUNTIF(S2887:T2889,"NS")&gt;0)),"NS",SUM(S2879:T2882,S2887:T2889))</f>
        <v>0</v>
      </c>
      <c r="DF2879" s="488"/>
      <c r="DG2879" s="353">
        <f t="shared" ref="DG2879" si="4186">IF(AND(SUM(U2879:U2882,U2887:U2889)=0,SUM(COUNTIF(U2879:U2882,"NS"),COUNTIF(U2887:U2889,"NS")&gt;0)),"NS",SUM(U2879:U2882,U2887:U2889))</f>
        <v>0</v>
      </c>
      <c r="DH2879" s="353">
        <f t="shared" ref="DH2879" si="4187">IF(AND(SUM(V2879:V2882,V2887:V2889)=0,SUM(COUNTIF(V2879:V2882,"NS"),COUNTIF(V2887:V2889,"NS")&gt;0)),"NS",SUM(V2879:V2882,V2887:V2889))</f>
        <v>0</v>
      </c>
      <c r="DI2879" s="488">
        <f t="shared" ref="DI2879" si="4188">IF(AND(SUM(W2879:X2882,W2887:X2889)=0,SUM(COUNTIF(W2879:X2882,"NS"),COUNTIF(W2887:X2889,"NS")&gt;0)),"NS",SUM(W2879:X2882,W2887:X2889))</f>
        <v>0</v>
      </c>
      <c r="DJ2879" s="488"/>
      <c r="DK2879" s="353">
        <f t="shared" ref="DK2879" si="4189">IF(AND(SUM(Y2879:Y2882,Y2887:Y2889)=0,SUM(COUNTIF(Y2879:Y2882,"NS"),COUNTIF(Y2887:Y2889,"NS")&gt;0)),"NS",SUM(Y2879:Y2882,Y2887:Y2889))</f>
        <v>0</v>
      </c>
      <c r="DL2879" s="353">
        <f t="shared" ref="DL2879" si="4190">IF(AND(SUM(Z2879:Z2882,Z2887:Z2889)=0,SUM(COUNTIF(Z2879:Z2882,"NS"),COUNTIF(Z2887:Z2889,"NS")&gt;0)),"NS",SUM(Z2879:Z2882,Z2887:Z2889))</f>
        <v>0</v>
      </c>
      <c r="DM2879" s="488">
        <f t="shared" ref="DM2879" si="4191">IF(AND(SUM(AA2879:AB2882,AA2887:AB2889)=0,SUM(COUNTIF(AA2879:AB2882,"NS"),COUNTIF(AA2887:AB2889,"NS")&gt;0)),"NS",SUM(AA2879:AB2882,AA2887:AB2889))</f>
        <v>0</v>
      </c>
      <c r="DN2879" s="488"/>
      <c r="DO2879" s="353">
        <f t="shared" ref="DO2879" si="4192">IF(AND(SUM(AC2879:AC2882,AC2887:AC2889)=0,SUM(COUNTIF(AC2879:AC2882,"NS"),COUNTIF(AC2887:AC2889,"NS")&gt;0)),"NS",SUM(AC2879:AC2882,AC2887:AC2889))</f>
        <v>0</v>
      </c>
      <c r="DP2879" s="353">
        <f t="shared" ref="DP2879" si="4193">IF(AND(SUM(AD2879:AD2882,AD2887:AD2889)=0,SUM(COUNTIF(AD2879:AD2882,"NS"),COUNTIF(AD2887:AD2889,"NS")&gt;0)),"NS",SUM(AD2879:AD2882,AD2887:AD2889))</f>
        <v>0</v>
      </c>
    </row>
    <row r="2880" spans="1:121" ht="38.25" customHeight="1" x14ac:dyDescent="0.2">
      <c r="A2880" s="173"/>
      <c r="B2880" s="173"/>
      <c r="C2880" s="168" t="s">
        <v>418</v>
      </c>
      <c r="D2880" s="201"/>
      <c r="E2880" s="201"/>
      <c r="F2880" s="201"/>
      <c r="G2880" s="486"/>
      <c r="H2880" s="486"/>
      <c r="I2880" s="201"/>
      <c r="J2880" s="201"/>
      <c r="K2880" s="486"/>
      <c r="L2880" s="486"/>
      <c r="M2880" s="201"/>
      <c r="N2880" s="201"/>
      <c r="O2880" s="486"/>
      <c r="P2880" s="486"/>
      <c r="Q2880" s="201"/>
      <c r="R2880" s="201"/>
      <c r="S2880" s="486"/>
      <c r="T2880" s="486"/>
      <c r="U2880" s="201"/>
      <c r="V2880" s="201"/>
      <c r="W2880" s="486"/>
      <c r="X2880" s="486"/>
      <c r="Y2880" s="201"/>
      <c r="Z2880" s="201"/>
      <c r="AA2880" s="486"/>
      <c r="AB2880" s="486"/>
      <c r="AC2880" s="201"/>
      <c r="AD2880" s="201"/>
      <c r="AE2880" s="109"/>
      <c r="AG2880" s="130">
        <f t="shared" si="4009"/>
        <v>0</v>
      </c>
      <c r="AH2880" s="130">
        <f t="shared" si="4010"/>
        <v>0</v>
      </c>
      <c r="AI2880" s="130">
        <f t="shared" si="4011"/>
        <v>0</v>
      </c>
      <c r="AJ2880" s="130">
        <f t="shared" si="4012"/>
        <v>0</v>
      </c>
      <c r="AK2880" s="359">
        <f t="shared" si="4013"/>
        <v>0</v>
      </c>
      <c r="AL2880" s="130">
        <f t="shared" si="4014"/>
        <v>0</v>
      </c>
      <c r="AM2880" s="130">
        <f t="shared" si="4015"/>
        <v>0</v>
      </c>
      <c r="AN2880" s="130">
        <f t="shared" si="4016"/>
        <v>0</v>
      </c>
      <c r="AO2880" s="130">
        <f t="shared" si="4017"/>
        <v>0</v>
      </c>
      <c r="AP2880" s="359">
        <f t="shared" si="4018"/>
        <v>0</v>
      </c>
      <c r="AQ2880" s="130">
        <f t="shared" si="4019"/>
        <v>0</v>
      </c>
      <c r="AR2880" s="130">
        <f t="shared" si="4020"/>
        <v>0</v>
      </c>
      <c r="AS2880" s="130">
        <f t="shared" si="4021"/>
        <v>0</v>
      </c>
      <c r="AT2880" s="130">
        <f t="shared" si="4022"/>
        <v>0</v>
      </c>
      <c r="AU2880" s="359">
        <f t="shared" si="4023"/>
        <v>0</v>
      </c>
      <c r="AV2880" s="130">
        <f t="shared" si="4024"/>
        <v>0</v>
      </c>
      <c r="AW2880" s="130">
        <f t="shared" si="4025"/>
        <v>0</v>
      </c>
      <c r="AX2880" s="130">
        <f t="shared" si="4026"/>
        <v>0</v>
      </c>
      <c r="AY2880" s="130">
        <f t="shared" si="4027"/>
        <v>0</v>
      </c>
      <c r="AZ2880" s="359">
        <f t="shared" si="4028"/>
        <v>0</v>
      </c>
      <c r="BA2880" s="130">
        <f t="shared" si="4029"/>
        <v>0</v>
      </c>
      <c r="BB2880" s="130">
        <f t="shared" si="4030"/>
        <v>0</v>
      </c>
      <c r="BC2880" s="130">
        <f t="shared" si="4031"/>
        <v>0</v>
      </c>
      <c r="BD2880" s="130">
        <f t="shared" si="4032"/>
        <v>0</v>
      </c>
      <c r="BE2880" s="359">
        <f t="shared" si="4033"/>
        <v>0</v>
      </c>
      <c r="BF2880" s="130">
        <f t="shared" si="4034"/>
        <v>0</v>
      </c>
      <c r="BG2880" s="130">
        <f t="shared" si="4035"/>
        <v>0</v>
      </c>
      <c r="BH2880" s="130">
        <f t="shared" si="4036"/>
        <v>0</v>
      </c>
      <c r="BI2880" s="130">
        <f t="shared" si="4037"/>
        <v>0</v>
      </c>
      <c r="BJ2880" s="359">
        <f t="shared" si="4038"/>
        <v>0</v>
      </c>
      <c r="BK2880" s="130">
        <f t="shared" si="4039"/>
        <v>0</v>
      </c>
      <c r="BL2880" s="130">
        <f t="shared" si="4040"/>
        <v>0</v>
      </c>
      <c r="BM2880" s="130">
        <f t="shared" si="4041"/>
        <v>0</v>
      </c>
      <c r="BN2880" s="130">
        <f t="shared" si="4042"/>
        <v>0</v>
      </c>
      <c r="BO2880" s="359">
        <f t="shared" si="4043"/>
        <v>0</v>
      </c>
      <c r="CO2880" s="349" t="s">
        <v>2078</v>
      </c>
      <c r="CP2880" s="353">
        <f>SUM(D2879:D2882,D2887:D2888)</f>
        <v>0</v>
      </c>
      <c r="CQ2880" s="353">
        <f t="shared" ref="CQ2880" si="4194">SUM(E2879:E2882,E2887:E2888)</f>
        <v>0</v>
      </c>
      <c r="CR2880" s="353">
        <f t="shared" ref="CR2880" si="4195">SUM(F2879:F2882,F2887:F2888)</f>
        <v>0</v>
      </c>
      <c r="CS2880" s="488">
        <f>SUM(G2879:H2882,G2887:H2888)</f>
        <v>0</v>
      </c>
      <c r="CT2880" s="488"/>
      <c r="CU2880" s="353">
        <f t="shared" ref="CU2880" si="4196">SUM(I2879:I2882,I2887:I2888)</f>
        <v>0</v>
      </c>
      <c r="CV2880" s="353">
        <f t="shared" ref="CV2880" si="4197">SUM(J2879:J2882,J2887:J2888)</f>
        <v>0</v>
      </c>
      <c r="CW2880" s="488">
        <f>SUM(K2879:L2882,K2887:L2888)</f>
        <v>0</v>
      </c>
      <c r="CX2880" s="488"/>
      <c r="CY2880" s="353">
        <f t="shared" ref="CY2880" si="4198">SUM(M2879:M2882,M2887:M2888)</f>
        <v>0</v>
      </c>
      <c r="CZ2880" s="353">
        <f t="shared" ref="CZ2880" si="4199">SUM(N2879:N2882,N2887:N2888)</f>
        <v>0</v>
      </c>
      <c r="DA2880" s="488">
        <f>SUM(O2879:P2882,O2887:P2888)</f>
        <v>0</v>
      </c>
      <c r="DB2880" s="488"/>
      <c r="DC2880" s="353">
        <f t="shared" ref="DC2880" si="4200">SUM(Q2879:Q2882,Q2887:Q2888)</f>
        <v>0</v>
      </c>
      <c r="DD2880" s="353">
        <f t="shared" ref="DD2880" si="4201">SUM(R2879:R2882,R2887:R2888)</f>
        <v>0</v>
      </c>
      <c r="DE2880" s="488">
        <f>SUM(S2879:T2882,S2887:T2888)</f>
        <v>0</v>
      </c>
      <c r="DF2880" s="488"/>
      <c r="DG2880" s="353">
        <f t="shared" ref="DG2880" si="4202">SUM(U2879:U2882,U2887:U2888)</f>
        <v>0</v>
      </c>
      <c r="DH2880" s="353">
        <f t="shared" ref="DH2880" si="4203">SUM(V2879:V2882,V2887:V2888)</f>
        <v>0</v>
      </c>
      <c r="DI2880" s="488">
        <f>SUM(W2879:X2882,W2887:X2888)</f>
        <v>0</v>
      </c>
      <c r="DJ2880" s="488"/>
      <c r="DK2880" s="353">
        <f t="shared" ref="DK2880" si="4204">SUM(Y2879:Y2882,Y2887:Y2888)</f>
        <v>0</v>
      </c>
      <c r="DL2880" s="353">
        <f t="shared" ref="DL2880" si="4205">SUM(Z2879:Z2882,Z2887:Z2888)</f>
        <v>0</v>
      </c>
      <c r="DM2880" s="488">
        <f>SUM(AA2879:AB2882,AA2887:AB2888)</f>
        <v>0</v>
      </c>
      <c r="DN2880" s="488"/>
      <c r="DO2880" s="353">
        <f t="shared" ref="DO2880" si="4206">SUM(AC2879:AC2882,AC2887:AC2888)</f>
        <v>0</v>
      </c>
      <c r="DP2880" s="353">
        <f t="shared" ref="DP2880" si="4207">SUM(AD2879:AD2882,AD2887:AD2888)</f>
        <v>0</v>
      </c>
    </row>
    <row r="2881" spans="1:122" ht="38.25" customHeight="1" x14ac:dyDescent="0.2">
      <c r="A2881" s="173"/>
      <c r="B2881" s="173"/>
      <c r="C2881" s="168" t="s">
        <v>419</v>
      </c>
      <c r="D2881" s="201"/>
      <c r="E2881" s="201"/>
      <c r="F2881" s="201"/>
      <c r="G2881" s="486"/>
      <c r="H2881" s="486"/>
      <c r="I2881" s="201"/>
      <c r="J2881" s="201"/>
      <c r="K2881" s="486"/>
      <c r="L2881" s="486"/>
      <c r="M2881" s="201"/>
      <c r="N2881" s="201"/>
      <c r="O2881" s="486"/>
      <c r="P2881" s="486"/>
      <c r="Q2881" s="201"/>
      <c r="R2881" s="201"/>
      <c r="S2881" s="486"/>
      <c r="T2881" s="486"/>
      <c r="U2881" s="201"/>
      <c r="V2881" s="201"/>
      <c r="W2881" s="486"/>
      <c r="X2881" s="486"/>
      <c r="Y2881" s="201"/>
      <c r="Z2881" s="201"/>
      <c r="AA2881" s="486"/>
      <c r="AB2881" s="486"/>
      <c r="AC2881" s="201"/>
      <c r="AD2881" s="201"/>
      <c r="AE2881" s="109"/>
      <c r="AG2881" s="130">
        <f t="shared" si="4009"/>
        <v>0</v>
      </c>
      <c r="AH2881" s="130">
        <f t="shared" si="4010"/>
        <v>0</v>
      </c>
      <c r="AI2881" s="130">
        <f t="shared" si="4011"/>
        <v>0</v>
      </c>
      <c r="AJ2881" s="130">
        <f t="shared" si="4012"/>
        <v>0</v>
      </c>
      <c r="AK2881" s="359">
        <f t="shared" si="4013"/>
        <v>0</v>
      </c>
      <c r="AL2881" s="130">
        <f t="shared" si="4014"/>
        <v>0</v>
      </c>
      <c r="AM2881" s="130">
        <f t="shared" si="4015"/>
        <v>0</v>
      </c>
      <c r="AN2881" s="130">
        <f t="shared" si="4016"/>
        <v>0</v>
      </c>
      <c r="AO2881" s="130">
        <f t="shared" si="4017"/>
        <v>0</v>
      </c>
      <c r="AP2881" s="359">
        <f t="shared" si="4018"/>
        <v>0</v>
      </c>
      <c r="AQ2881" s="130">
        <f t="shared" si="4019"/>
        <v>0</v>
      </c>
      <c r="AR2881" s="130">
        <f t="shared" si="4020"/>
        <v>0</v>
      </c>
      <c r="AS2881" s="130">
        <f t="shared" si="4021"/>
        <v>0</v>
      </c>
      <c r="AT2881" s="130">
        <f t="shared" si="4022"/>
        <v>0</v>
      </c>
      <c r="AU2881" s="359">
        <f t="shared" si="4023"/>
        <v>0</v>
      </c>
      <c r="AV2881" s="130">
        <f t="shared" si="4024"/>
        <v>0</v>
      </c>
      <c r="AW2881" s="130">
        <f t="shared" si="4025"/>
        <v>0</v>
      </c>
      <c r="AX2881" s="130">
        <f t="shared" si="4026"/>
        <v>0</v>
      </c>
      <c r="AY2881" s="130">
        <f t="shared" si="4027"/>
        <v>0</v>
      </c>
      <c r="AZ2881" s="359">
        <f t="shared" si="4028"/>
        <v>0</v>
      </c>
      <c r="BA2881" s="130">
        <f t="shared" si="4029"/>
        <v>0</v>
      </c>
      <c r="BB2881" s="130">
        <f t="shared" si="4030"/>
        <v>0</v>
      </c>
      <c r="BC2881" s="130">
        <f t="shared" si="4031"/>
        <v>0</v>
      </c>
      <c r="BD2881" s="130">
        <f t="shared" si="4032"/>
        <v>0</v>
      </c>
      <c r="BE2881" s="359">
        <f t="shared" si="4033"/>
        <v>0</v>
      </c>
      <c r="BF2881" s="130">
        <f t="shared" si="4034"/>
        <v>0</v>
      </c>
      <c r="BG2881" s="130">
        <f t="shared" si="4035"/>
        <v>0</v>
      </c>
      <c r="BH2881" s="130">
        <f t="shared" si="4036"/>
        <v>0</v>
      </c>
      <c r="BI2881" s="130">
        <f t="shared" si="4037"/>
        <v>0</v>
      </c>
      <c r="BJ2881" s="359">
        <f t="shared" si="4038"/>
        <v>0</v>
      </c>
      <c r="BK2881" s="130">
        <f t="shared" si="4039"/>
        <v>0</v>
      </c>
      <c r="BL2881" s="130">
        <f t="shared" si="4040"/>
        <v>0</v>
      </c>
      <c r="BM2881" s="130">
        <f t="shared" si="4041"/>
        <v>0</v>
      </c>
      <c r="BN2881" s="130">
        <f t="shared" si="4042"/>
        <v>0</v>
      </c>
      <c r="BO2881" s="359">
        <f t="shared" si="4043"/>
        <v>0</v>
      </c>
      <c r="BQ2881" s="246" t="s">
        <v>84</v>
      </c>
      <c r="BR2881" s="246" t="s">
        <v>2048</v>
      </c>
      <c r="BS2881" s="246" t="s">
        <v>2049</v>
      </c>
      <c r="BT2881" s="246" t="s">
        <v>84</v>
      </c>
      <c r="BU2881" s="246" t="s">
        <v>2048</v>
      </c>
      <c r="BV2881" s="246" t="s">
        <v>2049</v>
      </c>
      <c r="BW2881" s="246" t="s">
        <v>84</v>
      </c>
      <c r="BX2881" s="246" t="s">
        <v>2048</v>
      </c>
      <c r="BY2881" s="246" t="s">
        <v>2049</v>
      </c>
      <c r="BZ2881" s="246" t="s">
        <v>84</v>
      </c>
      <c r="CA2881" s="246" t="s">
        <v>2048</v>
      </c>
      <c r="CB2881" s="246" t="s">
        <v>2049</v>
      </c>
      <c r="CC2881" s="246" t="s">
        <v>84</v>
      </c>
      <c r="CD2881" s="246" t="s">
        <v>2048</v>
      </c>
      <c r="CE2881" s="246" t="s">
        <v>2049</v>
      </c>
      <c r="CF2881" s="246" t="s">
        <v>84</v>
      </c>
      <c r="CG2881" s="246" t="s">
        <v>2048</v>
      </c>
      <c r="CH2881" s="246" t="s">
        <v>2049</v>
      </c>
      <c r="CI2881" s="246" t="s">
        <v>84</v>
      </c>
      <c r="CJ2881" s="246" t="s">
        <v>2048</v>
      </c>
      <c r="CK2881" s="246" t="s">
        <v>2049</v>
      </c>
      <c r="CO2881" s="349" t="s">
        <v>2029</v>
      </c>
      <c r="CP2881" s="353">
        <f>SUM(COUNTIF(D2879:D2882,"NS"),COUNTIF(D2887:D2888,"NS"))</f>
        <v>0</v>
      </c>
      <c r="CQ2881" s="353">
        <f>SUM(COUNTIF(E2879:E2882,"NS"),COUNTIF(E2887:E2888,"NS"))</f>
        <v>0</v>
      </c>
      <c r="CR2881" s="353">
        <f>SUM(COUNTIF(F2879:F2882,"NS"),COUNTIF(F2887:F2888,"NS"))</f>
        <v>0</v>
      </c>
      <c r="CS2881" s="488">
        <f>SUM(COUNTIF(G2879:H2882,"NS"),COUNTIF(G2887:H2888,"NS"))</f>
        <v>0</v>
      </c>
      <c r="CT2881" s="488"/>
      <c r="CU2881" s="353">
        <f>SUM(COUNTIF(I2879:I2882,"NS"),COUNTIF(I2887:I2888,"NS"))</f>
        <v>0</v>
      </c>
      <c r="CV2881" s="353">
        <f>SUM(COUNTIF(J2879:J2882,"NS"),COUNTIF(J2887:J2888,"NS"))</f>
        <v>0</v>
      </c>
      <c r="CW2881" s="488">
        <f t="shared" ref="CW2881" si="4208">SUM(COUNTIF(K2879:L2882,"NS"),COUNTIF(K2887:L2888,"NS"))</f>
        <v>0</v>
      </c>
      <c r="CX2881" s="488"/>
      <c r="CY2881" s="353">
        <f t="shared" ref="CY2881" si="4209">SUM(COUNTIF(M2879:M2882,"NS"),COUNTIF(M2887:M2888,"NS"))</f>
        <v>0</v>
      </c>
      <c r="CZ2881" s="353">
        <f t="shared" ref="CZ2881" si="4210">SUM(COUNTIF(N2879:N2882,"NS"),COUNTIF(N2887:N2888,"NS"))</f>
        <v>0</v>
      </c>
      <c r="DA2881" s="488">
        <f t="shared" ref="DA2881" si="4211">SUM(COUNTIF(O2879:P2882,"NS"),COUNTIF(O2887:P2888,"NS"))</f>
        <v>0</v>
      </c>
      <c r="DB2881" s="488"/>
      <c r="DC2881" s="353">
        <f t="shared" ref="DC2881" si="4212">SUM(COUNTIF(Q2879:Q2882,"NS"),COUNTIF(Q2887:Q2888,"NS"))</f>
        <v>0</v>
      </c>
      <c r="DD2881" s="353">
        <f t="shared" ref="DD2881" si="4213">SUM(COUNTIF(R2879:R2882,"NS"),COUNTIF(R2887:R2888,"NS"))</f>
        <v>0</v>
      </c>
      <c r="DE2881" s="488">
        <f t="shared" ref="DE2881" si="4214">SUM(COUNTIF(S2879:T2882,"NS"),COUNTIF(S2887:T2888,"NS"))</f>
        <v>0</v>
      </c>
      <c r="DF2881" s="488"/>
      <c r="DG2881" s="353">
        <f t="shared" ref="DG2881" si="4215">SUM(COUNTIF(U2879:U2882,"NS"),COUNTIF(U2887:U2888,"NS"))</f>
        <v>0</v>
      </c>
      <c r="DH2881" s="353">
        <f t="shared" ref="DH2881" si="4216">SUM(COUNTIF(V2879:V2882,"NS"),COUNTIF(V2887:V2888,"NS"))</f>
        <v>0</v>
      </c>
      <c r="DI2881" s="488">
        <f t="shared" ref="DI2881" si="4217">SUM(COUNTIF(W2879:X2882,"NS"),COUNTIF(W2887:X2888,"NS"))</f>
        <v>0</v>
      </c>
      <c r="DJ2881" s="488"/>
      <c r="DK2881" s="353">
        <f t="shared" ref="DK2881" si="4218">SUM(COUNTIF(Y2879:Y2882,"NS"),COUNTIF(Y2887:Y2888,"NS"))</f>
        <v>0</v>
      </c>
      <c r="DL2881" s="353">
        <f t="shared" ref="DL2881" si="4219">SUM(COUNTIF(Z2879:Z2882,"NS"),COUNTIF(Z2887:Z2888,"NS"))</f>
        <v>0</v>
      </c>
      <c r="DM2881" s="488">
        <f t="shared" ref="DM2881" si="4220">SUM(COUNTIF(AA2879:AB2882,"NS"),COUNTIF(AA2887:AB2888,"NS"))</f>
        <v>0</v>
      </c>
      <c r="DN2881" s="488"/>
      <c r="DO2881" s="353">
        <f t="shared" ref="DO2881" si="4221">SUM(COUNTIF(AC2879:AC2882,"NS"),COUNTIF(AC2887:AC2888,"NS"))</f>
        <v>0</v>
      </c>
      <c r="DP2881" s="353">
        <f t="shared" ref="DP2881" si="4222">SUM(COUNTIF(AD2879:AD2882,"NS"),COUNTIF(AD2887:AD2888,"NS"))</f>
        <v>0</v>
      </c>
    </row>
    <row r="2882" spans="1:122" ht="38.25" customHeight="1" x14ac:dyDescent="0.2">
      <c r="A2882" s="173"/>
      <c r="B2882" s="173"/>
      <c r="C2882" s="168" t="s">
        <v>420</v>
      </c>
      <c r="D2882" s="201"/>
      <c r="E2882" s="201"/>
      <c r="F2882" s="201"/>
      <c r="G2882" s="486"/>
      <c r="H2882" s="486"/>
      <c r="I2882" s="201"/>
      <c r="J2882" s="201"/>
      <c r="K2882" s="486"/>
      <c r="L2882" s="486"/>
      <c r="M2882" s="201"/>
      <c r="N2882" s="201"/>
      <c r="O2882" s="486"/>
      <c r="P2882" s="486"/>
      <c r="Q2882" s="201"/>
      <c r="R2882" s="201"/>
      <c r="S2882" s="486"/>
      <c r="T2882" s="486"/>
      <c r="U2882" s="201"/>
      <c r="V2882" s="201"/>
      <c r="W2882" s="486"/>
      <c r="X2882" s="486"/>
      <c r="Y2882" s="201"/>
      <c r="Z2882" s="201"/>
      <c r="AA2882" s="486"/>
      <c r="AB2882" s="486"/>
      <c r="AC2882" s="201"/>
      <c r="AD2882" s="201"/>
      <c r="AE2882" s="109"/>
      <c r="AG2882" s="178">
        <f t="shared" si="4009"/>
        <v>0</v>
      </c>
      <c r="AH2882" s="178">
        <f t="shared" si="4010"/>
        <v>0</v>
      </c>
      <c r="AI2882" s="178">
        <f t="shared" si="4011"/>
        <v>0</v>
      </c>
      <c r="AJ2882" s="178">
        <f t="shared" si="4012"/>
        <v>0</v>
      </c>
      <c r="AK2882" s="359">
        <f t="shared" si="4013"/>
        <v>0</v>
      </c>
      <c r="AL2882" s="178">
        <f t="shared" si="4014"/>
        <v>0</v>
      </c>
      <c r="AM2882" s="178">
        <f t="shared" si="4015"/>
        <v>0</v>
      </c>
      <c r="AN2882" s="178">
        <f t="shared" si="4016"/>
        <v>0</v>
      </c>
      <c r="AO2882" s="178">
        <f t="shared" si="4017"/>
        <v>0</v>
      </c>
      <c r="AP2882" s="359">
        <f t="shared" si="4018"/>
        <v>0</v>
      </c>
      <c r="AQ2882" s="178">
        <f t="shared" si="4019"/>
        <v>0</v>
      </c>
      <c r="AR2882" s="178">
        <f t="shared" si="4020"/>
        <v>0</v>
      </c>
      <c r="AS2882" s="178">
        <f t="shared" si="4021"/>
        <v>0</v>
      </c>
      <c r="AT2882" s="178">
        <f t="shared" si="4022"/>
        <v>0</v>
      </c>
      <c r="AU2882" s="359">
        <f t="shared" si="4023"/>
        <v>0</v>
      </c>
      <c r="AV2882" s="178">
        <f t="shared" si="4024"/>
        <v>0</v>
      </c>
      <c r="AW2882" s="178">
        <f t="shared" si="4025"/>
        <v>0</v>
      </c>
      <c r="AX2882" s="178">
        <f t="shared" si="4026"/>
        <v>0</v>
      </c>
      <c r="AY2882" s="178">
        <f t="shared" si="4027"/>
        <v>0</v>
      </c>
      <c r="AZ2882" s="359">
        <f t="shared" si="4028"/>
        <v>0</v>
      </c>
      <c r="BA2882" s="178">
        <f t="shared" si="4029"/>
        <v>0</v>
      </c>
      <c r="BB2882" s="178">
        <f t="shared" si="4030"/>
        <v>0</v>
      </c>
      <c r="BC2882" s="178">
        <f t="shared" si="4031"/>
        <v>0</v>
      </c>
      <c r="BD2882" s="178">
        <f t="shared" si="4032"/>
        <v>0</v>
      </c>
      <c r="BE2882" s="359">
        <f t="shared" si="4033"/>
        <v>0</v>
      </c>
      <c r="BF2882" s="178">
        <f t="shared" si="4034"/>
        <v>0</v>
      </c>
      <c r="BG2882" s="178">
        <f t="shared" si="4035"/>
        <v>0</v>
      </c>
      <c r="BH2882" s="178">
        <f t="shared" si="4036"/>
        <v>0</v>
      </c>
      <c r="BI2882" s="178">
        <f t="shared" si="4037"/>
        <v>0</v>
      </c>
      <c r="BJ2882" s="359">
        <f t="shared" si="4038"/>
        <v>0</v>
      </c>
      <c r="BK2882" s="178">
        <f t="shared" si="4039"/>
        <v>0</v>
      </c>
      <c r="BL2882" s="178">
        <f t="shared" si="4040"/>
        <v>0</v>
      </c>
      <c r="BM2882" s="178">
        <f t="shared" si="4041"/>
        <v>0</v>
      </c>
      <c r="BN2882" s="178">
        <f t="shared" si="4042"/>
        <v>0</v>
      </c>
      <c r="BO2882" s="359">
        <f t="shared" si="4043"/>
        <v>0</v>
      </c>
      <c r="BP2882" s="186" t="s">
        <v>2077</v>
      </c>
      <c r="BQ2882" s="178">
        <f>IF($AG$1789=$AH$1789,0,IF(
OR(
AND(BQ2886=0,BQ2885&gt;0),
AND(BQ2886="NS",BQ2884&gt;0),
AND(BQ2886="NS",BQ2884=0,BQ2885=0)),1,
IF(OR(
AND(BQ2885&gt;=2,BQ2884&lt;BQ2886),
AND(BQ2886="NS",BQ2884=0,BQ2885&gt;0),
BQ2886=BQ2884,
AND(BQ2886="NA",BQ2885=0,BQ2884=0,BQ2883&gt;0)),0,1)))</f>
        <v>0</v>
      </c>
      <c r="BR2882" s="178">
        <f t="shared" ref="BR2882:BY2882" si="4223">IF($AG$1789=$AH$1789,0,IF(
OR(
AND(BR2886=0,BR2885&gt;0),
AND(BR2886="NS",BR2884&gt;0),
AND(BR2886="NS",BR2884=0,BR2885=0)),1,
IF(OR(
AND(BR2885&gt;=2,BR2884&lt;BR2886),
AND(BR2886="NS",BR2884=0,BR2885&gt;0),
BR2886=BR2884,
AND(BR2886="NA",BR2885=0,BR2884=0,BR2883&gt;0)),0,1)))</f>
        <v>0</v>
      </c>
      <c r="BS2882" s="178">
        <f t="shared" si="4223"/>
        <v>0</v>
      </c>
      <c r="BT2882" s="178">
        <f t="shared" si="4223"/>
        <v>0</v>
      </c>
      <c r="BU2882" s="178">
        <f t="shared" si="4223"/>
        <v>0</v>
      </c>
      <c r="BV2882" s="178">
        <f t="shared" si="4223"/>
        <v>0</v>
      </c>
      <c r="BW2882" s="178">
        <f t="shared" si="4223"/>
        <v>0</v>
      </c>
      <c r="BX2882" s="178">
        <f t="shared" si="4223"/>
        <v>0</v>
      </c>
      <c r="BY2882" s="178">
        <f t="shared" si="4223"/>
        <v>0</v>
      </c>
      <c r="BZ2882" s="178">
        <f>IF($AG$1789=$AH$1789,0,IF(
OR(
AND(BZ2886=0,BZ2885&gt;0),
AND(BZ2886="NS",BZ2884&gt;0),
AND(BZ2886="NS",BZ2884=0,BZ2885=0)),1,
IF(OR(
AND(BZ2885&gt;=2,BZ2884&lt;BZ2886),
AND(BZ2886="NS",BZ2884=0,BZ2885&gt;0),
BZ2886=BZ2884,
AND(BZ2886="NA",BZ2885=0,BZ2884=0,BZ2883&gt;0)),0,1)))</f>
        <v>0</v>
      </c>
      <c r="CA2882" s="178">
        <f t="shared" ref="CA2882:CK2882" si="4224">IF($AG$1789=$AH$1789,0,IF(
OR(
AND(CA2886=0,CA2885&gt;0),
AND(CA2886="NS",CA2884&gt;0),
AND(CA2886="NS",CA2884=0,CA2885=0)),1,
IF(OR(
AND(CA2885&gt;=2,CA2884&lt;CA2886),
AND(CA2886="NS",CA2884=0,CA2885&gt;0),
CA2886=CA2884,
AND(CA2886="NA",CA2885=0,CA2884=0,CA2883&gt;0)),0,1)))</f>
        <v>0</v>
      </c>
      <c r="CB2882" s="178">
        <f t="shared" si="4224"/>
        <v>0</v>
      </c>
      <c r="CC2882" s="178">
        <f t="shared" si="4224"/>
        <v>0</v>
      </c>
      <c r="CD2882" s="178">
        <f t="shared" si="4224"/>
        <v>0</v>
      </c>
      <c r="CE2882" s="178">
        <f t="shared" si="4224"/>
        <v>0</v>
      </c>
      <c r="CF2882" s="178">
        <f t="shared" si="4224"/>
        <v>0</v>
      </c>
      <c r="CG2882" s="178">
        <f t="shared" si="4224"/>
        <v>0</v>
      </c>
      <c r="CH2882" s="178">
        <f t="shared" si="4224"/>
        <v>0</v>
      </c>
      <c r="CI2882" s="178">
        <f t="shared" si="4224"/>
        <v>0</v>
      </c>
      <c r="CJ2882" s="178">
        <f t="shared" si="4224"/>
        <v>0</v>
      </c>
      <c r="CK2882" s="178">
        <f t="shared" si="4224"/>
        <v>0</v>
      </c>
      <c r="CL2882" s="186">
        <f>SUM(BZ2882:CK2882)</f>
        <v>0</v>
      </c>
      <c r="CO2882" s="350">
        <v>0.25</v>
      </c>
      <c r="CP2882" s="342">
        <f t="shared" ref="CP2882:CS2882" si="4225">IF(CP2879="ns",0,CP2879*0.25)</f>
        <v>0</v>
      </c>
      <c r="CQ2882" s="342">
        <f t="shared" si="4225"/>
        <v>0</v>
      </c>
      <c r="CR2882" s="342">
        <f t="shared" si="4225"/>
        <v>0</v>
      </c>
      <c r="CS2882" s="486">
        <f t="shared" si="4225"/>
        <v>0</v>
      </c>
      <c r="CT2882" s="486"/>
      <c r="CU2882" s="342">
        <f>IF(CU2879="ns",0,CU2879*0.25)</f>
        <v>0</v>
      </c>
      <c r="CV2882" s="342">
        <f>IF(CV2879="ns",0,CV2879*0.25)</f>
        <v>0</v>
      </c>
      <c r="CW2882" s="486">
        <f t="shared" ref="CW2882" si="4226">IF(CW2879="ns",0,CW2879*0.25)</f>
        <v>0</v>
      </c>
      <c r="CX2882" s="486"/>
      <c r="CY2882" s="342">
        <f t="shared" ref="CY2882:DA2882" si="4227">IF(CY2879="ns",0,CY2879*0.25)</f>
        <v>0</v>
      </c>
      <c r="CZ2882" s="342">
        <f t="shared" si="4227"/>
        <v>0</v>
      </c>
      <c r="DA2882" s="486">
        <f t="shared" si="4227"/>
        <v>0</v>
      </c>
      <c r="DB2882" s="486"/>
      <c r="DC2882" s="342">
        <f t="shared" ref="DC2882:DE2882" si="4228">IF(DC2879="ns",0,DC2879*0.25)</f>
        <v>0</v>
      </c>
      <c r="DD2882" s="342">
        <f t="shared" si="4228"/>
        <v>0</v>
      </c>
      <c r="DE2882" s="486">
        <f t="shared" si="4228"/>
        <v>0</v>
      </c>
      <c r="DF2882" s="486"/>
      <c r="DG2882" s="342">
        <f t="shared" ref="DG2882:DI2882" si="4229">IF(DG2879="ns",0,DG2879*0.25)</f>
        <v>0</v>
      </c>
      <c r="DH2882" s="342">
        <f t="shared" si="4229"/>
        <v>0</v>
      </c>
      <c r="DI2882" s="486">
        <f t="shared" si="4229"/>
        <v>0</v>
      </c>
      <c r="DJ2882" s="486"/>
      <c r="DK2882" s="342">
        <f t="shared" ref="DK2882:DM2882" si="4230">IF(DK2879="ns",0,DK2879*0.25)</f>
        <v>0</v>
      </c>
      <c r="DL2882" s="342">
        <f t="shared" si="4230"/>
        <v>0</v>
      </c>
      <c r="DM2882" s="486">
        <f t="shared" si="4230"/>
        <v>0</v>
      </c>
      <c r="DN2882" s="486"/>
      <c r="DO2882" s="342">
        <f t="shared" ref="DO2882:DP2882" si="4231">IF(DO2879="ns",0,DO2879*0.25)</f>
        <v>0</v>
      </c>
      <c r="DP2882" s="342">
        <f t="shared" si="4231"/>
        <v>0</v>
      </c>
      <c r="DQ2882" s="186"/>
      <c r="DR2882" s="186"/>
    </row>
    <row r="2883" spans="1:122" ht="38.25" customHeight="1" x14ac:dyDescent="0.2">
      <c r="A2883" s="172"/>
      <c r="B2883" s="172"/>
      <c r="C2883" s="169" t="s">
        <v>429</v>
      </c>
      <c r="D2883" s="201"/>
      <c r="E2883" s="201"/>
      <c r="F2883" s="201"/>
      <c r="G2883" s="486"/>
      <c r="H2883" s="486"/>
      <c r="I2883" s="201"/>
      <c r="J2883" s="201"/>
      <c r="K2883" s="486"/>
      <c r="L2883" s="486"/>
      <c r="M2883" s="201"/>
      <c r="N2883" s="201"/>
      <c r="O2883" s="486"/>
      <c r="P2883" s="486"/>
      <c r="Q2883" s="201"/>
      <c r="R2883" s="201"/>
      <c r="S2883" s="486"/>
      <c r="T2883" s="486"/>
      <c r="U2883" s="201"/>
      <c r="V2883" s="201"/>
      <c r="W2883" s="486"/>
      <c r="X2883" s="486"/>
      <c r="Y2883" s="201"/>
      <c r="Z2883" s="201"/>
      <c r="AA2883" s="486"/>
      <c r="AB2883" s="486"/>
      <c r="AC2883" s="201"/>
      <c r="AD2883" s="201"/>
      <c r="AE2883" s="109"/>
      <c r="AG2883" s="130">
        <f t="shared" si="4009"/>
        <v>0</v>
      </c>
      <c r="AH2883" s="130">
        <f t="shared" si="4010"/>
        <v>0</v>
      </c>
      <c r="AI2883" s="130">
        <f t="shared" si="4011"/>
        <v>0</v>
      </c>
      <c r="AJ2883" s="130">
        <f t="shared" si="4012"/>
        <v>0</v>
      </c>
      <c r="AK2883" s="359">
        <f t="shared" si="4013"/>
        <v>0</v>
      </c>
      <c r="AL2883" s="130">
        <f t="shared" si="4014"/>
        <v>0</v>
      </c>
      <c r="AM2883" s="130">
        <f t="shared" si="4015"/>
        <v>0</v>
      </c>
      <c r="AN2883" s="130">
        <f t="shared" si="4016"/>
        <v>0</v>
      </c>
      <c r="AO2883" s="130">
        <f t="shared" si="4017"/>
        <v>0</v>
      </c>
      <c r="AP2883" s="359">
        <f t="shared" si="4018"/>
        <v>0</v>
      </c>
      <c r="AQ2883" s="130">
        <f t="shared" si="4019"/>
        <v>0</v>
      </c>
      <c r="AR2883" s="130">
        <f t="shared" si="4020"/>
        <v>0</v>
      </c>
      <c r="AS2883" s="130">
        <f t="shared" si="4021"/>
        <v>0</v>
      </c>
      <c r="AT2883" s="130">
        <f t="shared" si="4022"/>
        <v>0</v>
      </c>
      <c r="AU2883" s="359">
        <f t="shared" si="4023"/>
        <v>0</v>
      </c>
      <c r="AV2883" s="130">
        <f t="shared" si="4024"/>
        <v>0</v>
      </c>
      <c r="AW2883" s="130">
        <f t="shared" si="4025"/>
        <v>0</v>
      </c>
      <c r="AX2883" s="130">
        <f t="shared" si="4026"/>
        <v>0</v>
      </c>
      <c r="AY2883" s="130">
        <f t="shared" si="4027"/>
        <v>0</v>
      </c>
      <c r="AZ2883" s="359">
        <f t="shared" si="4028"/>
        <v>0</v>
      </c>
      <c r="BA2883" s="130">
        <f t="shared" si="4029"/>
        <v>0</v>
      </c>
      <c r="BB2883" s="130">
        <f t="shared" si="4030"/>
        <v>0</v>
      </c>
      <c r="BC2883" s="130">
        <f t="shared" si="4031"/>
        <v>0</v>
      </c>
      <c r="BD2883" s="130">
        <f t="shared" si="4032"/>
        <v>0</v>
      </c>
      <c r="BE2883" s="359">
        <f t="shared" si="4033"/>
        <v>0</v>
      </c>
      <c r="BF2883" s="130">
        <f t="shared" si="4034"/>
        <v>0</v>
      </c>
      <c r="BG2883" s="130">
        <f t="shared" si="4035"/>
        <v>0</v>
      </c>
      <c r="BH2883" s="130">
        <f t="shared" si="4036"/>
        <v>0</v>
      </c>
      <c r="BI2883" s="130">
        <f t="shared" si="4037"/>
        <v>0</v>
      </c>
      <c r="BJ2883" s="359">
        <f t="shared" si="4038"/>
        <v>0</v>
      </c>
      <c r="BK2883" s="130">
        <f t="shared" si="4039"/>
        <v>0</v>
      </c>
      <c r="BL2883" s="130">
        <f t="shared" si="4040"/>
        <v>0</v>
      </c>
      <c r="BM2883" s="130">
        <f t="shared" si="4041"/>
        <v>0</v>
      </c>
      <c r="BN2883" s="130">
        <f t="shared" si="4042"/>
        <v>0</v>
      </c>
      <c r="BO2883" s="359">
        <f t="shared" si="4043"/>
        <v>0</v>
      </c>
      <c r="BP2883" s="90" t="s">
        <v>2058</v>
      </c>
      <c r="BQ2883" s="90">
        <f>COUNTIF(D2883:D2886,"NA")</f>
        <v>0</v>
      </c>
      <c r="BR2883" s="90">
        <f>COUNTIF(E2883:E2886,"NA")</f>
        <v>0</v>
      </c>
      <c r="BS2883" s="90">
        <f>COUNTIF(F2883:F2886,"NA")</f>
        <v>0</v>
      </c>
      <c r="BT2883" s="90">
        <f>COUNTIF(G2883:H2886,"NA")</f>
        <v>0</v>
      </c>
      <c r="BU2883" s="90">
        <f>COUNTIF(I2883:I2886,"NA")</f>
        <v>0</v>
      </c>
      <c r="BV2883" s="90">
        <f>COUNTIF(J2883:J2886,"NA")</f>
        <v>0</v>
      </c>
      <c r="BW2883" s="90">
        <f>COUNTIF(K2883:L2886,"NA")</f>
        <v>0</v>
      </c>
      <c r="BX2883" s="90">
        <f>COUNTIF(M2883:M2886,"NA")</f>
        <v>0</v>
      </c>
      <c r="BY2883" s="90">
        <f>COUNTIF(N2883:N2886,"NA")</f>
        <v>0</v>
      </c>
      <c r="BZ2883" s="90">
        <f>COUNTIF(O2883:P2886,"NA")</f>
        <v>0</v>
      </c>
      <c r="CA2883" s="90">
        <f>COUNTIF(Q2883:Q2886,"NA")</f>
        <v>0</v>
      </c>
      <c r="CB2883" s="90">
        <f>COUNTIF(R2883:R2886,"NA")</f>
        <v>0</v>
      </c>
      <c r="CC2883" s="90">
        <f>COUNTIF(S2883:T2886,"NA")</f>
        <v>0</v>
      </c>
      <c r="CD2883" s="90">
        <f>COUNTIF(U2883:U2886,"NA")</f>
        <v>0</v>
      </c>
      <c r="CE2883" s="90">
        <f>COUNTIF(V2883:V2886,"NA")</f>
        <v>0</v>
      </c>
      <c r="CF2883" s="90">
        <f>COUNTIF(W2883:X2886,"NA")</f>
        <v>0</v>
      </c>
      <c r="CG2883" s="90">
        <f>COUNTIF(Y2883:Y2886,"NA")</f>
        <v>0</v>
      </c>
      <c r="CH2883" s="90">
        <f>COUNTIF(Z2883:Z2886,"NA")</f>
        <v>0</v>
      </c>
      <c r="CI2883" s="90">
        <f>COUNTIF(AA2883:AB2886,"NA")</f>
        <v>0</v>
      </c>
      <c r="CJ2883" s="90">
        <f>COUNTIF(AC2883:AC2886,"NA")</f>
        <v>0</v>
      </c>
      <c r="CK2883" s="90">
        <f>COUNTIF(AD2883:AD2886,"NA")</f>
        <v>0</v>
      </c>
      <c r="CO2883" s="349" t="s">
        <v>72</v>
      </c>
      <c r="CP2883" s="353">
        <f t="shared" ref="CP2883" si="4232">D2889</f>
        <v>0</v>
      </c>
      <c r="CQ2883" s="353">
        <f t="shared" ref="CQ2883" si="4233">E2889</f>
        <v>0</v>
      </c>
      <c r="CR2883" s="353">
        <f t="shared" ref="CR2883" si="4234">F2889</f>
        <v>0</v>
      </c>
      <c r="CS2883" s="488">
        <f>G2889</f>
        <v>0</v>
      </c>
      <c r="CT2883" s="488"/>
      <c r="CU2883" s="353">
        <f>I2889</f>
        <v>0</v>
      </c>
      <c r="CV2883" s="353">
        <f>J2889</f>
        <v>0</v>
      </c>
      <c r="CW2883" s="488">
        <f t="shared" ref="CW2883" si="4235">K2889</f>
        <v>0</v>
      </c>
      <c r="CX2883" s="488"/>
      <c r="CY2883" s="353">
        <f t="shared" ref="CY2883" si="4236">M2889</f>
        <v>0</v>
      </c>
      <c r="CZ2883" s="353">
        <f t="shared" ref="CZ2883" si="4237">N2889</f>
        <v>0</v>
      </c>
      <c r="DA2883" s="488">
        <f t="shared" ref="DA2883" si="4238">O2889</f>
        <v>0</v>
      </c>
      <c r="DB2883" s="488"/>
      <c r="DC2883" s="353">
        <f t="shared" ref="DC2883" si="4239">Q2889</f>
        <v>0</v>
      </c>
      <c r="DD2883" s="353">
        <f t="shared" ref="DD2883" si="4240">R2889</f>
        <v>0</v>
      </c>
      <c r="DE2883" s="488">
        <f t="shared" ref="DE2883" si="4241">S2889</f>
        <v>0</v>
      </c>
      <c r="DF2883" s="488"/>
      <c r="DG2883" s="353">
        <f t="shared" ref="DG2883" si="4242">U2889</f>
        <v>0</v>
      </c>
      <c r="DH2883" s="353">
        <f t="shared" ref="DH2883" si="4243">V2889</f>
        <v>0</v>
      </c>
      <c r="DI2883" s="488">
        <f t="shared" ref="DI2883" si="4244">W2889</f>
        <v>0</v>
      </c>
      <c r="DJ2883" s="488"/>
      <c r="DK2883" s="353">
        <f t="shared" ref="DK2883" si="4245">Y2889</f>
        <v>0</v>
      </c>
      <c r="DL2883" s="353">
        <f t="shared" ref="DL2883" si="4246">Z2889</f>
        <v>0</v>
      </c>
      <c r="DM2883" s="488">
        <f t="shared" ref="DM2883" si="4247">AA2889</f>
        <v>0</v>
      </c>
      <c r="DN2883" s="488"/>
      <c r="DO2883" s="353">
        <f t="shared" ref="DO2883" si="4248">AC2889</f>
        <v>0</v>
      </c>
      <c r="DP2883" s="353">
        <f t="shared" ref="DP2883" si="4249">AD2889</f>
        <v>0</v>
      </c>
    </row>
    <row r="2884" spans="1:122" ht="38.25" customHeight="1" x14ac:dyDescent="0.2">
      <c r="A2884" s="172"/>
      <c r="B2884" s="172"/>
      <c r="C2884" s="169" t="s">
        <v>430</v>
      </c>
      <c r="D2884" s="201"/>
      <c r="E2884" s="201"/>
      <c r="F2884" s="201"/>
      <c r="G2884" s="486"/>
      <c r="H2884" s="486"/>
      <c r="I2884" s="201"/>
      <c r="J2884" s="201"/>
      <c r="K2884" s="486"/>
      <c r="L2884" s="486"/>
      <c r="M2884" s="201"/>
      <c r="N2884" s="201"/>
      <c r="O2884" s="486"/>
      <c r="P2884" s="486"/>
      <c r="Q2884" s="201"/>
      <c r="R2884" s="201"/>
      <c r="S2884" s="486"/>
      <c r="T2884" s="486"/>
      <c r="U2884" s="201"/>
      <c r="V2884" s="201"/>
      <c r="W2884" s="486"/>
      <c r="X2884" s="486"/>
      <c r="Y2884" s="201"/>
      <c r="Z2884" s="201"/>
      <c r="AA2884" s="486"/>
      <c r="AB2884" s="486"/>
      <c r="AC2884" s="201"/>
      <c r="AD2884" s="201"/>
      <c r="AE2884" s="109"/>
      <c r="AG2884" s="130">
        <f t="shared" si="4009"/>
        <v>0</v>
      </c>
      <c r="AH2884" s="130">
        <f t="shared" si="4010"/>
        <v>0</v>
      </c>
      <c r="AI2884" s="130">
        <f t="shared" si="4011"/>
        <v>0</v>
      </c>
      <c r="AJ2884" s="130">
        <f t="shared" si="4012"/>
        <v>0</v>
      </c>
      <c r="AK2884" s="359">
        <f t="shared" si="4013"/>
        <v>0</v>
      </c>
      <c r="AL2884" s="130">
        <f t="shared" si="4014"/>
        <v>0</v>
      </c>
      <c r="AM2884" s="130">
        <f t="shared" si="4015"/>
        <v>0</v>
      </c>
      <c r="AN2884" s="130">
        <f t="shared" si="4016"/>
        <v>0</v>
      </c>
      <c r="AO2884" s="130">
        <f t="shared" si="4017"/>
        <v>0</v>
      </c>
      <c r="AP2884" s="359">
        <f t="shared" si="4018"/>
        <v>0</v>
      </c>
      <c r="AQ2884" s="130">
        <f t="shared" si="4019"/>
        <v>0</v>
      </c>
      <c r="AR2884" s="130">
        <f t="shared" si="4020"/>
        <v>0</v>
      </c>
      <c r="AS2884" s="130">
        <f t="shared" si="4021"/>
        <v>0</v>
      </c>
      <c r="AT2884" s="130">
        <f t="shared" si="4022"/>
        <v>0</v>
      </c>
      <c r="AU2884" s="359">
        <f t="shared" si="4023"/>
        <v>0</v>
      </c>
      <c r="AV2884" s="130">
        <f t="shared" si="4024"/>
        <v>0</v>
      </c>
      <c r="AW2884" s="130">
        <f t="shared" si="4025"/>
        <v>0</v>
      </c>
      <c r="AX2884" s="130">
        <f t="shared" si="4026"/>
        <v>0</v>
      </c>
      <c r="AY2884" s="130">
        <f t="shared" si="4027"/>
        <v>0</v>
      </c>
      <c r="AZ2884" s="359">
        <f t="shared" si="4028"/>
        <v>0</v>
      </c>
      <c r="BA2884" s="130">
        <f t="shared" si="4029"/>
        <v>0</v>
      </c>
      <c r="BB2884" s="130">
        <f t="shared" si="4030"/>
        <v>0</v>
      </c>
      <c r="BC2884" s="130">
        <f t="shared" si="4031"/>
        <v>0</v>
      </c>
      <c r="BD2884" s="130">
        <f t="shared" si="4032"/>
        <v>0</v>
      </c>
      <c r="BE2884" s="359">
        <f t="shared" si="4033"/>
        <v>0</v>
      </c>
      <c r="BF2884" s="130">
        <f t="shared" si="4034"/>
        <v>0</v>
      </c>
      <c r="BG2884" s="130">
        <f t="shared" si="4035"/>
        <v>0</v>
      </c>
      <c r="BH2884" s="130">
        <f t="shared" si="4036"/>
        <v>0</v>
      </c>
      <c r="BI2884" s="130">
        <f t="shared" si="4037"/>
        <v>0</v>
      </c>
      <c r="BJ2884" s="359">
        <f t="shared" si="4038"/>
        <v>0</v>
      </c>
      <c r="BK2884" s="130">
        <f t="shared" si="4039"/>
        <v>0</v>
      </c>
      <c r="BL2884" s="130">
        <f t="shared" si="4040"/>
        <v>0</v>
      </c>
      <c r="BM2884" s="130">
        <f t="shared" si="4041"/>
        <v>0</v>
      </c>
      <c r="BN2884" s="130">
        <f t="shared" si="4042"/>
        <v>0</v>
      </c>
      <c r="BO2884" s="359">
        <f t="shared" si="4043"/>
        <v>0</v>
      </c>
      <c r="BP2884" s="90" t="s">
        <v>2078</v>
      </c>
      <c r="BQ2884" s="90">
        <f>SUM(D2883:D2886)</f>
        <v>0</v>
      </c>
      <c r="BR2884" s="90">
        <f>SUM(E2883:E2886)</f>
        <v>0</v>
      </c>
      <c r="BS2884" s="90">
        <f>SUM(F2883:F2886)</f>
        <v>0</v>
      </c>
      <c r="BT2884" s="90">
        <f>SUM(G2883:H2886)</f>
        <v>0</v>
      </c>
      <c r="BU2884" s="90">
        <f>SUM(I2883:I2886)</f>
        <v>0</v>
      </c>
      <c r="BV2884" s="90">
        <f>SUM(J2883:J2886)</f>
        <v>0</v>
      </c>
      <c r="BW2884" s="90">
        <f>SUM(K2883:L2886)</f>
        <v>0</v>
      </c>
      <c r="BX2884" s="90">
        <f>SUM(M2883:M2886)</f>
        <v>0</v>
      </c>
      <c r="BY2884" s="90">
        <f>SUM(N2883:N2886)</f>
        <v>0</v>
      </c>
      <c r="BZ2884" s="90">
        <f>SUM(O2883:P2886)</f>
        <v>0</v>
      </c>
      <c r="CA2884" s="90">
        <f>SUM(Q2883:Q2886)</f>
        <v>0</v>
      </c>
      <c r="CB2884" s="90">
        <f>SUM(R2883:R2886)</f>
        <v>0</v>
      </c>
      <c r="CC2884" s="90">
        <f>SUM(S2883:T2886)</f>
        <v>0</v>
      </c>
      <c r="CD2884" s="90">
        <f>SUM(U2883:U2886)</f>
        <v>0</v>
      </c>
      <c r="CE2884" s="90">
        <f>SUM(V2883:V2886)</f>
        <v>0</v>
      </c>
      <c r="CF2884" s="90">
        <f>SUM(W2883:X2886)</f>
        <v>0</v>
      </c>
      <c r="CG2884" s="90">
        <f>SUM(Y2883:Y2886)</f>
        <v>0</v>
      </c>
      <c r="CH2884" s="90">
        <f>SUM(Z2883:Z2886)</f>
        <v>0</v>
      </c>
      <c r="CI2884" s="90">
        <f>SUM(AA2883:AB2886)</f>
        <v>0</v>
      </c>
      <c r="CJ2884" s="90">
        <f>SUM(AC2883:AC2886)</f>
        <v>0</v>
      </c>
      <c r="CK2884" s="90">
        <f>SUM(AD2883:AD2886)</f>
        <v>0</v>
      </c>
      <c r="CO2884" s="349" t="s">
        <v>2077</v>
      </c>
      <c r="CP2884" s="351">
        <f t="shared" ref="CP2884:CS2884" si="4250">IF(OR(CP2883=0,CP2883="NA",AND(CP2883="NS",CP2881&gt;0),AND(CP2883="NS",CP2880&gt;0),CP2883&lt;=CP2882),0,1)</f>
        <v>0</v>
      </c>
      <c r="CQ2884" s="351">
        <f t="shared" si="4250"/>
        <v>0</v>
      </c>
      <c r="CR2884" s="351">
        <f t="shared" si="4250"/>
        <v>0</v>
      </c>
      <c r="CS2884" s="489">
        <f t="shared" si="4250"/>
        <v>0</v>
      </c>
      <c r="CT2884" s="489"/>
      <c r="CU2884" s="351">
        <f>IF(OR(CU2883=0,CU2883="NA",AND(CU2883="NS",CU2881&gt;0),AND(CU2883="NS",CU2880&gt;0),CU2883&lt;=CU2882),0,1)</f>
        <v>0</v>
      </c>
      <c r="CV2884" s="351">
        <f>IF(OR(CV2883=0,CV2883="NA",AND(CV2883="NS",CV2881&gt;0),AND(CV2883="NS",CV2880&gt;0),CV2883&lt;=CV2882),0,1)</f>
        <v>0</v>
      </c>
      <c r="CW2884" s="489">
        <f t="shared" ref="CW2884" si="4251">IF(OR(CW2883=0,CW2883="NA",AND(CW2883="NS",CW2881&gt;0),AND(CW2883="NS",CW2880&gt;0),CW2883&lt;=CW2882),0,1)</f>
        <v>0</v>
      </c>
      <c r="CX2884" s="489"/>
      <c r="CY2884" s="351">
        <f t="shared" ref="CY2884:DA2884" si="4252">IF(OR(CY2883=0,CY2883="NA",AND(CY2883="NS",CY2881&gt;0),AND(CY2883="NS",CY2880&gt;0),CY2883&lt;=CY2882),0,1)</f>
        <v>0</v>
      </c>
      <c r="CZ2884" s="351">
        <f t="shared" si="4252"/>
        <v>0</v>
      </c>
      <c r="DA2884" s="489">
        <f t="shared" si="4252"/>
        <v>0</v>
      </c>
      <c r="DB2884" s="489"/>
      <c r="DC2884" s="351">
        <f t="shared" ref="DC2884:DE2884" si="4253">IF(OR(DC2883=0,DC2883="NA",AND(DC2883="NS",DC2881&gt;0),AND(DC2883="NS",DC2880&gt;0),DC2883&lt;=DC2882),0,1)</f>
        <v>0</v>
      </c>
      <c r="DD2884" s="351">
        <f t="shared" si="4253"/>
        <v>0</v>
      </c>
      <c r="DE2884" s="489">
        <f t="shared" si="4253"/>
        <v>0</v>
      </c>
      <c r="DF2884" s="489"/>
      <c r="DG2884" s="351">
        <f t="shared" ref="DG2884:DI2884" si="4254">IF(OR(DG2883=0,DG2883="NA",AND(DG2883="NS",DG2881&gt;0),AND(DG2883="NS",DG2880&gt;0),DG2883&lt;=DG2882),0,1)</f>
        <v>0</v>
      </c>
      <c r="DH2884" s="351">
        <f t="shared" si="4254"/>
        <v>0</v>
      </c>
      <c r="DI2884" s="489">
        <f t="shared" si="4254"/>
        <v>0</v>
      </c>
      <c r="DJ2884" s="489"/>
      <c r="DK2884" s="351">
        <f t="shared" ref="DK2884:DM2884" si="4255">IF(OR(DK2883=0,DK2883="NA",AND(DK2883="NS",DK2881&gt;0),AND(DK2883="NS",DK2880&gt;0),DK2883&lt;=DK2882),0,1)</f>
        <v>0</v>
      </c>
      <c r="DL2884" s="351">
        <f t="shared" si="4255"/>
        <v>0</v>
      </c>
      <c r="DM2884" s="489">
        <f t="shared" si="4255"/>
        <v>0</v>
      </c>
      <c r="DN2884" s="489"/>
      <c r="DO2884" s="351">
        <f t="shared" ref="DO2884:DP2884" si="4256">IF(OR(DO2883=0,DO2883="NA",AND(DO2883="NS",DO2881&gt;0),AND(DO2883="NS",DO2880&gt;0),DO2883&lt;=DO2882),0,1)</f>
        <v>0</v>
      </c>
      <c r="DP2884" s="351">
        <f t="shared" si="4256"/>
        <v>0</v>
      </c>
      <c r="DQ2884" s="340">
        <f>SUM(CP2884:DP2884)</f>
        <v>0</v>
      </c>
    </row>
    <row r="2885" spans="1:122" ht="38.25" customHeight="1" x14ac:dyDescent="0.2">
      <c r="A2885" s="172"/>
      <c r="B2885" s="172"/>
      <c r="C2885" s="169" t="s">
        <v>431</v>
      </c>
      <c r="D2885" s="201"/>
      <c r="E2885" s="201"/>
      <c r="F2885" s="201"/>
      <c r="G2885" s="486"/>
      <c r="H2885" s="486"/>
      <c r="I2885" s="201"/>
      <c r="J2885" s="201"/>
      <c r="K2885" s="486"/>
      <c r="L2885" s="486"/>
      <c r="M2885" s="201"/>
      <c r="N2885" s="201"/>
      <c r="O2885" s="486"/>
      <c r="P2885" s="486"/>
      <c r="Q2885" s="201"/>
      <c r="R2885" s="201"/>
      <c r="S2885" s="486"/>
      <c r="T2885" s="486"/>
      <c r="U2885" s="201"/>
      <c r="V2885" s="201"/>
      <c r="W2885" s="486"/>
      <c r="X2885" s="486"/>
      <c r="Y2885" s="201"/>
      <c r="Z2885" s="201"/>
      <c r="AA2885" s="486"/>
      <c r="AB2885" s="486"/>
      <c r="AC2885" s="201"/>
      <c r="AD2885" s="201"/>
      <c r="AE2885" s="109"/>
      <c r="AG2885" s="130">
        <f t="shared" si="4009"/>
        <v>0</v>
      </c>
      <c r="AH2885" s="130">
        <f t="shared" si="4010"/>
        <v>0</v>
      </c>
      <c r="AI2885" s="130">
        <f t="shared" si="4011"/>
        <v>0</v>
      </c>
      <c r="AJ2885" s="130">
        <f t="shared" si="4012"/>
        <v>0</v>
      </c>
      <c r="AK2885" s="359">
        <f t="shared" si="4013"/>
        <v>0</v>
      </c>
      <c r="AL2885" s="130">
        <f t="shared" si="4014"/>
        <v>0</v>
      </c>
      <c r="AM2885" s="130">
        <f t="shared" si="4015"/>
        <v>0</v>
      </c>
      <c r="AN2885" s="130">
        <f t="shared" si="4016"/>
        <v>0</v>
      </c>
      <c r="AO2885" s="130">
        <f t="shared" si="4017"/>
        <v>0</v>
      </c>
      <c r="AP2885" s="359">
        <f t="shared" si="4018"/>
        <v>0</v>
      </c>
      <c r="AQ2885" s="130">
        <f t="shared" si="4019"/>
        <v>0</v>
      </c>
      <c r="AR2885" s="130">
        <f t="shared" si="4020"/>
        <v>0</v>
      </c>
      <c r="AS2885" s="130">
        <f t="shared" si="4021"/>
        <v>0</v>
      </c>
      <c r="AT2885" s="130">
        <f t="shared" si="4022"/>
        <v>0</v>
      </c>
      <c r="AU2885" s="359">
        <f t="shared" si="4023"/>
        <v>0</v>
      </c>
      <c r="AV2885" s="130">
        <f t="shared" si="4024"/>
        <v>0</v>
      </c>
      <c r="AW2885" s="130">
        <f t="shared" si="4025"/>
        <v>0</v>
      </c>
      <c r="AX2885" s="130">
        <f t="shared" si="4026"/>
        <v>0</v>
      </c>
      <c r="AY2885" s="130">
        <f t="shared" si="4027"/>
        <v>0</v>
      </c>
      <c r="AZ2885" s="359">
        <f t="shared" si="4028"/>
        <v>0</v>
      </c>
      <c r="BA2885" s="130">
        <f t="shared" si="4029"/>
        <v>0</v>
      </c>
      <c r="BB2885" s="130">
        <f t="shared" si="4030"/>
        <v>0</v>
      </c>
      <c r="BC2885" s="130">
        <f t="shared" si="4031"/>
        <v>0</v>
      </c>
      <c r="BD2885" s="130">
        <f t="shared" si="4032"/>
        <v>0</v>
      </c>
      <c r="BE2885" s="359">
        <f t="shared" si="4033"/>
        <v>0</v>
      </c>
      <c r="BF2885" s="130">
        <f t="shared" si="4034"/>
        <v>0</v>
      </c>
      <c r="BG2885" s="130">
        <f t="shared" si="4035"/>
        <v>0</v>
      </c>
      <c r="BH2885" s="130">
        <f t="shared" si="4036"/>
        <v>0</v>
      </c>
      <c r="BI2885" s="130">
        <f t="shared" si="4037"/>
        <v>0</v>
      </c>
      <c r="BJ2885" s="359">
        <f t="shared" si="4038"/>
        <v>0</v>
      </c>
      <c r="BK2885" s="130">
        <f t="shared" si="4039"/>
        <v>0</v>
      </c>
      <c r="BL2885" s="130">
        <f t="shared" si="4040"/>
        <v>0</v>
      </c>
      <c r="BM2885" s="130">
        <f t="shared" si="4041"/>
        <v>0</v>
      </c>
      <c r="BN2885" s="130">
        <f t="shared" si="4042"/>
        <v>0</v>
      </c>
      <c r="BO2885" s="359">
        <f t="shared" si="4043"/>
        <v>0</v>
      </c>
      <c r="BP2885" s="90" t="s">
        <v>2029</v>
      </c>
      <c r="BQ2885" s="90">
        <f>COUNTIF(D2883:D2886,"NS")</f>
        <v>0</v>
      </c>
      <c r="BR2885" s="90">
        <f>COUNTIF(E2883:E2886,"NS")</f>
        <v>0</v>
      </c>
      <c r="BS2885" s="90">
        <f>COUNTIF(F2883:F2886,"NS")</f>
        <v>0</v>
      </c>
      <c r="BT2885" s="90">
        <f>COUNTIF(G2883:H2886,"NS")</f>
        <v>0</v>
      </c>
      <c r="BU2885" s="90">
        <f>COUNTIF(I2883:I2886,"NS")</f>
        <v>0</v>
      </c>
      <c r="BV2885" s="90">
        <f>COUNTIF(J2883:J2886,"NS")</f>
        <v>0</v>
      </c>
      <c r="BW2885" s="90">
        <f>COUNTIF(K2883:L2886,"NS")</f>
        <v>0</v>
      </c>
      <c r="BX2885" s="90">
        <f>COUNTIF(M2883:M2886,"NS")</f>
        <v>0</v>
      </c>
      <c r="BY2885" s="90">
        <f>COUNTIF(N2883:N2886,"NS")</f>
        <v>0</v>
      </c>
      <c r="BZ2885" s="90">
        <f>COUNTIF(O2883:P2886,"NS")</f>
        <v>0</v>
      </c>
      <c r="CA2885" s="90">
        <f>COUNTIF(Q2883:Q2886,"NS")</f>
        <v>0</v>
      </c>
      <c r="CB2885" s="90">
        <f>COUNTIF(R2883:R2886,"NS")</f>
        <v>0</v>
      </c>
      <c r="CC2885" s="90">
        <f>COUNTIF(S2883:T2886,"NS")</f>
        <v>0</v>
      </c>
      <c r="CD2885" s="90">
        <f>COUNTIF(U2883:U2886,"NS")</f>
        <v>0</v>
      </c>
      <c r="CE2885" s="90">
        <f>COUNTIF(V2883:V2886,"NS")</f>
        <v>0</v>
      </c>
      <c r="CF2885" s="90">
        <f>COUNTIF(W2883:X2886,"NS")</f>
        <v>0</v>
      </c>
      <c r="CG2885" s="90">
        <f>COUNTIF(Y2883:Y2886,"NS")</f>
        <v>0</v>
      </c>
      <c r="CH2885" s="90">
        <f>COUNTIF(Z2883:Z2886,"NS")</f>
        <v>0</v>
      </c>
      <c r="CI2885" s="90">
        <f>COUNTIF(AA2883:AB2886,"NS")</f>
        <v>0</v>
      </c>
      <c r="CJ2885" s="90">
        <f>COUNTIF(AC2883:AC2886,"NS")</f>
        <v>0</v>
      </c>
      <c r="CK2885" s="90">
        <f>COUNTIF(AD2883:AD2886,"NS")</f>
        <v>0</v>
      </c>
      <c r="CO2885" s="340"/>
      <c r="CP2885" s="342"/>
      <c r="CQ2885" s="342"/>
      <c r="CR2885" s="342"/>
      <c r="CS2885" s="486"/>
      <c r="CT2885" s="486"/>
      <c r="CU2885" s="342"/>
      <c r="CV2885" s="342"/>
      <c r="CW2885" s="486"/>
      <c r="CX2885" s="486"/>
      <c r="CY2885" s="342"/>
      <c r="CZ2885" s="342"/>
      <c r="DA2885" s="486"/>
      <c r="DB2885" s="486"/>
      <c r="DC2885" s="342"/>
      <c r="DD2885" s="342"/>
      <c r="DE2885" s="486"/>
      <c r="DF2885" s="486"/>
      <c r="DG2885" s="342"/>
      <c r="DH2885" s="342"/>
      <c r="DI2885" s="486"/>
      <c r="DJ2885" s="486"/>
      <c r="DK2885" s="342"/>
      <c r="DL2885" s="342"/>
      <c r="DM2885" s="486"/>
      <c r="DN2885" s="486"/>
      <c r="DO2885" s="342"/>
      <c r="DP2885" s="342"/>
    </row>
    <row r="2886" spans="1:122" ht="38.25" customHeight="1" x14ac:dyDescent="0.2">
      <c r="A2886" s="172"/>
      <c r="B2886" s="172"/>
      <c r="C2886" s="169" t="s">
        <v>432</v>
      </c>
      <c r="D2886" s="201"/>
      <c r="E2886" s="201"/>
      <c r="F2886" s="201"/>
      <c r="G2886" s="486"/>
      <c r="H2886" s="486"/>
      <c r="I2886" s="201"/>
      <c r="J2886" s="201"/>
      <c r="K2886" s="486"/>
      <c r="L2886" s="486"/>
      <c r="M2886" s="201"/>
      <c r="N2886" s="201"/>
      <c r="O2886" s="486"/>
      <c r="P2886" s="486"/>
      <c r="Q2886" s="201"/>
      <c r="R2886" s="201"/>
      <c r="S2886" s="486"/>
      <c r="T2886" s="486"/>
      <c r="U2886" s="201"/>
      <c r="V2886" s="201"/>
      <c r="W2886" s="486"/>
      <c r="X2886" s="486"/>
      <c r="Y2886" s="201"/>
      <c r="Z2886" s="201"/>
      <c r="AA2886" s="486"/>
      <c r="AB2886" s="486"/>
      <c r="AC2886" s="201"/>
      <c r="AD2886" s="201"/>
      <c r="AE2886" s="109"/>
      <c r="AG2886" s="130">
        <f t="shared" si="4009"/>
        <v>0</v>
      </c>
      <c r="AH2886" s="130">
        <f t="shared" si="4010"/>
        <v>0</v>
      </c>
      <c r="AI2886" s="130">
        <f t="shared" si="4011"/>
        <v>0</v>
      </c>
      <c r="AJ2886" s="130">
        <f t="shared" si="4012"/>
        <v>0</v>
      </c>
      <c r="AK2886" s="359">
        <f t="shared" si="4013"/>
        <v>0</v>
      </c>
      <c r="AL2886" s="130">
        <f t="shared" si="4014"/>
        <v>0</v>
      </c>
      <c r="AM2886" s="130">
        <f t="shared" si="4015"/>
        <v>0</v>
      </c>
      <c r="AN2886" s="130">
        <f t="shared" si="4016"/>
        <v>0</v>
      </c>
      <c r="AO2886" s="130">
        <f t="shared" si="4017"/>
        <v>0</v>
      </c>
      <c r="AP2886" s="359">
        <f t="shared" si="4018"/>
        <v>0</v>
      </c>
      <c r="AQ2886" s="130">
        <f t="shared" si="4019"/>
        <v>0</v>
      </c>
      <c r="AR2886" s="130">
        <f t="shared" si="4020"/>
        <v>0</v>
      </c>
      <c r="AS2886" s="130">
        <f t="shared" si="4021"/>
        <v>0</v>
      </c>
      <c r="AT2886" s="130">
        <f t="shared" si="4022"/>
        <v>0</v>
      </c>
      <c r="AU2886" s="359">
        <f t="shared" si="4023"/>
        <v>0</v>
      </c>
      <c r="AV2886" s="130">
        <f t="shared" si="4024"/>
        <v>0</v>
      </c>
      <c r="AW2886" s="130">
        <f t="shared" si="4025"/>
        <v>0</v>
      </c>
      <c r="AX2886" s="130">
        <f t="shared" si="4026"/>
        <v>0</v>
      </c>
      <c r="AY2886" s="130">
        <f t="shared" si="4027"/>
        <v>0</v>
      </c>
      <c r="AZ2886" s="359">
        <f t="shared" si="4028"/>
        <v>0</v>
      </c>
      <c r="BA2886" s="130">
        <f t="shared" si="4029"/>
        <v>0</v>
      </c>
      <c r="BB2886" s="130">
        <f t="shared" si="4030"/>
        <v>0</v>
      </c>
      <c r="BC2886" s="130">
        <f t="shared" si="4031"/>
        <v>0</v>
      </c>
      <c r="BD2886" s="130">
        <f t="shared" si="4032"/>
        <v>0</v>
      </c>
      <c r="BE2886" s="359">
        <f t="shared" si="4033"/>
        <v>0</v>
      </c>
      <c r="BF2886" s="130">
        <f t="shared" si="4034"/>
        <v>0</v>
      </c>
      <c r="BG2886" s="130">
        <f t="shared" si="4035"/>
        <v>0</v>
      </c>
      <c r="BH2886" s="130">
        <f t="shared" si="4036"/>
        <v>0</v>
      </c>
      <c r="BI2886" s="130">
        <f t="shared" si="4037"/>
        <v>0</v>
      </c>
      <c r="BJ2886" s="359">
        <f t="shared" si="4038"/>
        <v>0</v>
      </c>
      <c r="BK2886" s="130">
        <f t="shared" si="4039"/>
        <v>0</v>
      </c>
      <c r="BL2886" s="130">
        <f t="shared" si="4040"/>
        <v>0</v>
      </c>
      <c r="BM2886" s="130">
        <f t="shared" si="4041"/>
        <v>0</v>
      </c>
      <c r="BN2886" s="130">
        <f t="shared" si="4042"/>
        <v>0</v>
      </c>
      <c r="BO2886" s="359">
        <f t="shared" si="4043"/>
        <v>0</v>
      </c>
      <c r="BP2886" s="90" t="s">
        <v>2104</v>
      </c>
      <c r="BQ2886" s="90">
        <f>D2882</f>
        <v>0</v>
      </c>
      <c r="BR2886" s="90">
        <f>E2882</f>
        <v>0</v>
      </c>
      <c r="BS2886" s="90">
        <f>F2882</f>
        <v>0</v>
      </c>
      <c r="BT2886" s="90">
        <f>G2882</f>
        <v>0</v>
      </c>
      <c r="BU2886" s="90">
        <f>I2882</f>
        <v>0</v>
      </c>
      <c r="BV2886" s="90">
        <f>J2882</f>
        <v>0</v>
      </c>
      <c r="BW2886" s="90">
        <f>K2882</f>
        <v>0</v>
      </c>
      <c r="BX2886" s="90">
        <f>M2882</f>
        <v>0</v>
      </c>
      <c r="BY2886" s="90">
        <f>N2882</f>
        <v>0</v>
      </c>
      <c r="BZ2886" s="90">
        <f>O2882</f>
        <v>0</v>
      </c>
      <c r="CA2886" s="90">
        <f>Q2882</f>
        <v>0</v>
      </c>
      <c r="CB2886" s="90">
        <f>R2882</f>
        <v>0</v>
      </c>
      <c r="CC2886" s="90">
        <f>S2882</f>
        <v>0</v>
      </c>
      <c r="CD2886" s="90">
        <f>U2882</f>
        <v>0</v>
      </c>
      <c r="CE2886" s="90">
        <f>V2882</f>
        <v>0</v>
      </c>
      <c r="CF2886" s="90">
        <f>W2882</f>
        <v>0</v>
      </c>
      <c r="CG2886" s="90">
        <f>Y2882</f>
        <v>0</v>
      </c>
      <c r="CH2886" s="90">
        <f>Z2882</f>
        <v>0</v>
      </c>
      <c r="CI2886" s="90">
        <f>AA2882</f>
        <v>0</v>
      </c>
      <c r="CJ2886" s="90">
        <f>AC2882</f>
        <v>0</v>
      </c>
      <c r="CK2886" s="90">
        <f>AD2882</f>
        <v>0</v>
      </c>
      <c r="CO2886" s="340"/>
      <c r="CP2886" s="342"/>
      <c r="CQ2886" s="342"/>
      <c r="CR2886" s="342"/>
      <c r="CS2886" s="486"/>
      <c r="CT2886" s="486"/>
      <c r="CU2886" s="342"/>
      <c r="CV2886" s="342"/>
      <c r="CW2886" s="486"/>
      <c r="CX2886" s="486"/>
      <c r="CY2886" s="342"/>
      <c r="CZ2886" s="342"/>
      <c r="DA2886" s="486"/>
      <c r="DB2886" s="486"/>
      <c r="DC2886" s="342"/>
      <c r="DD2886" s="342"/>
      <c r="DE2886" s="486"/>
      <c r="DF2886" s="486"/>
      <c r="DG2886" s="342"/>
      <c r="DH2886" s="342"/>
      <c r="DI2886" s="486"/>
      <c r="DJ2886" s="486"/>
      <c r="DK2886" s="342"/>
      <c r="DL2886" s="342"/>
      <c r="DM2886" s="486"/>
      <c r="DN2886" s="486"/>
      <c r="DO2886" s="342"/>
      <c r="DP2886" s="342"/>
    </row>
    <row r="2887" spans="1:122" ht="38.25" customHeight="1" x14ac:dyDescent="0.2">
      <c r="A2887" s="173"/>
      <c r="B2887" s="173"/>
      <c r="C2887" s="168" t="s">
        <v>433</v>
      </c>
      <c r="D2887" s="201"/>
      <c r="E2887" s="201"/>
      <c r="F2887" s="201"/>
      <c r="G2887" s="486"/>
      <c r="H2887" s="486"/>
      <c r="I2887" s="201"/>
      <c r="J2887" s="201"/>
      <c r="K2887" s="486"/>
      <c r="L2887" s="486"/>
      <c r="M2887" s="201"/>
      <c r="N2887" s="201"/>
      <c r="O2887" s="486"/>
      <c r="P2887" s="486"/>
      <c r="Q2887" s="201"/>
      <c r="R2887" s="201"/>
      <c r="S2887" s="486"/>
      <c r="T2887" s="486"/>
      <c r="U2887" s="201"/>
      <c r="V2887" s="201"/>
      <c r="W2887" s="486"/>
      <c r="X2887" s="486"/>
      <c r="Y2887" s="201"/>
      <c r="Z2887" s="201"/>
      <c r="AA2887" s="486"/>
      <c r="AB2887" s="486"/>
      <c r="AC2887" s="201"/>
      <c r="AD2887" s="201"/>
      <c r="AE2887" s="109"/>
      <c r="AG2887" s="130">
        <f t="shared" si="4009"/>
        <v>0</v>
      </c>
      <c r="AH2887" s="130">
        <f t="shared" si="4010"/>
        <v>0</v>
      </c>
      <c r="AI2887" s="130">
        <f t="shared" si="4011"/>
        <v>0</v>
      </c>
      <c r="AJ2887" s="130">
        <f t="shared" si="4012"/>
        <v>0</v>
      </c>
      <c r="AK2887" s="359">
        <f t="shared" si="4013"/>
        <v>0</v>
      </c>
      <c r="AL2887" s="130">
        <f t="shared" si="4014"/>
        <v>0</v>
      </c>
      <c r="AM2887" s="130">
        <f t="shared" si="4015"/>
        <v>0</v>
      </c>
      <c r="AN2887" s="130">
        <f t="shared" si="4016"/>
        <v>0</v>
      </c>
      <c r="AO2887" s="130">
        <f t="shared" si="4017"/>
        <v>0</v>
      </c>
      <c r="AP2887" s="359">
        <f t="shared" si="4018"/>
        <v>0</v>
      </c>
      <c r="AQ2887" s="130">
        <f t="shared" si="4019"/>
        <v>0</v>
      </c>
      <c r="AR2887" s="130">
        <f t="shared" si="4020"/>
        <v>0</v>
      </c>
      <c r="AS2887" s="130">
        <f t="shared" si="4021"/>
        <v>0</v>
      </c>
      <c r="AT2887" s="130">
        <f t="shared" si="4022"/>
        <v>0</v>
      </c>
      <c r="AU2887" s="359">
        <f t="shared" si="4023"/>
        <v>0</v>
      </c>
      <c r="AV2887" s="130">
        <f t="shared" si="4024"/>
        <v>0</v>
      </c>
      <c r="AW2887" s="130">
        <f t="shared" si="4025"/>
        <v>0</v>
      </c>
      <c r="AX2887" s="130">
        <f t="shared" si="4026"/>
        <v>0</v>
      </c>
      <c r="AY2887" s="130">
        <f t="shared" si="4027"/>
        <v>0</v>
      </c>
      <c r="AZ2887" s="359">
        <f t="shared" si="4028"/>
        <v>0</v>
      </c>
      <c r="BA2887" s="130">
        <f t="shared" si="4029"/>
        <v>0</v>
      </c>
      <c r="BB2887" s="130">
        <f t="shared" si="4030"/>
        <v>0</v>
      </c>
      <c r="BC2887" s="130">
        <f t="shared" si="4031"/>
        <v>0</v>
      </c>
      <c r="BD2887" s="130">
        <f t="shared" si="4032"/>
        <v>0</v>
      </c>
      <c r="BE2887" s="359">
        <f t="shared" si="4033"/>
        <v>0</v>
      </c>
      <c r="BF2887" s="130">
        <f t="shared" si="4034"/>
        <v>0</v>
      </c>
      <c r="BG2887" s="130">
        <f t="shared" si="4035"/>
        <v>0</v>
      </c>
      <c r="BH2887" s="130">
        <f t="shared" si="4036"/>
        <v>0</v>
      </c>
      <c r="BI2887" s="130">
        <f t="shared" si="4037"/>
        <v>0</v>
      </c>
      <c r="BJ2887" s="359">
        <f t="shared" si="4038"/>
        <v>0</v>
      </c>
      <c r="BK2887" s="130">
        <f t="shared" si="4039"/>
        <v>0</v>
      </c>
      <c r="BL2887" s="130">
        <f t="shared" si="4040"/>
        <v>0</v>
      </c>
      <c r="BM2887" s="130">
        <f t="shared" si="4041"/>
        <v>0</v>
      </c>
      <c r="BN2887" s="130">
        <f t="shared" si="4042"/>
        <v>0</v>
      </c>
      <c r="BO2887" s="359">
        <f t="shared" si="4043"/>
        <v>0</v>
      </c>
      <c r="CO2887" s="340"/>
      <c r="CP2887" s="342"/>
      <c r="CQ2887" s="342"/>
      <c r="CR2887" s="342"/>
      <c r="CS2887" s="486"/>
      <c r="CT2887" s="486"/>
      <c r="CU2887" s="342"/>
      <c r="CV2887" s="342"/>
      <c r="CW2887" s="486"/>
      <c r="CX2887" s="486"/>
      <c r="CY2887" s="342"/>
      <c r="CZ2887" s="342"/>
      <c r="DA2887" s="486"/>
      <c r="DB2887" s="486"/>
      <c r="DC2887" s="342"/>
      <c r="DD2887" s="342"/>
      <c r="DE2887" s="486"/>
      <c r="DF2887" s="486"/>
      <c r="DG2887" s="342"/>
      <c r="DH2887" s="342"/>
      <c r="DI2887" s="486"/>
      <c r="DJ2887" s="486"/>
      <c r="DK2887" s="342"/>
      <c r="DL2887" s="342"/>
      <c r="DM2887" s="486"/>
      <c r="DN2887" s="486"/>
      <c r="DO2887" s="342"/>
      <c r="DP2887" s="342"/>
    </row>
    <row r="2888" spans="1:122" ht="38.25" customHeight="1" x14ac:dyDescent="0.2">
      <c r="A2888" s="173"/>
      <c r="B2888" s="173"/>
      <c r="C2888" s="168" t="s">
        <v>434</v>
      </c>
      <c r="D2888" s="201"/>
      <c r="E2888" s="201"/>
      <c r="F2888" s="201"/>
      <c r="G2888" s="486"/>
      <c r="H2888" s="486"/>
      <c r="I2888" s="201"/>
      <c r="J2888" s="201"/>
      <c r="K2888" s="486"/>
      <c r="L2888" s="486"/>
      <c r="M2888" s="201"/>
      <c r="N2888" s="201"/>
      <c r="O2888" s="486"/>
      <c r="P2888" s="486"/>
      <c r="Q2888" s="201"/>
      <c r="R2888" s="201"/>
      <c r="S2888" s="486"/>
      <c r="T2888" s="486"/>
      <c r="U2888" s="201"/>
      <c r="V2888" s="201"/>
      <c r="W2888" s="486"/>
      <c r="X2888" s="486"/>
      <c r="Y2888" s="201"/>
      <c r="Z2888" s="201"/>
      <c r="AA2888" s="486"/>
      <c r="AB2888" s="486"/>
      <c r="AC2888" s="201"/>
      <c r="AD2888" s="201"/>
      <c r="AE2888" s="109"/>
      <c r="AG2888" s="130">
        <f t="shared" si="4009"/>
        <v>0</v>
      </c>
      <c r="AH2888" s="130">
        <f t="shared" si="4010"/>
        <v>0</v>
      </c>
      <c r="AI2888" s="130">
        <f t="shared" si="4011"/>
        <v>0</v>
      </c>
      <c r="AJ2888" s="130">
        <f t="shared" si="4012"/>
        <v>0</v>
      </c>
      <c r="AK2888" s="359">
        <f t="shared" si="4013"/>
        <v>0</v>
      </c>
      <c r="AL2888" s="130">
        <f t="shared" si="4014"/>
        <v>0</v>
      </c>
      <c r="AM2888" s="130">
        <f t="shared" si="4015"/>
        <v>0</v>
      </c>
      <c r="AN2888" s="130">
        <f t="shared" si="4016"/>
        <v>0</v>
      </c>
      <c r="AO2888" s="130">
        <f t="shared" si="4017"/>
        <v>0</v>
      </c>
      <c r="AP2888" s="359">
        <f t="shared" si="4018"/>
        <v>0</v>
      </c>
      <c r="AQ2888" s="130">
        <f t="shared" si="4019"/>
        <v>0</v>
      </c>
      <c r="AR2888" s="130">
        <f t="shared" si="4020"/>
        <v>0</v>
      </c>
      <c r="AS2888" s="130">
        <f t="shared" si="4021"/>
        <v>0</v>
      </c>
      <c r="AT2888" s="130">
        <f t="shared" si="4022"/>
        <v>0</v>
      </c>
      <c r="AU2888" s="359">
        <f t="shared" si="4023"/>
        <v>0</v>
      </c>
      <c r="AV2888" s="130">
        <f t="shared" si="4024"/>
        <v>0</v>
      </c>
      <c r="AW2888" s="130">
        <f t="shared" si="4025"/>
        <v>0</v>
      </c>
      <c r="AX2888" s="130">
        <f t="shared" si="4026"/>
        <v>0</v>
      </c>
      <c r="AY2888" s="130">
        <f t="shared" si="4027"/>
        <v>0</v>
      </c>
      <c r="AZ2888" s="359">
        <f t="shared" si="4028"/>
        <v>0</v>
      </c>
      <c r="BA2888" s="130">
        <f t="shared" si="4029"/>
        <v>0</v>
      </c>
      <c r="BB2888" s="130">
        <f t="shared" si="4030"/>
        <v>0</v>
      </c>
      <c r="BC2888" s="130">
        <f t="shared" si="4031"/>
        <v>0</v>
      </c>
      <c r="BD2888" s="130">
        <f t="shared" si="4032"/>
        <v>0</v>
      </c>
      <c r="BE2888" s="359">
        <f t="shared" si="4033"/>
        <v>0</v>
      </c>
      <c r="BF2888" s="130">
        <f t="shared" si="4034"/>
        <v>0</v>
      </c>
      <c r="BG2888" s="130">
        <f t="shared" si="4035"/>
        <v>0</v>
      </c>
      <c r="BH2888" s="130">
        <f t="shared" si="4036"/>
        <v>0</v>
      </c>
      <c r="BI2888" s="130">
        <f t="shared" si="4037"/>
        <v>0</v>
      </c>
      <c r="BJ2888" s="359">
        <f t="shared" si="4038"/>
        <v>0</v>
      </c>
      <c r="BK2888" s="130">
        <f t="shared" si="4039"/>
        <v>0</v>
      </c>
      <c r="BL2888" s="130">
        <f t="shared" si="4040"/>
        <v>0</v>
      </c>
      <c r="BM2888" s="130">
        <f t="shared" si="4041"/>
        <v>0</v>
      </c>
      <c r="BN2888" s="130">
        <f t="shared" si="4042"/>
        <v>0</v>
      </c>
      <c r="BO2888" s="359">
        <f t="shared" si="4043"/>
        <v>0</v>
      </c>
      <c r="CO2888" s="340"/>
      <c r="CP2888" s="342"/>
      <c r="CQ2888" s="342"/>
      <c r="CR2888" s="342"/>
      <c r="CS2888" s="486"/>
      <c r="CT2888" s="486"/>
      <c r="CU2888" s="342"/>
      <c r="CV2888" s="342"/>
      <c r="CW2888" s="486"/>
      <c r="CX2888" s="486"/>
      <c r="CY2888" s="342"/>
      <c r="CZ2888" s="342"/>
      <c r="DA2888" s="486"/>
      <c r="DB2888" s="486"/>
      <c r="DC2888" s="342"/>
      <c r="DD2888" s="342"/>
      <c r="DE2888" s="486"/>
      <c r="DF2888" s="486"/>
      <c r="DG2888" s="342"/>
      <c r="DH2888" s="342"/>
      <c r="DI2888" s="486"/>
      <c r="DJ2888" s="486"/>
      <c r="DK2888" s="342"/>
      <c r="DL2888" s="342"/>
      <c r="DM2888" s="486"/>
      <c r="DN2888" s="486"/>
      <c r="DO2888" s="342"/>
      <c r="DP2888" s="342"/>
    </row>
    <row r="2889" spans="1:122" ht="38.25" customHeight="1" x14ac:dyDescent="0.2">
      <c r="A2889" s="173"/>
      <c r="B2889" s="173"/>
      <c r="C2889" s="168" t="s">
        <v>435</v>
      </c>
      <c r="D2889" s="201"/>
      <c r="E2889" s="201"/>
      <c r="F2889" s="201"/>
      <c r="G2889" s="486"/>
      <c r="H2889" s="486"/>
      <c r="I2889" s="201"/>
      <c r="J2889" s="201"/>
      <c r="K2889" s="486"/>
      <c r="L2889" s="486"/>
      <c r="M2889" s="201"/>
      <c r="N2889" s="201"/>
      <c r="O2889" s="486"/>
      <c r="P2889" s="486"/>
      <c r="Q2889" s="201"/>
      <c r="R2889" s="201"/>
      <c r="S2889" s="486"/>
      <c r="T2889" s="486"/>
      <c r="U2889" s="201"/>
      <c r="V2889" s="201"/>
      <c r="W2889" s="486"/>
      <c r="X2889" s="486"/>
      <c r="Y2889" s="201"/>
      <c r="Z2889" s="201"/>
      <c r="AA2889" s="486"/>
      <c r="AB2889" s="486"/>
      <c r="AC2889" s="201"/>
      <c r="AD2889" s="201"/>
      <c r="AE2889" s="109"/>
      <c r="AG2889" s="130">
        <f t="shared" si="4009"/>
        <v>0</v>
      </c>
      <c r="AH2889" s="130">
        <f t="shared" si="4010"/>
        <v>0</v>
      </c>
      <c r="AI2889" s="130">
        <f t="shared" si="4011"/>
        <v>0</v>
      </c>
      <c r="AJ2889" s="130">
        <f t="shared" si="4012"/>
        <v>0</v>
      </c>
      <c r="AK2889" s="359">
        <f t="shared" si="4013"/>
        <v>0</v>
      </c>
      <c r="AL2889" s="130">
        <f t="shared" si="4014"/>
        <v>0</v>
      </c>
      <c r="AM2889" s="130">
        <f t="shared" si="4015"/>
        <v>0</v>
      </c>
      <c r="AN2889" s="130">
        <f t="shared" si="4016"/>
        <v>0</v>
      </c>
      <c r="AO2889" s="130">
        <f t="shared" si="4017"/>
        <v>0</v>
      </c>
      <c r="AP2889" s="359">
        <f t="shared" si="4018"/>
        <v>0</v>
      </c>
      <c r="AQ2889" s="130">
        <f t="shared" si="4019"/>
        <v>0</v>
      </c>
      <c r="AR2889" s="130">
        <f t="shared" si="4020"/>
        <v>0</v>
      </c>
      <c r="AS2889" s="130">
        <f t="shared" si="4021"/>
        <v>0</v>
      </c>
      <c r="AT2889" s="130">
        <f t="shared" si="4022"/>
        <v>0</v>
      </c>
      <c r="AU2889" s="359">
        <f t="shared" si="4023"/>
        <v>0</v>
      </c>
      <c r="AV2889" s="130">
        <f t="shared" si="4024"/>
        <v>0</v>
      </c>
      <c r="AW2889" s="130">
        <f t="shared" si="4025"/>
        <v>0</v>
      </c>
      <c r="AX2889" s="130">
        <f t="shared" si="4026"/>
        <v>0</v>
      </c>
      <c r="AY2889" s="130">
        <f t="shared" si="4027"/>
        <v>0</v>
      </c>
      <c r="AZ2889" s="359">
        <f t="shared" si="4028"/>
        <v>0</v>
      </c>
      <c r="BA2889" s="130">
        <f t="shared" si="4029"/>
        <v>0</v>
      </c>
      <c r="BB2889" s="130">
        <f t="shared" si="4030"/>
        <v>0</v>
      </c>
      <c r="BC2889" s="130">
        <f t="shared" si="4031"/>
        <v>0</v>
      </c>
      <c r="BD2889" s="130">
        <f t="shared" si="4032"/>
        <v>0</v>
      </c>
      <c r="BE2889" s="359">
        <f t="shared" si="4033"/>
        <v>0</v>
      </c>
      <c r="BF2889" s="130">
        <f t="shared" si="4034"/>
        <v>0</v>
      </c>
      <c r="BG2889" s="130">
        <f t="shared" si="4035"/>
        <v>0</v>
      </c>
      <c r="BH2889" s="130">
        <f t="shared" si="4036"/>
        <v>0</v>
      </c>
      <c r="BI2889" s="130">
        <f t="shared" si="4037"/>
        <v>0</v>
      </c>
      <c r="BJ2889" s="359">
        <f t="shared" si="4038"/>
        <v>0</v>
      </c>
      <c r="BK2889" s="130">
        <f t="shared" si="4039"/>
        <v>0</v>
      </c>
      <c r="BL2889" s="130">
        <f t="shared" si="4040"/>
        <v>0</v>
      </c>
      <c r="BM2889" s="130">
        <f t="shared" si="4041"/>
        <v>0</v>
      </c>
      <c r="BN2889" s="130">
        <f t="shared" si="4042"/>
        <v>0</v>
      </c>
      <c r="BO2889" s="359">
        <f t="shared" si="4043"/>
        <v>0</v>
      </c>
      <c r="BQ2889" s="246" t="s">
        <v>84</v>
      </c>
      <c r="BR2889" s="246" t="s">
        <v>2048</v>
      </c>
      <c r="BS2889" s="246" t="s">
        <v>2049</v>
      </c>
      <c r="BT2889" s="246" t="s">
        <v>84</v>
      </c>
      <c r="BU2889" s="246" t="s">
        <v>2048</v>
      </c>
      <c r="BV2889" s="246" t="s">
        <v>2049</v>
      </c>
      <c r="BW2889" s="246" t="s">
        <v>84</v>
      </c>
      <c r="BX2889" s="246" t="s">
        <v>2048</v>
      </c>
      <c r="BY2889" s="246" t="s">
        <v>2049</v>
      </c>
      <c r="BZ2889" s="246" t="s">
        <v>84</v>
      </c>
      <c r="CA2889" s="246" t="s">
        <v>2048</v>
      </c>
      <c r="CB2889" s="246" t="s">
        <v>2049</v>
      </c>
      <c r="CC2889" s="246" t="s">
        <v>84</v>
      </c>
      <c r="CD2889" s="246" t="s">
        <v>2048</v>
      </c>
      <c r="CE2889" s="246" t="s">
        <v>2049</v>
      </c>
      <c r="CF2889" s="246" t="s">
        <v>84</v>
      </c>
      <c r="CG2889" s="246" t="s">
        <v>2048</v>
      </c>
      <c r="CH2889" s="246" t="s">
        <v>2049</v>
      </c>
      <c r="CI2889" s="246" t="s">
        <v>84</v>
      </c>
      <c r="CJ2889" s="246" t="s">
        <v>2048</v>
      </c>
      <c r="CK2889" s="246" t="s">
        <v>2049</v>
      </c>
      <c r="CO2889" s="340"/>
      <c r="CP2889" s="342"/>
      <c r="CQ2889" s="342"/>
      <c r="CR2889" s="342"/>
      <c r="CS2889" s="486"/>
      <c r="CT2889" s="486"/>
      <c r="CU2889" s="342"/>
      <c r="CV2889" s="342"/>
      <c r="CW2889" s="486"/>
      <c r="CX2889" s="486"/>
      <c r="CY2889" s="342"/>
      <c r="CZ2889" s="342"/>
      <c r="DA2889" s="486"/>
      <c r="DB2889" s="486"/>
      <c r="DC2889" s="342"/>
      <c r="DD2889" s="342"/>
      <c r="DE2889" s="486"/>
      <c r="DF2889" s="486"/>
      <c r="DG2889" s="342"/>
      <c r="DH2889" s="342"/>
      <c r="DI2889" s="486"/>
      <c r="DJ2889" s="486"/>
      <c r="DK2889" s="342"/>
      <c r="DL2889" s="342"/>
      <c r="DM2889" s="486"/>
      <c r="DN2889" s="486"/>
      <c r="DO2889" s="342"/>
      <c r="DP2889" s="342"/>
    </row>
    <row r="2890" spans="1:122" ht="38.25" customHeight="1" x14ac:dyDescent="0.2">
      <c r="A2890" s="173"/>
      <c r="B2890" s="173"/>
      <c r="C2890" s="168" t="s">
        <v>441</v>
      </c>
      <c r="D2890" s="201"/>
      <c r="E2890" s="201"/>
      <c r="F2890" s="201"/>
      <c r="G2890" s="486"/>
      <c r="H2890" s="486"/>
      <c r="I2890" s="201"/>
      <c r="J2890" s="201"/>
      <c r="K2890" s="486"/>
      <c r="L2890" s="486"/>
      <c r="M2890" s="201"/>
      <c r="N2890" s="201"/>
      <c r="O2890" s="486"/>
      <c r="P2890" s="486"/>
      <c r="Q2890" s="201"/>
      <c r="R2890" s="201"/>
      <c r="S2890" s="486"/>
      <c r="T2890" s="486"/>
      <c r="U2890" s="201"/>
      <c r="V2890" s="201"/>
      <c r="W2890" s="486"/>
      <c r="X2890" s="486"/>
      <c r="Y2890" s="201"/>
      <c r="Z2890" s="201"/>
      <c r="AA2890" s="486"/>
      <c r="AB2890" s="486"/>
      <c r="AC2890" s="201"/>
      <c r="AD2890" s="201"/>
      <c r="AE2890" s="109"/>
      <c r="AG2890" s="178">
        <f t="shared" si="4009"/>
        <v>0</v>
      </c>
      <c r="AH2890" s="178">
        <f t="shared" si="4010"/>
        <v>0</v>
      </c>
      <c r="AI2890" s="178">
        <f t="shared" si="4011"/>
        <v>0</v>
      </c>
      <c r="AJ2890" s="178">
        <f t="shared" si="4012"/>
        <v>0</v>
      </c>
      <c r="AK2890" s="359">
        <f t="shared" si="4013"/>
        <v>0</v>
      </c>
      <c r="AL2890" s="178">
        <f t="shared" si="4014"/>
        <v>0</v>
      </c>
      <c r="AM2890" s="178">
        <f t="shared" si="4015"/>
        <v>0</v>
      </c>
      <c r="AN2890" s="178">
        <f t="shared" si="4016"/>
        <v>0</v>
      </c>
      <c r="AO2890" s="178">
        <f t="shared" si="4017"/>
        <v>0</v>
      </c>
      <c r="AP2890" s="359">
        <f t="shared" si="4018"/>
        <v>0</v>
      </c>
      <c r="AQ2890" s="178">
        <f t="shared" si="4019"/>
        <v>0</v>
      </c>
      <c r="AR2890" s="178">
        <f t="shared" si="4020"/>
        <v>0</v>
      </c>
      <c r="AS2890" s="178">
        <f t="shared" si="4021"/>
        <v>0</v>
      </c>
      <c r="AT2890" s="178">
        <f t="shared" si="4022"/>
        <v>0</v>
      </c>
      <c r="AU2890" s="359">
        <f t="shared" si="4023"/>
        <v>0</v>
      </c>
      <c r="AV2890" s="178">
        <f t="shared" si="4024"/>
        <v>0</v>
      </c>
      <c r="AW2890" s="178">
        <f t="shared" si="4025"/>
        <v>0</v>
      </c>
      <c r="AX2890" s="178">
        <f t="shared" si="4026"/>
        <v>0</v>
      </c>
      <c r="AY2890" s="178">
        <f t="shared" si="4027"/>
        <v>0</v>
      </c>
      <c r="AZ2890" s="359">
        <f t="shared" si="4028"/>
        <v>0</v>
      </c>
      <c r="BA2890" s="178">
        <f t="shared" si="4029"/>
        <v>0</v>
      </c>
      <c r="BB2890" s="178">
        <f t="shared" si="4030"/>
        <v>0</v>
      </c>
      <c r="BC2890" s="178">
        <f t="shared" si="4031"/>
        <v>0</v>
      </c>
      <c r="BD2890" s="178">
        <f t="shared" si="4032"/>
        <v>0</v>
      </c>
      <c r="BE2890" s="359">
        <f t="shared" si="4033"/>
        <v>0</v>
      </c>
      <c r="BF2890" s="178">
        <f t="shared" si="4034"/>
        <v>0</v>
      </c>
      <c r="BG2890" s="178">
        <f t="shared" si="4035"/>
        <v>0</v>
      </c>
      <c r="BH2890" s="178">
        <f t="shared" si="4036"/>
        <v>0</v>
      </c>
      <c r="BI2890" s="178">
        <f t="shared" si="4037"/>
        <v>0</v>
      </c>
      <c r="BJ2890" s="359">
        <f t="shared" si="4038"/>
        <v>0</v>
      </c>
      <c r="BK2890" s="178">
        <f t="shared" si="4039"/>
        <v>0</v>
      </c>
      <c r="BL2890" s="178">
        <f t="shared" si="4040"/>
        <v>0</v>
      </c>
      <c r="BM2890" s="178">
        <f t="shared" si="4041"/>
        <v>0</v>
      </c>
      <c r="BN2890" s="178">
        <f t="shared" si="4042"/>
        <v>0</v>
      </c>
      <c r="BO2890" s="359">
        <f t="shared" si="4043"/>
        <v>0</v>
      </c>
      <c r="BP2890" s="186" t="s">
        <v>2077</v>
      </c>
      <c r="BQ2890" s="178">
        <f>IF($AG$1789=$AH$1789,0,IF(
OR(
AND(BQ2894=0,BQ2893&gt;0),
AND(BQ2894="NS",BQ2892&gt;0),
AND(BQ2894="NS",BQ2892=0,BQ2893=0)),1,
IF(OR(
AND(BQ2893&gt;=2,BQ2892&lt;BQ2894),
AND(BQ2894="NS",BQ2892=0,BQ2893&gt;0),
BQ2894=BQ2892,
AND(BQ2894="NA",BQ2893=0,BQ2892=0,BQ2891&gt;0)),0,1)))</f>
        <v>0</v>
      </c>
      <c r="BR2890" s="178">
        <f t="shared" ref="BR2890:BY2890" si="4257">IF($AG$1789=$AH$1789,0,IF(
OR(
AND(BR2894=0,BR2893&gt;0),
AND(BR2894="NS",BR2892&gt;0),
AND(BR2894="NS",BR2892=0,BR2893=0)),1,
IF(OR(
AND(BR2893&gt;=2,BR2892&lt;BR2894),
AND(BR2894="NS",BR2892=0,BR2893&gt;0),
BR2894=BR2892,
AND(BR2894="NA",BR2893=0,BR2892=0,BR2891&gt;0)),0,1)))</f>
        <v>0</v>
      </c>
      <c r="BS2890" s="178">
        <f t="shared" si="4257"/>
        <v>0</v>
      </c>
      <c r="BT2890" s="178">
        <f t="shared" si="4257"/>
        <v>0</v>
      </c>
      <c r="BU2890" s="178">
        <f t="shared" si="4257"/>
        <v>0</v>
      </c>
      <c r="BV2890" s="178">
        <f t="shared" si="4257"/>
        <v>0</v>
      </c>
      <c r="BW2890" s="178">
        <f t="shared" si="4257"/>
        <v>0</v>
      </c>
      <c r="BX2890" s="178">
        <f t="shared" si="4257"/>
        <v>0</v>
      </c>
      <c r="BY2890" s="178">
        <f t="shared" si="4257"/>
        <v>0</v>
      </c>
      <c r="BZ2890" s="178">
        <f>IF($AG$1789=$AH$1789,0,IF(
OR(
AND(BZ2894=0,BZ2893&gt;0),
AND(BZ2894="NS",BZ2892&gt;0),
AND(BZ2894="NS",BZ2892=0,BZ2893=0)),1,
IF(OR(
AND(BZ2893&gt;=2,BZ2892&lt;BZ2894),
AND(BZ2894="NS",BZ2892=0,BZ2893&gt;0),
BZ2894=BZ2892,
AND(BZ2894="NA",BZ2893=0,BZ2892=0,BZ2891&gt;0)),0,1)))</f>
        <v>0</v>
      </c>
      <c r="CA2890" s="178">
        <f t="shared" ref="CA2890:CK2890" si="4258">IF($AG$1789=$AH$1789,0,IF(
OR(
AND(CA2894=0,CA2893&gt;0),
AND(CA2894="NS",CA2892&gt;0),
AND(CA2894="NS",CA2892=0,CA2893=0)),1,
IF(OR(
AND(CA2893&gt;=2,CA2892&lt;CA2894),
AND(CA2894="NS",CA2892=0,CA2893&gt;0),
CA2894=CA2892,
AND(CA2894="NA",CA2893=0,CA2892=0,CA2891&gt;0)),0,1)))</f>
        <v>0</v>
      </c>
      <c r="CB2890" s="178">
        <f t="shared" si="4258"/>
        <v>0</v>
      </c>
      <c r="CC2890" s="178">
        <f t="shared" si="4258"/>
        <v>0</v>
      </c>
      <c r="CD2890" s="178">
        <f t="shared" si="4258"/>
        <v>0</v>
      </c>
      <c r="CE2890" s="178">
        <f t="shared" si="4258"/>
        <v>0</v>
      </c>
      <c r="CF2890" s="178">
        <f t="shared" si="4258"/>
        <v>0</v>
      </c>
      <c r="CG2890" s="178">
        <f t="shared" si="4258"/>
        <v>0</v>
      </c>
      <c r="CH2890" s="178">
        <f t="shared" si="4258"/>
        <v>0</v>
      </c>
      <c r="CI2890" s="178">
        <f t="shared" si="4258"/>
        <v>0</v>
      </c>
      <c r="CJ2890" s="178">
        <f t="shared" si="4258"/>
        <v>0</v>
      </c>
      <c r="CK2890" s="178">
        <f t="shared" si="4258"/>
        <v>0</v>
      </c>
      <c r="CL2890" s="186">
        <f>SUM(BZ2890:CK2890)</f>
        <v>0</v>
      </c>
      <c r="CO2890" s="349" t="s">
        <v>2171</v>
      </c>
      <c r="CP2890" s="353">
        <f>IF(AND(SUM(D2890,D2908,D2913:D2915,D2918:D2919)=0,SUM(COUNTIF(D2890,"NS"),COUNTIF(D2908,"NS"),COUNTIF(D2913:D2915,"NS"),COUNTIF(D2918:D2919,"NS")&gt;0)),"NS",SUM(D2890,D2908,D2913:D2915,D2918:D2919))</f>
        <v>0</v>
      </c>
      <c r="CQ2890" s="353">
        <f>IF(AND(SUM(E2890,E2908,E2913:E2915,E2918:E2919)=0,SUM(COUNTIF(E2890,"NS"),COUNTIF(E2908,"NS"),COUNTIF(E2913:E2915,"NS"),COUNTIF(E2918:E2919,"NS")&gt;0)),"NS",SUM(E2890,E2908,E2913:E2915,E2918:E2919))</f>
        <v>0</v>
      </c>
      <c r="CR2890" s="353">
        <f>IF(AND(SUM(F2890,F2908,F2913:F2915,F2918:F2919)=0,SUM(COUNTIF(F2890,"NS"),COUNTIF(F2908,"NS"),COUNTIF(F2913:F2915,"NS"),COUNTIF(F2918:F2919,"NS")&gt;0)),"NS",SUM(F2890,F2908,F2913:F2915,F2918:F2919))</f>
        <v>0</v>
      </c>
      <c r="CS2890" s="488">
        <f>IF(AND(SUM(G2890,G2908,G2913:H2915,G2918:H2919)=0,SUM(COUNTIF(G2890,"NS"),COUNTIF(G2908,"NS"),COUNTIF(G2913:H2915,"NS"),COUNTIF(G2918:H2919,"NS")&gt;0)),"NS",SUM(G2890,G2908,G2913:H2915,G2918:H2919))</f>
        <v>0</v>
      </c>
      <c r="CT2890" s="488"/>
      <c r="CU2890" s="353">
        <f>IF(AND(SUM(I2890,I2908,I2913:I2915,I2918:I2919)=0,SUM(COUNTIF(I2890,"NS"),COUNTIF(I2908,"NS"),COUNTIF(I2913:I2915,"NS"),COUNTIF(I2918:I2919,"NS")&gt;0)),"NS",SUM(I2890,I2908,I2913:I2915,I2918:I2919))</f>
        <v>0</v>
      </c>
      <c r="CV2890" s="353">
        <f>IF(AND(SUM(J2890,J2908,J2913:J2915,J2918:J2919)=0,SUM(COUNTIF(J2890,"NS"),COUNTIF(J2908,"NS"),COUNTIF(J2913:J2915,"NS"),COUNTIF(J2918:J2919,"NS")&gt;0)),"NS",SUM(J2890,J2908,J2913:J2915,J2918:J2919))</f>
        <v>0</v>
      </c>
      <c r="CW2890" s="488">
        <f t="shared" ref="CW2890" si="4259">IF(AND(SUM(K2890,K2908,K2913:L2915,K2918:L2919)=0,SUM(COUNTIF(K2890,"NS"),COUNTIF(K2908,"NS"),COUNTIF(K2913:L2915,"NS"),COUNTIF(K2918:L2919,"NS")&gt;0)),"NS",SUM(K2890,K2908,K2913:L2915,K2918:L2919))</f>
        <v>0</v>
      </c>
      <c r="CX2890" s="488"/>
      <c r="CY2890" s="353">
        <f t="shared" ref="CY2890" si="4260">IF(AND(SUM(M2890,M2908,M2913:M2915,M2918:M2919)=0,SUM(COUNTIF(M2890,"NS"),COUNTIF(M2908,"NS"),COUNTIF(M2913:M2915,"NS"),COUNTIF(M2918:M2919,"NS")&gt;0)),"NS",SUM(M2890,M2908,M2913:M2915,M2918:M2919))</f>
        <v>0</v>
      </c>
      <c r="CZ2890" s="353">
        <f t="shared" ref="CZ2890" si="4261">IF(AND(SUM(N2890,N2908,N2913:N2915,N2918:N2919)=0,SUM(COUNTIF(N2890,"NS"),COUNTIF(N2908,"NS"),COUNTIF(N2913:N2915,"NS"),COUNTIF(N2918:N2919,"NS")&gt;0)),"NS",SUM(N2890,N2908,N2913:N2915,N2918:N2919))</f>
        <v>0</v>
      </c>
      <c r="DA2890" s="488">
        <f t="shared" ref="DA2890" si="4262">IF(AND(SUM(O2890,O2908,O2913:P2915,O2918:P2919)=0,SUM(COUNTIF(O2890,"NS"),COUNTIF(O2908,"NS"),COUNTIF(O2913:P2915,"NS"),COUNTIF(O2918:P2919,"NS")&gt;0)),"NS",SUM(O2890,O2908,O2913:P2915,O2918:P2919))</f>
        <v>0</v>
      </c>
      <c r="DB2890" s="488"/>
      <c r="DC2890" s="353">
        <f t="shared" ref="DC2890" si="4263">IF(AND(SUM(Q2890,Q2908,Q2913:Q2915,Q2918:Q2919)=0,SUM(COUNTIF(Q2890,"NS"),COUNTIF(Q2908,"NS"),COUNTIF(Q2913:Q2915,"NS"),COUNTIF(Q2918:Q2919,"NS")&gt;0)),"NS",SUM(Q2890,Q2908,Q2913:Q2915,Q2918:Q2919))</f>
        <v>0</v>
      </c>
      <c r="DD2890" s="353">
        <f t="shared" ref="DD2890" si="4264">IF(AND(SUM(R2890,R2908,R2913:R2915,R2918:R2919)=0,SUM(COUNTIF(R2890,"NS"),COUNTIF(R2908,"NS"),COUNTIF(R2913:R2915,"NS"),COUNTIF(R2918:R2919,"NS")&gt;0)),"NS",SUM(R2890,R2908,R2913:R2915,R2918:R2919))</f>
        <v>0</v>
      </c>
      <c r="DE2890" s="488">
        <f t="shared" ref="DE2890" si="4265">IF(AND(SUM(S2890,S2908,S2913:T2915,S2918:T2919)=0,SUM(COUNTIF(S2890,"NS"),COUNTIF(S2908,"NS"),COUNTIF(S2913:T2915,"NS"),COUNTIF(S2918:T2919,"NS")&gt;0)),"NS",SUM(S2890,S2908,S2913:T2915,S2918:T2919))</f>
        <v>0</v>
      </c>
      <c r="DF2890" s="488"/>
      <c r="DG2890" s="353">
        <f t="shared" ref="DG2890" si="4266">IF(AND(SUM(U2890,U2908,U2913:U2915,U2918:U2919)=0,SUM(COUNTIF(U2890,"NS"),COUNTIF(U2908,"NS"),COUNTIF(U2913:U2915,"NS"),COUNTIF(U2918:U2919,"NS")&gt;0)),"NS",SUM(U2890,U2908,U2913:U2915,U2918:U2919))</f>
        <v>0</v>
      </c>
      <c r="DH2890" s="353">
        <f t="shared" ref="DH2890" si="4267">IF(AND(SUM(V2890,V2908,V2913:V2915,V2918:V2919)=0,SUM(COUNTIF(V2890,"NS"),COUNTIF(V2908,"NS"),COUNTIF(V2913:V2915,"NS"),COUNTIF(V2918:V2919,"NS")&gt;0)),"NS",SUM(V2890,V2908,V2913:V2915,V2918:V2919))</f>
        <v>0</v>
      </c>
      <c r="DI2890" s="488">
        <f t="shared" ref="DI2890" si="4268">IF(AND(SUM(W2890,W2908,W2913:X2915,W2918:X2919)=0,SUM(COUNTIF(W2890,"NS"),COUNTIF(W2908,"NS"),COUNTIF(W2913:X2915,"NS"),COUNTIF(W2918:X2919,"NS")&gt;0)),"NS",SUM(W2890,W2908,W2913:X2915,W2918:X2919))</f>
        <v>0</v>
      </c>
      <c r="DJ2890" s="488"/>
      <c r="DK2890" s="353">
        <f t="shared" ref="DK2890" si="4269">IF(AND(SUM(Y2890,Y2908,Y2913:Y2915,Y2918:Y2919)=0,SUM(COUNTIF(Y2890,"NS"),COUNTIF(Y2908,"NS"),COUNTIF(Y2913:Y2915,"NS"),COUNTIF(Y2918:Y2919,"NS")&gt;0)),"NS",SUM(Y2890,Y2908,Y2913:Y2915,Y2918:Y2919))</f>
        <v>0</v>
      </c>
      <c r="DL2890" s="353">
        <f t="shared" ref="DL2890" si="4270">IF(AND(SUM(Z2890,Z2908,Z2913:Z2915,Z2918:Z2919)=0,SUM(COUNTIF(Z2890,"NS"),COUNTIF(Z2908,"NS"),COUNTIF(Z2913:Z2915,"NS"),COUNTIF(Z2918:Z2919,"NS")&gt;0)),"NS",SUM(Z2890,Z2908,Z2913:Z2915,Z2918:Z2919))</f>
        <v>0</v>
      </c>
      <c r="DM2890" s="488">
        <f t="shared" ref="DM2890" si="4271">IF(AND(SUM(AA2890,AA2908,AA2913:AB2915,AA2918:AB2919)=0,SUM(COUNTIF(AA2890,"NS"),COUNTIF(AA2908,"NS"),COUNTIF(AA2913:AB2915,"NS"),COUNTIF(AA2918:AB2919,"NS")&gt;0)),"NS",SUM(AA2890,AA2908,AA2913:AB2915,AA2918:AB2919))</f>
        <v>0</v>
      </c>
      <c r="DN2890" s="488"/>
      <c r="DO2890" s="353">
        <f t="shared" ref="DO2890" si="4272">IF(AND(SUM(AC2890,AC2908,AC2913:AC2915,AC2918:AC2919)=0,SUM(COUNTIF(AC2890,"NS"),COUNTIF(AC2908,"NS"),COUNTIF(AC2913:AC2915,"NS"),COUNTIF(AC2918:AC2919,"NS")&gt;0)),"NS",SUM(AC2890,AC2908,AC2913:AC2915,AC2918:AC2919))</f>
        <v>0</v>
      </c>
      <c r="DP2890" s="353">
        <f t="shared" ref="DP2890" si="4273">IF(AND(SUM(AD2890,AD2908,AD2913:AD2915,AD2918:AD2919)=0,SUM(COUNTIF(AD2890,"NS"),COUNTIF(AD2908,"NS"),COUNTIF(AD2913:AD2915,"NS"),COUNTIF(AD2918:AD2919,"NS")&gt;0)),"NS",SUM(AD2890,AD2908,AD2913:AD2915,AD2918:AD2919))</f>
        <v>0</v>
      </c>
      <c r="DQ2890" s="186"/>
      <c r="DR2890" s="186"/>
    </row>
    <row r="2891" spans="1:122" ht="38.25" customHeight="1" x14ac:dyDescent="0.2">
      <c r="A2891" s="172"/>
      <c r="B2891" s="172"/>
      <c r="C2891" s="169" t="s">
        <v>460</v>
      </c>
      <c r="D2891" s="201"/>
      <c r="E2891" s="201"/>
      <c r="F2891" s="201"/>
      <c r="G2891" s="486"/>
      <c r="H2891" s="486"/>
      <c r="I2891" s="201"/>
      <c r="J2891" s="201"/>
      <c r="K2891" s="486"/>
      <c r="L2891" s="486"/>
      <c r="M2891" s="201"/>
      <c r="N2891" s="201"/>
      <c r="O2891" s="486"/>
      <c r="P2891" s="486"/>
      <c r="Q2891" s="201"/>
      <c r="R2891" s="201"/>
      <c r="S2891" s="486"/>
      <c r="T2891" s="486"/>
      <c r="U2891" s="201"/>
      <c r="V2891" s="201"/>
      <c r="W2891" s="486"/>
      <c r="X2891" s="486"/>
      <c r="Y2891" s="201"/>
      <c r="Z2891" s="201"/>
      <c r="AA2891" s="486"/>
      <c r="AB2891" s="486"/>
      <c r="AC2891" s="201"/>
      <c r="AD2891" s="201"/>
      <c r="AE2891" s="109"/>
      <c r="AG2891" s="130">
        <f t="shared" si="4009"/>
        <v>0</v>
      </c>
      <c r="AH2891" s="130">
        <f t="shared" si="4010"/>
        <v>0</v>
      </c>
      <c r="AI2891" s="130">
        <f t="shared" si="4011"/>
        <v>0</v>
      </c>
      <c r="AJ2891" s="130">
        <f t="shared" si="4012"/>
        <v>0</v>
      </c>
      <c r="AK2891" s="359">
        <f t="shared" si="4013"/>
        <v>0</v>
      </c>
      <c r="AL2891" s="130">
        <f t="shared" si="4014"/>
        <v>0</v>
      </c>
      <c r="AM2891" s="130">
        <f t="shared" si="4015"/>
        <v>0</v>
      </c>
      <c r="AN2891" s="130">
        <f t="shared" si="4016"/>
        <v>0</v>
      </c>
      <c r="AO2891" s="130">
        <f t="shared" si="4017"/>
        <v>0</v>
      </c>
      <c r="AP2891" s="359">
        <f t="shared" si="4018"/>
        <v>0</v>
      </c>
      <c r="AQ2891" s="130">
        <f t="shared" si="4019"/>
        <v>0</v>
      </c>
      <c r="AR2891" s="130">
        <f t="shared" si="4020"/>
        <v>0</v>
      </c>
      <c r="AS2891" s="130">
        <f t="shared" si="4021"/>
        <v>0</v>
      </c>
      <c r="AT2891" s="130">
        <f t="shared" si="4022"/>
        <v>0</v>
      </c>
      <c r="AU2891" s="359">
        <f t="shared" si="4023"/>
        <v>0</v>
      </c>
      <c r="AV2891" s="130">
        <f t="shared" si="4024"/>
        <v>0</v>
      </c>
      <c r="AW2891" s="130">
        <f t="shared" si="4025"/>
        <v>0</v>
      </c>
      <c r="AX2891" s="130">
        <f t="shared" si="4026"/>
        <v>0</v>
      </c>
      <c r="AY2891" s="130">
        <f t="shared" si="4027"/>
        <v>0</v>
      </c>
      <c r="AZ2891" s="359">
        <f t="shared" si="4028"/>
        <v>0</v>
      </c>
      <c r="BA2891" s="130">
        <f t="shared" si="4029"/>
        <v>0</v>
      </c>
      <c r="BB2891" s="130">
        <f t="shared" si="4030"/>
        <v>0</v>
      </c>
      <c r="BC2891" s="130">
        <f t="shared" si="4031"/>
        <v>0</v>
      </c>
      <c r="BD2891" s="130">
        <f t="shared" si="4032"/>
        <v>0</v>
      </c>
      <c r="BE2891" s="359">
        <f t="shared" si="4033"/>
        <v>0</v>
      </c>
      <c r="BF2891" s="130">
        <f t="shared" si="4034"/>
        <v>0</v>
      </c>
      <c r="BG2891" s="130">
        <f t="shared" si="4035"/>
        <v>0</v>
      </c>
      <c r="BH2891" s="130">
        <f t="shared" si="4036"/>
        <v>0</v>
      </c>
      <c r="BI2891" s="130">
        <f t="shared" si="4037"/>
        <v>0</v>
      </c>
      <c r="BJ2891" s="359">
        <f t="shared" si="4038"/>
        <v>0</v>
      </c>
      <c r="BK2891" s="130">
        <f t="shared" si="4039"/>
        <v>0</v>
      </c>
      <c r="BL2891" s="130">
        <f t="shared" si="4040"/>
        <v>0</v>
      </c>
      <c r="BM2891" s="130">
        <f t="shared" si="4041"/>
        <v>0</v>
      </c>
      <c r="BN2891" s="130">
        <f t="shared" si="4042"/>
        <v>0</v>
      </c>
      <c r="BO2891" s="359">
        <f t="shared" si="4043"/>
        <v>0</v>
      </c>
      <c r="BP2891" s="90" t="s">
        <v>2058</v>
      </c>
      <c r="BQ2891" s="90">
        <f>COUNTIF(D2891:D2907,"NA")</f>
        <v>0</v>
      </c>
      <c r="BR2891" s="90">
        <f>COUNTIF(E2891:E2907,"NA")</f>
        <v>0</v>
      </c>
      <c r="BS2891" s="90">
        <f>COUNTIF(F2891:F2907,"NA")</f>
        <v>0</v>
      </c>
      <c r="BT2891" s="90">
        <f>COUNTIF(G2891:H2907,"NA")</f>
        <v>0</v>
      </c>
      <c r="BU2891" s="90">
        <f>COUNTIF(I2891:I2907,"NA")</f>
        <v>0</v>
      </c>
      <c r="BV2891" s="90">
        <f>COUNTIF(J2891:J2907,"NA")</f>
        <v>0</v>
      </c>
      <c r="BW2891" s="90">
        <f>COUNTIF(K2891:L2907,"NA")</f>
        <v>0</v>
      </c>
      <c r="BX2891" s="90">
        <f>COUNTIF(M2891:M2907,"NA")</f>
        <v>0</v>
      </c>
      <c r="BY2891" s="90">
        <f>COUNTIF(N2891:N2907,"NA")</f>
        <v>0</v>
      </c>
      <c r="BZ2891" s="90">
        <f>COUNTIF(O2891:P2907,"NA")</f>
        <v>0</v>
      </c>
      <c r="CA2891" s="90">
        <f>COUNTIF(Q2891:Q2907,"NA")</f>
        <v>0</v>
      </c>
      <c r="CB2891" s="90">
        <f>COUNTIF(R2891:R2907,"NA")</f>
        <v>0</v>
      </c>
      <c r="CC2891" s="90">
        <f>COUNTIF(S2891:T2907,"NA")</f>
        <v>0</v>
      </c>
      <c r="CD2891" s="90">
        <f>COUNTIF(U2891:U2907,"NA")</f>
        <v>0</v>
      </c>
      <c r="CE2891" s="90">
        <f>COUNTIF(V2891:V2907,"NA")</f>
        <v>0</v>
      </c>
      <c r="CF2891" s="90">
        <f>COUNTIF(W2891:X2907,"NA")</f>
        <v>0</v>
      </c>
      <c r="CG2891" s="90">
        <f>COUNTIF(Y2891:Y2907,"NA")</f>
        <v>0</v>
      </c>
      <c r="CH2891" s="90">
        <f>COUNTIF(Z2891:Z2907,"NA")</f>
        <v>0</v>
      </c>
      <c r="CI2891" s="90">
        <f>COUNTIF(AA2891:AB2907,"NA")</f>
        <v>0</v>
      </c>
      <c r="CJ2891" s="90">
        <f>COUNTIF(AC2891:AC2907,"NA")</f>
        <v>0</v>
      </c>
      <c r="CK2891" s="90">
        <f>COUNTIF(AD2891:AD2907,"NA")</f>
        <v>0</v>
      </c>
      <c r="CO2891" s="349" t="s">
        <v>2078</v>
      </c>
      <c r="CP2891" s="353">
        <f>SUM(D2890,D2908,D2913:D2915,D2918:D2919)</f>
        <v>0</v>
      </c>
      <c r="CQ2891" s="353">
        <f>SUM(E2890,E2908,E2913:E2915,E2918:E2919)</f>
        <v>0</v>
      </c>
      <c r="CR2891" s="353">
        <f>SUM(F2890,F2908,F2913:F2915,F2918:F2919)</f>
        <v>0</v>
      </c>
      <c r="CS2891" s="488">
        <f>SUM(G2890,G2908,G2913:H2915,G2918:H2919)</f>
        <v>0</v>
      </c>
      <c r="CT2891" s="488"/>
      <c r="CU2891" s="353">
        <f>SUM(I2890,I2908,I2913:I2915,I2918:I2919)</f>
        <v>0</v>
      </c>
      <c r="CV2891" s="353">
        <f>SUM(J2890,J2908,J2913:J2915,J2918:J2919)</f>
        <v>0</v>
      </c>
      <c r="CW2891" s="488">
        <f t="shared" ref="CW2891" si="4274">SUM(K2890,K2908,K2913:L2915,K2918:L2919)</f>
        <v>0</v>
      </c>
      <c r="CX2891" s="488"/>
      <c r="CY2891" s="353">
        <f t="shared" ref="CY2891" si="4275">SUM(M2890,M2908,M2913:M2915,M2918:M2919)</f>
        <v>0</v>
      </c>
      <c r="CZ2891" s="353">
        <f t="shared" ref="CZ2891" si="4276">SUM(N2890,N2908,N2913:N2915,N2918:N2919)</f>
        <v>0</v>
      </c>
      <c r="DA2891" s="488">
        <f t="shared" ref="DA2891" si="4277">SUM(O2890,O2908,O2913:P2915,O2918:P2919)</f>
        <v>0</v>
      </c>
      <c r="DB2891" s="488"/>
      <c r="DC2891" s="353">
        <f t="shared" ref="DC2891" si="4278">SUM(Q2890,Q2908,Q2913:Q2915,Q2918:Q2919)</f>
        <v>0</v>
      </c>
      <c r="DD2891" s="353">
        <f t="shared" ref="DD2891" si="4279">SUM(R2890,R2908,R2913:R2915,R2918:R2919)</f>
        <v>0</v>
      </c>
      <c r="DE2891" s="488">
        <f t="shared" ref="DE2891" si="4280">SUM(S2890,S2908,S2913:T2915,S2918:T2919)</f>
        <v>0</v>
      </c>
      <c r="DF2891" s="488"/>
      <c r="DG2891" s="353">
        <f t="shared" ref="DG2891" si="4281">SUM(U2890,U2908,U2913:U2915,U2918:U2919)</f>
        <v>0</v>
      </c>
      <c r="DH2891" s="353">
        <f t="shared" ref="DH2891" si="4282">SUM(V2890,V2908,V2913:V2915,V2918:V2919)</f>
        <v>0</v>
      </c>
      <c r="DI2891" s="488">
        <f t="shared" ref="DI2891" si="4283">SUM(W2890,W2908,W2913:X2915,W2918:X2919)</f>
        <v>0</v>
      </c>
      <c r="DJ2891" s="488"/>
      <c r="DK2891" s="353">
        <f t="shared" ref="DK2891" si="4284">SUM(Y2890,Y2908,Y2913:Y2915,Y2918:Y2919)</f>
        <v>0</v>
      </c>
      <c r="DL2891" s="353">
        <f t="shared" ref="DL2891" si="4285">SUM(Z2890,Z2908,Z2913:Z2915,Z2918:Z2919)</f>
        <v>0</v>
      </c>
      <c r="DM2891" s="488">
        <f t="shared" ref="DM2891" si="4286">SUM(AA2890,AA2908,AA2913:AB2915,AA2918:AB2919)</f>
        <v>0</v>
      </c>
      <c r="DN2891" s="488"/>
      <c r="DO2891" s="353">
        <f t="shared" ref="DO2891" si="4287">SUM(AC2890,AC2908,AC2913:AC2915,AC2918:AC2919)</f>
        <v>0</v>
      </c>
      <c r="DP2891" s="353">
        <f t="shared" ref="DP2891" si="4288">SUM(AD2890,AD2908,AD2913:AD2915,AD2918:AD2919)</f>
        <v>0</v>
      </c>
    </row>
    <row r="2892" spans="1:122" ht="38.25" customHeight="1" x14ac:dyDescent="0.2">
      <c r="A2892" s="174"/>
      <c r="B2892" s="174"/>
      <c r="C2892" s="169" t="s">
        <v>461</v>
      </c>
      <c r="D2892" s="201"/>
      <c r="E2892" s="201"/>
      <c r="F2892" s="201"/>
      <c r="G2892" s="486"/>
      <c r="H2892" s="486"/>
      <c r="I2892" s="201"/>
      <c r="J2892" s="201"/>
      <c r="K2892" s="486"/>
      <c r="L2892" s="486"/>
      <c r="M2892" s="201"/>
      <c r="N2892" s="201"/>
      <c r="O2892" s="486"/>
      <c r="P2892" s="486"/>
      <c r="Q2892" s="201"/>
      <c r="R2892" s="201"/>
      <c r="S2892" s="486"/>
      <c r="T2892" s="486"/>
      <c r="U2892" s="201"/>
      <c r="V2892" s="201"/>
      <c r="W2892" s="486"/>
      <c r="X2892" s="486"/>
      <c r="Y2892" s="201"/>
      <c r="Z2892" s="201"/>
      <c r="AA2892" s="486"/>
      <c r="AB2892" s="486"/>
      <c r="AC2892" s="201"/>
      <c r="AD2892" s="201"/>
      <c r="AE2892" s="109"/>
      <c r="AG2892" s="130">
        <f t="shared" si="4009"/>
        <v>0</v>
      </c>
      <c r="AH2892" s="130">
        <f t="shared" si="4010"/>
        <v>0</v>
      </c>
      <c r="AI2892" s="130">
        <f t="shared" si="4011"/>
        <v>0</v>
      </c>
      <c r="AJ2892" s="130">
        <f t="shared" si="4012"/>
        <v>0</v>
      </c>
      <c r="AK2892" s="359">
        <f t="shared" si="4013"/>
        <v>0</v>
      </c>
      <c r="AL2892" s="130">
        <f t="shared" si="4014"/>
        <v>0</v>
      </c>
      <c r="AM2892" s="130">
        <f t="shared" si="4015"/>
        <v>0</v>
      </c>
      <c r="AN2892" s="130">
        <f t="shared" si="4016"/>
        <v>0</v>
      </c>
      <c r="AO2892" s="130">
        <f t="shared" si="4017"/>
        <v>0</v>
      </c>
      <c r="AP2892" s="359">
        <f t="shared" si="4018"/>
        <v>0</v>
      </c>
      <c r="AQ2892" s="130">
        <f t="shared" si="4019"/>
        <v>0</v>
      </c>
      <c r="AR2892" s="130">
        <f t="shared" si="4020"/>
        <v>0</v>
      </c>
      <c r="AS2892" s="130">
        <f t="shared" si="4021"/>
        <v>0</v>
      </c>
      <c r="AT2892" s="130">
        <f t="shared" si="4022"/>
        <v>0</v>
      </c>
      <c r="AU2892" s="359">
        <f t="shared" si="4023"/>
        <v>0</v>
      </c>
      <c r="AV2892" s="130">
        <f t="shared" si="4024"/>
        <v>0</v>
      </c>
      <c r="AW2892" s="130">
        <f t="shared" si="4025"/>
        <v>0</v>
      </c>
      <c r="AX2892" s="130">
        <f t="shared" si="4026"/>
        <v>0</v>
      </c>
      <c r="AY2892" s="130">
        <f t="shared" si="4027"/>
        <v>0</v>
      </c>
      <c r="AZ2892" s="359">
        <f t="shared" si="4028"/>
        <v>0</v>
      </c>
      <c r="BA2892" s="130">
        <f t="shared" si="4029"/>
        <v>0</v>
      </c>
      <c r="BB2892" s="130">
        <f t="shared" si="4030"/>
        <v>0</v>
      </c>
      <c r="BC2892" s="130">
        <f t="shared" si="4031"/>
        <v>0</v>
      </c>
      <c r="BD2892" s="130">
        <f t="shared" si="4032"/>
        <v>0</v>
      </c>
      <c r="BE2892" s="359">
        <f t="shared" si="4033"/>
        <v>0</v>
      </c>
      <c r="BF2892" s="130">
        <f t="shared" si="4034"/>
        <v>0</v>
      </c>
      <c r="BG2892" s="130">
        <f t="shared" si="4035"/>
        <v>0</v>
      </c>
      <c r="BH2892" s="130">
        <f t="shared" si="4036"/>
        <v>0</v>
      </c>
      <c r="BI2892" s="130">
        <f t="shared" si="4037"/>
        <v>0</v>
      </c>
      <c r="BJ2892" s="359">
        <f t="shared" si="4038"/>
        <v>0</v>
      </c>
      <c r="BK2892" s="130">
        <f t="shared" si="4039"/>
        <v>0</v>
      </c>
      <c r="BL2892" s="130">
        <f t="shared" si="4040"/>
        <v>0</v>
      </c>
      <c r="BM2892" s="130">
        <f t="shared" si="4041"/>
        <v>0</v>
      </c>
      <c r="BN2892" s="130">
        <f t="shared" si="4042"/>
        <v>0</v>
      </c>
      <c r="BO2892" s="359">
        <f t="shared" si="4043"/>
        <v>0</v>
      </c>
      <c r="BP2892" s="90" t="s">
        <v>2078</v>
      </c>
      <c r="BQ2892" s="90">
        <f>SUM(D2891:D2907)</f>
        <v>0</v>
      </c>
      <c r="BR2892" s="90">
        <f>SUM(E2891:E2907)</f>
        <v>0</v>
      </c>
      <c r="BS2892" s="90">
        <f>SUM(F2891:F2907)</f>
        <v>0</v>
      </c>
      <c r="BT2892" s="90">
        <f>SUM(G2891:H2907)</f>
        <v>0</v>
      </c>
      <c r="BU2892" s="90">
        <f>SUM(I2891:I2907)</f>
        <v>0</v>
      </c>
      <c r="BV2892" s="90">
        <f>SUM(J2891:J2907)</f>
        <v>0</v>
      </c>
      <c r="BW2892" s="90">
        <f>SUM(K2891:L2907)</f>
        <v>0</v>
      </c>
      <c r="BX2892" s="90">
        <f>SUM(M2891:M2907)</f>
        <v>0</v>
      </c>
      <c r="BY2892" s="90">
        <f>SUM(N2891:N2907)</f>
        <v>0</v>
      </c>
      <c r="BZ2892" s="90">
        <f>SUM(O2891:P2907)</f>
        <v>0</v>
      </c>
      <c r="CA2892" s="90">
        <f>SUM(Q2891:Q2907)</f>
        <v>0</v>
      </c>
      <c r="CB2892" s="90">
        <f>SUM(R2891:R2907)</f>
        <v>0</v>
      </c>
      <c r="CC2892" s="90">
        <f>SUM(S2891:T2907)</f>
        <v>0</v>
      </c>
      <c r="CD2892" s="90">
        <f>SUM(U2891:U2907)</f>
        <v>0</v>
      </c>
      <c r="CE2892" s="90">
        <f>SUM(V2891:V2907)</f>
        <v>0</v>
      </c>
      <c r="CF2892" s="90">
        <f>SUM(W2891:X2907)</f>
        <v>0</v>
      </c>
      <c r="CG2892" s="90">
        <f>SUM(Y2891:Y2907)</f>
        <v>0</v>
      </c>
      <c r="CH2892" s="90">
        <f>SUM(Z2891:Z2907)</f>
        <v>0</v>
      </c>
      <c r="CI2892" s="90">
        <f>SUM(AA2891:AB2907)</f>
        <v>0</v>
      </c>
      <c r="CJ2892" s="90">
        <f>SUM(AC2891:AC2907)</f>
        <v>0</v>
      </c>
      <c r="CK2892" s="90">
        <f>SUM(AD2891:AD2907)</f>
        <v>0</v>
      </c>
      <c r="CO2892" s="349" t="s">
        <v>2029</v>
      </c>
      <c r="CP2892" s="353">
        <f>SUM(COUNTIF(D2890,"NS"),COUNTIF(D2908,"NS"),COUNTIF(D2913:D2915,"NS"),COUNTIF(D2918:D2919,"NS"))</f>
        <v>0</v>
      </c>
      <c r="CQ2892" s="353">
        <f>SUM(COUNTIF(E2890,"NS"),COUNTIF(E2908,"NS"),COUNTIF(E2913:E2915,"NS"),COUNTIF(E2918:E2919,"NS"))</f>
        <v>0</v>
      </c>
      <c r="CR2892" s="353">
        <f>SUM(COUNTIF(F2890,"NS"),COUNTIF(F2908,"NS"),COUNTIF(F2913:F2915,"NS"),COUNTIF(F2918:F2919,"NS"))</f>
        <v>0</v>
      </c>
      <c r="CS2892" s="488">
        <f>SUM(COUNTIF(G2890,"NS"),COUNTIF(G2908,"NS"),COUNTIF(G2913:H2915,"NS"),COUNTIF(G2918:H2919,"NS"))</f>
        <v>0</v>
      </c>
      <c r="CT2892" s="488"/>
      <c r="CU2892" s="353">
        <f>SUM(COUNTIF(I2890,"NS"),COUNTIF(I2908,"NS"),COUNTIF(I2913:I2915,"NS"),COUNTIF(I2918:I2919,"NS"))</f>
        <v>0</v>
      </c>
      <c r="CV2892" s="353">
        <f>SUM(COUNTIF(J2890,"NS"),COUNTIF(J2908,"NS"),COUNTIF(J2913:J2915,"NS"),COUNTIF(J2918:J2919,"NS"))</f>
        <v>0</v>
      </c>
      <c r="CW2892" s="488">
        <f t="shared" ref="CW2892" si="4289">SUM(COUNTIF(K2890,"NS"),COUNTIF(K2908,"NS"),COUNTIF(K2913:L2915,"NS"),COUNTIF(K2918:L2919,"NS"))</f>
        <v>0</v>
      </c>
      <c r="CX2892" s="488"/>
      <c r="CY2892" s="353">
        <f t="shared" ref="CY2892" si="4290">SUM(COUNTIF(M2890,"NS"),COUNTIF(M2908,"NS"),COUNTIF(M2913:M2915,"NS"),COUNTIF(M2918:M2919,"NS"))</f>
        <v>0</v>
      </c>
      <c r="CZ2892" s="353">
        <f t="shared" ref="CZ2892" si="4291">SUM(COUNTIF(N2890,"NS"),COUNTIF(N2908,"NS"),COUNTIF(N2913:N2915,"NS"),COUNTIF(N2918:N2919,"NS"))</f>
        <v>0</v>
      </c>
      <c r="DA2892" s="488">
        <f t="shared" ref="DA2892" si="4292">SUM(COUNTIF(O2890,"NS"),COUNTIF(O2908,"NS"),COUNTIF(O2913:P2915,"NS"),COUNTIF(O2918:P2919,"NS"))</f>
        <v>0</v>
      </c>
      <c r="DB2892" s="488"/>
      <c r="DC2892" s="353">
        <f t="shared" ref="DC2892" si="4293">SUM(COUNTIF(Q2890,"NS"),COUNTIF(Q2908,"NS"),COUNTIF(Q2913:Q2915,"NS"),COUNTIF(Q2918:Q2919,"NS"))</f>
        <v>0</v>
      </c>
      <c r="DD2892" s="353">
        <f t="shared" ref="DD2892" si="4294">SUM(COUNTIF(R2890,"NS"),COUNTIF(R2908,"NS"),COUNTIF(R2913:R2915,"NS"),COUNTIF(R2918:R2919,"NS"))</f>
        <v>0</v>
      </c>
      <c r="DE2892" s="488">
        <f t="shared" ref="DE2892" si="4295">SUM(COUNTIF(S2890,"NS"),COUNTIF(S2908,"NS"),COUNTIF(S2913:T2915,"NS"),COUNTIF(S2918:T2919,"NS"))</f>
        <v>0</v>
      </c>
      <c r="DF2892" s="488"/>
      <c r="DG2892" s="353">
        <f t="shared" ref="DG2892" si="4296">SUM(COUNTIF(U2890,"NS"),COUNTIF(U2908,"NS"),COUNTIF(U2913:U2915,"NS"),COUNTIF(U2918:U2919,"NS"))</f>
        <v>0</v>
      </c>
      <c r="DH2892" s="353">
        <f t="shared" ref="DH2892" si="4297">SUM(COUNTIF(V2890,"NS"),COUNTIF(V2908,"NS"),COUNTIF(V2913:V2915,"NS"),COUNTIF(V2918:V2919,"NS"))</f>
        <v>0</v>
      </c>
      <c r="DI2892" s="488">
        <f t="shared" ref="DI2892" si="4298">SUM(COUNTIF(W2890,"NS"),COUNTIF(W2908,"NS"),COUNTIF(W2913:X2915,"NS"),COUNTIF(W2918:X2919,"NS"))</f>
        <v>0</v>
      </c>
      <c r="DJ2892" s="488"/>
      <c r="DK2892" s="353">
        <f t="shared" ref="DK2892" si="4299">SUM(COUNTIF(Y2890,"NS"),COUNTIF(Y2908,"NS"),COUNTIF(Y2913:Y2915,"NS"),COUNTIF(Y2918:Y2919,"NS"))</f>
        <v>0</v>
      </c>
      <c r="DL2892" s="353">
        <f t="shared" ref="DL2892" si="4300">SUM(COUNTIF(Z2890,"NS"),COUNTIF(Z2908,"NS"),COUNTIF(Z2913:Z2915,"NS"),COUNTIF(Z2918:Z2919,"NS"))</f>
        <v>0</v>
      </c>
      <c r="DM2892" s="488">
        <f t="shared" ref="DM2892" si="4301">SUM(COUNTIF(AA2890,"NS"),COUNTIF(AA2908,"NS"),COUNTIF(AA2913:AB2915,"NS"),COUNTIF(AA2918:AB2919,"NS"))</f>
        <v>0</v>
      </c>
      <c r="DN2892" s="488"/>
      <c r="DO2892" s="353">
        <f t="shared" ref="DO2892" si="4302">SUM(COUNTIF(AC2890,"NS"),COUNTIF(AC2908,"NS"),COUNTIF(AC2913:AC2915,"NS"),COUNTIF(AC2918:AC2919,"NS"))</f>
        <v>0</v>
      </c>
      <c r="DP2892" s="353">
        <f t="shared" ref="DP2892" si="4303">SUM(COUNTIF(AD2890,"NS"),COUNTIF(AD2908,"NS"),COUNTIF(AD2913:AD2915,"NS"),COUNTIF(AD2918:AD2919,"NS"))</f>
        <v>0</v>
      </c>
    </row>
    <row r="2893" spans="1:122" ht="38.25" customHeight="1" x14ac:dyDescent="0.2">
      <c r="A2893" s="174"/>
      <c r="B2893" s="174"/>
      <c r="C2893" s="169" t="s">
        <v>462</v>
      </c>
      <c r="D2893" s="201"/>
      <c r="E2893" s="201"/>
      <c r="F2893" s="201"/>
      <c r="G2893" s="486"/>
      <c r="H2893" s="486"/>
      <c r="I2893" s="201"/>
      <c r="J2893" s="201"/>
      <c r="K2893" s="486"/>
      <c r="L2893" s="486"/>
      <c r="M2893" s="201"/>
      <c r="N2893" s="201"/>
      <c r="O2893" s="486"/>
      <c r="P2893" s="486"/>
      <c r="Q2893" s="201"/>
      <c r="R2893" s="201"/>
      <c r="S2893" s="486"/>
      <c r="T2893" s="486"/>
      <c r="U2893" s="201"/>
      <c r="V2893" s="201"/>
      <c r="W2893" s="486"/>
      <c r="X2893" s="486"/>
      <c r="Y2893" s="201"/>
      <c r="Z2893" s="201"/>
      <c r="AA2893" s="486"/>
      <c r="AB2893" s="486"/>
      <c r="AC2893" s="201"/>
      <c r="AD2893" s="201"/>
      <c r="AE2893" s="109"/>
      <c r="AG2893" s="130">
        <f t="shared" si="4009"/>
        <v>0</v>
      </c>
      <c r="AH2893" s="130">
        <f t="shared" si="4010"/>
        <v>0</v>
      </c>
      <c r="AI2893" s="130">
        <f t="shared" si="4011"/>
        <v>0</v>
      </c>
      <c r="AJ2893" s="130">
        <f t="shared" si="4012"/>
        <v>0</v>
      </c>
      <c r="AK2893" s="359">
        <f t="shared" si="4013"/>
        <v>0</v>
      </c>
      <c r="AL2893" s="130">
        <f t="shared" si="4014"/>
        <v>0</v>
      </c>
      <c r="AM2893" s="130">
        <f t="shared" si="4015"/>
        <v>0</v>
      </c>
      <c r="AN2893" s="130">
        <f t="shared" si="4016"/>
        <v>0</v>
      </c>
      <c r="AO2893" s="130">
        <f t="shared" si="4017"/>
        <v>0</v>
      </c>
      <c r="AP2893" s="359">
        <f t="shared" si="4018"/>
        <v>0</v>
      </c>
      <c r="AQ2893" s="130">
        <f t="shared" si="4019"/>
        <v>0</v>
      </c>
      <c r="AR2893" s="130">
        <f t="shared" si="4020"/>
        <v>0</v>
      </c>
      <c r="AS2893" s="130">
        <f t="shared" si="4021"/>
        <v>0</v>
      </c>
      <c r="AT2893" s="130">
        <f t="shared" si="4022"/>
        <v>0</v>
      </c>
      <c r="AU2893" s="359">
        <f t="shared" si="4023"/>
        <v>0</v>
      </c>
      <c r="AV2893" s="130">
        <f t="shared" si="4024"/>
        <v>0</v>
      </c>
      <c r="AW2893" s="130">
        <f t="shared" si="4025"/>
        <v>0</v>
      </c>
      <c r="AX2893" s="130">
        <f t="shared" si="4026"/>
        <v>0</v>
      </c>
      <c r="AY2893" s="130">
        <f t="shared" si="4027"/>
        <v>0</v>
      </c>
      <c r="AZ2893" s="359">
        <f t="shared" si="4028"/>
        <v>0</v>
      </c>
      <c r="BA2893" s="130">
        <f t="shared" si="4029"/>
        <v>0</v>
      </c>
      <c r="BB2893" s="130">
        <f t="shared" si="4030"/>
        <v>0</v>
      </c>
      <c r="BC2893" s="130">
        <f t="shared" si="4031"/>
        <v>0</v>
      </c>
      <c r="BD2893" s="130">
        <f t="shared" si="4032"/>
        <v>0</v>
      </c>
      <c r="BE2893" s="359">
        <f t="shared" si="4033"/>
        <v>0</v>
      </c>
      <c r="BF2893" s="130">
        <f t="shared" si="4034"/>
        <v>0</v>
      </c>
      <c r="BG2893" s="130">
        <f t="shared" si="4035"/>
        <v>0</v>
      </c>
      <c r="BH2893" s="130">
        <f t="shared" si="4036"/>
        <v>0</v>
      </c>
      <c r="BI2893" s="130">
        <f t="shared" si="4037"/>
        <v>0</v>
      </c>
      <c r="BJ2893" s="359">
        <f t="shared" si="4038"/>
        <v>0</v>
      </c>
      <c r="BK2893" s="130">
        <f t="shared" si="4039"/>
        <v>0</v>
      </c>
      <c r="BL2893" s="130">
        <f t="shared" si="4040"/>
        <v>0</v>
      </c>
      <c r="BM2893" s="130">
        <f t="shared" si="4041"/>
        <v>0</v>
      </c>
      <c r="BN2893" s="130">
        <f t="shared" si="4042"/>
        <v>0</v>
      </c>
      <c r="BO2893" s="359">
        <f t="shared" si="4043"/>
        <v>0</v>
      </c>
      <c r="BP2893" s="90" t="s">
        <v>2029</v>
      </c>
      <c r="BQ2893" s="90">
        <f>COUNTIF(D2891:D2907,"NS")</f>
        <v>0</v>
      </c>
      <c r="BR2893" s="90">
        <f>COUNTIF(E2891:E2907,"NS")</f>
        <v>0</v>
      </c>
      <c r="BS2893" s="90">
        <f>COUNTIF(F2891:F2907,"NS")</f>
        <v>0</v>
      </c>
      <c r="BT2893" s="90">
        <f>COUNTIF(G2891:H2907,"NS")</f>
        <v>0</v>
      </c>
      <c r="BU2893" s="90">
        <f>COUNTIF(I2891:I2907,"NS")</f>
        <v>0</v>
      </c>
      <c r="BV2893" s="90">
        <f>COUNTIF(J2891:J2907,"NS")</f>
        <v>0</v>
      </c>
      <c r="BW2893" s="90">
        <f>COUNTIF(K2891:L2907,"NS")</f>
        <v>0</v>
      </c>
      <c r="BX2893" s="90">
        <f>COUNTIF(M2891:M2907,"NS")</f>
        <v>0</v>
      </c>
      <c r="BY2893" s="90">
        <f>COUNTIF(N2891:N2907,"NS")</f>
        <v>0</v>
      </c>
      <c r="BZ2893" s="90">
        <f>COUNTIF(O2891:P2907,"NS")</f>
        <v>0</v>
      </c>
      <c r="CA2893" s="90">
        <f>COUNTIF(Q2891:Q2907,"NS")</f>
        <v>0</v>
      </c>
      <c r="CB2893" s="90">
        <f>COUNTIF(R2891:R2907,"NS")</f>
        <v>0</v>
      </c>
      <c r="CC2893" s="90">
        <f>COUNTIF(S2891:T2907,"NS")</f>
        <v>0</v>
      </c>
      <c r="CD2893" s="90">
        <f>COUNTIF(U2891:U2907,"NS")</f>
        <v>0</v>
      </c>
      <c r="CE2893" s="90">
        <f>COUNTIF(V2891:V2907,"NS")</f>
        <v>0</v>
      </c>
      <c r="CF2893" s="90">
        <f>COUNTIF(W2891:X2907,"NS")</f>
        <v>0</v>
      </c>
      <c r="CG2893" s="90">
        <f>COUNTIF(Y2891:Y2907,"NS")</f>
        <v>0</v>
      </c>
      <c r="CH2893" s="90">
        <f>COUNTIF(Z2891:Z2907,"NS")</f>
        <v>0</v>
      </c>
      <c r="CI2893" s="90">
        <f>COUNTIF(AA2891:AB2907,"NS")</f>
        <v>0</v>
      </c>
      <c r="CJ2893" s="90">
        <f>COUNTIF(AC2891:AC2907,"NS")</f>
        <v>0</v>
      </c>
      <c r="CK2893" s="90">
        <f>COUNTIF(AD2891:AD2907,"NS")</f>
        <v>0</v>
      </c>
      <c r="CO2893" s="350">
        <v>0.25</v>
      </c>
      <c r="CP2893" s="342">
        <f t="shared" ref="CP2893:CS2893" si="4304">IF(CP2890="ns",0,CP2890*0.25)</f>
        <v>0</v>
      </c>
      <c r="CQ2893" s="342">
        <f t="shared" si="4304"/>
        <v>0</v>
      </c>
      <c r="CR2893" s="342">
        <f t="shared" si="4304"/>
        <v>0</v>
      </c>
      <c r="CS2893" s="486">
        <f t="shared" si="4304"/>
        <v>0</v>
      </c>
      <c r="CT2893" s="486"/>
      <c r="CU2893" s="342">
        <f>IF(CU2890="ns",0,CU2890*0.25)</f>
        <v>0</v>
      </c>
      <c r="CV2893" s="342">
        <f>IF(CV2890="ns",0,CV2890*0.25)</f>
        <v>0</v>
      </c>
      <c r="CW2893" s="486">
        <f t="shared" ref="CW2893" si="4305">IF(CW2890="ns",0,CW2890*0.25)</f>
        <v>0</v>
      </c>
      <c r="CX2893" s="486"/>
      <c r="CY2893" s="342">
        <f t="shared" ref="CY2893:DA2893" si="4306">IF(CY2890="ns",0,CY2890*0.25)</f>
        <v>0</v>
      </c>
      <c r="CZ2893" s="342">
        <f t="shared" si="4306"/>
        <v>0</v>
      </c>
      <c r="DA2893" s="486">
        <f t="shared" si="4306"/>
        <v>0</v>
      </c>
      <c r="DB2893" s="486"/>
      <c r="DC2893" s="342">
        <f t="shared" ref="DC2893:DE2893" si="4307">IF(DC2890="ns",0,DC2890*0.25)</f>
        <v>0</v>
      </c>
      <c r="DD2893" s="342">
        <f t="shared" si="4307"/>
        <v>0</v>
      </c>
      <c r="DE2893" s="486">
        <f t="shared" si="4307"/>
        <v>0</v>
      </c>
      <c r="DF2893" s="486"/>
      <c r="DG2893" s="342">
        <f t="shared" ref="DG2893:DI2893" si="4308">IF(DG2890="ns",0,DG2890*0.25)</f>
        <v>0</v>
      </c>
      <c r="DH2893" s="342">
        <f t="shared" si="4308"/>
        <v>0</v>
      </c>
      <c r="DI2893" s="486">
        <f t="shared" si="4308"/>
        <v>0</v>
      </c>
      <c r="DJ2893" s="486"/>
      <c r="DK2893" s="342">
        <f t="shared" ref="DK2893:DM2893" si="4309">IF(DK2890="ns",0,DK2890*0.25)</f>
        <v>0</v>
      </c>
      <c r="DL2893" s="342">
        <f t="shared" si="4309"/>
        <v>0</v>
      </c>
      <c r="DM2893" s="486">
        <f t="shared" si="4309"/>
        <v>0</v>
      </c>
      <c r="DN2893" s="486"/>
      <c r="DO2893" s="342">
        <f t="shared" ref="DO2893:DP2893" si="4310">IF(DO2890="ns",0,DO2890*0.25)</f>
        <v>0</v>
      </c>
      <c r="DP2893" s="342">
        <f t="shared" si="4310"/>
        <v>0</v>
      </c>
    </row>
    <row r="2894" spans="1:122" ht="38.25" customHeight="1" x14ac:dyDescent="0.2">
      <c r="A2894" s="174"/>
      <c r="B2894" s="174"/>
      <c r="C2894" s="169" t="s">
        <v>463</v>
      </c>
      <c r="D2894" s="201"/>
      <c r="E2894" s="201"/>
      <c r="F2894" s="201"/>
      <c r="G2894" s="486"/>
      <c r="H2894" s="486"/>
      <c r="I2894" s="201"/>
      <c r="J2894" s="201"/>
      <c r="K2894" s="486"/>
      <c r="L2894" s="486"/>
      <c r="M2894" s="201"/>
      <c r="N2894" s="201"/>
      <c r="O2894" s="486"/>
      <c r="P2894" s="486"/>
      <c r="Q2894" s="201"/>
      <c r="R2894" s="201"/>
      <c r="S2894" s="486"/>
      <c r="T2894" s="486"/>
      <c r="U2894" s="201"/>
      <c r="V2894" s="201"/>
      <c r="W2894" s="486"/>
      <c r="X2894" s="486"/>
      <c r="Y2894" s="201"/>
      <c r="Z2894" s="201"/>
      <c r="AA2894" s="486"/>
      <c r="AB2894" s="486"/>
      <c r="AC2894" s="201"/>
      <c r="AD2894" s="201"/>
      <c r="AE2894" s="109"/>
      <c r="AG2894" s="130">
        <f t="shared" si="4009"/>
        <v>0</v>
      </c>
      <c r="AH2894" s="130">
        <f t="shared" si="4010"/>
        <v>0</v>
      </c>
      <c r="AI2894" s="130">
        <f t="shared" si="4011"/>
        <v>0</v>
      </c>
      <c r="AJ2894" s="130">
        <f t="shared" si="4012"/>
        <v>0</v>
      </c>
      <c r="AK2894" s="359">
        <f t="shared" si="4013"/>
        <v>0</v>
      </c>
      <c r="AL2894" s="130">
        <f t="shared" si="4014"/>
        <v>0</v>
      </c>
      <c r="AM2894" s="130">
        <f t="shared" si="4015"/>
        <v>0</v>
      </c>
      <c r="AN2894" s="130">
        <f t="shared" si="4016"/>
        <v>0</v>
      </c>
      <c r="AO2894" s="130">
        <f t="shared" si="4017"/>
        <v>0</v>
      </c>
      <c r="AP2894" s="359">
        <f t="shared" si="4018"/>
        <v>0</v>
      </c>
      <c r="AQ2894" s="130">
        <f t="shared" si="4019"/>
        <v>0</v>
      </c>
      <c r="AR2894" s="130">
        <f t="shared" si="4020"/>
        <v>0</v>
      </c>
      <c r="AS2894" s="130">
        <f t="shared" si="4021"/>
        <v>0</v>
      </c>
      <c r="AT2894" s="130">
        <f t="shared" si="4022"/>
        <v>0</v>
      </c>
      <c r="AU2894" s="359">
        <f t="shared" si="4023"/>
        <v>0</v>
      </c>
      <c r="AV2894" s="130">
        <f t="shared" si="4024"/>
        <v>0</v>
      </c>
      <c r="AW2894" s="130">
        <f t="shared" si="4025"/>
        <v>0</v>
      </c>
      <c r="AX2894" s="130">
        <f t="shared" si="4026"/>
        <v>0</v>
      </c>
      <c r="AY2894" s="130">
        <f t="shared" si="4027"/>
        <v>0</v>
      </c>
      <c r="AZ2894" s="359">
        <f t="shared" si="4028"/>
        <v>0</v>
      </c>
      <c r="BA2894" s="130">
        <f t="shared" si="4029"/>
        <v>0</v>
      </c>
      <c r="BB2894" s="130">
        <f t="shared" si="4030"/>
        <v>0</v>
      </c>
      <c r="BC2894" s="130">
        <f t="shared" si="4031"/>
        <v>0</v>
      </c>
      <c r="BD2894" s="130">
        <f t="shared" si="4032"/>
        <v>0</v>
      </c>
      <c r="BE2894" s="359">
        <f t="shared" si="4033"/>
        <v>0</v>
      </c>
      <c r="BF2894" s="130">
        <f t="shared" si="4034"/>
        <v>0</v>
      </c>
      <c r="BG2894" s="130">
        <f t="shared" si="4035"/>
        <v>0</v>
      </c>
      <c r="BH2894" s="130">
        <f t="shared" si="4036"/>
        <v>0</v>
      </c>
      <c r="BI2894" s="130">
        <f t="shared" si="4037"/>
        <v>0</v>
      </c>
      <c r="BJ2894" s="359">
        <f t="shared" si="4038"/>
        <v>0</v>
      </c>
      <c r="BK2894" s="130">
        <f t="shared" si="4039"/>
        <v>0</v>
      </c>
      <c r="BL2894" s="130">
        <f t="shared" si="4040"/>
        <v>0</v>
      </c>
      <c r="BM2894" s="130">
        <f t="shared" si="4041"/>
        <v>0</v>
      </c>
      <c r="BN2894" s="130">
        <f t="shared" si="4042"/>
        <v>0</v>
      </c>
      <c r="BO2894" s="359">
        <f t="shared" si="4043"/>
        <v>0</v>
      </c>
      <c r="BP2894" s="90" t="s">
        <v>2104</v>
      </c>
      <c r="BQ2894" s="90">
        <f>D2890</f>
        <v>0</v>
      </c>
      <c r="BR2894" s="90">
        <f>E2890</f>
        <v>0</v>
      </c>
      <c r="BS2894" s="90">
        <f>F2890</f>
        <v>0</v>
      </c>
      <c r="BT2894" s="90">
        <f>G2890</f>
        <v>0</v>
      </c>
      <c r="BU2894" s="90">
        <f>I2890</f>
        <v>0</v>
      </c>
      <c r="BV2894" s="90">
        <f>J2890</f>
        <v>0</v>
      </c>
      <c r="BW2894" s="90">
        <f>K2890</f>
        <v>0</v>
      </c>
      <c r="BX2894" s="90">
        <f>M2890</f>
        <v>0</v>
      </c>
      <c r="BY2894" s="90">
        <f>N2890</f>
        <v>0</v>
      </c>
      <c r="BZ2894" s="90">
        <f>O2890</f>
        <v>0</v>
      </c>
      <c r="CA2894" s="90">
        <f>Q2890</f>
        <v>0</v>
      </c>
      <c r="CB2894" s="90">
        <f>R2890</f>
        <v>0</v>
      </c>
      <c r="CC2894" s="90">
        <f>S2890</f>
        <v>0</v>
      </c>
      <c r="CD2894" s="90">
        <f>U2890</f>
        <v>0</v>
      </c>
      <c r="CE2894" s="90">
        <f>V2890</f>
        <v>0</v>
      </c>
      <c r="CF2894" s="90">
        <f>W2890</f>
        <v>0</v>
      </c>
      <c r="CG2894" s="90">
        <f>Y2890</f>
        <v>0</v>
      </c>
      <c r="CH2894" s="90">
        <f>Z2890</f>
        <v>0</v>
      </c>
      <c r="CI2894" s="90">
        <f>AA2890</f>
        <v>0</v>
      </c>
      <c r="CJ2894" s="90">
        <f>AC2890</f>
        <v>0</v>
      </c>
      <c r="CK2894" s="90">
        <f>AD2890</f>
        <v>0</v>
      </c>
      <c r="CO2894" s="349" t="s">
        <v>72</v>
      </c>
      <c r="CP2894" s="353">
        <f>D2920</f>
        <v>0</v>
      </c>
      <c r="CQ2894" s="353">
        <f t="shared" ref="CQ2894" si="4311">E2920</f>
        <v>0</v>
      </c>
      <c r="CR2894" s="353">
        <f t="shared" ref="CR2894" si="4312">F2920</f>
        <v>0</v>
      </c>
      <c r="CS2894" s="488">
        <f>G2920</f>
        <v>0</v>
      </c>
      <c r="CT2894" s="488"/>
      <c r="CU2894" s="353">
        <f t="shared" ref="CU2894" si="4313">I2920</f>
        <v>0</v>
      </c>
      <c r="CV2894" s="353">
        <f t="shared" ref="CV2894" si="4314">J2920</f>
        <v>0</v>
      </c>
      <c r="CW2894" s="488">
        <f>K2920</f>
        <v>0</v>
      </c>
      <c r="CX2894" s="488"/>
      <c r="CY2894" s="353">
        <f t="shared" ref="CY2894" si="4315">M2920</f>
        <v>0</v>
      </c>
      <c r="CZ2894" s="353">
        <f t="shared" ref="CZ2894" si="4316">N2920</f>
        <v>0</v>
      </c>
      <c r="DA2894" s="488">
        <f>O2920</f>
        <v>0</v>
      </c>
      <c r="DB2894" s="488"/>
      <c r="DC2894" s="353">
        <f t="shared" ref="DC2894" si="4317">Q2920</f>
        <v>0</v>
      </c>
      <c r="DD2894" s="353">
        <f t="shared" ref="DD2894" si="4318">R2920</f>
        <v>0</v>
      </c>
      <c r="DE2894" s="488">
        <f>S2920</f>
        <v>0</v>
      </c>
      <c r="DF2894" s="488"/>
      <c r="DG2894" s="353">
        <f t="shared" ref="DG2894" si="4319">U2920</f>
        <v>0</v>
      </c>
      <c r="DH2894" s="353">
        <f t="shared" ref="DH2894" si="4320">V2920</f>
        <v>0</v>
      </c>
      <c r="DI2894" s="488">
        <f>W2920</f>
        <v>0</v>
      </c>
      <c r="DJ2894" s="488"/>
      <c r="DK2894" s="353">
        <f t="shared" ref="DK2894" si="4321">Y2920</f>
        <v>0</v>
      </c>
      <c r="DL2894" s="353">
        <f t="shared" ref="DL2894" si="4322">Z2920</f>
        <v>0</v>
      </c>
      <c r="DM2894" s="488">
        <f>AA2920</f>
        <v>0</v>
      </c>
      <c r="DN2894" s="488"/>
      <c r="DO2894" s="353">
        <f t="shared" ref="DO2894" si="4323">AC2920</f>
        <v>0</v>
      </c>
      <c r="DP2894" s="353">
        <f t="shared" ref="DP2894" si="4324">AD2920</f>
        <v>0</v>
      </c>
    </row>
    <row r="2895" spans="1:122" ht="38.25" customHeight="1" x14ac:dyDescent="0.2">
      <c r="A2895" s="174"/>
      <c r="B2895" s="174"/>
      <c r="C2895" s="169" t="s">
        <v>464</v>
      </c>
      <c r="D2895" s="201"/>
      <c r="E2895" s="201"/>
      <c r="F2895" s="201"/>
      <c r="G2895" s="486"/>
      <c r="H2895" s="486"/>
      <c r="I2895" s="201"/>
      <c r="J2895" s="201"/>
      <c r="K2895" s="486"/>
      <c r="L2895" s="486"/>
      <c r="M2895" s="201"/>
      <c r="N2895" s="201"/>
      <c r="O2895" s="486"/>
      <c r="P2895" s="486"/>
      <c r="Q2895" s="201"/>
      <c r="R2895" s="201"/>
      <c r="S2895" s="486"/>
      <c r="T2895" s="486"/>
      <c r="U2895" s="201"/>
      <c r="V2895" s="201"/>
      <c r="W2895" s="486"/>
      <c r="X2895" s="486"/>
      <c r="Y2895" s="201"/>
      <c r="Z2895" s="201"/>
      <c r="AA2895" s="486"/>
      <c r="AB2895" s="486"/>
      <c r="AC2895" s="201"/>
      <c r="AD2895" s="201"/>
      <c r="AE2895" s="109"/>
      <c r="AG2895" s="130">
        <f t="shared" si="4009"/>
        <v>0</v>
      </c>
      <c r="AH2895" s="130">
        <f t="shared" si="4010"/>
        <v>0</v>
      </c>
      <c r="AI2895" s="130">
        <f t="shared" si="4011"/>
        <v>0</v>
      </c>
      <c r="AJ2895" s="130">
        <f t="shared" si="4012"/>
        <v>0</v>
      </c>
      <c r="AK2895" s="359">
        <f t="shared" si="4013"/>
        <v>0</v>
      </c>
      <c r="AL2895" s="130">
        <f t="shared" si="4014"/>
        <v>0</v>
      </c>
      <c r="AM2895" s="130">
        <f t="shared" si="4015"/>
        <v>0</v>
      </c>
      <c r="AN2895" s="130">
        <f t="shared" si="4016"/>
        <v>0</v>
      </c>
      <c r="AO2895" s="130">
        <f t="shared" si="4017"/>
        <v>0</v>
      </c>
      <c r="AP2895" s="359">
        <f t="shared" si="4018"/>
        <v>0</v>
      </c>
      <c r="AQ2895" s="130">
        <f t="shared" si="4019"/>
        <v>0</v>
      </c>
      <c r="AR2895" s="130">
        <f t="shared" si="4020"/>
        <v>0</v>
      </c>
      <c r="AS2895" s="130">
        <f t="shared" si="4021"/>
        <v>0</v>
      </c>
      <c r="AT2895" s="130">
        <f t="shared" si="4022"/>
        <v>0</v>
      </c>
      <c r="AU2895" s="359">
        <f t="shared" si="4023"/>
        <v>0</v>
      </c>
      <c r="AV2895" s="130">
        <f t="shared" si="4024"/>
        <v>0</v>
      </c>
      <c r="AW2895" s="130">
        <f t="shared" si="4025"/>
        <v>0</v>
      </c>
      <c r="AX2895" s="130">
        <f t="shared" si="4026"/>
        <v>0</v>
      </c>
      <c r="AY2895" s="130">
        <f t="shared" si="4027"/>
        <v>0</v>
      </c>
      <c r="AZ2895" s="359">
        <f t="shared" si="4028"/>
        <v>0</v>
      </c>
      <c r="BA2895" s="130">
        <f t="shared" si="4029"/>
        <v>0</v>
      </c>
      <c r="BB2895" s="130">
        <f t="shared" si="4030"/>
        <v>0</v>
      </c>
      <c r="BC2895" s="130">
        <f t="shared" si="4031"/>
        <v>0</v>
      </c>
      <c r="BD2895" s="130">
        <f t="shared" si="4032"/>
        <v>0</v>
      </c>
      <c r="BE2895" s="359">
        <f t="shared" si="4033"/>
        <v>0</v>
      </c>
      <c r="BF2895" s="130">
        <f t="shared" si="4034"/>
        <v>0</v>
      </c>
      <c r="BG2895" s="130">
        <f t="shared" si="4035"/>
        <v>0</v>
      </c>
      <c r="BH2895" s="130">
        <f t="shared" si="4036"/>
        <v>0</v>
      </c>
      <c r="BI2895" s="130">
        <f t="shared" si="4037"/>
        <v>0</v>
      </c>
      <c r="BJ2895" s="359">
        <f t="shared" si="4038"/>
        <v>0</v>
      </c>
      <c r="BK2895" s="130">
        <f t="shared" si="4039"/>
        <v>0</v>
      </c>
      <c r="BL2895" s="130">
        <f t="shared" si="4040"/>
        <v>0</v>
      </c>
      <c r="BM2895" s="130">
        <f t="shared" si="4041"/>
        <v>0</v>
      </c>
      <c r="BN2895" s="130">
        <f t="shared" si="4042"/>
        <v>0</v>
      </c>
      <c r="BO2895" s="359">
        <f t="shared" si="4043"/>
        <v>0</v>
      </c>
      <c r="CO2895" s="349" t="s">
        <v>2077</v>
      </c>
      <c r="CP2895" s="351">
        <f t="shared" ref="CP2895:CS2895" si="4325">IF(OR(CP2894=0,CP2894="NA",AND(CP2894="NS",CP2892&gt;0),AND(CP2894="NS",CP2891&gt;0),CP2894&lt;=CP2893),0,1)</f>
        <v>0</v>
      </c>
      <c r="CQ2895" s="351">
        <f t="shared" si="4325"/>
        <v>0</v>
      </c>
      <c r="CR2895" s="351">
        <f t="shared" si="4325"/>
        <v>0</v>
      </c>
      <c r="CS2895" s="489">
        <f t="shared" si="4325"/>
        <v>0</v>
      </c>
      <c r="CT2895" s="489"/>
      <c r="CU2895" s="351">
        <f>IF(OR(CU2894=0,CU2894="NA",AND(CU2894="NS",CU2892&gt;0),AND(CU2894="NS",CU2891&gt;0),CU2894&lt;=CU2893),0,1)</f>
        <v>0</v>
      </c>
      <c r="CV2895" s="351">
        <f>IF(OR(CV2894=0,CV2894="NA",AND(CV2894="NS",CV2892&gt;0),AND(CV2894="NS",CV2891&gt;0),CV2894&lt;=CV2893),0,1)</f>
        <v>0</v>
      </c>
      <c r="CW2895" s="489">
        <f t="shared" ref="CW2895" si="4326">IF(OR(CW2894=0,CW2894="NA",AND(CW2894="NS",CW2892&gt;0),AND(CW2894="NS",CW2891&gt;0),CW2894&lt;=CW2893),0,1)</f>
        <v>0</v>
      </c>
      <c r="CX2895" s="489"/>
      <c r="CY2895" s="351">
        <f t="shared" ref="CY2895:DA2895" si="4327">IF(OR(CY2894=0,CY2894="NA",AND(CY2894="NS",CY2892&gt;0),AND(CY2894="NS",CY2891&gt;0),CY2894&lt;=CY2893),0,1)</f>
        <v>0</v>
      </c>
      <c r="CZ2895" s="351">
        <f t="shared" si="4327"/>
        <v>0</v>
      </c>
      <c r="DA2895" s="489">
        <f t="shared" si="4327"/>
        <v>0</v>
      </c>
      <c r="DB2895" s="489"/>
      <c r="DC2895" s="351">
        <f t="shared" ref="DC2895:DE2895" si="4328">IF(OR(DC2894=0,DC2894="NA",AND(DC2894="NS",DC2892&gt;0),AND(DC2894="NS",DC2891&gt;0),DC2894&lt;=DC2893),0,1)</f>
        <v>0</v>
      </c>
      <c r="DD2895" s="351">
        <f t="shared" si="4328"/>
        <v>0</v>
      </c>
      <c r="DE2895" s="489">
        <f t="shared" si="4328"/>
        <v>0</v>
      </c>
      <c r="DF2895" s="489"/>
      <c r="DG2895" s="351">
        <f t="shared" ref="DG2895:DI2895" si="4329">IF(OR(DG2894=0,DG2894="NA",AND(DG2894="NS",DG2892&gt;0),AND(DG2894="NS",DG2891&gt;0),DG2894&lt;=DG2893),0,1)</f>
        <v>0</v>
      </c>
      <c r="DH2895" s="351">
        <f t="shared" si="4329"/>
        <v>0</v>
      </c>
      <c r="DI2895" s="489">
        <f t="shared" si="4329"/>
        <v>0</v>
      </c>
      <c r="DJ2895" s="489"/>
      <c r="DK2895" s="351">
        <f t="shared" ref="DK2895:DM2895" si="4330">IF(OR(DK2894=0,DK2894="NA",AND(DK2894="NS",DK2892&gt;0),AND(DK2894="NS",DK2891&gt;0),DK2894&lt;=DK2893),0,1)</f>
        <v>0</v>
      </c>
      <c r="DL2895" s="351">
        <f t="shared" si="4330"/>
        <v>0</v>
      </c>
      <c r="DM2895" s="489">
        <f t="shared" si="4330"/>
        <v>0</v>
      </c>
      <c r="DN2895" s="489"/>
      <c r="DO2895" s="351">
        <f t="shared" ref="DO2895:DP2895" si="4331">IF(OR(DO2894=0,DO2894="NA",AND(DO2894="NS",DO2892&gt;0),AND(DO2894="NS",DO2891&gt;0),DO2894&lt;=DO2893),0,1)</f>
        <v>0</v>
      </c>
      <c r="DP2895" s="351">
        <f t="shared" si="4331"/>
        <v>0</v>
      </c>
      <c r="DQ2895" s="340">
        <f>SUM(CP2895:DP2895)</f>
        <v>0</v>
      </c>
    </row>
    <row r="2896" spans="1:122" ht="38.25" customHeight="1" x14ac:dyDescent="0.2">
      <c r="A2896" s="174"/>
      <c r="B2896" s="174"/>
      <c r="C2896" s="169" t="s">
        <v>465</v>
      </c>
      <c r="D2896" s="201"/>
      <c r="E2896" s="201"/>
      <c r="F2896" s="201"/>
      <c r="G2896" s="486"/>
      <c r="H2896" s="486"/>
      <c r="I2896" s="201"/>
      <c r="J2896" s="201"/>
      <c r="K2896" s="486"/>
      <c r="L2896" s="486"/>
      <c r="M2896" s="201"/>
      <c r="N2896" s="201"/>
      <c r="O2896" s="486"/>
      <c r="P2896" s="486"/>
      <c r="Q2896" s="201"/>
      <c r="R2896" s="201"/>
      <c r="S2896" s="486"/>
      <c r="T2896" s="486"/>
      <c r="U2896" s="201"/>
      <c r="V2896" s="201"/>
      <c r="W2896" s="486"/>
      <c r="X2896" s="486"/>
      <c r="Y2896" s="201"/>
      <c r="Z2896" s="201"/>
      <c r="AA2896" s="486"/>
      <c r="AB2896" s="486"/>
      <c r="AC2896" s="201"/>
      <c r="AD2896" s="201"/>
      <c r="AE2896" s="109"/>
      <c r="AG2896" s="130">
        <f t="shared" si="4009"/>
        <v>0</v>
      </c>
      <c r="AH2896" s="130">
        <f t="shared" si="4010"/>
        <v>0</v>
      </c>
      <c r="AI2896" s="130">
        <f t="shared" si="4011"/>
        <v>0</v>
      </c>
      <c r="AJ2896" s="130">
        <f t="shared" si="4012"/>
        <v>0</v>
      </c>
      <c r="AK2896" s="359">
        <f t="shared" si="4013"/>
        <v>0</v>
      </c>
      <c r="AL2896" s="130">
        <f t="shared" si="4014"/>
        <v>0</v>
      </c>
      <c r="AM2896" s="130">
        <f t="shared" si="4015"/>
        <v>0</v>
      </c>
      <c r="AN2896" s="130">
        <f t="shared" si="4016"/>
        <v>0</v>
      </c>
      <c r="AO2896" s="130">
        <f t="shared" si="4017"/>
        <v>0</v>
      </c>
      <c r="AP2896" s="359">
        <f t="shared" si="4018"/>
        <v>0</v>
      </c>
      <c r="AQ2896" s="130">
        <f t="shared" si="4019"/>
        <v>0</v>
      </c>
      <c r="AR2896" s="130">
        <f t="shared" si="4020"/>
        <v>0</v>
      </c>
      <c r="AS2896" s="130">
        <f t="shared" si="4021"/>
        <v>0</v>
      </c>
      <c r="AT2896" s="130">
        <f t="shared" si="4022"/>
        <v>0</v>
      </c>
      <c r="AU2896" s="359">
        <f t="shared" si="4023"/>
        <v>0</v>
      </c>
      <c r="AV2896" s="130">
        <f t="shared" si="4024"/>
        <v>0</v>
      </c>
      <c r="AW2896" s="130">
        <f t="shared" si="4025"/>
        <v>0</v>
      </c>
      <c r="AX2896" s="130">
        <f t="shared" si="4026"/>
        <v>0</v>
      </c>
      <c r="AY2896" s="130">
        <f t="shared" si="4027"/>
        <v>0</v>
      </c>
      <c r="AZ2896" s="359">
        <f t="shared" si="4028"/>
        <v>0</v>
      </c>
      <c r="BA2896" s="130">
        <f t="shared" si="4029"/>
        <v>0</v>
      </c>
      <c r="BB2896" s="130">
        <f t="shared" si="4030"/>
        <v>0</v>
      </c>
      <c r="BC2896" s="130">
        <f t="shared" si="4031"/>
        <v>0</v>
      </c>
      <c r="BD2896" s="130">
        <f t="shared" si="4032"/>
        <v>0</v>
      </c>
      <c r="BE2896" s="359">
        <f t="shared" si="4033"/>
        <v>0</v>
      </c>
      <c r="BF2896" s="130">
        <f t="shared" si="4034"/>
        <v>0</v>
      </c>
      <c r="BG2896" s="130">
        <f t="shared" si="4035"/>
        <v>0</v>
      </c>
      <c r="BH2896" s="130">
        <f t="shared" si="4036"/>
        <v>0</v>
      </c>
      <c r="BI2896" s="130">
        <f t="shared" si="4037"/>
        <v>0</v>
      </c>
      <c r="BJ2896" s="359">
        <f t="shared" si="4038"/>
        <v>0</v>
      </c>
      <c r="BK2896" s="130">
        <f t="shared" si="4039"/>
        <v>0</v>
      </c>
      <c r="BL2896" s="130">
        <f t="shared" si="4040"/>
        <v>0</v>
      </c>
      <c r="BM2896" s="130">
        <f t="shared" si="4041"/>
        <v>0</v>
      </c>
      <c r="BN2896" s="130">
        <f t="shared" si="4042"/>
        <v>0</v>
      </c>
      <c r="BO2896" s="359">
        <f t="shared" si="4043"/>
        <v>0</v>
      </c>
      <c r="CO2896" s="340"/>
      <c r="CP2896" s="342"/>
      <c r="CQ2896" s="342"/>
      <c r="CR2896" s="342"/>
      <c r="CS2896" s="486"/>
      <c r="CT2896" s="486"/>
      <c r="CU2896" s="342"/>
      <c r="CV2896" s="342"/>
      <c r="CW2896" s="486"/>
      <c r="CX2896" s="486"/>
      <c r="CY2896" s="342"/>
      <c r="CZ2896" s="342"/>
      <c r="DA2896" s="486"/>
      <c r="DB2896" s="486"/>
      <c r="DC2896" s="342"/>
      <c r="DD2896" s="342"/>
      <c r="DE2896" s="486"/>
      <c r="DF2896" s="486"/>
      <c r="DG2896" s="342"/>
      <c r="DH2896" s="342"/>
      <c r="DI2896" s="486"/>
      <c r="DJ2896" s="486"/>
      <c r="DK2896" s="342"/>
      <c r="DL2896" s="342"/>
      <c r="DM2896" s="486"/>
      <c r="DN2896" s="486"/>
      <c r="DO2896" s="342"/>
      <c r="DP2896" s="342"/>
    </row>
    <row r="2897" spans="1:122" ht="38.25" customHeight="1" x14ac:dyDescent="0.2">
      <c r="A2897" s="174"/>
      <c r="B2897" s="174"/>
      <c r="C2897" s="169" t="s">
        <v>466</v>
      </c>
      <c r="D2897" s="201"/>
      <c r="E2897" s="201"/>
      <c r="F2897" s="201"/>
      <c r="G2897" s="486"/>
      <c r="H2897" s="486"/>
      <c r="I2897" s="201"/>
      <c r="J2897" s="201"/>
      <c r="K2897" s="486"/>
      <c r="L2897" s="486"/>
      <c r="M2897" s="201"/>
      <c r="N2897" s="201"/>
      <c r="O2897" s="486"/>
      <c r="P2897" s="486"/>
      <c r="Q2897" s="201"/>
      <c r="R2897" s="201"/>
      <c r="S2897" s="486"/>
      <c r="T2897" s="486"/>
      <c r="U2897" s="201"/>
      <c r="V2897" s="201"/>
      <c r="W2897" s="486"/>
      <c r="X2897" s="486"/>
      <c r="Y2897" s="201"/>
      <c r="Z2897" s="201"/>
      <c r="AA2897" s="486"/>
      <c r="AB2897" s="486"/>
      <c r="AC2897" s="201"/>
      <c r="AD2897" s="201"/>
      <c r="AE2897" s="109"/>
      <c r="AG2897" s="130">
        <f t="shared" si="4009"/>
        <v>0</v>
      </c>
      <c r="AH2897" s="130">
        <f t="shared" si="4010"/>
        <v>0</v>
      </c>
      <c r="AI2897" s="130">
        <f t="shared" si="4011"/>
        <v>0</v>
      </c>
      <c r="AJ2897" s="130">
        <f t="shared" si="4012"/>
        <v>0</v>
      </c>
      <c r="AK2897" s="359">
        <f t="shared" si="4013"/>
        <v>0</v>
      </c>
      <c r="AL2897" s="130">
        <f t="shared" si="4014"/>
        <v>0</v>
      </c>
      <c r="AM2897" s="130">
        <f t="shared" si="4015"/>
        <v>0</v>
      </c>
      <c r="AN2897" s="130">
        <f t="shared" si="4016"/>
        <v>0</v>
      </c>
      <c r="AO2897" s="130">
        <f t="shared" si="4017"/>
        <v>0</v>
      </c>
      <c r="AP2897" s="359">
        <f t="shared" si="4018"/>
        <v>0</v>
      </c>
      <c r="AQ2897" s="130">
        <f t="shared" si="4019"/>
        <v>0</v>
      </c>
      <c r="AR2897" s="130">
        <f t="shared" si="4020"/>
        <v>0</v>
      </c>
      <c r="AS2897" s="130">
        <f t="shared" si="4021"/>
        <v>0</v>
      </c>
      <c r="AT2897" s="130">
        <f t="shared" si="4022"/>
        <v>0</v>
      </c>
      <c r="AU2897" s="359">
        <f t="shared" si="4023"/>
        <v>0</v>
      </c>
      <c r="AV2897" s="130">
        <f t="shared" si="4024"/>
        <v>0</v>
      </c>
      <c r="AW2897" s="130">
        <f t="shared" si="4025"/>
        <v>0</v>
      </c>
      <c r="AX2897" s="130">
        <f t="shared" si="4026"/>
        <v>0</v>
      </c>
      <c r="AY2897" s="130">
        <f t="shared" si="4027"/>
        <v>0</v>
      </c>
      <c r="AZ2897" s="359">
        <f t="shared" si="4028"/>
        <v>0</v>
      </c>
      <c r="BA2897" s="130">
        <f t="shared" si="4029"/>
        <v>0</v>
      </c>
      <c r="BB2897" s="130">
        <f t="shared" si="4030"/>
        <v>0</v>
      </c>
      <c r="BC2897" s="130">
        <f t="shared" si="4031"/>
        <v>0</v>
      </c>
      <c r="BD2897" s="130">
        <f t="shared" si="4032"/>
        <v>0</v>
      </c>
      <c r="BE2897" s="359">
        <f t="shared" si="4033"/>
        <v>0</v>
      </c>
      <c r="BF2897" s="130">
        <f t="shared" si="4034"/>
        <v>0</v>
      </c>
      <c r="BG2897" s="130">
        <f t="shared" si="4035"/>
        <v>0</v>
      </c>
      <c r="BH2897" s="130">
        <f t="shared" si="4036"/>
        <v>0</v>
      </c>
      <c r="BI2897" s="130">
        <f t="shared" si="4037"/>
        <v>0</v>
      </c>
      <c r="BJ2897" s="359">
        <f t="shared" si="4038"/>
        <v>0</v>
      </c>
      <c r="BK2897" s="130">
        <f t="shared" si="4039"/>
        <v>0</v>
      </c>
      <c r="BL2897" s="130">
        <f t="shared" si="4040"/>
        <v>0</v>
      </c>
      <c r="BM2897" s="130">
        <f t="shared" si="4041"/>
        <v>0</v>
      </c>
      <c r="BN2897" s="130">
        <f t="shared" si="4042"/>
        <v>0</v>
      </c>
      <c r="BO2897" s="359">
        <f t="shared" si="4043"/>
        <v>0</v>
      </c>
      <c r="CO2897" s="340"/>
      <c r="CP2897" s="342"/>
      <c r="CQ2897" s="342"/>
      <c r="CR2897" s="342"/>
      <c r="CS2897" s="486"/>
      <c r="CT2897" s="486"/>
      <c r="CU2897" s="342"/>
      <c r="CV2897" s="342"/>
      <c r="CW2897" s="486"/>
      <c r="CX2897" s="486"/>
      <c r="CY2897" s="342"/>
      <c r="CZ2897" s="342"/>
      <c r="DA2897" s="486"/>
      <c r="DB2897" s="486"/>
      <c r="DC2897" s="342"/>
      <c r="DD2897" s="342"/>
      <c r="DE2897" s="486"/>
      <c r="DF2897" s="486"/>
      <c r="DG2897" s="342"/>
      <c r="DH2897" s="342"/>
      <c r="DI2897" s="486"/>
      <c r="DJ2897" s="486"/>
      <c r="DK2897" s="342"/>
      <c r="DL2897" s="342"/>
      <c r="DM2897" s="486"/>
      <c r="DN2897" s="486"/>
      <c r="DO2897" s="342"/>
      <c r="DP2897" s="342"/>
    </row>
    <row r="2898" spans="1:122" ht="38.25" customHeight="1" x14ac:dyDescent="0.2">
      <c r="A2898" s="174"/>
      <c r="B2898" s="174"/>
      <c r="C2898" s="169" t="s">
        <v>467</v>
      </c>
      <c r="D2898" s="201"/>
      <c r="E2898" s="201"/>
      <c r="F2898" s="201"/>
      <c r="G2898" s="486"/>
      <c r="H2898" s="486"/>
      <c r="I2898" s="201"/>
      <c r="J2898" s="201"/>
      <c r="K2898" s="486"/>
      <c r="L2898" s="486"/>
      <c r="M2898" s="201"/>
      <c r="N2898" s="201"/>
      <c r="O2898" s="486"/>
      <c r="P2898" s="486"/>
      <c r="Q2898" s="201"/>
      <c r="R2898" s="201"/>
      <c r="S2898" s="486"/>
      <c r="T2898" s="486"/>
      <c r="U2898" s="201"/>
      <c r="V2898" s="201"/>
      <c r="W2898" s="486"/>
      <c r="X2898" s="486"/>
      <c r="Y2898" s="201"/>
      <c r="Z2898" s="201"/>
      <c r="AA2898" s="486"/>
      <c r="AB2898" s="486"/>
      <c r="AC2898" s="201"/>
      <c r="AD2898" s="201"/>
      <c r="AE2898" s="109"/>
      <c r="AG2898" s="130">
        <f t="shared" si="4009"/>
        <v>0</v>
      </c>
      <c r="AH2898" s="130">
        <f t="shared" si="4010"/>
        <v>0</v>
      </c>
      <c r="AI2898" s="130">
        <f t="shared" si="4011"/>
        <v>0</v>
      </c>
      <c r="AJ2898" s="130">
        <f t="shared" si="4012"/>
        <v>0</v>
      </c>
      <c r="AK2898" s="359">
        <f t="shared" si="4013"/>
        <v>0</v>
      </c>
      <c r="AL2898" s="130">
        <f t="shared" si="4014"/>
        <v>0</v>
      </c>
      <c r="AM2898" s="130">
        <f t="shared" si="4015"/>
        <v>0</v>
      </c>
      <c r="AN2898" s="130">
        <f t="shared" si="4016"/>
        <v>0</v>
      </c>
      <c r="AO2898" s="130">
        <f t="shared" si="4017"/>
        <v>0</v>
      </c>
      <c r="AP2898" s="359">
        <f t="shared" si="4018"/>
        <v>0</v>
      </c>
      <c r="AQ2898" s="130">
        <f t="shared" si="4019"/>
        <v>0</v>
      </c>
      <c r="AR2898" s="130">
        <f t="shared" si="4020"/>
        <v>0</v>
      </c>
      <c r="AS2898" s="130">
        <f t="shared" si="4021"/>
        <v>0</v>
      </c>
      <c r="AT2898" s="130">
        <f t="shared" si="4022"/>
        <v>0</v>
      </c>
      <c r="AU2898" s="359">
        <f t="shared" si="4023"/>
        <v>0</v>
      </c>
      <c r="AV2898" s="130">
        <f t="shared" si="4024"/>
        <v>0</v>
      </c>
      <c r="AW2898" s="130">
        <f t="shared" si="4025"/>
        <v>0</v>
      </c>
      <c r="AX2898" s="130">
        <f t="shared" si="4026"/>
        <v>0</v>
      </c>
      <c r="AY2898" s="130">
        <f t="shared" si="4027"/>
        <v>0</v>
      </c>
      <c r="AZ2898" s="359">
        <f t="shared" si="4028"/>
        <v>0</v>
      </c>
      <c r="BA2898" s="130">
        <f t="shared" si="4029"/>
        <v>0</v>
      </c>
      <c r="BB2898" s="130">
        <f t="shared" si="4030"/>
        <v>0</v>
      </c>
      <c r="BC2898" s="130">
        <f t="shared" si="4031"/>
        <v>0</v>
      </c>
      <c r="BD2898" s="130">
        <f t="shared" si="4032"/>
        <v>0</v>
      </c>
      <c r="BE2898" s="359">
        <f t="shared" si="4033"/>
        <v>0</v>
      </c>
      <c r="BF2898" s="130">
        <f t="shared" si="4034"/>
        <v>0</v>
      </c>
      <c r="BG2898" s="130">
        <f t="shared" si="4035"/>
        <v>0</v>
      </c>
      <c r="BH2898" s="130">
        <f t="shared" si="4036"/>
        <v>0</v>
      </c>
      <c r="BI2898" s="130">
        <f t="shared" si="4037"/>
        <v>0</v>
      </c>
      <c r="BJ2898" s="359">
        <f t="shared" si="4038"/>
        <v>0</v>
      </c>
      <c r="BK2898" s="130">
        <f t="shared" si="4039"/>
        <v>0</v>
      </c>
      <c r="BL2898" s="130">
        <f t="shared" si="4040"/>
        <v>0</v>
      </c>
      <c r="BM2898" s="130">
        <f t="shared" si="4041"/>
        <v>0</v>
      </c>
      <c r="BN2898" s="130">
        <f t="shared" si="4042"/>
        <v>0</v>
      </c>
      <c r="BO2898" s="359">
        <f t="shared" si="4043"/>
        <v>0</v>
      </c>
      <c r="CO2898" s="340"/>
      <c r="CP2898" s="342"/>
      <c r="CQ2898" s="342"/>
      <c r="CR2898" s="342"/>
      <c r="CS2898" s="486"/>
      <c r="CT2898" s="486"/>
      <c r="CU2898" s="342"/>
      <c r="CV2898" s="342"/>
      <c r="CW2898" s="486"/>
      <c r="CX2898" s="486"/>
      <c r="CY2898" s="342"/>
      <c r="CZ2898" s="342"/>
      <c r="DA2898" s="486"/>
      <c r="DB2898" s="486"/>
      <c r="DC2898" s="342"/>
      <c r="DD2898" s="342"/>
      <c r="DE2898" s="486"/>
      <c r="DF2898" s="486"/>
      <c r="DG2898" s="342"/>
      <c r="DH2898" s="342"/>
      <c r="DI2898" s="486"/>
      <c r="DJ2898" s="486"/>
      <c r="DK2898" s="342"/>
      <c r="DL2898" s="342"/>
      <c r="DM2898" s="486"/>
      <c r="DN2898" s="486"/>
      <c r="DO2898" s="342"/>
      <c r="DP2898" s="342"/>
    </row>
    <row r="2899" spans="1:122" ht="38.25" customHeight="1" x14ac:dyDescent="0.2">
      <c r="A2899" s="174"/>
      <c r="B2899" s="174"/>
      <c r="C2899" s="169" t="s">
        <v>468</v>
      </c>
      <c r="D2899" s="201"/>
      <c r="E2899" s="201"/>
      <c r="F2899" s="201"/>
      <c r="G2899" s="486"/>
      <c r="H2899" s="486"/>
      <c r="I2899" s="201"/>
      <c r="J2899" s="201"/>
      <c r="K2899" s="486"/>
      <c r="L2899" s="486"/>
      <c r="M2899" s="201"/>
      <c r="N2899" s="201"/>
      <c r="O2899" s="486"/>
      <c r="P2899" s="486"/>
      <c r="Q2899" s="201"/>
      <c r="R2899" s="201"/>
      <c r="S2899" s="486"/>
      <c r="T2899" s="486"/>
      <c r="U2899" s="201"/>
      <c r="V2899" s="201"/>
      <c r="W2899" s="486"/>
      <c r="X2899" s="486"/>
      <c r="Y2899" s="201"/>
      <c r="Z2899" s="201"/>
      <c r="AA2899" s="486"/>
      <c r="AB2899" s="486"/>
      <c r="AC2899" s="201"/>
      <c r="AD2899" s="201"/>
      <c r="AE2899" s="109"/>
      <c r="AG2899" s="130">
        <f t="shared" si="4009"/>
        <v>0</v>
      </c>
      <c r="AH2899" s="130">
        <f t="shared" si="4010"/>
        <v>0</v>
      </c>
      <c r="AI2899" s="130">
        <f t="shared" si="4011"/>
        <v>0</v>
      </c>
      <c r="AJ2899" s="130">
        <f t="shared" si="4012"/>
        <v>0</v>
      </c>
      <c r="AK2899" s="359">
        <f t="shared" si="4013"/>
        <v>0</v>
      </c>
      <c r="AL2899" s="130">
        <f t="shared" si="4014"/>
        <v>0</v>
      </c>
      <c r="AM2899" s="130">
        <f t="shared" si="4015"/>
        <v>0</v>
      </c>
      <c r="AN2899" s="130">
        <f t="shared" si="4016"/>
        <v>0</v>
      </c>
      <c r="AO2899" s="130">
        <f t="shared" si="4017"/>
        <v>0</v>
      </c>
      <c r="AP2899" s="359">
        <f t="shared" si="4018"/>
        <v>0</v>
      </c>
      <c r="AQ2899" s="130">
        <f t="shared" si="4019"/>
        <v>0</v>
      </c>
      <c r="AR2899" s="130">
        <f t="shared" si="4020"/>
        <v>0</v>
      </c>
      <c r="AS2899" s="130">
        <f t="shared" si="4021"/>
        <v>0</v>
      </c>
      <c r="AT2899" s="130">
        <f t="shared" si="4022"/>
        <v>0</v>
      </c>
      <c r="AU2899" s="359">
        <f t="shared" si="4023"/>
        <v>0</v>
      </c>
      <c r="AV2899" s="130">
        <f t="shared" si="4024"/>
        <v>0</v>
      </c>
      <c r="AW2899" s="130">
        <f t="shared" si="4025"/>
        <v>0</v>
      </c>
      <c r="AX2899" s="130">
        <f t="shared" si="4026"/>
        <v>0</v>
      </c>
      <c r="AY2899" s="130">
        <f t="shared" si="4027"/>
        <v>0</v>
      </c>
      <c r="AZ2899" s="359">
        <f t="shared" si="4028"/>
        <v>0</v>
      </c>
      <c r="BA2899" s="130">
        <f t="shared" si="4029"/>
        <v>0</v>
      </c>
      <c r="BB2899" s="130">
        <f t="shared" si="4030"/>
        <v>0</v>
      </c>
      <c r="BC2899" s="130">
        <f t="shared" si="4031"/>
        <v>0</v>
      </c>
      <c r="BD2899" s="130">
        <f t="shared" si="4032"/>
        <v>0</v>
      </c>
      <c r="BE2899" s="359">
        <f t="shared" si="4033"/>
        <v>0</v>
      </c>
      <c r="BF2899" s="130">
        <f t="shared" si="4034"/>
        <v>0</v>
      </c>
      <c r="BG2899" s="130">
        <f t="shared" si="4035"/>
        <v>0</v>
      </c>
      <c r="BH2899" s="130">
        <f t="shared" si="4036"/>
        <v>0</v>
      </c>
      <c r="BI2899" s="130">
        <f t="shared" si="4037"/>
        <v>0</v>
      </c>
      <c r="BJ2899" s="359">
        <f t="shared" si="4038"/>
        <v>0</v>
      </c>
      <c r="BK2899" s="130">
        <f t="shared" si="4039"/>
        <v>0</v>
      </c>
      <c r="BL2899" s="130">
        <f t="shared" si="4040"/>
        <v>0</v>
      </c>
      <c r="BM2899" s="130">
        <f t="shared" si="4041"/>
        <v>0</v>
      </c>
      <c r="BN2899" s="130">
        <f t="shared" si="4042"/>
        <v>0</v>
      </c>
      <c r="BO2899" s="359">
        <f t="shared" si="4043"/>
        <v>0</v>
      </c>
      <c r="CO2899" s="340"/>
      <c r="CP2899" s="342"/>
      <c r="CQ2899" s="342"/>
      <c r="CR2899" s="342"/>
      <c r="CS2899" s="486"/>
      <c r="CT2899" s="486"/>
      <c r="CU2899" s="342"/>
      <c r="CV2899" s="342"/>
      <c r="CW2899" s="486"/>
      <c r="CX2899" s="486"/>
      <c r="CY2899" s="342"/>
      <c r="CZ2899" s="342"/>
      <c r="DA2899" s="486"/>
      <c r="DB2899" s="486"/>
      <c r="DC2899" s="342"/>
      <c r="DD2899" s="342"/>
      <c r="DE2899" s="486"/>
      <c r="DF2899" s="486"/>
      <c r="DG2899" s="342"/>
      <c r="DH2899" s="342"/>
      <c r="DI2899" s="486"/>
      <c r="DJ2899" s="486"/>
      <c r="DK2899" s="342"/>
      <c r="DL2899" s="342"/>
      <c r="DM2899" s="486"/>
      <c r="DN2899" s="486"/>
      <c r="DO2899" s="342"/>
      <c r="DP2899" s="342"/>
    </row>
    <row r="2900" spans="1:122" ht="38.25" customHeight="1" x14ac:dyDescent="0.2">
      <c r="A2900" s="174"/>
      <c r="B2900" s="174"/>
      <c r="C2900" s="169" t="s">
        <v>469</v>
      </c>
      <c r="D2900" s="201"/>
      <c r="E2900" s="201"/>
      <c r="F2900" s="201"/>
      <c r="G2900" s="486"/>
      <c r="H2900" s="486"/>
      <c r="I2900" s="201"/>
      <c r="J2900" s="201"/>
      <c r="K2900" s="486"/>
      <c r="L2900" s="486"/>
      <c r="M2900" s="201"/>
      <c r="N2900" s="201"/>
      <c r="O2900" s="486"/>
      <c r="P2900" s="486"/>
      <c r="Q2900" s="201"/>
      <c r="R2900" s="201"/>
      <c r="S2900" s="486"/>
      <c r="T2900" s="486"/>
      <c r="U2900" s="201"/>
      <c r="V2900" s="201"/>
      <c r="W2900" s="486"/>
      <c r="X2900" s="486"/>
      <c r="Y2900" s="201"/>
      <c r="Z2900" s="201"/>
      <c r="AA2900" s="486"/>
      <c r="AB2900" s="486"/>
      <c r="AC2900" s="201"/>
      <c r="AD2900" s="201"/>
      <c r="AE2900" s="109"/>
      <c r="AG2900" s="130">
        <f t="shared" si="4009"/>
        <v>0</v>
      </c>
      <c r="AH2900" s="130">
        <f t="shared" si="4010"/>
        <v>0</v>
      </c>
      <c r="AI2900" s="130">
        <f t="shared" si="4011"/>
        <v>0</v>
      </c>
      <c r="AJ2900" s="130">
        <f t="shared" si="4012"/>
        <v>0</v>
      </c>
      <c r="AK2900" s="359">
        <f t="shared" si="4013"/>
        <v>0</v>
      </c>
      <c r="AL2900" s="130">
        <f t="shared" si="4014"/>
        <v>0</v>
      </c>
      <c r="AM2900" s="130">
        <f t="shared" si="4015"/>
        <v>0</v>
      </c>
      <c r="AN2900" s="130">
        <f t="shared" si="4016"/>
        <v>0</v>
      </c>
      <c r="AO2900" s="130">
        <f t="shared" si="4017"/>
        <v>0</v>
      </c>
      <c r="AP2900" s="359">
        <f t="shared" si="4018"/>
        <v>0</v>
      </c>
      <c r="AQ2900" s="130">
        <f t="shared" si="4019"/>
        <v>0</v>
      </c>
      <c r="AR2900" s="130">
        <f t="shared" si="4020"/>
        <v>0</v>
      </c>
      <c r="AS2900" s="130">
        <f t="shared" si="4021"/>
        <v>0</v>
      </c>
      <c r="AT2900" s="130">
        <f t="shared" si="4022"/>
        <v>0</v>
      </c>
      <c r="AU2900" s="359">
        <f t="shared" si="4023"/>
        <v>0</v>
      </c>
      <c r="AV2900" s="130">
        <f t="shared" si="4024"/>
        <v>0</v>
      </c>
      <c r="AW2900" s="130">
        <f t="shared" si="4025"/>
        <v>0</v>
      </c>
      <c r="AX2900" s="130">
        <f t="shared" si="4026"/>
        <v>0</v>
      </c>
      <c r="AY2900" s="130">
        <f t="shared" si="4027"/>
        <v>0</v>
      </c>
      <c r="AZ2900" s="359">
        <f t="shared" si="4028"/>
        <v>0</v>
      </c>
      <c r="BA2900" s="130">
        <f t="shared" si="4029"/>
        <v>0</v>
      </c>
      <c r="BB2900" s="130">
        <f t="shared" si="4030"/>
        <v>0</v>
      </c>
      <c r="BC2900" s="130">
        <f t="shared" si="4031"/>
        <v>0</v>
      </c>
      <c r="BD2900" s="130">
        <f t="shared" si="4032"/>
        <v>0</v>
      </c>
      <c r="BE2900" s="359">
        <f t="shared" si="4033"/>
        <v>0</v>
      </c>
      <c r="BF2900" s="130">
        <f t="shared" si="4034"/>
        <v>0</v>
      </c>
      <c r="BG2900" s="130">
        <f t="shared" si="4035"/>
        <v>0</v>
      </c>
      <c r="BH2900" s="130">
        <f t="shared" si="4036"/>
        <v>0</v>
      </c>
      <c r="BI2900" s="130">
        <f t="shared" si="4037"/>
        <v>0</v>
      </c>
      <c r="BJ2900" s="359">
        <f t="shared" si="4038"/>
        <v>0</v>
      </c>
      <c r="BK2900" s="130">
        <f t="shared" si="4039"/>
        <v>0</v>
      </c>
      <c r="BL2900" s="130">
        <f t="shared" si="4040"/>
        <v>0</v>
      </c>
      <c r="BM2900" s="130">
        <f t="shared" si="4041"/>
        <v>0</v>
      </c>
      <c r="BN2900" s="130">
        <f t="shared" si="4042"/>
        <v>0</v>
      </c>
      <c r="BO2900" s="359">
        <f t="shared" si="4043"/>
        <v>0</v>
      </c>
      <c r="CO2900" s="340"/>
      <c r="CP2900" s="342"/>
      <c r="CQ2900" s="342"/>
      <c r="CR2900" s="342"/>
      <c r="CS2900" s="486"/>
      <c r="CT2900" s="486"/>
      <c r="CU2900" s="342"/>
      <c r="CV2900" s="342"/>
      <c r="CW2900" s="486"/>
      <c r="CX2900" s="486"/>
      <c r="CY2900" s="342"/>
      <c r="CZ2900" s="342"/>
      <c r="DA2900" s="486"/>
      <c r="DB2900" s="486"/>
      <c r="DC2900" s="342"/>
      <c r="DD2900" s="342"/>
      <c r="DE2900" s="486"/>
      <c r="DF2900" s="486"/>
      <c r="DG2900" s="342"/>
      <c r="DH2900" s="342"/>
      <c r="DI2900" s="486"/>
      <c r="DJ2900" s="486"/>
      <c r="DK2900" s="342"/>
      <c r="DL2900" s="342"/>
      <c r="DM2900" s="486"/>
      <c r="DN2900" s="486"/>
      <c r="DO2900" s="342"/>
      <c r="DP2900" s="342"/>
    </row>
    <row r="2901" spans="1:122" ht="38.25" customHeight="1" x14ac:dyDescent="0.2">
      <c r="A2901" s="174"/>
      <c r="B2901" s="174"/>
      <c r="C2901" s="169" t="s">
        <v>470</v>
      </c>
      <c r="D2901" s="201"/>
      <c r="E2901" s="201"/>
      <c r="F2901" s="201"/>
      <c r="G2901" s="486"/>
      <c r="H2901" s="486"/>
      <c r="I2901" s="201"/>
      <c r="J2901" s="201"/>
      <c r="K2901" s="486"/>
      <c r="L2901" s="486"/>
      <c r="M2901" s="201"/>
      <c r="N2901" s="201"/>
      <c r="O2901" s="486"/>
      <c r="P2901" s="486"/>
      <c r="Q2901" s="201"/>
      <c r="R2901" s="201"/>
      <c r="S2901" s="486"/>
      <c r="T2901" s="486"/>
      <c r="U2901" s="201"/>
      <c r="V2901" s="201"/>
      <c r="W2901" s="486"/>
      <c r="X2901" s="486"/>
      <c r="Y2901" s="201"/>
      <c r="Z2901" s="201"/>
      <c r="AA2901" s="486"/>
      <c r="AB2901" s="486"/>
      <c r="AC2901" s="201"/>
      <c r="AD2901" s="201"/>
      <c r="AE2901" s="109"/>
      <c r="AG2901" s="130">
        <f t="shared" si="4009"/>
        <v>0</v>
      </c>
      <c r="AH2901" s="130">
        <f t="shared" si="4010"/>
        <v>0</v>
      </c>
      <c r="AI2901" s="130">
        <f t="shared" si="4011"/>
        <v>0</v>
      </c>
      <c r="AJ2901" s="130">
        <f t="shared" si="4012"/>
        <v>0</v>
      </c>
      <c r="AK2901" s="359">
        <f t="shared" si="4013"/>
        <v>0</v>
      </c>
      <c r="AL2901" s="130">
        <f t="shared" si="4014"/>
        <v>0</v>
      </c>
      <c r="AM2901" s="130">
        <f t="shared" si="4015"/>
        <v>0</v>
      </c>
      <c r="AN2901" s="130">
        <f t="shared" si="4016"/>
        <v>0</v>
      </c>
      <c r="AO2901" s="130">
        <f t="shared" si="4017"/>
        <v>0</v>
      </c>
      <c r="AP2901" s="359">
        <f t="shared" si="4018"/>
        <v>0</v>
      </c>
      <c r="AQ2901" s="130">
        <f t="shared" si="4019"/>
        <v>0</v>
      </c>
      <c r="AR2901" s="130">
        <f t="shared" si="4020"/>
        <v>0</v>
      </c>
      <c r="AS2901" s="130">
        <f t="shared" si="4021"/>
        <v>0</v>
      </c>
      <c r="AT2901" s="130">
        <f t="shared" si="4022"/>
        <v>0</v>
      </c>
      <c r="AU2901" s="359">
        <f t="shared" si="4023"/>
        <v>0</v>
      </c>
      <c r="AV2901" s="130">
        <f t="shared" si="4024"/>
        <v>0</v>
      </c>
      <c r="AW2901" s="130">
        <f t="shared" si="4025"/>
        <v>0</v>
      </c>
      <c r="AX2901" s="130">
        <f t="shared" si="4026"/>
        <v>0</v>
      </c>
      <c r="AY2901" s="130">
        <f t="shared" si="4027"/>
        <v>0</v>
      </c>
      <c r="AZ2901" s="359">
        <f t="shared" si="4028"/>
        <v>0</v>
      </c>
      <c r="BA2901" s="130">
        <f t="shared" si="4029"/>
        <v>0</v>
      </c>
      <c r="BB2901" s="130">
        <f t="shared" si="4030"/>
        <v>0</v>
      </c>
      <c r="BC2901" s="130">
        <f t="shared" si="4031"/>
        <v>0</v>
      </c>
      <c r="BD2901" s="130">
        <f t="shared" si="4032"/>
        <v>0</v>
      </c>
      <c r="BE2901" s="359">
        <f t="shared" si="4033"/>
        <v>0</v>
      </c>
      <c r="BF2901" s="130">
        <f t="shared" si="4034"/>
        <v>0</v>
      </c>
      <c r="BG2901" s="130">
        <f t="shared" si="4035"/>
        <v>0</v>
      </c>
      <c r="BH2901" s="130">
        <f t="shared" si="4036"/>
        <v>0</v>
      </c>
      <c r="BI2901" s="130">
        <f t="shared" si="4037"/>
        <v>0</v>
      </c>
      <c r="BJ2901" s="359">
        <f t="shared" si="4038"/>
        <v>0</v>
      </c>
      <c r="BK2901" s="130">
        <f t="shared" si="4039"/>
        <v>0</v>
      </c>
      <c r="BL2901" s="130">
        <f t="shared" si="4040"/>
        <v>0</v>
      </c>
      <c r="BM2901" s="130">
        <f t="shared" si="4041"/>
        <v>0</v>
      </c>
      <c r="BN2901" s="130">
        <f t="shared" si="4042"/>
        <v>0</v>
      </c>
      <c r="BO2901" s="359">
        <f t="shared" si="4043"/>
        <v>0</v>
      </c>
      <c r="CO2901" s="340"/>
      <c r="CP2901" s="342"/>
      <c r="CQ2901" s="342"/>
      <c r="CR2901" s="342"/>
      <c r="CS2901" s="486"/>
      <c r="CT2901" s="486"/>
      <c r="CU2901" s="342"/>
      <c r="CV2901" s="342"/>
      <c r="CW2901" s="486"/>
      <c r="CX2901" s="486"/>
      <c r="CY2901" s="342"/>
      <c r="CZ2901" s="342"/>
      <c r="DA2901" s="486"/>
      <c r="DB2901" s="486"/>
      <c r="DC2901" s="342"/>
      <c r="DD2901" s="342"/>
      <c r="DE2901" s="486"/>
      <c r="DF2901" s="486"/>
      <c r="DG2901" s="342"/>
      <c r="DH2901" s="342"/>
      <c r="DI2901" s="486"/>
      <c r="DJ2901" s="486"/>
      <c r="DK2901" s="342"/>
      <c r="DL2901" s="342"/>
      <c r="DM2901" s="486"/>
      <c r="DN2901" s="486"/>
      <c r="DO2901" s="342"/>
      <c r="DP2901" s="342"/>
    </row>
    <row r="2902" spans="1:122" ht="38.25" customHeight="1" x14ac:dyDescent="0.2">
      <c r="A2902" s="174"/>
      <c r="B2902" s="174"/>
      <c r="C2902" s="169" t="s">
        <v>471</v>
      </c>
      <c r="D2902" s="201"/>
      <c r="E2902" s="201"/>
      <c r="F2902" s="201"/>
      <c r="G2902" s="486"/>
      <c r="H2902" s="486"/>
      <c r="I2902" s="201"/>
      <c r="J2902" s="201"/>
      <c r="K2902" s="486"/>
      <c r="L2902" s="486"/>
      <c r="M2902" s="201"/>
      <c r="N2902" s="201"/>
      <c r="O2902" s="486"/>
      <c r="P2902" s="486"/>
      <c r="Q2902" s="201"/>
      <c r="R2902" s="201"/>
      <c r="S2902" s="486"/>
      <c r="T2902" s="486"/>
      <c r="U2902" s="201"/>
      <c r="V2902" s="201"/>
      <c r="W2902" s="486"/>
      <c r="X2902" s="486"/>
      <c r="Y2902" s="201"/>
      <c r="Z2902" s="201"/>
      <c r="AA2902" s="486"/>
      <c r="AB2902" s="486"/>
      <c r="AC2902" s="201"/>
      <c r="AD2902" s="201"/>
      <c r="AE2902" s="109"/>
      <c r="AG2902" s="130">
        <f t="shared" si="4009"/>
        <v>0</v>
      </c>
      <c r="AH2902" s="130">
        <f t="shared" si="4010"/>
        <v>0</v>
      </c>
      <c r="AI2902" s="130">
        <f t="shared" si="4011"/>
        <v>0</v>
      </c>
      <c r="AJ2902" s="130">
        <f t="shared" si="4012"/>
        <v>0</v>
      </c>
      <c r="AK2902" s="359">
        <f t="shared" si="4013"/>
        <v>0</v>
      </c>
      <c r="AL2902" s="130">
        <f t="shared" si="4014"/>
        <v>0</v>
      </c>
      <c r="AM2902" s="130">
        <f t="shared" si="4015"/>
        <v>0</v>
      </c>
      <c r="AN2902" s="130">
        <f t="shared" si="4016"/>
        <v>0</v>
      </c>
      <c r="AO2902" s="130">
        <f t="shared" si="4017"/>
        <v>0</v>
      </c>
      <c r="AP2902" s="359">
        <f t="shared" si="4018"/>
        <v>0</v>
      </c>
      <c r="AQ2902" s="130">
        <f t="shared" si="4019"/>
        <v>0</v>
      </c>
      <c r="AR2902" s="130">
        <f t="shared" si="4020"/>
        <v>0</v>
      </c>
      <c r="AS2902" s="130">
        <f t="shared" si="4021"/>
        <v>0</v>
      </c>
      <c r="AT2902" s="130">
        <f t="shared" si="4022"/>
        <v>0</v>
      </c>
      <c r="AU2902" s="359">
        <f t="shared" si="4023"/>
        <v>0</v>
      </c>
      <c r="AV2902" s="130">
        <f t="shared" si="4024"/>
        <v>0</v>
      </c>
      <c r="AW2902" s="130">
        <f t="shared" si="4025"/>
        <v>0</v>
      </c>
      <c r="AX2902" s="130">
        <f t="shared" si="4026"/>
        <v>0</v>
      </c>
      <c r="AY2902" s="130">
        <f t="shared" si="4027"/>
        <v>0</v>
      </c>
      <c r="AZ2902" s="359">
        <f t="shared" si="4028"/>
        <v>0</v>
      </c>
      <c r="BA2902" s="130">
        <f t="shared" si="4029"/>
        <v>0</v>
      </c>
      <c r="BB2902" s="130">
        <f t="shared" si="4030"/>
        <v>0</v>
      </c>
      <c r="BC2902" s="130">
        <f t="shared" si="4031"/>
        <v>0</v>
      </c>
      <c r="BD2902" s="130">
        <f t="shared" si="4032"/>
        <v>0</v>
      </c>
      <c r="BE2902" s="359">
        <f t="shared" si="4033"/>
        <v>0</v>
      </c>
      <c r="BF2902" s="130">
        <f t="shared" si="4034"/>
        <v>0</v>
      </c>
      <c r="BG2902" s="130">
        <f t="shared" si="4035"/>
        <v>0</v>
      </c>
      <c r="BH2902" s="130">
        <f t="shared" si="4036"/>
        <v>0</v>
      </c>
      <c r="BI2902" s="130">
        <f t="shared" si="4037"/>
        <v>0</v>
      </c>
      <c r="BJ2902" s="359">
        <f t="shared" si="4038"/>
        <v>0</v>
      </c>
      <c r="BK2902" s="130">
        <f t="shared" si="4039"/>
        <v>0</v>
      </c>
      <c r="BL2902" s="130">
        <f t="shared" si="4040"/>
        <v>0</v>
      </c>
      <c r="BM2902" s="130">
        <f t="shared" si="4041"/>
        <v>0</v>
      </c>
      <c r="BN2902" s="130">
        <f t="shared" si="4042"/>
        <v>0</v>
      </c>
      <c r="BO2902" s="359">
        <f t="shared" si="4043"/>
        <v>0</v>
      </c>
      <c r="CO2902" s="340"/>
      <c r="CP2902" s="342"/>
      <c r="CQ2902" s="342"/>
      <c r="CR2902" s="342"/>
      <c r="CS2902" s="486"/>
      <c r="CT2902" s="486"/>
      <c r="CU2902" s="342"/>
      <c r="CV2902" s="342"/>
      <c r="CW2902" s="486"/>
      <c r="CX2902" s="486"/>
      <c r="CY2902" s="342"/>
      <c r="CZ2902" s="342"/>
      <c r="DA2902" s="486"/>
      <c r="DB2902" s="486"/>
      <c r="DC2902" s="342"/>
      <c r="DD2902" s="342"/>
      <c r="DE2902" s="486"/>
      <c r="DF2902" s="486"/>
      <c r="DG2902" s="342"/>
      <c r="DH2902" s="342"/>
      <c r="DI2902" s="486"/>
      <c r="DJ2902" s="486"/>
      <c r="DK2902" s="342"/>
      <c r="DL2902" s="342"/>
      <c r="DM2902" s="486"/>
      <c r="DN2902" s="486"/>
      <c r="DO2902" s="342"/>
      <c r="DP2902" s="342"/>
    </row>
    <row r="2903" spans="1:122" ht="38.25" customHeight="1" x14ac:dyDescent="0.2">
      <c r="A2903" s="174"/>
      <c r="B2903" s="174"/>
      <c r="C2903" s="169" t="s">
        <v>472</v>
      </c>
      <c r="D2903" s="201"/>
      <c r="E2903" s="201"/>
      <c r="F2903" s="201"/>
      <c r="G2903" s="486"/>
      <c r="H2903" s="486"/>
      <c r="I2903" s="201"/>
      <c r="J2903" s="201"/>
      <c r="K2903" s="486"/>
      <c r="L2903" s="486"/>
      <c r="M2903" s="201"/>
      <c r="N2903" s="201"/>
      <c r="O2903" s="486"/>
      <c r="P2903" s="486"/>
      <c r="Q2903" s="201"/>
      <c r="R2903" s="201"/>
      <c r="S2903" s="486"/>
      <c r="T2903" s="486"/>
      <c r="U2903" s="201"/>
      <c r="V2903" s="201"/>
      <c r="W2903" s="486"/>
      <c r="X2903" s="486"/>
      <c r="Y2903" s="201"/>
      <c r="Z2903" s="201"/>
      <c r="AA2903" s="486"/>
      <c r="AB2903" s="486"/>
      <c r="AC2903" s="201"/>
      <c r="AD2903" s="201"/>
      <c r="AE2903" s="109"/>
      <c r="AG2903" s="130">
        <f t="shared" si="4009"/>
        <v>0</v>
      </c>
      <c r="AH2903" s="130">
        <f t="shared" si="4010"/>
        <v>0</v>
      </c>
      <c r="AI2903" s="130">
        <f t="shared" si="4011"/>
        <v>0</v>
      </c>
      <c r="AJ2903" s="130">
        <f t="shared" si="4012"/>
        <v>0</v>
      </c>
      <c r="AK2903" s="359">
        <f t="shared" si="4013"/>
        <v>0</v>
      </c>
      <c r="AL2903" s="130">
        <f t="shared" si="4014"/>
        <v>0</v>
      </c>
      <c r="AM2903" s="130">
        <f t="shared" si="4015"/>
        <v>0</v>
      </c>
      <c r="AN2903" s="130">
        <f t="shared" si="4016"/>
        <v>0</v>
      </c>
      <c r="AO2903" s="130">
        <f t="shared" si="4017"/>
        <v>0</v>
      </c>
      <c r="AP2903" s="359">
        <f t="shared" si="4018"/>
        <v>0</v>
      </c>
      <c r="AQ2903" s="130">
        <f t="shared" si="4019"/>
        <v>0</v>
      </c>
      <c r="AR2903" s="130">
        <f t="shared" si="4020"/>
        <v>0</v>
      </c>
      <c r="AS2903" s="130">
        <f t="shared" si="4021"/>
        <v>0</v>
      </c>
      <c r="AT2903" s="130">
        <f t="shared" si="4022"/>
        <v>0</v>
      </c>
      <c r="AU2903" s="359">
        <f t="shared" si="4023"/>
        <v>0</v>
      </c>
      <c r="AV2903" s="130">
        <f t="shared" si="4024"/>
        <v>0</v>
      </c>
      <c r="AW2903" s="130">
        <f t="shared" si="4025"/>
        <v>0</v>
      </c>
      <c r="AX2903" s="130">
        <f t="shared" si="4026"/>
        <v>0</v>
      </c>
      <c r="AY2903" s="130">
        <f t="shared" si="4027"/>
        <v>0</v>
      </c>
      <c r="AZ2903" s="359">
        <f t="shared" si="4028"/>
        <v>0</v>
      </c>
      <c r="BA2903" s="130">
        <f t="shared" si="4029"/>
        <v>0</v>
      </c>
      <c r="BB2903" s="130">
        <f t="shared" si="4030"/>
        <v>0</v>
      </c>
      <c r="BC2903" s="130">
        <f t="shared" si="4031"/>
        <v>0</v>
      </c>
      <c r="BD2903" s="130">
        <f t="shared" si="4032"/>
        <v>0</v>
      </c>
      <c r="BE2903" s="359">
        <f t="shared" si="4033"/>
        <v>0</v>
      </c>
      <c r="BF2903" s="130">
        <f t="shared" si="4034"/>
        <v>0</v>
      </c>
      <c r="BG2903" s="130">
        <f t="shared" si="4035"/>
        <v>0</v>
      </c>
      <c r="BH2903" s="130">
        <f t="shared" si="4036"/>
        <v>0</v>
      </c>
      <c r="BI2903" s="130">
        <f t="shared" si="4037"/>
        <v>0</v>
      </c>
      <c r="BJ2903" s="359">
        <f t="shared" si="4038"/>
        <v>0</v>
      </c>
      <c r="BK2903" s="130">
        <f t="shared" si="4039"/>
        <v>0</v>
      </c>
      <c r="BL2903" s="130">
        <f t="shared" si="4040"/>
        <v>0</v>
      </c>
      <c r="BM2903" s="130">
        <f t="shared" si="4041"/>
        <v>0</v>
      </c>
      <c r="BN2903" s="130">
        <f t="shared" si="4042"/>
        <v>0</v>
      </c>
      <c r="BO2903" s="359">
        <f t="shared" si="4043"/>
        <v>0</v>
      </c>
      <c r="CO2903" s="340"/>
      <c r="CP2903" s="342"/>
      <c r="CQ2903" s="342"/>
      <c r="CR2903" s="342"/>
      <c r="CS2903" s="486"/>
      <c r="CT2903" s="486"/>
      <c r="CU2903" s="342"/>
      <c r="CV2903" s="342"/>
      <c r="CW2903" s="486"/>
      <c r="CX2903" s="486"/>
      <c r="CY2903" s="342"/>
      <c r="CZ2903" s="342"/>
      <c r="DA2903" s="486"/>
      <c r="DB2903" s="486"/>
      <c r="DC2903" s="342"/>
      <c r="DD2903" s="342"/>
      <c r="DE2903" s="486"/>
      <c r="DF2903" s="486"/>
      <c r="DG2903" s="342"/>
      <c r="DH2903" s="342"/>
      <c r="DI2903" s="486"/>
      <c r="DJ2903" s="486"/>
      <c r="DK2903" s="342"/>
      <c r="DL2903" s="342"/>
      <c r="DM2903" s="486"/>
      <c r="DN2903" s="486"/>
      <c r="DO2903" s="342"/>
      <c r="DP2903" s="342"/>
    </row>
    <row r="2904" spans="1:122" ht="38.25" customHeight="1" x14ac:dyDescent="0.2">
      <c r="A2904" s="174"/>
      <c r="B2904" s="174"/>
      <c r="C2904" s="169" t="s">
        <v>473</v>
      </c>
      <c r="D2904" s="201"/>
      <c r="E2904" s="201"/>
      <c r="F2904" s="201"/>
      <c r="G2904" s="486"/>
      <c r="H2904" s="486"/>
      <c r="I2904" s="201"/>
      <c r="J2904" s="201"/>
      <c r="K2904" s="486"/>
      <c r="L2904" s="486"/>
      <c r="M2904" s="201"/>
      <c r="N2904" s="201"/>
      <c r="O2904" s="486"/>
      <c r="P2904" s="486"/>
      <c r="Q2904" s="201"/>
      <c r="R2904" s="201"/>
      <c r="S2904" s="486"/>
      <c r="T2904" s="486"/>
      <c r="U2904" s="201"/>
      <c r="V2904" s="201"/>
      <c r="W2904" s="486"/>
      <c r="X2904" s="486"/>
      <c r="Y2904" s="201"/>
      <c r="Z2904" s="201"/>
      <c r="AA2904" s="486"/>
      <c r="AB2904" s="486"/>
      <c r="AC2904" s="201"/>
      <c r="AD2904" s="201"/>
      <c r="AE2904" s="109"/>
      <c r="AG2904" s="130">
        <f t="shared" si="4009"/>
        <v>0</v>
      </c>
      <c r="AH2904" s="130">
        <f t="shared" si="4010"/>
        <v>0</v>
      </c>
      <c r="AI2904" s="130">
        <f t="shared" si="4011"/>
        <v>0</v>
      </c>
      <c r="AJ2904" s="130">
        <f t="shared" si="4012"/>
        <v>0</v>
      </c>
      <c r="AK2904" s="359">
        <f t="shared" si="4013"/>
        <v>0</v>
      </c>
      <c r="AL2904" s="130">
        <f t="shared" si="4014"/>
        <v>0</v>
      </c>
      <c r="AM2904" s="130">
        <f t="shared" si="4015"/>
        <v>0</v>
      </c>
      <c r="AN2904" s="130">
        <f t="shared" si="4016"/>
        <v>0</v>
      </c>
      <c r="AO2904" s="130">
        <f t="shared" si="4017"/>
        <v>0</v>
      </c>
      <c r="AP2904" s="359">
        <f t="shared" si="4018"/>
        <v>0</v>
      </c>
      <c r="AQ2904" s="130">
        <f t="shared" si="4019"/>
        <v>0</v>
      </c>
      <c r="AR2904" s="130">
        <f t="shared" si="4020"/>
        <v>0</v>
      </c>
      <c r="AS2904" s="130">
        <f t="shared" si="4021"/>
        <v>0</v>
      </c>
      <c r="AT2904" s="130">
        <f t="shared" si="4022"/>
        <v>0</v>
      </c>
      <c r="AU2904" s="359">
        <f t="shared" si="4023"/>
        <v>0</v>
      </c>
      <c r="AV2904" s="130">
        <f t="shared" si="4024"/>
        <v>0</v>
      </c>
      <c r="AW2904" s="130">
        <f t="shared" si="4025"/>
        <v>0</v>
      </c>
      <c r="AX2904" s="130">
        <f t="shared" si="4026"/>
        <v>0</v>
      </c>
      <c r="AY2904" s="130">
        <f t="shared" si="4027"/>
        <v>0</v>
      </c>
      <c r="AZ2904" s="359">
        <f t="shared" si="4028"/>
        <v>0</v>
      </c>
      <c r="BA2904" s="130">
        <f t="shared" si="4029"/>
        <v>0</v>
      </c>
      <c r="BB2904" s="130">
        <f t="shared" si="4030"/>
        <v>0</v>
      </c>
      <c r="BC2904" s="130">
        <f t="shared" si="4031"/>
        <v>0</v>
      </c>
      <c r="BD2904" s="130">
        <f t="shared" si="4032"/>
        <v>0</v>
      </c>
      <c r="BE2904" s="359">
        <f t="shared" si="4033"/>
        <v>0</v>
      </c>
      <c r="BF2904" s="130">
        <f t="shared" si="4034"/>
        <v>0</v>
      </c>
      <c r="BG2904" s="130">
        <f t="shared" si="4035"/>
        <v>0</v>
      </c>
      <c r="BH2904" s="130">
        <f t="shared" si="4036"/>
        <v>0</v>
      </c>
      <c r="BI2904" s="130">
        <f t="shared" si="4037"/>
        <v>0</v>
      </c>
      <c r="BJ2904" s="359">
        <f t="shared" si="4038"/>
        <v>0</v>
      </c>
      <c r="BK2904" s="130">
        <f t="shared" si="4039"/>
        <v>0</v>
      </c>
      <c r="BL2904" s="130">
        <f t="shared" si="4040"/>
        <v>0</v>
      </c>
      <c r="BM2904" s="130">
        <f t="shared" si="4041"/>
        <v>0</v>
      </c>
      <c r="BN2904" s="130">
        <f t="shared" si="4042"/>
        <v>0</v>
      </c>
      <c r="BO2904" s="359">
        <f t="shared" si="4043"/>
        <v>0</v>
      </c>
      <c r="CO2904" s="340"/>
      <c r="CP2904" s="342"/>
      <c r="CQ2904" s="342"/>
      <c r="CR2904" s="342"/>
      <c r="CS2904" s="486"/>
      <c r="CT2904" s="486"/>
      <c r="CU2904" s="342"/>
      <c r="CV2904" s="342"/>
      <c r="CW2904" s="486"/>
      <c r="CX2904" s="486"/>
      <c r="CY2904" s="342"/>
      <c r="CZ2904" s="342"/>
      <c r="DA2904" s="486"/>
      <c r="DB2904" s="486"/>
      <c r="DC2904" s="342"/>
      <c r="DD2904" s="342"/>
      <c r="DE2904" s="486"/>
      <c r="DF2904" s="486"/>
      <c r="DG2904" s="342"/>
      <c r="DH2904" s="342"/>
      <c r="DI2904" s="486"/>
      <c r="DJ2904" s="486"/>
      <c r="DK2904" s="342"/>
      <c r="DL2904" s="342"/>
      <c r="DM2904" s="486"/>
      <c r="DN2904" s="486"/>
      <c r="DO2904" s="342"/>
      <c r="DP2904" s="342"/>
    </row>
    <row r="2905" spans="1:122" ht="38.25" customHeight="1" x14ac:dyDescent="0.2">
      <c r="A2905" s="174"/>
      <c r="B2905" s="174"/>
      <c r="C2905" s="169" t="s">
        <v>474</v>
      </c>
      <c r="D2905" s="201"/>
      <c r="E2905" s="201"/>
      <c r="F2905" s="201"/>
      <c r="G2905" s="486"/>
      <c r="H2905" s="486"/>
      <c r="I2905" s="201"/>
      <c r="J2905" s="201"/>
      <c r="K2905" s="486"/>
      <c r="L2905" s="486"/>
      <c r="M2905" s="201"/>
      <c r="N2905" s="201"/>
      <c r="O2905" s="486"/>
      <c r="P2905" s="486"/>
      <c r="Q2905" s="201"/>
      <c r="R2905" s="201"/>
      <c r="S2905" s="486"/>
      <c r="T2905" s="486"/>
      <c r="U2905" s="201"/>
      <c r="V2905" s="201"/>
      <c r="W2905" s="486"/>
      <c r="X2905" s="486"/>
      <c r="Y2905" s="201"/>
      <c r="Z2905" s="201"/>
      <c r="AA2905" s="486"/>
      <c r="AB2905" s="486"/>
      <c r="AC2905" s="201"/>
      <c r="AD2905" s="201"/>
      <c r="AE2905" s="109"/>
      <c r="AG2905" s="130">
        <f t="shared" si="4009"/>
        <v>0</v>
      </c>
      <c r="AH2905" s="130">
        <f t="shared" si="4010"/>
        <v>0</v>
      </c>
      <c r="AI2905" s="130">
        <f t="shared" si="4011"/>
        <v>0</v>
      </c>
      <c r="AJ2905" s="130">
        <f t="shared" si="4012"/>
        <v>0</v>
      </c>
      <c r="AK2905" s="359">
        <f t="shared" si="4013"/>
        <v>0</v>
      </c>
      <c r="AL2905" s="130">
        <f t="shared" si="4014"/>
        <v>0</v>
      </c>
      <c r="AM2905" s="130">
        <f t="shared" si="4015"/>
        <v>0</v>
      </c>
      <c r="AN2905" s="130">
        <f t="shared" si="4016"/>
        <v>0</v>
      </c>
      <c r="AO2905" s="130">
        <f t="shared" si="4017"/>
        <v>0</v>
      </c>
      <c r="AP2905" s="359">
        <f t="shared" si="4018"/>
        <v>0</v>
      </c>
      <c r="AQ2905" s="130">
        <f t="shared" si="4019"/>
        <v>0</v>
      </c>
      <c r="AR2905" s="130">
        <f t="shared" si="4020"/>
        <v>0</v>
      </c>
      <c r="AS2905" s="130">
        <f t="shared" si="4021"/>
        <v>0</v>
      </c>
      <c r="AT2905" s="130">
        <f t="shared" si="4022"/>
        <v>0</v>
      </c>
      <c r="AU2905" s="359">
        <f t="shared" si="4023"/>
        <v>0</v>
      </c>
      <c r="AV2905" s="130">
        <f t="shared" si="4024"/>
        <v>0</v>
      </c>
      <c r="AW2905" s="130">
        <f t="shared" si="4025"/>
        <v>0</v>
      </c>
      <c r="AX2905" s="130">
        <f t="shared" si="4026"/>
        <v>0</v>
      </c>
      <c r="AY2905" s="130">
        <f t="shared" si="4027"/>
        <v>0</v>
      </c>
      <c r="AZ2905" s="359">
        <f t="shared" si="4028"/>
        <v>0</v>
      </c>
      <c r="BA2905" s="130">
        <f t="shared" si="4029"/>
        <v>0</v>
      </c>
      <c r="BB2905" s="130">
        <f t="shared" si="4030"/>
        <v>0</v>
      </c>
      <c r="BC2905" s="130">
        <f t="shared" si="4031"/>
        <v>0</v>
      </c>
      <c r="BD2905" s="130">
        <f t="shared" si="4032"/>
        <v>0</v>
      </c>
      <c r="BE2905" s="359">
        <f t="shared" si="4033"/>
        <v>0</v>
      </c>
      <c r="BF2905" s="130">
        <f t="shared" si="4034"/>
        <v>0</v>
      </c>
      <c r="BG2905" s="130">
        <f t="shared" si="4035"/>
        <v>0</v>
      </c>
      <c r="BH2905" s="130">
        <f t="shared" si="4036"/>
        <v>0</v>
      </c>
      <c r="BI2905" s="130">
        <f t="shared" si="4037"/>
        <v>0</v>
      </c>
      <c r="BJ2905" s="359">
        <f t="shared" si="4038"/>
        <v>0</v>
      </c>
      <c r="BK2905" s="130">
        <f t="shared" si="4039"/>
        <v>0</v>
      </c>
      <c r="BL2905" s="130">
        <f t="shared" si="4040"/>
        <v>0</v>
      </c>
      <c r="BM2905" s="130">
        <f t="shared" si="4041"/>
        <v>0</v>
      </c>
      <c r="BN2905" s="130">
        <f t="shared" si="4042"/>
        <v>0</v>
      </c>
      <c r="BO2905" s="359">
        <f t="shared" si="4043"/>
        <v>0</v>
      </c>
      <c r="CO2905" s="340"/>
      <c r="CP2905" s="342"/>
      <c r="CQ2905" s="342"/>
      <c r="CR2905" s="342"/>
      <c r="CS2905" s="486"/>
      <c r="CT2905" s="486"/>
      <c r="CU2905" s="342"/>
      <c r="CV2905" s="342"/>
      <c r="CW2905" s="486"/>
      <c r="CX2905" s="486"/>
      <c r="CY2905" s="342"/>
      <c r="CZ2905" s="342"/>
      <c r="DA2905" s="486"/>
      <c r="DB2905" s="486"/>
      <c r="DC2905" s="342"/>
      <c r="DD2905" s="342"/>
      <c r="DE2905" s="486"/>
      <c r="DF2905" s="486"/>
      <c r="DG2905" s="342"/>
      <c r="DH2905" s="342"/>
      <c r="DI2905" s="486"/>
      <c r="DJ2905" s="486"/>
      <c r="DK2905" s="342"/>
      <c r="DL2905" s="342"/>
      <c r="DM2905" s="486"/>
      <c r="DN2905" s="486"/>
      <c r="DO2905" s="342"/>
      <c r="DP2905" s="342"/>
    </row>
    <row r="2906" spans="1:122" ht="38.25" customHeight="1" x14ac:dyDescent="0.2">
      <c r="A2906" s="174"/>
      <c r="B2906" s="174"/>
      <c r="C2906" s="169" t="s">
        <v>475</v>
      </c>
      <c r="D2906" s="201"/>
      <c r="E2906" s="201"/>
      <c r="F2906" s="201"/>
      <c r="G2906" s="486"/>
      <c r="H2906" s="486"/>
      <c r="I2906" s="201"/>
      <c r="J2906" s="201"/>
      <c r="K2906" s="486"/>
      <c r="L2906" s="486"/>
      <c r="M2906" s="201"/>
      <c r="N2906" s="201"/>
      <c r="O2906" s="486"/>
      <c r="P2906" s="486"/>
      <c r="Q2906" s="201"/>
      <c r="R2906" s="201"/>
      <c r="S2906" s="486"/>
      <c r="T2906" s="486"/>
      <c r="U2906" s="201"/>
      <c r="V2906" s="201"/>
      <c r="W2906" s="486"/>
      <c r="X2906" s="486"/>
      <c r="Y2906" s="201"/>
      <c r="Z2906" s="201"/>
      <c r="AA2906" s="486"/>
      <c r="AB2906" s="486"/>
      <c r="AC2906" s="201"/>
      <c r="AD2906" s="201"/>
      <c r="AE2906" s="109"/>
      <c r="AG2906" s="130">
        <f t="shared" si="4009"/>
        <v>0</v>
      </c>
      <c r="AH2906" s="130">
        <f t="shared" si="4010"/>
        <v>0</v>
      </c>
      <c r="AI2906" s="130">
        <f t="shared" si="4011"/>
        <v>0</v>
      </c>
      <c r="AJ2906" s="130">
        <f t="shared" si="4012"/>
        <v>0</v>
      </c>
      <c r="AK2906" s="359">
        <f t="shared" si="4013"/>
        <v>0</v>
      </c>
      <c r="AL2906" s="130">
        <f t="shared" si="4014"/>
        <v>0</v>
      </c>
      <c r="AM2906" s="130">
        <f t="shared" si="4015"/>
        <v>0</v>
      </c>
      <c r="AN2906" s="130">
        <f t="shared" si="4016"/>
        <v>0</v>
      </c>
      <c r="AO2906" s="130">
        <f t="shared" si="4017"/>
        <v>0</v>
      </c>
      <c r="AP2906" s="359">
        <f t="shared" si="4018"/>
        <v>0</v>
      </c>
      <c r="AQ2906" s="130">
        <f t="shared" si="4019"/>
        <v>0</v>
      </c>
      <c r="AR2906" s="130">
        <f t="shared" si="4020"/>
        <v>0</v>
      </c>
      <c r="AS2906" s="130">
        <f t="shared" si="4021"/>
        <v>0</v>
      </c>
      <c r="AT2906" s="130">
        <f t="shared" si="4022"/>
        <v>0</v>
      </c>
      <c r="AU2906" s="359">
        <f t="shared" si="4023"/>
        <v>0</v>
      </c>
      <c r="AV2906" s="130">
        <f t="shared" si="4024"/>
        <v>0</v>
      </c>
      <c r="AW2906" s="130">
        <f t="shared" si="4025"/>
        <v>0</v>
      </c>
      <c r="AX2906" s="130">
        <f t="shared" si="4026"/>
        <v>0</v>
      </c>
      <c r="AY2906" s="130">
        <f t="shared" si="4027"/>
        <v>0</v>
      </c>
      <c r="AZ2906" s="359">
        <f t="shared" si="4028"/>
        <v>0</v>
      </c>
      <c r="BA2906" s="130">
        <f t="shared" si="4029"/>
        <v>0</v>
      </c>
      <c r="BB2906" s="130">
        <f t="shared" si="4030"/>
        <v>0</v>
      </c>
      <c r="BC2906" s="130">
        <f t="shared" si="4031"/>
        <v>0</v>
      </c>
      <c r="BD2906" s="130">
        <f t="shared" si="4032"/>
        <v>0</v>
      </c>
      <c r="BE2906" s="359">
        <f t="shared" si="4033"/>
        <v>0</v>
      </c>
      <c r="BF2906" s="130">
        <f t="shared" si="4034"/>
        <v>0</v>
      </c>
      <c r="BG2906" s="130">
        <f t="shared" si="4035"/>
        <v>0</v>
      </c>
      <c r="BH2906" s="130">
        <f t="shared" si="4036"/>
        <v>0</v>
      </c>
      <c r="BI2906" s="130">
        <f t="shared" si="4037"/>
        <v>0</v>
      </c>
      <c r="BJ2906" s="359">
        <f t="shared" si="4038"/>
        <v>0</v>
      </c>
      <c r="BK2906" s="130">
        <f t="shared" si="4039"/>
        <v>0</v>
      </c>
      <c r="BL2906" s="130">
        <f t="shared" si="4040"/>
        <v>0</v>
      </c>
      <c r="BM2906" s="130">
        <f t="shared" si="4041"/>
        <v>0</v>
      </c>
      <c r="BN2906" s="130">
        <f t="shared" si="4042"/>
        <v>0</v>
      </c>
      <c r="BO2906" s="359">
        <f t="shared" si="4043"/>
        <v>0</v>
      </c>
      <c r="CO2906" s="340"/>
      <c r="CP2906" s="342"/>
      <c r="CQ2906" s="342"/>
      <c r="CR2906" s="342"/>
      <c r="CS2906" s="486"/>
      <c r="CT2906" s="486"/>
      <c r="CU2906" s="342"/>
      <c r="CV2906" s="342"/>
      <c r="CW2906" s="486"/>
      <c r="CX2906" s="486"/>
      <c r="CY2906" s="342"/>
      <c r="CZ2906" s="342"/>
      <c r="DA2906" s="486"/>
      <c r="DB2906" s="486"/>
      <c r="DC2906" s="342"/>
      <c r="DD2906" s="342"/>
      <c r="DE2906" s="486"/>
      <c r="DF2906" s="486"/>
      <c r="DG2906" s="342"/>
      <c r="DH2906" s="342"/>
      <c r="DI2906" s="486"/>
      <c r="DJ2906" s="486"/>
      <c r="DK2906" s="342"/>
      <c r="DL2906" s="342"/>
      <c r="DM2906" s="486"/>
      <c r="DN2906" s="486"/>
      <c r="DO2906" s="342"/>
      <c r="DP2906" s="342"/>
    </row>
    <row r="2907" spans="1:122" ht="38.25" customHeight="1" x14ac:dyDescent="0.2">
      <c r="A2907" s="174"/>
      <c r="B2907" s="174"/>
      <c r="C2907" s="169" t="s">
        <v>476</v>
      </c>
      <c r="D2907" s="201"/>
      <c r="E2907" s="201"/>
      <c r="F2907" s="201"/>
      <c r="G2907" s="486"/>
      <c r="H2907" s="486"/>
      <c r="I2907" s="201"/>
      <c r="J2907" s="201"/>
      <c r="K2907" s="486"/>
      <c r="L2907" s="486"/>
      <c r="M2907" s="201"/>
      <c r="N2907" s="201"/>
      <c r="O2907" s="486"/>
      <c r="P2907" s="486"/>
      <c r="Q2907" s="201"/>
      <c r="R2907" s="201"/>
      <c r="S2907" s="486"/>
      <c r="T2907" s="486"/>
      <c r="U2907" s="201"/>
      <c r="V2907" s="201"/>
      <c r="W2907" s="486"/>
      <c r="X2907" s="486"/>
      <c r="Y2907" s="201"/>
      <c r="Z2907" s="201"/>
      <c r="AA2907" s="486"/>
      <c r="AB2907" s="486"/>
      <c r="AC2907" s="201"/>
      <c r="AD2907" s="201"/>
      <c r="AE2907" s="109"/>
      <c r="AG2907" s="130">
        <f t="shared" si="4009"/>
        <v>0</v>
      </c>
      <c r="AH2907" s="130">
        <f t="shared" si="4010"/>
        <v>0</v>
      </c>
      <c r="AI2907" s="130">
        <f t="shared" si="4011"/>
        <v>0</v>
      </c>
      <c r="AJ2907" s="130">
        <f t="shared" si="4012"/>
        <v>0</v>
      </c>
      <c r="AK2907" s="359">
        <f t="shared" si="4013"/>
        <v>0</v>
      </c>
      <c r="AL2907" s="130">
        <f t="shared" si="4014"/>
        <v>0</v>
      </c>
      <c r="AM2907" s="130">
        <f t="shared" si="4015"/>
        <v>0</v>
      </c>
      <c r="AN2907" s="130">
        <f t="shared" si="4016"/>
        <v>0</v>
      </c>
      <c r="AO2907" s="130">
        <f t="shared" si="4017"/>
        <v>0</v>
      </c>
      <c r="AP2907" s="359">
        <f t="shared" si="4018"/>
        <v>0</v>
      </c>
      <c r="AQ2907" s="130">
        <f t="shared" si="4019"/>
        <v>0</v>
      </c>
      <c r="AR2907" s="130">
        <f t="shared" si="4020"/>
        <v>0</v>
      </c>
      <c r="AS2907" s="130">
        <f t="shared" si="4021"/>
        <v>0</v>
      </c>
      <c r="AT2907" s="130">
        <f t="shared" si="4022"/>
        <v>0</v>
      </c>
      <c r="AU2907" s="359">
        <f t="shared" si="4023"/>
        <v>0</v>
      </c>
      <c r="AV2907" s="130">
        <f t="shared" si="4024"/>
        <v>0</v>
      </c>
      <c r="AW2907" s="130">
        <f t="shared" si="4025"/>
        <v>0</v>
      </c>
      <c r="AX2907" s="130">
        <f t="shared" si="4026"/>
        <v>0</v>
      </c>
      <c r="AY2907" s="130">
        <f t="shared" si="4027"/>
        <v>0</v>
      </c>
      <c r="AZ2907" s="359">
        <f t="shared" si="4028"/>
        <v>0</v>
      </c>
      <c r="BA2907" s="130">
        <f t="shared" si="4029"/>
        <v>0</v>
      </c>
      <c r="BB2907" s="130">
        <f t="shared" si="4030"/>
        <v>0</v>
      </c>
      <c r="BC2907" s="130">
        <f t="shared" si="4031"/>
        <v>0</v>
      </c>
      <c r="BD2907" s="130">
        <f t="shared" si="4032"/>
        <v>0</v>
      </c>
      <c r="BE2907" s="359">
        <f t="shared" si="4033"/>
        <v>0</v>
      </c>
      <c r="BF2907" s="130">
        <f t="shared" si="4034"/>
        <v>0</v>
      </c>
      <c r="BG2907" s="130">
        <f t="shared" si="4035"/>
        <v>0</v>
      </c>
      <c r="BH2907" s="130">
        <f t="shared" si="4036"/>
        <v>0</v>
      </c>
      <c r="BI2907" s="130">
        <f t="shared" si="4037"/>
        <v>0</v>
      </c>
      <c r="BJ2907" s="359">
        <f t="shared" si="4038"/>
        <v>0</v>
      </c>
      <c r="BK2907" s="130">
        <f t="shared" si="4039"/>
        <v>0</v>
      </c>
      <c r="BL2907" s="130">
        <f t="shared" si="4040"/>
        <v>0</v>
      </c>
      <c r="BM2907" s="130">
        <f t="shared" si="4041"/>
        <v>0</v>
      </c>
      <c r="BN2907" s="130">
        <f t="shared" si="4042"/>
        <v>0</v>
      </c>
      <c r="BO2907" s="359">
        <f t="shared" si="4043"/>
        <v>0</v>
      </c>
      <c r="BQ2907" s="246" t="s">
        <v>84</v>
      </c>
      <c r="BR2907" s="246" t="s">
        <v>2048</v>
      </c>
      <c r="BS2907" s="246" t="s">
        <v>2049</v>
      </c>
      <c r="BT2907" s="246" t="s">
        <v>84</v>
      </c>
      <c r="BU2907" s="246" t="s">
        <v>2048</v>
      </c>
      <c r="BV2907" s="246" t="s">
        <v>2049</v>
      </c>
      <c r="BW2907" s="246" t="s">
        <v>84</v>
      </c>
      <c r="BX2907" s="246" t="s">
        <v>2048</v>
      </c>
      <c r="BY2907" s="246" t="s">
        <v>2049</v>
      </c>
      <c r="BZ2907" s="246" t="s">
        <v>84</v>
      </c>
      <c r="CA2907" s="246" t="s">
        <v>2048</v>
      </c>
      <c r="CB2907" s="246" t="s">
        <v>2049</v>
      </c>
      <c r="CC2907" s="246" t="s">
        <v>84</v>
      </c>
      <c r="CD2907" s="246" t="s">
        <v>2048</v>
      </c>
      <c r="CE2907" s="246" t="s">
        <v>2049</v>
      </c>
      <c r="CF2907" s="246" t="s">
        <v>84</v>
      </c>
      <c r="CG2907" s="246" t="s">
        <v>2048</v>
      </c>
      <c r="CH2907" s="246" t="s">
        <v>2049</v>
      </c>
      <c r="CI2907" s="246" t="s">
        <v>84</v>
      </c>
      <c r="CJ2907" s="246" t="s">
        <v>2048</v>
      </c>
      <c r="CK2907" s="246" t="s">
        <v>2049</v>
      </c>
      <c r="CO2907" s="340"/>
      <c r="CP2907" s="342"/>
      <c r="CQ2907" s="342"/>
      <c r="CR2907" s="342"/>
      <c r="CS2907" s="486"/>
      <c r="CT2907" s="486"/>
      <c r="CU2907" s="342"/>
      <c r="CV2907" s="342"/>
      <c r="CW2907" s="486"/>
      <c r="CX2907" s="486"/>
      <c r="CY2907" s="342"/>
      <c r="CZ2907" s="342"/>
      <c r="DA2907" s="486"/>
      <c r="DB2907" s="486"/>
      <c r="DC2907" s="342"/>
      <c r="DD2907" s="342"/>
      <c r="DE2907" s="486"/>
      <c r="DF2907" s="486"/>
      <c r="DG2907" s="342"/>
      <c r="DH2907" s="342"/>
      <c r="DI2907" s="486"/>
      <c r="DJ2907" s="486"/>
      <c r="DK2907" s="342"/>
      <c r="DL2907" s="342"/>
      <c r="DM2907" s="486"/>
      <c r="DN2907" s="486"/>
      <c r="DO2907" s="342"/>
      <c r="DP2907" s="342"/>
    </row>
    <row r="2908" spans="1:122" ht="38.25" customHeight="1" x14ac:dyDescent="0.2">
      <c r="A2908" s="173"/>
      <c r="B2908" s="173"/>
      <c r="C2908" s="168" t="s">
        <v>477</v>
      </c>
      <c r="D2908" s="201"/>
      <c r="E2908" s="201"/>
      <c r="F2908" s="201"/>
      <c r="G2908" s="486"/>
      <c r="H2908" s="486"/>
      <c r="I2908" s="201"/>
      <c r="J2908" s="201"/>
      <c r="K2908" s="486"/>
      <c r="L2908" s="486"/>
      <c r="M2908" s="201"/>
      <c r="N2908" s="201"/>
      <c r="O2908" s="486"/>
      <c r="P2908" s="486"/>
      <c r="Q2908" s="201"/>
      <c r="R2908" s="201"/>
      <c r="S2908" s="486"/>
      <c r="T2908" s="486"/>
      <c r="U2908" s="201"/>
      <c r="V2908" s="201"/>
      <c r="W2908" s="486"/>
      <c r="X2908" s="486"/>
      <c r="Y2908" s="201"/>
      <c r="Z2908" s="201"/>
      <c r="AA2908" s="486"/>
      <c r="AB2908" s="486"/>
      <c r="AC2908" s="201"/>
      <c r="AD2908" s="201"/>
      <c r="AE2908" s="109"/>
      <c r="AG2908" s="178">
        <f t="shared" si="4009"/>
        <v>0</v>
      </c>
      <c r="AH2908" s="178">
        <f t="shared" si="4010"/>
        <v>0</v>
      </c>
      <c r="AI2908" s="178">
        <f t="shared" si="4011"/>
        <v>0</v>
      </c>
      <c r="AJ2908" s="178">
        <f t="shared" si="4012"/>
        <v>0</v>
      </c>
      <c r="AK2908" s="359">
        <f t="shared" si="4013"/>
        <v>0</v>
      </c>
      <c r="AL2908" s="178">
        <f t="shared" si="4014"/>
        <v>0</v>
      </c>
      <c r="AM2908" s="178">
        <f t="shared" si="4015"/>
        <v>0</v>
      </c>
      <c r="AN2908" s="178">
        <f t="shared" si="4016"/>
        <v>0</v>
      </c>
      <c r="AO2908" s="178">
        <f t="shared" si="4017"/>
        <v>0</v>
      </c>
      <c r="AP2908" s="359">
        <f t="shared" si="4018"/>
        <v>0</v>
      </c>
      <c r="AQ2908" s="178">
        <f t="shared" si="4019"/>
        <v>0</v>
      </c>
      <c r="AR2908" s="178">
        <f t="shared" si="4020"/>
        <v>0</v>
      </c>
      <c r="AS2908" s="178">
        <f t="shared" si="4021"/>
        <v>0</v>
      </c>
      <c r="AT2908" s="178">
        <f t="shared" si="4022"/>
        <v>0</v>
      </c>
      <c r="AU2908" s="359">
        <f t="shared" si="4023"/>
        <v>0</v>
      </c>
      <c r="AV2908" s="178">
        <f t="shared" si="4024"/>
        <v>0</v>
      </c>
      <c r="AW2908" s="178">
        <f t="shared" si="4025"/>
        <v>0</v>
      </c>
      <c r="AX2908" s="178">
        <f t="shared" si="4026"/>
        <v>0</v>
      </c>
      <c r="AY2908" s="178">
        <f t="shared" si="4027"/>
        <v>0</v>
      </c>
      <c r="AZ2908" s="359">
        <f t="shared" si="4028"/>
        <v>0</v>
      </c>
      <c r="BA2908" s="178">
        <f t="shared" si="4029"/>
        <v>0</v>
      </c>
      <c r="BB2908" s="178">
        <f t="shared" si="4030"/>
        <v>0</v>
      </c>
      <c r="BC2908" s="178">
        <f t="shared" si="4031"/>
        <v>0</v>
      </c>
      <c r="BD2908" s="178">
        <f t="shared" si="4032"/>
        <v>0</v>
      </c>
      <c r="BE2908" s="359">
        <f t="shared" si="4033"/>
        <v>0</v>
      </c>
      <c r="BF2908" s="178">
        <f t="shared" si="4034"/>
        <v>0</v>
      </c>
      <c r="BG2908" s="178">
        <f t="shared" si="4035"/>
        <v>0</v>
      </c>
      <c r="BH2908" s="178">
        <f t="shared" si="4036"/>
        <v>0</v>
      </c>
      <c r="BI2908" s="178">
        <f t="shared" si="4037"/>
        <v>0</v>
      </c>
      <c r="BJ2908" s="359">
        <f t="shared" si="4038"/>
        <v>0</v>
      </c>
      <c r="BK2908" s="178">
        <f t="shared" si="4039"/>
        <v>0</v>
      </c>
      <c r="BL2908" s="178">
        <f t="shared" si="4040"/>
        <v>0</v>
      </c>
      <c r="BM2908" s="178">
        <f t="shared" si="4041"/>
        <v>0</v>
      </c>
      <c r="BN2908" s="178">
        <f t="shared" si="4042"/>
        <v>0</v>
      </c>
      <c r="BO2908" s="359">
        <f t="shared" si="4043"/>
        <v>0</v>
      </c>
      <c r="BP2908" s="186" t="s">
        <v>2077</v>
      </c>
      <c r="BQ2908" s="178">
        <f>IF($AG$1789=$AH$1789,0,IF(
OR(
AND(BQ2912=0,BQ2911&gt;0),
AND(BQ2912="NS",BQ2910&gt;0),
AND(BQ2912="NS",BQ2910=0,BQ2911=0)),1,
IF(OR(
AND(BQ2911&gt;=2,BQ2910&lt;BQ2912),
AND(BQ2912="NS",BQ2910=0,BQ2911&gt;0),
BQ2912=BQ2910,
AND(BQ2912="NA",BQ2911=0,BQ2910=0,BQ2909&gt;0)),0,1)))</f>
        <v>0</v>
      </c>
      <c r="BR2908" s="178">
        <f t="shared" ref="BR2908:BY2908" si="4332">IF($AG$1789=$AH$1789,0,IF(
OR(
AND(BR2912=0,BR2911&gt;0),
AND(BR2912="NS",BR2910&gt;0),
AND(BR2912="NS",BR2910=0,BR2911=0)),1,
IF(OR(
AND(BR2911&gt;=2,BR2910&lt;BR2912),
AND(BR2912="NS",BR2910=0,BR2911&gt;0),
BR2912=BR2910,
AND(BR2912="NA",BR2911=0,BR2910=0,BR2909&gt;0)),0,1)))</f>
        <v>0</v>
      </c>
      <c r="BS2908" s="178">
        <f t="shared" si="4332"/>
        <v>0</v>
      </c>
      <c r="BT2908" s="178">
        <f t="shared" si="4332"/>
        <v>0</v>
      </c>
      <c r="BU2908" s="178">
        <f t="shared" si="4332"/>
        <v>0</v>
      </c>
      <c r="BV2908" s="178">
        <f t="shared" si="4332"/>
        <v>0</v>
      </c>
      <c r="BW2908" s="178">
        <f t="shared" si="4332"/>
        <v>0</v>
      </c>
      <c r="BX2908" s="178">
        <f t="shared" si="4332"/>
        <v>0</v>
      </c>
      <c r="BY2908" s="178">
        <f t="shared" si="4332"/>
        <v>0</v>
      </c>
      <c r="BZ2908" s="178">
        <f>IF($AG$1789=$AH$1789,0,IF(
OR(
AND(BZ2912=0,BZ2911&gt;0),
AND(BZ2912="NS",BZ2910&gt;0),
AND(BZ2912="NS",BZ2910=0,BZ2911=0)),1,
IF(OR(
AND(BZ2911&gt;=2,BZ2910&lt;BZ2912),
AND(BZ2912="NS",BZ2910=0,BZ2911&gt;0),
BZ2912=BZ2910,
AND(BZ2912="NA",BZ2911=0,BZ2910=0,BZ2909&gt;0)),0,1)))</f>
        <v>0</v>
      </c>
      <c r="CA2908" s="178">
        <f t="shared" ref="CA2908:CK2908" si="4333">IF($AG$1789=$AH$1789,0,IF(
OR(
AND(CA2912=0,CA2911&gt;0),
AND(CA2912="NS",CA2910&gt;0),
AND(CA2912="NS",CA2910=0,CA2911=0)),1,
IF(OR(
AND(CA2911&gt;=2,CA2910&lt;CA2912),
AND(CA2912="NS",CA2910=0,CA2911&gt;0),
CA2912=CA2910,
AND(CA2912="NA",CA2911=0,CA2910=0,CA2909&gt;0)),0,1)))</f>
        <v>0</v>
      </c>
      <c r="CB2908" s="178">
        <f t="shared" si="4333"/>
        <v>0</v>
      </c>
      <c r="CC2908" s="178">
        <f t="shared" si="4333"/>
        <v>0</v>
      </c>
      <c r="CD2908" s="178">
        <f t="shared" si="4333"/>
        <v>0</v>
      </c>
      <c r="CE2908" s="178">
        <f t="shared" si="4333"/>
        <v>0</v>
      </c>
      <c r="CF2908" s="178">
        <f t="shared" si="4333"/>
        <v>0</v>
      </c>
      <c r="CG2908" s="178">
        <f t="shared" si="4333"/>
        <v>0</v>
      </c>
      <c r="CH2908" s="178">
        <f t="shared" si="4333"/>
        <v>0</v>
      </c>
      <c r="CI2908" s="178">
        <f t="shared" si="4333"/>
        <v>0</v>
      </c>
      <c r="CJ2908" s="178">
        <f t="shared" si="4333"/>
        <v>0</v>
      </c>
      <c r="CK2908" s="178">
        <f t="shared" si="4333"/>
        <v>0</v>
      </c>
      <c r="CL2908" s="186">
        <f>SUM(BZ2908:CK2908)</f>
        <v>0</v>
      </c>
      <c r="CO2908" s="354"/>
      <c r="CP2908" s="341"/>
      <c r="CQ2908" s="341"/>
      <c r="CR2908" s="341"/>
      <c r="CS2908" s="487"/>
      <c r="CT2908" s="487"/>
      <c r="CU2908" s="341"/>
      <c r="CV2908" s="341"/>
      <c r="CW2908" s="487"/>
      <c r="CX2908" s="487"/>
      <c r="CY2908" s="341"/>
      <c r="CZ2908" s="341"/>
      <c r="DA2908" s="487"/>
      <c r="DB2908" s="487"/>
      <c r="DC2908" s="341"/>
      <c r="DD2908" s="341"/>
      <c r="DE2908" s="487"/>
      <c r="DF2908" s="487"/>
      <c r="DG2908" s="341"/>
      <c r="DH2908" s="341"/>
      <c r="DI2908" s="487"/>
      <c r="DJ2908" s="487"/>
      <c r="DK2908" s="341"/>
      <c r="DL2908" s="341"/>
      <c r="DM2908" s="487"/>
      <c r="DN2908" s="487"/>
      <c r="DO2908" s="341"/>
      <c r="DP2908" s="341"/>
      <c r="DQ2908" s="186"/>
      <c r="DR2908" s="186"/>
    </row>
    <row r="2909" spans="1:122" ht="38.25" customHeight="1" x14ac:dyDescent="0.2">
      <c r="A2909" s="172"/>
      <c r="B2909" s="172"/>
      <c r="C2909" s="169" t="s">
        <v>479</v>
      </c>
      <c r="D2909" s="201"/>
      <c r="E2909" s="201"/>
      <c r="F2909" s="201"/>
      <c r="G2909" s="486"/>
      <c r="H2909" s="486"/>
      <c r="I2909" s="201"/>
      <c r="J2909" s="201"/>
      <c r="K2909" s="486"/>
      <c r="L2909" s="486"/>
      <c r="M2909" s="201"/>
      <c r="N2909" s="201"/>
      <c r="O2909" s="486"/>
      <c r="P2909" s="486"/>
      <c r="Q2909" s="201"/>
      <c r="R2909" s="201"/>
      <c r="S2909" s="486"/>
      <c r="T2909" s="486"/>
      <c r="U2909" s="201"/>
      <c r="V2909" s="201"/>
      <c r="W2909" s="486"/>
      <c r="X2909" s="486"/>
      <c r="Y2909" s="201"/>
      <c r="Z2909" s="201"/>
      <c r="AA2909" s="486"/>
      <c r="AB2909" s="486"/>
      <c r="AC2909" s="201"/>
      <c r="AD2909" s="201"/>
      <c r="AE2909" s="109"/>
      <c r="AG2909" s="130">
        <f t="shared" si="4009"/>
        <v>0</v>
      </c>
      <c r="AH2909" s="130">
        <f t="shared" si="4010"/>
        <v>0</v>
      </c>
      <c r="AI2909" s="130">
        <f t="shared" si="4011"/>
        <v>0</v>
      </c>
      <c r="AJ2909" s="130">
        <f t="shared" si="4012"/>
        <v>0</v>
      </c>
      <c r="AK2909" s="359">
        <f t="shared" si="4013"/>
        <v>0</v>
      </c>
      <c r="AL2909" s="130">
        <f t="shared" si="4014"/>
        <v>0</v>
      </c>
      <c r="AM2909" s="130">
        <f t="shared" si="4015"/>
        <v>0</v>
      </c>
      <c r="AN2909" s="130">
        <f t="shared" si="4016"/>
        <v>0</v>
      </c>
      <c r="AO2909" s="130">
        <f t="shared" si="4017"/>
        <v>0</v>
      </c>
      <c r="AP2909" s="359">
        <f t="shared" si="4018"/>
        <v>0</v>
      </c>
      <c r="AQ2909" s="130">
        <f t="shared" si="4019"/>
        <v>0</v>
      </c>
      <c r="AR2909" s="130">
        <f t="shared" si="4020"/>
        <v>0</v>
      </c>
      <c r="AS2909" s="130">
        <f t="shared" si="4021"/>
        <v>0</v>
      </c>
      <c r="AT2909" s="130">
        <f t="shared" si="4022"/>
        <v>0</v>
      </c>
      <c r="AU2909" s="359">
        <f t="shared" si="4023"/>
        <v>0</v>
      </c>
      <c r="AV2909" s="130">
        <f t="shared" si="4024"/>
        <v>0</v>
      </c>
      <c r="AW2909" s="130">
        <f t="shared" si="4025"/>
        <v>0</v>
      </c>
      <c r="AX2909" s="130">
        <f t="shared" si="4026"/>
        <v>0</v>
      </c>
      <c r="AY2909" s="130">
        <f t="shared" si="4027"/>
        <v>0</v>
      </c>
      <c r="AZ2909" s="359">
        <f t="shared" si="4028"/>
        <v>0</v>
      </c>
      <c r="BA2909" s="130">
        <f t="shared" si="4029"/>
        <v>0</v>
      </c>
      <c r="BB2909" s="130">
        <f t="shared" si="4030"/>
        <v>0</v>
      </c>
      <c r="BC2909" s="130">
        <f t="shared" si="4031"/>
        <v>0</v>
      </c>
      <c r="BD2909" s="130">
        <f t="shared" si="4032"/>
        <v>0</v>
      </c>
      <c r="BE2909" s="359">
        <f t="shared" si="4033"/>
        <v>0</v>
      </c>
      <c r="BF2909" s="130">
        <f t="shared" si="4034"/>
        <v>0</v>
      </c>
      <c r="BG2909" s="130">
        <f t="shared" si="4035"/>
        <v>0</v>
      </c>
      <c r="BH2909" s="130">
        <f t="shared" si="4036"/>
        <v>0</v>
      </c>
      <c r="BI2909" s="130">
        <f t="shared" si="4037"/>
        <v>0</v>
      </c>
      <c r="BJ2909" s="359">
        <f t="shared" si="4038"/>
        <v>0</v>
      </c>
      <c r="BK2909" s="130">
        <f t="shared" si="4039"/>
        <v>0</v>
      </c>
      <c r="BL2909" s="130">
        <f t="shared" si="4040"/>
        <v>0</v>
      </c>
      <c r="BM2909" s="130">
        <f t="shared" si="4041"/>
        <v>0</v>
      </c>
      <c r="BN2909" s="130">
        <f t="shared" si="4042"/>
        <v>0</v>
      </c>
      <c r="BO2909" s="359">
        <f t="shared" si="4043"/>
        <v>0</v>
      </c>
      <c r="BP2909" s="90" t="s">
        <v>2058</v>
      </c>
      <c r="BQ2909" s="90">
        <f>COUNTIF(D2909:D2914,"NA")</f>
        <v>0</v>
      </c>
      <c r="BR2909" s="90">
        <f>COUNTIF(E2909:E2914,"NA")</f>
        <v>0</v>
      </c>
      <c r="BS2909" s="90">
        <f>COUNTIF(F2909:F2914,"NA")</f>
        <v>0</v>
      </c>
      <c r="BT2909" s="90">
        <f>COUNTIF(G2909:H2914,"NA")</f>
        <v>0</v>
      </c>
      <c r="BU2909" s="90">
        <f>COUNTIF(I2909:I2914,"NA")</f>
        <v>0</v>
      </c>
      <c r="BV2909" s="90">
        <f>COUNTIF(J2909:J2914,"NA")</f>
        <v>0</v>
      </c>
      <c r="BW2909" s="90">
        <f>COUNTIF(K2909:L2914,"NA")</f>
        <v>0</v>
      </c>
      <c r="BX2909" s="90">
        <f>COUNTIF(M2909:M2914,"NA")</f>
        <v>0</v>
      </c>
      <c r="BY2909" s="90">
        <f>COUNTIF(N2909:N2914,"NA")</f>
        <v>0</v>
      </c>
      <c r="BZ2909" s="90">
        <f>COUNTIF(O2909:P2914,"NA")</f>
        <v>0</v>
      </c>
      <c r="CA2909" s="90">
        <f>COUNTIF(Q2909:Q2914,"NA")</f>
        <v>0</v>
      </c>
      <c r="CB2909" s="90">
        <f>COUNTIF(R2909:R2914,"NA")</f>
        <v>0</v>
      </c>
      <c r="CC2909" s="90">
        <f>COUNTIF(S2909:T2914,"NA")</f>
        <v>0</v>
      </c>
      <c r="CD2909" s="90">
        <f>COUNTIF(U2909:U2914,"NA")</f>
        <v>0</v>
      </c>
      <c r="CE2909" s="90">
        <f>COUNTIF(V2909:V2914,"NA")</f>
        <v>0</v>
      </c>
      <c r="CF2909" s="90">
        <f>COUNTIF(W2909:X2914,"NA")</f>
        <v>0</v>
      </c>
      <c r="CG2909" s="90">
        <f>COUNTIF(Y2909:Y2914,"NA")</f>
        <v>0</v>
      </c>
      <c r="CH2909" s="90">
        <f>COUNTIF(Z2909:Z2914,"NA")</f>
        <v>0</v>
      </c>
      <c r="CI2909" s="90">
        <f>COUNTIF(AA2909:AB2914,"NA")</f>
        <v>0</v>
      </c>
      <c r="CJ2909" s="90">
        <f>COUNTIF(AC2909:AC2914,"NA")</f>
        <v>0</v>
      </c>
      <c r="CK2909" s="90">
        <f>COUNTIF(AD2909:AD2914,"NA")</f>
        <v>0</v>
      </c>
      <c r="CO2909" s="340"/>
      <c r="CP2909" s="342"/>
      <c r="CQ2909" s="342"/>
      <c r="CR2909" s="342"/>
      <c r="CS2909" s="486"/>
      <c r="CT2909" s="486"/>
      <c r="CU2909" s="342"/>
      <c r="CV2909" s="342"/>
      <c r="CW2909" s="486"/>
      <c r="CX2909" s="486"/>
      <c r="CY2909" s="342"/>
      <c r="CZ2909" s="342"/>
      <c r="DA2909" s="486"/>
      <c r="DB2909" s="486"/>
      <c r="DC2909" s="342"/>
      <c r="DD2909" s="342"/>
      <c r="DE2909" s="486"/>
      <c r="DF2909" s="486"/>
      <c r="DG2909" s="342"/>
      <c r="DH2909" s="342"/>
      <c r="DI2909" s="486"/>
      <c r="DJ2909" s="486"/>
      <c r="DK2909" s="342"/>
      <c r="DL2909" s="342"/>
      <c r="DM2909" s="486"/>
      <c r="DN2909" s="486"/>
      <c r="DO2909" s="342"/>
      <c r="DP2909" s="342"/>
    </row>
    <row r="2910" spans="1:122" ht="38.25" customHeight="1" x14ac:dyDescent="0.2">
      <c r="A2910" s="172"/>
      <c r="B2910" s="172"/>
      <c r="C2910" s="169" t="s">
        <v>480</v>
      </c>
      <c r="D2910" s="201"/>
      <c r="E2910" s="201"/>
      <c r="F2910" s="201"/>
      <c r="G2910" s="486"/>
      <c r="H2910" s="486"/>
      <c r="I2910" s="201"/>
      <c r="J2910" s="201"/>
      <c r="K2910" s="486"/>
      <c r="L2910" s="486"/>
      <c r="M2910" s="201"/>
      <c r="N2910" s="201"/>
      <c r="O2910" s="486"/>
      <c r="P2910" s="486"/>
      <c r="Q2910" s="201"/>
      <c r="R2910" s="201"/>
      <c r="S2910" s="486"/>
      <c r="T2910" s="486"/>
      <c r="U2910" s="201"/>
      <c r="V2910" s="201"/>
      <c r="W2910" s="486"/>
      <c r="X2910" s="486"/>
      <c r="Y2910" s="201"/>
      <c r="Z2910" s="201"/>
      <c r="AA2910" s="486"/>
      <c r="AB2910" s="486"/>
      <c r="AC2910" s="201"/>
      <c r="AD2910" s="201"/>
      <c r="AE2910" s="109"/>
      <c r="AG2910" s="130">
        <f t="shared" si="4009"/>
        <v>0</v>
      </c>
      <c r="AH2910" s="130">
        <f t="shared" si="4010"/>
        <v>0</v>
      </c>
      <c r="AI2910" s="130">
        <f t="shared" si="4011"/>
        <v>0</v>
      </c>
      <c r="AJ2910" s="130">
        <f t="shared" si="4012"/>
        <v>0</v>
      </c>
      <c r="AK2910" s="359">
        <f t="shared" si="4013"/>
        <v>0</v>
      </c>
      <c r="AL2910" s="130">
        <f t="shared" si="4014"/>
        <v>0</v>
      </c>
      <c r="AM2910" s="130">
        <f t="shared" si="4015"/>
        <v>0</v>
      </c>
      <c r="AN2910" s="130">
        <f t="shared" si="4016"/>
        <v>0</v>
      </c>
      <c r="AO2910" s="130">
        <f t="shared" si="4017"/>
        <v>0</v>
      </c>
      <c r="AP2910" s="359">
        <f t="shared" si="4018"/>
        <v>0</v>
      </c>
      <c r="AQ2910" s="130">
        <f t="shared" si="4019"/>
        <v>0</v>
      </c>
      <c r="AR2910" s="130">
        <f t="shared" si="4020"/>
        <v>0</v>
      </c>
      <c r="AS2910" s="130">
        <f t="shared" si="4021"/>
        <v>0</v>
      </c>
      <c r="AT2910" s="130">
        <f t="shared" si="4022"/>
        <v>0</v>
      </c>
      <c r="AU2910" s="359">
        <f t="shared" si="4023"/>
        <v>0</v>
      </c>
      <c r="AV2910" s="130">
        <f t="shared" si="4024"/>
        <v>0</v>
      </c>
      <c r="AW2910" s="130">
        <f t="shared" si="4025"/>
        <v>0</v>
      </c>
      <c r="AX2910" s="130">
        <f t="shared" si="4026"/>
        <v>0</v>
      </c>
      <c r="AY2910" s="130">
        <f t="shared" si="4027"/>
        <v>0</v>
      </c>
      <c r="AZ2910" s="359">
        <f t="shared" si="4028"/>
        <v>0</v>
      </c>
      <c r="BA2910" s="130">
        <f t="shared" si="4029"/>
        <v>0</v>
      </c>
      <c r="BB2910" s="130">
        <f t="shared" si="4030"/>
        <v>0</v>
      </c>
      <c r="BC2910" s="130">
        <f t="shared" si="4031"/>
        <v>0</v>
      </c>
      <c r="BD2910" s="130">
        <f t="shared" si="4032"/>
        <v>0</v>
      </c>
      <c r="BE2910" s="359">
        <f t="shared" si="4033"/>
        <v>0</v>
      </c>
      <c r="BF2910" s="130">
        <f t="shared" si="4034"/>
        <v>0</v>
      </c>
      <c r="BG2910" s="130">
        <f t="shared" si="4035"/>
        <v>0</v>
      </c>
      <c r="BH2910" s="130">
        <f t="shared" si="4036"/>
        <v>0</v>
      </c>
      <c r="BI2910" s="130">
        <f t="shared" si="4037"/>
        <v>0</v>
      </c>
      <c r="BJ2910" s="359">
        <f t="shared" si="4038"/>
        <v>0</v>
      </c>
      <c r="BK2910" s="130">
        <f t="shared" si="4039"/>
        <v>0</v>
      </c>
      <c r="BL2910" s="130">
        <f t="shared" si="4040"/>
        <v>0</v>
      </c>
      <c r="BM2910" s="130">
        <f t="shared" si="4041"/>
        <v>0</v>
      </c>
      <c r="BN2910" s="130">
        <f t="shared" si="4042"/>
        <v>0</v>
      </c>
      <c r="BO2910" s="359">
        <f t="shared" si="4043"/>
        <v>0</v>
      </c>
      <c r="BP2910" s="90" t="s">
        <v>2078</v>
      </c>
      <c r="BQ2910" s="90">
        <f>SUM(D2909:D2914)</f>
        <v>0</v>
      </c>
      <c r="BR2910" s="90">
        <f>SUM(E2909:E2914)</f>
        <v>0</v>
      </c>
      <c r="BS2910" s="90">
        <f>SUM(F2909:F2914)</f>
        <v>0</v>
      </c>
      <c r="BT2910" s="90">
        <f>SUM(G2909:H2914)</f>
        <v>0</v>
      </c>
      <c r="BU2910" s="90">
        <f>SUM(I2909:I2914)</f>
        <v>0</v>
      </c>
      <c r="BV2910" s="90">
        <f>SUM(J2909:J2914)</f>
        <v>0</v>
      </c>
      <c r="BW2910" s="90">
        <f>SUM(K2909:L2914)</f>
        <v>0</v>
      </c>
      <c r="BX2910" s="90">
        <f>SUM(M2909:M2914)</f>
        <v>0</v>
      </c>
      <c r="BY2910" s="90">
        <f>SUM(N2909:N2914)</f>
        <v>0</v>
      </c>
      <c r="BZ2910" s="90">
        <f>SUM(O2909:P2914)</f>
        <v>0</v>
      </c>
      <c r="CA2910" s="90">
        <f>SUM(Q2909:Q2914)</f>
        <v>0</v>
      </c>
      <c r="CB2910" s="90">
        <f>SUM(R2909:R2914)</f>
        <v>0</v>
      </c>
      <c r="CC2910" s="90">
        <f>SUM(S2909:T2914)</f>
        <v>0</v>
      </c>
      <c r="CD2910" s="90">
        <f>SUM(U2909:U2914)</f>
        <v>0</v>
      </c>
      <c r="CE2910" s="90">
        <f>SUM(V2909:V2914)</f>
        <v>0</v>
      </c>
      <c r="CF2910" s="90">
        <f>SUM(W2909:X2914)</f>
        <v>0</v>
      </c>
      <c r="CG2910" s="90">
        <f>SUM(Y2909:Y2914)</f>
        <v>0</v>
      </c>
      <c r="CH2910" s="90">
        <f>SUM(Z2909:Z2914)</f>
        <v>0</v>
      </c>
      <c r="CI2910" s="90">
        <f>SUM(AA2909:AB2914)</f>
        <v>0</v>
      </c>
      <c r="CJ2910" s="90">
        <f>SUM(AC2909:AC2914)</f>
        <v>0</v>
      </c>
      <c r="CK2910" s="90">
        <f>SUM(AD2909:AD2914)</f>
        <v>0</v>
      </c>
      <c r="CO2910" s="340"/>
      <c r="CP2910" s="342"/>
      <c r="CQ2910" s="342"/>
      <c r="CR2910" s="342"/>
      <c r="CS2910" s="486"/>
      <c r="CT2910" s="486"/>
      <c r="CU2910" s="342"/>
      <c r="CV2910" s="342"/>
      <c r="CW2910" s="486"/>
      <c r="CX2910" s="486"/>
      <c r="CY2910" s="342"/>
      <c r="CZ2910" s="342"/>
      <c r="DA2910" s="486"/>
      <c r="DB2910" s="486"/>
      <c r="DC2910" s="342"/>
      <c r="DD2910" s="342"/>
      <c r="DE2910" s="486"/>
      <c r="DF2910" s="486"/>
      <c r="DG2910" s="342"/>
      <c r="DH2910" s="342"/>
      <c r="DI2910" s="486"/>
      <c r="DJ2910" s="486"/>
      <c r="DK2910" s="342"/>
      <c r="DL2910" s="342"/>
      <c r="DM2910" s="486"/>
      <c r="DN2910" s="486"/>
      <c r="DO2910" s="342"/>
      <c r="DP2910" s="342"/>
    </row>
    <row r="2911" spans="1:122" ht="38.25" customHeight="1" x14ac:dyDescent="0.2">
      <c r="A2911" s="172"/>
      <c r="B2911" s="172"/>
      <c r="C2911" s="169" t="s">
        <v>481</v>
      </c>
      <c r="D2911" s="201"/>
      <c r="E2911" s="201"/>
      <c r="F2911" s="201"/>
      <c r="G2911" s="486"/>
      <c r="H2911" s="486"/>
      <c r="I2911" s="201"/>
      <c r="J2911" s="201"/>
      <c r="K2911" s="486"/>
      <c r="L2911" s="486"/>
      <c r="M2911" s="201"/>
      <c r="N2911" s="201"/>
      <c r="O2911" s="486"/>
      <c r="P2911" s="486"/>
      <c r="Q2911" s="201"/>
      <c r="R2911" s="201"/>
      <c r="S2911" s="486"/>
      <c r="T2911" s="486"/>
      <c r="U2911" s="201"/>
      <c r="V2911" s="201"/>
      <c r="W2911" s="486"/>
      <c r="X2911" s="486"/>
      <c r="Y2911" s="201"/>
      <c r="Z2911" s="201"/>
      <c r="AA2911" s="486"/>
      <c r="AB2911" s="486"/>
      <c r="AC2911" s="201"/>
      <c r="AD2911" s="201"/>
      <c r="AE2911" s="109"/>
      <c r="AG2911" s="130">
        <f t="shared" si="4009"/>
        <v>0</v>
      </c>
      <c r="AH2911" s="130">
        <f t="shared" si="4010"/>
        <v>0</v>
      </c>
      <c r="AI2911" s="130">
        <f t="shared" si="4011"/>
        <v>0</v>
      </c>
      <c r="AJ2911" s="130">
        <f t="shared" si="4012"/>
        <v>0</v>
      </c>
      <c r="AK2911" s="359">
        <f t="shared" si="4013"/>
        <v>0</v>
      </c>
      <c r="AL2911" s="130">
        <f t="shared" si="4014"/>
        <v>0</v>
      </c>
      <c r="AM2911" s="130">
        <f t="shared" si="4015"/>
        <v>0</v>
      </c>
      <c r="AN2911" s="130">
        <f t="shared" si="4016"/>
        <v>0</v>
      </c>
      <c r="AO2911" s="130">
        <f t="shared" si="4017"/>
        <v>0</v>
      </c>
      <c r="AP2911" s="359">
        <f t="shared" si="4018"/>
        <v>0</v>
      </c>
      <c r="AQ2911" s="130">
        <f t="shared" si="4019"/>
        <v>0</v>
      </c>
      <c r="AR2911" s="130">
        <f t="shared" si="4020"/>
        <v>0</v>
      </c>
      <c r="AS2911" s="130">
        <f t="shared" si="4021"/>
        <v>0</v>
      </c>
      <c r="AT2911" s="130">
        <f t="shared" si="4022"/>
        <v>0</v>
      </c>
      <c r="AU2911" s="359">
        <f t="shared" si="4023"/>
        <v>0</v>
      </c>
      <c r="AV2911" s="130">
        <f t="shared" si="4024"/>
        <v>0</v>
      </c>
      <c r="AW2911" s="130">
        <f t="shared" si="4025"/>
        <v>0</v>
      </c>
      <c r="AX2911" s="130">
        <f t="shared" si="4026"/>
        <v>0</v>
      </c>
      <c r="AY2911" s="130">
        <f t="shared" si="4027"/>
        <v>0</v>
      </c>
      <c r="AZ2911" s="359">
        <f t="shared" si="4028"/>
        <v>0</v>
      </c>
      <c r="BA2911" s="130">
        <f t="shared" si="4029"/>
        <v>0</v>
      </c>
      <c r="BB2911" s="130">
        <f t="shared" si="4030"/>
        <v>0</v>
      </c>
      <c r="BC2911" s="130">
        <f t="shared" si="4031"/>
        <v>0</v>
      </c>
      <c r="BD2911" s="130">
        <f t="shared" si="4032"/>
        <v>0</v>
      </c>
      <c r="BE2911" s="359">
        <f t="shared" si="4033"/>
        <v>0</v>
      </c>
      <c r="BF2911" s="130">
        <f t="shared" si="4034"/>
        <v>0</v>
      </c>
      <c r="BG2911" s="130">
        <f t="shared" si="4035"/>
        <v>0</v>
      </c>
      <c r="BH2911" s="130">
        <f t="shared" si="4036"/>
        <v>0</v>
      </c>
      <c r="BI2911" s="130">
        <f t="shared" si="4037"/>
        <v>0</v>
      </c>
      <c r="BJ2911" s="359">
        <f t="shared" si="4038"/>
        <v>0</v>
      </c>
      <c r="BK2911" s="130">
        <f t="shared" si="4039"/>
        <v>0</v>
      </c>
      <c r="BL2911" s="130">
        <f t="shared" si="4040"/>
        <v>0</v>
      </c>
      <c r="BM2911" s="130">
        <f t="shared" si="4041"/>
        <v>0</v>
      </c>
      <c r="BN2911" s="130">
        <f t="shared" si="4042"/>
        <v>0</v>
      </c>
      <c r="BO2911" s="359">
        <f t="shared" si="4043"/>
        <v>0</v>
      </c>
      <c r="BP2911" s="90" t="s">
        <v>2029</v>
      </c>
      <c r="BQ2911" s="90">
        <f>COUNTIF(D2909:D2914,"NS")</f>
        <v>0</v>
      </c>
      <c r="BR2911" s="90">
        <f>COUNTIF(E2909:E2914,"NS")</f>
        <v>0</v>
      </c>
      <c r="BS2911" s="90">
        <f>COUNTIF(F2909:F2914,"NS")</f>
        <v>0</v>
      </c>
      <c r="BT2911" s="90">
        <f>COUNTIF(G2909:H2914,"NS")</f>
        <v>0</v>
      </c>
      <c r="BU2911" s="90">
        <f>COUNTIF(I2909:I2914,"NS")</f>
        <v>0</v>
      </c>
      <c r="BV2911" s="90">
        <f>COUNTIF(J2909:J2914,"NS")</f>
        <v>0</v>
      </c>
      <c r="BW2911" s="90">
        <f>COUNTIF(K2909:L2914,"NS")</f>
        <v>0</v>
      </c>
      <c r="BX2911" s="90">
        <f>COUNTIF(M2909:M2914,"NS")</f>
        <v>0</v>
      </c>
      <c r="BY2911" s="90">
        <f>COUNTIF(N2909:N2914,"NS")</f>
        <v>0</v>
      </c>
      <c r="BZ2911" s="90">
        <f>COUNTIF(O2909:P2914,"NS")</f>
        <v>0</v>
      </c>
      <c r="CA2911" s="90">
        <f>COUNTIF(Q2909:Q2914,"NS")</f>
        <v>0</v>
      </c>
      <c r="CB2911" s="90">
        <f>COUNTIF(R2909:R2914,"NS")</f>
        <v>0</v>
      </c>
      <c r="CC2911" s="90">
        <f>COUNTIF(S2909:T2914,"NS")</f>
        <v>0</v>
      </c>
      <c r="CD2911" s="90">
        <f>COUNTIF(U2909:U2914,"NS")</f>
        <v>0</v>
      </c>
      <c r="CE2911" s="90">
        <f>COUNTIF(V2909:V2914,"NS")</f>
        <v>0</v>
      </c>
      <c r="CF2911" s="90">
        <f>COUNTIF(W2909:X2914,"NS")</f>
        <v>0</v>
      </c>
      <c r="CG2911" s="90">
        <f>COUNTIF(Y2909:Y2914,"NS")</f>
        <v>0</v>
      </c>
      <c r="CH2911" s="90">
        <f>COUNTIF(Z2909:Z2914,"NS")</f>
        <v>0</v>
      </c>
      <c r="CI2911" s="90">
        <f>COUNTIF(AA2909:AB2914,"NS")</f>
        <v>0</v>
      </c>
      <c r="CJ2911" s="90">
        <f>COUNTIF(AC2909:AC2914,"NS")</f>
        <v>0</v>
      </c>
      <c r="CK2911" s="90">
        <f>COUNTIF(AD2909:AD2914,"NS")</f>
        <v>0</v>
      </c>
      <c r="CO2911" s="340"/>
      <c r="CP2911" s="342"/>
      <c r="CQ2911" s="342"/>
      <c r="CR2911" s="342"/>
      <c r="CS2911" s="486"/>
      <c r="CT2911" s="486"/>
      <c r="CU2911" s="342"/>
      <c r="CV2911" s="342"/>
      <c r="CW2911" s="486"/>
      <c r="CX2911" s="486"/>
      <c r="CY2911" s="342"/>
      <c r="CZ2911" s="342"/>
      <c r="DA2911" s="486"/>
      <c r="DB2911" s="486"/>
      <c r="DC2911" s="342"/>
      <c r="DD2911" s="342"/>
      <c r="DE2911" s="486"/>
      <c r="DF2911" s="486"/>
      <c r="DG2911" s="342"/>
      <c r="DH2911" s="342"/>
      <c r="DI2911" s="486"/>
      <c r="DJ2911" s="486"/>
      <c r="DK2911" s="342"/>
      <c r="DL2911" s="342"/>
      <c r="DM2911" s="486"/>
      <c r="DN2911" s="486"/>
      <c r="DO2911" s="342"/>
      <c r="DP2911" s="342"/>
    </row>
    <row r="2912" spans="1:122" ht="38.25" customHeight="1" x14ac:dyDescent="0.2">
      <c r="A2912" s="172"/>
      <c r="B2912" s="172"/>
      <c r="C2912" s="169" t="s">
        <v>482</v>
      </c>
      <c r="D2912" s="201"/>
      <c r="E2912" s="201"/>
      <c r="F2912" s="201"/>
      <c r="G2912" s="486"/>
      <c r="H2912" s="486"/>
      <c r="I2912" s="201"/>
      <c r="J2912" s="201"/>
      <c r="K2912" s="486"/>
      <c r="L2912" s="486"/>
      <c r="M2912" s="201"/>
      <c r="N2912" s="201"/>
      <c r="O2912" s="486"/>
      <c r="P2912" s="486"/>
      <c r="Q2912" s="201"/>
      <c r="R2912" s="201"/>
      <c r="S2912" s="486"/>
      <c r="T2912" s="486"/>
      <c r="U2912" s="201"/>
      <c r="V2912" s="201"/>
      <c r="W2912" s="486"/>
      <c r="X2912" s="486"/>
      <c r="Y2912" s="201"/>
      <c r="Z2912" s="201"/>
      <c r="AA2912" s="486"/>
      <c r="AB2912" s="486"/>
      <c r="AC2912" s="201"/>
      <c r="AD2912" s="201"/>
      <c r="AE2912" s="109"/>
      <c r="AG2912" s="130">
        <f t="shared" si="4009"/>
        <v>0</v>
      </c>
      <c r="AH2912" s="130">
        <f t="shared" si="4010"/>
        <v>0</v>
      </c>
      <c r="AI2912" s="130">
        <f t="shared" si="4011"/>
        <v>0</v>
      </c>
      <c r="AJ2912" s="130">
        <f t="shared" si="4012"/>
        <v>0</v>
      </c>
      <c r="AK2912" s="359">
        <f t="shared" si="4013"/>
        <v>0</v>
      </c>
      <c r="AL2912" s="130">
        <f t="shared" si="4014"/>
        <v>0</v>
      </c>
      <c r="AM2912" s="130">
        <f t="shared" si="4015"/>
        <v>0</v>
      </c>
      <c r="AN2912" s="130">
        <f t="shared" si="4016"/>
        <v>0</v>
      </c>
      <c r="AO2912" s="130">
        <f t="shared" si="4017"/>
        <v>0</v>
      </c>
      <c r="AP2912" s="359">
        <f t="shared" si="4018"/>
        <v>0</v>
      </c>
      <c r="AQ2912" s="130">
        <f t="shared" si="4019"/>
        <v>0</v>
      </c>
      <c r="AR2912" s="130">
        <f t="shared" si="4020"/>
        <v>0</v>
      </c>
      <c r="AS2912" s="130">
        <f t="shared" si="4021"/>
        <v>0</v>
      </c>
      <c r="AT2912" s="130">
        <f t="shared" si="4022"/>
        <v>0</v>
      </c>
      <c r="AU2912" s="359">
        <f t="shared" si="4023"/>
        <v>0</v>
      </c>
      <c r="AV2912" s="130">
        <f t="shared" si="4024"/>
        <v>0</v>
      </c>
      <c r="AW2912" s="130">
        <f t="shared" si="4025"/>
        <v>0</v>
      </c>
      <c r="AX2912" s="130">
        <f t="shared" si="4026"/>
        <v>0</v>
      </c>
      <c r="AY2912" s="130">
        <f t="shared" si="4027"/>
        <v>0</v>
      </c>
      <c r="AZ2912" s="359">
        <f t="shared" si="4028"/>
        <v>0</v>
      </c>
      <c r="BA2912" s="130">
        <f t="shared" si="4029"/>
        <v>0</v>
      </c>
      <c r="BB2912" s="130">
        <f t="shared" si="4030"/>
        <v>0</v>
      </c>
      <c r="BC2912" s="130">
        <f t="shared" si="4031"/>
        <v>0</v>
      </c>
      <c r="BD2912" s="130">
        <f t="shared" si="4032"/>
        <v>0</v>
      </c>
      <c r="BE2912" s="359">
        <f t="shared" si="4033"/>
        <v>0</v>
      </c>
      <c r="BF2912" s="130">
        <f t="shared" si="4034"/>
        <v>0</v>
      </c>
      <c r="BG2912" s="130">
        <f t="shared" si="4035"/>
        <v>0</v>
      </c>
      <c r="BH2912" s="130">
        <f t="shared" si="4036"/>
        <v>0</v>
      </c>
      <c r="BI2912" s="130">
        <f t="shared" si="4037"/>
        <v>0</v>
      </c>
      <c r="BJ2912" s="359">
        <f t="shared" si="4038"/>
        <v>0</v>
      </c>
      <c r="BK2912" s="130">
        <f t="shared" si="4039"/>
        <v>0</v>
      </c>
      <c r="BL2912" s="130">
        <f t="shared" si="4040"/>
        <v>0</v>
      </c>
      <c r="BM2912" s="130">
        <f t="shared" si="4041"/>
        <v>0</v>
      </c>
      <c r="BN2912" s="130">
        <f t="shared" si="4042"/>
        <v>0</v>
      </c>
      <c r="BO2912" s="359">
        <f t="shared" si="4043"/>
        <v>0</v>
      </c>
      <c r="BP2912" s="90" t="s">
        <v>2104</v>
      </c>
      <c r="BQ2912" s="90">
        <f>D2908</f>
        <v>0</v>
      </c>
      <c r="BR2912" s="90">
        <f>E2908</f>
        <v>0</v>
      </c>
      <c r="BS2912" s="90">
        <f>F2908</f>
        <v>0</v>
      </c>
      <c r="BT2912" s="90">
        <f>G2908</f>
        <v>0</v>
      </c>
      <c r="BU2912" s="90">
        <f>I2908</f>
        <v>0</v>
      </c>
      <c r="BV2912" s="90">
        <f>J2908</f>
        <v>0</v>
      </c>
      <c r="BW2912" s="90">
        <f>K2908</f>
        <v>0</v>
      </c>
      <c r="BX2912" s="90">
        <f>M2908</f>
        <v>0</v>
      </c>
      <c r="BY2912" s="90">
        <f>N2908</f>
        <v>0</v>
      </c>
      <c r="BZ2912" s="90">
        <f>O2908</f>
        <v>0</v>
      </c>
      <c r="CA2912" s="90">
        <f>Q2908</f>
        <v>0</v>
      </c>
      <c r="CB2912" s="90">
        <f>R2908</f>
        <v>0</v>
      </c>
      <c r="CC2912" s="90">
        <f>S2908</f>
        <v>0</v>
      </c>
      <c r="CD2912" s="90">
        <f>U2908</f>
        <v>0</v>
      </c>
      <c r="CE2912" s="90">
        <f>V2908</f>
        <v>0</v>
      </c>
      <c r="CF2912" s="90">
        <f>W2908</f>
        <v>0</v>
      </c>
      <c r="CG2912" s="90">
        <f>Y2908</f>
        <v>0</v>
      </c>
      <c r="CH2912" s="90">
        <f>Z2908</f>
        <v>0</v>
      </c>
      <c r="CI2912" s="90">
        <f>AA2908</f>
        <v>0</v>
      </c>
      <c r="CJ2912" s="90">
        <f>AC2908</f>
        <v>0</v>
      </c>
      <c r="CK2912" s="90">
        <f>AD2908</f>
        <v>0</v>
      </c>
      <c r="CO2912" s="340"/>
      <c r="CP2912" s="342"/>
      <c r="CQ2912" s="342"/>
      <c r="CR2912" s="342"/>
      <c r="CS2912" s="486"/>
      <c r="CT2912" s="486"/>
      <c r="CU2912" s="342"/>
      <c r="CV2912" s="342"/>
      <c r="CW2912" s="486"/>
      <c r="CX2912" s="486"/>
      <c r="CY2912" s="342"/>
      <c r="CZ2912" s="342"/>
      <c r="DA2912" s="486"/>
      <c r="DB2912" s="486"/>
      <c r="DC2912" s="342"/>
      <c r="DD2912" s="342"/>
      <c r="DE2912" s="486"/>
      <c r="DF2912" s="486"/>
      <c r="DG2912" s="342"/>
      <c r="DH2912" s="342"/>
      <c r="DI2912" s="486"/>
      <c r="DJ2912" s="486"/>
      <c r="DK2912" s="342"/>
      <c r="DL2912" s="342"/>
      <c r="DM2912" s="486"/>
      <c r="DN2912" s="486"/>
      <c r="DO2912" s="342"/>
      <c r="DP2912" s="342"/>
    </row>
    <row r="2913" spans="1:122" ht="38.25" customHeight="1" x14ac:dyDescent="0.2">
      <c r="A2913" s="173"/>
      <c r="B2913" s="173"/>
      <c r="C2913" s="168" t="s">
        <v>487</v>
      </c>
      <c r="D2913" s="201"/>
      <c r="E2913" s="201"/>
      <c r="F2913" s="201"/>
      <c r="G2913" s="486"/>
      <c r="H2913" s="486"/>
      <c r="I2913" s="201"/>
      <c r="J2913" s="201"/>
      <c r="K2913" s="486"/>
      <c r="L2913" s="486"/>
      <c r="M2913" s="201"/>
      <c r="N2913" s="201"/>
      <c r="O2913" s="486"/>
      <c r="P2913" s="486"/>
      <c r="Q2913" s="201"/>
      <c r="R2913" s="201"/>
      <c r="S2913" s="486"/>
      <c r="T2913" s="486"/>
      <c r="U2913" s="201"/>
      <c r="V2913" s="201"/>
      <c r="W2913" s="486"/>
      <c r="X2913" s="486"/>
      <c r="Y2913" s="201"/>
      <c r="Z2913" s="201"/>
      <c r="AA2913" s="486"/>
      <c r="AB2913" s="486"/>
      <c r="AC2913" s="201"/>
      <c r="AD2913" s="201"/>
      <c r="AE2913" s="109"/>
      <c r="AG2913" s="130">
        <f t="shared" si="4009"/>
        <v>0</v>
      </c>
      <c r="AH2913" s="130">
        <f t="shared" si="4010"/>
        <v>0</v>
      </c>
      <c r="AI2913" s="130">
        <f t="shared" si="4011"/>
        <v>0</v>
      </c>
      <c r="AJ2913" s="130">
        <f t="shared" si="4012"/>
        <v>0</v>
      </c>
      <c r="AK2913" s="359">
        <f t="shared" si="4013"/>
        <v>0</v>
      </c>
      <c r="AL2913" s="130">
        <f t="shared" si="4014"/>
        <v>0</v>
      </c>
      <c r="AM2913" s="130">
        <f t="shared" si="4015"/>
        <v>0</v>
      </c>
      <c r="AN2913" s="130">
        <f t="shared" si="4016"/>
        <v>0</v>
      </c>
      <c r="AO2913" s="130">
        <f t="shared" si="4017"/>
        <v>0</v>
      </c>
      <c r="AP2913" s="359">
        <f t="shared" si="4018"/>
        <v>0</v>
      </c>
      <c r="AQ2913" s="130">
        <f t="shared" si="4019"/>
        <v>0</v>
      </c>
      <c r="AR2913" s="130">
        <f t="shared" si="4020"/>
        <v>0</v>
      </c>
      <c r="AS2913" s="130">
        <f t="shared" si="4021"/>
        <v>0</v>
      </c>
      <c r="AT2913" s="130">
        <f t="shared" si="4022"/>
        <v>0</v>
      </c>
      <c r="AU2913" s="359">
        <f t="shared" si="4023"/>
        <v>0</v>
      </c>
      <c r="AV2913" s="130">
        <f t="shared" si="4024"/>
        <v>0</v>
      </c>
      <c r="AW2913" s="130">
        <f t="shared" si="4025"/>
        <v>0</v>
      </c>
      <c r="AX2913" s="130">
        <f t="shared" si="4026"/>
        <v>0</v>
      </c>
      <c r="AY2913" s="130">
        <f t="shared" si="4027"/>
        <v>0</v>
      </c>
      <c r="AZ2913" s="359">
        <f t="shared" si="4028"/>
        <v>0</v>
      </c>
      <c r="BA2913" s="130">
        <f t="shared" si="4029"/>
        <v>0</v>
      </c>
      <c r="BB2913" s="130">
        <f t="shared" si="4030"/>
        <v>0</v>
      </c>
      <c r="BC2913" s="130">
        <f t="shared" si="4031"/>
        <v>0</v>
      </c>
      <c r="BD2913" s="130">
        <f t="shared" si="4032"/>
        <v>0</v>
      </c>
      <c r="BE2913" s="359">
        <f t="shared" si="4033"/>
        <v>0</v>
      </c>
      <c r="BF2913" s="130">
        <f t="shared" si="4034"/>
        <v>0</v>
      </c>
      <c r="BG2913" s="130">
        <f t="shared" si="4035"/>
        <v>0</v>
      </c>
      <c r="BH2913" s="130">
        <f t="shared" si="4036"/>
        <v>0</v>
      </c>
      <c r="BI2913" s="130">
        <f t="shared" si="4037"/>
        <v>0</v>
      </c>
      <c r="BJ2913" s="359">
        <f t="shared" si="4038"/>
        <v>0</v>
      </c>
      <c r="BK2913" s="130">
        <f t="shared" si="4039"/>
        <v>0</v>
      </c>
      <c r="BL2913" s="130">
        <f t="shared" si="4040"/>
        <v>0</v>
      </c>
      <c r="BM2913" s="130">
        <f t="shared" si="4041"/>
        <v>0</v>
      </c>
      <c r="BN2913" s="130">
        <f t="shared" si="4042"/>
        <v>0</v>
      </c>
      <c r="BO2913" s="359">
        <f t="shared" si="4043"/>
        <v>0</v>
      </c>
      <c r="CO2913" s="340"/>
      <c r="CP2913" s="342"/>
      <c r="CQ2913" s="342"/>
      <c r="CR2913" s="342"/>
      <c r="CS2913" s="486"/>
      <c r="CT2913" s="486"/>
      <c r="CU2913" s="342"/>
      <c r="CV2913" s="342"/>
      <c r="CW2913" s="486"/>
      <c r="CX2913" s="486"/>
      <c r="CY2913" s="342"/>
      <c r="CZ2913" s="342"/>
      <c r="DA2913" s="486"/>
      <c r="DB2913" s="486"/>
      <c r="DC2913" s="342"/>
      <c r="DD2913" s="342"/>
      <c r="DE2913" s="486"/>
      <c r="DF2913" s="486"/>
      <c r="DG2913" s="342"/>
      <c r="DH2913" s="342"/>
      <c r="DI2913" s="486"/>
      <c r="DJ2913" s="486"/>
      <c r="DK2913" s="342"/>
      <c r="DL2913" s="342"/>
      <c r="DM2913" s="486"/>
      <c r="DN2913" s="486"/>
      <c r="DO2913" s="342"/>
      <c r="DP2913" s="342"/>
    </row>
    <row r="2914" spans="1:122" ht="38.25" customHeight="1" x14ac:dyDescent="0.2">
      <c r="A2914" s="173"/>
      <c r="B2914" s="173"/>
      <c r="C2914" s="168" t="s">
        <v>489</v>
      </c>
      <c r="D2914" s="201"/>
      <c r="E2914" s="201"/>
      <c r="F2914" s="201"/>
      <c r="G2914" s="486"/>
      <c r="H2914" s="486"/>
      <c r="I2914" s="201"/>
      <c r="J2914" s="201"/>
      <c r="K2914" s="486"/>
      <c r="L2914" s="486"/>
      <c r="M2914" s="201"/>
      <c r="N2914" s="201"/>
      <c r="O2914" s="486"/>
      <c r="P2914" s="486"/>
      <c r="Q2914" s="201"/>
      <c r="R2914" s="201"/>
      <c r="S2914" s="486"/>
      <c r="T2914" s="486"/>
      <c r="U2914" s="201"/>
      <c r="V2914" s="201"/>
      <c r="W2914" s="486"/>
      <c r="X2914" s="486"/>
      <c r="Y2914" s="201"/>
      <c r="Z2914" s="201"/>
      <c r="AA2914" s="486"/>
      <c r="AB2914" s="486"/>
      <c r="AC2914" s="201"/>
      <c r="AD2914" s="201"/>
      <c r="AE2914" s="109"/>
      <c r="AG2914" s="130">
        <f t="shared" si="4009"/>
        <v>0</v>
      </c>
      <c r="AH2914" s="130">
        <f t="shared" si="4010"/>
        <v>0</v>
      </c>
      <c r="AI2914" s="130">
        <f t="shared" si="4011"/>
        <v>0</v>
      </c>
      <c r="AJ2914" s="130">
        <f t="shared" si="4012"/>
        <v>0</v>
      </c>
      <c r="AK2914" s="359">
        <f t="shared" si="4013"/>
        <v>0</v>
      </c>
      <c r="AL2914" s="130">
        <f t="shared" si="4014"/>
        <v>0</v>
      </c>
      <c r="AM2914" s="130">
        <f t="shared" si="4015"/>
        <v>0</v>
      </c>
      <c r="AN2914" s="130">
        <f t="shared" si="4016"/>
        <v>0</v>
      </c>
      <c r="AO2914" s="130">
        <f t="shared" si="4017"/>
        <v>0</v>
      </c>
      <c r="AP2914" s="359">
        <f t="shared" si="4018"/>
        <v>0</v>
      </c>
      <c r="AQ2914" s="130">
        <f t="shared" si="4019"/>
        <v>0</v>
      </c>
      <c r="AR2914" s="130">
        <f t="shared" si="4020"/>
        <v>0</v>
      </c>
      <c r="AS2914" s="130">
        <f t="shared" si="4021"/>
        <v>0</v>
      </c>
      <c r="AT2914" s="130">
        <f t="shared" si="4022"/>
        <v>0</v>
      </c>
      <c r="AU2914" s="359">
        <f t="shared" si="4023"/>
        <v>0</v>
      </c>
      <c r="AV2914" s="130">
        <f t="shared" si="4024"/>
        <v>0</v>
      </c>
      <c r="AW2914" s="130">
        <f t="shared" si="4025"/>
        <v>0</v>
      </c>
      <c r="AX2914" s="130">
        <f t="shared" si="4026"/>
        <v>0</v>
      </c>
      <c r="AY2914" s="130">
        <f t="shared" si="4027"/>
        <v>0</v>
      </c>
      <c r="AZ2914" s="359">
        <f t="shared" si="4028"/>
        <v>0</v>
      </c>
      <c r="BA2914" s="130">
        <f t="shared" si="4029"/>
        <v>0</v>
      </c>
      <c r="BB2914" s="130">
        <f t="shared" si="4030"/>
        <v>0</v>
      </c>
      <c r="BC2914" s="130">
        <f t="shared" si="4031"/>
        <v>0</v>
      </c>
      <c r="BD2914" s="130">
        <f t="shared" si="4032"/>
        <v>0</v>
      </c>
      <c r="BE2914" s="359">
        <f t="shared" si="4033"/>
        <v>0</v>
      </c>
      <c r="BF2914" s="130">
        <f t="shared" si="4034"/>
        <v>0</v>
      </c>
      <c r="BG2914" s="130">
        <f t="shared" si="4035"/>
        <v>0</v>
      </c>
      <c r="BH2914" s="130">
        <f t="shared" si="4036"/>
        <v>0</v>
      </c>
      <c r="BI2914" s="130">
        <f t="shared" si="4037"/>
        <v>0</v>
      </c>
      <c r="BJ2914" s="359">
        <f t="shared" si="4038"/>
        <v>0</v>
      </c>
      <c r="BK2914" s="130">
        <f t="shared" si="4039"/>
        <v>0</v>
      </c>
      <c r="BL2914" s="130">
        <f t="shared" si="4040"/>
        <v>0</v>
      </c>
      <c r="BM2914" s="130">
        <f t="shared" si="4041"/>
        <v>0</v>
      </c>
      <c r="BN2914" s="130">
        <f t="shared" si="4042"/>
        <v>0</v>
      </c>
      <c r="BO2914" s="359">
        <f t="shared" si="4043"/>
        <v>0</v>
      </c>
      <c r="BQ2914" s="246" t="s">
        <v>84</v>
      </c>
      <c r="BR2914" s="246" t="s">
        <v>2048</v>
      </c>
      <c r="BS2914" s="246" t="s">
        <v>2049</v>
      </c>
      <c r="BT2914" s="246" t="s">
        <v>84</v>
      </c>
      <c r="BU2914" s="246" t="s">
        <v>2048</v>
      </c>
      <c r="BV2914" s="246" t="s">
        <v>2049</v>
      </c>
      <c r="BW2914" s="246" t="s">
        <v>84</v>
      </c>
      <c r="BX2914" s="246" t="s">
        <v>2048</v>
      </c>
      <c r="BY2914" s="246" t="s">
        <v>2049</v>
      </c>
      <c r="BZ2914" s="246" t="s">
        <v>84</v>
      </c>
      <c r="CA2914" s="246" t="s">
        <v>2048</v>
      </c>
      <c r="CB2914" s="246" t="s">
        <v>2049</v>
      </c>
      <c r="CC2914" s="246" t="s">
        <v>84</v>
      </c>
      <c r="CD2914" s="246" t="s">
        <v>2048</v>
      </c>
      <c r="CE2914" s="246" t="s">
        <v>2049</v>
      </c>
      <c r="CF2914" s="246" t="s">
        <v>84</v>
      </c>
      <c r="CG2914" s="246" t="s">
        <v>2048</v>
      </c>
      <c r="CH2914" s="246" t="s">
        <v>2049</v>
      </c>
      <c r="CI2914" s="246" t="s">
        <v>84</v>
      </c>
      <c r="CJ2914" s="246" t="s">
        <v>2048</v>
      </c>
      <c r="CK2914" s="246" t="s">
        <v>2049</v>
      </c>
      <c r="CO2914" s="340"/>
      <c r="CP2914" s="342"/>
      <c r="CQ2914" s="342"/>
      <c r="CR2914" s="342"/>
      <c r="CS2914" s="486"/>
      <c r="CT2914" s="486"/>
      <c r="CU2914" s="342"/>
      <c r="CV2914" s="342"/>
      <c r="CW2914" s="486"/>
      <c r="CX2914" s="486"/>
      <c r="CY2914" s="342"/>
      <c r="CZ2914" s="342"/>
      <c r="DA2914" s="486"/>
      <c r="DB2914" s="486"/>
      <c r="DC2914" s="342"/>
      <c r="DD2914" s="342"/>
      <c r="DE2914" s="486"/>
      <c r="DF2914" s="486"/>
      <c r="DG2914" s="342"/>
      <c r="DH2914" s="342"/>
      <c r="DI2914" s="486"/>
      <c r="DJ2914" s="486"/>
      <c r="DK2914" s="342"/>
      <c r="DL2914" s="342"/>
      <c r="DM2914" s="486"/>
      <c r="DN2914" s="486"/>
      <c r="DO2914" s="342"/>
      <c r="DP2914" s="342"/>
    </row>
    <row r="2915" spans="1:122" ht="38.25" customHeight="1" x14ac:dyDescent="0.2">
      <c r="A2915" s="173"/>
      <c r="B2915" s="173"/>
      <c r="C2915" s="168" t="s">
        <v>491</v>
      </c>
      <c r="D2915" s="201"/>
      <c r="E2915" s="201"/>
      <c r="F2915" s="201"/>
      <c r="G2915" s="486"/>
      <c r="H2915" s="486"/>
      <c r="I2915" s="201"/>
      <c r="J2915" s="201"/>
      <c r="K2915" s="486"/>
      <c r="L2915" s="486"/>
      <c r="M2915" s="201"/>
      <c r="N2915" s="201"/>
      <c r="O2915" s="486"/>
      <c r="P2915" s="486"/>
      <c r="Q2915" s="201"/>
      <c r="R2915" s="201"/>
      <c r="S2915" s="486"/>
      <c r="T2915" s="486"/>
      <c r="U2915" s="201"/>
      <c r="V2915" s="201"/>
      <c r="W2915" s="486"/>
      <c r="X2915" s="486"/>
      <c r="Y2915" s="201"/>
      <c r="Z2915" s="201"/>
      <c r="AA2915" s="486"/>
      <c r="AB2915" s="486"/>
      <c r="AC2915" s="201"/>
      <c r="AD2915" s="201"/>
      <c r="AE2915" s="109"/>
      <c r="AG2915" s="178">
        <f t="shared" si="4009"/>
        <v>0</v>
      </c>
      <c r="AH2915" s="178">
        <f t="shared" si="4010"/>
        <v>0</v>
      </c>
      <c r="AI2915" s="178">
        <f t="shared" si="4011"/>
        <v>0</v>
      </c>
      <c r="AJ2915" s="178">
        <f t="shared" si="4012"/>
        <v>0</v>
      </c>
      <c r="AK2915" s="359">
        <f t="shared" si="4013"/>
        <v>0</v>
      </c>
      <c r="AL2915" s="178">
        <f t="shared" si="4014"/>
        <v>0</v>
      </c>
      <c r="AM2915" s="178">
        <f t="shared" si="4015"/>
        <v>0</v>
      </c>
      <c r="AN2915" s="178">
        <f t="shared" si="4016"/>
        <v>0</v>
      </c>
      <c r="AO2915" s="178">
        <f t="shared" si="4017"/>
        <v>0</v>
      </c>
      <c r="AP2915" s="359">
        <f t="shared" si="4018"/>
        <v>0</v>
      </c>
      <c r="AQ2915" s="178">
        <f t="shared" si="4019"/>
        <v>0</v>
      </c>
      <c r="AR2915" s="178">
        <f t="shared" si="4020"/>
        <v>0</v>
      </c>
      <c r="AS2915" s="178">
        <f t="shared" si="4021"/>
        <v>0</v>
      </c>
      <c r="AT2915" s="178">
        <f t="shared" si="4022"/>
        <v>0</v>
      </c>
      <c r="AU2915" s="359">
        <f t="shared" si="4023"/>
        <v>0</v>
      </c>
      <c r="AV2915" s="178">
        <f t="shared" si="4024"/>
        <v>0</v>
      </c>
      <c r="AW2915" s="178">
        <f t="shared" si="4025"/>
        <v>0</v>
      </c>
      <c r="AX2915" s="178">
        <f t="shared" si="4026"/>
        <v>0</v>
      </c>
      <c r="AY2915" s="178">
        <f t="shared" si="4027"/>
        <v>0</v>
      </c>
      <c r="AZ2915" s="359">
        <f t="shared" si="4028"/>
        <v>0</v>
      </c>
      <c r="BA2915" s="178">
        <f t="shared" si="4029"/>
        <v>0</v>
      </c>
      <c r="BB2915" s="178">
        <f t="shared" si="4030"/>
        <v>0</v>
      </c>
      <c r="BC2915" s="178">
        <f t="shared" si="4031"/>
        <v>0</v>
      </c>
      <c r="BD2915" s="178">
        <f t="shared" si="4032"/>
        <v>0</v>
      </c>
      <c r="BE2915" s="359">
        <f t="shared" si="4033"/>
        <v>0</v>
      </c>
      <c r="BF2915" s="178">
        <f t="shared" si="4034"/>
        <v>0</v>
      </c>
      <c r="BG2915" s="178">
        <f t="shared" si="4035"/>
        <v>0</v>
      </c>
      <c r="BH2915" s="178">
        <f t="shared" si="4036"/>
        <v>0</v>
      </c>
      <c r="BI2915" s="178">
        <f t="shared" si="4037"/>
        <v>0</v>
      </c>
      <c r="BJ2915" s="359">
        <f t="shared" si="4038"/>
        <v>0</v>
      </c>
      <c r="BK2915" s="178">
        <f t="shared" si="4039"/>
        <v>0</v>
      </c>
      <c r="BL2915" s="178">
        <f t="shared" si="4040"/>
        <v>0</v>
      </c>
      <c r="BM2915" s="178">
        <f t="shared" si="4041"/>
        <v>0</v>
      </c>
      <c r="BN2915" s="178">
        <f t="shared" si="4042"/>
        <v>0</v>
      </c>
      <c r="BO2915" s="359">
        <f t="shared" si="4043"/>
        <v>0</v>
      </c>
      <c r="BP2915" s="186" t="s">
        <v>2077</v>
      </c>
      <c r="BQ2915" s="178">
        <f t="shared" ref="BQ2915:CK2915" si="4334">IF($AG$1789=$AH$1789,0,IF(
OR(
AND(BQ2919=0,BQ2918&gt;0),
AND(BQ2919="NS",BQ2917&gt;0),
AND(BQ2919="NS",BQ2917=0,BQ2918=0)),1,
IF(OR(
AND(BQ2919&gt;0,BQ2918=2),
AND(BQ2919="NS",BQ2918=2),
AND(BQ2919="NS",BQ2917=0,BQ2918&gt;0),
BQ2919=BQ2917,
AND(BQ2919="NA",BQ2918=0,BQ2917=0,BQ2916&gt;0)),0,1)))</f>
        <v>0</v>
      </c>
      <c r="BR2915" s="178">
        <f t="shared" si="4334"/>
        <v>0</v>
      </c>
      <c r="BS2915" s="178">
        <f t="shared" si="4334"/>
        <v>0</v>
      </c>
      <c r="BT2915" s="178">
        <f t="shared" si="4334"/>
        <v>0</v>
      </c>
      <c r="BU2915" s="178">
        <f t="shared" si="4334"/>
        <v>0</v>
      </c>
      <c r="BV2915" s="178">
        <f t="shared" si="4334"/>
        <v>0</v>
      </c>
      <c r="BW2915" s="178">
        <f t="shared" si="4334"/>
        <v>0</v>
      </c>
      <c r="BX2915" s="178">
        <f t="shared" si="4334"/>
        <v>0</v>
      </c>
      <c r="BY2915" s="178">
        <f t="shared" si="4334"/>
        <v>0</v>
      </c>
      <c r="BZ2915" s="178">
        <f t="shared" si="4334"/>
        <v>0</v>
      </c>
      <c r="CA2915" s="178">
        <f t="shared" si="4334"/>
        <v>0</v>
      </c>
      <c r="CB2915" s="178">
        <f t="shared" si="4334"/>
        <v>0</v>
      </c>
      <c r="CC2915" s="178">
        <f t="shared" si="4334"/>
        <v>0</v>
      </c>
      <c r="CD2915" s="178">
        <f t="shared" si="4334"/>
        <v>0</v>
      </c>
      <c r="CE2915" s="178">
        <f t="shared" si="4334"/>
        <v>0</v>
      </c>
      <c r="CF2915" s="178">
        <f t="shared" si="4334"/>
        <v>0</v>
      </c>
      <c r="CG2915" s="178">
        <f t="shared" si="4334"/>
        <v>0</v>
      </c>
      <c r="CH2915" s="178">
        <f t="shared" si="4334"/>
        <v>0</v>
      </c>
      <c r="CI2915" s="178">
        <f t="shared" si="4334"/>
        <v>0</v>
      </c>
      <c r="CJ2915" s="178">
        <f t="shared" si="4334"/>
        <v>0</v>
      </c>
      <c r="CK2915" s="178">
        <f t="shared" si="4334"/>
        <v>0</v>
      </c>
      <c r="CL2915" s="186">
        <f>SUM(BZ2915:CK2915)</f>
        <v>0</v>
      </c>
      <c r="CO2915" s="354"/>
      <c r="CP2915" s="341"/>
      <c r="CQ2915" s="341"/>
      <c r="CR2915" s="341"/>
      <c r="CS2915" s="487"/>
      <c r="CT2915" s="487"/>
      <c r="CU2915" s="341"/>
      <c r="CV2915" s="341"/>
      <c r="CW2915" s="487"/>
      <c r="CX2915" s="487"/>
      <c r="CY2915" s="341"/>
      <c r="CZ2915" s="341"/>
      <c r="DA2915" s="487"/>
      <c r="DB2915" s="487"/>
      <c r="DC2915" s="341"/>
      <c r="DD2915" s="341"/>
      <c r="DE2915" s="487"/>
      <c r="DF2915" s="487"/>
      <c r="DG2915" s="341"/>
      <c r="DH2915" s="341"/>
      <c r="DI2915" s="487"/>
      <c r="DJ2915" s="487"/>
      <c r="DK2915" s="341"/>
      <c r="DL2915" s="341"/>
      <c r="DM2915" s="487"/>
      <c r="DN2915" s="487"/>
      <c r="DO2915" s="341"/>
      <c r="DP2915" s="341"/>
      <c r="DQ2915" s="186"/>
      <c r="DR2915" s="186"/>
    </row>
    <row r="2916" spans="1:122" ht="38.25" customHeight="1" x14ac:dyDescent="0.2">
      <c r="A2916" s="174"/>
      <c r="B2916" s="174"/>
      <c r="C2916" s="169" t="s">
        <v>493</v>
      </c>
      <c r="D2916" s="201"/>
      <c r="E2916" s="201"/>
      <c r="F2916" s="201"/>
      <c r="G2916" s="486"/>
      <c r="H2916" s="486"/>
      <c r="I2916" s="201"/>
      <c r="J2916" s="201"/>
      <c r="K2916" s="486"/>
      <c r="L2916" s="486"/>
      <c r="M2916" s="201"/>
      <c r="N2916" s="201"/>
      <c r="O2916" s="486"/>
      <c r="P2916" s="486"/>
      <c r="Q2916" s="201"/>
      <c r="R2916" s="201"/>
      <c r="S2916" s="486"/>
      <c r="T2916" s="486"/>
      <c r="U2916" s="201"/>
      <c r="V2916" s="201"/>
      <c r="W2916" s="486"/>
      <c r="X2916" s="486"/>
      <c r="Y2916" s="201"/>
      <c r="Z2916" s="201"/>
      <c r="AA2916" s="486"/>
      <c r="AB2916" s="486"/>
      <c r="AC2916" s="201"/>
      <c r="AD2916" s="201"/>
      <c r="AE2916" s="109"/>
      <c r="AG2916" s="130">
        <f t="shared" si="4009"/>
        <v>0</v>
      </c>
      <c r="AH2916" s="130">
        <f t="shared" si="4010"/>
        <v>0</v>
      </c>
      <c r="AI2916" s="130">
        <f t="shared" si="4011"/>
        <v>0</v>
      </c>
      <c r="AJ2916" s="130">
        <f t="shared" si="4012"/>
        <v>0</v>
      </c>
      <c r="AK2916" s="359">
        <f t="shared" si="4013"/>
        <v>0</v>
      </c>
      <c r="AL2916" s="130">
        <f t="shared" si="4014"/>
        <v>0</v>
      </c>
      <c r="AM2916" s="130">
        <f t="shared" si="4015"/>
        <v>0</v>
      </c>
      <c r="AN2916" s="130">
        <f t="shared" si="4016"/>
        <v>0</v>
      </c>
      <c r="AO2916" s="130">
        <f t="shared" si="4017"/>
        <v>0</v>
      </c>
      <c r="AP2916" s="359">
        <f t="shared" si="4018"/>
        <v>0</v>
      </c>
      <c r="AQ2916" s="130">
        <f t="shared" si="4019"/>
        <v>0</v>
      </c>
      <c r="AR2916" s="130">
        <f t="shared" si="4020"/>
        <v>0</v>
      </c>
      <c r="AS2916" s="130">
        <f t="shared" si="4021"/>
        <v>0</v>
      </c>
      <c r="AT2916" s="130">
        <f t="shared" si="4022"/>
        <v>0</v>
      </c>
      <c r="AU2916" s="359">
        <f t="shared" si="4023"/>
        <v>0</v>
      </c>
      <c r="AV2916" s="130">
        <f t="shared" si="4024"/>
        <v>0</v>
      </c>
      <c r="AW2916" s="130">
        <f t="shared" si="4025"/>
        <v>0</v>
      </c>
      <c r="AX2916" s="130">
        <f t="shared" si="4026"/>
        <v>0</v>
      </c>
      <c r="AY2916" s="130">
        <f t="shared" si="4027"/>
        <v>0</v>
      </c>
      <c r="AZ2916" s="359">
        <f t="shared" si="4028"/>
        <v>0</v>
      </c>
      <c r="BA2916" s="130">
        <f t="shared" si="4029"/>
        <v>0</v>
      </c>
      <c r="BB2916" s="130">
        <f t="shared" si="4030"/>
        <v>0</v>
      </c>
      <c r="BC2916" s="130">
        <f t="shared" si="4031"/>
        <v>0</v>
      </c>
      <c r="BD2916" s="130">
        <f t="shared" si="4032"/>
        <v>0</v>
      </c>
      <c r="BE2916" s="359">
        <f t="shared" si="4033"/>
        <v>0</v>
      </c>
      <c r="BF2916" s="130">
        <f t="shared" si="4034"/>
        <v>0</v>
      </c>
      <c r="BG2916" s="130">
        <f t="shared" si="4035"/>
        <v>0</v>
      </c>
      <c r="BH2916" s="130">
        <f t="shared" si="4036"/>
        <v>0</v>
      </c>
      <c r="BI2916" s="130">
        <f t="shared" si="4037"/>
        <v>0</v>
      </c>
      <c r="BJ2916" s="359">
        <f t="shared" si="4038"/>
        <v>0</v>
      </c>
      <c r="BK2916" s="130">
        <f t="shared" si="4039"/>
        <v>0</v>
      </c>
      <c r="BL2916" s="130">
        <f t="shared" si="4040"/>
        <v>0</v>
      </c>
      <c r="BM2916" s="130">
        <f t="shared" si="4041"/>
        <v>0</v>
      </c>
      <c r="BN2916" s="130">
        <f t="shared" si="4042"/>
        <v>0</v>
      </c>
      <c r="BO2916" s="359">
        <f t="shared" si="4043"/>
        <v>0</v>
      </c>
      <c r="BP2916" s="90" t="s">
        <v>2058</v>
      </c>
      <c r="BQ2916" s="90">
        <f>COUNTIF(D2916:D2917,"NA")</f>
        <v>0</v>
      </c>
      <c r="BR2916" s="90">
        <f>COUNTIF(E2916:E2917,"NA")</f>
        <v>0</v>
      </c>
      <c r="BS2916" s="90">
        <f>COUNTIF(F2916:F2917,"NA")</f>
        <v>0</v>
      </c>
      <c r="BT2916" s="90">
        <f>COUNTIF(G2916:H2917,"NA")</f>
        <v>0</v>
      </c>
      <c r="BU2916" s="90">
        <f>COUNTIF(I2916:I2917,"NA")</f>
        <v>0</v>
      </c>
      <c r="BV2916" s="90">
        <f>COUNTIF(J2916:J2917,"NA")</f>
        <v>0</v>
      </c>
      <c r="BW2916" s="90">
        <f>COUNTIF(K2916:L2917,"NA")</f>
        <v>0</v>
      </c>
      <c r="BX2916" s="90">
        <f>COUNTIF(M2916:M2917,"NA")</f>
        <v>0</v>
      </c>
      <c r="BY2916" s="90">
        <f>COUNTIF(N2916:N2917,"NA")</f>
        <v>0</v>
      </c>
      <c r="BZ2916" s="90">
        <f>COUNTIF(O2916:P2917,"NA")</f>
        <v>0</v>
      </c>
      <c r="CA2916" s="90">
        <f>COUNTIF(Q2916:Q2917,"NA")</f>
        <v>0</v>
      </c>
      <c r="CB2916" s="90">
        <f>COUNTIF(R2916:R2917,"NA")</f>
        <v>0</v>
      </c>
      <c r="CC2916" s="90">
        <f>COUNTIF(S2916:T2917,"NA")</f>
        <v>0</v>
      </c>
      <c r="CD2916" s="90">
        <f>COUNTIF(U2916:U2917,"NA")</f>
        <v>0</v>
      </c>
      <c r="CE2916" s="90">
        <f>COUNTIF(V2916:V2917,"NA")</f>
        <v>0</v>
      </c>
      <c r="CF2916" s="90">
        <f>COUNTIF(W2916:X2917,"NA")</f>
        <v>0</v>
      </c>
      <c r="CG2916" s="90">
        <f>COUNTIF(Y2916:Y2917,"NA")</f>
        <v>0</v>
      </c>
      <c r="CH2916" s="90">
        <f>COUNTIF(Z2916:Z2917,"NA")</f>
        <v>0</v>
      </c>
      <c r="CI2916" s="90">
        <f>COUNTIF(AA2916:AB2917,"NA")</f>
        <v>0</v>
      </c>
      <c r="CJ2916" s="90">
        <f>COUNTIF(AC2916:AC2917,"NA")</f>
        <v>0</v>
      </c>
      <c r="CK2916" s="90">
        <f>COUNTIF(AD2916:AD2917,"NA")</f>
        <v>0</v>
      </c>
      <c r="CO2916" s="340"/>
      <c r="CP2916" s="342"/>
      <c r="CQ2916" s="342"/>
      <c r="CR2916" s="342"/>
      <c r="CS2916" s="486"/>
      <c r="CT2916" s="486"/>
      <c r="CU2916" s="342"/>
      <c r="CV2916" s="342"/>
      <c r="CW2916" s="486"/>
      <c r="CX2916" s="486"/>
      <c r="CY2916" s="342"/>
      <c r="CZ2916" s="342"/>
      <c r="DA2916" s="486"/>
      <c r="DB2916" s="486"/>
      <c r="DC2916" s="342"/>
      <c r="DD2916" s="342"/>
      <c r="DE2916" s="486"/>
      <c r="DF2916" s="486"/>
      <c r="DG2916" s="342"/>
      <c r="DH2916" s="342"/>
      <c r="DI2916" s="486"/>
      <c r="DJ2916" s="486"/>
      <c r="DK2916" s="342"/>
      <c r="DL2916" s="342"/>
      <c r="DM2916" s="486"/>
      <c r="DN2916" s="486"/>
      <c r="DO2916" s="342"/>
      <c r="DP2916" s="342"/>
    </row>
    <row r="2917" spans="1:122" ht="38.25" customHeight="1" x14ac:dyDescent="0.2">
      <c r="A2917" s="174"/>
      <c r="B2917" s="174"/>
      <c r="C2917" s="169" t="s">
        <v>495</v>
      </c>
      <c r="D2917" s="201"/>
      <c r="E2917" s="201"/>
      <c r="F2917" s="201"/>
      <c r="G2917" s="486"/>
      <c r="H2917" s="486"/>
      <c r="I2917" s="201"/>
      <c r="J2917" s="201"/>
      <c r="K2917" s="486"/>
      <c r="L2917" s="486"/>
      <c r="M2917" s="201"/>
      <c r="N2917" s="201"/>
      <c r="O2917" s="486"/>
      <c r="P2917" s="486"/>
      <c r="Q2917" s="201"/>
      <c r="R2917" s="201"/>
      <c r="S2917" s="486"/>
      <c r="T2917" s="486"/>
      <c r="U2917" s="201"/>
      <c r="V2917" s="201"/>
      <c r="W2917" s="486"/>
      <c r="X2917" s="486"/>
      <c r="Y2917" s="201"/>
      <c r="Z2917" s="201"/>
      <c r="AA2917" s="486"/>
      <c r="AB2917" s="486"/>
      <c r="AC2917" s="201"/>
      <c r="AD2917" s="201"/>
      <c r="AE2917" s="109"/>
      <c r="AG2917" s="130">
        <f t="shared" si="4009"/>
        <v>0</v>
      </c>
      <c r="AH2917" s="130">
        <f t="shared" si="4010"/>
        <v>0</v>
      </c>
      <c r="AI2917" s="130">
        <f t="shared" si="4011"/>
        <v>0</v>
      </c>
      <c r="AJ2917" s="130">
        <f t="shared" si="4012"/>
        <v>0</v>
      </c>
      <c r="AK2917" s="359">
        <f t="shared" si="4013"/>
        <v>0</v>
      </c>
      <c r="AL2917" s="130">
        <f t="shared" si="4014"/>
        <v>0</v>
      </c>
      <c r="AM2917" s="130">
        <f t="shared" si="4015"/>
        <v>0</v>
      </c>
      <c r="AN2917" s="130">
        <f t="shared" si="4016"/>
        <v>0</v>
      </c>
      <c r="AO2917" s="130">
        <f t="shared" si="4017"/>
        <v>0</v>
      </c>
      <c r="AP2917" s="359">
        <f t="shared" si="4018"/>
        <v>0</v>
      </c>
      <c r="AQ2917" s="130">
        <f t="shared" si="4019"/>
        <v>0</v>
      </c>
      <c r="AR2917" s="130">
        <f t="shared" si="4020"/>
        <v>0</v>
      </c>
      <c r="AS2917" s="130">
        <f t="shared" si="4021"/>
        <v>0</v>
      </c>
      <c r="AT2917" s="130">
        <f t="shared" si="4022"/>
        <v>0</v>
      </c>
      <c r="AU2917" s="359">
        <f t="shared" si="4023"/>
        <v>0</v>
      </c>
      <c r="AV2917" s="130">
        <f t="shared" si="4024"/>
        <v>0</v>
      </c>
      <c r="AW2917" s="130">
        <f t="shared" si="4025"/>
        <v>0</v>
      </c>
      <c r="AX2917" s="130">
        <f t="shared" si="4026"/>
        <v>0</v>
      </c>
      <c r="AY2917" s="130">
        <f t="shared" si="4027"/>
        <v>0</v>
      </c>
      <c r="AZ2917" s="359">
        <f t="shared" si="4028"/>
        <v>0</v>
      </c>
      <c r="BA2917" s="130">
        <f t="shared" si="4029"/>
        <v>0</v>
      </c>
      <c r="BB2917" s="130">
        <f t="shared" si="4030"/>
        <v>0</v>
      </c>
      <c r="BC2917" s="130">
        <f t="shared" si="4031"/>
        <v>0</v>
      </c>
      <c r="BD2917" s="130">
        <f t="shared" si="4032"/>
        <v>0</v>
      </c>
      <c r="BE2917" s="359">
        <f t="shared" si="4033"/>
        <v>0</v>
      </c>
      <c r="BF2917" s="130">
        <f t="shared" si="4034"/>
        <v>0</v>
      </c>
      <c r="BG2917" s="130">
        <f t="shared" si="4035"/>
        <v>0</v>
      </c>
      <c r="BH2917" s="130">
        <f t="shared" si="4036"/>
        <v>0</v>
      </c>
      <c r="BI2917" s="130">
        <f t="shared" si="4037"/>
        <v>0</v>
      </c>
      <c r="BJ2917" s="359">
        <f t="shared" si="4038"/>
        <v>0</v>
      </c>
      <c r="BK2917" s="130">
        <f t="shared" si="4039"/>
        <v>0</v>
      </c>
      <c r="BL2917" s="130">
        <f t="shared" si="4040"/>
        <v>0</v>
      </c>
      <c r="BM2917" s="130">
        <f t="shared" si="4041"/>
        <v>0</v>
      </c>
      <c r="BN2917" s="130">
        <f t="shared" si="4042"/>
        <v>0</v>
      </c>
      <c r="BO2917" s="359">
        <f t="shared" si="4043"/>
        <v>0</v>
      </c>
      <c r="BP2917" s="90" t="s">
        <v>2078</v>
      </c>
      <c r="BQ2917" s="90">
        <f>SUM(D2916:D2917)</f>
        <v>0</v>
      </c>
      <c r="BR2917" s="90">
        <f>SUM(E2916:E2917)</f>
        <v>0</v>
      </c>
      <c r="BS2917" s="90">
        <f>SUM(F2916:F2917)</f>
        <v>0</v>
      </c>
      <c r="BT2917" s="90">
        <f>SUM(G2916:H2917)</f>
        <v>0</v>
      </c>
      <c r="BU2917" s="90">
        <f>SUM(I2916:I2917)</f>
        <v>0</v>
      </c>
      <c r="BV2917" s="90">
        <f>SUM(J2916:J2917)</f>
        <v>0</v>
      </c>
      <c r="BW2917" s="90">
        <f>SUM(K2916:L2917)</f>
        <v>0</v>
      </c>
      <c r="BX2917" s="90">
        <f>SUM(M2916:M2917)</f>
        <v>0</v>
      </c>
      <c r="BY2917" s="90">
        <f>SUM(N2916:N2917)</f>
        <v>0</v>
      </c>
      <c r="BZ2917" s="90">
        <f>SUM(O2916:P2917)</f>
        <v>0</v>
      </c>
      <c r="CA2917" s="90">
        <f>SUM(Q2916:Q2917)</f>
        <v>0</v>
      </c>
      <c r="CB2917" s="90">
        <f>SUM(R2916:R2917)</f>
        <v>0</v>
      </c>
      <c r="CC2917" s="90">
        <f>SUM(S2916:T2917)</f>
        <v>0</v>
      </c>
      <c r="CD2917" s="90">
        <f>SUM(U2916:U2917)</f>
        <v>0</v>
      </c>
      <c r="CE2917" s="90">
        <f>SUM(V2916:V2917)</f>
        <v>0</v>
      </c>
      <c r="CF2917" s="90">
        <f>SUM(W2916:X2917)</f>
        <v>0</v>
      </c>
      <c r="CG2917" s="90">
        <f>SUM(Y2916:Y2917)</f>
        <v>0</v>
      </c>
      <c r="CH2917" s="90">
        <f>SUM(Z2916:Z2917)</f>
        <v>0</v>
      </c>
      <c r="CI2917" s="90">
        <f>SUM(AA2916:AB2917)</f>
        <v>0</v>
      </c>
      <c r="CJ2917" s="90">
        <f>SUM(AC2916:AC2917)</f>
        <v>0</v>
      </c>
      <c r="CK2917" s="90">
        <f>SUM(AD2916:AD2917)</f>
        <v>0</v>
      </c>
      <c r="CO2917" s="340"/>
      <c r="CP2917" s="342"/>
      <c r="CQ2917" s="342"/>
      <c r="CR2917" s="342"/>
      <c r="CS2917" s="486"/>
      <c r="CT2917" s="486"/>
      <c r="CU2917" s="342"/>
      <c r="CV2917" s="342"/>
      <c r="CW2917" s="486"/>
      <c r="CX2917" s="486"/>
      <c r="CY2917" s="342"/>
      <c r="CZ2917" s="342"/>
      <c r="DA2917" s="486"/>
      <c r="DB2917" s="486"/>
      <c r="DC2917" s="342"/>
      <c r="DD2917" s="342"/>
      <c r="DE2917" s="486"/>
      <c r="DF2917" s="486"/>
      <c r="DG2917" s="342"/>
      <c r="DH2917" s="342"/>
      <c r="DI2917" s="486"/>
      <c r="DJ2917" s="486"/>
      <c r="DK2917" s="342"/>
      <c r="DL2917" s="342"/>
      <c r="DM2917" s="486"/>
      <c r="DN2917" s="486"/>
      <c r="DO2917" s="342"/>
      <c r="DP2917" s="342"/>
    </row>
    <row r="2918" spans="1:122" ht="38.25" customHeight="1" x14ac:dyDescent="0.2">
      <c r="A2918" s="173"/>
      <c r="B2918" s="173"/>
      <c r="C2918" s="168" t="s">
        <v>497</v>
      </c>
      <c r="D2918" s="201"/>
      <c r="E2918" s="201"/>
      <c r="F2918" s="201"/>
      <c r="G2918" s="486"/>
      <c r="H2918" s="486"/>
      <c r="I2918" s="201"/>
      <c r="J2918" s="201"/>
      <c r="K2918" s="486"/>
      <c r="L2918" s="486"/>
      <c r="M2918" s="201"/>
      <c r="N2918" s="201"/>
      <c r="O2918" s="486"/>
      <c r="P2918" s="486"/>
      <c r="Q2918" s="201"/>
      <c r="R2918" s="201"/>
      <c r="S2918" s="486"/>
      <c r="T2918" s="486"/>
      <c r="U2918" s="201"/>
      <c r="V2918" s="201"/>
      <c r="W2918" s="486"/>
      <c r="X2918" s="486"/>
      <c r="Y2918" s="201"/>
      <c r="Z2918" s="201"/>
      <c r="AA2918" s="486"/>
      <c r="AB2918" s="486"/>
      <c r="AC2918" s="201"/>
      <c r="AD2918" s="201"/>
      <c r="AE2918" s="109"/>
      <c r="AG2918" s="130">
        <f t="shared" si="4009"/>
        <v>0</v>
      </c>
      <c r="AH2918" s="130">
        <f t="shared" si="4010"/>
        <v>0</v>
      </c>
      <c r="AI2918" s="130">
        <f t="shared" si="4011"/>
        <v>0</v>
      </c>
      <c r="AJ2918" s="130">
        <f t="shared" si="4012"/>
        <v>0</v>
      </c>
      <c r="AK2918" s="359">
        <f t="shared" si="4013"/>
        <v>0</v>
      </c>
      <c r="AL2918" s="130">
        <f t="shared" si="4014"/>
        <v>0</v>
      </c>
      <c r="AM2918" s="130">
        <f t="shared" si="4015"/>
        <v>0</v>
      </c>
      <c r="AN2918" s="130">
        <f t="shared" si="4016"/>
        <v>0</v>
      </c>
      <c r="AO2918" s="130">
        <f t="shared" si="4017"/>
        <v>0</v>
      </c>
      <c r="AP2918" s="359">
        <f t="shared" si="4018"/>
        <v>0</v>
      </c>
      <c r="AQ2918" s="130">
        <f t="shared" si="4019"/>
        <v>0</v>
      </c>
      <c r="AR2918" s="130">
        <f t="shared" si="4020"/>
        <v>0</v>
      </c>
      <c r="AS2918" s="130">
        <f t="shared" si="4021"/>
        <v>0</v>
      </c>
      <c r="AT2918" s="130">
        <f t="shared" si="4022"/>
        <v>0</v>
      </c>
      <c r="AU2918" s="359">
        <f t="shared" si="4023"/>
        <v>0</v>
      </c>
      <c r="AV2918" s="130">
        <f t="shared" si="4024"/>
        <v>0</v>
      </c>
      <c r="AW2918" s="130">
        <f t="shared" si="4025"/>
        <v>0</v>
      </c>
      <c r="AX2918" s="130">
        <f t="shared" si="4026"/>
        <v>0</v>
      </c>
      <c r="AY2918" s="130">
        <f t="shared" si="4027"/>
        <v>0</v>
      </c>
      <c r="AZ2918" s="359">
        <f t="shared" si="4028"/>
        <v>0</v>
      </c>
      <c r="BA2918" s="130">
        <f t="shared" si="4029"/>
        <v>0</v>
      </c>
      <c r="BB2918" s="130">
        <f t="shared" si="4030"/>
        <v>0</v>
      </c>
      <c r="BC2918" s="130">
        <f t="shared" si="4031"/>
        <v>0</v>
      </c>
      <c r="BD2918" s="130">
        <f t="shared" si="4032"/>
        <v>0</v>
      </c>
      <c r="BE2918" s="359">
        <f t="shared" si="4033"/>
        <v>0</v>
      </c>
      <c r="BF2918" s="130">
        <f t="shared" si="4034"/>
        <v>0</v>
      </c>
      <c r="BG2918" s="130">
        <f t="shared" si="4035"/>
        <v>0</v>
      </c>
      <c r="BH2918" s="130">
        <f t="shared" si="4036"/>
        <v>0</v>
      </c>
      <c r="BI2918" s="130">
        <f t="shared" si="4037"/>
        <v>0</v>
      </c>
      <c r="BJ2918" s="359">
        <f t="shared" si="4038"/>
        <v>0</v>
      </c>
      <c r="BK2918" s="130">
        <f t="shared" si="4039"/>
        <v>0</v>
      </c>
      <c r="BL2918" s="130">
        <f t="shared" si="4040"/>
        <v>0</v>
      </c>
      <c r="BM2918" s="130">
        <f t="shared" si="4041"/>
        <v>0</v>
      </c>
      <c r="BN2918" s="130">
        <f t="shared" si="4042"/>
        <v>0</v>
      </c>
      <c r="BO2918" s="359">
        <f t="shared" si="4043"/>
        <v>0</v>
      </c>
      <c r="BP2918" s="90" t="s">
        <v>2029</v>
      </c>
      <c r="BQ2918" s="90">
        <f>COUNTIF(D2916:D2917,"NS")</f>
        <v>0</v>
      </c>
      <c r="BR2918" s="90">
        <f>COUNTIF(E2916:E2917,"NS")</f>
        <v>0</v>
      </c>
      <c r="BS2918" s="90">
        <f>COUNTIF(F2916:F2917,"NS")</f>
        <v>0</v>
      </c>
      <c r="BT2918" s="90">
        <f>COUNTIF(G2916:H2917,"NS")</f>
        <v>0</v>
      </c>
      <c r="BU2918" s="90">
        <f>COUNTIF(I2916:I2917,"NS")</f>
        <v>0</v>
      </c>
      <c r="BV2918" s="90">
        <f>COUNTIF(J2916:J2917,"NS")</f>
        <v>0</v>
      </c>
      <c r="BW2918" s="90">
        <f>COUNTIF(K2916:L2917,"NS")</f>
        <v>0</v>
      </c>
      <c r="BX2918" s="90">
        <f>COUNTIF(M2916:M2917,"NS")</f>
        <v>0</v>
      </c>
      <c r="BY2918" s="90">
        <f>COUNTIF(N2916:N2917,"NS")</f>
        <v>0</v>
      </c>
      <c r="BZ2918" s="90">
        <f>COUNTIF(O2916:P2917,"NS")</f>
        <v>0</v>
      </c>
      <c r="CA2918" s="90">
        <f>COUNTIF(Q2916:Q2917,"NS")</f>
        <v>0</v>
      </c>
      <c r="CB2918" s="90">
        <f>COUNTIF(R2916:R2917,"NS")</f>
        <v>0</v>
      </c>
      <c r="CC2918" s="90">
        <f>COUNTIF(S2916:T2917,"NS")</f>
        <v>0</v>
      </c>
      <c r="CD2918" s="90">
        <f>COUNTIF(U2916:U2917,"NS")</f>
        <v>0</v>
      </c>
      <c r="CE2918" s="90">
        <f>COUNTIF(V2916:V2917,"NS")</f>
        <v>0</v>
      </c>
      <c r="CF2918" s="90">
        <f>COUNTIF(W2916:X2917,"NS")</f>
        <v>0</v>
      </c>
      <c r="CG2918" s="90">
        <f>COUNTIF(Y2916:Y2917,"NS")</f>
        <v>0</v>
      </c>
      <c r="CH2918" s="90">
        <f>COUNTIF(Z2916:Z2917,"NS")</f>
        <v>0</v>
      </c>
      <c r="CI2918" s="90">
        <f>COUNTIF(AA2916:AB2917,"NS")</f>
        <v>0</v>
      </c>
      <c r="CJ2918" s="90">
        <f>COUNTIF(AC2916:AC2917,"NS")</f>
        <v>0</v>
      </c>
      <c r="CK2918" s="90">
        <f>COUNTIF(AD2916:AD2917,"NS")</f>
        <v>0</v>
      </c>
      <c r="CO2918" s="340"/>
      <c r="CP2918" s="342"/>
      <c r="CQ2918" s="342"/>
      <c r="CR2918" s="342"/>
      <c r="CS2918" s="486"/>
      <c r="CT2918" s="486"/>
      <c r="CU2918" s="342"/>
      <c r="CV2918" s="342"/>
      <c r="CW2918" s="486"/>
      <c r="CX2918" s="486"/>
      <c r="CY2918" s="342"/>
      <c r="CZ2918" s="342"/>
      <c r="DA2918" s="486"/>
      <c r="DB2918" s="486"/>
      <c r="DC2918" s="342"/>
      <c r="DD2918" s="342"/>
      <c r="DE2918" s="486"/>
      <c r="DF2918" s="486"/>
      <c r="DG2918" s="342"/>
      <c r="DH2918" s="342"/>
      <c r="DI2918" s="486"/>
      <c r="DJ2918" s="486"/>
      <c r="DK2918" s="342"/>
      <c r="DL2918" s="342"/>
      <c r="DM2918" s="486"/>
      <c r="DN2918" s="486"/>
      <c r="DO2918" s="342"/>
      <c r="DP2918" s="342"/>
    </row>
    <row r="2919" spans="1:122" ht="38.25" customHeight="1" x14ac:dyDescent="0.2">
      <c r="A2919" s="173"/>
      <c r="B2919" s="173"/>
      <c r="C2919" s="168" t="s">
        <v>499</v>
      </c>
      <c r="D2919" s="201"/>
      <c r="E2919" s="201"/>
      <c r="F2919" s="201"/>
      <c r="G2919" s="486"/>
      <c r="H2919" s="486"/>
      <c r="I2919" s="201"/>
      <c r="J2919" s="201"/>
      <c r="K2919" s="486"/>
      <c r="L2919" s="486"/>
      <c r="M2919" s="201"/>
      <c r="N2919" s="201"/>
      <c r="O2919" s="486"/>
      <c r="P2919" s="486"/>
      <c r="Q2919" s="201"/>
      <c r="R2919" s="201"/>
      <c r="S2919" s="486"/>
      <c r="T2919" s="486"/>
      <c r="U2919" s="201"/>
      <c r="V2919" s="201"/>
      <c r="W2919" s="486"/>
      <c r="X2919" s="486"/>
      <c r="Y2919" s="201"/>
      <c r="Z2919" s="201"/>
      <c r="AA2919" s="486"/>
      <c r="AB2919" s="486"/>
      <c r="AC2919" s="201"/>
      <c r="AD2919" s="201"/>
      <c r="AE2919" s="109"/>
      <c r="AG2919" s="130">
        <f t="shared" si="4009"/>
        <v>0</v>
      </c>
      <c r="AH2919" s="130">
        <f t="shared" si="4010"/>
        <v>0</v>
      </c>
      <c r="AI2919" s="130">
        <f t="shared" si="4011"/>
        <v>0</v>
      </c>
      <c r="AJ2919" s="130">
        <f t="shared" si="4012"/>
        <v>0</v>
      </c>
      <c r="AK2919" s="359">
        <f t="shared" si="4013"/>
        <v>0</v>
      </c>
      <c r="AL2919" s="130">
        <f t="shared" si="4014"/>
        <v>0</v>
      </c>
      <c r="AM2919" s="130">
        <f t="shared" si="4015"/>
        <v>0</v>
      </c>
      <c r="AN2919" s="130">
        <f t="shared" si="4016"/>
        <v>0</v>
      </c>
      <c r="AO2919" s="130">
        <f t="shared" si="4017"/>
        <v>0</v>
      </c>
      <c r="AP2919" s="359">
        <f t="shared" si="4018"/>
        <v>0</v>
      </c>
      <c r="AQ2919" s="130">
        <f t="shared" si="4019"/>
        <v>0</v>
      </c>
      <c r="AR2919" s="130">
        <f t="shared" si="4020"/>
        <v>0</v>
      </c>
      <c r="AS2919" s="130">
        <f t="shared" si="4021"/>
        <v>0</v>
      </c>
      <c r="AT2919" s="130">
        <f t="shared" si="4022"/>
        <v>0</v>
      </c>
      <c r="AU2919" s="359">
        <f t="shared" si="4023"/>
        <v>0</v>
      </c>
      <c r="AV2919" s="130">
        <f t="shared" si="4024"/>
        <v>0</v>
      </c>
      <c r="AW2919" s="130">
        <f t="shared" si="4025"/>
        <v>0</v>
      </c>
      <c r="AX2919" s="130">
        <f t="shared" si="4026"/>
        <v>0</v>
      </c>
      <c r="AY2919" s="130">
        <f t="shared" si="4027"/>
        <v>0</v>
      </c>
      <c r="AZ2919" s="359">
        <f t="shared" si="4028"/>
        <v>0</v>
      </c>
      <c r="BA2919" s="130">
        <f t="shared" si="4029"/>
        <v>0</v>
      </c>
      <c r="BB2919" s="130">
        <f t="shared" si="4030"/>
        <v>0</v>
      </c>
      <c r="BC2919" s="130">
        <f t="shared" si="4031"/>
        <v>0</v>
      </c>
      <c r="BD2919" s="130">
        <f t="shared" si="4032"/>
        <v>0</v>
      </c>
      <c r="BE2919" s="359">
        <f t="shared" si="4033"/>
        <v>0</v>
      </c>
      <c r="BF2919" s="130">
        <f t="shared" si="4034"/>
        <v>0</v>
      </c>
      <c r="BG2919" s="130">
        <f t="shared" si="4035"/>
        <v>0</v>
      </c>
      <c r="BH2919" s="130">
        <f t="shared" si="4036"/>
        <v>0</v>
      </c>
      <c r="BI2919" s="130">
        <f t="shared" si="4037"/>
        <v>0</v>
      </c>
      <c r="BJ2919" s="359">
        <f t="shared" si="4038"/>
        <v>0</v>
      </c>
      <c r="BK2919" s="130">
        <f t="shared" si="4039"/>
        <v>0</v>
      </c>
      <c r="BL2919" s="130">
        <f t="shared" si="4040"/>
        <v>0</v>
      </c>
      <c r="BM2919" s="130">
        <f t="shared" si="4041"/>
        <v>0</v>
      </c>
      <c r="BN2919" s="130">
        <f t="shared" si="4042"/>
        <v>0</v>
      </c>
      <c r="BO2919" s="359">
        <f t="shared" si="4043"/>
        <v>0</v>
      </c>
      <c r="BP2919" s="90" t="s">
        <v>2104</v>
      </c>
      <c r="BQ2919" s="90">
        <f>D2915</f>
        <v>0</v>
      </c>
      <c r="BR2919" s="90">
        <f>E2915</f>
        <v>0</v>
      </c>
      <c r="BS2919" s="90">
        <f>F2915</f>
        <v>0</v>
      </c>
      <c r="BT2919" s="90">
        <f>G2915</f>
        <v>0</v>
      </c>
      <c r="BU2919" s="90">
        <f>I2915</f>
        <v>0</v>
      </c>
      <c r="BV2919" s="90">
        <f>J2915</f>
        <v>0</v>
      </c>
      <c r="BW2919" s="90">
        <f>K2915</f>
        <v>0</v>
      </c>
      <c r="BX2919" s="90">
        <f>M2915</f>
        <v>0</v>
      </c>
      <c r="BY2919" s="90">
        <f>N2915</f>
        <v>0</v>
      </c>
      <c r="BZ2919" s="90">
        <f>O2915</f>
        <v>0</v>
      </c>
      <c r="CA2919" s="90">
        <f>Q2915</f>
        <v>0</v>
      </c>
      <c r="CB2919" s="90">
        <f>R2915</f>
        <v>0</v>
      </c>
      <c r="CC2919" s="90">
        <f>S2915</f>
        <v>0</v>
      </c>
      <c r="CD2919" s="90">
        <f>U2915</f>
        <v>0</v>
      </c>
      <c r="CE2919" s="90">
        <f>V2915</f>
        <v>0</v>
      </c>
      <c r="CF2919" s="90">
        <f>W2915</f>
        <v>0</v>
      </c>
      <c r="CG2919" s="90">
        <f>Y2915</f>
        <v>0</v>
      </c>
      <c r="CH2919" s="90">
        <f>Z2915</f>
        <v>0</v>
      </c>
      <c r="CI2919" s="90">
        <f>AA2915</f>
        <v>0</v>
      </c>
      <c r="CJ2919" s="90">
        <f>AC2915</f>
        <v>0</v>
      </c>
      <c r="CK2919" s="90">
        <f>AD2915</f>
        <v>0</v>
      </c>
      <c r="CO2919" s="340"/>
      <c r="CP2919" s="342"/>
      <c r="CQ2919" s="342"/>
      <c r="CR2919" s="342"/>
      <c r="CS2919" s="486"/>
      <c r="CT2919" s="486"/>
      <c r="CU2919" s="342"/>
      <c r="CV2919" s="342"/>
      <c r="CW2919" s="486"/>
      <c r="CX2919" s="486"/>
      <c r="CY2919" s="342"/>
      <c r="CZ2919" s="342"/>
      <c r="DA2919" s="486"/>
      <c r="DB2919" s="486"/>
      <c r="DC2919" s="342"/>
      <c r="DD2919" s="342"/>
      <c r="DE2919" s="486"/>
      <c r="DF2919" s="486"/>
      <c r="DG2919" s="342"/>
      <c r="DH2919" s="342"/>
      <c r="DI2919" s="486"/>
      <c r="DJ2919" s="486"/>
      <c r="DK2919" s="342"/>
      <c r="DL2919" s="342"/>
      <c r="DM2919" s="486"/>
      <c r="DN2919" s="486"/>
      <c r="DO2919" s="342"/>
      <c r="DP2919" s="342"/>
    </row>
    <row r="2920" spans="1:122" ht="38.25" customHeight="1" x14ac:dyDescent="0.2">
      <c r="A2920" s="173"/>
      <c r="B2920" s="173"/>
      <c r="C2920" s="168" t="s">
        <v>501</v>
      </c>
      <c r="D2920" s="201"/>
      <c r="E2920" s="201"/>
      <c r="F2920" s="201"/>
      <c r="G2920" s="486"/>
      <c r="H2920" s="486"/>
      <c r="I2920" s="201"/>
      <c r="J2920" s="201"/>
      <c r="K2920" s="486"/>
      <c r="L2920" s="486"/>
      <c r="M2920" s="201"/>
      <c r="N2920" s="201"/>
      <c r="O2920" s="486"/>
      <c r="P2920" s="486"/>
      <c r="Q2920" s="201"/>
      <c r="R2920" s="201"/>
      <c r="S2920" s="486"/>
      <c r="T2920" s="486"/>
      <c r="U2920" s="201"/>
      <c r="V2920" s="201"/>
      <c r="W2920" s="486"/>
      <c r="X2920" s="486"/>
      <c r="Y2920" s="201"/>
      <c r="Z2920" s="201"/>
      <c r="AA2920" s="486"/>
      <c r="AB2920" s="486"/>
      <c r="AC2920" s="201"/>
      <c r="AD2920" s="201"/>
      <c r="AE2920" s="109"/>
      <c r="AG2920" s="130">
        <f t="shared" si="4009"/>
        <v>0</v>
      </c>
      <c r="AH2920" s="130">
        <f t="shared" si="4010"/>
        <v>0</v>
      </c>
      <c r="AI2920" s="130">
        <f t="shared" si="4011"/>
        <v>0</v>
      </c>
      <c r="AJ2920" s="130">
        <f t="shared" si="4012"/>
        <v>0</v>
      </c>
      <c r="AK2920" s="359">
        <f t="shared" si="4013"/>
        <v>0</v>
      </c>
      <c r="AL2920" s="130">
        <f t="shared" si="4014"/>
        <v>0</v>
      </c>
      <c r="AM2920" s="130">
        <f t="shared" si="4015"/>
        <v>0</v>
      </c>
      <c r="AN2920" s="130">
        <f t="shared" si="4016"/>
        <v>0</v>
      </c>
      <c r="AO2920" s="130">
        <f t="shared" si="4017"/>
        <v>0</v>
      </c>
      <c r="AP2920" s="359">
        <f t="shared" si="4018"/>
        <v>0</v>
      </c>
      <c r="AQ2920" s="130">
        <f t="shared" si="4019"/>
        <v>0</v>
      </c>
      <c r="AR2920" s="130">
        <f t="shared" si="4020"/>
        <v>0</v>
      </c>
      <c r="AS2920" s="130">
        <f t="shared" si="4021"/>
        <v>0</v>
      </c>
      <c r="AT2920" s="130">
        <f t="shared" si="4022"/>
        <v>0</v>
      </c>
      <c r="AU2920" s="359">
        <f t="shared" si="4023"/>
        <v>0</v>
      </c>
      <c r="AV2920" s="130">
        <f t="shared" si="4024"/>
        <v>0</v>
      </c>
      <c r="AW2920" s="130">
        <f t="shared" si="4025"/>
        <v>0</v>
      </c>
      <c r="AX2920" s="130">
        <f t="shared" si="4026"/>
        <v>0</v>
      </c>
      <c r="AY2920" s="130">
        <f t="shared" si="4027"/>
        <v>0</v>
      </c>
      <c r="AZ2920" s="359">
        <f t="shared" si="4028"/>
        <v>0</v>
      </c>
      <c r="BA2920" s="130">
        <f t="shared" si="4029"/>
        <v>0</v>
      </c>
      <c r="BB2920" s="130">
        <f t="shared" si="4030"/>
        <v>0</v>
      </c>
      <c r="BC2920" s="130">
        <f t="shared" si="4031"/>
        <v>0</v>
      </c>
      <c r="BD2920" s="130">
        <f t="shared" si="4032"/>
        <v>0</v>
      </c>
      <c r="BE2920" s="359">
        <f t="shared" si="4033"/>
        <v>0</v>
      </c>
      <c r="BF2920" s="130">
        <f t="shared" si="4034"/>
        <v>0</v>
      </c>
      <c r="BG2920" s="130">
        <f t="shared" si="4035"/>
        <v>0</v>
      </c>
      <c r="BH2920" s="130">
        <f t="shared" si="4036"/>
        <v>0</v>
      </c>
      <c r="BI2920" s="130">
        <f t="shared" si="4037"/>
        <v>0</v>
      </c>
      <c r="BJ2920" s="359">
        <f t="shared" si="4038"/>
        <v>0</v>
      </c>
      <c r="BK2920" s="130">
        <f t="shared" si="4039"/>
        <v>0</v>
      </c>
      <c r="BL2920" s="130">
        <f t="shared" si="4040"/>
        <v>0</v>
      </c>
      <c r="BM2920" s="130">
        <f t="shared" si="4041"/>
        <v>0</v>
      </c>
      <c r="BN2920" s="130">
        <f t="shared" si="4042"/>
        <v>0</v>
      </c>
      <c r="BO2920" s="359">
        <f t="shared" si="4043"/>
        <v>0</v>
      </c>
      <c r="CO2920" s="340"/>
      <c r="CP2920" s="342"/>
      <c r="CQ2920" s="342"/>
      <c r="CR2920" s="342"/>
      <c r="CS2920" s="486"/>
      <c r="CT2920" s="486"/>
      <c r="CU2920" s="342"/>
      <c r="CV2920" s="342"/>
      <c r="CW2920" s="486"/>
      <c r="CX2920" s="486"/>
      <c r="CY2920" s="342"/>
      <c r="CZ2920" s="342"/>
      <c r="DA2920" s="486"/>
      <c r="DB2920" s="486"/>
      <c r="DC2920" s="342"/>
      <c r="DD2920" s="342"/>
      <c r="DE2920" s="486"/>
      <c r="DF2920" s="486"/>
      <c r="DG2920" s="342"/>
      <c r="DH2920" s="342"/>
      <c r="DI2920" s="486"/>
      <c r="DJ2920" s="486"/>
      <c r="DK2920" s="342"/>
      <c r="DL2920" s="342"/>
      <c r="DM2920" s="486"/>
      <c r="DN2920" s="486"/>
      <c r="DO2920" s="342"/>
      <c r="DP2920" s="342"/>
    </row>
    <row r="2921" spans="1:122" ht="38.25" customHeight="1" x14ac:dyDescent="0.2">
      <c r="A2921" s="173"/>
      <c r="B2921" s="173"/>
      <c r="C2921" s="168" t="s">
        <v>505</v>
      </c>
      <c r="D2921" s="201"/>
      <c r="E2921" s="201"/>
      <c r="F2921" s="201"/>
      <c r="G2921" s="486"/>
      <c r="H2921" s="486"/>
      <c r="I2921" s="201"/>
      <c r="J2921" s="201"/>
      <c r="K2921" s="486"/>
      <c r="L2921" s="486"/>
      <c r="M2921" s="201"/>
      <c r="N2921" s="201"/>
      <c r="O2921" s="486"/>
      <c r="P2921" s="486"/>
      <c r="Q2921" s="201"/>
      <c r="R2921" s="201"/>
      <c r="S2921" s="486"/>
      <c r="T2921" s="486"/>
      <c r="U2921" s="201"/>
      <c r="V2921" s="201"/>
      <c r="W2921" s="486"/>
      <c r="X2921" s="486"/>
      <c r="Y2921" s="201"/>
      <c r="Z2921" s="201"/>
      <c r="AA2921" s="486"/>
      <c r="AB2921" s="486"/>
      <c r="AC2921" s="201"/>
      <c r="AD2921" s="201"/>
      <c r="AE2921" s="109"/>
      <c r="AG2921" s="130">
        <f t="shared" si="4009"/>
        <v>0</v>
      </c>
      <c r="AH2921" s="130">
        <f t="shared" si="4010"/>
        <v>0</v>
      </c>
      <c r="AI2921" s="130">
        <f t="shared" si="4011"/>
        <v>0</v>
      </c>
      <c r="AJ2921" s="130">
        <f t="shared" si="4012"/>
        <v>0</v>
      </c>
      <c r="AK2921" s="359">
        <f t="shared" si="4013"/>
        <v>0</v>
      </c>
      <c r="AL2921" s="130">
        <f t="shared" si="4014"/>
        <v>0</v>
      </c>
      <c r="AM2921" s="130">
        <f t="shared" si="4015"/>
        <v>0</v>
      </c>
      <c r="AN2921" s="130">
        <f t="shared" si="4016"/>
        <v>0</v>
      </c>
      <c r="AO2921" s="130">
        <f t="shared" si="4017"/>
        <v>0</v>
      </c>
      <c r="AP2921" s="359">
        <f t="shared" si="4018"/>
        <v>0</v>
      </c>
      <c r="AQ2921" s="130">
        <f t="shared" si="4019"/>
        <v>0</v>
      </c>
      <c r="AR2921" s="130">
        <f t="shared" si="4020"/>
        <v>0</v>
      </c>
      <c r="AS2921" s="130">
        <f t="shared" si="4021"/>
        <v>0</v>
      </c>
      <c r="AT2921" s="130">
        <f t="shared" si="4022"/>
        <v>0</v>
      </c>
      <c r="AU2921" s="359">
        <f t="shared" si="4023"/>
        <v>0</v>
      </c>
      <c r="AV2921" s="130">
        <f t="shared" si="4024"/>
        <v>0</v>
      </c>
      <c r="AW2921" s="130">
        <f t="shared" si="4025"/>
        <v>0</v>
      </c>
      <c r="AX2921" s="130">
        <f t="shared" si="4026"/>
        <v>0</v>
      </c>
      <c r="AY2921" s="130">
        <f t="shared" si="4027"/>
        <v>0</v>
      </c>
      <c r="AZ2921" s="359">
        <f t="shared" si="4028"/>
        <v>0</v>
      </c>
      <c r="BA2921" s="130">
        <f t="shared" si="4029"/>
        <v>0</v>
      </c>
      <c r="BB2921" s="130">
        <f t="shared" si="4030"/>
        <v>0</v>
      </c>
      <c r="BC2921" s="130">
        <f t="shared" si="4031"/>
        <v>0</v>
      </c>
      <c r="BD2921" s="130">
        <f t="shared" si="4032"/>
        <v>0</v>
      </c>
      <c r="BE2921" s="359">
        <f t="shared" si="4033"/>
        <v>0</v>
      </c>
      <c r="BF2921" s="130">
        <f t="shared" si="4034"/>
        <v>0</v>
      </c>
      <c r="BG2921" s="130">
        <f t="shared" si="4035"/>
        <v>0</v>
      </c>
      <c r="BH2921" s="130">
        <f t="shared" si="4036"/>
        <v>0</v>
      </c>
      <c r="BI2921" s="130">
        <f t="shared" si="4037"/>
        <v>0</v>
      </c>
      <c r="BJ2921" s="359">
        <f t="shared" si="4038"/>
        <v>0</v>
      </c>
      <c r="BK2921" s="130">
        <f t="shared" si="4039"/>
        <v>0</v>
      </c>
      <c r="BL2921" s="130">
        <f t="shared" si="4040"/>
        <v>0</v>
      </c>
      <c r="BM2921" s="130">
        <f t="shared" si="4041"/>
        <v>0</v>
      </c>
      <c r="BN2921" s="130">
        <f t="shared" si="4042"/>
        <v>0</v>
      </c>
      <c r="BO2921" s="359">
        <f t="shared" si="4043"/>
        <v>0</v>
      </c>
      <c r="CO2921" s="349" t="s">
        <v>2171</v>
      </c>
      <c r="CP2921" s="353">
        <f>IF(AND(SUM(D2921:D2923)=0,COUNTIF(D2921:D2923,"NS")&gt;0),"NS",SUM(D2921:D2923))</f>
        <v>0</v>
      </c>
      <c r="CQ2921" s="353">
        <f>IF(AND(SUM(E2921:E2923)=0,COUNTIF(E2921:E2923,"NS")&gt;0),"NS",SUM(E2921:E2923))</f>
        <v>0</v>
      </c>
      <c r="CR2921" s="353">
        <f>IF(AND(SUM(F2921:F2923)=0,COUNTIF(F2921:F2923,"NS")&gt;0),"NS",SUM(F2921:F2923))</f>
        <v>0</v>
      </c>
      <c r="CS2921" s="488">
        <f>IF(AND(SUM(G2921:H2923)=0,COUNTIF(G2921:H2923,"NS")&gt;0),"NS",SUM(G2921:H2923))</f>
        <v>0</v>
      </c>
      <c r="CT2921" s="488"/>
      <c r="CU2921" s="353">
        <f>IF(AND(SUM(I2921:I2923)=0,COUNTIF(I2921:I2923,"NS")&gt;0),"NS",SUM(I2921:I2923))</f>
        <v>0</v>
      </c>
      <c r="CV2921" s="353">
        <f>IF(AND(SUM(J2921:J2923)=0,COUNTIF(J2921:J2923,"NS")&gt;0),"NS",SUM(J2921:J2923))</f>
        <v>0</v>
      </c>
      <c r="CW2921" s="488">
        <f t="shared" ref="CW2921" si="4335">IF(AND(SUM(K2921:L2923)=0,COUNTIF(K2921:L2923,"NS")&gt;0),"NS",SUM(K2921:L2923))</f>
        <v>0</v>
      </c>
      <c r="CX2921" s="488"/>
      <c r="CY2921" s="353">
        <f t="shared" ref="CY2921" si="4336">IF(AND(SUM(M2921:M2923)=0,COUNTIF(M2921:M2923,"NS")&gt;0),"NS",SUM(M2921:M2923))</f>
        <v>0</v>
      </c>
      <c r="CZ2921" s="353">
        <f t="shared" ref="CZ2921" si="4337">IF(AND(SUM(N2921:N2923)=0,COUNTIF(N2921:N2923,"NS")&gt;0),"NS",SUM(N2921:N2923))</f>
        <v>0</v>
      </c>
      <c r="DA2921" s="488">
        <f t="shared" ref="DA2921" si="4338">IF(AND(SUM(O2921:P2923)=0,COUNTIF(O2921:P2923,"NS")&gt;0),"NS",SUM(O2921:P2923))</f>
        <v>0</v>
      </c>
      <c r="DB2921" s="488"/>
      <c r="DC2921" s="353">
        <f t="shared" ref="DC2921" si="4339">IF(AND(SUM(Q2921:Q2923)=0,COUNTIF(Q2921:Q2923,"NS")&gt;0),"NS",SUM(Q2921:Q2923))</f>
        <v>0</v>
      </c>
      <c r="DD2921" s="353">
        <f t="shared" ref="DD2921" si="4340">IF(AND(SUM(R2921:R2923)=0,COUNTIF(R2921:R2923,"NS")&gt;0),"NS",SUM(R2921:R2923))</f>
        <v>0</v>
      </c>
      <c r="DE2921" s="488">
        <f t="shared" ref="DE2921" si="4341">IF(AND(SUM(S2921:T2923)=0,COUNTIF(S2921:T2923,"NS")&gt;0),"NS",SUM(S2921:T2923))</f>
        <v>0</v>
      </c>
      <c r="DF2921" s="488"/>
      <c r="DG2921" s="353">
        <f t="shared" ref="DG2921" si="4342">IF(AND(SUM(U2921:U2923)=0,COUNTIF(U2921:U2923,"NS")&gt;0),"NS",SUM(U2921:U2923))</f>
        <v>0</v>
      </c>
      <c r="DH2921" s="353">
        <f t="shared" ref="DH2921" si="4343">IF(AND(SUM(V2921:V2923)=0,COUNTIF(V2921:V2923,"NS")&gt;0),"NS",SUM(V2921:V2923))</f>
        <v>0</v>
      </c>
      <c r="DI2921" s="488">
        <f t="shared" ref="DI2921" si="4344">IF(AND(SUM(W2921:X2923)=0,COUNTIF(W2921:X2923,"NS")&gt;0),"NS",SUM(W2921:X2923))</f>
        <v>0</v>
      </c>
      <c r="DJ2921" s="488"/>
      <c r="DK2921" s="353">
        <f t="shared" ref="DK2921" si="4345">IF(AND(SUM(Y2921:Y2923)=0,COUNTIF(Y2921:Y2923,"NS")&gt;0),"NS",SUM(Y2921:Y2923))</f>
        <v>0</v>
      </c>
      <c r="DL2921" s="353">
        <f t="shared" ref="DL2921" si="4346">IF(AND(SUM(Z2921:Z2923)=0,COUNTIF(Z2921:Z2923,"NS")&gt;0),"NS",SUM(Z2921:Z2923))</f>
        <v>0</v>
      </c>
      <c r="DM2921" s="488">
        <f t="shared" ref="DM2921" si="4347">IF(AND(SUM(AA2921:AB2923)=0,COUNTIF(AA2921:AB2923,"NS")&gt;0),"NS",SUM(AA2921:AB2923))</f>
        <v>0</v>
      </c>
      <c r="DN2921" s="488"/>
      <c r="DO2921" s="353">
        <f t="shared" ref="DO2921" si="4348">IF(AND(SUM(AC2921:AC2923)=0,COUNTIF(AC2921:AC2923,"NS")&gt;0),"NS",SUM(AC2921:AC2923))</f>
        <v>0</v>
      </c>
      <c r="DP2921" s="353">
        <f t="shared" ref="DP2921" si="4349">IF(AND(SUM(AD2921:AD2923)=0,COUNTIF(AD2921:AD2923,"NS")&gt;0),"NS",SUM(AD2921:AD2923))</f>
        <v>0</v>
      </c>
    </row>
    <row r="2922" spans="1:122" ht="38.25" customHeight="1" x14ac:dyDescent="0.2">
      <c r="A2922" s="173"/>
      <c r="B2922" s="173"/>
      <c r="C2922" s="168" t="s">
        <v>507</v>
      </c>
      <c r="D2922" s="201"/>
      <c r="E2922" s="201"/>
      <c r="F2922" s="201"/>
      <c r="G2922" s="486"/>
      <c r="H2922" s="486"/>
      <c r="I2922" s="201"/>
      <c r="J2922" s="201"/>
      <c r="K2922" s="486"/>
      <c r="L2922" s="486"/>
      <c r="M2922" s="201"/>
      <c r="N2922" s="201"/>
      <c r="O2922" s="486"/>
      <c r="P2922" s="486"/>
      <c r="Q2922" s="201"/>
      <c r="R2922" s="201"/>
      <c r="S2922" s="486"/>
      <c r="T2922" s="486"/>
      <c r="U2922" s="201"/>
      <c r="V2922" s="201"/>
      <c r="W2922" s="486"/>
      <c r="X2922" s="486"/>
      <c r="Y2922" s="201"/>
      <c r="Z2922" s="201"/>
      <c r="AA2922" s="486"/>
      <c r="AB2922" s="486"/>
      <c r="AC2922" s="201"/>
      <c r="AD2922" s="201"/>
      <c r="AE2922" s="109"/>
      <c r="AG2922" s="130">
        <f t="shared" si="4009"/>
        <v>0</v>
      </c>
      <c r="AH2922" s="130">
        <f t="shared" si="4010"/>
        <v>0</v>
      </c>
      <c r="AI2922" s="130">
        <f t="shared" si="4011"/>
        <v>0</v>
      </c>
      <c r="AJ2922" s="130">
        <f t="shared" si="4012"/>
        <v>0</v>
      </c>
      <c r="AK2922" s="359">
        <f t="shared" si="4013"/>
        <v>0</v>
      </c>
      <c r="AL2922" s="130">
        <f t="shared" si="4014"/>
        <v>0</v>
      </c>
      <c r="AM2922" s="130">
        <f t="shared" si="4015"/>
        <v>0</v>
      </c>
      <c r="AN2922" s="130">
        <f t="shared" si="4016"/>
        <v>0</v>
      </c>
      <c r="AO2922" s="130">
        <f t="shared" si="4017"/>
        <v>0</v>
      </c>
      <c r="AP2922" s="359">
        <f t="shared" si="4018"/>
        <v>0</v>
      </c>
      <c r="AQ2922" s="130">
        <f t="shared" si="4019"/>
        <v>0</v>
      </c>
      <c r="AR2922" s="130">
        <f t="shared" si="4020"/>
        <v>0</v>
      </c>
      <c r="AS2922" s="130">
        <f t="shared" si="4021"/>
        <v>0</v>
      </c>
      <c r="AT2922" s="130">
        <f t="shared" si="4022"/>
        <v>0</v>
      </c>
      <c r="AU2922" s="359">
        <f t="shared" si="4023"/>
        <v>0</v>
      </c>
      <c r="AV2922" s="130">
        <f t="shared" si="4024"/>
        <v>0</v>
      </c>
      <c r="AW2922" s="130">
        <f t="shared" si="4025"/>
        <v>0</v>
      </c>
      <c r="AX2922" s="130">
        <f t="shared" si="4026"/>
        <v>0</v>
      </c>
      <c r="AY2922" s="130">
        <f t="shared" si="4027"/>
        <v>0</v>
      </c>
      <c r="AZ2922" s="359">
        <f t="shared" si="4028"/>
        <v>0</v>
      </c>
      <c r="BA2922" s="130">
        <f t="shared" si="4029"/>
        <v>0</v>
      </c>
      <c r="BB2922" s="130">
        <f t="shared" si="4030"/>
        <v>0</v>
      </c>
      <c r="BC2922" s="130">
        <f t="shared" si="4031"/>
        <v>0</v>
      </c>
      <c r="BD2922" s="130">
        <f t="shared" si="4032"/>
        <v>0</v>
      </c>
      <c r="BE2922" s="359">
        <f t="shared" si="4033"/>
        <v>0</v>
      </c>
      <c r="BF2922" s="130">
        <f t="shared" si="4034"/>
        <v>0</v>
      </c>
      <c r="BG2922" s="130">
        <f t="shared" si="4035"/>
        <v>0</v>
      </c>
      <c r="BH2922" s="130">
        <f t="shared" si="4036"/>
        <v>0</v>
      </c>
      <c r="BI2922" s="130">
        <f t="shared" si="4037"/>
        <v>0</v>
      </c>
      <c r="BJ2922" s="359">
        <f t="shared" si="4038"/>
        <v>0</v>
      </c>
      <c r="BK2922" s="130">
        <f t="shared" si="4039"/>
        <v>0</v>
      </c>
      <c r="BL2922" s="130">
        <f t="shared" si="4040"/>
        <v>0</v>
      </c>
      <c r="BM2922" s="130">
        <f t="shared" si="4041"/>
        <v>0</v>
      </c>
      <c r="BN2922" s="130">
        <f t="shared" si="4042"/>
        <v>0</v>
      </c>
      <c r="BO2922" s="359">
        <f t="shared" si="4043"/>
        <v>0</v>
      </c>
      <c r="CO2922" s="349" t="s">
        <v>2078</v>
      </c>
      <c r="CP2922" s="353">
        <f>SUM(D2921:D2922)</f>
        <v>0</v>
      </c>
      <c r="CQ2922" s="353">
        <f>SUM(E2921:E2922)</f>
        <v>0</v>
      </c>
      <c r="CR2922" s="353">
        <f>SUM(F2921:F2922)</f>
        <v>0</v>
      </c>
      <c r="CS2922" s="488">
        <f>SUM(G2921:H2922)</f>
        <v>0</v>
      </c>
      <c r="CT2922" s="488"/>
      <c r="CU2922" s="353">
        <f>SUM(I2921:I2922)</f>
        <v>0</v>
      </c>
      <c r="CV2922" s="353">
        <f>SUM(J2921:J2922)</f>
        <v>0</v>
      </c>
      <c r="CW2922" s="488">
        <f t="shared" ref="CW2922" si="4350">SUM(K2921:L2922)</f>
        <v>0</v>
      </c>
      <c r="CX2922" s="488"/>
      <c r="CY2922" s="353">
        <f t="shared" ref="CY2922" si="4351">SUM(M2921:M2922)</f>
        <v>0</v>
      </c>
      <c r="CZ2922" s="353">
        <f t="shared" ref="CZ2922" si="4352">SUM(N2921:N2922)</f>
        <v>0</v>
      </c>
      <c r="DA2922" s="488">
        <f t="shared" ref="DA2922" si="4353">SUM(O2921:P2922)</f>
        <v>0</v>
      </c>
      <c r="DB2922" s="488"/>
      <c r="DC2922" s="353">
        <f t="shared" ref="DC2922" si="4354">SUM(Q2921:Q2922)</f>
        <v>0</v>
      </c>
      <c r="DD2922" s="353">
        <f t="shared" ref="DD2922" si="4355">SUM(R2921:R2922)</f>
        <v>0</v>
      </c>
      <c r="DE2922" s="488">
        <f t="shared" ref="DE2922" si="4356">SUM(S2921:T2922)</f>
        <v>0</v>
      </c>
      <c r="DF2922" s="488"/>
      <c r="DG2922" s="353">
        <f t="shared" ref="DG2922" si="4357">SUM(U2921:U2922)</f>
        <v>0</v>
      </c>
      <c r="DH2922" s="353">
        <f t="shared" ref="DH2922" si="4358">SUM(V2921:V2922)</f>
        <v>0</v>
      </c>
      <c r="DI2922" s="488">
        <f t="shared" ref="DI2922" si="4359">SUM(W2921:X2922)</f>
        <v>0</v>
      </c>
      <c r="DJ2922" s="488"/>
      <c r="DK2922" s="353">
        <f t="shared" ref="DK2922" si="4360">SUM(Y2921:Y2922)</f>
        <v>0</v>
      </c>
      <c r="DL2922" s="353">
        <f t="shared" ref="DL2922" si="4361">SUM(Z2921:Z2922)</f>
        <v>0</v>
      </c>
      <c r="DM2922" s="488">
        <f t="shared" ref="DM2922" si="4362">SUM(AA2921:AB2922)</f>
        <v>0</v>
      </c>
      <c r="DN2922" s="488"/>
      <c r="DO2922" s="353">
        <f t="shared" ref="DO2922" si="4363">SUM(AC2921:AC2922)</f>
        <v>0</v>
      </c>
      <c r="DP2922" s="353">
        <f t="shared" ref="DP2922" si="4364">SUM(AD2921:AD2922)</f>
        <v>0</v>
      </c>
    </row>
    <row r="2923" spans="1:122" ht="38.25" customHeight="1" x14ac:dyDescent="0.2">
      <c r="A2923" s="173"/>
      <c r="B2923" s="173"/>
      <c r="C2923" s="168" t="s">
        <v>509</v>
      </c>
      <c r="D2923" s="201"/>
      <c r="E2923" s="201"/>
      <c r="F2923" s="201"/>
      <c r="G2923" s="486"/>
      <c r="H2923" s="486"/>
      <c r="I2923" s="201"/>
      <c r="J2923" s="201"/>
      <c r="K2923" s="486"/>
      <c r="L2923" s="486"/>
      <c r="M2923" s="201"/>
      <c r="N2923" s="201"/>
      <c r="O2923" s="486"/>
      <c r="P2923" s="486"/>
      <c r="Q2923" s="201"/>
      <c r="R2923" s="201"/>
      <c r="S2923" s="486"/>
      <c r="T2923" s="486"/>
      <c r="U2923" s="201"/>
      <c r="V2923" s="201"/>
      <c r="W2923" s="486"/>
      <c r="X2923" s="486"/>
      <c r="Y2923" s="201"/>
      <c r="Z2923" s="201"/>
      <c r="AA2923" s="486"/>
      <c r="AB2923" s="486"/>
      <c r="AC2923" s="201"/>
      <c r="AD2923" s="201"/>
      <c r="AE2923" s="109"/>
      <c r="AG2923" s="130">
        <f t="shared" si="4009"/>
        <v>0</v>
      </c>
      <c r="AH2923" s="130">
        <f t="shared" si="4010"/>
        <v>0</v>
      </c>
      <c r="AI2923" s="130">
        <f t="shared" si="4011"/>
        <v>0</v>
      </c>
      <c r="AJ2923" s="130">
        <f t="shared" si="4012"/>
        <v>0</v>
      </c>
      <c r="AK2923" s="359">
        <f t="shared" si="4013"/>
        <v>0</v>
      </c>
      <c r="AL2923" s="130">
        <f t="shared" si="4014"/>
        <v>0</v>
      </c>
      <c r="AM2923" s="130">
        <f t="shared" si="4015"/>
        <v>0</v>
      </c>
      <c r="AN2923" s="130">
        <f t="shared" si="4016"/>
        <v>0</v>
      </c>
      <c r="AO2923" s="130">
        <f t="shared" si="4017"/>
        <v>0</v>
      </c>
      <c r="AP2923" s="359">
        <f t="shared" si="4018"/>
        <v>0</v>
      </c>
      <c r="AQ2923" s="130">
        <f t="shared" si="4019"/>
        <v>0</v>
      </c>
      <c r="AR2923" s="130">
        <f t="shared" si="4020"/>
        <v>0</v>
      </c>
      <c r="AS2923" s="130">
        <f t="shared" si="4021"/>
        <v>0</v>
      </c>
      <c r="AT2923" s="130">
        <f t="shared" si="4022"/>
        <v>0</v>
      </c>
      <c r="AU2923" s="359">
        <f t="shared" si="4023"/>
        <v>0</v>
      </c>
      <c r="AV2923" s="130">
        <f t="shared" si="4024"/>
        <v>0</v>
      </c>
      <c r="AW2923" s="130">
        <f t="shared" si="4025"/>
        <v>0</v>
      </c>
      <c r="AX2923" s="130">
        <f t="shared" si="4026"/>
        <v>0</v>
      </c>
      <c r="AY2923" s="130">
        <f t="shared" si="4027"/>
        <v>0</v>
      </c>
      <c r="AZ2923" s="359">
        <f t="shared" si="4028"/>
        <v>0</v>
      </c>
      <c r="BA2923" s="130">
        <f t="shared" si="4029"/>
        <v>0</v>
      </c>
      <c r="BB2923" s="130">
        <f t="shared" si="4030"/>
        <v>0</v>
      </c>
      <c r="BC2923" s="130">
        <f t="shared" si="4031"/>
        <v>0</v>
      </c>
      <c r="BD2923" s="130">
        <f t="shared" si="4032"/>
        <v>0</v>
      </c>
      <c r="BE2923" s="359">
        <f t="shared" si="4033"/>
        <v>0</v>
      </c>
      <c r="BF2923" s="130">
        <f t="shared" si="4034"/>
        <v>0</v>
      </c>
      <c r="BG2923" s="130">
        <f t="shared" si="4035"/>
        <v>0</v>
      </c>
      <c r="BH2923" s="130">
        <f t="shared" si="4036"/>
        <v>0</v>
      </c>
      <c r="BI2923" s="130">
        <f t="shared" si="4037"/>
        <v>0</v>
      </c>
      <c r="BJ2923" s="359">
        <f t="shared" si="4038"/>
        <v>0</v>
      </c>
      <c r="BK2923" s="130">
        <f t="shared" si="4039"/>
        <v>0</v>
      </c>
      <c r="BL2923" s="130">
        <f t="shared" si="4040"/>
        <v>0</v>
      </c>
      <c r="BM2923" s="130">
        <f t="shared" si="4041"/>
        <v>0</v>
      </c>
      <c r="BN2923" s="130">
        <f t="shared" si="4042"/>
        <v>0</v>
      </c>
      <c r="BO2923" s="359">
        <f t="shared" si="4043"/>
        <v>0</v>
      </c>
      <c r="BQ2923" s="246" t="s">
        <v>84</v>
      </c>
      <c r="BR2923" s="246" t="s">
        <v>2048</v>
      </c>
      <c r="BS2923" s="246" t="s">
        <v>2049</v>
      </c>
      <c r="BT2923" s="246" t="s">
        <v>84</v>
      </c>
      <c r="BU2923" s="246" t="s">
        <v>2048</v>
      </c>
      <c r="BV2923" s="246" t="s">
        <v>2049</v>
      </c>
      <c r="BW2923" s="246" t="s">
        <v>84</v>
      </c>
      <c r="BX2923" s="246" t="s">
        <v>2048</v>
      </c>
      <c r="BY2923" s="246" t="s">
        <v>2049</v>
      </c>
      <c r="BZ2923" s="246" t="s">
        <v>84</v>
      </c>
      <c r="CA2923" s="246" t="s">
        <v>2048</v>
      </c>
      <c r="CB2923" s="246" t="s">
        <v>2049</v>
      </c>
      <c r="CC2923" s="246" t="s">
        <v>84</v>
      </c>
      <c r="CD2923" s="246" t="s">
        <v>2048</v>
      </c>
      <c r="CE2923" s="246" t="s">
        <v>2049</v>
      </c>
      <c r="CF2923" s="246" t="s">
        <v>84</v>
      </c>
      <c r="CG2923" s="246" t="s">
        <v>2048</v>
      </c>
      <c r="CH2923" s="246" t="s">
        <v>2049</v>
      </c>
      <c r="CI2923" s="246" t="s">
        <v>84</v>
      </c>
      <c r="CJ2923" s="246" t="s">
        <v>2048</v>
      </c>
      <c r="CK2923" s="246" t="s">
        <v>2049</v>
      </c>
      <c r="CO2923" s="349" t="s">
        <v>2029</v>
      </c>
      <c r="CP2923" s="353">
        <f>COUNTIF(D2921:D2922,"NS")</f>
        <v>0</v>
      </c>
      <c r="CQ2923" s="353">
        <f>COUNTIF(E2921:E2922,"NS")</f>
        <v>0</v>
      </c>
      <c r="CR2923" s="353">
        <f>COUNTIF(F2921:F2922,"NS")</f>
        <v>0</v>
      </c>
      <c r="CS2923" s="488">
        <f>COUNTIF(G2921:H2922,"NS")</f>
        <v>0</v>
      </c>
      <c r="CT2923" s="488"/>
      <c r="CU2923" s="353">
        <f>COUNTIF(I2921:I2922,"NS")</f>
        <v>0</v>
      </c>
      <c r="CV2923" s="353">
        <f>COUNTIF(J2921:J2922,"NS")</f>
        <v>0</v>
      </c>
      <c r="CW2923" s="488">
        <f t="shared" ref="CW2923" si="4365">COUNTIF(K2921:L2922,"NS")</f>
        <v>0</v>
      </c>
      <c r="CX2923" s="488"/>
      <c r="CY2923" s="353">
        <f t="shared" ref="CY2923" si="4366">COUNTIF(M2921:M2922,"NS")</f>
        <v>0</v>
      </c>
      <c r="CZ2923" s="353">
        <f t="shared" ref="CZ2923" si="4367">COUNTIF(N2921:N2922,"NS")</f>
        <v>0</v>
      </c>
      <c r="DA2923" s="488">
        <f t="shared" ref="DA2923" si="4368">COUNTIF(O2921:P2922,"NS")</f>
        <v>0</v>
      </c>
      <c r="DB2923" s="488"/>
      <c r="DC2923" s="353">
        <f t="shared" ref="DC2923" si="4369">COUNTIF(Q2921:Q2922,"NS")</f>
        <v>0</v>
      </c>
      <c r="DD2923" s="353">
        <f t="shared" ref="DD2923" si="4370">COUNTIF(R2921:R2922,"NS")</f>
        <v>0</v>
      </c>
      <c r="DE2923" s="488">
        <f t="shared" ref="DE2923" si="4371">COUNTIF(S2921:T2922,"NS")</f>
        <v>0</v>
      </c>
      <c r="DF2923" s="488"/>
      <c r="DG2923" s="353">
        <f t="shared" ref="DG2923" si="4372">COUNTIF(U2921:U2922,"NS")</f>
        <v>0</v>
      </c>
      <c r="DH2923" s="353">
        <f t="shared" ref="DH2923" si="4373">COUNTIF(V2921:V2922,"NS")</f>
        <v>0</v>
      </c>
      <c r="DI2923" s="488">
        <f t="shared" ref="DI2923" si="4374">COUNTIF(W2921:X2922,"NS")</f>
        <v>0</v>
      </c>
      <c r="DJ2923" s="488"/>
      <c r="DK2923" s="353">
        <f t="shared" ref="DK2923" si="4375">COUNTIF(Y2921:Y2922,"NS")</f>
        <v>0</v>
      </c>
      <c r="DL2923" s="353">
        <f t="shared" ref="DL2923" si="4376">COUNTIF(Z2921:Z2922,"NS")</f>
        <v>0</v>
      </c>
      <c r="DM2923" s="488">
        <f t="shared" ref="DM2923" si="4377">COUNTIF(AA2921:AB2922,"NS")</f>
        <v>0</v>
      </c>
      <c r="DN2923" s="488"/>
      <c r="DO2923" s="353">
        <f t="shared" ref="DO2923" si="4378">COUNTIF(AC2921:AC2922,"NS")</f>
        <v>0</v>
      </c>
      <c r="DP2923" s="353">
        <f t="shared" ref="DP2923" si="4379">COUNTIF(AD2921:AD2922,"NS")</f>
        <v>0</v>
      </c>
    </row>
    <row r="2924" spans="1:122" ht="38.25" customHeight="1" x14ac:dyDescent="0.2">
      <c r="A2924" s="173"/>
      <c r="B2924" s="173"/>
      <c r="C2924" s="168" t="s">
        <v>513</v>
      </c>
      <c r="D2924" s="201"/>
      <c r="E2924" s="201"/>
      <c r="F2924" s="201"/>
      <c r="G2924" s="486"/>
      <c r="H2924" s="486"/>
      <c r="I2924" s="201"/>
      <c r="J2924" s="201"/>
      <c r="K2924" s="486"/>
      <c r="L2924" s="486"/>
      <c r="M2924" s="201"/>
      <c r="N2924" s="201"/>
      <c r="O2924" s="486"/>
      <c r="P2924" s="486"/>
      <c r="Q2924" s="201"/>
      <c r="R2924" s="201"/>
      <c r="S2924" s="486"/>
      <c r="T2924" s="486"/>
      <c r="U2924" s="201"/>
      <c r="V2924" s="201"/>
      <c r="W2924" s="486"/>
      <c r="X2924" s="486"/>
      <c r="Y2924" s="201"/>
      <c r="Z2924" s="201"/>
      <c r="AA2924" s="486"/>
      <c r="AB2924" s="486"/>
      <c r="AC2924" s="201"/>
      <c r="AD2924" s="201"/>
      <c r="AE2924" s="109"/>
      <c r="AG2924" s="178">
        <f t="shared" si="4009"/>
        <v>0</v>
      </c>
      <c r="AH2924" s="178">
        <f t="shared" si="4010"/>
        <v>0</v>
      </c>
      <c r="AI2924" s="178">
        <f t="shared" si="4011"/>
        <v>0</v>
      </c>
      <c r="AJ2924" s="178">
        <f t="shared" si="4012"/>
        <v>0</v>
      </c>
      <c r="AK2924" s="359">
        <f t="shared" si="4013"/>
        <v>0</v>
      </c>
      <c r="AL2924" s="178">
        <f t="shared" si="4014"/>
        <v>0</v>
      </c>
      <c r="AM2924" s="178">
        <f t="shared" si="4015"/>
        <v>0</v>
      </c>
      <c r="AN2924" s="178">
        <f t="shared" si="4016"/>
        <v>0</v>
      </c>
      <c r="AO2924" s="178">
        <f t="shared" si="4017"/>
        <v>0</v>
      </c>
      <c r="AP2924" s="359">
        <f t="shared" si="4018"/>
        <v>0</v>
      </c>
      <c r="AQ2924" s="178">
        <f t="shared" si="4019"/>
        <v>0</v>
      </c>
      <c r="AR2924" s="178">
        <f t="shared" si="4020"/>
        <v>0</v>
      </c>
      <c r="AS2924" s="178">
        <f t="shared" si="4021"/>
        <v>0</v>
      </c>
      <c r="AT2924" s="178">
        <f t="shared" si="4022"/>
        <v>0</v>
      </c>
      <c r="AU2924" s="359">
        <f t="shared" si="4023"/>
        <v>0</v>
      </c>
      <c r="AV2924" s="178">
        <f t="shared" si="4024"/>
        <v>0</v>
      </c>
      <c r="AW2924" s="178">
        <f t="shared" si="4025"/>
        <v>0</v>
      </c>
      <c r="AX2924" s="178">
        <f t="shared" si="4026"/>
        <v>0</v>
      </c>
      <c r="AY2924" s="178">
        <f t="shared" si="4027"/>
        <v>0</v>
      </c>
      <c r="AZ2924" s="359">
        <f t="shared" si="4028"/>
        <v>0</v>
      </c>
      <c r="BA2924" s="178">
        <f t="shared" si="4029"/>
        <v>0</v>
      </c>
      <c r="BB2924" s="178">
        <f t="shared" si="4030"/>
        <v>0</v>
      </c>
      <c r="BC2924" s="178">
        <f t="shared" si="4031"/>
        <v>0</v>
      </c>
      <c r="BD2924" s="178">
        <f t="shared" si="4032"/>
        <v>0</v>
      </c>
      <c r="BE2924" s="359">
        <f t="shared" si="4033"/>
        <v>0</v>
      </c>
      <c r="BF2924" s="178">
        <f t="shared" si="4034"/>
        <v>0</v>
      </c>
      <c r="BG2924" s="178">
        <f t="shared" si="4035"/>
        <v>0</v>
      </c>
      <c r="BH2924" s="178">
        <f t="shared" si="4036"/>
        <v>0</v>
      </c>
      <c r="BI2924" s="178">
        <f t="shared" si="4037"/>
        <v>0</v>
      </c>
      <c r="BJ2924" s="359">
        <f t="shared" si="4038"/>
        <v>0</v>
      </c>
      <c r="BK2924" s="178">
        <f t="shared" si="4039"/>
        <v>0</v>
      </c>
      <c r="BL2924" s="178">
        <f t="shared" si="4040"/>
        <v>0</v>
      </c>
      <c r="BM2924" s="178">
        <f t="shared" si="4041"/>
        <v>0</v>
      </c>
      <c r="BN2924" s="178">
        <f t="shared" si="4042"/>
        <v>0</v>
      </c>
      <c r="BO2924" s="359">
        <f t="shared" si="4043"/>
        <v>0</v>
      </c>
      <c r="BP2924" s="186" t="s">
        <v>2077</v>
      </c>
      <c r="BQ2924" s="178">
        <f>IF($AG$1789=$AH$1789,0,IF(
OR(
AND(BQ2928=0,BQ2927&gt;0),
AND(BQ2928="NS",BQ2926&gt;0),
AND(BQ2928="NS",BQ2926=0,BQ2927=0)),1,
IF(OR(
AND(BQ2927&gt;=2,BQ2926&lt;BQ2928),
AND(BQ2928="NS",BQ2926=0,BQ2927&gt;0),
BQ2928=BQ2926,
AND(BQ2928="NA",BQ2927=0,BQ2926=0,BQ2925&gt;0)),0,1)))</f>
        <v>0</v>
      </c>
      <c r="BR2924" s="178">
        <f t="shared" ref="BR2924:BY2924" si="4380">IF($AG$1789=$AH$1789,0,IF(
OR(
AND(BR2928=0,BR2927&gt;0),
AND(BR2928="NS",BR2926&gt;0),
AND(BR2928="NS",BR2926=0,BR2927=0)),1,
IF(OR(
AND(BR2927&gt;=2,BR2926&lt;BR2928),
AND(BR2928="NS",BR2926=0,BR2927&gt;0),
BR2928=BR2926,
AND(BR2928="NA",BR2927=0,BR2926=0,BR2925&gt;0)),0,1)))</f>
        <v>0</v>
      </c>
      <c r="BS2924" s="178">
        <f t="shared" si="4380"/>
        <v>0</v>
      </c>
      <c r="BT2924" s="178">
        <f t="shared" si="4380"/>
        <v>0</v>
      </c>
      <c r="BU2924" s="178">
        <f t="shared" si="4380"/>
        <v>0</v>
      </c>
      <c r="BV2924" s="178">
        <f t="shared" si="4380"/>
        <v>0</v>
      </c>
      <c r="BW2924" s="178">
        <f t="shared" si="4380"/>
        <v>0</v>
      </c>
      <c r="BX2924" s="178">
        <f t="shared" si="4380"/>
        <v>0</v>
      </c>
      <c r="BY2924" s="178">
        <f t="shared" si="4380"/>
        <v>0</v>
      </c>
      <c r="BZ2924" s="178">
        <f>IF($AG$1789=$AH$1789,0,IF(
OR(
AND(BZ2928=0,BZ2927&gt;0),
AND(BZ2928="NS",BZ2926&gt;0),
AND(BZ2928="NS",BZ2926=0,BZ2927=0)),1,
IF(OR(
AND(BZ2927&gt;=2,BZ2926&lt;BZ2928),
AND(BZ2928="NS",BZ2926=0,BZ2927&gt;0),
BZ2928=BZ2926,
AND(BZ2928="NA",BZ2927=0,BZ2926=0,BZ2925&gt;0)),0,1)))</f>
        <v>0</v>
      </c>
      <c r="CA2924" s="178">
        <f t="shared" ref="CA2924:CK2924" si="4381">IF($AG$1789=$AH$1789,0,IF(
OR(
AND(CA2928=0,CA2927&gt;0),
AND(CA2928="NS",CA2926&gt;0),
AND(CA2928="NS",CA2926=0,CA2927=0)),1,
IF(OR(
AND(CA2927&gt;=2,CA2926&lt;CA2928),
AND(CA2928="NS",CA2926=0,CA2927&gt;0),
CA2928=CA2926,
AND(CA2928="NA",CA2927=0,CA2926=0,CA2925&gt;0)),0,1)))</f>
        <v>0</v>
      </c>
      <c r="CB2924" s="178">
        <f t="shared" si="4381"/>
        <v>0</v>
      </c>
      <c r="CC2924" s="178">
        <f t="shared" si="4381"/>
        <v>0</v>
      </c>
      <c r="CD2924" s="178">
        <f t="shared" si="4381"/>
        <v>0</v>
      </c>
      <c r="CE2924" s="178">
        <f t="shared" si="4381"/>
        <v>0</v>
      </c>
      <c r="CF2924" s="178">
        <f t="shared" si="4381"/>
        <v>0</v>
      </c>
      <c r="CG2924" s="178">
        <f t="shared" si="4381"/>
        <v>0</v>
      </c>
      <c r="CH2924" s="178">
        <f t="shared" si="4381"/>
        <v>0</v>
      </c>
      <c r="CI2924" s="178">
        <f t="shared" si="4381"/>
        <v>0</v>
      </c>
      <c r="CJ2924" s="178">
        <f t="shared" si="4381"/>
        <v>0</v>
      </c>
      <c r="CK2924" s="178">
        <f t="shared" si="4381"/>
        <v>0</v>
      </c>
      <c r="CL2924" s="186">
        <f>SUM(BZ2924:CK2924)</f>
        <v>0</v>
      </c>
      <c r="CO2924" s="350">
        <v>0.25</v>
      </c>
      <c r="CP2924" s="342">
        <f t="shared" ref="CP2924:CS2924" si="4382">IF(CP2921="ns",0,CP2921*0.25)</f>
        <v>0</v>
      </c>
      <c r="CQ2924" s="342">
        <f t="shared" si="4382"/>
        <v>0</v>
      </c>
      <c r="CR2924" s="342">
        <f t="shared" si="4382"/>
        <v>0</v>
      </c>
      <c r="CS2924" s="486">
        <f t="shared" si="4382"/>
        <v>0</v>
      </c>
      <c r="CT2924" s="486"/>
      <c r="CU2924" s="342">
        <f>IF(CU2921="ns",0,CU2921*0.25)</f>
        <v>0</v>
      </c>
      <c r="CV2924" s="342">
        <f>IF(CV2921="ns",0,CV2921*0.25)</f>
        <v>0</v>
      </c>
      <c r="CW2924" s="486">
        <f t="shared" ref="CW2924" si="4383">IF(CW2921="ns",0,CW2921*0.25)</f>
        <v>0</v>
      </c>
      <c r="CX2924" s="486"/>
      <c r="CY2924" s="342">
        <f t="shared" ref="CY2924:DA2924" si="4384">IF(CY2921="ns",0,CY2921*0.25)</f>
        <v>0</v>
      </c>
      <c r="CZ2924" s="342">
        <f t="shared" si="4384"/>
        <v>0</v>
      </c>
      <c r="DA2924" s="486">
        <f t="shared" si="4384"/>
        <v>0</v>
      </c>
      <c r="DB2924" s="486"/>
      <c r="DC2924" s="342">
        <f t="shared" ref="DC2924:DE2924" si="4385">IF(DC2921="ns",0,DC2921*0.25)</f>
        <v>0</v>
      </c>
      <c r="DD2924" s="342">
        <f t="shared" si="4385"/>
        <v>0</v>
      </c>
      <c r="DE2924" s="486">
        <f t="shared" si="4385"/>
        <v>0</v>
      </c>
      <c r="DF2924" s="486"/>
      <c r="DG2924" s="342">
        <f t="shared" ref="DG2924:DI2924" si="4386">IF(DG2921="ns",0,DG2921*0.25)</f>
        <v>0</v>
      </c>
      <c r="DH2924" s="342">
        <f t="shared" si="4386"/>
        <v>0</v>
      </c>
      <c r="DI2924" s="486">
        <f t="shared" si="4386"/>
        <v>0</v>
      </c>
      <c r="DJ2924" s="486"/>
      <c r="DK2924" s="342">
        <f t="shared" ref="DK2924:DM2924" si="4387">IF(DK2921="ns",0,DK2921*0.25)</f>
        <v>0</v>
      </c>
      <c r="DL2924" s="342">
        <f t="shared" si="4387"/>
        <v>0</v>
      </c>
      <c r="DM2924" s="486">
        <f t="shared" si="4387"/>
        <v>0</v>
      </c>
      <c r="DN2924" s="486"/>
      <c r="DO2924" s="342">
        <f t="shared" ref="DO2924:DP2924" si="4388">IF(DO2921="ns",0,DO2921*0.25)</f>
        <v>0</v>
      </c>
      <c r="DP2924" s="342">
        <f t="shared" si="4388"/>
        <v>0</v>
      </c>
      <c r="DQ2924" s="186"/>
      <c r="DR2924" s="186"/>
    </row>
    <row r="2925" spans="1:122" ht="38.25" customHeight="1" x14ac:dyDescent="0.2">
      <c r="A2925" s="172"/>
      <c r="B2925" s="172"/>
      <c r="C2925" s="169" t="s">
        <v>521</v>
      </c>
      <c r="D2925" s="201"/>
      <c r="E2925" s="201"/>
      <c r="F2925" s="201"/>
      <c r="G2925" s="486"/>
      <c r="H2925" s="486"/>
      <c r="I2925" s="201"/>
      <c r="J2925" s="201"/>
      <c r="K2925" s="486"/>
      <c r="L2925" s="486"/>
      <c r="M2925" s="201"/>
      <c r="N2925" s="201"/>
      <c r="O2925" s="486"/>
      <c r="P2925" s="486"/>
      <c r="Q2925" s="201"/>
      <c r="R2925" s="201"/>
      <c r="S2925" s="486"/>
      <c r="T2925" s="486"/>
      <c r="U2925" s="201"/>
      <c r="V2925" s="201"/>
      <c r="W2925" s="486"/>
      <c r="X2925" s="486"/>
      <c r="Y2925" s="201"/>
      <c r="Z2925" s="201"/>
      <c r="AA2925" s="486"/>
      <c r="AB2925" s="486"/>
      <c r="AC2925" s="201"/>
      <c r="AD2925" s="201"/>
      <c r="AE2925" s="109"/>
      <c r="AG2925" s="130">
        <f t="shared" si="4009"/>
        <v>0</v>
      </c>
      <c r="AH2925" s="130">
        <f t="shared" si="4010"/>
        <v>0</v>
      </c>
      <c r="AI2925" s="130">
        <f t="shared" si="4011"/>
        <v>0</v>
      </c>
      <c r="AJ2925" s="130">
        <f t="shared" si="4012"/>
        <v>0</v>
      </c>
      <c r="AK2925" s="359">
        <f t="shared" si="4013"/>
        <v>0</v>
      </c>
      <c r="AL2925" s="130">
        <f t="shared" si="4014"/>
        <v>0</v>
      </c>
      <c r="AM2925" s="130">
        <f t="shared" si="4015"/>
        <v>0</v>
      </c>
      <c r="AN2925" s="130">
        <f t="shared" si="4016"/>
        <v>0</v>
      </c>
      <c r="AO2925" s="130">
        <f t="shared" si="4017"/>
        <v>0</v>
      </c>
      <c r="AP2925" s="359">
        <f t="shared" si="4018"/>
        <v>0</v>
      </c>
      <c r="AQ2925" s="130">
        <f t="shared" si="4019"/>
        <v>0</v>
      </c>
      <c r="AR2925" s="130">
        <f t="shared" si="4020"/>
        <v>0</v>
      </c>
      <c r="AS2925" s="130">
        <f t="shared" si="4021"/>
        <v>0</v>
      </c>
      <c r="AT2925" s="130">
        <f t="shared" si="4022"/>
        <v>0</v>
      </c>
      <c r="AU2925" s="359">
        <f t="shared" si="4023"/>
        <v>0</v>
      </c>
      <c r="AV2925" s="130">
        <f t="shared" si="4024"/>
        <v>0</v>
      </c>
      <c r="AW2925" s="130">
        <f t="shared" si="4025"/>
        <v>0</v>
      </c>
      <c r="AX2925" s="130">
        <f t="shared" si="4026"/>
        <v>0</v>
      </c>
      <c r="AY2925" s="130">
        <f t="shared" si="4027"/>
        <v>0</v>
      </c>
      <c r="AZ2925" s="359">
        <f t="shared" si="4028"/>
        <v>0</v>
      </c>
      <c r="BA2925" s="130">
        <f t="shared" si="4029"/>
        <v>0</v>
      </c>
      <c r="BB2925" s="130">
        <f t="shared" si="4030"/>
        <v>0</v>
      </c>
      <c r="BC2925" s="130">
        <f t="shared" si="4031"/>
        <v>0</v>
      </c>
      <c r="BD2925" s="130">
        <f t="shared" si="4032"/>
        <v>0</v>
      </c>
      <c r="BE2925" s="359">
        <f t="shared" si="4033"/>
        <v>0</v>
      </c>
      <c r="BF2925" s="130">
        <f t="shared" si="4034"/>
        <v>0</v>
      </c>
      <c r="BG2925" s="130">
        <f t="shared" si="4035"/>
        <v>0</v>
      </c>
      <c r="BH2925" s="130">
        <f t="shared" si="4036"/>
        <v>0</v>
      </c>
      <c r="BI2925" s="130">
        <f t="shared" si="4037"/>
        <v>0</v>
      </c>
      <c r="BJ2925" s="359">
        <f t="shared" si="4038"/>
        <v>0</v>
      </c>
      <c r="BK2925" s="130">
        <f t="shared" si="4039"/>
        <v>0</v>
      </c>
      <c r="BL2925" s="130">
        <f t="shared" si="4040"/>
        <v>0</v>
      </c>
      <c r="BM2925" s="130">
        <f t="shared" si="4041"/>
        <v>0</v>
      </c>
      <c r="BN2925" s="130">
        <f t="shared" si="4042"/>
        <v>0</v>
      </c>
      <c r="BO2925" s="359">
        <f t="shared" si="4043"/>
        <v>0</v>
      </c>
      <c r="BP2925" s="90" t="s">
        <v>2058</v>
      </c>
      <c r="BQ2925" s="90">
        <f>COUNTIF(D2925:D2930,"NA")</f>
        <v>0</v>
      </c>
      <c r="BR2925" s="90">
        <f>COUNTIF(E2925:E2930,"NA")</f>
        <v>0</v>
      </c>
      <c r="BS2925" s="90">
        <f>COUNTIF(F2925:F2930,"NA")</f>
        <v>0</v>
      </c>
      <c r="BT2925" s="90">
        <f>COUNTIF(G2925:H2930,"NA")</f>
        <v>0</v>
      </c>
      <c r="BU2925" s="90">
        <f>COUNTIF(I2925:I2930,"NA")</f>
        <v>0</v>
      </c>
      <c r="BV2925" s="90">
        <f>COUNTIF(J2925:J2930,"NA")</f>
        <v>0</v>
      </c>
      <c r="BW2925" s="90">
        <f>COUNTIF(K2925:L2930,"NA")</f>
        <v>0</v>
      </c>
      <c r="BX2925" s="90">
        <f>COUNTIF(M2925:M2930,"NA")</f>
        <v>0</v>
      </c>
      <c r="BY2925" s="90">
        <f>COUNTIF(N2925:N2930,"NA")</f>
        <v>0</v>
      </c>
      <c r="BZ2925" s="90">
        <f>COUNTIF(O2925:P2930,"NA")</f>
        <v>0</v>
      </c>
      <c r="CA2925" s="90">
        <f>COUNTIF(Q2925:Q2930,"NA")</f>
        <v>0</v>
      </c>
      <c r="CB2925" s="90">
        <f>COUNTIF(R2925:R2930,"NA")</f>
        <v>0</v>
      </c>
      <c r="CC2925" s="90">
        <f>COUNTIF(S2925:T2930,"NA")</f>
        <v>0</v>
      </c>
      <c r="CD2925" s="90">
        <f>COUNTIF(U2925:U2930,"NA")</f>
        <v>0</v>
      </c>
      <c r="CE2925" s="90">
        <f>COUNTIF(V2925:V2930,"NA")</f>
        <v>0</v>
      </c>
      <c r="CF2925" s="90">
        <f>COUNTIF(W2925:X2930,"NA")</f>
        <v>0</v>
      </c>
      <c r="CG2925" s="90">
        <f>COUNTIF(Y2925:Y2930,"NA")</f>
        <v>0</v>
      </c>
      <c r="CH2925" s="90">
        <f>COUNTIF(Z2925:Z2930,"NA")</f>
        <v>0</v>
      </c>
      <c r="CI2925" s="90">
        <f>COUNTIF(AA2925:AB2930,"NA")</f>
        <v>0</v>
      </c>
      <c r="CJ2925" s="90">
        <f>COUNTIF(AC2925:AC2930,"NA")</f>
        <v>0</v>
      </c>
      <c r="CK2925" s="90">
        <f>COUNTIF(AD2925:AD2930,"NA")</f>
        <v>0</v>
      </c>
      <c r="CO2925" s="349" t="s">
        <v>72</v>
      </c>
      <c r="CP2925" s="353">
        <f>D2923</f>
        <v>0</v>
      </c>
      <c r="CQ2925" s="353">
        <f>E2923</f>
        <v>0</v>
      </c>
      <c r="CR2925" s="353">
        <f>F2923</f>
        <v>0</v>
      </c>
      <c r="CS2925" s="488">
        <f>G2923</f>
        <v>0</v>
      </c>
      <c r="CT2925" s="488"/>
      <c r="CU2925" s="353">
        <f>I2923</f>
        <v>0</v>
      </c>
      <c r="CV2925" s="353">
        <f>J2923</f>
        <v>0</v>
      </c>
      <c r="CW2925" s="488">
        <f t="shared" ref="CW2925" si="4389">K2923</f>
        <v>0</v>
      </c>
      <c r="CX2925" s="488"/>
      <c r="CY2925" s="353">
        <f t="shared" ref="CY2925" si="4390">M2923</f>
        <v>0</v>
      </c>
      <c r="CZ2925" s="353">
        <f t="shared" ref="CZ2925" si="4391">N2923</f>
        <v>0</v>
      </c>
      <c r="DA2925" s="488">
        <f t="shared" ref="DA2925" si="4392">O2923</f>
        <v>0</v>
      </c>
      <c r="DB2925" s="488"/>
      <c r="DC2925" s="353">
        <f t="shared" ref="DC2925" si="4393">Q2923</f>
        <v>0</v>
      </c>
      <c r="DD2925" s="353">
        <f t="shared" ref="DD2925" si="4394">R2923</f>
        <v>0</v>
      </c>
      <c r="DE2925" s="488">
        <f t="shared" ref="DE2925" si="4395">S2923</f>
        <v>0</v>
      </c>
      <c r="DF2925" s="488"/>
      <c r="DG2925" s="353">
        <f t="shared" ref="DG2925" si="4396">U2923</f>
        <v>0</v>
      </c>
      <c r="DH2925" s="353">
        <f t="shared" ref="DH2925" si="4397">V2923</f>
        <v>0</v>
      </c>
      <c r="DI2925" s="488">
        <f t="shared" ref="DI2925" si="4398">W2923</f>
        <v>0</v>
      </c>
      <c r="DJ2925" s="488"/>
      <c r="DK2925" s="353">
        <f t="shared" ref="DK2925" si="4399">Y2923</f>
        <v>0</v>
      </c>
      <c r="DL2925" s="353">
        <f t="shared" ref="DL2925" si="4400">Z2923</f>
        <v>0</v>
      </c>
      <c r="DM2925" s="488">
        <f t="shared" ref="DM2925" si="4401">AA2923</f>
        <v>0</v>
      </c>
      <c r="DN2925" s="488"/>
      <c r="DO2925" s="353">
        <f t="shared" ref="DO2925" si="4402">AC2923</f>
        <v>0</v>
      </c>
      <c r="DP2925" s="353">
        <f t="shared" ref="DP2925" si="4403">AD2923</f>
        <v>0</v>
      </c>
    </row>
    <row r="2926" spans="1:122" ht="38.25" customHeight="1" x14ac:dyDescent="0.2">
      <c r="A2926" s="172"/>
      <c r="B2926" s="172"/>
      <c r="C2926" s="169" t="s">
        <v>522</v>
      </c>
      <c r="D2926" s="201"/>
      <c r="E2926" s="201"/>
      <c r="F2926" s="201"/>
      <c r="G2926" s="486"/>
      <c r="H2926" s="486"/>
      <c r="I2926" s="201"/>
      <c r="J2926" s="201"/>
      <c r="K2926" s="486"/>
      <c r="L2926" s="486"/>
      <c r="M2926" s="201"/>
      <c r="N2926" s="201"/>
      <c r="O2926" s="486"/>
      <c r="P2926" s="486"/>
      <c r="Q2926" s="201"/>
      <c r="R2926" s="201"/>
      <c r="S2926" s="486"/>
      <c r="T2926" s="486"/>
      <c r="U2926" s="201"/>
      <c r="V2926" s="201"/>
      <c r="W2926" s="486"/>
      <c r="X2926" s="486"/>
      <c r="Y2926" s="201"/>
      <c r="Z2926" s="201"/>
      <c r="AA2926" s="486"/>
      <c r="AB2926" s="486"/>
      <c r="AC2926" s="201"/>
      <c r="AD2926" s="201"/>
      <c r="AE2926" s="109"/>
      <c r="AG2926" s="130">
        <f t="shared" si="4009"/>
        <v>0</v>
      </c>
      <c r="AH2926" s="130">
        <f t="shared" si="4010"/>
        <v>0</v>
      </c>
      <c r="AI2926" s="130">
        <f t="shared" si="4011"/>
        <v>0</v>
      </c>
      <c r="AJ2926" s="130">
        <f t="shared" si="4012"/>
        <v>0</v>
      </c>
      <c r="AK2926" s="359">
        <f t="shared" si="4013"/>
        <v>0</v>
      </c>
      <c r="AL2926" s="130">
        <f t="shared" si="4014"/>
        <v>0</v>
      </c>
      <c r="AM2926" s="130">
        <f t="shared" si="4015"/>
        <v>0</v>
      </c>
      <c r="AN2926" s="130">
        <f t="shared" si="4016"/>
        <v>0</v>
      </c>
      <c r="AO2926" s="130">
        <f t="shared" si="4017"/>
        <v>0</v>
      </c>
      <c r="AP2926" s="359">
        <f t="shared" si="4018"/>
        <v>0</v>
      </c>
      <c r="AQ2926" s="130">
        <f t="shared" si="4019"/>
        <v>0</v>
      </c>
      <c r="AR2926" s="130">
        <f t="shared" si="4020"/>
        <v>0</v>
      </c>
      <c r="AS2926" s="130">
        <f t="shared" si="4021"/>
        <v>0</v>
      </c>
      <c r="AT2926" s="130">
        <f t="shared" si="4022"/>
        <v>0</v>
      </c>
      <c r="AU2926" s="359">
        <f t="shared" si="4023"/>
        <v>0</v>
      </c>
      <c r="AV2926" s="130">
        <f t="shared" si="4024"/>
        <v>0</v>
      </c>
      <c r="AW2926" s="130">
        <f t="shared" si="4025"/>
        <v>0</v>
      </c>
      <c r="AX2926" s="130">
        <f t="shared" si="4026"/>
        <v>0</v>
      </c>
      <c r="AY2926" s="130">
        <f t="shared" si="4027"/>
        <v>0</v>
      </c>
      <c r="AZ2926" s="359">
        <f t="shared" si="4028"/>
        <v>0</v>
      </c>
      <c r="BA2926" s="130">
        <f t="shared" si="4029"/>
        <v>0</v>
      </c>
      <c r="BB2926" s="130">
        <f t="shared" si="4030"/>
        <v>0</v>
      </c>
      <c r="BC2926" s="130">
        <f t="shared" si="4031"/>
        <v>0</v>
      </c>
      <c r="BD2926" s="130">
        <f t="shared" si="4032"/>
        <v>0</v>
      </c>
      <c r="BE2926" s="359">
        <f t="shared" si="4033"/>
        <v>0</v>
      </c>
      <c r="BF2926" s="130">
        <f t="shared" si="4034"/>
        <v>0</v>
      </c>
      <c r="BG2926" s="130">
        <f t="shared" si="4035"/>
        <v>0</v>
      </c>
      <c r="BH2926" s="130">
        <f t="shared" si="4036"/>
        <v>0</v>
      </c>
      <c r="BI2926" s="130">
        <f t="shared" si="4037"/>
        <v>0</v>
      </c>
      <c r="BJ2926" s="359">
        <f t="shared" si="4038"/>
        <v>0</v>
      </c>
      <c r="BK2926" s="130">
        <f t="shared" si="4039"/>
        <v>0</v>
      </c>
      <c r="BL2926" s="130">
        <f t="shared" si="4040"/>
        <v>0</v>
      </c>
      <c r="BM2926" s="130">
        <f t="shared" si="4041"/>
        <v>0</v>
      </c>
      <c r="BN2926" s="130">
        <f t="shared" si="4042"/>
        <v>0</v>
      </c>
      <c r="BO2926" s="359">
        <f t="shared" si="4043"/>
        <v>0</v>
      </c>
      <c r="BP2926" s="90" t="s">
        <v>2078</v>
      </c>
      <c r="BQ2926" s="90">
        <f>SUM(D2925:D2930)</f>
        <v>0</v>
      </c>
      <c r="BR2926" s="90">
        <f>SUM(E2925:E2930)</f>
        <v>0</v>
      </c>
      <c r="BS2926" s="90">
        <f>SUM(F2925:F2930)</f>
        <v>0</v>
      </c>
      <c r="BT2926" s="90">
        <f>SUM(G2925:H2930)</f>
        <v>0</v>
      </c>
      <c r="BU2926" s="90">
        <f>SUM(I2925:I2930)</f>
        <v>0</v>
      </c>
      <c r="BV2926" s="90">
        <f>SUM(J2925:J2930)</f>
        <v>0</v>
      </c>
      <c r="BW2926" s="90">
        <f>SUM(K2925:L2930)</f>
        <v>0</v>
      </c>
      <c r="BX2926" s="90">
        <f>SUM(M2925:M2930)</f>
        <v>0</v>
      </c>
      <c r="BY2926" s="90">
        <f>SUM(N2925:N2930)</f>
        <v>0</v>
      </c>
      <c r="BZ2926" s="90">
        <f>SUM(O2925:P2930)</f>
        <v>0</v>
      </c>
      <c r="CA2926" s="90">
        <f>SUM(Q2925:Q2930)</f>
        <v>0</v>
      </c>
      <c r="CB2926" s="90">
        <f>SUM(R2925:R2930)</f>
        <v>0</v>
      </c>
      <c r="CC2926" s="90">
        <f>SUM(S2925:T2930)</f>
        <v>0</v>
      </c>
      <c r="CD2926" s="90">
        <f>SUM(U2925:U2930)</f>
        <v>0</v>
      </c>
      <c r="CE2926" s="90">
        <f>SUM(V2925:V2930)</f>
        <v>0</v>
      </c>
      <c r="CF2926" s="90">
        <f>SUM(W2925:X2930)</f>
        <v>0</v>
      </c>
      <c r="CG2926" s="90">
        <f>SUM(Y2925:Y2930)</f>
        <v>0</v>
      </c>
      <c r="CH2926" s="90">
        <f>SUM(Z2925:Z2930)</f>
        <v>0</v>
      </c>
      <c r="CI2926" s="90">
        <f>SUM(AA2925:AB2930)</f>
        <v>0</v>
      </c>
      <c r="CJ2926" s="90">
        <f>SUM(AC2925:AC2930)</f>
        <v>0</v>
      </c>
      <c r="CK2926" s="90">
        <f>SUM(AD2925:AD2930)</f>
        <v>0</v>
      </c>
      <c r="CO2926" s="349" t="s">
        <v>2077</v>
      </c>
      <c r="CP2926" s="351">
        <f t="shared" ref="CP2926:CS2926" si="4404">IF(OR(CP2925=0,CP2925="NA",AND(CP2925="NS",CP2923&gt;0),AND(CP2925="NS",CP2922&gt;0),CP2925&lt;=CP2924),0,1)</f>
        <v>0</v>
      </c>
      <c r="CQ2926" s="351">
        <f t="shared" si="4404"/>
        <v>0</v>
      </c>
      <c r="CR2926" s="351">
        <f t="shared" si="4404"/>
        <v>0</v>
      </c>
      <c r="CS2926" s="489">
        <f t="shared" si="4404"/>
        <v>0</v>
      </c>
      <c r="CT2926" s="489"/>
      <c r="CU2926" s="351">
        <f>IF(OR(CU2925=0,CU2925="NA",AND(CU2925="NS",CU2923&gt;0),AND(CU2925="NS",CU2922&gt;0),CU2925&lt;=CU2924),0,1)</f>
        <v>0</v>
      </c>
      <c r="CV2926" s="351">
        <f>IF(OR(CV2925=0,CV2925="NA",AND(CV2925="NS",CV2923&gt;0),AND(CV2925="NS",CV2922&gt;0),CV2925&lt;=CV2924),0,1)</f>
        <v>0</v>
      </c>
      <c r="CW2926" s="489">
        <f t="shared" ref="CW2926" si="4405">IF(OR(CW2925=0,CW2925="NA",AND(CW2925="NS",CW2923&gt;0),AND(CW2925="NS",CW2922&gt;0),CW2925&lt;=CW2924),0,1)</f>
        <v>0</v>
      </c>
      <c r="CX2926" s="489"/>
      <c r="CY2926" s="351">
        <f t="shared" ref="CY2926:DA2926" si="4406">IF(OR(CY2925=0,CY2925="NA",AND(CY2925="NS",CY2923&gt;0),AND(CY2925="NS",CY2922&gt;0),CY2925&lt;=CY2924),0,1)</f>
        <v>0</v>
      </c>
      <c r="CZ2926" s="351">
        <f t="shared" si="4406"/>
        <v>0</v>
      </c>
      <c r="DA2926" s="489">
        <f t="shared" si="4406"/>
        <v>0</v>
      </c>
      <c r="DB2926" s="489"/>
      <c r="DC2926" s="351">
        <f t="shared" ref="DC2926:DE2926" si="4407">IF(OR(DC2925=0,DC2925="NA",AND(DC2925="NS",DC2923&gt;0),AND(DC2925="NS",DC2922&gt;0),DC2925&lt;=DC2924),0,1)</f>
        <v>0</v>
      </c>
      <c r="DD2926" s="351">
        <f t="shared" si="4407"/>
        <v>0</v>
      </c>
      <c r="DE2926" s="489">
        <f t="shared" si="4407"/>
        <v>0</v>
      </c>
      <c r="DF2926" s="489"/>
      <c r="DG2926" s="351">
        <f t="shared" ref="DG2926:DI2926" si="4408">IF(OR(DG2925=0,DG2925="NA",AND(DG2925="NS",DG2923&gt;0),AND(DG2925="NS",DG2922&gt;0),DG2925&lt;=DG2924),0,1)</f>
        <v>0</v>
      </c>
      <c r="DH2926" s="351">
        <f t="shared" si="4408"/>
        <v>0</v>
      </c>
      <c r="DI2926" s="489">
        <f t="shared" si="4408"/>
        <v>0</v>
      </c>
      <c r="DJ2926" s="489"/>
      <c r="DK2926" s="351">
        <f t="shared" ref="DK2926:DM2926" si="4409">IF(OR(DK2925=0,DK2925="NA",AND(DK2925="NS",DK2923&gt;0),AND(DK2925="NS",DK2922&gt;0),DK2925&lt;=DK2924),0,1)</f>
        <v>0</v>
      </c>
      <c r="DL2926" s="351">
        <f t="shared" si="4409"/>
        <v>0</v>
      </c>
      <c r="DM2926" s="489">
        <f t="shared" si="4409"/>
        <v>0</v>
      </c>
      <c r="DN2926" s="489"/>
      <c r="DO2926" s="351">
        <f t="shared" ref="DO2926:DP2926" si="4410">IF(OR(DO2925=0,DO2925="NA",AND(DO2925="NS",DO2923&gt;0),AND(DO2925="NS",DO2922&gt;0),DO2925&lt;=DO2924),0,1)</f>
        <v>0</v>
      </c>
      <c r="DP2926" s="351">
        <f t="shared" si="4410"/>
        <v>0</v>
      </c>
      <c r="DQ2926" s="340">
        <f>SUM(CP2926:DP2926)</f>
        <v>0</v>
      </c>
    </row>
    <row r="2927" spans="1:122" ht="38.25" customHeight="1" x14ac:dyDescent="0.2">
      <c r="A2927" s="172"/>
      <c r="B2927" s="172"/>
      <c r="C2927" s="169" t="s">
        <v>523</v>
      </c>
      <c r="D2927" s="201"/>
      <c r="E2927" s="201"/>
      <c r="F2927" s="201"/>
      <c r="G2927" s="486"/>
      <c r="H2927" s="486"/>
      <c r="I2927" s="201"/>
      <c r="J2927" s="201"/>
      <c r="K2927" s="486"/>
      <c r="L2927" s="486"/>
      <c r="M2927" s="201"/>
      <c r="N2927" s="201"/>
      <c r="O2927" s="486"/>
      <c r="P2927" s="486"/>
      <c r="Q2927" s="201"/>
      <c r="R2927" s="201"/>
      <c r="S2927" s="486"/>
      <c r="T2927" s="486"/>
      <c r="U2927" s="201"/>
      <c r="V2927" s="201"/>
      <c r="W2927" s="486"/>
      <c r="X2927" s="486"/>
      <c r="Y2927" s="201"/>
      <c r="Z2927" s="201"/>
      <c r="AA2927" s="486"/>
      <c r="AB2927" s="486"/>
      <c r="AC2927" s="201"/>
      <c r="AD2927" s="201"/>
      <c r="AE2927" s="109"/>
      <c r="AG2927" s="130">
        <f t="shared" ref="AG2927:AG2990" si="4411">D2927</f>
        <v>0</v>
      </c>
      <c r="AH2927" s="130">
        <f t="shared" ref="AH2927:AH2990" si="4412">COUNTIF(E2927:F2927,"NS")</f>
        <v>0</v>
      </c>
      <c r="AI2927" s="130">
        <f t="shared" ref="AI2927:AI2990" si="4413">SUM(E2927:F2927)</f>
        <v>0</v>
      </c>
      <c r="AJ2927" s="130">
        <f t="shared" ref="AJ2927:AJ2990" si="4414">COUNTIF(E2927:F2927,"NA")</f>
        <v>0</v>
      </c>
      <c r="AK2927" s="359">
        <f t="shared" ref="AK2927:AK2990" si="4415">IF($AG$2369=$AH$2369,0,
IF(OR(
AND(AG2927=0,AH2927&gt;0),
AND(AG2927="NS",AI2927&gt;0),
AND(AG2927="NS",AI2927=0,AH2927=0)),1,
IF(OR(
AND(AG2927&gt;0,AH2927=2),
AND(AG2927="NS",AH2927=2),
AND(AG2927="NS",AI2927=0,AH2927&gt;0),
AG2927=AI2927,
AND(AG2927="NA",AH2927=0,AI2927=0,AJ2927&gt;0)),0,1)))</f>
        <v>0</v>
      </c>
      <c r="AL2927" s="130">
        <f t="shared" ref="AL2927:AL2990" si="4416">G2927</f>
        <v>0</v>
      </c>
      <c r="AM2927" s="130">
        <f t="shared" ref="AM2927:AM2990" si="4417">COUNTIF(I2927:J2927,"NS")</f>
        <v>0</v>
      </c>
      <c r="AN2927" s="130">
        <f t="shared" ref="AN2927:AN2990" si="4418">SUM(I2927:J2927)</f>
        <v>0</v>
      </c>
      <c r="AO2927" s="130">
        <f t="shared" ref="AO2927:AO2990" si="4419">COUNTIF(I2927:J2927,"NA")</f>
        <v>0</v>
      </c>
      <c r="AP2927" s="359">
        <f t="shared" ref="AP2927:AP2990" si="4420">IF($AG$2369=$AH$2369,0,
IF(OR(
AND(AL2927=0,AM2927&gt;0),
AND(AL2927="NS",AN2927&gt;0),
AND(AL2927="NS",AN2927=0,AM2927=0)),1,
IF(OR(
AND(AL2927&gt;0,AM2927=2),
AND(AL2927="NS",AM2927=2),
AND(AL2927="NS",AN2927=0,AM2927&gt;0),
AL2927=AN2927,
AND(AL2927="NA",AM2927=0,AN2927=0,AO2927&gt;0)),0,1)))</f>
        <v>0</v>
      </c>
      <c r="AQ2927" s="130">
        <f t="shared" ref="AQ2927:AQ2990" si="4421">K2927</f>
        <v>0</v>
      </c>
      <c r="AR2927" s="130">
        <f t="shared" ref="AR2927:AR2990" si="4422">COUNTIF(M2927:N2927,"NS")</f>
        <v>0</v>
      </c>
      <c r="AS2927" s="130">
        <f t="shared" ref="AS2927:AS2990" si="4423">SUM(M2927:N2927)</f>
        <v>0</v>
      </c>
      <c r="AT2927" s="130">
        <f t="shared" ref="AT2927:AT2990" si="4424">COUNTIF(M2927:N2927,"NA")</f>
        <v>0</v>
      </c>
      <c r="AU2927" s="359">
        <f t="shared" ref="AU2927:AU2990" si="4425">IF($AG$2369=$AH$2369,0,
IF(OR(
AND(AQ2927=0,AR2927&gt;0),
AND(AQ2927="NS",AS2927&gt;0),
AND(AQ2927="NS",AS2927=0,AR2927=0)),1,
IF(OR(
AND(AQ2927&gt;0,AR2927=2),
AND(AQ2927="NS",AR2927=2),
AND(AQ2927="NS",AS2927=0,AR2927&gt;0),
AQ2927=AS2927,
AND(AQ2927="NA",AR2927=0,AS2927=0,AT2927&gt;0)),0,1)))</f>
        <v>0</v>
      </c>
      <c r="AV2927" s="130">
        <f t="shared" ref="AV2927:AV2990" si="4426">O2927</f>
        <v>0</v>
      </c>
      <c r="AW2927" s="130">
        <f t="shared" ref="AW2927:AW2990" si="4427">COUNTIF(Q2927:R2927,"NS")</f>
        <v>0</v>
      </c>
      <c r="AX2927" s="130">
        <f t="shared" ref="AX2927:AX2990" si="4428">SUM(Q2927:R2927)</f>
        <v>0</v>
      </c>
      <c r="AY2927" s="130">
        <f t="shared" ref="AY2927:AY2990" si="4429">COUNTIF(Q2927:R2927,"NA")</f>
        <v>0</v>
      </c>
      <c r="AZ2927" s="359">
        <f t="shared" ref="AZ2927:AZ2990" si="4430">IF($AG$2369=$AH$2369,0,
IF(OR(
AND(AV2927=0,AW2927&gt;0),
AND(AV2927="NS",AX2927&gt;0),
AND(AV2927="NS",AX2927=0,AW2927=0)),1,
IF(OR(
AND(AV2927&gt;0,AW2927=2),
AND(AV2927="NS",AW2927=2),
AND(AV2927="NS",AX2927=0,AW2927&gt;0),
AV2927=AX2927,
AND(AV2927="NA",AW2927=0,AX2927=0,AY2927&gt;0)),0,1)))</f>
        <v>0</v>
      </c>
      <c r="BA2927" s="130">
        <f t="shared" ref="BA2927:BA2990" si="4431">S2927</f>
        <v>0</v>
      </c>
      <c r="BB2927" s="130">
        <f t="shared" ref="BB2927:BB2990" si="4432">COUNTIF(U2927:V2927,"NS")</f>
        <v>0</v>
      </c>
      <c r="BC2927" s="130">
        <f t="shared" ref="BC2927:BC2990" si="4433">SUM(U2927:V2927)</f>
        <v>0</v>
      </c>
      <c r="BD2927" s="130">
        <f t="shared" ref="BD2927:BD2990" si="4434">COUNTIF(U2927:V2927,"NA")</f>
        <v>0</v>
      </c>
      <c r="BE2927" s="359">
        <f t="shared" ref="BE2927:BE2990" si="4435">IF($AG$2369=$AH$2369,0,
IF(OR(
AND(BA2927=0,BB2927&gt;0),
AND(BA2927="NS",BC2927&gt;0),
AND(BA2927="NS",BC2927=0,BB2927=0)),1,
IF(OR(
AND(BA2927&gt;0,BB2927=2),
AND(BA2927="NS",BB2927=2),
AND(BA2927="NS",BC2927=0,BB2927&gt;0),
BA2927=BC2927,
AND(BA2927="NA",BB2927=0,BC2927=0,BD2927&gt;0)),0,1)))</f>
        <v>0</v>
      </c>
      <c r="BF2927" s="130">
        <f t="shared" ref="BF2927:BF2990" si="4436">W2927</f>
        <v>0</v>
      </c>
      <c r="BG2927" s="130">
        <f t="shared" ref="BG2927:BG2990" si="4437">COUNTIF(Y2927:Z2927,"NS")</f>
        <v>0</v>
      </c>
      <c r="BH2927" s="130">
        <f t="shared" ref="BH2927:BH2990" si="4438">SUM(Y2927:Z2927)</f>
        <v>0</v>
      </c>
      <c r="BI2927" s="130">
        <f t="shared" ref="BI2927:BI2990" si="4439">COUNTIF(Y2927:Z2927,"NA")</f>
        <v>0</v>
      </c>
      <c r="BJ2927" s="359">
        <f t="shared" ref="BJ2927:BJ2990" si="4440">IF($AG$2369=$AH$2369,0,
IF(OR(
AND(BF2927=0,BG2927&gt;0),
AND(BF2927="NS",BH2927&gt;0),
AND(BF2927="NS",BH2927=0,BG2927=0)),1,
IF(OR(
AND(BF2927&gt;0,BG2927=2),
AND(BF2927="NS",BG2927=2),
AND(BF2927="NS",BH2927=0,BG2927&gt;0),
BF2927=BH2927,
AND(BF2927="NA",BG2927=0,BH2927=0,BI2927&gt;0)),0,1)))</f>
        <v>0</v>
      </c>
      <c r="BK2927" s="130">
        <f t="shared" ref="BK2927:BK2990" si="4441">AA2927</f>
        <v>0</v>
      </c>
      <c r="BL2927" s="130">
        <f t="shared" ref="BL2927:BL2990" si="4442">COUNTIF(AC2927:AD2927,"NS")</f>
        <v>0</v>
      </c>
      <c r="BM2927" s="130">
        <f t="shared" ref="BM2927:BM2990" si="4443">SUM(AC2927:AD2927)</f>
        <v>0</v>
      </c>
      <c r="BN2927" s="130">
        <f t="shared" ref="BN2927:BN2990" si="4444">COUNTIF(AC2927:AD2927,"NA")</f>
        <v>0</v>
      </c>
      <c r="BO2927" s="359">
        <f t="shared" ref="BO2927:BO2990" si="4445">IF($AG$2369=$AH$2369,0,
IF(OR(
AND(BK2927=0,BL2927&gt;0),
AND(BK2927="NS",BM2927&gt;0),
AND(BK2927="NS",BM2927=0,BL2927=0)),1,
IF(OR(
AND(BK2927&gt;0,BL2927=2),
AND(BK2927="NS",BL2927=2),
AND(BK2927="NS",BM2927=0,BL2927&gt;0),
BK2927=BM2927,
AND(BK2927="NA",BL2927=0,BM2927=0,BN2927&gt;0)),0,1)))</f>
        <v>0</v>
      </c>
      <c r="BP2927" s="90" t="s">
        <v>2029</v>
      </c>
      <c r="BQ2927" s="90">
        <f>COUNTIF(D2925:D2930,"NS")</f>
        <v>0</v>
      </c>
      <c r="BR2927" s="90">
        <f>COUNTIF(E2925:E2930,"NS")</f>
        <v>0</v>
      </c>
      <c r="BS2927" s="90">
        <f>COUNTIF(F2925:F2930,"NS")</f>
        <v>0</v>
      </c>
      <c r="BT2927" s="90">
        <f>COUNTIF(G2925:H2930,"NS")</f>
        <v>0</v>
      </c>
      <c r="BU2927" s="90">
        <f>COUNTIF(I2925:I2930,"NS")</f>
        <v>0</v>
      </c>
      <c r="BV2927" s="90">
        <f>COUNTIF(J2925:J2930,"NS")</f>
        <v>0</v>
      </c>
      <c r="BW2927" s="90">
        <f>COUNTIF(K2925:L2930,"NS")</f>
        <v>0</v>
      </c>
      <c r="BX2927" s="90">
        <f>COUNTIF(M2925:M2930,"NS")</f>
        <v>0</v>
      </c>
      <c r="BY2927" s="90">
        <f>COUNTIF(N2925:N2930,"NS")</f>
        <v>0</v>
      </c>
      <c r="BZ2927" s="90">
        <f>COUNTIF(O2925:P2930,"NS")</f>
        <v>0</v>
      </c>
      <c r="CA2927" s="90">
        <f>COUNTIF(Q2925:Q2930,"NS")</f>
        <v>0</v>
      </c>
      <c r="CB2927" s="90">
        <f>COUNTIF(R2925:R2930,"NS")</f>
        <v>0</v>
      </c>
      <c r="CC2927" s="90">
        <f>COUNTIF(S2925:T2930,"NS")</f>
        <v>0</v>
      </c>
      <c r="CD2927" s="90">
        <f>COUNTIF(U2925:U2930,"NS")</f>
        <v>0</v>
      </c>
      <c r="CE2927" s="90">
        <f>COUNTIF(V2925:V2930,"NS")</f>
        <v>0</v>
      </c>
      <c r="CF2927" s="90">
        <f>COUNTIF(W2925:X2930,"NS")</f>
        <v>0</v>
      </c>
      <c r="CG2927" s="90">
        <f>COUNTIF(Y2925:Y2930,"NS")</f>
        <v>0</v>
      </c>
      <c r="CH2927" s="90">
        <f>COUNTIF(Z2925:Z2930,"NS")</f>
        <v>0</v>
      </c>
      <c r="CI2927" s="90">
        <f>COUNTIF(AA2925:AB2930,"NS")</f>
        <v>0</v>
      </c>
      <c r="CJ2927" s="90">
        <f>COUNTIF(AC2925:AC2930,"NS")</f>
        <v>0</v>
      </c>
      <c r="CK2927" s="90">
        <f>COUNTIF(AD2925:AD2930,"NS")</f>
        <v>0</v>
      </c>
      <c r="CO2927" s="340"/>
      <c r="CP2927" s="342"/>
      <c r="CQ2927" s="342"/>
      <c r="CR2927" s="342"/>
      <c r="CS2927" s="486"/>
      <c r="CT2927" s="486"/>
      <c r="CU2927" s="342"/>
      <c r="CV2927" s="342"/>
      <c r="CW2927" s="486"/>
      <c r="CX2927" s="486"/>
      <c r="CY2927" s="342"/>
      <c r="CZ2927" s="342"/>
      <c r="DA2927" s="486"/>
      <c r="DB2927" s="486"/>
      <c r="DC2927" s="342"/>
      <c r="DD2927" s="342"/>
      <c r="DE2927" s="486"/>
      <c r="DF2927" s="486"/>
      <c r="DG2927" s="342"/>
      <c r="DH2927" s="342"/>
      <c r="DI2927" s="486"/>
      <c r="DJ2927" s="486"/>
      <c r="DK2927" s="342"/>
      <c r="DL2927" s="342"/>
      <c r="DM2927" s="486"/>
      <c r="DN2927" s="486"/>
      <c r="DO2927" s="342"/>
      <c r="DP2927" s="342"/>
    </row>
    <row r="2928" spans="1:122" ht="38.25" customHeight="1" x14ac:dyDescent="0.2">
      <c r="A2928" s="172"/>
      <c r="B2928" s="172"/>
      <c r="C2928" s="169" t="s">
        <v>524</v>
      </c>
      <c r="D2928" s="201"/>
      <c r="E2928" s="201"/>
      <c r="F2928" s="201"/>
      <c r="G2928" s="486"/>
      <c r="H2928" s="486"/>
      <c r="I2928" s="201"/>
      <c r="J2928" s="201"/>
      <c r="K2928" s="486"/>
      <c r="L2928" s="486"/>
      <c r="M2928" s="201"/>
      <c r="N2928" s="201"/>
      <c r="O2928" s="486"/>
      <c r="P2928" s="486"/>
      <c r="Q2928" s="201"/>
      <c r="R2928" s="201"/>
      <c r="S2928" s="486"/>
      <c r="T2928" s="486"/>
      <c r="U2928" s="201"/>
      <c r="V2928" s="201"/>
      <c r="W2928" s="486"/>
      <c r="X2928" s="486"/>
      <c r="Y2928" s="201"/>
      <c r="Z2928" s="201"/>
      <c r="AA2928" s="486"/>
      <c r="AB2928" s="486"/>
      <c r="AC2928" s="201"/>
      <c r="AD2928" s="201"/>
      <c r="AE2928" s="109"/>
      <c r="AG2928" s="130">
        <f t="shared" si="4411"/>
        <v>0</v>
      </c>
      <c r="AH2928" s="130">
        <f t="shared" si="4412"/>
        <v>0</v>
      </c>
      <c r="AI2928" s="130">
        <f t="shared" si="4413"/>
        <v>0</v>
      </c>
      <c r="AJ2928" s="130">
        <f t="shared" si="4414"/>
        <v>0</v>
      </c>
      <c r="AK2928" s="359">
        <f t="shared" si="4415"/>
        <v>0</v>
      </c>
      <c r="AL2928" s="130">
        <f t="shared" si="4416"/>
        <v>0</v>
      </c>
      <c r="AM2928" s="130">
        <f t="shared" si="4417"/>
        <v>0</v>
      </c>
      <c r="AN2928" s="130">
        <f t="shared" si="4418"/>
        <v>0</v>
      </c>
      <c r="AO2928" s="130">
        <f t="shared" si="4419"/>
        <v>0</v>
      </c>
      <c r="AP2928" s="359">
        <f t="shared" si="4420"/>
        <v>0</v>
      </c>
      <c r="AQ2928" s="130">
        <f t="shared" si="4421"/>
        <v>0</v>
      </c>
      <c r="AR2928" s="130">
        <f t="shared" si="4422"/>
        <v>0</v>
      </c>
      <c r="AS2928" s="130">
        <f t="shared" si="4423"/>
        <v>0</v>
      </c>
      <c r="AT2928" s="130">
        <f t="shared" si="4424"/>
        <v>0</v>
      </c>
      <c r="AU2928" s="359">
        <f t="shared" si="4425"/>
        <v>0</v>
      </c>
      <c r="AV2928" s="130">
        <f t="shared" si="4426"/>
        <v>0</v>
      </c>
      <c r="AW2928" s="130">
        <f t="shared" si="4427"/>
        <v>0</v>
      </c>
      <c r="AX2928" s="130">
        <f t="shared" si="4428"/>
        <v>0</v>
      </c>
      <c r="AY2928" s="130">
        <f t="shared" si="4429"/>
        <v>0</v>
      </c>
      <c r="AZ2928" s="359">
        <f t="shared" si="4430"/>
        <v>0</v>
      </c>
      <c r="BA2928" s="130">
        <f t="shared" si="4431"/>
        <v>0</v>
      </c>
      <c r="BB2928" s="130">
        <f t="shared" si="4432"/>
        <v>0</v>
      </c>
      <c r="BC2928" s="130">
        <f t="shared" si="4433"/>
        <v>0</v>
      </c>
      <c r="BD2928" s="130">
        <f t="shared" si="4434"/>
        <v>0</v>
      </c>
      <c r="BE2928" s="359">
        <f t="shared" si="4435"/>
        <v>0</v>
      </c>
      <c r="BF2928" s="130">
        <f t="shared" si="4436"/>
        <v>0</v>
      </c>
      <c r="BG2928" s="130">
        <f t="shared" si="4437"/>
        <v>0</v>
      </c>
      <c r="BH2928" s="130">
        <f t="shared" si="4438"/>
        <v>0</v>
      </c>
      <c r="BI2928" s="130">
        <f t="shared" si="4439"/>
        <v>0</v>
      </c>
      <c r="BJ2928" s="359">
        <f t="shared" si="4440"/>
        <v>0</v>
      </c>
      <c r="BK2928" s="130">
        <f t="shared" si="4441"/>
        <v>0</v>
      </c>
      <c r="BL2928" s="130">
        <f t="shared" si="4442"/>
        <v>0</v>
      </c>
      <c r="BM2928" s="130">
        <f t="shared" si="4443"/>
        <v>0</v>
      </c>
      <c r="BN2928" s="130">
        <f t="shared" si="4444"/>
        <v>0</v>
      </c>
      <c r="BO2928" s="359">
        <f t="shared" si="4445"/>
        <v>0</v>
      </c>
      <c r="BP2928" s="90" t="s">
        <v>2104</v>
      </c>
      <c r="BQ2928" s="90">
        <f>D2924</f>
        <v>0</v>
      </c>
      <c r="BR2928" s="90">
        <f>E2924</f>
        <v>0</v>
      </c>
      <c r="BS2928" s="90">
        <f>F2924</f>
        <v>0</v>
      </c>
      <c r="BT2928" s="90">
        <f>G2924</f>
        <v>0</v>
      </c>
      <c r="BU2928" s="90">
        <f>I2924</f>
        <v>0</v>
      </c>
      <c r="BV2928" s="90">
        <f>J2924</f>
        <v>0</v>
      </c>
      <c r="BW2928" s="90">
        <f>K2924</f>
        <v>0</v>
      </c>
      <c r="BX2928" s="90">
        <f>M2924</f>
        <v>0</v>
      </c>
      <c r="BY2928" s="90">
        <f>N2924</f>
        <v>0</v>
      </c>
      <c r="BZ2928" s="90">
        <f>O2924</f>
        <v>0</v>
      </c>
      <c r="CA2928" s="90">
        <f>Q2924</f>
        <v>0</v>
      </c>
      <c r="CB2928" s="90">
        <f>R2924</f>
        <v>0</v>
      </c>
      <c r="CC2928" s="90">
        <f>S2924</f>
        <v>0</v>
      </c>
      <c r="CD2928" s="90">
        <f>U2924</f>
        <v>0</v>
      </c>
      <c r="CE2928" s="90">
        <f>V2924</f>
        <v>0</v>
      </c>
      <c r="CF2928" s="90">
        <f>W2924</f>
        <v>0</v>
      </c>
      <c r="CG2928" s="90">
        <f>Y2924</f>
        <v>0</v>
      </c>
      <c r="CH2928" s="90">
        <f>Z2924</f>
        <v>0</v>
      </c>
      <c r="CI2928" s="90">
        <f>AA2924</f>
        <v>0</v>
      </c>
      <c r="CJ2928" s="90">
        <f>AC2924</f>
        <v>0</v>
      </c>
      <c r="CK2928" s="90">
        <f>AD2924</f>
        <v>0</v>
      </c>
      <c r="CO2928" s="340"/>
      <c r="CP2928" s="342"/>
      <c r="CQ2928" s="342"/>
      <c r="CR2928" s="342"/>
      <c r="CS2928" s="486"/>
      <c r="CT2928" s="486"/>
      <c r="CU2928" s="342"/>
      <c r="CV2928" s="342"/>
      <c r="CW2928" s="486"/>
      <c r="CX2928" s="486"/>
      <c r="CY2928" s="342"/>
      <c r="CZ2928" s="342"/>
      <c r="DA2928" s="486"/>
      <c r="DB2928" s="486"/>
      <c r="DC2928" s="342"/>
      <c r="DD2928" s="342"/>
      <c r="DE2928" s="486"/>
      <c r="DF2928" s="486"/>
      <c r="DG2928" s="342"/>
      <c r="DH2928" s="342"/>
      <c r="DI2928" s="486"/>
      <c r="DJ2928" s="486"/>
      <c r="DK2928" s="342"/>
      <c r="DL2928" s="342"/>
      <c r="DM2928" s="486"/>
      <c r="DN2928" s="486"/>
      <c r="DO2928" s="342"/>
      <c r="DP2928" s="342"/>
    </row>
    <row r="2929" spans="1:122" ht="38.25" customHeight="1" x14ac:dyDescent="0.2">
      <c r="A2929" s="172"/>
      <c r="B2929" s="172"/>
      <c r="C2929" s="169" t="s">
        <v>525</v>
      </c>
      <c r="D2929" s="201"/>
      <c r="E2929" s="201"/>
      <c r="F2929" s="201"/>
      <c r="G2929" s="486"/>
      <c r="H2929" s="486"/>
      <c r="I2929" s="201"/>
      <c r="J2929" s="201"/>
      <c r="K2929" s="486"/>
      <c r="L2929" s="486"/>
      <c r="M2929" s="201"/>
      <c r="N2929" s="201"/>
      <c r="O2929" s="486"/>
      <c r="P2929" s="486"/>
      <c r="Q2929" s="201"/>
      <c r="R2929" s="201"/>
      <c r="S2929" s="486"/>
      <c r="T2929" s="486"/>
      <c r="U2929" s="201"/>
      <c r="V2929" s="201"/>
      <c r="W2929" s="486"/>
      <c r="X2929" s="486"/>
      <c r="Y2929" s="201"/>
      <c r="Z2929" s="201"/>
      <c r="AA2929" s="486"/>
      <c r="AB2929" s="486"/>
      <c r="AC2929" s="201"/>
      <c r="AD2929" s="201"/>
      <c r="AE2929" s="109"/>
      <c r="AG2929" s="130">
        <f t="shared" si="4411"/>
        <v>0</v>
      </c>
      <c r="AH2929" s="130">
        <f t="shared" si="4412"/>
        <v>0</v>
      </c>
      <c r="AI2929" s="130">
        <f t="shared" si="4413"/>
        <v>0</v>
      </c>
      <c r="AJ2929" s="130">
        <f t="shared" si="4414"/>
        <v>0</v>
      </c>
      <c r="AK2929" s="359">
        <f t="shared" si="4415"/>
        <v>0</v>
      </c>
      <c r="AL2929" s="130">
        <f t="shared" si="4416"/>
        <v>0</v>
      </c>
      <c r="AM2929" s="130">
        <f t="shared" si="4417"/>
        <v>0</v>
      </c>
      <c r="AN2929" s="130">
        <f t="shared" si="4418"/>
        <v>0</v>
      </c>
      <c r="AO2929" s="130">
        <f t="shared" si="4419"/>
        <v>0</v>
      </c>
      <c r="AP2929" s="359">
        <f t="shared" si="4420"/>
        <v>0</v>
      </c>
      <c r="AQ2929" s="130">
        <f t="shared" si="4421"/>
        <v>0</v>
      </c>
      <c r="AR2929" s="130">
        <f t="shared" si="4422"/>
        <v>0</v>
      </c>
      <c r="AS2929" s="130">
        <f t="shared" si="4423"/>
        <v>0</v>
      </c>
      <c r="AT2929" s="130">
        <f t="shared" si="4424"/>
        <v>0</v>
      </c>
      <c r="AU2929" s="359">
        <f t="shared" si="4425"/>
        <v>0</v>
      </c>
      <c r="AV2929" s="130">
        <f t="shared" si="4426"/>
        <v>0</v>
      </c>
      <c r="AW2929" s="130">
        <f t="shared" si="4427"/>
        <v>0</v>
      </c>
      <c r="AX2929" s="130">
        <f t="shared" si="4428"/>
        <v>0</v>
      </c>
      <c r="AY2929" s="130">
        <f t="shared" si="4429"/>
        <v>0</v>
      </c>
      <c r="AZ2929" s="359">
        <f t="shared" si="4430"/>
        <v>0</v>
      </c>
      <c r="BA2929" s="130">
        <f t="shared" si="4431"/>
        <v>0</v>
      </c>
      <c r="BB2929" s="130">
        <f t="shared" si="4432"/>
        <v>0</v>
      </c>
      <c r="BC2929" s="130">
        <f t="shared" si="4433"/>
        <v>0</v>
      </c>
      <c r="BD2929" s="130">
        <f t="shared" si="4434"/>
        <v>0</v>
      </c>
      <c r="BE2929" s="359">
        <f t="shared" si="4435"/>
        <v>0</v>
      </c>
      <c r="BF2929" s="130">
        <f t="shared" si="4436"/>
        <v>0</v>
      </c>
      <c r="BG2929" s="130">
        <f t="shared" si="4437"/>
        <v>0</v>
      </c>
      <c r="BH2929" s="130">
        <f t="shared" si="4438"/>
        <v>0</v>
      </c>
      <c r="BI2929" s="130">
        <f t="shared" si="4439"/>
        <v>0</v>
      </c>
      <c r="BJ2929" s="359">
        <f t="shared" si="4440"/>
        <v>0</v>
      </c>
      <c r="BK2929" s="130">
        <f t="shared" si="4441"/>
        <v>0</v>
      </c>
      <c r="BL2929" s="130">
        <f t="shared" si="4442"/>
        <v>0</v>
      </c>
      <c r="BM2929" s="130">
        <f t="shared" si="4443"/>
        <v>0</v>
      </c>
      <c r="BN2929" s="130">
        <f t="shared" si="4444"/>
        <v>0</v>
      </c>
      <c r="BO2929" s="359">
        <f t="shared" si="4445"/>
        <v>0</v>
      </c>
      <c r="CO2929" s="340"/>
      <c r="CP2929" s="342"/>
      <c r="CQ2929" s="342"/>
      <c r="CR2929" s="342"/>
      <c r="CS2929" s="486"/>
      <c r="CT2929" s="486"/>
      <c r="CU2929" s="342"/>
      <c r="CV2929" s="342"/>
      <c r="CW2929" s="486"/>
      <c r="CX2929" s="486"/>
      <c r="CY2929" s="342"/>
      <c r="CZ2929" s="342"/>
      <c r="DA2929" s="486"/>
      <c r="DB2929" s="486"/>
      <c r="DC2929" s="342"/>
      <c r="DD2929" s="342"/>
      <c r="DE2929" s="486"/>
      <c r="DF2929" s="486"/>
      <c r="DG2929" s="342"/>
      <c r="DH2929" s="342"/>
      <c r="DI2929" s="486"/>
      <c r="DJ2929" s="486"/>
      <c r="DK2929" s="342"/>
      <c r="DL2929" s="342"/>
      <c r="DM2929" s="486"/>
      <c r="DN2929" s="486"/>
      <c r="DO2929" s="342"/>
      <c r="DP2929" s="342"/>
    </row>
    <row r="2930" spans="1:122" ht="38.25" customHeight="1" x14ac:dyDescent="0.2">
      <c r="A2930" s="172"/>
      <c r="B2930" s="172"/>
      <c r="C2930" s="169" t="s">
        <v>526</v>
      </c>
      <c r="D2930" s="201"/>
      <c r="E2930" s="201"/>
      <c r="F2930" s="201"/>
      <c r="G2930" s="486"/>
      <c r="H2930" s="486"/>
      <c r="I2930" s="201"/>
      <c r="J2930" s="201"/>
      <c r="K2930" s="486"/>
      <c r="L2930" s="486"/>
      <c r="M2930" s="201"/>
      <c r="N2930" s="201"/>
      <c r="O2930" s="486"/>
      <c r="P2930" s="486"/>
      <c r="Q2930" s="201"/>
      <c r="R2930" s="201"/>
      <c r="S2930" s="486"/>
      <c r="T2930" s="486"/>
      <c r="U2930" s="201"/>
      <c r="V2930" s="201"/>
      <c r="W2930" s="486"/>
      <c r="X2930" s="486"/>
      <c r="Y2930" s="201"/>
      <c r="Z2930" s="201"/>
      <c r="AA2930" s="486"/>
      <c r="AB2930" s="486"/>
      <c r="AC2930" s="201"/>
      <c r="AD2930" s="201"/>
      <c r="AE2930" s="109"/>
      <c r="AG2930" s="130">
        <f t="shared" si="4411"/>
        <v>0</v>
      </c>
      <c r="AH2930" s="130">
        <f t="shared" si="4412"/>
        <v>0</v>
      </c>
      <c r="AI2930" s="130">
        <f t="shared" si="4413"/>
        <v>0</v>
      </c>
      <c r="AJ2930" s="130">
        <f t="shared" si="4414"/>
        <v>0</v>
      </c>
      <c r="AK2930" s="359">
        <f t="shared" si="4415"/>
        <v>0</v>
      </c>
      <c r="AL2930" s="130">
        <f t="shared" si="4416"/>
        <v>0</v>
      </c>
      <c r="AM2930" s="130">
        <f t="shared" si="4417"/>
        <v>0</v>
      </c>
      <c r="AN2930" s="130">
        <f t="shared" si="4418"/>
        <v>0</v>
      </c>
      <c r="AO2930" s="130">
        <f t="shared" si="4419"/>
        <v>0</v>
      </c>
      <c r="AP2930" s="359">
        <f t="shared" si="4420"/>
        <v>0</v>
      </c>
      <c r="AQ2930" s="130">
        <f t="shared" si="4421"/>
        <v>0</v>
      </c>
      <c r="AR2930" s="130">
        <f t="shared" si="4422"/>
        <v>0</v>
      </c>
      <c r="AS2930" s="130">
        <f t="shared" si="4423"/>
        <v>0</v>
      </c>
      <c r="AT2930" s="130">
        <f t="shared" si="4424"/>
        <v>0</v>
      </c>
      <c r="AU2930" s="359">
        <f t="shared" si="4425"/>
        <v>0</v>
      </c>
      <c r="AV2930" s="130">
        <f t="shared" si="4426"/>
        <v>0</v>
      </c>
      <c r="AW2930" s="130">
        <f t="shared" si="4427"/>
        <v>0</v>
      </c>
      <c r="AX2930" s="130">
        <f t="shared" si="4428"/>
        <v>0</v>
      </c>
      <c r="AY2930" s="130">
        <f t="shared" si="4429"/>
        <v>0</v>
      </c>
      <c r="AZ2930" s="359">
        <f t="shared" si="4430"/>
        <v>0</v>
      </c>
      <c r="BA2930" s="130">
        <f t="shared" si="4431"/>
        <v>0</v>
      </c>
      <c r="BB2930" s="130">
        <f t="shared" si="4432"/>
        <v>0</v>
      </c>
      <c r="BC2930" s="130">
        <f t="shared" si="4433"/>
        <v>0</v>
      </c>
      <c r="BD2930" s="130">
        <f t="shared" si="4434"/>
        <v>0</v>
      </c>
      <c r="BE2930" s="359">
        <f t="shared" si="4435"/>
        <v>0</v>
      </c>
      <c r="BF2930" s="130">
        <f t="shared" si="4436"/>
        <v>0</v>
      </c>
      <c r="BG2930" s="130">
        <f t="shared" si="4437"/>
        <v>0</v>
      </c>
      <c r="BH2930" s="130">
        <f t="shared" si="4438"/>
        <v>0</v>
      </c>
      <c r="BI2930" s="130">
        <f t="shared" si="4439"/>
        <v>0</v>
      </c>
      <c r="BJ2930" s="359">
        <f t="shared" si="4440"/>
        <v>0</v>
      </c>
      <c r="BK2930" s="130">
        <f t="shared" si="4441"/>
        <v>0</v>
      </c>
      <c r="BL2930" s="130">
        <f t="shared" si="4442"/>
        <v>0</v>
      </c>
      <c r="BM2930" s="130">
        <f t="shared" si="4443"/>
        <v>0</v>
      </c>
      <c r="BN2930" s="130">
        <f t="shared" si="4444"/>
        <v>0</v>
      </c>
      <c r="BO2930" s="359">
        <f t="shared" si="4445"/>
        <v>0</v>
      </c>
      <c r="BQ2930" s="246" t="s">
        <v>84</v>
      </c>
      <c r="BR2930" s="246" t="s">
        <v>2048</v>
      </c>
      <c r="BS2930" s="246" t="s">
        <v>2049</v>
      </c>
      <c r="BT2930" s="246" t="s">
        <v>84</v>
      </c>
      <c r="BU2930" s="246" t="s">
        <v>2048</v>
      </c>
      <c r="BV2930" s="246" t="s">
        <v>2049</v>
      </c>
      <c r="BW2930" s="246" t="s">
        <v>84</v>
      </c>
      <c r="BX2930" s="246" t="s">
        <v>2048</v>
      </c>
      <c r="BY2930" s="246" t="s">
        <v>2049</v>
      </c>
      <c r="BZ2930" s="246" t="s">
        <v>84</v>
      </c>
      <c r="CA2930" s="246" t="s">
        <v>2048</v>
      </c>
      <c r="CB2930" s="246" t="s">
        <v>2049</v>
      </c>
      <c r="CC2930" s="246" t="s">
        <v>84</v>
      </c>
      <c r="CD2930" s="246" t="s">
        <v>2048</v>
      </c>
      <c r="CE2930" s="246" t="s">
        <v>2049</v>
      </c>
      <c r="CF2930" s="246" t="s">
        <v>84</v>
      </c>
      <c r="CG2930" s="246" t="s">
        <v>2048</v>
      </c>
      <c r="CH2930" s="246" t="s">
        <v>2049</v>
      </c>
      <c r="CI2930" s="246" t="s">
        <v>84</v>
      </c>
      <c r="CJ2930" s="246" t="s">
        <v>2048</v>
      </c>
      <c r="CK2930" s="246" t="s">
        <v>2049</v>
      </c>
      <c r="CO2930" s="340"/>
      <c r="CP2930" s="342"/>
      <c r="CQ2930" s="342"/>
      <c r="CR2930" s="342"/>
      <c r="CS2930" s="486"/>
      <c r="CT2930" s="486"/>
      <c r="CU2930" s="342"/>
      <c r="CV2930" s="342"/>
      <c r="CW2930" s="486"/>
      <c r="CX2930" s="486"/>
      <c r="CY2930" s="342"/>
      <c r="CZ2930" s="342"/>
      <c r="DA2930" s="486"/>
      <c r="DB2930" s="486"/>
      <c r="DC2930" s="342"/>
      <c r="DD2930" s="342"/>
      <c r="DE2930" s="486"/>
      <c r="DF2930" s="486"/>
      <c r="DG2930" s="342"/>
      <c r="DH2930" s="342"/>
      <c r="DI2930" s="486"/>
      <c r="DJ2930" s="486"/>
      <c r="DK2930" s="342"/>
      <c r="DL2930" s="342"/>
      <c r="DM2930" s="486"/>
      <c r="DN2930" s="486"/>
      <c r="DO2930" s="342"/>
      <c r="DP2930" s="342"/>
    </row>
    <row r="2931" spans="1:122" ht="38.25" customHeight="1" x14ac:dyDescent="0.2">
      <c r="A2931" s="173"/>
      <c r="B2931" s="173"/>
      <c r="C2931" s="168" t="s">
        <v>527</v>
      </c>
      <c r="D2931" s="201"/>
      <c r="E2931" s="201"/>
      <c r="F2931" s="201"/>
      <c r="G2931" s="486"/>
      <c r="H2931" s="486"/>
      <c r="I2931" s="201"/>
      <c r="J2931" s="201"/>
      <c r="K2931" s="486"/>
      <c r="L2931" s="486"/>
      <c r="M2931" s="201"/>
      <c r="N2931" s="201"/>
      <c r="O2931" s="486"/>
      <c r="P2931" s="486"/>
      <c r="Q2931" s="201"/>
      <c r="R2931" s="201"/>
      <c r="S2931" s="486"/>
      <c r="T2931" s="486"/>
      <c r="U2931" s="201"/>
      <c r="V2931" s="201"/>
      <c r="W2931" s="486"/>
      <c r="X2931" s="486"/>
      <c r="Y2931" s="201"/>
      <c r="Z2931" s="201"/>
      <c r="AA2931" s="486"/>
      <c r="AB2931" s="486"/>
      <c r="AC2931" s="201"/>
      <c r="AD2931" s="201"/>
      <c r="AE2931" s="109"/>
      <c r="AG2931" s="178">
        <f t="shared" si="4411"/>
        <v>0</v>
      </c>
      <c r="AH2931" s="178">
        <f t="shared" si="4412"/>
        <v>0</v>
      </c>
      <c r="AI2931" s="178">
        <f t="shared" si="4413"/>
        <v>0</v>
      </c>
      <c r="AJ2931" s="178">
        <f t="shared" si="4414"/>
        <v>0</v>
      </c>
      <c r="AK2931" s="359">
        <f t="shared" si="4415"/>
        <v>0</v>
      </c>
      <c r="AL2931" s="178">
        <f t="shared" si="4416"/>
        <v>0</v>
      </c>
      <c r="AM2931" s="178">
        <f t="shared" si="4417"/>
        <v>0</v>
      </c>
      <c r="AN2931" s="178">
        <f t="shared" si="4418"/>
        <v>0</v>
      </c>
      <c r="AO2931" s="178">
        <f t="shared" si="4419"/>
        <v>0</v>
      </c>
      <c r="AP2931" s="359">
        <f t="shared" si="4420"/>
        <v>0</v>
      </c>
      <c r="AQ2931" s="178">
        <f t="shared" si="4421"/>
        <v>0</v>
      </c>
      <c r="AR2931" s="178">
        <f t="shared" si="4422"/>
        <v>0</v>
      </c>
      <c r="AS2931" s="178">
        <f t="shared" si="4423"/>
        <v>0</v>
      </c>
      <c r="AT2931" s="178">
        <f t="shared" si="4424"/>
        <v>0</v>
      </c>
      <c r="AU2931" s="359">
        <f t="shared" si="4425"/>
        <v>0</v>
      </c>
      <c r="AV2931" s="178">
        <f t="shared" si="4426"/>
        <v>0</v>
      </c>
      <c r="AW2931" s="178">
        <f t="shared" si="4427"/>
        <v>0</v>
      </c>
      <c r="AX2931" s="178">
        <f t="shared" si="4428"/>
        <v>0</v>
      </c>
      <c r="AY2931" s="178">
        <f t="shared" si="4429"/>
        <v>0</v>
      </c>
      <c r="AZ2931" s="359">
        <f t="shared" si="4430"/>
        <v>0</v>
      </c>
      <c r="BA2931" s="178">
        <f t="shared" si="4431"/>
        <v>0</v>
      </c>
      <c r="BB2931" s="178">
        <f t="shared" si="4432"/>
        <v>0</v>
      </c>
      <c r="BC2931" s="178">
        <f t="shared" si="4433"/>
        <v>0</v>
      </c>
      <c r="BD2931" s="178">
        <f t="shared" si="4434"/>
        <v>0</v>
      </c>
      <c r="BE2931" s="359">
        <f t="shared" si="4435"/>
        <v>0</v>
      </c>
      <c r="BF2931" s="178">
        <f t="shared" si="4436"/>
        <v>0</v>
      </c>
      <c r="BG2931" s="178">
        <f t="shared" si="4437"/>
        <v>0</v>
      </c>
      <c r="BH2931" s="178">
        <f t="shared" si="4438"/>
        <v>0</v>
      </c>
      <c r="BI2931" s="178">
        <f t="shared" si="4439"/>
        <v>0</v>
      </c>
      <c r="BJ2931" s="359">
        <f t="shared" si="4440"/>
        <v>0</v>
      </c>
      <c r="BK2931" s="178">
        <f t="shared" si="4441"/>
        <v>0</v>
      </c>
      <c r="BL2931" s="178">
        <f t="shared" si="4442"/>
        <v>0</v>
      </c>
      <c r="BM2931" s="178">
        <f t="shared" si="4443"/>
        <v>0</v>
      </c>
      <c r="BN2931" s="178">
        <f t="shared" si="4444"/>
        <v>0</v>
      </c>
      <c r="BO2931" s="359">
        <f t="shared" si="4445"/>
        <v>0</v>
      </c>
      <c r="BP2931" s="186" t="s">
        <v>2077</v>
      </c>
      <c r="BQ2931" s="178">
        <f>IF($AG$1789=$AH$1789,0,IF(
OR(
AND(BQ2935=0,BQ2934&gt;0),
AND(BQ2935="NS",BQ2933&gt;0),
AND(BQ2935="NS",BQ2933=0,BQ2934=0)),1,
IF(OR(
AND(BQ2934&gt;=2,BQ2933&lt;BQ2935),
AND(BQ2935="NS",BQ2933=0,BQ2934&gt;0),
BQ2935=BQ2933,
AND(BQ2935="NA",BQ2934=0,BQ2933=0,BQ2932&gt;0)),0,1)))</f>
        <v>0</v>
      </c>
      <c r="BR2931" s="178">
        <f t="shared" ref="BR2931:BY2931" si="4446">IF($AG$1789=$AH$1789,0,IF(
OR(
AND(BR2935=0,BR2934&gt;0),
AND(BR2935="NS",BR2933&gt;0),
AND(BR2935="NS",BR2933=0,BR2934=0)),1,
IF(OR(
AND(BR2934&gt;=2,BR2933&lt;BR2935),
AND(BR2935="NS",BR2933=0,BR2934&gt;0),
BR2935=BR2933,
AND(BR2935="NA",BR2934=0,BR2933=0,BR2932&gt;0)),0,1)))</f>
        <v>0</v>
      </c>
      <c r="BS2931" s="178">
        <f t="shared" si="4446"/>
        <v>0</v>
      </c>
      <c r="BT2931" s="178">
        <f t="shared" si="4446"/>
        <v>0</v>
      </c>
      <c r="BU2931" s="178">
        <f t="shared" si="4446"/>
        <v>0</v>
      </c>
      <c r="BV2931" s="178">
        <f t="shared" si="4446"/>
        <v>0</v>
      </c>
      <c r="BW2931" s="178">
        <f t="shared" si="4446"/>
        <v>0</v>
      </c>
      <c r="BX2931" s="178">
        <f t="shared" si="4446"/>
        <v>0</v>
      </c>
      <c r="BY2931" s="178">
        <f t="shared" si="4446"/>
        <v>0</v>
      </c>
      <c r="BZ2931" s="178">
        <f>IF($AG$1789=$AH$1789,0,IF(
OR(
AND(BZ2935=0,BZ2934&gt;0),
AND(BZ2935="NS",BZ2933&gt;0),
AND(BZ2935="NS",BZ2933=0,BZ2934=0)),1,
IF(OR(
AND(BZ2934&gt;=2,BZ2933&lt;BZ2935),
AND(BZ2935="NS",BZ2933=0,BZ2934&gt;0),
BZ2935=BZ2933,
AND(BZ2935="NA",BZ2934=0,BZ2933=0,BZ2932&gt;0)),0,1)))</f>
        <v>0</v>
      </c>
      <c r="CA2931" s="178">
        <f t="shared" ref="CA2931:CK2931" si="4447">IF($AG$1789=$AH$1789,0,IF(
OR(
AND(CA2935=0,CA2934&gt;0),
AND(CA2935="NS",CA2933&gt;0),
AND(CA2935="NS",CA2933=0,CA2934=0)),1,
IF(OR(
AND(CA2934&gt;=2,CA2933&lt;CA2935),
AND(CA2935="NS",CA2933=0,CA2934&gt;0),
CA2935=CA2933,
AND(CA2935="NA",CA2934=0,CA2933=0,CA2932&gt;0)),0,1)))</f>
        <v>0</v>
      </c>
      <c r="CB2931" s="178">
        <f t="shared" si="4447"/>
        <v>0</v>
      </c>
      <c r="CC2931" s="178">
        <f t="shared" si="4447"/>
        <v>0</v>
      </c>
      <c r="CD2931" s="178">
        <f t="shared" si="4447"/>
        <v>0</v>
      </c>
      <c r="CE2931" s="178">
        <f t="shared" si="4447"/>
        <v>0</v>
      </c>
      <c r="CF2931" s="178">
        <f t="shared" si="4447"/>
        <v>0</v>
      </c>
      <c r="CG2931" s="178">
        <f t="shared" si="4447"/>
        <v>0</v>
      </c>
      <c r="CH2931" s="178">
        <f t="shared" si="4447"/>
        <v>0</v>
      </c>
      <c r="CI2931" s="178">
        <f t="shared" si="4447"/>
        <v>0</v>
      </c>
      <c r="CJ2931" s="178">
        <f t="shared" si="4447"/>
        <v>0</v>
      </c>
      <c r="CK2931" s="178">
        <f t="shared" si="4447"/>
        <v>0</v>
      </c>
      <c r="CL2931" s="186">
        <f>SUM(BZ2931:CK2931)</f>
        <v>0</v>
      </c>
      <c r="CO2931" s="349" t="s">
        <v>2171</v>
      </c>
      <c r="CP2931" s="353">
        <f>IF(AND(SUM(S2924,D2931,D2936:D2939)=0,SUM(COUNTIF(S2924,"NS"),COUNTIF(D2931,"NS"),COUNTIF(D2936:D2939,"NS")&gt;0)),"NS",SUM(S2924,D2931,D2936:D2939))</f>
        <v>0</v>
      </c>
      <c r="CQ2931" s="353">
        <f>IF(AND(SUM(T2924,E2931,E2936:E2939)=0,SUM(COUNTIF(T2924,"NS"),COUNTIF(E2931,"NS"),COUNTIF(E2936:E2939,"NS")&gt;0)),"NS",SUM(T2924,E2931,E2936:E2939))</f>
        <v>0</v>
      </c>
      <c r="CR2931" s="353">
        <f>IF(AND(SUM(U2924,F2931,F2936:F2939)=0,SUM(COUNTIF(U2924,"NS"),COUNTIF(F2931,"NS"),COUNTIF(F2936:F2939,"NS")&gt;0)),"NS",SUM(U2924,F2931,F2936:F2939))</f>
        <v>0</v>
      </c>
      <c r="CS2931" s="488">
        <f>IF(AND(SUM(V2924,G2931,G2936:H2939)=0,SUM(COUNTIF(V2924,"NS"),COUNTIF(G2931,"NS"),COUNTIF(G2936:H2939,"NS")&gt;0)),"NS",SUM(V2924,G2931,G2936:H2939))</f>
        <v>0</v>
      </c>
      <c r="CT2931" s="488"/>
      <c r="CU2931" s="353">
        <f>IF(AND(SUM(X2924,I2931,I2936:I2939)=0,SUM(COUNTIF(X2924,"NS"),COUNTIF(I2931,"NS"),COUNTIF(I2936:I2939,"NS")&gt;0)),"NS",SUM(X2924,I2931,I2936:I2939))</f>
        <v>0</v>
      </c>
      <c r="CV2931" s="353">
        <f>IF(AND(SUM(Y2924,J2931,J2936:J2939)=0,SUM(COUNTIF(Y2924,"NS"),COUNTIF(J2931,"NS"),COUNTIF(J2936:J2939,"NS")&gt;0)),"NS",SUM(Y2924,J2931,J2936:J2939))</f>
        <v>0</v>
      </c>
      <c r="CW2931" s="488">
        <f t="shared" ref="CW2931" si="4448">IF(AND(SUM(Z2924,K2931,K2936:L2939)=0,SUM(COUNTIF(Z2924,"NS"),COUNTIF(K2931,"NS"),COUNTIF(K2936:L2939,"NS")&gt;0)),"NS",SUM(Z2924,K2931,K2936:L2939))</f>
        <v>0</v>
      </c>
      <c r="CX2931" s="488"/>
      <c r="CY2931" s="353">
        <f t="shared" ref="CY2931" si="4449">IF(AND(SUM(AB2924,M2931,M2936:M2939)=0,SUM(COUNTIF(AB2924,"NS"),COUNTIF(M2931,"NS"),COUNTIF(M2936:M2939,"NS")&gt;0)),"NS",SUM(AB2924,M2931,M2936:M2939))</f>
        <v>0</v>
      </c>
      <c r="CZ2931" s="353">
        <f t="shared" ref="CZ2931" si="4450">IF(AND(SUM(AC2924,N2931,N2936:N2939)=0,SUM(COUNTIF(AC2924,"NS"),COUNTIF(N2931,"NS"),COUNTIF(N2936:N2939,"NS")&gt;0)),"NS",SUM(AC2924,N2931,N2936:N2939))</f>
        <v>0</v>
      </c>
      <c r="DA2931" s="488">
        <f t="shared" ref="DA2931" si="4451">IF(AND(SUM(AD2924,O2931,O2936:P2939)=0,SUM(COUNTIF(AD2924,"NS"),COUNTIF(O2931,"NS"),COUNTIF(O2936:P2939,"NS")&gt;0)),"NS",SUM(AD2924,O2931,O2936:P2939))</f>
        <v>0</v>
      </c>
      <c r="DB2931" s="488"/>
      <c r="DC2931" s="353">
        <f t="shared" ref="DC2931" si="4452">IF(AND(SUM(AF2924,Q2931,Q2936:Q2939)=0,SUM(COUNTIF(AF2924,"NS"),COUNTIF(Q2931,"NS"),COUNTIF(Q2936:Q2939,"NS")&gt;0)),"NS",SUM(AF2924,Q2931,Q2936:Q2939))</f>
        <v>0</v>
      </c>
      <c r="DD2931" s="353">
        <f t="shared" ref="DD2931" si="4453">IF(AND(SUM(AG2924,R2931,R2936:R2939)=0,SUM(COUNTIF(AG2924,"NS"),COUNTIF(R2931,"NS"),COUNTIF(R2936:R2939,"NS")&gt;0)),"NS",SUM(AG2924,R2931,R2936:R2939))</f>
        <v>0</v>
      </c>
      <c r="DE2931" s="488">
        <f t="shared" ref="DE2931" si="4454">IF(AND(SUM(AH2924,S2931,S2936:T2939)=0,SUM(COUNTIF(AH2924,"NS"),COUNTIF(S2931,"NS"),COUNTIF(S2936:T2939,"NS")&gt;0)),"NS",SUM(AH2924,S2931,S2936:T2939))</f>
        <v>0</v>
      </c>
      <c r="DF2931" s="488"/>
      <c r="DG2931" s="353">
        <f t="shared" ref="DG2931" si="4455">IF(AND(SUM(AJ2924,U2931,U2936:U2939)=0,SUM(COUNTIF(AJ2924,"NS"),COUNTIF(U2931,"NS"),COUNTIF(U2936:U2939,"NS")&gt;0)),"NS",SUM(AJ2924,U2931,U2936:U2939))</f>
        <v>0</v>
      </c>
      <c r="DH2931" s="353">
        <f t="shared" ref="DH2931" si="4456">IF(AND(SUM(AK2924,V2931,V2936:V2939)=0,SUM(COUNTIF(AK2924,"NS"),COUNTIF(V2931,"NS"),COUNTIF(V2936:V2939,"NS")&gt;0)),"NS",SUM(AK2924,V2931,V2936:V2939))</f>
        <v>0</v>
      </c>
      <c r="DI2931" s="488">
        <f t="shared" ref="DI2931" si="4457">IF(AND(SUM(AL2924,W2931,W2936:X2939)=0,SUM(COUNTIF(AL2924,"NS"),COUNTIF(W2931,"NS"),COUNTIF(W2936:X2939,"NS")&gt;0)),"NS",SUM(AL2924,W2931,W2936:X2939))</f>
        <v>0</v>
      </c>
      <c r="DJ2931" s="488"/>
      <c r="DK2931" s="353">
        <f t="shared" ref="DK2931" si="4458">IF(AND(SUM(AN2924,Y2931,Y2936:Y2939)=0,SUM(COUNTIF(AN2924,"NS"),COUNTIF(Y2931,"NS"),COUNTIF(Y2936:Y2939,"NS")&gt;0)),"NS",SUM(AN2924,Y2931,Y2936:Y2939))</f>
        <v>0</v>
      </c>
      <c r="DL2931" s="353">
        <f t="shared" ref="DL2931" si="4459">IF(AND(SUM(AO2924,Z2931,Z2936:Z2939)=0,SUM(COUNTIF(AO2924,"NS"),COUNTIF(Z2931,"NS"),COUNTIF(Z2936:Z2939,"NS")&gt;0)),"NS",SUM(AO2924,Z2931,Z2936:Z2939))</f>
        <v>0</v>
      </c>
      <c r="DM2931" s="488">
        <f t="shared" ref="DM2931" si="4460">IF(AND(SUM(AP2924,AA2931,AA2936:AB2939)=0,SUM(COUNTIF(AP2924,"NS"),COUNTIF(AA2931,"NS"),COUNTIF(AA2936:AB2939,"NS")&gt;0)),"NS",SUM(AP2924,AA2931,AA2936:AB2939))</f>
        <v>0</v>
      </c>
      <c r="DN2931" s="488"/>
      <c r="DO2931" s="353">
        <f t="shared" ref="DO2931" si="4461">IF(AND(SUM(AR2924,AC2931,AC2936:AC2939)=0,SUM(COUNTIF(AR2924,"NS"),COUNTIF(AC2931,"NS"),COUNTIF(AC2936:AC2939,"NS")&gt;0)),"NS",SUM(AR2924,AC2931,AC2936:AC2939))</f>
        <v>0</v>
      </c>
      <c r="DP2931" s="353">
        <f t="shared" ref="DP2931" si="4462">IF(AND(SUM(AS2924,AD2931,AD2936:AD2939)=0,SUM(COUNTIF(AS2924,"NS"),COUNTIF(AD2931,"NS"),COUNTIF(AD2936:AD2939,"NS")&gt;0)),"NS",SUM(AS2924,AD2931,AD2936:AD2939))</f>
        <v>0</v>
      </c>
      <c r="DQ2931" s="186"/>
      <c r="DR2931" s="186"/>
    </row>
    <row r="2932" spans="1:122" ht="38.25" customHeight="1" x14ac:dyDescent="0.2">
      <c r="A2932" s="172"/>
      <c r="B2932" s="172"/>
      <c r="C2932" s="169" t="s">
        <v>533</v>
      </c>
      <c r="D2932" s="201"/>
      <c r="E2932" s="201"/>
      <c r="F2932" s="201"/>
      <c r="G2932" s="486"/>
      <c r="H2932" s="486"/>
      <c r="I2932" s="201"/>
      <c r="J2932" s="201"/>
      <c r="K2932" s="486"/>
      <c r="L2932" s="486"/>
      <c r="M2932" s="201"/>
      <c r="N2932" s="201"/>
      <c r="O2932" s="486"/>
      <c r="P2932" s="486"/>
      <c r="Q2932" s="201"/>
      <c r="R2932" s="201"/>
      <c r="S2932" s="486"/>
      <c r="T2932" s="486"/>
      <c r="U2932" s="201"/>
      <c r="V2932" s="201"/>
      <c r="W2932" s="486"/>
      <c r="X2932" s="486"/>
      <c r="Y2932" s="201"/>
      <c r="Z2932" s="201"/>
      <c r="AA2932" s="486"/>
      <c r="AB2932" s="486"/>
      <c r="AC2932" s="201"/>
      <c r="AD2932" s="201"/>
      <c r="AE2932" s="109"/>
      <c r="AG2932" s="130">
        <f t="shared" si="4411"/>
        <v>0</v>
      </c>
      <c r="AH2932" s="130">
        <f t="shared" si="4412"/>
        <v>0</v>
      </c>
      <c r="AI2932" s="130">
        <f t="shared" si="4413"/>
        <v>0</v>
      </c>
      <c r="AJ2932" s="130">
        <f t="shared" si="4414"/>
        <v>0</v>
      </c>
      <c r="AK2932" s="359">
        <f t="shared" si="4415"/>
        <v>0</v>
      </c>
      <c r="AL2932" s="130">
        <f t="shared" si="4416"/>
        <v>0</v>
      </c>
      <c r="AM2932" s="130">
        <f t="shared" si="4417"/>
        <v>0</v>
      </c>
      <c r="AN2932" s="130">
        <f t="shared" si="4418"/>
        <v>0</v>
      </c>
      <c r="AO2932" s="130">
        <f t="shared" si="4419"/>
        <v>0</v>
      </c>
      <c r="AP2932" s="359">
        <f t="shared" si="4420"/>
        <v>0</v>
      </c>
      <c r="AQ2932" s="130">
        <f t="shared" si="4421"/>
        <v>0</v>
      </c>
      <c r="AR2932" s="130">
        <f t="shared" si="4422"/>
        <v>0</v>
      </c>
      <c r="AS2932" s="130">
        <f t="shared" si="4423"/>
        <v>0</v>
      </c>
      <c r="AT2932" s="130">
        <f t="shared" si="4424"/>
        <v>0</v>
      </c>
      <c r="AU2932" s="359">
        <f t="shared" si="4425"/>
        <v>0</v>
      </c>
      <c r="AV2932" s="130">
        <f t="shared" si="4426"/>
        <v>0</v>
      </c>
      <c r="AW2932" s="130">
        <f t="shared" si="4427"/>
        <v>0</v>
      </c>
      <c r="AX2932" s="130">
        <f t="shared" si="4428"/>
        <v>0</v>
      </c>
      <c r="AY2932" s="130">
        <f t="shared" si="4429"/>
        <v>0</v>
      </c>
      <c r="AZ2932" s="359">
        <f t="shared" si="4430"/>
        <v>0</v>
      </c>
      <c r="BA2932" s="130">
        <f t="shared" si="4431"/>
        <v>0</v>
      </c>
      <c r="BB2932" s="130">
        <f t="shared" si="4432"/>
        <v>0</v>
      </c>
      <c r="BC2932" s="130">
        <f t="shared" si="4433"/>
        <v>0</v>
      </c>
      <c r="BD2932" s="130">
        <f t="shared" si="4434"/>
        <v>0</v>
      </c>
      <c r="BE2932" s="359">
        <f t="shared" si="4435"/>
        <v>0</v>
      </c>
      <c r="BF2932" s="130">
        <f t="shared" si="4436"/>
        <v>0</v>
      </c>
      <c r="BG2932" s="130">
        <f t="shared" si="4437"/>
        <v>0</v>
      </c>
      <c r="BH2932" s="130">
        <f t="shared" si="4438"/>
        <v>0</v>
      </c>
      <c r="BI2932" s="130">
        <f t="shared" si="4439"/>
        <v>0</v>
      </c>
      <c r="BJ2932" s="359">
        <f t="shared" si="4440"/>
        <v>0</v>
      </c>
      <c r="BK2932" s="130">
        <f t="shared" si="4441"/>
        <v>0</v>
      </c>
      <c r="BL2932" s="130">
        <f t="shared" si="4442"/>
        <v>0</v>
      </c>
      <c r="BM2932" s="130">
        <f t="shared" si="4443"/>
        <v>0</v>
      </c>
      <c r="BN2932" s="130">
        <f t="shared" si="4444"/>
        <v>0</v>
      </c>
      <c r="BO2932" s="359">
        <f t="shared" si="4445"/>
        <v>0</v>
      </c>
      <c r="BP2932" s="90" t="s">
        <v>2058</v>
      </c>
      <c r="BQ2932" s="90">
        <f>COUNTIF(D2932:D2935,"NA")</f>
        <v>0</v>
      </c>
      <c r="BR2932" s="90">
        <f>COUNTIF(E2932:E2935,"NA")</f>
        <v>0</v>
      </c>
      <c r="BS2932" s="90">
        <f>COUNTIF(F2932:F2935,"NA")</f>
        <v>0</v>
      </c>
      <c r="BT2932" s="90">
        <f>COUNTIF(G2932:H2935,"NA")</f>
        <v>0</v>
      </c>
      <c r="BU2932" s="90">
        <f>COUNTIF(I2932:I2935,"NA")</f>
        <v>0</v>
      </c>
      <c r="BV2932" s="90">
        <f>COUNTIF(J2932:J2935,"NA")</f>
        <v>0</v>
      </c>
      <c r="BW2932" s="90">
        <f>COUNTIF(K2932:L2935,"NA")</f>
        <v>0</v>
      </c>
      <c r="BX2932" s="90">
        <f>COUNTIF(M2932:M2935,"NA")</f>
        <v>0</v>
      </c>
      <c r="BY2932" s="90">
        <f>COUNTIF(N2932:N2935,"NA")</f>
        <v>0</v>
      </c>
      <c r="BZ2932" s="90">
        <f>COUNTIF(O2932:P2935,"NA")</f>
        <v>0</v>
      </c>
      <c r="CA2932" s="90">
        <f>COUNTIF(Q2932:Q2935,"NA")</f>
        <v>0</v>
      </c>
      <c r="CB2932" s="90">
        <f>COUNTIF(R2932:R2935,"NA")</f>
        <v>0</v>
      </c>
      <c r="CC2932" s="90">
        <f>COUNTIF(S2932:T2935,"NA")</f>
        <v>0</v>
      </c>
      <c r="CD2932" s="90">
        <f>COUNTIF(U2932:U2935,"NA")</f>
        <v>0</v>
      </c>
      <c r="CE2932" s="90">
        <f>COUNTIF(V2932:V2935,"NA")</f>
        <v>0</v>
      </c>
      <c r="CF2932" s="90">
        <f>COUNTIF(W2932:X2935,"NA")</f>
        <v>0</v>
      </c>
      <c r="CG2932" s="90">
        <f>COUNTIF(Y2932:Y2935,"NA")</f>
        <v>0</v>
      </c>
      <c r="CH2932" s="90">
        <f>COUNTIF(Z2932:Z2935,"NA")</f>
        <v>0</v>
      </c>
      <c r="CI2932" s="90">
        <f>COUNTIF(AA2932:AB2935,"NA")</f>
        <v>0</v>
      </c>
      <c r="CJ2932" s="90">
        <f>COUNTIF(AC2932:AC2935,"NA")</f>
        <v>0</v>
      </c>
      <c r="CK2932" s="90">
        <f>COUNTIF(AD2932:AD2935,"NA")</f>
        <v>0</v>
      </c>
      <c r="CO2932" s="349" t="s">
        <v>2078</v>
      </c>
      <c r="CP2932" s="353">
        <f>SUM(S2924,D2931,D2936:D2938)</f>
        <v>0</v>
      </c>
      <c r="CQ2932" s="353">
        <f>SUM(T2924,E2931,E2936:E2938)</f>
        <v>0</v>
      </c>
      <c r="CR2932" s="353">
        <f>SUM(U2924,F2931,F2936:F2938)</f>
        <v>0</v>
      </c>
      <c r="CS2932" s="488">
        <f>SUM(V2924,G2931,G2936:H2938)</f>
        <v>0</v>
      </c>
      <c r="CT2932" s="488"/>
      <c r="CU2932" s="353">
        <f>SUM(X2924,I2931,I2936:I2938)</f>
        <v>0</v>
      </c>
      <c r="CV2932" s="353">
        <f>SUM(Y2924,J2931,J2936:J2938)</f>
        <v>0</v>
      </c>
      <c r="CW2932" s="488">
        <f t="shared" ref="CW2932" si="4463">SUM(Z2924,K2931,K2936:L2938)</f>
        <v>0</v>
      </c>
      <c r="CX2932" s="488"/>
      <c r="CY2932" s="353">
        <f t="shared" ref="CY2932" si="4464">SUM(AB2924,M2931,M2936:M2938)</f>
        <v>0</v>
      </c>
      <c r="CZ2932" s="353">
        <f t="shared" ref="CZ2932" si="4465">SUM(AC2924,N2931,N2936:N2938)</f>
        <v>0</v>
      </c>
      <c r="DA2932" s="488">
        <f t="shared" ref="DA2932" si="4466">SUM(AD2924,O2931,O2936:P2938)</f>
        <v>0</v>
      </c>
      <c r="DB2932" s="488"/>
      <c r="DC2932" s="353">
        <f t="shared" ref="DC2932" si="4467">SUM(AF2924,Q2931,Q2936:Q2938)</f>
        <v>0</v>
      </c>
      <c r="DD2932" s="353">
        <f t="shared" ref="DD2932" si="4468">SUM(AG2924,R2931,R2936:R2938)</f>
        <v>0</v>
      </c>
      <c r="DE2932" s="488">
        <f t="shared" ref="DE2932" si="4469">SUM(AH2924,S2931,S2936:T2938)</f>
        <v>0</v>
      </c>
      <c r="DF2932" s="488"/>
      <c r="DG2932" s="353">
        <f t="shared" ref="DG2932" si="4470">SUM(AJ2924,U2931,U2936:U2938)</f>
        <v>0</v>
      </c>
      <c r="DH2932" s="353">
        <f t="shared" ref="DH2932" si="4471">SUM(AK2924,V2931,V2936:V2938)</f>
        <v>0</v>
      </c>
      <c r="DI2932" s="488">
        <f t="shared" ref="DI2932" si="4472">SUM(AL2924,W2931,W2936:X2938)</f>
        <v>0</v>
      </c>
      <c r="DJ2932" s="488"/>
      <c r="DK2932" s="353">
        <f t="shared" ref="DK2932" si="4473">SUM(AN2924,Y2931,Y2936:Y2938)</f>
        <v>0</v>
      </c>
      <c r="DL2932" s="353">
        <f t="shared" ref="DL2932" si="4474">SUM(AO2924,Z2931,Z2936:Z2938)</f>
        <v>0</v>
      </c>
      <c r="DM2932" s="488">
        <f t="shared" ref="DM2932" si="4475">SUM(AP2924,AA2931,AA2936:AB2938)</f>
        <v>0</v>
      </c>
      <c r="DN2932" s="488"/>
      <c r="DO2932" s="353">
        <f t="shared" ref="DO2932" si="4476">SUM(AR2924,AC2931,AC2936:AC2938)</f>
        <v>0</v>
      </c>
      <c r="DP2932" s="353">
        <f t="shared" ref="DP2932" si="4477">SUM(AS2924,AD2931,AD2936:AD2938)</f>
        <v>0</v>
      </c>
    </row>
    <row r="2933" spans="1:122" ht="38.25" customHeight="1" x14ac:dyDescent="0.2">
      <c r="A2933" s="172"/>
      <c r="B2933" s="172"/>
      <c r="C2933" s="169" t="s">
        <v>534</v>
      </c>
      <c r="D2933" s="201"/>
      <c r="E2933" s="201"/>
      <c r="F2933" s="201"/>
      <c r="G2933" s="486"/>
      <c r="H2933" s="486"/>
      <c r="I2933" s="201"/>
      <c r="J2933" s="201"/>
      <c r="K2933" s="486"/>
      <c r="L2933" s="486"/>
      <c r="M2933" s="201"/>
      <c r="N2933" s="201"/>
      <c r="O2933" s="486"/>
      <c r="P2933" s="486"/>
      <c r="Q2933" s="201"/>
      <c r="R2933" s="201"/>
      <c r="S2933" s="486"/>
      <c r="T2933" s="486"/>
      <c r="U2933" s="201"/>
      <c r="V2933" s="201"/>
      <c r="W2933" s="486"/>
      <c r="X2933" s="486"/>
      <c r="Y2933" s="201"/>
      <c r="Z2933" s="201"/>
      <c r="AA2933" s="486"/>
      <c r="AB2933" s="486"/>
      <c r="AC2933" s="201"/>
      <c r="AD2933" s="201"/>
      <c r="AE2933" s="109"/>
      <c r="AG2933" s="130">
        <f t="shared" si="4411"/>
        <v>0</v>
      </c>
      <c r="AH2933" s="130">
        <f t="shared" si="4412"/>
        <v>0</v>
      </c>
      <c r="AI2933" s="130">
        <f t="shared" si="4413"/>
        <v>0</v>
      </c>
      <c r="AJ2933" s="130">
        <f t="shared" si="4414"/>
        <v>0</v>
      </c>
      <c r="AK2933" s="359">
        <f t="shared" si="4415"/>
        <v>0</v>
      </c>
      <c r="AL2933" s="130">
        <f t="shared" si="4416"/>
        <v>0</v>
      </c>
      <c r="AM2933" s="130">
        <f t="shared" si="4417"/>
        <v>0</v>
      </c>
      <c r="AN2933" s="130">
        <f t="shared" si="4418"/>
        <v>0</v>
      </c>
      <c r="AO2933" s="130">
        <f t="shared" si="4419"/>
        <v>0</v>
      </c>
      <c r="AP2933" s="359">
        <f t="shared" si="4420"/>
        <v>0</v>
      </c>
      <c r="AQ2933" s="130">
        <f t="shared" si="4421"/>
        <v>0</v>
      </c>
      <c r="AR2933" s="130">
        <f t="shared" si="4422"/>
        <v>0</v>
      </c>
      <c r="AS2933" s="130">
        <f t="shared" si="4423"/>
        <v>0</v>
      </c>
      <c r="AT2933" s="130">
        <f t="shared" si="4424"/>
        <v>0</v>
      </c>
      <c r="AU2933" s="359">
        <f t="shared" si="4425"/>
        <v>0</v>
      </c>
      <c r="AV2933" s="130">
        <f t="shared" si="4426"/>
        <v>0</v>
      </c>
      <c r="AW2933" s="130">
        <f t="shared" si="4427"/>
        <v>0</v>
      </c>
      <c r="AX2933" s="130">
        <f t="shared" si="4428"/>
        <v>0</v>
      </c>
      <c r="AY2933" s="130">
        <f t="shared" si="4429"/>
        <v>0</v>
      </c>
      <c r="AZ2933" s="359">
        <f t="shared" si="4430"/>
        <v>0</v>
      </c>
      <c r="BA2933" s="130">
        <f t="shared" si="4431"/>
        <v>0</v>
      </c>
      <c r="BB2933" s="130">
        <f t="shared" si="4432"/>
        <v>0</v>
      </c>
      <c r="BC2933" s="130">
        <f t="shared" si="4433"/>
        <v>0</v>
      </c>
      <c r="BD2933" s="130">
        <f t="shared" si="4434"/>
        <v>0</v>
      </c>
      <c r="BE2933" s="359">
        <f t="shared" si="4435"/>
        <v>0</v>
      </c>
      <c r="BF2933" s="130">
        <f t="shared" si="4436"/>
        <v>0</v>
      </c>
      <c r="BG2933" s="130">
        <f t="shared" si="4437"/>
        <v>0</v>
      </c>
      <c r="BH2933" s="130">
        <f t="shared" si="4438"/>
        <v>0</v>
      </c>
      <c r="BI2933" s="130">
        <f t="shared" si="4439"/>
        <v>0</v>
      </c>
      <c r="BJ2933" s="359">
        <f t="shared" si="4440"/>
        <v>0</v>
      </c>
      <c r="BK2933" s="130">
        <f t="shared" si="4441"/>
        <v>0</v>
      </c>
      <c r="BL2933" s="130">
        <f t="shared" si="4442"/>
        <v>0</v>
      </c>
      <c r="BM2933" s="130">
        <f t="shared" si="4443"/>
        <v>0</v>
      </c>
      <c r="BN2933" s="130">
        <f t="shared" si="4444"/>
        <v>0</v>
      </c>
      <c r="BO2933" s="359">
        <f t="shared" si="4445"/>
        <v>0</v>
      </c>
      <c r="BP2933" s="90" t="s">
        <v>2078</v>
      </c>
      <c r="BQ2933" s="90">
        <f>SUM(D2932:D2935)</f>
        <v>0</v>
      </c>
      <c r="BR2933" s="90">
        <f>SUM(E2932:E2935)</f>
        <v>0</v>
      </c>
      <c r="BS2933" s="90">
        <f>SUM(F2932:F2935)</f>
        <v>0</v>
      </c>
      <c r="BT2933" s="90">
        <f>SUM(G2932:H2935)</f>
        <v>0</v>
      </c>
      <c r="BU2933" s="90">
        <f>SUM(I2932:I2935)</f>
        <v>0</v>
      </c>
      <c r="BV2933" s="90">
        <f>SUM(J2932:J2935)</f>
        <v>0</v>
      </c>
      <c r="BW2933" s="90">
        <f>SUM(K2932:L2935)</f>
        <v>0</v>
      </c>
      <c r="BX2933" s="90">
        <f>SUM(M2932:M2935)</f>
        <v>0</v>
      </c>
      <c r="BY2933" s="90">
        <f>SUM(N2932:N2935)</f>
        <v>0</v>
      </c>
      <c r="BZ2933" s="90">
        <f>SUM(O2932:P2935)</f>
        <v>0</v>
      </c>
      <c r="CA2933" s="90">
        <f>SUM(Q2932:Q2935)</f>
        <v>0</v>
      </c>
      <c r="CB2933" s="90">
        <f>SUM(R2932:R2935)</f>
        <v>0</v>
      </c>
      <c r="CC2933" s="90">
        <f>SUM(S2932:T2935)</f>
        <v>0</v>
      </c>
      <c r="CD2933" s="90">
        <f>SUM(U2932:U2935)</f>
        <v>0</v>
      </c>
      <c r="CE2933" s="90">
        <f>SUM(V2932:V2935)</f>
        <v>0</v>
      </c>
      <c r="CF2933" s="90">
        <f>SUM(W2932:X2935)</f>
        <v>0</v>
      </c>
      <c r="CG2933" s="90">
        <f>SUM(Y2932:Y2935)</f>
        <v>0</v>
      </c>
      <c r="CH2933" s="90">
        <f>SUM(Z2932:Z2935)</f>
        <v>0</v>
      </c>
      <c r="CI2933" s="90">
        <f>SUM(AA2932:AB2935)</f>
        <v>0</v>
      </c>
      <c r="CJ2933" s="90">
        <f>SUM(AC2932:AC2935)</f>
        <v>0</v>
      </c>
      <c r="CK2933" s="90">
        <f>SUM(AD2932:AD2935)</f>
        <v>0</v>
      </c>
      <c r="CO2933" s="349" t="s">
        <v>2029</v>
      </c>
      <c r="CP2933" s="353">
        <f>SUM(COUNTIF(S2924,"NS"),COUNTIF(D2931,"NS"),COUNTIF(D2936:D2938,"NS"))</f>
        <v>0</v>
      </c>
      <c r="CQ2933" s="353">
        <f>SUM(COUNTIF(T2924,"NS"),COUNTIF(E2931,"NS"),COUNTIF(E2936:E2938,"NS"))</f>
        <v>0</v>
      </c>
      <c r="CR2933" s="353">
        <f>SUM(COUNTIF(U2924,"NS"),COUNTIF(F2931,"NS"),COUNTIF(F2936:F2938,"NS"))</f>
        <v>0</v>
      </c>
      <c r="CS2933" s="488">
        <f>SUM(COUNTIF(V2924,"NS"),COUNTIF(G2931,"NS"),COUNTIF(G2936:H2938,"NS"))</f>
        <v>0</v>
      </c>
      <c r="CT2933" s="488"/>
      <c r="CU2933" s="353">
        <f>SUM(COUNTIF(X2924,"NS"),COUNTIF(I2931,"NS"),COUNTIF(I2936:I2938,"NS"))</f>
        <v>0</v>
      </c>
      <c r="CV2933" s="353">
        <f>SUM(COUNTIF(Y2924,"NS"),COUNTIF(J2931,"NS"),COUNTIF(J2936:J2938,"NS"))</f>
        <v>0</v>
      </c>
      <c r="CW2933" s="488">
        <f t="shared" ref="CW2933" si="4478">SUM(COUNTIF(Z2924,"NS"),COUNTIF(K2931,"NS"),COUNTIF(K2936:L2938,"NS"))</f>
        <v>0</v>
      </c>
      <c r="CX2933" s="488"/>
      <c r="CY2933" s="353">
        <f t="shared" ref="CY2933" si="4479">SUM(COUNTIF(AB2924,"NS"),COUNTIF(M2931,"NS"),COUNTIF(M2936:M2938,"NS"))</f>
        <v>0</v>
      </c>
      <c r="CZ2933" s="353">
        <f t="shared" ref="CZ2933" si="4480">SUM(COUNTIF(AC2924,"NS"),COUNTIF(N2931,"NS"),COUNTIF(N2936:N2938,"NS"))</f>
        <v>0</v>
      </c>
      <c r="DA2933" s="488">
        <f t="shared" ref="DA2933" si="4481">SUM(COUNTIF(AD2924,"NS"),COUNTIF(O2931,"NS"),COUNTIF(O2936:P2938,"NS"))</f>
        <v>0</v>
      </c>
      <c r="DB2933" s="488"/>
      <c r="DC2933" s="353">
        <f t="shared" ref="DC2933" si="4482">SUM(COUNTIF(AF2924,"NS"),COUNTIF(Q2931,"NS"),COUNTIF(Q2936:Q2938,"NS"))</f>
        <v>0</v>
      </c>
      <c r="DD2933" s="353">
        <f t="shared" ref="DD2933" si="4483">SUM(COUNTIF(AG2924,"NS"),COUNTIF(R2931,"NS"),COUNTIF(R2936:R2938,"NS"))</f>
        <v>0</v>
      </c>
      <c r="DE2933" s="488">
        <f t="shared" ref="DE2933" si="4484">SUM(COUNTIF(AH2924,"NS"),COUNTIF(S2931,"NS"),COUNTIF(S2936:T2938,"NS"))</f>
        <v>0</v>
      </c>
      <c r="DF2933" s="488"/>
      <c r="DG2933" s="353">
        <f t="shared" ref="DG2933" si="4485">SUM(COUNTIF(AJ2924,"NS"),COUNTIF(U2931,"NS"),COUNTIF(U2936:U2938,"NS"))</f>
        <v>0</v>
      </c>
      <c r="DH2933" s="353">
        <f t="shared" ref="DH2933" si="4486">SUM(COUNTIF(AK2924,"NS"),COUNTIF(V2931,"NS"),COUNTIF(V2936:V2938,"NS"))</f>
        <v>0</v>
      </c>
      <c r="DI2933" s="488">
        <f t="shared" ref="DI2933" si="4487">SUM(COUNTIF(AL2924,"NS"),COUNTIF(W2931,"NS"),COUNTIF(W2936:X2938,"NS"))</f>
        <v>0</v>
      </c>
      <c r="DJ2933" s="488"/>
      <c r="DK2933" s="353">
        <f t="shared" ref="DK2933" si="4488">SUM(COUNTIF(AN2924,"NS"),COUNTIF(Y2931,"NS"),COUNTIF(Y2936:Y2938,"NS"))</f>
        <v>0</v>
      </c>
      <c r="DL2933" s="353">
        <f t="shared" ref="DL2933" si="4489">SUM(COUNTIF(AO2924,"NS"),COUNTIF(Z2931,"NS"),COUNTIF(Z2936:Z2938,"NS"))</f>
        <v>0</v>
      </c>
      <c r="DM2933" s="488">
        <f t="shared" ref="DM2933" si="4490">SUM(COUNTIF(AP2924,"NS"),COUNTIF(AA2931,"NS"),COUNTIF(AA2936:AB2938,"NS"))</f>
        <v>0</v>
      </c>
      <c r="DN2933" s="488"/>
      <c r="DO2933" s="353">
        <f t="shared" ref="DO2933" si="4491">SUM(COUNTIF(AR2924,"NS"),COUNTIF(AC2931,"NS"),COUNTIF(AC2936:AC2938,"NS"))</f>
        <v>0</v>
      </c>
      <c r="DP2933" s="353">
        <f t="shared" ref="DP2933" si="4492">SUM(COUNTIF(AS2924,"NS"),COUNTIF(AD2931,"NS"),COUNTIF(AD2936:AD2938,"NS"))</f>
        <v>0</v>
      </c>
    </row>
    <row r="2934" spans="1:122" ht="38.25" customHeight="1" x14ac:dyDescent="0.2">
      <c r="A2934" s="172"/>
      <c r="B2934" s="172"/>
      <c r="C2934" s="169" t="s">
        <v>535</v>
      </c>
      <c r="D2934" s="201"/>
      <c r="E2934" s="201"/>
      <c r="F2934" s="201"/>
      <c r="G2934" s="486"/>
      <c r="H2934" s="486"/>
      <c r="I2934" s="201"/>
      <c r="J2934" s="201"/>
      <c r="K2934" s="486"/>
      <c r="L2934" s="486"/>
      <c r="M2934" s="201"/>
      <c r="N2934" s="201"/>
      <c r="O2934" s="486"/>
      <c r="P2934" s="486"/>
      <c r="Q2934" s="201"/>
      <c r="R2934" s="201"/>
      <c r="S2934" s="486"/>
      <c r="T2934" s="486"/>
      <c r="U2934" s="201"/>
      <c r="V2934" s="201"/>
      <c r="W2934" s="486"/>
      <c r="X2934" s="486"/>
      <c r="Y2934" s="201"/>
      <c r="Z2934" s="201"/>
      <c r="AA2934" s="486"/>
      <c r="AB2934" s="486"/>
      <c r="AC2934" s="201"/>
      <c r="AD2934" s="201"/>
      <c r="AE2934" s="109"/>
      <c r="AG2934" s="130">
        <f t="shared" si="4411"/>
        <v>0</v>
      </c>
      <c r="AH2934" s="130">
        <f t="shared" si="4412"/>
        <v>0</v>
      </c>
      <c r="AI2934" s="130">
        <f t="shared" si="4413"/>
        <v>0</v>
      </c>
      <c r="AJ2934" s="130">
        <f t="shared" si="4414"/>
        <v>0</v>
      </c>
      <c r="AK2934" s="359">
        <f t="shared" si="4415"/>
        <v>0</v>
      </c>
      <c r="AL2934" s="130">
        <f t="shared" si="4416"/>
        <v>0</v>
      </c>
      <c r="AM2934" s="130">
        <f t="shared" si="4417"/>
        <v>0</v>
      </c>
      <c r="AN2934" s="130">
        <f t="shared" si="4418"/>
        <v>0</v>
      </c>
      <c r="AO2934" s="130">
        <f t="shared" si="4419"/>
        <v>0</v>
      </c>
      <c r="AP2934" s="359">
        <f t="shared" si="4420"/>
        <v>0</v>
      </c>
      <c r="AQ2934" s="130">
        <f t="shared" si="4421"/>
        <v>0</v>
      </c>
      <c r="AR2934" s="130">
        <f t="shared" si="4422"/>
        <v>0</v>
      </c>
      <c r="AS2934" s="130">
        <f t="shared" si="4423"/>
        <v>0</v>
      </c>
      <c r="AT2934" s="130">
        <f t="shared" si="4424"/>
        <v>0</v>
      </c>
      <c r="AU2934" s="359">
        <f t="shared" si="4425"/>
        <v>0</v>
      </c>
      <c r="AV2934" s="130">
        <f t="shared" si="4426"/>
        <v>0</v>
      </c>
      <c r="AW2934" s="130">
        <f t="shared" si="4427"/>
        <v>0</v>
      </c>
      <c r="AX2934" s="130">
        <f t="shared" si="4428"/>
        <v>0</v>
      </c>
      <c r="AY2934" s="130">
        <f t="shared" si="4429"/>
        <v>0</v>
      </c>
      <c r="AZ2934" s="359">
        <f t="shared" si="4430"/>
        <v>0</v>
      </c>
      <c r="BA2934" s="130">
        <f t="shared" si="4431"/>
        <v>0</v>
      </c>
      <c r="BB2934" s="130">
        <f t="shared" si="4432"/>
        <v>0</v>
      </c>
      <c r="BC2934" s="130">
        <f t="shared" si="4433"/>
        <v>0</v>
      </c>
      <c r="BD2934" s="130">
        <f t="shared" si="4434"/>
        <v>0</v>
      </c>
      <c r="BE2934" s="359">
        <f t="shared" si="4435"/>
        <v>0</v>
      </c>
      <c r="BF2934" s="130">
        <f t="shared" si="4436"/>
        <v>0</v>
      </c>
      <c r="BG2934" s="130">
        <f t="shared" si="4437"/>
        <v>0</v>
      </c>
      <c r="BH2934" s="130">
        <f t="shared" si="4438"/>
        <v>0</v>
      </c>
      <c r="BI2934" s="130">
        <f t="shared" si="4439"/>
        <v>0</v>
      </c>
      <c r="BJ2934" s="359">
        <f t="shared" si="4440"/>
        <v>0</v>
      </c>
      <c r="BK2934" s="130">
        <f t="shared" si="4441"/>
        <v>0</v>
      </c>
      <c r="BL2934" s="130">
        <f t="shared" si="4442"/>
        <v>0</v>
      </c>
      <c r="BM2934" s="130">
        <f t="shared" si="4443"/>
        <v>0</v>
      </c>
      <c r="BN2934" s="130">
        <f t="shared" si="4444"/>
        <v>0</v>
      </c>
      <c r="BO2934" s="359">
        <f t="shared" si="4445"/>
        <v>0</v>
      </c>
      <c r="BP2934" s="90" t="s">
        <v>2029</v>
      </c>
      <c r="BQ2934" s="90">
        <f>COUNTIF(D2932:D2935,"NS")</f>
        <v>0</v>
      </c>
      <c r="BR2934" s="90">
        <f>COUNTIF(E2932:E2935,"NS")</f>
        <v>0</v>
      </c>
      <c r="BS2934" s="90">
        <f>COUNTIF(F2932:F2935,"NS")</f>
        <v>0</v>
      </c>
      <c r="BT2934" s="90">
        <f>COUNTIF(G2932:H2935,"NS")</f>
        <v>0</v>
      </c>
      <c r="BU2934" s="90">
        <f>COUNTIF(I2932:I2935,"NS")</f>
        <v>0</v>
      </c>
      <c r="BV2934" s="90">
        <f>COUNTIF(J2932:J2935,"NS")</f>
        <v>0</v>
      </c>
      <c r="BW2934" s="90">
        <f>COUNTIF(K2932:L2935,"NS")</f>
        <v>0</v>
      </c>
      <c r="BX2934" s="90">
        <f>COUNTIF(M2932:M2935,"NS")</f>
        <v>0</v>
      </c>
      <c r="BY2934" s="90">
        <f>COUNTIF(N2932:N2935,"NS")</f>
        <v>0</v>
      </c>
      <c r="BZ2934" s="90">
        <f>COUNTIF(O2932:P2935,"NS")</f>
        <v>0</v>
      </c>
      <c r="CA2934" s="90">
        <f>COUNTIF(Q2932:Q2935,"NS")</f>
        <v>0</v>
      </c>
      <c r="CB2934" s="90">
        <f>COUNTIF(R2932:R2935,"NS")</f>
        <v>0</v>
      </c>
      <c r="CC2934" s="90">
        <f>COUNTIF(S2932:T2935,"NS")</f>
        <v>0</v>
      </c>
      <c r="CD2934" s="90">
        <f>COUNTIF(U2932:U2935,"NS")</f>
        <v>0</v>
      </c>
      <c r="CE2934" s="90">
        <f>COUNTIF(V2932:V2935,"NS")</f>
        <v>0</v>
      </c>
      <c r="CF2934" s="90">
        <f>COUNTIF(W2932:X2935,"NS")</f>
        <v>0</v>
      </c>
      <c r="CG2934" s="90">
        <f>COUNTIF(Y2932:Y2935,"NS")</f>
        <v>0</v>
      </c>
      <c r="CH2934" s="90">
        <f>COUNTIF(Z2932:Z2935,"NS")</f>
        <v>0</v>
      </c>
      <c r="CI2934" s="90">
        <f>COUNTIF(AA2932:AB2935,"NS")</f>
        <v>0</v>
      </c>
      <c r="CJ2934" s="90">
        <f>COUNTIF(AC2932:AC2935,"NS")</f>
        <v>0</v>
      </c>
      <c r="CK2934" s="90">
        <f>COUNTIF(AD2932:AD2935,"NS")</f>
        <v>0</v>
      </c>
      <c r="CO2934" s="350">
        <v>0.25</v>
      </c>
      <c r="CP2934" s="342">
        <f t="shared" ref="CP2934:CS2934" si="4493">IF(CP2931="ns",0,CP2931*0.25)</f>
        <v>0</v>
      </c>
      <c r="CQ2934" s="342">
        <f t="shared" si="4493"/>
        <v>0</v>
      </c>
      <c r="CR2934" s="342">
        <f t="shared" si="4493"/>
        <v>0</v>
      </c>
      <c r="CS2934" s="486">
        <f t="shared" si="4493"/>
        <v>0</v>
      </c>
      <c r="CT2934" s="486"/>
      <c r="CU2934" s="342">
        <f>IF(CU2931="ns",0,CU2931*0.25)</f>
        <v>0</v>
      </c>
      <c r="CV2934" s="342">
        <f>IF(CV2931="ns",0,CV2931*0.25)</f>
        <v>0</v>
      </c>
      <c r="CW2934" s="486">
        <f t="shared" ref="CW2934" si="4494">IF(CW2931="ns",0,CW2931*0.25)</f>
        <v>0</v>
      </c>
      <c r="CX2934" s="486"/>
      <c r="CY2934" s="342">
        <f t="shared" ref="CY2934:DA2934" si="4495">IF(CY2931="ns",0,CY2931*0.25)</f>
        <v>0</v>
      </c>
      <c r="CZ2934" s="342">
        <f t="shared" si="4495"/>
        <v>0</v>
      </c>
      <c r="DA2934" s="486">
        <f t="shared" si="4495"/>
        <v>0</v>
      </c>
      <c r="DB2934" s="486"/>
      <c r="DC2934" s="342">
        <f t="shared" ref="DC2934:DE2934" si="4496">IF(DC2931="ns",0,DC2931*0.25)</f>
        <v>0</v>
      </c>
      <c r="DD2934" s="342">
        <f t="shared" si="4496"/>
        <v>0</v>
      </c>
      <c r="DE2934" s="486">
        <f t="shared" si="4496"/>
        <v>0</v>
      </c>
      <c r="DF2934" s="486"/>
      <c r="DG2934" s="342">
        <f t="shared" ref="DG2934:DI2934" si="4497">IF(DG2931="ns",0,DG2931*0.25)</f>
        <v>0</v>
      </c>
      <c r="DH2934" s="342">
        <f t="shared" si="4497"/>
        <v>0</v>
      </c>
      <c r="DI2934" s="486">
        <f t="shared" si="4497"/>
        <v>0</v>
      </c>
      <c r="DJ2934" s="486"/>
      <c r="DK2934" s="342">
        <f t="shared" ref="DK2934:DM2934" si="4498">IF(DK2931="ns",0,DK2931*0.25)</f>
        <v>0</v>
      </c>
      <c r="DL2934" s="342">
        <f t="shared" si="4498"/>
        <v>0</v>
      </c>
      <c r="DM2934" s="486">
        <f t="shared" si="4498"/>
        <v>0</v>
      </c>
      <c r="DN2934" s="486"/>
      <c r="DO2934" s="342">
        <f t="shared" ref="DO2934:DP2934" si="4499">IF(DO2931="ns",0,DO2931*0.25)</f>
        <v>0</v>
      </c>
      <c r="DP2934" s="342">
        <f t="shared" si="4499"/>
        <v>0</v>
      </c>
    </row>
    <row r="2935" spans="1:122" ht="38.25" customHeight="1" x14ac:dyDescent="0.2">
      <c r="A2935" s="172"/>
      <c r="B2935" s="172"/>
      <c r="C2935" s="169" t="s">
        <v>536</v>
      </c>
      <c r="D2935" s="201"/>
      <c r="E2935" s="201"/>
      <c r="F2935" s="201"/>
      <c r="G2935" s="486"/>
      <c r="H2935" s="486"/>
      <c r="I2935" s="201"/>
      <c r="J2935" s="201"/>
      <c r="K2935" s="486"/>
      <c r="L2935" s="486"/>
      <c r="M2935" s="201"/>
      <c r="N2935" s="201"/>
      <c r="O2935" s="486"/>
      <c r="P2935" s="486"/>
      <c r="Q2935" s="201"/>
      <c r="R2935" s="201"/>
      <c r="S2935" s="486"/>
      <c r="T2935" s="486"/>
      <c r="U2935" s="201"/>
      <c r="V2935" s="201"/>
      <c r="W2935" s="486"/>
      <c r="X2935" s="486"/>
      <c r="Y2935" s="201"/>
      <c r="Z2935" s="201"/>
      <c r="AA2935" s="486"/>
      <c r="AB2935" s="486"/>
      <c r="AC2935" s="201"/>
      <c r="AD2935" s="201"/>
      <c r="AE2935" s="109"/>
      <c r="AG2935" s="130">
        <f t="shared" si="4411"/>
        <v>0</v>
      </c>
      <c r="AH2935" s="130">
        <f t="shared" si="4412"/>
        <v>0</v>
      </c>
      <c r="AI2935" s="130">
        <f t="shared" si="4413"/>
        <v>0</v>
      </c>
      <c r="AJ2935" s="130">
        <f t="shared" si="4414"/>
        <v>0</v>
      </c>
      <c r="AK2935" s="359">
        <f t="shared" si="4415"/>
        <v>0</v>
      </c>
      <c r="AL2935" s="130">
        <f t="shared" si="4416"/>
        <v>0</v>
      </c>
      <c r="AM2935" s="130">
        <f t="shared" si="4417"/>
        <v>0</v>
      </c>
      <c r="AN2935" s="130">
        <f t="shared" si="4418"/>
        <v>0</v>
      </c>
      <c r="AO2935" s="130">
        <f t="shared" si="4419"/>
        <v>0</v>
      </c>
      <c r="AP2935" s="359">
        <f t="shared" si="4420"/>
        <v>0</v>
      </c>
      <c r="AQ2935" s="130">
        <f t="shared" si="4421"/>
        <v>0</v>
      </c>
      <c r="AR2935" s="130">
        <f t="shared" si="4422"/>
        <v>0</v>
      </c>
      <c r="AS2935" s="130">
        <f t="shared" si="4423"/>
        <v>0</v>
      </c>
      <c r="AT2935" s="130">
        <f t="shared" si="4424"/>
        <v>0</v>
      </c>
      <c r="AU2935" s="359">
        <f t="shared" si="4425"/>
        <v>0</v>
      </c>
      <c r="AV2935" s="130">
        <f t="shared" si="4426"/>
        <v>0</v>
      </c>
      <c r="AW2935" s="130">
        <f t="shared" si="4427"/>
        <v>0</v>
      </c>
      <c r="AX2935" s="130">
        <f t="shared" si="4428"/>
        <v>0</v>
      </c>
      <c r="AY2935" s="130">
        <f t="shared" si="4429"/>
        <v>0</v>
      </c>
      <c r="AZ2935" s="359">
        <f t="shared" si="4430"/>
        <v>0</v>
      </c>
      <c r="BA2935" s="130">
        <f t="shared" si="4431"/>
        <v>0</v>
      </c>
      <c r="BB2935" s="130">
        <f t="shared" si="4432"/>
        <v>0</v>
      </c>
      <c r="BC2935" s="130">
        <f t="shared" si="4433"/>
        <v>0</v>
      </c>
      <c r="BD2935" s="130">
        <f t="shared" si="4434"/>
        <v>0</v>
      </c>
      <c r="BE2935" s="359">
        <f t="shared" si="4435"/>
        <v>0</v>
      </c>
      <c r="BF2935" s="130">
        <f t="shared" si="4436"/>
        <v>0</v>
      </c>
      <c r="BG2935" s="130">
        <f t="shared" si="4437"/>
        <v>0</v>
      </c>
      <c r="BH2935" s="130">
        <f t="shared" si="4438"/>
        <v>0</v>
      </c>
      <c r="BI2935" s="130">
        <f t="shared" si="4439"/>
        <v>0</v>
      </c>
      <c r="BJ2935" s="359">
        <f t="shared" si="4440"/>
        <v>0</v>
      </c>
      <c r="BK2935" s="130">
        <f t="shared" si="4441"/>
        <v>0</v>
      </c>
      <c r="BL2935" s="130">
        <f t="shared" si="4442"/>
        <v>0</v>
      </c>
      <c r="BM2935" s="130">
        <f t="shared" si="4443"/>
        <v>0</v>
      </c>
      <c r="BN2935" s="130">
        <f t="shared" si="4444"/>
        <v>0</v>
      </c>
      <c r="BO2935" s="359">
        <f t="shared" si="4445"/>
        <v>0</v>
      </c>
      <c r="BP2935" s="90" t="s">
        <v>2104</v>
      </c>
      <c r="BQ2935" s="90">
        <f>D2931</f>
        <v>0</v>
      </c>
      <c r="BR2935" s="90">
        <f>E2931</f>
        <v>0</v>
      </c>
      <c r="BS2935" s="90">
        <f>F2931</f>
        <v>0</v>
      </c>
      <c r="BT2935" s="90">
        <f>G2931</f>
        <v>0</v>
      </c>
      <c r="BU2935" s="90">
        <f>I2931</f>
        <v>0</v>
      </c>
      <c r="BV2935" s="90">
        <f>J2931</f>
        <v>0</v>
      </c>
      <c r="BW2935" s="90">
        <f>K2931</f>
        <v>0</v>
      </c>
      <c r="BX2935" s="90">
        <f>M2931</f>
        <v>0</v>
      </c>
      <c r="BY2935" s="90">
        <f>N2931</f>
        <v>0</v>
      </c>
      <c r="BZ2935" s="90">
        <f>O2931</f>
        <v>0</v>
      </c>
      <c r="CA2935" s="90">
        <f>Q2931</f>
        <v>0</v>
      </c>
      <c r="CB2935" s="90">
        <f>R2931</f>
        <v>0</v>
      </c>
      <c r="CC2935" s="90">
        <f>S2931</f>
        <v>0</v>
      </c>
      <c r="CD2935" s="90">
        <f>U2931</f>
        <v>0</v>
      </c>
      <c r="CE2935" s="90">
        <f>V2931</f>
        <v>0</v>
      </c>
      <c r="CF2935" s="90">
        <f>W2931</f>
        <v>0</v>
      </c>
      <c r="CG2935" s="90">
        <f>Y2931</f>
        <v>0</v>
      </c>
      <c r="CH2935" s="90">
        <f>Z2931</f>
        <v>0</v>
      </c>
      <c r="CI2935" s="90">
        <f>AA2931</f>
        <v>0</v>
      </c>
      <c r="CJ2935" s="90">
        <f>AC2931</f>
        <v>0</v>
      </c>
      <c r="CK2935" s="90">
        <f>AD2931</f>
        <v>0</v>
      </c>
      <c r="CO2935" s="349" t="s">
        <v>72</v>
      </c>
      <c r="CP2935" s="353">
        <f>D2939</f>
        <v>0</v>
      </c>
      <c r="CQ2935" s="353">
        <f>E2939</f>
        <v>0</v>
      </c>
      <c r="CR2935" s="353">
        <f>F2939</f>
        <v>0</v>
      </c>
      <c r="CS2935" s="488">
        <f>G2939</f>
        <v>0</v>
      </c>
      <c r="CT2935" s="488"/>
      <c r="CU2935" s="353">
        <f>I2939</f>
        <v>0</v>
      </c>
      <c r="CV2935" s="353">
        <f>J2939</f>
        <v>0</v>
      </c>
      <c r="CW2935" s="488">
        <f t="shared" ref="CW2935" si="4500">K2939</f>
        <v>0</v>
      </c>
      <c r="CX2935" s="488"/>
      <c r="CY2935" s="353">
        <f t="shared" ref="CY2935" si="4501">M2939</f>
        <v>0</v>
      </c>
      <c r="CZ2935" s="353">
        <f t="shared" ref="CZ2935" si="4502">N2939</f>
        <v>0</v>
      </c>
      <c r="DA2935" s="488">
        <f t="shared" ref="DA2935" si="4503">O2939</f>
        <v>0</v>
      </c>
      <c r="DB2935" s="488"/>
      <c r="DC2935" s="353">
        <f t="shared" ref="DC2935" si="4504">Q2939</f>
        <v>0</v>
      </c>
      <c r="DD2935" s="353">
        <f t="shared" ref="DD2935" si="4505">R2939</f>
        <v>0</v>
      </c>
      <c r="DE2935" s="488">
        <f t="shared" ref="DE2935" si="4506">S2939</f>
        <v>0</v>
      </c>
      <c r="DF2935" s="488"/>
      <c r="DG2935" s="353">
        <f t="shared" ref="DG2935" si="4507">U2939</f>
        <v>0</v>
      </c>
      <c r="DH2935" s="353">
        <f t="shared" ref="DH2935" si="4508">V2939</f>
        <v>0</v>
      </c>
      <c r="DI2935" s="488">
        <f t="shared" ref="DI2935" si="4509">W2939</f>
        <v>0</v>
      </c>
      <c r="DJ2935" s="488"/>
      <c r="DK2935" s="353">
        <f t="shared" ref="DK2935" si="4510">Y2939</f>
        <v>0</v>
      </c>
      <c r="DL2935" s="353">
        <f t="shared" ref="DL2935" si="4511">Z2939</f>
        <v>0</v>
      </c>
      <c r="DM2935" s="488">
        <f t="shared" ref="DM2935" si="4512">AA2939</f>
        <v>0</v>
      </c>
      <c r="DN2935" s="488"/>
      <c r="DO2935" s="353">
        <f t="shared" ref="DO2935" si="4513">AC2939</f>
        <v>0</v>
      </c>
      <c r="DP2935" s="353">
        <f t="shared" ref="DP2935" si="4514">AD2939</f>
        <v>0</v>
      </c>
    </row>
    <row r="2936" spans="1:122" ht="38.25" customHeight="1" x14ac:dyDescent="0.2">
      <c r="A2936" s="173"/>
      <c r="B2936" s="173"/>
      <c r="C2936" s="168" t="s">
        <v>537</v>
      </c>
      <c r="D2936" s="201"/>
      <c r="E2936" s="201"/>
      <c r="F2936" s="201"/>
      <c r="G2936" s="486"/>
      <c r="H2936" s="486"/>
      <c r="I2936" s="201"/>
      <c r="J2936" s="201"/>
      <c r="K2936" s="486"/>
      <c r="L2936" s="486"/>
      <c r="M2936" s="201"/>
      <c r="N2936" s="201"/>
      <c r="O2936" s="486"/>
      <c r="P2936" s="486"/>
      <c r="Q2936" s="201"/>
      <c r="R2936" s="201"/>
      <c r="S2936" s="486"/>
      <c r="T2936" s="486"/>
      <c r="U2936" s="201"/>
      <c r="V2936" s="201"/>
      <c r="W2936" s="486"/>
      <c r="X2936" s="486"/>
      <c r="Y2936" s="201"/>
      <c r="Z2936" s="201"/>
      <c r="AA2936" s="486"/>
      <c r="AB2936" s="486"/>
      <c r="AC2936" s="201"/>
      <c r="AD2936" s="201"/>
      <c r="AE2936" s="109"/>
      <c r="AG2936" s="130">
        <f t="shared" si="4411"/>
        <v>0</v>
      </c>
      <c r="AH2936" s="130">
        <f t="shared" si="4412"/>
        <v>0</v>
      </c>
      <c r="AI2936" s="130">
        <f t="shared" si="4413"/>
        <v>0</v>
      </c>
      <c r="AJ2936" s="130">
        <f t="shared" si="4414"/>
        <v>0</v>
      </c>
      <c r="AK2936" s="359">
        <f t="shared" si="4415"/>
        <v>0</v>
      </c>
      <c r="AL2936" s="130">
        <f t="shared" si="4416"/>
        <v>0</v>
      </c>
      <c r="AM2936" s="130">
        <f t="shared" si="4417"/>
        <v>0</v>
      </c>
      <c r="AN2936" s="130">
        <f t="shared" si="4418"/>
        <v>0</v>
      </c>
      <c r="AO2936" s="130">
        <f t="shared" si="4419"/>
        <v>0</v>
      </c>
      <c r="AP2936" s="359">
        <f t="shared" si="4420"/>
        <v>0</v>
      </c>
      <c r="AQ2936" s="130">
        <f t="shared" si="4421"/>
        <v>0</v>
      </c>
      <c r="AR2936" s="130">
        <f t="shared" si="4422"/>
        <v>0</v>
      </c>
      <c r="AS2936" s="130">
        <f t="shared" si="4423"/>
        <v>0</v>
      </c>
      <c r="AT2936" s="130">
        <f t="shared" si="4424"/>
        <v>0</v>
      </c>
      <c r="AU2936" s="359">
        <f t="shared" si="4425"/>
        <v>0</v>
      </c>
      <c r="AV2936" s="130">
        <f t="shared" si="4426"/>
        <v>0</v>
      </c>
      <c r="AW2936" s="130">
        <f t="shared" si="4427"/>
        <v>0</v>
      </c>
      <c r="AX2936" s="130">
        <f t="shared" si="4428"/>
        <v>0</v>
      </c>
      <c r="AY2936" s="130">
        <f t="shared" si="4429"/>
        <v>0</v>
      </c>
      <c r="AZ2936" s="359">
        <f t="shared" si="4430"/>
        <v>0</v>
      </c>
      <c r="BA2936" s="130">
        <f t="shared" si="4431"/>
        <v>0</v>
      </c>
      <c r="BB2936" s="130">
        <f t="shared" si="4432"/>
        <v>0</v>
      </c>
      <c r="BC2936" s="130">
        <f t="shared" si="4433"/>
        <v>0</v>
      </c>
      <c r="BD2936" s="130">
        <f t="shared" si="4434"/>
        <v>0</v>
      </c>
      <c r="BE2936" s="359">
        <f t="shared" si="4435"/>
        <v>0</v>
      </c>
      <c r="BF2936" s="130">
        <f t="shared" si="4436"/>
        <v>0</v>
      </c>
      <c r="BG2936" s="130">
        <f t="shared" si="4437"/>
        <v>0</v>
      </c>
      <c r="BH2936" s="130">
        <f t="shared" si="4438"/>
        <v>0</v>
      </c>
      <c r="BI2936" s="130">
        <f t="shared" si="4439"/>
        <v>0</v>
      </c>
      <c r="BJ2936" s="359">
        <f t="shared" si="4440"/>
        <v>0</v>
      </c>
      <c r="BK2936" s="130">
        <f t="shared" si="4441"/>
        <v>0</v>
      </c>
      <c r="BL2936" s="130">
        <f t="shared" si="4442"/>
        <v>0</v>
      </c>
      <c r="BM2936" s="130">
        <f t="shared" si="4443"/>
        <v>0</v>
      </c>
      <c r="BN2936" s="130">
        <f t="shared" si="4444"/>
        <v>0</v>
      </c>
      <c r="BO2936" s="359">
        <f t="shared" si="4445"/>
        <v>0</v>
      </c>
      <c r="CO2936" s="349" t="s">
        <v>2077</v>
      </c>
      <c r="CP2936" s="351">
        <f t="shared" ref="CP2936:CS2936" si="4515">IF(OR(CP2935=0,CP2935="NA",AND(CP2935="NS",CP2933&gt;0),AND(CP2935="NS",CP2932&gt;0),CP2935&lt;=CP2934),0,1)</f>
        <v>0</v>
      </c>
      <c r="CQ2936" s="351">
        <f t="shared" si="4515"/>
        <v>0</v>
      </c>
      <c r="CR2936" s="351">
        <f t="shared" si="4515"/>
        <v>0</v>
      </c>
      <c r="CS2936" s="489">
        <f t="shared" si="4515"/>
        <v>0</v>
      </c>
      <c r="CT2936" s="489"/>
      <c r="CU2936" s="351">
        <f>IF(OR(CU2935=0,CU2935="NA",AND(CU2935="NS",CU2933&gt;0),AND(CU2935="NS",CU2932&gt;0),CU2935&lt;=CU2934),0,1)</f>
        <v>0</v>
      </c>
      <c r="CV2936" s="351">
        <f>IF(OR(CV2935=0,CV2935="NA",AND(CV2935="NS",CV2933&gt;0),AND(CV2935="NS",CV2932&gt;0),CV2935&lt;=CV2934),0,1)</f>
        <v>0</v>
      </c>
      <c r="CW2936" s="489">
        <f t="shared" ref="CW2936" si="4516">IF(OR(CW2935=0,CW2935="NA",AND(CW2935="NS",CW2933&gt;0),AND(CW2935="NS",CW2932&gt;0),CW2935&lt;=CW2934),0,1)</f>
        <v>0</v>
      </c>
      <c r="CX2936" s="489"/>
      <c r="CY2936" s="351">
        <f t="shared" ref="CY2936:DA2936" si="4517">IF(OR(CY2935=0,CY2935="NA",AND(CY2935="NS",CY2933&gt;0),AND(CY2935="NS",CY2932&gt;0),CY2935&lt;=CY2934),0,1)</f>
        <v>0</v>
      </c>
      <c r="CZ2936" s="351">
        <f t="shared" si="4517"/>
        <v>0</v>
      </c>
      <c r="DA2936" s="489">
        <f t="shared" si="4517"/>
        <v>0</v>
      </c>
      <c r="DB2936" s="489"/>
      <c r="DC2936" s="351">
        <f t="shared" ref="DC2936:DE2936" si="4518">IF(OR(DC2935=0,DC2935="NA",AND(DC2935="NS",DC2933&gt;0),AND(DC2935="NS",DC2932&gt;0),DC2935&lt;=DC2934),0,1)</f>
        <v>0</v>
      </c>
      <c r="DD2936" s="351">
        <f t="shared" si="4518"/>
        <v>0</v>
      </c>
      <c r="DE2936" s="489">
        <f t="shared" si="4518"/>
        <v>0</v>
      </c>
      <c r="DF2936" s="489"/>
      <c r="DG2936" s="351">
        <f t="shared" ref="DG2936:DI2936" si="4519">IF(OR(DG2935=0,DG2935="NA",AND(DG2935="NS",DG2933&gt;0),AND(DG2935="NS",DG2932&gt;0),DG2935&lt;=DG2934),0,1)</f>
        <v>0</v>
      </c>
      <c r="DH2936" s="351">
        <f t="shared" si="4519"/>
        <v>0</v>
      </c>
      <c r="DI2936" s="489">
        <f t="shared" si="4519"/>
        <v>0</v>
      </c>
      <c r="DJ2936" s="489"/>
      <c r="DK2936" s="351">
        <f t="shared" ref="DK2936:DM2936" si="4520">IF(OR(DK2935=0,DK2935="NA",AND(DK2935="NS",DK2933&gt;0),AND(DK2935="NS",DK2932&gt;0),DK2935&lt;=DK2934),0,1)</f>
        <v>0</v>
      </c>
      <c r="DL2936" s="351">
        <f t="shared" si="4520"/>
        <v>0</v>
      </c>
      <c r="DM2936" s="489">
        <f t="shared" si="4520"/>
        <v>0</v>
      </c>
      <c r="DN2936" s="489"/>
      <c r="DO2936" s="351">
        <f t="shared" ref="DO2936:DP2936" si="4521">IF(OR(DO2935=0,DO2935="NA",AND(DO2935="NS",DO2933&gt;0),AND(DO2935="NS",DO2932&gt;0),DO2935&lt;=DO2934),0,1)</f>
        <v>0</v>
      </c>
      <c r="DP2936" s="351">
        <f t="shared" si="4521"/>
        <v>0</v>
      </c>
      <c r="DQ2936" s="340">
        <f>SUM(CP2936:DP2936)</f>
        <v>0</v>
      </c>
    </row>
    <row r="2937" spans="1:122" ht="38.25" customHeight="1" x14ac:dyDescent="0.2">
      <c r="A2937" s="173"/>
      <c r="B2937" s="173"/>
      <c r="C2937" s="168" t="s">
        <v>539</v>
      </c>
      <c r="D2937" s="201"/>
      <c r="E2937" s="201"/>
      <c r="F2937" s="201"/>
      <c r="G2937" s="486"/>
      <c r="H2937" s="486"/>
      <c r="I2937" s="201"/>
      <c r="J2937" s="201"/>
      <c r="K2937" s="486"/>
      <c r="L2937" s="486"/>
      <c r="M2937" s="201"/>
      <c r="N2937" s="201"/>
      <c r="O2937" s="486"/>
      <c r="P2937" s="486"/>
      <c r="Q2937" s="201"/>
      <c r="R2937" s="201"/>
      <c r="S2937" s="486"/>
      <c r="T2937" s="486"/>
      <c r="U2937" s="201"/>
      <c r="V2937" s="201"/>
      <c r="W2937" s="486"/>
      <c r="X2937" s="486"/>
      <c r="Y2937" s="201"/>
      <c r="Z2937" s="201"/>
      <c r="AA2937" s="486"/>
      <c r="AB2937" s="486"/>
      <c r="AC2937" s="201"/>
      <c r="AD2937" s="201"/>
      <c r="AE2937" s="109"/>
      <c r="AG2937" s="130">
        <f t="shared" si="4411"/>
        <v>0</v>
      </c>
      <c r="AH2937" s="130">
        <f t="shared" si="4412"/>
        <v>0</v>
      </c>
      <c r="AI2937" s="130">
        <f t="shared" si="4413"/>
        <v>0</v>
      </c>
      <c r="AJ2937" s="130">
        <f t="shared" si="4414"/>
        <v>0</v>
      </c>
      <c r="AK2937" s="359">
        <f t="shared" si="4415"/>
        <v>0</v>
      </c>
      <c r="AL2937" s="130">
        <f t="shared" si="4416"/>
        <v>0</v>
      </c>
      <c r="AM2937" s="130">
        <f t="shared" si="4417"/>
        <v>0</v>
      </c>
      <c r="AN2937" s="130">
        <f t="shared" si="4418"/>
        <v>0</v>
      </c>
      <c r="AO2937" s="130">
        <f t="shared" si="4419"/>
        <v>0</v>
      </c>
      <c r="AP2937" s="359">
        <f t="shared" si="4420"/>
        <v>0</v>
      </c>
      <c r="AQ2937" s="130">
        <f t="shared" si="4421"/>
        <v>0</v>
      </c>
      <c r="AR2937" s="130">
        <f t="shared" si="4422"/>
        <v>0</v>
      </c>
      <c r="AS2937" s="130">
        <f t="shared" si="4423"/>
        <v>0</v>
      </c>
      <c r="AT2937" s="130">
        <f t="shared" si="4424"/>
        <v>0</v>
      </c>
      <c r="AU2937" s="359">
        <f t="shared" si="4425"/>
        <v>0</v>
      </c>
      <c r="AV2937" s="130">
        <f t="shared" si="4426"/>
        <v>0</v>
      </c>
      <c r="AW2937" s="130">
        <f t="shared" si="4427"/>
        <v>0</v>
      </c>
      <c r="AX2937" s="130">
        <f t="shared" si="4428"/>
        <v>0</v>
      </c>
      <c r="AY2937" s="130">
        <f t="shared" si="4429"/>
        <v>0</v>
      </c>
      <c r="AZ2937" s="359">
        <f t="shared" si="4430"/>
        <v>0</v>
      </c>
      <c r="BA2937" s="130">
        <f t="shared" si="4431"/>
        <v>0</v>
      </c>
      <c r="BB2937" s="130">
        <f t="shared" si="4432"/>
        <v>0</v>
      </c>
      <c r="BC2937" s="130">
        <f t="shared" si="4433"/>
        <v>0</v>
      </c>
      <c r="BD2937" s="130">
        <f t="shared" si="4434"/>
        <v>0</v>
      </c>
      <c r="BE2937" s="359">
        <f t="shared" si="4435"/>
        <v>0</v>
      </c>
      <c r="BF2937" s="130">
        <f t="shared" si="4436"/>
        <v>0</v>
      </c>
      <c r="BG2937" s="130">
        <f t="shared" si="4437"/>
        <v>0</v>
      </c>
      <c r="BH2937" s="130">
        <f t="shared" si="4438"/>
        <v>0</v>
      </c>
      <c r="BI2937" s="130">
        <f t="shared" si="4439"/>
        <v>0</v>
      </c>
      <c r="BJ2937" s="359">
        <f t="shared" si="4440"/>
        <v>0</v>
      </c>
      <c r="BK2937" s="130">
        <f t="shared" si="4441"/>
        <v>0</v>
      </c>
      <c r="BL2937" s="130">
        <f t="shared" si="4442"/>
        <v>0</v>
      </c>
      <c r="BM2937" s="130">
        <f t="shared" si="4443"/>
        <v>0</v>
      </c>
      <c r="BN2937" s="130">
        <f t="shared" si="4444"/>
        <v>0</v>
      </c>
      <c r="BO2937" s="359">
        <f t="shared" si="4445"/>
        <v>0</v>
      </c>
      <c r="CO2937" s="340"/>
      <c r="CP2937" s="342"/>
      <c r="CQ2937" s="342"/>
      <c r="CR2937" s="342"/>
      <c r="CS2937" s="486"/>
      <c r="CT2937" s="486"/>
      <c r="CU2937" s="342"/>
      <c r="CV2937" s="342"/>
      <c r="CW2937" s="486"/>
      <c r="CX2937" s="486"/>
      <c r="CY2937" s="342"/>
      <c r="CZ2937" s="342"/>
      <c r="DA2937" s="486"/>
      <c r="DB2937" s="486"/>
      <c r="DC2937" s="342"/>
      <c r="DD2937" s="342"/>
      <c r="DE2937" s="486"/>
      <c r="DF2937" s="486"/>
      <c r="DG2937" s="342"/>
      <c r="DH2937" s="342"/>
      <c r="DI2937" s="486"/>
      <c r="DJ2937" s="486"/>
      <c r="DK2937" s="342"/>
      <c r="DL2937" s="342"/>
      <c r="DM2937" s="486"/>
      <c r="DN2937" s="486"/>
      <c r="DO2937" s="342"/>
      <c r="DP2937" s="342"/>
    </row>
    <row r="2938" spans="1:122" ht="38.25" customHeight="1" x14ac:dyDescent="0.2">
      <c r="A2938" s="173"/>
      <c r="B2938" s="173"/>
      <c r="C2938" s="168" t="s">
        <v>541</v>
      </c>
      <c r="D2938" s="201"/>
      <c r="E2938" s="201"/>
      <c r="F2938" s="201"/>
      <c r="G2938" s="486"/>
      <c r="H2938" s="486"/>
      <c r="I2938" s="201"/>
      <c r="J2938" s="201"/>
      <c r="K2938" s="486"/>
      <c r="L2938" s="486"/>
      <c r="M2938" s="201"/>
      <c r="N2938" s="201"/>
      <c r="O2938" s="486"/>
      <c r="P2938" s="486"/>
      <c r="Q2938" s="201"/>
      <c r="R2938" s="201"/>
      <c r="S2938" s="486"/>
      <c r="T2938" s="486"/>
      <c r="U2938" s="201"/>
      <c r="V2938" s="201"/>
      <c r="W2938" s="486"/>
      <c r="X2938" s="486"/>
      <c r="Y2938" s="201"/>
      <c r="Z2938" s="201"/>
      <c r="AA2938" s="486"/>
      <c r="AB2938" s="486"/>
      <c r="AC2938" s="201"/>
      <c r="AD2938" s="201"/>
      <c r="AE2938" s="109"/>
      <c r="AG2938" s="130">
        <f t="shared" si="4411"/>
        <v>0</v>
      </c>
      <c r="AH2938" s="130">
        <f t="shared" si="4412"/>
        <v>0</v>
      </c>
      <c r="AI2938" s="130">
        <f t="shared" si="4413"/>
        <v>0</v>
      </c>
      <c r="AJ2938" s="130">
        <f t="shared" si="4414"/>
        <v>0</v>
      </c>
      <c r="AK2938" s="359">
        <f t="shared" si="4415"/>
        <v>0</v>
      </c>
      <c r="AL2938" s="130">
        <f t="shared" si="4416"/>
        <v>0</v>
      </c>
      <c r="AM2938" s="130">
        <f t="shared" si="4417"/>
        <v>0</v>
      </c>
      <c r="AN2938" s="130">
        <f t="shared" si="4418"/>
        <v>0</v>
      </c>
      <c r="AO2938" s="130">
        <f t="shared" si="4419"/>
        <v>0</v>
      </c>
      <c r="AP2938" s="359">
        <f t="shared" si="4420"/>
        <v>0</v>
      </c>
      <c r="AQ2938" s="130">
        <f t="shared" si="4421"/>
        <v>0</v>
      </c>
      <c r="AR2938" s="130">
        <f t="shared" si="4422"/>
        <v>0</v>
      </c>
      <c r="AS2938" s="130">
        <f t="shared" si="4423"/>
        <v>0</v>
      </c>
      <c r="AT2938" s="130">
        <f t="shared" si="4424"/>
        <v>0</v>
      </c>
      <c r="AU2938" s="359">
        <f t="shared" si="4425"/>
        <v>0</v>
      </c>
      <c r="AV2938" s="130">
        <f t="shared" si="4426"/>
        <v>0</v>
      </c>
      <c r="AW2938" s="130">
        <f t="shared" si="4427"/>
        <v>0</v>
      </c>
      <c r="AX2938" s="130">
        <f t="shared" si="4428"/>
        <v>0</v>
      </c>
      <c r="AY2938" s="130">
        <f t="shared" si="4429"/>
        <v>0</v>
      </c>
      <c r="AZ2938" s="359">
        <f t="shared" si="4430"/>
        <v>0</v>
      </c>
      <c r="BA2938" s="130">
        <f t="shared" si="4431"/>
        <v>0</v>
      </c>
      <c r="BB2938" s="130">
        <f t="shared" si="4432"/>
        <v>0</v>
      </c>
      <c r="BC2938" s="130">
        <f t="shared" si="4433"/>
        <v>0</v>
      </c>
      <c r="BD2938" s="130">
        <f t="shared" si="4434"/>
        <v>0</v>
      </c>
      <c r="BE2938" s="359">
        <f t="shared" si="4435"/>
        <v>0</v>
      </c>
      <c r="BF2938" s="130">
        <f t="shared" si="4436"/>
        <v>0</v>
      </c>
      <c r="BG2938" s="130">
        <f t="shared" si="4437"/>
        <v>0</v>
      </c>
      <c r="BH2938" s="130">
        <f t="shared" si="4438"/>
        <v>0</v>
      </c>
      <c r="BI2938" s="130">
        <f t="shared" si="4439"/>
        <v>0</v>
      </c>
      <c r="BJ2938" s="359">
        <f t="shared" si="4440"/>
        <v>0</v>
      </c>
      <c r="BK2938" s="130">
        <f t="shared" si="4441"/>
        <v>0</v>
      </c>
      <c r="BL2938" s="130">
        <f t="shared" si="4442"/>
        <v>0</v>
      </c>
      <c r="BM2938" s="130">
        <f t="shared" si="4443"/>
        <v>0</v>
      </c>
      <c r="BN2938" s="130">
        <f t="shared" si="4444"/>
        <v>0</v>
      </c>
      <c r="BO2938" s="359">
        <f t="shared" si="4445"/>
        <v>0</v>
      </c>
      <c r="CO2938" s="340"/>
      <c r="CP2938" s="342"/>
      <c r="CQ2938" s="342"/>
      <c r="CR2938" s="342"/>
      <c r="CS2938" s="486"/>
      <c r="CT2938" s="486"/>
      <c r="CU2938" s="342"/>
      <c r="CV2938" s="342"/>
      <c r="CW2938" s="486"/>
      <c r="CX2938" s="486"/>
      <c r="CY2938" s="342"/>
      <c r="CZ2938" s="342"/>
      <c r="DA2938" s="486"/>
      <c r="DB2938" s="486"/>
      <c r="DC2938" s="342"/>
      <c r="DD2938" s="342"/>
      <c r="DE2938" s="486"/>
      <c r="DF2938" s="486"/>
      <c r="DG2938" s="342"/>
      <c r="DH2938" s="342"/>
      <c r="DI2938" s="486"/>
      <c r="DJ2938" s="486"/>
      <c r="DK2938" s="342"/>
      <c r="DL2938" s="342"/>
      <c r="DM2938" s="486"/>
      <c r="DN2938" s="486"/>
      <c r="DO2938" s="342"/>
      <c r="DP2938" s="342"/>
    </row>
    <row r="2939" spans="1:122" ht="38.25" customHeight="1" x14ac:dyDescent="0.2">
      <c r="A2939" s="173"/>
      <c r="B2939" s="173"/>
      <c r="C2939" s="168" t="s">
        <v>543</v>
      </c>
      <c r="D2939" s="201"/>
      <c r="E2939" s="201"/>
      <c r="F2939" s="201"/>
      <c r="G2939" s="486"/>
      <c r="H2939" s="486"/>
      <c r="I2939" s="201"/>
      <c r="J2939" s="201"/>
      <c r="K2939" s="486"/>
      <c r="L2939" s="486"/>
      <c r="M2939" s="201"/>
      <c r="N2939" s="201"/>
      <c r="O2939" s="486"/>
      <c r="P2939" s="486"/>
      <c r="Q2939" s="201"/>
      <c r="R2939" s="201"/>
      <c r="S2939" s="486"/>
      <c r="T2939" s="486"/>
      <c r="U2939" s="201"/>
      <c r="V2939" s="201"/>
      <c r="W2939" s="486"/>
      <c r="X2939" s="486"/>
      <c r="Y2939" s="201"/>
      <c r="Z2939" s="201"/>
      <c r="AA2939" s="486"/>
      <c r="AB2939" s="486"/>
      <c r="AC2939" s="201"/>
      <c r="AD2939" s="201"/>
      <c r="AE2939" s="109"/>
      <c r="AG2939" s="130">
        <f t="shared" si="4411"/>
        <v>0</v>
      </c>
      <c r="AH2939" s="130">
        <f t="shared" si="4412"/>
        <v>0</v>
      </c>
      <c r="AI2939" s="130">
        <f t="shared" si="4413"/>
        <v>0</v>
      </c>
      <c r="AJ2939" s="130">
        <f t="shared" si="4414"/>
        <v>0</v>
      </c>
      <c r="AK2939" s="359">
        <f t="shared" si="4415"/>
        <v>0</v>
      </c>
      <c r="AL2939" s="130">
        <f t="shared" si="4416"/>
        <v>0</v>
      </c>
      <c r="AM2939" s="130">
        <f t="shared" si="4417"/>
        <v>0</v>
      </c>
      <c r="AN2939" s="130">
        <f t="shared" si="4418"/>
        <v>0</v>
      </c>
      <c r="AO2939" s="130">
        <f t="shared" si="4419"/>
        <v>0</v>
      </c>
      <c r="AP2939" s="359">
        <f t="shared" si="4420"/>
        <v>0</v>
      </c>
      <c r="AQ2939" s="130">
        <f t="shared" si="4421"/>
        <v>0</v>
      </c>
      <c r="AR2939" s="130">
        <f t="shared" si="4422"/>
        <v>0</v>
      </c>
      <c r="AS2939" s="130">
        <f t="shared" si="4423"/>
        <v>0</v>
      </c>
      <c r="AT2939" s="130">
        <f t="shared" si="4424"/>
        <v>0</v>
      </c>
      <c r="AU2939" s="359">
        <f t="shared" si="4425"/>
        <v>0</v>
      </c>
      <c r="AV2939" s="130">
        <f t="shared" si="4426"/>
        <v>0</v>
      </c>
      <c r="AW2939" s="130">
        <f t="shared" si="4427"/>
        <v>0</v>
      </c>
      <c r="AX2939" s="130">
        <f t="shared" si="4428"/>
        <v>0</v>
      </c>
      <c r="AY2939" s="130">
        <f t="shared" si="4429"/>
        <v>0</v>
      </c>
      <c r="AZ2939" s="359">
        <f t="shared" si="4430"/>
        <v>0</v>
      </c>
      <c r="BA2939" s="130">
        <f t="shared" si="4431"/>
        <v>0</v>
      </c>
      <c r="BB2939" s="130">
        <f t="shared" si="4432"/>
        <v>0</v>
      </c>
      <c r="BC2939" s="130">
        <f t="shared" si="4433"/>
        <v>0</v>
      </c>
      <c r="BD2939" s="130">
        <f t="shared" si="4434"/>
        <v>0</v>
      </c>
      <c r="BE2939" s="359">
        <f t="shared" si="4435"/>
        <v>0</v>
      </c>
      <c r="BF2939" s="130">
        <f t="shared" si="4436"/>
        <v>0</v>
      </c>
      <c r="BG2939" s="130">
        <f t="shared" si="4437"/>
        <v>0</v>
      </c>
      <c r="BH2939" s="130">
        <f t="shared" si="4438"/>
        <v>0</v>
      </c>
      <c r="BI2939" s="130">
        <f t="shared" si="4439"/>
        <v>0</v>
      </c>
      <c r="BJ2939" s="359">
        <f t="shared" si="4440"/>
        <v>0</v>
      </c>
      <c r="BK2939" s="130">
        <f t="shared" si="4441"/>
        <v>0</v>
      </c>
      <c r="BL2939" s="130">
        <f t="shared" si="4442"/>
        <v>0</v>
      </c>
      <c r="BM2939" s="130">
        <f t="shared" si="4443"/>
        <v>0</v>
      </c>
      <c r="BN2939" s="130">
        <f t="shared" si="4444"/>
        <v>0</v>
      </c>
      <c r="BO2939" s="359">
        <f t="shared" si="4445"/>
        <v>0</v>
      </c>
      <c r="BQ2939" s="246" t="s">
        <v>84</v>
      </c>
      <c r="BR2939" s="246" t="s">
        <v>2048</v>
      </c>
      <c r="BS2939" s="246" t="s">
        <v>2049</v>
      </c>
      <c r="BT2939" s="246" t="s">
        <v>84</v>
      </c>
      <c r="BU2939" s="246" t="s">
        <v>2048</v>
      </c>
      <c r="BV2939" s="246" t="s">
        <v>2049</v>
      </c>
      <c r="BW2939" s="246" t="s">
        <v>84</v>
      </c>
      <c r="BX2939" s="246" t="s">
        <v>2048</v>
      </c>
      <c r="BY2939" s="246" t="s">
        <v>2049</v>
      </c>
      <c r="BZ2939" s="246" t="s">
        <v>84</v>
      </c>
      <c r="CA2939" s="246" t="s">
        <v>2048</v>
      </c>
      <c r="CB2939" s="246" t="s">
        <v>2049</v>
      </c>
      <c r="CC2939" s="246" t="s">
        <v>84</v>
      </c>
      <c r="CD2939" s="246" t="s">
        <v>2048</v>
      </c>
      <c r="CE2939" s="246" t="s">
        <v>2049</v>
      </c>
      <c r="CF2939" s="246" t="s">
        <v>84</v>
      </c>
      <c r="CG2939" s="246" t="s">
        <v>2048</v>
      </c>
      <c r="CH2939" s="246" t="s">
        <v>2049</v>
      </c>
      <c r="CI2939" s="246" t="s">
        <v>84</v>
      </c>
      <c r="CJ2939" s="246" t="s">
        <v>2048</v>
      </c>
      <c r="CK2939" s="246" t="s">
        <v>2049</v>
      </c>
      <c r="CO2939" s="340"/>
      <c r="CP2939" s="342"/>
      <c r="CQ2939" s="342"/>
      <c r="CR2939" s="342"/>
      <c r="CS2939" s="486"/>
      <c r="CT2939" s="486"/>
      <c r="CU2939" s="342"/>
      <c r="CV2939" s="342"/>
      <c r="CW2939" s="486"/>
      <c r="CX2939" s="486"/>
      <c r="CY2939" s="342"/>
      <c r="CZ2939" s="342"/>
      <c r="DA2939" s="486"/>
      <c r="DB2939" s="486"/>
      <c r="DC2939" s="342"/>
      <c r="DD2939" s="342"/>
      <c r="DE2939" s="486"/>
      <c r="DF2939" s="486"/>
      <c r="DG2939" s="342"/>
      <c r="DH2939" s="342"/>
      <c r="DI2939" s="486"/>
      <c r="DJ2939" s="486"/>
      <c r="DK2939" s="342"/>
      <c r="DL2939" s="342"/>
      <c r="DM2939" s="486"/>
      <c r="DN2939" s="486"/>
      <c r="DO2939" s="342"/>
      <c r="DP2939" s="342"/>
    </row>
    <row r="2940" spans="1:122" ht="38.25" customHeight="1" x14ac:dyDescent="0.2">
      <c r="A2940" s="173"/>
      <c r="B2940" s="173"/>
      <c r="C2940" s="168" t="s">
        <v>545</v>
      </c>
      <c r="D2940" s="201"/>
      <c r="E2940" s="201"/>
      <c r="F2940" s="201"/>
      <c r="G2940" s="486"/>
      <c r="H2940" s="486"/>
      <c r="I2940" s="201"/>
      <c r="J2940" s="201"/>
      <c r="K2940" s="486"/>
      <c r="L2940" s="486"/>
      <c r="M2940" s="201"/>
      <c r="N2940" s="201"/>
      <c r="O2940" s="486"/>
      <c r="P2940" s="486"/>
      <c r="Q2940" s="201"/>
      <c r="R2940" s="201"/>
      <c r="S2940" s="486"/>
      <c r="T2940" s="486"/>
      <c r="U2940" s="201"/>
      <c r="V2940" s="201"/>
      <c r="W2940" s="486"/>
      <c r="X2940" s="486"/>
      <c r="Y2940" s="201"/>
      <c r="Z2940" s="201"/>
      <c r="AA2940" s="486"/>
      <c r="AB2940" s="486"/>
      <c r="AC2940" s="201"/>
      <c r="AD2940" s="201"/>
      <c r="AE2940" s="109"/>
      <c r="AG2940" s="178">
        <f t="shared" si="4411"/>
        <v>0</v>
      </c>
      <c r="AH2940" s="178">
        <f t="shared" si="4412"/>
        <v>0</v>
      </c>
      <c r="AI2940" s="178">
        <f t="shared" si="4413"/>
        <v>0</v>
      </c>
      <c r="AJ2940" s="178">
        <f t="shared" si="4414"/>
        <v>0</v>
      </c>
      <c r="AK2940" s="359">
        <f t="shared" si="4415"/>
        <v>0</v>
      </c>
      <c r="AL2940" s="178">
        <f t="shared" si="4416"/>
        <v>0</v>
      </c>
      <c r="AM2940" s="178">
        <f t="shared" si="4417"/>
        <v>0</v>
      </c>
      <c r="AN2940" s="178">
        <f t="shared" si="4418"/>
        <v>0</v>
      </c>
      <c r="AO2940" s="178">
        <f t="shared" si="4419"/>
        <v>0</v>
      </c>
      <c r="AP2940" s="359">
        <f t="shared" si="4420"/>
        <v>0</v>
      </c>
      <c r="AQ2940" s="178">
        <f t="shared" si="4421"/>
        <v>0</v>
      </c>
      <c r="AR2940" s="178">
        <f t="shared" si="4422"/>
        <v>0</v>
      </c>
      <c r="AS2940" s="178">
        <f t="shared" si="4423"/>
        <v>0</v>
      </c>
      <c r="AT2940" s="178">
        <f t="shared" si="4424"/>
        <v>0</v>
      </c>
      <c r="AU2940" s="359">
        <f t="shared" si="4425"/>
        <v>0</v>
      </c>
      <c r="AV2940" s="178">
        <f t="shared" si="4426"/>
        <v>0</v>
      </c>
      <c r="AW2940" s="178">
        <f t="shared" si="4427"/>
        <v>0</v>
      </c>
      <c r="AX2940" s="178">
        <f t="shared" si="4428"/>
        <v>0</v>
      </c>
      <c r="AY2940" s="178">
        <f t="shared" si="4429"/>
        <v>0</v>
      </c>
      <c r="AZ2940" s="359">
        <f t="shared" si="4430"/>
        <v>0</v>
      </c>
      <c r="BA2940" s="178">
        <f t="shared" si="4431"/>
        <v>0</v>
      </c>
      <c r="BB2940" s="178">
        <f t="shared" si="4432"/>
        <v>0</v>
      </c>
      <c r="BC2940" s="178">
        <f t="shared" si="4433"/>
        <v>0</v>
      </c>
      <c r="BD2940" s="178">
        <f t="shared" si="4434"/>
        <v>0</v>
      </c>
      <c r="BE2940" s="359">
        <f t="shared" si="4435"/>
        <v>0</v>
      </c>
      <c r="BF2940" s="178">
        <f t="shared" si="4436"/>
        <v>0</v>
      </c>
      <c r="BG2940" s="178">
        <f t="shared" si="4437"/>
        <v>0</v>
      </c>
      <c r="BH2940" s="178">
        <f t="shared" si="4438"/>
        <v>0</v>
      </c>
      <c r="BI2940" s="178">
        <f t="shared" si="4439"/>
        <v>0</v>
      </c>
      <c r="BJ2940" s="359">
        <f t="shared" si="4440"/>
        <v>0</v>
      </c>
      <c r="BK2940" s="178">
        <f t="shared" si="4441"/>
        <v>0</v>
      </c>
      <c r="BL2940" s="178">
        <f t="shared" si="4442"/>
        <v>0</v>
      </c>
      <c r="BM2940" s="178">
        <f t="shared" si="4443"/>
        <v>0</v>
      </c>
      <c r="BN2940" s="178">
        <f t="shared" si="4444"/>
        <v>0</v>
      </c>
      <c r="BO2940" s="359">
        <f t="shared" si="4445"/>
        <v>0</v>
      </c>
      <c r="BP2940" s="186" t="s">
        <v>2077</v>
      </c>
      <c r="BQ2940" s="178">
        <f>IF($AG$1789=$AH$1789,0,IF(
OR(
AND(BQ2944=0,BQ2943&gt;0),
AND(BQ2944="NS",BQ2942&gt;0),
AND(BQ2944="NS",BQ2942=0,BQ2943=0)),1,
IF(OR(
AND(BQ2943&gt;=2,BQ2942&lt;BQ2944),
AND(BQ2944="NS",BQ2942=0,BQ2943&gt;0),
BQ2944=BQ2942,
AND(BQ2944="NA",BQ2943=0,BQ2942=0,BQ2941&gt;0)),0,1)))</f>
        <v>0</v>
      </c>
      <c r="BR2940" s="178">
        <f t="shared" ref="BR2940:BY2940" si="4522">IF($AG$1789=$AH$1789,0,IF(
OR(
AND(BR2944=0,BR2943&gt;0),
AND(BR2944="NS",BR2942&gt;0),
AND(BR2944="NS",BR2942=0,BR2943=0)),1,
IF(OR(
AND(BR2943&gt;=2,BR2942&lt;BR2944),
AND(BR2944="NS",BR2942=0,BR2943&gt;0),
BR2944=BR2942,
AND(BR2944="NA",BR2943=0,BR2942=0,BR2941&gt;0)),0,1)))</f>
        <v>0</v>
      </c>
      <c r="BS2940" s="178">
        <f t="shared" si="4522"/>
        <v>0</v>
      </c>
      <c r="BT2940" s="178">
        <f t="shared" si="4522"/>
        <v>0</v>
      </c>
      <c r="BU2940" s="178">
        <f t="shared" si="4522"/>
        <v>0</v>
      </c>
      <c r="BV2940" s="178">
        <f t="shared" si="4522"/>
        <v>0</v>
      </c>
      <c r="BW2940" s="178">
        <f t="shared" si="4522"/>
        <v>0</v>
      </c>
      <c r="BX2940" s="178">
        <f t="shared" si="4522"/>
        <v>0</v>
      </c>
      <c r="BY2940" s="178">
        <f t="shared" si="4522"/>
        <v>0</v>
      </c>
      <c r="BZ2940" s="178">
        <f>IF($AG$1789=$AH$1789,0,IF(
OR(
AND(BZ2944=0,BZ2943&gt;0),
AND(BZ2944="NS",BZ2942&gt;0),
AND(BZ2944="NS",BZ2942=0,BZ2943=0)),1,
IF(OR(
AND(BZ2943&gt;=2,BZ2942&lt;BZ2944),
AND(BZ2944="NS",BZ2942=0,BZ2943&gt;0),
BZ2944=BZ2942,
AND(BZ2944="NA",BZ2943=0,BZ2942=0,BZ2941&gt;0)),0,1)))</f>
        <v>0</v>
      </c>
      <c r="CA2940" s="178">
        <f t="shared" ref="CA2940:CK2940" si="4523">IF($AG$1789=$AH$1789,0,IF(
OR(
AND(CA2944=0,CA2943&gt;0),
AND(CA2944="NS",CA2942&gt;0),
AND(CA2944="NS",CA2942=0,CA2943=0)),1,
IF(OR(
AND(CA2943&gt;=2,CA2942&lt;CA2944),
AND(CA2944="NS",CA2942=0,CA2943&gt;0),
CA2944=CA2942,
AND(CA2944="NA",CA2943=0,CA2942=0,CA2941&gt;0)),0,1)))</f>
        <v>0</v>
      </c>
      <c r="CB2940" s="178">
        <f t="shared" si="4523"/>
        <v>0</v>
      </c>
      <c r="CC2940" s="178">
        <f t="shared" si="4523"/>
        <v>0</v>
      </c>
      <c r="CD2940" s="178">
        <f t="shared" si="4523"/>
        <v>0</v>
      </c>
      <c r="CE2940" s="178">
        <f t="shared" si="4523"/>
        <v>0</v>
      </c>
      <c r="CF2940" s="178">
        <f t="shared" si="4523"/>
        <v>0</v>
      </c>
      <c r="CG2940" s="178">
        <f t="shared" si="4523"/>
        <v>0</v>
      </c>
      <c r="CH2940" s="178">
        <f t="shared" si="4523"/>
        <v>0</v>
      </c>
      <c r="CI2940" s="178">
        <f t="shared" si="4523"/>
        <v>0</v>
      </c>
      <c r="CJ2940" s="178">
        <f t="shared" si="4523"/>
        <v>0</v>
      </c>
      <c r="CK2940" s="178">
        <f t="shared" si="4523"/>
        <v>0</v>
      </c>
      <c r="CL2940" s="186">
        <f>SUM(BZ2940:CK2940)</f>
        <v>0</v>
      </c>
      <c r="CO2940" s="349" t="s">
        <v>2171</v>
      </c>
      <c r="CP2940" s="353">
        <f t="shared" ref="CP2940" si="4524">IF(AND(SUM(D2940,D2946,D2954:D2957,D2963:D2965)=0,SUM(COUNTIF(D2940,"NS"),COUNTIF(D2946,"NS"),COUNTIF(D2954:D2957,"NS"),COUNTIF(D2963:D2965,"NS")&gt;0)),"NS",SUM(D2940,D2946,D2954:D2957,D2963:D2965))</f>
        <v>0</v>
      </c>
      <c r="CQ2940" s="353">
        <f t="shared" ref="CQ2940" si="4525">IF(AND(SUM(E2940,E2946,E2954:E2957,E2963:E2965)=0,SUM(COUNTIF(E2940,"NS"),COUNTIF(E2946,"NS"),COUNTIF(E2954:E2957,"NS"),COUNTIF(E2963:E2965,"NS")&gt;0)),"NS",SUM(E2940,E2946,E2954:E2957,E2963:E2965))</f>
        <v>0</v>
      </c>
      <c r="CR2940" s="353">
        <f t="shared" ref="CR2940" si="4526">IF(AND(SUM(F2940,F2946,F2954:F2957,F2963:F2965)=0,SUM(COUNTIF(F2940,"NS"),COUNTIF(F2946,"NS"),COUNTIF(F2954:F2957,"NS"),COUNTIF(F2963:F2965,"NS")&gt;0)),"NS",SUM(F2940,F2946,F2954:F2957,F2963:F2965))</f>
        <v>0</v>
      </c>
      <c r="CS2940" s="488">
        <f>IF(AND(SUM(G2940,G2946,G2954:H2957,G2963:H2965)=0,SUM(COUNTIF(G2940,"NS"),COUNTIF(G2946,"NS"),COUNTIF(G2954:H2957,"NS"),COUNTIF(G2963:H2965,"NS")&gt;0)),"NS",SUM(G2940,G2946,G2954:H2957,G2963:H2965))</f>
        <v>0</v>
      </c>
      <c r="CT2940" s="488"/>
      <c r="CU2940" s="353">
        <f>IF(AND(SUM(I2940,I2946,I2954:I2957,I2963:I2965)=0,SUM(COUNTIF(I2940,"NS"),COUNTIF(I2946,"NS"),COUNTIF(I2954:I2957,"NS"),COUNTIF(I2963:I2965,"NS")&gt;0)),"NS",SUM(I2940,I2946,I2954:I2957,I2963:I2965))</f>
        <v>0</v>
      </c>
      <c r="CV2940" s="353">
        <f>IF(AND(SUM(J2940,J2946,J2954:J2957,J2963:J2965)=0,SUM(COUNTIF(J2940,"NS"),COUNTIF(J2946,"NS"),COUNTIF(J2954:J2957,"NS"),COUNTIF(J2963:J2965,"NS")&gt;0)),"NS",SUM(J2940,J2946,J2954:J2957,J2963:J2965))</f>
        <v>0</v>
      </c>
      <c r="CW2940" s="488">
        <f t="shared" ref="CW2940" si="4527">IF(AND(SUM(K2940,K2946,K2954:L2957,K2963:L2965)=0,SUM(COUNTIF(K2940,"NS"),COUNTIF(K2946,"NS"),COUNTIF(K2954:L2957,"NS"),COUNTIF(K2963:L2965,"NS")&gt;0)),"NS",SUM(K2940,K2946,K2954:L2957,K2963:L2965))</f>
        <v>0</v>
      </c>
      <c r="CX2940" s="488"/>
      <c r="CY2940" s="353">
        <f t="shared" ref="CY2940" si="4528">IF(AND(SUM(M2940,M2946,M2954:M2957,M2963:M2965)=0,SUM(COUNTIF(M2940,"NS"),COUNTIF(M2946,"NS"),COUNTIF(M2954:M2957,"NS"),COUNTIF(M2963:M2965,"NS")&gt;0)),"NS",SUM(M2940,M2946,M2954:M2957,M2963:M2965))</f>
        <v>0</v>
      </c>
      <c r="CZ2940" s="353">
        <f t="shared" ref="CZ2940" si="4529">IF(AND(SUM(N2940,N2946,N2954:N2957,N2963:N2965)=0,SUM(COUNTIF(N2940,"NS"),COUNTIF(N2946,"NS"),COUNTIF(N2954:N2957,"NS"),COUNTIF(N2963:N2965,"NS")&gt;0)),"NS",SUM(N2940,N2946,N2954:N2957,N2963:N2965))</f>
        <v>0</v>
      </c>
      <c r="DA2940" s="488">
        <f t="shared" ref="DA2940" si="4530">IF(AND(SUM(O2940,O2946,O2954:P2957,O2963:P2965)=0,SUM(COUNTIF(O2940,"NS"),COUNTIF(O2946,"NS"),COUNTIF(O2954:P2957,"NS"),COUNTIF(O2963:P2965,"NS")&gt;0)),"NS",SUM(O2940,O2946,O2954:P2957,O2963:P2965))</f>
        <v>0</v>
      </c>
      <c r="DB2940" s="488"/>
      <c r="DC2940" s="353">
        <f t="shared" ref="DC2940" si="4531">IF(AND(SUM(Q2940,Q2946,Q2954:Q2957,Q2963:Q2965)=0,SUM(COUNTIF(Q2940,"NS"),COUNTIF(Q2946,"NS"),COUNTIF(Q2954:Q2957,"NS"),COUNTIF(Q2963:Q2965,"NS")&gt;0)),"NS",SUM(Q2940,Q2946,Q2954:Q2957,Q2963:Q2965))</f>
        <v>0</v>
      </c>
      <c r="DD2940" s="353">
        <f t="shared" ref="DD2940" si="4532">IF(AND(SUM(R2940,R2946,R2954:R2957,R2963:R2965)=0,SUM(COUNTIF(R2940,"NS"),COUNTIF(R2946,"NS"),COUNTIF(R2954:R2957,"NS"),COUNTIF(R2963:R2965,"NS")&gt;0)),"NS",SUM(R2940,R2946,R2954:R2957,R2963:R2965))</f>
        <v>0</v>
      </c>
      <c r="DE2940" s="488">
        <f t="shared" ref="DE2940" si="4533">IF(AND(SUM(S2940,S2946,S2954:T2957,S2963:T2965)=0,SUM(COUNTIF(S2940,"NS"),COUNTIF(S2946,"NS"),COUNTIF(S2954:T2957,"NS"),COUNTIF(S2963:T2965,"NS")&gt;0)),"NS",SUM(S2940,S2946,S2954:T2957,S2963:T2965))</f>
        <v>0</v>
      </c>
      <c r="DF2940" s="488"/>
      <c r="DG2940" s="353">
        <f t="shared" ref="DG2940" si="4534">IF(AND(SUM(U2940,U2946,U2954:U2957,U2963:U2965)=0,SUM(COUNTIF(U2940,"NS"),COUNTIF(U2946,"NS"),COUNTIF(U2954:U2957,"NS"),COUNTIF(U2963:U2965,"NS")&gt;0)),"NS",SUM(U2940,U2946,U2954:U2957,U2963:U2965))</f>
        <v>0</v>
      </c>
      <c r="DH2940" s="353">
        <f t="shared" ref="DH2940" si="4535">IF(AND(SUM(V2940,V2946,V2954:V2957,V2963:V2965)=0,SUM(COUNTIF(V2940,"NS"),COUNTIF(V2946,"NS"),COUNTIF(V2954:V2957,"NS"),COUNTIF(V2963:V2965,"NS")&gt;0)),"NS",SUM(V2940,V2946,V2954:V2957,V2963:V2965))</f>
        <v>0</v>
      </c>
      <c r="DI2940" s="488">
        <f t="shared" ref="DI2940" si="4536">IF(AND(SUM(W2940,W2946,W2954:X2957,W2963:X2965)=0,SUM(COUNTIF(W2940,"NS"),COUNTIF(W2946,"NS"),COUNTIF(W2954:X2957,"NS"),COUNTIF(W2963:X2965,"NS")&gt;0)),"NS",SUM(W2940,W2946,W2954:X2957,W2963:X2965))</f>
        <v>0</v>
      </c>
      <c r="DJ2940" s="488"/>
      <c r="DK2940" s="353">
        <f t="shared" ref="DK2940" si="4537">IF(AND(SUM(Y2940,Y2946,Y2954:Y2957,Y2963:Y2965)=0,SUM(COUNTIF(Y2940,"NS"),COUNTIF(Y2946,"NS"),COUNTIF(Y2954:Y2957,"NS"),COUNTIF(Y2963:Y2965,"NS")&gt;0)),"NS",SUM(Y2940,Y2946,Y2954:Y2957,Y2963:Y2965))</f>
        <v>0</v>
      </c>
      <c r="DL2940" s="353">
        <f t="shared" ref="DL2940" si="4538">IF(AND(SUM(Z2940,Z2946,Z2954:Z2957,Z2963:Z2965)=0,SUM(COUNTIF(Z2940,"NS"),COUNTIF(Z2946,"NS"),COUNTIF(Z2954:Z2957,"NS"),COUNTIF(Z2963:Z2965,"NS")&gt;0)),"NS",SUM(Z2940,Z2946,Z2954:Z2957,Z2963:Z2965))</f>
        <v>0</v>
      </c>
      <c r="DM2940" s="488">
        <f t="shared" ref="DM2940" si="4539">IF(AND(SUM(AA2940,AA2946,AA2954:AB2957,AA2963:AB2965)=0,SUM(COUNTIF(AA2940,"NS"),COUNTIF(AA2946,"NS"),COUNTIF(AA2954:AB2957,"NS"),COUNTIF(AA2963:AB2965,"NS")&gt;0)),"NS",SUM(AA2940,AA2946,AA2954:AB2957,AA2963:AB2965))</f>
        <v>0</v>
      </c>
      <c r="DN2940" s="488"/>
      <c r="DO2940" s="353">
        <f t="shared" ref="DO2940" si="4540">IF(AND(SUM(AC2940,AC2946,AC2954:AC2957,AC2963:AC2965)=0,SUM(COUNTIF(AC2940,"NS"),COUNTIF(AC2946,"NS"),COUNTIF(AC2954:AC2957,"NS"),COUNTIF(AC2963:AC2965,"NS")&gt;0)),"NS",SUM(AC2940,AC2946,AC2954:AC2957,AC2963:AC2965))</f>
        <v>0</v>
      </c>
      <c r="DP2940" s="353">
        <f t="shared" ref="DP2940" si="4541">IF(AND(SUM(AD2940,AD2946,AD2954:AD2957,AD2963:AD2965)=0,SUM(COUNTIF(AD2940,"NS"),COUNTIF(AD2946,"NS"),COUNTIF(AD2954:AD2957,"NS"),COUNTIF(AD2963:AD2965,"NS")&gt;0)),"NS",SUM(AD2940,AD2946,AD2954:AD2957,AD2963:AD2965))</f>
        <v>0</v>
      </c>
      <c r="DQ2940" s="186"/>
      <c r="DR2940" s="186"/>
    </row>
    <row r="2941" spans="1:122" ht="38.25" customHeight="1" x14ac:dyDescent="0.2">
      <c r="A2941" s="172"/>
      <c r="B2941" s="172"/>
      <c r="C2941" s="169" t="s">
        <v>554</v>
      </c>
      <c r="D2941" s="201"/>
      <c r="E2941" s="201"/>
      <c r="F2941" s="201"/>
      <c r="G2941" s="486"/>
      <c r="H2941" s="486"/>
      <c r="I2941" s="201"/>
      <c r="J2941" s="201"/>
      <c r="K2941" s="486"/>
      <c r="L2941" s="486"/>
      <c r="M2941" s="201"/>
      <c r="N2941" s="201"/>
      <c r="O2941" s="486"/>
      <c r="P2941" s="486"/>
      <c r="Q2941" s="201"/>
      <c r="R2941" s="201"/>
      <c r="S2941" s="486"/>
      <c r="T2941" s="486"/>
      <c r="U2941" s="201"/>
      <c r="V2941" s="201"/>
      <c r="W2941" s="486"/>
      <c r="X2941" s="486"/>
      <c r="Y2941" s="201"/>
      <c r="Z2941" s="201"/>
      <c r="AA2941" s="486"/>
      <c r="AB2941" s="486"/>
      <c r="AC2941" s="201"/>
      <c r="AD2941" s="201"/>
      <c r="AE2941" s="109"/>
      <c r="AG2941" s="130">
        <f t="shared" si="4411"/>
        <v>0</v>
      </c>
      <c r="AH2941" s="130">
        <f t="shared" si="4412"/>
        <v>0</v>
      </c>
      <c r="AI2941" s="130">
        <f t="shared" si="4413"/>
        <v>0</v>
      </c>
      <c r="AJ2941" s="130">
        <f t="shared" si="4414"/>
        <v>0</v>
      </c>
      <c r="AK2941" s="359">
        <f t="shared" si="4415"/>
        <v>0</v>
      </c>
      <c r="AL2941" s="130">
        <f t="shared" si="4416"/>
        <v>0</v>
      </c>
      <c r="AM2941" s="130">
        <f t="shared" si="4417"/>
        <v>0</v>
      </c>
      <c r="AN2941" s="130">
        <f t="shared" si="4418"/>
        <v>0</v>
      </c>
      <c r="AO2941" s="130">
        <f t="shared" si="4419"/>
        <v>0</v>
      </c>
      <c r="AP2941" s="359">
        <f t="shared" si="4420"/>
        <v>0</v>
      </c>
      <c r="AQ2941" s="130">
        <f t="shared" si="4421"/>
        <v>0</v>
      </c>
      <c r="AR2941" s="130">
        <f t="shared" si="4422"/>
        <v>0</v>
      </c>
      <c r="AS2941" s="130">
        <f t="shared" si="4423"/>
        <v>0</v>
      </c>
      <c r="AT2941" s="130">
        <f t="shared" si="4424"/>
        <v>0</v>
      </c>
      <c r="AU2941" s="359">
        <f t="shared" si="4425"/>
        <v>0</v>
      </c>
      <c r="AV2941" s="130">
        <f t="shared" si="4426"/>
        <v>0</v>
      </c>
      <c r="AW2941" s="130">
        <f t="shared" si="4427"/>
        <v>0</v>
      </c>
      <c r="AX2941" s="130">
        <f t="shared" si="4428"/>
        <v>0</v>
      </c>
      <c r="AY2941" s="130">
        <f t="shared" si="4429"/>
        <v>0</v>
      </c>
      <c r="AZ2941" s="359">
        <f t="shared" si="4430"/>
        <v>0</v>
      </c>
      <c r="BA2941" s="130">
        <f t="shared" si="4431"/>
        <v>0</v>
      </c>
      <c r="BB2941" s="130">
        <f t="shared" si="4432"/>
        <v>0</v>
      </c>
      <c r="BC2941" s="130">
        <f t="shared" si="4433"/>
        <v>0</v>
      </c>
      <c r="BD2941" s="130">
        <f t="shared" si="4434"/>
        <v>0</v>
      </c>
      <c r="BE2941" s="359">
        <f t="shared" si="4435"/>
        <v>0</v>
      </c>
      <c r="BF2941" s="130">
        <f t="shared" si="4436"/>
        <v>0</v>
      </c>
      <c r="BG2941" s="130">
        <f t="shared" si="4437"/>
        <v>0</v>
      </c>
      <c r="BH2941" s="130">
        <f t="shared" si="4438"/>
        <v>0</v>
      </c>
      <c r="BI2941" s="130">
        <f t="shared" si="4439"/>
        <v>0</v>
      </c>
      <c r="BJ2941" s="359">
        <f t="shared" si="4440"/>
        <v>0</v>
      </c>
      <c r="BK2941" s="130">
        <f t="shared" si="4441"/>
        <v>0</v>
      </c>
      <c r="BL2941" s="130">
        <f t="shared" si="4442"/>
        <v>0</v>
      </c>
      <c r="BM2941" s="130">
        <f t="shared" si="4443"/>
        <v>0</v>
      </c>
      <c r="BN2941" s="130">
        <f t="shared" si="4444"/>
        <v>0</v>
      </c>
      <c r="BO2941" s="359">
        <f t="shared" si="4445"/>
        <v>0</v>
      </c>
      <c r="BP2941" s="90" t="s">
        <v>2058</v>
      </c>
      <c r="BQ2941" s="90">
        <f>COUNTIF(D2941:D2945,"NA")</f>
        <v>0</v>
      </c>
      <c r="BR2941" s="90">
        <f>COUNTIF(E2941:E2945,"NA")</f>
        <v>0</v>
      </c>
      <c r="BS2941" s="90">
        <f>COUNTIF(F2941:F2945,"NA")</f>
        <v>0</v>
      </c>
      <c r="BT2941" s="90">
        <f>COUNTIF(G2941:H2945,"NA")</f>
        <v>0</v>
      </c>
      <c r="BU2941" s="90">
        <f>COUNTIF(I2941:I2945,"NA")</f>
        <v>0</v>
      </c>
      <c r="BV2941" s="90">
        <f>COUNTIF(J2941:J2945,"NA")</f>
        <v>0</v>
      </c>
      <c r="BW2941" s="90">
        <f>COUNTIF(K2941:L2945,"NA")</f>
        <v>0</v>
      </c>
      <c r="BX2941" s="90">
        <f>COUNTIF(M2941:M2945,"NA")</f>
        <v>0</v>
      </c>
      <c r="BY2941" s="90">
        <f>COUNTIF(N2941:N2945,"NA")</f>
        <v>0</v>
      </c>
      <c r="BZ2941" s="90">
        <f>COUNTIF(O2941:P2945,"NA")</f>
        <v>0</v>
      </c>
      <c r="CA2941" s="90">
        <f>COUNTIF(Q2941:Q2945,"NA")</f>
        <v>0</v>
      </c>
      <c r="CB2941" s="90">
        <f>COUNTIF(R2941:R2945,"NA")</f>
        <v>0</v>
      </c>
      <c r="CC2941" s="90">
        <f>COUNTIF(S2941:T2945,"NA")</f>
        <v>0</v>
      </c>
      <c r="CD2941" s="90">
        <f>COUNTIF(U2941:U2945,"NA")</f>
        <v>0</v>
      </c>
      <c r="CE2941" s="90">
        <f>COUNTIF(V2941:V2945,"NA")</f>
        <v>0</v>
      </c>
      <c r="CF2941" s="90">
        <f>COUNTIF(W2941:X2945,"NA")</f>
        <v>0</v>
      </c>
      <c r="CG2941" s="90">
        <f>COUNTIF(Y2941:Y2945,"NA")</f>
        <v>0</v>
      </c>
      <c r="CH2941" s="90">
        <f>COUNTIF(Z2941:Z2945,"NA")</f>
        <v>0</v>
      </c>
      <c r="CI2941" s="90">
        <f>COUNTIF(AA2941:AB2945,"NA")</f>
        <v>0</v>
      </c>
      <c r="CJ2941" s="90">
        <f>COUNTIF(AC2941:AC2945,"NA")</f>
        <v>0</v>
      </c>
      <c r="CK2941" s="90">
        <f>COUNTIF(AD2941:AD2945,"NA")</f>
        <v>0</v>
      </c>
      <c r="CO2941" s="349" t="s">
        <v>2078</v>
      </c>
      <c r="CP2941" s="353">
        <f t="shared" ref="CP2941" si="4542">SUM(D2940,D2946,D2954:D2957,D2963:D2964)</f>
        <v>0</v>
      </c>
      <c r="CQ2941" s="353">
        <f t="shared" ref="CQ2941" si="4543">SUM(E2940,E2946,E2954:E2957,E2963:E2964)</f>
        <v>0</v>
      </c>
      <c r="CR2941" s="353">
        <f t="shared" ref="CR2941" si="4544">SUM(F2940,F2946,F2954:F2957,F2963:F2964)</f>
        <v>0</v>
      </c>
      <c r="CS2941" s="488">
        <f>SUM(G2940,G2946,G2954:H2957,G2963:H2964)</f>
        <v>0</v>
      </c>
      <c r="CT2941" s="488"/>
      <c r="CU2941" s="353">
        <f>SUM(I2940,I2946,I2954:I2957,I2963:I2964)</f>
        <v>0</v>
      </c>
      <c r="CV2941" s="353">
        <f>SUM(J2940,J2946,J2954:J2957,J2963:J2964)</f>
        <v>0</v>
      </c>
      <c r="CW2941" s="488">
        <f t="shared" ref="CW2941" si="4545">SUM(K2940,K2946,K2954:L2957,K2963:L2964)</f>
        <v>0</v>
      </c>
      <c r="CX2941" s="488"/>
      <c r="CY2941" s="353">
        <f t="shared" ref="CY2941" si="4546">SUM(M2940,M2946,M2954:M2957,M2963:M2964)</f>
        <v>0</v>
      </c>
      <c r="CZ2941" s="353">
        <f t="shared" ref="CZ2941" si="4547">SUM(N2940,N2946,N2954:N2957,N2963:N2964)</f>
        <v>0</v>
      </c>
      <c r="DA2941" s="488">
        <f t="shared" ref="DA2941" si="4548">SUM(O2940,O2946,O2954:P2957,O2963:P2964)</f>
        <v>0</v>
      </c>
      <c r="DB2941" s="488"/>
      <c r="DC2941" s="353">
        <f t="shared" ref="DC2941" si="4549">SUM(Q2940,Q2946,Q2954:Q2957,Q2963:Q2964)</f>
        <v>0</v>
      </c>
      <c r="DD2941" s="353">
        <f t="shared" ref="DD2941" si="4550">SUM(R2940,R2946,R2954:R2957,R2963:R2964)</f>
        <v>0</v>
      </c>
      <c r="DE2941" s="488">
        <f t="shared" ref="DE2941" si="4551">SUM(S2940,S2946,S2954:T2957,S2963:T2964)</f>
        <v>0</v>
      </c>
      <c r="DF2941" s="488"/>
      <c r="DG2941" s="353">
        <f t="shared" ref="DG2941" si="4552">SUM(U2940,U2946,U2954:U2957,U2963:U2964)</f>
        <v>0</v>
      </c>
      <c r="DH2941" s="353">
        <f t="shared" ref="DH2941" si="4553">SUM(V2940,V2946,V2954:V2957,V2963:V2964)</f>
        <v>0</v>
      </c>
      <c r="DI2941" s="488">
        <f t="shared" ref="DI2941" si="4554">SUM(W2940,W2946,W2954:X2957,W2963:X2964)</f>
        <v>0</v>
      </c>
      <c r="DJ2941" s="488"/>
      <c r="DK2941" s="353">
        <f t="shared" ref="DK2941" si="4555">SUM(Y2940,Y2946,Y2954:Y2957,Y2963:Y2964)</f>
        <v>0</v>
      </c>
      <c r="DL2941" s="353">
        <f t="shared" ref="DL2941" si="4556">SUM(Z2940,Z2946,Z2954:Z2957,Z2963:Z2964)</f>
        <v>0</v>
      </c>
      <c r="DM2941" s="488">
        <f t="shared" ref="DM2941" si="4557">SUM(AA2940,AA2946,AA2954:AB2957,AA2963:AB2964)</f>
        <v>0</v>
      </c>
      <c r="DN2941" s="488"/>
      <c r="DO2941" s="353">
        <f t="shared" ref="DO2941" si="4558">SUM(AC2940,AC2946,AC2954:AC2957,AC2963:AC2964)</f>
        <v>0</v>
      </c>
      <c r="DP2941" s="353">
        <f t="shared" ref="DP2941" si="4559">SUM(AD2940,AD2946,AD2954:AD2957,AD2963:AD2964)</f>
        <v>0</v>
      </c>
    </row>
    <row r="2942" spans="1:122" ht="38.25" customHeight="1" x14ac:dyDescent="0.2">
      <c r="A2942" s="172"/>
      <c r="B2942" s="172"/>
      <c r="C2942" s="169" t="s">
        <v>555</v>
      </c>
      <c r="D2942" s="201"/>
      <c r="E2942" s="201"/>
      <c r="F2942" s="201"/>
      <c r="G2942" s="486"/>
      <c r="H2942" s="486"/>
      <c r="I2942" s="201"/>
      <c r="J2942" s="201"/>
      <c r="K2942" s="486"/>
      <c r="L2942" s="486"/>
      <c r="M2942" s="201"/>
      <c r="N2942" s="201"/>
      <c r="O2942" s="486"/>
      <c r="P2942" s="486"/>
      <c r="Q2942" s="201"/>
      <c r="R2942" s="201"/>
      <c r="S2942" s="486"/>
      <c r="T2942" s="486"/>
      <c r="U2942" s="201"/>
      <c r="V2942" s="201"/>
      <c r="W2942" s="486"/>
      <c r="X2942" s="486"/>
      <c r="Y2942" s="201"/>
      <c r="Z2942" s="201"/>
      <c r="AA2942" s="486"/>
      <c r="AB2942" s="486"/>
      <c r="AC2942" s="201"/>
      <c r="AD2942" s="201"/>
      <c r="AE2942" s="109"/>
      <c r="AG2942" s="130">
        <f t="shared" si="4411"/>
        <v>0</v>
      </c>
      <c r="AH2942" s="130">
        <f t="shared" si="4412"/>
        <v>0</v>
      </c>
      <c r="AI2942" s="130">
        <f t="shared" si="4413"/>
        <v>0</v>
      </c>
      <c r="AJ2942" s="130">
        <f t="shared" si="4414"/>
        <v>0</v>
      </c>
      <c r="AK2942" s="359">
        <f t="shared" si="4415"/>
        <v>0</v>
      </c>
      <c r="AL2942" s="130">
        <f t="shared" si="4416"/>
        <v>0</v>
      </c>
      <c r="AM2942" s="130">
        <f t="shared" si="4417"/>
        <v>0</v>
      </c>
      <c r="AN2942" s="130">
        <f t="shared" si="4418"/>
        <v>0</v>
      </c>
      <c r="AO2942" s="130">
        <f t="shared" si="4419"/>
        <v>0</v>
      </c>
      <c r="AP2942" s="359">
        <f t="shared" si="4420"/>
        <v>0</v>
      </c>
      <c r="AQ2942" s="130">
        <f t="shared" si="4421"/>
        <v>0</v>
      </c>
      <c r="AR2942" s="130">
        <f t="shared" si="4422"/>
        <v>0</v>
      </c>
      <c r="AS2942" s="130">
        <f t="shared" si="4423"/>
        <v>0</v>
      </c>
      <c r="AT2942" s="130">
        <f t="shared" si="4424"/>
        <v>0</v>
      </c>
      <c r="AU2942" s="359">
        <f t="shared" si="4425"/>
        <v>0</v>
      </c>
      <c r="AV2942" s="130">
        <f t="shared" si="4426"/>
        <v>0</v>
      </c>
      <c r="AW2942" s="130">
        <f t="shared" si="4427"/>
        <v>0</v>
      </c>
      <c r="AX2942" s="130">
        <f t="shared" si="4428"/>
        <v>0</v>
      </c>
      <c r="AY2942" s="130">
        <f t="shared" si="4429"/>
        <v>0</v>
      </c>
      <c r="AZ2942" s="359">
        <f t="shared" si="4430"/>
        <v>0</v>
      </c>
      <c r="BA2942" s="130">
        <f t="shared" si="4431"/>
        <v>0</v>
      </c>
      <c r="BB2942" s="130">
        <f t="shared" si="4432"/>
        <v>0</v>
      </c>
      <c r="BC2942" s="130">
        <f t="shared" si="4433"/>
        <v>0</v>
      </c>
      <c r="BD2942" s="130">
        <f t="shared" si="4434"/>
        <v>0</v>
      </c>
      <c r="BE2942" s="359">
        <f t="shared" si="4435"/>
        <v>0</v>
      </c>
      <c r="BF2942" s="130">
        <f t="shared" si="4436"/>
        <v>0</v>
      </c>
      <c r="BG2942" s="130">
        <f t="shared" si="4437"/>
        <v>0</v>
      </c>
      <c r="BH2942" s="130">
        <f t="shared" si="4438"/>
        <v>0</v>
      </c>
      <c r="BI2942" s="130">
        <f t="shared" si="4439"/>
        <v>0</v>
      </c>
      <c r="BJ2942" s="359">
        <f t="shared" si="4440"/>
        <v>0</v>
      </c>
      <c r="BK2942" s="130">
        <f t="shared" si="4441"/>
        <v>0</v>
      </c>
      <c r="BL2942" s="130">
        <f t="shared" si="4442"/>
        <v>0</v>
      </c>
      <c r="BM2942" s="130">
        <f t="shared" si="4443"/>
        <v>0</v>
      </c>
      <c r="BN2942" s="130">
        <f t="shared" si="4444"/>
        <v>0</v>
      </c>
      <c r="BO2942" s="359">
        <f t="shared" si="4445"/>
        <v>0</v>
      </c>
      <c r="BP2942" s="90" t="s">
        <v>2078</v>
      </c>
      <c r="BQ2942" s="90">
        <f>SUM(D2941:D2945)</f>
        <v>0</v>
      </c>
      <c r="BR2942" s="90">
        <f>SUM(E2941:E2945)</f>
        <v>0</v>
      </c>
      <c r="BS2942" s="90">
        <f>SUM(F2941:F2945)</f>
        <v>0</v>
      </c>
      <c r="BT2942" s="90">
        <f>SUM(G2941:H2945)</f>
        <v>0</v>
      </c>
      <c r="BU2942" s="90">
        <f>SUM(I2941:I2945)</f>
        <v>0</v>
      </c>
      <c r="BV2942" s="90">
        <f>SUM(J2941:J2945)</f>
        <v>0</v>
      </c>
      <c r="BW2942" s="90">
        <f>SUM(K2941:L2945)</f>
        <v>0</v>
      </c>
      <c r="BX2942" s="90">
        <f>SUM(M2941:M2945)</f>
        <v>0</v>
      </c>
      <c r="BY2942" s="90">
        <f>SUM(N2941:N2945)</f>
        <v>0</v>
      </c>
      <c r="BZ2942" s="90">
        <f>SUM(O2941:P2945)</f>
        <v>0</v>
      </c>
      <c r="CA2942" s="90">
        <f>SUM(Q2941:Q2945)</f>
        <v>0</v>
      </c>
      <c r="CB2942" s="90">
        <f>SUM(R2941:R2945)</f>
        <v>0</v>
      </c>
      <c r="CC2942" s="90">
        <f>SUM(S2941:T2945)</f>
        <v>0</v>
      </c>
      <c r="CD2942" s="90">
        <f>SUM(U2941:U2945)</f>
        <v>0</v>
      </c>
      <c r="CE2942" s="90">
        <f>SUM(V2941:V2945)</f>
        <v>0</v>
      </c>
      <c r="CF2942" s="90">
        <f>SUM(W2941:X2945)</f>
        <v>0</v>
      </c>
      <c r="CG2942" s="90">
        <f>SUM(Y2941:Y2945)</f>
        <v>0</v>
      </c>
      <c r="CH2942" s="90">
        <f>SUM(Z2941:Z2945)</f>
        <v>0</v>
      </c>
      <c r="CI2942" s="90">
        <f>SUM(AA2941:AB2945)</f>
        <v>0</v>
      </c>
      <c r="CJ2942" s="90">
        <f>SUM(AC2941:AC2945)</f>
        <v>0</v>
      </c>
      <c r="CK2942" s="90">
        <f>SUM(AD2941:AD2945)</f>
        <v>0</v>
      </c>
      <c r="CO2942" s="349" t="s">
        <v>2029</v>
      </c>
      <c r="CP2942" s="353">
        <f t="shared" ref="CP2942" si="4560">SUM(COUNTIF(D2940,"NS"),COUNTIF(D2946,"NS"),COUNTIF(D2954:D2957,"NS"),COUNTIF(D2963:D2964,"NS"))</f>
        <v>0</v>
      </c>
      <c r="CQ2942" s="353">
        <f t="shared" ref="CQ2942" si="4561">SUM(COUNTIF(E2940,"NS"),COUNTIF(E2946,"NS"),COUNTIF(E2954:E2957,"NS"),COUNTIF(E2963:E2964,"NS"))</f>
        <v>0</v>
      </c>
      <c r="CR2942" s="353">
        <f t="shared" ref="CR2942" si="4562">SUM(COUNTIF(F2940,"NS"),COUNTIF(F2946,"NS"),COUNTIF(F2954:F2957,"NS"),COUNTIF(F2963:F2964,"NS"))</f>
        <v>0</v>
      </c>
      <c r="CS2942" s="488">
        <f>SUM(COUNTIF(G2940,"NS"),COUNTIF(G2946,"NS"),COUNTIF(G2954:H2957,"NS"),COUNTIF(G2963:H2964,"NS"))</f>
        <v>0</v>
      </c>
      <c r="CT2942" s="488"/>
      <c r="CU2942" s="353">
        <f>SUM(COUNTIF(I2940,"NS"),COUNTIF(I2946,"NS"),COUNTIF(I2954:I2957,"NS"),COUNTIF(I2963:I2964,"NS"))</f>
        <v>0</v>
      </c>
      <c r="CV2942" s="353">
        <f>SUM(COUNTIF(J2940,"NS"),COUNTIF(J2946,"NS"),COUNTIF(J2954:J2957,"NS"),COUNTIF(J2963:J2964,"NS"))</f>
        <v>0</v>
      </c>
      <c r="CW2942" s="488">
        <f t="shared" ref="CW2942" si="4563">SUM(COUNTIF(K2940,"NS"),COUNTIF(K2946,"NS"),COUNTIF(K2954:L2957,"NS"),COUNTIF(K2963:L2964,"NS"))</f>
        <v>0</v>
      </c>
      <c r="CX2942" s="488"/>
      <c r="CY2942" s="353">
        <f t="shared" ref="CY2942" si="4564">SUM(COUNTIF(M2940,"NS"),COUNTIF(M2946,"NS"),COUNTIF(M2954:M2957,"NS"),COUNTIF(M2963:M2964,"NS"))</f>
        <v>0</v>
      </c>
      <c r="CZ2942" s="353">
        <f t="shared" ref="CZ2942" si="4565">SUM(COUNTIF(N2940,"NS"),COUNTIF(N2946,"NS"),COUNTIF(N2954:N2957,"NS"),COUNTIF(N2963:N2964,"NS"))</f>
        <v>0</v>
      </c>
      <c r="DA2942" s="488">
        <f t="shared" ref="DA2942" si="4566">SUM(COUNTIF(O2940,"NS"),COUNTIF(O2946,"NS"),COUNTIF(O2954:P2957,"NS"),COUNTIF(O2963:P2964,"NS"))</f>
        <v>0</v>
      </c>
      <c r="DB2942" s="488"/>
      <c r="DC2942" s="353">
        <f t="shared" ref="DC2942" si="4567">SUM(COUNTIF(Q2940,"NS"),COUNTIF(Q2946,"NS"),COUNTIF(Q2954:Q2957,"NS"),COUNTIF(Q2963:Q2964,"NS"))</f>
        <v>0</v>
      </c>
      <c r="DD2942" s="353">
        <f t="shared" ref="DD2942" si="4568">SUM(COUNTIF(R2940,"NS"),COUNTIF(R2946,"NS"),COUNTIF(R2954:R2957,"NS"),COUNTIF(R2963:R2964,"NS"))</f>
        <v>0</v>
      </c>
      <c r="DE2942" s="488">
        <f t="shared" ref="DE2942" si="4569">SUM(COUNTIF(S2940,"NS"),COUNTIF(S2946,"NS"),COUNTIF(S2954:T2957,"NS"),COUNTIF(S2963:T2964,"NS"))</f>
        <v>0</v>
      </c>
      <c r="DF2942" s="488"/>
      <c r="DG2942" s="353">
        <f t="shared" ref="DG2942" si="4570">SUM(COUNTIF(U2940,"NS"),COUNTIF(U2946,"NS"),COUNTIF(U2954:U2957,"NS"),COUNTIF(U2963:U2964,"NS"))</f>
        <v>0</v>
      </c>
      <c r="DH2942" s="353">
        <f t="shared" ref="DH2942" si="4571">SUM(COUNTIF(V2940,"NS"),COUNTIF(V2946,"NS"),COUNTIF(V2954:V2957,"NS"),COUNTIF(V2963:V2964,"NS"))</f>
        <v>0</v>
      </c>
      <c r="DI2942" s="488">
        <f t="shared" ref="DI2942" si="4572">SUM(COUNTIF(W2940,"NS"),COUNTIF(W2946,"NS"),COUNTIF(W2954:X2957,"NS"),COUNTIF(W2963:X2964,"NS"))</f>
        <v>0</v>
      </c>
      <c r="DJ2942" s="488"/>
      <c r="DK2942" s="353">
        <f t="shared" ref="DK2942" si="4573">SUM(COUNTIF(Y2940,"NS"),COUNTIF(Y2946,"NS"),COUNTIF(Y2954:Y2957,"NS"),COUNTIF(Y2963:Y2964,"NS"))</f>
        <v>0</v>
      </c>
      <c r="DL2942" s="353">
        <f t="shared" ref="DL2942" si="4574">SUM(COUNTIF(Z2940,"NS"),COUNTIF(Z2946,"NS"),COUNTIF(Z2954:Z2957,"NS"),COUNTIF(Z2963:Z2964,"NS"))</f>
        <v>0</v>
      </c>
      <c r="DM2942" s="488">
        <f t="shared" ref="DM2942" si="4575">SUM(COUNTIF(AA2940,"NS"),COUNTIF(AA2946,"NS"),COUNTIF(AA2954:AB2957,"NS"),COUNTIF(AA2963:AB2964,"NS"))</f>
        <v>0</v>
      </c>
      <c r="DN2942" s="488"/>
      <c r="DO2942" s="353">
        <f t="shared" ref="DO2942" si="4576">SUM(COUNTIF(AC2940,"NS"),COUNTIF(AC2946,"NS"),COUNTIF(AC2954:AC2957,"NS"),COUNTIF(AC2963:AC2964,"NS"))</f>
        <v>0</v>
      </c>
      <c r="DP2942" s="353">
        <f t="shared" ref="DP2942" si="4577">SUM(COUNTIF(AD2940,"NS"),COUNTIF(AD2946,"NS"),COUNTIF(AD2954:AD2957,"NS"),COUNTIF(AD2963:AD2964,"NS"))</f>
        <v>0</v>
      </c>
    </row>
    <row r="2943" spans="1:122" ht="38.25" customHeight="1" x14ac:dyDescent="0.2">
      <c r="A2943" s="172"/>
      <c r="B2943" s="172"/>
      <c r="C2943" s="169" t="s">
        <v>556</v>
      </c>
      <c r="D2943" s="201"/>
      <c r="E2943" s="201"/>
      <c r="F2943" s="201"/>
      <c r="G2943" s="486"/>
      <c r="H2943" s="486"/>
      <c r="I2943" s="201"/>
      <c r="J2943" s="201"/>
      <c r="K2943" s="486"/>
      <c r="L2943" s="486"/>
      <c r="M2943" s="201"/>
      <c r="N2943" s="201"/>
      <c r="O2943" s="486"/>
      <c r="P2943" s="486"/>
      <c r="Q2943" s="201"/>
      <c r="R2943" s="201"/>
      <c r="S2943" s="486"/>
      <c r="T2943" s="486"/>
      <c r="U2943" s="201"/>
      <c r="V2943" s="201"/>
      <c r="W2943" s="486"/>
      <c r="X2943" s="486"/>
      <c r="Y2943" s="201"/>
      <c r="Z2943" s="201"/>
      <c r="AA2943" s="486"/>
      <c r="AB2943" s="486"/>
      <c r="AC2943" s="201"/>
      <c r="AD2943" s="201"/>
      <c r="AE2943" s="109"/>
      <c r="AG2943" s="130">
        <f t="shared" si="4411"/>
        <v>0</v>
      </c>
      <c r="AH2943" s="130">
        <f t="shared" si="4412"/>
        <v>0</v>
      </c>
      <c r="AI2943" s="130">
        <f t="shared" si="4413"/>
        <v>0</v>
      </c>
      <c r="AJ2943" s="130">
        <f t="shared" si="4414"/>
        <v>0</v>
      </c>
      <c r="AK2943" s="359">
        <f t="shared" si="4415"/>
        <v>0</v>
      </c>
      <c r="AL2943" s="130">
        <f t="shared" si="4416"/>
        <v>0</v>
      </c>
      <c r="AM2943" s="130">
        <f t="shared" si="4417"/>
        <v>0</v>
      </c>
      <c r="AN2943" s="130">
        <f t="shared" si="4418"/>
        <v>0</v>
      </c>
      <c r="AO2943" s="130">
        <f t="shared" si="4419"/>
        <v>0</v>
      </c>
      <c r="AP2943" s="359">
        <f t="shared" si="4420"/>
        <v>0</v>
      </c>
      <c r="AQ2943" s="130">
        <f t="shared" si="4421"/>
        <v>0</v>
      </c>
      <c r="AR2943" s="130">
        <f t="shared" si="4422"/>
        <v>0</v>
      </c>
      <c r="AS2943" s="130">
        <f t="shared" si="4423"/>
        <v>0</v>
      </c>
      <c r="AT2943" s="130">
        <f t="shared" si="4424"/>
        <v>0</v>
      </c>
      <c r="AU2943" s="359">
        <f t="shared" si="4425"/>
        <v>0</v>
      </c>
      <c r="AV2943" s="130">
        <f t="shared" si="4426"/>
        <v>0</v>
      </c>
      <c r="AW2943" s="130">
        <f t="shared" si="4427"/>
        <v>0</v>
      </c>
      <c r="AX2943" s="130">
        <f t="shared" si="4428"/>
        <v>0</v>
      </c>
      <c r="AY2943" s="130">
        <f t="shared" si="4429"/>
        <v>0</v>
      </c>
      <c r="AZ2943" s="359">
        <f t="shared" si="4430"/>
        <v>0</v>
      </c>
      <c r="BA2943" s="130">
        <f t="shared" si="4431"/>
        <v>0</v>
      </c>
      <c r="BB2943" s="130">
        <f t="shared" si="4432"/>
        <v>0</v>
      </c>
      <c r="BC2943" s="130">
        <f t="shared" si="4433"/>
        <v>0</v>
      </c>
      <c r="BD2943" s="130">
        <f t="shared" si="4434"/>
        <v>0</v>
      </c>
      <c r="BE2943" s="359">
        <f t="shared" si="4435"/>
        <v>0</v>
      </c>
      <c r="BF2943" s="130">
        <f t="shared" si="4436"/>
        <v>0</v>
      </c>
      <c r="BG2943" s="130">
        <f t="shared" si="4437"/>
        <v>0</v>
      </c>
      <c r="BH2943" s="130">
        <f t="shared" si="4438"/>
        <v>0</v>
      </c>
      <c r="BI2943" s="130">
        <f t="shared" si="4439"/>
        <v>0</v>
      </c>
      <c r="BJ2943" s="359">
        <f t="shared" si="4440"/>
        <v>0</v>
      </c>
      <c r="BK2943" s="130">
        <f t="shared" si="4441"/>
        <v>0</v>
      </c>
      <c r="BL2943" s="130">
        <f t="shared" si="4442"/>
        <v>0</v>
      </c>
      <c r="BM2943" s="130">
        <f t="shared" si="4443"/>
        <v>0</v>
      </c>
      <c r="BN2943" s="130">
        <f t="shared" si="4444"/>
        <v>0</v>
      </c>
      <c r="BO2943" s="359">
        <f t="shared" si="4445"/>
        <v>0</v>
      </c>
      <c r="BP2943" s="90" t="s">
        <v>2029</v>
      </c>
      <c r="BQ2943" s="90">
        <f>COUNTIF(D2941:D2945,"NS")</f>
        <v>0</v>
      </c>
      <c r="BR2943" s="90">
        <f>COUNTIF(E2941:E2945,"NS")</f>
        <v>0</v>
      </c>
      <c r="BS2943" s="90">
        <f>COUNTIF(F2941:F2945,"NS")</f>
        <v>0</v>
      </c>
      <c r="BT2943" s="90">
        <f>COUNTIF(G2941:H2945,"NS")</f>
        <v>0</v>
      </c>
      <c r="BU2943" s="90">
        <f>COUNTIF(I2941:I2945,"NS")</f>
        <v>0</v>
      </c>
      <c r="BV2943" s="90">
        <f>COUNTIF(J2941:J2945,"NS")</f>
        <v>0</v>
      </c>
      <c r="BW2943" s="90">
        <f>COUNTIF(K2941:L2945,"NS")</f>
        <v>0</v>
      </c>
      <c r="BX2943" s="90">
        <f>COUNTIF(M2941:M2945,"NS")</f>
        <v>0</v>
      </c>
      <c r="BY2943" s="90">
        <f>COUNTIF(N2941:N2945,"NS")</f>
        <v>0</v>
      </c>
      <c r="BZ2943" s="90">
        <f>COUNTIF(O2941:P2945,"NS")</f>
        <v>0</v>
      </c>
      <c r="CA2943" s="90">
        <f>COUNTIF(Q2941:Q2945,"NS")</f>
        <v>0</v>
      </c>
      <c r="CB2943" s="90">
        <f>COUNTIF(R2941:R2945,"NS")</f>
        <v>0</v>
      </c>
      <c r="CC2943" s="90">
        <f>COUNTIF(S2941:T2945,"NS")</f>
        <v>0</v>
      </c>
      <c r="CD2943" s="90">
        <f>COUNTIF(U2941:U2945,"NS")</f>
        <v>0</v>
      </c>
      <c r="CE2943" s="90">
        <f>COUNTIF(V2941:V2945,"NS")</f>
        <v>0</v>
      </c>
      <c r="CF2943" s="90">
        <f>COUNTIF(W2941:X2945,"NS")</f>
        <v>0</v>
      </c>
      <c r="CG2943" s="90">
        <f>COUNTIF(Y2941:Y2945,"NS")</f>
        <v>0</v>
      </c>
      <c r="CH2943" s="90">
        <f>COUNTIF(Z2941:Z2945,"NS")</f>
        <v>0</v>
      </c>
      <c r="CI2943" s="90">
        <f>COUNTIF(AA2941:AB2945,"NS")</f>
        <v>0</v>
      </c>
      <c r="CJ2943" s="90">
        <f>COUNTIF(AC2941:AC2945,"NS")</f>
        <v>0</v>
      </c>
      <c r="CK2943" s="90">
        <f>COUNTIF(AD2941:AD2945,"NS")</f>
        <v>0</v>
      </c>
      <c r="CO2943" s="350">
        <v>0.25</v>
      </c>
      <c r="CP2943" s="342">
        <f t="shared" ref="CP2943:CS2943" si="4578">IF(CP2940="ns",0,CP2940*0.25)</f>
        <v>0</v>
      </c>
      <c r="CQ2943" s="342">
        <f t="shared" si="4578"/>
        <v>0</v>
      </c>
      <c r="CR2943" s="342">
        <f t="shared" si="4578"/>
        <v>0</v>
      </c>
      <c r="CS2943" s="486">
        <f t="shared" si="4578"/>
        <v>0</v>
      </c>
      <c r="CT2943" s="486"/>
      <c r="CU2943" s="342">
        <f>IF(CU2940="ns",0,CU2940*0.25)</f>
        <v>0</v>
      </c>
      <c r="CV2943" s="342">
        <f>IF(CV2940="ns",0,CV2940*0.25)</f>
        <v>0</v>
      </c>
      <c r="CW2943" s="486">
        <f t="shared" ref="CW2943" si="4579">IF(CW2940="ns",0,CW2940*0.25)</f>
        <v>0</v>
      </c>
      <c r="CX2943" s="486"/>
      <c r="CY2943" s="342">
        <f t="shared" ref="CY2943:DA2943" si="4580">IF(CY2940="ns",0,CY2940*0.25)</f>
        <v>0</v>
      </c>
      <c r="CZ2943" s="342">
        <f t="shared" si="4580"/>
        <v>0</v>
      </c>
      <c r="DA2943" s="486">
        <f t="shared" si="4580"/>
        <v>0</v>
      </c>
      <c r="DB2943" s="486"/>
      <c r="DC2943" s="342">
        <f t="shared" ref="DC2943:DE2943" si="4581">IF(DC2940="ns",0,DC2940*0.25)</f>
        <v>0</v>
      </c>
      <c r="DD2943" s="342">
        <f t="shared" si="4581"/>
        <v>0</v>
      </c>
      <c r="DE2943" s="486">
        <f t="shared" si="4581"/>
        <v>0</v>
      </c>
      <c r="DF2943" s="486"/>
      <c r="DG2943" s="342">
        <f t="shared" ref="DG2943:DI2943" si="4582">IF(DG2940="ns",0,DG2940*0.25)</f>
        <v>0</v>
      </c>
      <c r="DH2943" s="342">
        <f t="shared" si="4582"/>
        <v>0</v>
      </c>
      <c r="DI2943" s="486">
        <f t="shared" si="4582"/>
        <v>0</v>
      </c>
      <c r="DJ2943" s="486"/>
      <c r="DK2943" s="342">
        <f t="shared" ref="DK2943:DM2943" si="4583">IF(DK2940="ns",0,DK2940*0.25)</f>
        <v>0</v>
      </c>
      <c r="DL2943" s="342">
        <f t="shared" si="4583"/>
        <v>0</v>
      </c>
      <c r="DM2943" s="486">
        <f t="shared" si="4583"/>
        <v>0</v>
      </c>
      <c r="DN2943" s="486"/>
      <c r="DO2943" s="342">
        <f t="shared" ref="DO2943:DP2943" si="4584">IF(DO2940="ns",0,DO2940*0.25)</f>
        <v>0</v>
      </c>
      <c r="DP2943" s="342">
        <f t="shared" si="4584"/>
        <v>0</v>
      </c>
    </row>
    <row r="2944" spans="1:122" ht="38.25" customHeight="1" x14ac:dyDescent="0.2">
      <c r="A2944" s="172"/>
      <c r="B2944" s="172"/>
      <c r="C2944" s="169" t="s">
        <v>557</v>
      </c>
      <c r="D2944" s="201"/>
      <c r="E2944" s="201"/>
      <c r="F2944" s="201"/>
      <c r="G2944" s="486"/>
      <c r="H2944" s="486"/>
      <c r="I2944" s="201"/>
      <c r="J2944" s="201"/>
      <c r="K2944" s="486"/>
      <c r="L2944" s="486"/>
      <c r="M2944" s="201"/>
      <c r="N2944" s="201"/>
      <c r="O2944" s="486"/>
      <c r="P2944" s="486"/>
      <c r="Q2944" s="201"/>
      <c r="R2944" s="201"/>
      <c r="S2944" s="486"/>
      <c r="T2944" s="486"/>
      <c r="U2944" s="201"/>
      <c r="V2944" s="201"/>
      <c r="W2944" s="486"/>
      <c r="X2944" s="486"/>
      <c r="Y2944" s="201"/>
      <c r="Z2944" s="201"/>
      <c r="AA2944" s="486"/>
      <c r="AB2944" s="486"/>
      <c r="AC2944" s="201"/>
      <c r="AD2944" s="201"/>
      <c r="AE2944" s="109"/>
      <c r="AG2944" s="130">
        <f t="shared" si="4411"/>
        <v>0</v>
      </c>
      <c r="AH2944" s="130">
        <f t="shared" si="4412"/>
        <v>0</v>
      </c>
      <c r="AI2944" s="130">
        <f t="shared" si="4413"/>
        <v>0</v>
      </c>
      <c r="AJ2944" s="130">
        <f t="shared" si="4414"/>
        <v>0</v>
      </c>
      <c r="AK2944" s="359">
        <f t="shared" si="4415"/>
        <v>0</v>
      </c>
      <c r="AL2944" s="130">
        <f t="shared" si="4416"/>
        <v>0</v>
      </c>
      <c r="AM2944" s="130">
        <f t="shared" si="4417"/>
        <v>0</v>
      </c>
      <c r="AN2944" s="130">
        <f t="shared" si="4418"/>
        <v>0</v>
      </c>
      <c r="AO2944" s="130">
        <f t="shared" si="4419"/>
        <v>0</v>
      </c>
      <c r="AP2944" s="359">
        <f t="shared" si="4420"/>
        <v>0</v>
      </c>
      <c r="AQ2944" s="130">
        <f t="shared" si="4421"/>
        <v>0</v>
      </c>
      <c r="AR2944" s="130">
        <f t="shared" si="4422"/>
        <v>0</v>
      </c>
      <c r="AS2944" s="130">
        <f t="shared" si="4423"/>
        <v>0</v>
      </c>
      <c r="AT2944" s="130">
        <f t="shared" si="4424"/>
        <v>0</v>
      </c>
      <c r="AU2944" s="359">
        <f t="shared" si="4425"/>
        <v>0</v>
      </c>
      <c r="AV2944" s="130">
        <f t="shared" si="4426"/>
        <v>0</v>
      </c>
      <c r="AW2944" s="130">
        <f t="shared" si="4427"/>
        <v>0</v>
      </c>
      <c r="AX2944" s="130">
        <f t="shared" si="4428"/>
        <v>0</v>
      </c>
      <c r="AY2944" s="130">
        <f t="shared" si="4429"/>
        <v>0</v>
      </c>
      <c r="AZ2944" s="359">
        <f t="shared" si="4430"/>
        <v>0</v>
      </c>
      <c r="BA2944" s="130">
        <f t="shared" si="4431"/>
        <v>0</v>
      </c>
      <c r="BB2944" s="130">
        <f t="shared" si="4432"/>
        <v>0</v>
      </c>
      <c r="BC2944" s="130">
        <f t="shared" si="4433"/>
        <v>0</v>
      </c>
      <c r="BD2944" s="130">
        <f t="shared" si="4434"/>
        <v>0</v>
      </c>
      <c r="BE2944" s="359">
        <f t="shared" si="4435"/>
        <v>0</v>
      </c>
      <c r="BF2944" s="130">
        <f t="shared" si="4436"/>
        <v>0</v>
      </c>
      <c r="BG2944" s="130">
        <f t="shared" si="4437"/>
        <v>0</v>
      </c>
      <c r="BH2944" s="130">
        <f t="shared" si="4438"/>
        <v>0</v>
      </c>
      <c r="BI2944" s="130">
        <f t="shared" si="4439"/>
        <v>0</v>
      </c>
      <c r="BJ2944" s="359">
        <f t="shared" si="4440"/>
        <v>0</v>
      </c>
      <c r="BK2944" s="130">
        <f t="shared" si="4441"/>
        <v>0</v>
      </c>
      <c r="BL2944" s="130">
        <f t="shared" si="4442"/>
        <v>0</v>
      </c>
      <c r="BM2944" s="130">
        <f t="shared" si="4443"/>
        <v>0</v>
      </c>
      <c r="BN2944" s="130">
        <f t="shared" si="4444"/>
        <v>0</v>
      </c>
      <c r="BO2944" s="359">
        <f t="shared" si="4445"/>
        <v>0</v>
      </c>
      <c r="BP2944" s="90" t="s">
        <v>2104</v>
      </c>
      <c r="BQ2944" s="90">
        <f>D2940</f>
        <v>0</v>
      </c>
      <c r="BR2944" s="90">
        <f>E2940</f>
        <v>0</v>
      </c>
      <c r="BS2944" s="90">
        <f>F2940</f>
        <v>0</v>
      </c>
      <c r="BT2944" s="90">
        <f>G2940</f>
        <v>0</v>
      </c>
      <c r="BU2944" s="90">
        <f>I2940</f>
        <v>0</v>
      </c>
      <c r="BV2944" s="90">
        <f>J2940</f>
        <v>0</v>
      </c>
      <c r="BW2944" s="90">
        <f>K2940</f>
        <v>0</v>
      </c>
      <c r="BX2944" s="90">
        <f>M2940</f>
        <v>0</v>
      </c>
      <c r="BY2944" s="90">
        <f>N2940</f>
        <v>0</v>
      </c>
      <c r="BZ2944" s="90">
        <f>O2940</f>
        <v>0</v>
      </c>
      <c r="CA2944" s="90">
        <f>Q2940</f>
        <v>0</v>
      </c>
      <c r="CB2944" s="90">
        <f>R2940</f>
        <v>0</v>
      </c>
      <c r="CC2944" s="90">
        <f>S2940</f>
        <v>0</v>
      </c>
      <c r="CD2944" s="90">
        <f>U2940</f>
        <v>0</v>
      </c>
      <c r="CE2944" s="90">
        <f>V2940</f>
        <v>0</v>
      </c>
      <c r="CF2944" s="90">
        <f>W2940</f>
        <v>0</v>
      </c>
      <c r="CG2944" s="90">
        <f>Y2940</f>
        <v>0</v>
      </c>
      <c r="CH2944" s="90">
        <f>Z2940</f>
        <v>0</v>
      </c>
      <c r="CI2944" s="90">
        <f>AA2940</f>
        <v>0</v>
      </c>
      <c r="CJ2944" s="90">
        <f>AC2940</f>
        <v>0</v>
      </c>
      <c r="CK2944" s="90">
        <f>AD2940</f>
        <v>0</v>
      </c>
      <c r="CO2944" s="349" t="s">
        <v>72</v>
      </c>
      <c r="CP2944" s="353">
        <f t="shared" ref="CP2944" si="4585">D2965</f>
        <v>0</v>
      </c>
      <c r="CQ2944" s="353">
        <f t="shared" ref="CQ2944" si="4586">E2965</f>
        <v>0</v>
      </c>
      <c r="CR2944" s="353">
        <f t="shared" ref="CR2944" si="4587">F2965</f>
        <v>0</v>
      </c>
      <c r="CS2944" s="488">
        <f>G2965</f>
        <v>0</v>
      </c>
      <c r="CT2944" s="488"/>
      <c r="CU2944" s="353">
        <f>I2965</f>
        <v>0</v>
      </c>
      <c r="CV2944" s="353">
        <f>J2965</f>
        <v>0</v>
      </c>
      <c r="CW2944" s="488">
        <f t="shared" ref="CW2944" si="4588">K2965</f>
        <v>0</v>
      </c>
      <c r="CX2944" s="488"/>
      <c r="CY2944" s="353">
        <f t="shared" ref="CY2944" si="4589">M2965</f>
        <v>0</v>
      </c>
      <c r="CZ2944" s="353">
        <f t="shared" ref="CZ2944" si="4590">N2965</f>
        <v>0</v>
      </c>
      <c r="DA2944" s="488">
        <f t="shared" ref="DA2944" si="4591">O2965</f>
        <v>0</v>
      </c>
      <c r="DB2944" s="488"/>
      <c r="DC2944" s="353">
        <f t="shared" ref="DC2944" si="4592">Q2965</f>
        <v>0</v>
      </c>
      <c r="DD2944" s="353">
        <f t="shared" ref="DD2944" si="4593">R2965</f>
        <v>0</v>
      </c>
      <c r="DE2944" s="488">
        <f t="shared" ref="DE2944" si="4594">S2965</f>
        <v>0</v>
      </c>
      <c r="DF2944" s="488"/>
      <c r="DG2944" s="353">
        <f t="shared" ref="DG2944" si="4595">U2965</f>
        <v>0</v>
      </c>
      <c r="DH2944" s="353">
        <f t="shared" ref="DH2944" si="4596">V2965</f>
        <v>0</v>
      </c>
      <c r="DI2944" s="488">
        <f t="shared" ref="DI2944" si="4597">W2965</f>
        <v>0</v>
      </c>
      <c r="DJ2944" s="488"/>
      <c r="DK2944" s="353">
        <f t="shared" ref="DK2944" si="4598">Y2965</f>
        <v>0</v>
      </c>
      <c r="DL2944" s="353">
        <f t="shared" ref="DL2944" si="4599">Z2965</f>
        <v>0</v>
      </c>
      <c r="DM2944" s="488">
        <f t="shared" ref="DM2944" si="4600">AA2965</f>
        <v>0</v>
      </c>
      <c r="DN2944" s="488"/>
      <c r="DO2944" s="353">
        <f t="shared" ref="DO2944" si="4601">AC2965</f>
        <v>0</v>
      </c>
      <c r="DP2944" s="353">
        <f t="shared" ref="DP2944" si="4602">AD2965</f>
        <v>0</v>
      </c>
    </row>
    <row r="2945" spans="1:122" ht="38.25" customHeight="1" x14ac:dyDescent="0.2">
      <c r="A2945" s="172"/>
      <c r="B2945" s="172"/>
      <c r="C2945" s="169" t="s">
        <v>558</v>
      </c>
      <c r="D2945" s="201"/>
      <c r="E2945" s="201"/>
      <c r="F2945" s="201"/>
      <c r="G2945" s="486"/>
      <c r="H2945" s="486"/>
      <c r="I2945" s="201"/>
      <c r="J2945" s="201"/>
      <c r="K2945" s="486"/>
      <c r="L2945" s="486"/>
      <c r="M2945" s="201"/>
      <c r="N2945" s="201"/>
      <c r="O2945" s="486"/>
      <c r="P2945" s="486"/>
      <c r="Q2945" s="201"/>
      <c r="R2945" s="201"/>
      <c r="S2945" s="486"/>
      <c r="T2945" s="486"/>
      <c r="U2945" s="201"/>
      <c r="V2945" s="201"/>
      <c r="W2945" s="486"/>
      <c r="X2945" s="486"/>
      <c r="Y2945" s="201"/>
      <c r="Z2945" s="201"/>
      <c r="AA2945" s="486"/>
      <c r="AB2945" s="486"/>
      <c r="AC2945" s="201"/>
      <c r="AD2945" s="201"/>
      <c r="AE2945" s="109"/>
      <c r="AG2945" s="130">
        <f t="shared" si="4411"/>
        <v>0</v>
      </c>
      <c r="AH2945" s="130">
        <f t="shared" si="4412"/>
        <v>0</v>
      </c>
      <c r="AI2945" s="130">
        <f t="shared" si="4413"/>
        <v>0</v>
      </c>
      <c r="AJ2945" s="130">
        <f t="shared" si="4414"/>
        <v>0</v>
      </c>
      <c r="AK2945" s="359">
        <f t="shared" si="4415"/>
        <v>0</v>
      </c>
      <c r="AL2945" s="130">
        <f t="shared" si="4416"/>
        <v>0</v>
      </c>
      <c r="AM2945" s="130">
        <f t="shared" si="4417"/>
        <v>0</v>
      </c>
      <c r="AN2945" s="130">
        <f t="shared" si="4418"/>
        <v>0</v>
      </c>
      <c r="AO2945" s="130">
        <f t="shared" si="4419"/>
        <v>0</v>
      </c>
      <c r="AP2945" s="359">
        <f t="shared" si="4420"/>
        <v>0</v>
      </c>
      <c r="AQ2945" s="130">
        <f t="shared" si="4421"/>
        <v>0</v>
      </c>
      <c r="AR2945" s="130">
        <f t="shared" si="4422"/>
        <v>0</v>
      </c>
      <c r="AS2945" s="130">
        <f t="shared" si="4423"/>
        <v>0</v>
      </c>
      <c r="AT2945" s="130">
        <f t="shared" si="4424"/>
        <v>0</v>
      </c>
      <c r="AU2945" s="359">
        <f t="shared" si="4425"/>
        <v>0</v>
      </c>
      <c r="AV2945" s="130">
        <f t="shared" si="4426"/>
        <v>0</v>
      </c>
      <c r="AW2945" s="130">
        <f t="shared" si="4427"/>
        <v>0</v>
      </c>
      <c r="AX2945" s="130">
        <f t="shared" si="4428"/>
        <v>0</v>
      </c>
      <c r="AY2945" s="130">
        <f t="shared" si="4429"/>
        <v>0</v>
      </c>
      <c r="AZ2945" s="359">
        <f t="shared" si="4430"/>
        <v>0</v>
      </c>
      <c r="BA2945" s="130">
        <f t="shared" si="4431"/>
        <v>0</v>
      </c>
      <c r="BB2945" s="130">
        <f t="shared" si="4432"/>
        <v>0</v>
      </c>
      <c r="BC2945" s="130">
        <f t="shared" si="4433"/>
        <v>0</v>
      </c>
      <c r="BD2945" s="130">
        <f t="shared" si="4434"/>
        <v>0</v>
      </c>
      <c r="BE2945" s="359">
        <f t="shared" si="4435"/>
        <v>0</v>
      </c>
      <c r="BF2945" s="130">
        <f t="shared" si="4436"/>
        <v>0</v>
      </c>
      <c r="BG2945" s="130">
        <f t="shared" si="4437"/>
        <v>0</v>
      </c>
      <c r="BH2945" s="130">
        <f t="shared" si="4438"/>
        <v>0</v>
      </c>
      <c r="BI2945" s="130">
        <f t="shared" si="4439"/>
        <v>0</v>
      </c>
      <c r="BJ2945" s="359">
        <f t="shared" si="4440"/>
        <v>0</v>
      </c>
      <c r="BK2945" s="130">
        <f t="shared" si="4441"/>
        <v>0</v>
      </c>
      <c r="BL2945" s="130">
        <f t="shared" si="4442"/>
        <v>0</v>
      </c>
      <c r="BM2945" s="130">
        <f t="shared" si="4443"/>
        <v>0</v>
      </c>
      <c r="BN2945" s="130">
        <f t="shared" si="4444"/>
        <v>0</v>
      </c>
      <c r="BO2945" s="359">
        <f t="shared" si="4445"/>
        <v>0</v>
      </c>
      <c r="BQ2945" s="246" t="s">
        <v>84</v>
      </c>
      <c r="BR2945" s="246" t="s">
        <v>2048</v>
      </c>
      <c r="BS2945" s="246" t="s">
        <v>2049</v>
      </c>
      <c r="BT2945" s="246" t="s">
        <v>84</v>
      </c>
      <c r="BU2945" s="246" t="s">
        <v>2048</v>
      </c>
      <c r="BV2945" s="246" t="s">
        <v>2049</v>
      </c>
      <c r="BW2945" s="246" t="s">
        <v>84</v>
      </c>
      <c r="BX2945" s="246" t="s">
        <v>2048</v>
      </c>
      <c r="BY2945" s="246" t="s">
        <v>2049</v>
      </c>
      <c r="BZ2945" s="246" t="s">
        <v>84</v>
      </c>
      <c r="CA2945" s="246" t="s">
        <v>2048</v>
      </c>
      <c r="CB2945" s="246" t="s">
        <v>2049</v>
      </c>
      <c r="CC2945" s="246" t="s">
        <v>84</v>
      </c>
      <c r="CD2945" s="246" t="s">
        <v>2048</v>
      </c>
      <c r="CE2945" s="246" t="s">
        <v>2049</v>
      </c>
      <c r="CF2945" s="246" t="s">
        <v>84</v>
      </c>
      <c r="CG2945" s="246" t="s">
        <v>2048</v>
      </c>
      <c r="CH2945" s="246" t="s">
        <v>2049</v>
      </c>
      <c r="CI2945" s="246" t="s">
        <v>84</v>
      </c>
      <c r="CJ2945" s="246" t="s">
        <v>2048</v>
      </c>
      <c r="CK2945" s="246" t="s">
        <v>2049</v>
      </c>
      <c r="CO2945" s="349" t="s">
        <v>2077</v>
      </c>
      <c r="CP2945" s="351">
        <f t="shared" ref="CP2945:CS2945" si="4603">IF(OR(CP2944=0,CP2944="NA",AND(CP2944="NS",CP2942&gt;0),AND(CP2944="NS",CP2941&gt;0),CP2944&lt;=CP2943),0,1)</f>
        <v>0</v>
      </c>
      <c r="CQ2945" s="351">
        <f t="shared" si="4603"/>
        <v>0</v>
      </c>
      <c r="CR2945" s="351">
        <f t="shared" si="4603"/>
        <v>0</v>
      </c>
      <c r="CS2945" s="489">
        <f t="shared" si="4603"/>
        <v>0</v>
      </c>
      <c r="CT2945" s="489"/>
      <c r="CU2945" s="351">
        <f>IF(OR(CU2944=0,CU2944="NA",AND(CU2944="NS",CU2942&gt;0),AND(CU2944="NS",CU2941&gt;0),CU2944&lt;=CU2943),0,1)</f>
        <v>0</v>
      </c>
      <c r="CV2945" s="351">
        <f>IF(OR(CV2944=0,CV2944="NA",AND(CV2944="NS",CV2942&gt;0),AND(CV2944="NS",CV2941&gt;0),CV2944&lt;=CV2943),0,1)</f>
        <v>0</v>
      </c>
      <c r="CW2945" s="489">
        <f t="shared" ref="CW2945" si="4604">IF(OR(CW2944=0,CW2944="NA",AND(CW2944="NS",CW2942&gt;0),AND(CW2944="NS",CW2941&gt;0),CW2944&lt;=CW2943),0,1)</f>
        <v>0</v>
      </c>
      <c r="CX2945" s="489"/>
      <c r="CY2945" s="351">
        <f t="shared" ref="CY2945:DA2945" si="4605">IF(OR(CY2944=0,CY2944="NA",AND(CY2944="NS",CY2942&gt;0),AND(CY2944="NS",CY2941&gt;0),CY2944&lt;=CY2943),0,1)</f>
        <v>0</v>
      </c>
      <c r="CZ2945" s="351">
        <f t="shared" si="4605"/>
        <v>0</v>
      </c>
      <c r="DA2945" s="489">
        <f t="shared" si="4605"/>
        <v>0</v>
      </c>
      <c r="DB2945" s="489"/>
      <c r="DC2945" s="351">
        <f t="shared" ref="DC2945:DE2945" si="4606">IF(OR(DC2944=0,DC2944="NA",AND(DC2944="NS",DC2942&gt;0),AND(DC2944="NS",DC2941&gt;0),DC2944&lt;=DC2943),0,1)</f>
        <v>0</v>
      </c>
      <c r="DD2945" s="351">
        <f t="shared" si="4606"/>
        <v>0</v>
      </c>
      <c r="DE2945" s="489">
        <f t="shared" si="4606"/>
        <v>0</v>
      </c>
      <c r="DF2945" s="489"/>
      <c r="DG2945" s="351">
        <f t="shared" ref="DG2945:DI2945" si="4607">IF(OR(DG2944=0,DG2944="NA",AND(DG2944="NS",DG2942&gt;0),AND(DG2944="NS",DG2941&gt;0),DG2944&lt;=DG2943),0,1)</f>
        <v>0</v>
      </c>
      <c r="DH2945" s="351">
        <f t="shared" si="4607"/>
        <v>0</v>
      </c>
      <c r="DI2945" s="489">
        <f t="shared" si="4607"/>
        <v>0</v>
      </c>
      <c r="DJ2945" s="489"/>
      <c r="DK2945" s="351">
        <f t="shared" ref="DK2945:DM2945" si="4608">IF(OR(DK2944=0,DK2944="NA",AND(DK2944="NS",DK2942&gt;0),AND(DK2944="NS",DK2941&gt;0),DK2944&lt;=DK2943),0,1)</f>
        <v>0</v>
      </c>
      <c r="DL2945" s="351">
        <f t="shared" si="4608"/>
        <v>0</v>
      </c>
      <c r="DM2945" s="489">
        <f t="shared" si="4608"/>
        <v>0</v>
      </c>
      <c r="DN2945" s="489"/>
      <c r="DO2945" s="351">
        <f t="shared" ref="DO2945:DP2945" si="4609">IF(OR(DO2944=0,DO2944="NA",AND(DO2944="NS",DO2942&gt;0),AND(DO2944="NS",DO2941&gt;0),DO2944&lt;=DO2943),0,1)</f>
        <v>0</v>
      </c>
      <c r="DP2945" s="351">
        <f t="shared" si="4609"/>
        <v>0</v>
      </c>
      <c r="DQ2945" s="340">
        <f>SUM(CP2945:DP2945)</f>
        <v>0</v>
      </c>
    </row>
    <row r="2946" spans="1:122" ht="38.25" customHeight="1" x14ac:dyDescent="0.2">
      <c r="A2946" s="173"/>
      <c r="B2946" s="173"/>
      <c r="C2946" s="168" t="s">
        <v>559</v>
      </c>
      <c r="D2946" s="201"/>
      <c r="E2946" s="201"/>
      <c r="F2946" s="201"/>
      <c r="G2946" s="486"/>
      <c r="H2946" s="486"/>
      <c r="I2946" s="201"/>
      <c r="J2946" s="201"/>
      <c r="K2946" s="486"/>
      <c r="L2946" s="486"/>
      <c r="M2946" s="201"/>
      <c r="N2946" s="201"/>
      <c r="O2946" s="486"/>
      <c r="P2946" s="486"/>
      <c r="Q2946" s="201"/>
      <c r="R2946" s="201"/>
      <c r="S2946" s="486"/>
      <c r="T2946" s="486"/>
      <c r="U2946" s="201"/>
      <c r="V2946" s="201"/>
      <c r="W2946" s="486"/>
      <c r="X2946" s="486"/>
      <c r="Y2946" s="201"/>
      <c r="Z2946" s="201"/>
      <c r="AA2946" s="486"/>
      <c r="AB2946" s="486"/>
      <c r="AC2946" s="201"/>
      <c r="AD2946" s="201"/>
      <c r="AE2946" s="109"/>
      <c r="AG2946" s="178">
        <f t="shared" si="4411"/>
        <v>0</v>
      </c>
      <c r="AH2946" s="178">
        <f t="shared" si="4412"/>
        <v>0</v>
      </c>
      <c r="AI2946" s="178">
        <f t="shared" si="4413"/>
        <v>0</v>
      </c>
      <c r="AJ2946" s="178">
        <f t="shared" si="4414"/>
        <v>0</v>
      </c>
      <c r="AK2946" s="359">
        <f t="shared" si="4415"/>
        <v>0</v>
      </c>
      <c r="AL2946" s="178">
        <f t="shared" si="4416"/>
        <v>0</v>
      </c>
      <c r="AM2946" s="178">
        <f t="shared" si="4417"/>
        <v>0</v>
      </c>
      <c r="AN2946" s="178">
        <f t="shared" si="4418"/>
        <v>0</v>
      </c>
      <c r="AO2946" s="178">
        <f t="shared" si="4419"/>
        <v>0</v>
      </c>
      <c r="AP2946" s="359">
        <f t="shared" si="4420"/>
        <v>0</v>
      </c>
      <c r="AQ2946" s="178">
        <f t="shared" si="4421"/>
        <v>0</v>
      </c>
      <c r="AR2946" s="178">
        <f t="shared" si="4422"/>
        <v>0</v>
      </c>
      <c r="AS2946" s="178">
        <f t="shared" si="4423"/>
        <v>0</v>
      </c>
      <c r="AT2946" s="178">
        <f t="shared" si="4424"/>
        <v>0</v>
      </c>
      <c r="AU2946" s="359">
        <f t="shared" si="4425"/>
        <v>0</v>
      </c>
      <c r="AV2946" s="178">
        <f t="shared" si="4426"/>
        <v>0</v>
      </c>
      <c r="AW2946" s="178">
        <f t="shared" si="4427"/>
        <v>0</v>
      </c>
      <c r="AX2946" s="178">
        <f t="shared" si="4428"/>
        <v>0</v>
      </c>
      <c r="AY2946" s="178">
        <f t="shared" si="4429"/>
        <v>0</v>
      </c>
      <c r="AZ2946" s="359">
        <f t="shared" si="4430"/>
        <v>0</v>
      </c>
      <c r="BA2946" s="178">
        <f t="shared" si="4431"/>
        <v>0</v>
      </c>
      <c r="BB2946" s="178">
        <f t="shared" si="4432"/>
        <v>0</v>
      </c>
      <c r="BC2946" s="178">
        <f t="shared" si="4433"/>
        <v>0</v>
      </c>
      <c r="BD2946" s="178">
        <f t="shared" si="4434"/>
        <v>0</v>
      </c>
      <c r="BE2946" s="359">
        <f t="shared" si="4435"/>
        <v>0</v>
      </c>
      <c r="BF2946" s="178">
        <f t="shared" si="4436"/>
        <v>0</v>
      </c>
      <c r="BG2946" s="178">
        <f t="shared" si="4437"/>
        <v>0</v>
      </c>
      <c r="BH2946" s="178">
        <f t="shared" si="4438"/>
        <v>0</v>
      </c>
      <c r="BI2946" s="178">
        <f t="shared" si="4439"/>
        <v>0</v>
      </c>
      <c r="BJ2946" s="359">
        <f t="shared" si="4440"/>
        <v>0</v>
      </c>
      <c r="BK2946" s="178">
        <f t="shared" si="4441"/>
        <v>0</v>
      </c>
      <c r="BL2946" s="178">
        <f t="shared" si="4442"/>
        <v>0</v>
      </c>
      <c r="BM2946" s="178">
        <f t="shared" si="4443"/>
        <v>0</v>
      </c>
      <c r="BN2946" s="178">
        <f t="shared" si="4444"/>
        <v>0</v>
      </c>
      <c r="BO2946" s="359">
        <f t="shared" si="4445"/>
        <v>0</v>
      </c>
      <c r="BP2946" s="186" t="s">
        <v>2077</v>
      </c>
      <c r="BQ2946" s="178">
        <f>IF($AG$1789=$AH$1789,0,IF(
OR(
AND(BQ2950=0,BQ2949&gt;0),
AND(BQ2950="NS",BQ2948&gt;0),
AND(BQ2950="NS",BQ2948=0,BQ2949=0)),1,
IF(OR(
AND(BQ2949&gt;=2,BQ2948&lt;BQ2950),
AND(BQ2950="NS",BQ2948=0,BQ2949&gt;0),
BQ2950=BQ2948,
AND(BQ2950="NA",BQ2949=0,BQ2948=0,BQ2947&gt;0)),0,1)))</f>
        <v>0</v>
      </c>
      <c r="BR2946" s="178">
        <f t="shared" ref="BR2946:BY2946" si="4610">IF($AG$1789=$AH$1789,0,IF(
OR(
AND(BR2950=0,BR2949&gt;0),
AND(BR2950="NS",BR2948&gt;0),
AND(BR2950="NS",BR2948=0,BR2949=0)),1,
IF(OR(
AND(BR2949&gt;=2,BR2948&lt;BR2950),
AND(BR2950="NS",BR2948=0,BR2949&gt;0),
BR2950=BR2948,
AND(BR2950="NA",BR2949=0,BR2948=0,BR2947&gt;0)),0,1)))</f>
        <v>0</v>
      </c>
      <c r="BS2946" s="178">
        <f t="shared" si="4610"/>
        <v>0</v>
      </c>
      <c r="BT2946" s="178">
        <f t="shared" si="4610"/>
        <v>0</v>
      </c>
      <c r="BU2946" s="178">
        <f t="shared" si="4610"/>
        <v>0</v>
      </c>
      <c r="BV2946" s="178">
        <f t="shared" si="4610"/>
        <v>0</v>
      </c>
      <c r="BW2946" s="178">
        <f t="shared" si="4610"/>
        <v>0</v>
      </c>
      <c r="BX2946" s="178">
        <f t="shared" si="4610"/>
        <v>0</v>
      </c>
      <c r="BY2946" s="178">
        <f t="shared" si="4610"/>
        <v>0</v>
      </c>
      <c r="BZ2946" s="178">
        <f>IF($AG$1789=$AH$1789,0,IF(
OR(
AND(BZ2950=0,BZ2949&gt;0),
AND(BZ2950="NS",BZ2948&gt;0),
AND(BZ2950="NS",BZ2948=0,BZ2949=0)),1,
IF(OR(
AND(BZ2949&gt;=2,BZ2948&lt;BZ2950),
AND(BZ2950="NS",BZ2948=0,BZ2949&gt;0),
BZ2950=BZ2948,
AND(BZ2950="NA",BZ2949=0,BZ2948=0,BZ2947&gt;0)),0,1)))</f>
        <v>0</v>
      </c>
      <c r="CA2946" s="178">
        <f t="shared" ref="CA2946:CK2946" si="4611">IF($AG$1789=$AH$1789,0,IF(
OR(
AND(CA2950=0,CA2949&gt;0),
AND(CA2950="NS",CA2948&gt;0),
AND(CA2950="NS",CA2948=0,CA2949=0)),1,
IF(OR(
AND(CA2949&gt;=2,CA2948&lt;CA2950),
AND(CA2950="NS",CA2948=0,CA2949&gt;0),
CA2950=CA2948,
AND(CA2950="NA",CA2949=0,CA2948=0,CA2947&gt;0)),0,1)))</f>
        <v>0</v>
      </c>
      <c r="CB2946" s="178">
        <f t="shared" si="4611"/>
        <v>0</v>
      </c>
      <c r="CC2946" s="178">
        <f t="shared" si="4611"/>
        <v>0</v>
      </c>
      <c r="CD2946" s="178">
        <f t="shared" si="4611"/>
        <v>0</v>
      </c>
      <c r="CE2946" s="178">
        <f t="shared" si="4611"/>
        <v>0</v>
      </c>
      <c r="CF2946" s="178">
        <f t="shared" si="4611"/>
        <v>0</v>
      </c>
      <c r="CG2946" s="178">
        <f t="shared" si="4611"/>
        <v>0</v>
      </c>
      <c r="CH2946" s="178">
        <f t="shared" si="4611"/>
        <v>0</v>
      </c>
      <c r="CI2946" s="178">
        <f t="shared" si="4611"/>
        <v>0</v>
      </c>
      <c r="CJ2946" s="178">
        <f t="shared" si="4611"/>
        <v>0</v>
      </c>
      <c r="CK2946" s="178">
        <f t="shared" si="4611"/>
        <v>0</v>
      </c>
      <c r="CL2946" s="186">
        <f>SUM(BZ2946:CK2946)</f>
        <v>0</v>
      </c>
      <c r="CO2946" s="354"/>
      <c r="CP2946" s="341"/>
      <c r="CQ2946" s="341"/>
      <c r="CR2946" s="341"/>
      <c r="CS2946" s="487"/>
      <c r="CT2946" s="487"/>
      <c r="CU2946" s="341"/>
      <c r="CV2946" s="341"/>
      <c r="CW2946" s="487"/>
      <c r="CX2946" s="487"/>
      <c r="CY2946" s="341"/>
      <c r="CZ2946" s="341"/>
      <c r="DA2946" s="487"/>
      <c r="DB2946" s="487"/>
      <c r="DC2946" s="341"/>
      <c r="DD2946" s="341"/>
      <c r="DE2946" s="487"/>
      <c r="DF2946" s="487"/>
      <c r="DG2946" s="341"/>
      <c r="DH2946" s="341"/>
      <c r="DI2946" s="487"/>
      <c r="DJ2946" s="487"/>
      <c r="DK2946" s="341"/>
      <c r="DL2946" s="341"/>
      <c r="DM2946" s="487"/>
      <c r="DN2946" s="487"/>
      <c r="DO2946" s="341"/>
      <c r="DP2946" s="341"/>
      <c r="DQ2946" s="186"/>
      <c r="DR2946" s="186"/>
    </row>
    <row r="2947" spans="1:122" ht="38.25" customHeight="1" x14ac:dyDescent="0.2">
      <c r="A2947" s="172"/>
      <c r="B2947" s="172"/>
      <c r="C2947" s="169" t="s">
        <v>568</v>
      </c>
      <c r="D2947" s="201"/>
      <c r="E2947" s="201"/>
      <c r="F2947" s="201"/>
      <c r="G2947" s="486"/>
      <c r="H2947" s="486"/>
      <c r="I2947" s="201"/>
      <c r="J2947" s="201"/>
      <c r="K2947" s="486"/>
      <c r="L2947" s="486"/>
      <c r="M2947" s="201"/>
      <c r="N2947" s="201"/>
      <c r="O2947" s="486"/>
      <c r="P2947" s="486"/>
      <c r="Q2947" s="201"/>
      <c r="R2947" s="201"/>
      <c r="S2947" s="486"/>
      <c r="T2947" s="486"/>
      <c r="U2947" s="201"/>
      <c r="V2947" s="201"/>
      <c r="W2947" s="486"/>
      <c r="X2947" s="486"/>
      <c r="Y2947" s="201"/>
      <c r="Z2947" s="201"/>
      <c r="AA2947" s="486"/>
      <c r="AB2947" s="486"/>
      <c r="AC2947" s="201"/>
      <c r="AD2947" s="201"/>
      <c r="AE2947" s="109"/>
      <c r="AG2947" s="130">
        <f t="shared" si="4411"/>
        <v>0</v>
      </c>
      <c r="AH2947" s="130">
        <f t="shared" si="4412"/>
        <v>0</v>
      </c>
      <c r="AI2947" s="130">
        <f t="shared" si="4413"/>
        <v>0</v>
      </c>
      <c r="AJ2947" s="130">
        <f t="shared" si="4414"/>
        <v>0</v>
      </c>
      <c r="AK2947" s="359">
        <f t="shared" si="4415"/>
        <v>0</v>
      </c>
      <c r="AL2947" s="130">
        <f t="shared" si="4416"/>
        <v>0</v>
      </c>
      <c r="AM2947" s="130">
        <f t="shared" si="4417"/>
        <v>0</v>
      </c>
      <c r="AN2947" s="130">
        <f t="shared" si="4418"/>
        <v>0</v>
      </c>
      <c r="AO2947" s="130">
        <f t="shared" si="4419"/>
        <v>0</v>
      </c>
      <c r="AP2947" s="359">
        <f t="shared" si="4420"/>
        <v>0</v>
      </c>
      <c r="AQ2947" s="130">
        <f t="shared" si="4421"/>
        <v>0</v>
      </c>
      <c r="AR2947" s="130">
        <f t="shared" si="4422"/>
        <v>0</v>
      </c>
      <c r="AS2947" s="130">
        <f t="shared" si="4423"/>
        <v>0</v>
      </c>
      <c r="AT2947" s="130">
        <f t="shared" si="4424"/>
        <v>0</v>
      </c>
      <c r="AU2947" s="359">
        <f t="shared" si="4425"/>
        <v>0</v>
      </c>
      <c r="AV2947" s="130">
        <f t="shared" si="4426"/>
        <v>0</v>
      </c>
      <c r="AW2947" s="130">
        <f t="shared" si="4427"/>
        <v>0</v>
      </c>
      <c r="AX2947" s="130">
        <f t="shared" si="4428"/>
        <v>0</v>
      </c>
      <c r="AY2947" s="130">
        <f t="shared" si="4429"/>
        <v>0</v>
      </c>
      <c r="AZ2947" s="359">
        <f t="shared" si="4430"/>
        <v>0</v>
      </c>
      <c r="BA2947" s="130">
        <f t="shared" si="4431"/>
        <v>0</v>
      </c>
      <c r="BB2947" s="130">
        <f t="shared" si="4432"/>
        <v>0</v>
      </c>
      <c r="BC2947" s="130">
        <f t="shared" si="4433"/>
        <v>0</v>
      </c>
      <c r="BD2947" s="130">
        <f t="shared" si="4434"/>
        <v>0</v>
      </c>
      <c r="BE2947" s="359">
        <f t="shared" si="4435"/>
        <v>0</v>
      </c>
      <c r="BF2947" s="130">
        <f t="shared" si="4436"/>
        <v>0</v>
      </c>
      <c r="BG2947" s="130">
        <f t="shared" si="4437"/>
        <v>0</v>
      </c>
      <c r="BH2947" s="130">
        <f t="shared" si="4438"/>
        <v>0</v>
      </c>
      <c r="BI2947" s="130">
        <f t="shared" si="4439"/>
        <v>0</v>
      </c>
      <c r="BJ2947" s="359">
        <f t="shared" si="4440"/>
        <v>0</v>
      </c>
      <c r="BK2947" s="130">
        <f t="shared" si="4441"/>
        <v>0</v>
      </c>
      <c r="BL2947" s="130">
        <f t="shared" si="4442"/>
        <v>0</v>
      </c>
      <c r="BM2947" s="130">
        <f t="shared" si="4443"/>
        <v>0</v>
      </c>
      <c r="BN2947" s="130">
        <f t="shared" si="4444"/>
        <v>0</v>
      </c>
      <c r="BO2947" s="359">
        <f t="shared" si="4445"/>
        <v>0</v>
      </c>
      <c r="BP2947" s="90" t="s">
        <v>2058</v>
      </c>
      <c r="BQ2947" s="90">
        <f>COUNTIF(D2947:D2951,"NA")</f>
        <v>0</v>
      </c>
      <c r="BR2947" s="90">
        <f>COUNTIF(E2947:E2953,"NA")</f>
        <v>0</v>
      </c>
      <c r="BS2947" s="90">
        <f>COUNTIF(F2947:F2953,"NA")</f>
        <v>0</v>
      </c>
      <c r="BT2947" s="90">
        <f>COUNTIF(G2947:H2953,"NA")</f>
        <v>0</v>
      </c>
      <c r="BU2947" s="90">
        <f>COUNTIF(I2947:I2953,"NA")</f>
        <v>0</v>
      </c>
      <c r="BV2947" s="90">
        <f>COUNTIF(J2947:J2953,"NA")</f>
        <v>0</v>
      </c>
      <c r="BW2947" s="90">
        <f>COUNTIF(K2947:L2953,"NA")</f>
        <v>0</v>
      </c>
      <c r="BX2947" s="90">
        <f>COUNTIF(M2947:M2953,"NA")</f>
        <v>0</v>
      </c>
      <c r="BY2947" s="90">
        <f>COUNTIF(N2947:N2953,"NA")</f>
        <v>0</v>
      </c>
      <c r="BZ2947" s="90">
        <f>COUNTIF(O2947:P2953,"NA")</f>
        <v>0</v>
      </c>
      <c r="CA2947" s="90">
        <f>COUNTIF(Q2947:Q2953,"NA")</f>
        <v>0</v>
      </c>
      <c r="CB2947" s="90">
        <f>COUNTIF(R2947:R2953,"NA")</f>
        <v>0</v>
      </c>
      <c r="CC2947" s="90">
        <f>COUNTIF(S2947:T2953,"NA")</f>
        <v>0</v>
      </c>
      <c r="CD2947" s="90">
        <f>COUNTIF(U2947:U2953,"NA")</f>
        <v>0</v>
      </c>
      <c r="CE2947" s="90">
        <f>COUNTIF(V2947:V2953,"NA")</f>
        <v>0</v>
      </c>
      <c r="CF2947" s="90">
        <f>COUNTIF(W2947:X2953,"NA")</f>
        <v>0</v>
      </c>
      <c r="CG2947" s="90">
        <f>COUNTIF(Y2947:Y2953,"NA")</f>
        <v>0</v>
      </c>
      <c r="CH2947" s="90">
        <f>COUNTIF(Z2947:Z2953,"NA")</f>
        <v>0</v>
      </c>
      <c r="CI2947" s="90">
        <f>COUNTIF(AA2947:AB2953,"NA")</f>
        <v>0</v>
      </c>
      <c r="CJ2947" s="90">
        <f>COUNTIF(AC2947:AC2953,"NA")</f>
        <v>0</v>
      </c>
      <c r="CK2947" s="90">
        <f>COUNTIF(AD2947:AD2953,"NA")</f>
        <v>0</v>
      </c>
      <c r="CO2947" s="340"/>
      <c r="CP2947" s="342"/>
      <c r="CQ2947" s="342"/>
      <c r="CR2947" s="342"/>
      <c r="CS2947" s="486"/>
      <c r="CT2947" s="486"/>
      <c r="CU2947" s="342"/>
      <c r="CV2947" s="342"/>
      <c r="CW2947" s="486"/>
      <c r="CX2947" s="486"/>
      <c r="CY2947" s="342"/>
      <c r="CZ2947" s="342"/>
      <c r="DA2947" s="486"/>
      <c r="DB2947" s="486"/>
      <c r="DC2947" s="342"/>
      <c r="DD2947" s="342"/>
      <c r="DE2947" s="486"/>
      <c r="DF2947" s="486"/>
      <c r="DG2947" s="342"/>
      <c r="DH2947" s="342"/>
      <c r="DI2947" s="486"/>
      <c r="DJ2947" s="486"/>
      <c r="DK2947" s="342"/>
      <c r="DL2947" s="342"/>
      <c r="DM2947" s="486"/>
      <c r="DN2947" s="486"/>
      <c r="DO2947" s="342"/>
      <c r="DP2947" s="342"/>
    </row>
    <row r="2948" spans="1:122" ht="38.25" customHeight="1" x14ac:dyDescent="0.2">
      <c r="A2948" s="172"/>
      <c r="B2948" s="172"/>
      <c r="C2948" s="169" t="s">
        <v>569</v>
      </c>
      <c r="D2948" s="201"/>
      <c r="E2948" s="201"/>
      <c r="F2948" s="201"/>
      <c r="G2948" s="486"/>
      <c r="H2948" s="486"/>
      <c r="I2948" s="201"/>
      <c r="J2948" s="201"/>
      <c r="K2948" s="486"/>
      <c r="L2948" s="486"/>
      <c r="M2948" s="201"/>
      <c r="N2948" s="201"/>
      <c r="O2948" s="486"/>
      <c r="P2948" s="486"/>
      <c r="Q2948" s="201"/>
      <c r="R2948" s="201"/>
      <c r="S2948" s="486"/>
      <c r="T2948" s="486"/>
      <c r="U2948" s="201"/>
      <c r="V2948" s="201"/>
      <c r="W2948" s="486"/>
      <c r="X2948" s="486"/>
      <c r="Y2948" s="201"/>
      <c r="Z2948" s="201"/>
      <c r="AA2948" s="486"/>
      <c r="AB2948" s="486"/>
      <c r="AC2948" s="201"/>
      <c r="AD2948" s="201"/>
      <c r="AE2948" s="109"/>
      <c r="AG2948" s="130">
        <f t="shared" si="4411"/>
        <v>0</v>
      </c>
      <c r="AH2948" s="130">
        <f t="shared" si="4412"/>
        <v>0</v>
      </c>
      <c r="AI2948" s="130">
        <f t="shared" si="4413"/>
        <v>0</v>
      </c>
      <c r="AJ2948" s="130">
        <f t="shared" si="4414"/>
        <v>0</v>
      </c>
      <c r="AK2948" s="359">
        <f t="shared" si="4415"/>
        <v>0</v>
      </c>
      <c r="AL2948" s="130">
        <f t="shared" si="4416"/>
        <v>0</v>
      </c>
      <c r="AM2948" s="130">
        <f t="shared" si="4417"/>
        <v>0</v>
      </c>
      <c r="AN2948" s="130">
        <f t="shared" si="4418"/>
        <v>0</v>
      </c>
      <c r="AO2948" s="130">
        <f t="shared" si="4419"/>
        <v>0</v>
      </c>
      <c r="AP2948" s="359">
        <f t="shared" si="4420"/>
        <v>0</v>
      </c>
      <c r="AQ2948" s="130">
        <f t="shared" si="4421"/>
        <v>0</v>
      </c>
      <c r="AR2948" s="130">
        <f t="shared" si="4422"/>
        <v>0</v>
      </c>
      <c r="AS2948" s="130">
        <f t="shared" si="4423"/>
        <v>0</v>
      </c>
      <c r="AT2948" s="130">
        <f t="shared" si="4424"/>
        <v>0</v>
      </c>
      <c r="AU2948" s="359">
        <f t="shared" si="4425"/>
        <v>0</v>
      </c>
      <c r="AV2948" s="130">
        <f t="shared" si="4426"/>
        <v>0</v>
      </c>
      <c r="AW2948" s="130">
        <f t="shared" si="4427"/>
        <v>0</v>
      </c>
      <c r="AX2948" s="130">
        <f t="shared" si="4428"/>
        <v>0</v>
      </c>
      <c r="AY2948" s="130">
        <f t="shared" si="4429"/>
        <v>0</v>
      </c>
      <c r="AZ2948" s="359">
        <f t="shared" si="4430"/>
        <v>0</v>
      </c>
      <c r="BA2948" s="130">
        <f t="shared" si="4431"/>
        <v>0</v>
      </c>
      <c r="BB2948" s="130">
        <f t="shared" si="4432"/>
        <v>0</v>
      </c>
      <c r="BC2948" s="130">
        <f t="shared" si="4433"/>
        <v>0</v>
      </c>
      <c r="BD2948" s="130">
        <f t="shared" si="4434"/>
        <v>0</v>
      </c>
      <c r="BE2948" s="359">
        <f t="shared" si="4435"/>
        <v>0</v>
      </c>
      <c r="BF2948" s="130">
        <f t="shared" si="4436"/>
        <v>0</v>
      </c>
      <c r="BG2948" s="130">
        <f t="shared" si="4437"/>
        <v>0</v>
      </c>
      <c r="BH2948" s="130">
        <f t="shared" si="4438"/>
        <v>0</v>
      </c>
      <c r="BI2948" s="130">
        <f t="shared" si="4439"/>
        <v>0</v>
      </c>
      <c r="BJ2948" s="359">
        <f t="shared" si="4440"/>
        <v>0</v>
      </c>
      <c r="BK2948" s="130">
        <f t="shared" si="4441"/>
        <v>0</v>
      </c>
      <c r="BL2948" s="130">
        <f t="shared" si="4442"/>
        <v>0</v>
      </c>
      <c r="BM2948" s="130">
        <f t="shared" si="4443"/>
        <v>0</v>
      </c>
      <c r="BN2948" s="130">
        <f t="shared" si="4444"/>
        <v>0</v>
      </c>
      <c r="BO2948" s="359">
        <f t="shared" si="4445"/>
        <v>0</v>
      </c>
      <c r="BP2948" s="90" t="s">
        <v>2078</v>
      </c>
      <c r="BQ2948" s="90">
        <f>SUM(D2947:D2951)</f>
        <v>0</v>
      </c>
      <c r="BR2948" s="90">
        <f>SUM(E2947:E2953)</f>
        <v>0</v>
      </c>
      <c r="BS2948" s="90">
        <f>SUM(F2947:F2953)</f>
        <v>0</v>
      </c>
      <c r="BT2948" s="90">
        <f>SUM(G2947:H2953)</f>
        <v>0</v>
      </c>
      <c r="BU2948" s="90">
        <f>SUM(I2947:I2953)</f>
        <v>0</v>
      </c>
      <c r="BV2948" s="90">
        <f>SUM(J2947:J2953)</f>
        <v>0</v>
      </c>
      <c r="BW2948" s="90">
        <f>SUM(K2947:L2953)</f>
        <v>0</v>
      </c>
      <c r="BX2948" s="90">
        <f>SUM(M2947:M2953)</f>
        <v>0</v>
      </c>
      <c r="BY2948" s="90">
        <f>SUM(N2947:N2953)</f>
        <v>0</v>
      </c>
      <c r="BZ2948" s="90">
        <f>SUM(O2947:P2953)</f>
        <v>0</v>
      </c>
      <c r="CA2948" s="90">
        <f>SUM(Q2947:Q2953)</f>
        <v>0</v>
      </c>
      <c r="CB2948" s="90">
        <f>SUM(R2947:R2953)</f>
        <v>0</v>
      </c>
      <c r="CC2948" s="90">
        <f>SUM(S2947:T2953)</f>
        <v>0</v>
      </c>
      <c r="CD2948" s="90">
        <f>SUM(U2947:U2953)</f>
        <v>0</v>
      </c>
      <c r="CE2948" s="90">
        <f>SUM(V2947:V2953)</f>
        <v>0</v>
      </c>
      <c r="CF2948" s="90">
        <f>SUM(W2947:X2953)</f>
        <v>0</v>
      </c>
      <c r="CG2948" s="90">
        <f>SUM(Y2947:Y2953)</f>
        <v>0</v>
      </c>
      <c r="CH2948" s="90">
        <f>SUM(Z2947:Z2953)</f>
        <v>0</v>
      </c>
      <c r="CI2948" s="90">
        <f>SUM(AA2947:AB2953)</f>
        <v>0</v>
      </c>
      <c r="CJ2948" s="90">
        <f>SUM(AC2947:AC2953)</f>
        <v>0</v>
      </c>
      <c r="CK2948" s="90">
        <f>SUM(AD2947:AD2953)</f>
        <v>0</v>
      </c>
      <c r="CO2948" s="340"/>
      <c r="CP2948" s="342"/>
      <c r="CQ2948" s="342"/>
      <c r="CR2948" s="342"/>
      <c r="CS2948" s="486"/>
      <c r="CT2948" s="486"/>
      <c r="CU2948" s="342"/>
      <c r="CV2948" s="342"/>
      <c r="CW2948" s="486"/>
      <c r="CX2948" s="486"/>
      <c r="CY2948" s="342"/>
      <c r="CZ2948" s="342"/>
      <c r="DA2948" s="486"/>
      <c r="DB2948" s="486"/>
      <c r="DC2948" s="342"/>
      <c r="DD2948" s="342"/>
      <c r="DE2948" s="486"/>
      <c r="DF2948" s="486"/>
      <c r="DG2948" s="342"/>
      <c r="DH2948" s="342"/>
      <c r="DI2948" s="486"/>
      <c r="DJ2948" s="486"/>
      <c r="DK2948" s="342"/>
      <c r="DL2948" s="342"/>
      <c r="DM2948" s="486"/>
      <c r="DN2948" s="486"/>
      <c r="DO2948" s="342"/>
      <c r="DP2948" s="342"/>
    </row>
    <row r="2949" spans="1:122" ht="38.25" customHeight="1" x14ac:dyDescent="0.2">
      <c r="A2949" s="172"/>
      <c r="B2949" s="172"/>
      <c r="C2949" s="169" t="s">
        <v>570</v>
      </c>
      <c r="D2949" s="201"/>
      <c r="E2949" s="201"/>
      <c r="F2949" s="201"/>
      <c r="G2949" s="486"/>
      <c r="H2949" s="486"/>
      <c r="I2949" s="201"/>
      <c r="J2949" s="201"/>
      <c r="K2949" s="486"/>
      <c r="L2949" s="486"/>
      <c r="M2949" s="201"/>
      <c r="N2949" s="201"/>
      <c r="O2949" s="486"/>
      <c r="P2949" s="486"/>
      <c r="Q2949" s="201"/>
      <c r="R2949" s="201"/>
      <c r="S2949" s="486"/>
      <c r="T2949" s="486"/>
      <c r="U2949" s="201"/>
      <c r="V2949" s="201"/>
      <c r="W2949" s="486"/>
      <c r="X2949" s="486"/>
      <c r="Y2949" s="201"/>
      <c r="Z2949" s="201"/>
      <c r="AA2949" s="486"/>
      <c r="AB2949" s="486"/>
      <c r="AC2949" s="201"/>
      <c r="AD2949" s="201"/>
      <c r="AE2949" s="109"/>
      <c r="AG2949" s="130">
        <f t="shared" si="4411"/>
        <v>0</v>
      </c>
      <c r="AH2949" s="130">
        <f t="shared" si="4412"/>
        <v>0</v>
      </c>
      <c r="AI2949" s="130">
        <f t="shared" si="4413"/>
        <v>0</v>
      </c>
      <c r="AJ2949" s="130">
        <f t="shared" si="4414"/>
        <v>0</v>
      </c>
      <c r="AK2949" s="359">
        <f t="shared" si="4415"/>
        <v>0</v>
      </c>
      <c r="AL2949" s="130">
        <f t="shared" si="4416"/>
        <v>0</v>
      </c>
      <c r="AM2949" s="130">
        <f t="shared" si="4417"/>
        <v>0</v>
      </c>
      <c r="AN2949" s="130">
        <f t="shared" si="4418"/>
        <v>0</v>
      </c>
      <c r="AO2949" s="130">
        <f t="shared" si="4419"/>
        <v>0</v>
      </c>
      <c r="AP2949" s="359">
        <f t="shared" si="4420"/>
        <v>0</v>
      </c>
      <c r="AQ2949" s="130">
        <f t="shared" si="4421"/>
        <v>0</v>
      </c>
      <c r="AR2949" s="130">
        <f t="shared" si="4422"/>
        <v>0</v>
      </c>
      <c r="AS2949" s="130">
        <f t="shared" si="4423"/>
        <v>0</v>
      </c>
      <c r="AT2949" s="130">
        <f t="shared" si="4424"/>
        <v>0</v>
      </c>
      <c r="AU2949" s="359">
        <f t="shared" si="4425"/>
        <v>0</v>
      </c>
      <c r="AV2949" s="130">
        <f t="shared" si="4426"/>
        <v>0</v>
      </c>
      <c r="AW2949" s="130">
        <f t="shared" si="4427"/>
        <v>0</v>
      </c>
      <c r="AX2949" s="130">
        <f t="shared" si="4428"/>
        <v>0</v>
      </c>
      <c r="AY2949" s="130">
        <f t="shared" si="4429"/>
        <v>0</v>
      </c>
      <c r="AZ2949" s="359">
        <f t="shared" si="4430"/>
        <v>0</v>
      </c>
      <c r="BA2949" s="130">
        <f t="shared" si="4431"/>
        <v>0</v>
      </c>
      <c r="BB2949" s="130">
        <f t="shared" si="4432"/>
        <v>0</v>
      </c>
      <c r="BC2949" s="130">
        <f t="shared" si="4433"/>
        <v>0</v>
      </c>
      <c r="BD2949" s="130">
        <f t="shared" si="4434"/>
        <v>0</v>
      </c>
      <c r="BE2949" s="359">
        <f t="shared" si="4435"/>
        <v>0</v>
      </c>
      <c r="BF2949" s="130">
        <f t="shared" si="4436"/>
        <v>0</v>
      </c>
      <c r="BG2949" s="130">
        <f t="shared" si="4437"/>
        <v>0</v>
      </c>
      <c r="BH2949" s="130">
        <f t="shared" si="4438"/>
        <v>0</v>
      </c>
      <c r="BI2949" s="130">
        <f t="shared" si="4439"/>
        <v>0</v>
      </c>
      <c r="BJ2949" s="359">
        <f t="shared" si="4440"/>
        <v>0</v>
      </c>
      <c r="BK2949" s="130">
        <f t="shared" si="4441"/>
        <v>0</v>
      </c>
      <c r="BL2949" s="130">
        <f t="shared" si="4442"/>
        <v>0</v>
      </c>
      <c r="BM2949" s="130">
        <f t="shared" si="4443"/>
        <v>0</v>
      </c>
      <c r="BN2949" s="130">
        <f t="shared" si="4444"/>
        <v>0</v>
      </c>
      <c r="BO2949" s="359">
        <f t="shared" si="4445"/>
        <v>0</v>
      </c>
      <c r="BP2949" s="90" t="s">
        <v>2029</v>
      </c>
      <c r="BQ2949" s="90">
        <f>COUNTIF(D2947:D2951,"NS")</f>
        <v>0</v>
      </c>
      <c r="BR2949" s="90">
        <f>COUNTIF(E2947:E2953,"NS")</f>
        <v>0</v>
      </c>
      <c r="BS2949" s="90">
        <f>COUNTIF(F2947:F2953,"NS")</f>
        <v>0</v>
      </c>
      <c r="BT2949" s="90">
        <f>COUNTIF(G2947:H2953,"NS")</f>
        <v>0</v>
      </c>
      <c r="BU2949" s="90">
        <f>COUNTIF(I2947:I2953,"NS")</f>
        <v>0</v>
      </c>
      <c r="BV2949" s="90">
        <f>COUNTIF(J2947:J2953,"NS")</f>
        <v>0</v>
      </c>
      <c r="BW2949" s="90">
        <f>COUNTIF(K2947:L2953,"NS")</f>
        <v>0</v>
      </c>
      <c r="BX2949" s="90">
        <f>COUNTIF(M2947:M2953,"NS")</f>
        <v>0</v>
      </c>
      <c r="BY2949" s="90">
        <f>COUNTIF(N2947:N2953,"NS")</f>
        <v>0</v>
      </c>
      <c r="BZ2949" s="90">
        <f>COUNTIF(O2947:P2953,"NS")</f>
        <v>0</v>
      </c>
      <c r="CA2949" s="90">
        <f>COUNTIF(Q2947:Q2953,"NS")</f>
        <v>0</v>
      </c>
      <c r="CB2949" s="90">
        <f>COUNTIF(R2947:R2953,"NS")</f>
        <v>0</v>
      </c>
      <c r="CC2949" s="90">
        <f>COUNTIF(S2947:T2953,"NS")</f>
        <v>0</v>
      </c>
      <c r="CD2949" s="90">
        <f>COUNTIF(U2947:U2953,"NS")</f>
        <v>0</v>
      </c>
      <c r="CE2949" s="90">
        <f>COUNTIF(V2947:V2953,"NS")</f>
        <v>0</v>
      </c>
      <c r="CF2949" s="90">
        <f>COUNTIF(W2947:X2953,"NS")</f>
        <v>0</v>
      </c>
      <c r="CG2949" s="90">
        <f>COUNTIF(Y2947:Y2953,"NS")</f>
        <v>0</v>
      </c>
      <c r="CH2949" s="90">
        <f>COUNTIF(Z2947:Z2953,"NS")</f>
        <v>0</v>
      </c>
      <c r="CI2949" s="90">
        <f>COUNTIF(AA2947:AB2953,"NS")</f>
        <v>0</v>
      </c>
      <c r="CJ2949" s="90">
        <f>COUNTIF(AC2947:AC2953,"NS")</f>
        <v>0</v>
      </c>
      <c r="CK2949" s="90">
        <f>COUNTIF(AD2947:AD2953,"NS")</f>
        <v>0</v>
      </c>
      <c r="CO2949" s="340"/>
      <c r="CP2949" s="342"/>
      <c r="CQ2949" s="342"/>
      <c r="CR2949" s="342"/>
      <c r="CS2949" s="486"/>
      <c r="CT2949" s="486"/>
      <c r="CU2949" s="342"/>
      <c r="CV2949" s="342"/>
      <c r="CW2949" s="486"/>
      <c r="CX2949" s="486"/>
      <c r="CY2949" s="342"/>
      <c r="CZ2949" s="342"/>
      <c r="DA2949" s="486"/>
      <c r="DB2949" s="486"/>
      <c r="DC2949" s="342"/>
      <c r="DD2949" s="342"/>
      <c r="DE2949" s="486"/>
      <c r="DF2949" s="486"/>
      <c r="DG2949" s="342"/>
      <c r="DH2949" s="342"/>
      <c r="DI2949" s="486"/>
      <c r="DJ2949" s="486"/>
      <c r="DK2949" s="342"/>
      <c r="DL2949" s="342"/>
      <c r="DM2949" s="486"/>
      <c r="DN2949" s="486"/>
      <c r="DO2949" s="342"/>
      <c r="DP2949" s="342"/>
    </row>
    <row r="2950" spans="1:122" ht="38.25" customHeight="1" x14ac:dyDescent="0.2">
      <c r="A2950" s="172"/>
      <c r="B2950" s="172"/>
      <c r="C2950" s="169" t="s">
        <v>571</v>
      </c>
      <c r="D2950" s="201"/>
      <c r="E2950" s="201"/>
      <c r="F2950" s="201"/>
      <c r="G2950" s="486"/>
      <c r="H2950" s="486"/>
      <c r="I2950" s="201"/>
      <c r="J2950" s="201"/>
      <c r="K2950" s="486"/>
      <c r="L2950" s="486"/>
      <c r="M2950" s="201"/>
      <c r="N2950" s="201"/>
      <c r="O2950" s="486"/>
      <c r="P2950" s="486"/>
      <c r="Q2950" s="201"/>
      <c r="R2950" s="201"/>
      <c r="S2950" s="486"/>
      <c r="T2950" s="486"/>
      <c r="U2950" s="201"/>
      <c r="V2950" s="201"/>
      <c r="W2950" s="486"/>
      <c r="X2950" s="486"/>
      <c r="Y2950" s="201"/>
      <c r="Z2950" s="201"/>
      <c r="AA2950" s="486"/>
      <c r="AB2950" s="486"/>
      <c r="AC2950" s="201"/>
      <c r="AD2950" s="201"/>
      <c r="AE2950" s="109"/>
      <c r="AG2950" s="130">
        <f t="shared" si="4411"/>
        <v>0</v>
      </c>
      <c r="AH2950" s="130">
        <f t="shared" si="4412"/>
        <v>0</v>
      </c>
      <c r="AI2950" s="130">
        <f t="shared" si="4413"/>
        <v>0</v>
      </c>
      <c r="AJ2950" s="130">
        <f t="shared" si="4414"/>
        <v>0</v>
      </c>
      <c r="AK2950" s="359">
        <f t="shared" si="4415"/>
        <v>0</v>
      </c>
      <c r="AL2950" s="130">
        <f t="shared" si="4416"/>
        <v>0</v>
      </c>
      <c r="AM2950" s="130">
        <f t="shared" si="4417"/>
        <v>0</v>
      </c>
      <c r="AN2950" s="130">
        <f t="shared" si="4418"/>
        <v>0</v>
      </c>
      <c r="AO2950" s="130">
        <f t="shared" si="4419"/>
        <v>0</v>
      </c>
      <c r="AP2950" s="359">
        <f t="shared" si="4420"/>
        <v>0</v>
      </c>
      <c r="AQ2950" s="130">
        <f t="shared" si="4421"/>
        <v>0</v>
      </c>
      <c r="AR2950" s="130">
        <f t="shared" si="4422"/>
        <v>0</v>
      </c>
      <c r="AS2950" s="130">
        <f t="shared" si="4423"/>
        <v>0</v>
      </c>
      <c r="AT2950" s="130">
        <f t="shared" si="4424"/>
        <v>0</v>
      </c>
      <c r="AU2950" s="359">
        <f t="shared" si="4425"/>
        <v>0</v>
      </c>
      <c r="AV2950" s="130">
        <f t="shared" si="4426"/>
        <v>0</v>
      </c>
      <c r="AW2950" s="130">
        <f t="shared" si="4427"/>
        <v>0</v>
      </c>
      <c r="AX2950" s="130">
        <f t="shared" si="4428"/>
        <v>0</v>
      </c>
      <c r="AY2950" s="130">
        <f t="shared" si="4429"/>
        <v>0</v>
      </c>
      <c r="AZ2950" s="359">
        <f t="shared" si="4430"/>
        <v>0</v>
      </c>
      <c r="BA2950" s="130">
        <f t="shared" si="4431"/>
        <v>0</v>
      </c>
      <c r="BB2950" s="130">
        <f t="shared" si="4432"/>
        <v>0</v>
      </c>
      <c r="BC2950" s="130">
        <f t="shared" si="4433"/>
        <v>0</v>
      </c>
      <c r="BD2950" s="130">
        <f t="shared" si="4434"/>
        <v>0</v>
      </c>
      <c r="BE2950" s="359">
        <f t="shared" si="4435"/>
        <v>0</v>
      </c>
      <c r="BF2950" s="130">
        <f t="shared" si="4436"/>
        <v>0</v>
      </c>
      <c r="BG2950" s="130">
        <f t="shared" si="4437"/>
        <v>0</v>
      </c>
      <c r="BH2950" s="130">
        <f t="shared" si="4438"/>
        <v>0</v>
      </c>
      <c r="BI2950" s="130">
        <f t="shared" si="4439"/>
        <v>0</v>
      </c>
      <c r="BJ2950" s="359">
        <f t="shared" si="4440"/>
        <v>0</v>
      </c>
      <c r="BK2950" s="130">
        <f t="shared" si="4441"/>
        <v>0</v>
      </c>
      <c r="BL2950" s="130">
        <f t="shared" si="4442"/>
        <v>0</v>
      </c>
      <c r="BM2950" s="130">
        <f t="shared" si="4443"/>
        <v>0</v>
      </c>
      <c r="BN2950" s="130">
        <f t="shared" si="4444"/>
        <v>0</v>
      </c>
      <c r="BO2950" s="359">
        <f t="shared" si="4445"/>
        <v>0</v>
      </c>
      <c r="BP2950" s="90" t="s">
        <v>2104</v>
      </c>
      <c r="BQ2950" s="90">
        <f>D2946</f>
        <v>0</v>
      </c>
      <c r="BR2950" s="90">
        <f>E2946</f>
        <v>0</v>
      </c>
      <c r="BS2950" s="90">
        <f>F2946</f>
        <v>0</v>
      </c>
      <c r="BT2950" s="90">
        <f>G2946</f>
        <v>0</v>
      </c>
      <c r="BU2950" s="90">
        <f>I2946</f>
        <v>0</v>
      </c>
      <c r="BV2950" s="90">
        <f>J2946</f>
        <v>0</v>
      </c>
      <c r="BW2950" s="90">
        <f>K2946</f>
        <v>0</v>
      </c>
      <c r="BX2950" s="90">
        <f>M2946</f>
        <v>0</v>
      </c>
      <c r="BY2950" s="90">
        <f>N2946</f>
        <v>0</v>
      </c>
      <c r="BZ2950" s="90">
        <f>O2946</f>
        <v>0</v>
      </c>
      <c r="CA2950" s="90">
        <f>Q2946</f>
        <v>0</v>
      </c>
      <c r="CB2950" s="90">
        <f>R2946</f>
        <v>0</v>
      </c>
      <c r="CC2950" s="90">
        <f>S2946</f>
        <v>0</v>
      </c>
      <c r="CD2950" s="90">
        <f>U2946</f>
        <v>0</v>
      </c>
      <c r="CE2950" s="90">
        <f>V2946</f>
        <v>0</v>
      </c>
      <c r="CF2950" s="90">
        <f>W2946</f>
        <v>0</v>
      </c>
      <c r="CG2950" s="90">
        <f>Y2946</f>
        <v>0</v>
      </c>
      <c r="CH2950" s="90">
        <f>Z2946</f>
        <v>0</v>
      </c>
      <c r="CI2950" s="90">
        <f>AA2946</f>
        <v>0</v>
      </c>
      <c r="CJ2950" s="90">
        <f>AC2946</f>
        <v>0</v>
      </c>
      <c r="CK2950" s="90">
        <f>AD2946</f>
        <v>0</v>
      </c>
      <c r="CO2950" s="340"/>
      <c r="CP2950" s="342"/>
      <c r="CQ2950" s="342"/>
      <c r="CR2950" s="342"/>
      <c r="CS2950" s="486"/>
      <c r="CT2950" s="486"/>
      <c r="CU2950" s="342"/>
      <c r="CV2950" s="342"/>
      <c r="CW2950" s="486"/>
      <c r="CX2950" s="486"/>
      <c r="CY2950" s="342"/>
      <c r="CZ2950" s="342"/>
      <c r="DA2950" s="486"/>
      <c r="DB2950" s="486"/>
      <c r="DC2950" s="342"/>
      <c r="DD2950" s="342"/>
      <c r="DE2950" s="486"/>
      <c r="DF2950" s="486"/>
      <c r="DG2950" s="342"/>
      <c r="DH2950" s="342"/>
      <c r="DI2950" s="486"/>
      <c r="DJ2950" s="486"/>
      <c r="DK2950" s="342"/>
      <c r="DL2950" s="342"/>
      <c r="DM2950" s="486"/>
      <c r="DN2950" s="486"/>
      <c r="DO2950" s="342"/>
      <c r="DP2950" s="342"/>
    </row>
    <row r="2951" spans="1:122" ht="38.25" customHeight="1" x14ac:dyDescent="0.2">
      <c r="A2951" s="172"/>
      <c r="B2951" s="172"/>
      <c r="C2951" s="169" t="s">
        <v>572</v>
      </c>
      <c r="D2951" s="201"/>
      <c r="E2951" s="201"/>
      <c r="F2951" s="201"/>
      <c r="G2951" s="486"/>
      <c r="H2951" s="486"/>
      <c r="I2951" s="201"/>
      <c r="J2951" s="201"/>
      <c r="K2951" s="486"/>
      <c r="L2951" s="486"/>
      <c r="M2951" s="201"/>
      <c r="N2951" s="201"/>
      <c r="O2951" s="486"/>
      <c r="P2951" s="486"/>
      <c r="Q2951" s="201"/>
      <c r="R2951" s="201"/>
      <c r="S2951" s="486"/>
      <c r="T2951" s="486"/>
      <c r="U2951" s="201"/>
      <c r="V2951" s="201"/>
      <c r="W2951" s="486"/>
      <c r="X2951" s="486"/>
      <c r="Y2951" s="201"/>
      <c r="Z2951" s="201"/>
      <c r="AA2951" s="486"/>
      <c r="AB2951" s="486"/>
      <c r="AC2951" s="201"/>
      <c r="AD2951" s="201"/>
      <c r="AE2951" s="109"/>
      <c r="AG2951" s="130">
        <f t="shared" si="4411"/>
        <v>0</v>
      </c>
      <c r="AH2951" s="130">
        <f t="shared" si="4412"/>
        <v>0</v>
      </c>
      <c r="AI2951" s="130">
        <f t="shared" si="4413"/>
        <v>0</v>
      </c>
      <c r="AJ2951" s="130">
        <f t="shared" si="4414"/>
        <v>0</v>
      </c>
      <c r="AK2951" s="359">
        <f t="shared" si="4415"/>
        <v>0</v>
      </c>
      <c r="AL2951" s="130">
        <f t="shared" si="4416"/>
        <v>0</v>
      </c>
      <c r="AM2951" s="130">
        <f t="shared" si="4417"/>
        <v>0</v>
      </c>
      <c r="AN2951" s="130">
        <f t="shared" si="4418"/>
        <v>0</v>
      </c>
      <c r="AO2951" s="130">
        <f t="shared" si="4419"/>
        <v>0</v>
      </c>
      <c r="AP2951" s="359">
        <f t="shared" si="4420"/>
        <v>0</v>
      </c>
      <c r="AQ2951" s="130">
        <f t="shared" si="4421"/>
        <v>0</v>
      </c>
      <c r="AR2951" s="130">
        <f t="shared" si="4422"/>
        <v>0</v>
      </c>
      <c r="AS2951" s="130">
        <f t="shared" si="4423"/>
        <v>0</v>
      </c>
      <c r="AT2951" s="130">
        <f t="shared" si="4424"/>
        <v>0</v>
      </c>
      <c r="AU2951" s="359">
        <f t="shared" si="4425"/>
        <v>0</v>
      </c>
      <c r="AV2951" s="130">
        <f t="shared" si="4426"/>
        <v>0</v>
      </c>
      <c r="AW2951" s="130">
        <f t="shared" si="4427"/>
        <v>0</v>
      </c>
      <c r="AX2951" s="130">
        <f t="shared" si="4428"/>
        <v>0</v>
      </c>
      <c r="AY2951" s="130">
        <f t="shared" si="4429"/>
        <v>0</v>
      </c>
      <c r="AZ2951" s="359">
        <f t="shared" si="4430"/>
        <v>0</v>
      </c>
      <c r="BA2951" s="130">
        <f t="shared" si="4431"/>
        <v>0</v>
      </c>
      <c r="BB2951" s="130">
        <f t="shared" si="4432"/>
        <v>0</v>
      </c>
      <c r="BC2951" s="130">
        <f t="shared" si="4433"/>
        <v>0</v>
      </c>
      <c r="BD2951" s="130">
        <f t="shared" si="4434"/>
        <v>0</v>
      </c>
      <c r="BE2951" s="359">
        <f t="shared" si="4435"/>
        <v>0</v>
      </c>
      <c r="BF2951" s="130">
        <f t="shared" si="4436"/>
        <v>0</v>
      </c>
      <c r="BG2951" s="130">
        <f t="shared" si="4437"/>
        <v>0</v>
      </c>
      <c r="BH2951" s="130">
        <f t="shared" si="4438"/>
        <v>0</v>
      </c>
      <c r="BI2951" s="130">
        <f t="shared" si="4439"/>
        <v>0</v>
      </c>
      <c r="BJ2951" s="359">
        <f t="shared" si="4440"/>
        <v>0</v>
      </c>
      <c r="BK2951" s="130">
        <f t="shared" si="4441"/>
        <v>0</v>
      </c>
      <c r="BL2951" s="130">
        <f t="shared" si="4442"/>
        <v>0</v>
      </c>
      <c r="BM2951" s="130">
        <f t="shared" si="4443"/>
        <v>0</v>
      </c>
      <c r="BN2951" s="130">
        <f t="shared" si="4444"/>
        <v>0</v>
      </c>
      <c r="BO2951" s="359">
        <f t="shared" si="4445"/>
        <v>0</v>
      </c>
      <c r="CO2951" s="340"/>
      <c r="CP2951" s="342"/>
      <c r="CQ2951" s="342"/>
      <c r="CR2951" s="342"/>
      <c r="CS2951" s="486"/>
      <c r="CT2951" s="486"/>
      <c r="CU2951" s="342"/>
      <c r="CV2951" s="342"/>
      <c r="CW2951" s="486"/>
      <c r="CX2951" s="486"/>
      <c r="CY2951" s="342"/>
      <c r="CZ2951" s="342"/>
      <c r="DA2951" s="486"/>
      <c r="DB2951" s="486"/>
      <c r="DC2951" s="342"/>
      <c r="DD2951" s="342"/>
      <c r="DE2951" s="486"/>
      <c r="DF2951" s="486"/>
      <c r="DG2951" s="342"/>
      <c r="DH2951" s="342"/>
      <c r="DI2951" s="486"/>
      <c r="DJ2951" s="486"/>
      <c r="DK2951" s="342"/>
      <c r="DL2951" s="342"/>
      <c r="DM2951" s="486"/>
      <c r="DN2951" s="486"/>
      <c r="DO2951" s="342"/>
      <c r="DP2951" s="342"/>
    </row>
    <row r="2952" spans="1:122" ht="38.25" customHeight="1" x14ac:dyDescent="0.2">
      <c r="A2952" s="172"/>
      <c r="B2952" s="172"/>
      <c r="C2952" s="169" t="s">
        <v>573</v>
      </c>
      <c r="D2952" s="201"/>
      <c r="E2952" s="201"/>
      <c r="F2952" s="201"/>
      <c r="G2952" s="486"/>
      <c r="H2952" s="486"/>
      <c r="I2952" s="201"/>
      <c r="J2952" s="201"/>
      <c r="K2952" s="486"/>
      <c r="L2952" s="486"/>
      <c r="M2952" s="201"/>
      <c r="N2952" s="201"/>
      <c r="O2952" s="486"/>
      <c r="P2952" s="486"/>
      <c r="Q2952" s="201"/>
      <c r="R2952" s="201"/>
      <c r="S2952" s="486"/>
      <c r="T2952" s="486"/>
      <c r="U2952" s="201"/>
      <c r="V2952" s="201"/>
      <c r="W2952" s="486"/>
      <c r="X2952" s="486"/>
      <c r="Y2952" s="201"/>
      <c r="Z2952" s="201"/>
      <c r="AA2952" s="486"/>
      <c r="AB2952" s="486"/>
      <c r="AC2952" s="201"/>
      <c r="AD2952" s="201"/>
      <c r="AE2952" s="109"/>
      <c r="AG2952" s="130">
        <f t="shared" si="4411"/>
        <v>0</v>
      </c>
      <c r="AH2952" s="130">
        <f t="shared" si="4412"/>
        <v>0</v>
      </c>
      <c r="AI2952" s="130">
        <f t="shared" si="4413"/>
        <v>0</v>
      </c>
      <c r="AJ2952" s="130">
        <f t="shared" si="4414"/>
        <v>0</v>
      </c>
      <c r="AK2952" s="359">
        <f t="shared" si="4415"/>
        <v>0</v>
      </c>
      <c r="AL2952" s="130">
        <f t="shared" si="4416"/>
        <v>0</v>
      </c>
      <c r="AM2952" s="130">
        <f t="shared" si="4417"/>
        <v>0</v>
      </c>
      <c r="AN2952" s="130">
        <f t="shared" si="4418"/>
        <v>0</v>
      </c>
      <c r="AO2952" s="130">
        <f t="shared" si="4419"/>
        <v>0</v>
      </c>
      <c r="AP2952" s="359">
        <f t="shared" si="4420"/>
        <v>0</v>
      </c>
      <c r="AQ2952" s="130">
        <f t="shared" si="4421"/>
        <v>0</v>
      </c>
      <c r="AR2952" s="130">
        <f t="shared" si="4422"/>
        <v>0</v>
      </c>
      <c r="AS2952" s="130">
        <f t="shared" si="4423"/>
        <v>0</v>
      </c>
      <c r="AT2952" s="130">
        <f t="shared" si="4424"/>
        <v>0</v>
      </c>
      <c r="AU2952" s="359">
        <f t="shared" si="4425"/>
        <v>0</v>
      </c>
      <c r="AV2952" s="130">
        <f t="shared" si="4426"/>
        <v>0</v>
      </c>
      <c r="AW2952" s="130">
        <f t="shared" si="4427"/>
        <v>0</v>
      </c>
      <c r="AX2952" s="130">
        <f t="shared" si="4428"/>
        <v>0</v>
      </c>
      <c r="AY2952" s="130">
        <f t="shared" si="4429"/>
        <v>0</v>
      </c>
      <c r="AZ2952" s="359">
        <f t="shared" si="4430"/>
        <v>0</v>
      </c>
      <c r="BA2952" s="130">
        <f t="shared" si="4431"/>
        <v>0</v>
      </c>
      <c r="BB2952" s="130">
        <f t="shared" si="4432"/>
        <v>0</v>
      </c>
      <c r="BC2952" s="130">
        <f t="shared" si="4433"/>
        <v>0</v>
      </c>
      <c r="BD2952" s="130">
        <f t="shared" si="4434"/>
        <v>0</v>
      </c>
      <c r="BE2952" s="359">
        <f t="shared" si="4435"/>
        <v>0</v>
      </c>
      <c r="BF2952" s="130">
        <f t="shared" si="4436"/>
        <v>0</v>
      </c>
      <c r="BG2952" s="130">
        <f t="shared" si="4437"/>
        <v>0</v>
      </c>
      <c r="BH2952" s="130">
        <f t="shared" si="4438"/>
        <v>0</v>
      </c>
      <c r="BI2952" s="130">
        <f t="shared" si="4439"/>
        <v>0</v>
      </c>
      <c r="BJ2952" s="359">
        <f t="shared" si="4440"/>
        <v>0</v>
      </c>
      <c r="BK2952" s="130">
        <f t="shared" si="4441"/>
        <v>0</v>
      </c>
      <c r="BL2952" s="130">
        <f t="shared" si="4442"/>
        <v>0</v>
      </c>
      <c r="BM2952" s="130">
        <f t="shared" si="4443"/>
        <v>0</v>
      </c>
      <c r="BN2952" s="130">
        <f t="shared" si="4444"/>
        <v>0</v>
      </c>
      <c r="BO2952" s="359">
        <f t="shared" si="4445"/>
        <v>0</v>
      </c>
      <c r="CO2952" s="340"/>
      <c r="CP2952" s="342"/>
      <c r="CQ2952" s="342"/>
      <c r="CR2952" s="342"/>
      <c r="CS2952" s="486"/>
      <c r="CT2952" s="486"/>
      <c r="CU2952" s="342"/>
      <c r="CV2952" s="342"/>
      <c r="CW2952" s="486"/>
      <c r="CX2952" s="486"/>
      <c r="CY2952" s="342"/>
      <c r="CZ2952" s="342"/>
      <c r="DA2952" s="486"/>
      <c r="DB2952" s="486"/>
      <c r="DC2952" s="342"/>
      <c r="DD2952" s="342"/>
      <c r="DE2952" s="486"/>
      <c r="DF2952" s="486"/>
      <c r="DG2952" s="342"/>
      <c r="DH2952" s="342"/>
      <c r="DI2952" s="486"/>
      <c r="DJ2952" s="486"/>
      <c r="DK2952" s="342"/>
      <c r="DL2952" s="342"/>
      <c r="DM2952" s="486"/>
      <c r="DN2952" s="486"/>
      <c r="DO2952" s="342"/>
      <c r="DP2952" s="342"/>
    </row>
    <row r="2953" spans="1:122" ht="38.25" customHeight="1" x14ac:dyDescent="0.2">
      <c r="A2953" s="172"/>
      <c r="B2953" s="172"/>
      <c r="C2953" s="169" t="s">
        <v>574</v>
      </c>
      <c r="D2953" s="201"/>
      <c r="E2953" s="201"/>
      <c r="F2953" s="201"/>
      <c r="G2953" s="486"/>
      <c r="H2953" s="486"/>
      <c r="I2953" s="201"/>
      <c r="J2953" s="201"/>
      <c r="K2953" s="486"/>
      <c r="L2953" s="486"/>
      <c r="M2953" s="201"/>
      <c r="N2953" s="201"/>
      <c r="O2953" s="486"/>
      <c r="P2953" s="486"/>
      <c r="Q2953" s="201"/>
      <c r="R2953" s="201"/>
      <c r="S2953" s="486"/>
      <c r="T2953" s="486"/>
      <c r="U2953" s="201"/>
      <c r="V2953" s="201"/>
      <c r="W2953" s="486"/>
      <c r="X2953" s="486"/>
      <c r="Y2953" s="201"/>
      <c r="Z2953" s="201"/>
      <c r="AA2953" s="486"/>
      <c r="AB2953" s="486"/>
      <c r="AC2953" s="201"/>
      <c r="AD2953" s="201"/>
      <c r="AE2953" s="109"/>
      <c r="AG2953" s="130">
        <f t="shared" si="4411"/>
        <v>0</v>
      </c>
      <c r="AH2953" s="130">
        <f t="shared" si="4412"/>
        <v>0</v>
      </c>
      <c r="AI2953" s="130">
        <f t="shared" si="4413"/>
        <v>0</v>
      </c>
      <c r="AJ2953" s="130">
        <f t="shared" si="4414"/>
        <v>0</v>
      </c>
      <c r="AK2953" s="359">
        <f t="shared" si="4415"/>
        <v>0</v>
      </c>
      <c r="AL2953" s="130">
        <f t="shared" si="4416"/>
        <v>0</v>
      </c>
      <c r="AM2953" s="130">
        <f t="shared" si="4417"/>
        <v>0</v>
      </c>
      <c r="AN2953" s="130">
        <f t="shared" si="4418"/>
        <v>0</v>
      </c>
      <c r="AO2953" s="130">
        <f t="shared" si="4419"/>
        <v>0</v>
      </c>
      <c r="AP2953" s="359">
        <f t="shared" si="4420"/>
        <v>0</v>
      </c>
      <c r="AQ2953" s="130">
        <f t="shared" si="4421"/>
        <v>0</v>
      </c>
      <c r="AR2953" s="130">
        <f t="shared" si="4422"/>
        <v>0</v>
      </c>
      <c r="AS2953" s="130">
        <f t="shared" si="4423"/>
        <v>0</v>
      </c>
      <c r="AT2953" s="130">
        <f t="shared" si="4424"/>
        <v>0</v>
      </c>
      <c r="AU2953" s="359">
        <f t="shared" si="4425"/>
        <v>0</v>
      </c>
      <c r="AV2953" s="130">
        <f t="shared" si="4426"/>
        <v>0</v>
      </c>
      <c r="AW2953" s="130">
        <f t="shared" si="4427"/>
        <v>0</v>
      </c>
      <c r="AX2953" s="130">
        <f t="shared" si="4428"/>
        <v>0</v>
      </c>
      <c r="AY2953" s="130">
        <f t="shared" si="4429"/>
        <v>0</v>
      </c>
      <c r="AZ2953" s="359">
        <f t="shared" si="4430"/>
        <v>0</v>
      </c>
      <c r="BA2953" s="130">
        <f t="shared" si="4431"/>
        <v>0</v>
      </c>
      <c r="BB2953" s="130">
        <f t="shared" si="4432"/>
        <v>0</v>
      </c>
      <c r="BC2953" s="130">
        <f t="shared" si="4433"/>
        <v>0</v>
      </c>
      <c r="BD2953" s="130">
        <f t="shared" si="4434"/>
        <v>0</v>
      </c>
      <c r="BE2953" s="359">
        <f t="shared" si="4435"/>
        <v>0</v>
      </c>
      <c r="BF2953" s="130">
        <f t="shared" si="4436"/>
        <v>0</v>
      </c>
      <c r="BG2953" s="130">
        <f t="shared" si="4437"/>
        <v>0</v>
      </c>
      <c r="BH2953" s="130">
        <f t="shared" si="4438"/>
        <v>0</v>
      </c>
      <c r="BI2953" s="130">
        <f t="shared" si="4439"/>
        <v>0</v>
      </c>
      <c r="BJ2953" s="359">
        <f t="shared" si="4440"/>
        <v>0</v>
      </c>
      <c r="BK2953" s="130">
        <f t="shared" si="4441"/>
        <v>0</v>
      </c>
      <c r="BL2953" s="130">
        <f t="shared" si="4442"/>
        <v>0</v>
      </c>
      <c r="BM2953" s="130">
        <f t="shared" si="4443"/>
        <v>0</v>
      </c>
      <c r="BN2953" s="130">
        <f t="shared" si="4444"/>
        <v>0</v>
      </c>
      <c r="BO2953" s="359">
        <f t="shared" si="4445"/>
        <v>0</v>
      </c>
      <c r="CO2953" s="340"/>
      <c r="CP2953" s="342"/>
      <c r="CQ2953" s="342"/>
      <c r="CR2953" s="342"/>
      <c r="CS2953" s="486"/>
      <c r="CT2953" s="486"/>
      <c r="CU2953" s="342"/>
      <c r="CV2953" s="342"/>
      <c r="CW2953" s="486"/>
      <c r="CX2953" s="486"/>
      <c r="CY2953" s="342"/>
      <c r="CZ2953" s="342"/>
      <c r="DA2953" s="486"/>
      <c r="DB2953" s="486"/>
      <c r="DC2953" s="342"/>
      <c r="DD2953" s="342"/>
      <c r="DE2953" s="486"/>
      <c r="DF2953" s="486"/>
      <c r="DG2953" s="342"/>
      <c r="DH2953" s="342"/>
      <c r="DI2953" s="486"/>
      <c r="DJ2953" s="486"/>
      <c r="DK2953" s="342"/>
      <c r="DL2953" s="342"/>
      <c r="DM2953" s="486"/>
      <c r="DN2953" s="486"/>
      <c r="DO2953" s="342"/>
      <c r="DP2953" s="342"/>
    </row>
    <row r="2954" spans="1:122" ht="38.25" customHeight="1" x14ac:dyDescent="0.2">
      <c r="A2954" s="173"/>
      <c r="B2954" s="173"/>
      <c r="C2954" s="168" t="s">
        <v>575</v>
      </c>
      <c r="D2954" s="201"/>
      <c r="E2954" s="201"/>
      <c r="F2954" s="201"/>
      <c r="G2954" s="486"/>
      <c r="H2954" s="486"/>
      <c r="I2954" s="201"/>
      <c r="J2954" s="201"/>
      <c r="K2954" s="486"/>
      <c r="L2954" s="486"/>
      <c r="M2954" s="201"/>
      <c r="N2954" s="201"/>
      <c r="O2954" s="486"/>
      <c r="P2954" s="486"/>
      <c r="Q2954" s="201"/>
      <c r="R2954" s="201"/>
      <c r="S2954" s="486"/>
      <c r="T2954" s="486"/>
      <c r="U2954" s="201"/>
      <c r="V2954" s="201"/>
      <c r="W2954" s="486"/>
      <c r="X2954" s="486"/>
      <c r="Y2954" s="201"/>
      <c r="Z2954" s="201"/>
      <c r="AA2954" s="486"/>
      <c r="AB2954" s="486"/>
      <c r="AC2954" s="201"/>
      <c r="AD2954" s="201"/>
      <c r="AE2954" s="109"/>
      <c r="AG2954" s="130">
        <f t="shared" si="4411"/>
        <v>0</v>
      </c>
      <c r="AH2954" s="130">
        <f t="shared" si="4412"/>
        <v>0</v>
      </c>
      <c r="AI2954" s="130">
        <f t="shared" si="4413"/>
        <v>0</v>
      </c>
      <c r="AJ2954" s="130">
        <f t="shared" si="4414"/>
        <v>0</v>
      </c>
      <c r="AK2954" s="359">
        <f t="shared" si="4415"/>
        <v>0</v>
      </c>
      <c r="AL2954" s="130">
        <f t="shared" si="4416"/>
        <v>0</v>
      </c>
      <c r="AM2954" s="130">
        <f t="shared" si="4417"/>
        <v>0</v>
      </c>
      <c r="AN2954" s="130">
        <f t="shared" si="4418"/>
        <v>0</v>
      </c>
      <c r="AO2954" s="130">
        <f t="shared" si="4419"/>
        <v>0</v>
      </c>
      <c r="AP2954" s="359">
        <f t="shared" si="4420"/>
        <v>0</v>
      </c>
      <c r="AQ2954" s="130">
        <f t="shared" si="4421"/>
        <v>0</v>
      </c>
      <c r="AR2954" s="130">
        <f t="shared" si="4422"/>
        <v>0</v>
      </c>
      <c r="AS2954" s="130">
        <f t="shared" si="4423"/>
        <v>0</v>
      </c>
      <c r="AT2954" s="130">
        <f t="shared" si="4424"/>
        <v>0</v>
      </c>
      <c r="AU2954" s="359">
        <f t="shared" si="4425"/>
        <v>0</v>
      </c>
      <c r="AV2954" s="130">
        <f t="shared" si="4426"/>
        <v>0</v>
      </c>
      <c r="AW2954" s="130">
        <f t="shared" si="4427"/>
        <v>0</v>
      </c>
      <c r="AX2954" s="130">
        <f t="shared" si="4428"/>
        <v>0</v>
      </c>
      <c r="AY2954" s="130">
        <f t="shared" si="4429"/>
        <v>0</v>
      </c>
      <c r="AZ2954" s="359">
        <f t="shared" si="4430"/>
        <v>0</v>
      </c>
      <c r="BA2954" s="130">
        <f t="shared" si="4431"/>
        <v>0</v>
      </c>
      <c r="BB2954" s="130">
        <f t="shared" si="4432"/>
        <v>0</v>
      </c>
      <c r="BC2954" s="130">
        <f t="shared" si="4433"/>
        <v>0</v>
      </c>
      <c r="BD2954" s="130">
        <f t="shared" si="4434"/>
        <v>0</v>
      </c>
      <c r="BE2954" s="359">
        <f t="shared" si="4435"/>
        <v>0</v>
      </c>
      <c r="BF2954" s="130">
        <f t="shared" si="4436"/>
        <v>0</v>
      </c>
      <c r="BG2954" s="130">
        <f t="shared" si="4437"/>
        <v>0</v>
      </c>
      <c r="BH2954" s="130">
        <f t="shared" si="4438"/>
        <v>0</v>
      </c>
      <c r="BI2954" s="130">
        <f t="shared" si="4439"/>
        <v>0</v>
      </c>
      <c r="BJ2954" s="359">
        <f t="shared" si="4440"/>
        <v>0</v>
      </c>
      <c r="BK2954" s="130">
        <f t="shared" si="4441"/>
        <v>0</v>
      </c>
      <c r="BL2954" s="130">
        <f t="shared" si="4442"/>
        <v>0</v>
      </c>
      <c r="BM2954" s="130">
        <f t="shared" si="4443"/>
        <v>0</v>
      </c>
      <c r="BN2954" s="130">
        <f t="shared" si="4444"/>
        <v>0</v>
      </c>
      <c r="BO2954" s="359">
        <f t="shared" si="4445"/>
        <v>0</v>
      </c>
      <c r="CO2954" s="340"/>
      <c r="CP2954" s="342"/>
      <c r="CQ2954" s="342"/>
      <c r="CR2954" s="342"/>
      <c r="CS2954" s="486"/>
      <c r="CT2954" s="486"/>
      <c r="CU2954" s="342"/>
      <c r="CV2954" s="342"/>
      <c r="CW2954" s="486"/>
      <c r="CX2954" s="486"/>
      <c r="CY2954" s="342"/>
      <c r="CZ2954" s="342"/>
      <c r="DA2954" s="486"/>
      <c r="DB2954" s="486"/>
      <c r="DC2954" s="342"/>
      <c r="DD2954" s="342"/>
      <c r="DE2954" s="486"/>
      <c r="DF2954" s="486"/>
      <c r="DG2954" s="342"/>
      <c r="DH2954" s="342"/>
      <c r="DI2954" s="486"/>
      <c r="DJ2954" s="486"/>
      <c r="DK2954" s="342"/>
      <c r="DL2954" s="342"/>
      <c r="DM2954" s="486"/>
      <c r="DN2954" s="486"/>
      <c r="DO2954" s="342"/>
      <c r="DP2954" s="342"/>
    </row>
    <row r="2955" spans="1:122" ht="38.25" customHeight="1" x14ac:dyDescent="0.2">
      <c r="A2955" s="173"/>
      <c r="B2955" s="173"/>
      <c r="C2955" s="168" t="s">
        <v>576</v>
      </c>
      <c r="D2955" s="201"/>
      <c r="E2955" s="201"/>
      <c r="F2955" s="201"/>
      <c r="G2955" s="486"/>
      <c r="H2955" s="486"/>
      <c r="I2955" s="201"/>
      <c r="J2955" s="201"/>
      <c r="K2955" s="486"/>
      <c r="L2955" s="486"/>
      <c r="M2955" s="201"/>
      <c r="N2955" s="201"/>
      <c r="O2955" s="486"/>
      <c r="P2955" s="486"/>
      <c r="Q2955" s="201"/>
      <c r="R2955" s="201"/>
      <c r="S2955" s="486"/>
      <c r="T2955" s="486"/>
      <c r="U2955" s="201"/>
      <c r="V2955" s="201"/>
      <c r="W2955" s="486"/>
      <c r="X2955" s="486"/>
      <c r="Y2955" s="201"/>
      <c r="Z2955" s="201"/>
      <c r="AA2955" s="486"/>
      <c r="AB2955" s="486"/>
      <c r="AC2955" s="201"/>
      <c r="AD2955" s="201"/>
      <c r="AE2955" s="109"/>
      <c r="AG2955" s="130">
        <f t="shared" si="4411"/>
        <v>0</v>
      </c>
      <c r="AH2955" s="130">
        <f t="shared" si="4412"/>
        <v>0</v>
      </c>
      <c r="AI2955" s="130">
        <f t="shared" si="4413"/>
        <v>0</v>
      </c>
      <c r="AJ2955" s="130">
        <f t="shared" si="4414"/>
        <v>0</v>
      </c>
      <c r="AK2955" s="359">
        <f t="shared" si="4415"/>
        <v>0</v>
      </c>
      <c r="AL2955" s="130">
        <f t="shared" si="4416"/>
        <v>0</v>
      </c>
      <c r="AM2955" s="130">
        <f t="shared" si="4417"/>
        <v>0</v>
      </c>
      <c r="AN2955" s="130">
        <f t="shared" si="4418"/>
        <v>0</v>
      </c>
      <c r="AO2955" s="130">
        <f t="shared" si="4419"/>
        <v>0</v>
      </c>
      <c r="AP2955" s="359">
        <f t="shared" si="4420"/>
        <v>0</v>
      </c>
      <c r="AQ2955" s="130">
        <f t="shared" si="4421"/>
        <v>0</v>
      </c>
      <c r="AR2955" s="130">
        <f t="shared" si="4422"/>
        <v>0</v>
      </c>
      <c r="AS2955" s="130">
        <f t="shared" si="4423"/>
        <v>0</v>
      </c>
      <c r="AT2955" s="130">
        <f t="shared" si="4424"/>
        <v>0</v>
      </c>
      <c r="AU2955" s="359">
        <f t="shared" si="4425"/>
        <v>0</v>
      </c>
      <c r="AV2955" s="130">
        <f t="shared" si="4426"/>
        <v>0</v>
      </c>
      <c r="AW2955" s="130">
        <f t="shared" si="4427"/>
        <v>0</v>
      </c>
      <c r="AX2955" s="130">
        <f t="shared" si="4428"/>
        <v>0</v>
      </c>
      <c r="AY2955" s="130">
        <f t="shared" si="4429"/>
        <v>0</v>
      </c>
      <c r="AZ2955" s="359">
        <f t="shared" si="4430"/>
        <v>0</v>
      </c>
      <c r="BA2955" s="130">
        <f t="shared" si="4431"/>
        <v>0</v>
      </c>
      <c r="BB2955" s="130">
        <f t="shared" si="4432"/>
        <v>0</v>
      </c>
      <c r="BC2955" s="130">
        <f t="shared" si="4433"/>
        <v>0</v>
      </c>
      <c r="BD2955" s="130">
        <f t="shared" si="4434"/>
        <v>0</v>
      </c>
      <c r="BE2955" s="359">
        <f t="shared" si="4435"/>
        <v>0</v>
      </c>
      <c r="BF2955" s="130">
        <f t="shared" si="4436"/>
        <v>0</v>
      </c>
      <c r="BG2955" s="130">
        <f t="shared" si="4437"/>
        <v>0</v>
      </c>
      <c r="BH2955" s="130">
        <f t="shared" si="4438"/>
        <v>0</v>
      </c>
      <c r="BI2955" s="130">
        <f t="shared" si="4439"/>
        <v>0</v>
      </c>
      <c r="BJ2955" s="359">
        <f t="shared" si="4440"/>
        <v>0</v>
      </c>
      <c r="BK2955" s="130">
        <f t="shared" si="4441"/>
        <v>0</v>
      </c>
      <c r="BL2955" s="130">
        <f t="shared" si="4442"/>
        <v>0</v>
      </c>
      <c r="BM2955" s="130">
        <f t="shared" si="4443"/>
        <v>0</v>
      </c>
      <c r="BN2955" s="130">
        <f t="shared" si="4444"/>
        <v>0</v>
      </c>
      <c r="BO2955" s="359">
        <f t="shared" si="4445"/>
        <v>0</v>
      </c>
      <c r="CO2955" s="340"/>
      <c r="CP2955" s="342"/>
      <c r="CQ2955" s="342"/>
      <c r="CR2955" s="342"/>
      <c r="CS2955" s="486"/>
      <c r="CT2955" s="486"/>
      <c r="CU2955" s="342"/>
      <c r="CV2955" s="342"/>
      <c r="CW2955" s="486"/>
      <c r="CX2955" s="486"/>
      <c r="CY2955" s="342"/>
      <c r="CZ2955" s="342"/>
      <c r="DA2955" s="486"/>
      <c r="DB2955" s="486"/>
      <c r="DC2955" s="342"/>
      <c r="DD2955" s="342"/>
      <c r="DE2955" s="486"/>
      <c r="DF2955" s="486"/>
      <c r="DG2955" s="342"/>
      <c r="DH2955" s="342"/>
      <c r="DI2955" s="486"/>
      <c r="DJ2955" s="486"/>
      <c r="DK2955" s="342"/>
      <c r="DL2955" s="342"/>
      <c r="DM2955" s="486"/>
      <c r="DN2955" s="486"/>
      <c r="DO2955" s="342"/>
      <c r="DP2955" s="342"/>
    </row>
    <row r="2956" spans="1:122" ht="38.25" customHeight="1" x14ac:dyDescent="0.2">
      <c r="A2956" s="173"/>
      <c r="B2956" s="173"/>
      <c r="C2956" s="168" t="s">
        <v>578</v>
      </c>
      <c r="D2956" s="201"/>
      <c r="E2956" s="201"/>
      <c r="F2956" s="201"/>
      <c r="G2956" s="486"/>
      <c r="H2956" s="486"/>
      <c r="I2956" s="201"/>
      <c r="J2956" s="201"/>
      <c r="K2956" s="486"/>
      <c r="L2956" s="486"/>
      <c r="M2956" s="201"/>
      <c r="N2956" s="201"/>
      <c r="O2956" s="486"/>
      <c r="P2956" s="486"/>
      <c r="Q2956" s="201"/>
      <c r="R2956" s="201"/>
      <c r="S2956" s="486"/>
      <c r="T2956" s="486"/>
      <c r="U2956" s="201"/>
      <c r="V2956" s="201"/>
      <c r="W2956" s="486"/>
      <c r="X2956" s="486"/>
      <c r="Y2956" s="201"/>
      <c r="Z2956" s="201"/>
      <c r="AA2956" s="486"/>
      <c r="AB2956" s="486"/>
      <c r="AC2956" s="201"/>
      <c r="AD2956" s="201"/>
      <c r="AE2956" s="109"/>
      <c r="AG2956" s="130">
        <f t="shared" si="4411"/>
        <v>0</v>
      </c>
      <c r="AH2956" s="130">
        <f t="shared" si="4412"/>
        <v>0</v>
      </c>
      <c r="AI2956" s="130">
        <f t="shared" si="4413"/>
        <v>0</v>
      </c>
      <c r="AJ2956" s="130">
        <f t="shared" si="4414"/>
        <v>0</v>
      </c>
      <c r="AK2956" s="359">
        <f t="shared" si="4415"/>
        <v>0</v>
      </c>
      <c r="AL2956" s="130">
        <f t="shared" si="4416"/>
        <v>0</v>
      </c>
      <c r="AM2956" s="130">
        <f t="shared" si="4417"/>
        <v>0</v>
      </c>
      <c r="AN2956" s="130">
        <f t="shared" si="4418"/>
        <v>0</v>
      </c>
      <c r="AO2956" s="130">
        <f t="shared" si="4419"/>
        <v>0</v>
      </c>
      <c r="AP2956" s="359">
        <f t="shared" si="4420"/>
        <v>0</v>
      </c>
      <c r="AQ2956" s="130">
        <f t="shared" si="4421"/>
        <v>0</v>
      </c>
      <c r="AR2956" s="130">
        <f t="shared" si="4422"/>
        <v>0</v>
      </c>
      <c r="AS2956" s="130">
        <f t="shared" si="4423"/>
        <v>0</v>
      </c>
      <c r="AT2956" s="130">
        <f t="shared" si="4424"/>
        <v>0</v>
      </c>
      <c r="AU2956" s="359">
        <f t="shared" si="4425"/>
        <v>0</v>
      </c>
      <c r="AV2956" s="130">
        <f t="shared" si="4426"/>
        <v>0</v>
      </c>
      <c r="AW2956" s="130">
        <f t="shared" si="4427"/>
        <v>0</v>
      </c>
      <c r="AX2956" s="130">
        <f t="shared" si="4428"/>
        <v>0</v>
      </c>
      <c r="AY2956" s="130">
        <f t="shared" si="4429"/>
        <v>0</v>
      </c>
      <c r="AZ2956" s="359">
        <f t="shared" si="4430"/>
        <v>0</v>
      </c>
      <c r="BA2956" s="130">
        <f t="shared" si="4431"/>
        <v>0</v>
      </c>
      <c r="BB2956" s="130">
        <f t="shared" si="4432"/>
        <v>0</v>
      </c>
      <c r="BC2956" s="130">
        <f t="shared" si="4433"/>
        <v>0</v>
      </c>
      <c r="BD2956" s="130">
        <f t="shared" si="4434"/>
        <v>0</v>
      </c>
      <c r="BE2956" s="359">
        <f t="shared" si="4435"/>
        <v>0</v>
      </c>
      <c r="BF2956" s="130">
        <f t="shared" si="4436"/>
        <v>0</v>
      </c>
      <c r="BG2956" s="130">
        <f t="shared" si="4437"/>
        <v>0</v>
      </c>
      <c r="BH2956" s="130">
        <f t="shared" si="4438"/>
        <v>0</v>
      </c>
      <c r="BI2956" s="130">
        <f t="shared" si="4439"/>
        <v>0</v>
      </c>
      <c r="BJ2956" s="359">
        <f t="shared" si="4440"/>
        <v>0</v>
      </c>
      <c r="BK2956" s="130">
        <f t="shared" si="4441"/>
        <v>0</v>
      </c>
      <c r="BL2956" s="130">
        <f t="shared" si="4442"/>
        <v>0</v>
      </c>
      <c r="BM2956" s="130">
        <f t="shared" si="4443"/>
        <v>0</v>
      </c>
      <c r="BN2956" s="130">
        <f t="shared" si="4444"/>
        <v>0</v>
      </c>
      <c r="BO2956" s="359">
        <f t="shared" si="4445"/>
        <v>0</v>
      </c>
      <c r="BQ2956" s="246" t="s">
        <v>84</v>
      </c>
      <c r="BR2956" s="246" t="s">
        <v>2048</v>
      </c>
      <c r="BS2956" s="246" t="s">
        <v>2049</v>
      </c>
      <c r="BT2956" s="246" t="s">
        <v>84</v>
      </c>
      <c r="BU2956" s="246" t="s">
        <v>2048</v>
      </c>
      <c r="BV2956" s="246" t="s">
        <v>2049</v>
      </c>
      <c r="BW2956" s="246" t="s">
        <v>84</v>
      </c>
      <c r="BX2956" s="246" t="s">
        <v>2048</v>
      </c>
      <c r="BY2956" s="246" t="s">
        <v>2049</v>
      </c>
      <c r="BZ2956" s="246" t="s">
        <v>84</v>
      </c>
      <c r="CA2956" s="246" t="s">
        <v>2048</v>
      </c>
      <c r="CB2956" s="246" t="s">
        <v>2049</v>
      </c>
      <c r="CC2956" s="246" t="s">
        <v>84</v>
      </c>
      <c r="CD2956" s="246" t="s">
        <v>2048</v>
      </c>
      <c r="CE2956" s="246" t="s">
        <v>2049</v>
      </c>
      <c r="CF2956" s="246" t="s">
        <v>84</v>
      </c>
      <c r="CG2956" s="246" t="s">
        <v>2048</v>
      </c>
      <c r="CH2956" s="246" t="s">
        <v>2049</v>
      </c>
      <c r="CI2956" s="246" t="s">
        <v>84</v>
      </c>
      <c r="CJ2956" s="246" t="s">
        <v>2048</v>
      </c>
      <c r="CK2956" s="246" t="s">
        <v>2049</v>
      </c>
      <c r="CO2956" s="340"/>
      <c r="CP2956" s="342"/>
      <c r="CQ2956" s="342"/>
      <c r="CR2956" s="342"/>
      <c r="CS2956" s="486"/>
      <c r="CT2956" s="486"/>
      <c r="CU2956" s="342"/>
      <c r="CV2956" s="342"/>
      <c r="CW2956" s="486"/>
      <c r="CX2956" s="486"/>
      <c r="CY2956" s="342"/>
      <c r="CZ2956" s="342"/>
      <c r="DA2956" s="486"/>
      <c r="DB2956" s="486"/>
      <c r="DC2956" s="342"/>
      <c r="DD2956" s="342"/>
      <c r="DE2956" s="486"/>
      <c r="DF2956" s="486"/>
      <c r="DG2956" s="342"/>
      <c r="DH2956" s="342"/>
      <c r="DI2956" s="486"/>
      <c r="DJ2956" s="486"/>
      <c r="DK2956" s="342"/>
      <c r="DL2956" s="342"/>
      <c r="DM2956" s="486"/>
      <c r="DN2956" s="486"/>
      <c r="DO2956" s="342"/>
      <c r="DP2956" s="342"/>
    </row>
    <row r="2957" spans="1:122" ht="38.25" customHeight="1" x14ac:dyDescent="0.2">
      <c r="A2957" s="173"/>
      <c r="B2957" s="173"/>
      <c r="C2957" s="168" t="s">
        <v>580</v>
      </c>
      <c r="D2957" s="201"/>
      <c r="E2957" s="201"/>
      <c r="F2957" s="201"/>
      <c r="G2957" s="486"/>
      <c r="H2957" s="486"/>
      <c r="I2957" s="201"/>
      <c r="J2957" s="201"/>
      <c r="K2957" s="486"/>
      <c r="L2957" s="486"/>
      <c r="M2957" s="201"/>
      <c r="N2957" s="201"/>
      <c r="O2957" s="486"/>
      <c r="P2957" s="486"/>
      <c r="Q2957" s="201"/>
      <c r="R2957" s="201"/>
      <c r="S2957" s="486"/>
      <c r="T2957" s="486"/>
      <c r="U2957" s="201"/>
      <c r="V2957" s="201"/>
      <c r="W2957" s="486"/>
      <c r="X2957" s="486"/>
      <c r="Y2957" s="201"/>
      <c r="Z2957" s="201"/>
      <c r="AA2957" s="486"/>
      <c r="AB2957" s="486"/>
      <c r="AC2957" s="201"/>
      <c r="AD2957" s="201"/>
      <c r="AE2957" s="109"/>
      <c r="AG2957" s="178">
        <f t="shared" si="4411"/>
        <v>0</v>
      </c>
      <c r="AH2957" s="178">
        <f t="shared" si="4412"/>
        <v>0</v>
      </c>
      <c r="AI2957" s="178">
        <f t="shared" si="4413"/>
        <v>0</v>
      </c>
      <c r="AJ2957" s="178">
        <f t="shared" si="4414"/>
        <v>0</v>
      </c>
      <c r="AK2957" s="359">
        <f t="shared" si="4415"/>
        <v>0</v>
      </c>
      <c r="AL2957" s="178">
        <f t="shared" si="4416"/>
        <v>0</v>
      </c>
      <c r="AM2957" s="178">
        <f t="shared" si="4417"/>
        <v>0</v>
      </c>
      <c r="AN2957" s="178">
        <f t="shared" si="4418"/>
        <v>0</v>
      </c>
      <c r="AO2957" s="178">
        <f t="shared" si="4419"/>
        <v>0</v>
      </c>
      <c r="AP2957" s="359">
        <f t="shared" si="4420"/>
        <v>0</v>
      </c>
      <c r="AQ2957" s="178">
        <f t="shared" si="4421"/>
        <v>0</v>
      </c>
      <c r="AR2957" s="178">
        <f t="shared" si="4422"/>
        <v>0</v>
      </c>
      <c r="AS2957" s="178">
        <f t="shared" si="4423"/>
        <v>0</v>
      </c>
      <c r="AT2957" s="178">
        <f t="shared" si="4424"/>
        <v>0</v>
      </c>
      <c r="AU2957" s="359">
        <f t="shared" si="4425"/>
        <v>0</v>
      </c>
      <c r="AV2957" s="178">
        <f t="shared" si="4426"/>
        <v>0</v>
      </c>
      <c r="AW2957" s="178">
        <f t="shared" si="4427"/>
        <v>0</v>
      </c>
      <c r="AX2957" s="178">
        <f t="shared" si="4428"/>
        <v>0</v>
      </c>
      <c r="AY2957" s="178">
        <f t="shared" si="4429"/>
        <v>0</v>
      </c>
      <c r="AZ2957" s="359">
        <f t="shared" si="4430"/>
        <v>0</v>
      </c>
      <c r="BA2957" s="178">
        <f t="shared" si="4431"/>
        <v>0</v>
      </c>
      <c r="BB2957" s="178">
        <f t="shared" si="4432"/>
        <v>0</v>
      </c>
      <c r="BC2957" s="178">
        <f t="shared" si="4433"/>
        <v>0</v>
      </c>
      <c r="BD2957" s="178">
        <f t="shared" si="4434"/>
        <v>0</v>
      </c>
      <c r="BE2957" s="359">
        <f t="shared" si="4435"/>
        <v>0</v>
      </c>
      <c r="BF2957" s="178">
        <f t="shared" si="4436"/>
        <v>0</v>
      </c>
      <c r="BG2957" s="178">
        <f t="shared" si="4437"/>
        <v>0</v>
      </c>
      <c r="BH2957" s="178">
        <f t="shared" si="4438"/>
        <v>0</v>
      </c>
      <c r="BI2957" s="178">
        <f t="shared" si="4439"/>
        <v>0</v>
      </c>
      <c r="BJ2957" s="359">
        <f t="shared" si="4440"/>
        <v>0</v>
      </c>
      <c r="BK2957" s="178">
        <f t="shared" si="4441"/>
        <v>0</v>
      </c>
      <c r="BL2957" s="178">
        <f t="shared" si="4442"/>
        <v>0</v>
      </c>
      <c r="BM2957" s="178">
        <f t="shared" si="4443"/>
        <v>0</v>
      </c>
      <c r="BN2957" s="178">
        <f t="shared" si="4444"/>
        <v>0</v>
      </c>
      <c r="BO2957" s="359">
        <f t="shared" si="4445"/>
        <v>0</v>
      </c>
      <c r="BP2957" s="186" t="s">
        <v>2077</v>
      </c>
      <c r="BQ2957" s="178">
        <f>IF($AG$1789=$AH$1789,0,IF(
OR(
AND(BQ2961=0,BQ2960&gt;0),
AND(BQ2961="NS",BQ2959&gt;0),
AND(BQ2961="NS",BQ2959=0,BQ2960=0)),1,
IF(OR(
AND(BQ2960&gt;=2,BQ2959&lt;BQ2961),
AND(BQ2961="NS",BQ2959=0,BQ2960&gt;0),
BQ2961=BQ2959,
AND(BQ2961="NA",BQ2960=0,BQ2959=0,BQ2958&gt;0)),0,1)))</f>
        <v>0</v>
      </c>
      <c r="BR2957" s="178">
        <f t="shared" ref="BR2957:BY2957" si="4612">IF($AG$1789=$AH$1789,0,IF(
OR(
AND(BR2961=0,BR2960&gt;0),
AND(BR2961="NS",BR2959&gt;0),
AND(BR2961="NS",BR2959=0,BR2960=0)),1,
IF(OR(
AND(BR2960&gt;=2,BR2959&lt;BR2961),
AND(BR2961="NS",BR2959=0,BR2960&gt;0),
BR2961=BR2959,
AND(BR2961="NA",BR2960=0,BR2959=0,BR2958&gt;0)),0,1)))</f>
        <v>0</v>
      </c>
      <c r="BS2957" s="178">
        <f t="shared" si="4612"/>
        <v>0</v>
      </c>
      <c r="BT2957" s="178">
        <f t="shared" si="4612"/>
        <v>0</v>
      </c>
      <c r="BU2957" s="178">
        <f t="shared" si="4612"/>
        <v>0</v>
      </c>
      <c r="BV2957" s="178">
        <f t="shared" si="4612"/>
        <v>0</v>
      </c>
      <c r="BW2957" s="178">
        <f t="shared" si="4612"/>
        <v>0</v>
      </c>
      <c r="BX2957" s="178">
        <f t="shared" si="4612"/>
        <v>0</v>
      </c>
      <c r="BY2957" s="178">
        <f t="shared" si="4612"/>
        <v>0</v>
      </c>
      <c r="BZ2957" s="178">
        <f>IF($AG$1789=$AH$1789,0,IF(
OR(
AND(BZ2961=0,BZ2960&gt;0),
AND(BZ2961="NS",BZ2959&gt;0),
AND(BZ2961="NS",BZ2959=0,BZ2960=0)),1,
IF(OR(
AND(BZ2960&gt;=2,BZ2959&lt;BZ2961),
AND(BZ2961="NS",BZ2959=0,BZ2960&gt;0),
BZ2961=BZ2959,
AND(BZ2961="NA",BZ2960=0,BZ2959=0,BZ2958&gt;0)),0,1)))</f>
        <v>0</v>
      </c>
      <c r="CA2957" s="178">
        <f t="shared" ref="CA2957:CK2957" si="4613">IF($AG$1789=$AH$1789,0,IF(
OR(
AND(CA2961=0,CA2960&gt;0),
AND(CA2961="NS",CA2959&gt;0),
AND(CA2961="NS",CA2959=0,CA2960=0)),1,
IF(OR(
AND(CA2960&gt;=2,CA2959&lt;CA2961),
AND(CA2961="NS",CA2959=0,CA2960&gt;0),
CA2961=CA2959,
AND(CA2961="NA",CA2960=0,CA2959=0,CA2958&gt;0)),0,1)))</f>
        <v>0</v>
      </c>
      <c r="CB2957" s="178">
        <f t="shared" si="4613"/>
        <v>0</v>
      </c>
      <c r="CC2957" s="178">
        <f t="shared" si="4613"/>
        <v>0</v>
      </c>
      <c r="CD2957" s="178">
        <f t="shared" si="4613"/>
        <v>0</v>
      </c>
      <c r="CE2957" s="178">
        <f t="shared" si="4613"/>
        <v>0</v>
      </c>
      <c r="CF2957" s="178">
        <f t="shared" si="4613"/>
        <v>0</v>
      </c>
      <c r="CG2957" s="178">
        <f t="shared" si="4613"/>
        <v>0</v>
      </c>
      <c r="CH2957" s="178">
        <f t="shared" si="4613"/>
        <v>0</v>
      </c>
      <c r="CI2957" s="178">
        <f t="shared" si="4613"/>
        <v>0</v>
      </c>
      <c r="CJ2957" s="178">
        <f t="shared" si="4613"/>
        <v>0</v>
      </c>
      <c r="CK2957" s="178">
        <f t="shared" si="4613"/>
        <v>0</v>
      </c>
      <c r="CL2957" s="186">
        <f>SUM(BZ2957:CK2957)</f>
        <v>0</v>
      </c>
      <c r="CO2957" s="354"/>
      <c r="CP2957" s="341"/>
      <c r="CQ2957" s="341"/>
      <c r="CR2957" s="341"/>
      <c r="CS2957" s="487"/>
      <c r="CT2957" s="487"/>
      <c r="CU2957" s="341"/>
      <c r="CV2957" s="341"/>
      <c r="CW2957" s="487"/>
      <c r="CX2957" s="487"/>
      <c r="CY2957" s="341"/>
      <c r="CZ2957" s="341"/>
      <c r="DA2957" s="487"/>
      <c r="DB2957" s="487"/>
      <c r="DC2957" s="341"/>
      <c r="DD2957" s="341"/>
      <c r="DE2957" s="487"/>
      <c r="DF2957" s="487"/>
      <c r="DG2957" s="341"/>
      <c r="DH2957" s="341"/>
      <c r="DI2957" s="487"/>
      <c r="DJ2957" s="487"/>
      <c r="DK2957" s="341"/>
      <c r="DL2957" s="341"/>
      <c r="DM2957" s="487"/>
      <c r="DN2957" s="487"/>
      <c r="DO2957" s="341"/>
      <c r="DP2957" s="341"/>
      <c r="DQ2957" s="186"/>
      <c r="DR2957" s="186"/>
    </row>
    <row r="2958" spans="1:122" ht="38.25" customHeight="1" x14ac:dyDescent="0.2">
      <c r="A2958" s="174"/>
      <c r="B2958" s="174"/>
      <c r="C2958" s="169" t="s">
        <v>587</v>
      </c>
      <c r="D2958" s="201"/>
      <c r="E2958" s="201"/>
      <c r="F2958" s="201"/>
      <c r="G2958" s="486"/>
      <c r="H2958" s="486"/>
      <c r="I2958" s="201"/>
      <c r="J2958" s="201"/>
      <c r="K2958" s="486"/>
      <c r="L2958" s="486"/>
      <c r="M2958" s="201"/>
      <c r="N2958" s="201"/>
      <c r="O2958" s="486"/>
      <c r="P2958" s="486"/>
      <c r="Q2958" s="201"/>
      <c r="R2958" s="201"/>
      <c r="S2958" s="486"/>
      <c r="T2958" s="486"/>
      <c r="U2958" s="201"/>
      <c r="V2958" s="201"/>
      <c r="W2958" s="486"/>
      <c r="X2958" s="486"/>
      <c r="Y2958" s="201"/>
      <c r="Z2958" s="201"/>
      <c r="AA2958" s="486"/>
      <c r="AB2958" s="486"/>
      <c r="AC2958" s="201"/>
      <c r="AD2958" s="201"/>
      <c r="AE2958" s="109"/>
      <c r="AG2958" s="130">
        <f t="shared" si="4411"/>
        <v>0</v>
      </c>
      <c r="AH2958" s="130">
        <f t="shared" si="4412"/>
        <v>0</v>
      </c>
      <c r="AI2958" s="130">
        <f t="shared" si="4413"/>
        <v>0</v>
      </c>
      <c r="AJ2958" s="130">
        <f t="shared" si="4414"/>
        <v>0</v>
      </c>
      <c r="AK2958" s="359">
        <f t="shared" si="4415"/>
        <v>0</v>
      </c>
      <c r="AL2958" s="130">
        <f t="shared" si="4416"/>
        <v>0</v>
      </c>
      <c r="AM2958" s="130">
        <f t="shared" si="4417"/>
        <v>0</v>
      </c>
      <c r="AN2958" s="130">
        <f t="shared" si="4418"/>
        <v>0</v>
      </c>
      <c r="AO2958" s="130">
        <f t="shared" si="4419"/>
        <v>0</v>
      </c>
      <c r="AP2958" s="359">
        <f t="shared" si="4420"/>
        <v>0</v>
      </c>
      <c r="AQ2958" s="130">
        <f t="shared" si="4421"/>
        <v>0</v>
      </c>
      <c r="AR2958" s="130">
        <f t="shared" si="4422"/>
        <v>0</v>
      </c>
      <c r="AS2958" s="130">
        <f t="shared" si="4423"/>
        <v>0</v>
      </c>
      <c r="AT2958" s="130">
        <f t="shared" si="4424"/>
        <v>0</v>
      </c>
      <c r="AU2958" s="359">
        <f t="shared" si="4425"/>
        <v>0</v>
      </c>
      <c r="AV2958" s="130">
        <f t="shared" si="4426"/>
        <v>0</v>
      </c>
      <c r="AW2958" s="130">
        <f t="shared" si="4427"/>
        <v>0</v>
      </c>
      <c r="AX2958" s="130">
        <f t="shared" si="4428"/>
        <v>0</v>
      </c>
      <c r="AY2958" s="130">
        <f t="shared" si="4429"/>
        <v>0</v>
      </c>
      <c r="AZ2958" s="359">
        <f t="shared" si="4430"/>
        <v>0</v>
      </c>
      <c r="BA2958" s="130">
        <f t="shared" si="4431"/>
        <v>0</v>
      </c>
      <c r="BB2958" s="130">
        <f t="shared" si="4432"/>
        <v>0</v>
      </c>
      <c r="BC2958" s="130">
        <f t="shared" si="4433"/>
        <v>0</v>
      </c>
      <c r="BD2958" s="130">
        <f t="shared" si="4434"/>
        <v>0</v>
      </c>
      <c r="BE2958" s="359">
        <f t="shared" si="4435"/>
        <v>0</v>
      </c>
      <c r="BF2958" s="130">
        <f t="shared" si="4436"/>
        <v>0</v>
      </c>
      <c r="BG2958" s="130">
        <f t="shared" si="4437"/>
        <v>0</v>
      </c>
      <c r="BH2958" s="130">
        <f t="shared" si="4438"/>
        <v>0</v>
      </c>
      <c r="BI2958" s="130">
        <f t="shared" si="4439"/>
        <v>0</v>
      </c>
      <c r="BJ2958" s="359">
        <f t="shared" si="4440"/>
        <v>0</v>
      </c>
      <c r="BK2958" s="130">
        <f t="shared" si="4441"/>
        <v>0</v>
      </c>
      <c r="BL2958" s="130">
        <f t="shared" si="4442"/>
        <v>0</v>
      </c>
      <c r="BM2958" s="130">
        <f t="shared" si="4443"/>
        <v>0</v>
      </c>
      <c r="BN2958" s="130">
        <f t="shared" si="4444"/>
        <v>0</v>
      </c>
      <c r="BO2958" s="359">
        <f t="shared" si="4445"/>
        <v>0</v>
      </c>
      <c r="BP2958" s="90" t="s">
        <v>2058</v>
      </c>
      <c r="BQ2958" s="90">
        <f>COUNTIF(D2958:D2962,"NA")</f>
        <v>0</v>
      </c>
      <c r="BR2958" s="90">
        <f>COUNTIF(E2958:E2962,"NA")</f>
        <v>0</v>
      </c>
      <c r="BS2958" s="90">
        <f>COUNTIF(F2958:F2962,"NA")</f>
        <v>0</v>
      </c>
      <c r="BT2958" s="90">
        <f>COUNTIF(G2958:H2962,"NA")</f>
        <v>0</v>
      </c>
      <c r="BU2958" s="90">
        <f>COUNTIF(I2958:I2962,"NA")</f>
        <v>0</v>
      </c>
      <c r="BV2958" s="90">
        <f>COUNTIF(J2958:J2962,"NA")</f>
        <v>0</v>
      </c>
      <c r="BW2958" s="90">
        <f>COUNTIF(K2958:L2962,"NA")</f>
        <v>0</v>
      </c>
      <c r="BX2958" s="90">
        <f>COUNTIF(M2958:M2962,"NA")</f>
        <v>0</v>
      </c>
      <c r="BY2958" s="90">
        <f>COUNTIF(N2958:N2962,"NA")</f>
        <v>0</v>
      </c>
      <c r="BZ2958" s="90">
        <f>COUNTIF(O2958:P2962,"NA")</f>
        <v>0</v>
      </c>
      <c r="CA2958" s="90">
        <f>COUNTIF(Q2958:Q2962,"NA")</f>
        <v>0</v>
      </c>
      <c r="CB2958" s="90">
        <f>COUNTIF(R2958:R2962,"NA")</f>
        <v>0</v>
      </c>
      <c r="CC2958" s="90">
        <f>COUNTIF(S2958:T2962,"NA")</f>
        <v>0</v>
      </c>
      <c r="CD2958" s="90">
        <f>COUNTIF(U2958:U2962,"NA")</f>
        <v>0</v>
      </c>
      <c r="CE2958" s="90">
        <f>COUNTIF(V2958:V2962,"NA")</f>
        <v>0</v>
      </c>
      <c r="CF2958" s="90">
        <f>COUNTIF(W2958:X2962,"NA")</f>
        <v>0</v>
      </c>
      <c r="CG2958" s="90">
        <f>COUNTIF(Y2958:Y2962,"NA")</f>
        <v>0</v>
      </c>
      <c r="CH2958" s="90">
        <f>COUNTIF(Z2958:Z2962,"NA")</f>
        <v>0</v>
      </c>
      <c r="CI2958" s="90">
        <f>COUNTIF(AA2958:AB2962,"NA")</f>
        <v>0</v>
      </c>
      <c r="CJ2958" s="90">
        <f>COUNTIF(AC2958:AC2962,"NA")</f>
        <v>0</v>
      </c>
      <c r="CK2958" s="90">
        <f>COUNTIF(AD2958:AD2962,"NA")</f>
        <v>0</v>
      </c>
      <c r="CO2958" s="340"/>
      <c r="CP2958" s="342"/>
      <c r="CQ2958" s="342"/>
      <c r="CR2958" s="342"/>
      <c r="CS2958" s="486"/>
      <c r="CT2958" s="486"/>
      <c r="CU2958" s="342"/>
      <c r="CV2958" s="342"/>
      <c r="CW2958" s="486"/>
      <c r="CX2958" s="486"/>
      <c r="CY2958" s="342"/>
      <c r="CZ2958" s="342"/>
      <c r="DA2958" s="486"/>
      <c r="DB2958" s="486"/>
      <c r="DC2958" s="342"/>
      <c r="DD2958" s="342"/>
      <c r="DE2958" s="486"/>
      <c r="DF2958" s="486"/>
      <c r="DG2958" s="342"/>
      <c r="DH2958" s="342"/>
      <c r="DI2958" s="486"/>
      <c r="DJ2958" s="486"/>
      <c r="DK2958" s="342"/>
      <c r="DL2958" s="342"/>
      <c r="DM2958" s="486"/>
      <c r="DN2958" s="486"/>
      <c r="DO2958" s="342"/>
      <c r="DP2958" s="342"/>
    </row>
    <row r="2959" spans="1:122" ht="38.25" customHeight="1" x14ac:dyDescent="0.2">
      <c r="A2959" s="174"/>
      <c r="B2959" s="174"/>
      <c r="C2959" s="169" t="s">
        <v>588</v>
      </c>
      <c r="D2959" s="201"/>
      <c r="E2959" s="201"/>
      <c r="F2959" s="201"/>
      <c r="G2959" s="486"/>
      <c r="H2959" s="486"/>
      <c r="I2959" s="201"/>
      <c r="J2959" s="201"/>
      <c r="K2959" s="486"/>
      <c r="L2959" s="486"/>
      <c r="M2959" s="201"/>
      <c r="N2959" s="201"/>
      <c r="O2959" s="486"/>
      <c r="P2959" s="486"/>
      <c r="Q2959" s="201"/>
      <c r="R2959" s="201"/>
      <c r="S2959" s="486"/>
      <c r="T2959" s="486"/>
      <c r="U2959" s="201"/>
      <c r="V2959" s="201"/>
      <c r="W2959" s="486"/>
      <c r="X2959" s="486"/>
      <c r="Y2959" s="201"/>
      <c r="Z2959" s="201"/>
      <c r="AA2959" s="486"/>
      <c r="AB2959" s="486"/>
      <c r="AC2959" s="201"/>
      <c r="AD2959" s="201"/>
      <c r="AE2959" s="109"/>
      <c r="AG2959" s="130">
        <f t="shared" si="4411"/>
        <v>0</v>
      </c>
      <c r="AH2959" s="130">
        <f t="shared" si="4412"/>
        <v>0</v>
      </c>
      <c r="AI2959" s="130">
        <f t="shared" si="4413"/>
        <v>0</v>
      </c>
      <c r="AJ2959" s="130">
        <f t="shared" si="4414"/>
        <v>0</v>
      </c>
      <c r="AK2959" s="359">
        <f t="shared" si="4415"/>
        <v>0</v>
      </c>
      <c r="AL2959" s="130">
        <f t="shared" si="4416"/>
        <v>0</v>
      </c>
      <c r="AM2959" s="130">
        <f t="shared" si="4417"/>
        <v>0</v>
      </c>
      <c r="AN2959" s="130">
        <f t="shared" si="4418"/>
        <v>0</v>
      </c>
      <c r="AO2959" s="130">
        <f t="shared" si="4419"/>
        <v>0</v>
      </c>
      <c r="AP2959" s="359">
        <f t="shared" si="4420"/>
        <v>0</v>
      </c>
      <c r="AQ2959" s="130">
        <f t="shared" si="4421"/>
        <v>0</v>
      </c>
      <c r="AR2959" s="130">
        <f t="shared" si="4422"/>
        <v>0</v>
      </c>
      <c r="AS2959" s="130">
        <f t="shared" si="4423"/>
        <v>0</v>
      </c>
      <c r="AT2959" s="130">
        <f t="shared" si="4424"/>
        <v>0</v>
      </c>
      <c r="AU2959" s="359">
        <f t="shared" si="4425"/>
        <v>0</v>
      </c>
      <c r="AV2959" s="130">
        <f t="shared" si="4426"/>
        <v>0</v>
      </c>
      <c r="AW2959" s="130">
        <f t="shared" si="4427"/>
        <v>0</v>
      </c>
      <c r="AX2959" s="130">
        <f t="shared" si="4428"/>
        <v>0</v>
      </c>
      <c r="AY2959" s="130">
        <f t="shared" si="4429"/>
        <v>0</v>
      </c>
      <c r="AZ2959" s="359">
        <f t="shared" si="4430"/>
        <v>0</v>
      </c>
      <c r="BA2959" s="130">
        <f t="shared" si="4431"/>
        <v>0</v>
      </c>
      <c r="BB2959" s="130">
        <f t="shared" si="4432"/>
        <v>0</v>
      </c>
      <c r="BC2959" s="130">
        <f t="shared" si="4433"/>
        <v>0</v>
      </c>
      <c r="BD2959" s="130">
        <f t="shared" si="4434"/>
        <v>0</v>
      </c>
      <c r="BE2959" s="359">
        <f t="shared" si="4435"/>
        <v>0</v>
      </c>
      <c r="BF2959" s="130">
        <f t="shared" si="4436"/>
        <v>0</v>
      </c>
      <c r="BG2959" s="130">
        <f t="shared" si="4437"/>
        <v>0</v>
      </c>
      <c r="BH2959" s="130">
        <f t="shared" si="4438"/>
        <v>0</v>
      </c>
      <c r="BI2959" s="130">
        <f t="shared" si="4439"/>
        <v>0</v>
      </c>
      <c r="BJ2959" s="359">
        <f t="shared" si="4440"/>
        <v>0</v>
      </c>
      <c r="BK2959" s="130">
        <f t="shared" si="4441"/>
        <v>0</v>
      </c>
      <c r="BL2959" s="130">
        <f t="shared" si="4442"/>
        <v>0</v>
      </c>
      <c r="BM2959" s="130">
        <f t="shared" si="4443"/>
        <v>0</v>
      </c>
      <c r="BN2959" s="130">
        <f t="shared" si="4444"/>
        <v>0</v>
      </c>
      <c r="BO2959" s="359">
        <f t="shared" si="4445"/>
        <v>0</v>
      </c>
      <c r="BP2959" s="90" t="s">
        <v>2078</v>
      </c>
      <c r="BQ2959" s="90">
        <f>SUM(D2958:D2962)</f>
        <v>0</v>
      </c>
      <c r="BR2959" s="90">
        <f>SUM(E2958:E2962)</f>
        <v>0</v>
      </c>
      <c r="BS2959" s="90">
        <f>SUM(F2958:F2962)</f>
        <v>0</v>
      </c>
      <c r="BT2959" s="90">
        <f>SUM(G2958:H2962)</f>
        <v>0</v>
      </c>
      <c r="BU2959" s="90">
        <f>SUM(I2958:I2962)</f>
        <v>0</v>
      </c>
      <c r="BV2959" s="90">
        <f>SUM(J2958:J2962)</f>
        <v>0</v>
      </c>
      <c r="BW2959" s="90">
        <f>SUM(K2958:L2962)</f>
        <v>0</v>
      </c>
      <c r="BX2959" s="90">
        <f>SUM(M2958:M2962)</f>
        <v>0</v>
      </c>
      <c r="BY2959" s="90">
        <f>SUM(N2958:N2962)</f>
        <v>0</v>
      </c>
      <c r="BZ2959" s="90">
        <f>SUM(O2958:P2962)</f>
        <v>0</v>
      </c>
      <c r="CA2959" s="90">
        <f>SUM(Q2958:Q2962)</f>
        <v>0</v>
      </c>
      <c r="CB2959" s="90">
        <f>SUM(R2958:R2962)</f>
        <v>0</v>
      </c>
      <c r="CC2959" s="90">
        <f>SUM(S2958:T2962)</f>
        <v>0</v>
      </c>
      <c r="CD2959" s="90">
        <f>SUM(U2958:U2962)</f>
        <v>0</v>
      </c>
      <c r="CE2959" s="90">
        <f>SUM(V2958:V2962)</f>
        <v>0</v>
      </c>
      <c r="CF2959" s="90">
        <f>SUM(W2958:X2962)</f>
        <v>0</v>
      </c>
      <c r="CG2959" s="90">
        <f>SUM(Y2958:Y2962)</f>
        <v>0</v>
      </c>
      <c r="CH2959" s="90">
        <f>SUM(Z2958:Z2962)</f>
        <v>0</v>
      </c>
      <c r="CI2959" s="90">
        <f>SUM(AA2958:AB2962)</f>
        <v>0</v>
      </c>
      <c r="CJ2959" s="90">
        <f>SUM(AC2958:AC2962)</f>
        <v>0</v>
      </c>
      <c r="CK2959" s="90">
        <f>SUM(AD2958:AD2962)</f>
        <v>0</v>
      </c>
      <c r="CO2959" s="340"/>
      <c r="CP2959" s="342"/>
      <c r="CQ2959" s="342"/>
      <c r="CR2959" s="342"/>
      <c r="CS2959" s="486"/>
      <c r="CT2959" s="486"/>
      <c r="CU2959" s="342"/>
      <c r="CV2959" s="342"/>
      <c r="CW2959" s="486"/>
      <c r="CX2959" s="486"/>
      <c r="CY2959" s="342"/>
      <c r="CZ2959" s="342"/>
      <c r="DA2959" s="486"/>
      <c r="DB2959" s="486"/>
      <c r="DC2959" s="342"/>
      <c r="DD2959" s="342"/>
      <c r="DE2959" s="486"/>
      <c r="DF2959" s="486"/>
      <c r="DG2959" s="342"/>
      <c r="DH2959" s="342"/>
      <c r="DI2959" s="486"/>
      <c r="DJ2959" s="486"/>
      <c r="DK2959" s="342"/>
      <c r="DL2959" s="342"/>
      <c r="DM2959" s="486"/>
      <c r="DN2959" s="486"/>
      <c r="DO2959" s="342"/>
      <c r="DP2959" s="342"/>
    </row>
    <row r="2960" spans="1:122" ht="38.25" customHeight="1" x14ac:dyDescent="0.2">
      <c r="A2960" s="174"/>
      <c r="B2960" s="174"/>
      <c r="C2960" s="169" t="s">
        <v>589</v>
      </c>
      <c r="D2960" s="201"/>
      <c r="E2960" s="201"/>
      <c r="F2960" s="201"/>
      <c r="G2960" s="486"/>
      <c r="H2960" s="486"/>
      <c r="I2960" s="201"/>
      <c r="J2960" s="201"/>
      <c r="K2960" s="486"/>
      <c r="L2960" s="486"/>
      <c r="M2960" s="201"/>
      <c r="N2960" s="201"/>
      <c r="O2960" s="486"/>
      <c r="P2960" s="486"/>
      <c r="Q2960" s="201"/>
      <c r="R2960" s="201"/>
      <c r="S2960" s="486"/>
      <c r="T2960" s="486"/>
      <c r="U2960" s="201"/>
      <c r="V2960" s="201"/>
      <c r="W2960" s="486"/>
      <c r="X2960" s="486"/>
      <c r="Y2960" s="201"/>
      <c r="Z2960" s="201"/>
      <c r="AA2960" s="486"/>
      <c r="AB2960" s="486"/>
      <c r="AC2960" s="201"/>
      <c r="AD2960" s="201"/>
      <c r="AE2960" s="109"/>
      <c r="AG2960" s="130">
        <f t="shared" si="4411"/>
        <v>0</v>
      </c>
      <c r="AH2960" s="130">
        <f t="shared" si="4412"/>
        <v>0</v>
      </c>
      <c r="AI2960" s="130">
        <f t="shared" si="4413"/>
        <v>0</v>
      </c>
      <c r="AJ2960" s="130">
        <f t="shared" si="4414"/>
        <v>0</v>
      </c>
      <c r="AK2960" s="359">
        <f t="shared" si="4415"/>
        <v>0</v>
      </c>
      <c r="AL2960" s="130">
        <f t="shared" si="4416"/>
        <v>0</v>
      </c>
      <c r="AM2960" s="130">
        <f t="shared" si="4417"/>
        <v>0</v>
      </c>
      <c r="AN2960" s="130">
        <f t="shared" si="4418"/>
        <v>0</v>
      </c>
      <c r="AO2960" s="130">
        <f t="shared" si="4419"/>
        <v>0</v>
      </c>
      <c r="AP2960" s="359">
        <f t="shared" si="4420"/>
        <v>0</v>
      </c>
      <c r="AQ2960" s="130">
        <f t="shared" si="4421"/>
        <v>0</v>
      </c>
      <c r="AR2960" s="130">
        <f t="shared" si="4422"/>
        <v>0</v>
      </c>
      <c r="AS2960" s="130">
        <f t="shared" si="4423"/>
        <v>0</v>
      </c>
      <c r="AT2960" s="130">
        <f t="shared" si="4424"/>
        <v>0</v>
      </c>
      <c r="AU2960" s="359">
        <f t="shared" si="4425"/>
        <v>0</v>
      </c>
      <c r="AV2960" s="130">
        <f t="shared" si="4426"/>
        <v>0</v>
      </c>
      <c r="AW2960" s="130">
        <f t="shared" si="4427"/>
        <v>0</v>
      </c>
      <c r="AX2960" s="130">
        <f t="shared" si="4428"/>
        <v>0</v>
      </c>
      <c r="AY2960" s="130">
        <f t="shared" si="4429"/>
        <v>0</v>
      </c>
      <c r="AZ2960" s="359">
        <f t="shared" si="4430"/>
        <v>0</v>
      </c>
      <c r="BA2960" s="130">
        <f t="shared" si="4431"/>
        <v>0</v>
      </c>
      <c r="BB2960" s="130">
        <f t="shared" si="4432"/>
        <v>0</v>
      </c>
      <c r="BC2960" s="130">
        <f t="shared" si="4433"/>
        <v>0</v>
      </c>
      <c r="BD2960" s="130">
        <f t="shared" si="4434"/>
        <v>0</v>
      </c>
      <c r="BE2960" s="359">
        <f t="shared" si="4435"/>
        <v>0</v>
      </c>
      <c r="BF2960" s="130">
        <f t="shared" si="4436"/>
        <v>0</v>
      </c>
      <c r="BG2960" s="130">
        <f t="shared" si="4437"/>
        <v>0</v>
      </c>
      <c r="BH2960" s="130">
        <f t="shared" si="4438"/>
        <v>0</v>
      </c>
      <c r="BI2960" s="130">
        <f t="shared" si="4439"/>
        <v>0</v>
      </c>
      <c r="BJ2960" s="359">
        <f t="shared" si="4440"/>
        <v>0</v>
      </c>
      <c r="BK2960" s="130">
        <f t="shared" si="4441"/>
        <v>0</v>
      </c>
      <c r="BL2960" s="130">
        <f t="shared" si="4442"/>
        <v>0</v>
      </c>
      <c r="BM2960" s="130">
        <f t="shared" si="4443"/>
        <v>0</v>
      </c>
      <c r="BN2960" s="130">
        <f t="shared" si="4444"/>
        <v>0</v>
      </c>
      <c r="BO2960" s="359">
        <f t="shared" si="4445"/>
        <v>0</v>
      </c>
      <c r="BP2960" s="90" t="s">
        <v>2029</v>
      </c>
      <c r="BQ2960" s="90">
        <f>COUNTIF(D2958:D2962,"NS")</f>
        <v>0</v>
      </c>
      <c r="BR2960" s="90">
        <f>COUNTIF(E2958:E2962,"NS")</f>
        <v>0</v>
      </c>
      <c r="BS2960" s="90">
        <f>COUNTIF(F2958:F2962,"NS")</f>
        <v>0</v>
      </c>
      <c r="BT2960" s="90">
        <f>COUNTIF(G2958:H2962,"NS")</f>
        <v>0</v>
      </c>
      <c r="BU2960" s="90">
        <f>COUNTIF(I2958:I2962,"NS")</f>
        <v>0</v>
      </c>
      <c r="BV2960" s="90">
        <f>COUNTIF(J2958:J2962,"NS")</f>
        <v>0</v>
      </c>
      <c r="BW2960" s="90">
        <f>COUNTIF(K2958:L2962,"NS")</f>
        <v>0</v>
      </c>
      <c r="BX2960" s="90">
        <f>COUNTIF(M2958:M2962,"NS")</f>
        <v>0</v>
      </c>
      <c r="BY2960" s="90">
        <f>COUNTIF(N2958:N2962,"NS")</f>
        <v>0</v>
      </c>
      <c r="BZ2960" s="90">
        <f>COUNTIF(O2958:P2962,"NS")</f>
        <v>0</v>
      </c>
      <c r="CA2960" s="90">
        <f>COUNTIF(Q2958:Q2962,"NS")</f>
        <v>0</v>
      </c>
      <c r="CB2960" s="90">
        <f>COUNTIF(R2958:R2962,"NS")</f>
        <v>0</v>
      </c>
      <c r="CC2960" s="90">
        <f>COUNTIF(S2958:T2962,"NS")</f>
        <v>0</v>
      </c>
      <c r="CD2960" s="90">
        <f>COUNTIF(U2958:U2962,"NS")</f>
        <v>0</v>
      </c>
      <c r="CE2960" s="90">
        <f>COUNTIF(V2958:V2962,"NS")</f>
        <v>0</v>
      </c>
      <c r="CF2960" s="90">
        <f>COUNTIF(W2958:X2962,"NS")</f>
        <v>0</v>
      </c>
      <c r="CG2960" s="90">
        <f>COUNTIF(Y2958:Y2962,"NS")</f>
        <v>0</v>
      </c>
      <c r="CH2960" s="90">
        <f>COUNTIF(Z2958:Z2962,"NS")</f>
        <v>0</v>
      </c>
      <c r="CI2960" s="90">
        <f>COUNTIF(AA2958:AB2962,"NS")</f>
        <v>0</v>
      </c>
      <c r="CJ2960" s="90">
        <f>COUNTIF(AC2958:AC2962,"NS")</f>
        <v>0</v>
      </c>
      <c r="CK2960" s="90">
        <f>COUNTIF(AD2958:AD2962,"NS")</f>
        <v>0</v>
      </c>
      <c r="CO2960" s="340"/>
      <c r="CP2960" s="342"/>
      <c r="CQ2960" s="342"/>
      <c r="CR2960" s="342"/>
      <c r="CS2960" s="486"/>
      <c r="CT2960" s="486"/>
      <c r="CU2960" s="342"/>
      <c r="CV2960" s="342"/>
      <c r="CW2960" s="486"/>
      <c r="CX2960" s="486"/>
      <c r="CY2960" s="342"/>
      <c r="CZ2960" s="342"/>
      <c r="DA2960" s="486"/>
      <c r="DB2960" s="486"/>
      <c r="DC2960" s="342"/>
      <c r="DD2960" s="342"/>
      <c r="DE2960" s="486"/>
      <c r="DF2960" s="486"/>
      <c r="DG2960" s="342"/>
      <c r="DH2960" s="342"/>
      <c r="DI2960" s="486"/>
      <c r="DJ2960" s="486"/>
      <c r="DK2960" s="342"/>
      <c r="DL2960" s="342"/>
      <c r="DM2960" s="486"/>
      <c r="DN2960" s="486"/>
      <c r="DO2960" s="342"/>
      <c r="DP2960" s="342"/>
    </row>
    <row r="2961" spans="1:122" ht="38.25" customHeight="1" x14ac:dyDescent="0.2">
      <c r="A2961" s="174"/>
      <c r="B2961" s="174"/>
      <c r="C2961" s="169" t="s">
        <v>590</v>
      </c>
      <c r="D2961" s="201"/>
      <c r="E2961" s="201"/>
      <c r="F2961" s="201"/>
      <c r="G2961" s="486"/>
      <c r="H2961" s="486"/>
      <c r="I2961" s="201"/>
      <c r="J2961" s="201"/>
      <c r="K2961" s="486"/>
      <c r="L2961" s="486"/>
      <c r="M2961" s="201"/>
      <c r="N2961" s="201"/>
      <c r="O2961" s="486"/>
      <c r="P2961" s="486"/>
      <c r="Q2961" s="201"/>
      <c r="R2961" s="201"/>
      <c r="S2961" s="486"/>
      <c r="T2961" s="486"/>
      <c r="U2961" s="201"/>
      <c r="V2961" s="201"/>
      <c r="W2961" s="486"/>
      <c r="X2961" s="486"/>
      <c r="Y2961" s="201"/>
      <c r="Z2961" s="201"/>
      <c r="AA2961" s="486"/>
      <c r="AB2961" s="486"/>
      <c r="AC2961" s="201"/>
      <c r="AD2961" s="201"/>
      <c r="AE2961" s="109"/>
      <c r="AG2961" s="130">
        <f t="shared" si="4411"/>
        <v>0</v>
      </c>
      <c r="AH2961" s="130">
        <f t="shared" si="4412"/>
        <v>0</v>
      </c>
      <c r="AI2961" s="130">
        <f t="shared" si="4413"/>
        <v>0</v>
      </c>
      <c r="AJ2961" s="130">
        <f t="shared" si="4414"/>
        <v>0</v>
      </c>
      <c r="AK2961" s="359">
        <f t="shared" si="4415"/>
        <v>0</v>
      </c>
      <c r="AL2961" s="130">
        <f t="shared" si="4416"/>
        <v>0</v>
      </c>
      <c r="AM2961" s="130">
        <f t="shared" si="4417"/>
        <v>0</v>
      </c>
      <c r="AN2961" s="130">
        <f t="shared" si="4418"/>
        <v>0</v>
      </c>
      <c r="AO2961" s="130">
        <f t="shared" si="4419"/>
        <v>0</v>
      </c>
      <c r="AP2961" s="359">
        <f t="shared" si="4420"/>
        <v>0</v>
      </c>
      <c r="AQ2961" s="130">
        <f t="shared" si="4421"/>
        <v>0</v>
      </c>
      <c r="AR2961" s="130">
        <f t="shared" si="4422"/>
        <v>0</v>
      </c>
      <c r="AS2961" s="130">
        <f t="shared" si="4423"/>
        <v>0</v>
      </c>
      <c r="AT2961" s="130">
        <f t="shared" si="4424"/>
        <v>0</v>
      </c>
      <c r="AU2961" s="359">
        <f t="shared" si="4425"/>
        <v>0</v>
      </c>
      <c r="AV2961" s="130">
        <f t="shared" si="4426"/>
        <v>0</v>
      </c>
      <c r="AW2961" s="130">
        <f t="shared" si="4427"/>
        <v>0</v>
      </c>
      <c r="AX2961" s="130">
        <f t="shared" si="4428"/>
        <v>0</v>
      </c>
      <c r="AY2961" s="130">
        <f t="shared" si="4429"/>
        <v>0</v>
      </c>
      <c r="AZ2961" s="359">
        <f t="shared" si="4430"/>
        <v>0</v>
      </c>
      <c r="BA2961" s="130">
        <f t="shared" si="4431"/>
        <v>0</v>
      </c>
      <c r="BB2961" s="130">
        <f t="shared" si="4432"/>
        <v>0</v>
      </c>
      <c r="BC2961" s="130">
        <f t="shared" si="4433"/>
        <v>0</v>
      </c>
      <c r="BD2961" s="130">
        <f t="shared" si="4434"/>
        <v>0</v>
      </c>
      <c r="BE2961" s="359">
        <f t="shared" si="4435"/>
        <v>0</v>
      </c>
      <c r="BF2961" s="130">
        <f t="shared" si="4436"/>
        <v>0</v>
      </c>
      <c r="BG2961" s="130">
        <f t="shared" si="4437"/>
        <v>0</v>
      </c>
      <c r="BH2961" s="130">
        <f t="shared" si="4438"/>
        <v>0</v>
      </c>
      <c r="BI2961" s="130">
        <f t="shared" si="4439"/>
        <v>0</v>
      </c>
      <c r="BJ2961" s="359">
        <f t="shared" si="4440"/>
        <v>0</v>
      </c>
      <c r="BK2961" s="130">
        <f t="shared" si="4441"/>
        <v>0</v>
      </c>
      <c r="BL2961" s="130">
        <f t="shared" si="4442"/>
        <v>0</v>
      </c>
      <c r="BM2961" s="130">
        <f t="shared" si="4443"/>
        <v>0</v>
      </c>
      <c r="BN2961" s="130">
        <f t="shared" si="4444"/>
        <v>0</v>
      </c>
      <c r="BO2961" s="359">
        <f t="shared" si="4445"/>
        <v>0</v>
      </c>
      <c r="BP2961" s="90" t="s">
        <v>2104</v>
      </c>
      <c r="BQ2961" s="90">
        <f>D2957</f>
        <v>0</v>
      </c>
      <c r="BR2961" s="90">
        <f>E2957</f>
        <v>0</v>
      </c>
      <c r="BS2961" s="90">
        <f>F2957</f>
        <v>0</v>
      </c>
      <c r="BT2961" s="90">
        <f>G2957</f>
        <v>0</v>
      </c>
      <c r="BU2961" s="90">
        <f>I2957</f>
        <v>0</v>
      </c>
      <c r="BV2961" s="90">
        <f>J2957</f>
        <v>0</v>
      </c>
      <c r="BW2961" s="90">
        <f>K2957</f>
        <v>0</v>
      </c>
      <c r="BX2961" s="90">
        <f>M2957</f>
        <v>0</v>
      </c>
      <c r="BY2961" s="90">
        <f>N2957</f>
        <v>0</v>
      </c>
      <c r="BZ2961" s="90">
        <f>O2957</f>
        <v>0</v>
      </c>
      <c r="CA2961" s="90">
        <f>Q2957</f>
        <v>0</v>
      </c>
      <c r="CB2961" s="90">
        <f>R2957</f>
        <v>0</v>
      </c>
      <c r="CC2961" s="90">
        <f>S2957</f>
        <v>0</v>
      </c>
      <c r="CD2961" s="90">
        <f>U2957</f>
        <v>0</v>
      </c>
      <c r="CE2961" s="90">
        <f>V2957</f>
        <v>0</v>
      </c>
      <c r="CF2961" s="90">
        <f>W2957</f>
        <v>0</v>
      </c>
      <c r="CG2961" s="90">
        <f>Y2957</f>
        <v>0</v>
      </c>
      <c r="CH2961" s="90">
        <f>Z2957</f>
        <v>0</v>
      </c>
      <c r="CI2961" s="90">
        <f>AA2957</f>
        <v>0</v>
      </c>
      <c r="CJ2961" s="90">
        <f>AC2957</f>
        <v>0</v>
      </c>
      <c r="CK2961" s="90">
        <f>AD2957</f>
        <v>0</v>
      </c>
      <c r="CO2961" s="340"/>
      <c r="CP2961" s="342"/>
      <c r="CQ2961" s="342"/>
      <c r="CR2961" s="342"/>
      <c r="CS2961" s="486"/>
      <c r="CT2961" s="486"/>
      <c r="CU2961" s="342"/>
      <c r="CV2961" s="342"/>
      <c r="CW2961" s="486"/>
      <c r="CX2961" s="486"/>
      <c r="CY2961" s="342"/>
      <c r="CZ2961" s="342"/>
      <c r="DA2961" s="486"/>
      <c r="DB2961" s="486"/>
      <c r="DC2961" s="342"/>
      <c r="DD2961" s="342"/>
      <c r="DE2961" s="486"/>
      <c r="DF2961" s="486"/>
      <c r="DG2961" s="342"/>
      <c r="DH2961" s="342"/>
      <c r="DI2961" s="486"/>
      <c r="DJ2961" s="486"/>
      <c r="DK2961" s="342"/>
      <c r="DL2961" s="342"/>
      <c r="DM2961" s="486"/>
      <c r="DN2961" s="486"/>
      <c r="DO2961" s="342"/>
      <c r="DP2961" s="342"/>
    </row>
    <row r="2962" spans="1:122" ht="38.25" customHeight="1" x14ac:dyDescent="0.2">
      <c r="A2962" s="174"/>
      <c r="B2962" s="174"/>
      <c r="C2962" s="169" t="s">
        <v>591</v>
      </c>
      <c r="D2962" s="201"/>
      <c r="E2962" s="201"/>
      <c r="F2962" s="201"/>
      <c r="G2962" s="486"/>
      <c r="H2962" s="486"/>
      <c r="I2962" s="201"/>
      <c r="J2962" s="201"/>
      <c r="K2962" s="486"/>
      <c r="L2962" s="486"/>
      <c r="M2962" s="201"/>
      <c r="N2962" s="201"/>
      <c r="O2962" s="486"/>
      <c r="P2962" s="486"/>
      <c r="Q2962" s="201"/>
      <c r="R2962" s="201"/>
      <c r="S2962" s="486"/>
      <c r="T2962" s="486"/>
      <c r="U2962" s="201"/>
      <c r="V2962" s="201"/>
      <c r="W2962" s="486"/>
      <c r="X2962" s="486"/>
      <c r="Y2962" s="201"/>
      <c r="Z2962" s="201"/>
      <c r="AA2962" s="486"/>
      <c r="AB2962" s="486"/>
      <c r="AC2962" s="201"/>
      <c r="AD2962" s="201"/>
      <c r="AE2962" s="109"/>
      <c r="AG2962" s="130">
        <f t="shared" si="4411"/>
        <v>0</v>
      </c>
      <c r="AH2962" s="130">
        <f t="shared" si="4412"/>
        <v>0</v>
      </c>
      <c r="AI2962" s="130">
        <f t="shared" si="4413"/>
        <v>0</v>
      </c>
      <c r="AJ2962" s="130">
        <f t="shared" si="4414"/>
        <v>0</v>
      </c>
      <c r="AK2962" s="359">
        <f t="shared" si="4415"/>
        <v>0</v>
      </c>
      <c r="AL2962" s="130">
        <f t="shared" si="4416"/>
        <v>0</v>
      </c>
      <c r="AM2962" s="130">
        <f t="shared" si="4417"/>
        <v>0</v>
      </c>
      <c r="AN2962" s="130">
        <f t="shared" si="4418"/>
        <v>0</v>
      </c>
      <c r="AO2962" s="130">
        <f t="shared" si="4419"/>
        <v>0</v>
      </c>
      <c r="AP2962" s="359">
        <f t="shared" si="4420"/>
        <v>0</v>
      </c>
      <c r="AQ2962" s="130">
        <f t="shared" si="4421"/>
        <v>0</v>
      </c>
      <c r="AR2962" s="130">
        <f t="shared" si="4422"/>
        <v>0</v>
      </c>
      <c r="AS2962" s="130">
        <f t="shared" si="4423"/>
        <v>0</v>
      </c>
      <c r="AT2962" s="130">
        <f t="shared" si="4424"/>
        <v>0</v>
      </c>
      <c r="AU2962" s="359">
        <f t="shared" si="4425"/>
        <v>0</v>
      </c>
      <c r="AV2962" s="130">
        <f t="shared" si="4426"/>
        <v>0</v>
      </c>
      <c r="AW2962" s="130">
        <f t="shared" si="4427"/>
        <v>0</v>
      </c>
      <c r="AX2962" s="130">
        <f t="shared" si="4428"/>
        <v>0</v>
      </c>
      <c r="AY2962" s="130">
        <f t="shared" si="4429"/>
        <v>0</v>
      </c>
      <c r="AZ2962" s="359">
        <f t="shared" si="4430"/>
        <v>0</v>
      </c>
      <c r="BA2962" s="130">
        <f t="shared" si="4431"/>
        <v>0</v>
      </c>
      <c r="BB2962" s="130">
        <f t="shared" si="4432"/>
        <v>0</v>
      </c>
      <c r="BC2962" s="130">
        <f t="shared" si="4433"/>
        <v>0</v>
      </c>
      <c r="BD2962" s="130">
        <f t="shared" si="4434"/>
        <v>0</v>
      </c>
      <c r="BE2962" s="359">
        <f t="shared" si="4435"/>
        <v>0</v>
      </c>
      <c r="BF2962" s="130">
        <f t="shared" si="4436"/>
        <v>0</v>
      </c>
      <c r="BG2962" s="130">
        <f t="shared" si="4437"/>
        <v>0</v>
      </c>
      <c r="BH2962" s="130">
        <f t="shared" si="4438"/>
        <v>0</v>
      </c>
      <c r="BI2962" s="130">
        <f t="shared" si="4439"/>
        <v>0</v>
      </c>
      <c r="BJ2962" s="359">
        <f t="shared" si="4440"/>
        <v>0</v>
      </c>
      <c r="BK2962" s="130">
        <f t="shared" si="4441"/>
        <v>0</v>
      </c>
      <c r="BL2962" s="130">
        <f t="shared" si="4442"/>
        <v>0</v>
      </c>
      <c r="BM2962" s="130">
        <f t="shared" si="4443"/>
        <v>0</v>
      </c>
      <c r="BN2962" s="130">
        <f t="shared" si="4444"/>
        <v>0</v>
      </c>
      <c r="BO2962" s="359">
        <f t="shared" si="4445"/>
        <v>0</v>
      </c>
      <c r="CO2962" s="340"/>
      <c r="CP2962" s="342"/>
      <c r="CQ2962" s="342"/>
      <c r="CR2962" s="342"/>
      <c r="CS2962" s="486"/>
      <c r="CT2962" s="486"/>
      <c r="CU2962" s="342"/>
      <c r="CV2962" s="342"/>
      <c r="CW2962" s="486"/>
      <c r="CX2962" s="486"/>
      <c r="CY2962" s="342"/>
      <c r="CZ2962" s="342"/>
      <c r="DA2962" s="486"/>
      <c r="DB2962" s="486"/>
      <c r="DC2962" s="342"/>
      <c r="DD2962" s="342"/>
      <c r="DE2962" s="486"/>
      <c r="DF2962" s="486"/>
      <c r="DG2962" s="342"/>
      <c r="DH2962" s="342"/>
      <c r="DI2962" s="486"/>
      <c r="DJ2962" s="486"/>
      <c r="DK2962" s="342"/>
      <c r="DL2962" s="342"/>
      <c r="DM2962" s="486"/>
      <c r="DN2962" s="486"/>
      <c r="DO2962" s="342"/>
      <c r="DP2962" s="342"/>
    </row>
    <row r="2963" spans="1:122" ht="38.25" customHeight="1" x14ac:dyDescent="0.2">
      <c r="A2963" s="173"/>
      <c r="B2963" s="173"/>
      <c r="C2963" s="168" t="s">
        <v>592</v>
      </c>
      <c r="D2963" s="201"/>
      <c r="E2963" s="201"/>
      <c r="F2963" s="201"/>
      <c r="G2963" s="486"/>
      <c r="H2963" s="486"/>
      <c r="I2963" s="201"/>
      <c r="J2963" s="201"/>
      <c r="K2963" s="486"/>
      <c r="L2963" s="486"/>
      <c r="M2963" s="201"/>
      <c r="N2963" s="201"/>
      <c r="O2963" s="486"/>
      <c r="P2963" s="486"/>
      <c r="Q2963" s="201"/>
      <c r="R2963" s="201"/>
      <c r="S2963" s="486"/>
      <c r="T2963" s="486"/>
      <c r="U2963" s="201"/>
      <c r="V2963" s="201"/>
      <c r="W2963" s="486"/>
      <c r="X2963" s="486"/>
      <c r="Y2963" s="201"/>
      <c r="Z2963" s="201"/>
      <c r="AA2963" s="486"/>
      <c r="AB2963" s="486"/>
      <c r="AC2963" s="201"/>
      <c r="AD2963" s="201"/>
      <c r="AE2963" s="109"/>
      <c r="AG2963" s="130">
        <f t="shared" si="4411"/>
        <v>0</v>
      </c>
      <c r="AH2963" s="130">
        <f t="shared" si="4412"/>
        <v>0</v>
      </c>
      <c r="AI2963" s="130">
        <f t="shared" si="4413"/>
        <v>0</v>
      </c>
      <c r="AJ2963" s="130">
        <f t="shared" si="4414"/>
        <v>0</v>
      </c>
      <c r="AK2963" s="359">
        <f t="shared" si="4415"/>
        <v>0</v>
      </c>
      <c r="AL2963" s="130">
        <f t="shared" si="4416"/>
        <v>0</v>
      </c>
      <c r="AM2963" s="130">
        <f t="shared" si="4417"/>
        <v>0</v>
      </c>
      <c r="AN2963" s="130">
        <f t="shared" si="4418"/>
        <v>0</v>
      </c>
      <c r="AO2963" s="130">
        <f t="shared" si="4419"/>
        <v>0</v>
      </c>
      <c r="AP2963" s="359">
        <f t="shared" si="4420"/>
        <v>0</v>
      </c>
      <c r="AQ2963" s="130">
        <f t="shared" si="4421"/>
        <v>0</v>
      </c>
      <c r="AR2963" s="130">
        <f t="shared" si="4422"/>
        <v>0</v>
      </c>
      <c r="AS2963" s="130">
        <f t="shared" si="4423"/>
        <v>0</v>
      </c>
      <c r="AT2963" s="130">
        <f t="shared" si="4424"/>
        <v>0</v>
      </c>
      <c r="AU2963" s="359">
        <f t="shared" si="4425"/>
        <v>0</v>
      </c>
      <c r="AV2963" s="130">
        <f t="shared" si="4426"/>
        <v>0</v>
      </c>
      <c r="AW2963" s="130">
        <f t="shared" si="4427"/>
        <v>0</v>
      </c>
      <c r="AX2963" s="130">
        <f t="shared" si="4428"/>
        <v>0</v>
      </c>
      <c r="AY2963" s="130">
        <f t="shared" si="4429"/>
        <v>0</v>
      </c>
      <c r="AZ2963" s="359">
        <f t="shared" si="4430"/>
        <v>0</v>
      </c>
      <c r="BA2963" s="130">
        <f t="shared" si="4431"/>
        <v>0</v>
      </c>
      <c r="BB2963" s="130">
        <f t="shared" si="4432"/>
        <v>0</v>
      </c>
      <c r="BC2963" s="130">
        <f t="shared" si="4433"/>
        <v>0</v>
      </c>
      <c r="BD2963" s="130">
        <f t="shared" si="4434"/>
        <v>0</v>
      </c>
      <c r="BE2963" s="359">
        <f t="shared" si="4435"/>
        <v>0</v>
      </c>
      <c r="BF2963" s="130">
        <f t="shared" si="4436"/>
        <v>0</v>
      </c>
      <c r="BG2963" s="130">
        <f t="shared" si="4437"/>
        <v>0</v>
      </c>
      <c r="BH2963" s="130">
        <f t="shared" si="4438"/>
        <v>0</v>
      </c>
      <c r="BI2963" s="130">
        <f t="shared" si="4439"/>
        <v>0</v>
      </c>
      <c r="BJ2963" s="359">
        <f t="shared" si="4440"/>
        <v>0</v>
      </c>
      <c r="BK2963" s="130">
        <f t="shared" si="4441"/>
        <v>0</v>
      </c>
      <c r="BL2963" s="130">
        <f t="shared" si="4442"/>
        <v>0</v>
      </c>
      <c r="BM2963" s="130">
        <f t="shared" si="4443"/>
        <v>0</v>
      </c>
      <c r="BN2963" s="130">
        <f t="shared" si="4444"/>
        <v>0</v>
      </c>
      <c r="BO2963" s="359">
        <f t="shared" si="4445"/>
        <v>0</v>
      </c>
      <c r="CO2963" s="340"/>
      <c r="CP2963" s="342"/>
      <c r="CQ2963" s="342"/>
      <c r="CR2963" s="342"/>
      <c r="CS2963" s="486"/>
      <c r="CT2963" s="486"/>
      <c r="CU2963" s="342"/>
      <c r="CV2963" s="342"/>
      <c r="CW2963" s="486"/>
      <c r="CX2963" s="486"/>
      <c r="CY2963" s="342"/>
      <c r="CZ2963" s="342"/>
      <c r="DA2963" s="486"/>
      <c r="DB2963" s="486"/>
      <c r="DC2963" s="342"/>
      <c r="DD2963" s="342"/>
      <c r="DE2963" s="486"/>
      <c r="DF2963" s="486"/>
      <c r="DG2963" s="342"/>
      <c r="DH2963" s="342"/>
      <c r="DI2963" s="486"/>
      <c r="DJ2963" s="486"/>
      <c r="DK2963" s="342"/>
      <c r="DL2963" s="342"/>
      <c r="DM2963" s="486"/>
      <c r="DN2963" s="486"/>
      <c r="DO2963" s="342"/>
      <c r="DP2963" s="342"/>
    </row>
    <row r="2964" spans="1:122" ht="38.25" customHeight="1" x14ac:dyDescent="0.2">
      <c r="A2964" s="173"/>
      <c r="B2964" s="173"/>
      <c r="C2964" s="168" t="s">
        <v>594</v>
      </c>
      <c r="D2964" s="201"/>
      <c r="E2964" s="201"/>
      <c r="F2964" s="201"/>
      <c r="G2964" s="486"/>
      <c r="H2964" s="486"/>
      <c r="I2964" s="201"/>
      <c r="J2964" s="201"/>
      <c r="K2964" s="486"/>
      <c r="L2964" s="486"/>
      <c r="M2964" s="201"/>
      <c r="N2964" s="201"/>
      <c r="O2964" s="486"/>
      <c r="P2964" s="486"/>
      <c r="Q2964" s="201"/>
      <c r="R2964" s="201"/>
      <c r="S2964" s="486"/>
      <c r="T2964" s="486"/>
      <c r="U2964" s="201"/>
      <c r="V2964" s="201"/>
      <c r="W2964" s="486"/>
      <c r="X2964" s="486"/>
      <c r="Y2964" s="201"/>
      <c r="Z2964" s="201"/>
      <c r="AA2964" s="486"/>
      <c r="AB2964" s="486"/>
      <c r="AC2964" s="201"/>
      <c r="AD2964" s="201"/>
      <c r="AE2964" s="109"/>
      <c r="AG2964" s="130">
        <f t="shared" si="4411"/>
        <v>0</v>
      </c>
      <c r="AH2964" s="130">
        <f t="shared" si="4412"/>
        <v>0</v>
      </c>
      <c r="AI2964" s="130">
        <f t="shared" si="4413"/>
        <v>0</v>
      </c>
      <c r="AJ2964" s="130">
        <f t="shared" si="4414"/>
        <v>0</v>
      </c>
      <c r="AK2964" s="359">
        <f t="shared" si="4415"/>
        <v>0</v>
      </c>
      <c r="AL2964" s="130">
        <f t="shared" si="4416"/>
        <v>0</v>
      </c>
      <c r="AM2964" s="130">
        <f t="shared" si="4417"/>
        <v>0</v>
      </c>
      <c r="AN2964" s="130">
        <f t="shared" si="4418"/>
        <v>0</v>
      </c>
      <c r="AO2964" s="130">
        <f t="shared" si="4419"/>
        <v>0</v>
      </c>
      <c r="AP2964" s="359">
        <f t="shared" si="4420"/>
        <v>0</v>
      </c>
      <c r="AQ2964" s="130">
        <f t="shared" si="4421"/>
        <v>0</v>
      </c>
      <c r="AR2964" s="130">
        <f t="shared" si="4422"/>
        <v>0</v>
      </c>
      <c r="AS2964" s="130">
        <f t="shared" si="4423"/>
        <v>0</v>
      </c>
      <c r="AT2964" s="130">
        <f t="shared" si="4424"/>
        <v>0</v>
      </c>
      <c r="AU2964" s="359">
        <f t="shared" si="4425"/>
        <v>0</v>
      </c>
      <c r="AV2964" s="130">
        <f t="shared" si="4426"/>
        <v>0</v>
      </c>
      <c r="AW2964" s="130">
        <f t="shared" si="4427"/>
        <v>0</v>
      </c>
      <c r="AX2964" s="130">
        <f t="shared" si="4428"/>
        <v>0</v>
      </c>
      <c r="AY2964" s="130">
        <f t="shared" si="4429"/>
        <v>0</v>
      </c>
      <c r="AZ2964" s="359">
        <f t="shared" si="4430"/>
        <v>0</v>
      </c>
      <c r="BA2964" s="130">
        <f t="shared" si="4431"/>
        <v>0</v>
      </c>
      <c r="BB2964" s="130">
        <f t="shared" si="4432"/>
        <v>0</v>
      </c>
      <c r="BC2964" s="130">
        <f t="shared" si="4433"/>
        <v>0</v>
      </c>
      <c r="BD2964" s="130">
        <f t="shared" si="4434"/>
        <v>0</v>
      </c>
      <c r="BE2964" s="359">
        <f t="shared" si="4435"/>
        <v>0</v>
      </c>
      <c r="BF2964" s="130">
        <f t="shared" si="4436"/>
        <v>0</v>
      </c>
      <c r="BG2964" s="130">
        <f t="shared" si="4437"/>
        <v>0</v>
      </c>
      <c r="BH2964" s="130">
        <f t="shared" si="4438"/>
        <v>0</v>
      </c>
      <c r="BI2964" s="130">
        <f t="shared" si="4439"/>
        <v>0</v>
      </c>
      <c r="BJ2964" s="359">
        <f t="shared" si="4440"/>
        <v>0</v>
      </c>
      <c r="BK2964" s="130">
        <f t="shared" si="4441"/>
        <v>0</v>
      </c>
      <c r="BL2964" s="130">
        <f t="shared" si="4442"/>
        <v>0</v>
      </c>
      <c r="BM2964" s="130">
        <f t="shared" si="4443"/>
        <v>0</v>
      </c>
      <c r="BN2964" s="130">
        <f t="shared" si="4444"/>
        <v>0</v>
      </c>
      <c r="BO2964" s="359">
        <f t="shared" si="4445"/>
        <v>0</v>
      </c>
      <c r="CO2964" s="340"/>
      <c r="CP2964" s="342"/>
      <c r="CQ2964" s="342"/>
      <c r="CR2964" s="342"/>
      <c r="CS2964" s="486"/>
      <c r="CT2964" s="486"/>
      <c r="CU2964" s="342"/>
      <c r="CV2964" s="342"/>
      <c r="CW2964" s="486"/>
      <c r="CX2964" s="486"/>
      <c r="CY2964" s="342"/>
      <c r="CZ2964" s="342"/>
      <c r="DA2964" s="486"/>
      <c r="DB2964" s="486"/>
      <c r="DC2964" s="342"/>
      <c r="DD2964" s="342"/>
      <c r="DE2964" s="486"/>
      <c r="DF2964" s="486"/>
      <c r="DG2964" s="342"/>
      <c r="DH2964" s="342"/>
      <c r="DI2964" s="486"/>
      <c r="DJ2964" s="486"/>
      <c r="DK2964" s="342"/>
      <c r="DL2964" s="342"/>
      <c r="DM2964" s="486"/>
      <c r="DN2964" s="486"/>
      <c r="DO2964" s="342"/>
      <c r="DP2964" s="342"/>
    </row>
    <row r="2965" spans="1:122" ht="38.25" customHeight="1" x14ac:dyDescent="0.2">
      <c r="A2965" s="173"/>
      <c r="B2965" s="173"/>
      <c r="C2965" s="168" t="s">
        <v>596</v>
      </c>
      <c r="D2965" s="201"/>
      <c r="E2965" s="201"/>
      <c r="F2965" s="201"/>
      <c r="G2965" s="486"/>
      <c r="H2965" s="486"/>
      <c r="I2965" s="201"/>
      <c r="J2965" s="201"/>
      <c r="K2965" s="486"/>
      <c r="L2965" s="486"/>
      <c r="M2965" s="201"/>
      <c r="N2965" s="201"/>
      <c r="O2965" s="486"/>
      <c r="P2965" s="486"/>
      <c r="Q2965" s="201"/>
      <c r="R2965" s="201"/>
      <c r="S2965" s="486"/>
      <c r="T2965" s="486"/>
      <c r="U2965" s="201"/>
      <c r="V2965" s="201"/>
      <c r="W2965" s="486"/>
      <c r="X2965" s="486"/>
      <c r="Y2965" s="201"/>
      <c r="Z2965" s="201"/>
      <c r="AA2965" s="486"/>
      <c r="AB2965" s="486"/>
      <c r="AC2965" s="201"/>
      <c r="AD2965" s="201"/>
      <c r="AE2965" s="109"/>
      <c r="AG2965" s="130">
        <f t="shared" si="4411"/>
        <v>0</v>
      </c>
      <c r="AH2965" s="130">
        <f t="shared" si="4412"/>
        <v>0</v>
      </c>
      <c r="AI2965" s="130">
        <f t="shared" si="4413"/>
        <v>0</v>
      </c>
      <c r="AJ2965" s="130">
        <f t="shared" si="4414"/>
        <v>0</v>
      </c>
      <c r="AK2965" s="359">
        <f t="shared" si="4415"/>
        <v>0</v>
      </c>
      <c r="AL2965" s="130">
        <f t="shared" si="4416"/>
        <v>0</v>
      </c>
      <c r="AM2965" s="130">
        <f t="shared" si="4417"/>
        <v>0</v>
      </c>
      <c r="AN2965" s="130">
        <f t="shared" si="4418"/>
        <v>0</v>
      </c>
      <c r="AO2965" s="130">
        <f t="shared" si="4419"/>
        <v>0</v>
      </c>
      <c r="AP2965" s="359">
        <f t="shared" si="4420"/>
        <v>0</v>
      </c>
      <c r="AQ2965" s="130">
        <f t="shared" si="4421"/>
        <v>0</v>
      </c>
      <c r="AR2965" s="130">
        <f t="shared" si="4422"/>
        <v>0</v>
      </c>
      <c r="AS2965" s="130">
        <f t="shared" si="4423"/>
        <v>0</v>
      </c>
      <c r="AT2965" s="130">
        <f t="shared" si="4424"/>
        <v>0</v>
      </c>
      <c r="AU2965" s="359">
        <f t="shared" si="4425"/>
        <v>0</v>
      </c>
      <c r="AV2965" s="130">
        <f t="shared" si="4426"/>
        <v>0</v>
      </c>
      <c r="AW2965" s="130">
        <f t="shared" si="4427"/>
        <v>0</v>
      </c>
      <c r="AX2965" s="130">
        <f t="shared" si="4428"/>
        <v>0</v>
      </c>
      <c r="AY2965" s="130">
        <f t="shared" si="4429"/>
        <v>0</v>
      </c>
      <c r="AZ2965" s="359">
        <f t="shared" si="4430"/>
        <v>0</v>
      </c>
      <c r="BA2965" s="130">
        <f t="shared" si="4431"/>
        <v>0</v>
      </c>
      <c r="BB2965" s="130">
        <f t="shared" si="4432"/>
        <v>0</v>
      </c>
      <c r="BC2965" s="130">
        <f t="shared" si="4433"/>
        <v>0</v>
      </c>
      <c r="BD2965" s="130">
        <f t="shared" si="4434"/>
        <v>0</v>
      </c>
      <c r="BE2965" s="359">
        <f t="shared" si="4435"/>
        <v>0</v>
      </c>
      <c r="BF2965" s="130">
        <f t="shared" si="4436"/>
        <v>0</v>
      </c>
      <c r="BG2965" s="130">
        <f t="shared" si="4437"/>
        <v>0</v>
      </c>
      <c r="BH2965" s="130">
        <f t="shared" si="4438"/>
        <v>0</v>
      </c>
      <c r="BI2965" s="130">
        <f t="shared" si="4439"/>
        <v>0</v>
      </c>
      <c r="BJ2965" s="359">
        <f t="shared" si="4440"/>
        <v>0</v>
      </c>
      <c r="BK2965" s="130">
        <f t="shared" si="4441"/>
        <v>0</v>
      </c>
      <c r="BL2965" s="130">
        <f t="shared" si="4442"/>
        <v>0</v>
      </c>
      <c r="BM2965" s="130">
        <f t="shared" si="4443"/>
        <v>0</v>
      </c>
      <c r="BN2965" s="130">
        <f t="shared" si="4444"/>
        <v>0</v>
      </c>
      <c r="BO2965" s="359">
        <f t="shared" si="4445"/>
        <v>0</v>
      </c>
      <c r="BQ2965" s="246" t="s">
        <v>84</v>
      </c>
      <c r="BR2965" s="246" t="s">
        <v>2048</v>
      </c>
      <c r="BS2965" s="246" t="s">
        <v>2049</v>
      </c>
      <c r="BT2965" s="246" t="s">
        <v>84</v>
      </c>
      <c r="BU2965" s="246" t="s">
        <v>2048</v>
      </c>
      <c r="BV2965" s="246" t="s">
        <v>2049</v>
      </c>
      <c r="BW2965" s="246" t="s">
        <v>84</v>
      </c>
      <c r="BX2965" s="246" t="s">
        <v>2048</v>
      </c>
      <c r="BY2965" s="246" t="s">
        <v>2049</v>
      </c>
      <c r="BZ2965" s="246" t="s">
        <v>84</v>
      </c>
      <c r="CA2965" s="246" t="s">
        <v>2048</v>
      </c>
      <c r="CB2965" s="246" t="s">
        <v>2049</v>
      </c>
      <c r="CC2965" s="246" t="s">
        <v>84</v>
      </c>
      <c r="CD2965" s="246" t="s">
        <v>2048</v>
      </c>
      <c r="CE2965" s="246" t="s">
        <v>2049</v>
      </c>
      <c r="CF2965" s="246" t="s">
        <v>84</v>
      </c>
      <c r="CG2965" s="246" t="s">
        <v>2048</v>
      </c>
      <c r="CH2965" s="246" t="s">
        <v>2049</v>
      </c>
      <c r="CI2965" s="246" t="s">
        <v>84</v>
      </c>
      <c r="CJ2965" s="246" t="s">
        <v>2048</v>
      </c>
      <c r="CK2965" s="246" t="s">
        <v>2049</v>
      </c>
      <c r="CO2965" s="340"/>
      <c r="CP2965" s="342"/>
      <c r="CQ2965" s="342"/>
      <c r="CR2965" s="342"/>
      <c r="CS2965" s="486"/>
      <c r="CT2965" s="486"/>
      <c r="CU2965" s="342"/>
      <c r="CV2965" s="342"/>
      <c r="CW2965" s="486"/>
      <c r="CX2965" s="486"/>
      <c r="CY2965" s="342"/>
      <c r="CZ2965" s="342"/>
      <c r="DA2965" s="486"/>
      <c r="DB2965" s="486"/>
      <c r="DC2965" s="342"/>
      <c r="DD2965" s="342"/>
      <c r="DE2965" s="486"/>
      <c r="DF2965" s="486"/>
      <c r="DG2965" s="342"/>
      <c r="DH2965" s="342"/>
      <c r="DI2965" s="486"/>
      <c r="DJ2965" s="486"/>
      <c r="DK2965" s="342"/>
      <c r="DL2965" s="342"/>
      <c r="DM2965" s="486"/>
      <c r="DN2965" s="486"/>
      <c r="DO2965" s="342"/>
      <c r="DP2965" s="342"/>
    </row>
    <row r="2966" spans="1:122" ht="38.25" customHeight="1" x14ac:dyDescent="0.2">
      <c r="A2966" s="173"/>
      <c r="B2966" s="173"/>
      <c r="C2966" s="168" t="s">
        <v>600</v>
      </c>
      <c r="D2966" s="201"/>
      <c r="E2966" s="201"/>
      <c r="F2966" s="201"/>
      <c r="G2966" s="486"/>
      <c r="H2966" s="486"/>
      <c r="I2966" s="201"/>
      <c r="J2966" s="201"/>
      <c r="K2966" s="486"/>
      <c r="L2966" s="486"/>
      <c r="M2966" s="201"/>
      <c r="N2966" s="201"/>
      <c r="O2966" s="486"/>
      <c r="P2966" s="486"/>
      <c r="Q2966" s="201"/>
      <c r="R2966" s="201"/>
      <c r="S2966" s="486"/>
      <c r="T2966" s="486"/>
      <c r="U2966" s="201"/>
      <c r="V2966" s="201"/>
      <c r="W2966" s="486"/>
      <c r="X2966" s="486"/>
      <c r="Y2966" s="201"/>
      <c r="Z2966" s="201"/>
      <c r="AA2966" s="486"/>
      <c r="AB2966" s="486"/>
      <c r="AC2966" s="201"/>
      <c r="AD2966" s="201"/>
      <c r="AE2966" s="109"/>
      <c r="AG2966" s="178">
        <f t="shared" si="4411"/>
        <v>0</v>
      </c>
      <c r="AH2966" s="178">
        <f t="shared" si="4412"/>
        <v>0</v>
      </c>
      <c r="AI2966" s="178">
        <f t="shared" si="4413"/>
        <v>0</v>
      </c>
      <c r="AJ2966" s="178">
        <f t="shared" si="4414"/>
        <v>0</v>
      </c>
      <c r="AK2966" s="359">
        <f t="shared" si="4415"/>
        <v>0</v>
      </c>
      <c r="AL2966" s="178">
        <f t="shared" si="4416"/>
        <v>0</v>
      </c>
      <c r="AM2966" s="178">
        <f t="shared" si="4417"/>
        <v>0</v>
      </c>
      <c r="AN2966" s="178">
        <f t="shared" si="4418"/>
        <v>0</v>
      </c>
      <c r="AO2966" s="178">
        <f t="shared" si="4419"/>
        <v>0</v>
      </c>
      <c r="AP2966" s="359">
        <f t="shared" si="4420"/>
        <v>0</v>
      </c>
      <c r="AQ2966" s="178">
        <f t="shared" si="4421"/>
        <v>0</v>
      </c>
      <c r="AR2966" s="178">
        <f t="shared" si="4422"/>
        <v>0</v>
      </c>
      <c r="AS2966" s="178">
        <f t="shared" si="4423"/>
        <v>0</v>
      </c>
      <c r="AT2966" s="178">
        <f t="shared" si="4424"/>
        <v>0</v>
      </c>
      <c r="AU2966" s="359">
        <f t="shared" si="4425"/>
        <v>0</v>
      </c>
      <c r="AV2966" s="178">
        <f t="shared" si="4426"/>
        <v>0</v>
      </c>
      <c r="AW2966" s="178">
        <f t="shared" si="4427"/>
        <v>0</v>
      </c>
      <c r="AX2966" s="178">
        <f t="shared" si="4428"/>
        <v>0</v>
      </c>
      <c r="AY2966" s="178">
        <f t="shared" si="4429"/>
        <v>0</v>
      </c>
      <c r="AZ2966" s="359">
        <f t="shared" si="4430"/>
        <v>0</v>
      </c>
      <c r="BA2966" s="178">
        <f t="shared" si="4431"/>
        <v>0</v>
      </c>
      <c r="BB2966" s="178">
        <f t="shared" si="4432"/>
        <v>0</v>
      </c>
      <c r="BC2966" s="178">
        <f t="shared" si="4433"/>
        <v>0</v>
      </c>
      <c r="BD2966" s="178">
        <f t="shared" si="4434"/>
        <v>0</v>
      </c>
      <c r="BE2966" s="359">
        <f t="shared" si="4435"/>
        <v>0</v>
      </c>
      <c r="BF2966" s="178">
        <f t="shared" si="4436"/>
        <v>0</v>
      </c>
      <c r="BG2966" s="178">
        <f t="shared" si="4437"/>
        <v>0</v>
      </c>
      <c r="BH2966" s="178">
        <f t="shared" si="4438"/>
        <v>0</v>
      </c>
      <c r="BI2966" s="178">
        <f t="shared" si="4439"/>
        <v>0</v>
      </c>
      <c r="BJ2966" s="359">
        <f t="shared" si="4440"/>
        <v>0</v>
      </c>
      <c r="BK2966" s="178">
        <f t="shared" si="4441"/>
        <v>0</v>
      </c>
      <c r="BL2966" s="178">
        <f t="shared" si="4442"/>
        <v>0</v>
      </c>
      <c r="BM2966" s="178">
        <f t="shared" si="4443"/>
        <v>0</v>
      </c>
      <c r="BN2966" s="178">
        <f t="shared" si="4444"/>
        <v>0</v>
      </c>
      <c r="BO2966" s="359">
        <f t="shared" si="4445"/>
        <v>0</v>
      </c>
      <c r="BP2966" s="186" t="s">
        <v>2077</v>
      </c>
      <c r="BQ2966" s="178">
        <f>IF($AG$1789=$AH$1789,0,IF(
OR(
AND(BQ2970=0,BQ2969&gt;0),
AND(BQ2970="NS",BQ2968&gt;0),
AND(BQ2970="NS",BQ2968=0,BQ2969=0)),1,
IF(OR(
AND(BQ2969&gt;=2,BQ2968&lt;BQ2970),
AND(BQ2970="NS",BQ2968=0,BQ2969&gt;0),
BQ2970=BQ2968,
AND(BQ2970="NA",BQ2969=0,BQ2968=0,BQ2967&gt;0)),0,1)))</f>
        <v>0</v>
      </c>
      <c r="BR2966" s="178">
        <f t="shared" ref="BR2966:BY2966" si="4614">IF($AG$1789=$AH$1789,0,IF(
OR(
AND(BR2970=0,BR2969&gt;0),
AND(BR2970="NS",BR2968&gt;0),
AND(BR2970="NS",BR2968=0,BR2969=0)),1,
IF(OR(
AND(BR2969&gt;=2,BR2968&lt;BR2970),
AND(BR2970="NS",BR2968=0,BR2969&gt;0),
BR2970=BR2968,
AND(BR2970="NA",BR2969=0,BR2968=0,BR2967&gt;0)),0,1)))</f>
        <v>0</v>
      </c>
      <c r="BS2966" s="178">
        <f t="shared" si="4614"/>
        <v>0</v>
      </c>
      <c r="BT2966" s="178">
        <f t="shared" si="4614"/>
        <v>0</v>
      </c>
      <c r="BU2966" s="178">
        <f t="shared" si="4614"/>
        <v>0</v>
      </c>
      <c r="BV2966" s="178">
        <f t="shared" si="4614"/>
        <v>0</v>
      </c>
      <c r="BW2966" s="178">
        <f t="shared" si="4614"/>
        <v>0</v>
      </c>
      <c r="BX2966" s="178">
        <f t="shared" si="4614"/>
        <v>0</v>
      </c>
      <c r="BY2966" s="178">
        <f t="shared" si="4614"/>
        <v>0</v>
      </c>
      <c r="BZ2966" s="178">
        <f>IF($AG$1789=$AH$1789,0,IF(
OR(
AND(BZ2970=0,BZ2969&gt;0),
AND(BZ2970="NS",BZ2968&gt;0),
AND(BZ2970="NS",BZ2968=0,BZ2969=0)),1,
IF(OR(
AND(BZ2969&gt;=2,BZ2968&lt;BZ2970),
AND(BZ2970="NS",BZ2968=0,BZ2969&gt;0),
BZ2970=BZ2968,
AND(BZ2970="NA",BZ2969=0,BZ2968=0,BZ2967&gt;0)),0,1)))</f>
        <v>0</v>
      </c>
      <c r="CA2966" s="178">
        <f t="shared" ref="CA2966:CK2966" si="4615">IF($AG$1789=$AH$1789,0,IF(
OR(
AND(CA2970=0,CA2969&gt;0),
AND(CA2970="NS",CA2968&gt;0),
AND(CA2970="NS",CA2968=0,CA2969=0)),1,
IF(OR(
AND(CA2969&gt;=2,CA2968&lt;CA2970),
AND(CA2970="NS",CA2968=0,CA2969&gt;0),
CA2970=CA2968,
AND(CA2970="NA",CA2969=0,CA2968=0,CA2967&gt;0)),0,1)))</f>
        <v>0</v>
      </c>
      <c r="CB2966" s="178">
        <f t="shared" si="4615"/>
        <v>0</v>
      </c>
      <c r="CC2966" s="178">
        <f t="shared" si="4615"/>
        <v>0</v>
      </c>
      <c r="CD2966" s="178">
        <f t="shared" si="4615"/>
        <v>0</v>
      </c>
      <c r="CE2966" s="178">
        <f t="shared" si="4615"/>
        <v>0</v>
      </c>
      <c r="CF2966" s="178">
        <f t="shared" si="4615"/>
        <v>0</v>
      </c>
      <c r="CG2966" s="178">
        <f t="shared" si="4615"/>
        <v>0</v>
      </c>
      <c r="CH2966" s="178">
        <f t="shared" si="4615"/>
        <v>0</v>
      </c>
      <c r="CI2966" s="178">
        <f t="shared" si="4615"/>
        <v>0</v>
      </c>
      <c r="CJ2966" s="178">
        <f t="shared" si="4615"/>
        <v>0</v>
      </c>
      <c r="CK2966" s="178">
        <f t="shared" si="4615"/>
        <v>0</v>
      </c>
      <c r="CL2966" s="186">
        <f>SUM(BZ2966:CK2966)</f>
        <v>0</v>
      </c>
      <c r="CO2966" s="349" t="s">
        <v>2171</v>
      </c>
      <c r="CP2966" s="353">
        <f t="shared" ref="CP2966" si="4616">IF(AND(SUM(D2966,D2975,D2978:D2980)=0,SUM(COUNTIF(D2966,"NS"),COUNTIF(D2975,"NS"),COUNTIF(D2978:D2980,"NS")&gt;0)),"NS",SUM(D2966,D2975,D2978:D2980))</f>
        <v>0</v>
      </c>
      <c r="CQ2966" s="353">
        <f t="shared" ref="CQ2966" si="4617">IF(AND(SUM(E2966,E2975,E2978:E2980)=0,SUM(COUNTIF(E2966,"NS"),COUNTIF(E2975,"NS"),COUNTIF(E2978:E2980,"NS")&gt;0)),"NS",SUM(E2966,E2975,E2978:E2980))</f>
        <v>0</v>
      </c>
      <c r="CR2966" s="353">
        <f t="shared" ref="CR2966" si="4618">IF(AND(SUM(F2966,F2975,F2978:F2980)=0,SUM(COUNTIF(F2966,"NS"),COUNTIF(F2975,"NS"),COUNTIF(F2978:F2980,"NS")&gt;0)),"NS",SUM(F2966,F2975,F2978:F2980))</f>
        <v>0</v>
      </c>
      <c r="CS2966" s="488">
        <f>IF(AND(SUM(G2966,G2975,G2978:H2980)=0,SUM(COUNTIF(G2966,"NS"),COUNTIF(G2975,"NS"),COUNTIF(G2978:H2980,"NS")&gt;0)),"NS",SUM(G2966,G2975,G2978:H2980))</f>
        <v>0</v>
      </c>
      <c r="CT2966" s="488"/>
      <c r="CU2966" s="353">
        <f>IF(AND(SUM(I2966,I2975,I2978:I2980)=0,SUM(COUNTIF(I2966,"NS"),COUNTIF(I2975,"NS"),COUNTIF(I2978:I2980,"NS")&gt;0)),"NS",SUM(I2966,I2975,I2978:I2980))</f>
        <v>0</v>
      </c>
      <c r="CV2966" s="353">
        <f>IF(AND(SUM(J2966,J2975,J2978:J2980)=0,SUM(COUNTIF(J2966,"NS"),COUNTIF(J2975,"NS"),COUNTIF(J2978:J2980,"NS")&gt;0)),"NS",SUM(J2966,J2975,J2978:J2980))</f>
        <v>0</v>
      </c>
      <c r="CW2966" s="488">
        <f t="shared" ref="CW2966" si="4619">IF(AND(SUM(K2966,K2975,K2978:L2980)=0,SUM(COUNTIF(K2966,"NS"),COUNTIF(K2975,"NS"),COUNTIF(K2978:L2980,"NS")&gt;0)),"NS",SUM(K2966,K2975,K2978:L2980))</f>
        <v>0</v>
      </c>
      <c r="CX2966" s="488"/>
      <c r="CY2966" s="353">
        <f t="shared" ref="CY2966" si="4620">IF(AND(SUM(M2966,M2975,M2978:M2980)=0,SUM(COUNTIF(M2966,"NS"),COUNTIF(M2975,"NS"),COUNTIF(M2978:M2980,"NS")&gt;0)),"NS",SUM(M2966,M2975,M2978:M2980))</f>
        <v>0</v>
      </c>
      <c r="CZ2966" s="353">
        <f t="shared" ref="CZ2966" si="4621">IF(AND(SUM(N2966,N2975,N2978:N2980)=0,SUM(COUNTIF(N2966,"NS"),COUNTIF(N2975,"NS"),COUNTIF(N2978:N2980,"NS")&gt;0)),"NS",SUM(N2966,N2975,N2978:N2980))</f>
        <v>0</v>
      </c>
      <c r="DA2966" s="488">
        <f t="shared" ref="DA2966" si="4622">IF(AND(SUM(O2966,O2975,O2978:P2980)=0,SUM(COUNTIF(O2966,"NS"),COUNTIF(O2975,"NS"),COUNTIF(O2978:P2980,"NS")&gt;0)),"NS",SUM(O2966,O2975,O2978:P2980))</f>
        <v>0</v>
      </c>
      <c r="DB2966" s="488"/>
      <c r="DC2966" s="353">
        <f t="shared" ref="DC2966" si="4623">IF(AND(SUM(Q2966,Q2975,Q2978:Q2980)=0,SUM(COUNTIF(Q2966,"NS"),COUNTIF(Q2975,"NS"),COUNTIF(Q2978:Q2980,"NS")&gt;0)),"NS",SUM(Q2966,Q2975,Q2978:Q2980))</f>
        <v>0</v>
      </c>
      <c r="DD2966" s="353">
        <f t="shared" ref="DD2966" si="4624">IF(AND(SUM(R2966,R2975,R2978:R2980)=0,SUM(COUNTIF(R2966,"NS"),COUNTIF(R2975,"NS"),COUNTIF(R2978:R2980,"NS")&gt;0)),"NS",SUM(R2966,R2975,R2978:R2980))</f>
        <v>0</v>
      </c>
      <c r="DE2966" s="488">
        <f t="shared" ref="DE2966" si="4625">IF(AND(SUM(S2966,S2975,S2978:T2980)=0,SUM(COUNTIF(S2966,"NS"),COUNTIF(S2975,"NS"),COUNTIF(S2978:T2980,"NS")&gt;0)),"NS",SUM(S2966,S2975,S2978:T2980))</f>
        <v>0</v>
      </c>
      <c r="DF2966" s="488"/>
      <c r="DG2966" s="353">
        <f t="shared" ref="DG2966" si="4626">IF(AND(SUM(U2966,U2975,U2978:U2980)=0,SUM(COUNTIF(U2966,"NS"),COUNTIF(U2975,"NS"),COUNTIF(U2978:U2980,"NS")&gt;0)),"NS",SUM(U2966,U2975,U2978:U2980))</f>
        <v>0</v>
      </c>
      <c r="DH2966" s="353">
        <f t="shared" ref="DH2966" si="4627">IF(AND(SUM(V2966,V2975,V2978:V2980)=0,SUM(COUNTIF(V2966,"NS"),COUNTIF(V2975,"NS"),COUNTIF(V2978:V2980,"NS")&gt;0)),"NS",SUM(V2966,V2975,V2978:V2980))</f>
        <v>0</v>
      </c>
      <c r="DI2966" s="488">
        <f t="shared" ref="DI2966" si="4628">IF(AND(SUM(W2966,W2975,W2978:X2980)=0,SUM(COUNTIF(W2966,"NS"),COUNTIF(W2975,"NS"),COUNTIF(W2978:X2980,"NS")&gt;0)),"NS",SUM(W2966,W2975,W2978:X2980))</f>
        <v>0</v>
      </c>
      <c r="DJ2966" s="488"/>
      <c r="DK2966" s="353">
        <f t="shared" ref="DK2966" si="4629">IF(AND(SUM(Y2966,Y2975,Y2978:Y2980)=0,SUM(COUNTIF(Y2966,"NS"),COUNTIF(Y2975,"NS"),COUNTIF(Y2978:Y2980,"NS")&gt;0)),"NS",SUM(Y2966,Y2975,Y2978:Y2980))</f>
        <v>0</v>
      </c>
      <c r="DL2966" s="353">
        <f t="shared" ref="DL2966" si="4630">IF(AND(SUM(Z2966,Z2975,Z2978:Z2980)=0,SUM(COUNTIF(Z2966,"NS"),COUNTIF(Z2975,"NS"),COUNTIF(Z2978:Z2980,"NS")&gt;0)),"NS",SUM(Z2966,Z2975,Z2978:Z2980))</f>
        <v>0</v>
      </c>
      <c r="DM2966" s="488">
        <f t="shared" ref="DM2966" si="4631">IF(AND(SUM(AA2966,AA2975,AA2978:AB2980)=0,SUM(COUNTIF(AA2966,"NS"),COUNTIF(AA2975,"NS"),COUNTIF(AA2978:AB2980,"NS")&gt;0)),"NS",SUM(AA2966,AA2975,AA2978:AB2980))</f>
        <v>0</v>
      </c>
      <c r="DN2966" s="488"/>
      <c r="DO2966" s="353">
        <f t="shared" ref="DO2966" si="4632">IF(AND(SUM(AC2966,AC2975,AC2978:AC2980)=0,SUM(COUNTIF(AC2966,"NS"),COUNTIF(AC2975,"NS"),COUNTIF(AC2978:AC2980,"NS")&gt;0)),"NS",SUM(AC2966,AC2975,AC2978:AC2980))</f>
        <v>0</v>
      </c>
      <c r="DP2966" s="353">
        <f t="shared" ref="DP2966" si="4633">IF(AND(SUM(AD2966,AD2975,AD2978:AD2980)=0,SUM(COUNTIF(AD2966,"NS"),COUNTIF(AD2975,"NS"),COUNTIF(AD2978:AD2980,"NS")&gt;0)),"NS",SUM(AD2966,AD2975,AD2978:AD2980))</f>
        <v>0</v>
      </c>
      <c r="DQ2966" s="186"/>
      <c r="DR2966" s="186"/>
    </row>
    <row r="2967" spans="1:122" ht="38.25" customHeight="1" x14ac:dyDescent="0.2">
      <c r="A2967" s="172"/>
      <c r="B2967" s="172"/>
      <c r="C2967" s="169" t="s">
        <v>602</v>
      </c>
      <c r="D2967" s="201"/>
      <c r="E2967" s="201"/>
      <c r="F2967" s="201"/>
      <c r="G2967" s="486"/>
      <c r="H2967" s="486"/>
      <c r="I2967" s="201"/>
      <c r="J2967" s="201"/>
      <c r="K2967" s="486"/>
      <c r="L2967" s="486"/>
      <c r="M2967" s="201"/>
      <c r="N2967" s="201"/>
      <c r="O2967" s="486"/>
      <c r="P2967" s="486"/>
      <c r="Q2967" s="201"/>
      <c r="R2967" s="201"/>
      <c r="S2967" s="486"/>
      <c r="T2967" s="486"/>
      <c r="U2967" s="201"/>
      <c r="V2967" s="201"/>
      <c r="W2967" s="486"/>
      <c r="X2967" s="486"/>
      <c r="Y2967" s="201"/>
      <c r="Z2967" s="201"/>
      <c r="AA2967" s="486"/>
      <c r="AB2967" s="486"/>
      <c r="AC2967" s="201"/>
      <c r="AD2967" s="201"/>
      <c r="AE2967" s="109"/>
      <c r="AG2967" s="130">
        <f t="shared" si="4411"/>
        <v>0</v>
      </c>
      <c r="AH2967" s="130">
        <f t="shared" si="4412"/>
        <v>0</v>
      </c>
      <c r="AI2967" s="130">
        <f t="shared" si="4413"/>
        <v>0</v>
      </c>
      <c r="AJ2967" s="130">
        <f t="shared" si="4414"/>
        <v>0</v>
      </c>
      <c r="AK2967" s="359">
        <f t="shared" si="4415"/>
        <v>0</v>
      </c>
      <c r="AL2967" s="130">
        <f t="shared" si="4416"/>
        <v>0</v>
      </c>
      <c r="AM2967" s="130">
        <f t="shared" si="4417"/>
        <v>0</v>
      </c>
      <c r="AN2967" s="130">
        <f t="shared" si="4418"/>
        <v>0</v>
      </c>
      <c r="AO2967" s="130">
        <f t="shared" si="4419"/>
        <v>0</v>
      </c>
      <c r="AP2967" s="359">
        <f t="shared" si="4420"/>
        <v>0</v>
      </c>
      <c r="AQ2967" s="130">
        <f t="shared" si="4421"/>
        <v>0</v>
      </c>
      <c r="AR2967" s="130">
        <f t="shared" si="4422"/>
        <v>0</v>
      </c>
      <c r="AS2967" s="130">
        <f t="shared" si="4423"/>
        <v>0</v>
      </c>
      <c r="AT2967" s="130">
        <f t="shared" si="4424"/>
        <v>0</v>
      </c>
      <c r="AU2967" s="359">
        <f t="shared" si="4425"/>
        <v>0</v>
      </c>
      <c r="AV2967" s="130">
        <f t="shared" si="4426"/>
        <v>0</v>
      </c>
      <c r="AW2967" s="130">
        <f t="shared" si="4427"/>
        <v>0</v>
      </c>
      <c r="AX2967" s="130">
        <f t="shared" si="4428"/>
        <v>0</v>
      </c>
      <c r="AY2967" s="130">
        <f t="shared" si="4429"/>
        <v>0</v>
      </c>
      <c r="AZ2967" s="359">
        <f t="shared" si="4430"/>
        <v>0</v>
      </c>
      <c r="BA2967" s="130">
        <f t="shared" si="4431"/>
        <v>0</v>
      </c>
      <c r="BB2967" s="130">
        <f t="shared" si="4432"/>
        <v>0</v>
      </c>
      <c r="BC2967" s="130">
        <f t="shared" si="4433"/>
        <v>0</v>
      </c>
      <c r="BD2967" s="130">
        <f t="shared" si="4434"/>
        <v>0</v>
      </c>
      <c r="BE2967" s="359">
        <f t="shared" si="4435"/>
        <v>0</v>
      </c>
      <c r="BF2967" s="130">
        <f t="shared" si="4436"/>
        <v>0</v>
      </c>
      <c r="BG2967" s="130">
        <f t="shared" si="4437"/>
        <v>0</v>
      </c>
      <c r="BH2967" s="130">
        <f t="shared" si="4438"/>
        <v>0</v>
      </c>
      <c r="BI2967" s="130">
        <f t="shared" si="4439"/>
        <v>0</v>
      </c>
      <c r="BJ2967" s="359">
        <f t="shared" si="4440"/>
        <v>0</v>
      </c>
      <c r="BK2967" s="130">
        <f t="shared" si="4441"/>
        <v>0</v>
      </c>
      <c r="BL2967" s="130">
        <f t="shared" si="4442"/>
        <v>0</v>
      </c>
      <c r="BM2967" s="130">
        <f t="shared" si="4443"/>
        <v>0</v>
      </c>
      <c r="BN2967" s="130">
        <f t="shared" si="4444"/>
        <v>0</v>
      </c>
      <c r="BO2967" s="359">
        <f t="shared" si="4445"/>
        <v>0</v>
      </c>
      <c r="BP2967" s="90" t="s">
        <v>2058</v>
      </c>
      <c r="BQ2967" s="90">
        <f>COUNTIF(D2967:D2974,"NA")</f>
        <v>0</v>
      </c>
      <c r="BR2967" s="90">
        <f>COUNTIF(E2967:E2974,"NA")</f>
        <v>0</v>
      </c>
      <c r="BS2967" s="90">
        <f>COUNTIF(F2967:F2974,"NA")</f>
        <v>0</v>
      </c>
      <c r="BT2967" s="90">
        <f>COUNTIF(G2967:H2974,"NA")</f>
        <v>0</v>
      </c>
      <c r="BU2967" s="90">
        <f>COUNTIF(I2967:I2974,"NA")</f>
        <v>0</v>
      </c>
      <c r="BV2967" s="90">
        <f>COUNTIF(J2967:J2974,"NA")</f>
        <v>0</v>
      </c>
      <c r="BW2967" s="90">
        <f>COUNTIF(K2967:L2974,"NA")</f>
        <v>0</v>
      </c>
      <c r="BX2967" s="90">
        <f>COUNTIF(M2967:M2974,"NA")</f>
        <v>0</v>
      </c>
      <c r="BY2967" s="90">
        <f>COUNTIF(N2967:N2974,"NA")</f>
        <v>0</v>
      </c>
      <c r="BZ2967" s="90">
        <f>COUNTIF(O2967:P2974,"NA")</f>
        <v>0</v>
      </c>
      <c r="CA2967" s="90">
        <f>COUNTIF(Q2967:Q2974,"NA")</f>
        <v>0</v>
      </c>
      <c r="CB2967" s="90">
        <f>COUNTIF(R2967:R2974,"NA")</f>
        <v>0</v>
      </c>
      <c r="CC2967" s="90">
        <f>COUNTIF(S2967:T2974,"NA")</f>
        <v>0</v>
      </c>
      <c r="CD2967" s="90">
        <f>COUNTIF(U2967:U2974,"NA")</f>
        <v>0</v>
      </c>
      <c r="CE2967" s="90">
        <f>COUNTIF(V2967:V2974,"NA")</f>
        <v>0</v>
      </c>
      <c r="CF2967" s="90">
        <f>COUNTIF(W2967:X2974,"NA")</f>
        <v>0</v>
      </c>
      <c r="CG2967" s="90">
        <f>COUNTIF(Y2967:Y2974,"NA")</f>
        <v>0</v>
      </c>
      <c r="CH2967" s="90">
        <f>COUNTIF(Z2967:Z2974,"NA")</f>
        <v>0</v>
      </c>
      <c r="CI2967" s="90">
        <f>COUNTIF(AA2967:AB2974,"NA")</f>
        <v>0</v>
      </c>
      <c r="CJ2967" s="90">
        <f>COUNTIF(AC2967:AC2974,"NA")</f>
        <v>0</v>
      </c>
      <c r="CK2967" s="90">
        <f>COUNTIF(AD2967:AD2974,"NA")</f>
        <v>0</v>
      </c>
      <c r="CO2967" s="349" t="s">
        <v>2078</v>
      </c>
      <c r="CP2967" s="353">
        <f t="shared" ref="CP2967" si="4634">SUM(D2966,D2975,D2978:D2979)</f>
        <v>0</v>
      </c>
      <c r="CQ2967" s="353">
        <f t="shared" ref="CQ2967" si="4635">SUM(E2966,E2975,E2978:E2979)</f>
        <v>0</v>
      </c>
      <c r="CR2967" s="353">
        <f t="shared" ref="CR2967" si="4636">SUM(F2966,F2975,F2978:F2979)</f>
        <v>0</v>
      </c>
      <c r="CS2967" s="488">
        <f>SUM(G2966,G2975,G2978:H2979)</f>
        <v>0</v>
      </c>
      <c r="CT2967" s="488"/>
      <c r="CU2967" s="353">
        <f>SUM(I2966,I2975,I2978:I2979)</f>
        <v>0</v>
      </c>
      <c r="CV2967" s="353">
        <f>SUM(J2966,J2975,J2978:J2979)</f>
        <v>0</v>
      </c>
      <c r="CW2967" s="488">
        <f t="shared" ref="CW2967" si="4637">SUM(K2966,K2975,K2978:L2979)</f>
        <v>0</v>
      </c>
      <c r="CX2967" s="488"/>
      <c r="CY2967" s="353">
        <f t="shared" ref="CY2967" si="4638">SUM(M2966,M2975,M2978:M2979)</f>
        <v>0</v>
      </c>
      <c r="CZ2967" s="353">
        <f t="shared" ref="CZ2967" si="4639">SUM(N2966,N2975,N2978:N2979)</f>
        <v>0</v>
      </c>
      <c r="DA2967" s="488">
        <f t="shared" ref="DA2967" si="4640">SUM(O2966,O2975,O2978:P2979)</f>
        <v>0</v>
      </c>
      <c r="DB2967" s="488"/>
      <c r="DC2967" s="353">
        <f t="shared" ref="DC2967" si="4641">SUM(Q2966,Q2975,Q2978:Q2979)</f>
        <v>0</v>
      </c>
      <c r="DD2967" s="353">
        <f t="shared" ref="DD2967" si="4642">SUM(R2966,R2975,R2978:R2979)</f>
        <v>0</v>
      </c>
      <c r="DE2967" s="488">
        <f t="shared" ref="DE2967" si="4643">SUM(S2966,S2975,S2978:T2979)</f>
        <v>0</v>
      </c>
      <c r="DF2967" s="488"/>
      <c r="DG2967" s="353">
        <f t="shared" ref="DG2967" si="4644">SUM(U2966,U2975,U2978:U2979)</f>
        <v>0</v>
      </c>
      <c r="DH2967" s="353">
        <f t="shared" ref="DH2967" si="4645">SUM(V2966,V2975,V2978:V2979)</f>
        <v>0</v>
      </c>
      <c r="DI2967" s="488">
        <f t="shared" ref="DI2967" si="4646">SUM(W2966,W2975,W2978:X2979)</f>
        <v>0</v>
      </c>
      <c r="DJ2967" s="488"/>
      <c r="DK2967" s="353">
        <f t="shared" ref="DK2967" si="4647">SUM(Y2966,Y2975,Y2978:Y2979)</f>
        <v>0</v>
      </c>
      <c r="DL2967" s="353">
        <f t="shared" ref="DL2967" si="4648">SUM(Z2966,Z2975,Z2978:Z2979)</f>
        <v>0</v>
      </c>
      <c r="DM2967" s="488">
        <f t="shared" ref="DM2967" si="4649">SUM(AA2966,AA2975,AA2978:AB2979)</f>
        <v>0</v>
      </c>
      <c r="DN2967" s="488"/>
      <c r="DO2967" s="353">
        <f t="shared" ref="DO2967" si="4650">SUM(AC2966,AC2975,AC2978:AC2979)</f>
        <v>0</v>
      </c>
      <c r="DP2967" s="353">
        <f t="shared" ref="DP2967" si="4651">SUM(AD2966,AD2975,AD2978:AD2979)</f>
        <v>0</v>
      </c>
    </row>
    <row r="2968" spans="1:122" ht="38.25" customHeight="1" x14ac:dyDescent="0.2">
      <c r="A2968" s="172"/>
      <c r="B2968" s="172"/>
      <c r="C2968" s="169" t="s">
        <v>603</v>
      </c>
      <c r="D2968" s="201"/>
      <c r="E2968" s="201"/>
      <c r="F2968" s="201"/>
      <c r="G2968" s="486"/>
      <c r="H2968" s="486"/>
      <c r="I2968" s="201"/>
      <c r="J2968" s="201"/>
      <c r="K2968" s="486"/>
      <c r="L2968" s="486"/>
      <c r="M2968" s="201"/>
      <c r="N2968" s="201"/>
      <c r="O2968" s="486"/>
      <c r="P2968" s="486"/>
      <c r="Q2968" s="201"/>
      <c r="R2968" s="201"/>
      <c r="S2968" s="486"/>
      <c r="T2968" s="486"/>
      <c r="U2968" s="201"/>
      <c r="V2968" s="201"/>
      <c r="W2968" s="486"/>
      <c r="X2968" s="486"/>
      <c r="Y2968" s="201"/>
      <c r="Z2968" s="201"/>
      <c r="AA2968" s="486"/>
      <c r="AB2968" s="486"/>
      <c r="AC2968" s="201"/>
      <c r="AD2968" s="201"/>
      <c r="AE2968" s="109"/>
      <c r="AG2968" s="130">
        <f t="shared" si="4411"/>
        <v>0</v>
      </c>
      <c r="AH2968" s="130">
        <f t="shared" si="4412"/>
        <v>0</v>
      </c>
      <c r="AI2968" s="130">
        <f t="shared" si="4413"/>
        <v>0</v>
      </c>
      <c r="AJ2968" s="130">
        <f t="shared" si="4414"/>
        <v>0</v>
      </c>
      <c r="AK2968" s="359">
        <f t="shared" si="4415"/>
        <v>0</v>
      </c>
      <c r="AL2968" s="130">
        <f t="shared" si="4416"/>
        <v>0</v>
      </c>
      <c r="AM2968" s="130">
        <f t="shared" si="4417"/>
        <v>0</v>
      </c>
      <c r="AN2968" s="130">
        <f t="shared" si="4418"/>
        <v>0</v>
      </c>
      <c r="AO2968" s="130">
        <f t="shared" si="4419"/>
        <v>0</v>
      </c>
      <c r="AP2968" s="359">
        <f t="shared" si="4420"/>
        <v>0</v>
      </c>
      <c r="AQ2968" s="130">
        <f t="shared" si="4421"/>
        <v>0</v>
      </c>
      <c r="AR2968" s="130">
        <f t="shared" si="4422"/>
        <v>0</v>
      </c>
      <c r="AS2968" s="130">
        <f t="shared" si="4423"/>
        <v>0</v>
      </c>
      <c r="AT2968" s="130">
        <f t="shared" si="4424"/>
        <v>0</v>
      </c>
      <c r="AU2968" s="359">
        <f t="shared" si="4425"/>
        <v>0</v>
      </c>
      <c r="AV2968" s="130">
        <f t="shared" si="4426"/>
        <v>0</v>
      </c>
      <c r="AW2968" s="130">
        <f t="shared" si="4427"/>
        <v>0</v>
      </c>
      <c r="AX2968" s="130">
        <f t="shared" si="4428"/>
        <v>0</v>
      </c>
      <c r="AY2968" s="130">
        <f t="shared" si="4429"/>
        <v>0</v>
      </c>
      <c r="AZ2968" s="359">
        <f t="shared" si="4430"/>
        <v>0</v>
      </c>
      <c r="BA2968" s="130">
        <f t="shared" si="4431"/>
        <v>0</v>
      </c>
      <c r="BB2968" s="130">
        <f t="shared" si="4432"/>
        <v>0</v>
      </c>
      <c r="BC2968" s="130">
        <f t="shared" si="4433"/>
        <v>0</v>
      </c>
      <c r="BD2968" s="130">
        <f t="shared" si="4434"/>
        <v>0</v>
      </c>
      <c r="BE2968" s="359">
        <f t="shared" si="4435"/>
        <v>0</v>
      </c>
      <c r="BF2968" s="130">
        <f t="shared" si="4436"/>
        <v>0</v>
      </c>
      <c r="BG2968" s="130">
        <f t="shared" si="4437"/>
        <v>0</v>
      </c>
      <c r="BH2968" s="130">
        <f t="shared" si="4438"/>
        <v>0</v>
      </c>
      <c r="BI2968" s="130">
        <f t="shared" si="4439"/>
        <v>0</v>
      </c>
      <c r="BJ2968" s="359">
        <f t="shared" si="4440"/>
        <v>0</v>
      </c>
      <c r="BK2968" s="130">
        <f t="shared" si="4441"/>
        <v>0</v>
      </c>
      <c r="BL2968" s="130">
        <f t="shared" si="4442"/>
        <v>0</v>
      </c>
      <c r="BM2968" s="130">
        <f t="shared" si="4443"/>
        <v>0</v>
      </c>
      <c r="BN2968" s="130">
        <f t="shared" si="4444"/>
        <v>0</v>
      </c>
      <c r="BO2968" s="359">
        <f t="shared" si="4445"/>
        <v>0</v>
      </c>
      <c r="BP2968" s="90" t="s">
        <v>2078</v>
      </c>
      <c r="BQ2968" s="90">
        <f>SUM(D2967:D2974)</f>
        <v>0</v>
      </c>
      <c r="BR2968" s="90">
        <f>SUM(E2967:E2974)</f>
        <v>0</v>
      </c>
      <c r="BS2968" s="90">
        <f>SUM(F2967:F2974)</f>
        <v>0</v>
      </c>
      <c r="BT2968" s="90">
        <f>SUM(G2967:H2974)</f>
        <v>0</v>
      </c>
      <c r="BU2968" s="90">
        <f>SUM(I2967:I2974)</f>
        <v>0</v>
      </c>
      <c r="BV2968" s="90">
        <f>SUM(J2967:J2974)</f>
        <v>0</v>
      </c>
      <c r="BW2968" s="90">
        <f>SUM(K2967:L2974)</f>
        <v>0</v>
      </c>
      <c r="BX2968" s="90">
        <f>SUM(M2967:M2974)</f>
        <v>0</v>
      </c>
      <c r="BY2968" s="90">
        <f>SUM(N2967:N2974)</f>
        <v>0</v>
      </c>
      <c r="BZ2968" s="90">
        <f>SUM(O2967:P2974)</f>
        <v>0</v>
      </c>
      <c r="CA2968" s="90">
        <f>SUM(Q2967:Q2974)</f>
        <v>0</v>
      </c>
      <c r="CB2968" s="90">
        <f>SUM(R2967:R2974)</f>
        <v>0</v>
      </c>
      <c r="CC2968" s="90">
        <f>SUM(S2967:T2974)</f>
        <v>0</v>
      </c>
      <c r="CD2968" s="90">
        <f>SUM(U2967:U2974)</f>
        <v>0</v>
      </c>
      <c r="CE2968" s="90">
        <f>SUM(V2967:V2974)</f>
        <v>0</v>
      </c>
      <c r="CF2968" s="90">
        <f>SUM(W2967:X2974)</f>
        <v>0</v>
      </c>
      <c r="CG2968" s="90">
        <f>SUM(Y2967:Y2974)</f>
        <v>0</v>
      </c>
      <c r="CH2968" s="90">
        <f>SUM(Z2967:Z2974)</f>
        <v>0</v>
      </c>
      <c r="CI2968" s="90">
        <f>SUM(AA2967:AB2974)</f>
        <v>0</v>
      </c>
      <c r="CJ2968" s="90">
        <f>SUM(AC2967:AC2974)</f>
        <v>0</v>
      </c>
      <c r="CK2968" s="90">
        <f>SUM(AD2967:AD2974)</f>
        <v>0</v>
      </c>
      <c r="CO2968" s="349" t="s">
        <v>2029</v>
      </c>
      <c r="CP2968" s="353">
        <f t="shared" ref="CP2968" si="4652">SUM(COUNTIF(D2966,"NS"),COUNTIF(D2975,"NS"),COUNTIF(D2978:D2979,"NS"))</f>
        <v>0</v>
      </c>
      <c r="CQ2968" s="353">
        <f t="shared" ref="CQ2968" si="4653">SUM(COUNTIF(E2966,"NS"),COUNTIF(E2975,"NS"),COUNTIF(E2978:E2979,"NS"))</f>
        <v>0</v>
      </c>
      <c r="CR2968" s="353">
        <f t="shared" ref="CR2968" si="4654">SUM(COUNTIF(F2966,"NS"),COUNTIF(F2975,"NS"),COUNTIF(F2978:F2979,"NS"))</f>
        <v>0</v>
      </c>
      <c r="CS2968" s="488">
        <f>SUM(COUNTIF(G2966,"NS"),COUNTIF(G2975,"NS"),COUNTIF(G2978:H2979,"NS"))</f>
        <v>0</v>
      </c>
      <c r="CT2968" s="488"/>
      <c r="CU2968" s="353">
        <f>SUM(COUNTIF(I2966,"NS"),COUNTIF(I2975,"NS"),COUNTIF(I2978:I2979,"NS"))</f>
        <v>0</v>
      </c>
      <c r="CV2968" s="353">
        <f>SUM(COUNTIF(J2966,"NS"),COUNTIF(J2975,"NS"),COUNTIF(J2978:J2979,"NS"))</f>
        <v>0</v>
      </c>
      <c r="CW2968" s="488">
        <f t="shared" ref="CW2968" si="4655">SUM(COUNTIF(K2966,"NS"),COUNTIF(K2975,"NS"),COUNTIF(K2978:L2979,"NS"))</f>
        <v>0</v>
      </c>
      <c r="CX2968" s="488"/>
      <c r="CY2968" s="353">
        <f t="shared" ref="CY2968" si="4656">SUM(COUNTIF(M2966,"NS"),COUNTIF(M2975,"NS"),COUNTIF(M2978:M2979,"NS"))</f>
        <v>0</v>
      </c>
      <c r="CZ2968" s="353">
        <f t="shared" ref="CZ2968" si="4657">SUM(COUNTIF(N2966,"NS"),COUNTIF(N2975,"NS"),COUNTIF(N2978:N2979,"NS"))</f>
        <v>0</v>
      </c>
      <c r="DA2968" s="488">
        <f t="shared" ref="DA2968" si="4658">SUM(COUNTIF(O2966,"NS"),COUNTIF(O2975,"NS"),COUNTIF(O2978:P2979,"NS"))</f>
        <v>0</v>
      </c>
      <c r="DB2968" s="488"/>
      <c r="DC2968" s="353">
        <f t="shared" ref="DC2968" si="4659">SUM(COUNTIF(Q2966,"NS"),COUNTIF(Q2975,"NS"),COUNTIF(Q2978:Q2979,"NS"))</f>
        <v>0</v>
      </c>
      <c r="DD2968" s="353">
        <f t="shared" ref="DD2968" si="4660">SUM(COUNTIF(R2966,"NS"),COUNTIF(R2975,"NS"),COUNTIF(R2978:R2979,"NS"))</f>
        <v>0</v>
      </c>
      <c r="DE2968" s="488">
        <f t="shared" ref="DE2968" si="4661">SUM(COUNTIF(S2966,"NS"),COUNTIF(S2975,"NS"),COUNTIF(S2978:T2979,"NS"))</f>
        <v>0</v>
      </c>
      <c r="DF2968" s="488"/>
      <c r="DG2968" s="353">
        <f t="shared" ref="DG2968" si="4662">SUM(COUNTIF(U2966,"NS"),COUNTIF(U2975,"NS"),COUNTIF(U2978:U2979,"NS"))</f>
        <v>0</v>
      </c>
      <c r="DH2968" s="353">
        <f t="shared" ref="DH2968" si="4663">SUM(COUNTIF(V2966,"NS"),COUNTIF(V2975,"NS"),COUNTIF(V2978:V2979,"NS"))</f>
        <v>0</v>
      </c>
      <c r="DI2968" s="488">
        <f t="shared" ref="DI2968" si="4664">SUM(COUNTIF(W2966,"NS"),COUNTIF(W2975,"NS"),COUNTIF(W2978:X2979,"NS"))</f>
        <v>0</v>
      </c>
      <c r="DJ2968" s="488"/>
      <c r="DK2968" s="353">
        <f t="shared" ref="DK2968" si="4665">SUM(COUNTIF(Y2966,"NS"),COUNTIF(Y2975,"NS"),COUNTIF(Y2978:Y2979,"NS"))</f>
        <v>0</v>
      </c>
      <c r="DL2968" s="353">
        <f t="shared" ref="DL2968" si="4666">SUM(COUNTIF(Z2966,"NS"),COUNTIF(Z2975,"NS"),COUNTIF(Z2978:Z2979,"NS"))</f>
        <v>0</v>
      </c>
      <c r="DM2968" s="488">
        <f t="shared" ref="DM2968" si="4667">SUM(COUNTIF(AA2966,"NS"),COUNTIF(AA2975,"NS"),COUNTIF(AA2978:AB2979,"NS"))</f>
        <v>0</v>
      </c>
      <c r="DN2968" s="488"/>
      <c r="DO2968" s="353">
        <f t="shared" ref="DO2968" si="4668">SUM(COUNTIF(AC2966,"NS"),COUNTIF(AC2975,"NS"),COUNTIF(AC2978:AC2979,"NS"))</f>
        <v>0</v>
      </c>
      <c r="DP2968" s="353">
        <f t="shared" ref="DP2968" si="4669">SUM(COUNTIF(AD2966,"NS"),COUNTIF(AD2975,"NS"),COUNTIF(AD2978:AD2979,"NS"))</f>
        <v>0</v>
      </c>
    </row>
    <row r="2969" spans="1:122" ht="38.25" customHeight="1" x14ac:dyDescent="0.2">
      <c r="A2969" s="172"/>
      <c r="B2969" s="172"/>
      <c r="C2969" s="169" t="s">
        <v>604</v>
      </c>
      <c r="D2969" s="201"/>
      <c r="E2969" s="201"/>
      <c r="F2969" s="201"/>
      <c r="G2969" s="486"/>
      <c r="H2969" s="486"/>
      <c r="I2969" s="201"/>
      <c r="J2969" s="201"/>
      <c r="K2969" s="486"/>
      <c r="L2969" s="486"/>
      <c r="M2969" s="201"/>
      <c r="N2969" s="201"/>
      <c r="O2969" s="486"/>
      <c r="P2969" s="486"/>
      <c r="Q2969" s="201"/>
      <c r="R2969" s="201"/>
      <c r="S2969" s="486"/>
      <c r="T2969" s="486"/>
      <c r="U2969" s="201"/>
      <c r="V2969" s="201"/>
      <c r="W2969" s="486"/>
      <c r="X2969" s="486"/>
      <c r="Y2969" s="201"/>
      <c r="Z2969" s="201"/>
      <c r="AA2969" s="486"/>
      <c r="AB2969" s="486"/>
      <c r="AC2969" s="201"/>
      <c r="AD2969" s="201"/>
      <c r="AE2969" s="109"/>
      <c r="AG2969" s="130">
        <f t="shared" si="4411"/>
        <v>0</v>
      </c>
      <c r="AH2969" s="130">
        <f t="shared" si="4412"/>
        <v>0</v>
      </c>
      <c r="AI2969" s="130">
        <f t="shared" si="4413"/>
        <v>0</v>
      </c>
      <c r="AJ2969" s="130">
        <f t="shared" si="4414"/>
        <v>0</v>
      </c>
      <c r="AK2969" s="359">
        <f t="shared" si="4415"/>
        <v>0</v>
      </c>
      <c r="AL2969" s="130">
        <f t="shared" si="4416"/>
        <v>0</v>
      </c>
      <c r="AM2969" s="130">
        <f t="shared" si="4417"/>
        <v>0</v>
      </c>
      <c r="AN2969" s="130">
        <f t="shared" si="4418"/>
        <v>0</v>
      </c>
      <c r="AO2969" s="130">
        <f t="shared" si="4419"/>
        <v>0</v>
      </c>
      <c r="AP2969" s="359">
        <f t="shared" si="4420"/>
        <v>0</v>
      </c>
      <c r="AQ2969" s="130">
        <f t="shared" si="4421"/>
        <v>0</v>
      </c>
      <c r="AR2969" s="130">
        <f t="shared" si="4422"/>
        <v>0</v>
      </c>
      <c r="AS2969" s="130">
        <f t="shared" si="4423"/>
        <v>0</v>
      </c>
      <c r="AT2969" s="130">
        <f t="shared" si="4424"/>
        <v>0</v>
      </c>
      <c r="AU2969" s="359">
        <f t="shared" si="4425"/>
        <v>0</v>
      </c>
      <c r="AV2969" s="130">
        <f t="shared" si="4426"/>
        <v>0</v>
      </c>
      <c r="AW2969" s="130">
        <f t="shared" si="4427"/>
        <v>0</v>
      </c>
      <c r="AX2969" s="130">
        <f t="shared" si="4428"/>
        <v>0</v>
      </c>
      <c r="AY2969" s="130">
        <f t="shared" si="4429"/>
        <v>0</v>
      </c>
      <c r="AZ2969" s="359">
        <f t="shared" si="4430"/>
        <v>0</v>
      </c>
      <c r="BA2969" s="130">
        <f t="shared" si="4431"/>
        <v>0</v>
      </c>
      <c r="BB2969" s="130">
        <f t="shared" si="4432"/>
        <v>0</v>
      </c>
      <c r="BC2969" s="130">
        <f t="shared" si="4433"/>
        <v>0</v>
      </c>
      <c r="BD2969" s="130">
        <f t="shared" si="4434"/>
        <v>0</v>
      </c>
      <c r="BE2969" s="359">
        <f t="shared" si="4435"/>
        <v>0</v>
      </c>
      <c r="BF2969" s="130">
        <f t="shared" si="4436"/>
        <v>0</v>
      </c>
      <c r="BG2969" s="130">
        <f t="shared" si="4437"/>
        <v>0</v>
      </c>
      <c r="BH2969" s="130">
        <f t="shared" si="4438"/>
        <v>0</v>
      </c>
      <c r="BI2969" s="130">
        <f t="shared" si="4439"/>
        <v>0</v>
      </c>
      <c r="BJ2969" s="359">
        <f t="shared" si="4440"/>
        <v>0</v>
      </c>
      <c r="BK2969" s="130">
        <f t="shared" si="4441"/>
        <v>0</v>
      </c>
      <c r="BL2969" s="130">
        <f t="shared" si="4442"/>
        <v>0</v>
      </c>
      <c r="BM2969" s="130">
        <f t="shared" si="4443"/>
        <v>0</v>
      </c>
      <c r="BN2969" s="130">
        <f t="shared" si="4444"/>
        <v>0</v>
      </c>
      <c r="BO2969" s="359">
        <f t="shared" si="4445"/>
        <v>0</v>
      </c>
      <c r="BP2969" s="90" t="s">
        <v>2029</v>
      </c>
      <c r="BQ2969" s="90">
        <f>COUNTIF(D2967:D2974,"NS")</f>
        <v>0</v>
      </c>
      <c r="BR2969" s="90">
        <f>COUNTIF(E2967:E2974,"NS")</f>
        <v>0</v>
      </c>
      <c r="BS2969" s="90">
        <f>COUNTIF(F2967:F2974,"NS")</f>
        <v>0</v>
      </c>
      <c r="BT2969" s="90">
        <f>COUNTIF(G2967:H2974,"NS")</f>
        <v>0</v>
      </c>
      <c r="BU2969" s="90">
        <f>COUNTIF(I2967:I2974,"NS")</f>
        <v>0</v>
      </c>
      <c r="BV2969" s="90">
        <f>COUNTIF(J2967:J2974,"NS")</f>
        <v>0</v>
      </c>
      <c r="BW2969" s="90">
        <f>COUNTIF(K2967:L2974,"NS")</f>
        <v>0</v>
      </c>
      <c r="BX2969" s="90">
        <f>COUNTIF(M2967:M2974,"NS")</f>
        <v>0</v>
      </c>
      <c r="BY2969" s="90">
        <f>COUNTIF(N2967:N2974,"NS")</f>
        <v>0</v>
      </c>
      <c r="BZ2969" s="90">
        <f>COUNTIF(O2967:P2974,"NS")</f>
        <v>0</v>
      </c>
      <c r="CA2969" s="90">
        <f>COUNTIF(Q2967:Q2974,"NS")</f>
        <v>0</v>
      </c>
      <c r="CB2969" s="90">
        <f>COUNTIF(R2967:R2974,"NS")</f>
        <v>0</v>
      </c>
      <c r="CC2969" s="90">
        <f>COUNTIF(S2967:T2974,"NS")</f>
        <v>0</v>
      </c>
      <c r="CD2969" s="90">
        <f>COUNTIF(U2967:U2974,"NS")</f>
        <v>0</v>
      </c>
      <c r="CE2969" s="90">
        <f>COUNTIF(V2967:V2974,"NS")</f>
        <v>0</v>
      </c>
      <c r="CF2969" s="90">
        <f>COUNTIF(W2967:X2974,"NS")</f>
        <v>0</v>
      </c>
      <c r="CG2969" s="90">
        <f>COUNTIF(Y2967:Y2974,"NS")</f>
        <v>0</v>
      </c>
      <c r="CH2969" s="90">
        <f>COUNTIF(Z2967:Z2974,"NS")</f>
        <v>0</v>
      </c>
      <c r="CI2969" s="90">
        <f>COUNTIF(AA2967:AB2974,"NS")</f>
        <v>0</v>
      </c>
      <c r="CJ2969" s="90">
        <f>COUNTIF(AC2967:AC2974,"NS")</f>
        <v>0</v>
      </c>
      <c r="CK2969" s="90">
        <f>COUNTIF(AD2967:AD2974,"NS")</f>
        <v>0</v>
      </c>
      <c r="CO2969" s="350">
        <v>0.25</v>
      </c>
      <c r="CP2969" s="342">
        <f t="shared" ref="CP2969:CS2969" si="4670">IF(CP2966="ns",0,CP2966*0.25)</f>
        <v>0</v>
      </c>
      <c r="CQ2969" s="342">
        <f t="shared" si="4670"/>
        <v>0</v>
      </c>
      <c r="CR2969" s="342">
        <f t="shared" si="4670"/>
        <v>0</v>
      </c>
      <c r="CS2969" s="486">
        <f t="shared" si="4670"/>
        <v>0</v>
      </c>
      <c r="CT2969" s="486"/>
      <c r="CU2969" s="342">
        <f>IF(CU2966="ns",0,CU2966*0.25)</f>
        <v>0</v>
      </c>
      <c r="CV2969" s="342">
        <f>IF(CV2966="ns",0,CV2966*0.25)</f>
        <v>0</v>
      </c>
      <c r="CW2969" s="486">
        <f t="shared" ref="CW2969" si="4671">IF(CW2966="ns",0,CW2966*0.25)</f>
        <v>0</v>
      </c>
      <c r="CX2969" s="486"/>
      <c r="CY2969" s="342">
        <f t="shared" ref="CY2969:DA2969" si="4672">IF(CY2966="ns",0,CY2966*0.25)</f>
        <v>0</v>
      </c>
      <c r="CZ2969" s="342">
        <f t="shared" si="4672"/>
        <v>0</v>
      </c>
      <c r="DA2969" s="486">
        <f t="shared" si="4672"/>
        <v>0</v>
      </c>
      <c r="DB2969" s="486"/>
      <c r="DC2969" s="342">
        <f t="shared" ref="DC2969:DE2969" si="4673">IF(DC2966="ns",0,DC2966*0.25)</f>
        <v>0</v>
      </c>
      <c r="DD2969" s="342">
        <f t="shared" si="4673"/>
        <v>0</v>
      </c>
      <c r="DE2969" s="486">
        <f t="shared" si="4673"/>
        <v>0</v>
      </c>
      <c r="DF2969" s="486"/>
      <c r="DG2969" s="342">
        <f t="shared" ref="DG2969:DI2969" si="4674">IF(DG2966="ns",0,DG2966*0.25)</f>
        <v>0</v>
      </c>
      <c r="DH2969" s="342">
        <f t="shared" si="4674"/>
        <v>0</v>
      </c>
      <c r="DI2969" s="486">
        <f t="shared" si="4674"/>
        <v>0</v>
      </c>
      <c r="DJ2969" s="486"/>
      <c r="DK2969" s="342">
        <f t="shared" ref="DK2969:DM2969" si="4675">IF(DK2966="ns",0,DK2966*0.25)</f>
        <v>0</v>
      </c>
      <c r="DL2969" s="342">
        <f t="shared" si="4675"/>
        <v>0</v>
      </c>
      <c r="DM2969" s="486">
        <f t="shared" si="4675"/>
        <v>0</v>
      </c>
      <c r="DN2969" s="486"/>
      <c r="DO2969" s="342">
        <f t="shared" ref="DO2969:DP2969" si="4676">IF(DO2966="ns",0,DO2966*0.25)</f>
        <v>0</v>
      </c>
      <c r="DP2969" s="342">
        <f t="shared" si="4676"/>
        <v>0</v>
      </c>
    </row>
    <row r="2970" spans="1:122" ht="38.25" customHeight="1" x14ac:dyDescent="0.2">
      <c r="A2970" s="172"/>
      <c r="B2970" s="172"/>
      <c r="C2970" s="169" t="s">
        <v>605</v>
      </c>
      <c r="D2970" s="201"/>
      <c r="E2970" s="201"/>
      <c r="F2970" s="201"/>
      <c r="G2970" s="486"/>
      <c r="H2970" s="486"/>
      <c r="I2970" s="201"/>
      <c r="J2970" s="201"/>
      <c r="K2970" s="486"/>
      <c r="L2970" s="486"/>
      <c r="M2970" s="201"/>
      <c r="N2970" s="201"/>
      <c r="O2970" s="486"/>
      <c r="P2970" s="486"/>
      <c r="Q2970" s="201"/>
      <c r="R2970" s="201"/>
      <c r="S2970" s="486"/>
      <c r="T2970" s="486"/>
      <c r="U2970" s="201"/>
      <c r="V2970" s="201"/>
      <c r="W2970" s="486"/>
      <c r="X2970" s="486"/>
      <c r="Y2970" s="201"/>
      <c r="Z2970" s="201"/>
      <c r="AA2970" s="486"/>
      <c r="AB2970" s="486"/>
      <c r="AC2970" s="201"/>
      <c r="AD2970" s="201"/>
      <c r="AE2970" s="109"/>
      <c r="AG2970" s="130">
        <f t="shared" si="4411"/>
        <v>0</v>
      </c>
      <c r="AH2970" s="130">
        <f t="shared" si="4412"/>
        <v>0</v>
      </c>
      <c r="AI2970" s="130">
        <f t="shared" si="4413"/>
        <v>0</v>
      </c>
      <c r="AJ2970" s="130">
        <f t="shared" si="4414"/>
        <v>0</v>
      </c>
      <c r="AK2970" s="359">
        <f t="shared" si="4415"/>
        <v>0</v>
      </c>
      <c r="AL2970" s="130">
        <f t="shared" si="4416"/>
        <v>0</v>
      </c>
      <c r="AM2970" s="130">
        <f t="shared" si="4417"/>
        <v>0</v>
      </c>
      <c r="AN2970" s="130">
        <f t="shared" si="4418"/>
        <v>0</v>
      </c>
      <c r="AO2970" s="130">
        <f t="shared" si="4419"/>
        <v>0</v>
      </c>
      <c r="AP2970" s="359">
        <f t="shared" si="4420"/>
        <v>0</v>
      </c>
      <c r="AQ2970" s="130">
        <f t="shared" si="4421"/>
        <v>0</v>
      </c>
      <c r="AR2970" s="130">
        <f t="shared" si="4422"/>
        <v>0</v>
      </c>
      <c r="AS2970" s="130">
        <f t="shared" si="4423"/>
        <v>0</v>
      </c>
      <c r="AT2970" s="130">
        <f t="shared" si="4424"/>
        <v>0</v>
      </c>
      <c r="AU2970" s="359">
        <f t="shared" si="4425"/>
        <v>0</v>
      </c>
      <c r="AV2970" s="130">
        <f t="shared" si="4426"/>
        <v>0</v>
      </c>
      <c r="AW2970" s="130">
        <f t="shared" si="4427"/>
        <v>0</v>
      </c>
      <c r="AX2970" s="130">
        <f t="shared" si="4428"/>
        <v>0</v>
      </c>
      <c r="AY2970" s="130">
        <f t="shared" si="4429"/>
        <v>0</v>
      </c>
      <c r="AZ2970" s="359">
        <f t="shared" si="4430"/>
        <v>0</v>
      </c>
      <c r="BA2970" s="130">
        <f t="shared" si="4431"/>
        <v>0</v>
      </c>
      <c r="BB2970" s="130">
        <f t="shared" si="4432"/>
        <v>0</v>
      </c>
      <c r="BC2970" s="130">
        <f t="shared" si="4433"/>
        <v>0</v>
      </c>
      <c r="BD2970" s="130">
        <f t="shared" si="4434"/>
        <v>0</v>
      </c>
      <c r="BE2970" s="359">
        <f t="shared" si="4435"/>
        <v>0</v>
      </c>
      <c r="BF2970" s="130">
        <f t="shared" si="4436"/>
        <v>0</v>
      </c>
      <c r="BG2970" s="130">
        <f t="shared" si="4437"/>
        <v>0</v>
      </c>
      <c r="BH2970" s="130">
        <f t="shared" si="4438"/>
        <v>0</v>
      </c>
      <c r="BI2970" s="130">
        <f t="shared" si="4439"/>
        <v>0</v>
      </c>
      <c r="BJ2970" s="359">
        <f t="shared" si="4440"/>
        <v>0</v>
      </c>
      <c r="BK2970" s="130">
        <f t="shared" si="4441"/>
        <v>0</v>
      </c>
      <c r="BL2970" s="130">
        <f t="shared" si="4442"/>
        <v>0</v>
      </c>
      <c r="BM2970" s="130">
        <f t="shared" si="4443"/>
        <v>0</v>
      </c>
      <c r="BN2970" s="130">
        <f t="shared" si="4444"/>
        <v>0</v>
      </c>
      <c r="BO2970" s="359">
        <f t="shared" si="4445"/>
        <v>0</v>
      </c>
      <c r="BP2970" s="90" t="s">
        <v>2104</v>
      </c>
      <c r="BQ2970" s="90">
        <f>D2966</f>
        <v>0</v>
      </c>
      <c r="BR2970" s="90">
        <f>E2966</f>
        <v>0</v>
      </c>
      <c r="BS2970" s="90">
        <f>F2966</f>
        <v>0</v>
      </c>
      <c r="BT2970" s="90">
        <f>G2966</f>
        <v>0</v>
      </c>
      <c r="BU2970" s="90">
        <f>I2966</f>
        <v>0</v>
      </c>
      <c r="BV2970" s="90">
        <f>J2966</f>
        <v>0</v>
      </c>
      <c r="BW2970" s="90">
        <f>K2966</f>
        <v>0</v>
      </c>
      <c r="BX2970" s="90">
        <f>M2966</f>
        <v>0</v>
      </c>
      <c r="BY2970" s="90">
        <f>N2966</f>
        <v>0</v>
      </c>
      <c r="BZ2970" s="90">
        <f>O2966</f>
        <v>0</v>
      </c>
      <c r="CA2970" s="90">
        <f>Q2966</f>
        <v>0</v>
      </c>
      <c r="CB2970" s="90">
        <f>R2966</f>
        <v>0</v>
      </c>
      <c r="CC2970" s="90">
        <f>S2966</f>
        <v>0</v>
      </c>
      <c r="CD2970" s="90">
        <f>U2966</f>
        <v>0</v>
      </c>
      <c r="CE2970" s="90">
        <f>V2966</f>
        <v>0</v>
      </c>
      <c r="CF2970" s="90">
        <f>W2966</f>
        <v>0</v>
      </c>
      <c r="CG2970" s="90">
        <f>Y2966</f>
        <v>0</v>
      </c>
      <c r="CH2970" s="90">
        <f>Z2966</f>
        <v>0</v>
      </c>
      <c r="CI2970" s="90">
        <f>AA2966</f>
        <v>0</v>
      </c>
      <c r="CJ2970" s="90">
        <f>AC2966</f>
        <v>0</v>
      </c>
      <c r="CK2970" s="90">
        <f>AD2966</f>
        <v>0</v>
      </c>
      <c r="CO2970" s="349" t="s">
        <v>72</v>
      </c>
      <c r="CP2970" s="353">
        <f t="shared" ref="CP2970" si="4677">D2980</f>
        <v>0</v>
      </c>
      <c r="CQ2970" s="353">
        <f t="shared" ref="CQ2970" si="4678">E2980</f>
        <v>0</v>
      </c>
      <c r="CR2970" s="353">
        <f t="shared" ref="CR2970" si="4679">F2980</f>
        <v>0</v>
      </c>
      <c r="CS2970" s="488">
        <f>G2980</f>
        <v>0</v>
      </c>
      <c r="CT2970" s="488"/>
      <c r="CU2970" s="353">
        <f>I2980</f>
        <v>0</v>
      </c>
      <c r="CV2970" s="353">
        <f>J2980</f>
        <v>0</v>
      </c>
      <c r="CW2970" s="488">
        <f t="shared" ref="CW2970" si="4680">K2980</f>
        <v>0</v>
      </c>
      <c r="CX2970" s="488"/>
      <c r="CY2970" s="353">
        <f t="shared" ref="CY2970" si="4681">M2980</f>
        <v>0</v>
      </c>
      <c r="CZ2970" s="353">
        <f t="shared" ref="CZ2970" si="4682">N2980</f>
        <v>0</v>
      </c>
      <c r="DA2970" s="488">
        <f t="shared" ref="DA2970" si="4683">O2980</f>
        <v>0</v>
      </c>
      <c r="DB2970" s="488"/>
      <c r="DC2970" s="353">
        <f t="shared" ref="DC2970" si="4684">Q2980</f>
        <v>0</v>
      </c>
      <c r="DD2970" s="353">
        <f t="shared" ref="DD2970" si="4685">R2980</f>
        <v>0</v>
      </c>
      <c r="DE2970" s="488">
        <f t="shared" ref="DE2970" si="4686">S2980</f>
        <v>0</v>
      </c>
      <c r="DF2970" s="488"/>
      <c r="DG2970" s="353">
        <f t="shared" ref="DG2970" si="4687">U2980</f>
        <v>0</v>
      </c>
      <c r="DH2970" s="353">
        <f t="shared" ref="DH2970" si="4688">V2980</f>
        <v>0</v>
      </c>
      <c r="DI2970" s="488">
        <f t="shared" ref="DI2970" si="4689">W2980</f>
        <v>0</v>
      </c>
      <c r="DJ2970" s="488"/>
      <c r="DK2970" s="353">
        <f t="shared" ref="DK2970" si="4690">Y2980</f>
        <v>0</v>
      </c>
      <c r="DL2970" s="353">
        <f t="shared" ref="DL2970" si="4691">Z2980</f>
        <v>0</v>
      </c>
      <c r="DM2970" s="488">
        <f t="shared" ref="DM2970" si="4692">AA2980</f>
        <v>0</v>
      </c>
      <c r="DN2970" s="488"/>
      <c r="DO2970" s="353">
        <f t="shared" ref="DO2970" si="4693">AC2980</f>
        <v>0</v>
      </c>
      <c r="DP2970" s="353">
        <f t="shared" ref="DP2970" si="4694">AD2980</f>
        <v>0</v>
      </c>
    </row>
    <row r="2971" spans="1:122" ht="38.25" customHeight="1" x14ac:dyDescent="0.2">
      <c r="A2971" s="172"/>
      <c r="B2971" s="172"/>
      <c r="C2971" s="169" t="s">
        <v>606</v>
      </c>
      <c r="D2971" s="201"/>
      <c r="E2971" s="201"/>
      <c r="F2971" s="201"/>
      <c r="G2971" s="486"/>
      <c r="H2971" s="486"/>
      <c r="I2971" s="201"/>
      <c r="J2971" s="201"/>
      <c r="K2971" s="486"/>
      <c r="L2971" s="486"/>
      <c r="M2971" s="201"/>
      <c r="N2971" s="201"/>
      <c r="O2971" s="486"/>
      <c r="P2971" s="486"/>
      <c r="Q2971" s="201"/>
      <c r="R2971" s="201"/>
      <c r="S2971" s="486"/>
      <c r="T2971" s="486"/>
      <c r="U2971" s="201"/>
      <c r="V2971" s="201"/>
      <c r="W2971" s="486"/>
      <c r="X2971" s="486"/>
      <c r="Y2971" s="201"/>
      <c r="Z2971" s="201"/>
      <c r="AA2971" s="486"/>
      <c r="AB2971" s="486"/>
      <c r="AC2971" s="201"/>
      <c r="AD2971" s="201"/>
      <c r="AE2971" s="109"/>
      <c r="AG2971" s="130">
        <f t="shared" si="4411"/>
        <v>0</v>
      </c>
      <c r="AH2971" s="130">
        <f t="shared" si="4412"/>
        <v>0</v>
      </c>
      <c r="AI2971" s="130">
        <f t="shared" si="4413"/>
        <v>0</v>
      </c>
      <c r="AJ2971" s="130">
        <f t="shared" si="4414"/>
        <v>0</v>
      </c>
      <c r="AK2971" s="359">
        <f t="shared" si="4415"/>
        <v>0</v>
      </c>
      <c r="AL2971" s="130">
        <f t="shared" si="4416"/>
        <v>0</v>
      </c>
      <c r="AM2971" s="130">
        <f t="shared" si="4417"/>
        <v>0</v>
      </c>
      <c r="AN2971" s="130">
        <f t="shared" si="4418"/>
        <v>0</v>
      </c>
      <c r="AO2971" s="130">
        <f t="shared" si="4419"/>
        <v>0</v>
      </c>
      <c r="AP2971" s="359">
        <f t="shared" si="4420"/>
        <v>0</v>
      </c>
      <c r="AQ2971" s="130">
        <f t="shared" si="4421"/>
        <v>0</v>
      </c>
      <c r="AR2971" s="130">
        <f t="shared" si="4422"/>
        <v>0</v>
      </c>
      <c r="AS2971" s="130">
        <f t="shared" si="4423"/>
        <v>0</v>
      </c>
      <c r="AT2971" s="130">
        <f t="shared" si="4424"/>
        <v>0</v>
      </c>
      <c r="AU2971" s="359">
        <f t="shared" si="4425"/>
        <v>0</v>
      </c>
      <c r="AV2971" s="130">
        <f t="shared" si="4426"/>
        <v>0</v>
      </c>
      <c r="AW2971" s="130">
        <f t="shared" si="4427"/>
        <v>0</v>
      </c>
      <c r="AX2971" s="130">
        <f t="shared" si="4428"/>
        <v>0</v>
      </c>
      <c r="AY2971" s="130">
        <f t="shared" si="4429"/>
        <v>0</v>
      </c>
      <c r="AZ2971" s="359">
        <f t="shared" si="4430"/>
        <v>0</v>
      </c>
      <c r="BA2971" s="130">
        <f t="shared" si="4431"/>
        <v>0</v>
      </c>
      <c r="BB2971" s="130">
        <f t="shared" si="4432"/>
        <v>0</v>
      </c>
      <c r="BC2971" s="130">
        <f t="shared" si="4433"/>
        <v>0</v>
      </c>
      <c r="BD2971" s="130">
        <f t="shared" si="4434"/>
        <v>0</v>
      </c>
      <c r="BE2971" s="359">
        <f t="shared" si="4435"/>
        <v>0</v>
      </c>
      <c r="BF2971" s="130">
        <f t="shared" si="4436"/>
        <v>0</v>
      </c>
      <c r="BG2971" s="130">
        <f t="shared" si="4437"/>
        <v>0</v>
      </c>
      <c r="BH2971" s="130">
        <f t="shared" si="4438"/>
        <v>0</v>
      </c>
      <c r="BI2971" s="130">
        <f t="shared" si="4439"/>
        <v>0</v>
      </c>
      <c r="BJ2971" s="359">
        <f t="shared" si="4440"/>
        <v>0</v>
      </c>
      <c r="BK2971" s="130">
        <f t="shared" si="4441"/>
        <v>0</v>
      </c>
      <c r="BL2971" s="130">
        <f t="shared" si="4442"/>
        <v>0</v>
      </c>
      <c r="BM2971" s="130">
        <f t="shared" si="4443"/>
        <v>0</v>
      </c>
      <c r="BN2971" s="130">
        <f t="shared" si="4444"/>
        <v>0</v>
      </c>
      <c r="BO2971" s="359">
        <f t="shared" si="4445"/>
        <v>0</v>
      </c>
      <c r="CO2971" s="349" t="s">
        <v>2077</v>
      </c>
      <c r="CP2971" s="351">
        <f t="shared" ref="CP2971:CS2971" si="4695">IF(OR(CP2970=0,CP2970="NA",AND(CP2970="NS",CP2968&gt;0),AND(CP2970="NS",CP2967&gt;0),CP2970&lt;=CP2969),0,1)</f>
        <v>0</v>
      </c>
      <c r="CQ2971" s="351">
        <f t="shared" si="4695"/>
        <v>0</v>
      </c>
      <c r="CR2971" s="351">
        <f t="shared" si="4695"/>
        <v>0</v>
      </c>
      <c r="CS2971" s="489">
        <f t="shared" si="4695"/>
        <v>0</v>
      </c>
      <c r="CT2971" s="489"/>
      <c r="CU2971" s="351">
        <f>IF(OR(CU2970=0,CU2970="NA",AND(CU2970="NS",CU2968&gt;0),AND(CU2970="NS",CU2967&gt;0),CU2970&lt;=CU2969),0,1)</f>
        <v>0</v>
      </c>
      <c r="CV2971" s="351">
        <f>IF(OR(CV2970=0,CV2970="NA",AND(CV2970="NS",CV2968&gt;0),AND(CV2970="NS",CV2967&gt;0),CV2970&lt;=CV2969),0,1)</f>
        <v>0</v>
      </c>
      <c r="CW2971" s="489">
        <f t="shared" ref="CW2971" si="4696">IF(OR(CW2970=0,CW2970="NA",AND(CW2970="NS",CW2968&gt;0),AND(CW2970="NS",CW2967&gt;0),CW2970&lt;=CW2969),0,1)</f>
        <v>0</v>
      </c>
      <c r="CX2971" s="489"/>
      <c r="CY2971" s="351">
        <f t="shared" ref="CY2971:DA2971" si="4697">IF(OR(CY2970=0,CY2970="NA",AND(CY2970="NS",CY2968&gt;0),AND(CY2970="NS",CY2967&gt;0),CY2970&lt;=CY2969),0,1)</f>
        <v>0</v>
      </c>
      <c r="CZ2971" s="351">
        <f t="shared" si="4697"/>
        <v>0</v>
      </c>
      <c r="DA2971" s="489">
        <f t="shared" si="4697"/>
        <v>0</v>
      </c>
      <c r="DB2971" s="489"/>
      <c r="DC2971" s="351">
        <f t="shared" ref="DC2971:DE2971" si="4698">IF(OR(DC2970=0,DC2970="NA",AND(DC2970="NS",DC2968&gt;0),AND(DC2970="NS",DC2967&gt;0),DC2970&lt;=DC2969),0,1)</f>
        <v>0</v>
      </c>
      <c r="DD2971" s="351">
        <f t="shared" si="4698"/>
        <v>0</v>
      </c>
      <c r="DE2971" s="489">
        <f t="shared" si="4698"/>
        <v>0</v>
      </c>
      <c r="DF2971" s="489"/>
      <c r="DG2971" s="351">
        <f t="shared" ref="DG2971:DI2971" si="4699">IF(OR(DG2970=0,DG2970="NA",AND(DG2970="NS",DG2968&gt;0),AND(DG2970="NS",DG2967&gt;0),DG2970&lt;=DG2969),0,1)</f>
        <v>0</v>
      </c>
      <c r="DH2971" s="351">
        <f t="shared" si="4699"/>
        <v>0</v>
      </c>
      <c r="DI2971" s="489">
        <f t="shared" si="4699"/>
        <v>0</v>
      </c>
      <c r="DJ2971" s="489"/>
      <c r="DK2971" s="351">
        <f t="shared" ref="DK2971:DM2971" si="4700">IF(OR(DK2970=0,DK2970="NA",AND(DK2970="NS",DK2968&gt;0),AND(DK2970="NS",DK2967&gt;0),DK2970&lt;=DK2969),0,1)</f>
        <v>0</v>
      </c>
      <c r="DL2971" s="351">
        <f t="shared" si="4700"/>
        <v>0</v>
      </c>
      <c r="DM2971" s="489">
        <f t="shared" si="4700"/>
        <v>0</v>
      </c>
      <c r="DN2971" s="489"/>
      <c r="DO2971" s="351">
        <f t="shared" ref="DO2971:DP2971" si="4701">IF(OR(DO2970=0,DO2970="NA",AND(DO2970="NS",DO2968&gt;0),AND(DO2970="NS",DO2967&gt;0),DO2970&lt;=DO2969),0,1)</f>
        <v>0</v>
      </c>
      <c r="DP2971" s="351">
        <f t="shared" si="4701"/>
        <v>0</v>
      </c>
      <c r="DQ2971" s="340">
        <f>SUM(CP2971:DP2971)</f>
        <v>0</v>
      </c>
    </row>
    <row r="2972" spans="1:122" ht="38.25" customHeight="1" x14ac:dyDescent="0.2">
      <c r="A2972" s="172"/>
      <c r="B2972" s="172"/>
      <c r="C2972" s="169" t="s">
        <v>607</v>
      </c>
      <c r="D2972" s="201"/>
      <c r="E2972" s="201"/>
      <c r="F2972" s="201"/>
      <c r="G2972" s="486"/>
      <c r="H2972" s="486"/>
      <c r="I2972" s="201"/>
      <c r="J2972" s="201"/>
      <c r="K2972" s="486"/>
      <c r="L2972" s="486"/>
      <c r="M2972" s="201"/>
      <c r="N2972" s="201"/>
      <c r="O2972" s="486"/>
      <c r="P2972" s="486"/>
      <c r="Q2972" s="201"/>
      <c r="R2972" s="201"/>
      <c r="S2972" s="486"/>
      <c r="T2972" s="486"/>
      <c r="U2972" s="201"/>
      <c r="V2972" s="201"/>
      <c r="W2972" s="486"/>
      <c r="X2972" s="486"/>
      <c r="Y2972" s="201"/>
      <c r="Z2972" s="201"/>
      <c r="AA2972" s="486"/>
      <c r="AB2972" s="486"/>
      <c r="AC2972" s="201"/>
      <c r="AD2972" s="201"/>
      <c r="AE2972" s="109"/>
      <c r="AG2972" s="130">
        <f t="shared" si="4411"/>
        <v>0</v>
      </c>
      <c r="AH2972" s="130">
        <f t="shared" si="4412"/>
        <v>0</v>
      </c>
      <c r="AI2972" s="130">
        <f t="shared" si="4413"/>
        <v>0</v>
      </c>
      <c r="AJ2972" s="130">
        <f t="shared" si="4414"/>
        <v>0</v>
      </c>
      <c r="AK2972" s="359">
        <f t="shared" si="4415"/>
        <v>0</v>
      </c>
      <c r="AL2972" s="130">
        <f t="shared" si="4416"/>
        <v>0</v>
      </c>
      <c r="AM2972" s="130">
        <f t="shared" si="4417"/>
        <v>0</v>
      </c>
      <c r="AN2972" s="130">
        <f t="shared" si="4418"/>
        <v>0</v>
      </c>
      <c r="AO2972" s="130">
        <f t="shared" si="4419"/>
        <v>0</v>
      </c>
      <c r="AP2972" s="359">
        <f t="shared" si="4420"/>
        <v>0</v>
      </c>
      <c r="AQ2972" s="130">
        <f t="shared" si="4421"/>
        <v>0</v>
      </c>
      <c r="AR2972" s="130">
        <f t="shared" si="4422"/>
        <v>0</v>
      </c>
      <c r="AS2972" s="130">
        <f t="shared" si="4423"/>
        <v>0</v>
      </c>
      <c r="AT2972" s="130">
        <f t="shared" si="4424"/>
        <v>0</v>
      </c>
      <c r="AU2972" s="359">
        <f t="shared" si="4425"/>
        <v>0</v>
      </c>
      <c r="AV2972" s="130">
        <f t="shared" si="4426"/>
        <v>0</v>
      </c>
      <c r="AW2972" s="130">
        <f t="shared" si="4427"/>
        <v>0</v>
      </c>
      <c r="AX2972" s="130">
        <f t="shared" si="4428"/>
        <v>0</v>
      </c>
      <c r="AY2972" s="130">
        <f t="shared" si="4429"/>
        <v>0</v>
      </c>
      <c r="AZ2972" s="359">
        <f t="shared" si="4430"/>
        <v>0</v>
      </c>
      <c r="BA2972" s="130">
        <f t="shared" si="4431"/>
        <v>0</v>
      </c>
      <c r="BB2972" s="130">
        <f t="shared" si="4432"/>
        <v>0</v>
      </c>
      <c r="BC2972" s="130">
        <f t="shared" si="4433"/>
        <v>0</v>
      </c>
      <c r="BD2972" s="130">
        <f t="shared" si="4434"/>
        <v>0</v>
      </c>
      <c r="BE2972" s="359">
        <f t="shared" si="4435"/>
        <v>0</v>
      </c>
      <c r="BF2972" s="130">
        <f t="shared" si="4436"/>
        <v>0</v>
      </c>
      <c r="BG2972" s="130">
        <f t="shared" si="4437"/>
        <v>0</v>
      </c>
      <c r="BH2972" s="130">
        <f t="shared" si="4438"/>
        <v>0</v>
      </c>
      <c r="BI2972" s="130">
        <f t="shared" si="4439"/>
        <v>0</v>
      </c>
      <c r="BJ2972" s="359">
        <f t="shared" si="4440"/>
        <v>0</v>
      </c>
      <c r="BK2972" s="130">
        <f t="shared" si="4441"/>
        <v>0</v>
      </c>
      <c r="BL2972" s="130">
        <f t="shared" si="4442"/>
        <v>0</v>
      </c>
      <c r="BM2972" s="130">
        <f t="shared" si="4443"/>
        <v>0</v>
      </c>
      <c r="BN2972" s="130">
        <f t="shared" si="4444"/>
        <v>0</v>
      </c>
      <c r="BO2972" s="359">
        <f t="shared" si="4445"/>
        <v>0</v>
      </c>
      <c r="CO2972" s="340"/>
      <c r="CP2972" s="342"/>
      <c r="CQ2972" s="342"/>
      <c r="CR2972" s="342"/>
      <c r="CS2972" s="486"/>
      <c r="CT2972" s="486"/>
      <c r="CU2972" s="342"/>
      <c r="CV2972" s="342"/>
      <c r="CW2972" s="486"/>
      <c r="CX2972" s="486"/>
      <c r="CY2972" s="342"/>
      <c r="CZ2972" s="342"/>
      <c r="DA2972" s="486"/>
      <c r="DB2972" s="486"/>
      <c r="DC2972" s="342"/>
      <c r="DD2972" s="342"/>
      <c r="DE2972" s="486"/>
      <c r="DF2972" s="486"/>
      <c r="DG2972" s="342"/>
      <c r="DH2972" s="342"/>
      <c r="DI2972" s="486"/>
      <c r="DJ2972" s="486"/>
      <c r="DK2972" s="342"/>
      <c r="DL2972" s="342"/>
      <c r="DM2972" s="486"/>
      <c r="DN2972" s="486"/>
      <c r="DO2972" s="342"/>
      <c r="DP2972" s="342"/>
    </row>
    <row r="2973" spans="1:122" ht="38.25" customHeight="1" x14ac:dyDescent="0.2">
      <c r="A2973" s="172"/>
      <c r="B2973" s="172"/>
      <c r="C2973" s="169" t="s">
        <v>608</v>
      </c>
      <c r="D2973" s="201"/>
      <c r="E2973" s="201"/>
      <c r="F2973" s="201"/>
      <c r="G2973" s="486"/>
      <c r="H2973" s="486"/>
      <c r="I2973" s="201"/>
      <c r="J2973" s="201"/>
      <c r="K2973" s="486"/>
      <c r="L2973" s="486"/>
      <c r="M2973" s="201"/>
      <c r="N2973" s="201"/>
      <c r="O2973" s="486"/>
      <c r="P2973" s="486"/>
      <c r="Q2973" s="201"/>
      <c r="R2973" s="201"/>
      <c r="S2973" s="486"/>
      <c r="T2973" s="486"/>
      <c r="U2973" s="201"/>
      <c r="V2973" s="201"/>
      <c r="W2973" s="486"/>
      <c r="X2973" s="486"/>
      <c r="Y2973" s="201"/>
      <c r="Z2973" s="201"/>
      <c r="AA2973" s="486"/>
      <c r="AB2973" s="486"/>
      <c r="AC2973" s="201"/>
      <c r="AD2973" s="201"/>
      <c r="AE2973" s="109"/>
      <c r="AG2973" s="130">
        <f t="shared" si="4411"/>
        <v>0</v>
      </c>
      <c r="AH2973" s="130">
        <f t="shared" si="4412"/>
        <v>0</v>
      </c>
      <c r="AI2973" s="130">
        <f t="shared" si="4413"/>
        <v>0</v>
      </c>
      <c r="AJ2973" s="130">
        <f t="shared" si="4414"/>
        <v>0</v>
      </c>
      <c r="AK2973" s="359">
        <f t="shared" si="4415"/>
        <v>0</v>
      </c>
      <c r="AL2973" s="130">
        <f t="shared" si="4416"/>
        <v>0</v>
      </c>
      <c r="AM2973" s="130">
        <f t="shared" si="4417"/>
        <v>0</v>
      </c>
      <c r="AN2973" s="130">
        <f t="shared" si="4418"/>
        <v>0</v>
      </c>
      <c r="AO2973" s="130">
        <f t="shared" si="4419"/>
        <v>0</v>
      </c>
      <c r="AP2973" s="359">
        <f t="shared" si="4420"/>
        <v>0</v>
      </c>
      <c r="AQ2973" s="130">
        <f t="shared" si="4421"/>
        <v>0</v>
      </c>
      <c r="AR2973" s="130">
        <f t="shared" si="4422"/>
        <v>0</v>
      </c>
      <c r="AS2973" s="130">
        <f t="shared" si="4423"/>
        <v>0</v>
      </c>
      <c r="AT2973" s="130">
        <f t="shared" si="4424"/>
        <v>0</v>
      </c>
      <c r="AU2973" s="359">
        <f t="shared" si="4425"/>
        <v>0</v>
      </c>
      <c r="AV2973" s="130">
        <f t="shared" si="4426"/>
        <v>0</v>
      </c>
      <c r="AW2973" s="130">
        <f t="shared" si="4427"/>
        <v>0</v>
      </c>
      <c r="AX2973" s="130">
        <f t="shared" si="4428"/>
        <v>0</v>
      </c>
      <c r="AY2973" s="130">
        <f t="shared" si="4429"/>
        <v>0</v>
      </c>
      <c r="AZ2973" s="359">
        <f t="shared" si="4430"/>
        <v>0</v>
      </c>
      <c r="BA2973" s="130">
        <f t="shared" si="4431"/>
        <v>0</v>
      </c>
      <c r="BB2973" s="130">
        <f t="shared" si="4432"/>
        <v>0</v>
      </c>
      <c r="BC2973" s="130">
        <f t="shared" si="4433"/>
        <v>0</v>
      </c>
      <c r="BD2973" s="130">
        <f t="shared" si="4434"/>
        <v>0</v>
      </c>
      <c r="BE2973" s="359">
        <f t="shared" si="4435"/>
        <v>0</v>
      </c>
      <c r="BF2973" s="130">
        <f t="shared" si="4436"/>
        <v>0</v>
      </c>
      <c r="BG2973" s="130">
        <f t="shared" si="4437"/>
        <v>0</v>
      </c>
      <c r="BH2973" s="130">
        <f t="shared" si="4438"/>
        <v>0</v>
      </c>
      <c r="BI2973" s="130">
        <f t="shared" si="4439"/>
        <v>0</v>
      </c>
      <c r="BJ2973" s="359">
        <f t="shared" si="4440"/>
        <v>0</v>
      </c>
      <c r="BK2973" s="130">
        <f t="shared" si="4441"/>
        <v>0</v>
      </c>
      <c r="BL2973" s="130">
        <f t="shared" si="4442"/>
        <v>0</v>
      </c>
      <c r="BM2973" s="130">
        <f t="shared" si="4443"/>
        <v>0</v>
      </c>
      <c r="BN2973" s="130">
        <f t="shared" si="4444"/>
        <v>0</v>
      </c>
      <c r="BO2973" s="359">
        <f t="shared" si="4445"/>
        <v>0</v>
      </c>
      <c r="CO2973" s="340"/>
      <c r="CP2973" s="342"/>
      <c r="CQ2973" s="342"/>
      <c r="CR2973" s="342"/>
      <c r="CS2973" s="486"/>
      <c r="CT2973" s="486"/>
      <c r="CU2973" s="342"/>
      <c r="CV2973" s="342"/>
      <c r="CW2973" s="486"/>
      <c r="CX2973" s="486"/>
      <c r="CY2973" s="342"/>
      <c r="CZ2973" s="342"/>
      <c r="DA2973" s="486"/>
      <c r="DB2973" s="486"/>
      <c r="DC2973" s="342"/>
      <c r="DD2973" s="342"/>
      <c r="DE2973" s="486"/>
      <c r="DF2973" s="486"/>
      <c r="DG2973" s="342"/>
      <c r="DH2973" s="342"/>
      <c r="DI2973" s="486"/>
      <c r="DJ2973" s="486"/>
      <c r="DK2973" s="342"/>
      <c r="DL2973" s="342"/>
      <c r="DM2973" s="486"/>
      <c r="DN2973" s="486"/>
      <c r="DO2973" s="342"/>
      <c r="DP2973" s="342"/>
    </row>
    <row r="2974" spans="1:122" ht="38.25" customHeight="1" x14ac:dyDescent="0.2">
      <c r="A2974" s="172"/>
      <c r="B2974" s="172"/>
      <c r="C2974" s="169" t="s">
        <v>609</v>
      </c>
      <c r="D2974" s="201"/>
      <c r="E2974" s="201"/>
      <c r="F2974" s="201"/>
      <c r="G2974" s="486"/>
      <c r="H2974" s="486"/>
      <c r="I2974" s="201"/>
      <c r="J2974" s="201"/>
      <c r="K2974" s="486"/>
      <c r="L2974" s="486"/>
      <c r="M2974" s="201"/>
      <c r="N2974" s="201"/>
      <c r="O2974" s="486"/>
      <c r="P2974" s="486"/>
      <c r="Q2974" s="201"/>
      <c r="R2974" s="201"/>
      <c r="S2974" s="486"/>
      <c r="T2974" s="486"/>
      <c r="U2974" s="201"/>
      <c r="V2974" s="201"/>
      <c r="W2974" s="486"/>
      <c r="X2974" s="486"/>
      <c r="Y2974" s="201"/>
      <c r="Z2974" s="201"/>
      <c r="AA2974" s="486"/>
      <c r="AB2974" s="486"/>
      <c r="AC2974" s="201"/>
      <c r="AD2974" s="201"/>
      <c r="AE2974" s="109"/>
      <c r="AG2974" s="130">
        <f t="shared" si="4411"/>
        <v>0</v>
      </c>
      <c r="AH2974" s="130">
        <f t="shared" si="4412"/>
        <v>0</v>
      </c>
      <c r="AI2974" s="130">
        <f t="shared" si="4413"/>
        <v>0</v>
      </c>
      <c r="AJ2974" s="130">
        <f t="shared" si="4414"/>
        <v>0</v>
      </c>
      <c r="AK2974" s="359">
        <f t="shared" si="4415"/>
        <v>0</v>
      </c>
      <c r="AL2974" s="130">
        <f t="shared" si="4416"/>
        <v>0</v>
      </c>
      <c r="AM2974" s="130">
        <f t="shared" si="4417"/>
        <v>0</v>
      </c>
      <c r="AN2974" s="130">
        <f t="shared" si="4418"/>
        <v>0</v>
      </c>
      <c r="AO2974" s="130">
        <f t="shared" si="4419"/>
        <v>0</v>
      </c>
      <c r="AP2974" s="359">
        <f t="shared" si="4420"/>
        <v>0</v>
      </c>
      <c r="AQ2974" s="130">
        <f t="shared" si="4421"/>
        <v>0</v>
      </c>
      <c r="AR2974" s="130">
        <f t="shared" si="4422"/>
        <v>0</v>
      </c>
      <c r="AS2974" s="130">
        <f t="shared" si="4423"/>
        <v>0</v>
      </c>
      <c r="AT2974" s="130">
        <f t="shared" si="4424"/>
        <v>0</v>
      </c>
      <c r="AU2974" s="359">
        <f t="shared" si="4425"/>
        <v>0</v>
      </c>
      <c r="AV2974" s="130">
        <f t="shared" si="4426"/>
        <v>0</v>
      </c>
      <c r="AW2974" s="130">
        <f t="shared" si="4427"/>
        <v>0</v>
      </c>
      <c r="AX2974" s="130">
        <f t="shared" si="4428"/>
        <v>0</v>
      </c>
      <c r="AY2974" s="130">
        <f t="shared" si="4429"/>
        <v>0</v>
      </c>
      <c r="AZ2974" s="359">
        <f t="shared" si="4430"/>
        <v>0</v>
      </c>
      <c r="BA2974" s="130">
        <f t="shared" si="4431"/>
        <v>0</v>
      </c>
      <c r="BB2974" s="130">
        <f t="shared" si="4432"/>
        <v>0</v>
      </c>
      <c r="BC2974" s="130">
        <f t="shared" si="4433"/>
        <v>0</v>
      </c>
      <c r="BD2974" s="130">
        <f t="shared" si="4434"/>
        <v>0</v>
      </c>
      <c r="BE2974" s="359">
        <f t="shared" si="4435"/>
        <v>0</v>
      </c>
      <c r="BF2974" s="130">
        <f t="shared" si="4436"/>
        <v>0</v>
      </c>
      <c r="BG2974" s="130">
        <f t="shared" si="4437"/>
        <v>0</v>
      </c>
      <c r="BH2974" s="130">
        <f t="shared" si="4438"/>
        <v>0</v>
      </c>
      <c r="BI2974" s="130">
        <f t="shared" si="4439"/>
        <v>0</v>
      </c>
      <c r="BJ2974" s="359">
        <f t="shared" si="4440"/>
        <v>0</v>
      </c>
      <c r="BK2974" s="130">
        <f t="shared" si="4441"/>
        <v>0</v>
      </c>
      <c r="BL2974" s="130">
        <f t="shared" si="4442"/>
        <v>0</v>
      </c>
      <c r="BM2974" s="130">
        <f t="shared" si="4443"/>
        <v>0</v>
      </c>
      <c r="BN2974" s="130">
        <f t="shared" si="4444"/>
        <v>0</v>
      </c>
      <c r="BO2974" s="359">
        <f t="shared" si="4445"/>
        <v>0</v>
      </c>
      <c r="BQ2974" s="246" t="s">
        <v>84</v>
      </c>
      <c r="BR2974" s="246" t="s">
        <v>2048</v>
      </c>
      <c r="BS2974" s="246" t="s">
        <v>2049</v>
      </c>
      <c r="BT2974" s="246" t="s">
        <v>84</v>
      </c>
      <c r="BU2974" s="246" t="s">
        <v>2048</v>
      </c>
      <c r="BV2974" s="246" t="s">
        <v>2049</v>
      </c>
      <c r="BW2974" s="246" t="s">
        <v>84</v>
      </c>
      <c r="BX2974" s="246" t="s">
        <v>2048</v>
      </c>
      <c r="BY2974" s="246" t="s">
        <v>2049</v>
      </c>
      <c r="BZ2974" s="246" t="s">
        <v>84</v>
      </c>
      <c r="CA2974" s="246" t="s">
        <v>2048</v>
      </c>
      <c r="CB2974" s="246" t="s">
        <v>2049</v>
      </c>
      <c r="CC2974" s="246" t="s">
        <v>84</v>
      </c>
      <c r="CD2974" s="246" t="s">
        <v>2048</v>
      </c>
      <c r="CE2974" s="246" t="s">
        <v>2049</v>
      </c>
      <c r="CF2974" s="246" t="s">
        <v>84</v>
      </c>
      <c r="CG2974" s="246" t="s">
        <v>2048</v>
      </c>
      <c r="CH2974" s="246" t="s">
        <v>2049</v>
      </c>
      <c r="CI2974" s="246" t="s">
        <v>84</v>
      </c>
      <c r="CJ2974" s="246" t="s">
        <v>2048</v>
      </c>
      <c r="CK2974" s="246" t="s">
        <v>2049</v>
      </c>
      <c r="CO2974" s="340"/>
      <c r="CP2974" s="342"/>
      <c r="CQ2974" s="342"/>
      <c r="CR2974" s="342"/>
      <c r="CS2974" s="486"/>
      <c r="CT2974" s="486"/>
      <c r="CU2974" s="342"/>
      <c r="CV2974" s="342"/>
      <c r="CW2974" s="486"/>
      <c r="CX2974" s="486"/>
      <c r="CY2974" s="342"/>
      <c r="CZ2974" s="342"/>
      <c r="DA2974" s="486"/>
      <c r="DB2974" s="486"/>
      <c r="DC2974" s="342"/>
      <c r="DD2974" s="342"/>
      <c r="DE2974" s="486"/>
      <c r="DF2974" s="486"/>
      <c r="DG2974" s="342"/>
      <c r="DH2974" s="342"/>
      <c r="DI2974" s="486"/>
      <c r="DJ2974" s="486"/>
      <c r="DK2974" s="342"/>
      <c r="DL2974" s="342"/>
      <c r="DM2974" s="486"/>
      <c r="DN2974" s="486"/>
      <c r="DO2974" s="342"/>
      <c r="DP2974" s="342"/>
    </row>
    <row r="2975" spans="1:122" ht="38.25" customHeight="1" x14ac:dyDescent="0.2">
      <c r="A2975" s="173"/>
      <c r="B2975" s="173"/>
      <c r="C2975" s="168" t="s">
        <v>611</v>
      </c>
      <c r="D2975" s="201"/>
      <c r="E2975" s="201"/>
      <c r="F2975" s="201"/>
      <c r="G2975" s="486"/>
      <c r="H2975" s="486"/>
      <c r="I2975" s="201"/>
      <c r="J2975" s="201"/>
      <c r="K2975" s="486"/>
      <c r="L2975" s="486"/>
      <c r="M2975" s="201"/>
      <c r="N2975" s="201"/>
      <c r="O2975" s="486"/>
      <c r="P2975" s="486"/>
      <c r="Q2975" s="201"/>
      <c r="R2975" s="201"/>
      <c r="S2975" s="486"/>
      <c r="T2975" s="486"/>
      <c r="U2975" s="201"/>
      <c r="V2975" s="201"/>
      <c r="W2975" s="486"/>
      <c r="X2975" s="486"/>
      <c r="Y2975" s="201"/>
      <c r="Z2975" s="201"/>
      <c r="AA2975" s="486"/>
      <c r="AB2975" s="486"/>
      <c r="AC2975" s="201"/>
      <c r="AD2975" s="201"/>
      <c r="AE2975" s="109"/>
      <c r="AG2975" s="178">
        <f t="shared" si="4411"/>
        <v>0</v>
      </c>
      <c r="AH2975" s="178">
        <f t="shared" si="4412"/>
        <v>0</v>
      </c>
      <c r="AI2975" s="178">
        <f t="shared" si="4413"/>
        <v>0</v>
      </c>
      <c r="AJ2975" s="178">
        <f t="shared" si="4414"/>
        <v>0</v>
      </c>
      <c r="AK2975" s="359">
        <f t="shared" si="4415"/>
        <v>0</v>
      </c>
      <c r="AL2975" s="178">
        <f t="shared" si="4416"/>
        <v>0</v>
      </c>
      <c r="AM2975" s="178">
        <f t="shared" si="4417"/>
        <v>0</v>
      </c>
      <c r="AN2975" s="178">
        <f t="shared" si="4418"/>
        <v>0</v>
      </c>
      <c r="AO2975" s="178">
        <f t="shared" si="4419"/>
        <v>0</v>
      </c>
      <c r="AP2975" s="359">
        <f t="shared" si="4420"/>
        <v>0</v>
      </c>
      <c r="AQ2975" s="178">
        <f t="shared" si="4421"/>
        <v>0</v>
      </c>
      <c r="AR2975" s="178">
        <f t="shared" si="4422"/>
        <v>0</v>
      </c>
      <c r="AS2975" s="178">
        <f t="shared" si="4423"/>
        <v>0</v>
      </c>
      <c r="AT2975" s="178">
        <f t="shared" si="4424"/>
        <v>0</v>
      </c>
      <c r="AU2975" s="359">
        <f t="shared" si="4425"/>
        <v>0</v>
      </c>
      <c r="AV2975" s="178">
        <f t="shared" si="4426"/>
        <v>0</v>
      </c>
      <c r="AW2975" s="178">
        <f t="shared" si="4427"/>
        <v>0</v>
      </c>
      <c r="AX2975" s="178">
        <f t="shared" si="4428"/>
        <v>0</v>
      </c>
      <c r="AY2975" s="178">
        <f t="shared" si="4429"/>
        <v>0</v>
      </c>
      <c r="AZ2975" s="359">
        <f t="shared" si="4430"/>
        <v>0</v>
      </c>
      <c r="BA2975" s="178">
        <f t="shared" si="4431"/>
        <v>0</v>
      </c>
      <c r="BB2975" s="178">
        <f t="shared" si="4432"/>
        <v>0</v>
      </c>
      <c r="BC2975" s="178">
        <f t="shared" si="4433"/>
        <v>0</v>
      </c>
      <c r="BD2975" s="178">
        <f t="shared" si="4434"/>
        <v>0</v>
      </c>
      <c r="BE2975" s="359">
        <f t="shared" si="4435"/>
        <v>0</v>
      </c>
      <c r="BF2975" s="178">
        <f t="shared" si="4436"/>
        <v>0</v>
      </c>
      <c r="BG2975" s="178">
        <f t="shared" si="4437"/>
        <v>0</v>
      </c>
      <c r="BH2975" s="178">
        <f t="shared" si="4438"/>
        <v>0</v>
      </c>
      <c r="BI2975" s="178">
        <f t="shared" si="4439"/>
        <v>0</v>
      </c>
      <c r="BJ2975" s="359">
        <f t="shared" si="4440"/>
        <v>0</v>
      </c>
      <c r="BK2975" s="178">
        <f t="shared" si="4441"/>
        <v>0</v>
      </c>
      <c r="BL2975" s="178">
        <f t="shared" si="4442"/>
        <v>0</v>
      </c>
      <c r="BM2975" s="178">
        <f t="shared" si="4443"/>
        <v>0</v>
      </c>
      <c r="BN2975" s="178">
        <f t="shared" si="4444"/>
        <v>0</v>
      </c>
      <c r="BO2975" s="359">
        <f t="shared" si="4445"/>
        <v>0</v>
      </c>
      <c r="BP2975" s="186" t="s">
        <v>2077</v>
      </c>
      <c r="BQ2975" s="178">
        <f t="shared" ref="BQ2975:CK2975" si="4702">IF($AG$1789=$AH$1789,0,IF(
OR(
AND(BQ2979=0,BQ2978&gt;0),
AND(BQ2979="NS",BQ2977&gt;0),
AND(BQ2979="NS",BQ2977=0,BQ2978=0)),1,
IF(OR(
AND(BQ2979&gt;0,BQ2978=2),
AND(BQ2979="NS",BQ2978=2),
AND(BQ2979="NS",BQ2977=0,BQ2978&gt;0),
BQ2979=BQ2977,
AND(BQ2979="NA",BQ2978=0,BQ2977=0,BQ2976&gt;0)),0,1)))</f>
        <v>0</v>
      </c>
      <c r="BR2975" s="178">
        <f t="shared" si="4702"/>
        <v>0</v>
      </c>
      <c r="BS2975" s="178">
        <f t="shared" si="4702"/>
        <v>0</v>
      </c>
      <c r="BT2975" s="178">
        <f t="shared" si="4702"/>
        <v>0</v>
      </c>
      <c r="BU2975" s="178">
        <f t="shared" si="4702"/>
        <v>0</v>
      </c>
      <c r="BV2975" s="178">
        <f t="shared" si="4702"/>
        <v>0</v>
      </c>
      <c r="BW2975" s="178">
        <f t="shared" si="4702"/>
        <v>0</v>
      </c>
      <c r="BX2975" s="178">
        <f t="shared" si="4702"/>
        <v>0</v>
      </c>
      <c r="BY2975" s="178">
        <f t="shared" si="4702"/>
        <v>0</v>
      </c>
      <c r="BZ2975" s="178">
        <f t="shared" si="4702"/>
        <v>0</v>
      </c>
      <c r="CA2975" s="178">
        <f t="shared" si="4702"/>
        <v>0</v>
      </c>
      <c r="CB2975" s="178">
        <f t="shared" si="4702"/>
        <v>0</v>
      </c>
      <c r="CC2975" s="178">
        <f t="shared" si="4702"/>
        <v>0</v>
      </c>
      <c r="CD2975" s="178">
        <f t="shared" si="4702"/>
        <v>0</v>
      </c>
      <c r="CE2975" s="178">
        <f t="shared" si="4702"/>
        <v>0</v>
      </c>
      <c r="CF2975" s="178">
        <f t="shared" si="4702"/>
        <v>0</v>
      </c>
      <c r="CG2975" s="178">
        <f t="shared" si="4702"/>
        <v>0</v>
      </c>
      <c r="CH2975" s="178">
        <f t="shared" si="4702"/>
        <v>0</v>
      </c>
      <c r="CI2975" s="178">
        <f t="shared" si="4702"/>
        <v>0</v>
      </c>
      <c r="CJ2975" s="178">
        <f t="shared" si="4702"/>
        <v>0</v>
      </c>
      <c r="CK2975" s="178">
        <f t="shared" si="4702"/>
        <v>0</v>
      </c>
      <c r="CL2975" s="186">
        <f>SUM(BZ2975:CK2975)</f>
        <v>0</v>
      </c>
      <c r="CO2975" s="354"/>
      <c r="CP2975" s="341"/>
      <c r="CQ2975" s="341"/>
      <c r="CR2975" s="341"/>
      <c r="CS2975" s="487"/>
      <c r="CT2975" s="487"/>
      <c r="CU2975" s="341"/>
      <c r="CV2975" s="341"/>
      <c r="CW2975" s="487"/>
      <c r="CX2975" s="487"/>
      <c r="CY2975" s="341"/>
      <c r="CZ2975" s="341"/>
      <c r="DA2975" s="487"/>
      <c r="DB2975" s="487"/>
      <c r="DC2975" s="341"/>
      <c r="DD2975" s="341"/>
      <c r="DE2975" s="487"/>
      <c r="DF2975" s="487"/>
      <c r="DG2975" s="341"/>
      <c r="DH2975" s="341"/>
      <c r="DI2975" s="487"/>
      <c r="DJ2975" s="487"/>
      <c r="DK2975" s="341"/>
      <c r="DL2975" s="341"/>
      <c r="DM2975" s="487"/>
      <c r="DN2975" s="487"/>
      <c r="DO2975" s="341"/>
      <c r="DP2975" s="341"/>
      <c r="DQ2975" s="186"/>
      <c r="DR2975" s="186"/>
    </row>
    <row r="2976" spans="1:122" ht="38.25" customHeight="1" x14ac:dyDescent="0.2">
      <c r="A2976" s="172"/>
      <c r="B2976" s="172"/>
      <c r="C2976" s="169" t="s">
        <v>615</v>
      </c>
      <c r="D2976" s="201"/>
      <c r="E2976" s="201"/>
      <c r="F2976" s="201"/>
      <c r="G2976" s="486"/>
      <c r="H2976" s="486"/>
      <c r="I2976" s="201"/>
      <c r="J2976" s="201"/>
      <c r="K2976" s="486"/>
      <c r="L2976" s="486"/>
      <c r="M2976" s="201"/>
      <c r="N2976" s="201"/>
      <c r="O2976" s="486"/>
      <c r="P2976" s="486"/>
      <c r="Q2976" s="201"/>
      <c r="R2976" s="201"/>
      <c r="S2976" s="486"/>
      <c r="T2976" s="486"/>
      <c r="U2976" s="201"/>
      <c r="V2976" s="201"/>
      <c r="W2976" s="486"/>
      <c r="X2976" s="486"/>
      <c r="Y2976" s="201"/>
      <c r="Z2976" s="201"/>
      <c r="AA2976" s="486"/>
      <c r="AB2976" s="486"/>
      <c r="AC2976" s="201"/>
      <c r="AD2976" s="201"/>
      <c r="AE2976" s="109"/>
      <c r="AG2976" s="130">
        <f t="shared" si="4411"/>
        <v>0</v>
      </c>
      <c r="AH2976" s="130">
        <f t="shared" si="4412"/>
        <v>0</v>
      </c>
      <c r="AI2976" s="130">
        <f t="shared" si="4413"/>
        <v>0</v>
      </c>
      <c r="AJ2976" s="130">
        <f t="shared" si="4414"/>
        <v>0</v>
      </c>
      <c r="AK2976" s="359">
        <f t="shared" si="4415"/>
        <v>0</v>
      </c>
      <c r="AL2976" s="130">
        <f t="shared" si="4416"/>
        <v>0</v>
      </c>
      <c r="AM2976" s="130">
        <f t="shared" si="4417"/>
        <v>0</v>
      </c>
      <c r="AN2976" s="130">
        <f t="shared" si="4418"/>
        <v>0</v>
      </c>
      <c r="AO2976" s="130">
        <f t="shared" si="4419"/>
        <v>0</v>
      </c>
      <c r="AP2976" s="359">
        <f t="shared" si="4420"/>
        <v>0</v>
      </c>
      <c r="AQ2976" s="130">
        <f t="shared" si="4421"/>
        <v>0</v>
      </c>
      <c r="AR2976" s="130">
        <f t="shared" si="4422"/>
        <v>0</v>
      </c>
      <c r="AS2976" s="130">
        <f t="shared" si="4423"/>
        <v>0</v>
      </c>
      <c r="AT2976" s="130">
        <f t="shared" si="4424"/>
        <v>0</v>
      </c>
      <c r="AU2976" s="359">
        <f t="shared" si="4425"/>
        <v>0</v>
      </c>
      <c r="AV2976" s="130">
        <f t="shared" si="4426"/>
        <v>0</v>
      </c>
      <c r="AW2976" s="130">
        <f t="shared" si="4427"/>
        <v>0</v>
      </c>
      <c r="AX2976" s="130">
        <f t="shared" si="4428"/>
        <v>0</v>
      </c>
      <c r="AY2976" s="130">
        <f t="shared" si="4429"/>
        <v>0</v>
      </c>
      <c r="AZ2976" s="359">
        <f t="shared" si="4430"/>
        <v>0</v>
      </c>
      <c r="BA2976" s="130">
        <f t="shared" si="4431"/>
        <v>0</v>
      </c>
      <c r="BB2976" s="130">
        <f t="shared" si="4432"/>
        <v>0</v>
      </c>
      <c r="BC2976" s="130">
        <f t="shared" si="4433"/>
        <v>0</v>
      </c>
      <c r="BD2976" s="130">
        <f t="shared" si="4434"/>
        <v>0</v>
      </c>
      <c r="BE2976" s="359">
        <f t="shared" si="4435"/>
        <v>0</v>
      </c>
      <c r="BF2976" s="130">
        <f t="shared" si="4436"/>
        <v>0</v>
      </c>
      <c r="BG2976" s="130">
        <f t="shared" si="4437"/>
        <v>0</v>
      </c>
      <c r="BH2976" s="130">
        <f t="shared" si="4438"/>
        <v>0</v>
      </c>
      <c r="BI2976" s="130">
        <f t="shared" si="4439"/>
        <v>0</v>
      </c>
      <c r="BJ2976" s="359">
        <f t="shared" si="4440"/>
        <v>0</v>
      </c>
      <c r="BK2976" s="130">
        <f t="shared" si="4441"/>
        <v>0</v>
      </c>
      <c r="BL2976" s="130">
        <f t="shared" si="4442"/>
        <v>0</v>
      </c>
      <c r="BM2976" s="130">
        <f t="shared" si="4443"/>
        <v>0</v>
      </c>
      <c r="BN2976" s="130">
        <f t="shared" si="4444"/>
        <v>0</v>
      </c>
      <c r="BO2976" s="359">
        <f t="shared" si="4445"/>
        <v>0</v>
      </c>
      <c r="BP2976" s="90" t="s">
        <v>2058</v>
      </c>
      <c r="BQ2976" s="90">
        <f>COUNTIF(D2976:D2977,"NA")</f>
        <v>0</v>
      </c>
      <c r="BR2976" s="90">
        <f>COUNTIF(E2976:E2977,"NA")</f>
        <v>0</v>
      </c>
      <c r="BS2976" s="90">
        <f>COUNTIF(F2976:F2977,"NA")</f>
        <v>0</v>
      </c>
      <c r="BT2976" s="90">
        <f>COUNTIF(G2976:H2977,"NA")</f>
        <v>0</v>
      </c>
      <c r="BU2976" s="90">
        <f>COUNTIF(I2976:I2977,"NA")</f>
        <v>0</v>
      </c>
      <c r="BV2976" s="90">
        <f>COUNTIF(J2976:J2977,"NA")</f>
        <v>0</v>
      </c>
      <c r="BW2976" s="90">
        <f>COUNTIF(K2976:L2977,"NA")</f>
        <v>0</v>
      </c>
      <c r="BX2976" s="90">
        <f>COUNTIF(M2976:M2977,"NA")</f>
        <v>0</v>
      </c>
      <c r="BY2976" s="90">
        <f>COUNTIF(N2976:N2977,"NA")</f>
        <v>0</v>
      </c>
      <c r="BZ2976" s="90">
        <f>COUNTIF(O2976:P2977,"NA")</f>
        <v>0</v>
      </c>
      <c r="CA2976" s="90">
        <f>COUNTIF(Q2976:Q2977,"NA")</f>
        <v>0</v>
      </c>
      <c r="CB2976" s="90">
        <f>COUNTIF(R2976:R2977,"NA")</f>
        <v>0</v>
      </c>
      <c r="CC2976" s="90">
        <f>COUNTIF(S2976:T2977,"NA")</f>
        <v>0</v>
      </c>
      <c r="CD2976" s="90">
        <f>COUNTIF(U2976:U2977,"NA")</f>
        <v>0</v>
      </c>
      <c r="CE2976" s="90">
        <f>COUNTIF(V2976:V2977,"NA")</f>
        <v>0</v>
      </c>
      <c r="CF2976" s="90">
        <f>COUNTIF(W2976:X2977,"NA")</f>
        <v>0</v>
      </c>
      <c r="CG2976" s="90">
        <f>COUNTIF(Y2976:Y2977,"NA")</f>
        <v>0</v>
      </c>
      <c r="CH2976" s="90">
        <f>COUNTIF(Z2976:Z2977,"NA")</f>
        <v>0</v>
      </c>
      <c r="CI2976" s="90">
        <f>COUNTIF(AA2976:AB2977,"NA")</f>
        <v>0</v>
      </c>
      <c r="CJ2976" s="90">
        <f>COUNTIF(AC2976:AC2977,"NA")</f>
        <v>0</v>
      </c>
      <c r="CK2976" s="90">
        <f>COUNTIF(AD2976:AD2977,"NA")</f>
        <v>0</v>
      </c>
      <c r="CO2976" s="340"/>
      <c r="CP2976" s="342"/>
      <c r="CQ2976" s="342"/>
      <c r="CR2976" s="342"/>
      <c r="CS2976" s="486"/>
      <c r="CT2976" s="486"/>
      <c r="CU2976" s="342"/>
      <c r="CV2976" s="342"/>
      <c r="CW2976" s="486"/>
      <c r="CX2976" s="486"/>
      <c r="CY2976" s="342"/>
      <c r="CZ2976" s="342"/>
      <c r="DA2976" s="486"/>
      <c r="DB2976" s="486"/>
      <c r="DC2976" s="342"/>
      <c r="DD2976" s="342"/>
      <c r="DE2976" s="486"/>
      <c r="DF2976" s="486"/>
      <c r="DG2976" s="342"/>
      <c r="DH2976" s="342"/>
      <c r="DI2976" s="486"/>
      <c r="DJ2976" s="486"/>
      <c r="DK2976" s="342"/>
      <c r="DL2976" s="342"/>
      <c r="DM2976" s="486"/>
      <c r="DN2976" s="486"/>
      <c r="DO2976" s="342"/>
      <c r="DP2976" s="342"/>
    </row>
    <row r="2977" spans="1:122" ht="38.25" customHeight="1" x14ac:dyDescent="0.2">
      <c r="A2977" s="172"/>
      <c r="B2977" s="172"/>
      <c r="C2977" s="169" t="s">
        <v>616</v>
      </c>
      <c r="D2977" s="201"/>
      <c r="E2977" s="201"/>
      <c r="F2977" s="201"/>
      <c r="G2977" s="486"/>
      <c r="H2977" s="486"/>
      <c r="I2977" s="201"/>
      <c r="J2977" s="201"/>
      <c r="K2977" s="486"/>
      <c r="L2977" s="486"/>
      <c r="M2977" s="201"/>
      <c r="N2977" s="201"/>
      <c r="O2977" s="486"/>
      <c r="P2977" s="486"/>
      <c r="Q2977" s="201"/>
      <c r="R2977" s="201"/>
      <c r="S2977" s="486"/>
      <c r="T2977" s="486"/>
      <c r="U2977" s="201"/>
      <c r="V2977" s="201"/>
      <c r="W2977" s="486"/>
      <c r="X2977" s="486"/>
      <c r="Y2977" s="201"/>
      <c r="Z2977" s="201"/>
      <c r="AA2977" s="486"/>
      <c r="AB2977" s="486"/>
      <c r="AC2977" s="201"/>
      <c r="AD2977" s="201"/>
      <c r="AE2977" s="109"/>
      <c r="AG2977" s="130">
        <f t="shared" si="4411"/>
        <v>0</v>
      </c>
      <c r="AH2977" s="130">
        <f t="shared" si="4412"/>
        <v>0</v>
      </c>
      <c r="AI2977" s="130">
        <f t="shared" si="4413"/>
        <v>0</v>
      </c>
      <c r="AJ2977" s="130">
        <f t="shared" si="4414"/>
        <v>0</v>
      </c>
      <c r="AK2977" s="359">
        <f t="shared" si="4415"/>
        <v>0</v>
      </c>
      <c r="AL2977" s="130">
        <f t="shared" si="4416"/>
        <v>0</v>
      </c>
      <c r="AM2977" s="130">
        <f t="shared" si="4417"/>
        <v>0</v>
      </c>
      <c r="AN2977" s="130">
        <f t="shared" si="4418"/>
        <v>0</v>
      </c>
      <c r="AO2977" s="130">
        <f t="shared" si="4419"/>
        <v>0</v>
      </c>
      <c r="AP2977" s="359">
        <f t="shared" si="4420"/>
        <v>0</v>
      </c>
      <c r="AQ2977" s="130">
        <f t="shared" si="4421"/>
        <v>0</v>
      </c>
      <c r="AR2977" s="130">
        <f t="shared" si="4422"/>
        <v>0</v>
      </c>
      <c r="AS2977" s="130">
        <f t="shared" si="4423"/>
        <v>0</v>
      </c>
      <c r="AT2977" s="130">
        <f t="shared" si="4424"/>
        <v>0</v>
      </c>
      <c r="AU2977" s="359">
        <f t="shared" si="4425"/>
        <v>0</v>
      </c>
      <c r="AV2977" s="130">
        <f t="shared" si="4426"/>
        <v>0</v>
      </c>
      <c r="AW2977" s="130">
        <f t="shared" si="4427"/>
        <v>0</v>
      </c>
      <c r="AX2977" s="130">
        <f t="shared" si="4428"/>
        <v>0</v>
      </c>
      <c r="AY2977" s="130">
        <f t="shared" si="4429"/>
        <v>0</v>
      </c>
      <c r="AZ2977" s="359">
        <f t="shared" si="4430"/>
        <v>0</v>
      </c>
      <c r="BA2977" s="130">
        <f t="shared" si="4431"/>
        <v>0</v>
      </c>
      <c r="BB2977" s="130">
        <f t="shared" si="4432"/>
        <v>0</v>
      </c>
      <c r="BC2977" s="130">
        <f t="shared" si="4433"/>
        <v>0</v>
      </c>
      <c r="BD2977" s="130">
        <f t="shared" si="4434"/>
        <v>0</v>
      </c>
      <c r="BE2977" s="359">
        <f t="shared" si="4435"/>
        <v>0</v>
      </c>
      <c r="BF2977" s="130">
        <f t="shared" si="4436"/>
        <v>0</v>
      </c>
      <c r="BG2977" s="130">
        <f t="shared" si="4437"/>
        <v>0</v>
      </c>
      <c r="BH2977" s="130">
        <f t="shared" si="4438"/>
        <v>0</v>
      </c>
      <c r="BI2977" s="130">
        <f t="shared" si="4439"/>
        <v>0</v>
      </c>
      <c r="BJ2977" s="359">
        <f t="shared" si="4440"/>
        <v>0</v>
      </c>
      <c r="BK2977" s="130">
        <f t="shared" si="4441"/>
        <v>0</v>
      </c>
      <c r="BL2977" s="130">
        <f t="shared" si="4442"/>
        <v>0</v>
      </c>
      <c r="BM2977" s="130">
        <f t="shared" si="4443"/>
        <v>0</v>
      </c>
      <c r="BN2977" s="130">
        <f t="shared" si="4444"/>
        <v>0</v>
      </c>
      <c r="BO2977" s="359">
        <f t="shared" si="4445"/>
        <v>0</v>
      </c>
      <c r="BP2977" s="90" t="s">
        <v>2078</v>
      </c>
      <c r="BQ2977" s="90">
        <f>SUM(D2976:D2977)</f>
        <v>0</v>
      </c>
      <c r="BR2977" s="90">
        <f>SUM(E2976:E2977)</f>
        <v>0</v>
      </c>
      <c r="BS2977" s="90">
        <f>SUM(F2976:F2977)</f>
        <v>0</v>
      </c>
      <c r="BT2977" s="90">
        <f>SUM(G2976:H2977)</f>
        <v>0</v>
      </c>
      <c r="BU2977" s="90">
        <f>SUM(I2976:I2977)</f>
        <v>0</v>
      </c>
      <c r="BV2977" s="90">
        <f>SUM(J2976:J2977)</f>
        <v>0</v>
      </c>
      <c r="BW2977" s="90">
        <f>SUM(K2976:L2977)</f>
        <v>0</v>
      </c>
      <c r="BX2977" s="90">
        <f>SUM(M2976:M2977)</f>
        <v>0</v>
      </c>
      <c r="BY2977" s="90">
        <f>SUM(N2976:N2977)</f>
        <v>0</v>
      </c>
      <c r="BZ2977" s="90">
        <f>SUM(O2976:P2977)</f>
        <v>0</v>
      </c>
      <c r="CA2977" s="90">
        <f>SUM(Q2976:Q2977)</f>
        <v>0</v>
      </c>
      <c r="CB2977" s="90">
        <f>SUM(R2976:R2977)</f>
        <v>0</v>
      </c>
      <c r="CC2977" s="90">
        <f>SUM(S2976:T2977)</f>
        <v>0</v>
      </c>
      <c r="CD2977" s="90">
        <f>SUM(U2976:U2977)</f>
        <v>0</v>
      </c>
      <c r="CE2977" s="90">
        <f>SUM(V2976:V2977)</f>
        <v>0</v>
      </c>
      <c r="CF2977" s="90">
        <f>SUM(W2976:X2977)</f>
        <v>0</v>
      </c>
      <c r="CG2977" s="90">
        <f>SUM(Y2976:Y2977)</f>
        <v>0</v>
      </c>
      <c r="CH2977" s="90">
        <f>SUM(Z2976:Z2977)</f>
        <v>0</v>
      </c>
      <c r="CI2977" s="90">
        <f>SUM(AA2976:AB2977)</f>
        <v>0</v>
      </c>
      <c r="CJ2977" s="90">
        <f>SUM(AC2976:AC2977)</f>
        <v>0</v>
      </c>
      <c r="CK2977" s="90">
        <f>SUM(AD2976:AD2977)</f>
        <v>0</v>
      </c>
      <c r="CO2977" s="340"/>
      <c r="CP2977" s="342"/>
      <c r="CQ2977" s="342"/>
      <c r="CR2977" s="342"/>
      <c r="CS2977" s="486"/>
      <c r="CT2977" s="486"/>
      <c r="CU2977" s="342"/>
      <c r="CV2977" s="342"/>
      <c r="CW2977" s="486"/>
      <c r="CX2977" s="486"/>
      <c r="CY2977" s="342"/>
      <c r="CZ2977" s="342"/>
      <c r="DA2977" s="486"/>
      <c r="DB2977" s="486"/>
      <c r="DC2977" s="342"/>
      <c r="DD2977" s="342"/>
      <c r="DE2977" s="486"/>
      <c r="DF2977" s="486"/>
      <c r="DG2977" s="342"/>
      <c r="DH2977" s="342"/>
      <c r="DI2977" s="486"/>
      <c r="DJ2977" s="486"/>
      <c r="DK2977" s="342"/>
      <c r="DL2977" s="342"/>
      <c r="DM2977" s="486"/>
      <c r="DN2977" s="486"/>
      <c r="DO2977" s="342"/>
      <c r="DP2977" s="342"/>
    </row>
    <row r="2978" spans="1:122" ht="38.25" customHeight="1" x14ac:dyDescent="0.2">
      <c r="A2978" s="173"/>
      <c r="B2978" s="173"/>
      <c r="C2978" s="168" t="s">
        <v>617</v>
      </c>
      <c r="D2978" s="201"/>
      <c r="E2978" s="201"/>
      <c r="F2978" s="201"/>
      <c r="G2978" s="486"/>
      <c r="H2978" s="486"/>
      <c r="I2978" s="201"/>
      <c r="J2978" s="201"/>
      <c r="K2978" s="486"/>
      <c r="L2978" s="486"/>
      <c r="M2978" s="201"/>
      <c r="N2978" s="201"/>
      <c r="O2978" s="486"/>
      <c r="P2978" s="486"/>
      <c r="Q2978" s="201"/>
      <c r="R2978" s="201"/>
      <c r="S2978" s="486"/>
      <c r="T2978" s="486"/>
      <c r="U2978" s="201"/>
      <c r="V2978" s="201"/>
      <c r="W2978" s="486"/>
      <c r="X2978" s="486"/>
      <c r="Y2978" s="201"/>
      <c r="Z2978" s="201"/>
      <c r="AA2978" s="486"/>
      <c r="AB2978" s="486"/>
      <c r="AC2978" s="201"/>
      <c r="AD2978" s="201"/>
      <c r="AE2978" s="109"/>
      <c r="AG2978" s="130">
        <f t="shared" si="4411"/>
        <v>0</v>
      </c>
      <c r="AH2978" s="130">
        <f t="shared" si="4412"/>
        <v>0</v>
      </c>
      <c r="AI2978" s="130">
        <f t="shared" si="4413"/>
        <v>0</v>
      </c>
      <c r="AJ2978" s="130">
        <f t="shared" si="4414"/>
        <v>0</v>
      </c>
      <c r="AK2978" s="359">
        <f t="shared" si="4415"/>
        <v>0</v>
      </c>
      <c r="AL2978" s="130">
        <f t="shared" si="4416"/>
        <v>0</v>
      </c>
      <c r="AM2978" s="130">
        <f t="shared" si="4417"/>
        <v>0</v>
      </c>
      <c r="AN2978" s="130">
        <f t="shared" si="4418"/>
        <v>0</v>
      </c>
      <c r="AO2978" s="130">
        <f t="shared" si="4419"/>
        <v>0</v>
      </c>
      <c r="AP2978" s="359">
        <f t="shared" si="4420"/>
        <v>0</v>
      </c>
      <c r="AQ2978" s="130">
        <f t="shared" si="4421"/>
        <v>0</v>
      </c>
      <c r="AR2978" s="130">
        <f t="shared" si="4422"/>
        <v>0</v>
      </c>
      <c r="AS2978" s="130">
        <f t="shared" si="4423"/>
        <v>0</v>
      </c>
      <c r="AT2978" s="130">
        <f t="shared" si="4424"/>
        <v>0</v>
      </c>
      <c r="AU2978" s="359">
        <f t="shared" si="4425"/>
        <v>0</v>
      </c>
      <c r="AV2978" s="130">
        <f t="shared" si="4426"/>
        <v>0</v>
      </c>
      <c r="AW2978" s="130">
        <f t="shared" si="4427"/>
        <v>0</v>
      </c>
      <c r="AX2978" s="130">
        <f t="shared" si="4428"/>
        <v>0</v>
      </c>
      <c r="AY2978" s="130">
        <f t="shared" si="4429"/>
        <v>0</v>
      </c>
      <c r="AZ2978" s="359">
        <f t="shared" si="4430"/>
        <v>0</v>
      </c>
      <c r="BA2978" s="130">
        <f t="shared" si="4431"/>
        <v>0</v>
      </c>
      <c r="BB2978" s="130">
        <f t="shared" si="4432"/>
        <v>0</v>
      </c>
      <c r="BC2978" s="130">
        <f t="shared" si="4433"/>
        <v>0</v>
      </c>
      <c r="BD2978" s="130">
        <f t="shared" si="4434"/>
        <v>0</v>
      </c>
      <c r="BE2978" s="359">
        <f t="shared" si="4435"/>
        <v>0</v>
      </c>
      <c r="BF2978" s="130">
        <f t="shared" si="4436"/>
        <v>0</v>
      </c>
      <c r="BG2978" s="130">
        <f t="shared" si="4437"/>
        <v>0</v>
      </c>
      <c r="BH2978" s="130">
        <f t="shared" si="4438"/>
        <v>0</v>
      </c>
      <c r="BI2978" s="130">
        <f t="shared" si="4439"/>
        <v>0</v>
      </c>
      <c r="BJ2978" s="359">
        <f t="shared" si="4440"/>
        <v>0</v>
      </c>
      <c r="BK2978" s="130">
        <f t="shared" si="4441"/>
        <v>0</v>
      </c>
      <c r="BL2978" s="130">
        <f t="shared" si="4442"/>
        <v>0</v>
      </c>
      <c r="BM2978" s="130">
        <f t="shared" si="4443"/>
        <v>0</v>
      </c>
      <c r="BN2978" s="130">
        <f t="shared" si="4444"/>
        <v>0</v>
      </c>
      <c r="BO2978" s="359">
        <f t="shared" si="4445"/>
        <v>0</v>
      </c>
      <c r="BP2978" s="90" t="s">
        <v>2029</v>
      </c>
      <c r="BQ2978" s="90">
        <f>COUNTIF(D2976:D2977,"NS")</f>
        <v>0</v>
      </c>
      <c r="BR2978" s="90">
        <f>COUNTIF(E2976:E2977,"NS")</f>
        <v>0</v>
      </c>
      <c r="BS2978" s="90">
        <f>COUNTIF(F2976:F2977,"NS")</f>
        <v>0</v>
      </c>
      <c r="BT2978" s="90">
        <f>COUNTIF(G2976:H2977,"NS")</f>
        <v>0</v>
      </c>
      <c r="BU2978" s="90">
        <f>COUNTIF(I2976:I2977,"NS")</f>
        <v>0</v>
      </c>
      <c r="BV2978" s="90">
        <f>COUNTIF(J2976:J2977,"NS")</f>
        <v>0</v>
      </c>
      <c r="BW2978" s="90">
        <f>COUNTIF(K2976:L2977,"NS")</f>
        <v>0</v>
      </c>
      <c r="BX2978" s="90">
        <f>COUNTIF(M2976:M2977,"NS")</f>
        <v>0</v>
      </c>
      <c r="BY2978" s="90">
        <f>COUNTIF(N2976:N2977,"NS")</f>
        <v>0</v>
      </c>
      <c r="BZ2978" s="90">
        <f>COUNTIF(O2976:P2977,"NS")</f>
        <v>0</v>
      </c>
      <c r="CA2978" s="90">
        <f>COUNTIF(Q2976:Q2977,"NS")</f>
        <v>0</v>
      </c>
      <c r="CB2978" s="90">
        <f>COUNTIF(R2976:R2977,"NS")</f>
        <v>0</v>
      </c>
      <c r="CC2978" s="90">
        <f>COUNTIF(S2976:T2977,"NS")</f>
        <v>0</v>
      </c>
      <c r="CD2978" s="90">
        <f>COUNTIF(U2976:U2977,"NS")</f>
        <v>0</v>
      </c>
      <c r="CE2978" s="90">
        <f>COUNTIF(V2976:V2977,"NS")</f>
        <v>0</v>
      </c>
      <c r="CF2978" s="90">
        <f>COUNTIF(W2976:X2977,"NS")</f>
        <v>0</v>
      </c>
      <c r="CG2978" s="90">
        <f>COUNTIF(Y2976:Y2977,"NS")</f>
        <v>0</v>
      </c>
      <c r="CH2978" s="90">
        <f>COUNTIF(Z2976:Z2977,"NS")</f>
        <v>0</v>
      </c>
      <c r="CI2978" s="90">
        <f>COUNTIF(AA2976:AB2977,"NS")</f>
        <v>0</v>
      </c>
      <c r="CJ2978" s="90">
        <f>COUNTIF(AC2976:AC2977,"NS")</f>
        <v>0</v>
      </c>
      <c r="CK2978" s="90">
        <f>COUNTIF(AD2976:AD2977,"NS")</f>
        <v>0</v>
      </c>
      <c r="CO2978" s="340"/>
      <c r="CP2978" s="342"/>
      <c r="CQ2978" s="342"/>
      <c r="CR2978" s="342"/>
      <c r="CS2978" s="486"/>
      <c r="CT2978" s="486"/>
      <c r="CU2978" s="342"/>
      <c r="CV2978" s="342"/>
      <c r="CW2978" s="486"/>
      <c r="CX2978" s="486"/>
      <c r="CY2978" s="342"/>
      <c r="CZ2978" s="342"/>
      <c r="DA2978" s="486"/>
      <c r="DB2978" s="486"/>
      <c r="DC2978" s="342"/>
      <c r="DD2978" s="342"/>
      <c r="DE2978" s="486"/>
      <c r="DF2978" s="486"/>
      <c r="DG2978" s="342"/>
      <c r="DH2978" s="342"/>
      <c r="DI2978" s="486"/>
      <c r="DJ2978" s="486"/>
      <c r="DK2978" s="342"/>
      <c r="DL2978" s="342"/>
      <c r="DM2978" s="486"/>
      <c r="DN2978" s="486"/>
      <c r="DO2978" s="342"/>
      <c r="DP2978" s="342"/>
    </row>
    <row r="2979" spans="1:122" ht="38.25" customHeight="1" x14ac:dyDescent="0.2">
      <c r="A2979" s="173"/>
      <c r="B2979" s="173"/>
      <c r="C2979" s="168" t="s">
        <v>619</v>
      </c>
      <c r="D2979" s="201"/>
      <c r="E2979" s="201"/>
      <c r="F2979" s="201"/>
      <c r="G2979" s="486"/>
      <c r="H2979" s="486"/>
      <c r="I2979" s="201"/>
      <c r="J2979" s="201"/>
      <c r="K2979" s="486"/>
      <c r="L2979" s="486"/>
      <c r="M2979" s="201"/>
      <c r="N2979" s="201"/>
      <c r="O2979" s="486"/>
      <c r="P2979" s="486"/>
      <c r="Q2979" s="201"/>
      <c r="R2979" s="201"/>
      <c r="S2979" s="486"/>
      <c r="T2979" s="486"/>
      <c r="U2979" s="201"/>
      <c r="V2979" s="201"/>
      <c r="W2979" s="486"/>
      <c r="X2979" s="486"/>
      <c r="Y2979" s="201"/>
      <c r="Z2979" s="201"/>
      <c r="AA2979" s="486"/>
      <c r="AB2979" s="486"/>
      <c r="AC2979" s="201"/>
      <c r="AD2979" s="201"/>
      <c r="AE2979" s="109"/>
      <c r="AG2979" s="130">
        <f t="shared" si="4411"/>
        <v>0</v>
      </c>
      <c r="AH2979" s="130">
        <f t="shared" si="4412"/>
        <v>0</v>
      </c>
      <c r="AI2979" s="130">
        <f t="shared" si="4413"/>
        <v>0</v>
      </c>
      <c r="AJ2979" s="130">
        <f t="shared" si="4414"/>
        <v>0</v>
      </c>
      <c r="AK2979" s="359">
        <f t="shared" si="4415"/>
        <v>0</v>
      </c>
      <c r="AL2979" s="130">
        <f t="shared" si="4416"/>
        <v>0</v>
      </c>
      <c r="AM2979" s="130">
        <f t="shared" si="4417"/>
        <v>0</v>
      </c>
      <c r="AN2979" s="130">
        <f t="shared" si="4418"/>
        <v>0</v>
      </c>
      <c r="AO2979" s="130">
        <f t="shared" si="4419"/>
        <v>0</v>
      </c>
      <c r="AP2979" s="359">
        <f t="shared" si="4420"/>
        <v>0</v>
      </c>
      <c r="AQ2979" s="130">
        <f t="shared" si="4421"/>
        <v>0</v>
      </c>
      <c r="AR2979" s="130">
        <f t="shared" si="4422"/>
        <v>0</v>
      </c>
      <c r="AS2979" s="130">
        <f t="shared" si="4423"/>
        <v>0</v>
      </c>
      <c r="AT2979" s="130">
        <f t="shared" si="4424"/>
        <v>0</v>
      </c>
      <c r="AU2979" s="359">
        <f t="shared" si="4425"/>
        <v>0</v>
      </c>
      <c r="AV2979" s="130">
        <f t="shared" si="4426"/>
        <v>0</v>
      </c>
      <c r="AW2979" s="130">
        <f t="shared" si="4427"/>
        <v>0</v>
      </c>
      <c r="AX2979" s="130">
        <f t="shared" si="4428"/>
        <v>0</v>
      </c>
      <c r="AY2979" s="130">
        <f t="shared" si="4429"/>
        <v>0</v>
      </c>
      <c r="AZ2979" s="359">
        <f t="shared" si="4430"/>
        <v>0</v>
      </c>
      <c r="BA2979" s="130">
        <f t="shared" si="4431"/>
        <v>0</v>
      </c>
      <c r="BB2979" s="130">
        <f t="shared" si="4432"/>
        <v>0</v>
      </c>
      <c r="BC2979" s="130">
        <f t="shared" si="4433"/>
        <v>0</v>
      </c>
      <c r="BD2979" s="130">
        <f t="shared" si="4434"/>
        <v>0</v>
      </c>
      <c r="BE2979" s="359">
        <f t="shared" si="4435"/>
        <v>0</v>
      </c>
      <c r="BF2979" s="130">
        <f t="shared" si="4436"/>
        <v>0</v>
      </c>
      <c r="BG2979" s="130">
        <f t="shared" si="4437"/>
        <v>0</v>
      </c>
      <c r="BH2979" s="130">
        <f t="shared" si="4438"/>
        <v>0</v>
      </c>
      <c r="BI2979" s="130">
        <f t="shared" si="4439"/>
        <v>0</v>
      </c>
      <c r="BJ2979" s="359">
        <f t="shared" si="4440"/>
        <v>0</v>
      </c>
      <c r="BK2979" s="130">
        <f t="shared" si="4441"/>
        <v>0</v>
      </c>
      <c r="BL2979" s="130">
        <f t="shared" si="4442"/>
        <v>0</v>
      </c>
      <c r="BM2979" s="130">
        <f t="shared" si="4443"/>
        <v>0</v>
      </c>
      <c r="BN2979" s="130">
        <f t="shared" si="4444"/>
        <v>0</v>
      </c>
      <c r="BO2979" s="359">
        <f t="shared" si="4445"/>
        <v>0</v>
      </c>
      <c r="BP2979" s="90" t="s">
        <v>2104</v>
      </c>
      <c r="BQ2979" s="90">
        <f>D2975</f>
        <v>0</v>
      </c>
      <c r="BR2979" s="90">
        <f>E2975</f>
        <v>0</v>
      </c>
      <c r="BS2979" s="90">
        <f>F2975</f>
        <v>0</v>
      </c>
      <c r="BT2979" s="90">
        <f>G2975</f>
        <v>0</v>
      </c>
      <c r="BU2979" s="90">
        <f>I2975</f>
        <v>0</v>
      </c>
      <c r="BV2979" s="90">
        <f>J2975</f>
        <v>0</v>
      </c>
      <c r="BW2979" s="90">
        <f>K2975</f>
        <v>0</v>
      </c>
      <c r="BX2979" s="90">
        <f>M2975</f>
        <v>0</v>
      </c>
      <c r="BY2979" s="90">
        <f>N2975</f>
        <v>0</v>
      </c>
      <c r="BZ2979" s="90">
        <f>O2975</f>
        <v>0</v>
      </c>
      <c r="CA2979" s="90">
        <f>Q2975</f>
        <v>0</v>
      </c>
      <c r="CB2979" s="90">
        <f>R2975</f>
        <v>0</v>
      </c>
      <c r="CC2979" s="90">
        <f>S2975</f>
        <v>0</v>
      </c>
      <c r="CD2979" s="90">
        <f>U2975</f>
        <v>0</v>
      </c>
      <c r="CE2979" s="90">
        <f>V2975</f>
        <v>0</v>
      </c>
      <c r="CF2979" s="90">
        <f>W2975</f>
        <v>0</v>
      </c>
      <c r="CG2979" s="90">
        <f>Y2975</f>
        <v>0</v>
      </c>
      <c r="CH2979" s="90">
        <f>Z2975</f>
        <v>0</v>
      </c>
      <c r="CI2979" s="90">
        <f>AA2975</f>
        <v>0</v>
      </c>
      <c r="CJ2979" s="90">
        <f>AC2975</f>
        <v>0</v>
      </c>
      <c r="CK2979" s="90">
        <f>AD2975</f>
        <v>0</v>
      </c>
      <c r="CO2979" s="340"/>
      <c r="CP2979" s="342"/>
      <c r="CQ2979" s="342"/>
      <c r="CR2979" s="342"/>
      <c r="CS2979" s="486"/>
      <c r="CT2979" s="486"/>
      <c r="CU2979" s="342"/>
      <c r="CV2979" s="342"/>
      <c r="CW2979" s="486"/>
      <c r="CX2979" s="486"/>
      <c r="CY2979" s="342"/>
      <c r="CZ2979" s="342"/>
      <c r="DA2979" s="486"/>
      <c r="DB2979" s="486"/>
      <c r="DC2979" s="342"/>
      <c r="DD2979" s="342"/>
      <c r="DE2979" s="486"/>
      <c r="DF2979" s="486"/>
      <c r="DG2979" s="342"/>
      <c r="DH2979" s="342"/>
      <c r="DI2979" s="486"/>
      <c r="DJ2979" s="486"/>
      <c r="DK2979" s="342"/>
      <c r="DL2979" s="342"/>
      <c r="DM2979" s="486"/>
      <c r="DN2979" s="486"/>
      <c r="DO2979" s="342"/>
      <c r="DP2979" s="342"/>
    </row>
    <row r="2980" spans="1:122" ht="38.25" customHeight="1" x14ac:dyDescent="0.2">
      <c r="A2980" s="173"/>
      <c r="B2980" s="173"/>
      <c r="C2980" s="168" t="s">
        <v>621</v>
      </c>
      <c r="D2980" s="201"/>
      <c r="E2980" s="201"/>
      <c r="F2980" s="201"/>
      <c r="G2980" s="486"/>
      <c r="H2980" s="486"/>
      <c r="I2980" s="201"/>
      <c r="J2980" s="201"/>
      <c r="K2980" s="486"/>
      <c r="L2980" s="486"/>
      <c r="M2980" s="201"/>
      <c r="N2980" s="201"/>
      <c r="O2980" s="486"/>
      <c r="P2980" s="486"/>
      <c r="Q2980" s="201"/>
      <c r="R2980" s="201"/>
      <c r="S2980" s="486"/>
      <c r="T2980" s="486"/>
      <c r="U2980" s="201"/>
      <c r="V2980" s="201"/>
      <c r="W2980" s="486"/>
      <c r="X2980" s="486"/>
      <c r="Y2980" s="201"/>
      <c r="Z2980" s="201"/>
      <c r="AA2980" s="486"/>
      <c r="AB2980" s="486"/>
      <c r="AC2980" s="201"/>
      <c r="AD2980" s="201"/>
      <c r="AE2980" s="109"/>
      <c r="AG2980" s="130">
        <f t="shared" si="4411"/>
        <v>0</v>
      </c>
      <c r="AH2980" s="130">
        <f t="shared" si="4412"/>
        <v>0</v>
      </c>
      <c r="AI2980" s="130">
        <f t="shared" si="4413"/>
        <v>0</v>
      </c>
      <c r="AJ2980" s="130">
        <f t="shared" si="4414"/>
        <v>0</v>
      </c>
      <c r="AK2980" s="359">
        <f t="shared" si="4415"/>
        <v>0</v>
      </c>
      <c r="AL2980" s="130">
        <f t="shared" si="4416"/>
        <v>0</v>
      </c>
      <c r="AM2980" s="130">
        <f t="shared" si="4417"/>
        <v>0</v>
      </c>
      <c r="AN2980" s="130">
        <f t="shared" si="4418"/>
        <v>0</v>
      </c>
      <c r="AO2980" s="130">
        <f t="shared" si="4419"/>
        <v>0</v>
      </c>
      <c r="AP2980" s="359">
        <f t="shared" si="4420"/>
        <v>0</v>
      </c>
      <c r="AQ2980" s="130">
        <f t="shared" si="4421"/>
        <v>0</v>
      </c>
      <c r="AR2980" s="130">
        <f t="shared" si="4422"/>
        <v>0</v>
      </c>
      <c r="AS2980" s="130">
        <f t="shared" si="4423"/>
        <v>0</v>
      </c>
      <c r="AT2980" s="130">
        <f t="shared" si="4424"/>
        <v>0</v>
      </c>
      <c r="AU2980" s="359">
        <f t="shared" si="4425"/>
        <v>0</v>
      </c>
      <c r="AV2980" s="130">
        <f t="shared" si="4426"/>
        <v>0</v>
      </c>
      <c r="AW2980" s="130">
        <f t="shared" si="4427"/>
        <v>0</v>
      </c>
      <c r="AX2980" s="130">
        <f t="shared" si="4428"/>
        <v>0</v>
      </c>
      <c r="AY2980" s="130">
        <f t="shared" si="4429"/>
        <v>0</v>
      </c>
      <c r="AZ2980" s="359">
        <f t="shared" si="4430"/>
        <v>0</v>
      </c>
      <c r="BA2980" s="130">
        <f t="shared" si="4431"/>
        <v>0</v>
      </c>
      <c r="BB2980" s="130">
        <f t="shared" si="4432"/>
        <v>0</v>
      </c>
      <c r="BC2980" s="130">
        <f t="shared" si="4433"/>
        <v>0</v>
      </c>
      <c r="BD2980" s="130">
        <f t="shared" si="4434"/>
        <v>0</v>
      </c>
      <c r="BE2980" s="359">
        <f t="shared" si="4435"/>
        <v>0</v>
      </c>
      <c r="BF2980" s="130">
        <f t="shared" si="4436"/>
        <v>0</v>
      </c>
      <c r="BG2980" s="130">
        <f t="shared" si="4437"/>
        <v>0</v>
      </c>
      <c r="BH2980" s="130">
        <f t="shared" si="4438"/>
        <v>0</v>
      </c>
      <c r="BI2980" s="130">
        <f t="shared" si="4439"/>
        <v>0</v>
      </c>
      <c r="BJ2980" s="359">
        <f t="shared" si="4440"/>
        <v>0</v>
      </c>
      <c r="BK2980" s="130">
        <f t="shared" si="4441"/>
        <v>0</v>
      </c>
      <c r="BL2980" s="130">
        <f t="shared" si="4442"/>
        <v>0</v>
      </c>
      <c r="BM2980" s="130">
        <f t="shared" si="4443"/>
        <v>0</v>
      </c>
      <c r="BN2980" s="130">
        <f t="shared" si="4444"/>
        <v>0</v>
      </c>
      <c r="BO2980" s="359">
        <f t="shared" si="4445"/>
        <v>0</v>
      </c>
      <c r="CO2980" s="340"/>
      <c r="CP2980" s="342"/>
      <c r="CQ2980" s="342"/>
      <c r="CR2980" s="342"/>
      <c r="CS2980" s="486"/>
      <c r="CT2980" s="486"/>
      <c r="CU2980" s="342"/>
      <c r="CV2980" s="342"/>
      <c r="CW2980" s="486"/>
      <c r="CX2980" s="486"/>
      <c r="CY2980" s="342"/>
      <c r="CZ2980" s="342"/>
      <c r="DA2980" s="486"/>
      <c r="DB2980" s="486"/>
      <c r="DC2980" s="342"/>
      <c r="DD2980" s="342"/>
      <c r="DE2980" s="486"/>
      <c r="DF2980" s="486"/>
      <c r="DG2980" s="342"/>
      <c r="DH2980" s="342"/>
      <c r="DI2980" s="486"/>
      <c r="DJ2980" s="486"/>
      <c r="DK2980" s="342"/>
      <c r="DL2980" s="342"/>
      <c r="DM2980" s="486"/>
      <c r="DN2980" s="486"/>
      <c r="DO2980" s="342"/>
      <c r="DP2980" s="342"/>
    </row>
    <row r="2981" spans="1:122" ht="38.25" customHeight="1" x14ac:dyDescent="0.2">
      <c r="A2981" s="173"/>
      <c r="B2981" s="173"/>
      <c r="C2981" s="168" t="s">
        <v>625</v>
      </c>
      <c r="D2981" s="201"/>
      <c r="E2981" s="201"/>
      <c r="F2981" s="201"/>
      <c r="G2981" s="486"/>
      <c r="H2981" s="486"/>
      <c r="I2981" s="201"/>
      <c r="J2981" s="201"/>
      <c r="K2981" s="486"/>
      <c r="L2981" s="486"/>
      <c r="M2981" s="201"/>
      <c r="N2981" s="201"/>
      <c r="O2981" s="486"/>
      <c r="P2981" s="486"/>
      <c r="Q2981" s="201"/>
      <c r="R2981" s="201"/>
      <c r="S2981" s="486"/>
      <c r="T2981" s="486"/>
      <c r="U2981" s="201"/>
      <c r="V2981" s="201"/>
      <c r="W2981" s="486"/>
      <c r="X2981" s="486"/>
      <c r="Y2981" s="201"/>
      <c r="Z2981" s="201"/>
      <c r="AA2981" s="486"/>
      <c r="AB2981" s="486"/>
      <c r="AC2981" s="201"/>
      <c r="AD2981" s="201"/>
      <c r="AE2981" s="109"/>
      <c r="AG2981" s="130">
        <f t="shared" si="4411"/>
        <v>0</v>
      </c>
      <c r="AH2981" s="130">
        <f t="shared" si="4412"/>
        <v>0</v>
      </c>
      <c r="AI2981" s="130">
        <f t="shared" si="4413"/>
        <v>0</v>
      </c>
      <c r="AJ2981" s="130">
        <f t="shared" si="4414"/>
        <v>0</v>
      </c>
      <c r="AK2981" s="359">
        <f t="shared" si="4415"/>
        <v>0</v>
      </c>
      <c r="AL2981" s="130">
        <f t="shared" si="4416"/>
        <v>0</v>
      </c>
      <c r="AM2981" s="130">
        <f t="shared" si="4417"/>
        <v>0</v>
      </c>
      <c r="AN2981" s="130">
        <f t="shared" si="4418"/>
        <v>0</v>
      </c>
      <c r="AO2981" s="130">
        <f t="shared" si="4419"/>
        <v>0</v>
      </c>
      <c r="AP2981" s="359">
        <f t="shared" si="4420"/>
        <v>0</v>
      </c>
      <c r="AQ2981" s="130">
        <f t="shared" si="4421"/>
        <v>0</v>
      </c>
      <c r="AR2981" s="130">
        <f t="shared" si="4422"/>
        <v>0</v>
      </c>
      <c r="AS2981" s="130">
        <f t="shared" si="4423"/>
        <v>0</v>
      </c>
      <c r="AT2981" s="130">
        <f t="shared" si="4424"/>
        <v>0</v>
      </c>
      <c r="AU2981" s="359">
        <f t="shared" si="4425"/>
        <v>0</v>
      </c>
      <c r="AV2981" s="130">
        <f t="shared" si="4426"/>
        <v>0</v>
      </c>
      <c r="AW2981" s="130">
        <f t="shared" si="4427"/>
        <v>0</v>
      </c>
      <c r="AX2981" s="130">
        <f t="shared" si="4428"/>
        <v>0</v>
      </c>
      <c r="AY2981" s="130">
        <f t="shared" si="4429"/>
        <v>0</v>
      </c>
      <c r="AZ2981" s="359">
        <f t="shared" si="4430"/>
        <v>0</v>
      </c>
      <c r="BA2981" s="130">
        <f t="shared" si="4431"/>
        <v>0</v>
      </c>
      <c r="BB2981" s="130">
        <f t="shared" si="4432"/>
        <v>0</v>
      </c>
      <c r="BC2981" s="130">
        <f t="shared" si="4433"/>
        <v>0</v>
      </c>
      <c r="BD2981" s="130">
        <f t="shared" si="4434"/>
        <v>0</v>
      </c>
      <c r="BE2981" s="359">
        <f t="shared" si="4435"/>
        <v>0</v>
      </c>
      <c r="BF2981" s="130">
        <f t="shared" si="4436"/>
        <v>0</v>
      </c>
      <c r="BG2981" s="130">
        <f t="shared" si="4437"/>
        <v>0</v>
      </c>
      <c r="BH2981" s="130">
        <f t="shared" si="4438"/>
        <v>0</v>
      </c>
      <c r="BI2981" s="130">
        <f t="shared" si="4439"/>
        <v>0</v>
      </c>
      <c r="BJ2981" s="359">
        <f t="shared" si="4440"/>
        <v>0</v>
      </c>
      <c r="BK2981" s="130">
        <f t="shared" si="4441"/>
        <v>0</v>
      </c>
      <c r="BL2981" s="130">
        <f t="shared" si="4442"/>
        <v>0</v>
      </c>
      <c r="BM2981" s="130">
        <f t="shared" si="4443"/>
        <v>0</v>
      </c>
      <c r="BN2981" s="130">
        <f t="shared" si="4444"/>
        <v>0</v>
      </c>
      <c r="BO2981" s="359">
        <f t="shared" si="4445"/>
        <v>0</v>
      </c>
      <c r="CO2981" s="349" t="s">
        <v>2171</v>
      </c>
      <c r="CP2981" s="353">
        <f t="shared" ref="CP2981" si="4703">IF(AND(SUM(D2981:D2985,D2992:D2993,D2996:D3004,D3009:D3010)=0,SUM(COUNTIF(D2981:D2985,"NS"),COUNTIF(D2992:D2993,"NS"),COUNTIF(D2996:D3004,"NS"),COUNTIF(D3009:D3010,"NS")&gt;0)),"NS",SUM(D2981:D2985,D2992:D2993,D2996:D3004,D3009:D3010))</f>
        <v>0</v>
      </c>
      <c r="CQ2981" s="353">
        <f t="shared" ref="CQ2981" si="4704">IF(AND(SUM(E2981:E2985,E2992:E2993,E2996:E3004,E3009:E3010)=0,SUM(COUNTIF(E2981:E2985,"NS"),COUNTIF(E2992:E2993,"NS"),COUNTIF(E2996:E3004,"NS"),COUNTIF(E3009:E3010,"NS")&gt;0)),"NS",SUM(E2981:E2985,E2992:E2993,E2996:E3004,E3009:E3010))</f>
        <v>0</v>
      </c>
      <c r="CR2981" s="353">
        <f t="shared" ref="CR2981" si="4705">IF(AND(SUM(F2981:F2985,F2992:F2993,F2996:F3004,F3009:F3010)=0,SUM(COUNTIF(F2981:F2985,"NS"),COUNTIF(F2992:F2993,"NS"),COUNTIF(F2996:F3004,"NS"),COUNTIF(F3009:F3010,"NS")&gt;0)),"NS",SUM(F2981:F2985,F2992:F2993,F2996:F3004,F3009:F3010))</f>
        <v>0</v>
      </c>
      <c r="CS2981" s="488">
        <f>IF(AND(SUM(G2981:H2985,G2992:H2993,G2996:H3004,G3009:H3010)=0,SUM(COUNTIF(G2981:H2985,"NS"),COUNTIF(G2992:H2993,"NS"),COUNTIF(G2996:H3004,"NS"),COUNTIF(G3009:H3010,"NS")&gt;0)),"NS",SUM(G2981:H2985,G2992:H2993,G2996:H3004,G3009:H3010))</f>
        <v>0</v>
      </c>
      <c r="CT2981" s="488"/>
      <c r="CU2981" s="353">
        <f>IF(AND(SUM(I2981:I2985,I2992:I2993,I2996:I3004,I3009:I3010)=0,SUM(COUNTIF(I2981:I2985,"NS"),COUNTIF(I2992:I2993,"NS"),COUNTIF(I2996:I3004,"NS"),COUNTIF(I3009:I3010,"NS")&gt;0)),"NS",SUM(I2981:I2985,I2992:I2993,I2996:I3004,I3009:I3010))</f>
        <v>0</v>
      </c>
      <c r="CV2981" s="353">
        <f>IF(AND(SUM(J2981:J2985,J2992:J2993,J2996:J3004,J3009:J3010)=0,SUM(COUNTIF(J2981:J2985,"NS"),COUNTIF(J2992:J2993,"NS"),COUNTIF(J2996:J3004,"NS"),COUNTIF(J3009:J3010,"NS")&gt;0)),"NS",SUM(J2981:J2985,J2992:J2993,J2996:J3004,J3009:J3010))</f>
        <v>0</v>
      </c>
      <c r="CW2981" s="488">
        <f t="shared" ref="CW2981" si="4706">IF(AND(SUM(K2981:L2985,K2992:L2993,K2996:L3004,K3009:L3010)=0,SUM(COUNTIF(K2981:L2985,"NS"),COUNTIF(K2992:L2993,"NS"),COUNTIF(K2996:L3004,"NS"),COUNTIF(K3009:L3010,"NS")&gt;0)),"NS",SUM(K2981:L2985,K2992:L2993,K2996:L3004,K3009:L3010))</f>
        <v>0</v>
      </c>
      <c r="CX2981" s="488"/>
      <c r="CY2981" s="353">
        <f t="shared" ref="CY2981" si="4707">IF(AND(SUM(M2981:M2985,M2992:M2993,M2996:M3004,M3009:M3010)=0,SUM(COUNTIF(M2981:M2985,"NS"),COUNTIF(M2992:M2993,"NS"),COUNTIF(M2996:M3004,"NS"),COUNTIF(M3009:M3010,"NS")&gt;0)),"NS",SUM(M2981:M2985,M2992:M2993,M2996:M3004,M3009:M3010))</f>
        <v>0</v>
      </c>
      <c r="CZ2981" s="353">
        <f t="shared" ref="CZ2981" si="4708">IF(AND(SUM(N2981:N2985,N2992:N2993,N2996:N3004,N3009:N3010)=0,SUM(COUNTIF(N2981:N2985,"NS"),COUNTIF(N2992:N2993,"NS"),COUNTIF(N2996:N3004,"NS"),COUNTIF(N3009:N3010,"NS")&gt;0)),"NS",SUM(N2981:N2985,N2992:N2993,N2996:N3004,N3009:N3010))</f>
        <v>0</v>
      </c>
      <c r="DA2981" s="488">
        <f t="shared" ref="DA2981" si="4709">IF(AND(SUM(O2981:P2985,O2992:P2993,O2996:P3004,O3009:P3010)=0,SUM(COUNTIF(O2981:P2985,"NS"),COUNTIF(O2992:P2993,"NS"),COUNTIF(O2996:P3004,"NS"),COUNTIF(O3009:P3010,"NS")&gt;0)),"NS",SUM(O2981:P2985,O2992:P2993,O2996:P3004,O3009:P3010))</f>
        <v>0</v>
      </c>
      <c r="DB2981" s="488"/>
      <c r="DC2981" s="353">
        <f t="shared" ref="DC2981" si="4710">IF(AND(SUM(Q2981:Q2985,Q2992:Q2993,Q2996:Q3004,Q3009:Q3010)=0,SUM(COUNTIF(Q2981:Q2985,"NS"),COUNTIF(Q2992:Q2993,"NS"),COUNTIF(Q2996:Q3004,"NS"),COUNTIF(Q3009:Q3010,"NS")&gt;0)),"NS",SUM(Q2981:Q2985,Q2992:Q2993,Q2996:Q3004,Q3009:Q3010))</f>
        <v>0</v>
      </c>
      <c r="DD2981" s="353">
        <f>IF(AND(SUM(R2981:R2985,R2992:R2993,R2996:R3004,R3009:R3010)=0,SUM(COUNTIF(R2981:R2985,"NS"),COUNTIF(R2992:R2993,"NS"),COUNTIF(R2996:R3004,"NS"),COUNTIF(R3009:R3010,"NS")&gt;0)),"NS",SUM(R2981:R2985,R2992:R2993,R2996:R3004,R3009:R3010))</f>
        <v>0</v>
      </c>
      <c r="DE2981" s="488">
        <f t="shared" ref="DE2981" si="4711">IF(AND(SUM(S2981:T2985,S2992:T2993,S2996:T3004,S3009:T3010)=0,SUM(COUNTIF(S2981:T2985,"NS"),COUNTIF(S2992:T2993,"NS"),COUNTIF(S2996:T3004,"NS"),COUNTIF(S3009:T3010,"NS")&gt;0)),"NS",SUM(S2981:T2985,S2992:T2993,S2996:T3004,S3009:T3010))</f>
        <v>0</v>
      </c>
      <c r="DF2981" s="488"/>
      <c r="DG2981" s="353">
        <f t="shared" ref="DG2981" si="4712">IF(AND(SUM(U2981:U2985,U2992:U2993,U2996:U3004,U3009:U3010)=0,SUM(COUNTIF(U2981:U2985,"NS"),COUNTIF(U2992:U2993,"NS"),COUNTIF(U2996:U3004,"NS"),COUNTIF(U3009:U3010,"NS")&gt;0)),"NS",SUM(U2981:U2985,U2992:U2993,U2996:U3004,U3009:U3010))</f>
        <v>0</v>
      </c>
      <c r="DH2981" s="353">
        <f t="shared" ref="DH2981" si="4713">IF(AND(SUM(V2981:V2985,V2992:V2993,V2996:V3004,V3009:V3010)=0,SUM(COUNTIF(V2981:V2985,"NS"),COUNTIF(V2992:V2993,"NS"),COUNTIF(V2996:V3004,"NS"),COUNTIF(V3009:V3010,"NS")&gt;0)),"NS",SUM(V2981:V2985,V2992:V2993,V2996:V3004,V3009:V3010))</f>
        <v>0</v>
      </c>
      <c r="DI2981" s="488">
        <f t="shared" ref="DI2981" si="4714">IF(AND(SUM(W2981:X2985,W2992:X2993,W2996:X3004,W3009:X3010)=0,SUM(COUNTIF(W2981:X2985,"NS"),COUNTIF(W2992:X2993,"NS"),COUNTIF(W2996:X3004,"NS"),COUNTIF(W3009:X3010,"NS")&gt;0)),"NS",SUM(W2981:X2985,W2992:X2993,W2996:X3004,W3009:X3010))</f>
        <v>0</v>
      </c>
      <c r="DJ2981" s="488"/>
      <c r="DK2981" s="353">
        <f t="shared" ref="DK2981" si="4715">IF(AND(SUM(Y2981:Y2985,Y2992:Y2993,Y2996:Y3004,Y3009:Y3010)=0,SUM(COUNTIF(Y2981:Y2985,"NS"),COUNTIF(Y2992:Y2993,"NS"),COUNTIF(Y2996:Y3004,"NS"),COUNTIF(Y3009:Y3010,"NS")&gt;0)),"NS",SUM(Y2981:Y2985,Y2992:Y2993,Y2996:Y3004,Y3009:Y3010))</f>
        <v>0</v>
      </c>
      <c r="DL2981" s="353">
        <f t="shared" ref="DL2981" si="4716">IF(AND(SUM(Z2981:Z2985,Z2992:Z2993,Z2996:Z3004,Z3009:Z3010)=0,SUM(COUNTIF(Z2981:Z2985,"NS"),COUNTIF(Z2992:Z2993,"NS"),COUNTIF(Z2996:Z3004,"NS"),COUNTIF(Z3009:Z3010,"NS")&gt;0)),"NS",SUM(Z2981:Z2985,Z2992:Z2993,Z2996:Z3004,Z3009:Z3010))</f>
        <v>0</v>
      </c>
      <c r="DM2981" s="488">
        <f t="shared" ref="DM2981" si="4717">IF(AND(SUM(AA2981:AB2985,AA2992:AB2993,AA2996:AB3004,AA3009:AB3010)=0,SUM(COUNTIF(AA2981:AB2985,"NS"),COUNTIF(AA2992:AB2993,"NS"),COUNTIF(AA2996:AB3004,"NS"),COUNTIF(AA3009:AB3010,"NS")&gt;0)),"NS",SUM(AA2981:AB2985,AA2992:AB2993,AA2996:AB3004,AA3009:AB3010))</f>
        <v>0</v>
      </c>
      <c r="DN2981" s="488"/>
      <c r="DO2981" s="353">
        <f t="shared" ref="DO2981" si="4718">IF(AND(SUM(AC2981:AC2985,AC2992:AC2993,AC2996:AC3004,AC3009:AC3010)=0,SUM(COUNTIF(AC2981:AC2985,"NS"),COUNTIF(AC2992:AC2993,"NS"),COUNTIF(AC2996:AC3004,"NS"),COUNTIF(AC3009:AC3010,"NS")&gt;0)),"NS",SUM(AC2981:AC2985,AC2992:AC2993,AC2996:AC3004,AC3009:AC3010))</f>
        <v>0</v>
      </c>
      <c r="DP2981" s="353">
        <f t="shared" ref="DP2981" si="4719">IF(AND(SUM(AD2981:AD2985,AD2992:AD2993,AD2996:AD3004,AD3009:AD3010)=0,SUM(COUNTIF(AD2981:AD2985,"NS"),COUNTIF(AD2992:AD2993,"NS"),COUNTIF(AD2996:AD3004,"NS"),COUNTIF(AD3009:AD3010,"NS")&gt;0)),"NS",SUM(AD2981:AD2985,AD2992:AD2993,AD2996:AD3004,AD3009:AD3010))</f>
        <v>0</v>
      </c>
    </row>
    <row r="2982" spans="1:122" ht="38.25" customHeight="1" x14ac:dyDescent="0.2">
      <c r="A2982" s="173"/>
      <c r="B2982" s="173"/>
      <c r="C2982" s="168" t="s">
        <v>627</v>
      </c>
      <c r="D2982" s="201"/>
      <c r="E2982" s="201"/>
      <c r="F2982" s="201"/>
      <c r="G2982" s="486"/>
      <c r="H2982" s="486"/>
      <c r="I2982" s="201"/>
      <c r="J2982" s="201"/>
      <c r="K2982" s="486"/>
      <c r="L2982" s="486"/>
      <c r="M2982" s="201"/>
      <c r="N2982" s="201"/>
      <c r="O2982" s="486"/>
      <c r="P2982" s="486"/>
      <c r="Q2982" s="201"/>
      <c r="R2982" s="201"/>
      <c r="S2982" s="486"/>
      <c r="T2982" s="486"/>
      <c r="U2982" s="201"/>
      <c r="V2982" s="201"/>
      <c r="W2982" s="486"/>
      <c r="X2982" s="486"/>
      <c r="Y2982" s="201"/>
      <c r="Z2982" s="201"/>
      <c r="AA2982" s="486"/>
      <c r="AB2982" s="486"/>
      <c r="AC2982" s="201"/>
      <c r="AD2982" s="201"/>
      <c r="AE2982" s="109"/>
      <c r="AG2982" s="130">
        <f t="shared" si="4411"/>
        <v>0</v>
      </c>
      <c r="AH2982" s="130">
        <f t="shared" si="4412"/>
        <v>0</v>
      </c>
      <c r="AI2982" s="130">
        <f t="shared" si="4413"/>
        <v>0</v>
      </c>
      <c r="AJ2982" s="130">
        <f t="shared" si="4414"/>
        <v>0</v>
      </c>
      <c r="AK2982" s="359">
        <f t="shared" si="4415"/>
        <v>0</v>
      </c>
      <c r="AL2982" s="130">
        <f t="shared" si="4416"/>
        <v>0</v>
      </c>
      <c r="AM2982" s="130">
        <f t="shared" si="4417"/>
        <v>0</v>
      </c>
      <c r="AN2982" s="130">
        <f t="shared" si="4418"/>
        <v>0</v>
      </c>
      <c r="AO2982" s="130">
        <f t="shared" si="4419"/>
        <v>0</v>
      </c>
      <c r="AP2982" s="359">
        <f t="shared" si="4420"/>
        <v>0</v>
      </c>
      <c r="AQ2982" s="130">
        <f t="shared" si="4421"/>
        <v>0</v>
      </c>
      <c r="AR2982" s="130">
        <f t="shared" si="4422"/>
        <v>0</v>
      </c>
      <c r="AS2982" s="130">
        <f t="shared" si="4423"/>
        <v>0</v>
      </c>
      <c r="AT2982" s="130">
        <f t="shared" si="4424"/>
        <v>0</v>
      </c>
      <c r="AU2982" s="359">
        <f t="shared" si="4425"/>
        <v>0</v>
      </c>
      <c r="AV2982" s="130">
        <f t="shared" si="4426"/>
        <v>0</v>
      </c>
      <c r="AW2982" s="130">
        <f t="shared" si="4427"/>
        <v>0</v>
      </c>
      <c r="AX2982" s="130">
        <f t="shared" si="4428"/>
        <v>0</v>
      </c>
      <c r="AY2982" s="130">
        <f t="shared" si="4429"/>
        <v>0</v>
      </c>
      <c r="AZ2982" s="359">
        <f t="shared" si="4430"/>
        <v>0</v>
      </c>
      <c r="BA2982" s="130">
        <f t="shared" si="4431"/>
        <v>0</v>
      </c>
      <c r="BB2982" s="130">
        <f t="shared" si="4432"/>
        <v>0</v>
      </c>
      <c r="BC2982" s="130">
        <f t="shared" si="4433"/>
        <v>0</v>
      </c>
      <c r="BD2982" s="130">
        <f t="shared" si="4434"/>
        <v>0</v>
      </c>
      <c r="BE2982" s="359">
        <f t="shared" si="4435"/>
        <v>0</v>
      </c>
      <c r="BF2982" s="130">
        <f t="shared" si="4436"/>
        <v>0</v>
      </c>
      <c r="BG2982" s="130">
        <f t="shared" si="4437"/>
        <v>0</v>
      </c>
      <c r="BH2982" s="130">
        <f t="shared" si="4438"/>
        <v>0</v>
      </c>
      <c r="BI2982" s="130">
        <f t="shared" si="4439"/>
        <v>0</v>
      </c>
      <c r="BJ2982" s="359">
        <f t="shared" si="4440"/>
        <v>0</v>
      </c>
      <c r="BK2982" s="130">
        <f t="shared" si="4441"/>
        <v>0</v>
      </c>
      <c r="BL2982" s="130">
        <f t="shared" si="4442"/>
        <v>0</v>
      </c>
      <c r="BM2982" s="130">
        <f t="shared" si="4443"/>
        <v>0</v>
      </c>
      <c r="BN2982" s="130">
        <f t="shared" si="4444"/>
        <v>0</v>
      </c>
      <c r="BO2982" s="359">
        <f t="shared" si="4445"/>
        <v>0</v>
      </c>
      <c r="CO2982" s="349" t="s">
        <v>2078</v>
      </c>
      <c r="CP2982" s="353">
        <f t="shared" ref="CP2982" si="4720">SUM(D2981:D2985,D2992:D2993,D2996:D3004,D3009)</f>
        <v>0</v>
      </c>
      <c r="CQ2982" s="353">
        <f t="shared" ref="CQ2982" si="4721">SUM(E2981:E2985,E2992:E2993,E2996:E3004,E3009)</f>
        <v>0</v>
      </c>
      <c r="CR2982" s="353">
        <f t="shared" ref="CR2982" si="4722">SUM(F2981:F2985,F2992:F2993,F2996:F3004,F3009)</f>
        <v>0</v>
      </c>
      <c r="CS2982" s="488">
        <f>SUM(G2981:H2985,G2992:H2993,G2996:H3004,G3009)</f>
        <v>0</v>
      </c>
      <c r="CT2982" s="488"/>
      <c r="CU2982" s="353">
        <f>SUM(I2981:I2985,I2992:I2993,I2996:I3004,I3009)</f>
        <v>0</v>
      </c>
      <c r="CV2982" s="353">
        <f>SUM(J2981:J2985,J2992:J2993,J2996:J3004,J3009)</f>
        <v>0</v>
      </c>
      <c r="CW2982" s="488">
        <f t="shared" ref="CW2982" si="4723">SUM(K2981:L2985,K2992:L2993,K2996:L3004,K3009)</f>
        <v>0</v>
      </c>
      <c r="CX2982" s="488"/>
      <c r="CY2982" s="353">
        <f t="shared" ref="CY2982" si="4724">SUM(M2981:M2985,M2992:M2993,M2996:M3004,M3009)</f>
        <v>0</v>
      </c>
      <c r="CZ2982" s="353">
        <f t="shared" ref="CZ2982" si="4725">SUM(N2981:N2985,N2992:N2993,N2996:N3004,N3009)</f>
        <v>0</v>
      </c>
      <c r="DA2982" s="488">
        <f t="shared" ref="DA2982" si="4726">SUM(O2981:P2985,O2992:P2993,O2996:P3004,O3009)</f>
        <v>0</v>
      </c>
      <c r="DB2982" s="488"/>
      <c r="DC2982" s="353">
        <f t="shared" ref="DC2982" si="4727">SUM(Q2981:Q2985,Q2992:Q2993,Q2996:Q3004,Q3009)</f>
        <v>0</v>
      </c>
      <c r="DD2982" s="353">
        <f t="shared" ref="DD2982" si="4728">SUM(R2981:R2985,R2992:R2993,R2996:R3004,R3009)</f>
        <v>0</v>
      </c>
      <c r="DE2982" s="488">
        <f t="shared" ref="DE2982" si="4729">SUM(S2981:T2985,S2992:T2993,S2996:T3004,S3009)</f>
        <v>0</v>
      </c>
      <c r="DF2982" s="488"/>
      <c r="DG2982" s="353">
        <f t="shared" ref="DG2982" si="4730">SUM(U2981:U2985,U2992:U2993,U2996:U3004,U3009)</f>
        <v>0</v>
      </c>
      <c r="DH2982" s="353">
        <f t="shared" ref="DH2982" si="4731">SUM(V2981:V2985,V2992:V2993,V2996:V3004,V3009)</f>
        <v>0</v>
      </c>
      <c r="DI2982" s="488">
        <f t="shared" ref="DI2982" si="4732">SUM(W2981:X2985,W2992:X2993,W2996:X3004,W3009)</f>
        <v>0</v>
      </c>
      <c r="DJ2982" s="488"/>
      <c r="DK2982" s="353">
        <f t="shared" ref="DK2982" si="4733">SUM(Y2981:Y2985,Y2992:Y2993,Y2996:Y3004,Y3009)</f>
        <v>0</v>
      </c>
      <c r="DL2982" s="353">
        <f t="shared" ref="DL2982" si="4734">SUM(Z2981:Z2985,Z2992:Z2993,Z2996:Z3004,Z3009)</f>
        <v>0</v>
      </c>
      <c r="DM2982" s="488">
        <f t="shared" ref="DM2982" si="4735">SUM(AA2981:AB2985,AA2992:AB2993,AA2996:AB3004,AA3009)</f>
        <v>0</v>
      </c>
      <c r="DN2982" s="488"/>
      <c r="DO2982" s="353">
        <f t="shared" ref="DO2982" si="4736">SUM(AC2981:AC2985,AC2992:AC2993,AC2996:AC3004,AC3009)</f>
        <v>0</v>
      </c>
      <c r="DP2982" s="353">
        <f t="shared" ref="DP2982" si="4737">SUM(AD2981:AD2985,AD2992:AD2993,AD2996:AD3004,AD3009)</f>
        <v>0</v>
      </c>
    </row>
    <row r="2983" spans="1:122" ht="38.25" customHeight="1" x14ac:dyDescent="0.2">
      <c r="A2983" s="173"/>
      <c r="B2983" s="173"/>
      <c r="C2983" s="168" t="s">
        <v>629</v>
      </c>
      <c r="D2983" s="201"/>
      <c r="E2983" s="201"/>
      <c r="F2983" s="201"/>
      <c r="G2983" s="486"/>
      <c r="H2983" s="486"/>
      <c r="I2983" s="201"/>
      <c r="J2983" s="201"/>
      <c r="K2983" s="486"/>
      <c r="L2983" s="486"/>
      <c r="M2983" s="201"/>
      <c r="N2983" s="201"/>
      <c r="O2983" s="486"/>
      <c r="P2983" s="486"/>
      <c r="Q2983" s="201"/>
      <c r="R2983" s="201"/>
      <c r="S2983" s="486"/>
      <c r="T2983" s="486"/>
      <c r="U2983" s="201"/>
      <c r="V2983" s="201"/>
      <c r="W2983" s="486"/>
      <c r="X2983" s="486"/>
      <c r="Y2983" s="201"/>
      <c r="Z2983" s="201"/>
      <c r="AA2983" s="486"/>
      <c r="AB2983" s="486"/>
      <c r="AC2983" s="201"/>
      <c r="AD2983" s="201"/>
      <c r="AE2983" s="109"/>
      <c r="AG2983" s="130">
        <f t="shared" si="4411"/>
        <v>0</v>
      </c>
      <c r="AH2983" s="130">
        <f t="shared" si="4412"/>
        <v>0</v>
      </c>
      <c r="AI2983" s="130">
        <f t="shared" si="4413"/>
        <v>0</v>
      </c>
      <c r="AJ2983" s="130">
        <f t="shared" si="4414"/>
        <v>0</v>
      </c>
      <c r="AK2983" s="359">
        <f t="shared" si="4415"/>
        <v>0</v>
      </c>
      <c r="AL2983" s="130">
        <f t="shared" si="4416"/>
        <v>0</v>
      </c>
      <c r="AM2983" s="130">
        <f t="shared" si="4417"/>
        <v>0</v>
      </c>
      <c r="AN2983" s="130">
        <f t="shared" si="4418"/>
        <v>0</v>
      </c>
      <c r="AO2983" s="130">
        <f t="shared" si="4419"/>
        <v>0</v>
      </c>
      <c r="AP2983" s="359">
        <f t="shared" si="4420"/>
        <v>0</v>
      </c>
      <c r="AQ2983" s="130">
        <f t="shared" si="4421"/>
        <v>0</v>
      </c>
      <c r="AR2983" s="130">
        <f t="shared" si="4422"/>
        <v>0</v>
      </c>
      <c r="AS2983" s="130">
        <f t="shared" si="4423"/>
        <v>0</v>
      </c>
      <c r="AT2983" s="130">
        <f t="shared" si="4424"/>
        <v>0</v>
      </c>
      <c r="AU2983" s="359">
        <f t="shared" si="4425"/>
        <v>0</v>
      </c>
      <c r="AV2983" s="130">
        <f t="shared" si="4426"/>
        <v>0</v>
      </c>
      <c r="AW2983" s="130">
        <f t="shared" si="4427"/>
        <v>0</v>
      </c>
      <c r="AX2983" s="130">
        <f t="shared" si="4428"/>
        <v>0</v>
      </c>
      <c r="AY2983" s="130">
        <f t="shared" si="4429"/>
        <v>0</v>
      </c>
      <c r="AZ2983" s="359">
        <f t="shared" si="4430"/>
        <v>0</v>
      </c>
      <c r="BA2983" s="130">
        <f t="shared" si="4431"/>
        <v>0</v>
      </c>
      <c r="BB2983" s="130">
        <f t="shared" si="4432"/>
        <v>0</v>
      </c>
      <c r="BC2983" s="130">
        <f t="shared" si="4433"/>
        <v>0</v>
      </c>
      <c r="BD2983" s="130">
        <f t="shared" si="4434"/>
        <v>0</v>
      </c>
      <c r="BE2983" s="359">
        <f t="shared" si="4435"/>
        <v>0</v>
      </c>
      <c r="BF2983" s="130">
        <f t="shared" si="4436"/>
        <v>0</v>
      </c>
      <c r="BG2983" s="130">
        <f t="shared" si="4437"/>
        <v>0</v>
      </c>
      <c r="BH2983" s="130">
        <f t="shared" si="4438"/>
        <v>0</v>
      </c>
      <c r="BI2983" s="130">
        <f t="shared" si="4439"/>
        <v>0</v>
      </c>
      <c r="BJ2983" s="359">
        <f t="shared" si="4440"/>
        <v>0</v>
      </c>
      <c r="BK2983" s="130">
        <f t="shared" si="4441"/>
        <v>0</v>
      </c>
      <c r="BL2983" s="130">
        <f t="shared" si="4442"/>
        <v>0</v>
      </c>
      <c r="BM2983" s="130">
        <f t="shared" si="4443"/>
        <v>0</v>
      </c>
      <c r="BN2983" s="130">
        <f t="shared" si="4444"/>
        <v>0</v>
      </c>
      <c r="BO2983" s="359">
        <f t="shared" si="4445"/>
        <v>0</v>
      </c>
      <c r="CO2983" s="349" t="s">
        <v>2029</v>
      </c>
      <c r="CP2983" s="353">
        <f t="shared" ref="CP2983" si="4738">SUM(COUNTIF(D2981:D2985,"NS"),COUNTIF(D2992:D2993,"NS"),COUNTIF(D2996:D3004,"NS"),COUNTIF(D3009,"NS"))</f>
        <v>0</v>
      </c>
      <c r="CQ2983" s="353">
        <f t="shared" ref="CQ2983" si="4739">SUM(COUNTIF(E2981:E2985,"NS"),COUNTIF(E2992:E2993,"NS"),COUNTIF(E2996:E3004,"NS"),COUNTIF(E3009,"NS"))</f>
        <v>0</v>
      </c>
      <c r="CR2983" s="353">
        <f t="shared" ref="CR2983" si="4740">SUM(COUNTIF(F2981:F2985,"NS"),COUNTIF(F2992:F2993,"NS"),COUNTIF(F2996:F3004,"NS"),COUNTIF(F3009,"NS"))</f>
        <v>0</v>
      </c>
      <c r="CS2983" s="488">
        <f>SUM(COUNTIF(G2981:H2985,"NS"),COUNTIF(G2992:H2993,"NS"),COUNTIF(G2996:H3004,"NS"),COUNTIF(G3009,"NS"))</f>
        <v>0</v>
      </c>
      <c r="CT2983" s="488"/>
      <c r="CU2983" s="353">
        <f>SUM(COUNTIF(I2981:I2985,"NS"),COUNTIF(I2992:I2993,"NS"),COUNTIF(I2996:I3004,"NS"),COUNTIF(I3009,"NS"))</f>
        <v>0</v>
      </c>
      <c r="CV2983" s="353">
        <f>SUM(COUNTIF(J2981:J2985,"NS"),COUNTIF(J2992:J2993,"NS"),COUNTIF(J2996:J3004,"NS"),COUNTIF(J3009,"NS"))</f>
        <v>0</v>
      </c>
      <c r="CW2983" s="488">
        <f t="shared" ref="CW2983" si="4741">SUM(COUNTIF(K2981:L2985,"NS"),COUNTIF(K2992:L2993,"NS"),COUNTIF(K2996:L3004,"NS"),COUNTIF(K3009,"NS"))</f>
        <v>0</v>
      </c>
      <c r="CX2983" s="488"/>
      <c r="CY2983" s="353">
        <f t="shared" ref="CY2983" si="4742">SUM(COUNTIF(M2981:M2985,"NS"),COUNTIF(M2992:M2993,"NS"),COUNTIF(M2996:M3004,"NS"),COUNTIF(M3009,"NS"))</f>
        <v>0</v>
      </c>
      <c r="CZ2983" s="353">
        <f t="shared" ref="CZ2983" si="4743">SUM(COUNTIF(N2981:N2985,"NS"),COUNTIF(N2992:N2993,"NS"),COUNTIF(N2996:N3004,"NS"),COUNTIF(N3009,"NS"))</f>
        <v>0</v>
      </c>
      <c r="DA2983" s="488">
        <f t="shared" ref="DA2983" si="4744">SUM(COUNTIF(O2981:P2985,"NS"),COUNTIF(O2992:P2993,"NS"),COUNTIF(O2996:P3004,"NS"),COUNTIF(O3009,"NS"))</f>
        <v>0</v>
      </c>
      <c r="DB2983" s="488"/>
      <c r="DC2983" s="353">
        <f t="shared" ref="DC2983" si="4745">SUM(COUNTIF(Q2981:Q2985,"NS"),COUNTIF(Q2992:Q2993,"NS"),COUNTIF(Q2996:Q3004,"NS"),COUNTIF(Q3009,"NS"))</f>
        <v>0</v>
      </c>
      <c r="DD2983" s="353">
        <f t="shared" ref="DD2983" si="4746">SUM(COUNTIF(R2981:R2985,"NS"),COUNTIF(R2992:R2993,"NS"),COUNTIF(R2996:R3004,"NS"),COUNTIF(R3009,"NS"))</f>
        <v>0</v>
      </c>
      <c r="DE2983" s="488">
        <f t="shared" ref="DE2983" si="4747">SUM(COUNTIF(S2981:T2985,"NS"),COUNTIF(S2992:T2993,"NS"),COUNTIF(S2996:T3004,"NS"),COUNTIF(S3009,"NS"))</f>
        <v>0</v>
      </c>
      <c r="DF2983" s="488"/>
      <c r="DG2983" s="353">
        <f t="shared" ref="DG2983" si="4748">SUM(COUNTIF(U2981:U2985,"NS"),COUNTIF(U2992:U2993,"NS"),COUNTIF(U2996:U3004,"NS"),COUNTIF(U3009,"NS"))</f>
        <v>0</v>
      </c>
      <c r="DH2983" s="353">
        <f t="shared" ref="DH2983" si="4749">SUM(COUNTIF(V2981:V2985,"NS"),COUNTIF(V2992:V2993,"NS"),COUNTIF(V2996:V3004,"NS"),COUNTIF(V3009,"NS"))</f>
        <v>0</v>
      </c>
      <c r="DI2983" s="488">
        <f t="shared" ref="DI2983" si="4750">SUM(COUNTIF(W2981:X2985,"NS"),COUNTIF(W2992:X2993,"NS"),COUNTIF(W2996:X3004,"NS"),COUNTIF(W3009,"NS"))</f>
        <v>0</v>
      </c>
      <c r="DJ2983" s="488"/>
      <c r="DK2983" s="353">
        <f t="shared" ref="DK2983" si="4751">SUM(COUNTIF(Y2981:Y2985,"NS"),COUNTIF(Y2992:Y2993,"NS"),COUNTIF(Y2996:Y3004,"NS"),COUNTIF(Y3009,"NS"))</f>
        <v>0</v>
      </c>
      <c r="DL2983" s="353">
        <f t="shared" ref="DL2983" si="4752">SUM(COUNTIF(Z2981:Z2985,"NS"),COUNTIF(Z2992:Z2993,"NS"),COUNTIF(Z2996:Z3004,"NS"),COUNTIF(Z3009,"NS"))</f>
        <v>0</v>
      </c>
      <c r="DM2983" s="488">
        <f t="shared" ref="DM2983" si="4753">SUM(COUNTIF(AA2981:AB2985,"NS"),COUNTIF(AA2992:AB2993,"NS"),COUNTIF(AA2996:AB3004,"NS"),COUNTIF(AA3009,"NS"))</f>
        <v>0</v>
      </c>
      <c r="DN2983" s="488"/>
      <c r="DO2983" s="353">
        <f t="shared" ref="DO2983" si="4754">SUM(COUNTIF(AC2981:AC2985,"NS"),COUNTIF(AC2992:AC2993,"NS"),COUNTIF(AC2996:AC3004,"NS"),COUNTIF(AC3009,"NS"))</f>
        <v>0</v>
      </c>
      <c r="DP2983" s="353">
        <f t="shared" ref="DP2983" si="4755">SUM(COUNTIF(AD2981:AD2985,"NS"),COUNTIF(AD2992:AD2993,"NS"),COUNTIF(AD2996:AD3004,"NS"),COUNTIF(AD3009,"NS"))</f>
        <v>0</v>
      </c>
    </row>
    <row r="2984" spans="1:122" ht="38.25" customHeight="1" x14ac:dyDescent="0.2">
      <c r="A2984" s="173"/>
      <c r="B2984" s="173"/>
      <c r="C2984" s="168" t="s">
        <v>631</v>
      </c>
      <c r="D2984" s="201"/>
      <c r="E2984" s="201"/>
      <c r="F2984" s="201"/>
      <c r="G2984" s="486"/>
      <c r="H2984" s="486"/>
      <c r="I2984" s="201"/>
      <c r="J2984" s="201"/>
      <c r="K2984" s="486"/>
      <c r="L2984" s="486"/>
      <c r="M2984" s="201"/>
      <c r="N2984" s="201"/>
      <c r="O2984" s="486"/>
      <c r="P2984" s="486"/>
      <c r="Q2984" s="201"/>
      <c r="R2984" s="201"/>
      <c r="S2984" s="486"/>
      <c r="T2984" s="486"/>
      <c r="U2984" s="201"/>
      <c r="V2984" s="201"/>
      <c r="W2984" s="486"/>
      <c r="X2984" s="486"/>
      <c r="Y2984" s="201"/>
      <c r="Z2984" s="201"/>
      <c r="AA2984" s="486"/>
      <c r="AB2984" s="486"/>
      <c r="AC2984" s="201"/>
      <c r="AD2984" s="201"/>
      <c r="AE2984" s="109"/>
      <c r="AG2984" s="130">
        <f t="shared" si="4411"/>
        <v>0</v>
      </c>
      <c r="AH2984" s="130">
        <f t="shared" si="4412"/>
        <v>0</v>
      </c>
      <c r="AI2984" s="130">
        <f t="shared" si="4413"/>
        <v>0</v>
      </c>
      <c r="AJ2984" s="130">
        <f t="shared" si="4414"/>
        <v>0</v>
      </c>
      <c r="AK2984" s="359">
        <f t="shared" si="4415"/>
        <v>0</v>
      </c>
      <c r="AL2984" s="130">
        <f t="shared" si="4416"/>
        <v>0</v>
      </c>
      <c r="AM2984" s="130">
        <f t="shared" si="4417"/>
        <v>0</v>
      </c>
      <c r="AN2984" s="130">
        <f t="shared" si="4418"/>
        <v>0</v>
      </c>
      <c r="AO2984" s="130">
        <f t="shared" si="4419"/>
        <v>0</v>
      </c>
      <c r="AP2984" s="359">
        <f t="shared" si="4420"/>
        <v>0</v>
      </c>
      <c r="AQ2984" s="130">
        <f t="shared" si="4421"/>
        <v>0</v>
      </c>
      <c r="AR2984" s="130">
        <f t="shared" si="4422"/>
        <v>0</v>
      </c>
      <c r="AS2984" s="130">
        <f t="shared" si="4423"/>
        <v>0</v>
      </c>
      <c r="AT2984" s="130">
        <f t="shared" si="4424"/>
        <v>0</v>
      </c>
      <c r="AU2984" s="359">
        <f t="shared" si="4425"/>
        <v>0</v>
      </c>
      <c r="AV2984" s="130">
        <f t="shared" si="4426"/>
        <v>0</v>
      </c>
      <c r="AW2984" s="130">
        <f t="shared" si="4427"/>
        <v>0</v>
      </c>
      <c r="AX2984" s="130">
        <f t="shared" si="4428"/>
        <v>0</v>
      </c>
      <c r="AY2984" s="130">
        <f t="shared" si="4429"/>
        <v>0</v>
      </c>
      <c r="AZ2984" s="359">
        <f t="shared" si="4430"/>
        <v>0</v>
      </c>
      <c r="BA2984" s="130">
        <f t="shared" si="4431"/>
        <v>0</v>
      </c>
      <c r="BB2984" s="130">
        <f t="shared" si="4432"/>
        <v>0</v>
      </c>
      <c r="BC2984" s="130">
        <f t="shared" si="4433"/>
        <v>0</v>
      </c>
      <c r="BD2984" s="130">
        <f t="shared" si="4434"/>
        <v>0</v>
      </c>
      <c r="BE2984" s="359">
        <f t="shared" si="4435"/>
        <v>0</v>
      </c>
      <c r="BF2984" s="130">
        <f t="shared" si="4436"/>
        <v>0</v>
      </c>
      <c r="BG2984" s="130">
        <f t="shared" si="4437"/>
        <v>0</v>
      </c>
      <c r="BH2984" s="130">
        <f t="shared" si="4438"/>
        <v>0</v>
      </c>
      <c r="BI2984" s="130">
        <f t="shared" si="4439"/>
        <v>0</v>
      </c>
      <c r="BJ2984" s="359">
        <f t="shared" si="4440"/>
        <v>0</v>
      </c>
      <c r="BK2984" s="130">
        <f t="shared" si="4441"/>
        <v>0</v>
      </c>
      <c r="BL2984" s="130">
        <f t="shared" si="4442"/>
        <v>0</v>
      </c>
      <c r="BM2984" s="130">
        <f t="shared" si="4443"/>
        <v>0</v>
      </c>
      <c r="BN2984" s="130">
        <f t="shared" si="4444"/>
        <v>0</v>
      </c>
      <c r="BO2984" s="359">
        <f t="shared" si="4445"/>
        <v>0</v>
      </c>
      <c r="BQ2984" s="246" t="s">
        <v>84</v>
      </c>
      <c r="BR2984" s="246" t="s">
        <v>2048</v>
      </c>
      <c r="BS2984" s="246" t="s">
        <v>2049</v>
      </c>
      <c r="BT2984" s="246" t="s">
        <v>84</v>
      </c>
      <c r="BU2984" s="246" t="s">
        <v>2048</v>
      </c>
      <c r="BV2984" s="246" t="s">
        <v>2049</v>
      </c>
      <c r="BW2984" s="246" t="s">
        <v>84</v>
      </c>
      <c r="BX2984" s="246" t="s">
        <v>2048</v>
      </c>
      <c r="BY2984" s="246" t="s">
        <v>2049</v>
      </c>
      <c r="BZ2984" s="246" t="s">
        <v>84</v>
      </c>
      <c r="CA2984" s="246" t="s">
        <v>2048</v>
      </c>
      <c r="CB2984" s="246" t="s">
        <v>2049</v>
      </c>
      <c r="CC2984" s="246" t="s">
        <v>84</v>
      </c>
      <c r="CD2984" s="246" t="s">
        <v>2048</v>
      </c>
      <c r="CE2984" s="246" t="s">
        <v>2049</v>
      </c>
      <c r="CF2984" s="246" t="s">
        <v>84</v>
      </c>
      <c r="CG2984" s="246" t="s">
        <v>2048</v>
      </c>
      <c r="CH2984" s="246" t="s">
        <v>2049</v>
      </c>
      <c r="CI2984" s="246" t="s">
        <v>84</v>
      </c>
      <c r="CJ2984" s="246" t="s">
        <v>2048</v>
      </c>
      <c r="CK2984" s="246" t="s">
        <v>2049</v>
      </c>
      <c r="CO2984" s="350">
        <v>0.25</v>
      </c>
      <c r="CP2984" s="342">
        <f t="shared" ref="CP2984:CS2984" si="4756">IF(CP2981="ns",0,CP2981*0.25)</f>
        <v>0</v>
      </c>
      <c r="CQ2984" s="342">
        <f t="shared" si="4756"/>
        <v>0</v>
      </c>
      <c r="CR2984" s="342">
        <f t="shared" si="4756"/>
        <v>0</v>
      </c>
      <c r="CS2984" s="486">
        <f t="shared" si="4756"/>
        <v>0</v>
      </c>
      <c r="CT2984" s="486"/>
      <c r="CU2984" s="342">
        <f>IF(CU2981="ns",0,CU2981*0.25)</f>
        <v>0</v>
      </c>
      <c r="CV2984" s="342">
        <f>IF(CV2981="ns",0,CV2981*0.25)</f>
        <v>0</v>
      </c>
      <c r="CW2984" s="486">
        <f t="shared" ref="CW2984" si="4757">IF(CW2981="ns",0,CW2981*0.25)</f>
        <v>0</v>
      </c>
      <c r="CX2984" s="486"/>
      <c r="CY2984" s="342">
        <f t="shared" ref="CY2984:DA2984" si="4758">IF(CY2981="ns",0,CY2981*0.25)</f>
        <v>0</v>
      </c>
      <c r="CZ2984" s="342">
        <f t="shared" si="4758"/>
        <v>0</v>
      </c>
      <c r="DA2984" s="486">
        <f t="shared" si="4758"/>
        <v>0</v>
      </c>
      <c r="DB2984" s="486"/>
      <c r="DC2984" s="342">
        <f t="shared" ref="DC2984:DE2984" si="4759">IF(DC2981="ns",0,DC2981*0.25)</f>
        <v>0</v>
      </c>
      <c r="DD2984" s="342">
        <f t="shared" si="4759"/>
        <v>0</v>
      </c>
      <c r="DE2984" s="486">
        <f t="shared" si="4759"/>
        <v>0</v>
      </c>
      <c r="DF2984" s="486"/>
      <c r="DG2984" s="342">
        <f t="shared" ref="DG2984:DI2984" si="4760">IF(DG2981="ns",0,DG2981*0.25)</f>
        <v>0</v>
      </c>
      <c r="DH2984" s="342">
        <f t="shared" si="4760"/>
        <v>0</v>
      </c>
      <c r="DI2984" s="486">
        <f t="shared" si="4760"/>
        <v>0</v>
      </c>
      <c r="DJ2984" s="486"/>
      <c r="DK2984" s="342">
        <f t="shared" ref="DK2984:DM2984" si="4761">IF(DK2981="ns",0,DK2981*0.25)</f>
        <v>0</v>
      </c>
      <c r="DL2984" s="342">
        <f t="shared" si="4761"/>
        <v>0</v>
      </c>
      <c r="DM2984" s="486">
        <f t="shared" si="4761"/>
        <v>0</v>
      </c>
      <c r="DN2984" s="486"/>
      <c r="DO2984" s="342">
        <f t="shared" ref="DO2984:DP2984" si="4762">IF(DO2981="ns",0,DO2981*0.25)</f>
        <v>0</v>
      </c>
      <c r="DP2984" s="342">
        <f t="shared" si="4762"/>
        <v>0</v>
      </c>
    </row>
    <row r="2985" spans="1:122" ht="38.25" customHeight="1" x14ac:dyDescent="0.2">
      <c r="A2985" s="173"/>
      <c r="B2985" s="173"/>
      <c r="C2985" s="168" t="s">
        <v>633</v>
      </c>
      <c r="D2985" s="201"/>
      <c r="E2985" s="201"/>
      <c r="F2985" s="201"/>
      <c r="G2985" s="486"/>
      <c r="H2985" s="486"/>
      <c r="I2985" s="201"/>
      <c r="J2985" s="201"/>
      <c r="K2985" s="486"/>
      <c r="L2985" s="486"/>
      <c r="M2985" s="201"/>
      <c r="N2985" s="201"/>
      <c r="O2985" s="486"/>
      <c r="P2985" s="486"/>
      <c r="Q2985" s="201"/>
      <c r="R2985" s="201"/>
      <c r="S2985" s="486"/>
      <c r="T2985" s="486"/>
      <c r="U2985" s="201"/>
      <c r="V2985" s="201"/>
      <c r="W2985" s="486"/>
      <c r="X2985" s="486"/>
      <c r="Y2985" s="201"/>
      <c r="Z2985" s="201"/>
      <c r="AA2985" s="486"/>
      <c r="AB2985" s="486"/>
      <c r="AC2985" s="201"/>
      <c r="AD2985" s="201"/>
      <c r="AE2985" s="109"/>
      <c r="AG2985" s="178">
        <f t="shared" si="4411"/>
        <v>0</v>
      </c>
      <c r="AH2985" s="178">
        <f t="shared" si="4412"/>
        <v>0</v>
      </c>
      <c r="AI2985" s="178">
        <f t="shared" si="4413"/>
        <v>0</v>
      </c>
      <c r="AJ2985" s="178">
        <f t="shared" si="4414"/>
        <v>0</v>
      </c>
      <c r="AK2985" s="359">
        <f t="shared" si="4415"/>
        <v>0</v>
      </c>
      <c r="AL2985" s="178">
        <f t="shared" si="4416"/>
        <v>0</v>
      </c>
      <c r="AM2985" s="178">
        <f t="shared" si="4417"/>
        <v>0</v>
      </c>
      <c r="AN2985" s="178">
        <f t="shared" si="4418"/>
        <v>0</v>
      </c>
      <c r="AO2985" s="178">
        <f t="shared" si="4419"/>
        <v>0</v>
      </c>
      <c r="AP2985" s="359">
        <f t="shared" si="4420"/>
        <v>0</v>
      </c>
      <c r="AQ2985" s="178">
        <f t="shared" si="4421"/>
        <v>0</v>
      </c>
      <c r="AR2985" s="178">
        <f t="shared" si="4422"/>
        <v>0</v>
      </c>
      <c r="AS2985" s="178">
        <f t="shared" si="4423"/>
        <v>0</v>
      </c>
      <c r="AT2985" s="178">
        <f t="shared" si="4424"/>
        <v>0</v>
      </c>
      <c r="AU2985" s="359">
        <f t="shared" si="4425"/>
        <v>0</v>
      </c>
      <c r="AV2985" s="178">
        <f t="shared" si="4426"/>
        <v>0</v>
      </c>
      <c r="AW2985" s="178">
        <f t="shared" si="4427"/>
        <v>0</v>
      </c>
      <c r="AX2985" s="178">
        <f t="shared" si="4428"/>
        <v>0</v>
      </c>
      <c r="AY2985" s="178">
        <f t="shared" si="4429"/>
        <v>0</v>
      </c>
      <c r="AZ2985" s="359">
        <f t="shared" si="4430"/>
        <v>0</v>
      </c>
      <c r="BA2985" s="178">
        <f t="shared" si="4431"/>
        <v>0</v>
      </c>
      <c r="BB2985" s="178">
        <f t="shared" si="4432"/>
        <v>0</v>
      </c>
      <c r="BC2985" s="178">
        <f t="shared" si="4433"/>
        <v>0</v>
      </c>
      <c r="BD2985" s="178">
        <f t="shared" si="4434"/>
        <v>0</v>
      </c>
      <c r="BE2985" s="359">
        <f t="shared" si="4435"/>
        <v>0</v>
      </c>
      <c r="BF2985" s="178">
        <f t="shared" si="4436"/>
        <v>0</v>
      </c>
      <c r="BG2985" s="178">
        <f t="shared" si="4437"/>
        <v>0</v>
      </c>
      <c r="BH2985" s="178">
        <f t="shared" si="4438"/>
        <v>0</v>
      </c>
      <c r="BI2985" s="178">
        <f t="shared" si="4439"/>
        <v>0</v>
      </c>
      <c r="BJ2985" s="359">
        <f t="shared" si="4440"/>
        <v>0</v>
      </c>
      <c r="BK2985" s="178">
        <f t="shared" si="4441"/>
        <v>0</v>
      </c>
      <c r="BL2985" s="178">
        <f t="shared" si="4442"/>
        <v>0</v>
      </c>
      <c r="BM2985" s="178">
        <f t="shared" si="4443"/>
        <v>0</v>
      </c>
      <c r="BN2985" s="178">
        <f t="shared" si="4444"/>
        <v>0</v>
      </c>
      <c r="BO2985" s="359">
        <f t="shared" si="4445"/>
        <v>0</v>
      </c>
      <c r="BP2985" s="186" t="s">
        <v>2077</v>
      </c>
      <c r="BQ2985" s="178">
        <f>IF($AG$1789=$AH$1789,0,IF(
OR(
AND(BQ2989=0,BQ2988&gt;0),
AND(BQ2989="NS",BQ2987&gt;0),
AND(BQ2989="NS",BQ2987=0,BQ2988=0)),1,
IF(OR(
AND(BQ2988&gt;=2,BQ2987&lt;BQ2989),
AND(BQ2989="NS",BQ2987=0,BQ2988&gt;0),
BQ2989=BQ2987,
AND(BQ2989="NA",BQ2988=0,BQ2987=0,BQ2986&gt;0)),0,1)))</f>
        <v>0</v>
      </c>
      <c r="BR2985" s="178">
        <f t="shared" ref="BR2985:BY2985" si="4763">IF($AG$1789=$AH$1789,0,IF(
OR(
AND(BR2989=0,BR2988&gt;0),
AND(BR2989="NS",BR2987&gt;0),
AND(BR2989="NS",BR2987=0,BR2988=0)),1,
IF(OR(
AND(BR2988&gt;=2,BR2987&lt;BR2989),
AND(BR2989="NS",BR2987=0,BR2988&gt;0),
BR2989=BR2987,
AND(BR2989="NA",BR2988=0,BR2987=0,BR2986&gt;0)),0,1)))</f>
        <v>0</v>
      </c>
      <c r="BS2985" s="178">
        <f t="shared" si="4763"/>
        <v>0</v>
      </c>
      <c r="BT2985" s="178">
        <f t="shared" si="4763"/>
        <v>0</v>
      </c>
      <c r="BU2985" s="178">
        <f t="shared" si="4763"/>
        <v>0</v>
      </c>
      <c r="BV2985" s="178">
        <f t="shared" si="4763"/>
        <v>0</v>
      </c>
      <c r="BW2985" s="178">
        <f t="shared" si="4763"/>
        <v>0</v>
      </c>
      <c r="BX2985" s="178">
        <f t="shared" si="4763"/>
        <v>0</v>
      </c>
      <c r="BY2985" s="178">
        <f t="shared" si="4763"/>
        <v>0</v>
      </c>
      <c r="BZ2985" s="178">
        <f>IF($AG$1789=$AH$1789,0,IF(
OR(
AND(BZ2989=0,BZ2988&gt;0),
AND(BZ2989="NS",BZ2987&gt;0),
AND(BZ2989="NS",BZ2987=0,BZ2988=0)),1,
IF(OR(
AND(BZ2988&gt;=2,BZ2987&lt;BZ2989),
AND(BZ2989="NS",BZ2987=0,BZ2988&gt;0),
BZ2989=BZ2987,
AND(BZ2989="NA",BZ2988=0,BZ2987=0,BZ2986&gt;0)),0,1)))</f>
        <v>0</v>
      </c>
      <c r="CA2985" s="178">
        <f t="shared" ref="CA2985:CK2985" si="4764">IF($AG$1789=$AH$1789,0,IF(
OR(
AND(CA2989=0,CA2988&gt;0),
AND(CA2989="NS",CA2987&gt;0),
AND(CA2989="NS",CA2987=0,CA2988=0)),1,
IF(OR(
AND(CA2988&gt;=2,CA2987&lt;CA2989),
AND(CA2989="NS",CA2987=0,CA2988&gt;0),
CA2989=CA2987,
AND(CA2989="NA",CA2988=0,CA2987=0,CA2986&gt;0)),0,1)))</f>
        <v>0</v>
      </c>
      <c r="CB2985" s="178">
        <f t="shared" si="4764"/>
        <v>0</v>
      </c>
      <c r="CC2985" s="178">
        <f t="shared" si="4764"/>
        <v>0</v>
      </c>
      <c r="CD2985" s="178">
        <f t="shared" si="4764"/>
        <v>0</v>
      </c>
      <c r="CE2985" s="178">
        <f t="shared" si="4764"/>
        <v>0</v>
      </c>
      <c r="CF2985" s="178">
        <f t="shared" si="4764"/>
        <v>0</v>
      </c>
      <c r="CG2985" s="178">
        <f t="shared" si="4764"/>
        <v>0</v>
      </c>
      <c r="CH2985" s="178">
        <f t="shared" si="4764"/>
        <v>0</v>
      </c>
      <c r="CI2985" s="178">
        <f t="shared" si="4764"/>
        <v>0</v>
      </c>
      <c r="CJ2985" s="178">
        <f t="shared" si="4764"/>
        <v>0</v>
      </c>
      <c r="CK2985" s="178">
        <f t="shared" si="4764"/>
        <v>0</v>
      </c>
      <c r="CL2985" s="186">
        <f>SUM(BZ2985:CK2985)</f>
        <v>0</v>
      </c>
      <c r="CO2985" s="349" t="s">
        <v>72</v>
      </c>
      <c r="CP2985" s="353">
        <f t="shared" ref="CP2985" si="4765">D3010</f>
        <v>0</v>
      </c>
      <c r="CQ2985" s="353">
        <f t="shared" ref="CQ2985" si="4766">E3010</f>
        <v>0</v>
      </c>
      <c r="CR2985" s="353">
        <f t="shared" ref="CR2985" si="4767">F3010</f>
        <v>0</v>
      </c>
      <c r="CS2985" s="488">
        <f>G3010</f>
        <v>0</v>
      </c>
      <c r="CT2985" s="488"/>
      <c r="CU2985" s="353">
        <f>I3010</f>
        <v>0</v>
      </c>
      <c r="CV2985" s="353">
        <f>J3010</f>
        <v>0</v>
      </c>
      <c r="CW2985" s="488">
        <f t="shared" ref="CW2985" si="4768">K3010</f>
        <v>0</v>
      </c>
      <c r="CX2985" s="488"/>
      <c r="CY2985" s="353">
        <f t="shared" ref="CY2985" si="4769">M3010</f>
        <v>0</v>
      </c>
      <c r="CZ2985" s="353">
        <f t="shared" ref="CZ2985" si="4770">N3010</f>
        <v>0</v>
      </c>
      <c r="DA2985" s="488">
        <f t="shared" ref="DA2985" si="4771">O3010</f>
        <v>0</v>
      </c>
      <c r="DB2985" s="488"/>
      <c r="DC2985" s="353">
        <f t="shared" ref="DC2985" si="4772">Q3010</f>
        <v>0</v>
      </c>
      <c r="DD2985" s="353">
        <f t="shared" ref="DD2985" si="4773">R3010</f>
        <v>0</v>
      </c>
      <c r="DE2985" s="488">
        <f t="shared" ref="DE2985" si="4774">S3010</f>
        <v>0</v>
      </c>
      <c r="DF2985" s="488"/>
      <c r="DG2985" s="353">
        <f t="shared" ref="DG2985" si="4775">U3010</f>
        <v>0</v>
      </c>
      <c r="DH2985" s="353">
        <f t="shared" ref="DH2985" si="4776">V3010</f>
        <v>0</v>
      </c>
      <c r="DI2985" s="488">
        <f t="shared" ref="DI2985" si="4777">W3010</f>
        <v>0</v>
      </c>
      <c r="DJ2985" s="488"/>
      <c r="DK2985" s="353">
        <f t="shared" ref="DK2985" si="4778">Y3010</f>
        <v>0</v>
      </c>
      <c r="DL2985" s="353">
        <f t="shared" ref="DL2985" si="4779">Z3010</f>
        <v>0</v>
      </c>
      <c r="DM2985" s="488">
        <f t="shared" ref="DM2985" si="4780">AA3010</f>
        <v>0</v>
      </c>
      <c r="DN2985" s="488"/>
      <c r="DO2985" s="353">
        <f t="shared" ref="DO2985" si="4781">AC3010</f>
        <v>0</v>
      </c>
      <c r="DP2985" s="353">
        <f t="shared" ref="DP2985" si="4782">AD3010</f>
        <v>0</v>
      </c>
      <c r="DQ2985" s="186"/>
      <c r="DR2985" s="186"/>
    </row>
    <row r="2986" spans="1:122" ht="38.25" customHeight="1" x14ac:dyDescent="0.2">
      <c r="A2986" s="172"/>
      <c r="B2986" s="172"/>
      <c r="C2986" s="169" t="s">
        <v>641</v>
      </c>
      <c r="D2986" s="201"/>
      <c r="E2986" s="201"/>
      <c r="F2986" s="201"/>
      <c r="G2986" s="486"/>
      <c r="H2986" s="486"/>
      <c r="I2986" s="201"/>
      <c r="J2986" s="201"/>
      <c r="K2986" s="486"/>
      <c r="L2986" s="486"/>
      <c r="M2986" s="201"/>
      <c r="N2986" s="201"/>
      <c r="O2986" s="486"/>
      <c r="P2986" s="486"/>
      <c r="Q2986" s="201"/>
      <c r="R2986" s="201"/>
      <c r="S2986" s="486"/>
      <c r="T2986" s="486"/>
      <c r="U2986" s="201"/>
      <c r="V2986" s="201"/>
      <c r="W2986" s="486"/>
      <c r="X2986" s="486"/>
      <c r="Y2986" s="201"/>
      <c r="Z2986" s="201"/>
      <c r="AA2986" s="486"/>
      <c r="AB2986" s="486"/>
      <c r="AC2986" s="201"/>
      <c r="AD2986" s="201"/>
      <c r="AE2986" s="109"/>
      <c r="AG2986" s="130">
        <f t="shared" si="4411"/>
        <v>0</v>
      </c>
      <c r="AH2986" s="130">
        <f t="shared" si="4412"/>
        <v>0</v>
      </c>
      <c r="AI2986" s="130">
        <f t="shared" si="4413"/>
        <v>0</v>
      </c>
      <c r="AJ2986" s="130">
        <f t="shared" si="4414"/>
        <v>0</v>
      </c>
      <c r="AK2986" s="359">
        <f t="shared" si="4415"/>
        <v>0</v>
      </c>
      <c r="AL2986" s="130">
        <f t="shared" si="4416"/>
        <v>0</v>
      </c>
      <c r="AM2986" s="130">
        <f t="shared" si="4417"/>
        <v>0</v>
      </c>
      <c r="AN2986" s="130">
        <f t="shared" si="4418"/>
        <v>0</v>
      </c>
      <c r="AO2986" s="130">
        <f t="shared" si="4419"/>
        <v>0</v>
      </c>
      <c r="AP2986" s="359">
        <f t="shared" si="4420"/>
        <v>0</v>
      </c>
      <c r="AQ2986" s="130">
        <f t="shared" si="4421"/>
        <v>0</v>
      </c>
      <c r="AR2986" s="130">
        <f t="shared" si="4422"/>
        <v>0</v>
      </c>
      <c r="AS2986" s="130">
        <f t="shared" si="4423"/>
        <v>0</v>
      </c>
      <c r="AT2986" s="130">
        <f t="shared" si="4424"/>
        <v>0</v>
      </c>
      <c r="AU2986" s="359">
        <f t="shared" si="4425"/>
        <v>0</v>
      </c>
      <c r="AV2986" s="130">
        <f t="shared" si="4426"/>
        <v>0</v>
      </c>
      <c r="AW2986" s="130">
        <f t="shared" si="4427"/>
        <v>0</v>
      </c>
      <c r="AX2986" s="130">
        <f t="shared" si="4428"/>
        <v>0</v>
      </c>
      <c r="AY2986" s="130">
        <f t="shared" si="4429"/>
        <v>0</v>
      </c>
      <c r="AZ2986" s="359">
        <f t="shared" si="4430"/>
        <v>0</v>
      </c>
      <c r="BA2986" s="130">
        <f t="shared" si="4431"/>
        <v>0</v>
      </c>
      <c r="BB2986" s="130">
        <f t="shared" si="4432"/>
        <v>0</v>
      </c>
      <c r="BC2986" s="130">
        <f t="shared" si="4433"/>
        <v>0</v>
      </c>
      <c r="BD2986" s="130">
        <f t="shared" si="4434"/>
        <v>0</v>
      </c>
      <c r="BE2986" s="359">
        <f t="shared" si="4435"/>
        <v>0</v>
      </c>
      <c r="BF2986" s="130">
        <f t="shared" si="4436"/>
        <v>0</v>
      </c>
      <c r="BG2986" s="130">
        <f t="shared" si="4437"/>
        <v>0</v>
      </c>
      <c r="BH2986" s="130">
        <f t="shared" si="4438"/>
        <v>0</v>
      </c>
      <c r="BI2986" s="130">
        <f t="shared" si="4439"/>
        <v>0</v>
      </c>
      <c r="BJ2986" s="359">
        <f t="shared" si="4440"/>
        <v>0</v>
      </c>
      <c r="BK2986" s="130">
        <f t="shared" si="4441"/>
        <v>0</v>
      </c>
      <c r="BL2986" s="130">
        <f t="shared" si="4442"/>
        <v>0</v>
      </c>
      <c r="BM2986" s="130">
        <f t="shared" si="4443"/>
        <v>0</v>
      </c>
      <c r="BN2986" s="130">
        <f t="shared" si="4444"/>
        <v>0</v>
      </c>
      <c r="BO2986" s="359">
        <f t="shared" si="4445"/>
        <v>0</v>
      </c>
      <c r="BP2986" s="90" t="s">
        <v>2058</v>
      </c>
      <c r="BQ2986" s="90">
        <f>COUNTIF(D2986:D2991,"NA")</f>
        <v>0</v>
      </c>
      <c r="BR2986" s="90">
        <f>COUNTIF(E2986:E2991,"NA")</f>
        <v>0</v>
      </c>
      <c r="BS2986" s="90">
        <f>COUNTIF(F2986:F2991,"NA")</f>
        <v>0</v>
      </c>
      <c r="BT2986" s="90">
        <f>COUNTIF(G2986:H2991,"NA")</f>
        <v>0</v>
      </c>
      <c r="BU2986" s="90">
        <f>COUNTIF(I2986:I2991,"NA")</f>
        <v>0</v>
      </c>
      <c r="BV2986" s="90">
        <f>COUNTIF(J2986:J2991,"NA")</f>
        <v>0</v>
      </c>
      <c r="BW2986" s="90">
        <f>COUNTIF(K2986:L2991,"NA")</f>
        <v>0</v>
      </c>
      <c r="BX2986" s="90">
        <f>COUNTIF(M2986:M2991,"NA")</f>
        <v>0</v>
      </c>
      <c r="BY2986" s="90">
        <f>COUNTIF(N2986:N2991,"NA")</f>
        <v>0</v>
      </c>
      <c r="BZ2986" s="90">
        <f>COUNTIF(O2986:P2991,"NA")</f>
        <v>0</v>
      </c>
      <c r="CA2986" s="90">
        <f>COUNTIF(Q2986:Q2991,"NA")</f>
        <v>0</v>
      </c>
      <c r="CB2986" s="90">
        <f>COUNTIF(R2986:R2991,"NA")</f>
        <v>0</v>
      </c>
      <c r="CC2986" s="90">
        <f>COUNTIF(S2986:T2991,"NA")</f>
        <v>0</v>
      </c>
      <c r="CD2986" s="90">
        <f>COUNTIF(U2986:U2991,"NA")</f>
        <v>0</v>
      </c>
      <c r="CE2986" s="90">
        <f>COUNTIF(V2986:V2991,"NA")</f>
        <v>0</v>
      </c>
      <c r="CF2986" s="90">
        <f>COUNTIF(W2986:X2991,"NA")</f>
        <v>0</v>
      </c>
      <c r="CG2986" s="90">
        <f>COUNTIF(Y2986:Y2991,"NA")</f>
        <v>0</v>
      </c>
      <c r="CH2986" s="90">
        <f>COUNTIF(Z2986:Z2991,"NA")</f>
        <v>0</v>
      </c>
      <c r="CI2986" s="90">
        <f>COUNTIF(AA2986:AB2991,"NA")</f>
        <v>0</v>
      </c>
      <c r="CJ2986" s="90">
        <f>COUNTIF(AC2986:AC2991,"NA")</f>
        <v>0</v>
      </c>
      <c r="CK2986" s="90">
        <f>COUNTIF(AD2986:AD2991,"NA")</f>
        <v>0</v>
      </c>
      <c r="CO2986" s="349" t="s">
        <v>2077</v>
      </c>
      <c r="CP2986" s="351">
        <f t="shared" ref="CP2986:CS2986" si="4783">IF(OR(CP2985=0,CP2985="NA",AND(CP2985="NS",CP2983&gt;0),AND(CP2985="NS",CP2982&gt;0),CP2985&lt;=CP2984),0,1)</f>
        <v>0</v>
      </c>
      <c r="CQ2986" s="351">
        <f t="shared" si="4783"/>
        <v>0</v>
      </c>
      <c r="CR2986" s="351">
        <f t="shared" si="4783"/>
        <v>0</v>
      </c>
      <c r="CS2986" s="489">
        <f t="shared" si="4783"/>
        <v>0</v>
      </c>
      <c r="CT2986" s="489"/>
      <c r="CU2986" s="351">
        <f>IF(OR(CU2985=0,CU2985="NA",AND(CU2985="NS",CU2983&gt;0),AND(CU2985="NS",CU2982&gt;0),CU2985&lt;=CU2984),0,1)</f>
        <v>0</v>
      </c>
      <c r="CV2986" s="351">
        <f>IF(OR(CV2985=0,CV2985="NA",AND(CV2985="NS",CV2983&gt;0),AND(CV2985="NS",CV2982&gt;0),CV2985&lt;=CV2984),0,1)</f>
        <v>0</v>
      </c>
      <c r="CW2986" s="489">
        <f t="shared" ref="CW2986" si="4784">IF(OR(CW2985=0,CW2985="NA",AND(CW2985="NS",CW2983&gt;0),AND(CW2985="NS",CW2982&gt;0),CW2985&lt;=CW2984),0,1)</f>
        <v>0</v>
      </c>
      <c r="CX2986" s="489"/>
      <c r="CY2986" s="351">
        <f t="shared" ref="CY2986:DA2986" si="4785">IF(OR(CY2985=0,CY2985="NA",AND(CY2985="NS",CY2983&gt;0),AND(CY2985="NS",CY2982&gt;0),CY2985&lt;=CY2984),0,1)</f>
        <v>0</v>
      </c>
      <c r="CZ2986" s="351">
        <f t="shared" si="4785"/>
        <v>0</v>
      </c>
      <c r="DA2986" s="489">
        <f t="shared" si="4785"/>
        <v>0</v>
      </c>
      <c r="DB2986" s="489"/>
      <c r="DC2986" s="351">
        <f t="shared" ref="DC2986:DE2986" si="4786">IF(OR(DC2985=0,DC2985="NA",AND(DC2985="NS",DC2983&gt;0),AND(DC2985="NS",DC2982&gt;0),DC2985&lt;=DC2984),0,1)</f>
        <v>0</v>
      </c>
      <c r="DD2986" s="351">
        <f t="shared" si="4786"/>
        <v>0</v>
      </c>
      <c r="DE2986" s="489">
        <f t="shared" si="4786"/>
        <v>0</v>
      </c>
      <c r="DF2986" s="489"/>
      <c r="DG2986" s="351">
        <f t="shared" ref="DG2986:DI2986" si="4787">IF(OR(DG2985=0,DG2985="NA",AND(DG2985="NS",DG2983&gt;0),AND(DG2985="NS",DG2982&gt;0),DG2985&lt;=DG2984),0,1)</f>
        <v>0</v>
      </c>
      <c r="DH2986" s="351">
        <f t="shared" si="4787"/>
        <v>0</v>
      </c>
      <c r="DI2986" s="489">
        <f t="shared" si="4787"/>
        <v>0</v>
      </c>
      <c r="DJ2986" s="489"/>
      <c r="DK2986" s="351">
        <f t="shared" ref="DK2986:DM2986" si="4788">IF(OR(DK2985=0,DK2985="NA",AND(DK2985="NS",DK2983&gt;0),AND(DK2985="NS",DK2982&gt;0),DK2985&lt;=DK2984),0,1)</f>
        <v>0</v>
      </c>
      <c r="DL2986" s="351">
        <f t="shared" si="4788"/>
        <v>0</v>
      </c>
      <c r="DM2986" s="489">
        <f t="shared" si="4788"/>
        <v>0</v>
      </c>
      <c r="DN2986" s="489"/>
      <c r="DO2986" s="351">
        <f t="shared" ref="DO2986:DP2986" si="4789">IF(OR(DO2985=0,DO2985="NA",AND(DO2985="NS",DO2983&gt;0),AND(DO2985="NS",DO2982&gt;0),DO2985&lt;=DO2984),0,1)</f>
        <v>0</v>
      </c>
      <c r="DP2986" s="351">
        <f t="shared" si="4789"/>
        <v>0</v>
      </c>
      <c r="DQ2986" s="340">
        <f>SUM(CP2986:DP2986)</f>
        <v>0</v>
      </c>
    </row>
    <row r="2987" spans="1:122" ht="38.25" customHeight="1" x14ac:dyDescent="0.2">
      <c r="A2987" s="172"/>
      <c r="B2987" s="172"/>
      <c r="C2987" s="169" t="s">
        <v>642</v>
      </c>
      <c r="D2987" s="201"/>
      <c r="E2987" s="201"/>
      <c r="F2987" s="201"/>
      <c r="G2987" s="486"/>
      <c r="H2987" s="486"/>
      <c r="I2987" s="201"/>
      <c r="J2987" s="201"/>
      <c r="K2987" s="486"/>
      <c r="L2987" s="486"/>
      <c r="M2987" s="201"/>
      <c r="N2987" s="201"/>
      <c r="O2987" s="486"/>
      <c r="P2987" s="486"/>
      <c r="Q2987" s="201"/>
      <c r="R2987" s="201"/>
      <c r="S2987" s="486"/>
      <c r="T2987" s="486"/>
      <c r="U2987" s="201"/>
      <c r="V2987" s="201"/>
      <c r="W2987" s="486"/>
      <c r="X2987" s="486"/>
      <c r="Y2987" s="201"/>
      <c r="Z2987" s="201"/>
      <c r="AA2987" s="486"/>
      <c r="AB2987" s="486"/>
      <c r="AC2987" s="201"/>
      <c r="AD2987" s="201"/>
      <c r="AE2987" s="109"/>
      <c r="AG2987" s="130">
        <f t="shared" si="4411"/>
        <v>0</v>
      </c>
      <c r="AH2987" s="130">
        <f t="shared" si="4412"/>
        <v>0</v>
      </c>
      <c r="AI2987" s="130">
        <f t="shared" si="4413"/>
        <v>0</v>
      </c>
      <c r="AJ2987" s="130">
        <f t="shared" si="4414"/>
        <v>0</v>
      </c>
      <c r="AK2987" s="359">
        <f t="shared" si="4415"/>
        <v>0</v>
      </c>
      <c r="AL2987" s="130">
        <f t="shared" si="4416"/>
        <v>0</v>
      </c>
      <c r="AM2987" s="130">
        <f t="shared" si="4417"/>
        <v>0</v>
      </c>
      <c r="AN2987" s="130">
        <f t="shared" si="4418"/>
        <v>0</v>
      </c>
      <c r="AO2987" s="130">
        <f t="shared" si="4419"/>
        <v>0</v>
      </c>
      <c r="AP2987" s="359">
        <f t="shared" si="4420"/>
        <v>0</v>
      </c>
      <c r="AQ2987" s="130">
        <f t="shared" si="4421"/>
        <v>0</v>
      </c>
      <c r="AR2987" s="130">
        <f t="shared" si="4422"/>
        <v>0</v>
      </c>
      <c r="AS2987" s="130">
        <f t="shared" si="4423"/>
        <v>0</v>
      </c>
      <c r="AT2987" s="130">
        <f t="shared" si="4424"/>
        <v>0</v>
      </c>
      <c r="AU2987" s="359">
        <f t="shared" si="4425"/>
        <v>0</v>
      </c>
      <c r="AV2987" s="130">
        <f t="shared" si="4426"/>
        <v>0</v>
      </c>
      <c r="AW2987" s="130">
        <f t="shared" si="4427"/>
        <v>0</v>
      </c>
      <c r="AX2987" s="130">
        <f t="shared" si="4428"/>
        <v>0</v>
      </c>
      <c r="AY2987" s="130">
        <f t="shared" si="4429"/>
        <v>0</v>
      </c>
      <c r="AZ2987" s="359">
        <f t="shared" si="4430"/>
        <v>0</v>
      </c>
      <c r="BA2987" s="130">
        <f t="shared" si="4431"/>
        <v>0</v>
      </c>
      <c r="BB2987" s="130">
        <f t="shared" si="4432"/>
        <v>0</v>
      </c>
      <c r="BC2987" s="130">
        <f t="shared" si="4433"/>
        <v>0</v>
      </c>
      <c r="BD2987" s="130">
        <f t="shared" si="4434"/>
        <v>0</v>
      </c>
      <c r="BE2987" s="359">
        <f t="shared" si="4435"/>
        <v>0</v>
      </c>
      <c r="BF2987" s="130">
        <f t="shared" si="4436"/>
        <v>0</v>
      </c>
      <c r="BG2987" s="130">
        <f t="shared" si="4437"/>
        <v>0</v>
      </c>
      <c r="BH2987" s="130">
        <f t="shared" si="4438"/>
        <v>0</v>
      </c>
      <c r="BI2987" s="130">
        <f t="shared" si="4439"/>
        <v>0</v>
      </c>
      <c r="BJ2987" s="359">
        <f t="shared" si="4440"/>
        <v>0</v>
      </c>
      <c r="BK2987" s="130">
        <f t="shared" si="4441"/>
        <v>0</v>
      </c>
      <c r="BL2987" s="130">
        <f t="shared" si="4442"/>
        <v>0</v>
      </c>
      <c r="BM2987" s="130">
        <f t="shared" si="4443"/>
        <v>0</v>
      </c>
      <c r="BN2987" s="130">
        <f t="shared" si="4444"/>
        <v>0</v>
      </c>
      <c r="BO2987" s="359">
        <f t="shared" si="4445"/>
        <v>0</v>
      </c>
      <c r="BP2987" s="90" t="s">
        <v>2078</v>
      </c>
      <c r="BQ2987" s="90">
        <f>SUM(D2986:D2991)</f>
        <v>0</v>
      </c>
      <c r="BR2987" s="90">
        <f>SUM(E2986:E2991)</f>
        <v>0</v>
      </c>
      <c r="BS2987" s="90">
        <f>SUM(F2986:F2991)</f>
        <v>0</v>
      </c>
      <c r="BT2987" s="90">
        <f>SUM(G2986:H2991)</f>
        <v>0</v>
      </c>
      <c r="BU2987" s="90">
        <f>SUM(I2986:I2991)</f>
        <v>0</v>
      </c>
      <c r="BV2987" s="90">
        <f>SUM(J2986:J2991)</f>
        <v>0</v>
      </c>
      <c r="BW2987" s="90">
        <f>SUM(K2986:L2991)</f>
        <v>0</v>
      </c>
      <c r="BX2987" s="90">
        <f>SUM(M2986:M2991)</f>
        <v>0</v>
      </c>
      <c r="BY2987" s="90">
        <f>SUM(N2986:N2991)</f>
        <v>0</v>
      </c>
      <c r="BZ2987" s="90">
        <f>SUM(O2986:P2991)</f>
        <v>0</v>
      </c>
      <c r="CA2987" s="90">
        <f>SUM(Q2986:Q2991)</f>
        <v>0</v>
      </c>
      <c r="CB2987" s="90">
        <f>SUM(R2986:R2991)</f>
        <v>0</v>
      </c>
      <c r="CC2987" s="90">
        <f>SUM(S2986:T2991)</f>
        <v>0</v>
      </c>
      <c r="CD2987" s="90">
        <f>SUM(U2986:U2991)</f>
        <v>0</v>
      </c>
      <c r="CE2987" s="90">
        <f>SUM(V2986:V2991)</f>
        <v>0</v>
      </c>
      <c r="CF2987" s="90">
        <f>SUM(W2986:X2991)</f>
        <v>0</v>
      </c>
      <c r="CG2987" s="90">
        <f>SUM(Y2986:Y2991)</f>
        <v>0</v>
      </c>
      <c r="CH2987" s="90">
        <f>SUM(Z2986:Z2991)</f>
        <v>0</v>
      </c>
      <c r="CI2987" s="90">
        <f>SUM(AA2986:AB2991)</f>
        <v>0</v>
      </c>
      <c r="CJ2987" s="90">
        <f>SUM(AC2986:AC2991)</f>
        <v>0</v>
      </c>
      <c r="CK2987" s="90">
        <f>SUM(AD2986:AD2991)</f>
        <v>0</v>
      </c>
      <c r="CP2987" s="342"/>
      <c r="CQ2987" s="342"/>
      <c r="CR2987" s="342"/>
      <c r="CS2987" s="486"/>
      <c r="CT2987" s="486"/>
      <c r="CU2987" s="342"/>
      <c r="CV2987" s="342"/>
      <c r="CW2987" s="486"/>
      <c r="CX2987" s="486"/>
      <c r="CY2987" s="342"/>
      <c r="CZ2987" s="342"/>
      <c r="DA2987" s="486"/>
      <c r="DB2987" s="486"/>
      <c r="DC2987" s="342"/>
      <c r="DD2987" s="342"/>
      <c r="DE2987" s="486"/>
      <c r="DF2987" s="486"/>
      <c r="DG2987" s="342"/>
      <c r="DH2987" s="342"/>
      <c r="DI2987" s="486"/>
      <c r="DJ2987" s="486"/>
      <c r="DK2987" s="342"/>
      <c r="DL2987" s="342"/>
      <c r="DM2987" s="486"/>
      <c r="DN2987" s="486"/>
      <c r="DO2987" s="342"/>
      <c r="DP2987" s="342"/>
    </row>
    <row r="2988" spans="1:122" ht="38.25" customHeight="1" x14ac:dyDescent="0.2">
      <c r="A2988" s="172"/>
      <c r="B2988" s="172"/>
      <c r="C2988" s="169" t="s">
        <v>643</v>
      </c>
      <c r="D2988" s="201"/>
      <c r="E2988" s="201"/>
      <c r="F2988" s="201"/>
      <c r="G2988" s="486"/>
      <c r="H2988" s="486"/>
      <c r="I2988" s="201"/>
      <c r="J2988" s="201"/>
      <c r="K2988" s="486"/>
      <c r="L2988" s="486"/>
      <c r="M2988" s="201"/>
      <c r="N2988" s="201"/>
      <c r="O2988" s="486"/>
      <c r="P2988" s="486"/>
      <c r="Q2988" s="201"/>
      <c r="R2988" s="201"/>
      <c r="S2988" s="486"/>
      <c r="T2988" s="486"/>
      <c r="U2988" s="201"/>
      <c r="V2988" s="201"/>
      <c r="W2988" s="486"/>
      <c r="X2988" s="486"/>
      <c r="Y2988" s="201"/>
      <c r="Z2988" s="201"/>
      <c r="AA2988" s="486"/>
      <c r="AB2988" s="486"/>
      <c r="AC2988" s="201"/>
      <c r="AD2988" s="201"/>
      <c r="AE2988" s="109"/>
      <c r="AG2988" s="130">
        <f t="shared" si="4411"/>
        <v>0</v>
      </c>
      <c r="AH2988" s="130">
        <f t="shared" si="4412"/>
        <v>0</v>
      </c>
      <c r="AI2988" s="130">
        <f t="shared" si="4413"/>
        <v>0</v>
      </c>
      <c r="AJ2988" s="130">
        <f t="shared" si="4414"/>
        <v>0</v>
      </c>
      <c r="AK2988" s="359">
        <f t="shared" si="4415"/>
        <v>0</v>
      </c>
      <c r="AL2988" s="130">
        <f t="shared" si="4416"/>
        <v>0</v>
      </c>
      <c r="AM2988" s="130">
        <f t="shared" si="4417"/>
        <v>0</v>
      </c>
      <c r="AN2988" s="130">
        <f t="shared" si="4418"/>
        <v>0</v>
      </c>
      <c r="AO2988" s="130">
        <f t="shared" si="4419"/>
        <v>0</v>
      </c>
      <c r="AP2988" s="359">
        <f t="shared" si="4420"/>
        <v>0</v>
      </c>
      <c r="AQ2988" s="130">
        <f t="shared" si="4421"/>
        <v>0</v>
      </c>
      <c r="AR2988" s="130">
        <f t="shared" si="4422"/>
        <v>0</v>
      </c>
      <c r="AS2988" s="130">
        <f t="shared" si="4423"/>
        <v>0</v>
      </c>
      <c r="AT2988" s="130">
        <f t="shared" si="4424"/>
        <v>0</v>
      </c>
      <c r="AU2988" s="359">
        <f t="shared" si="4425"/>
        <v>0</v>
      </c>
      <c r="AV2988" s="130">
        <f t="shared" si="4426"/>
        <v>0</v>
      </c>
      <c r="AW2988" s="130">
        <f t="shared" si="4427"/>
        <v>0</v>
      </c>
      <c r="AX2988" s="130">
        <f t="shared" si="4428"/>
        <v>0</v>
      </c>
      <c r="AY2988" s="130">
        <f t="shared" si="4429"/>
        <v>0</v>
      </c>
      <c r="AZ2988" s="359">
        <f t="shared" si="4430"/>
        <v>0</v>
      </c>
      <c r="BA2988" s="130">
        <f t="shared" si="4431"/>
        <v>0</v>
      </c>
      <c r="BB2988" s="130">
        <f t="shared" si="4432"/>
        <v>0</v>
      </c>
      <c r="BC2988" s="130">
        <f t="shared" si="4433"/>
        <v>0</v>
      </c>
      <c r="BD2988" s="130">
        <f t="shared" si="4434"/>
        <v>0</v>
      </c>
      <c r="BE2988" s="359">
        <f t="shared" si="4435"/>
        <v>0</v>
      </c>
      <c r="BF2988" s="130">
        <f t="shared" si="4436"/>
        <v>0</v>
      </c>
      <c r="BG2988" s="130">
        <f t="shared" si="4437"/>
        <v>0</v>
      </c>
      <c r="BH2988" s="130">
        <f t="shared" si="4438"/>
        <v>0</v>
      </c>
      <c r="BI2988" s="130">
        <f t="shared" si="4439"/>
        <v>0</v>
      </c>
      <c r="BJ2988" s="359">
        <f t="shared" si="4440"/>
        <v>0</v>
      </c>
      <c r="BK2988" s="130">
        <f t="shared" si="4441"/>
        <v>0</v>
      </c>
      <c r="BL2988" s="130">
        <f t="shared" si="4442"/>
        <v>0</v>
      </c>
      <c r="BM2988" s="130">
        <f t="shared" si="4443"/>
        <v>0</v>
      </c>
      <c r="BN2988" s="130">
        <f t="shared" si="4444"/>
        <v>0</v>
      </c>
      <c r="BO2988" s="359">
        <f t="shared" si="4445"/>
        <v>0</v>
      </c>
      <c r="BP2988" s="90" t="s">
        <v>2029</v>
      </c>
      <c r="BQ2988" s="90">
        <f>COUNTIF(D2986:D2991,"NS")</f>
        <v>0</v>
      </c>
      <c r="BR2988" s="90">
        <f>COUNTIF(E2986:E2991,"NS")</f>
        <v>0</v>
      </c>
      <c r="BS2988" s="90">
        <f>COUNTIF(F2986:F2991,"NS")</f>
        <v>0</v>
      </c>
      <c r="BT2988" s="90">
        <f>COUNTIF(G2986:H2991,"NS")</f>
        <v>0</v>
      </c>
      <c r="BU2988" s="90">
        <f>COUNTIF(I2986:I2991,"NS")</f>
        <v>0</v>
      </c>
      <c r="BV2988" s="90">
        <f>COUNTIF(J2986:J2991,"NS")</f>
        <v>0</v>
      </c>
      <c r="BW2988" s="90">
        <f>COUNTIF(K2986:L2991,"NS")</f>
        <v>0</v>
      </c>
      <c r="BX2988" s="90">
        <f>COUNTIF(M2986:M2991,"NS")</f>
        <v>0</v>
      </c>
      <c r="BY2988" s="90">
        <f>COUNTIF(N2986:N2991,"NS")</f>
        <v>0</v>
      </c>
      <c r="BZ2988" s="90">
        <f>COUNTIF(O2986:P2991,"NS")</f>
        <v>0</v>
      </c>
      <c r="CA2988" s="90">
        <f>COUNTIF(Q2986:Q2991,"NS")</f>
        <v>0</v>
      </c>
      <c r="CB2988" s="90">
        <f>COUNTIF(R2986:R2991,"NS")</f>
        <v>0</v>
      </c>
      <c r="CC2988" s="90">
        <f>COUNTIF(S2986:T2991,"NS")</f>
        <v>0</v>
      </c>
      <c r="CD2988" s="90">
        <f>COUNTIF(U2986:U2991,"NS")</f>
        <v>0</v>
      </c>
      <c r="CE2988" s="90">
        <f>COUNTIF(V2986:V2991,"NS")</f>
        <v>0</v>
      </c>
      <c r="CF2988" s="90">
        <f>COUNTIF(W2986:X2991,"NS")</f>
        <v>0</v>
      </c>
      <c r="CG2988" s="90">
        <f>COUNTIF(Y2986:Y2991,"NS")</f>
        <v>0</v>
      </c>
      <c r="CH2988" s="90">
        <f>COUNTIF(Z2986:Z2991,"NS")</f>
        <v>0</v>
      </c>
      <c r="CI2988" s="90">
        <f>COUNTIF(AA2986:AB2991,"NS")</f>
        <v>0</v>
      </c>
      <c r="CJ2988" s="90">
        <f>COUNTIF(AC2986:AC2991,"NS")</f>
        <v>0</v>
      </c>
      <c r="CK2988" s="90">
        <f>COUNTIF(AD2986:AD2991,"NS")</f>
        <v>0</v>
      </c>
      <c r="CP2988" s="342"/>
      <c r="CQ2988" s="342"/>
      <c r="CR2988" s="342"/>
      <c r="CS2988" s="486"/>
      <c r="CT2988" s="486"/>
      <c r="CU2988" s="342"/>
      <c r="CV2988" s="342"/>
      <c r="CW2988" s="486"/>
      <c r="CX2988" s="486"/>
      <c r="CY2988" s="342"/>
      <c r="CZ2988" s="342"/>
      <c r="DA2988" s="486"/>
      <c r="DB2988" s="486"/>
      <c r="DC2988" s="342"/>
      <c r="DD2988" s="342"/>
      <c r="DE2988" s="486"/>
      <c r="DF2988" s="486"/>
      <c r="DG2988" s="342"/>
      <c r="DH2988" s="342"/>
      <c r="DI2988" s="486"/>
      <c r="DJ2988" s="486"/>
      <c r="DK2988" s="342"/>
      <c r="DL2988" s="342"/>
      <c r="DM2988" s="486"/>
      <c r="DN2988" s="486"/>
      <c r="DO2988" s="342"/>
      <c r="DP2988" s="342"/>
    </row>
    <row r="2989" spans="1:122" ht="38.25" customHeight="1" x14ac:dyDescent="0.2">
      <c r="A2989" s="172"/>
      <c r="B2989" s="172"/>
      <c r="C2989" s="169" t="s">
        <v>644</v>
      </c>
      <c r="D2989" s="201"/>
      <c r="E2989" s="201"/>
      <c r="F2989" s="201"/>
      <c r="G2989" s="486"/>
      <c r="H2989" s="486"/>
      <c r="I2989" s="201"/>
      <c r="J2989" s="201"/>
      <c r="K2989" s="486"/>
      <c r="L2989" s="486"/>
      <c r="M2989" s="201"/>
      <c r="N2989" s="201"/>
      <c r="O2989" s="486"/>
      <c r="P2989" s="486"/>
      <c r="Q2989" s="201"/>
      <c r="R2989" s="201"/>
      <c r="S2989" s="486"/>
      <c r="T2989" s="486"/>
      <c r="U2989" s="201"/>
      <c r="V2989" s="201"/>
      <c r="W2989" s="486"/>
      <c r="X2989" s="486"/>
      <c r="Y2989" s="201"/>
      <c r="Z2989" s="201"/>
      <c r="AA2989" s="486"/>
      <c r="AB2989" s="486"/>
      <c r="AC2989" s="201"/>
      <c r="AD2989" s="201"/>
      <c r="AE2989" s="109"/>
      <c r="AG2989" s="130">
        <f t="shared" si="4411"/>
        <v>0</v>
      </c>
      <c r="AH2989" s="130">
        <f t="shared" si="4412"/>
        <v>0</v>
      </c>
      <c r="AI2989" s="130">
        <f t="shared" si="4413"/>
        <v>0</v>
      </c>
      <c r="AJ2989" s="130">
        <f t="shared" si="4414"/>
        <v>0</v>
      </c>
      <c r="AK2989" s="359">
        <f t="shared" si="4415"/>
        <v>0</v>
      </c>
      <c r="AL2989" s="130">
        <f t="shared" si="4416"/>
        <v>0</v>
      </c>
      <c r="AM2989" s="130">
        <f t="shared" si="4417"/>
        <v>0</v>
      </c>
      <c r="AN2989" s="130">
        <f t="shared" si="4418"/>
        <v>0</v>
      </c>
      <c r="AO2989" s="130">
        <f t="shared" si="4419"/>
        <v>0</v>
      </c>
      <c r="AP2989" s="359">
        <f t="shared" si="4420"/>
        <v>0</v>
      </c>
      <c r="AQ2989" s="130">
        <f t="shared" si="4421"/>
        <v>0</v>
      </c>
      <c r="AR2989" s="130">
        <f t="shared" si="4422"/>
        <v>0</v>
      </c>
      <c r="AS2989" s="130">
        <f t="shared" si="4423"/>
        <v>0</v>
      </c>
      <c r="AT2989" s="130">
        <f t="shared" si="4424"/>
        <v>0</v>
      </c>
      <c r="AU2989" s="359">
        <f t="shared" si="4425"/>
        <v>0</v>
      </c>
      <c r="AV2989" s="130">
        <f t="shared" si="4426"/>
        <v>0</v>
      </c>
      <c r="AW2989" s="130">
        <f t="shared" si="4427"/>
        <v>0</v>
      </c>
      <c r="AX2989" s="130">
        <f t="shared" si="4428"/>
        <v>0</v>
      </c>
      <c r="AY2989" s="130">
        <f t="shared" si="4429"/>
        <v>0</v>
      </c>
      <c r="AZ2989" s="359">
        <f t="shared" si="4430"/>
        <v>0</v>
      </c>
      <c r="BA2989" s="130">
        <f t="shared" si="4431"/>
        <v>0</v>
      </c>
      <c r="BB2989" s="130">
        <f t="shared" si="4432"/>
        <v>0</v>
      </c>
      <c r="BC2989" s="130">
        <f t="shared" si="4433"/>
        <v>0</v>
      </c>
      <c r="BD2989" s="130">
        <f t="shared" si="4434"/>
        <v>0</v>
      </c>
      <c r="BE2989" s="359">
        <f t="shared" si="4435"/>
        <v>0</v>
      </c>
      <c r="BF2989" s="130">
        <f t="shared" si="4436"/>
        <v>0</v>
      </c>
      <c r="BG2989" s="130">
        <f t="shared" si="4437"/>
        <v>0</v>
      </c>
      <c r="BH2989" s="130">
        <f t="shared" si="4438"/>
        <v>0</v>
      </c>
      <c r="BI2989" s="130">
        <f t="shared" si="4439"/>
        <v>0</v>
      </c>
      <c r="BJ2989" s="359">
        <f t="shared" si="4440"/>
        <v>0</v>
      </c>
      <c r="BK2989" s="130">
        <f t="shared" si="4441"/>
        <v>0</v>
      </c>
      <c r="BL2989" s="130">
        <f t="shared" si="4442"/>
        <v>0</v>
      </c>
      <c r="BM2989" s="130">
        <f t="shared" si="4443"/>
        <v>0</v>
      </c>
      <c r="BN2989" s="130">
        <f t="shared" si="4444"/>
        <v>0</v>
      </c>
      <c r="BO2989" s="359">
        <f t="shared" si="4445"/>
        <v>0</v>
      </c>
      <c r="BP2989" s="90" t="s">
        <v>2104</v>
      </c>
      <c r="BQ2989" s="90">
        <f>D2985</f>
        <v>0</v>
      </c>
      <c r="BR2989" s="90">
        <f>E2985</f>
        <v>0</v>
      </c>
      <c r="BS2989" s="90">
        <f>F2985</f>
        <v>0</v>
      </c>
      <c r="BT2989" s="90">
        <f>G2985</f>
        <v>0</v>
      </c>
      <c r="BU2989" s="90">
        <f>I2985</f>
        <v>0</v>
      </c>
      <c r="BV2989" s="90">
        <f>J2985</f>
        <v>0</v>
      </c>
      <c r="BW2989" s="90">
        <f>K2985</f>
        <v>0</v>
      </c>
      <c r="BX2989" s="90">
        <f>M2985</f>
        <v>0</v>
      </c>
      <c r="BY2989" s="90">
        <f>N2985</f>
        <v>0</v>
      </c>
      <c r="BZ2989" s="90">
        <f>O2985</f>
        <v>0</v>
      </c>
      <c r="CA2989" s="90">
        <f>Q2985</f>
        <v>0</v>
      </c>
      <c r="CB2989" s="90">
        <f>R2985</f>
        <v>0</v>
      </c>
      <c r="CC2989" s="90">
        <f>S2985</f>
        <v>0</v>
      </c>
      <c r="CD2989" s="90">
        <f>U2985</f>
        <v>0</v>
      </c>
      <c r="CE2989" s="90">
        <f>V2985</f>
        <v>0</v>
      </c>
      <c r="CF2989" s="90">
        <f>W2985</f>
        <v>0</v>
      </c>
      <c r="CG2989" s="90">
        <f>Y2985</f>
        <v>0</v>
      </c>
      <c r="CH2989" s="90">
        <f>Z2985</f>
        <v>0</v>
      </c>
      <c r="CI2989" s="90">
        <f>AA2985</f>
        <v>0</v>
      </c>
      <c r="CJ2989" s="90">
        <f>AC2985</f>
        <v>0</v>
      </c>
      <c r="CK2989" s="90">
        <f>AD2985</f>
        <v>0</v>
      </c>
      <c r="CP2989" s="342"/>
      <c r="CQ2989" s="342"/>
      <c r="CR2989" s="342"/>
      <c r="CS2989" s="486"/>
      <c r="CT2989" s="486"/>
      <c r="CU2989" s="342"/>
      <c r="CV2989" s="342"/>
      <c r="CW2989" s="486"/>
      <c r="CX2989" s="486"/>
      <c r="CY2989" s="342"/>
      <c r="CZ2989" s="342"/>
      <c r="DA2989" s="486"/>
      <c r="DB2989" s="486"/>
      <c r="DC2989" s="342"/>
      <c r="DD2989" s="342"/>
      <c r="DE2989" s="486"/>
      <c r="DF2989" s="486"/>
      <c r="DG2989" s="342"/>
      <c r="DH2989" s="342"/>
      <c r="DI2989" s="486"/>
      <c r="DJ2989" s="486"/>
      <c r="DK2989" s="342"/>
      <c r="DL2989" s="342"/>
      <c r="DM2989" s="486"/>
      <c r="DN2989" s="486"/>
      <c r="DO2989" s="342"/>
      <c r="DP2989" s="342"/>
    </row>
    <row r="2990" spans="1:122" ht="38.25" customHeight="1" x14ac:dyDescent="0.2">
      <c r="A2990" s="172"/>
      <c r="B2990" s="172"/>
      <c r="C2990" s="169" t="s">
        <v>645</v>
      </c>
      <c r="D2990" s="201"/>
      <c r="E2990" s="201"/>
      <c r="F2990" s="201"/>
      <c r="G2990" s="486"/>
      <c r="H2990" s="486"/>
      <c r="I2990" s="201"/>
      <c r="J2990" s="201"/>
      <c r="K2990" s="486"/>
      <c r="L2990" s="486"/>
      <c r="M2990" s="201"/>
      <c r="N2990" s="201"/>
      <c r="O2990" s="486"/>
      <c r="P2990" s="486"/>
      <c r="Q2990" s="201"/>
      <c r="R2990" s="201"/>
      <c r="S2990" s="486"/>
      <c r="T2990" s="486"/>
      <c r="U2990" s="201"/>
      <c r="V2990" s="201"/>
      <c r="W2990" s="486"/>
      <c r="X2990" s="486"/>
      <c r="Y2990" s="201"/>
      <c r="Z2990" s="201"/>
      <c r="AA2990" s="486"/>
      <c r="AB2990" s="486"/>
      <c r="AC2990" s="201"/>
      <c r="AD2990" s="201"/>
      <c r="AE2990" s="109"/>
      <c r="AG2990" s="130">
        <f t="shared" si="4411"/>
        <v>0</v>
      </c>
      <c r="AH2990" s="130">
        <f t="shared" si="4412"/>
        <v>0</v>
      </c>
      <c r="AI2990" s="130">
        <f t="shared" si="4413"/>
        <v>0</v>
      </c>
      <c r="AJ2990" s="130">
        <f t="shared" si="4414"/>
        <v>0</v>
      </c>
      <c r="AK2990" s="359">
        <f t="shared" si="4415"/>
        <v>0</v>
      </c>
      <c r="AL2990" s="130">
        <f t="shared" si="4416"/>
        <v>0</v>
      </c>
      <c r="AM2990" s="130">
        <f t="shared" si="4417"/>
        <v>0</v>
      </c>
      <c r="AN2990" s="130">
        <f t="shared" si="4418"/>
        <v>0</v>
      </c>
      <c r="AO2990" s="130">
        <f t="shared" si="4419"/>
        <v>0</v>
      </c>
      <c r="AP2990" s="359">
        <f t="shared" si="4420"/>
        <v>0</v>
      </c>
      <c r="AQ2990" s="130">
        <f t="shared" si="4421"/>
        <v>0</v>
      </c>
      <c r="AR2990" s="130">
        <f t="shared" si="4422"/>
        <v>0</v>
      </c>
      <c r="AS2990" s="130">
        <f t="shared" si="4423"/>
        <v>0</v>
      </c>
      <c r="AT2990" s="130">
        <f t="shared" si="4424"/>
        <v>0</v>
      </c>
      <c r="AU2990" s="359">
        <f t="shared" si="4425"/>
        <v>0</v>
      </c>
      <c r="AV2990" s="130">
        <f t="shared" si="4426"/>
        <v>0</v>
      </c>
      <c r="AW2990" s="130">
        <f t="shared" si="4427"/>
        <v>0</v>
      </c>
      <c r="AX2990" s="130">
        <f t="shared" si="4428"/>
        <v>0</v>
      </c>
      <c r="AY2990" s="130">
        <f t="shared" si="4429"/>
        <v>0</v>
      </c>
      <c r="AZ2990" s="359">
        <f t="shared" si="4430"/>
        <v>0</v>
      </c>
      <c r="BA2990" s="130">
        <f t="shared" si="4431"/>
        <v>0</v>
      </c>
      <c r="BB2990" s="130">
        <f t="shared" si="4432"/>
        <v>0</v>
      </c>
      <c r="BC2990" s="130">
        <f t="shared" si="4433"/>
        <v>0</v>
      </c>
      <c r="BD2990" s="130">
        <f t="shared" si="4434"/>
        <v>0</v>
      </c>
      <c r="BE2990" s="359">
        <f t="shared" si="4435"/>
        <v>0</v>
      </c>
      <c r="BF2990" s="130">
        <f t="shared" si="4436"/>
        <v>0</v>
      </c>
      <c r="BG2990" s="130">
        <f t="shared" si="4437"/>
        <v>0</v>
      </c>
      <c r="BH2990" s="130">
        <f t="shared" si="4438"/>
        <v>0</v>
      </c>
      <c r="BI2990" s="130">
        <f t="shared" si="4439"/>
        <v>0</v>
      </c>
      <c r="BJ2990" s="359">
        <f t="shared" si="4440"/>
        <v>0</v>
      </c>
      <c r="BK2990" s="130">
        <f t="shared" si="4441"/>
        <v>0</v>
      </c>
      <c r="BL2990" s="130">
        <f t="shared" si="4442"/>
        <v>0</v>
      </c>
      <c r="BM2990" s="130">
        <f t="shared" si="4443"/>
        <v>0</v>
      </c>
      <c r="BN2990" s="130">
        <f t="shared" si="4444"/>
        <v>0</v>
      </c>
      <c r="BO2990" s="359">
        <f t="shared" si="4445"/>
        <v>0</v>
      </c>
      <c r="CP2990" s="342"/>
      <c r="CQ2990" s="342"/>
      <c r="CR2990" s="342"/>
      <c r="CS2990" s="486"/>
      <c r="CT2990" s="486"/>
      <c r="CU2990" s="342"/>
      <c r="CV2990" s="342"/>
      <c r="CW2990" s="486"/>
      <c r="CX2990" s="486"/>
      <c r="CY2990" s="342"/>
      <c r="CZ2990" s="342"/>
      <c r="DA2990" s="486"/>
      <c r="DB2990" s="486"/>
      <c r="DC2990" s="342"/>
      <c r="DD2990" s="342"/>
      <c r="DE2990" s="486"/>
      <c r="DF2990" s="486"/>
      <c r="DG2990" s="342"/>
      <c r="DH2990" s="342"/>
      <c r="DI2990" s="486"/>
      <c r="DJ2990" s="486"/>
      <c r="DK2990" s="342"/>
      <c r="DL2990" s="342"/>
      <c r="DM2990" s="486"/>
      <c r="DN2990" s="486"/>
      <c r="DO2990" s="342"/>
      <c r="DP2990" s="342"/>
    </row>
    <row r="2991" spans="1:122" ht="38.25" customHeight="1" x14ac:dyDescent="0.2">
      <c r="A2991" s="172"/>
      <c r="B2991" s="172"/>
      <c r="C2991" s="169" t="s">
        <v>646</v>
      </c>
      <c r="D2991" s="201"/>
      <c r="E2991" s="201"/>
      <c r="F2991" s="201"/>
      <c r="G2991" s="486"/>
      <c r="H2991" s="486"/>
      <c r="I2991" s="201"/>
      <c r="J2991" s="201"/>
      <c r="K2991" s="486"/>
      <c r="L2991" s="486"/>
      <c r="M2991" s="201"/>
      <c r="N2991" s="201"/>
      <c r="O2991" s="486"/>
      <c r="P2991" s="486"/>
      <c r="Q2991" s="201"/>
      <c r="R2991" s="201"/>
      <c r="S2991" s="486"/>
      <c r="T2991" s="486"/>
      <c r="U2991" s="201"/>
      <c r="V2991" s="201"/>
      <c r="W2991" s="486"/>
      <c r="X2991" s="486"/>
      <c r="Y2991" s="201"/>
      <c r="Z2991" s="201"/>
      <c r="AA2991" s="486"/>
      <c r="AB2991" s="486"/>
      <c r="AC2991" s="201"/>
      <c r="AD2991" s="201"/>
      <c r="AE2991" s="109"/>
      <c r="AG2991" s="130">
        <f t="shared" ref="AG2991:AG3010" si="4790">D2991</f>
        <v>0</v>
      </c>
      <c r="AH2991" s="130">
        <f t="shared" ref="AH2991:AH3010" si="4791">COUNTIF(E2991:F2991,"NS")</f>
        <v>0</v>
      </c>
      <c r="AI2991" s="130">
        <f t="shared" ref="AI2991:AI3010" si="4792">SUM(E2991:F2991)</f>
        <v>0</v>
      </c>
      <c r="AJ2991" s="130">
        <f t="shared" ref="AJ2991:AJ3010" si="4793">COUNTIF(E2991:F2991,"NA")</f>
        <v>0</v>
      </c>
      <c r="AK2991" s="359">
        <f t="shared" ref="AK2991:AK3010" si="4794">IF($AG$2369=$AH$2369,0,
IF(OR(
AND(AG2991=0,AH2991&gt;0),
AND(AG2991="NS",AI2991&gt;0),
AND(AG2991="NS",AI2991=0,AH2991=0)),1,
IF(OR(
AND(AG2991&gt;0,AH2991=2),
AND(AG2991="NS",AH2991=2),
AND(AG2991="NS",AI2991=0,AH2991&gt;0),
AG2991=AI2991,
AND(AG2991="NA",AH2991=0,AI2991=0,AJ2991&gt;0)),0,1)))</f>
        <v>0</v>
      </c>
      <c r="AL2991" s="130">
        <f t="shared" ref="AL2991:AL3010" si="4795">G2991</f>
        <v>0</v>
      </c>
      <c r="AM2991" s="130">
        <f t="shared" ref="AM2991:AM3010" si="4796">COUNTIF(I2991:J2991,"NS")</f>
        <v>0</v>
      </c>
      <c r="AN2991" s="130">
        <f t="shared" ref="AN2991:AN3010" si="4797">SUM(I2991:J2991)</f>
        <v>0</v>
      </c>
      <c r="AO2991" s="130">
        <f t="shared" ref="AO2991:AO3010" si="4798">COUNTIF(I2991:J2991,"NA")</f>
        <v>0</v>
      </c>
      <c r="AP2991" s="359">
        <f t="shared" ref="AP2991:AP3010" si="4799">IF($AG$2369=$AH$2369,0,
IF(OR(
AND(AL2991=0,AM2991&gt;0),
AND(AL2991="NS",AN2991&gt;0),
AND(AL2991="NS",AN2991=0,AM2991=0)),1,
IF(OR(
AND(AL2991&gt;0,AM2991=2),
AND(AL2991="NS",AM2991=2),
AND(AL2991="NS",AN2991=0,AM2991&gt;0),
AL2991=AN2991,
AND(AL2991="NA",AM2991=0,AN2991=0,AO2991&gt;0)),0,1)))</f>
        <v>0</v>
      </c>
      <c r="AQ2991" s="130">
        <f t="shared" ref="AQ2991:AQ3010" si="4800">K2991</f>
        <v>0</v>
      </c>
      <c r="AR2991" s="130">
        <f t="shared" ref="AR2991:AR3010" si="4801">COUNTIF(M2991:N2991,"NS")</f>
        <v>0</v>
      </c>
      <c r="AS2991" s="130">
        <f t="shared" ref="AS2991:AS3010" si="4802">SUM(M2991:N2991)</f>
        <v>0</v>
      </c>
      <c r="AT2991" s="130">
        <f t="shared" ref="AT2991:AT3010" si="4803">COUNTIF(M2991:N2991,"NA")</f>
        <v>0</v>
      </c>
      <c r="AU2991" s="359">
        <f t="shared" ref="AU2991:AU3010" si="4804">IF($AG$2369=$AH$2369,0,
IF(OR(
AND(AQ2991=0,AR2991&gt;0),
AND(AQ2991="NS",AS2991&gt;0),
AND(AQ2991="NS",AS2991=0,AR2991=0)),1,
IF(OR(
AND(AQ2991&gt;0,AR2991=2),
AND(AQ2991="NS",AR2991=2),
AND(AQ2991="NS",AS2991=0,AR2991&gt;0),
AQ2991=AS2991,
AND(AQ2991="NA",AR2991=0,AS2991=0,AT2991&gt;0)),0,1)))</f>
        <v>0</v>
      </c>
      <c r="AV2991" s="130">
        <f t="shared" ref="AV2991:AV3010" si="4805">O2991</f>
        <v>0</v>
      </c>
      <c r="AW2991" s="130">
        <f t="shared" ref="AW2991:AW3010" si="4806">COUNTIF(Q2991:R2991,"NS")</f>
        <v>0</v>
      </c>
      <c r="AX2991" s="130">
        <f t="shared" ref="AX2991:AX3010" si="4807">SUM(Q2991:R2991)</f>
        <v>0</v>
      </c>
      <c r="AY2991" s="130">
        <f t="shared" ref="AY2991:AY3010" si="4808">COUNTIF(Q2991:R2991,"NA")</f>
        <v>0</v>
      </c>
      <c r="AZ2991" s="359">
        <f t="shared" ref="AZ2991:AZ3010" si="4809">IF($AG$2369=$AH$2369,0,
IF(OR(
AND(AV2991=0,AW2991&gt;0),
AND(AV2991="NS",AX2991&gt;0),
AND(AV2991="NS",AX2991=0,AW2991=0)),1,
IF(OR(
AND(AV2991&gt;0,AW2991=2),
AND(AV2991="NS",AW2991=2),
AND(AV2991="NS",AX2991=0,AW2991&gt;0),
AV2991=AX2991,
AND(AV2991="NA",AW2991=0,AX2991=0,AY2991&gt;0)),0,1)))</f>
        <v>0</v>
      </c>
      <c r="BA2991" s="130">
        <f t="shared" ref="BA2991:BA3010" si="4810">S2991</f>
        <v>0</v>
      </c>
      <c r="BB2991" s="130">
        <f t="shared" ref="BB2991:BB3010" si="4811">COUNTIF(U2991:V2991,"NS")</f>
        <v>0</v>
      </c>
      <c r="BC2991" s="130">
        <f t="shared" ref="BC2991:BC3010" si="4812">SUM(U2991:V2991)</f>
        <v>0</v>
      </c>
      <c r="BD2991" s="130">
        <f t="shared" ref="BD2991:BD3010" si="4813">COUNTIF(U2991:V2991,"NA")</f>
        <v>0</v>
      </c>
      <c r="BE2991" s="359">
        <f t="shared" ref="BE2991:BE3010" si="4814">IF($AG$2369=$AH$2369,0,
IF(OR(
AND(BA2991=0,BB2991&gt;0),
AND(BA2991="NS",BC2991&gt;0),
AND(BA2991="NS",BC2991=0,BB2991=0)),1,
IF(OR(
AND(BA2991&gt;0,BB2991=2),
AND(BA2991="NS",BB2991=2),
AND(BA2991="NS",BC2991=0,BB2991&gt;0),
BA2991=BC2991,
AND(BA2991="NA",BB2991=0,BC2991=0,BD2991&gt;0)),0,1)))</f>
        <v>0</v>
      </c>
      <c r="BF2991" s="130">
        <f t="shared" ref="BF2991:BF3010" si="4815">W2991</f>
        <v>0</v>
      </c>
      <c r="BG2991" s="130">
        <f t="shared" ref="BG2991:BG3010" si="4816">COUNTIF(Y2991:Z2991,"NS")</f>
        <v>0</v>
      </c>
      <c r="BH2991" s="130">
        <f t="shared" ref="BH2991:BH3010" si="4817">SUM(Y2991:Z2991)</f>
        <v>0</v>
      </c>
      <c r="BI2991" s="130">
        <f t="shared" ref="BI2991:BI3010" si="4818">COUNTIF(Y2991:Z2991,"NA")</f>
        <v>0</v>
      </c>
      <c r="BJ2991" s="359">
        <f t="shared" ref="BJ2991:BJ3010" si="4819">IF($AG$2369=$AH$2369,0,
IF(OR(
AND(BF2991=0,BG2991&gt;0),
AND(BF2991="NS",BH2991&gt;0),
AND(BF2991="NS",BH2991=0,BG2991=0)),1,
IF(OR(
AND(BF2991&gt;0,BG2991=2),
AND(BF2991="NS",BG2991=2),
AND(BF2991="NS",BH2991=0,BG2991&gt;0),
BF2991=BH2991,
AND(BF2991="NA",BG2991=0,BH2991=0,BI2991&gt;0)),0,1)))</f>
        <v>0</v>
      </c>
      <c r="BK2991" s="130">
        <f t="shared" ref="BK2991:BK3010" si="4820">AA2991</f>
        <v>0</v>
      </c>
      <c r="BL2991" s="130">
        <f t="shared" ref="BL2991:BL3010" si="4821">COUNTIF(AC2991:AD2991,"NS")</f>
        <v>0</v>
      </c>
      <c r="BM2991" s="130">
        <f t="shared" ref="BM2991:BM3010" si="4822">SUM(AC2991:AD2991)</f>
        <v>0</v>
      </c>
      <c r="BN2991" s="130">
        <f t="shared" ref="BN2991:BN3010" si="4823">COUNTIF(AC2991:AD2991,"NA")</f>
        <v>0</v>
      </c>
      <c r="BO2991" s="359">
        <f t="shared" ref="BO2991:BO3010" si="4824">IF($AG$2369=$AH$2369,0,
IF(OR(
AND(BK2991=0,BL2991&gt;0),
AND(BK2991="NS",BM2991&gt;0),
AND(BK2991="NS",BM2991=0,BL2991=0)),1,
IF(OR(
AND(BK2991&gt;0,BL2991=2),
AND(BK2991="NS",BL2991=2),
AND(BK2991="NS",BM2991=0,BL2991&gt;0),
BK2991=BM2991,
AND(BK2991="NA",BL2991=0,BM2991=0,BN2991&gt;0)),0,1)))</f>
        <v>0</v>
      </c>
      <c r="CP2991" s="342"/>
      <c r="CQ2991" s="342"/>
      <c r="CR2991" s="342"/>
      <c r="CS2991" s="486"/>
      <c r="CT2991" s="486"/>
      <c r="CU2991" s="342"/>
      <c r="CV2991" s="342"/>
      <c r="CW2991" s="486"/>
      <c r="CX2991" s="486"/>
      <c r="CY2991" s="342"/>
      <c r="CZ2991" s="342"/>
      <c r="DA2991" s="486"/>
      <c r="DB2991" s="486"/>
      <c r="DC2991" s="342"/>
      <c r="DD2991" s="342"/>
      <c r="DE2991" s="486"/>
      <c r="DF2991" s="486"/>
      <c r="DG2991" s="342"/>
      <c r="DH2991" s="342"/>
      <c r="DI2991" s="486"/>
      <c r="DJ2991" s="486"/>
      <c r="DK2991" s="342"/>
      <c r="DL2991" s="342"/>
      <c r="DM2991" s="486"/>
      <c r="DN2991" s="486"/>
      <c r="DO2991" s="342"/>
      <c r="DP2991" s="342"/>
    </row>
    <row r="2992" spans="1:122" ht="38.25" customHeight="1" x14ac:dyDescent="0.2">
      <c r="A2992" s="173"/>
      <c r="B2992" s="173"/>
      <c r="C2992" s="168" t="s">
        <v>647</v>
      </c>
      <c r="D2992" s="201"/>
      <c r="E2992" s="201"/>
      <c r="F2992" s="201"/>
      <c r="G2992" s="486"/>
      <c r="H2992" s="486"/>
      <c r="I2992" s="201"/>
      <c r="J2992" s="201"/>
      <c r="K2992" s="486"/>
      <c r="L2992" s="486"/>
      <c r="M2992" s="201"/>
      <c r="N2992" s="201"/>
      <c r="O2992" s="486"/>
      <c r="P2992" s="486"/>
      <c r="Q2992" s="201"/>
      <c r="R2992" s="201"/>
      <c r="S2992" s="486"/>
      <c r="T2992" s="486"/>
      <c r="U2992" s="201"/>
      <c r="V2992" s="201"/>
      <c r="W2992" s="486"/>
      <c r="X2992" s="486"/>
      <c r="Y2992" s="201"/>
      <c r="Z2992" s="201"/>
      <c r="AA2992" s="486"/>
      <c r="AB2992" s="486"/>
      <c r="AC2992" s="201"/>
      <c r="AD2992" s="201"/>
      <c r="AE2992" s="109"/>
      <c r="AG2992" s="130">
        <f t="shared" si="4790"/>
        <v>0</v>
      </c>
      <c r="AH2992" s="130">
        <f t="shared" si="4791"/>
        <v>0</v>
      </c>
      <c r="AI2992" s="130">
        <f t="shared" si="4792"/>
        <v>0</v>
      </c>
      <c r="AJ2992" s="130">
        <f t="shared" si="4793"/>
        <v>0</v>
      </c>
      <c r="AK2992" s="359">
        <f t="shared" si="4794"/>
        <v>0</v>
      </c>
      <c r="AL2992" s="130">
        <f t="shared" si="4795"/>
        <v>0</v>
      </c>
      <c r="AM2992" s="130">
        <f t="shared" si="4796"/>
        <v>0</v>
      </c>
      <c r="AN2992" s="130">
        <f t="shared" si="4797"/>
        <v>0</v>
      </c>
      <c r="AO2992" s="130">
        <f t="shared" si="4798"/>
        <v>0</v>
      </c>
      <c r="AP2992" s="359">
        <f t="shared" si="4799"/>
        <v>0</v>
      </c>
      <c r="AQ2992" s="130">
        <f t="shared" si="4800"/>
        <v>0</v>
      </c>
      <c r="AR2992" s="130">
        <f t="shared" si="4801"/>
        <v>0</v>
      </c>
      <c r="AS2992" s="130">
        <f t="shared" si="4802"/>
        <v>0</v>
      </c>
      <c r="AT2992" s="130">
        <f t="shared" si="4803"/>
        <v>0</v>
      </c>
      <c r="AU2992" s="359">
        <f t="shared" si="4804"/>
        <v>0</v>
      </c>
      <c r="AV2992" s="130">
        <f t="shared" si="4805"/>
        <v>0</v>
      </c>
      <c r="AW2992" s="130">
        <f t="shared" si="4806"/>
        <v>0</v>
      </c>
      <c r="AX2992" s="130">
        <f t="shared" si="4807"/>
        <v>0</v>
      </c>
      <c r="AY2992" s="130">
        <f t="shared" si="4808"/>
        <v>0</v>
      </c>
      <c r="AZ2992" s="359">
        <f t="shared" si="4809"/>
        <v>0</v>
      </c>
      <c r="BA2992" s="130">
        <f t="shared" si="4810"/>
        <v>0</v>
      </c>
      <c r="BB2992" s="130">
        <f t="shared" si="4811"/>
        <v>0</v>
      </c>
      <c r="BC2992" s="130">
        <f t="shared" si="4812"/>
        <v>0</v>
      </c>
      <c r="BD2992" s="130">
        <f t="shared" si="4813"/>
        <v>0</v>
      </c>
      <c r="BE2992" s="359">
        <f t="shared" si="4814"/>
        <v>0</v>
      </c>
      <c r="BF2992" s="130">
        <f t="shared" si="4815"/>
        <v>0</v>
      </c>
      <c r="BG2992" s="130">
        <f t="shared" si="4816"/>
        <v>0</v>
      </c>
      <c r="BH2992" s="130">
        <f t="shared" si="4817"/>
        <v>0</v>
      </c>
      <c r="BI2992" s="130">
        <f t="shared" si="4818"/>
        <v>0</v>
      </c>
      <c r="BJ2992" s="359">
        <f t="shared" si="4819"/>
        <v>0</v>
      </c>
      <c r="BK2992" s="130">
        <f t="shared" si="4820"/>
        <v>0</v>
      </c>
      <c r="BL2992" s="130">
        <f t="shared" si="4821"/>
        <v>0</v>
      </c>
      <c r="BM2992" s="130">
        <f t="shared" si="4822"/>
        <v>0</v>
      </c>
      <c r="BN2992" s="130">
        <f t="shared" si="4823"/>
        <v>0</v>
      </c>
      <c r="BO2992" s="359">
        <f t="shared" si="4824"/>
        <v>0</v>
      </c>
      <c r="BQ2992" s="246" t="s">
        <v>84</v>
      </c>
      <c r="BR2992" s="246" t="s">
        <v>2048</v>
      </c>
      <c r="BS2992" s="246" t="s">
        <v>2049</v>
      </c>
      <c r="BT2992" s="246" t="s">
        <v>84</v>
      </c>
      <c r="BU2992" s="246" t="s">
        <v>2048</v>
      </c>
      <c r="BV2992" s="246" t="s">
        <v>2049</v>
      </c>
      <c r="BW2992" s="246" t="s">
        <v>84</v>
      </c>
      <c r="BX2992" s="246" t="s">
        <v>2048</v>
      </c>
      <c r="BY2992" s="246" t="s">
        <v>2049</v>
      </c>
      <c r="BZ2992" s="246" t="s">
        <v>84</v>
      </c>
      <c r="CA2992" s="246" t="s">
        <v>2048</v>
      </c>
      <c r="CB2992" s="246" t="s">
        <v>2049</v>
      </c>
      <c r="CC2992" s="246" t="s">
        <v>84</v>
      </c>
      <c r="CD2992" s="246" t="s">
        <v>2048</v>
      </c>
      <c r="CE2992" s="246" t="s">
        <v>2049</v>
      </c>
      <c r="CF2992" s="246" t="s">
        <v>84</v>
      </c>
      <c r="CG2992" s="246" t="s">
        <v>2048</v>
      </c>
      <c r="CH2992" s="246" t="s">
        <v>2049</v>
      </c>
      <c r="CI2992" s="246" t="s">
        <v>84</v>
      </c>
      <c r="CJ2992" s="246" t="s">
        <v>2048</v>
      </c>
      <c r="CK2992" s="246" t="s">
        <v>2049</v>
      </c>
      <c r="CP2992" s="342"/>
      <c r="CQ2992" s="342"/>
      <c r="CR2992" s="342"/>
      <c r="CS2992" s="486"/>
      <c r="CT2992" s="486"/>
      <c r="CU2992" s="342"/>
      <c r="CV2992" s="342"/>
      <c r="CW2992" s="486"/>
      <c r="CX2992" s="486"/>
      <c r="CY2992" s="342"/>
      <c r="CZ2992" s="342"/>
      <c r="DA2992" s="486"/>
      <c r="DB2992" s="486"/>
      <c r="DC2992" s="342"/>
      <c r="DD2992" s="342"/>
      <c r="DE2992" s="486"/>
      <c r="DF2992" s="486"/>
      <c r="DG2992" s="342"/>
      <c r="DH2992" s="342"/>
      <c r="DI2992" s="486"/>
      <c r="DJ2992" s="486"/>
      <c r="DK2992" s="342"/>
      <c r="DL2992" s="342"/>
      <c r="DM2992" s="486"/>
      <c r="DN2992" s="486"/>
      <c r="DO2992" s="342"/>
      <c r="DP2992" s="342"/>
    </row>
    <row r="2993" spans="1:122" ht="38.25" customHeight="1" x14ac:dyDescent="0.2">
      <c r="A2993" s="173"/>
      <c r="B2993" s="173"/>
      <c r="C2993" s="168" t="s">
        <v>649</v>
      </c>
      <c r="D2993" s="201"/>
      <c r="E2993" s="201"/>
      <c r="F2993" s="201"/>
      <c r="G2993" s="486"/>
      <c r="H2993" s="486"/>
      <c r="I2993" s="201"/>
      <c r="J2993" s="201"/>
      <c r="K2993" s="486"/>
      <c r="L2993" s="486"/>
      <c r="M2993" s="201"/>
      <c r="N2993" s="201"/>
      <c r="O2993" s="486"/>
      <c r="P2993" s="486"/>
      <c r="Q2993" s="201"/>
      <c r="R2993" s="201"/>
      <c r="S2993" s="486"/>
      <c r="T2993" s="486"/>
      <c r="U2993" s="201"/>
      <c r="V2993" s="201"/>
      <c r="W2993" s="486"/>
      <c r="X2993" s="486"/>
      <c r="Y2993" s="201"/>
      <c r="Z2993" s="201"/>
      <c r="AA2993" s="486"/>
      <c r="AB2993" s="486"/>
      <c r="AC2993" s="201"/>
      <c r="AD2993" s="201"/>
      <c r="AE2993" s="109"/>
      <c r="AG2993" s="178">
        <f t="shared" si="4790"/>
        <v>0</v>
      </c>
      <c r="AH2993" s="178">
        <f t="shared" si="4791"/>
        <v>0</v>
      </c>
      <c r="AI2993" s="178">
        <f t="shared" si="4792"/>
        <v>0</v>
      </c>
      <c r="AJ2993" s="178">
        <f t="shared" si="4793"/>
        <v>0</v>
      </c>
      <c r="AK2993" s="359">
        <f t="shared" si="4794"/>
        <v>0</v>
      </c>
      <c r="AL2993" s="178">
        <f t="shared" si="4795"/>
        <v>0</v>
      </c>
      <c r="AM2993" s="178">
        <f t="shared" si="4796"/>
        <v>0</v>
      </c>
      <c r="AN2993" s="178">
        <f t="shared" si="4797"/>
        <v>0</v>
      </c>
      <c r="AO2993" s="178">
        <f t="shared" si="4798"/>
        <v>0</v>
      </c>
      <c r="AP2993" s="359">
        <f t="shared" si="4799"/>
        <v>0</v>
      </c>
      <c r="AQ2993" s="178">
        <f t="shared" si="4800"/>
        <v>0</v>
      </c>
      <c r="AR2993" s="178">
        <f t="shared" si="4801"/>
        <v>0</v>
      </c>
      <c r="AS2993" s="178">
        <f t="shared" si="4802"/>
        <v>0</v>
      </c>
      <c r="AT2993" s="178">
        <f t="shared" si="4803"/>
        <v>0</v>
      </c>
      <c r="AU2993" s="359">
        <f t="shared" si="4804"/>
        <v>0</v>
      </c>
      <c r="AV2993" s="178">
        <f t="shared" si="4805"/>
        <v>0</v>
      </c>
      <c r="AW2993" s="178">
        <f t="shared" si="4806"/>
        <v>0</v>
      </c>
      <c r="AX2993" s="178">
        <f t="shared" si="4807"/>
        <v>0</v>
      </c>
      <c r="AY2993" s="178">
        <f t="shared" si="4808"/>
        <v>0</v>
      </c>
      <c r="AZ2993" s="359">
        <f t="shared" si="4809"/>
        <v>0</v>
      </c>
      <c r="BA2993" s="178">
        <f t="shared" si="4810"/>
        <v>0</v>
      </c>
      <c r="BB2993" s="178">
        <f t="shared" si="4811"/>
        <v>0</v>
      </c>
      <c r="BC2993" s="178">
        <f t="shared" si="4812"/>
        <v>0</v>
      </c>
      <c r="BD2993" s="178">
        <f t="shared" si="4813"/>
        <v>0</v>
      </c>
      <c r="BE2993" s="359">
        <f t="shared" si="4814"/>
        <v>0</v>
      </c>
      <c r="BF2993" s="178">
        <f t="shared" si="4815"/>
        <v>0</v>
      </c>
      <c r="BG2993" s="178">
        <f t="shared" si="4816"/>
        <v>0</v>
      </c>
      <c r="BH2993" s="178">
        <f t="shared" si="4817"/>
        <v>0</v>
      </c>
      <c r="BI2993" s="178">
        <f t="shared" si="4818"/>
        <v>0</v>
      </c>
      <c r="BJ2993" s="359">
        <f t="shared" si="4819"/>
        <v>0</v>
      </c>
      <c r="BK2993" s="178">
        <f t="shared" si="4820"/>
        <v>0</v>
      </c>
      <c r="BL2993" s="178">
        <f t="shared" si="4821"/>
        <v>0</v>
      </c>
      <c r="BM2993" s="178">
        <f t="shared" si="4822"/>
        <v>0</v>
      </c>
      <c r="BN2993" s="178">
        <f t="shared" si="4823"/>
        <v>0</v>
      </c>
      <c r="BO2993" s="359">
        <f t="shared" si="4824"/>
        <v>0</v>
      </c>
      <c r="BP2993" s="186" t="s">
        <v>2077</v>
      </c>
      <c r="BQ2993" s="178">
        <f t="shared" ref="BQ2993:CK2993" si="4825">IF($AG$1789=$AH$1789,0,IF(
OR(
AND(BQ2997=0,BQ2996&gt;0),
AND(BQ2997="NS",BQ2995&gt;0),
AND(BQ2997="NS",BQ2995=0,BQ2996=0)),1,
IF(OR(
AND(BQ2997&gt;0,BQ2996=2),
AND(BQ2997="NS",BQ2996=2),
AND(BQ2997="NS",BQ2995=0,BQ2996&gt;0),
BQ2997=BQ2995,
AND(BQ2997="NA",BQ2996=0,BQ2995=0,BQ2994&gt;0)),0,1)))</f>
        <v>0</v>
      </c>
      <c r="BR2993" s="178">
        <f t="shared" si="4825"/>
        <v>0</v>
      </c>
      <c r="BS2993" s="178">
        <f t="shared" si="4825"/>
        <v>0</v>
      </c>
      <c r="BT2993" s="178">
        <f t="shared" si="4825"/>
        <v>0</v>
      </c>
      <c r="BU2993" s="178">
        <f t="shared" si="4825"/>
        <v>0</v>
      </c>
      <c r="BV2993" s="178">
        <f t="shared" si="4825"/>
        <v>0</v>
      </c>
      <c r="BW2993" s="178">
        <f t="shared" si="4825"/>
        <v>0</v>
      </c>
      <c r="BX2993" s="178">
        <f t="shared" si="4825"/>
        <v>0</v>
      </c>
      <c r="BY2993" s="178">
        <f t="shared" si="4825"/>
        <v>0</v>
      </c>
      <c r="BZ2993" s="178">
        <f t="shared" si="4825"/>
        <v>0</v>
      </c>
      <c r="CA2993" s="178">
        <f t="shared" si="4825"/>
        <v>0</v>
      </c>
      <c r="CB2993" s="178">
        <f t="shared" si="4825"/>
        <v>0</v>
      </c>
      <c r="CC2993" s="178">
        <f t="shared" si="4825"/>
        <v>0</v>
      </c>
      <c r="CD2993" s="178">
        <f t="shared" si="4825"/>
        <v>0</v>
      </c>
      <c r="CE2993" s="178">
        <f t="shared" si="4825"/>
        <v>0</v>
      </c>
      <c r="CF2993" s="178">
        <f t="shared" si="4825"/>
        <v>0</v>
      </c>
      <c r="CG2993" s="178">
        <f t="shared" si="4825"/>
        <v>0</v>
      </c>
      <c r="CH2993" s="178">
        <f t="shared" si="4825"/>
        <v>0</v>
      </c>
      <c r="CI2993" s="178">
        <f t="shared" si="4825"/>
        <v>0</v>
      </c>
      <c r="CJ2993" s="178">
        <f t="shared" si="4825"/>
        <v>0</v>
      </c>
      <c r="CK2993" s="178">
        <f t="shared" si="4825"/>
        <v>0</v>
      </c>
      <c r="CL2993" s="186">
        <f>SUM(BZ2993:CK2993)</f>
        <v>0</v>
      </c>
      <c r="CO2993" s="186"/>
      <c r="CP2993" s="341"/>
      <c r="CQ2993" s="341"/>
      <c r="CR2993" s="341"/>
      <c r="CS2993" s="487"/>
      <c r="CT2993" s="487"/>
      <c r="CU2993" s="341"/>
      <c r="CV2993" s="341"/>
      <c r="CW2993" s="487"/>
      <c r="CX2993" s="487"/>
      <c r="CY2993" s="341"/>
      <c r="CZ2993" s="341"/>
      <c r="DA2993" s="487"/>
      <c r="DB2993" s="487"/>
      <c r="DC2993" s="341"/>
      <c r="DD2993" s="341"/>
      <c r="DE2993" s="487"/>
      <c r="DF2993" s="487"/>
      <c r="DG2993" s="341"/>
      <c r="DH2993" s="341"/>
      <c r="DI2993" s="487"/>
      <c r="DJ2993" s="487"/>
      <c r="DK2993" s="341"/>
      <c r="DL2993" s="341"/>
      <c r="DM2993" s="487"/>
      <c r="DN2993" s="487"/>
      <c r="DO2993" s="341"/>
      <c r="DP2993" s="341"/>
      <c r="DQ2993" s="186"/>
      <c r="DR2993" s="186"/>
    </row>
    <row r="2994" spans="1:122" ht="38.25" customHeight="1" x14ac:dyDescent="0.2">
      <c r="A2994" s="172"/>
      <c r="B2994" s="172"/>
      <c r="C2994" s="169" t="s">
        <v>653</v>
      </c>
      <c r="D2994" s="201"/>
      <c r="E2994" s="201"/>
      <c r="F2994" s="201"/>
      <c r="G2994" s="486"/>
      <c r="H2994" s="486"/>
      <c r="I2994" s="201"/>
      <c r="J2994" s="201"/>
      <c r="K2994" s="486"/>
      <c r="L2994" s="486"/>
      <c r="M2994" s="201"/>
      <c r="N2994" s="201"/>
      <c r="O2994" s="486"/>
      <c r="P2994" s="486"/>
      <c r="Q2994" s="201"/>
      <c r="R2994" s="201"/>
      <c r="S2994" s="486"/>
      <c r="T2994" s="486"/>
      <c r="U2994" s="201"/>
      <c r="V2994" s="201"/>
      <c r="W2994" s="486"/>
      <c r="X2994" s="486"/>
      <c r="Y2994" s="201"/>
      <c r="Z2994" s="201"/>
      <c r="AA2994" s="486"/>
      <c r="AB2994" s="486"/>
      <c r="AC2994" s="201"/>
      <c r="AD2994" s="201"/>
      <c r="AE2994" s="109"/>
      <c r="AG2994" s="130">
        <f t="shared" si="4790"/>
        <v>0</v>
      </c>
      <c r="AH2994" s="130">
        <f t="shared" si="4791"/>
        <v>0</v>
      </c>
      <c r="AI2994" s="130">
        <f t="shared" si="4792"/>
        <v>0</v>
      </c>
      <c r="AJ2994" s="130">
        <f t="shared" si="4793"/>
        <v>0</v>
      </c>
      <c r="AK2994" s="359">
        <f t="shared" si="4794"/>
        <v>0</v>
      </c>
      <c r="AL2994" s="130">
        <f t="shared" si="4795"/>
        <v>0</v>
      </c>
      <c r="AM2994" s="130">
        <f t="shared" si="4796"/>
        <v>0</v>
      </c>
      <c r="AN2994" s="130">
        <f t="shared" si="4797"/>
        <v>0</v>
      </c>
      <c r="AO2994" s="130">
        <f t="shared" si="4798"/>
        <v>0</v>
      </c>
      <c r="AP2994" s="359">
        <f t="shared" si="4799"/>
        <v>0</v>
      </c>
      <c r="AQ2994" s="130">
        <f t="shared" si="4800"/>
        <v>0</v>
      </c>
      <c r="AR2994" s="130">
        <f t="shared" si="4801"/>
        <v>0</v>
      </c>
      <c r="AS2994" s="130">
        <f t="shared" si="4802"/>
        <v>0</v>
      </c>
      <c r="AT2994" s="130">
        <f t="shared" si="4803"/>
        <v>0</v>
      </c>
      <c r="AU2994" s="359">
        <f t="shared" si="4804"/>
        <v>0</v>
      </c>
      <c r="AV2994" s="130">
        <f t="shared" si="4805"/>
        <v>0</v>
      </c>
      <c r="AW2994" s="130">
        <f t="shared" si="4806"/>
        <v>0</v>
      </c>
      <c r="AX2994" s="130">
        <f t="shared" si="4807"/>
        <v>0</v>
      </c>
      <c r="AY2994" s="130">
        <f t="shared" si="4808"/>
        <v>0</v>
      </c>
      <c r="AZ2994" s="359">
        <f t="shared" si="4809"/>
        <v>0</v>
      </c>
      <c r="BA2994" s="130">
        <f t="shared" si="4810"/>
        <v>0</v>
      </c>
      <c r="BB2994" s="130">
        <f t="shared" si="4811"/>
        <v>0</v>
      </c>
      <c r="BC2994" s="130">
        <f t="shared" si="4812"/>
        <v>0</v>
      </c>
      <c r="BD2994" s="130">
        <f t="shared" si="4813"/>
        <v>0</v>
      </c>
      <c r="BE2994" s="359">
        <f t="shared" si="4814"/>
        <v>0</v>
      </c>
      <c r="BF2994" s="130">
        <f t="shared" si="4815"/>
        <v>0</v>
      </c>
      <c r="BG2994" s="130">
        <f t="shared" si="4816"/>
        <v>0</v>
      </c>
      <c r="BH2994" s="130">
        <f t="shared" si="4817"/>
        <v>0</v>
      </c>
      <c r="BI2994" s="130">
        <f t="shared" si="4818"/>
        <v>0</v>
      </c>
      <c r="BJ2994" s="359">
        <f t="shared" si="4819"/>
        <v>0</v>
      </c>
      <c r="BK2994" s="130">
        <f t="shared" si="4820"/>
        <v>0</v>
      </c>
      <c r="BL2994" s="130">
        <f t="shared" si="4821"/>
        <v>0</v>
      </c>
      <c r="BM2994" s="130">
        <f t="shared" si="4822"/>
        <v>0</v>
      </c>
      <c r="BN2994" s="130">
        <f t="shared" si="4823"/>
        <v>0</v>
      </c>
      <c r="BO2994" s="359">
        <f t="shared" si="4824"/>
        <v>0</v>
      </c>
      <c r="BP2994" s="90" t="s">
        <v>2058</v>
      </c>
      <c r="BQ2994" s="90">
        <f>COUNTIF(D2994:D2995,"NA")</f>
        <v>0</v>
      </c>
      <c r="BR2994" s="90">
        <f>COUNTIF(E2994:E2995,"NA")</f>
        <v>0</v>
      </c>
      <c r="BS2994" s="90">
        <f>COUNTIF(F2994:F2995,"NA")</f>
        <v>0</v>
      </c>
      <c r="BT2994" s="90">
        <f>COUNTIF(G2994:H2995,"NA")</f>
        <v>0</v>
      </c>
      <c r="BU2994" s="90">
        <f>COUNTIF(I2994:I2995,"NA")</f>
        <v>0</v>
      </c>
      <c r="BV2994" s="90">
        <f>COUNTIF(J2994:J2995,"NA")</f>
        <v>0</v>
      </c>
      <c r="BW2994" s="90">
        <f>COUNTIF(K2994:L2995,"NA")</f>
        <v>0</v>
      </c>
      <c r="BX2994" s="90">
        <f>COUNTIF(M2994:M2995,"NA")</f>
        <v>0</v>
      </c>
      <c r="BY2994" s="90">
        <f>COUNTIF(N2994:N2995,"NA")</f>
        <v>0</v>
      </c>
      <c r="BZ2994" s="90">
        <f>COUNTIF(O2994:P2995,"NA")</f>
        <v>0</v>
      </c>
      <c r="CA2994" s="90">
        <f>COUNTIF(Q2994:Q2995,"NA")</f>
        <v>0</v>
      </c>
      <c r="CB2994" s="90">
        <f>COUNTIF(R2994:R2995,"NA")</f>
        <v>0</v>
      </c>
      <c r="CC2994" s="90">
        <f>COUNTIF(S2994:T2995,"NA")</f>
        <v>0</v>
      </c>
      <c r="CD2994" s="90">
        <f>COUNTIF(U2994:U2995,"NA")</f>
        <v>0</v>
      </c>
      <c r="CE2994" s="90">
        <f>COUNTIF(V2994:V2995,"NA")</f>
        <v>0</v>
      </c>
      <c r="CF2994" s="90">
        <f>COUNTIF(W2994:X2995,"NA")</f>
        <v>0</v>
      </c>
      <c r="CG2994" s="90">
        <f>COUNTIF(Y2994:Y2995,"NA")</f>
        <v>0</v>
      </c>
      <c r="CH2994" s="90">
        <f>COUNTIF(Z2994:Z2995,"NA")</f>
        <v>0</v>
      </c>
      <c r="CI2994" s="90">
        <f>COUNTIF(AA2994:AB2995,"NA")</f>
        <v>0</v>
      </c>
      <c r="CJ2994" s="90">
        <f>COUNTIF(AC2994:AC2995,"NA")</f>
        <v>0</v>
      </c>
      <c r="CK2994" s="90">
        <f>COUNTIF(AD2994:AD2995,"NA")</f>
        <v>0</v>
      </c>
      <c r="CP2994" s="342"/>
      <c r="CQ2994" s="342"/>
      <c r="CR2994" s="342"/>
      <c r="CS2994" s="486"/>
      <c r="CT2994" s="486"/>
      <c r="CU2994" s="342"/>
      <c r="CV2994" s="342"/>
      <c r="CW2994" s="486"/>
      <c r="CX2994" s="486"/>
      <c r="CY2994" s="342"/>
      <c r="CZ2994" s="342"/>
      <c r="DA2994" s="486"/>
      <c r="DB2994" s="486"/>
      <c r="DC2994" s="342"/>
      <c r="DD2994" s="342"/>
      <c r="DE2994" s="486"/>
      <c r="DF2994" s="486"/>
      <c r="DG2994" s="342"/>
      <c r="DH2994" s="342"/>
      <c r="DI2994" s="486"/>
      <c r="DJ2994" s="486"/>
      <c r="DK2994" s="342"/>
      <c r="DL2994" s="342"/>
      <c r="DM2994" s="486"/>
      <c r="DN2994" s="486"/>
      <c r="DO2994" s="342"/>
      <c r="DP2994" s="342"/>
    </row>
    <row r="2995" spans="1:122" ht="38.25" customHeight="1" x14ac:dyDescent="0.2">
      <c r="A2995" s="172"/>
      <c r="B2995" s="172"/>
      <c r="C2995" s="169" t="s">
        <v>654</v>
      </c>
      <c r="D2995" s="201"/>
      <c r="E2995" s="201"/>
      <c r="F2995" s="201"/>
      <c r="G2995" s="486"/>
      <c r="H2995" s="486"/>
      <c r="I2995" s="201"/>
      <c r="J2995" s="201"/>
      <c r="K2995" s="486"/>
      <c r="L2995" s="486"/>
      <c r="M2995" s="201"/>
      <c r="N2995" s="201"/>
      <c r="O2995" s="486"/>
      <c r="P2995" s="486"/>
      <c r="Q2995" s="201"/>
      <c r="R2995" s="201"/>
      <c r="S2995" s="486"/>
      <c r="T2995" s="486"/>
      <c r="U2995" s="201"/>
      <c r="V2995" s="201"/>
      <c r="W2995" s="486"/>
      <c r="X2995" s="486"/>
      <c r="Y2995" s="201"/>
      <c r="Z2995" s="201"/>
      <c r="AA2995" s="486"/>
      <c r="AB2995" s="486"/>
      <c r="AC2995" s="201"/>
      <c r="AD2995" s="201"/>
      <c r="AE2995" s="109"/>
      <c r="AG2995" s="130">
        <f t="shared" si="4790"/>
        <v>0</v>
      </c>
      <c r="AH2995" s="130">
        <f t="shared" si="4791"/>
        <v>0</v>
      </c>
      <c r="AI2995" s="130">
        <f t="shared" si="4792"/>
        <v>0</v>
      </c>
      <c r="AJ2995" s="130">
        <f t="shared" si="4793"/>
        <v>0</v>
      </c>
      <c r="AK2995" s="359">
        <f t="shared" si="4794"/>
        <v>0</v>
      </c>
      <c r="AL2995" s="130">
        <f t="shared" si="4795"/>
        <v>0</v>
      </c>
      <c r="AM2995" s="130">
        <f t="shared" si="4796"/>
        <v>0</v>
      </c>
      <c r="AN2995" s="130">
        <f t="shared" si="4797"/>
        <v>0</v>
      </c>
      <c r="AO2995" s="130">
        <f t="shared" si="4798"/>
        <v>0</v>
      </c>
      <c r="AP2995" s="359">
        <f t="shared" si="4799"/>
        <v>0</v>
      </c>
      <c r="AQ2995" s="130">
        <f t="shared" si="4800"/>
        <v>0</v>
      </c>
      <c r="AR2995" s="130">
        <f t="shared" si="4801"/>
        <v>0</v>
      </c>
      <c r="AS2995" s="130">
        <f t="shared" si="4802"/>
        <v>0</v>
      </c>
      <c r="AT2995" s="130">
        <f t="shared" si="4803"/>
        <v>0</v>
      </c>
      <c r="AU2995" s="359">
        <f t="shared" si="4804"/>
        <v>0</v>
      </c>
      <c r="AV2995" s="130">
        <f t="shared" si="4805"/>
        <v>0</v>
      </c>
      <c r="AW2995" s="130">
        <f t="shared" si="4806"/>
        <v>0</v>
      </c>
      <c r="AX2995" s="130">
        <f t="shared" si="4807"/>
        <v>0</v>
      </c>
      <c r="AY2995" s="130">
        <f t="shared" si="4808"/>
        <v>0</v>
      </c>
      <c r="AZ2995" s="359">
        <f t="shared" si="4809"/>
        <v>0</v>
      </c>
      <c r="BA2995" s="130">
        <f t="shared" si="4810"/>
        <v>0</v>
      </c>
      <c r="BB2995" s="130">
        <f t="shared" si="4811"/>
        <v>0</v>
      </c>
      <c r="BC2995" s="130">
        <f t="shared" si="4812"/>
        <v>0</v>
      </c>
      <c r="BD2995" s="130">
        <f t="shared" si="4813"/>
        <v>0</v>
      </c>
      <c r="BE2995" s="359">
        <f t="shared" si="4814"/>
        <v>0</v>
      </c>
      <c r="BF2995" s="130">
        <f t="shared" si="4815"/>
        <v>0</v>
      </c>
      <c r="BG2995" s="130">
        <f t="shared" si="4816"/>
        <v>0</v>
      </c>
      <c r="BH2995" s="130">
        <f t="shared" si="4817"/>
        <v>0</v>
      </c>
      <c r="BI2995" s="130">
        <f t="shared" si="4818"/>
        <v>0</v>
      </c>
      <c r="BJ2995" s="359">
        <f t="shared" si="4819"/>
        <v>0</v>
      </c>
      <c r="BK2995" s="130">
        <f t="shared" si="4820"/>
        <v>0</v>
      </c>
      <c r="BL2995" s="130">
        <f t="shared" si="4821"/>
        <v>0</v>
      </c>
      <c r="BM2995" s="130">
        <f t="shared" si="4822"/>
        <v>0</v>
      </c>
      <c r="BN2995" s="130">
        <f t="shared" si="4823"/>
        <v>0</v>
      </c>
      <c r="BO2995" s="359">
        <f t="shared" si="4824"/>
        <v>0</v>
      </c>
      <c r="BP2995" s="90" t="s">
        <v>2078</v>
      </c>
      <c r="BQ2995" s="90">
        <f>SUM(D2994:D2995)</f>
        <v>0</v>
      </c>
      <c r="BR2995" s="90">
        <f>SUM(E2994:E2995)</f>
        <v>0</v>
      </c>
      <c r="BS2995" s="90">
        <f>SUM(F2994:F2995)</f>
        <v>0</v>
      </c>
      <c r="BT2995" s="90">
        <f>SUM(G2994:H2995)</f>
        <v>0</v>
      </c>
      <c r="BU2995" s="90">
        <f>SUM(I2994:I2995)</f>
        <v>0</v>
      </c>
      <c r="BV2995" s="90">
        <f>SUM(J2994:J2995)</f>
        <v>0</v>
      </c>
      <c r="BW2995" s="90">
        <f>SUM(K2994:L2995)</f>
        <v>0</v>
      </c>
      <c r="BX2995" s="90">
        <f>SUM(M2994:M2995)</f>
        <v>0</v>
      </c>
      <c r="BY2995" s="90">
        <f>SUM(N2994:N2995)</f>
        <v>0</v>
      </c>
      <c r="BZ2995" s="90">
        <f>SUM(O2994:P2995)</f>
        <v>0</v>
      </c>
      <c r="CA2995" s="90">
        <f>SUM(Q2994:Q2995)</f>
        <v>0</v>
      </c>
      <c r="CB2995" s="90">
        <f>SUM(R2994:R2995)</f>
        <v>0</v>
      </c>
      <c r="CC2995" s="90">
        <f>SUM(S2994:T2995)</f>
        <v>0</v>
      </c>
      <c r="CD2995" s="90">
        <f>SUM(U2994:U2995)</f>
        <v>0</v>
      </c>
      <c r="CE2995" s="90">
        <f>SUM(V2994:V2995)</f>
        <v>0</v>
      </c>
      <c r="CF2995" s="90">
        <f>SUM(W2994:X2995)</f>
        <v>0</v>
      </c>
      <c r="CG2995" s="90">
        <f>SUM(Y2994:Y2995)</f>
        <v>0</v>
      </c>
      <c r="CH2995" s="90">
        <f>SUM(Z2994:Z2995)</f>
        <v>0</v>
      </c>
      <c r="CI2995" s="90">
        <f>SUM(AA2994:AB2995)</f>
        <v>0</v>
      </c>
      <c r="CJ2995" s="90">
        <f>SUM(AC2994:AC2995)</f>
        <v>0</v>
      </c>
      <c r="CK2995" s="90">
        <f>SUM(AD2994:AD2995)</f>
        <v>0</v>
      </c>
      <c r="CP2995" s="342"/>
      <c r="CQ2995" s="342"/>
      <c r="CR2995" s="342"/>
      <c r="CS2995" s="486"/>
      <c r="CT2995" s="486"/>
      <c r="CU2995" s="342"/>
      <c r="CV2995" s="342"/>
      <c r="CW2995" s="486"/>
      <c r="CX2995" s="486"/>
      <c r="CY2995" s="342"/>
      <c r="CZ2995" s="342"/>
      <c r="DA2995" s="486"/>
      <c r="DB2995" s="486"/>
      <c r="DC2995" s="342"/>
      <c r="DD2995" s="342"/>
      <c r="DE2995" s="486"/>
      <c r="DF2995" s="486"/>
      <c r="DG2995" s="342"/>
      <c r="DH2995" s="342"/>
      <c r="DI2995" s="486"/>
      <c r="DJ2995" s="486"/>
      <c r="DK2995" s="342"/>
      <c r="DL2995" s="342"/>
      <c r="DM2995" s="486"/>
      <c r="DN2995" s="486"/>
      <c r="DO2995" s="342"/>
      <c r="DP2995" s="342"/>
    </row>
    <row r="2996" spans="1:122" ht="38.25" customHeight="1" x14ac:dyDescent="0.2">
      <c r="A2996" s="173"/>
      <c r="B2996" s="173"/>
      <c r="C2996" s="168" t="s">
        <v>655</v>
      </c>
      <c r="D2996" s="201"/>
      <c r="E2996" s="201"/>
      <c r="F2996" s="201"/>
      <c r="G2996" s="486"/>
      <c r="H2996" s="486"/>
      <c r="I2996" s="201"/>
      <c r="J2996" s="201"/>
      <c r="K2996" s="486"/>
      <c r="L2996" s="486"/>
      <c r="M2996" s="201"/>
      <c r="N2996" s="201"/>
      <c r="O2996" s="486"/>
      <c r="P2996" s="486"/>
      <c r="Q2996" s="201"/>
      <c r="R2996" s="201"/>
      <c r="S2996" s="486"/>
      <c r="T2996" s="486"/>
      <c r="U2996" s="201"/>
      <c r="V2996" s="201"/>
      <c r="W2996" s="486"/>
      <c r="X2996" s="486"/>
      <c r="Y2996" s="201"/>
      <c r="Z2996" s="201"/>
      <c r="AA2996" s="486"/>
      <c r="AB2996" s="486"/>
      <c r="AC2996" s="201"/>
      <c r="AD2996" s="201"/>
      <c r="AE2996" s="109"/>
      <c r="AG2996" s="130">
        <f t="shared" si="4790"/>
        <v>0</v>
      </c>
      <c r="AH2996" s="130">
        <f t="shared" si="4791"/>
        <v>0</v>
      </c>
      <c r="AI2996" s="130">
        <f t="shared" si="4792"/>
        <v>0</v>
      </c>
      <c r="AJ2996" s="130">
        <f t="shared" si="4793"/>
        <v>0</v>
      </c>
      <c r="AK2996" s="359">
        <f t="shared" si="4794"/>
        <v>0</v>
      </c>
      <c r="AL2996" s="130">
        <f t="shared" si="4795"/>
        <v>0</v>
      </c>
      <c r="AM2996" s="130">
        <f t="shared" si="4796"/>
        <v>0</v>
      </c>
      <c r="AN2996" s="130">
        <f t="shared" si="4797"/>
        <v>0</v>
      </c>
      <c r="AO2996" s="130">
        <f t="shared" si="4798"/>
        <v>0</v>
      </c>
      <c r="AP2996" s="359">
        <f t="shared" si="4799"/>
        <v>0</v>
      </c>
      <c r="AQ2996" s="130">
        <f t="shared" si="4800"/>
        <v>0</v>
      </c>
      <c r="AR2996" s="130">
        <f t="shared" si="4801"/>
        <v>0</v>
      </c>
      <c r="AS2996" s="130">
        <f t="shared" si="4802"/>
        <v>0</v>
      </c>
      <c r="AT2996" s="130">
        <f t="shared" si="4803"/>
        <v>0</v>
      </c>
      <c r="AU2996" s="359">
        <f t="shared" si="4804"/>
        <v>0</v>
      </c>
      <c r="AV2996" s="130">
        <f t="shared" si="4805"/>
        <v>0</v>
      </c>
      <c r="AW2996" s="130">
        <f t="shared" si="4806"/>
        <v>0</v>
      </c>
      <c r="AX2996" s="130">
        <f t="shared" si="4807"/>
        <v>0</v>
      </c>
      <c r="AY2996" s="130">
        <f t="shared" si="4808"/>
        <v>0</v>
      </c>
      <c r="AZ2996" s="359">
        <f t="shared" si="4809"/>
        <v>0</v>
      </c>
      <c r="BA2996" s="130">
        <f t="shared" si="4810"/>
        <v>0</v>
      </c>
      <c r="BB2996" s="130">
        <f t="shared" si="4811"/>
        <v>0</v>
      </c>
      <c r="BC2996" s="130">
        <f t="shared" si="4812"/>
        <v>0</v>
      </c>
      <c r="BD2996" s="130">
        <f t="shared" si="4813"/>
        <v>0</v>
      </c>
      <c r="BE2996" s="359">
        <f t="shared" si="4814"/>
        <v>0</v>
      </c>
      <c r="BF2996" s="130">
        <f t="shared" si="4815"/>
        <v>0</v>
      </c>
      <c r="BG2996" s="130">
        <f t="shared" si="4816"/>
        <v>0</v>
      </c>
      <c r="BH2996" s="130">
        <f t="shared" si="4817"/>
        <v>0</v>
      </c>
      <c r="BI2996" s="130">
        <f t="shared" si="4818"/>
        <v>0</v>
      </c>
      <c r="BJ2996" s="359">
        <f t="shared" si="4819"/>
        <v>0</v>
      </c>
      <c r="BK2996" s="130">
        <f t="shared" si="4820"/>
        <v>0</v>
      </c>
      <c r="BL2996" s="130">
        <f t="shared" si="4821"/>
        <v>0</v>
      </c>
      <c r="BM2996" s="130">
        <f t="shared" si="4822"/>
        <v>0</v>
      </c>
      <c r="BN2996" s="130">
        <f t="shared" si="4823"/>
        <v>0</v>
      </c>
      <c r="BO2996" s="359">
        <f t="shared" si="4824"/>
        <v>0</v>
      </c>
      <c r="BP2996" s="90" t="s">
        <v>2029</v>
      </c>
      <c r="BQ2996" s="90">
        <f>COUNTIF(D2994:D2995,"NS")</f>
        <v>0</v>
      </c>
      <c r="BR2996" s="90">
        <f>COUNTIF(E2994:E2995,"NS")</f>
        <v>0</v>
      </c>
      <c r="BS2996" s="90">
        <f>COUNTIF(F2994:F2995,"NS")</f>
        <v>0</v>
      </c>
      <c r="BT2996" s="90">
        <f>COUNTIF(G2994:H2995,"NS")</f>
        <v>0</v>
      </c>
      <c r="BU2996" s="90">
        <f>COUNTIF(I2994:I2995,"NS")</f>
        <v>0</v>
      </c>
      <c r="BV2996" s="90">
        <f>COUNTIF(J2994:J2995,"NS")</f>
        <v>0</v>
      </c>
      <c r="BW2996" s="90">
        <f>COUNTIF(K2994:L2995,"NS")</f>
        <v>0</v>
      </c>
      <c r="BX2996" s="90">
        <f>COUNTIF(M2994:M2995,"NS")</f>
        <v>0</v>
      </c>
      <c r="BY2996" s="90">
        <f>COUNTIF(N2994:N2995,"NS")</f>
        <v>0</v>
      </c>
      <c r="BZ2996" s="90">
        <f>COUNTIF(O2994:P2995,"NS")</f>
        <v>0</v>
      </c>
      <c r="CA2996" s="90">
        <f>COUNTIF(Q2994:Q2995,"NS")</f>
        <v>0</v>
      </c>
      <c r="CB2996" s="90">
        <f>COUNTIF(R2994:R2995,"NS")</f>
        <v>0</v>
      </c>
      <c r="CC2996" s="90">
        <f>COUNTIF(S2994:T2995,"NS")</f>
        <v>0</v>
      </c>
      <c r="CD2996" s="90">
        <f>COUNTIF(U2994:U2995,"NS")</f>
        <v>0</v>
      </c>
      <c r="CE2996" s="90">
        <f>COUNTIF(V2994:V2995,"NS")</f>
        <v>0</v>
      </c>
      <c r="CF2996" s="90">
        <f>COUNTIF(W2994:X2995,"NS")</f>
        <v>0</v>
      </c>
      <c r="CG2996" s="90">
        <f>COUNTIF(Y2994:Y2995,"NS")</f>
        <v>0</v>
      </c>
      <c r="CH2996" s="90">
        <f>COUNTIF(Z2994:Z2995,"NS")</f>
        <v>0</v>
      </c>
      <c r="CI2996" s="90">
        <f>COUNTIF(AA2994:AB2995,"NS")</f>
        <v>0</v>
      </c>
      <c r="CJ2996" s="90">
        <f>COUNTIF(AC2994:AC2995,"NS")</f>
        <v>0</v>
      </c>
      <c r="CK2996" s="90">
        <f>COUNTIF(AD2994:AD2995,"NS")</f>
        <v>0</v>
      </c>
      <c r="CP2996" s="342"/>
      <c r="CQ2996" s="342"/>
      <c r="CR2996" s="342"/>
      <c r="CS2996" s="486"/>
      <c r="CT2996" s="486"/>
      <c r="CU2996" s="342"/>
      <c r="CV2996" s="342"/>
      <c r="CW2996" s="486"/>
      <c r="CX2996" s="486"/>
      <c r="CY2996" s="342"/>
      <c r="CZ2996" s="342"/>
      <c r="DA2996" s="486"/>
      <c r="DB2996" s="486"/>
      <c r="DC2996" s="342"/>
      <c r="DD2996" s="342"/>
      <c r="DE2996" s="486"/>
      <c r="DF2996" s="486"/>
      <c r="DG2996" s="342"/>
      <c r="DH2996" s="342"/>
      <c r="DI2996" s="486"/>
      <c r="DJ2996" s="486"/>
      <c r="DK2996" s="342"/>
      <c r="DL2996" s="342"/>
      <c r="DM2996" s="486"/>
      <c r="DN2996" s="486"/>
      <c r="DO2996" s="342"/>
      <c r="DP2996" s="342"/>
    </row>
    <row r="2997" spans="1:122" ht="38.25" customHeight="1" x14ac:dyDescent="0.2">
      <c r="A2997" s="173"/>
      <c r="B2997" s="173"/>
      <c r="C2997" s="168" t="s">
        <v>657</v>
      </c>
      <c r="D2997" s="201"/>
      <c r="E2997" s="201"/>
      <c r="F2997" s="201"/>
      <c r="G2997" s="486"/>
      <c r="H2997" s="486"/>
      <c r="I2997" s="201"/>
      <c r="J2997" s="201"/>
      <c r="K2997" s="486"/>
      <c r="L2997" s="486"/>
      <c r="M2997" s="201"/>
      <c r="N2997" s="201"/>
      <c r="O2997" s="486"/>
      <c r="P2997" s="486"/>
      <c r="Q2997" s="201"/>
      <c r="R2997" s="201"/>
      <c r="S2997" s="486"/>
      <c r="T2997" s="486"/>
      <c r="U2997" s="201"/>
      <c r="V2997" s="201"/>
      <c r="W2997" s="486"/>
      <c r="X2997" s="486"/>
      <c r="Y2997" s="201"/>
      <c r="Z2997" s="201"/>
      <c r="AA2997" s="486"/>
      <c r="AB2997" s="486"/>
      <c r="AC2997" s="201"/>
      <c r="AD2997" s="201"/>
      <c r="AE2997" s="109"/>
      <c r="AG2997" s="130">
        <f t="shared" si="4790"/>
        <v>0</v>
      </c>
      <c r="AH2997" s="130">
        <f t="shared" si="4791"/>
        <v>0</v>
      </c>
      <c r="AI2997" s="130">
        <f t="shared" si="4792"/>
        <v>0</v>
      </c>
      <c r="AJ2997" s="130">
        <f t="shared" si="4793"/>
        <v>0</v>
      </c>
      <c r="AK2997" s="359">
        <f t="shared" si="4794"/>
        <v>0</v>
      </c>
      <c r="AL2997" s="130">
        <f t="shared" si="4795"/>
        <v>0</v>
      </c>
      <c r="AM2997" s="130">
        <f t="shared" si="4796"/>
        <v>0</v>
      </c>
      <c r="AN2997" s="130">
        <f t="shared" si="4797"/>
        <v>0</v>
      </c>
      <c r="AO2997" s="130">
        <f t="shared" si="4798"/>
        <v>0</v>
      </c>
      <c r="AP2997" s="359">
        <f t="shared" si="4799"/>
        <v>0</v>
      </c>
      <c r="AQ2997" s="130">
        <f t="shared" si="4800"/>
        <v>0</v>
      </c>
      <c r="AR2997" s="130">
        <f t="shared" si="4801"/>
        <v>0</v>
      </c>
      <c r="AS2997" s="130">
        <f t="shared" si="4802"/>
        <v>0</v>
      </c>
      <c r="AT2997" s="130">
        <f t="shared" si="4803"/>
        <v>0</v>
      </c>
      <c r="AU2997" s="359">
        <f t="shared" si="4804"/>
        <v>0</v>
      </c>
      <c r="AV2997" s="130">
        <f t="shared" si="4805"/>
        <v>0</v>
      </c>
      <c r="AW2997" s="130">
        <f t="shared" si="4806"/>
        <v>0</v>
      </c>
      <c r="AX2997" s="130">
        <f t="shared" si="4807"/>
        <v>0</v>
      </c>
      <c r="AY2997" s="130">
        <f t="shared" si="4808"/>
        <v>0</v>
      </c>
      <c r="AZ2997" s="359">
        <f t="shared" si="4809"/>
        <v>0</v>
      </c>
      <c r="BA2997" s="130">
        <f t="shared" si="4810"/>
        <v>0</v>
      </c>
      <c r="BB2997" s="130">
        <f t="shared" si="4811"/>
        <v>0</v>
      </c>
      <c r="BC2997" s="130">
        <f t="shared" si="4812"/>
        <v>0</v>
      </c>
      <c r="BD2997" s="130">
        <f t="shared" si="4813"/>
        <v>0</v>
      </c>
      <c r="BE2997" s="359">
        <f t="shared" si="4814"/>
        <v>0</v>
      </c>
      <c r="BF2997" s="130">
        <f t="shared" si="4815"/>
        <v>0</v>
      </c>
      <c r="BG2997" s="130">
        <f t="shared" si="4816"/>
        <v>0</v>
      </c>
      <c r="BH2997" s="130">
        <f t="shared" si="4817"/>
        <v>0</v>
      </c>
      <c r="BI2997" s="130">
        <f t="shared" si="4818"/>
        <v>0</v>
      </c>
      <c r="BJ2997" s="359">
        <f t="shared" si="4819"/>
        <v>0</v>
      </c>
      <c r="BK2997" s="130">
        <f t="shared" si="4820"/>
        <v>0</v>
      </c>
      <c r="BL2997" s="130">
        <f t="shared" si="4821"/>
        <v>0</v>
      </c>
      <c r="BM2997" s="130">
        <f t="shared" si="4822"/>
        <v>0</v>
      </c>
      <c r="BN2997" s="130">
        <f t="shared" si="4823"/>
        <v>0</v>
      </c>
      <c r="BO2997" s="359">
        <f t="shared" si="4824"/>
        <v>0</v>
      </c>
      <c r="BP2997" s="90" t="s">
        <v>2104</v>
      </c>
      <c r="BQ2997" s="90">
        <f>D2993</f>
        <v>0</v>
      </c>
      <c r="BR2997" s="90">
        <f>E2993</f>
        <v>0</v>
      </c>
      <c r="BS2997" s="90">
        <f>F2993</f>
        <v>0</v>
      </c>
      <c r="BT2997" s="90">
        <f>G2993</f>
        <v>0</v>
      </c>
      <c r="BU2997" s="90">
        <f>I2993</f>
        <v>0</v>
      </c>
      <c r="BV2997" s="90">
        <f>J2993</f>
        <v>0</v>
      </c>
      <c r="BW2997" s="90">
        <f>K2993</f>
        <v>0</v>
      </c>
      <c r="BX2997" s="90">
        <f>M2993</f>
        <v>0</v>
      </c>
      <c r="BY2997" s="90">
        <f>N2993</f>
        <v>0</v>
      </c>
      <c r="BZ2997" s="90">
        <f>O2993</f>
        <v>0</v>
      </c>
      <c r="CA2997" s="90">
        <f>Q2993</f>
        <v>0</v>
      </c>
      <c r="CB2997" s="90">
        <f>R2993</f>
        <v>0</v>
      </c>
      <c r="CC2997" s="90">
        <f>S2993</f>
        <v>0</v>
      </c>
      <c r="CD2997" s="90">
        <f>U2993</f>
        <v>0</v>
      </c>
      <c r="CE2997" s="90">
        <f>V2993</f>
        <v>0</v>
      </c>
      <c r="CF2997" s="90">
        <f>W2993</f>
        <v>0</v>
      </c>
      <c r="CG2997" s="90">
        <f>Y2993</f>
        <v>0</v>
      </c>
      <c r="CH2997" s="90">
        <f>Z2993</f>
        <v>0</v>
      </c>
      <c r="CI2997" s="90">
        <f>AA2993</f>
        <v>0</v>
      </c>
      <c r="CJ2997" s="90">
        <f>AC2993</f>
        <v>0</v>
      </c>
      <c r="CK2997" s="90">
        <f>AD2993</f>
        <v>0</v>
      </c>
      <c r="CP2997" s="342"/>
      <c r="CQ2997" s="342"/>
      <c r="CR2997" s="342"/>
      <c r="CS2997" s="486"/>
      <c r="CT2997" s="486"/>
      <c r="CU2997" s="342"/>
      <c r="CV2997" s="342"/>
      <c r="CW2997" s="486"/>
      <c r="CX2997" s="486"/>
      <c r="CY2997" s="342"/>
      <c r="CZ2997" s="342"/>
      <c r="DA2997" s="486"/>
      <c r="DB2997" s="486"/>
      <c r="DC2997" s="342"/>
      <c r="DD2997" s="342"/>
      <c r="DE2997" s="486"/>
      <c r="DF2997" s="486"/>
      <c r="DG2997" s="342"/>
      <c r="DH2997" s="342"/>
      <c r="DI2997" s="486"/>
      <c r="DJ2997" s="486"/>
      <c r="DK2997" s="342"/>
      <c r="DL2997" s="342"/>
      <c r="DM2997" s="486"/>
      <c r="DN2997" s="486"/>
      <c r="DO2997" s="342"/>
      <c r="DP2997" s="342"/>
    </row>
    <row r="2998" spans="1:122" ht="38.25" customHeight="1" x14ac:dyDescent="0.2">
      <c r="A2998" s="173"/>
      <c r="B2998" s="173"/>
      <c r="C2998" s="168" t="s">
        <v>659</v>
      </c>
      <c r="D2998" s="201"/>
      <c r="E2998" s="201"/>
      <c r="F2998" s="201"/>
      <c r="G2998" s="486"/>
      <c r="H2998" s="486"/>
      <c r="I2998" s="201"/>
      <c r="J2998" s="201"/>
      <c r="K2998" s="486"/>
      <c r="L2998" s="486"/>
      <c r="M2998" s="201"/>
      <c r="N2998" s="201"/>
      <c r="O2998" s="486"/>
      <c r="P2998" s="486"/>
      <c r="Q2998" s="201"/>
      <c r="R2998" s="201"/>
      <c r="S2998" s="486"/>
      <c r="T2998" s="486"/>
      <c r="U2998" s="201"/>
      <c r="V2998" s="201"/>
      <c r="W2998" s="486"/>
      <c r="X2998" s="486"/>
      <c r="Y2998" s="201"/>
      <c r="Z2998" s="201"/>
      <c r="AA2998" s="486"/>
      <c r="AB2998" s="486"/>
      <c r="AC2998" s="201"/>
      <c r="AD2998" s="201"/>
      <c r="AE2998" s="109"/>
      <c r="AG2998" s="130">
        <f t="shared" si="4790"/>
        <v>0</v>
      </c>
      <c r="AH2998" s="130">
        <f t="shared" si="4791"/>
        <v>0</v>
      </c>
      <c r="AI2998" s="130">
        <f t="shared" si="4792"/>
        <v>0</v>
      </c>
      <c r="AJ2998" s="130">
        <f t="shared" si="4793"/>
        <v>0</v>
      </c>
      <c r="AK2998" s="359">
        <f t="shared" si="4794"/>
        <v>0</v>
      </c>
      <c r="AL2998" s="130">
        <f t="shared" si="4795"/>
        <v>0</v>
      </c>
      <c r="AM2998" s="130">
        <f t="shared" si="4796"/>
        <v>0</v>
      </c>
      <c r="AN2998" s="130">
        <f t="shared" si="4797"/>
        <v>0</v>
      </c>
      <c r="AO2998" s="130">
        <f t="shared" si="4798"/>
        <v>0</v>
      </c>
      <c r="AP2998" s="359">
        <f t="shared" si="4799"/>
        <v>0</v>
      </c>
      <c r="AQ2998" s="130">
        <f t="shared" si="4800"/>
        <v>0</v>
      </c>
      <c r="AR2998" s="130">
        <f t="shared" si="4801"/>
        <v>0</v>
      </c>
      <c r="AS2998" s="130">
        <f t="shared" si="4802"/>
        <v>0</v>
      </c>
      <c r="AT2998" s="130">
        <f t="shared" si="4803"/>
        <v>0</v>
      </c>
      <c r="AU2998" s="359">
        <f t="shared" si="4804"/>
        <v>0</v>
      </c>
      <c r="AV2998" s="130">
        <f t="shared" si="4805"/>
        <v>0</v>
      </c>
      <c r="AW2998" s="130">
        <f t="shared" si="4806"/>
        <v>0</v>
      </c>
      <c r="AX2998" s="130">
        <f t="shared" si="4807"/>
        <v>0</v>
      </c>
      <c r="AY2998" s="130">
        <f t="shared" si="4808"/>
        <v>0</v>
      </c>
      <c r="AZ2998" s="359">
        <f t="shared" si="4809"/>
        <v>0</v>
      </c>
      <c r="BA2998" s="130">
        <f t="shared" si="4810"/>
        <v>0</v>
      </c>
      <c r="BB2998" s="130">
        <f t="shared" si="4811"/>
        <v>0</v>
      </c>
      <c r="BC2998" s="130">
        <f t="shared" si="4812"/>
        <v>0</v>
      </c>
      <c r="BD2998" s="130">
        <f t="shared" si="4813"/>
        <v>0</v>
      </c>
      <c r="BE2998" s="359">
        <f t="shared" si="4814"/>
        <v>0</v>
      </c>
      <c r="BF2998" s="130">
        <f t="shared" si="4815"/>
        <v>0</v>
      </c>
      <c r="BG2998" s="130">
        <f t="shared" si="4816"/>
        <v>0</v>
      </c>
      <c r="BH2998" s="130">
        <f t="shared" si="4817"/>
        <v>0</v>
      </c>
      <c r="BI2998" s="130">
        <f t="shared" si="4818"/>
        <v>0</v>
      </c>
      <c r="BJ2998" s="359">
        <f t="shared" si="4819"/>
        <v>0</v>
      </c>
      <c r="BK2998" s="130">
        <f t="shared" si="4820"/>
        <v>0</v>
      </c>
      <c r="BL2998" s="130">
        <f t="shared" si="4821"/>
        <v>0</v>
      </c>
      <c r="BM2998" s="130">
        <f t="shared" si="4822"/>
        <v>0</v>
      </c>
      <c r="BN2998" s="130">
        <f t="shared" si="4823"/>
        <v>0</v>
      </c>
      <c r="BO2998" s="359">
        <f t="shared" si="4824"/>
        <v>0</v>
      </c>
      <c r="CP2998" s="342"/>
      <c r="CQ2998" s="342"/>
      <c r="CR2998" s="342"/>
      <c r="CS2998" s="486"/>
      <c r="CT2998" s="486"/>
      <c r="CU2998" s="342"/>
      <c r="CV2998" s="342"/>
      <c r="CW2998" s="486"/>
      <c r="CX2998" s="486"/>
      <c r="CY2998" s="342"/>
      <c r="CZ2998" s="342"/>
      <c r="DA2998" s="486"/>
      <c r="DB2998" s="486"/>
      <c r="DC2998" s="342"/>
      <c r="DD2998" s="342"/>
      <c r="DE2998" s="486"/>
      <c r="DF2998" s="486"/>
      <c r="DG2998" s="342"/>
      <c r="DH2998" s="342"/>
      <c r="DI2998" s="486"/>
      <c r="DJ2998" s="486"/>
      <c r="DK2998" s="342"/>
      <c r="DL2998" s="342"/>
      <c r="DM2998" s="486"/>
      <c r="DN2998" s="486"/>
      <c r="DO2998" s="342"/>
      <c r="DP2998" s="342"/>
    </row>
    <row r="2999" spans="1:122" ht="38.25" customHeight="1" x14ac:dyDescent="0.2">
      <c r="A2999" s="173"/>
      <c r="B2999" s="173"/>
      <c r="C2999" s="168" t="s">
        <v>661</v>
      </c>
      <c r="D2999" s="201"/>
      <c r="E2999" s="201"/>
      <c r="F2999" s="201"/>
      <c r="G2999" s="486"/>
      <c r="H2999" s="486"/>
      <c r="I2999" s="201"/>
      <c r="J2999" s="201"/>
      <c r="K2999" s="486"/>
      <c r="L2999" s="486"/>
      <c r="M2999" s="201"/>
      <c r="N2999" s="201"/>
      <c r="O2999" s="486"/>
      <c r="P2999" s="486"/>
      <c r="Q2999" s="201"/>
      <c r="R2999" s="201"/>
      <c r="S2999" s="486"/>
      <c r="T2999" s="486"/>
      <c r="U2999" s="201"/>
      <c r="V2999" s="201"/>
      <c r="W2999" s="486"/>
      <c r="X2999" s="486"/>
      <c r="Y2999" s="201"/>
      <c r="Z2999" s="201"/>
      <c r="AA2999" s="486"/>
      <c r="AB2999" s="486"/>
      <c r="AC2999" s="201"/>
      <c r="AD2999" s="201"/>
      <c r="AE2999" s="109"/>
      <c r="AG2999" s="130">
        <f t="shared" si="4790"/>
        <v>0</v>
      </c>
      <c r="AH2999" s="130">
        <f t="shared" si="4791"/>
        <v>0</v>
      </c>
      <c r="AI2999" s="130">
        <f t="shared" si="4792"/>
        <v>0</v>
      </c>
      <c r="AJ2999" s="130">
        <f t="shared" si="4793"/>
        <v>0</v>
      </c>
      <c r="AK2999" s="359">
        <f t="shared" si="4794"/>
        <v>0</v>
      </c>
      <c r="AL2999" s="130">
        <f t="shared" si="4795"/>
        <v>0</v>
      </c>
      <c r="AM2999" s="130">
        <f t="shared" si="4796"/>
        <v>0</v>
      </c>
      <c r="AN2999" s="130">
        <f t="shared" si="4797"/>
        <v>0</v>
      </c>
      <c r="AO2999" s="130">
        <f t="shared" si="4798"/>
        <v>0</v>
      </c>
      <c r="AP2999" s="359">
        <f t="shared" si="4799"/>
        <v>0</v>
      </c>
      <c r="AQ2999" s="130">
        <f t="shared" si="4800"/>
        <v>0</v>
      </c>
      <c r="AR2999" s="130">
        <f t="shared" si="4801"/>
        <v>0</v>
      </c>
      <c r="AS2999" s="130">
        <f t="shared" si="4802"/>
        <v>0</v>
      </c>
      <c r="AT2999" s="130">
        <f t="shared" si="4803"/>
        <v>0</v>
      </c>
      <c r="AU2999" s="359">
        <f t="shared" si="4804"/>
        <v>0</v>
      </c>
      <c r="AV2999" s="130">
        <f t="shared" si="4805"/>
        <v>0</v>
      </c>
      <c r="AW2999" s="130">
        <f t="shared" si="4806"/>
        <v>0</v>
      </c>
      <c r="AX2999" s="130">
        <f t="shared" si="4807"/>
        <v>0</v>
      </c>
      <c r="AY2999" s="130">
        <f t="shared" si="4808"/>
        <v>0</v>
      </c>
      <c r="AZ2999" s="359">
        <f t="shared" si="4809"/>
        <v>0</v>
      </c>
      <c r="BA2999" s="130">
        <f t="shared" si="4810"/>
        <v>0</v>
      </c>
      <c r="BB2999" s="130">
        <f t="shared" si="4811"/>
        <v>0</v>
      </c>
      <c r="BC2999" s="130">
        <f t="shared" si="4812"/>
        <v>0</v>
      </c>
      <c r="BD2999" s="130">
        <f t="shared" si="4813"/>
        <v>0</v>
      </c>
      <c r="BE2999" s="359">
        <f t="shared" si="4814"/>
        <v>0</v>
      </c>
      <c r="BF2999" s="130">
        <f t="shared" si="4815"/>
        <v>0</v>
      </c>
      <c r="BG2999" s="130">
        <f t="shared" si="4816"/>
        <v>0</v>
      </c>
      <c r="BH2999" s="130">
        <f t="shared" si="4817"/>
        <v>0</v>
      </c>
      <c r="BI2999" s="130">
        <f t="shared" si="4818"/>
        <v>0</v>
      </c>
      <c r="BJ2999" s="359">
        <f t="shared" si="4819"/>
        <v>0</v>
      </c>
      <c r="BK2999" s="130">
        <f t="shared" si="4820"/>
        <v>0</v>
      </c>
      <c r="BL2999" s="130">
        <f t="shared" si="4821"/>
        <v>0</v>
      </c>
      <c r="BM2999" s="130">
        <f t="shared" si="4822"/>
        <v>0</v>
      </c>
      <c r="BN2999" s="130">
        <f t="shared" si="4823"/>
        <v>0</v>
      </c>
      <c r="BO2999" s="359">
        <f t="shared" si="4824"/>
        <v>0</v>
      </c>
      <c r="CP2999" s="342"/>
      <c r="CQ2999" s="342"/>
      <c r="CR2999" s="342"/>
      <c r="CS2999" s="486"/>
      <c r="CT2999" s="486"/>
      <c r="CU2999" s="342"/>
      <c r="CV2999" s="342"/>
      <c r="CW2999" s="486"/>
      <c r="CX2999" s="486"/>
      <c r="CY2999" s="342"/>
      <c r="CZ2999" s="342"/>
      <c r="DA2999" s="486"/>
      <c r="DB2999" s="486"/>
      <c r="DC2999" s="342"/>
      <c r="DD2999" s="342"/>
      <c r="DE2999" s="486"/>
      <c r="DF2999" s="486"/>
      <c r="DG2999" s="342"/>
      <c r="DH2999" s="342"/>
      <c r="DI2999" s="486"/>
      <c r="DJ2999" s="486"/>
      <c r="DK2999" s="342"/>
      <c r="DL2999" s="342"/>
      <c r="DM2999" s="486"/>
      <c r="DN2999" s="486"/>
      <c r="DO2999" s="342"/>
      <c r="DP2999" s="342"/>
    </row>
    <row r="3000" spans="1:122" ht="38.25" customHeight="1" x14ac:dyDescent="0.2">
      <c r="A3000" s="173"/>
      <c r="B3000" s="173"/>
      <c r="C3000" s="168" t="s">
        <v>663</v>
      </c>
      <c r="D3000" s="201"/>
      <c r="E3000" s="201"/>
      <c r="F3000" s="201"/>
      <c r="G3000" s="486"/>
      <c r="H3000" s="486"/>
      <c r="I3000" s="201"/>
      <c r="J3000" s="201"/>
      <c r="K3000" s="486"/>
      <c r="L3000" s="486"/>
      <c r="M3000" s="201"/>
      <c r="N3000" s="201"/>
      <c r="O3000" s="486"/>
      <c r="P3000" s="486"/>
      <c r="Q3000" s="201"/>
      <c r="R3000" s="201"/>
      <c r="S3000" s="486"/>
      <c r="T3000" s="486"/>
      <c r="U3000" s="201"/>
      <c r="V3000" s="201"/>
      <c r="W3000" s="486"/>
      <c r="X3000" s="486"/>
      <c r="Y3000" s="201"/>
      <c r="Z3000" s="201"/>
      <c r="AA3000" s="486"/>
      <c r="AB3000" s="486"/>
      <c r="AC3000" s="201"/>
      <c r="AD3000" s="201"/>
      <c r="AE3000" s="109"/>
      <c r="AG3000" s="130">
        <f t="shared" si="4790"/>
        <v>0</v>
      </c>
      <c r="AH3000" s="130">
        <f t="shared" si="4791"/>
        <v>0</v>
      </c>
      <c r="AI3000" s="130">
        <f t="shared" si="4792"/>
        <v>0</v>
      </c>
      <c r="AJ3000" s="130">
        <f t="shared" si="4793"/>
        <v>0</v>
      </c>
      <c r="AK3000" s="359">
        <f t="shared" si="4794"/>
        <v>0</v>
      </c>
      <c r="AL3000" s="130">
        <f t="shared" si="4795"/>
        <v>0</v>
      </c>
      <c r="AM3000" s="130">
        <f t="shared" si="4796"/>
        <v>0</v>
      </c>
      <c r="AN3000" s="130">
        <f t="shared" si="4797"/>
        <v>0</v>
      </c>
      <c r="AO3000" s="130">
        <f t="shared" si="4798"/>
        <v>0</v>
      </c>
      <c r="AP3000" s="359">
        <f t="shared" si="4799"/>
        <v>0</v>
      </c>
      <c r="AQ3000" s="130">
        <f t="shared" si="4800"/>
        <v>0</v>
      </c>
      <c r="AR3000" s="130">
        <f t="shared" si="4801"/>
        <v>0</v>
      </c>
      <c r="AS3000" s="130">
        <f t="shared" si="4802"/>
        <v>0</v>
      </c>
      <c r="AT3000" s="130">
        <f t="shared" si="4803"/>
        <v>0</v>
      </c>
      <c r="AU3000" s="359">
        <f t="shared" si="4804"/>
        <v>0</v>
      </c>
      <c r="AV3000" s="130">
        <f t="shared" si="4805"/>
        <v>0</v>
      </c>
      <c r="AW3000" s="130">
        <f t="shared" si="4806"/>
        <v>0</v>
      </c>
      <c r="AX3000" s="130">
        <f t="shared" si="4807"/>
        <v>0</v>
      </c>
      <c r="AY3000" s="130">
        <f t="shared" si="4808"/>
        <v>0</v>
      </c>
      <c r="AZ3000" s="359">
        <f t="shared" si="4809"/>
        <v>0</v>
      </c>
      <c r="BA3000" s="130">
        <f t="shared" si="4810"/>
        <v>0</v>
      </c>
      <c r="BB3000" s="130">
        <f t="shared" si="4811"/>
        <v>0</v>
      </c>
      <c r="BC3000" s="130">
        <f t="shared" si="4812"/>
        <v>0</v>
      </c>
      <c r="BD3000" s="130">
        <f t="shared" si="4813"/>
        <v>0</v>
      </c>
      <c r="BE3000" s="359">
        <f t="shared" si="4814"/>
        <v>0</v>
      </c>
      <c r="BF3000" s="130">
        <f t="shared" si="4815"/>
        <v>0</v>
      </c>
      <c r="BG3000" s="130">
        <f t="shared" si="4816"/>
        <v>0</v>
      </c>
      <c r="BH3000" s="130">
        <f t="shared" si="4817"/>
        <v>0</v>
      </c>
      <c r="BI3000" s="130">
        <f t="shared" si="4818"/>
        <v>0</v>
      </c>
      <c r="BJ3000" s="359">
        <f t="shared" si="4819"/>
        <v>0</v>
      </c>
      <c r="BK3000" s="130">
        <f t="shared" si="4820"/>
        <v>0</v>
      </c>
      <c r="BL3000" s="130">
        <f t="shared" si="4821"/>
        <v>0</v>
      </c>
      <c r="BM3000" s="130">
        <f t="shared" si="4822"/>
        <v>0</v>
      </c>
      <c r="BN3000" s="130">
        <f t="shared" si="4823"/>
        <v>0</v>
      </c>
      <c r="BO3000" s="359">
        <f t="shared" si="4824"/>
        <v>0</v>
      </c>
      <c r="CP3000" s="342"/>
      <c r="CQ3000" s="342"/>
      <c r="CR3000" s="342"/>
      <c r="CS3000" s="486"/>
      <c r="CT3000" s="486"/>
      <c r="CU3000" s="342"/>
      <c r="CV3000" s="342"/>
      <c r="CW3000" s="486"/>
      <c r="CX3000" s="486"/>
      <c r="CY3000" s="342"/>
      <c r="CZ3000" s="342"/>
      <c r="DA3000" s="486"/>
      <c r="DB3000" s="486"/>
      <c r="DC3000" s="342"/>
      <c r="DD3000" s="342"/>
      <c r="DE3000" s="486"/>
      <c r="DF3000" s="486"/>
      <c r="DG3000" s="342"/>
      <c r="DH3000" s="342"/>
      <c r="DI3000" s="486"/>
      <c r="DJ3000" s="486"/>
      <c r="DK3000" s="342"/>
      <c r="DL3000" s="342"/>
      <c r="DM3000" s="486"/>
      <c r="DN3000" s="486"/>
      <c r="DO3000" s="342"/>
      <c r="DP3000" s="342"/>
    </row>
    <row r="3001" spans="1:122" ht="38.25" customHeight="1" x14ac:dyDescent="0.2">
      <c r="A3001" s="173"/>
      <c r="B3001" s="173"/>
      <c r="C3001" s="168" t="s">
        <v>665</v>
      </c>
      <c r="D3001" s="201"/>
      <c r="E3001" s="201"/>
      <c r="F3001" s="201"/>
      <c r="G3001" s="486"/>
      <c r="H3001" s="486"/>
      <c r="I3001" s="201"/>
      <c r="J3001" s="201"/>
      <c r="K3001" s="486"/>
      <c r="L3001" s="486"/>
      <c r="M3001" s="201"/>
      <c r="N3001" s="201"/>
      <c r="O3001" s="486"/>
      <c r="P3001" s="486"/>
      <c r="Q3001" s="201"/>
      <c r="R3001" s="201"/>
      <c r="S3001" s="486"/>
      <c r="T3001" s="486"/>
      <c r="U3001" s="201"/>
      <c r="V3001" s="201"/>
      <c r="W3001" s="486"/>
      <c r="X3001" s="486"/>
      <c r="Y3001" s="201"/>
      <c r="Z3001" s="201"/>
      <c r="AA3001" s="486"/>
      <c r="AB3001" s="486"/>
      <c r="AC3001" s="201"/>
      <c r="AD3001" s="201"/>
      <c r="AE3001" s="109"/>
      <c r="AG3001" s="130">
        <f t="shared" si="4790"/>
        <v>0</v>
      </c>
      <c r="AH3001" s="130">
        <f t="shared" si="4791"/>
        <v>0</v>
      </c>
      <c r="AI3001" s="130">
        <f t="shared" si="4792"/>
        <v>0</v>
      </c>
      <c r="AJ3001" s="130">
        <f t="shared" si="4793"/>
        <v>0</v>
      </c>
      <c r="AK3001" s="359">
        <f t="shared" si="4794"/>
        <v>0</v>
      </c>
      <c r="AL3001" s="130">
        <f t="shared" si="4795"/>
        <v>0</v>
      </c>
      <c r="AM3001" s="130">
        <f t="shared" si="4796"/>
        <v>0</v>
      </c>
      <c r="AN3001" s="130">
        <f t="shared" si="4797"/>
        <v>0</v>
      </c>
      <c r="AO3001" s="130">
        <f t="shared" si="4798"/>
        <v>0</v>
      </c>
      <c r="AP3001" s="359">
        <f t="shared" si="4799"/>
        <v>0</v>
      </c>
      <c r="AQ3001" s="130">
        <f t="shared" si="4800"/>
        <v>0</v>
      </c>
      <c r="AR3001" s="130">
        <f t="shared" si="4801"/>
        <v>0</v>
      </c>
      <c r="AS3001" s="130">
        <f t="shared" si="4802"/>
        <v>0</v>
      </c>
      <c r="AT3001" s="130">
        <f t="shared" si="4803"/>
        <v>0</v>
      </c>
      <c r="AU3001" s="359">
        <f t="shared" si="4804"/>
        <v>0</v>
      </c>
      <c r="AV3001" s="130">
        <f t="shared" si="4805"/>
        <v>0</v>
      </c>
      <c r="AW3001" s="130">
        <f t="shared" si="4806"/>
        <v>0</v>
      </c>
      <c r="AX3001" s="130">
        <f t="shared" si="4807"/>
        <v>0</v>
      </c>
      <c r="AY3001" s="130">
        <f t="shared" si="4808"/>
        <v>0</v>
      </c>
      <c r="AZ3001" s="359">
        <f t="shared" si="4809"/>
        <v>0</v>
      </c>
      <c r="BA3001" s="130">
        <f t="shared" si="4810"/>
        <v>0</v>
      </c>
      <c r="BB3001" s="130">
        <f t="shared" si="4811"/>
        <v>0</v>
      </c>
      <c r="BC3001" s="130">
        <f t="shared" si="4812"/>
        <v>0</v>
      </c>
      <c r="BD3001" s="130">
        <f t="shared" si="4813"/>
        <v>0</v>
      </c>
      <c r="BE3001" s="359">
        <f t="shared" si="4814"/>
        <v>0</v>
      </c>
      <c r="BF3001" s="130">
        <f t="shared" si="4815"/>
        <v>0</v>
      </c>
      <c r="BG3001" s="130">
        <f t="shared" si="4816"/>
        <v>0</v>
      </c>
      <c r="BH3001" s="130">
        <f t="shared" si="4817"/>
        <v>0</v>
      </c>
      <c r="BI3001" s="130">
        <f t="shared" si="4818"/>
        <v>0</v>
      </c>
      <c r="BJ3001" s="359">
        <f t="shared" si="4819"/>
        <v>0</v>
      </c>
      <c r="BK3001" s="130">
        <f t="shared" si="4820"/>
        <v>0</v>
      </c>
      <c r="BL3001" s="130">
        <f t="shared" si="4821"/>
        <v>0</v>
      </c>
      <c r="BM3001" s="130">
        <f t="shared" si="4822"/>
        <v>0</v>
      </c>
      <c r="BN3001" s="130">
        <f t="shared" si="4823"/>
        <v>0</v>
      </c>
      <c r="BO3001" s="359">
        <f t="shared" si="4824"/>
        <v>0</v>
      </c>
      <c r="CP3001" s="342"/>
      <c r="CQ3001" s="342"/>
      <c r="CR3001" s="342"/>
      <c r="CS3001" s="486"/>
      <c r="CT3001" s="486"/>
      <c r="CU3001" s="342"/>
      <c r="CV3001" s="342"/>
      <c r="CW3001" s="486"/>
      <c r="CX3001" s="486"/>
      <c r="CY3001" s="342"/>
      <c r="CZ3001" s="342"/>
      <c r="DA3001" s="486"/>
      <c r="DB3001" s="486"/>
      <c r="DC3001" s="342"/>
      <c r="DD3001" s="342"/>
      <c r="DE3001" s="486"/>
      <c r="DF3001" s="486"/>
      <c r="DG3001" s="342"/>
      <c r="DH3001" s="342"/>
      <c r="DI3001" s="486"/>
      <c r="DJ3001" s="486"/>
      <c r="DK3001" s="342"/>
      <c r="DL3001" s="342"/>
      <c r="DM3001" s="486"/>
      <c r="DN3001" s="486"/>
      <c r="DO3001" s="342"/>
      <c r="DP3001" s="342"/>
    </row>
    <row r="3002" spans="1:122" ht="38.25" customHeight="1" x14ac:dyDescent="0.2">
      <c r="A3002" s="173"/>
      <c r="B3002" s="173"/>
      <c r="C3002" s="168" t="s">
        <v>667</v>
      </c>
      <c r="D3002" s="201"/>
      <c r="E3002" s="201"/>
      <c r="F3002" s="201"/>
      <c r="G3002" s="486"/>
      <c r="H3002" s="486"/>
      <c r="I3002" s="201"/>
      <c r="J3002" s="201"/>
      <c r="K3002" s="486"/>
      <c r="L3002" s="486"/>
      <c r="M3002" s="201"/>
      <c r="N3002" s="201"/>
      <c r="O3002" s="486"/>
      <c r="P3002" s="486"/>
      <c r="Q3002" s="201"/>
      <c r="R3002" s="201"/>
      <c r="S3002" s="486"/>
      <c r="T3002" s="486"/>
      <c r="U3002" s="201"/>
      <c r="V3002" s="201"/>
      <c r="W3002" s="486"/>
      <c r="X3002" s="486"/>
      <c r="Y3002" s="201"/>
      <c r="Z3002" s="201"/>
      <c r="AA3002" s="486"/>
      <c r="AB3002" s="486"/>
      <c r="AC3002" s="201"/>
      <c r="AD3002" s="201"/>
      <c r="AE3002" s="109"/>
      <c r="AG3002" s="130">
        <f t="shared" si="4790"/>
        <v>0</v>
      </c>
      <c r="AH3002" s="130">
        <f t="shared" si="4791"/>
        <v>0</v>
      </c>
      <c r="AI3002" s="130">
        <f t="shared" si="4792"/>
        <v>0</v>
      </c>
      <c r="AJ3002" s="130">
        <f t="shared" si="4793"/>
        <v>0</v>
      </c>
      <c r="AK3002" s="359">
        <f t="shared" si="4794"/>
        <v>0</v>
      </c>
      <c r="AL3002" s="130">
        <f t="shared" si="4795"/>
        <v>0</v>
      </c>
      <c r="AM3002" s="130">
        <f t="shared" si="4796"/>
        <v>0</v>
      </c>
      <c r="AN3002" s="130">
        <f t="shared" si="4797"/>
        <v>0</v>
      </c>
      <c r="AO3002" s="130">
        <f t="shared" si="4798"/>
        <v>0</v>
      </c>
      <c r="AP3002" s="359">
        <f t="shared" si="4799"/>
        <v>0</v>
      </c>
      <c r="AQ3002" s="130">
        <f t="shared" si="4800"/>
        <v>0</v>
      </c>
      <c r="AR3002" s="130">
        <f t="shared" si="4801"/>
        <v>0</v>
      </c>
      <c r="AS3002" s="130">
        <f t="shared" si="4802"/>
        <v>0</v>
      </c>
      <c r="AT3002" s="130">
        <f t="shared" si="4803"/>
        <v>0</v>
      </c>
      <c r="AU3002" s="359">
        <f t="shared" si="4804"/>
        <v>0</v>
      </c>
      <c r="AV3002" s="130">
        <f t="shared" si="4805"/>
        <v>0</v>
      </c>
      <c r="AW3002" s="130">
        <f t="shared" si="4806"/>
        <v>0</v>
      </c>
      <c r="AX3002" s="130">
        <f t="shared" si="4807"/>
        <v>0</v>
      </c>
      <c r="AY3002" s="130">
        <f t="shared" si="4808"/>
        <v>0</v>
      </c>
      <c r="AZ3002" s="359">
        <f t="shared" si="4809"/>
        <v>0</v>
      </c>
      <c r="BA3002" s="130">
        <f t="shared" si="4810"/>
        <v>0</v>
      </c>
      <c r="BB3002" s="130">
        <f t="shared" si="4811"/>
        <v>0</v>
      </c>
      <c r="BC3002" s="130">
        <f t="shared" si="4812"/>
        <v>0</v>
      </c>
      <c r="BD3002" s="130">
        <f t="shared" si="4813"/>
        <v>0</v>
      </c>
      <c r="BE3002" s="359">
        <f t="shared" si="4814"/>
        <v>0</v>
      </c>
      <c r="BF3002" s="130">
        <f t="shared" si="4815"/>
        <v>0</v>
      </c>
      <c r="BG3002" s="130">
        <f t="shared" si="4816"/>
        <v>0</v>
      </c>
      <c r="BH3002" s="130">
        <f t="shared" si="4817"/>
        <v>0</v>
      </c>
      <c r="BI3002" s="130">
        <f t="shared" si="4818"/>
        <v>0</v>
      </c>
      <c r="BJ3002" s="359">
        <f t="shared" si="4819"/>
        <v>0</v>
      </c>
      <c r="BK3002" s="130">
        <f t="shared" si="4820"/>
        <v>0</v>
      </c>
      <c r="BL3002" s="130">
        <f t="shared" si="4821"/>
        <v>0</v>
      </c>
      <c r="BM3002" s="130">
        <f t="shared" si="4822"/>
        <v>0</v>
      </c>
      <c r="BN3002" s="130">
        <f t="shared" si="4823"/>
        <v>0</v>
      </c>
      <c r="BO3002" s="359">
        <f t="shared" si="4824"/>
        <v>0</v>
      </c>
      <c r="CP3002" s="342"/>
      <c r="CQ3002" s="342"/>
      <c r="CR3002" s="342"/>
      <c r="CS3002" s="486"/>
      <c r="CT3002" s="486"/>
      <c r="CU3002" s="342"/>
      <c r="CV3002" s="342"/>
      <c r="CW3002" s="486"/>
      <c r="CX3002" s="486"/>
      <c r="CY3002" s="342"/>
      <c r="CZ3002" s="342"/>
      <c r="DA3002" s="486"/>
      <c r="DB3002" s="486"/>
      <c r="DC3002" s="342"/>
      <c r="DD3002" s="342"/>
      <c r="DE3002" s="486"/>
      <c r="DF3002" s="486"/>
      <c r="DG3002" s="342"/>
      <c r="DH3002" s="342"/>
      <c r="DI3002" s="486"/>
      <c r="DJ3002" s="486"/>
      <c r="DK3002" s="342"/>
      <c r="DL3002" s="342"/>
      <c r="DM3002" s="486"/>
      <c r="DN3002" s="486"/>
      <c r="DO3002" s="342"/>
      <c r="DP3002" s="342"/>
    </row>
    <row r="3003" spans="1:122" ht="38.25" customHeight="1" x14ac:dyDescent="0.2">
      <c r="A3003" s="173"/>
      <c r="B3003" s="173"/>
      <c r="C3003" s="168" t="s">
        <v>669</v>
      </c>
      <c r="D3003" s="201"/>
      <c r="E3003" s="201"/>
      <c r="F3003" s="201"/>
      <c r="G3003" s="486"/>
      <c r="H3003" s="486"/>
      <c r="I3003" s="201"/>
      <c r="J3003" s="201"/>
      <c r="K3003" s="486"/>
      <c r="L3003" s="486"/>
      <c r="M3003" s="201"/>
      <c r="N3003" s="201"/>
      <c r="O3003" s="486"/>
      <c r="P3003" s="486"/>
      <c r="Q3003" s="201"/>
      <c r="R3003" s="201"/>
      <c r="S3003" s="486"/>
      <c r="T3003" s="486"/>
      <c r="U3003" s="201"/>
      <c r="V3003" s="201"/>
      <c r="W3003" s="486"/>
      <c r="X3003" s="486"/>
      <c r="Y3003" s="201"/>
      <c r="Z3003" s="201"/>
      <c r="AA3003" s="486"/>
      <c r="AB3003" s="486"/>
      <c r="AC3003" s="201"/>
      <c r="AD3003" s="201"/>
      <c r="AE3003" s="109"/>
      <c r="AG3003" s="130">
        <f t="shared" si="4790"/>
        <v>0</v>
      </c>
      <c r="AH3003" s="130">
        <f t="shared" si="4791"/>
        <v>0</v>
      </c>
      <c r="AI3003" s="130">
        <f t="shared" si="4792"/>
        <v>0</v>
      </c>
      <c r="AJ3003" s="130">
        <f t="shared" si="4793"/>
        <v>0</v>
      </c>
      <c r="AK3003" s="359">
        <f t="shared" si="4794"/>
        <v>0</v>
      </c>
      <c r="AL3003" s="130">
        <f t="shared" si="4795"/>
        <v>0</v>
      </c>
      <c r="AM3003" s="130">
        <f t="shared" si="4796"/>
        <v>0</v>
      </c>
      <c r="AN3003" s="130">
        <f t="shared" si="4797"/>
        <v>0</v>
      </c>
      <c r="AO3003" s="130">
        <f t="shared" si="4798"/>
        <v>0</v>
      </c>
      <c r="AP3003" s="359">
        <f t="shared" si="4799"/>
        <v>0</v>
      </c>
      <c r="AQ3003" s="130">
        <f t="shared" si="4800"/>
        <v>0</v>
      </c>
      <c r="AR3003" s="130">
        <f t="shared" si="4801"/>
        <v>0</v>
      </c>
      <c r="AS3003" s="130">
        <f t="shared" si="4802"/>
        <v>0</v>
      </c>
      <c r="AT3003" s="130">
        <f t="shared" si="4803"/>
        <v>0</v>
      </c>
      <c r="AU3003" s="359">
        <f t="shared" si="4804"/>
        <v>0</v>
      </c>
      <c r="AV3003" s="130">
        <f t="shared" si="4805"/>
        <v>0</v>
      </c>
      <c r="AW3003" s="130">
        <f t="shared" si="4806"/>
        <v>0</v>
      </c>
      <c r="AX3003" s="130">
        <f t="shared" si="4807"/>
        <v>0</v>
      </c>
      <c r="AY3003" s="130">
        <f t="shared" si="4808"/>
        <v>0</v>
      </c>
      <c r="AZ3003" s="359">
        <f t="shared" si="4809"/>
        <v>0</v>
      </c>
      <c r="BA3003" s="130">
        <f t="shared" si="4810"/>
        <v>0</v>
      </c>
      <c r="BB3003" s="130">
        <f t="shared" si="4811"/>
        <v>0</v>
      </c>
      <c r="BC3003" s="130">
        <f t="shared" si="4812"/>
        <v>0</v>
      </c>
      <c r="BD3003" s="130">
        <f t="shared" si="4813"/>
        <v>0</v>
      </c>
      <c r="BE3003" s="359">
        <f t="shared" si="4814"/>
        <v>0</v>
      </c>
      <c r="BF3003" s="130">
        <f t="shared" si="4815"/>
        <v>0</v>
      </c>
      <c r="BG3003" s="130">
        <f t="shared" si="4816"/>
        <v>0</v>
      </c>
      <c r="BH3003" s="130">
        <f t="shared" si="4817"/>
        <v>0</v>
      </c>
      <c r="BI3003" s="130">
        <f t="shared" si="4818"/>
        <v>0</v>
      </c>
      <c r="BJ3003" s="359">
        <f t="shared" si="4819"/>
        <v>0</v>
      </c>
      <c r="BK3003" s="130">
        <f t="shared" si="4820"/>
        <v>0</v>
      </c>
      <c r="BL3003" s="130">
        <f t="shared" si="4821"/>
        <v>0</v>
      </c>
      <c r="BM3003" s="130">
        <f t="shared" si="4822"/>
        <v>0</v>
      </c>
      <c r="BN3003" s="130">
        <f t="shared" si="4823"/>
        <v>0</v>
      </c>
      <c r="BO3003" s="359">
        <f t="shared" si="4824"/>
        <v>0</v>
      </c>
      <c r="BQ3003" s="246" t="s">
        <v>84</v>
      </c>
      <c r="BR3003" s="246" t="s">
        <v>2048</v>
      </c>
      <c r="BS3003" s="246" t="s">
        <v>2049</v>
      </c>
      <c r="BT3003" s="246" t="s">
        <v>84</v>
      </c>
      <c r="BU3003" s="246" t="s">
        <v>2048</v>
      </c>
      <c r="BV3003" s="246" t="s">
        <v>2049</v>
      </c>
      <c r="BW3003" s="246" t="s">
        <v>84</v>
      </c>
      <c r="BX3003" s="246" t="s">
        <v>2048</v>
      </c>
      <c r="BY3003" s="246" t="s">
        <v>2049</v>
      </c>
      <c r="BZ3003" s="246" t="s">
        <v>84</v>
      </c>
      <c r="CA3003" s="246" t="s">
        <v>2048</v>
      </c>
      <c r="CB3003" s="246" t="s">
        <v>2049</v>
      </c>
      <c r="CC3003" s="246" t="s">
        <v>84</v>
      </c>
      <c r="CD3003" s="246" t="s">
        <v>2048</v>
      </c>
      <c r="CE3003" s="246" t="s">
        <v>2049</v>
      </c>
      <c r="CF3003" s="246" t="s">
        <v>84</v>
      </c>
      <c r="CG3003" s="246" t="s">
        <v>2048</v>
      </c>
      <c r="CH3003" s="246" t="s">
        <v>2049</v>
      </c>
      <c r="CI3003" s="246" t="s">
        <v>84</v>
      </c>
      <c r="CJ3003" s="246" t="s">
        <v>2048</v>
      </c>
      <c r="CK3003" s="246" t="s">
        <v>2049</v>
      </c>
      <c r="CP3003" s="342"/>
      <c r="CQ3003" s="342"/>
      <c r="CR3003" s="342"/>
      <c r="CS3003" s="486"/>
      <c r="CT3003" s="486"/>
      <c r="CU3003" s="342"/>
      <c r="CV3003" s="342"/>
      <c r="CW3003" s="486"/>
      <c r="CX3003" s="486"/>
      <c r="CY3003" s="342"/>
      <c r="CZ3003" s="342"/>
      <c r="DA3003" s="486"/>
      <c r="DB3003" s="486"/>
      <c r="DC3003" s="342"/>
      <c r="DD3003" s="342"/>
      <c r="DE3003" s="486"/>
      <c r="DF3003" s="486"/>
      <c r="DG3003" s="342"/>
      <c r="DH3003" s="342"/>
      <c r="DI3003" s="486"/>
      <c r="DJ3003" s="486"/>
      <c r="DK3003" s="342"/>
      <c r="DL3003" s="342"/>
      <c r="DM3003" s="486"/>
      <c r="DN3003" s="486"/>
      <c r="DO3003" s="342"/>
      <c r="DP3003" s="342"/>
    </row>
    <row r="3004" spans="1:122" ht="38.25" customHeight="1" x14ac:dyDescent="0.2">
      <c r="A3004" s="173"/>
      <c r="B3004" s="173"/>
      <c r="C3004" s="168" t="s">
        <v>671</v>
      </c>
      <c r="D3004" s="201"/>
      <c r="E3004" s="201"/>
      <c r="F3004" s="201"/>
      <c r="G3004" s="486"/>
      <c r="H3004" s="486"/>
      <c r="I3004" s="201"/>
      <c r="J3004" s="201"/>
      <c r="K3004" s="486"/>
      <c r="L3004" s="486"/>
      <c r="M3004" s="201"/>
      <c r="N3004" s="201"/>
      <c r="O3004" s="486"/>
      <c r="P3004" s="486"/>
      <c r="Q3004" s="201"/>
      <c r="R3004" s="201"/>
      <c r="S3004" s="486"/>
      <c r="T3004" s="486"/>
      <c r="U3004" s="201"/>
      <c r="V3004" s="201"/>
      <c r="W3004" s="486"/>
      <c r="X3004" s="486"/>
      <c r="Y3004" s="201"/>
      <c r="Z3004" s="201"/>
      <c r="AA3004" s="486"/>
      <c r="AB3004" s="486"/>
      <c r="AC3004" s="201"/>
      <c r="AD3004" s="201"/>
      <c r="AE3004" s="109"/>
      <c r="AG3004" s="178">
        <f t="shared" si="4790"/>
        <v>0</v>
      </c>
      <c r="AH3004" s="178">
        <f t="shared" si="4791"/>
        <v>0</v>
      </c>
      <c r="AI3004" s="178">
        <f t="shared" si="4792"/>
        <v>0</v>
      </c>
      <c r="AJ3004" s="178">
        <f t="shared" si="4793"/>
        <v>0</v>
      </c>
      <c r="AK3004" s="359">
        <f t="shared" si="4794"/>
        <v>0</v>
      </c>
      <c r="AL3004" s="178">
        <f t="shared" si="4795"/>
        <v>0</v>
      </c>
      <c r="AM3004" s="178">
        <f t="shared" si="4796"/>
        <v>0</v>
      </c>
      <c r="AN3004" s="178">
        <f t="shared" si="4797"/>
        <v>0</v>
      </c>
      <c r="AO3004" s="178">
        <f t="shared" si="4798"/>
        <v>0</v>
      </c>
      <c r="AP3004" s="359">
        <f t="shared" si="4799"/>
        <v>0</v>
      </c>
      <c r="AQ3004" s="178">
        <f t="shared" si="4800"/>
        <v>0</v>
      </c>
      <c r="AR3004" s="178">
        <f t="shared" si="4801"/>
        <v>0</v>
      </c>
      <c r="AS3004" s="178">
        <f t="shared" si="4802"/>
        <v>0</v>
      </c>
      <c r="AT3004" s="178">
        <f t="shared" si="4803"/>
        <v>0</v>
      </c>
      <c r="AU3004" s="359">
        <f t="shared" si="4804"/>
        <v>0</v>
      </c>
      <c r="AV3004" s="178">
        <f t="shared" si="4805"/>
        <v>0</v>
      </c>
      <c r="AW3004" s="178">
        <f t="shared" si="4806"/>
        <v>0</v>
      </c>
      <c r="AX3004" s="178">
        <f t="shared" si="4807"/>
        <v>0</v>
      </c>
      <c r="AY3004" s="178">
        <f t="shared" si="4808"/>
        <v>0</v>
      </c>
      <c r="AZ3004" s="359">
        <f t="shared" si="4809"/>
        <v>0</v>
      </c>
      <c r="BA3004" s="178">
        <f t="shared" si="4810"/>
        <v>0</v>
      </c>
      <c r="BB3004" s="178">
        <f t="shared" si="4811"/>
        <v>0</v>
      </c>
      <c r="BC3004" s="178">
        <f t="shared" si="4812"/>
        <v>0</v>
      </c>
      <c r="BD3004" s="178">
        <f t="shared" si="4813"/>
        <v>0</v>
      </c>
      <c r="BE3004" s="359">
        <f t="shared" si="4814"/>
        <v>0</v>
      </c>
      <c r="BF3004" s="178">
        <f t="shared" si="4815"/>
        <v>0</v>
      </c>
      <c r="BG3004" s="178">
        <f t="shared" si="4816"/>
        <v>0</v>
      </c>
      <c r="BH3004" s="178">
        <f t="shared" si="4817"/>
        <v>0</v>
      </c>
      <c r="BI3004" s="178">
        <f t="shared" si="4818"/>
        <v>0</v>
      </c>
      <c r="BJ3004" s="359">
        <f t="shared" si="4819"/>
        <v>0</v>
      </c>
      <c r="BK3004" s="178">
        <f t="shared" si="4820"/>
        <v>0</v>
      </c>
      <c r="BL3004" s="178">
        <f t="shared" si="4821"/>
        <v>0</v>
      </c>
      <c r="BM3004" s="178">
        <f t="shared" si="4822"/>
        <v>0</v>
      </c>
      <c r="BN3004" s="178">
        <f t="shared" si="4823"/>
        <v>0</v>
      </c>
      <c r="BO3004" s="359">
        <f t="shared" si="4824"/>
        <v>0</v>
      </c>
      <c r="BP3004" s="186" t="s">
        <v>2077</v>
      </c>
      <c r="BQ3004" s="178">
        <f>IF($AG$1789=$AH$1789,0,IF(
OR(
AND(BQ3008=0,BQ3007&gt;0),
AND(BQ3008="NS",BQ3006&gt;0),
AND(BQ3008="NS",BQ3006=0,BQ3007=0)),1,
IF(OR(
AND(BQ3007&gt;=2,BQ3006&lt;BQ3008),
AND(BQ3008="NS",BQ3006=0,BQ3007&gt;0),
BQ3008=BQ3006,
AND(BQ3008="NA",BQ3007=0,BQ3006=0,BQ3005&gt;0)),0,1)))</f>
        <v>0</v>
      </c>
      <c r="BR3004" s="178">
        <f t="shared" ref="BR3004:BY3004" si="4826">IF($AG$1789=$AH$1789,0,IF(
OR(
AND(BR3008=0,BR3007&gt;0),
AND(BR3008="NS",BR3006&gt;0),
AND(BR3008="NS",BR3006=0,BR3007=0)),1,
IF(OR(
AND(BR3007&gt;=2,BR3006&lt;BR3008),
AND(BR3008="NS",BR3006=0,BR3007&gt;0),
BR3008=BR3006,
AND(BR3008="NA",BR3007=0,BR3006=0,BR3005&gt;0)),0,1)))</f>
        <v>0</v>
      </c>
      <c r="BS3004" s="178">
        <f t="shared" si="4826"/>
        <v>0</v>
      </c>
      <c r="BT3004" s="178">
        <f t="shared" si="4826"/>
        <v>0</v>
      </c>
      <c r="BU3004" s="178">
        <f t="shared" si="4826"/>
        <v>0</v>
      </c>
      <c r="BV3004" s="178">
        <f t="shared" si="4826"/>
        <v>0</v>
      </c>
      <c r="BW3004" s="178">
        <f t="shared" si="4826"/>
        <v>0</v>
      </c>
      <c r="BX3004" s="178">
        <f t="shared" si="4826"/>
        <v>0</v>
      </c>
      <c r="BY3004" s="178">
        <f t="shared" si="4826"/>
        <v>0</v>
      </c>
      <c r="BZ3004" s="178">
        <f>IF($AG$1789=$AH$1789,0,IF(
OR(
AND(BZ3008=0,BZ3007&gt;0),
AND(BZ3008="NS",BZ3006&gt;0),
AND(BZ3008="NS",BZ3006=0,BZ3007=0)),1,
IF(OR(
AND(BZ3007&gt;=2,BZ3006&lt;BZ3008),
AND(BZ3008="NS",BZ3006=0,BZ3007&gt;0),
BZ3008=BZ3006,
AND(BZ3008="NA",BZ3007=0,BZ3006=0,BZ3005&gt;0)),0,1)))</f>
        <v>0</v>
      </c>
      <c r="CA3004" s="178">
        <f t="shared" ref="CA3004:CK3004" si="4827">IF($AG$1789=$AH$1789,0,IF(
OR(
AND(CA3008=0,CA3007&gt;0),
AND(CA3008="NS",CA3006&gt;0),
AND(CA3008="NS",CA3006=0,CA3007=0)),1,
IF(OR(
AND(CA3007&gt;=2,CA3006&lt;CA3008),
AND(CA3008="NS",CA3006=0,CA3007&gt;0),
CA3008=CA3006,
AND(CA3008="NA",CA3007=0,CA3006=0,CA3005&gt;0)),0,1)))</f>
        <v>0</v>
      </c>
      <c r="CB3004" s="178">
        <f t="shared" si="4827"/>
        <v>0</v>
      </c>
      <c r="CC3004" s="178">
        <f t="shared" si="4827"/>
        <v>0</v>
      </c>
      <c r="CD3004" s="178">
        <f t="shared" si="4827"/>
        <v>0</v>
      </c>
      <c r="CE3004" s="178">
        <f t="shared" si="4827"/>
        <v>0</v>
      </c>
      <c r="CF3004" s="178">
        <f t="shared" si="4827"/>
        <v>0</v>
      </c>
      <c r="CG3004" s="178">
        <f t="shared" si="4827"/>
        <v>0</v>
      </c>
      <c r="CH3004" s="178">
        <f t="shared" si="4827"/>
        <v>0</v>
      </c>
      <c r="CI3004" s="178">
        <f t="shared" si="4827"/>
        <v>0</v>
      </c>
      <c r="CJ3004" s="178">
        <f t="shared" si="4827"/>
        <v>0</v>
      </c>
      <c r="CK3004" s="178">
        <f t="shared" si="4827"/>
        <v>0</v>
      </c>
      <c r="CL3004" s="186">
        <f>SUM(BZ3004:CK3004)</f>
        <v>0</v>
      </c>
      <c r="CO3004" s="186"/>
      <c r="CP3004" s="341"/>
      <c r="CQ3004" s="341"/>
      <c r="CR3004" s="341"/>
      <c r="CS3004" s="487"/>
      <c r="CT3004" s="487"/>
      <c r="CU3004" s="341"/>
      <c r="CV3004" s="341"/>
      <c r="CW3004" s="487"/>
      <c r="CX3004" s="487"/>
      <c r="CY3004" s="341"/>
      <c r="CZ3004" s="341"/>
      <c r="DA3004" s="487"/>
      <c r="DB3004" s="487"/>
      <c r="DC3004" s="341"/>
      <c r="DD3004" s="341"/>
      <c r="DE3004" s="487"/>
      <c r="DF3004" s="487"/>
      <c r="DG3004" s="341"/>
      <c r="DH3004" s="341"/>
      <c r="DI3004" s="487"/>
      <c r="DJ3004" s="487"/>
      <c r="DK3004" s="341"/>
      <c r="DL3004" s="341"/>
      <c r="DM3004" s="487"/>
      <c r="DN3004" s="487"/>
      <c r="DO3004" s="341"/>
      <c r="DP3004" s="341"/>
      <c r="DQ3004" s="186"/>
      <c r="DR3004" s="186"/>
    </row>
    <row r="3005" spans="1:122" ht="38.25" customHeight="1" x14ac:dyDescent="0.2">
      <c r="A3005" s="172"/>
      <c r="B3005" s="172"/>
      <c r="C3005" s="169" t="s">
        <v>677</v>
      </c>
      <c r="D3005" s="201"/>
      <c r="E3005" s="201"/>
      <c r="F3005" s="201"/>
      <c r="G3005" s="486"/>
      <c r="H3005" s="486"/>
      <c r="I3005" s="201"/>
      <c r="J3005" s="201"/>
      <c r="K3005" s="486"/>
      <c r="L3005" s="486"/>
      <c r="M3005" s="201"/>
      <c r="N3005" s="201"/>
      <c r="O3005" s="486"/>
      <c r="P3005" s="486"/>
      <c r="Q3005" s="201"/>
      <c r="R3005" s="201"/>
      <c r="S3005" s="486"/>
      <c r="T3005" s="486"/>
      <c r="U3005" s="201"/>
      <c r="V3005" s="201"/>
      <c r="W3005" s="486"/>
      <c r="X3005" s="486"/>
      <c r="Y3005" s="201"/>
      <c r="Z3005" s="201"/>
      <c r="AA3005" s="486"/>
      <c r="AB3005" s="486"/>
      <c r="AC3005" s="201"/>
      <c r="AD3005" s="201"/>
      <c r="AE3005" s="109"/>
      <c r="AG3005" s="130">
        <f t="shared" si="4790"/>
        <v>0</v>
      </c>
      <c r="AH3005" s="130">
        <f t="shared" si="4791"/>
        <v>0</v>
      </c>
      <c r="AI3005" s="130">
        <f t="shared" si="4792"/>
        <v>0</v>
      </c>
      <c r="AJ3005" s="130">
        <f t="shared" si="4793"/>
        <v>0</v>
      </c>
      <c r="AK3005" s="359">
        <f t="shared" si="4794"/>
        <v>0</v>
      </c>
      <c r="AL3005" s="130">
        <f t="shared" si="4795"/>
        <v>0</v>
      </c>
      <c r="AM3005" s="130">
        <f t="shared" si="4796"/>
        <v>0</v>
      </c>
      <c r="AN3005" s="130">
        <f t="shared" si="4797"/>
        <v>0</v>
      </c>
      <c r="AO3005" s="130">
        <f t="shared" si="4798"/>
        <v>0</v>
      </c>
      <c r="AP3005" s="359">
        <f t="shared" si="4799"/>
        <v>0</v>
      </c>
      <c r="AQ3005" s="130">
        <f t="shared" si="4800"/>
        <v>0</v>
      </c>
      <c r="AR3005" s="130">
        <f t="shared" si="4801"/>
        <v>0</v>
      </c>
      <c r="AS3005" s="130">
        <f t="shared" si="4802"/>
        <v>0</v>
      </c>
      <c r="AT3005" s="130">
        <f t="shared" si="4803"/>
        <v>0</v>
      </c>
      <c r="AU3005" s="359">
        <f t="shared" si="4804"/>
        <v>0</v>
      </c>
      <c r="AV3005" s="130">
        <f t="shared" si="4805"/>
        <v>0</v>
      </c>
      <c r="AW3005" s="130">
        <f t="shared" si="4806"/>
        <v>0</v>
      </c>
      <c r="AX3005" s="130">
        <f t="shared" si="4807"/>
        <v>0</v>
      </c>
      <c r="AY3005" s="130">
        <f t="shared" si="4808"/>
        <v>0</v>
      </c>
      <c r="AZ3005" s="359">
        <f t="shared" si="4809"/>
        <v>0</v>
      </c>
      <c r="BA3005" s="130">
        <f t="shared" si="4810"/>
        <v>0</v>
      </c>
      <c r="BB3005" s="130">
        <f t="shared" si="4811"/>
        <v>0</v>
      </c>
      <c r="BC3005" s="130">
        <f t="shared" si="4812"/>
        <v>0</v>
      </c>
      <c r="BD3005" s="130">
        <f t="shared" si="4813"/>
        <v>0</v>
      </c>
      <c r="BE3005" s="359">
        <f t="shared" si="4814"/>
        <v>0</v>
      </c>
      <c r="BF3005" s="130">
        <f t="shared" si="4815"/>
        <v>0</v>
      </c>
      <c r="BG3005" s="130">
        <f t="shared" si="4816"/>
        <v>0</v>
      </c>
      <c r="BH3005" s="130">
        <f t="shared" si="4817"/>
        <v>0</v>
      </c>
      <c r="BI3005" s="130">
        <f t="shared" si="4818"/>
        <v>0</v>
      </c>
      <c r="BJ3005" s="359">
        <f t="shared" si="4819"/>
        <v>0</v>
      </c>
      <c r="BK3005" s="130">
        <f t="shared" si="4820"/>
        <v>0</v>
      </c>
      <c r="BL3005" s="130">
        <f t="shared" si="4821"/>
        <v>0</v>
      </c>
      <c r="BM3005" s="130">
        <f t="shared" si="4822"/>
        <v>0</v>
      </c>
      <c r="BN3005" s="130">
        <f t="shared" si="4823"/>
        <v>0</v>
      </c>
      <c r="BO3005" s="359">
        <f t="shared" si="4824"/>
        <v>0</v>
      </c>
      <c r="BP3005" s="90" t="s">
        <v>2058</v>
      </c>
      <c r="BQ3005" s="90">
        <f>COUNTIF(D3005:D3008,"NA")</f>
        <v>0</v>
      </c>
      <c r="BR3005" s="90">
        <f>COUNTIF(E3005:E3008,"NA")</f>
        <v>0</v>
      </c>
      <c r="BS3005" s="90">
        <f>COUNTIF(F3005:F3008,"NA")</f>
        <v>0</v>
      </c>
      <c r="BT3005" s="90">
        <f>COUNTIF(G3005:H3008,"NA")</f>
        <v>0</v>
      </c>
      <c r="BU3005" s="90">
        <f>COUNTIF(I3005:I3008,"NA")</f>
        <v>0</v>
      </c>
      <c r="BV3005" s="90">
        <f>COUNTIF(J3005:J3008,"NA")</f>
        <v>0</v>
      </c>
      <c r="BW3005" s="90">
        <f>COUNTIF(K3005:L3008,"NA")</f>
        <v>0</v>
      </c>
      <c r="BX3005" s="90">
        <f>COUNTIF(M3005:M3008,"NA")</f>
        <v>0</v>
      </c>
      <c r="BY3005" s="90">
        <f>COUNTIF(N3005:N3008,"NA")</f>
        <v>0</v>
      </c>
      <c r="BZ3005" s="90">
        <f>COUNTIF(O3005:P3008,"NA")</f>
        <v>0</v>
      </c>
      <c r="CA3005" s="90">
        <f>COUNTIF(Q3005:Q3008,"NA")</f>
        <v>0</v>
      </c>
      <c r="CB3005" s="90">
        <f>COUNTIF(R3005:R3008,"NA")</f>
        <v>0</v>
      </c>
      <c r="CC3005" s="90">
        <f>COUNTIF(S3005:T3008,"NA")</f>
        <v>0</v>
      </c>
      <c r="CD3005" s="90">
        <f>COUNTIF(U3005:U3008,"NA")</f>
        <v>0</v>
      </c>
      <c r="CE3005" s="90">
        <f>COUNTIF(V3005:V3008,"NA")</f>
        <v>0</v>
      </c>
      <c r="CF3005" s="90">
        <f>COUNTIF(W3005:X3008,"NA")</f>
        <v>0</v>
      </c>
      <c r="CG3005" s="90">
        <f>COUNTIF(Y3005:Y3008,"NA")</f>
        <v>0</v>
      </c>
      <c r="CH3005" s="90">
        <f>COUNTIF(Z3005:Z3008,"NA")</f>
        <v>0</v>
      </c>
      <c r="CI3005" s="90">
        <f>COUNTIF(AA3005:AB3008,"NA")</f>
        <v>0</v>
      </c>
      <c r="CJ3005" s="90">
        <f>COUNTIF(AC3005:AC3008,"NA")</f>
        <v>0</v>
      </c>
      <c r="CK3005" s="90">
        <f>COUNTIF(AD3005:AD3008,"NA")</f>
        <v>0</v>
      </c>
      <c r="CP3005" s="342"/>
      <c r="CQ3005" s="342"/>
      <c r="CR3005" s="342"/>
      <c r="CS3005" s="486"/>
      <c r="CT3005" s="486"/>
      <c r="CU3005" s="342"/>
      <c r="CV3005" s="342"/>
      <c r="CW3005" s="486"/>
      <c r="CX3005" s="486"/>
      <c r="CY3005" s="342"/>
      <c r="CZ3005" s="342"/>
      <c r="DA3005" s="486"/>
      <c r="DB3005" s="486"/>
      <c r="DC3005" s="342"/>
      <c r="DD3005" s="342"/>
      <c r="DE3005" s="486"/>
      <c r="DF3005" s="486"/>
      <c r="DG3005" s="342"/>
      <c r="DH3005" s="342"/>
      <c r="DI3005" s="486"/>
      <c r="DJ3005" s="486"/>
      <c r="DK3005" s="342"/>
      <c r="DL3005" s="342"/>
      <c r="DM3005" s="486"/>
      <c r="DN3005" s="486"/>
      <c r="DO3005" s="342"/>
      <c r="DP3005" s="342"/>
    </row>
    <row r="3006" spans="1:122" ht="38.25" customHeight="1" x14ac:dyDescent="0.2">
      <c r="A3006" s="172"/>
      <c r="B3006" s="172"/>
      <c r="C3006" s="169" t="s">
        <v>678</v>
      </c>
      <c r="D3006" s="201"/>
      <c r="E3006" s="201"/>
      <c r="F3006" s="201"/>
      <c r="G3006" s="486"/>
      <c r="H3006" s="486"/>
      <c r="I3006" s="201"/>
      <c r="J3006" s="201"/>
      <c r="K3006" s="486"/>
      <c r="L3006" s="486"/>
      <c r="M3006" s="201"/>
      <c r="N3006" s="201"/>
      <c r="O3006" s="486"/>
      <c r="P3006" s="486"/>
      <c r="Q3006" s="201"/>
      <c r="R3006" s="201"/>
      <c r="S3006" s="486"/>
      <c r="T3006" s="486"/>
      <c r="U3006" s="201"/>
      <c r="V3006" s="201"/>
      <c r="W3006" s="486"/>
      <c r="X3006" s="486"/>
      <c r="Y3006" s="201"/>
      <c r="Z3006" s="201"/>
      <c r="AA3006" s="486"/>
      <c r="AB3006" s="486"/>
      <c r="AC3006" s="201"/>
      <c r="AD3006" s="201"/>
      <c r="AE3006" s="109"/>
      <c r="AG3006" s="130">
        <f t="shared" si="4790"/>
        <v>0</v>
      </c>
      <c r="AH3006" s="130">
        <f t="shared" si="4791"/>
        <v>0</v>
      </c>
      <c r="AI3006" s="130">
        <f t="shared" si="4792"/>
        <v>0</v>
      </c>
      <c r="AJ3006" s="130">
        <f t="shared" si="4793"/>
        <v>0</v>
      </c>
      <c r="AK3006" s="359">
        <f t="shared" si="4794"/>
        <v>0</v>
      </c>
      <c r="AL3006" s="130">
        <f t="shared" si="4795"/>
        <v>0</v>
      </c>
      <c r="AM3006" s="130">
        <f t="shared" si="4796"/>
        <v>0</v>
      </c>
      <c r="AN3006" s="130">
        <f t="shared" si="4797"/>
        <v>0</v>
      </c>
      <c r="AO3006" s="130">
        <f t="shared" si="4798"/>
        <v>0</v>
      </c>
      <c r="AP3006" s="359">
        <f t="shared" si="4799"/>
        <v>0</v>
      </c>
      <c r="AQ3006" s="130">
        <f t="shared" si="4800"/>
        <v>0</v>
      </c>
      <c r="AR3006" s="130">
        <f t="shared" si="4801"/>
        <v>0</v>
      </c>
      <c r="AS3006" s="130">
        <f t="shared" si="4802"/>
        <v>0</v>
      </c>
      <c r="AT3006" s="130">
        <f t="shared" si="4803"/>
        <v>0</v>
      </c>
      <c r="AU3006" s="359">
        <f t="shared" si="4804"/>
        <v>0</v>
      </c>
      <c r="AV3006" s="130">
        <f t="shared" si="4805"/>
        <v>0</v>
      </c>
      <c r="AW3006" s="130">
        <f t="shared" si="4806"/>
        <v>0</v>
      </c>
      <c r="AX3006" s="130">
        <f t="shared" si="4807"/>
        <v>0</v>
      </c>
      <c r="AY3006" s="130">
        <f t="shared" si="4808"/>
        <v>0</v>
      </c>
      <c r="AZ3006" s="359">
        <f t="shared" si="4809"/>
        <v>0</v>
      </c>
      <c r="BA3006" s="130">
        <f t="shared" si="4810"/>
        <v>0</v>
      </c>
      <c r="BB3006" s="130">
        <f t="shared" si="4811"/>
        <v>0</v>
      </c>
      <c r="BC3006" s="130">
        <f t="shared" si="4812"/>
        <v>0</v>
      </c>
      <c r="BD3006" s="130">
        <f t="shared" si="4813"/>
        <v>0</v>
      </c>
      <c r="BE3006" s="359">
        <f t="shared" si="4814"/>
        <v>0</v>
      </c>
      <c r="BF3006" s="130">
        <f t="shared" si="4815"/>
        <v>0</v>
      </c>
      <c r="BG3006" s="130">
        <f t="shared" si="4816"/>
        <v>0</v>
      </c>
      <c r="BH3006" s="130">
        <f t="shared" si="4817"/>
        <v>0</v>
      </c>
      <c r="BI3006" s="130">
        <f t="shared" si="4818"/>
        <v>0</v>
      </c>
      <c r="BJ3006" s="359">
        <f t="shared" si="4819"/>
        <v>0</v>
      </c>
      <c r="BK3006" s="130">
        <f t="shared" si="4820"/>
        <v>0</v>
      </c>
      <c r="BL3006" s="130">
        <f t="shared" si="4821"/>
        <v>0</v>
      </c>
      <c r="BM3006" s="130">
        <f t="shared" si="4822"/>
        <v>0</v>
      </c>
      <c r="BN3006" s="130">
        <f t="shared" si="4823"/>
        <v>0</v>
      </c>
      <c r="BO3006" s="359">
        <f t="shared" si="4824"/>
        <v>0</v>
      </c>
      <c r="BP3006" s="90" t="s">
        <v>2078</v>
      </c>
      <c r="BQ3006" s="90">
        <f>SUM(D3005:D3008)</f>
        <v>0</v>
      </c>
      <c r="BR3006" s="90">
        <f>SUM(E3005:E3008)</f>
        <v>0</v>
      </c>
      <c r="BS3006" s="90">
        <f>SUM(F3005:F3008)</f>
        <v>0</v>
      </c>
      <c r="BT3006" s="90">
        <f>SUM(G3005:H3008)</f>
        <v>0</v>
      </c>
      <c r="BU3006" s="90">
        <f>SUM(I3005:I3008)</f>
        <v>0</v>
      </c>
      <c r="BV3006" s="90">
        <f>SUM(J3005:J3008)</f>
        <v>0</v>
      </c>
      <c r="BW3006" s="90">
        <f>SUM(K3005:L3008)</f>
        <v>0</v>
      </c>
      <c r="BX3006" s="90">
        <f>SUM(M3005:M3008)</f>
        <v>0</v>
      </c>
      <c r="BY3006" s="90">
        <f>SUM(N3005:N3008)</f>
        <v>0</v>
      </c>
      <c r="BZ3006" s="90">
        <f>SUM(O3005:P3008)</f>
        <v>0</v>
      </c>
      <c r="CA3006" s="90">
        <f>SUM(Q3005:Q3008)</f>
        <v>0</v>
      </c>
      <c r="CB3006" s="90">
        <f>SUM(R3005:R3008)</f>
        <v>0</v>
      </c>
      <c r="CC3006" s="90">
        <f>SUM(S3005:T3008)</f>
        <v>0</v>
      </c>
      <c r="CD3006" s="90">
        <f>SUM(U3005:U3008)</f>
        <v>0</v>
      </c>
      <c r="CE3006" s="90">
        <f>SUM(V3005:V3008)</f>
        <v>0</v>
      </c>
      <c r="CF3006" s="90">
        <f>SUM(W3005:X3008)</f>
        <v>0</v>
      </c>
      <c r="CG3006" s="90">
        <f>SUM(Y3005:Y3008)</f>
        <v>0</v>
      </c>
      <c r="CH3006" s="90">
        <f>SUM(Z3005:Z3008)</f>
        <v>0</v>
      </c>
      <c r="CI3006" s="90">
        <f>SUM(AA3005:AB3008)</f>
        <v>0</v>
      </c>
      <c r="CJ3006" s="90">
        <f>SUM(AC3005:AC3008)</f>
        <v>0</v>
      </c>
      <c r="CK3006" s="90">
        <f>SUM(AD3005:AD3008)</f>
        <v>0</v>
      </c>
      <c r="CP3006" s="342"/>
      <c r="CQ3006" s="342"/>
      <c r="CR3006" s="342"/>
      <c r="CS3006" s="486"/>
      <c r="CT3006" s="486"/>
      <c r="CU3006" s="342"/>
      <c r="CV3006" s="342"/>
      <c r="CW3006" s="486"/>
      <c r="CX3006" s="486"/>
      <c r="CY3006" s="342"/>
      <c r="CZ3006" s="342"/>
      <c r="DA3006" s="486"/>
      <c r="DB3006" s="486"/>
      <c r="DC3006" s="342"/>
      <c r="DD3006" s="342"/>
      <c r="DE3006" s="486"/>
      <c r="DF3006" s="486"/>
      <c r="DG3006" s="342"/>
      <c r="DH3006" s="342"/>
      <c r="DI3006" s="486"/>
      <c r="DJ3006" s="486"/>
      <c r="DK3006" s="342"/>
      <c r="DL3006" s="342"/>
      <c r="DM3006" s="486"/>
      <c r="DN3006" s="486"/>
      <c r="DO3006" s="342"/>
      <c r="DP3006" s="342"/>
    </row>
    <row r="3007" spans="1:122" ht="38.25" customHeight="1" x14ac:dyDescent="0.2">
      <c r="A3007" s="172"/>
      <c r="B3007" s="172"/>
      <c r="C3007" s="169" t="s">
        <v>679</v>
      </c>
      <c r="D3007" s="201"/>
      <c r="E3007" s="201"/>
      <c r="F3007" s="201"/>
      <c r="G3007" s="486"/>
      <c r="H3007" s="486"/>
      <c r="I3007" s="201"/>
      <c r="J3007" s="201"/>
      <c r="K3007" s="486"/>
      <c r="L3007" s="486"/>
      <c r="M3007" s="201"/>
      <c r="N3007" s="201"/>
      <c r="O3007" s="486"/>
      <c r="P3007" s="486"/>
      <c r="Q3007" s="201"/>
      <c r="R3007" s="201"/>
      <c r="S3007" s="486"/>
      <c r="T3007" s="486"/>
      <c r="U3007" s="201"/>
      <c r="V3007" s="201"/>
      <c r="W3007" s="486"/>
      <c r="X3007" s="486"/>
      <c r="Y3007" s="201"/>
      <c r="Z3007" s="201"/>
      <c r="AA3007" s="486"/>
      <c r="AB3007" s="486"/>
      <c r="AC3007" s="201"/>
      <c r="AD3007" s="201"/>
      <c r="AE3007" s="109"/>
      <c r="AG3007" s="130">
        <f t="shared" si="4790"/>
        <v>0</v>
      </c>
      <c r="AH3007" s="130">
        <f t="shared" si="4791"/>
        <v>0</v>
      </c>
      <c r="AI3007" s="130">
        <f t="shared" si="4792"/>
        <v>0</v>
      </c>
      <c r="AJ3007" s="130">
        <f t="shared" si="4793"/>
        <v>0</v>
      </c>
      <c r="AK3007" s="359">
        <f t="shared" si="4794"/>
        <v>0</v>
      </c>
      <c r="AL3007" s="130">
        <f t="shared" si="4795"/>
        <v>0</v>
      </c>
      <c r="AM3007" s="130">
        <f t="shared" si="4796"/>
        <v>0</v>
      </c>
      <c r="AN3007" s="130">
        <f t="shared" si="4797"/>
        <v>0</v>
      </c>
      <c r="AO3007" s="130">
        <f t="shared" si="4798"/>
        <v>0</v>
      </c>
      <c r="AP3007" s="359">
        <f t="shared" si="4799"/>
        <v>0</v>
      </c>
      <c r="AQ3007" s="130">
        <f t="shared" si="4800"/>
        <v>0</v>
      </c>
      <c r="AR3007" s="130">
        <f t="shared" si="4801"/>
        <v>0</v>
      </c>
      <c r="AS3007" s="130">
        <f t="shared" si="4802"/>
        <v>0</v>
      </c>
      <c r="AT3007" s="130">
        <f t="shared" si="4803"/>
        <v>0</v>
      </c>
      <c r="AU3007" s="359">
        <f t="shared" si="4804"/>
        <v>0</v>
      </c>
      <c r="AV3007" s="130">
        <f t="shared" si="4805"/>
        <v>0</v>
      </c>
      <c r="AW3007" s="130">
        <f t="shared" si="4806"/>
        <v>0</v>
      </c>
      <c r="AX3007" s="130">
        <f t="shared" si="4807"/>
        <v>0</v>
      </c>
      <c r="AY3007" s="130">
        <f t="shared" si="4808"/>
        <v>0</v>
      </c>
      <c r="AZ3007" s="359">
        <f t="shared" si="4809"/>
        <v>0</v>
      </c>
      <c r="BA3007" s="130">
        <f t="shared" si="4810"/>
        <v>0</v>
      </c>
      <c r="BB3007" s="130">
        <f t="shared" si="4811"/>
        <v>0</v>
      </c>
      <c r="BC3007" s="130">
        <f t="shared" si="4812"/>
        <v>0</v>
      </c>
      <c r="BD3007" s="130">
        <f t="shared" si="4813"/>
        <v>0</v>
      </c>
      <c r="BE3007" s="359">
        <f t="shared" si="4814"/>
        <v>0</v>
      </c>
      <c r="BF3007" s="130">
        <f t="shared" si="4815"/>
        <v>0</v>
      </c>
      <c r="BG3007" s="130">
        <f t="shared" si="4816"/>
        <v>0</v>
      </c>
      <c r="BH3007" s="130">
        <f t="shared" si="4817"/>
        <v>0</v>
      </c>
      <c r="BI3007" s="130">
        <f t="shared" si="4818"/>
        <v>0</v>
      </c>
      <c r="BJ3007" s="359">
        <f t="shared" si="4819"/>
        <v>0</v>
      </c>
      <c r="BK3007" s="130">
        <f t="shared" si="4820"/>
        <v>0</v>
      </c>
      <c r="BL3007" s="130">
        <f t="shared" si="4821"/>
        <v>0</v>
      </c>
      <c r="BM3007" s="130">
        <f t="shared" si="4822"/>
        <v>0</v>
      </c>
      <c r="BN3007" s="130">
        <f t="shared" si="4823"/>
        <v>0</v>
      </c>
      <c r="BO3007" s="359">
        <f t="shared" si="4824"/>
        <v>0</v>
      </c>
      <c r="BP3007" s="90" t="s">
        <v>2029</v>
      </c>
      <c r="BQ3007" s="90">
        <f>COUNTIF(D3005:D3008,"NS")</f>
        <v>0</v>
      </c>
      <c r="BR3007" s="90">
        <f>COUNTIF(E3005:E3008,"NS")</f>
        <v>0</v>
      </c>
      <c r="BS3007" s="90">
        <f>COUNTIF(F3005:F3008,"NS")</f>
        <v>0</v>
      </c>
      <c r="BT3007" s="90">
        <f>COUNTIF(G3005:H3008,"NS")</f>
        <v>0</v>
      </c>
      <c r="BU3007" s="90">
        <f>COUNTIF(I3005:I3008,"NS")</f>
        <v>0</v>
      </c>
      <c r="BV3007" s="90">
        <f>COUNTIF(J3005:J3008,"NS")</f>
        <v>0</v>
      </c>
      <c r="BW3007" s="90">
        <f>COUNTIF(K3005:L3008,"NS")</f>
        <v>0</v>
      </c>
      <c r="BX3007" s="90">
        <f>COUNTIF(M3005:M3008,"NS")</f>
        <v>0</v>
      </c>
      <c r="BY3007" s="90">
        <f>COUNTIF(N3005:N3008,"NS")</f>
        <v>0</v>
      </c>
      <c r="BZ3007" s="90">
        <f>COUNTIF(O3005:P3008,"NS")</f>
        <v>0</v>
      </c>
      <c r="CA3007" s="90">
        <f>COUNTIF(Q3005:Q3008,"NS")</f>
        <v>0</v>
      </c>
      <c r="CB3007" s="90">
        <f>COUNTIF(R3005:R3008,"NS")</f>
        <v>0</v>
      </c>
      <c r="CC3007" s="90">
        <f>COUNTIF(S3005:T3008,"NS")</f>
        <v>0</v>
      </c>
      <c r="CD3007" s="90">
        <f>COUNTIF(U3005:U3008,"NS")</f>
        <v>0</v>
      </c>
      <c r="CE3007" s="90">
        <f>COUNTIF(V3005:V3008,"NS")</f>
        <v>0</v>
      </c>
      <c r="CF3007" s="90">
        <f>COUNTIF(W3005:X3008,"NS")</f>
        <v>0</v>
      </c>
      <c r="CG3007" s="90">
        <f>COUNTIF(Y3005:Y3008,"NS")</f>
        <v>0</v>
      </c>
      <c r="CH3007" s="90">
        <f>COUNTIF(Z3005:Z3008,"NS")</f>
        <v>0</v>
      </c>
      <c r="CI3007" s="90">
        <f>COUNTIF(AA3005:AB3008,"NS")</f>
        <v>0</v>
      </c>
      <c r="CJ3007" s="90">
        <f>COUNTIF(AC3005:AC3008,"NS")</f>
        <v>0</v>
      </c>
      <c r="CK3007" s="90">
        <f>COUNTIF(AD3005:AD3008,"NS")</f>
        <v>0</v>
      </c>
      <c r="CP3007" s="342"/>
      <c r="CQ3007" s="342"/>
      <c r="CR3007" s="342"/>
      <c r="CS3007" s="486"/>
      <c r="CT3007" s="486"/>
      <c r="CU3007" s="342"/>
      <c r="CV3007" s="342"/>
      <c r="CW3007" s="486"/>
      <c r="CX3007" s="486"/>
      <c r="CY3007" s="342"/>
      <c r="CZ3007" s="342"/>
      <c r="DA3007" s="486"/>
      <c r="DB3007" s="486"/>
      <c r="DC3007" s="342"/>
      <c r="DD3007" s="342"/>
      <c r="DE3007" s="486"/>
      <c r="DF3007" s="486"/>
      <c r="DG3007" s="342"/>
      <c r="DH3007" s="342"/>
      <c r="DI3007" s="486"/>
      <c r="DJ3007" s="486"/>
      <c r="DK3007" s="342"/>
      <c r="DL3007" s="342"/>
      <c r="DM3007" s="486"/>
      <c r="DN3007" s="486"/>
      <c r="DO3007" s="342"/>
      <c r="DP3007" s="342"/>
    </row>
    <row r="3008" spans="1:122" ht="38.25" customHeight="1" x14ac:dyDescent="0.2">
      <c r="A3008" s="172"/>
      <c r="B3008" s="172"/>
      <c r="C3008" s="169" t="s">
        <v>680</v>
      </c>
      <c r="D3008" s="201"/>
      <c r="E3008" s="201"/>
      <c r="F3008" s="201"/>
      <c r="G3008" s="486"/>
      <c r="H3008" s="486"/>
      <c r="I3008" s="201"/>
      <c r="J3008" s="201"/>
      <c r="K3008" s="486"/>
      <c r="L3008" s="486"/>
      <c r="M3008" s="201"/>
      <c r="N3008" s="201"/>
      <c r="O3008" s="486"/>
      <c r="P3008" s="486"/>
      <c r="Q3008" s="201"/>
      <c r="R3008" s="201"/>
      <c r="S3008" s="486"/>
      <c r="T3008" s="486"/>
      <c r="U3008" s="201"/>
      <c r="V3008" s="201"/>
      <c r="W3008" s="486"/>
      <c r="X3008" s="486"/>
      <c r="Y3008" s="201"/>
      <c r="Z3008" s="201"/>
      <c r="AA3008" s="486"/>
      <c r="AB3008" s="486"/>
      <c r="AC3008" s="201"/>
      <c r="AD3008" s="201"/>
      <c r="AE3008" s="109"/>
      <c r="AG3008" s="130">
        <f t="shared" si="4790"/>
        <v>0</v>
      </c>
      <c r="AH3008" s="130">
        <f t="shared" si="4791"/>
        <v>0</v>
      </c>
      <c r="AI3008" s="130">
        <f t="shared" si="4792"/>
        <v>0</v>
      </c>
      <c r="AJ3008" s="130">
        <f t="shared" si="4793"/>
        <v>0</v>
      </c>
      <c r="AK3008" s="359">
        <f t="shared" si="4794"/>
        <v>0</v>
      </c>
      <c r="AL3008" s="130">
        <f t="shared" si="4795"/>
        <v>0</v>
      </c>
      <c r="AM3008" s="130">
        <f t="shared" si="4796"/>
        <v>0</v>
      </c>
      <c r="AN3008" s="130">
        <f t="shared" si="4797"/>
        <v>0</v>
      </c>
      <c r="AO3008" s="130">
        <f t="shared" si="4798"/>
        <v>0</v>
      </c>
      <c r="AP3008" s="359">
        <f t="shared" si="4799"/>
        <v>0</v>
      </c>
      <c r="AQ3008" s="130">
        <f t="shared" si="4800"/>
        <v>0</v>
      </c>
      <c r="AR3008" s="130">
        <f t="shared" si="4801"/>
        <v>0</v>
      </c>
      <c r="AS3008" s="130">
        <f t="shared" si="4802"/>
        <v>0</v>
      </c>
      <c r="AT3008" s="130">
        <f t="shared" si="4803"/>
        <v>0</v>
      </c>
      <c r="AU3008" s="359">
        <f t="shared" si="4804"/>
        <v>0</v>
      </c>
      <c r="AV3008" s="130">
        <f t="shared" si="4805"/>
        <v>0</v>
      </c>
      <c r="AW3008" s="130">
        <f t="shared" si="4806"/>
        <v>0</v>
      </c>
      <c r="AX3008" s="130">
        <f t="shared" si="4807"/>
        <v>0</v>
      </c>
      <c r="AY3008" s="130">
        <f t="shared" si="4808"/>
        <v>0</v>
      </c>
      <c r="AZ3008" s="359">
        <f t="shared" si="4809"/>
        <v>0</v>
      </c>
      <c r="BA3008" s="130">
        <f t="shared" si="4810"/>
        <v>0</v>
      </c>
      <c r="BB3008" s="130">
        <f t="shared" si="4811"/>
        <v>0</v>
      </c>
      <c r="BC3008" s="130">
        <f t="shared" si="4812"/>
        <v>0</v>
      </c>
      <c r="BD3008" s="130">
        <f t="shared" si="4813"/>
        <v>0</v>
      </c>
      <c r="BE3008" s="359">
        <f t="shared" si="4814"/>
        <v>0</v>
      </c>
      <c r="BF3008" s="130">
        <f t="shared" si="4815"/>
        <v>0</v>
      </c>
      <c r="BG3008" s="130">
        <f t="shared" si="4816"/>
        <v>0</v>
      </c>
      <c r="BH3008" s="130">
        <f t="shared" si="4817"/>
        <v>0</v>
      </c>
      <c r="BI3008" s="130">
        <f t="shared" si="4818"/>
        <v>0</v>
      </c>
      <c r="BJ3008" s="359">
        <f t="shared" si="4819"/>
        <v>0</v>
      </c>
      <c r="BK3008" s="130">
        <f t="shared" si="4820"/>
        <v>0</v>
      </c>
      <c r="BL3008" s="130">
        <f t="shared" si="4821"/>
        <v>0</v>
      </c>
      <c r="BM3008" s="130">
        <f t="shared" si="4822"/>
        <v>0</v>
      </c>
      <c r="BN3008" s="130">
        <f t="shared" si="4823"/>
        <v>0</v>
      </c>
      <c r="BO3008" s="359">
        <f t="shared" si="4824"/>
        <v>0</v>
      </c>
      <c r="BP3008" s="90" t="s">
        <v>2104</v>
      </c>
      <c r="BQ3008" s="90">
        <f>D3004</f>
        <v>0</v>
      </c>
      <c r="BR3008" s="90">
        <f>E3004</f>
        <v>0</v>
      </c>
      <c r="BS3008" s="90">
        <f>F3004</f>
        <v>0</v>
      </c>
      <c r="BT3008" s="90">
        <f>G3004</f>
        <v>0</v>
      </c>
      <c r="BU3008" s="90">
        <f>I3004</f>
        <v>0</v>
      </c>
      <c r="BV3008" s="90">
        <f>J3004</f>
        <v>0</v>
      </c>
      <c r="BW3008" s="90">
        <f>K3004</f>
        <v>0</v>
      </c>
      <c r="BX3008" s="90">
        <f>M3004</f>
        <v>0</v>
      </c>
      <c r="BY3008" s="90">
        <f>N3004</f>
        <v>0</v>
      </c>
      <c r="BZ3008" s="90">
        <f>O3004</f>
        <v>0</v>
      </c>
      <c r="CA3008" s="90">
        <f>Q3004</f>
        <v>0</v>
      </c>
      <c r="CB3008" s="90">
        <f>R3004</f>
        <v>0</v>
      </c>
      <c r="CC3008" s="90">
        <f>S3004</f>
        <v>0</v>
      </c>
      <c r="CD3008" s="90">
        <f>U3004</f>
        <v>0</v>
      </c>
      <c r="CE3008" s="90">
        <f>V3004</f>
        <v>0</v>
      </c>
      <c r="CF3008" s="90">
        <f>W3004</f>
        <v>0</v>
      </c>
      <c r="CG3008" s="90">
        <f>Y3004</f>
        <v>0</v>
      </c>
      <c r="CH3008" s="90">
        <f>Z3004</f>
        <v>0</v>
      </c>
      <c r="CI3008" s="90">
        <f>AA3004</f>
        <v>0</v>
      </c>
      <c r="CJ3008" s="90">
        <f>AC3004</f>
        <v>0</v>
      </c>
      <c r="CK3008" s="90">
        <f>AD3004</f>
        <v>0</v>
      </c>
      <c r="CP3008" s="342"/>
      <c r="CQ3008" s="342"/>
      <c r="CR3008" s="342"/>
      <c r="CS3008" s="486"/>
      <c r="CT3008" s="486"/>
      <c r="CU3008" s="342"/>
      <c r="CV3008" s="342"/>
      <c r="CW3008" s="486"/>
      <c r="CX3008" s="486"/>
      <c r="CY3008" s="342"/>
      <c r="CZ3008" s="342"/>
      <c r="DA3008" s="486"/>
      <c r="DB3008" s="486"/>
      <c r="DC3008" s="342"/>
      <c r="DD3008" s="342"/>
      <c r="DE3008" s="486"/>
      <c r="DF3008" s="486"/>
      <c r="DG3008" s="342"/>
      <c r="DH3008" s="342"/>
      <c r="DI3008" s="486"/>
      <c r="DJ3008" s="486"/>
      <c r="DK3008" s="342"/>
      <c r="DL3008" s="342"/>
      <c r="DM3008" s="486"/>
      <c r="DN3008" s="486"/>
      <c r="DO3008" s="342"/>
      <c r="DP3008" s="342"/>
    </row>
    <row r="3009" spans="1:122" ht="38.25" customHeight="1" x14ac:dyDescent="0.2">
      <c r="A3009" s="173"/>
      <c r="B3009" s="173"/>
      <c r="C3009" s="168" t="s">
        <v>681</v>
      </c>
      <c r="D3009" s="201"/>
      <c r="E3009" s="201"/>
      <c r="F3009" s="201"/>
      <c r="G3009" s="486"/>
      <c r="H3009" s="486"/>
      <c r="I3009" s="201"/>
      <c r="J3009" s="201"/>
      <c r="K3009" s="486"/>
      <c r="L3009" s="486"/>
      <c r="M3009" s="201"/>
      <c r="N3009" s="201"/>
      <c r="O3009" s="486"/>
      <c r="P3009" s="486"/>
      <c r="Q3009" s="201"/>
      <c r="R3009" s="201"/>
      <c r="S3009" s="486"/>
      <c r="T3009" s="486"/>
      <c r="U3009" s="201"/>
      <c r="V3009" s="201"/>
      <c r="W3009" s="486"/>
      <c r="X3009" s="486"/>
      <c r="Y3009" s="201"/>
      <c r="Z3009" s="201"/>
      <c r="AA3009" s="486"/>
      <c r="AB3009" s="486"/>
      <c r="AC3009" s="201"/>
      <c r="AD3009" s="201"/>
      <c r="AE3009" s="109"/>
      <c r="AG3009" s="130">
        <f t="shared" si="4790"/>
        <v>0</v>
      </c>
      <c r="AH3009" s="130">
        <f t="shared" si="4791"/>
        <v>0</v>
      </c>
      <c r="AI3009" s="130">
        <f t="shared" si="4792"/>
        <v>0</v>
      </c>
      <c r="AJ3009" s="130">
        <f t="shared" si="4793"/>
        <v>0</v>
      </c>
      <c r="AK3009" s="359">
        <f t="shared" si="4794"/>
        <v>0</v>
      </c>
      <c r="AL3009" s="130">
        <f t="shared" si="4795"/>
        <v>0</v>
      </c>
      <c r="AM3009" s="130">
        <f t="shared" si="4796"/>
        <v>0</v>
      </c>
      <c r="AN3009" s="130">
        <f t="shared" si="4797"/>
        <v>0</v>
      </c>
      <c r="AO3009" s="130">
        <f t="shared" si="4798"/>
        <v>0</v>
      </c>
      <c r="AP3009" s="359">
        <f t="shared" si="4799"/>
        <v>0</v>
      </c>
      <c r="AQ3009" s="130">
        <f t="shared" si="4800"/>
        <v>0</v>
      </c>
      <c r="AR3009" s="130">
        <f t="shared" si="4801"/>
        <v>0</v>
      </c>
      <c r="AS3009" s="130">
        <f t="shared" si="4802"/>
        <v>0</v>
      </c>
      <c r="AT3009" s="130">
        <f t="shared" si="4803"/>
        <v>0</v>
      </c>
      <c r="AU3009" s="359">
        <f t="shared" si="4804"/>
        <v>0</v>
      </c>
      <c r="AV3009" s="130">
        <f t="shared" si="4805"/>
        <v>0</v>
      </c>
      <c r="AW3009" s="130">
        <f t="shared" si="4806"/>
        <v>0</v>
      </c>
      <c r="AX3009" s="130">
        <f t="shared" si="4807"/>
        <v>0</v>
      </c>
      <c r="AY3009" s="130">
        <f t="shared" si="4808"/>
        <v>0</v>
      </c>
      <c r="AZ3009" s="359">
        <f t="shared" si="4809"/>
        <v>0</v>
      </c>
      <c r="BA3009" s="130">
        <f t="shared" si="4810"/>
        <v>0</v>
      </c>
      <c r="BB3009" s="130">
        <f t="shared" si="4811"/>
        <v>0</v>
      </c>
      <c r="BC3009" s="130">
        <f t="shared" si="4812"/>
        <v>0</v>
      </c>
      <c r="BD3009" s="130">
        <f t="shared" si="4813"/>
        <v>0</v>
      </c>
      <c r="BE3009" s="359">
        <f t="shared" si="4814"/>
        <v>0</v>
      </c>
      <c r="BF3009" s="130">
        <f t="shared" si="4815"/>
        <v>0</v>
      </c>
      <c r="BG3009" s="130">
        <f t="shared" si="4816"/>
        <v>0</v>
      </c>
      <c r="BH3009" s="130">
        <f t="shared" si="4817"/>
        <v>0</v>
      </c>
      <c r="BI3009" s="130">
        <f t="shared" si="4818"/>
        <v>0</v>
      </c>
      <c r="BJ3009" s="359">
        <f t="shared" si="4819"/>
        <v>0</v>
      </c>
      <c r="BK3009" s="130">
        <f t="shared" si="4820"/>
        <v>0</v>
      </c>
      <c r="BL3009" s="130">
        <f t="shared" si="4821"/>
        <v>0</v>
      </c>
      <c r="BM3009" s="130">
        <f t="shared" si="4822"/>
        <v>0</v>
      </c>
      <c r="BN3009" s="130">
        <f t="shared" si="4823"/>
        <v>0</v>
      </c>
      <c r="BO3009" s="359">
        <f t="shared" si="4824"/>
        <v>0</v>
      </c>
      <c r="CP3009" s="342"/>
      <c r="CQ3009" s="342"/>
      <c r="CR3009" s="342"/>
      <c r="CS3009" s="486"/>
      <c r="CT3009" s="486"/>
      <c r="CU3009" s="342"/>
      <c r="CV3009" s="342"/>
      <c r="CW3009" s="486"/>
      <c r="CX3009" s="486"/>
      <c r="CY3009" s="342"/>
      <c r="CZ3009" s="342"/>
      <c r="DA3009" s="486"/>
      <c r="DB3009" s="486"/>
      <c r="DC3009" s="342"/>
      <c r="DD3009" s="342"/>
      <c r="DE3009" s="486"/>
      <c r="DF3009" s="486"/>
      <c r="DG3009" s="342"/>
      <c r="DH3009" s="342"/>
      <c r="DI3009" s="486"/>
      <c r="DJ3009" s="486"/>
      <c r="DK3009" s="342"/>
      <c r="DL3009" s="342"/>
      <c r="DM3009" s="486"/>
      <c r="DN3009" s="486"/>
      <c r="DO3009" s="342"/>
      <c r="DP3009" s="342"/>
    </row>
    <row r="3010" spans="1:122" ht="38.25" customHeight="1" x14ac:dyDescent="0.2">
      <c r="A3010" s="173"/>
      <c r="B3010" s="173"/>
      <c r="C3010" s="168" t="s">
        <v>683</v>
      </c>
      <c r="D3010" s="201"/>
      <c r="E3010" s="201"/>
      <c r="F3010" s="201"/>
      <c r="G3010" s="486"/>
      <c r="H3010" s="486"/>
      <c r="I3010" s="201"/>
      <c r="J3010" s="201"/>
      <c r="K3010" s="486"/>
      <c r="L3010" s="486"/>
      <c r="M3010" s="201"/>
      <c r="N3010" s="201"/>
      <c r="O3010" s="486"/>
      <c r="P3010" s="486"/>
      <c r="Q3010" s="201"/>
      <c r="R3010" s="201"/>
      <c r="S3010" s="486"/>
      <c r="T3010" s="486"/>
      <c r="U3010" s="201"/>
      <c r="V3010" s="201"/>
      <c r="W3010" s="486"/>
      <c r="X3010" s="486"/>
      <c r="Y3010" s="201"/>
      <c r="Z3010" s="201"/>
      <c r="AA3010" s="486"/>
      <c r="AB3010" s="486"/>
      <c r="AC3010" s="201"/>
      <c r="AD3010" s="201"/>
      <c r="AE3010" s="109"/>
      <c r="AG3010" s="130">
        <f t="shared" si="4790"/>
        <v>0</v>
      </c>
      <c r="AH3010" s="130">
        <f t="shared" si="4791"/>
        <v>0</v>
      </c>
      <c r="AI3010" s="130">
        <f t="shared" si="4792"/>
        <v>0</v>
      </c>
      <c r="AJ3010" s="130">
        <f t="shared" si="4793"/>
        <v>0</v>
      </c>
      <c r="AK3010" s="359">
        <f t="shared" si="4794"/>
        <v>0</v>
      </c>
      <c r="AL3010" s="130">
        <f t="shared" si="4795"/>
        <v>0</v>
      </c>
      <c r="AM3010" s="130">
        <f t="shared" si="4796"/>
        <v>0</v>
      </c>
      <c r="AN3010" s="130">
        <f t="shared" si="4797"/>
        <v>0</v>
      </c>
      <c r="AO3010" s="130">
        <f t="shared" si="4798"/>
        <v>0</v>
      </c>
      <c r="AP3010" s="359">
        <f t="shared" si="4799"/>
        <v>0</v>
      </c>
      <c r="AQ3010" s="130">
        <f t="shared" si="4800"/>
        <v>0</v>
      </c>
      <c r="AR3010" s="130">
        <f t="shared" si="4801"/>
        <v>0</v>
      </c>
      <c r="AS3010" s="130">
        <f t="shared" si="4802"/>
        <v>0</v>
      </c>
      <c r="AT3010" s="130">
        <f t="shared" si="4803"/>
        <v>0</v>
      </c>
      <c r="AU3010" s="359">
        <f t="shared" si="4804"/>
        <v>0</v>
      </c>
      <c r="AV3010" s="130">
        <f t="shared" si="4805"/>
        <v>0</v>
      </c>
      <c r="AW3010" s="130">
        <f t="shared" si="4806"/>
        <v>0</v>
      </c>
      <c r="AX3010" s="130">
        <f t="shared" si="4807"/>
        <v>0</v>
      </c>
      <c r="AY3010" s="130">
        <f t="shared" si="4808"/>
        <v>0</v>
      </c>
      <c r="AZ3010" s="359">
        <f t="shared" si="4809"/>
        <v>0</v>
      </c>
      <c r="BA3010" s="130">
        <f t="shared" si="4810"/>
        <v>0</v>
      </c>
      <c r="BB3010" s="130">
        <f t="shared" si="4811"/>
        <v>0</v>
      </c>
      <c r="BC3010" s="130">
        <f t="shared" si="4812"/>
        <v>0</v>
      </c>
      <c r="BD3010" s="130">
        <f t="shared" si="4813"/>
        <v>0</v>
      </c>
      <c r="BE3010" s="359">
        <f t="shared" si="4814"/>
        <v>0</v>
      </c>
      <c r="BF3010" s="130">
        <f t="shared" si="4815"/>
        <v>0</v>
      </c>
      <c r="BG3010" s="130">
        <f t="shared" si="4816"/>
        <v>0</v>
      </c>
      <c r="BH3010" s="130">
        <f t="shared" si="4817"/>
        <v>0</v>
      </c>
      <c r="BI3010" s="130">
        <f t="shared" si="4818"/>
        <v>0</v>
      </c>
      <c r="BJ3010" s="359">
        <f t="shared" si="4819"/>
        <v>0</v>
      </c>
      <c r="BK3010" s="130">
        <f t="shared" si="4820"/>
        <v>0</v>
      </c>
      <c r="BL3010" s="130">
        <f t="shared" si="4821"/>
        <v>0</v>
      </c>
      <c r="BM3010" s="130">
        <f t="shared" si="4822"/>
        <v>0</v>
      </c>
      <c r="BN3010" s="130">
        <f t="shared" si="4823"/>
        <v>0</v>
      </c>
      <c r="BO3010" s="359">
        <f t="shared" si="4824"/>
        <v>0</v>
      </c>
      <c r="CK3010" s="239" t="s">
        <v>2105</v>
      </c>
      <c r="CL3010" s="357">
        <f>SUM(CL2872:CL3004)</f>
        <v>0</v>
      </c>
      <c r="CP3010" s="342"/>
      <c r="CQ3010" s="342"/>
      <c r="CR3010" s="342"/>
      <c r="CS3010" s="486"/>
      <c r="CT3010" s="486"/>
      <c r="CU3010" s="342"/>
      <c r="CV3010" s="342"/>
      <c r="CW3010" s="486"/>
      <c r="CX3010" s="486"/>
      <c r="CY3010" s="342"/>
      <c r="CZ3010" s="342"/>
      <c r="DA3010" s="486"/>
      <c r="DB3010" s="486"/>
      <c r="DC3010" s="342"/>
      <c r="DD3010" s="342"/>
      <c r="DE3010" s="486"/>
      <c r="DF3010" s="486"/>
      <c r="DG3010" s="342"/>
      <c r="DH3010" s="342"/>
      <c r="DI3010" s="486"/>
      <c r="DJ3010" s="486"/>
      <c r="DK3010" s="342"/>
      <c r="DL3010" s="342"/>
      <c r="DM3010" s="486"/>
      <c r="DN3010" s="486"/>
      <c r="DO3010" s="342"/>
      <c r="DP3010" s="342"/>
      <c r="DQ3010" s="340">
        <f>SUM(DQ2867:DQ3009)</f>
        <v>0</v>
      </c>
    </row>
    <row r="3011" spans="1:122" ht="15" customHeight="1" x14ac:dyDescent="0.2">
      <c r="A3011" s="109"/>
      <c r="B3011" s="109"/>
      <c r="C3011" s="174"/>
      <c r="D3011" s="388">
        <f>IF(AND(SUM(D3009:D3010,D2996:D3004,D2992:D2993,D2978:D2985,D2975,D2963:D2966,D2954:D2957,D2946,D2936:D2940,D2931,D2918:D2924,D2913:D2915,D2908,D2887:D2890,D2878:D2882,D2862:D2872)=0,SUM(COUNTIF(D2862:D2872,"NS"),COUNTIF(D2878:D2882,"NS"),COUNTIF(D2887:D2890,"NS"),COUNTIF(D2908,"NS"),COUNTIF(D2913:D2915,"NS"),COUNTIF(D2918:D2924,"NS"),COUNTIF(D2931,"NS"),COUNTIF(D2936:D2940,"NS"),COUNTIF(D2946,"NS"),COUNTIF(D2954:D2957,"NS"),COUNTIF(D2963:D2966,"NS"),COUNTIF(D2975,"NS"),COUNTIF(D2978:D2985,"NS"),COUNTIF(D2992:D2993,"NS"),COUNTIF(D2996:D3004,"NS"),COUNTIF(D3009:D3010,"NS"))&gt;0),"NS",SUM(D3009:D3010,D2996:D3004,D2992:D2993,D2978:D2985,D2975,D2963:D2966,D2954:D2957,D2946,D2936:D2940,D2931,D2918:D2924,D2913:D2915,D2908,D2887:D2890,D2878:D2882,D2862:D2872))</f>
        <v>0</v>
      </c>
      <c r="E3011" s="388">
        <f>IF(AND(SUM(E3009:E3010,E2996:E3004,E2992:E2993,E2978:E2985,E2975,E2963:E2966,E2954:E2957,E2946,E2936:E2940,E2931,E2918:E2924,E2913:E2915,E2908,E2887:E2890,E2878:E2882,E2862:E2872)=0,SUM(COUNTIF(E2862:E2872,"NS"),COUNTIF(E2878:E2882,"NS"),COUNTIF(E2887:E2890,"NS"),COUNTIF(E2908,"NS"),COUNTIF(E2913:E2915,"NS"),COUNTIF(E2918:E2924,"NS"),COUNTIF(E2931,"NS"),COUNTIF(E2936:E2940,"NS"),COUNTIF(E2946,"NS"),COUNTIF(E2954:E2957,"NS"),COUNTIF(E2963:E2966,"NS"),COUNTIF(E2975,"NS"),COUNTIF(E2978:E2985,"NS"),COUNTIF(E2992:E2993,"NS"),COUNTIF(E2996:E3004,"NS"),COUNTIF(E3009:E3010,"NS"))&gt;0),"NS",SUM(E3009:E3010,E2996:E3004,E2992:E2993,E2978:E2985,E2975,E2963:E2966,E2954:E2957,E2946,E2936:E2940,E2931,E2918:E2924,E2913:E2915,E2908,E2887:E2890,E2878:E2882,E2862:E2872))</f>
        <v>0</v>
      </c>
      <c r="F3011" s="388">
        <f>IF(AND(SUM(F3009:F3010,F2996:F3004,F2992:F2993,F2978:F2985,F2975,F2963:F2966,F2954:F2957,F2946,F2936:F2940,F2931,F2918:F2924,F2913:F2915,F2908,F2887:F2890,F2878:F2882,F2862:F2872)=0,SUM(COUNTIF(F2862:F2872,"NS"),COUNTIF(F2878:F2882,"NS"),COUNTIF(F2887:F2890,"NS"),COUNTIF(F2908,"NS"),COUNTIF(F2913:F2915,"NS"),COUNTIF(F2918:F2924,"NS"),COUNTIF(F2931,"NS"),COUNTIF(F2936:F2940,"NS"),COUNTIF(F2946,"NS"),COUNTIF(F2954:F2957,"NS"),COUNTIF(F2963:F2966,"NS"),COUNTIF(F2975,"NS"),COUNTIF(F2978:F2985,"NS"),COUNTIF(F2992:F2993,"NS"),COUNTIF(F2996:F3004,"NS"),COUNTIF(F3009:F3010,"NS"))&gt;0),"NS",SUM(F3009:F3010,F2996:F3004,F2992:F2993,F2978:F2985,F2975,F2963:F2966,F2954:F2957,F2946,F2936:F2940,F2931,F2918:F2924,F2913:F2915,F2908,F2887:F2890,F2878:F2882,F2862:F2872))</f>
        <v>0</v>
      </c>
      <c r="G3011" s="743">
        <f>IF(AND(SUM(G3009:H3010,G2996:H3004,G2992:H2993,G2978:H2985,G2975:H2975,G2963:H2966,G2954:H2957,G2946:H2946,G2936:H2940,G2931:H2931,G2918:H2924,G2913:H2915,G2908:H2908,G2887:H2890,G2878:H2882,G2862:H2872)=0,SUM(COUNTIF(G2862:H2872,"NS"),COUNTIF(G2878:H2882,"NS"),COUNTIF(G2887:H2890,"NS"),COUNTIF(G2908:H2908,"NS"),COUNTIF(G2913:H2915,"NS"),COUNTIF(G2918:H2924,"NS"),COUNTIF(G2931:H2931,"NS"),COUNTIF(G2936:H2940,"NS"),COUNTIF(G2946:H2946,"NS"),COUNTIF(G2954:H2957,"NS"),COUNTIF(G2963:H2966,"NS"),COUNTIF(G2975:H2975,"NS"),COUNTIF(G2978:H2985,"NS"),COUNTIF(G2992:H2993,"NS"),COUNTIF(G2996:H3004,"NS"),COUNTIF(G3009:H3010,"NS"))&gt;0),"NS",SUM(G3009:H3010,G2996:H3004,G2992:H2993,G2978:H2985,G2975:H2975,G2963:H2966,G2954:H2957,G2946:H2946,G2936:H2940,G2931:H2931,G2918:H2924,G2913:H2915,G2908:H2908,G2887:H2890,G2878:H2882,G2862:H2872))</f>
        <v>0</v>
      </c>
      <c r="H3011" s="743"/>
      <c r="I3011" s="388">
        <f>IF(AND(SUM(I3009:I3010,I2996:I3004,I2992:I2993,I2978:I2985,I2975,I2963:I2966,I2954:I2957,I2946,I2936:I2940,I2931,I2918:I2924,I2913:I2915,I2908,I2887:I2890,I2878:I2882,I2862:I2872)=0,SUM(COUNTIF(I2862:I2872,"NS"),COUNTIF(I2878:I2882,"NS"),COUNTIF(I2887:I2890,"NS"),COUNTIF(I2908,"NS"),COUNTIF(I2913:I2915,"NS"),COUNTIF(I2918:I2924,"NS"),COUNTIF(I2931,"NS"),COUNTIF(I2936:I2940,"NS"),COUNTIF(I2946,"NS"),COUNTIF(I2954:I2957,"NS"),COUNTIF(I2963:I2966,"NS"),COUNTIF(I2975,"NS"),COUNTIF(I2978:I2985,"NS"),COUNTIF(I2992:I2993,"NS"),COUNTIF(I2996:I3004,"NS"),COUNTIF(I3009:I3010,"NS"))&gt;0),"NS",SUM(I3009:I3010,I2996:I3004,I2992:I2993,I2978:I2985,I2975,I2963:I2966,I2954:I2957,I2946,I2936:I2940,I2931,I2918:I2924,I2913:I2915,I2908,I2887:I2890,I2878:I2882,I2862:I2872))</f>
        <v>0</v>
      </c>
      <c r="J3011" s="388">
        <f>IF(AND(SUM(J3009:J3010,J2996:J3004,J2992:J2993,J2978:J2985,J2975,J2963:J2966,J2954:J2957,J2946,J2936:J2940,J2931,J2918:J2924,J2913:J2915,J2908,J2887:J2890,J2878:J2882,J2862:J2872)=0,SUM(COUNTIF(J2862:J2872,"NS"),COUNTIF(J2878:J2882,"NS"),COUNTIF(J2887:J2890,"NS"),COUNTIF(J2908,"NS"),COUNTIF(J2913:J2915,"NS"),COUNTIF(J2918:J2924,"NS"),COUNTIF(J2931,"NS"),COUNTIF(J2936:J2940,"NS"),COUNTIF(J2946,"NS"),COUNTIF(J2954:J2957,"NS"),COUNTIF(J2963:J2966,"NS"),COUNTIF(J2975,"NS"),COUNTIF(J2978:J2985,"NS"),COUNTIF(J2992:J2993,"NS"),COUNTIF(J2996:J3004,"NS"),COUNTIF(J3009:J3010,"NS"))&gt;0),"NS",SUM(J3009:J3010,J2996:J3004,J2992:J2993,J2978:J2985,J2975,J2963:J2966,J2954:J2957,J2946,J2936:J2940,J2931,J2918:J2924,J2913:J2915,J2908,J2887:J2890,J2878:J2882,J2862:J2872))</f>
        <v>0</v>
      </c>
      <c r="K3011" s="743">
        <f>IF(AND(SUM(K3009:L3010,K2996:L3004,K2992:L2993,K2978:L2985,K2975:L2975,K2963:L2966,K2954:L2957,K2946:L2946,K2936:L2940,K2931:L2931,K2918:L2924,K2913:L2915,K2908:L2908,K2887:L2890,K2878:L2882,K2862:L2872)=0,SUM(COUNTIF(K2862:L2872,"NS"),COUNTIF(K2878:L2882,"NS"),COUNTIF(K2887:L2890,"NS"),COUNTIF(K2908:L2908,"NS"),COUNTIF(K2913:L2915,"NS"),COUNTIF(K2918:L2924,"NS"),COUNTIF(K2931:L2931,"NS"),COUNTIF(K2936:L2940,"NS"),COUNTIF(K2946:L2946,"NS"),COUNTIF(K2954:L2957,"NS"),COUNTIF(K2963:L2966,"NS"),COUNTIF(K2975:L2975,"NS"),COUNTIF(K2978:L2985,"NS"),COUNTIF(K2992:L2993,"NS"),COUNTIF(K2996:L3004,"NS"),COUNTIF(K3009:L3010,"NS"))&gt;0),"NS",SUM(K3009:L3010,K2996:L3004,K2992:L2993,K2978:L2985,K2975:L2975,K2963:L2966,K2954:L2957,K2946:L2946,K2936:L2940,K2931:L2931,K2918:L2924,K2913:L2915,K2908:L2908,K2887:L2890,K2878:L2882,K2862:L2872))</f>
        <v>0</v>
      </c>
      <c r="L3011" s="743"/>
      <c r="M3011" s="388">
        <f>IF(AND(SUM(M3009:M3010,M2996:M3004,M2992:M2993,M2978:M2985,M2975,M2963:M2966,M2954:M2957,M2946,M2936:M2940,M2931,M2918:M2924,M2913:M2915,M2908,M2887:M2890,M2878:M2882,M2862:M2872)=0,SUM(COUNTIF(M2862:M2872,"NS"),COUNTIF(M2878:M2882,"NS"),COUNTIF(M2887:M2890,"NS"),COUNTIF(M2908,"NS"),COUNTIF(M2913:M2915,"NS"),COUNTIF(M2918:M2924,"NS"),COUNTIF(M2931,"NS"),COUNTIF(M2936:M2940,"NS"),COUNTIF(M2946,"NS"),COUNTIF(M2954:M2957,"NS"),COUNTIF(M2963:M2966,"NS"),COUNTIF(M2975,"NS"),COUNTIF(M2978:M2985,"NS"),COUNTIF(M2992:M2993,"NS"),COUNTIF(M2996:M3004,"NS"),COUNTIF(M3009:M3010,"NS"))&gt;0),"NS",SUM(M3009:M3010,M2996:M3004,M2992:M2993,M2978:M2985,M2975,M2963:M2966,M2954:M2957,M2946,M2936:M2940,M2931,M2918:M2924,M2913:M2915,M2908,M2887:M2890,M2878:M2882,M2862:M2872))</f>
        <v>0</v>
      </c>
      <c r="N3011" s="388">
        <f>IF(AND(SUM(N3009:N3010,N2996:N3004,N2992:N2993,N2978:N2985,N2975,N2963:N2966,N2954:N2957,N2946,N2936:N2940,N2931,N2918:N2924,N2913:N2915,N2908,N2887:N2890,N2878:N2882,N2862:N2872)=0,SUM(COUNTIF(N2862:N2872,"NS"),COUNTIF(N2878:N2882,"NS"),COUNTIF(N2887:N2890,"NS"),COUNTIF(N2908,"NS"),COUNTIF(N2913:N2915,"NS"),COUNTIF(N2918:N2924,"NS"),COUNTIF(N2931,"NS"),COUNTIF(N2936:N2940,"NS"),COUNTIF(N2946,"NS"),COUNTIF(N2954:N2957,"NS"),COUNTIF(N2963:N2966,"NS"),COUNTIF(N2975,"NS"),COUNTIF(N2978:N2985,"NS"),COUNTIF(N2992:N2993,"NS"),COUNTIF(N2996:N3004,"NS"),COUNTIF(N3009:N3010,"NS"))&gt;0),"NS",SUM(N3009:N3010,N2996:N3004,N2992:N2993,N2978:N2985,N2975,N2963:N2966,N2954:N2957,N2946,N2936:N2940,N2931,N2918:N2924,N2913:N2915,N2908,N2887:N2890,N2878:N2882,N2862:N2872))</f>
        <v>0</v>
      </c>
      <c r="O3011" s="743">
        <f>IF(AND(SUM(O3009:P3010,O2996:P3004,O2992:P2993,O2978:P2985,O2975:P2975,O2963:P2966,O2954:P2957,O2946:P2946,O2936:P2940,O2931:P2931,O2918:P2924,O2913:P2915,O2908:P2908,O2887:P2890,O2878:P2882,O2862:P2872)=0,SUM(COUNTIF(O2862:P2872,"NS"),COUNTIF(O2878:P2882,"NS"),COUNTIF(O2887:P2890,"NS"),COUNTIF(O2908:P2908,"NS"),COUNTIF(O2913:P2915,"NS"),COUNTIF(O2918:P2924,"NS"),COUNTIF(O2931:P2931,"NS"),COUNTIF(O2936:P2940,"NS"),COUNTIF(O2946:P2946,"NS"),COUNTIF(O2954:P2957,"NS"),COUNTIF(O2963:P2966,"NS"),COUNTIF(O2975:P2975,"NS"),COUNTIF(O2978:P2985,"NS"),COUNTIF(O2992:P2993,"NS"),COUNTIF(O2996:P3004,"NS"),COUNTIF(O3009:P3010,"NS"))&gt;0),"NS",SUM(O3009:P3010,O2996:P3004,O2992:P2993,O2978:P2985,O2975:P2975,O2963:P2966,O2954:P2957,O2946:P2946,O2936:P2940,O2931:P2931,O2918:P2924,O2913:P2915,O2908:P2908,O2887:P2890,O2878:P2882,O2862:P2872))</f>
        <v>0</v>
      </c>
      <c r="P3011" s="743"/>
      <c r="Q3011" s="388">
        <f>IF(AND(SUM(Q3009:Q3010,Q2996:Q3004,Q2992:Q2993,Q2978:Q2985,Q2975,Q2963:Q2966,Q2954:Q2957,Q2946,Q2936:Q2940,Q2931,Q2918:Q2924,Q2913:Q2915,Q2908,Q2887:Q2890,Q2878:Q2882,Q2862:Q2872)=0,SUM(COUNTIF(Q2862:Q2872,"NS"),COUNTIF(Q2878:Q2882,"NS"),COUNTIF(Q2887:Q2890,"NS"),COUNTIF(Q2908,"NS"),COUNTIF(Q2913:Q2915,"NS"),COUNTIF(Q2918:Q2924,"NS"),COUNTIF(Q2931,"NS"),COUNTIF(Q2936:Q2940,"NS"),COUNTIF(Q2946,"NS"),COUNTIF(Q2954:Q2957,"NS"),COUNTIF(Q2963:Q2966,"NS"),COUNTIF(Q2975,"NS"),COUNTIF(Q2978:Q2985,"NS"),COUNTIF(Q2992:Q2993,"NS"),COUNTIF(Q2996:Q3004,"NS"),COUNTIF(Q3009:Q3010,"NS"))&gt;0),"NS",SUM(Q3009:Q3010,Q2996:Q3004,Q2992:Q2993,Q2978:Q2985,Q2975,Q2963:Q2966,Q2954:Q2957,Q2946,Q2936:Q2940,Q2931,Q2918:Q2924,Q2913:Q2915,Q2908,Q2887:Q2890,Q2878:Q2882,Q2862:Q2872))</f>
        <v>0</v>
      </c>
      <c r="R3011" s="388">
        <f>IF(AND(SUM(R3009:R3010,R2996:R3004,R2992:R2993,R2978:R2985,R2975,R2963:R2966,R2954:R2957,R2946,R2936:R2940,R2931,R2918:R2924,R2913:R2915,R2908,R2887:R2890,R2878:R2882,R2862:R2872)=0,SUM(COUNTIF(R2862:R2872,"NS"),COUNTIF(R2878:R2882,"NS"),COUNTIF(R2887:R2890,"NS"),COUNTIF(R2908,"NS"),COUNTIF(R2913:R2915,"NS"),COUNTIF(R2918:R2924,"NS"),COUNTIF(R2931,"NS"),COUNTIF(R2936:R2940,"NS"),COUNTIF(R2946,"NS"),COUNTIF(R2954:R2957,"NS"),COUNTIF(R2963:R2966,"NS"),COUNTIF(R2975,"NS"),COUNTIF(R2978:R2985,"NS"),COUNTIF(R2992:R2993,"NS"),COUNTIF(R2996:R3004,"NS"),COUNTIF(R3009:R3010,"NS"))&gt;0),"NS",SUM(R3009:R3010,R2996:R3004,R2992:R2993,R2978:R2985,R2975,R2963:R2966,R2954:R2957,R2946,R2936:R2940,R2931,R2918:R2924,R2913:R2915,R2908,R2887:R2890,R2878:R2882,R2862:R2872))</f>
        <v>0</v>
      </c>
      <c r="S3011" s="743">
        <f>IF(AND(SUM(S3009:T3010,S2996:T3004,S2992:T2993,S2978:T2985,S2975:T2975,S2963:T2966,S2954:T2957,S2946:T2946,S2936:T2940,S2931:T2931,S2918:T2924,S2913:T2915,S2908:T2908,S2887:T2890,S2878:T2882,S2862:T2872)=0,SUM(COUNTIF(S2862:T2872,"NS"),COUNTIF(S2878:T2882,"NS"),COUNTIF(S2887:T2890,"NS"),COUNTIF(S2908:T2908,"NS"),COUNTIF(S2913:T2915,"NS"),COUNTIF(S2918:T2924,"NS"),COUNTIF(S2931:T2931,"NS"),COUNTIF(S2936:T2940,"NS"),COUNTIF(S2946:T2946,"NS"),COUNTIF(S2954:T2957,"NS"),COUNTIF(S2963:T2966,"NS"),COUNTIF(S2975:T2975,"NS"),COUNTIF(S2978:T2985,"NS"),COUNTIF(S2992:T2993,"NS"),COUNTIF(S2996:T3004,"NS"),COUNTIF(S3009:T3010,"NS"))&gt;0),"NS",SUM(S3009:T3010,S2996:T3004,S2992:T2993,S2978:T2985,S2975:T2975,S2963:T2966,S2954:T2957,S2946:T2946,S2936:T2940,S2931:T2931,S2918:T2924,S2913:T2915,S2908:T2908,S2887:T2890,S2878:T2882,S2862:T2872))</f>
        <v>0</v>
      </c>
      <c r="T3011" s="743"/>
      <c r="U3011" s="388">
        <f>IF(AND(SUM(U3009:U3010,U2996:U3004,U2992:U2993,U2978:U2985,U2975,U2963:U2966,U2954:U2957,U2946,U2936:U2940,U2931,U2918:U2924,U2913:U2915,U2908,U2887:U2890,U2878:U2882,U2862:U2872)=0,SUM(COUNTIF(U2862:U2872,"NS"),COUNTIF(U2878:U2882,"NS"),COUNTIF(U2887:U2890,"NS"),COUNTIF(U2908,"NS"),COUNTIF(U2913:U2915,"NS"),COUNTIF(U2918:U2924,"NS"),COUNTIF(U2931,"NS"),COUNTIF(U2936:U2940,"NS"),COUNTIF(U2946,"NS"),COUNTIF(U2954:U2957,"NS"),COUNTIF(U2963:U2966,"NS"),COUNTIF(U2975,"NS"),COUNTIF(U2978:U2985,"NS"),COUNTIF(U2992:U2993,"NS"),COUNTIF(U2996:U3004,"NS"),COUNTIF(U3009:U3010,"NS"))&gt;0),"NS",SUM(U3009:U3010,U2996:U3004,U2992:U2993,U2978:U2985,U2975,U2963:U2966,U2954:U2957,U2946,U2936:U2940,U2931,U2918:U2924,U2913:U2915,U2908,U2887:U2890,U2878:U2882,U2862:U2872))</f>
        <v>0</v>
      </c>
      <c r="V3011" s="388">
        <f>IF(AND(SUM(V3009:V3010,V2996:V3004,V2992:V2993,V2978:V2985,V2975,V2963:V2966,V2954:V2957,V2946,V2936:V2940,V2931,V2918:V2924,V2913:V2915,V2908,V2887:V2890,V2878:V2882,V2862:V2872)=0,SUM(COUNTIF(V2862:V2872,"NS"),COUNTIF(V2878:V2882,"NS"),COUNTIF(V2887:V2890,"NS"),COUNTIF(V2908,"NS"),COUNTIF(V2913:V2915,"NS"),COUNTIF(V2918:V2924,"NS"),COUNTIF(V2931,"NS"),COUNTIF(V2936:V2940,"NS"),COUNTIF(V2946,"NS"),COUNTIF(V2954:V2957,"NS"),COUNTIF(V2963:V2966,"NS"),COUNTIF(V2975,"NS"),COUNTIF(V2978:V2985,"NS"),COUNTIF(V2992:V2993,"NS"),COUNTIF(V2996:V3004,"NS"),COUNTIF(V3009:V3010,"NS"))&gt;0),"NS",SUM(V3009:V3010,V2996:V3004,V2992:V2993,V2978:V2985,V2975,V2963:V2966,V2954:V2957,V2946,V2936:V2940,V2931,V2918:V2924,V2913:V2915,V2908,V2887:V2890,V2878:V2882,V2862:V2872))</f>
        <v>0</v>
      </c>
      <c r="W3011" s="743">
        <f>IF(AND(SUM(W3009:X3010,W2996:X3004,W2992:X2993,W2978:X2985,W2975:X2975,W2963:X2966,W2954:X2957,W2946:X2946,W2936:X2940,W2931:X2931,W2918:X2924,W2913:X2915,W2908:X2908,W2887:X2890,W2878:X2882,W2862:X2872)=0,SUM(COUNTIF(W2862:X2872,"NS"),COUNTIF(W2878:X2882,"NS"),COUNTIF(W2887:X2890,"NS"),COUNTIF(W2908:X2908,"NS"),COUNTIF(W2913:X2915,"NS"),COUNTIF(W2918:X2924,"NS"),COUNTIF(W2931:X2931,"NS"),COUNTIF(W2936:X2940,"NS"),COUNTIF(W2946:X2946,"NS"),COUNTIF(W2954:X2957,"NS"),COUNTIF(W2963:X2966,"NS"),COUNTIF(W2975:X2975,"NS"),COUNTIF(W2978:X2985,"NS"),COUNTIF(W2992:X2993,"NS"),COUNTIF(W2996:X3004,"NS"),COUNTIF(W3009:X3010,"NS"))&gt;0),"NS",SUM(W3009:X3010,W2996:X3004,W2992:X2993,W2978:X2985,W2975:X2975,W2963:X2966,W2954:X2957,W2946:X2946,W2936:X2940,W2931:X2931,W2918:X2924,W2913:X2915,W2908:X2908,W2887:X2890,W2878:X2882,W2862:X2872))</f>
        <v>0</v>
      </c>
      <c r="X3011" s="743"/>
      <c r="Y3011" s="388">
        <f>IF(AND(SUM(Y3009:Y3010,Y2996:Y3004,Y2992:Y2993,Y2978:Y2985,Y2975,Y2963:Y2966,Y2954:Y2957,Y2946,Y2936:Y2940,Y2931,Y2918:Y2924,Y2913:Y2915,Y2908,Y2887:Y2890,Y2878:Y2882,Y2862:Y2872)=0,SUM(COUNTIF(Y2862:Y2872,"NS"),COUNTIF(Y2878:Y2882,"NS"),COUNTIF(Y2887:Y2890,"NS"),COUNTIF(Y2908,"NS"),COUNTIF(Y2913:Y2915,"NS"),COUNTIF(Y2918:Y2924,"NS"),COUNTIF(Y2931,"NS"),COUNTIF(Y2936:Y2940,"NS"),COUNTIF(Y2946,"NS"),COUNTIF(Y2954:Y2957,"NS"),COUNTIF(Y2963:Y2966,"NS"),COUNTIF(Y2975,"NS"),COUNTIF(Y2978:Y2985,"NS"),COUNTIF(Y2992:Y2993,"NS"),COUNTIF(Y2996:Y3004,"NS"),COUNTIF(Y3009:Y3010,"NS"))&gt;0),"NS",SUM(Y3009:Y3010,Y2996:Y3004,Y2992:Y2993,Y2978:Y2985,Y2975,Y2963:Y2966,Y2954:Y2957,Y2946,Y2936:Y2940,Y2931,Y2918:Y2924,Y2913:Y2915,Y2908,Y2887:Y2890,Y2878:Y2882,Y2862:Y2872))</f>
        <v>0</v>
      </c>
      <c r="Z3011" s="388">
        <f>IF(AND(SUM(Z3009:Z3010,Z2996:Z3004,Z2992:Z2993,Z2978:Z2985,Z2975,Z2963:Z2966,Z2954:Z2957,Z2946,Z2936:Z2940,Z2931,Z2918:Z2924,Z2913:Z2915,Z2908,Z2887:Z2890,Z2878:Z2882,Z2862:Z2872)=0,SUM(COUNTIF(Z2862:Z2872,"NS"),COUNTIF(Z2878:Z2882,"NS"),COUNTIF(Z2887:Z2890,"NS"),COUNTIF(Z2908,"NS"),COUNTIF(Z2913:Z2915,"NS"),COUNTIF(Z2918:Z2924,"NS"),COUNTIF(Z2931,"NS"),COUNTIF(Z2936:Z2940,"NS"),COUNTIF(Z2946,"NS"),COUNTIF(Z2954:Z2957,"NS"),COUNTIF(Z2963:Z2966,"NS"),COUNTIF(Z2975,"NS"),COUNTIF(Z2978:Z2985,"NS"),COUNTIF(Z2992:Z2993,"NS"),COUNTIF(Z2996:Z3004,"NS"),COUNTIF(Z3009:Z3010,"NS"))&gt;0),"NS",SUM(Z3009:Z3010,Z2996:Z3004,Z2992:Z2993,Z2978:Z2985,Z2975,Z2963:Z2966,Z2954:Z2957,Z2946,Z2936:Z2940,Z2931,Z2918:Z2924,Z2913:Z2915,Z2908,Z2887:Z2890,Z2878:Z2882,Z2862:Z2872))</f>
        <v>0</v>
      </c>
      <c r="AA3011" s="1106">
        <f t="shared" ref="AA3011" si="4828">IF(AND(SUM(AA3009:AA3010,AA2996:AA3004,AA2992:AA2993,AA2978:AA2985,AA2975,AA2963:AA2966,AA2954:AA2957,AA2946,AA2936:AA2940,AA2931,AA2918:AA2924,AA2913:AA2915,AA2908,AA2887:AA2890,AA2878:AA2882,AA2862:AA2872)=0,SUM(COUNTIF(AA2862:AA2872,"NS"),COUNTIF(AA2878:AA2882,"NS"),COUNTIF(AA2887:AA2890,"NS"),COUNTIF(AA2908,"NS"),COUNTIF(AA2913:AA2915,"NS"),COUNTIF(AA2918:AA2924,"NS"),COUNTIF(AA2931,"NS"),COUNTIF(AA2936:AA2940,"NS"),COUNTIF(AA2946,"NS"),COUNTIF(AA2954:AA2957,"NS"),COUNTIF(AA2963:AA2966,"NS"),COUNTIF(AA2975,"NS"),COUNTIF(AA2978:AA2985,"NS"),COUNTIF(AA2992:AA2993,"NS"),COUNTIF(AA2996:AA3004,"NS"),COUNTIF(AA3009:AA3010,"NS"))&gt;0),"NS",IF(AND(SUM(AA3009:AA3010,AA2996:AA3004,AA2992:AA2993,AA2978:AA2985,AA2975,AA2963:AA2966,AA2954:AA2957,AA2946,AA2936:AA2940,AA2931,AA2918:AA2924,AA2913:AA2915,AA2908,AA2887:AA2890,AA2878:AA2882,AA2862:AA2872)=0,SUM(COUNTIF(AA2862:AA2872,"NS"),COUNTIF(AA2878:AA2882,"NS"),COUNTIF(AA2887:AA2890,"NS"),COUNTIF(AA2908,"NS"),COUNTIF(AA2913:AA2915,"NS"),COUNTIF(AA2918:AA2924,"NS"),COUNTIF(AA2931,"NS"),COUNTIF(AA2935:AA2940,"NS"),COUNTIF(AA2946,"NS"),COUNTIF(AA2954:AA2957,"NS"),COUNTIF(AA2963:AA2966,"NS"),COUNTIF(AA2975,"NS"),COUNTIF(AA2978:AA2985,"NS"),COUNTIF(AA2992:AA2993,"NS"),COUNTIF(AA2996:AA3004,"NS"),COUNTIF(AA3009:AA3010,"NS"))=0,SUM(COUNTIF(AA2862:AA2872,"0"),COUNTIF(AA2878:AA2882,"0"),COUNTIF(AA2887:AA2890,"0"),COUNTIF(AA2908,"0"),COUNTIF(AA2913:AA2915,"0"),COUNTIF(AA2918:AA2924,"0"),COUNTIF(AA2931,"0"),COUNTIF(AA2936:AA2940,"0"),COUNTIF(AA2946,"0"),COUNTIF(AA2954:AA2957,"0"),COUNTIF(AA2963:AA2966,"0"),COUNTIF(AA2975,"0"),COUNTIF(AA2978:AA2985,"0"),COUNTIF(AA2992:AA2993,"0"),COUNTIF(AA2996:AA3004,"0"),COUNTIF(AA3009:AA3010,"0"))=0,SUM(COUNTIF(AA2862:AA2872,"NA"),COUNTIF(AA2878:AA2882,"NA"),COUNTIF(AA2887:AA2890,"NA"),COUNTIF(AA2908,"NA"),COUNTIF(AA2913:AA2915,"NA"),COUNTIF(AA2918:AA2924,"NA"),COUNTIF(AA2931,"NA"),COUNTIF(AA2936:AA2940,"NA"),COUNTIF(AA2946,"NA"),COUNTIF(AA2954:AA2957,"NA"),COUNTIF(AA2963:AA2966,"NA"),COUNTIF(AA2975,"NA"),COUNTIF(AA2978:AA2985,"NA"),COUNTIF(AA2992:AA2993,"NA"),COUNTIF(AA2996:AA3004,"NA"),COUNTIF(AA3009:AA3010,"NA"))&gt;=1),"NA",SUM(AA3009:AA3010,AA2996:AA3004,AA2992:AA2993,AA2978:AA2985,AA2975,AA2963:AA2966,AA2954:AA2957,AA2946,AA2936:AA2940,AA2931,AA2918:AA2924,AA2913:AA2915,AA2908,AA2887:AA2890,AA2878:AA2882,AA2862:AA2872)))</f>
        <v>0</v>
      </c>
      <c r="AB3011" s="1107"/>
      <c r="AC3011" s="438">
        <f t="shared" ref="AC3011" si="4829">IF(AND(SUM(AC3009:AC3010,AC2996:AC3004,AC2992:AC2993,AC2978:AC2985,AC2975,AC2963:AC2966,AC2954:AC2957,AC2946,AC2936:AC2940,AC2931,AC2918:AC2924,AC2913:AC2915,AC2908,AC2887:AC2890,AC2878:AC2882,AC2862:AC2872)=0,SUM(COUNTIF(AC2862:AC2872,"NS"),COUNTIF(AC2878:AC2882,"NS"),COUNTIF(AC2887:AC2890,"NS"),COUNTIF(AC2908,"NS"),COUNTIF(AC2913:AC2915,"NS"),COUNTIF(AC2918:AC2924,"NS"),COUNTIF(AC2931,"NS"),COUNTIF(AC2936:AC2940,"NS"),COUNTIF(AC2946,"NS"),COUNTIF(AC2954:AC2957,"NS"),COUNTIF(AC2963:AC2966,"NS"),COUNTIF(AC2975,"NS"),COUNTIF(AC2978:AC2985,"NS"),COUNTIF(AC2992:AC2993,"NS"),COUNTIF(AC2996:AC3004,"NS"),COUNTIF(AC3009:AC3010,"NS"))&gt;0),"NS",IF(AND(SUM(AC3009:AC3010,AC2996:AC3004,AC2992:AC2993,AC2978:AC2985,AC2975,AC2963:AC2966,AC2954:AC2957,AC2946,AC2936:AC2940,AC2931,AC2918:AC2924,AC2913:AC2915,AC2908,AC2887:AC2890,AC2878:AC2882,AC2862:AC2872)=0,SUM(COUNTIF(AC2862:AC2872,"NS"),COUNTIF(AC2878:AC2882,"NS"),COUNTIF(AC2887:AC2890,"NS"),COUNTIF(AC2908,"NS"),COUNTIF(AC2913:AC2915,"NS"),COUNTIF(AC2918:AC2924,"NS"),COUNTIF(AC2931,"NS"),COUNTIF(AC2935:AC2940,"NS"),COUNTIF(AC2946,"NS"),COUNTIF(AC2954:AC2957,"NS"),COUNTIF(AC2963:AC2966,"NS"),COUNTIF(AC2975,"NS"),COUNTIF(AC2978:AC2985,"NS"),COUNTIF(AC2992:AC2993,"NS"),COUNTIF(AC2996:AC3004,"NS"),COUNTIF(AC3009:AC3010,"NS"))=0,SUM(COUNTIF(AC2862:AC2872,"0"),COUNTIF(AC2878:AC2882,"0"),COUNTIF(AC2887:AC2890,"0"),COUNTIF(AC2908,"0"),COUNTIF(AC2913:AC2915,"0"),COUNTIF(AC2918:AC2924,"0"),COUNTIF(AC2931,"0"),COUNTIF(AC2936:AC2940,"0"),COUNTIF(AC2946,"0"),COUNTIF(AC2954:AC2957,"0"),COUNTIF(AC2963:AC2966,"0"),COUNTIF(AC2975,"0"),COUNTIF(AC2978:AC2985,"0"),COUNTIF(AC2992:AC2993,"0"),COUNTIF(AC2996:AC3004,"0"),COUNTIF(AC3009:AC3010,"0"))=0,SUM(COUNTIF(AC2862:AC2872,"NA"),COUNTIF(AC2878:AC2882,"NA"),COUNTIF(AC2887:AC2890,"NA"),COUNTIF(AC2908,"NA"),COUNTIF(AC2913:AC2915,"NA"),COUNTIF(AC2918:AC2924,"NA"),COUNTIF(AC2931,"NA"),COUNTIF(AC2936:AC2940,"NA"),COUNTIF(AC2946,"NA"),COUNTIF(AC2954:AC2957,"NA"),COUNTIF(AC2963:AC2966,"NA"),COUNTIF(AC2975,"NA"),COUNTIF(AC2978:AC2985,"NA"),COUNTIF(AC2992:AC2993,"NA"),COUNTIF(AC2996:AC3004,"NA"),COUNTIF(AC3009:AC3010,"NA"))&gt;=1),"NA",SUM(AC3009:AC3010,AC2996:AC3004,AC2992:AC2993,AC2978:AC2985,AC2975,AC2963:AC2966,AC2954:AC2957,AC2946,AC2936:AC2940,AC2931,AC2918:AC2924,AC2913:AC2915,AC2908,AC2887:AC2890,AC2878:AC2882,AC2862:AC2872)))</f>
        <v>0</v>
      </c>
      <c r="AD3011" s="438">
        <f t="shared" ref="AD3011" si="4830">IF(AND(SUM(AD3009:AD3010,AD2996:AD3004,AD2992:AD2993,AD2978:AD2985,AD2975,AD2963:AD2966,AD2954:AD2957,AD2946,AD2936:AD2940,AD2931,AD2918:AD2924,AD2913:AD2915,AD2908,AD2887:AD2890,AD2878:AD2882,AD2862:AD2872)=0,SUM(COUNTIF(AD2862:AD2872,"NS"),COUNTIF(AD2878:AD2882,"NS"),COUNTIF(AD2887:AD2890,"NS"),COUNTIF(AD2908,"NS"),COUNTIF(AD2913:AD2915,"NS"),COUNTIF(AD2918:AD2924,"NS"),COUNTIF(AD2931,"NS"),COUNTIF(AD2936:AD2940,"NS"),COUNTIF(AD2946,"NS"),COUNTIF(AD2954:AD2957,"NS"),COUNTIF(AD2963:AD2966,"NS"),COUNTIF(AD2975,"NS"),COUNTIF(AD2978:AD2985,"NS"),COUNTIF(AD2992:AD2993,"NS"),COUNTIF(AD2996:AD3004,"NS"),COUNTIF(AD3009:AD3010,"NS"))&gt;0),"NS",IF(AND(SUM(AD3009:AD3010,AD2996:AD3004,AD2992:AD2993,AD2978:AD2985,AD2975,AD2963:AD2966,AD2954:AD2957,AD2946,AD2936:AD2940,AD2931,AD2918:AD2924,AD2913:AD2915,AD2908,AD2887:AD2890,AD2878:AD2882,AD2862:AD2872)=0,SUM(COUNTIF(AD2862:AD2872,"NS"),COUNTIF(AD2878:AD2882,"NS"),COUNTIF(AD2887:AD2890,"NS"),COUNTIF(AD2908,"NS"),COUNTIF(AD2913:AD2915,"NS"),COUNTIF(AD2918:AD2924,"NS"),COUNTIF(AD2931,"NS"),COUNTIF(AD2935:AD2940,"NS"),COUNTIF(AD2946,"NS"),COUNTIF(AD2954:AD2957,"NS"),COUNTIF(AD2963:AD2966,"NS"),COUNTIF(AD2975,"NS"),COUNTIF(AD2978:AD2985,"NS"),COUNTIF(AD2992:AD2993,"NS"),COUNTIF(AD2996:AD3004,"NS"),COUNTIF(AD3009:AD3010,"NS"))=0,SUM(COUNTIF(AD2862:AD2872,"0"),COUNTIF(AD2878:AD2882,"0"),COUNTIF(AD2887:AD2890,"0"),COUNTIF(AD2908,"0"),COUNTIF(AD2913:AD2915,"0"),COUNTIF(AD2918:AD2924,"0"),COUNTIF(AD2931,"0"),COUNTIF(AD2936:AD2940,"0"),COUNTIF(AD2946,"0"),COUNTIF(AD2954:AD2957,"0"),COUNTIF(AD2963:AD2966,"0"),COUNTIF(AD2975,"0"),COUNTIF(AD2978:AD2985,"0"),COUNTIF(AD2992:AD2993,"0"),COUNTIF(AD2996:AD3004,"0"),COUNTIF(AD3009:AD3010,"0"))=0,SUM(COUNTIF(AD2862:AD2872,"NA"),COUNTIF(AD2878:AD2882,"NA"),COUNTIF(AD2887:AD2890,"NA"),COUNTIF(AD2908,"NA"),COUNTIF(AD2913:AD2915,"NA"),COUNTIF(AD2918:AD2924,"NA"),COUNTIF(AD2931,"NA"),COUNTIF(AD2936:AD2940,"NA"),COUNTIF(AD2946,"NA"),COUNTIF(AD2954:AD2957,"NA"),COUNTIF(AD2963:AD2966,"NA"),COUNTIF(AD2975,"NA"),COUNTIF(AD2978:AD2985,"NA"),COUNTIF(AD2992:AD2993,"NA"),COUNTIF(AD2996:AD3004,"NA"),COUNTIF(AD3009:AD3010,"NA"))&gt;=1),"NA",SUM(AD3009:AD3010,AD2996:AD3004,AD2992:AD2993,AD2978:AD2985,AD2975,AD2963:AD2966,AD2954:AD2957,AD2946,AD2936:AD2940,AD2931,AD2918:AD2924,AD2913:AD2915,AD2908,AD2887:AD2890,AD2878:AD2882,AD2862:AD2872)))</f>
        <v>0</v>
      </c>
      <c r="AE3011" s="109"/>
      <c r="AK3011" s="90">
        <f>SUM(AK2862:AK3010)</f>
        <v>0</v>
      </c>
      <c r="AP3011" s="90">
        <f>SUM(AP2862:AP3010)</f>
        <v>0</v>
      </c>
      <c r="AU3011" s="90">
        <f>SUM(AU2862:AU3010)</f>
        <v>0</v>
      </c>
      <c r="AZ3011" s="90">
        <f>SUM(AZ2862:AZ3010)</f>
        <v>0</v>
      </c>
      <c r="BE3011" s="90">
        <f>SUM(BE2862:BE3010)</f>
        <v>0</v>
      </c>
      <c r="BJ3011" s="90">
        <f>SUM(BJ2862:BJ3010)</f>
        <v>0</v>
      </c>
      <c r="BO3011" s="90">
        <f>SUM(BO2862:BO3010)</f>
        <v>0</v>
      </c>
      <c r="CK3011" s="239" t="s">
        <v>2106</v>
      </c>
      <c r="CL3011" s="357">
        <f>SUM(AM3011:BL3011)</f>
        <v>0</v>
      </c>
    </row>
    <row r="3012" spans="1:122" ht="15" customHeight="1" x14ac:dyDescent="0.2">
      <c r="A3012" s="109"/>
      <c r="B3012" s="540" t="str">
        <f>IF(AH2855=0,"","Error: Debe completar toda la información requerida.")</f>
        <v/>
      </c>
      <c r="C3012" s="540"/>
      <c r="D3012" s="540"/>
      <c r="E3012" s="540"/>
      <c r="F3012" s="540"/>
      <c r="G3012" s="540"/>
      <c r="H3012" s="540"/>
      <c r="I3012" s="540"/>
      <c r="J3012" s="540"/>
      <c r="K3012" s="540"/>
      <c r="L3012" s="540"/>
      <c r="M3012" s="540"/>
      <c r="N3012" s="540"/>
      <c r="O3012" s="540"/>
      <c r="P3012" s="540"/>
      <c r="Q3012" s="540"/>
      <c r="R3012" s="540"/>
      <c r="S3012" s="540"/>
      <c r="T3012" s="540"/>
      <c r="U3012" s="540"/>
      <c r="V3012" s="540"/>
      <c r="W3012" s="540"/>
      <c r="X3012" s="540"/>
      <c r="Y3012" s="540"/>
      <c r="Z3012" s="540"/>
      <c r="AA3012" s="540"/>
      <c r="AB3012" s="540"/>
      <c r="AC3012" s="540"/>
      <c r="AD3012" s="540"/>
      <c r="AE3012" s="109"/>
    </row>
    <row r="3013" spans="1:122" ht="24" customHeight="1" x14ac:dyDescent="0.2">
      <c r="A3013" s="109"/>
      <c r="B3013" s="109"/>
      <c r="C3013" s="620" t="s">
        <v>1084</v>
      </c>
      <c r="D3013" s="620"/>
      <c r="E3013" s="620"/>
      <c r="F3013" s="620"/>
      <c r="G3013" s="620"/>
      <c r="H3013" s="620"/>
      <c r="I3013" s="620"/>
      <c r="J3013" s="620"/>
      <c r="K3013" s="620"/>
      <c r="L3013" s="620"/>
      <c r="M3013" s="620"/>
      <c r="N3013" s="620"/>
      <c r="O3013" s="620"/>
      <c r="P3013" s="620"/>
      <c r="Q3013" s="620"/>
      <c r="R3013" s="620"/>
      <c r="S3013" s="620"/>
      <c r="T3013" s="620"/>
      <c r="U3013" s="620"/>
      <c r="V3013" s="620"/>
      <c r="W3013" s="620"/>
      <c r="X3013" s="620"/>
      <c r="Y3013" s="620"/>
      <c r="Z3013" s="620"/>
      <c r="AA3013" s="620"/>
      <c r="AB3013" s="620"/>
      <c r="AC3013" s="620"/>
      <c r="AD3013" s="620"/>
      <c r="AE3013" s="109"/>
    </row>
    <row r="3014" spans="1:122" ht="60" customHeight="1" x14ac:dyDescent="0.2">
      <c r="A3014" s="109"/>
      <c r="B3014" s="109"/>
      <c r="C3014" s="618"/>
      <c r="D3014" s="618"/>
      <c r="E3014" s="618"/>
      <c r="F3014" s="618"/>
      <c r="G3014" s="618"/>
      <c r="H3014" s="618"/>
      <c r="I3014" s="618"/>
      <c r="J3014" s="618"/>
      <c r="K3014" s="618"/>
      <c r="L3014" s="618"/>
      <c r="M3014" s="618"/>
      <c r="N3014" s="618"/>
      <c r="O3014" s="618"/>
      <c r="P3014" s="618"/>
      <c r="Q3014" s="618"/>
      <c r="R3014" s="618"/>
      <c r="S3014" s="618"/>
      <c r="T3014" s="618"/>
      <c r="U3014" s="618"/>
      <c r="V3014" s="618"/>
      <c r="W3014" s="618"/>
      <c r="X3014" s="618"/>
      <c r="Y3014" s="618"/>
      <c r="Z3014" s="618"/>
      <c r="AA3014" s="618"/>
      <c r="AB3014" s="618"/>
      <c r="AC3014" s="618"/>
      <c r="AD3014" s="618"/>
      <c r="AE3014" s="109"/>
    </row>
    <row r="3015" spans="1:122" ht="15" customHeight="1" x14ac:dyDescent="0.2">
      <c r="A3015" s="109"/>
      <c r="B3015" s="511" t="str">
        <f>IF(AND(SUM(CL3011,CC2855)=0,SUM(CL3010,CC2854)=0),"",IF(AND(SUM(CL3011,CC2855)&lt;&gt;0,SUM(CL3010,CC2854)=0),"Error: Verificar sumas por fila.",IF(AND(SUM(CL3011,CC2855)=0,SUM(CL3010,CC2854)&lt;&gt;0),"Error: Verificar sumas por desagregados.",IF(AND(SUM(CL3011,CC2855)&lt;&gt;0,SUM(CL3010,CC2854)&lt;&gt;0),"Error: Verificar sumas por fila. A demás, Error: Verificar sumas por desagregados.",))))</f>
        <v/>
      </c>
      <c r="C3015" s="511"/>
      <c r="D3015" s="511"/>
      <c r="E3015" s="511"/>
      <c r="F3015" s="511"/>
      <c r="G3015" s="511"/>
      <c r="H3015" s="511"/>
      <c r="I3015" s="511"/>
      <c r="J3015" s="511"/>
      <c r="K3015" s="511"/>
      <c r="L3015" s="511"/>
      <c r="M3015" s="511"/>
      <c r="N3015" s="511"/>
      <c r="O3015" s="511"/>
      <c r="P3015" s="511"/>
      <c r="Q3015" s="511"/>
      <c r="R3015" s="511"/>
      <c r="S3015" s="511"/>
      <c r="T3015" s="511"/>
      <c r="U3015" s="511"/>
      <c r="V3015" s="511"/>
      <c r="W3015" s="511"/>
      <c r="X3015" s="511"/>
      <c r="Y3015" s="511"/>
      <c r="Z3015" s="511"/>
      <c r="AA3015" s="511"/>
      <c r="AB3015" s="511"/>
      <c r="AC3015" s="511"/>
      <c r="AD3015" s="511"/>
      <c r="AE3015" s="109"/>
    </row>
    <row r="3016" spans="1:122" ht="15" customHeight="1" x14ac:dyDescent="0.2">
      <c r="A3016" s="109"/>
      <c r="B3016" s="511" t="str">
        <f>IF(AND(CC2856=0,EV2720=0),"",IF(AND(CC2856&lt;&gt;0,EV2720=0),"Error: Debe verificar la consistencia de las respuestas con NA.",IF(AND(CC2856=0,EV2720&lt;&gt;0),"Error: Verificar la consistencia con la pregunta 69.","Error:  Debe verificar la consistencia de las respuestas con NA. A demás, debe verificar la consistencia con la pregunta 69.")))</f>
        <v/>
      </c>
      <c r="C3016" s="511"/>
      <c r="D3016" s="511"/>
      <c r="E3016" s="511"/>
      <c r="F3016" s="511"/>
      <c r="G3016" s="511"/>
      <c r="H3016" s="511"/>
      <c r="I3016" s="511"/>
      <c r="J3016" s="511"/>
      <c r="K3016" s="511"/>
      <c r="L3016" s="511"/>
      <c r="M3016" s="511"/>
      <c r="N3016" s="511"/>
      <c r="O3016" s="511"/>
      <c r="P3016" s="511"/>
      <c r="Q3016" s="511"/>
      <c r="R3016" s="511"/>
      <c r="S3016" s="511"/>
      <c r="T3016" s="511"/>
      <c r="U3016" s="511"/>
      <c r="V3016" s="511"/>
      <c r="W3016" s="511"/>
      <c r="X3016" s="511"/>
      <c r="Y3016" s="511"/>
      <c r="Z3016" s="511"/>
      <c r="AA3016" s="511"/>
      <c r="AB3016" s="511"/>
      <c r="AC3016" s="511"/>
      <c r="AD3016" s="511"/>
      <c r="AE3016" s="109"/>
      <c r="DQ3016" s="355">
        <v>0.25</v>
      </c>
      <c r="DR3016" s="90">
        <f>SUM(DQ3010,DH2854)</f>
        <v>0</v>
      </c>
    </row>
    <row r="3017" spans="1:122" ht="15" customHeight="1" thickBot="1" x14ac:dyDescent="0.25">
      <c r="B3017" s="511" t="str">
        <f>IF(DR3017=0,"","Error: Debe justificar el registro de información en la opción otro mayor al 25% de cada bien jurídico.")</f>
        <v/>
      </c>
      <c r="C3017" s="511"/>
      <c r="D3017" s="511"/>
      <c r="E3017" s="511"/>
      <c r="F3017" s="511"/>
      <c r="G3017" s="511"/>
      <c r="H3017" s="511"/>
      <c r="I3017" s="511"/>
      <c r="J3017" s="511"/>
      <c r="K3017" s="511"/>
      <c r="L3017" s="511"/>
      <c r="M3017" s="511"/>
      <c r="N3017" s="511"/>
      <c r="O3017" s="511"/>
      <c r="P3017" s="511"/>
      <c r="Q3017" s="511"/>
      <c r="R3017" s="511"/>
      <c r="S3017" s="511"/>
      <c r="T3017" s="511"/>
      <c r="U3017" s="511"/>
      <c r="V3017" s="511"/>
      <c r="W3017" s="511"/>
      <c r="X3017" s="511"/>
      <c r="Y3017" s="511"/>
      <c r="Z3017" s="511"/>
      <c r="AA3017" s="511"/>
      <c r="AB3017" s="511"/>
      <c r="AC3017" s="511"/>
      <c r="AD3017" s="511"/>
      <c r="DQ3017" s="90" t="s">
        <v>2077</v>
      </c>
      <c r="DR3017" s="357">
        <f>IF(DR3016=0,0,IF(AND(DR3016&lt;&gt;0,C3014&lt;&gt;""),0,1))</f>
        <v>0</v>
      </c>
    </row>
    <row r="3018" spans="1:122" ht="15" customHeight="1" thickBot="1" x14ac:dyDescent="0.25">
      <c r="B3018" s="700" t="s">
        <v>1181</v>
      </c>
      <c r="C3018" s="701"/>
      <c r="D3018" s="701"/>
      <c r="E3018" s="701"/>
      <c r="F3018" s="701"/>
      <c r="G3018" s="701"/>
      <c r="H3018" s="701"/>
      <c r="I3018" s="701"/>
      <c r="J3018" s="701"/>
      <c r="K3018" s="701"/>
      <c r="L3018" s="701"/>
      <c r="M3018" s="701"/>
      <c r="N3018" s="701"/>
      <c r="O3018" s="701"/>
      <c r="P3018" s="701"/>
      <c r="Q3018" s="701"/>
      <c r="R3018" s="701"/>
      <c r="S3018" s="701"/>
      <c r="T3018" s="701"/>
      <c r="U3018" s="701"/>
      <c r="V3018" s="701"/>
      <c r="W3018" s="701"/>
      <c r="X3018" s="701"/>
      <c r="Y3018" s="701"/>
      <c r="Z3018" s="701"/>
      <c r="AA3018" s="701"/>
      <c r="AB3018" s="701"/>
      <c r="AC3018" s="701"/>
      <c r="AD3018" s="702"/>
    </row>
    <row r="3019" spans="1:122" ht="15" customHeight="1" x14ac:dyDescent="0.2">
      <c r="B3019" s="772" t="s">
        <v>24</v>
      </c>
      <c r="C3019" s="773"/>
      <c r="D3019" s="773"/>
      <c r="E3019" s="773"/>
      <c r="F3019" s="773"/>
      <c r="G3019" s="773"/>
      <c r="H3019" s="773"/>
      <c r="I3019" s="773"/>
      <c r="J3019" s="773"/>
      <c r="K3019" s="773"/>
      <c r="L3019" s="773"/>
      <c r="M3019" s="773"/>
      <c r="N3019" s="773"/>
      <c r="O3019" s="773"/>
      <c r="P3019" s="773"/>
      <c r="Q3019" s="773"/>
      <c r="R3019" s="773"/>
      <c r="S3019" s="773"/>
      <c r="T3019" s="773"/>
      <c r="U3019" s="773"/>
      <c r="V3019" s="773"/>
      <c r="W3019" s="773"/>
      <c r="X3019" s="773"/>
      <c r="Y3019" s="773"/>
      <c r="Z3019" s="773"/>
      <c r="AA3019" s="773"/>
      <c r="AB3019" s="773"/>
      <c r="AC3019" s="773"/>
      <c r="AD3019" s="774"/>
    </row>
    <row r="3020" spans="1:122" ht="36" customHeight="1" x14ac:dyDescent="0.2">
      <c r="B3020" s="175"/>
      <c r="C3020" s="648" t="s">
        <v>1762</v>
      </c>
      <c r="D3020" s="696"/>
      <c r="E3020" s="696"/>
      <c r="F3020" s="696"/>
      <c r="G3020" s="696"/>
      <c r="H3020" s="696"/>
      <c r="I3020" s="696"/>
      <c r="J3020" s="696"/>
      <c r="K3020" s="696"/>
      <c r="L3020" s="696"/>
      <c r="M3020" s="696"/>
      <c r="N3020" s="696"/>
      <c r="O3020" s="696"/>
      <c r="P3020" s="696"/>
      <c r="Q3020" s="696"/>
      <c r="R3020" s="696"/>
      <c r="S3020" s="696"/>
      <c r="T3020" s="696"/>
      <c r="U3020" s="696"/>
      <c r="V3020" s="696"/>
      <c r="W3020" s="696"/>
      <c r="X3020" s="696"/>
      <c r="Y3020" s="696"/>
      <c r="Z3020" s="696"/>
      <c r="AA3020" s="696"/>
      <c r="AB3020" s="696"/>
      <c r="AC3020" s="696"/>
      <c r="AD3020" s="766"/>
    </row>
    <row r="3021" spans="1:122" ht="24" customHeight="1" x14ac:dyDescent="0.2">
      <c r="B3021" s="175"/>
      <c r="C3021" s="648" t="s">
        <v>1627</v>
      </c>
      <c r="D3021" s="696"/>
      <c r="E3021" s="696"/>
      <c r="F3021" s="696"/>
      <c r="G3021" s="696"/>
      <c r="H3021" s="696"/>
      <c r="I3021" s="696"/>
      <c r="J3021" s="696"/>
      <c r="K3021" s="696"/>
      <c r="L3021" s="696"/>
      <c r="M3021" s="696"/>
      <c r="N3021" s="696"/>
      <c r="O3021" s="696"/>
      <c r="P3021" s="696"/>
      <c r="Q3021" s="696"/>
      <c r="R3021" s="696"/>
      <c r="S3021" s="696"/>
      <c r="T3021" s="696"/>
      <c r="U3021" s="696"/>
      <c r="V3021" s="696"/>
      <c r="W3021" s="696"/>
      <c r="X3021" s="696"/>
      <c r="Y3021" s="696"/>
      <c r="Z3021" s="696"/>
      <c r="AA3021" s="696"/>
      <c r="AB3021" s="696"/>
      <c r="AC3021" s="696"/>
      <c r="AD3021" s="766"/>
    </row>
    <row r="3022" spans="1:122" ht="24" customHeight="1" x14ac:dyDescent="0.2">
      <c r="B3022" s="175"/>
      <c r="C3022" s="698" t="s">
        <v>1774</v>
      </c>
      <c r="D3022" s="767"/>
      <c r="E3022" s="767"/>
      <c r="F3022" s="767"/>
      <c r="G3022" s="767"/>
      <c r="H3022" s="767"/>
      <c r="I3022" s="767"/>
      <c r="J3022" s="767"/>
      <c r="K3022" s="767"/>
      <c r="L3022" s="767"/>
      <c r="M3022" s="767"/>
      <c r="N3022" s="767"/>
      <c r="O3022" s="767"/>
      <c r="P3022" s="767"/>
      <c r="Q3022" s="767"/>
      <c r="R3022" s="767"/>
      <c r="S3022" s="767"/>
      <c r="T3022" s="767"/>
      <c r="U3022" s="767"/>
      <c r="V3022" s="767"/>
      <c r="W3022" s="767"/>
      <c r="X3022" s="767"/>
      <c r="Y3022" s="767"/>
      <c r="Z3022" s="767"/>
      <c r="AA3022" s="767"/>
      <c r="AB3022" s="767"/>
      <c r="AC3022" s="767"/>
      <c r="AD3022" s="768"/>
    </row>
    <row r="3023" spans="1:122" ht="24" customHeight="1" x14ac:dyDescent="0.2">
      <c r="B3023" s="175"/>
      <c r="C3023" s="698" t="s">
        <v>1781</v>
      </c>
      <c r="D3023" s="767"/>
      <c r="E3023" s="767"/>
      <c r="F3023" s="767"/>
      <c r="G3023" s="767"/>
      <c r="H3023" s="767"/>
      <c r="I3023" s="767"/>
      <c r="J3023" s="767"/>
      <c r="K3023" s="767"/>
      <c r="L3023" s="767"/>
      <c r="M3023" s="767"/>
      <c r="N3023" s="767"/>
      <c r="O3023" s="767"/>
      <c r="P3023" s="767"/>
      <c r="Q3023" s="767"/>
      <c r="R3023" s="767"/>
      <c r="S3023" s="767"/>
      <c r="T3023" s="767"/>
      <c r="U3023" s="767"/>
      <c r="V3023" s="767"/>
      <c r="W3023" s="767"/>
      <c r="X3023" s="767"/>
      <c r="Y3023" s="767"/>
      <c r="Z3023" s="767"/>
      <c r="AA3023" s="767"/>
      <c r="AB3023" s="767"/>
      <c r="AC3023" s="767"/>
      <c r="AD3023" s="768"/>
    </row>
    <row r="3024" spans="1:122" ht="24.75" customHeight="1" x14ac:dyDescent="0.2">
      <c r="B3024" s="176"/>
      <c r="C3024" s="775" t="s">
        <v>1772</v>
      </c>
      <c r="D3024" s="776"/>
      <c r="E3024" s="776"/>
      <c r="F3024" s="776"/>
      <c r="G3024" s="776"/>
      <c r="H3024" s="776"/>
      <c r="I3024" s="776"/>
      <c r="J3024" s="776"/>
      <c r="K3024" s="776"/>
      <c r="L3024" s="776"/>
      <c r="M3024" s="776"/>
      <c r="N3024" s="776"/>
      <c r="O3024" s="776"/>
      <c r="P3024" s="776"/>
      <c r="Q3024" s="776"/>
      <c r="R3024" s="776"/>
      <c r="S3024" s="776"/>
      <c r="T3024" s="776"/>
      <c r="U3024" s="776"/>
      <c r="V3024" s="776"/>
      <c r="W3024" s="776"/>
      <c r="X3024" s="776"/>
      <c r="Y3024" s="776"/>
      <c r="Z3024" s="776"/>
      <c r="AA3024" s="776"/>
      <c r="AB3024" s="776"/>
      <c r="AC3024" s="776"/>
      <c r="AD3024" s="777"/>
    </row>
    <row r="3025" spans="1:123" s="178" customFormat="1" ht="15" customHeight="1" x14ac:dyDescent="0.2">
      <c r="A3025" s="177"/>
      <c r="B3025" s="15"/>
      <c r="C3025" s="15"/>
      <c r="D3025" s="15"/>
      <c r="E3025" s="15"/>
      <c r="F3025" s="15"/>
      <c r="G3025" s="15"/>
      <c r="H3025" s="15"/>
      <c r="I3025" s="15"/>
      <c r="J3025" s="15"/>
      <c r="K3025" s="15"/>
      <c r="L3025" s="15"/>
      <c r="M3025" s="15"/>
      <c r="N3025" s="15"/>
      <c r="O3025" s="15"/>
      <c r="P3025" s="15"/>
      <c r="Q3025" s="15"/>
      <c r="R3025" s="15"/>
      <c r="S3025" s="15"/>
      <c r="T3025" s="15"/>
      <c r="U3025" s="15"/>
      <c r="V3025" s="15"/>
      <c r="W3025" s="15"/>
      <c r="X3025" s="15"/>
      <c r="Y3025" s="15"/>
      <c r="Z3025" s="15"/>
      <c r="AA3025" s="15"/>
      <c r="AB3025" s="15"/>
      <c r="AC3025" s="15"/>
      <c r="AD3025" s="15"/>
      <c r="AF3025" s="179"/>
      <c r="CN3025" s="179"/>
      <c r="DS3025" s="179"/>
    </row>
    <row r="3026" spans="1:123" ht="15" customHeight="1" thickBot="1" x14ac:dyDescent="0.25">
      <c r="B3026" s="769" t="s">
        <v>1182</v>
      </c>
      <c r="C3026" s="770"/>
      <c r="D3026" s="770"/>
      <c r="E3026" s="770"/>
      <c r="F3026" s="770"/>
      <c r="G3026" s="770"/>
      <c r="H3026" s="770"/>
      <c r="I3026" s="770"/>
      <c r="J3026" s="770"/>
      <c r="K3026" s="770"/>
      <c r="L3026" s="770"/>
      <c r="M3026" s="770"/>
      <c r="N3026" s="770"/>
      <c r="O3026" s="770"/>
      <c r="P3026" s="770"/>
      <c r="Q3026" s="770"/>
      <c r="R3026" s="770"/>
      <c r="S3026" s="770"/>
      <c r="T3026" s="770"/>
      <c r="U3026" s="770"/>
      <c r="V3026" s="770"/>
      <c r="W3026" s="770"/>
      <c r="X3026" s="770"/>
      <c r="Y3026" s="770"/>
      <c r="Z3026" s="770"/>
      <c r="AA3026" s="770"/>
      <c r="AB3026" s="770"/>
      <c r="AC3026" s="770"/>
      <c r="AD3026" s="771"/>
    </row>
    <row r="3027" spans="1:123" ht="15" customHeight="1" x14ac:dyDescent="0.2">
      <c r="B3027" s="787" t="s">
        <v>1575</v>
      </c>
      <c r="C3027" s="788"/>
      <c r="D3027" s="788"/>
      <c r="E3027" s="788"/>
      <c r="F3027" s="788"/>
      <c r="G3027" s="788"/>
      <c r="H3027" s="788"/>
      <c r="I3027" s="788"/>
      <c r="J3027" s="788"/>
      <c r="K3027" s="788"/>
      <c r="L3027" s="788"/>
      <c r="M3027" s="788"/>
      <c r="N3027" s="788"/>
      <c r="O3027" s="788"/>
      <c r="P3027" s="788"/>
      <c r="Q3027" s="788"/>
      <c r="R3027" s="788"/>
      <c r="S3027" s="788"/>
      <c r="T3027" s="788"/>
      <c r="U3027" s="788"/>
      <c r="V3027" s="788"/>
      <c r="W3027" s="788"/>
      <c r="X3027" s="788"/>
      <c r="Y3027" s="788"/>
      <c r="Z3027" s="788"/>
      <c r="AA3027" s="788"/>
      <c r="AB3027" s="788"/>
      <c r="AC3027" s="788"/>
      <c r="AD3027" s="789"/>
    </row>
    <row r="3028" spans="1:123" ht="36" customHeight="1" x14ac:dyDescent="0.2">
      <c r="B3028" s="141"/>
      <c r="C3028" s="648" t="s">
        <v>1981</v>
      </c>
      <c r="D3028" s="696"/>
      <c r="E3028" s="696"/>
      <c r="F3028" s="696"/>
      <c r="G3028" s="696"/>
      <c r="H3028" s="696"/>
      <c r="I3028" s="696"/>
      <c r="J3028" s="696"/>
      <c r="K3028" s="696"/>
      <c r="L3028" s="696"/>
      <c r="M3028" s="696"/>
      <c r="N3028" s="696"/>
      <c r="O3028" s="696"/>
      <c r="P3028" s="696"/>
      <c r="Q3028" s="696"/>
      <c r="R3028" s="696"/>
      <c r="S3028" s="696"/>
      <c r="T3028" s="696"/>
      <c r="U3028" s="696"/>
      <c r="V3028" s="696"/>
      <c r="W3028" s="696"/>
      <c r="X3028" s="696"/>
      <c r="Y3028" s="696"/>
      <c r="Z3028" s="696"/>
      <c r="AA3028" s="696"/>
      <c r="AB3028" s="696"/>
      <c r="AC3028" s="696"/>
      <c r="AD3028" s="766"/>
    </row>
    <row r="3029" spans="1:123" ht="36" customHeight="1" x14ac:dyDescent="0.2">
      <c r="B3029" s="141"/>
      <c r="C3029" s="648" t="s">
        <v>1982</v>
      </c>
      <c r="D3029" s="696"/>
      <c r="E3029" s="696"/>
      <c r="F3029" s="696"/>
      <c r="G3029" s="696"/>
      <c r="H3029" s="696"/>
      <c r="I3029" s="696"/>
      <c r="J3029" s="696"/>
      <c r="K3029" s="696"/>
      <c r="L3029" s="696"/>
      <c r="M3029" s="696"/>
      <c r="N3029" s="696"/>
      <c r="O3029" s="696"/>
      <c r="P3029" s="696"/>
      <c r="Q3029" s="696"/>
      <c r="R3029" s="696"/>
      <c r="S3029" s="696"/>
      <c r="T3029" s="696"/>
      <c r="U3029" s="696"/>
      <c r="V3029" s="696"/>
      <c r="W3029" s="696"/>
      <c r="X3029" s="696"/>
      <c r="Y3029" s="696"/>
      <c r="Z3029" s="696"/>
      <c r="AA3029" s="696"/>
      <c r="AB3029" s="696"/>
      <c r="AC3029" s="696"/>
      <c r="AD3029" s="766"/>
    </row>
    <row r="3030" spans="1:123" ht="24" customHeight="1" x14ac:dyDescent="0.2">
      <c r="B3030" s="141"/>
      <c r="C3030" s="648" t="s">
        <v>1989</v>
      </c>
      <c r="D3030" s="648"/>
      <c r="E3030" s="648"/>
      <c r="F3030" s="648"/>
      <c r="G3030" s="648"/>
      <c r="H3030" s="648"/>
      <c r="I3030" s="648"/>
      <c r="J3030" s="648"/>
      <c r="K3030" s="648"/>
      <c r="L3030" s="648"/>
      <c r="M3030" s="648"/>
      <c r="N3030" s="648"/>
      <c r="O3030" s="648"/>
      <c r="P3030" s="648"/>
      <c r="Q3030" s="648"/>
      <c r="R3030" s="648"/>
      <c r="S3030" s="648"/>
      <c r="T3030" s="648"/>
      <c r="U3030" s="648"/>
      <c r="V3030" s="648"/>
      <c r="W3030" s="648"/>
      <c r="X3030" s="648"/>
      <c r="Y3030" s="648"/>
      <c r="Z3030" s="648"/>
      <c r="AA3030" s="648"/>
      <c r="AB3030" s="648"/>
      <c r="AC3030" s="648"/>
      <c r="AD3030" s="649"/>
    </row>
    <row r="3031" spans="1:123" ht="24" customHeight="1" x14ac:dyDescent="0.2">
      <c r="B3031" s="142"/>
      <c r="C3031" s="679" t="s">
        <v>1984</v>
      </c>
      <c r="D3031" s="680"/>
      <c r="E3031" s="680"/>
      <c r="F3031" s="680"/>
      <c r="G3031" s="680"/>
      <c r="H3031" s="680"/>
      <c r="I3031" s="680"/>
      <c r="J3031" s="680"/>
      <c r="K3031" s="680"/>
      <c r="L3031" s="680"/>
      <c r="M3031" s="680"/>
      <c r="N3031" s="680"/>
      <c r="O3031" s="680"/>
      <c r="P3031" s="680"/>
      <c r="Q3031" s="680"/>
      <c r="R3031" s="680"/>
      <c r="S3031" s="680"/>
      <c r="T3031" s="680"/>
      <c r="U3031" s="680"/>
      <c r="V3031" s="680"/>
      <c r="W3031" s="680"/>
      <c r="X3031" s="680"/>
      <c r="Y3031" s="680"/>
      <c r="Z3031" s="680"/>
      <c r="AA3031" s="680"/>
      <c r="AB3031" s="680"/>
      <c r="AC3031" s="680"/>
      <c r="AD3031" s="681"/>
      <c r="AE3031" s="109"/>
    </row>
    <row r="3032" spans="1:123" ht="15" customHeight="1" x14ac:dyDescent="0.2">
      <c r="AE3032" s="109"/>
    </row>
    <row r="3033" spans="1:123" ht="24" customHeight="1" x14ac:dyDescent="0.2">
      <c r="A3033" s="36" t="s">
        <v>783</v>
      </c>
      <c r="B3033" s="636" t="s">
        <v>1721</v>
      </c>
      <c r="C3033" s="636"/>
      <c r="D3033" s="636"/>
      <c r="E3033" s="636"/>
      <c r="F3033" s="636"/>
      <c r="G3033" s="636"/>
      <c r="H3033" s="636"/>
      <c r="I3033" s="636"/>
      <c r="J3033" s="636"/>
      <c r="K3033" s="636"/>
      <c r="L3033" s="636"/>
      <c r="M3033" s="636"/>
      <c r="N3033" s="636"/>
      <c r="O3033" s="636"/>
      <c r="P3033" s="636"/>
      <c r="Q3033" s="636"/>
      <c r="R3033" s="636"/>
      <c r="S3033" s="636"/>
      <c r="T3033" s="636"/>
      <c r="U3033" s="636"/>
      <c r="V3033" s="636"/>
      <c r="W3033" s="636"/>
      <c r="X3033" s="636"/>
      <c r="Y3033" s="636"/>
      <c r="Z3033" s="636"/>
      <c r="AA3033" s="636"/>
      <c r="AB3033" s="636"/>
      <c r="AC3033" s="636"/>
      <c r="AD3033" s="636"/>
      <c r="AE3033" s="109"/>
      <c r="AG3033" s="74" t="s">
        <v>2032</v>
      </c>
      <c r="AH3033" s="74" t="s">
        <v>2072</v>
      </c>
      <c r="AI3033" s="74" t="s">
        <v>2073</v>
      </c>
      <c r="AJ3033" s="74" t="s">
        <v>2045</v>
      </c>
      <c r="AK3033" s="74" t="s">
        <v>2074</v>
      </c>
      <c r="AL3033" s="74" t="s">
        <v>2075</v>
      </c>
    </row>
    <row r="3034" spans="1:123" ht="15" customHeight="1" x14ac:dyDescent="0.2">
      <c r="C3034" s="674" t="s">
        <v>1109</v>
      </c>
      <c r="D3034" s="674"/>
      <c r="E3034" s="674"/>
      <c r="F3034" s="674"/>
      <c r="G3034" s="674"/>
      <c r="H3034" s="674"/>
      <c r="I3034" s="674"/>
      <c r="J3034" s="674"/>
      <c r="K3034" s="674"/>
      <c r="L3034" s="674"/>
      <c r="M3034" s="674"/>
      <c r="N3034" s="674"/>
      <c r="O3034" s="674"/>
      <c r="P3034" s="674"/>
      <c r="Q3034" s="674"/>
      <c r="R3034" s="674"/>
      <c r="S3034" s="674"/>
      <c r="T3034" s="674"/>
      <c r="U3034" s="674"/>
      <c r="V3034" s="674"/>
      <c r="W3034" s="674"/>
      <c r="X3034" s="674"/>
      <c r="Y3034" s="674"/>
      <c r="Z3034" s="674"/>
      <c r="AA3034" s="674"/>
      <c r="AB3034" s="674"/>
      <c r="AC3034" s="674"/>
      <c r="AD3034" s="674"/>
      <c r="AE3034" s="109"/>
      <c r="AG3034" s="74">
        <f>COUNTBLANK(M3038:AD3062)</f>
        <v>450</v>
      </c>
      <c r="AH3034" s="74">
        <v>450</v>
      </c>
      <c r="AI3034" s="74">
        <v>375</v>
      </c>
      <c r="AJ3034" s="74">
        <f>COUNTBLANK(M3038:AD3038)</f>
        <v>18</v>
      </c>
      <c r="AK3034" s="74">
        <v>18</v>
      </c>
      <c r="AL3034" s="74">
        <v>15</v>
      </c>
    </row>
    <row r="3035" spans="1:123" ht="15" customHeight="1" x14ac:dyDescent="0.2">
      <c r="AE3035" s="109"/>
      <c r="AG3035" s="74"/>
      <c r="AH3035" s="74"/>
      <c r="AI3035" s="74"/>
      <c r="AJ3035" s="74"/>
      <c r="AK3035" s="74"/>
      <c r="AL3035" s="74"/>
    </row>
    <row r="3036" spans="1:123" ht="15" customHeight="1" x14ac:dyDescent="0.2">
      <c r="C3036" s="491" t="s">
        <v>220</v>
      </c>
      <c r="D3036" s="491"/>
      <c r="E3036" s="491"/>
      <c r="F3036" s="491"/>
      <c r="G3036" s="491"/>
      <c r="H3036" s="491"/>
      <c r="I3036" s="491"/>
      <c r="J3036" s="491"/>
      <c r="K3036" s="491"/>
      <c r="L3036" s="491"/>
      <c r="M3036" s="492" t="s">
        <v>1226</v>
      </c>
      <c r="N3036" s="492"/>
      <c r="O3036" s="492"/>
      <c r="P3036" s="492"/>
      <c r="Q3036" s="492"/>
      <c r="R3036" s="492"/>
      <c r="S3036" s="492"/>
      <c r="T3036" s="492"/>
      <c r="U3036" s="492"/>
      <c r="V3036" s="492"/>
      <c r="W3036" s="492"/>
      <c r="X3036" s="492"/>
      <c r="Y3036" s="492"/>
      <c r="Z3036" s="492"/>
      <c r="AA3036" s="492"/>
      <c r="AB3036" s="492"/>
      <c r="AC3036" s="492"/>
      <c r="AD3036" s="492"/>
      <c r="AE3036" s="109"/>
      <c r="AG3036" s="74"/>
      <c r="AH3036" s="574" t="s">
        <v>2076</v>
      </c>
      <c r="AI3036" s="575" t="s">
        <v>80</v>
      </c>
      <c r="AJ3036" s="575" t="s">
        <v>2029</v>
      </c>
      <c r="AK3036" s="575" t="s">
        <v>2078</v>
      </c>
      <c r="AL3036" s="576" t="s">
        <v>2077</v>
      </c>
    </row>
    <row r="3037" spans="1:123" ht="15" customHeight="1" x14ac:dyDescent="0.2">
      <c r="C3037" s="491"/>
      <c r="D3037" s="491"/>
      <c r="E3037" s="491"/>
      <c r="F3037" s="491"/>
      <c r="G3037" s="491"/>
      <c r="H3037" s="491"/>
      <c r="I3037" s="491"/>
      <c r="J3037" s="491"/>
      <c r="K3037" s="491"/>
      <c r="L3037" s="491"/>
      <c r="M3037" s="610" t="s">
        <v>80</v>
      </c>
      <c r="N3037" s="611"/>
      <c r="O3037" s="611"/>
      <c r="P3037" s="611"/>
      <c r="Q3037" s="611"/>
      <c r="R3037" s="611"/>
      <c r="S3037" s="612" t="s">
        <v>81</v>
      </c>
      <c r="T3037" s="613"/>
      <c r="U3037" s="613"/>
      <c r="V3037" s="613"/>
      <c r="W3037" s="613"/>
      <c r="X3037" s="613"/>
      <c r="Y3037" s="612" t="s">
        <v>82</v>
      </c>
      <c r="Z3037" s="613"/>
      <c r="AA3037" s="613"/>
      <c r="AB3037" s="613"/>
      <c r="AC3037" s="613"/>
      <c r="AD3037" s="613"/>
      <c r="AE3037" s="109"/>
      <c r="AG3037" s="74" t="s">
        <v>2032</v>
      </c>
      <c r="AH3037" s="574"/>
      <c r="AI3037" s="575"/>
      <c r="AJ3037" s="575"/>
      <c r="AK3037" s="575"/>
      <c r="AL3037" s="576"/>
    </row>
    <row r="3038" spans="1:123" ht="15" customHeight="1" x14ac:dyDescent="0.2">
      <c r="C3038" s="87" t="s">
        <v>28</v>
      </c>
      <c r="D3038" s="616" t="str">
        <f>IF(D40="","",D40)</f>
        <v/>
      </c>
      <c r="E3038" s="616"/>
      <c r="F3038" s="616"/>
      <c r="G3038" s="616"/>
      <c r="H3038" s="616"/>
      <c r="I3038" s="616"/>
      <c r="J3038" s="616"/>
      <c r="K3038" s="616"/>
      <c r="L3038" s="616"/>
      <c r="M3038" s="615"/>
      <c r="N3038" s="615"/>
      <c r="O3038" s="615"/>
      <c r="P3038" s="615"/>
      <c r="Q3038" s="615"/>
      <c r="R3038" s="615"/>
      <c r="S3038" s="615"/>
      <c r="T3038" s="615"/>
      <c r="U3038" s="615"/>
      <c r="V3038" s="615"/>
      <c r="W3038" s="615"/>
      <c r="X3038" s="615"/>
      <c r="Y3038" s="615"/>
      <c r="Z3038" s="615"/>
      <c r="AA3038" s="615"/>
      <c r="AB3038" s="615"/>
      <c r="AC3038" s="615"/>
      <c r="AD3038" s="615"/>
      <c r="AE3038" s="109"/>
      <c r="AG3038" s="74">
        <f>COUNTBLANK(M3038:AD3038)</f>
        <v>18</v>
      </c>
      <c r="AH3038" s="94">
        <f>IF($AG$3034=$AH$3034,0,IF(AND(D3038&lt;&gt;"",AG3038=$AL$367),0,IF(AND(D3038="",AG3038=$AK$367),0,1)))</f>
        <v>0</v>
      </c>
      <c r="AI3038" s="94">
        <f>M3038</f>
        <v>0</v>
      </c>
      <c r="AJ3038" s="130">
        <f>COUNTIF(S3038:AD3038,"NS")</f>
        <v>0</v>
      </c>
      <c r="AK3038" s="130">
        <f>SUM(S3038:AD3038)</f>
        <v>0</v>
      </c>
      <c r="AL3038" s="130">
        <f>IF($AG$3034=$AH$3034,0,
IF(OR(
AND(AI3038=0,AJ3038&gt;0),
AND(AI3038="NS",AK3038&gt;0),
AND(AI3038="NS",AK3038=0,AJ3038=0)),1,
IF(OR(
AND(AI3038&gt;0,AJ3038=2),
AND(AI3038="NS",AJ3038=2),
AND(AI3038="NS",AK3038=0,AJ3038&gt;0),
AI3038=AK3038),0,1)))</f>
        <v>0</v>
      </c>
    </row>
    <row r="3039" spans="1:123" ht="15" customHeight="1" x14ac:dyDescent="0.2">
      <c r="C3039" s="85" t="s">
        <v>29</v>
      </c>
      <c r="D3039" s="616" t="str">
        <f t="shared" ref="D3039:D3062" si="4831">IF(D41="","",D41)</f>
        <v/>
      </c>
      <c r="E3039" s="616"/>
      <c r="F3039" s="616"/>
      <c r="G3039" s="616"/>
      <c r="H3039" s="616"/>
      <c r="I3039" s="616"/>
      <c r="J3039" s="616"/>
      <c r="K3039" s="616"/>
      <c r="L3039" s="616"/>
      <c r="M3039" s="615"/>
      <c r="N3039" s="615"/>
      <c r="O3039" s="615"/>
      <c r="P3039" s="615"/>
      <c r="Q3039" s="615"/>
      <c r="R3039" s="615"/>
      <c r="S3039" s="615"/>
      <c r="T3039" s="615"/>
      <c r="U3039" s="615"/>
      <c r="V3039" s="615"/>
      <c r="W3039" s="615"/>
      <c r="X3039" s="615"/>
      <c r="Y3039" s="615"/>
      <c r="Z3039" s="615"/>
      <c r="AA3039" s="615"/>
      <c r="AB3039" s="615"/>
      <c r="AC3039" s="615"/>
      <c r="AD3039" s="615"/>
      <c r="AE3039" s="109"/>
      <c r="AG3039" s="74">
        <f t="shared" ref="AG3039:AG3062" si="4832">COUNTBLANK(M3039:AD3039)</f>
        <v>18</v>
      </c>
      <c r="AH3039" s="94">
        <f t="shared" ref="AH3039:AH3062" si="4833">IF($AG$3034=$AH$3034,0,IF(AND(D3039&lt;&gt;"",AG3039=$AL$367),0,IF(AND(D3039="",AG3039=$AK$367),0,1)))</f>
        <v>0</v>
      </c>
      <c r="AI3039" s="94">
        <f t="shared" ref="AI3039:AI3062" si="4834">M3039</f>
        <v>0</v>
      </c>
      <c r="AJ3039" s="130">
        <f t="shared" ref="AJ3039:AJ3062" si="4835">COUNTIF(S3039:AD3039,"NS")</f>
        <v>0</v>
      </c>
      <c r="AK3039" s="130">
        <f t="shared" ref="AK3039:AK3062" si="4836">SUM(S3039:AD3039)</f>
        <v>0</v>
      </c>
      <c r="AL3039" s="130">
        <f t="shared" ref="AL3039:AL3062" si="4837">IF($AG$4944=$AH$4944,0,
IF(OR(
AND(AI3039=0,AJ3039&gt;0),
AND(AI3039="NS",AK3039&gt;0),
AND(AI3039="NS",AK3039=0,AJ3039=0)),1,
IF(OR(
AND(AI3039&gt;0,AJ3039=2),
AND(AI3039="NS",AJ3039=2),
AND(AI3039="NS",AK3039=0,AJ3039&gt;0),
AI3039=AK3039),0,1)))</f>
        <v>0</v>
      </c>
    </row>
    <row r="3040" spans="1:123" ht="15" customHeight="1" x14ac:dyDescent="0.2">
      <c r="C3040" s="85" t="s">
        <v>30</v>
      </c>
      <c r="D3040" s="616" t="str">
        <f t="shared" si="4831"/>
        <v/>
      </c>
      <c r="E3040" s="616"/>
      <c r="F3040" s="616"/>
      <c r="G3040" s="616"/>
      <c r="H3040" s="616"/>
      <c r="I3040" s="616"/>
      <c r="J3040" s="616"/>
      <c r="K3040" s="616"/>
      <c r="L3040" s="616"/>
      <c r="M3040" s="615"/>
      <c r="N3040" s="615"/>
      <c r="O3040" s="615"/>
      <c r="P3040" s="615"/>
      <c r="Q3040" s="615"/>
      <c r="R3040" s="615"/>
      <c r="S3040" s="615"/>
      <c r="T3040" s="615"/>
      <c r="U3040" s="615"/>
      <c r="V3040" s="615"/>
      <c r="W3040" s="615"/>
      <c r="X3040" s="615"/>
      <c r="Y3040" s="615"/>
      <c r="Z3040" s="615"/>
      <c r="AA3040" s="615"/>
      <c r="AB3040" s="615"/>
      <c r="AC3040" s="615"/>
      <c r="AD3040" s="615"/>
      <c r="AE3040" s="109"/>
      <c r="AG3040" s="74">
        <f t="shared" si="4832"/>
        <v>18</v>
      </c>
      <c r="AH3040" s="94">
        <f t="shared" si="4833"/>
        <v>0</v>
      </c>
      <c r="AI3040" s="94">
        <f t="shared" si="4834"/>
        <v>0</v>
      </c>
      <c r="AJ3040" s="130">
        <f t="shared" si="4835"/>
        <v>0</v>
      </c>
      <c r="AK3040" s="130">
        <f t="shared" si="4836"/>
        <v>0</v>
      </c>
      <c r="AL3040" s="130">
        <f t="shared" si="4837"/>
        <v>0</v>
      </c>
    </row>
    <row r="3041" spans="1:38" ht="15" customHeight="1" x14ac:dyDescent="0.2">
      <c r="C3041" s="85" t="s">
        <v>31</v>
      </c>
      <c r="D3041" s="616" t="str">
        <f t="shared" si="4831"/>
        <v/>
      </c>
      <c r="E3041" s="616"/>
      <c r="F3041" s="616"/>
      <c r="G3041" s="616"/>
      <c r="H3041" s="616"/>
      <c r="I3041" s="616"/>
      <c r="J3041" s="616"/>
      <c r="K3041" s="616"/>
      <c r="L3041" s="616"/>
      <c r="M3041" s="615"/>
      <c r="N3041" s="615"/>
      <c r="O3041" s="615"/>
      <c r="P3041" s="615"/>
      <c r="Q3041" s="615"/>
      <c r="R3041" s="615"/>
      <c r="S3041" s="615"/>
      <c r="T3041" s="615"/>
      <c r="U3041" s="615"/>
      <c r="V3041" s="615"/>
      <c r="W3041" s="615"/>
      <c r="X3041" s="615"/>
      <c r="Y3041" s="615"/>
      <c r="Z3041" s="615"/>
      <c r="AA3041" s="615"/>
      <c r="AB3041" s="615"/>
      <c r="AC3041" s="615"/>
      <c r="AD3041" s="615"/>
      <c r="AE3041" s="109"/>
      <c r="AG3041" s="74">
        <f t="shared" si="4832"/>
        <v>18</v>
      </c>
      <c r="AH3041" s="94">
        <f t="shared" si="4833"/>
        <v>0</v>
      </c>
      <c r="AI3041" s="94">
        <f t="shared" si="4834"/>
        <v>0</v>
      </c>
      <c r="AJ3041" s="130">
        <f t="shared" si="4835"/>
        <v>0</v>
      </c>
      <c r="AK3041" s="130">
        <f t="shared" si="4836"/>
        <v>0</v>
      </c>
      <c r="AL3041" s="130">
        <f t="shared" si="4837"/>
        <v>0</v>
      </c>
    </row>
    <row r="3042" spans="1:38" ht="15" customHeight="1" x14ac:dyDescent="0.2">
      <c r="C3042" s="85" t="s">
        <v>32</v>
      </c>
      <c r="D3042" s="616" t="str">
        <f t="shared" si="4831"/>
        <v/>
      </c>
      <c r="E3042" s="616"/>
      <c r="F3042" s="616"/>
      <c r="G3042" s="616"/>
      <c r="H3042" s="616"/>
      <c r="I3042" s="616"/>
      <c r="J3042" s="616"/>
      <c r="K3042" s="616"/>
      <c r="L3042" s="616"/>
      <c r="M3042" s="615"/>
      <c r="N3042" s="615"/>
      <c r="O3042" s="615"/>
      <c r="P3042" s="615"/>
      <c r="Q3042" s="615"/>
      <c r="R3042" s="615"/>
      <c r="S3042" s="615"/>
      <c r="T3042" s="615"/>
      <c r="U3042" s="615"/>
      <c r="V3042" s="615"/>
      <c r="W3042" s="615"/>
      <c r="X3042" s="615"/>
      <c r="Y3042" s="615"/>
      <c r="Z3042" s="615"/>
      <c r="AA3042" s="615"/>
      <c r="AB3042" s="615"/>
      <c r="AC3042" s="615"/>
      <c r="AD3042" s="615"/>
      <c r="AE3042" s="109"/>
      <c r="AG3042" s="74">
        <f t="shared" si="4832"/>
        <v>18</v>
      </c>
      <c r="AH3042" s="94">
        <f t="shared" si="4833"/>
        <v>0</v>
      </c>
      <c r="AI3042" s="94">
        <f t="shared" si="4834"/>
        <v>0</v>
      </c>
      <c r="AJ3042" s="130">
        <f t="shared" si="4835"/>
        <v>0</v>
      </c>
      <c r="AK3042" s="130">
        <f t="shared" si="4836"/>
        <v>0</v>
      </c>
      <c r="AL3042" s="130">
        <f t="shared" si="4837"/>
        <v>0</v>
      </c>
    </row>
    <row r="3043" spans="1:38" ht="15" customHeight="1" x14ac:dyDescent="0.2">
      <c r="C3043" s="85" t="s">
        <v>33</v>
      </c>
      <c r="D3043" s="616" t="str">
        <f t="shared" si="4831"/>
        <v/>
      </c>
      <c r="E3043" s="616"/>
      <c r="F3043" s="616"/>
      <c r="G3043" s="616"/>
      <c r="H3043" s="616"/>
      <c r="I3043" s="616"/>
      <c r="J3043" s="616"/>
      <c r="K3043" s="616"/>
      <c r="L3043" s="616"/>
      <c r="M3043" s="615"/>
      <c r="N3043" s="615"/>
      <c r="O3043" s="615"/>
      <c r="P3043" s="615"/>
      <c r="Q3043" s="615"/>
      <c r="R3043" s="615"/>
      <c r="S3043" s="615"/>
      <c r="T3043" s="615"/>
      <c r="U3043" s="615"/>
      <c r="V3043" s="615"/>
      <c r="W3043" s="615"/>
      <c r="X3043" s="615"/>
      <c r="Y3043" s="615"/>
      <c r="Z3043" s="615"/>
      <c r="AA3043" s="615"/>
      <c r="AB3043" s="615"/>
      <c r="AC3043" s="615"/>
      <c r="AD3043" s="615"/>
      <c r="AE3043" s="109"/>
      <c r="AG3043" s="74">
        <f t="shared" si="4832"/>
        <v>18</v>
      </c>
      <c r="AH3043" s="94">
        <f t="shared" si="4833"/>
        <v>0</v>
      </c>
      <c r="AI3043" s="94">
        <f t="shared" si="4834"/>
        <v>0</v>
      </c>
      <c r="AJ3043" s="130">
        <f t="shared" si="4835"/>
        <v>0</v>
      </c>
      <c r="AK3043" s="130">
        <f t="shared" si="4836"/>
        <v>0</v>
      </c>
      <c r="AL3043" s="130">
        <f t="shared" si="4837"/>
        <v>0</v>
      </c>
    </row>
    <row r="3044" spans="1:38" ht="15" customHeight="1" x14ac:dyDescent="0.2">
      <c r="C3044" s="85" t="s">
        <v>34</v>
      </c>
      <c r="D3044" s="616" t="str">
        <f t="shared" si="4831"/>
        <v/>
      </c>
      <c r="E3044" s="616"/>
      <c r="F3044" s="616"/>
      <c r="G3044" s="616"/>
      <c r="H3044" s="616"/>
      <c r="I3044" s="616"/>
      <c r="J3044" s="616"/>
      <c r="K3044" s="616"/>
      <c r="L3044" s="616"/>
      <c r="M3044" s="615"/>
      <c r="N3044" s="615"/>
      <c r="O3044" s="615"/>
      <c r="P3044" s="615"/>
      <c r="Q3044" s="615"/>
      <c r="R3044" s="615"/>
      <c r="S3044" s="615"/>
      <c r="T3044" s="615"/>
      <c r="U3044" s="615"/>
      <c r="V3044" s="615"/>
      <c r="W3044" s="615"/>
      <c r="X3044" s="615"/>
      <c r="Y3044" s="615"/>
      <c r="Z3044" s="615"/>
      <c r="AA3044" s="615"/>
      <c r="AB3044" s="615"/>
      <c r="AC3044" s="615"/>
      <c r="AD3044" s="615"/>
      <c r="AE3044" s="109"/>
      <c r="AG3044" s="74">
        <f t="shared" si="4832"/>
        <v>18</v>
      </c>
      <c r="AH3044" s="94">
        <f t="shared" si="4833"/>
        <v>0</v>
      </c>
      <c r="AI3044" s="94">
        <f t="shared" si="4834"/>
        <v>0</v>
      </c>
      <c r="AJ3044" s="130">
        <f t="shared" si="4835"/>
        <v>0</v>
      </c>
      <c r="AK3044" s="130">
        <f t="shared" si="4836"/>
        <v>0</v>
      </c>
      <c r="AL3044" s="130">
        <f t="shared" si="4837"/>
        <v>0</v>
      </c>
    </row>
    <row r="3045" spans="1:38" ht="15" customHeight="1" x14ac:dyDescent="0.2">
      <c r="C3045" s="85" t="s">
        <v>35</v>
      </c>
      <c r="D3045" s="616" t="str">
        <f t="shared" si="4831"/>
        <v/>
      </c>
      <c r="E3045" s="616"/>
      <c r="F3045" s="616"/>
      <c r="G3045" s="616"/>
      <c r="H3045" s="616"/>
      <c r="I3045" s="616"/>
      <c r="J3045" s="616"/>
      <c r="K3045" s="616"/>
      <c r="L3045" s="616"/>
      <c r="M3045" s="615"/>
      <c r="N3045" s="615"/>
      <c r="O3045" s="615"/>
      <c r="P3045" s="615"/>
      <c r="Q3045" s="615"/>
      <c r="R3045" s="615"/>
      <c r="S3045" s="615"/>
      <c r="T3045" s="615"/>
      <c r="U3045" s="615"/>
      <c r="V3045" s="615"/>
      <c r="W3045" s="615"/>
      <c r="X3045" s="615"/>
      <c r="Y3045" s="615"/>
      <c r="Z3045" s="615"/>
      <c r="AA3045" s="615"/>
      <c r="AB3045" s="615"/>
      <c r="AC3045" s="615"/>
      <c r="AD3045" s="615"/>
      <c r="AE3045" s="109"/>
      <c r="AG3045" s="74">
        <f t="shared" si="4832"/>
        <v>18</v>
      </c>
      <c r="AH3045" s="94">
        <f t="shared" si="4833"/>
        <v>0</v>
      </c>
      <c r="AI3045" s="94">
        <f t="shared" si="4834"/>
        <v>0</v>
      </c>
      <c r="AJ3045" s="130">
        <f t="shared" si="4835"/>
        <v>0</v>
      </c>
      <c r="AK3045" s="130">
        <f t="shared" si="4836"/>
        <v>0</v>
      </c>
      <c r="AL3045" s="130">
        <f t="shared" si="4837"/>
        <v>0</v>
      </c>
    </row>
    <row r="3046" spans="1:38" ht="15" customHeight="1" x14ac:dyDescent="0.2">
      <c r="C3046" s="85" t="s">
        <v>36</v>
      </c>
      <c r="D3046" s="616" t="str">
        <f t="shared" si="4831"/>
        <v/>
      </c>
      <c r="E3046" s="616"/>
      <c r="F3046" s="616"/>
      <c r="G3046" s="616"/>
      <c r="H3046" s="616"/>
      <c r="I3046" s="616"/>
      <c r="J3046" s="616"/>
      <c r="K3046" s="616"/>
      <c r="L3046" s="616"/>
      <c r="M3046" s="615"/>
      <c r="N3046" s="615"/>
      <c r="O3046" s="615"/>
      <c r="P3046" s="615"/>
      <c r="Q3046" s="615"/>
      <c r="R3046" s="615"/>
      <c r="S3046" s="615"/>
      <c r="T3046" s="615"/>
      <c r="U3046" s="615"/>
      <c r="V3046" s="615"/>
      <c r="W3046" s="615"/>
      <c r="X3046" s="615"/>
      <c r="Y3046" s="615"/>
      <c r="Z3046" s="615"/>
      <c r="AA3046" s="615"/>
      <c r="AB3046" s="615"/>
      <c r="AC3046" s="615"/>
      <c r="AD3046" s="615"/>
      <c r="AE3046" s="109"/>
      <c r="AG3046" s="74">
        <f t="shared" si="4832"/>
        <v>18</v>
      </c>
      <c r="AH3046" s="94">
        <f t="shared" si="4833"/>
        <v>0</v>
      </c>
      <c r="AI3046" s="94">
        <f t="shared" si="4834"/>
        <v>0</v>
      </c>
      <c r="AJ3046" s="130">
        <f t="shared" si="4835"/>
        <v>0</v>
      </c>
      <c r="AK3046" s="130">
        <f t="shared" si="4836"/>
        <v>0</v>
      </c>
      <c r="AL3046" s="130">
        <f t="shared" si="4837"/>
        <v>0</v>
      </c>
    </row>
    <row r="3047" spans="1:38" ht="15" customHeight="1" x14ac:dyDescent="0.2">
      <c r="A3047" s="109"/>
      <c r="B3047" s="109"/>
      <c r="C3047" s="85" t="s">
        <v>37</v>
      </c>
      <c r="D3047" s="616" t="str">
        <f t="shared" si="4831"/>
        <v/>
      </c>
      <c r="E3047" s="616"/>
      <c r="F3047" s="616"/>
      <c r="G3047" s="616"/>
      <c r="H3047" s="616"/>
      <c r="I3047" s="616"/>
      <c r="J3047" s="616"/>
      <c r="K3047" s="616"/>
      <c r="L3047" s="616"/>
      <c r="M3047" s="615"/>
      <c r="N3047" s="615"/>
      <c r="O3047" s="615"/>
      <c r="P3047" s="615"/>
      <c r="Q3047" s="615"/>
      <c r="R3047" s="615"/>
      <c r="S3047" s="615"/>
      <c r="T3047" s="615"/>
      <c r="U3047" s="615"/>
      <c r="V3047" s="615"/>
      <c r="W3047" s="615"/>
      <c r="X3047" s="615"/>
      <c r="Y3047" s="615"/>
      <c r="Z3047" s="615"/>
      <c r="AA3047" s="615"/>
      <c r="AB3047" s="615"/>
      <c r="AC3047" s="615"/>
      <c r="AD3047" s="615"/>
      <c r="AE3047" s="109"/>
      <c r="AG3047" s="74">
        <f t="shared" si="4832"/>
        <v>18</v>
      </c>
      <c r="AH3047" s="94">
        <f t="shared" si="4833"/>
        <v>0</v>
      </c>
      <c r="AI3047" s="94">
        <f t="shared" si="4834"/>
        <v>0</v>
      </c>
      <c r="AJ3047" s="130">
        <f t="shared" si="4835"/>
        <v>0</v>
      </c>
      <c r="AK3047" s="130">
        <f t="shared" si="4836"/>
        <v>0</v>
      </c>
      <c r="AL3047" s="130">
        <f t="shared" si="4837"/>
        <v>0</v>
      </c>
    </row>
    <row r="3048" spans="1:38" ht="15" customHeight="1" x14ac:dyDescent="0.2">
      <c r="A3048" s="109"/>
      <c r="B3048" s="109"/>
      <c r="C3048" s="85" t="s">
        <v>40</v>
      </c>
      <c r="D3048" s="616" t="str">
        <f t="shared" si="4831"/>
        <v/>
      </c>
      <c r="E3048" s="616"/>
      <c r="F3048" s="616"/>
      <c r="G3048" s="616"/>
      <c r="H3048" s="616"/>
      <c r="I3048" s="616"/>
      <c r="J3048" s="616"/>
      <c r="K3048" s="616"/>
      <c r="L3048" s="616"/>
      <c r="M3048" s="615"/>
      <c r="N3048" s="615"/>
      <c r="O3048" s="615"/>
      <c r="P3048" s="615"/>
      <c r="Q3048" s="615"/>
      <c r="R3048" s="615"/>
      <c r="S3048" s="615"/>
      <c r="T3048" s="615"/>
      <c r="U3048" s="615"/>
      <c r="V3048" s="615"/>
      <c r="W3048" s="615"/>
      <c r="X3048" s="615"/>
      <c r="Y3048" s="615"/>
      <c r="Z3048" s="615"/>
      <c r="AA3048" s="615"/>
      <c r="AB3048" s="615"/>
      <c r="AC3048" s="615"/>
      <c r="AD3048" s="615"/>
      <c r="AE3048" s="109"/>
      <c r="AG3048" s="74">
        <f t="shared" si="4832"/>
        <v>18</v>
      </c>
      <c r="AH3048" s="94">
        <f t="shared" si="4833"/>
        <v>0</v>
      </c>
      <c r="AI3048" s="94">
        <f t="shared" si="4834"/>
        <v>0</v>
      </c>
      <c r="AJ3048" s="130">
        <f t="shared" si="4835"/>
        <v>0</v>
      </c>
      <c r="AK3048" s="130">
        <f t="shared" si="4836"/>
        <v>0</v>
      </c>
      <c r="AL3048" s="130">
        <f t="shared" si="4837"/>
        <v>0</v>
      </c>
    </row>
    <row r="3049" spans="1:38" ht="15" customHeight="1" x14ac:dyDescent="0.2">
      <c r="A3049" s="109"/>
      <c r="B3049" s="109"/>
      <c r="C3049" s="85" t="s">
        <v>38</v>
      </c>
      <c r="D3049" s="616" t="str">
        <f t="shared" si="4831"/>
        <v/>
      </c>
      <c r="E3049" s="616"/>
      <c r="F3049" s="616"/>
      <c r="G3049" s="616"/>
      <c r="H3049" s="616"/>
      <c r="I3049" s="616"/>
      <c r="J3049" s="616"/>
      <c r="K3049" s="616"/>
      <c r="L3049" s="616"/>
      <c r="M3049" s="615"/>
      <c r="N3049" s="615"/>
      <c r="O3049" s="615"/>
      <c r="P3049" s="615"/>
      <c r="Q3049" s="615"/>
      <c r="R3049" s="615"/>
      <c r="S3049" s="615"/>
      <c r="T3049" s="615"/>
      <c r="U3049" s="615"/>
      <c r="V3049" s="615"/>
      <c r="W3049" s="615"/>
      <c r="X3049" s="615"/>
      <c r="Y3049" s="615"/>
      <c r="Z3049" s="615"/>
      <c r="AA3049" s="615"/>
      <c r="AB3049" s="615"/>
      <c r="AC3049" s="615"/>
      <c r="AD3049" s="615"/>
      <c r="AE3049" s="109"/>
      <c r="AG3049" s="74">
        <f t="shared" si="4832"/>
        <v>18</v>
      </c>
      <c r="AH3049" s="94">
        <f t="shared" si="4833"/>
        <v>0</v>
      </c>
      <c r="AI3049" s="94">
        <f t="shared" si="4834"/>
        <v>0</v>
      </c>
      <c r="AJ3049" s="130">
        <f t="shared" si="4835"/>
        <v>0</v>
      </c>
      <c r="AK3049" s="130">
        <f t="shared" si="4836"/>
        <v>0</v>
      </c>
      <c r="AL3049" s="130">
        <f t="shared" si="4837"/>
        <v>0</v>
      </c>
    </row>
    <row r="3050" spans="1:38" ht="15" customHeight="1" x14ac:dyDescent="0.2">
      <c r="A3050" s="109"/>
      <c r="B3050" s="109"/>
      <c r="C3050" s="85" t="s">
        <v>39</v>
      </c>
      <c r="D3050" s="616" t="str">
        <f t="shared" si="4831"/>
        <v/>
      </c>
      <c r="E3050" s="616"/>
      <c r="F3050" s="616"/>
      <c r="G3050" s="616"/>
      <c r="H3050" s="616"/>
      <c r="I3050" s="616"/>
      <c r="J3050" s="616"/>
      <c r="K3050" s="616"/>
      <c r="L3050" s="616"/>
      <c r="M3050" s="615"/>
      <c r="N3050" s="615"/>
      <c r="O3050" s="615"/>
      <c r="P3050" s="615"/>
      <c r="Q3050" s="615"/>
      <c r="R3050" s="615"/>
      <c r="S3050" s="615"/>
      <c r="T3050" s="615"/>
      <c r="U3050" s="615"/>
      <c r="V3050" s="615"/>
      <c r="W3050" s="615"/>
      <c r="X3050" s="615"/>
      <c r="Y3050" s="615"/>
      <c r="Z3050" s="615"/>
      <c r="AA3050" s="615"/>
      <c r="AB3050" s="615"/>
      <c r="AC3050" s="615"/>
      <c r="AD3050" s="615"/>
      <c r="AE3050" s="109"/>
      <c r="AG3050" s="74">
        <f t="shared" si="4832"/>
        <v>18</v>
      </c>
      <c r="AH3050" s="94">
        <f t="shared" si="4833"/>
        <v>0</v>
      </c>
      <c r="AI3050" s="94">
        <f t="shared" si="4834"/>
        <v>0</v>
      </c>
      <c r="AJ3050" s="130">
        <f t="shared" si="4835"/>
        <v>0</v>
      </c>
      <c r="AK3050" s="130">
        <f t="shared" si="4836"/>
        <v>0</v>
      </c>
      <c r="AL3050" s="130">
        <f t="shared" si="4837"/>
        <v>0</v>
      </c>
    </row>
    <row r="3051" spans="1:38" ht="15" customHeight="1" x14ac:dyDescent="0.2">
      <c r="A3051" s="109"/>
      <c r="B3051" s="109"/>
      <c r="C3051" s="85" t="s">
        <v>41</v>
      </c>
      <c r="D3051" s="616" t="str">
        <f t="shared" si="4831"/>
        <v/>
      </c>
      <c r="E3051" s="616"/>
      <c r="F3051" s="616"/>
      <c r="G3051" s="616"/>
      <c r="H3051" s="616"/>
      <c r="I3051" s="616"/>
      <c r="J3051" s="616"/>
      <c r="K3051" s="616"/>
      <c r="L3051" s="616"/>
      <c r="M3051" s="615"/>
      <c r="N3051" s="615"/>
      <c r="O3051" s="615"/>
      <c r="P3051" s="615"/>
      <c r="Q3051" s="615"/>
      <c r="R3051" s="615"/>
      <c r="S3051" s="615"/>
      <c r="T3051" s="615"/>
      <c r="U3051" s="615"/>
      <c r="V3051" s="615"/>
      <c r="W3051" s="615"/>
      <c r="X3051" s="615"/>
      <c r="Y3051" s="615"/>
      <c r="Z3051" s="615"/>
      <c r="AA3051" s="615"/>
      <c r="AB3051" s="615"/>
      <c r="AC3051" s="615"/>
      <c r="AD3051" s="615"/>
      <c r="AE3051" s="109"/>
      <c r="AG3051" s="74">
        <f t="shared" si="4832"/>
        <v>18</v>
      </c>
      <c r="AH3051" s="94">
        <f t="shared" si="4833"/>
        <v>0</v>
      </c>
      <c r="AI3051" s="94">
        <f t="shared" si="4834"/>
        <v>0</v>
      </c>
      <c r="AJ3051" s="130">
        <f t="shared" si="4835"/>
        <v>0</v>
      </c>
      <c r="AK3051" s="130">
        <f t="shared" si="4836"/>
        <v>0</v>
      </c>
      <c r="AL3051" s="130">
        <f t="shared" si="4837"/>
        <v>0</v>
      </c>
    </row>
    <row r="3052" spans="1:38" ht="15" customHeight="1" x14ac:dyDescent="0.2">
      <c r="A3052" s="109"/>
      <c r="B3052" s="109"/>
      <c r="C3052" s="85" t="s">
        <v>42</v>
      </c>
      <c r="D3052" s="616" t="str">
        <f t="shared" si="4831"/>
        <v/>
      </c>
      <c r="E3052" s="616"/>
      <c r="F3052" s="616"/>
      <c r="G3052" s="616"/>
      <c r="H3052" s="616"/>
      <c r="I3052" s="616"/>
      <c r="J3052" s="616"/>
      <c r="K3052" s="616"/>
      <c r="L3052" s="616"/>
      <c r="M3052" s="615"/>
      <c r="N3052" s="615"/>
      <c r="O3052" s="615"/>
      <c r="P3052" s="615"/>
      <c r="Q3052" s="615"/>
      <c r="R3052" s="615"/>
      <c r="S3052" s="615"/>
      <c r="T3052" s="615"/>
      <c r="U3052" s="615"/>
      <c r="V3052" s="615"/>
      <c r="W3052" s="615"/>
      <c r="X3052" s="615"/>
      <c r="Y3052" s="615"/>
      <c r="Z3052" s="615"/>
      <c r="AA3052" s="615"/>
      <c r="AB3052" s="615"/>
      <c r="AC3052" s="615"/>
      <c r="AD3052" s="615"/>
      <c r="AE3052" s="109"/>
      <c r="AG3052" s="74">
        <f t="shared" si="4832"/>
        <v>18</v>
      </c>
      <c r="AH3052" s="94">
        <f t="shared" si="4833"/>
        <v>0</v>
      </c>
      <c r="AI3052" s="94">
        <f t="shared" si="4834"/>
        <v>0</v>
      </c>
      <c r="AJ3052" s="130">
        <f t="shared" si="4835"/>
        <v>0</v>
      </c>
      <c r="AK3052" s="130">
        <f t="shared" si="4836"/>
        <v>0</v>
      </c>
      <c r="AL3052" s="130">
        <f t="shared" si="4837"/>
        <v>0</v>
      </c>
    </row>
    <row r="3053" spans="1:38" ht="15" customHeight="1" x14ac:dyDescent="0.2">
      <c r="A3053" s="109"/>
      <c r="B3053" s="109"/>
      <c r="C3053" s="85" t="s">
        <v>43</v>
      </c>
      <c r="D3053" s="616" t="str">
        <f t="shared" si="4831"/>
        <v/>
      </c>
      <c r="E3053" s="616"/>
      <c r="F3053" s="616"/>
      <c r="G3053" s="616"/>
      <c r="H3053" s="616"/>
      <c r="I3053" s="616"/>
      <c r="J3053" s="616"/>
      <c r="K3053" s="616"/>
      <c r="L3053" s="616"/>
      <c r="M3053" s="615"/>
      <c r="N3053" s="615"/>
      <c r="O3053" s="615"/>
      <c r="P3053" s="615"/>
      <c r="Q3053" s="615"/>
      <c r="R3053" s="615"/>
      <c r="S3053" s="615"/>
      <c r="T3053" s="615"/>
      <c r="U3053" s="615"/>
      <c r="V3053" s="615"/>
      <c r="W3053" s="615"/>
      <c r="X3053" s="615"/>
      <c r="Y3053" s="615"/>
      <c r="Z3053" s="615"/>
      <c r="AA3053" s="615"/>
      <c r="AB3053" s="615"/>
      <c r="AC3053" s="615"/>
      <c r="AD3053" s="615"/>
      <c r="AE3053" s="109"/>
      <c r="AG3053" s="74">
        <f t="shared" si="4832"/>
        <v>18</v>
      </c>
      <c r="AH3053" s="94">
        <f t="shared" si="4833"/>
        <v>0</v>
      </c>
      <c r="AI3053" s="94">
        <f t="shared" si="4834"/>
        <v>0</v>
      </c>
      <c r="AJ3053" s="130">
        <f t="shared" si="4835"/>
        <v>0</v>
      </c>
      <c r="AK3053" s="130">
        <f t="shared" si="4836"/>
        <v>0</v>
      </c>
      <c r="AL3053" s="130">
        <f t="shared" si="4837"/>
        <v>0</v>
      </c>
    </row>
    <row r="3054" spans="1:38" ht="15" customHeight="1" x14ac:dyDescent="0.2">
      <c r="A3054" s="109"/>
      <c r="B3054" s="109"/>
      <c r="C3054" s="85" t="s">
        <v>44</v>
      </c>
      <c r="D3054" s="616" t="str">
        <f t="shared" si="4831"/>
        <v/>
      </c>
      <c r="E3054" s="616"/>
      <c r="F3054" s="616"/>
      <c r="G3054" s="616"/>
      <c r="H3054" s="616"/>
      <c r="I3054" s="616"/>
      <c r="J3054" s="616"/>
      <c r="K3054" s="616"/>
      <c r="L3054" s="616"/>
      <c r="M3054" s="615"/>
      <c r="N3054" s="615"/>
      <c r="O3054" s="615"/>
      <c r="P3054" s="615"/>
      <c r="Q3054" s="615"/>
      <c r="R3054" s="615"/>
      <c r="S3054" s="615"/>
      <c r="T3054" s="615"/>
      <c r="U3054" s="615"/>
      <c r="V3054" s="615"/>
      <c r="W3054" s="615"/>
      <c r="X3054" s="615"/>
      <c r="Y3054" s="615"/>
      <c r="Z3054" s="615"/>
      <c r="AA3054" s="615"/>
      <c r="AB3054" s="615"/>
      <c r="AC3054" s="615"/>
      <c r="AD3054" s="615"/>
      <c r="AE3054" s="109"/>
      <c r="AG3054" s="74">
        <f t="shared" si="4832"/>
        <v>18</v>
      </c>
      <c r="AH3054" s="94">
        <f t="shared" si="4833"/>
        <v>0</v>
      </c>
      <c r="AI3054" s="94">
        <f t="shared" si="4834"/>
        <v>0</v>
      </c>
      <c r="AJ3054" s="130">
        <f t="shared" si="4835"/>
        <v>0</v>
      </c>
      <c r="AK3054" s="130">
        <f t="shared" si="4836"/>
        <v>0</v>
      </c>
      <c r="AL3054" s="130">
        <f t="shared" si="4837"/>
        <v>0</v>
      </c>
    </row>
    <row r="3055" spans="1:38" ht="15" customHeight="1" x14ac:dyDescent="0.2">
      <c r="A3055" s="109"/>
      <c r="B3055" s="109"/>
      <c r="C3055" s="85" t="s">
        <v>45</v>
      </c>
      <c r="D3055" s="616" t="str">
        <f t="shared" si="4831"/>
        <v/>
      </c>
      <c r="E3055" s="616"/>
      <c r="F3055" s="616"/>
      <c r="G3055" s="616"/>
      <c r="H3055" s="616"/>
      <c r="I3055" s="616"/>
      <c r="J3055" s="616"/>
      <c r="K3055" s="616"/>
      <c r="L3055" s="616"/>
      <c r="M3055" s="615"/>
      <c r="N3055" s="615"/>
      <c r="O3055" s="615"/>
      <c r="P3055" s="615"/>
      <c r="Q3055" s="615"/>
      <c r="R3055" s="615"/>
      <c r="S3055" s="615"/>
      <c r="T3055" s="615"/>
      <c r="U3055" s="615"/>
      <c r="V3055" s="615"/>
      <c r="W3055" s="615"/>
      <c r="X3055" s="615"/>
      <c r="Y3055" s="615"/>
      <c r="Z3055" s="615"/>
      <c r="AA3055" s="615"/>
      <c r="AB3055" s="615"/>
      <c r="AC3055" s="615"/>
      <c r="AD3055" s="615"/>
      <c r="AE3055" s="109"/>
      <c r="AG3055" s="74">
        <f t="shared" si="4832"/>
        <v>18</v>
      </c>
      <c r="AH3055" s="94">
        <f t="shared" si="4833"/>
        <v>0</v>
      </c>
      <c r="AI3055" s="94">
        <f t="shared" si="4834"/>
        <v>0</v>
      </c>
      <c r="AJ3055" s="130">
        <f t="shared" si="4835"/>
        <v>0</v>
      </c>
      <c r="AK3055" s="130">
        <f t="shared" si="4836"/>
        <v>0</v>
      </c>
      <c r="AL3055" s="130">
        <f t="shared" si="4837"/>
        <v>0</v>
      </c>
    </row>
    <row r="3056" spans="1:38" ht="15" customHeight="1" x14ac:dyDescent="0.2">
      <c r="A3056" s="109"/>
      <c r="B3056" s="109"/>
      <c r="C3056" s="85" t="s">
        <v>46</v>
      </c>
      <c r="D3056" s="616" t="str">
        <f t="shared" si="4831"/>
        <v/>
      </c>
      <c r="E3056" s="616"/>
      <c r="F3056" s="616"/>
      <c r="G3056" s="616"/>
      <c r="H3056" s="616"/>
      <c r="I3056" s="616"/>
      <c r="J3056" s="616"/>
      <c r="K3056" s="616"/>
      <c r="L3056" s="616"/>
      <c r="M3056" s="615"/>
      <c r="N3056" s="615"/>
      <c r="O3056" s="615"/>
      <c r="P3056" s="615"/>
      <c r="Q3056" s="615"/>
      <c r="R3056" s="615"/>
      <c r="S3056" s="615"/>
      <c r="T3056" s="615"/>
      <c r="U3056" s="615"/>
      <c r="V3056" s="615"/>
      <c r="W3056" s="615"/>
      <c r="X3056" s="615"/>
      <c r="Y3056" s="615"/>
      <c r="Z3056" s="615"/>
      <c r="AA3056" s="615"/>
      <c r="AB3056" s="615"/>
      <c r="AC3056" s="615"/>
      <c r="AD3056" s="615"/>
      <c r="AE3056" s="109"/>
      <c r="AG3056" s="74">
        <f t="shared" si="4832"/>
        <v>18</v>
      </c>
      <c r="AH3056" s="94">
        <f t="shared" si="4833"/>
        <v>0</v>
      </c>
      <c r="AI3056" s="94">
        <f t="shared" si="4834"/>
        <v>0</v>
      </c>
      <c r="AJ3056" s="130">
        <f t="shared" si="4835"/>
        <v>0</v>
      </c>
      <c r="AK3056" s="130">
        <f t="shared" si="4836"/>
        <v>0</v>
      </c>
      <c r="AL3056" s="130">
        <f t="shared" si="4837"/>
        <v>0</v>
      </c>
    </row>
    <row r="3057" spans="1:38" ht="15" customHeight="1" x14ac:dyDescent="0.2">
      <c r="A3057" s="109"/>
      <c r="B3057" s="109"/>
      <c r="C3057" s="85" t="s">
        <v>47</v>
      </c>
      <c r="D3057" s="616" t="str">
        <f t="shared" si="4831"/>
        <v/>
      </c>
      <c r="E3057" s="616"/>
      <c r="F3057" s="616"/>
      <c r="G3057" s="616"/>
      <c r="H3057" s="616"/>
      <c r="I3057" s="616"/>
      <c r="J3057" s="616"/>
      <c r="K3057" s="616"/>
      <c r="L3057" s="616"/>
      <c r="M3057" s="615"/>
      <c r="N3057" s="615"/>
      <c r="O3057" s="615"/>
      <c r="P3057" s="615"/>
      <c r="Q3057" s="615"/>
      <c r="R3057" s="615"/>
      <c r="S3057" s="615"/>
      <c r="T3057" s="615"/>
      <c r="U3057" s="615"/>
      <c r="V3057" s="615"/>
      <c r="W3057" s="615"/>
      <c r="X3057" s="615"/>
      <c r="Y3057" s="615"/>
      <c r="Z3057" s="615"/>
      <c r="AA3057" s="615"/>
      <c r="AB3057" s="615"/>
      <c r="AC3057" s="615"/>
      <c r="AD3057" s="615"/>
      <c r="AE3057" s="109"/>
      <c r="AG3057" s="74">
        <f t="shared" si="4832"/>
        <v>18</v>
      </c>
      <c r="AH3057" s="94">
        <f t="shared" si="4833"/>
        <v>0</v>
      </c>
      <c r="AI3057" s="94">
        <f t="shared" si="4834"/>
        <v>0</v>
      </c>
      <c r="AJ3057" s="130">
        <f t="shared" si="4835"/>
        <v>0</v>
      </c>
      <c r="AK3057" s="130">
        <f t="shared" si="4836"/>
        <v>0</v>
      </c>
      <c r="AL3057" s="130">
        <f t="shared" si="4837"/>
        <v>0</v>
      </c>
    </row>
    <row r="3058" spans="1:38" ht="15" customHeight="1" x14ac:dyDescent="0.2">
      <c r="A3058" s="109"/>
      <c r="B3058" s="109"/>
      <c r="C3058" s="85" t="s">
        <v>48</v>
      </c>
      <c r="D3058" s="616" t="str">
        <f t="shared" si="4831"/>
        <v/>
      </c>
      <c r="E3058" s="616"/>
      <c r="F3058" s="616"/>
      <c r="G3058" s="616"/>
      <c r="H3058" s="616"/>
      <c r="I3058" s="616"/>
      <c r="J3058" s="616"/>
      <c r="K3058" s="616"/>
      <c r="L3058" s="616"/>
      <c r="M3058" s="615"/>
      <c r="N3058" s="615"/>
      <c r="O3058" s="615"/>
      <c r="P3058" s="615"/>
      <c r="Q3058" s="615"/>
      <c r="R3058" s="615"/>
      <c r="S3058" s="615"/>
      <c r="T3058" s="615"/>
      <c r="U3058" s="615"/>
      <c r="V3058" s="615"/>
      <c r="W3058" s="615"/>
      <c r="X3058" s="615"/>
      <c r="Y3058" s="615"/>
      <c r="Z3058" s="615"/>
      <c r="AA3058" s="615"/>
      <c r="AB3058" s="615"/>
      <c r="AC3058" s="615"/>
      <c r="AD3058" s="615"/>
      <c r="AE3058" s="109"/>
      <c r="AG3058" s="74">
        <f t="shared" si="4832"/>
        <v>18</v>
      </c>
      <c r="AH3058" s="94">
        <f t="shared" si="4833"/>
        <v>0</v>
      </c>
      <c r="AI3058" s="94">
        <f t="shared" si="4834"/>
        <v>0</v>
      </c>
      <c r="AJ3058" s="130">
        <f t="shared" si="4835"/>
        <v>0</v>
      </c>
      <c r="AK3058" s="130">
        <f t="shared" si="4836"/>
        <v>0</v>
      </c>
      <c r="AL3058" s="130">
        <f t="shared" si="4837"/>
        <v>0</v>
      </c>
    </row>
    <row r="3059" spans="1:38" ht="15" customHeight="1" x14ac:dyDescent="0.2">
      <c r="A3059" s="109"/>
      <c r="B3059" s="109"/>
      <c r="C3059" s="85" t="s">
        <v>49</v>
      </c>
      <c r="D3059" s="616" t="str">
        <f t="shared" si="4831"/>
        <v/>
      </c>
      <c r="E3059" s="616"/>
      <c r="F3059" s="616"/>
      <c r="G3059" s="616"/>
      <c r="H3059" s="616"/>
      <c r="I3059" s="616"/>
      <c r="J3059" s="616"/>
      <c r="K3059" s="616"/>
      <c r="L3059" s="616"/>
      <c r="M3059" s="615"/>
      <c r="N3059" s="615"/>
      <c r="O3059" s="615"/>
      <c r="P3059" s="615"/>
      <c r="Q3059" s="615"/>
      <c r="R3059" s="615"/>
      <c r="S3059" s="615"/>
      <c r="T3059" s="615"/>
      <c r="U3059" s="615"/>
      <c r="V3059" s="615"/>
      <c r="W3059" s="615"/>
      <c r="X3059" s="615"/>
      <c r="Y3059" s="615"/>
      <c r="Z3059" s="615"/>
      <c r="AA3059" s="615"/>
      <c r="AB3059" s="615"/>
      <c r="AC3059" s="615"/>
      <c r="AD3059" s="615"/>
      <c r="AE3059" s="109"/>
      <c r="AG3059" s="74">
        <f t="shared" si="4832"/>
        <v>18</v>
      </c>
      <c r="AH3059" s="94">
        <f t="shared" si="4833"/>
        <v>0</v>
      </c>
      <c r="AI3059" s="94">
        <f t="shared" si="4834"/>
        <v>0</v>
      </c>
      <c r="AJ3059" s="130">
        <f t="shared" si="4835"/>
        <v>0</v>
      </c>
      <c r="AK3059" s="130">
        <f t="shared" si="4836"/>
        <v>0</v>
      </c>
      <c r="AL3059" s="130">
        <f t="shared" si="4837"/>
        <v>0</v>
      </c>
    </row>
    <row r="3060" spans="1:38" ht="15" customHeight="1" x14ac:dyDescent="0.2">
      <c r="A3060" s="109"/>
      <c r="B3060" s="109"/>
      <c r="C3060" s="85" t="s">
        <v>50</v>
      </c>
      <c r="D3060" s="616" t="str">
        <f t="shared" si="4831"/>
        <v/>
      </c>
      <c r="E3060" s="616"/>
      <c r="F3060" s="616"/>
      <c r="G3060" s="616"/>
      <c r="H3060" s="616"/>
      <c r="I3060" s="616"/>
      <c r="J3060" s="616"/>
      <c r="K3060" s="616"/>
      <c r="L3060" s="616"/>
      <c r="M3060" s="615"/>
      <c r="N3060" s="615"/>
      <c r="O3060" s="615"/>
      <c r="P3060" s="615"/>
      <c r="Q3060" s="615"/>
      <c r="R3060" s="615"/>
      <c r="S3060" s="615"/>
      <c r="T3060" s="615"/>
      <c r="U3060" s="615"/>
      <c r="V3060" s="615"/>
      <c r="W3060" s="615"/>
      <c r="X3060" s="615"/>
      <c r="Y3060" s="615"/>
      <c r="Z3060" s="615"/>
      <c r="AA3060" s="615"/>
      <c r="AB3060" s="615"/>
      <c r="AC3060" s="615"/>
      <c r="AD3060" s="615"/>
      <c r="AE3060" s="109"/>
      <c r="AG3060" s="74">
        <f t="shared" si="4832"/>
        <v>18</v>
      </c>
      <c r="AH3060" s="94">
        <f t="shared" si="4833"/>
        <v>0</v>
      </c>
      <c r="AI3060" s="94">
        <f t="shared" si="4834"/>
        <v>0</v>
      </c>
      <c r="AJ3060" s="130">
        <f t="shared" si="4835"/>
        <v>0</v>
      </c>
      <c r="AK3060" s="130">
        <f t="shared" si="4836"/>
        <v>0</v>
      </c>
      <c r="AL3060" s="130">
        <f t="shared" si="4837"/>
        <v>0</v>
      </c>
    </row>
    <row r="3061" spans="1:38" ht="15" customHeight="1" x14ac:dyDescent="0.2">
      <c r="A3061" s="109"/>
      <c r="B3061" s="109"/>
      <c r="C3061" s="85" t="s">
        <v>51</v>
      </c>
      <c r="D3061" s="616" t="str">
        <f t="shared" si="4831"/>
        <v/>
      </c>
      <c r="E3061" s="616"/>
      <c r="F3061" s="616"/>
      <c r="G3061" s="616"/>
      <c r="H3061" s="616"/>
      <c r="I3061" s="616"/>
      <c r="J3061" s="616"/>
      <c r="K3061" s="616"/>
      <c r="L3061" s="616"/>
      <c r="M3061" s="615"/>
      <c r="N3061" s="615"/>
      <c r="O3061" s="615"/>
      <c r="P3061" s="615"/>
      <c r="Q3061" s="615"/>
      <c r="R3061" s="615"/>
      <c r="S3061" s="615"/>
      <c r="T3061" s="615"/>
      <c r="U3061" s="615"/>
      <c r="V3061" s="615"/>
      <c r="W3061" s="615"/>
      <c r="X3061" s="615"/>
      <c r="Y3061" s="615"/>
      <c r="Z3061" s="615"/>
      <c r="AA3061" s="615"/>
      <c r="AB3061" s="615"/>
      <c r="AC3061" s="615"/>
      <c r="AD3061" s="615"/>
      <c r="AE3061" s="109"/>
      <c r="AG3061" s="74">
        <f t="shared" si="4832"/>
        <v>18</v>
      </c>
      <c r="AH3061" s="94">
        <f t="shared" si="4833"/>
        <v>0</v>
      </c>
      <c r="AI3061" s="94">
        <f t="shared" si="4834"/>
        <v>0</v>
      </c>
      <c r="AJ3061" s="130">
        <f t="shared" si="4835"/>
        <v>0</v>
      </c>
      <c r="AK3061" s="130">
        <f t="shared" si="4836"/>
        <v>0</v>
      </c>
      <c r="AL3061" s="130">
        <f t="shared" si="4837"/>
        <v>0</v>
      </c>
    </row>
    <row r="3062" spans="1:38" ht="15" customHeight="1" x14ac:dyDescent="0.2">
      <c r="A3062" s="109"/>
      <c r="B3062" s="109"/>
      <c r="C3062" s="85" t="s">
        <v>52</v>
      </c>
      <c r="D3062" s="616" t="str">
        <f t="shared" si="4831"/>
        <v/>
      </c>
      <c r="E3062" s="616"/>
      <c r="F3062" s="616"/>
      <c r="G3062" s="616"/>
      <c r="H3062" s="616"/>
      <c r="I3062" s="616"/>
      <c r="J3062" s="616"/>
      <c r="K3062" s="616"/>
      <c r="L3062" s="616"/>
      <c r="M3062" s="615"/>
      <c r="N3062" s="615"/>
      <c r="O3062" s="615"/>
      <c r="P3062" s="615"/>
      <c r="Q3062" s="615"/>
      <c r="R3062" s="615"/>
      <c r="S3062" s="615"/>
      <c r="T3062" s="615"/>
      <c r="U3062" s="615"/>
      <c r="V3062" s="615"/>
      <c r="W3062" s="615"/>
      <c r="X3062" s="615"/>
      <c r="Y3062" s="615"/>
      <c r="Z3062" s="615"/>
      <c r="AA3062" s="615"/>
      <c r="AB3062" s="615"/>
      <c r="AC3062" s="615"/>
      <c r="AD3062" s="615"/>
      <c r="AE3062" s="109"/>
      <c r="AG3062" s="74">
        <f t="shared" si="4832"/>
        <v>18</v>
      </c>
      <c r="AH3062" s="94">
        <f t="shared" si="4833"/>
        <v>0</v>
      </c>
      <c r="AI3062" s="94">
        <f t="shared" si="4834"/>
        <v>0</v>
      </c>
      <c r="AJ3062" s="130">
        <f t="shared" si="4835"/>
        <v>0</v>
      </c>
      <c r="AK3062" s="130">
        <f t="shared" si="4836"/>
        <v>0</v>
      </c>
      <c r="AL3062" s="130">
        <f t="shared" si="4837"/>
        <v>0</v>
      </c>
    </row>
    <row r="3063" spans="1:38" ht="15" customHeight="1" x14ac:dyDescent="0.2">
      <c r="L3063" s="112" t="s">
        <v>84</v>
      </c>
      <c r="M3063" s="693">
        <f>IF(AND(SUM(M3038:R3062)=0,COUNTIF(M3038:R3062,"NS")&gt;0),"NS",SUM(M3038:R3062))</f>
        <v>0</v>
      </c>
      <c r="N3063" s="693"/>
      <c r="O3063" s="693"/>
      <c r="P3063" s="693"/>
      <c r="Q3063" s="693"/>
      <c r="R3063" s="693"/>
      <c r="S3063" s="693">
        <f t="shared" ref="S3063" si="4838">IF(AND(SUM(S3038:X3062)=0,COUNTIF(S3038:X3062,"NS")&gt;0),"NS",SUM(S3038:X3062))</f>
        <v>0</v>
      </c>
      <c r="T3063" s="693"/>
      <c r="U3063" s="693"/>
      <c r="V3063" s="693"/>
      <c r="W3063" s="693"/>
      <c r="X3063" s="693"/>
      <c r="Y3063" s="693">
        <f t="shared" ref="Y3063" si="4839">IF(AND(SUM(Y3038:AD3062)=0,COUNTIF(Y3038:AD3062,"NS")&gt;0),"NS",SUM(Y3038:AD3062))</f>
        <v>0</v>
      </c>
      <c r="Z3063" s="693"/>
      <c r="AA3063" s="693"/>
      <c r="AB3063" s="693"/>
      <c r="AC3063" s="693"/>
      <c r="AD3063" s="693"/>
      <c r="AE3063" s="109"/>
      <c r="AG3063" s="74"/>
      <c r="AH3063" s="74">
        <f>SUM(AH3038:AH3062)</f>
        <v>0</v>
      </c>
      <c r="AI3063" s="74"/>
      <c r="AJ3063" s="74"/>
      <c r="AK3063" s="74"/>
      <c r="AL3063" s="74">
        <f>SUM(AL3038:AL3062)</f>
        <v>0</v>
      </c>
    </row>
    <row r="3064" spans="1:38" ht="15" customHeight="1" x14ac:dyDescent="0.2">
      <c r="B3064" s="536" t="str">
        <f>IF(AH3063=0,"","Error: Debe completar toda la información requerida.")</f>
        <v/>
      </c>
      <c r="C3064" s="536"/>
      <c r="D3064" s="536"/>
      <c r="E3064" s="536"/>
      <c r="F3064" s="536"/>
      <c r="G3064" s="536"/>
      <c r="H3064" s="536"/>
      <c r="I3064" s="536"/>
      <c r="J3064" s="536"/>
      <c r="K3064" s="536"/>
      <c r="L3064" s="536"/>
      <c r="M3064" s="536"/>
      <c r="N3064" s="536"/>
      <c r="O3064" s="536"/>
      <c r="P3064" s="536"/>
      <c r="Q3064" s="536"/>
      <c r="R3064" s="536"/>
      <c r="S3064" s="536"/>
      <c r="T3064" s="536"/>
      <c r="U3064" s="536"/>
      <c r="V3064" s="536"/>
      <c r="W3064" s="536"/>
      <c r="X3064" s="536"/>
      <c r="Y3064" s="536"/>
      <c r="Z3064" s="536"/>
      <c r="AA3064" s="536"/>
      <c r="AB3064" s="536"/>
      <c r="AC3064" s="536"/>
      <c r="AD3064" s="536"/>
      <c r="AE3064" s="109"/>
    </row>
    <row r="3065" spans="1:38" ht="15" customHeight="1" x14ac:dyDescent="0.2">
      <c r="B3065" s="511" t="str">
        <f>IF(AL3063&lt;&gt;0,"Error: Verificar sumas por fila.","")</f>
        <v/>
      </c>
      <c r="C3065" s="511"/>
      <c r="D3065" s="511"/>
      <c r="E3065" s="511"/>
      <c r="F3065" s="511"/>
      <c r="G3065" s="511"/>
      <c r="H3065" s="511"/>
      <c r="I3065" s="511"/>
      <c r="J3065" s="511"/>
      <c r="K3065" s="511"/>
      <c r="L3065" s="511"/>
      <c r="M3065" s="511"/>
      <c r="N3065" s="511"/>
      <c r="O3065" s="511"/>
      <c r="P3065" s="511"/>
      <c r="Q3065" s="511"/>
      <c r="R3065" s="511"/>
      <c r="S3065" s="511"/>
      <c r="T3065" s="511"/>
      <c r="U3065" s="511"/>
      <c r="V3065" s="511"/>
      <c r="W3065" s="511"/>
      <c r="X3065" s="511"/>
      <c r="Y3065" s="511"/>
      <c r="Z3065" s="511"/>
      <c r="AA3065" s="511"/>
      <c r="AB3065" s="511"/>
      <c r="AC3065" s="511"/>
      <c r="AD3065" s="511"/>
      <c r="AE3065" s="109"/>
    </row>
    <row r="3066" spans="1:38" ht="15" customHeight="1" x14ac:dyDescent="0.2">
      <c r="B3066" s="599"/>
      <c r="C3066" s="599"/>
      <c r="D3066" s="599"/>
      <c r="E3066" s="599"/>
      <c r="F3066" s="599"/>
      <c r="G3066" s="599"/>
      <c r="H3066" s="599"/>
      <c r="I3066" s="599"/>
      <c r="J3066" s="599"/>
      <c r="K3066" s="599"/>
      <c r="L3066" s="599"/>
      <c r="M3066" s="599"/>
      <c r="N3066" s="599"/>
      <c r="O3066" s="599"/>
      <c r="P3066" s="599"/>
      <c r="Q3066" s="599"/>
      <c r="R3066" s="599"/>
      <c r="S3066" s="599"/>
      <c r="T3066" s="599"/>
      <c r="U3066" s="599"/>
      <c r="V3066" s="599"/>
      <c r="W3066" s="599"/>
      <c r="X3066" s="599"/>
      <c r="Y3066" s="599"/>
      <c r="Z3066" s="599"/>
      <c r="AA3066" s="599"/>
      <c r="AB3066" s="599"/>
      <c r="AC3066" s="599"/>
      <c r="AD3066" s="599"/>
      <c r="AE3066" s="109"/>
    </row>
    <row r="3067" spans="1:38" ht="24" customHeight="1" x14ac:dyDescent="0.2">
      <c r="A3067" s="36" t="s">
        <v>784</v>
      </c>
      <c r="B3067" s="636" t="s">
        <v>1325</v>
      </c>
      <c r="C3067" s="636"/>
      <c r="D3067" s="636"/>
      <c r="E3067" s="636"/>
      <c r="F3067" s="636"/>
      <c r="G3067" s="636"/>
      <c r="H3067" s="636"/>
      <c r="I3067" s="636"/>
      <c r="J3067" s="636"/>
      <c r="K3067" s="636"/>
      <c r="L3067" s="636"/>
      <c r="M3067" s="636"/>
      <c r="N3067" s="636"/>
      <c r="O3067" s="636"/>
      <c r="P3067" s="636"/>
      <c r="Q3067" s="636"/>
      <c r="R3067" s="636"/>
      <c r="S3067" s="636"/>
      <c r="T3067" s="636"/>
      <c r="U3067" s="636"/>
      <c r="V3067" s="636"/>
      <c r="W3067" s="636"/>
      <c r="X3067" s="636"/>
      <c r="Y3067" s="636"/>
      <c r="Z3067" s="636"/>
      <c r="AA3067" s="636"/>
      <c r="AB3067" s="636"/>
      <c r="AC3067" s="636"/>
      <c r="AD3067" s="636"/>
      <c r="AE3067" s="109"/>
      <c r="AG3067" s="74" t="s">
        <v>2032</v>
      </c>
      <c r="AH3067" s="74" t="s">
        <v>2072</v>
      </c>
      <c r="AI3067" s="74" t="s">
        <v>2073</v>
      </c>
      <c r="AJ3067" s="74" t="s">
        <v>2045</v>
      </c>
      <c r="AK3067" s="74" t="s">
        <v>2074</v>
      </c>
      <c r="AL3067" s="74" t="s">
        <v>2075</v>
      </c>
    </row>
    <row r="3068" spans="1:38" ht="15" customHeight="1" x14ac:dyDescent="0.2">
      <c r="C3068" s="674" t="s">
        <v>1109</v>
      </c>
      <c r="D3068" s="674"/>
      <c r="E3068" s="674"/>
      <c r="F3068" s="674"/>
      <c r="G3068" s="674"/>
      <c r="H3068" s="674"/>
      <c r="I3068" s="674"/>
      <c r="J3068" s="674"/>
      <c r="K3068" s="674"/>
      <c r="L3068" s="674"/>
      <c r="M3068" s="674"/>
      <c r="N3068" s="674"/>
      <c r="O3068" s="674"/>
      <c r="P3068" s="674"/>
      <c r="Q3068" s="674"/>
      <c r="R3068" s="674"/>
      <c r="S3068" s="674"/>
      <c r="T3068" s="674"/>
      <c r="U3068" s="674"/>
      <c r="V3068" s="674"/>
      <c r="W3068" s="674"/>
      <c r="X3068" s="674"/>
      <c r="Y3068" s="674"/>
      <c r="Z3068" s="674"/>
      <c r="AA3068" s="674"/>
      <c r="AB3068" s="674"/>
      <c r="AC3068" s="674"/>
      <c r="AD3068" s="674"/>
      <c r="AE3068" s="109"/>
      <c r="AG3068" s="74">
        <f>COUNTBLANK(M3075:AD3099)</f>
        <v>450</v>
      </c>
      <c r="AH3068" s="74">
        <v>450</v>
      </c>
      <c r="AI3068" s="74">
        <v>150</v>
      </c>
      <c r="AJ3068" s="74">
        <f>COUNTBLANK(M3075:AD3075)</f>
        <v>18</v>
      </c>
      <c r="AK3068" s="74">
        <v>18</v>
      </c>
      <c r="AL3068" s="74">
        <v>6</v>
      </c>
    </row>
    <row r="3069" spans="1:38" ht="24" customHeight="1" x14ac:dyDescent="0.2">
      <c r="C3069" s="674" t="s">
        <v>1722</v>
      </c>
      <c r="D3069" s="674"/>
      <c r="E3069" s="674"/>
      <c r="F3069" s="674"/>
      <c r="G3069" s="674"/>
      <c r="H3069" s="674"/>
      <c r="I3069" s="674"/>
      <c r="J3069" s="674"/>
      <c r="K3069" s="674"/>
      <c r="L3069" s="674"/>
      <c r="M3069" s="674"/>
      <c r="N3069" s="674"/>
      <c r="O3069" s="674"/>
      <c r="P3069" s="674"/>
      <c r="Q3069" s="674"/>
      <c r="R3069" s="674"/>
      <c r="S3069" s="674"/>
      <c r="T3069" s="674"/>
      <c r="U3069" s="674"/>
      <c r="V3069" s="674"/>
      <c r="W3069" s="674"/>
      <c r="X3069" s="674"/>
      <c r="Y3069" s="674"/>
      <c r="Z3069" s="674"/>
      <c r="AA3069" s="674"/>
      <c r="AB3069" s="674"/>
      <c r="AC3069" s="674"/>
      <c r="AD3069" s="674"/>
      <c r="AE3069" s="109"/>
    </row>
    <row r="3070" spans="1:38" ht="36" customHeight="1" x14ac:dyDescent="0.2">
      <c r="C3070" s="674" t="s">
        <v>1327</v>
      </c>
      <c r="D3070" s="674"/>
      <c r="E3070" s="674"/>
      <c r="F3070" s="674"/>
      <c r="G3070" s="674"/>
      <c r="H3070" s="674"/>
      <c r="I3070" s="674"/>
      <c r="J3070" s="674"/>
      <c r="K3070" s="674"/>
      <c r="L3070" s="674"/>
      <c r="M3070" s="674"/>
      <c r="N3070" s="674"/>
      <c r="O3070" s="674"/>
      <c r="P3070" s="674"/>
      <c r="Q3070" s="674"/>
      <c r="R3070" s="674"/>
      <c r="S3070" s="674"/>
      <c r="T3070" s="674"/>
      <c r="U3070" s="674"/>
      <c r="V3070" s="674"/>
      <c r="W3070" s="674"/>
      <c r="X3070" s="674"/>
      <c r="Y3070" s="674"/>
      <c r="Z3070" s="674"/>
      <c r="AA3070" s="674"/>
      <c r="AB3070" s="674"/>
      <c r="AC3070" s="674"/>
      <c r="AD3070" s="674"/>
      <c r="AE3070" s="109"/>
    </row>
    <row r="3071" spans="1:38" ht="15" customHeight="1" x14ac:dyDescent="0.2">
      <c r="AE3071" s="109"/>
    </row>
    <row r="3072" spans="1:38" ht="24" customHeight="1" x14ac:dyDescent="0.2">
      <c r="C3072" s="491" t="s">
        <v>220</v>
      </c>
      <c r="D3072" s="491"/>
      <c r="E3072" s="491"/>
      <c r="F3072" s="491"/>
      <c r="G3072" s="491"/>
      <c r="H3072" s="491"/>
      <c r="I3072" s="491"/>
      <c r="J3072" s="491"/>
      <c r="K3072" s="491"/>
      <c r="L3072" s="491"/>
      <c r="M3072" s="609" t="s">
        <v>1326</v>
      </c>
      <c r="N3072" s="609"/>
      <c r="O3072" s="609"/>
      <c r="P3072" s="609"/>
      <c r="Q3072" s="609"/>
      <c r="R3072" s="609"/>
      <c r="S3072" s="609"/>
      <c r="T3072" s="609"/>
      <c r="U3072" s="609"/>
      <c r="V3072" s="609"/>
      <c r="W3072" s="609"/>
      <c r="X3072" s="609"/>
      <c r="Y3072" s="609"/>
      <c r="Z3072" s="609"/>
      <c r="AA3072" s="609"/>
      <c r="AB3072" s="609"/>
      <c r="AC3072" s="609"/>
      <c r="AD3072" s="609"/>
      <c r="AE3072" s="109"/>
    </row>
    <row r="3073" spans="1:64" ht="48" customHeight="1" x14ac:dyDescent="0.2">
      <c r="C3073" s="491"/>
      <c r="D3073" s="491"/>
      <c r="E3073" s="491"/>
      <c r="F3073" s="491"/>
      <c r="G3073" s="491"/>
      <c r="H3073" s="491"/>
      <c r="I3073" s="491"/>
      <c r="J3073" s="491"/>
      <c r="K3073" s="491"/>
      <c r="L3073" s="491"/>
      <c r="M3073" s="514" t="s">
        <v>80</v>
      </c>
      <c r="N3073" s="515"/>
      <c r="O3073" s="520" t="s">
        <v>81</v>
      </c>
      <c r="P3073" s="521"/>
      <c r="Q3073" s="520" t="s">
        <v>82</v>
      </c>
      <c r="R3073" s="521"/>
      <c r="S3073" s="532" t="s">
        <v>1215</v>
      </c>
      <c r="T3073" s="533"/>
      <c r="U3073" s="533"/>
      <c r="V3073" s="534"/>
      <c r="W3073" s="532" t="s">
        <v>365</v>
      </c>
      <c r="X3073" s="533"/>
      <c r="Y3073" s="533"/>
      <c r="Z3073" s="534"/>
      <c r="AA3073" s="532" t="s">
        <v>366</v>
      </c>
      <c r="AB3073" s="533"/>
      <c r="AC3073" s="533"/>
      <c r="AD3073" s="534"/>
      <c r="AE3073" s="109"/>
      <c r="AY3073" s="561" t="s">
        <v>81</v>
      </c>
      <c r="AZ3073" s="561"/>
      <c r="BA3073" s="561"/>
      <c r="BB3073" s="561"/>
      <c r="BC3073" s="561" t="s">
        <v>82</v>
      </c>
      <c r="BD3073" s="561"/>
      <c r="BE3073" s="561"/>
      <c r="BF3073" s="561"/>
      <c r="BG3073" s="561" t="s">
        <v>2204</v>
      </c>
      <c r="BH3073" s="561"/>
      <c r="BI3073" s="561" t="s">
        <v>2149</v>
      </c>
      <c r="BJ3073" s="561"/>
    </row>
    <row r="3074" spans="1:64" ht="43.5" customHeight="1" x14ac:dyDescent="0.2">
      <c r="C3074" s="491"/>
      <c r="D3074" s="491"/>
      <c r="E3074" s="491"/>
      <c r="F3074" s="491"/>
      <c r="G3074" s="491"/>
      <c r="H3074" s="491"/>
      <c r="I3074" s="491"/>
      <c r="J3074" s="491"/>
      <c r="K3074" s="491"/>
      <c r="L3074" s="491"/>
      <c r="M3074" s="518"/>
      <c r="N3074" s="519"/>
      <c r="O3074" s="524"/>
      <c r="P3074" s="525"/>
      <c r="Q3074" s="524"/>
      <c r="R3074" s="525"/>
      <c r="S3074" s="838" t="s">
        <v>108</v>
      </c>
      <c r="T3074" s="839"/>
      <c r="U3074" s="14" t="s">
        <v>81</v>
      </c>
      <c r="V3074" s="14" t="s">
        <v>82</v>
      </c>
      <c r="W3074" s="838" t="s">
        <v>108</v>
      </c>
      <c r="X3074" s="839"/>
      <c r="Y3074" s="14" t="s">
        <v>81</v>
      </c>
      <c r="Z3074" s="14" t="s">
        <v>82</v>
      </c>
      <c r="AA3074" s="838" t="s">
        <v>108</v>
      </c>
      <c r="AB3074" s="839"/>
      <c r="AC3074" s="14" t="s">
        <v>81</v>
      </c>
      <c r="AD3074" s="14" t="s">
        <v>82</v>
      </c>
      <c r="AE3074" s="109"/>
      <c r="AG3074" s="230" t="s">
        <v>2032</v>
      </c>
      <c r="AH3074" s="229" t="s">
        <v>2035</v>
      </c>
      <c r="AI3074" s="229" t="s">
        <v>80</v>
      </c>
      <c r="AJ3074" s="229" t="s">
        <v>2029</v>
      </c>
      <c r="AK3074" s="229" t="s">
        <v>2078</v>
      </c>
      <c r="AL3074" s="229" t="s">
        <v>2077</v>
      </c>
      <c r="AM3074" s="229" t="s">
        <v>80</v>
      </c>
      <c r="AN3074" s="229" t="s">
        <v>2029</v>
      </c>
      <c r="AO3074" s="229" t="s">
        <v>2078</v>
      </c>
      <c r="AP3074" s="229" t="s">
        <v>2077</v>
      </c>
      <c r="AQ3074" s="229" t="s">
        <v>80</v>
      </c>
      <c r="AR3074" s="229" t="s">
        <v>2029</v>
      </c>
      <c r="AS3074" s="229" t="s">
        <v>2078</v>
      </c>
      <c r="AT3074" s="229" t="s">
        <v>2077</v>
      </c>
      <c r="AU3074" s="229" t="s">
        <v>80</v>
      </c>
      <c r="AV3074" s="229" t="s">
        <v>2029</v>
      </c>
      <c r="AW3074" s="229" t="s">
        <v>2078</v>
      </c>
      <c r="AX3074" s="229" t="s">
        <v>2077</v>
      </c>
      <c r="AY3074" s="229" t="s">
        <v>80</v>
      </c>
      <c r="AZ3074" s="229" t="s">
        <v>2029</v>
      </c>
      <c r="BA3074" s="229" t="s">
        <v>2078</v>
      </c>
      <c r="BB3074" s="229" t="s">
        <v>2077</v>
      </c>
      <c r="BC3074" s="229" t="s">
        <v>80</v>
      </c>
      <c r="BD3074" s="229" t="s">
        <v>2029</v>
      </c>
      <c r="BE3074" s="229" t="s">
        <v>2078</v>
      </c>
      <c r="BF3074" s="229" t="s">
        <v>2077</v>
      </c>
      <c r="BG3074" s="90" t="s">
        <v>2048</v>
      </c>
      <c r="BH3074" s="90" t="s">
        <v>2049</v>
      </c>
      <c r="BI3074" s="90" t="s">
        <v>2048</v>
      </c>
      <c r="BJ3074" s="90" t="s">
        <v>2049</v>
      </c>
      <c r="BK3074" s="227" t="s">
        <v>2150</v>
      </c>
      <c r="BL3074" s="227" t="s">
        <v>2151</v>
      </c>
    </row>
    <row r="3075" spans="1:64" ht="15" customHeight="1" x14ac:dyDescent="0.2">
      <c r="C3075" s="87" t="s">
        <v>28</v>
      </c>
      <c r="D3075" s="616" t="str">
        <f>IF(D40="","",D40)</f>
        <v/>
      </c>
      <c r="E3075" s="616"/>
      <c r="F3075" s="616"/>
      <c r="G3075" s="616"/>
      <c r="H3075" s="616"/>
      <c r="I3075" s="616"/>
      <c r="J3075" s="616"/>
      <c r="K3075" s="616"/>
      <c r="L3075" s="616"/>
      <c r="M3075" s="602" t="str">
        <f>IF(M3038="","",M3038)</f>
        <v/>
      </c>
      <c r="N3075" s="602"/>
      <c r="O3075" s="602" t="str">
        <f>IF(S3038="","",S3038)</f>
        <v/>
      </c>
      <c r="P3075" s="602"/>
      <c r="Q3075" s="602" t="str">
        <f>IF(Y3038="","",Y3038)</f>
        <v/>
      </c>
      <c r="R3075" s="602"/>
      <c r="S3075" s="603"/>
      <c r="T3075" s="603"/>
      <c r="U3075" s="206"/>
      <c r="V3075" s="206"/>
      <c r="W3075" s="603"/>
      <c r="X3075" s="603"/>
      <c r="Y3075" s="206"/>
      <c r="Z3075" s="206"/>
      <c r="AA3075" s="603"/>
      <c r="AB3075" s="603"/>
      <c r="AC3075" s="206"/>
      <c r="AD3075" s="206"/>
      <c r="AE3075" s="109"/>
      <c r="AG3075" s="90">
        <f>COUNTBLANK(M3075:AD3075)</f>
        <v>18</v>
      </c>
      <c r="AH3075" s="90">
        <f>IF($AG$3068=$AH$3068,0,IF(AND(D3075&lt;&gt;"",AG3075=$AL$3068),0,IF(AND(D3075="",AG3075=$AK$3068),0,1)))</f>
        <v>0</v>
      </c>
      <c r="AI3075" s="130">
        <f>IF(M3075="",0,M3075)</f>
        <v>0</v>
      </c>
      <c r="AJ3075" s="130">
        <f>COUNTIF(O3075:R3075,"NS")</f>
        <v>0</v>
      </c>
      <c r="AK3075" s="130">
        <f>SUM(O3075:R3075)</f>
        <v>0</v>
      </c>
      <c r="AL3075" s="130">
        <f>IF($AG$3068=$AH$3068,0,
IF(OR(
AND(AI3075=0,AJ3075&gt;0),
AND(AI3075="NS",AK3075&gt;0),
AND(AI3075="NS",AK3075=0,AJ3075=0)),1,
IF(OR(
AND(AI3075&gt;0,AJ3075=2),
AND(AI3075="NS",AJ3075=2),
AND(AI3075="NS",AK3075=0,AJ3075&gt;0),AI3075=AK3075),0,1)))</f>
        <v>0</v>
      </c>
      <c r="AM3075" s="130">
        <f>S3075</f>
        <v>0</v>
      </c>
      <c r="AN3075" s="130">
        <f>COUNTIF(U3075:V3075,"NS")</f>
        <v>0</v>
      </c>
      <c r="AO3075" s="130">
        <f>SUM(U3075:V3075)</f>
        <v>0</v>
      </c>
      <c r="AP3075" s="130">
        <f t="shared" ref="AP3075:AP3099" si="4840">IF($AG$3068=$AH$3068,0,
IF(OR(
AND(AM3075=0,AN3075&gt;0),
AND(AM3075="NS",AO3075&gt;0),
AND(AM3075="NS",AO3075=0,AN3075=0)),1,
IF(OR(
AND(AM3075&gt;0,AN3075=2),
AND(AM3075="NS",AN3075=2),
AND(AM3075="NS",AO3075=0,AN3075&gt;0),AM3075=AO3075),0,1)))</f>
        <v>0</v>
      </c>
      <c r="AQ3075" s="130">
        <f>W3075</f>
        <v>0</v>
      </c>
      <c r="AR3075" s="130">
        <f>COUNTIF(Y3075:Z3075,"NS")</f>
        <v>0</v>
      </c>
      <c r="AS3075" s="130">
        <f>SUM(Y3075:Z3075)</f>
        <v>0</v>
      </c>
      <c r="AT3075" s="130">
        <f t="shared" ref="AT3075:AT3099" si="4841">IF($AG$3068=$AH$3068,0,
IF(OR(
AND(AQ3075=0,AR3075&gt;0),
AND(AQ3075="NS",AS3075&gt;0),
AND(AQ3075="NS",AS3075=0,AR3075=0)),1,
IF(OR(
AND(AQ3075&gt;0,AR3075=2),
AND(AQ3075="NS",AR3075=2),
AND(AQ3075="NS",AS3075=0,AR3075&gt;0),AQ3075=AS3075),0,1)))</f>
        <v>0</v>
      </c>
      <c r="AU3075" s="130">
        <f>AA3075</f>
        <v>0</v>
      </c>
      <c r="AV3075" s="130">
        <f>COUNTIF(AC3075:AD3075,"NS")</f>
        <v>0</v>
      </c>
      <c r="AW3075" s="130">
        <f>SUM(AC3075:AD3075)</f>
        <v>0</v>
      </c>
      <c r="AX3075" s="130">
        <f t="shared" ref="AX3075:AX3099" si="4842">IF($AG$3068=$AH$3068,0,
IF(OR(
AND(AU3075=0,AV3075&gt;0),
AND(AU3075="NS",AW3075&gt;0),
AND(AU3075="NS",AW3075=0,AV3075=0)),1,
IF(OR(
AND(AU3075&gt;0,AV3075=2),
AND(AU3075="NS",AV3075=2),
AND(AU3075="NS",AW3075=0,AV3075&gt;0),AU3075=AW3075),0,1)))</f>
        <v>0</v>
      </c>
      <c r="AY3075" s="90">
        <f>IF(O3075="",0,O3075)</f>
        <v>0</v>
      </c>
      <c r="AZ3075" s="90">
        <f>SUM(COUNTIF(U3075,"NS"),COUNTIF(Y3075,"NS"),COUNTIF(AC3075,"NS"))</f>
        <v>0</v>
      </c>
      <c r="BA3075" s="90">
        <f>SUM(U3075,Y3075,AC3075)</f>
        <v>0</v>
      </c>
      <c r="BB3075" s="130">
        <f>IF($AG$3068=$AH$3068,0,
IF(OR(
AND(AY3075=0,AZ3075&gt;0),
AND(AY3075="NS",BA3075&gt;0),
AND(AY3075="NS",BA3075=0,AZ3075=0)),1,
IF(OR(
AND(AZ3075&gt;=2,BA3075&lt;AY3075),
AND(AY3075="NS",BA3075=0,AZ3075&gt;0),
AY3075=BA3075),0,1)))</f>
        <v>0</v>
      </c>
      <c r="BC3075" s="90">
        <f>IF(Q3075="",0,Q3075)</f>
        <v>0</v>
      </c>
      <c r="BD3075" s="90">
        <f>SUM(COUNTIF(V3075,"NS"),COUNTIF(Z3075,"NS"),COUNTIF(AD3075,"NS"))</f>
        <v>0</v>
      </c>
      <c r="BE3075" s="90">
        <f>SUM(V3075,Z3075,AD3075)</f>
        <v>0</v>
      </c>
      <c r="BF3075" s="130">
        <f>IF($AG$3068=$AH$3068,0,
IF(OR(
AND(BC3075=0,BD3075&gt;0),
AND(BC3075="NS",BE3075&gt;0),
AND(BC3075="NS",BE3075=0,BD3075=0)),1,
IF(OR(
AND(BD3075&gt;=2,BE3075&lt;BC3075),
AND(BC3075="NS",BE3075=0,BD3075&gt;0),
BC3075=BE3075),0,1)))</f>
        <v>0</v>
      </c>
      <c r="BG3075" s="90">
        <f>S3038</f>
        <v>0</v>
      </c>
      <c r="BH3075" s="90">
        <f>Y3038</f>
        <v>0</v>
      </c>
      <c r="BI3075" s="90">
        <f t="shared" ref="BI3075" si="4843">AY3075</f>
        <v>0</v>
      </c>
      <c r="BJ3075" s="90">
        <f t="shared" ref="BJ3075" si="4844">BC3075</f>
        <v>0</v>
      </c>
      <c r="BK3075" s="90">
        <f>IF($AG$3068=$AH$3068,0,IF(OR(BI3075=BG3075,AND(BG3075&gt;0,BI3075="NS")),0,1))</f>
        <v>0</v>
      </c>
      <c r="BL3075" s="90">
        <f>IF($AG$3068=$AH$3068,0,IF(OR(BJ3075=BH3075,AND(BH3075&gt;0,BJ3075="NS")),0,1))</f>
        <v>0</v>
      </c>
    </row>
    <row r="3076" spans="1:64" ht="15" customHeight="1" x14ac:dyDescent="0.2">
      <c r="C3076" s="85" t="s">
        <v>29</v>
      </c>
      <c r="D3076" s="616" t="str">
        <f t="shared" ref="D3076:D3099" si="4845">IF(D41="","",D41)</f>
        <v/>
      </c>
      <c r="E3076" s="616"/>
      <c r="F3076" s="616"/>
      <c r="G3076" s="616"/>
      <c r="H3076" s="616"/>
      <c r="I3076" s="616"/>
      <c r="J3076" s="616"/>
      <c r="K3076" s="616"/>
      <c r="L3076" s="616"/>
      <c r="M3076" s="602" t="str">
        <f t="shared" ref="M3076:M3099" si="4846">IF(M3039="","",M3039)</f>
        <v/>
      </c>
      <c r="N3076" s="602"/>
      <c r="O3076" s="602" t="str">
        <f t="shared" ref="O3076:O3099" si="4847">IF(S3039="","",S3039)</f>
        <v/>
      </c>
      <c r="P3076" s="602"/>
      <c r="Q3076" s="602" t="str">
        <f t="shared" ref="Q3076:Q3099" si="4848">IF(Y3039="","",Y3039)</f>
        <v/>
      </c>
      <c r="R3076" s="602"/>
      <c r="S3076" s="603"/>
      <c r="T3076" s="603"/>
      <c r="U3076" s="206"/>
      <c r="V3076" s="206"/>
      <c r="W3076" s="603"/>
      <c r="X3076" s="603"/>
      <c r="Y3076" s="206"/>
      <c r="Z3076" s="206"/>
      <c r="AA3076" s="603"/>
      <c r="AB3076" s="603"/>
      <c r="AC3076" s="206"/>
      <c r="AD3076" s="206"/>
      <c r="AE3076" s="109"/>
      <c r="AG3076" s="90">
        <f t="shared" ref="AG3076:AG3099" si="4849">COUNTBLANK(M3076:AD3076)</f>
        <v>18</v>
      </c>
      <c r="AH3076" s="90">
        <f t="shared" ref="AH3076:AH3099" si="4850">IF($AG$3068=$AH$3068,0,IF(AND(D3076&lt;&gt;"",AG3076=$AL$3068),0,IF(AND(D3076="",AG3076=$AK$3068),0,1)))</f>
        <v>0</v>
      </c>
      <c r="AI3076" s="130">
        <f t="shared" ref="AI3076:AI3099" si="4851">IF(M3076="",0,M3076)</f>
        <v>0</v>
      </c>
      <c r="AJ3076" s="130">
        <f t="shared" ref="AJ3076:AJ3099" si="4852">COUNTIF(O3076:R3076,"NS")</f>
        <v>0</v>
      </c>
      <c r="AK3076" s="130">
        <f t="shared" ref="AK3076:AK3099" si="4853">SUM(O3076:R3076)</f>
        <v>0</v>
      </c>
      <c r="AL3076" s="130">
        <f t="shared" ref="AL3076:AL3099" si="4854">IF($AG$3068=$AH$3068,0,
IF(OR(
AND(AI3076=0,AJ3076&gt;0),
AND(AI3076="NS",AK3076&gt;0),
AND(AI3076="NS",AK3076=0,AJ3076=0)),1,
IF(OR(
AND(AI3076&gt;0,AJ3076=2),
AND(AI3076="NS",AJ3076=2),
AND(AI3076="NS",AK3076=0,AJ3076&gt;0),AI3076=AK3076),0,1)))</f>
        <v>0</v>
      </c>
      <c r="AM3076" s="130">
        <f t="shared" ref="AM3076:AM3099" si="4855">S3076</f>
        <v>0</v>
      </c>
      <c r="AN3076" s="130">
        <f t="shared" ref="AN3076:AN3099" si="4856">COUNTIF(U3076:V3076,"NS")</f>
        <v>0</v>
      </c>
      <c r="AO3076" s="130">
        <f t="shared" ref="AO3076:AO3099" si="4857">SUM(U3076:V3076)</f>
        <v>0</v>
      </c>
      <c r="AP3076" s="130">
        <f t="shared" si="4840"/>
        <v>0</v>
      </c>
      <c r="AQ3076" s="130">
        <f t="shared" ref="AQ3076:AQ3099" si="4858">W3076</f>
        <v>0</v>
      </c>
      <c r="AR3076" s="130">
        <f t="shared" ref="AR3076:AR3099" si="4859">COUNTIF(Y3076:Z3076,"NS")</f>
        <v>0</v>
      </c>
      <c r="AS3076" s="130">
        <f t="shared" ref="AS3076:AS3099" si="4860">SUM(Y3076:Z3076)</f>
        <v>0</v>
      </c>
      <c r="AT3076" s="130">
        <f t="shared" si="4841"/>
        <v>0</v>
      </c>
      <c r="AU3076" s="130">
        <f t="shared" ref="AU3076:AU3099" si="4861">AA3076</f>
        <v>0</v>
      </c>
      <c r="AV3076" s="130">
        <f t="shared" ref="AV3076:AV3099" si="4862">COUNTIF(AC3076:AD3076,"NS")</f>
        <v>0</v>
      </c>
      <c r="AW3076" s="130">
        <f t="shared" ref="AW3076:AW3099" si="4863">SUM(AC3076:AD3076)</f>
        <v>0</v>
      </c>
      <c r="AX3076" s="130">
        <f t="shared" si="4842"/>
        <v>0</v>
      </c>
      <c r="AY3076" s="90">
        <f t="shared" ref="AY3076:AY3099" si="4864">IF(O3076="",0,O3076)</f>
        <v>0</v>
      </c>
      <c r="AZ3076" s="90">
        <f t="shared" ref="AZ3076:AZ3099" si="4865">SUM(COUNTIF(U3076,"NS"),COUNTIF(Y3076,"NS"),COUNTIF(AC3076,"NS"))</f>
        <v>0</v>
      </c>
      <c r="BA3076" s="90">
        <f t="shared" ref="BA3076:BA3099" si="4866">SUM(U3076,Y3076,AC3076)</f>
        <v>0</v>
      </c>
      <c r="BB3076" s="130">
        <f t="shared" ref="BB3076:BB3099" si="4867">IF($AG$3068=$AH$3068,0,
IF(OR(
AND(AY3076=0,AZ3076&gt;0),
AND(AY3076="NS",BA3076&gt;0),
AND(AY3076="NS",BA3076=0,AZ3076=0)),1,
IF(OR(
AND(AZ3076&gt;=2,BA3076&lt;AY3076),
AND(AY3076="NS",BA3076=0,AZ3076&gt;0),
AY3076=BA3076),0,1)))</f>
        <v>0</v>
      </c>
      <c r="BC3076" s="90">
        <f t="shared" ref="BC3076:BC3099" si="4868">IF(Q3076="",0,Q3076)</f>
        <v>0</v>
      </c>
      <c r="BD3076" s="90">
        <f t="shared" ref="BD3076:BD3099" si="4869">SUM(COUNTIF(V3076,"NS"),COUNTIF(Z3076,"NS"),COUNTIF(AD3076,"NS"))</f>
        <v>0</v>
      </c>
      <c r="BE3076" s="90">
        <f t="shared" ref="BE3076:BE3099" si="4870">SUM(V3076,Z3076,AD3076)</f>
        <v>0</v>
      </c>
      <c r="BF3076" s="130">
        <f t="shared" ref="BF3076:BF3099" si="4871">IF($AG$3068=$AH$3068,0,
IF(OR(
AND(BC3076=0,BD3076&gt;0),
AND(BC3076="NS",BE3076&gt;0),
AND(BC3076="NS",BE3076=0,BD3076=0)),1,
IF(OR(
AND(BD3076&gt;=2,BE3076&lt;BC3076),
AND(BC3076="NS",BE3076=0,BD3076&gt;0),
BC3076=BE3076),0,1)))</f>
        <v>0</v>
      </c>
      <c r="BG3076" s="90">
        <f t="shared" ref="BG3076:BG3099" si="4872">S3039</f>
        <v>0</v>
      </c>
      <c r="BH3076" s="90">
        <f t="shared" ref="BH3076:BH3099" si="4873">Y3039</f>
        <v>0</v>
      </c>
      <c r="BI3076" s="90">
        <f t="shared" ref="BI3076:BI3099" si="4874">AY3076</f>
        <v>0</v>
      </c>
      <c r="BJ3076" s="90">
        <f t="shared" ref="BJ3076:BJ3099" si="4875">BC3076</f>
        <v>0</v>
      </c>
      <c r="BK3076" s="90">
        <f t="shared" ref="BK3076:BK3099" si="4876">IF($AG$3068=$AH$3068,0,IF(OR(BI3076=BG3076,AND(BG3076&gt;0,BI3076="NS")),0,1))</f>
        <v>0</v>
      </c>
      <c r="BL3076" s="90">
        <f t="shared" ref="BL3076:BL3099" si="4877">IF($AG$3068=$AH$3068,0,IF(OR(BJ3076=BH3076,AND(BH3076&gt;0,BJ3076="NS")),0,1))</f>
        <v>0</v>
      </c>
    </row>
    <row r="3077" spans="1:64" ht="15" customHeight="1" x14ac:dyDescent="0.2">
      <c r="C3077" s="85" t="s">
        <v>30</v>
      </c>
      <c r="D3077" s="616" t="str">
        <f t="shared" si="4845"/>
        <v/>
      </c>
      <c r="E3077" s="616"/>
      <c r="F3077" s="616"/>
      <c r="G3077" s="616"/>
      <c r="H3077" s="616"/>
      <c r="I3077" s="616"/>
      <c r="J3077" s="616"/>
      <c r="K3077" s="616"/>
      <c r="L3077" s="616"/>
      <c r="M3077" s="602" t="str">
        <f t="shared" si="4846"/>
        <v/>
      </c>
      <c r="N3077" s="602"/>
      <c r="O3077" s="602" t="str">
        <f t="shared" si="4847"/>
        <v/>
      </c>
      <c r="P3077" s="602"/>
      <c r="Q3077" s="602" t="str">
        <f t="shared" si="4848"/>
        <v/>
      </c>
      <c r="R3077" s="602"/>
      <c r="S3077" s="603"/>
      <c r="T3077" s="603"/>
      <c r="U3077" s="206"/>
      <c r="V3077" s="206"/>
      <c r="W3077" s="603"/>
      <c r="X3077" s="603"/>
      <c r="Y3077" s="206"/>
      <c r="Z3077" s="206"/>
      <c r="AA3077" s="603"/>
      <c r="AB3077" s="603"/>
      <c r="AC3077" s="206"/>
      <c r="AD3077" s="206"/>
      <c r="AE3077" s="109"/>
      <c r="AG3077" s="90">
        <f t="shared" si="4849"/>
        <v>18</v>
      </c>
      <c r="AH3077" s="90">
        <f t="shared" si="4850"/>
        <v>0</v>
      </c>
      <c r="AI3077" s="130">
        <f t="shared" si="4851"/>
        <v>0</v>
      </c>
      <c r="AJ3077" s="130">
        <f t="shared" si="4852"/>
        <v>0</v>
      </c>
      <c r="AK3077" s="130">
        <f t="shared" si="4853"/>
        <v>0</v>
      </c>
      <c r="AL3077" s="130">
        <f t="shared" si="4854"/>
        <v>0</v>
      </c>
      <c r="AM3077" s="130">
        <f t="shared" si="4855"/>
        <v>0</v>
      </c>
      <c r="AN3077" s="130">
        <f t="shared" si="4856"/>
        <v>0</v>
      </c>
      <c r="AO3077" s="130">
        <f t="shared" si="4857"/>
        <v>0</v>
      </c>
      <c r="AP3077" s="130">
        <f t="shared" si="4840"/>
        <v>0</v>
      </c>
      <c r="AQ3077" s="130">
        <f t="shared" si="4858"/>
        <v>0</v>
      </c>
      <c r="AR3077" s="130">
        <f t="shared" si="4859"/>
        <v>0</v>
      </c>
      <c r="AS3077" s="130">
        <f t="shared" si="4860"/>
        <v>0</v>
      </c>
      <c r="AT3077" s="130">
        <f t="shared" si="4841"/>
        <v>0</v>
      </c>
      <c r="AU3077" s="130">
        <f t="shared" si="4861"/>
        <v>0</v>
      </c>
      <c r="AV3077" s="130">
        <f t="shared" si="4862"/>
        <v>0</v>
      </c>
      <c r="AW3077" s="130">
        <f t="shared" si="4863"/>
        <v>0</v>
      </c>
      <c r="AX3077" s="130">
        <f t="shared" si="4842"/>
        <v>0</v>
      </c>
      <c r="AY3077" s="90">
        <f t="shared" si="4864"/>
        <v>0</v>
      </c>
      <c r="AZ3077" s="90">
        <f t="shared" si="4865"/>
        <v>0</v>
      </c>
      <c r="BA3077" s="90">
        <f t="shared" si="4866"/>
        <v>0</v>
      </c>
      <c r="BB3077" s="130">
        <f t="shared" si="4867"/>
        <v>0</v>
      </c>
      <c r="BC3077" s="90">
        <f t="shared" si="4868"/>
        <v>0</v>
      </c>
      <c r="BD3077" s="90">
        <f t="shared" si="4869"/>
        <v>0</v>
      </c>
      <c r="BE3077" s="90">
        <f t="shared" si="4870"/>
        <v>0</v>
      </c>
      <c r="BF3077" s="130">
        <f t="shared" si="4871"/>
        <v>0</v>
      </c>
      <c r="BG3077" s="90">
        <f t="shared" si="4872"/>
        <v>0</v>
      </c>
      <c r="BH3077" s="90">
        <f t="shared" si="4873"/>
        <v>0</v>
      </c>
      <c r="BI3077" s="90">
        <f t="shared" si="4874"/>
        <v>0</v>
      </c>
      <c r="BJ3077" s="90">
        <f t="shared" si="4875"/>
        <v>0</v>
      </c>
      <c r="BK3077" s="90">
        <f t="shared" si="4876"/>
        <v>0</v>
      </c>
      <c r="BL3077" s="90">
        <f t="shared" si="4877"/>
        <v>0</v>
      </c>
    </row>
    <row r="3078" spans="1:64" ht="15" customHeight="1" x14ac:dyDescent="0.2">
      <c r="C3078" s="85" t="s">
        <v>31</v>
      </c>
      <c r="D3078" s="616" t="str">
        <f t="shared" si="4845"/>
        <v/>
      </c>
      <c r="E3078" s="616"/>
      <c r="F3078" s="616"/>
      <c r="G3078" s="616"/>
      <c r="H3078" s="616"/>
      <c r="I3078" s="616"/>
      <c r="J3078" s="616"/>
      <c r="K3078" s="616"/>
      <c r="L3078" s="616"/>
      <c r="M3078" s="602" t="str">
        <f t="shared" si="4846"/>
        <v/>
      </c>
      <c r="N3078" s="602"/>
      <c r="O3078" s="602" t="str">
        <f t="shared" si="4847"/>
        <v/>
      </c>
      <c r="P3078" s="602"/>
      <c r="Q3078" s="602" t="str">
        <f t="shared" si="4848"/>
        <v/>
      </c>
      <c r="R3078" s="602"/>
      <c r="S3078" s="603"/>
      <c r="T3078" s="603"/>
      <c r="U3078" s="206"/>
      <c r="V3078" s="206"/>
      <c r="W3078" s="603"/>
      <c r="X3078" s="603"/>
      <c r="Y3078" s="206"/>
      <c r="Z3078" s="206"/>
      <c r="AA3078" s="603"/>
      <c r="AB3078" s="603"/>
      <c r="AC3078" s="206"/>
      <c r="AD3078" s="206"/>
      <c r="AE3078" s="109"/>
      <c r="AG3078" s="90">
        <f t="shared" si="4849"/>
        <v>18</v>
      </c>
      <c r="AH3078" s="90">
        <f t="shared" si="4850"/>
        <v>0</v>
      </c>
      <c r="AI3078" s="130">
        <f t="shared" si="4851"/>
        <v>0</v>
      </c>
      <c r="AJ3078" s="130">
        <f t="shared" si="4852"/>
        <v>0</v>
      </c>
      <c r="AK3078" s="130">
        <f t="shared" si="4853"/>
        <v>0</v>
      </c>
      <c r="AL3078" s="130">
        <f t="shared" si="4854"/>
        <v>0</v>
      </c>
      <c r="AM3078" s="130">
        <f t="shared" si="4855"/>
        <v>0</v>
      </c>
      <c r="AN3078" s="130">
        <f t="shared" si="4856"/>
        <v>0</v>
      </c>
      <c r="AO3078" s="130">
        <f t="shared" si="4857"/>
        <v>0</v>
      </c>
      <c r="AP3078" s="130">
        <f t="shared" si="4840"/>
        <v>0</v>
      </c>
      <c r="AQ3078" s="130">
        <f t="shared" si="4858"/>
        <v>0</v>
      </c>
      <c r="AR3078" s="130">
        <f t="shared" si="4859"/>
        <v>0</v>
      </c>
      <c r="AS3078" s="130">
        <f t="shared" si="4860"/>
        <v>0</v>
      </c>
      <c r="AT3078" s="130">
        <f t="shared" si="4841"/>
        <v>0</v>
      </c>
      <c r="AU3078" s="130">
        <f t="shared" si="4861"/>
        <v>0</v>
      </c>
      <c r="AV3078" s="130">
        <f t="shared" si="4862"/>
        <v>0</v>
      </c>
      <c r="AW3078" s="130">
        <f t="shared" si="4863"/>
        <v>0</v>
      </c>
      <c r="AX3078" s="130">
        <f t="shared" si="4842"/>
        <v>0</v>
      </c>
      <c r="AY3078" s="90">
        <f t="shared" si="4864"/>
        <v>0</v>
      </c>
      <c r="AZ3078" s="90">
        <f t="shared" si="4865"/>
        <v>0</v>
      </c>
      <c r="BA3078" s="90">
        <f t="shared" si="4866"/>
        <v>0</v>
      </c>
      <c r="BB3078" s="130">
        <f t="shared" si="4867"/>
        <v>0</v>
      </c>
      <c r="BC3078" s="90">
        <f t="shared" si="4868"/>
        <v>0</v>
      </c>
      <c r="BD3078" s="90">
        <f t="shared" si="4869"/>
        <v>0</v>
      </c>
      <c r="BE3078" s="90">
        <f t="shared" si="4870"/>
        <v>0</v>
      </c>
      <c r="BF3078" s="130">
        <f t="shared" si="4871"/>
        <v>0</v>
      </c>
      <c r="BG3078" s="90">
        <f t="shared" si="4872"/>
        <v>0</v>
      </c>
      <c r="BH3078" s="90">
        <f t="shared" si="4873"/>
        <v>0</v>
      </c>
      <c r="BI3078" s="90">
        <f t="shared" si="4874"/>
        <v>0</v>
      </c>
      <c r="BJ3078" s="90">
        <f t="shared" si="4875"/>
        <v>0</v>
      </c>
      <c r="BK3078" s="90">
        <f t="shared" si="4876"/>
        <v>0</v>
      </c>
      <c r="BL3078" s="90">
        <f t="shared" si="4877"/>
        <v>0</v>
      </c>
    </row>
    <row r="3079" spans="1:64" ht="15" customHeight="1" x14ac:dyDescent="0.2">
      <c r="A3079" s="109"/>
      <c r="B3079" s="109"/>
      <c r="C3079" s="85" t="s">
        <v>32</v>
      </c>
      <c r="D3079" s="616" t="str">
        <f t="shared" si="4845"/>
        <v/>
      </c>
      <c r="E3079" s="616"/>
      <c r="F3079" s="616"/>
      <c r="G3079" s="616"/>
      <c r="H3079" s="616"/>
      <c r="I3079" s="616"/>
      <c r="J3079" s="616"/>
      <c r="K3079" s="616"/>
      <c r="L3079" s="616"/>
      <c r="M3079" s="602" t="str">
        <f t="shared" si="4846"/>
        <v/>
      </c>
      <c r="N3079" s="602"/>
      <c r="O3079" s="602" t="str">
        <f t="shared" si="4847"/>
        <v/>
      </c>
      <c r="P3079" s="602"/>
      <c r="Q3079" s="602" t="str">
        <f t="shared" si="4848"/>
        <v/>
      </c>
      <c r="R3079" s="602"/>
      <c r="S3079" s="603"/>
      <c r="T3079" s="603"/>
      <c r="U3079" s="206"/>
      <c r="V3079" s="206"/>
      <c r="W3079" s="603"/>
      <c r="X3079" s="603"/>
      <c r="Y3079" s="206"/>
      <c r="Z3079" s="206"/>
      <c r="AA3079" s="603"/>
      <c r="AB3079" s="603"/>
      <c r="AC3079" s="206"/>
      <c r="AD3079" s="206"/>
      <c r="AE3079" s="109"/>
      <c r="AG3079" s="90">
        <f t="shared" si="4849"/>
        <v>18</v>
      </c>
      <c r="AH3079" s="90">
        <f t="shared" si="4850"/>
        <v>0</v>
      </c>
      <c r="AI3079" s="130">
        <f t="shared" si="4851"/>
        <v>0</v>
      </c>
      <c r="AJ3079" s="130">
        <f t="shared" si="4852"/>
        <v>0</v>
      </c>
      <c r="AK3079" s="130">
        <f t="shared" si="4853"/>
        <v>0</v>
      </c>
      <c r="AL3079" s="130">
        <f t="shared" si="4854"/>
        <v>0</v>
      </c>
      <c r="AM3079" s="130">
        <f t="shared" si="4855"/>
        <v>0</v>
      </c>
      <c r="AN3079" s="130">
        <f t="shared" si="4856"/>
        <v>0</v>
      </c>
      <c r="AO3079" s="130">
        <f t="shared" si="4857"/>
        <v>0</v>
      </c>
      <c r="AP3079" s="130">
        <f t="shared" si="4840"/>
        <v>0</v>
      </c>
      <c r="AQ3079" s="130">
        <f t="shared" si="4858"/>
        <v>0</v>
      </c>
      <c r="AR3079" s="130">
        <f t="shared" si="4859"/>
        <v>0</v>
      </c>
      <c r="AS3079" s="130">
        <f t="shared" si="4860"/>
        <v>0</v>
      </c>
      <c r="AT3079" s="130">
        <f t="shared" si="4841"/>
        <v>0</v>
      </c>
      <c r="AU3079" s="130">
        <f t="shared" si="4861"/>
        <v>0</v>
      </c>
      <c r="AV3079" s="130">
        <f t="shared" si="4862"/>
        <v>0</v>
      </c>
      <c r="AW3079" s="130">
        <f t="shared" si="4863"/>
        <v>0</v>
      </c>
      <c r="AX3079" s="130">
        <f t="shared" si="4842"/>
        <v>0</v>
      </c>
      <c r="AY3079" s="90">
        <f t="shared" si="4864"/>
        <v>0</v>
      </c>
      <c r="AZ3079" s="90">
        <f t="shared" si="4865"/>
        <v>0</v>
      </c>
      <c r="BA3079" s="90">
        <f t="shared" si="4866"/>
        <v>0</v>
      </c>
      <c r="BB3079" s="130">
        <f t="shared" si="4867"/>
        <v>0</v>
      </c>
      <c r="BC3079" s="90">
        <f t="shared" si="4868"/>
        <v>0</v>
      </c>
      <c r="BD3079" s="90">
        <f t="shared" si="4869"/>
        <v>0</v>
      </c>
      <c r="BE3079" s="90">
        <f t="shared" si="4870"/>
        <v>0</v>
      </c>
      <c r="BF3079" s="130">
        <f t="shared" si="4871"/>
        <v>0</v>
      </c>
      <c r="BG3079" s="90">
        <f t="shared" si="4872"/>
        <v>0</v>
      </c>
      <c r="BH3079" s="90">
        <f t="shared" si="4873"/>
        <v>0</v>
      </c>
      <c r="BI3079" s="90">
        <f t="shared" si="4874"/>
        <v>0</v>
      </c>
      <c r="BJ3079" s="90">
        <f t="shared" si="4875"/>
        <v>0</v>
      </c>
      <c r="BK3079" s="90">
        <f t="shared" si="4876"/>
        <v>0</v>
      </c>
      <c r="BL3079" s="90">
        <f t="shared" si="4877"/>
        <v>0</v>
      </c>
    </row>
    <row r="3080" spans="1:64" ht="15" customHeight="1" x14ac:dyDescent="0.2">
      <c r="A3080" s="109"/>
      <c r="B3080" s="109"/>
      <c r="C3080" s="85" t="s">
        <v>33</v>
      </c>
      <c r="D3080" s="616" t="str">
        <f t="shared" si="4845"/>
        <v/>
      </c>
      <c r="E3080" s="616"/>
      <c r="F3080" s="616"/>
      <c r="G3080" s="616"/>
      <c r="H3080" s="616"/>
      <c r="I3080" s="616"/>
      <c r="J3080" s="616"/>
      <c r="K3080" s="616"/>
      <c r="L3080" s="616"/>
      <c r="M3080" s="602" t="str">
        <f t="shared" si="4846"/>
        <v/>
      </c>
      <c r="N3080" s="602"/>
      <c r="O3080" s="602" t="str">
        <f t="shared" si="4847"/>
        <v/>
      </c>
      <c r="P3080" s="602"/>
      <c r="Q3080" s="602" t="str">
        <f t="shared" si="4848"/>
        <v/>
      </c>
      <c r="R3080" s="602"/>
      <c r="S3080" s="603"/>
      <c r="T3080" s="603"/>
      <c r="U3080" s="206"/>
      <c r="V3080" s="206"/>
      <c r="W3080" s="603"/>
      <c r="X3080" s="603"/>
      <c r="Y3080" s="206"/>
      <c r="Z3080" s="206"/>
      <c r="AA3080" s="603"/>
      <c r="AB3080" s="603"/>
      <c r="AC3080" s="206"/>
      <c r="AD3080" s="206"/>
      <c r="AE3080" s="109"/>
      <c r="AG3080" s="90">
        <f t="shared" si="4849"/>
        <v>18</v>
      </c>
      <c r="AH3080" s="90">
        <f t="shared" si="4850"/>
        <v>0</v>
      </c>
      <c r="AI3080" s="130">
        <f t="shared" si="4851"/>
        <v>0</v>
      </c>
      <c r="AJ3080" s="130">
        <f t="shared" si="4852"/>
        <v>0</v>
      </c>
      <c r="AK3080" s="130">
        <f t="shared" si="4853"/>
        <v>0</v>
      </c>
      <c r="AL3080" s="130">
        <f t="shared" si="4854"/>
        <v>0</v>
      </c>
      <c r="AM3080" s="130">
        <f t="shared" si="4855"/>
        <v>0</v>
      </c>
      <c r="AN3080" s="130">
        <f t="shared" si="4856"/>
        <v>0</v>
      </c>
      <c r="AO3080" s="130">
        <f t="shared" si="4857"/>
        <v>0</v>
      </c>
      <c r="AP3080" s="130">
        <f t="shared" si="4840"/>
        <v>0</v>
      </c>
      <c r="AQ3080" s="130">
        <f t="shared" si="4858"/>
        <v>0</v>
      </c>
      <c r="AR3080" s="130">
        <f t="shared" si="4859"/>
        <v>0</v>
      </c>
      <c r="AS3080" s="130">
        <f t="shared" si="4860"/>
        <v>0</v>
      </c>
      <c r="AT3080" s="130">
        <f t="shared" si="4841"/>
        <v>0</v>
      </c>
      <c r="AU3080" s="130">
        <f t="shared" si="4861"/>
        <v>0</v>
      </c>
      <c r="AV3080" s="130">
        <f t="shared" si="4862"/>
        <v>0</v>
      </c>
      <c r="AW3080" s="130">
        <f t="shared" si="4863"/>
        <v>0</v>
      </c>
      <c r="AX3080" s="130">
        <f t="shared" si="4842"/>
        <v>0</v>
      </c>
      <c r="AY3080" s="90">
        <f t="shared" si="4864"/>
        <v>0</v>
      </c>
      <c r="AZ3080" s="90">
        <f t="shared" si="4865"/>
        <v>0</v>
      </c>
      <c r="BA3080" s="90">
        <f t="shared" si="4866"/>
        <v>0</v>
      </c>
      <c r="BB3080" s="130">
        <f t="shared" si="4867"/>
        <v>0</v>
      </c>
      <c r="BC3080" s="90">
        <f t="shared" si="4868"/>
        <v>0</v>
      </c>
      <c r="BD3080" s="90">
        <f t="shared" si="4869"/>
        <v>0</v>
      </c>
      <c r="BE3080" s="90">
        <f t="shared" si="4870"/>
        <v>0</v>
      </c>
      <c r="BF3080" s="130">
        <f t="shared" si="4871"/>
        <v>0</v>
      </c>
      <c r="BG3080" s="90">
        <f t="shared" si="4872"/>
        <v>0</v>
      </c>
      <c r="BH3080" s="90">
        <f t="shared" si="4873"/>
        <v>0</v>
      </c>
      <c r="BI3080" s="90">
        <f t="shared" si="4874"/>
        <v>0</v>
      </c>
      <c r="BJ3080" s="90">
        <f t="shared" si="4875"/>
        <v>0</v>
      </c>
      <c r="BK3080" s="90">
        <f t="shared" si="4876"/>
        <v>0</v>
      </c>
      <c r="BL3080" s="90">
        <f t="shared" si="4877"/>
        <v>0</v>
      </c>
    </row>
    <row r="3081" spans="1:64" ht="15" customHeight="1" x14ac:dyDescent="0.2">
      <c r="A3081" s="109"/>
      <c r="B3081" s="109"/>
      <c r="C3081" s="85" t="s">
        <v>34</v>
      </c>
      <c r="D3081" s="616" t="str">
        <f t="shared" si="4845"/>
        <v/>
      </c>
      <c r="E3081" s="616"/>
      <c r="F3081" s="616"/>
      <c r="G3081" s="616"/>
      <c r="H3081" s="616"/>
      <c r="I3081" s="616"/>
      <c r="J3081" s="616"/>
      <c r="K3081" s="616"/>
      <c r="L3081" s="616"/>
      <c r="M3081" s="602" t="str">
        <f t="shared" si="4846"/>
        <v/>
      </c>
      <c r="N3081" s="602"/>
      <c r="O3081" s="602" t="str">
        <f t="shared" si="4847"/>
        <v/>
      </c>
      <c r="P3081" s="602"/>
      <c r="Q3081" s="602" t="str">
        <f t="shared" si="4848"/>
        <v/>
      </c>
      <c r="R3081" s="602"/>
      <c r="S3081" s="603"/>
      <c r="T3081" s="603"/>
      <c r="U3081" s="206"/>
      <c r="V3081" s="206"/>
      <c r="W3081" s="603"/>
      <c r="X3081" s="603"/>
      <c r="Y3081" s="206"/>
      <c r="Z3081" s="206"/>
      <c r="AA3081" s="603"/>
      <c r="AB3081" s="603"/>
      <c r="AC3081" s="206"/>
      <c r="AD3081" s="206"/>
      <c r="AE3081" s="109"/>
      <c r="AG3081" s="90">
        <f t="shared" si="4849"/>
        <v>18</v>
      </c>
      <c r="AH3081" s="90">
        <f t="shared" si="4850"/>
        <v>0</v>
      </c>
      <c r="AI3081" s="130">
        <f t="shared" si="4851"/>
        <v>0</v>
      </c>
      <c r="AJ3081" s="130">
        <f t="shared" si="4852"/>
        <v>0</v>
      </c>
      <c r="AK3081" s="130">
        <f t="shared" si="4853"/>
        <v>0</v>
      </c>
      <c r="AL3081" s="130">
        <f t="shared" si="4854"/>
        <v>0</v>
      </c>
      <c r="AM3081" s="130">
        <f t="shared" si="4855"/>
        <v>0</v>
      </c>
      <c r="AN3081" s="130">
        <f t="shared" si="4856"/>
        <v>0</v>
      </c>
      <c r="AO3081" s="130">
        <f t="shared" si="4857"/>
        <v>0</v>
      </c>
      <c r="AP3081" s="130">
        <f t="shared" si="4840"/>
        <v>0</v>
      </c>
      <c r="AQ3081" s="130">
        <f t="shared" si="4858"/>
        <v>0</v>
      </c>
      <c r="AR3081" s="130">
        <f t="shared" si="4859"/>
        <v>0</v>
      </c>
      <c r="AS3081" s="130">
        <f t="shared" si="4860"/>
        <v>0</v>
      </c>
      <c r="AT3081" s="130">
        <f t="shared" si="4841"/>
        <v>0</v>
      </c>
      <c r="AU3081" s="130">
        <f t="shared" si="4861"/>
        <v>0</v>
      </c>
      <c r="AV3081" s="130">
        <f t="shared" si="4862"/>
        <v>0</v>
      </c>
      <c r="AW3081" s="130">
        <f t="shared" si="4863"/>
        <v>0</v>
      </c>
      <c r="AX3081" s="130">
        <f t="shared" si="4842"/>
        <v>0</v>
      </c>
      <c r="AY3081" s="90">
        <f t="shared" si="4864"/>
        <v>0</v>
      </c>
      <c r="AZ3081" s="90">
        <f t="shared" si="4865"/>
        <v>0</v>
      </c>
      <c r="BA3081" s="90">
        <f t="shared" si="4866"/>
        <v>0</v>
      </c>
      <c r="BB3081" s="130">
        <f t="shared" si="4867"/>
        <v>0</v>
      </c>
      <c r="BC3081" s="90">
        <f t="shared" si="4868"/>
        <v>0</v>
      </c>
      <c r="BD3081" s="90">
        <f t="shared" si="4869"/>
        <v>0</v>
      </c>
      <c r="BE3081" s="90">
        <f t="shared" si="4870"/>
        <v>0</v>
      </c>
      <c r="BF3081" s="130">
        <f t="shared" si="4871"/>
        <v>0</v>
      </c>
      <c r="BG3081" s="90">
        <f t="shared" si="4872"/>
        <v>0</v>
      </c>
      <c r="BH3081" s="90">
        <f t="shared" si="4873"/>
        <v>0</v>
      </c>
      <c r="BI3081" s="90">
        <f t="shared" si="4874"/>
        <v>0</v>
      </c>
      <c r="BJ3081" s="90">
        <f t="shared" si="4875"/>
        <v>0</v>
      </c>
      <c r="BK3081" s="90">
        <f t="shared" si="4876"/>
        <v>0</v>
      </c>
      <c r="BL3081" s="90">
        <f t="shared" si="4877"/>
        <v>0</v>
      </c>
    </row>
    <row r="3082" spans="1:64" ht="15" customHeight="1" x14ac:dyDescent="0.2">
      <c r="A3082" s="109"/>
      <c r="B3082" s="109"/>
      <c r="C3082" s="85" t="s">
        <v>35</v>
      </c>
      <c r="D3082" s="616" t="str">
        <f t="shared" si="4845"/>
        <v/>
      </c>
      <c r="E3082" s="616"/>
      <c r="F3082" s="616"/>
      <c r="G3082" s="616"/>
      <c r="H3082" s="616"/>
      <c r="I3082" s="616"/>
      <c r="J3082" s="616"/>
      <c r="K3082" s="616"/>
      <c r="L3082" s="616"/>
      <c r="M3082" s="602" t="str">
        <f t="shared" si="4846"/>
        <v/>
      </c>
      <c r="N3082" s="602"/>
      <c r="O3082" s="602" t="str">
        <f t="shared" si="4847"/>
        <v/>
      </c>
      <c r="P3082" s="602"/>
      <c r="Q3082" s="602" t="str">
        <f t="shared" si="4848"/>
        <v/>
      </c>
      <c r="R3082" s="602"/>
      <c r="S3082" s="603"/>
      <c r="T3082" s="603"/>
      <c r="U3082" s="206"/>
      <c r="V3082" s="206"/>
      <c r="W3082" s="603"/>
      <c r="X3082" s="603"/>
      <c r="Y3082" s="206"/>
      <c r="Z3082" s="206"/>
      <c r="AA3082" s="603"/>
      <c r="AB3082" s="603"/>
      <c r="AC3082" s="206"/>
      <c r="AD3082" s="206"/>
      <c r="AE3082" s="109"/>
      <c r="AG3082" s="90">
        <f t="shared" si="4849"/>
        <v>18</v>
      </c>
      <c r="AH3082" s="90">
        <f t="shared" si="4850"/>
        <v>0</v>
      </c>
      <c r="AI3082" s="130">
        <f t="shared" si="4851"/>
        <v>0</v>
      </c>
      <c r="AJ3082" s="130">
        <f t="shared" si="4852"/>
        <v>0</v>
      </c>
      <c r="AK3082" s="130">
        <f t="shared" si="4853"/>
        <v>0</v>
      </c>
      <c r="AL3082" s="130">
        <f t="shared" si="4854"/>
        <v>0</v>
      </c>
      <c r="AM3082" s="130">
        <f t="shared" si="4855"/>
        <v>0</v>
      </c>
      <c r="AN3082" s="130">
        <f t="shared" si="4856"/>
        <v>0</v>
      </c>
      <c r="AO3082" s="130">
        <f t="shared" si="4857"/>
        <v>0</v>
      </c>
      <c r="AP3082" s="130">
        <f t="shared" si="4840"/>
        <v>0</v>
      </c>
      <c r="AQ3082" s="130">
        <f t="shared" si="4858"/>
        <v>0</v>
      </c>
      <c r="AR3082" s="130">
        <f t="shared" si="4859"/>
        <v>0</v>
      </c>
      <c r="AS3082" s="130">
        <f t="shared" si="4860"/>
        <v>0</v>
      </c>
      <c r="AT3082" s="130">
        <f t="shared" si="4841"/>
        <v>0</v>
      </c>
      <c r="AU3082" s="130">
        <f t="shared" si="4861"/>
        <v>0</v>
      </c>
      <c r="AV3082" s="130">
        <f t="shared" si="4862"/>
        <v>0</v>
      </c>
      <c r="AW3082" s="130">
        <f t="shared" si="4863"/>
        <v>0</v>
      </c>
      <c r="AX3082" s="130">
        <f t="shared" si="4842"/>
        <v>0</v>
      </c>
      <c r="AY3082" s="90">
        <f t="shared" si="4864"/>
        <v>0</v>
      </c>
      <c r="AZ3082" s="90">
        <f t="shared" si="4865"/>
        <v>0</v>
      </c>
      <c r="BA3082" s="90">
        <f t="shared" si="4866"/>
        <v>0</v>
      </c>
      <c r="BB3082" s="130">
        <f t="shared" si="4867"/>
        <v>0</v>
      </c>
      <c r="BC3082" s="90">
        <f t="shared" si="4868"/>
        <v>0</v>
      </c>
      <c r="BD3082" s="90">
        <f t="shared" si="4869"/>
        <v>0</v>
      </c>
      <c r="BE3082" s="90">
        <f t="shared" si="4870"/>
        <v>0</v>
      </c>
      <c r="BF3082" s="130">
        <f t="shared" si="4871"/>
        <v>0</v>
      </c>
      <c r="BG3082" s="90">
        <f t="shared" si="4872"/>
        <v>0</v>
      </c>
      <c r="BH3082" s="90">
        <f t="shared" si="4873"/>
        <v>0</v>
      </c>
      <c r="BI3082" s="90">
        <f t="shared" si="4874"/>
        <v>0</v>
      </c>
      <c r="BJ3082" s="90">
        <f t="shared" si="4875"/>
        <v>0</v>
      </c>
      <c r="BK3082" s="90">
        <f t="shared" si="4876"/>
        <v>0</v>
      </c>
      <c r="BL3082" s="90">
        <f t="shared" si="4877"/>
        <v>0</v>
      </c>
    </row>
    <row r="3083" spans="1:64" ht="15" customHeight="1" x14ac:dyDescent="0.2">
      <c r="A3083" s="109"/>
      <c r="B3083" s="109"/>
      <c r="C3083" s="85" t="s">
        <v>36</v>
      </c>
      <c r="D3083" s="616" t="str">
        <f t="shared" si="4845"/>
        <v/>
      </c>
      <c r="E3083" s="616"/>
      <c r="F3083" s="616"/>
      <c r="G3083" s="616"/>
      <c r="H3083" s="616"/>
      <c r="I3083" s="616"/>
      <c r="J3083" s="616"/>
      <c r="K3083" s="616"/>
      <c r="L3083" s="616"/>
      <c r="M3083" s="602" t="str">
        <f t="shared" si="4846"/>
        <v/>
      </c>
      <c r="N3083" s="602"/>
      <c r="O3083" s="602" t="str">
        <f t="shared" si="4847"/>
        <v/>
      </c>
      <c r="P3083" s="602"/>
      <c r="Q3083" s="602" t="str">
        <f t="shared" si="4848"/>
        <v/>
      </c>
      <c r="R3083" s="602"/>
      <c r="S3083" s="603"/>
      <c r="T3083" s="603"/>
      <c r="U3083" s="206"/>
      <c r="V3083" s="206"/>
      <c r="W3083" s="603"/>
      <c r="X3083" s="603"/>
      <c r="Y3083" s="206"/>
      <c r="Z3083" s="206"/>
      <c r="AA3083" s="603"/>
      <c r="AB3083" s="603"/>
      <c r="AC3083" s="206"/>
      <c r="AD3083" s="206"/>
      <c r="AE3083" s="109"/>
      <c r="AG3083" s="90">
        <f t="shared" si="4849"/>
        <v>18</v>
      </c>
      <c r="AH3083" s="90">
        <f t="shared" si="4850"/>
        <v>0</v>
      </c>
      <c r="AI3083" s="130">
        <f t="shared" si="4851"/>
        <v>0</v>
      </c>
      <c r="AJ3083" s="130">
        <f t="shared" si="4852"/>
        <v>0</v>
      </c>
      <c r="AK3083" s="130">
        <f t="shared" si="4853"/>
        <v>0</v>
      </c>
      <c r="AL3083" s="130">
        <f t="shared" si="4854"/>
        <v>0</v>
      </c>
      <c r="AM3083" s="130">
        <f t="shared" si="4855"/>
        <v>0</v>
      </c>
      <c r="AN3083" s="130">
        <f t="shared" si="4856"/>
        <v>0</v>
      </c>
      <c r="AO3083" s="130">
        <f t="shared" si="4857"/>
        <v>0</v>
      </c>
      <c r="AP3083" s="130">
        <f t="shared" si="4840"/>
        <v>0</v>
      </c>
      <c r="AQ3083" s="130">
        <f t="shared" si="4858"/>
        <v>0</v>
      </c>
      <c r="AR3083" s="130">
        <f t="shared" si="4859"/>
        <v>0</v>
      </c>
      <c r="AS3083" s="130">
        <f t="shared" si="4860"/>
        <v>0</v>
      </c>
      <c r="AT3083" s="130">
        <f t="shared" si="4841"/>
        <v>0</v>
      </c>
      <c r="AU3083" s="130">
        <f t="shared" si="4861"/>
        <v>0</v>
      </c>
      <c r="AV3083" s="130">
        <f t="shared" si="4862"/>
        <v>0</v>
      </c>
      <c r="AW3083" s="130">
        <f t="shared" si="4863"/>
        <v>0</v>
      </c>
      <c r="AX3083" s="130">
        <f t="shared" si="4842"/>
        <v>0</v>
      </c>
      <c r="AY3083" s="90">
        <f t="shared" si="4864"/>
        <v>0</v>
      </c>
      <c r="AZ3083" s="90">
        <f t="shared" si="4865"/>
        <v>0</v>
      </c>
      <c r="BA3083" s="90">
        <f t="shared" si="4866"/>
        <v>0</v>
      </c>
      <c r="BB3083" s="130">
        <f t="shared" si="4867"/>
        <v>0</v>
      </c>
      <c r="BC3083" s="90">
        <f t="shared" si="4868"/>
        <v>0</v>
      </c>
      <c r="BD3083" s="90">
        <f t="shared" si="4869"/>
        <v>0</v>
      </c>
      <c r="BE3083" s="90">
        <f t="shared" si="4870"/>
        <v>0</v>
      </c>
      <c r="BF3083" s="130">
        <f t="shared" si="4871"/>
        <v>0</v>
      </c>
      <c r="BG3083" s="90">
        <f t="shared" si="4872"/>
        <v>0</v>
      </c>
      <c r="BH3083" s="90">
        <f t="shared" si="4873"/>
        <v>0</v>
      </c>
      <c r="BI3083" s="90">
        <f t="shared" si="4874"/>
        <v>0</v>
      </c>
      <c r="BJ3083" s="90">
        <f t="shared" si="4875"/>
        <v>0</v>
      </c>
      <c r="BK3083" s="90">
        <f t="shared" si="4876"/>
        <v>0</v>
      </c>
      <c r="BL3083" s="90">
        <f t="shared" si="4877"/>
        <v>0</v>
      </c>
    </row>
    <row r="3084" spans="1:64" ht="15" customHeight="1" x14ac:dyDescent="0.2">
      <c r="A3084" s="109"/>
      <c r="B3084" s="109"/>
      <c r="C3084" s="85" t="s">
        <v>37</v>
      </c>
      <c r="D3084" s="616" t="str">
        <f t="shared" si="4845"/>
        <v/>
      </c>
      <c r="E3084" s="616"/>
      <c r="F3084" s="616"/>
      <c r="G3084" s="616"/>
      <c r="H3084" s="616"/>
      <c r="I3084" s="616"/>
      <c r="J3084" s="616"/>
      <c r="K3084" s="616"/>
      <c r="L3084" s="616"/>
      <c r="M3084" s="602" t="str">
        <f t="shared" si="4846"/>
        <v/>
      </c>
      <c r="N3084" s="602"/>
      <c r="O3084" s="602" t="str">
        <f t="shared" si="4847"/>
        <v/>
      </c>
      <c r="P3084" s="602"/>
      <c r="Q3084" s="602" t="str">
        <f t="shared" si="4848"/>
        <v/>
      </c>
      <c r="R3084" s="602"/>
      <c r="S3084" s="603"/>
      <c r="T3084" s="603"/>
      <c r="U3084" s="206"/>
      <c r="V3084" s="206"/>
      <c r="W3084" s="603"/>
      <c r="X3084" s="603"/>
      <c r="Y3084" s="206"/>
      <c r="Z3084" s="206"/>
      <c r="AA3084" s="603"/>
      <c r="AB3084" s="603"/>
      <c r="AC3084" s="206"/>
      <c r="AD3084" s="206"/>
      <c r="AE3084" s="109"/>
      <c r="AG3084" s="90">
        <f t="shared" si="4849"/>
        <v>18</v>
      </c>
      <c r="AH3084" s="90">
        <f t="shared" si="4850"/>
        <v>0</v>
      </c>
      <c r="AI3084" s="130">
        <f t="shared" si="4851"/>
        <v>0</v>
      </c>
      <c r="AJ3084" s="130">
        <f t="shared" si="4852"/>
        <v>0</v>
      </c>
      <c r="AK3084" s="130">
        <f t="shared" si="4853"/>
        <v>0</v>
      </c>
      <c r="AL3084" s="130">
        <f t="shared" si="4854"/>
        <v>0</v>
      </c>
      <c r="AM3084" s="130">
        <f t="shared" si="4855"/>
        <v>0</v>
      </c>
      <c r="AN3084" s="130">
        <f t="shared" si="4856"/>
        <v>0</v>
      </c>
      <c r="AO3084" s="130">
        <f t="shared" si="4857"/>
        <v>0</v>
      </c>
      <c r="AP3084" s="130">
        <f t="shared" si="4840"/>
        <v>0</v>
      </c>
      <c r="AQ3084" s="130">
        <f t="shared" si="4858"/>
        <v>0</v>
      </c>
      <c r="AR3084" s="130">
        <f t="shared" si="4859"/>
        <v>0</v>
      </c>
      <c r="AS3084" s="130">
        <f t="shared" si="4860"/>
        <v>0</v>
      </c>
      <c r="AT3084" s="130">
        <f t="shared" si="4841"/>
        <v>0</v>
      </c>
      <c r="AU3084" s="130">
        <f t="shared" si="4861"/>
        <v>0</v>
      </c>
      <c r="AV3084" s="130">
        <f t="shared" si="4862"/>
        <v>0</v>
      </c>
      <c r="AW3084" s="130">
        <f t="shared" si="4863"/>
        <v>0</v>
      </c>
      <c r="AX3084" s="130">
        <f t="shared" si="4842"/>
        <v>0</v>
      </c>
      <c r="AY3084" s="90">
        <f t="shared" si="4864"/>
        <v>0</v>
      </c>
      <c r="AZ3084" s="90">
        <f t="shared" si="4865"/>
        <v>0</v>
      </c>
      <c r="BA3084" s="90">
        <f t="shared" si="4866"/>
        <v>0</v>
      </c>
      <c r="BB3084" s="130">
        <f t="shared" si="4867"/>
        <v>0</v>
      </c>
      <c r="BC3084" s="90">
        <f t="shared" si="4868"/>
        <v>0</v>
      </c>
      <c r="BD3084" s="90">
        <f t="shared" si="4869"/>
        <v>0</v>
      </c>
      <c r="BE3084" s="90">
        <f t="shared" si="4870"/>
        <v>0</v>
      </c>
      <c r="BF3084" s="130">
        <f t="shared" si="4871"/>
        <v>0</v>
      </c>
      <c r="BG3084" s="90">
        <f t="shared" si="4872"/>
        <v>0</v>
      </c>
      <c r="BH3084" s="90">
        <f t="shared" si="4873"/>
        <v>0</v>
      </c>
      <c r="BI3084" s="90">
        <f t="shared" si="4874"/>
        <v>0</v>
      </c>
      <c r="BJ3084" s="90">
        <f t="shared" si="4875"/>
        <v>0</v>
      </c>
      <c r="BK3084" s="90">
        <f t="shared" si="4876"/>
        <v>0</v>
      </c>
      <c r="BL3084" s="90">
        <f t="shared" si="4877"/>
        <v>0</v>
      </c>
    </row>
    <row r="3085" spans="1:64" ht="15" customHeight="1" x14ac:dyDescent="0.2">
      <c r="A3085" s="109"/>
      <c r="B3085" s="109"/>
      <c r="C3085" s="85" t="s">
        <v>40</v>
      </c>
      <c r="D3085" s="616" t="str">
        <f t="shared" si="4845"/>
        <v/>
      </c>
      <c r="E3085" s="616"/>
      <c r="F3085" s="616"/>
      <c r="G3085" s="616"/>
      <c r="H3085" s="616"/>
      <c r="I3085" s="616"/>
      <c r="J3085" s="616"/>
      <c r="K3085" s="616"/>
      <c r="L3085" s="616"/>
      <c r="M3085" s="602" t="str">
        <f t="shared" si="4846"/>
        <v/>
      </c>
      <c r="N3085" s="602"/>
      <c r="O3085" s="602" t="str">
        <f t="shared" si="4847"/>
        <v/>
      </c>
      <c r="P3085" s="602"/>
      <c r="Q3085" s="602" t="str">
        <f t="shared" si="4848"/>
        <v/>
      </c>
      <c r="R3085" s="602"/>
      <c r="S3085" s="603"/>
      <c r="T3085" s="603"/>
      <c r="U3085" s="206"/>
      <c r="V3085" s="206"/>
      <c r="W3085" s="603"/>
      <c r="X3085" s="603"/>
      <c r="Y3085" s="206"/>
      <c r="Z3085" s="206"/>
      <c r="AA3085" s="603"/>
      <c r="AB3085" s="603"/>
      <c r="AC3085" s="206"/>
      <c r="AD3085" s="206"/>
      <c r="AE3085" s="109"/>
      <c r="AG3085" s="90">
        <f t="shared" si="4849"/>
        <v>18</v>
      </c>
      <c r="AH3085" s="90">
        <f t="shared" si="4850"/>
        <v>0</v>
      </c>
      <c r="AI3085" s="130">
        <f t="shared" si="4851"/>
        <v>0</v>
      </c>
      <c r="AJ3085" s="130">
        <f t="shared" si="4852"/>
        <v>0</v>
      </c>
      <c r="AK3085" s="130">
        <f t="shared" si="4853"/>
        <v>0</v>
      </c>
      <c r="AL3085" s="130">
        <f t="shared" si="4854"/>
        <v>0</v>
      </c>
      <c r="AM3085" s="130">
        <f t="shared" si="4855"/>
        <v>0</v>
      </c>
      <c r="AN3085" s="130">
        <f t="shared" si="4856"/>
        <v>0</v>
      </c>
      <c r="AO3085" s="130">
        <f t="shared" si="4857"/>
        <v>0</v>
      </c>
      <c r="AP3085" s="130">
        <f t="shared" si="4840"/>
        <v>0</v>
      </c>
      <c r="AQ3085" s="130">
        <f t="shared" si="4858"/>
        <v>0</v>
      </c>
      <c r="AR3085" s="130">
        <f t="shared" si="4859"/>
        <v>0</v>
      </c>
      <c r="AS3085" s="130">
        <f t="shared" si="4860"/>
        <v>0</v>
      </c>
      <c r="AT3085" s="130">
        <f t="shared" si="4841"/>
        <v>0</v>
      </c>
      <c r="AU3085" s="130">
        <f t="shared" si="4861"/>
        <v>0</v>
      </c>
      <c r="AV3085" s="130">
        <f t="shared" si="4862"/>
        <v>0</v>
      </c>
      <c r="AW3085" s="130">
        <f t="shared" si="4863"/>
        <v>0</v>
      </c>
      <c r="AX3085" s="130">
        <f t="shared" si="4842"/>
        <v>0</v>
      </c>
      <c r="AY3085" s="90">
        <f t="shared" si="4864"/>
        <v>0</v>
      </c>
      <c r="AZ3085" s="90">
        <f t="shared" si="4865"/>
        <v>0</v>
      </c>
      <c r="BA3085" s="90">
        <f t="shared" si="4866"/>
        <v>0</v>
      </c>
      <c r="BB3085" s="130">
        <f t="shared" si="4867"/>
        <v>0</v>
      </c>
      <c r="BC3085" s="90">
        <f t="shared" si="4868"/>
        <v>0</v>
      </c>
      <c r="BD3085" s="90">
        <f t="shared" si="4869"/>
        <v>0</v>
      </c>
      <c r="BE3085" s="90">
        <f t="shared" si="4870"/>
        <v>0</v>
      </c>
      <c r="BF3085" s="130">
        <f t="shared" si="4871"/>
        <v>0</v>
      </c>
      <c r="BG3085" s="90">
        <f t="shared" si="4872"/>
        <v>0</v>
      </c>
      <c r="BH3085" s="90">
        <f t="shared" si="4873"/>
        <v>0</v>
      </c>
      <c r="BI3085" s="90">
        <f t="shared" si="4874"/>
        <v>0</v>
      </c>
      <c r="BJ3085" s="90">
        <f t="shared" si="4875"/>
        <v>0</v>
      </c>
      <c r="BK3085" s="90">
        <f t="shared" si="4876"/>
        <v>0</v>
      </c>
      <c r="BL3085" s="90">
        <f t="shared" si="4877"/>
        <v>0</v>
      </c>
    </row>
    <row r="3086" spans="1:64" ht="15" customHeight="1" x14ac:dyDescent="0.2">
      <c r="A3086" s="109"/>
      <c r="B3086" s="109"/>
      <c r="C3086" s="85" t="s">
        <v>38</v>
      </c>
      <c r="D3086" s="616" t="str">
        <f t="shared" si="4845"/>
        <v/>
      </c>
      <c r="E3086" s="616"/>
      <c r="F3086" s="616"/>
      <c r="G3086" s="616"/>
      <c r="H3086" s="616"/>
      <c r="I3086" s="616"/>
      <c r="J3086" s="616"/>
      <c r="K3086" s="616"/>
      <c r="L3086" s="616"/>
      <c r="M3086" s="602" t="str">
        <f t="shared" si="4846"/>
        <v/>
      </c>
      <c r="N3086" s="602"/>
      <c r="O3086" s="602" t="str">
        <f t="shared" si="4847"/>
        <v/>
      </c>
      <c r="P3086" s="602"/>
      <c r="Q3086" s="602" t="str">
        <f t="shared" si="4848"/>
        <v/>
      </c>
      <c r="R3086" s="602"/>
      <c r="S3086" s="603"/>
      <c r="T3086" s="603"/>
      <c r="U3086" s="206"/>
      <c r="V3086" s="206"/>
      <c r="W3086" s="603"/>
      <c r="X3086" s="603"/>
      <c r="Y3086" s="206"/>
      <c r="Z3086" s="206"/>
      <c r="AA3086" s="603"/>
      <c r="AB3086" s="603"/>
      <c r="AC3086" s="206"/>
      <c r="AD3086" s="206"/>
      <c r="AE3086" s="109"/>
      <c r="AG3086" s="90">
        <f t="shared" si="4849"/>
        <v>18</v>
      </c>
      <c r="AH3086" s="90">
        <f t="shared" si="4850"/>
        <v>0</v>
      </c>
      <c r="AI3086" s="130">
        <f t="shared" si="4851"/>
        <v>0</v>
      </c>
      <c r="AJ3086" s="130">
        <f t="shared" si="4852"/>
        <v>0</v>
      </c>
      <c r="AK3086" s="130">
        <f t="shared" si="4853"/>
        <v>0</v>
      </c>
      <c r="AL3086" s="130">
        <f t="shared" si="4854"/>
        <v>0</v>
      </c>
      <c r="AM3086" s="130">
        <f t="shared" si="4855"/>
        <v>0</v>
      </c>
      <c r="AN3086" s="130">
        <f t="shared" si="4856"/>
        <v>0</v>
      </c>
      <c r="AO3086" s="130">
        <f t="shared" si="4857"/>
        <v>0</v>
      </c>
      <c r="AP3086" s="130">
        <f t="shared" si="4840"/>
        <v>0</v>
      </c>
      <c r="AQ3086" s="130">
        <f t="shared" si="4858"/>
        <v>0</v>
      </c>
      <c r="AR3086" s="130">
        <f t="shared" si="4859"/>
        <v>0</v>
      </c>
      <c r="AS3086" s="130">
        <f t="shared" si="4860"/>
        <v>0</v>
      </c>
      <c r="AT3086" s="130">
        <f t="shared" si="4841"/>
        <v>0</v>
      </c>
      <c r="AU3086" s="130">
        <f t="shared" si="4861"/>
        <v>0</v>
      </c>
      <c r="AV3086" s="130">
        <f t="shared" si="4862"/>
        <v>0</v>
      </c>
      <c r="AW3086" s="130">
        <f t="shared" si="4863"/>
        <v>0</v>
      </c>
      <c r="AX3086" s="130">
        <f t="shared" si="4842"/>
        <v>0</v>
      </c>
      <c r="AY3086" s="90">
        <f t="shared" si="4864"/>
        <v>0</v>
      </c>
      <c r="AZ3086" s="90">
        <f t="shared" si="4865"/>
        <v>0</v>
      </c>
      <c r="BA3086" s="90">
        <f t="shared" si="4866"/>
        <v>0</v>
      </c>
      <c r="BB3086" s="130">
        <f t="shared" si="4867"/>
        <v>0</v>
      </c>
      <c r="BC3086" s="90">
        <f t="shared" si="4868"/>
        <v>0</v>
      </c>
      <c r="BD3086" s="90">
        <f t="shared" si="4869"/>
        <v>0</v>
      </c>
      <c r="BE3086" s="90">
        <f t="shared" si="4870"/>
        <v>0</v>
      </c>
      <c r="BF3086" s="130">
        <f t="shared" si="4871"/>
        <v>0</v>
      </c>
      <c r="BG3086" s="90">
        <f t="shared" si="4872"/>
        <v>0</v>
      </c>
      <c r="BH3086" s="90">
        <f t="shared" si="4873"/>
        <v>0</v>
      </c>
      <c r="BI3086" s="90">
        <f t="shared" si="4874"/>
        <v>0</v>
      </c>
      <c r="BJ3086" s="90">
        <f t="shared" si="4875"/>
        <v>0</v>
      </c>
      <c r="BK3086" s="90">
        <f t="shared" si="4876"/>
        <v>0</v>
      </c>
      <c r="BL3086" s="90">
        <f t="shared" si="4877"/>
        <v>0</v>
      </c>
    </row>
    <row r="3087" spans="1:64" ht="15" customHeight="1" x14ac:dyDescent="0.2">
      <c r="A3087" s="109"/>
      <c r="B3087" s="109"/>
      <c r="C3087" s="85" t="s">
        <v>39</v>
      </c>
      <c r="D3087" s="616" t="str">
        <f t="shared" si="4845"/>
        <v/>
      </c>
      <c r="E3087" s="616"/>
      <c r="F3087" s="616"/>
      <c r="G3087" s="616"/>
      <c r="H3087" s="616"/>
      <c r="I3087" s="616"/>
      <c r="J3087" s="616"/>
      <c r="K3087" s="616"/>
      <c r="L3087" s="616"/>
      <c r="M3087" s="602" t="str">
        <f t="shared" si="4846"/>
        <v/>
      </c>
      <c r="N3087" s="602"/>
      <c r="O3087" s="602" t="str">
        <f t="shared" si="4847"/>
        <v/>
      </c>
      <c r="P3087" s="602"/>
      <c r="Q3087" s="602" t="str">
        <f t="shared" si="4848"/>
        <v/>
      </c>
      <c r="R3087" s="602"/>
      <c r="S3087" s="603"/>
      <c r="T3087" s="603"/>
      <c r="U3087" s="206"/>
      <c r="V3087" s="206"/>
      <c r="W3087" s="603"/>
      <c r="X3087" s="603"/>
      <c r="Y3087" s="206"/>
      <c r="Z3087" s="206"/>
      <c r="AA3087" s="603"/>
      <c r="AB3087" s="603"/>
      <c r="AC3087" s="206"/>
      <c r="AD3087" s="206"/>
      <c r="AE3087" s="109"/>
      <c r="AG3087" s="90">
        <f t="shared" si="4849"/>
        <v>18</v>
      </c>
      <c r="AH3087" s="90">
        <f t="shared" si="4850"/>
        <v>0</v>
      </c>
      <c r="AI3087" s="130">
        <f t="shared" si="4851"/>
        <v>0</v>
      </c>
      <c r="AJ3087" s="130">
        <f t="shared" si="4852"/>
        <v>0</v>
      </c>
      <c r="AK3087" s="130">
        <f t="shared" si="4853"/>
        <v>0</v>
      </c>
      <c r="AL3087" s="130">
        <f t="shared" si="4854"/>
        <v>0</v>
      </c>
      <c r="AM3087" s="130">
        <f t="shared" si="4855"/>
        <v>0</v>
      </c>
      <c r="AN3087" s="130">
        <f t="shared" si="4856"/>
        <v>0</v>
      </c>
      <c r="AO3087" s="130">
        <f t="shared" si="4857"/>
        <v>0</v>
      </c>
      <c r="AP3087" s="130">
        <f t="shared" si="4840"/>
        <v>0</v>
      </c>
      <c r="AQ3087" s="130">
        <f t="shared" si="4858"/>
        <v>0</v>
      </c>
      <c r="AR3087" s="130">
        <f t="shared" si="4859"/>
        <v>0</v>
      </c>
      <c r="AS3087" s="130">
        <f t="shared" si="4860"/>
        <v>0</v>
      </c>
      <c r="AT3087" s="130">
        <f t="shared" si="4841"/>
        <v>0</v>
      </c>
      <c r="AU3087" s="130">
        <f t="shared" si="4861"/>
        <v>0</v>
      </c>
      <c r="AV3087" s="130">
        <f t="shared" si="4862"/>
        <v>0</v>
      </c>
      <c r="AW3087" s="130">
        <f t="shared" si="4863"/>
        <v>0</v>
      </c>
      <c r="AX3087" s="130">
        <f t="shared" si="4842"/>
        <v>0</v>
      </c>
      <c r="AY3087" s="90">
        <f t="shared" si="4864"/>
        <v>0</v>
      </c>
      <c r="AZ3087" s="90">
        <f t="shared" si="4865"/>
        <v>0</v>
      </c>
      <c r="BA3087" s="90">
        <f t="shared" si="4866"/>
        <v>0</v>
      </c>
      <c r="BB3087" s="130">
        <f t="shared" si="4867"/>
        <v>0</v>
      </c>
      <c r="BC3087" s="90">
        <f t="shared" si="4868"/>
        <v>0</v>
      </c>
      <c r="BD3087" s="90">
        <f t="shared" si="4869"/>
        <v>0</v>
      </c>
      <c r="BE3087" s="90">
        <f t="shared" si="4870"/>
        <v>0</v>
      </c>
      <c r="BF3087" s="130">
        <f t="shared" si="4871"/>
        <v>0</v>
      </c>
      <c r="BG3087" s="90">
        <f t="shared" si="4872"/>
        <v>0</v>
      </c>
      <c r="BH3087" s="90">
        <f t="shared" si="4873"/>
        <v>0</v>
      </c>
      <c r="BI3087" s="90">
        <f t="shared" si="4874"/>
        <v>0</v>
      </c>
      <c r="BJ3087" s="90">
        <f t="shared" si="4875"/>
        <v>0</v>
      </c>
      <c r="BK3087" s="90">
        <f t="shared" si="4876"/>
        <v>0</v>
      </c>
      <c r="BL3087" s="90">
        <f t="shared" si="4877"/>
        <v>0</v>
      </c>
    </row>
    <row r="3088" spans="1:64" ht="15" customHeight="1" x14ac:dyDescent="0.2">
      <c r="A3088" s="109"/>
      <c r="B3088" s="109"/>
      <c r="C3088" s="85" t="s">
        <v>41</v>
      </c>
      <c r="D3088" s="616" t="str">
        <f t="shared" si="4845"/>
        <v/>
      </c>
      <c r="E3088" s="616"/>
      <c r="F3088" s="616"/>
      <c r="G3088" s="616"/>
      <c r="H3088" s="616"/>
      <c r="I3088" s="616"/>
      <c r="J3088" s="616"/>
      <c r="K3088" s="616"/>
      <c r="L3088" s="616"/>
      <c r="M3088" s="602" t="str">
        <f t="shared" si="4846"/>
        <v/>
      </c>
      <c r="N3088" s="602"/>
      <c r="O3088" s="602" t="str">
        <f t="shared" si="4847"/>
        <v/>
      </c>
      <c r="P3088" s="602"/>
      <c r="Q3088" s="602" t="str">
        <f t="shared" si="4848"/>
        <v/>
      </c>
      <c r="R3088" s="602"/>
      <c r="S3088" s="603"/>
      <c r="T3088" s="603"/>
      <c r="U3088" s="206"/>
      <c r="V3088" s="206"/>
      <c r="W3088" s="603"/>
      <c r="X3088" s="603"/>
      <c r="Y3088" s="206"/>
      <c r="Z3088" s="206"/>
      <c r="AA3088" s="603"/>
      <c r="AB3088" s="603"/>
      <c r="AC3088" s="206"/>
      <c r="AD3088" s="206"/>
      <c r="AE3088" s="109"/>
      <c r="AG3088" s="90">
        <f t="shared" si="4849"/>
        <v>18</v>
      </c>
      <c r="AH3088" s="90">
        <f t="shared" si="4850"/>
        <v>0</v>
      </c>
      <c r="AI3088" s="130">
        <f t="shared" si="4851"/>
        <v>0</v>
      </c>
      <c r="AJ3088" s="130">
        <f t="shared" si="4852"/>
        <v>0</v>
      </c>
      <c r="AK3088" s="130">
        <f t="shared" si="4853"/>
        <v>0</v>
      </c>
      <c r="AL3088" s="130">
        <f t="shared" si="4854"/>
        <v>0</v>
      </c>
      <c r="AM3088" s="130">
        <f t="shared" si="4855"/>
        <v>0</v>
      </c>
      <c r="AN3088" s="130">
        <f t="shared" si="4856"/>
        <v>0</v>
      </c>
      <c r="AO3088" s="130">
        <f t="shared" si="4857"/>
        <v>0</v>
      </c>
      <c r="AP3088" s="130">
        <f t="shared" si="4840"/>
        <v>0</v>
      </c>
      <c r="AQ3088" s="130">
        <f t="shared" si="4858"/>
        <v>0</v>
      </c>
      <c r="AR3088" s="130">
        <f t="shared" si="4859"/>
        <v>0</v>
      </c>
      <c r="AS3088" s="130">
        <f t="shared" si="4860"/>
        <v>0</v>
      </c>
      <c r="AT3088" s="130">
        <f t="shared" si="4841"/>
        <v>0</v>
      </c>
      <c r="AU3088" s="130">
        <f t="shared" si="4861"/>
        <v>0</v>
      </c>
      <c r="AV3088" s="130">
        <f t="shared" si="4862"/>
        <v>0</v>
      </c>
      <c r="AW3088" s="130">
        <f t="shared" si="4863"/>
        <v>0</v>
      </c>
      <c r="AX3088" s="130">
        <f t="shared" si="4842"/>
        <v>0</v>
      </c>
      <c r="AY3088" s="90">
        <f t="shared" si="4864"/>
        <v>0</v>
      </c>
      <c r="AZ3088" s="90">
        <f t="shared" si="4865"/>
        <v>0</v>
      </c>
      <c r="BA3088" s="90">
        <f t="shared" si="4866"/>
        <v>0</v>
      </c>
      <c r="BB3088" s="130">
        <f t="shared" si="4867"/>
        <v>0</v>
      </c>
      <c r="BC3088" s="90">
        <f t="shared" si="4868"/>
        <v>0</v>
      </c>
      <c r="BD3088" s="90">
        <f t="shared" si="4869"/>
        <v>0</v>
      </c>
      <c r="BE3088" s="90">
        <f t="shared" si="4870"/>
        <v>0</v>
      </c>
      <c r="BF3088" s="130">
        <f t="shared" si="4871"/>
        <v>0</v>
      </c>
      <c r="BG3088" s="90">
        <f t="shared" si="4872"/>
        <v>0</v>
      </c>
      <c r="BH3088" s="90">
        <f t="shared" si="4873"/>
        <v>0</v>
      </c>
      <c r="BI3088" s="90">
        <f t="shared" si="4874"/>
        <v>0</v>
      </c>
      <c r="BJ3088" s="90">
        <f t="shared" si="4875"/>
        <v>0</v>
      </c>
      <c r="BK3088" s="90">
        <f t="shared" si="4876"/>
        <v>0</v>
      </c>
      <c r="BL3088" s="90">
        <f t="shared" si="4877"/>
        <v>0</v>
      </c>
    </row>
    <row r="3089" spans="1:64" ht="15" customHeight="1" x14ac:dyDescent="0.2">
      <c r="A3089" s="109"/>
      <c r="B3089" s="109"/>
      <c r="C3089" s="85" t="s">
        <v>42</v>
      </c>
      <c r="D3089" s="616" t="str">
        <f t="shared" si="4845"/>
        <v/>
      </c>
      <c r="E3089" s="616"/>
      <c r="F3089" s="616"/>
      <c r="G3089" s="616"/>
      <c r="H3089" s="616"/>
      <c r="I3089" s="616"/>
      <c r="J3089" s="616"/>
      <c r="K3089" s="616"/>
      <c r="L3089" s="616"/>
      <c r="M3089" s="602" t="str">
        <f t="shared" si="4846"/>
        <v/>
      </c>
      <c r="N3089" s="602"/>
      <c r="O3089" s="602" t="str">
        <f t="shared" si="4847"/>
        <v/>
      </c>
      <c r="P3089" s="602"/>
      <c r="Q3089" s="602" t="str">
        <f t="shared" si="4848"/>
        <v/>
      </c>
      <c r="R3089" s="602"/>
      <c r="S3089" s="603"/>
      <c r="T3089" s="603"/>
      <c r="U3089" s="206"/>
      <c r="V3089" s="206"/>
      <c r="W3089" s="603"/>
      <c r="X3089" s="603"/>
      <c r="Y3089" s="206"/>
      <c r="Z3089" s="206"/>
      <c r="AA3089" s="603"/>
      <c r="AB3089" s="603"/>
      <c r="AC3089" s="206"/>
      <c r="AD3089" s="206"/>
      <c r="AE3089" s="109"/>
      <c r="AG3089" s="90">
        <f t="shared" si="4849"/>
        <v>18</v>
      </c>
      <c r="AH3089" s="90">
        <f t="shared" si="4850"/>
        <v>0</v>
      </c>
      <c r="AI3089" s="130">
        <f t="shared" si="4851"/>
        <v>0</v>
      </c>
      <c r="AJ3089" s="130">
        <f t="shared" si="4852"/>
        <v>0</v>
      </c>
      <c r="AK3089" s="130">
        <f t="shared" si="4853"/>
        <v>0</v>
      </c>
      <c r="AL3089" s="130">
        <f t="shared" si="4854"/>
        <v>0</v>
      </c>
      <c r="AM3089" s="130">
        <f t="shared" si="4855"/>
        <v>0</v>
      </c>
      <c r="AN3089" s="130">
        <f t="shared" si="4856"/>
        <v>0</v>
      </c>
      <c r="AO3089" s="130">
        <f t="shared" si="4857"/>
        <v>0</v>
      </c>
      <c r="AP3089" s="130">
        <f t="shared" si="4840"/>
        <v>0</v>
      </c>
      <c r="AQ3089" s="130">
        <f t="shared" si="4858"/>
        <v>0</v>
      </c>
      <c r="AR3089" s="130">
        <f t="shared" si="4859"/>
        <v>0</v>
      </c>
      <c r="AS3089" s="130">
        <f t="shared" si="4860"/>
        <v>0</v>
      </c>
      <c r="AT3089" s="130">
        <f t="shared" si="4841"/>
        <v>0</v>
      </c>
      <c r="AU3089" s="130">
        <f t="shared" si="4861"/>
        <v>0</v>
      </c>
      <c r="AV3089" s="130">
        <f t="shared" si="4862"/>
        <v>0</v>
      </c>
      <c r="AW3089" s="130">
        <f t="shared" si="4863"/>
        <v>0</v>
      </c>
      <c r="AX3089" s="130">
        <f t="shared" si="4842"/>
        <v>0</v>
      </c>
      <c r="AY3089" s="90">
        <f t="shared" si="4864"/>
        <v>0</v>
      </c>
      <c r="AZ3089" s="90">
        <f t="shared" si="4865"/>
        <v>0</v>
      </c>
      <c r="BA3089" s="90">
        <f t="shared" si="4866"/>
        <v>0</v>
      </c>
      <c r="BB3089" s="130">
        <f t="shared" si="4867"/>
        <v>0</v>
      </c>
      <c r="BC3089" s="90">
        <f t="shared" si="4868"/>
        <v>0</v>
      </c>
      <c r="BD3089" s="90">
        <f t="shared" si="4869"/>
        <v>0</v>
      </c>
      <c r="BE3089" s="90">
        <f t="shared" si="4870"/>
        <v>0</v>
      </c>
      <c r="BF3089" s="130">
        <f t="shared" si="4871"/>
        <v>0</v>
      </c>
      <c r="BG3089" s="90">
        <f t="shared" si="4872"/>
        <v>0</v>
      </c>
      <c r="BH3089" s="90">
        <f t="shared" si="4873"/>
        <v>0</v>
      </c>
      <c r="BI3089" s="90">
        <f t="shared" si="4874"/>
        <v>0</v>
      </c>
      <c r="BJ3089" s="90">
        <f t="shared" si="4875"/>
        <v>0</v>
      </c>
      <c r="BK3089" s="90">
        <f t="shared" si="4876"/>
        <v>0</v>
      </c>
      <c r="BL3089" s="90">
        <f t="shared" si="4877"/>
        <v>0</v>
      </c>
    </row>
    <row r="3090" spans="1:64" ht="15" customHeight="1" x14ac:dyDescent="0.2">
      <c r="A3090" s="109"/>
      <c r="B3090" s="109"/>
      <c r="C3090" s="85" t="s">
        <v>43</v>
      </c>
      <c r="D3090" s="616" t="str">
        <f t="shared" si="4845"/>
        <v/>
      </c>
      <c r="E3090" s="616"/>
      <c r="F3090" s="616"/>
      <c r="G3090" s="616"/>
      <c r="H3090" s="616"/>
      <c r="I3090" s="616"/>
      <c r="J3090" s="616"/>
      <c r="K3090" s="616"/>
      <c r="L3090" s="616"/>
      <c r="M3090" s="602" t="str">
        <f t="shared" si="4846"/>
        <v/>
      </c>
      <c r="N3090" s="602"/>
      <c r="O3090" s="602" t="str">
        <f t="shared" si="4847"/>
        <v/>
      </c>
      <c r="P3090" s="602"/>
      <c r="Q3090" s="602" t="str">
        <f t="shared" si="4848"/>
        <v/>
      </c>
      <c r="R3090" s="602"/>
      <c r="S3090" s="603"/>
      <c r="T3090" s="603"/>
      <c r="U3090" s="206"/>
      <c r="V3090" s="206"/>
      <c r="W3090" s="603"/>
      <c r="X3090" s="603"/>
      <c r="Y3090" s="206"/>
      <c r="Z3090" s="206"/>
      <c r="AA3090" s="603"/>
      <c r="AB3090" s="603"/>
      <c r="AC3090" s="206"/>
      <c r="AD3090" s="206"/>
      <c r="AE3090" s="109"/>
      <c r="AG3090" s="90">
        <f t="shared" si="4849"/>
        <v>18</v>
      </c>
      <c r="AH3090" s="90">
        <f t="shared" si="4850"/>
        <v>0</v>
      </c>
      <c r="AI3090" s="130">
        <f t="shared" si="4851"/>
        <v>0</v>
      </c>
      <c r="AJ3090" s="130">
        <f t="shared" si="4852"/>
        <v>0</v>
      </c>
      <c r="AK3090" s="130">
        <f t="shared" si="4853"/>
        <v>0</v>
      </c>
      <c r="AL3090" s="130">
        <f t="shared" si="4854"/>
        <v>0</v>
      </c>
      <c r="AM3090" s="130">
        <f t="shared" si="4855"/>
        <v>0</v>
      </c>
      <c r="AN3090" s="130">
        <f t="shared" si="4856"/>
        <v>0</v>
      </c>
      <c r="AO3090" s="130">
        <f t="shared" si="4857"/>
        <v>0</v>
      </c>
      <c r="AP3090" s="130">
        <f t="shared" si="4840"/>
        <v>0</v>
      </c>
      <c r="AQ3090" s="130">
        <f t="shared" si="4858"/>
        <v>0</v>
      </c>
      <c r="AR3090" s="130">
        <f t="shared" si="4859"/>
        <v>0</v>
      </c>
      <c r="AS3090" s="130">
        <f t="shared" si="4860"/>
        <v>0</v>
      </c>
      <c r="AT3090" s="130">
        <f t="shared" si="4841"/>
        <v>0</v>
      </c>
      <c r="AU3090" s="130">
        <f t="shared" si="4861"/>
        <v>0</v>
      </c>
      <c r="AV3090" s="130">
        <f t="shared" si="4862"/>
        <v>0</v>
      </c>
      <c r="AW3090" s="130">
        <f t="shared" si="4863"/>
        <v>0</v>
      </c>
      <c r="AX3090" s="130">
        <f t="shared" si="4842"/>
        <v>0</v>
      </c>
      <c r="AY3090" s="90">
        <f t="shared" si="4864"/>
        <v>0</v>
      </c>
      <c r="AZ3090" s="90">
        <f t="shared" si="4865"/>
        <v>0</v>
      </c>
      <c r="BA3090" s="90">
        <f t="shared" si="4866"/>
        <v>0</v>
      </c>
      <c r="BB3090" s="130">
        <f t="shared" si="4867"/>
        <v>0</v>
      </c>
      <c r="BC3090" s="90">
        <f t="shared" si="4868"/>
        <v>0</v>
      </c>
      <c r="BD3090" s="90">
        <f t="shared" si="4869"/>
        <v>0</v>
      </c>
      <c r="BE3090" s="90">
        <f t="shared" si="4870"/>
        <v>0</v>
      </c>
      <c r="BF3090" s="130">
        <f t="shared" si="4871"/>
        <v>0</v>
      </c>
      <c r="BG3090" s="90">
        <f t="shared" si="4872"/>
        <v>0</v>
      </c>
      <c r="BH3090" s="90">
        <f t="shared" si="4873"/>
        <v>0</v>
      </c>
      <c r="BI3090" s="90">
        <f t="shared" si="4874"/>
        <v>0</v>
      </c>
      <c r="BJ3090" s="90">
        <f t="shared" si="4875"/>
        <v>0</v>
      </c>
      <c r="BK3090" s="90">
        <f t="shared" si="4876"/>
        <v>0</v>
      </c>
      <c r="BL3090" s="90">
        <f t="shared" si="4877"/>
        <v>0</v>
      </c>
    </row>
    <row r="3091" spans="1:64" ht="15" customHeight="1" x14ac:dyDescent="0.2">
      <c r="A3091" s="109"/>
      <c r="B3091" s="109"/>
      <c r="C3091" s="85" t="s">
        <v>44</v>
      </c>
      <c r="D3091" s="616" t="str">
        <f t="shared" si="4845"/>
        <v/>
      </c>
      <c r="E3091" s="616"/>
      <c r="F3091" s="616"/>
      <c r="G3091" s="616"/>
      <c r="H3091" s="616"/>
      <c r="I3091" s="616"/>
      <c r="J3091" s="616"/>
      <c r="K3091" s="616"/>
      <c r="L3091" s="616"/>
      <c r="M3091" s="602" t="str">
        <f t="shared" si="4846"/>
        <v/>
      </c>
      <c r="N3091" s="602"/>
      <c r="O3091" s="602" t="str">
        <f t="shared" si="4847"/>
        <v/>
      </c>
      <c r="P3091" s="602"/>
      <c r="Q3091" s="602" t="str">
        <f t="shared" si="4848"/>
        <v/>
      </c>
      <c r="R3091" s="602"/>
      <c r="S3091" s="603"/>
      <c r="T3091" s="603"/>
      <c r="U3091" s="206"/>
      <c r="V3091" s="206"/>
      <c r="W3091" s="603"/>
      <c r="X3091" s="603"/>
      <c r="Y3091" s="206"/>
      <c r="Z3091" s="206"/>
      <c r="AA3091" s="603"/>
      <c r="AB3091" s="603"/>
      <c r="AC3091" s="206"/>
      <c r="AD3091" s="206"/>
      <c r="AE3091" s="109"/>
      <c r="AG3091" s="90">
        <f t="shared" si="4849"/>
        <v>18</v>
      </c>
      <c r="AH3091" s="90">
        <f t="shared" si="4850"/>
        <v>0</v>
      </c>
      <c r="AI3091" s="130">
        <f t="shared" si="4851"/>
        <v>0</v>
      </c>
      <c r="AJ3091" s="130">
        <f t="shared" si="4852"/>
        <v>0</v>
      </c>
      <c r="AK3091" s="130">
        <f t="shared" si="4853"/>
        <v>0</v>
      </c>
      <c r="AL3091" s="130">
        <f t="shared" si="4854"/>
        <v>0</v>
      </c>
      <c r="AM3091" s="130">
        <f t="shared" si="4855"/>
        <v>0</v>
      </c>
      <c r="AN3091" s="130">
        <f t="shared" si="4856"/>
        <v>0</v>
      </c>
      <c r="AO3091" s="130">
        <f t="shared" si="4857"/>
        <v>0</v>
      </c>
      <c r="AP3091" s="130">
        <f t="shared" si="4840"/>
        <v>0</v>
      </c>
      <c r="AQ3091" s="130">
        <f t="shared" si="4858"/>
        <v>0</v>
      </c>
      <c r="AR3091" s="130">
        <f t="shared" si="4859"/>
        <v>0</v>
      </c>
      <c r="AS3091" s="130">
        <f t="shared" si="4860"/>
        <v>0</v>
      </c>
      <c r="AT3091" s="130">
        <f t="shared" si="4841"/>
        <v>0</v>
      </c>
      <c r="AU3091" s="130">
        <f t="shared" si="4861"/>
        <v>0</v>
      </c>
      <c r="AV3091" s="130">
        <f t="shared" si="4862"/>
        <v>0</v>
      </c>
      <c r="AW3091" s="130">
        <f t="shared" si="4863"/>
        <v>0</v>
      </c>
      <c r="AX3091" s="130">
        <f t="shared" si="4842"/>
        <v>0</v>
      </c>
      <c r="AY3091" s="90">
        <f t="shared" si="4864"/>
        <v>0</v>
      </c>
      <c r="AZ3091" s="90">
        <f t="shared" si="4865"/>
        <v>0</v>
      </c>
      <c r="BA3091" s="90">
        <f t="shared" si="4866"/>
        <v>0</v>
      </c>
      <c r="BB3091" s="130">
        <f t="shared" si="4867"/>
        <v>0</v>
      </c>
      <c r="BC3091" s="90">
        <f t="shared" si="4868"/>
        <v>0</v>
      </c>
      <c r="BD3091" s="90">
        <f t="shared" si="4869"/>
        <v>0</v>
      </c>
      <c r="BE3091" s="90">
        <f t="shared" si="4870"/>
        <v>0</v>
      </c>
      <c r="BF3091" s="130">
        <f t="shared" si="4871"/>
        <v>0</v>
      </c>
      <c r="BG3091" s="90">
        <f t="shared" si="4872"/>
        <v>0</v>
      </c>
      <c r="BH3091" s="90">
        <f t="shared" si="4873"/>
        <v>0</v>
      </c>
      <c r="BI3091" s="90">
        <f t="shared" si="4874"/>
        <v>0</v>
      </c>
      <c r="BJ3091" s="90">
        <f t="shared" si="4875"/>
        <v>0</v>
      </c>
      <c r="BK3091" s="90">
        <f t="shared" si="4876"/>
        <v>0</v>
      </c>
      <c r="BL3091" s="90">
        <f t="shared" si="4877"/>
        <v>0</v>
      </c>
    </row>
    <row r="3092" spans="1:64" ht="15" customHeight="1" x14ac:dyDescent="0.2">
      <c r="A3092" s="109"/>
      <c r="B3092" s="109"/>
      <c r="C3092" s="85" t="s">
        <v>45</v>
      </c>
      <c r="D3092" s="616" t="str">
        <f t="shared" si="4845"/>
        <v/>
      </c>
      <c r="E3092" s="616"/>
      <c r="F3092" s="616"/>
      <c r="G3092" s="616"/>
      <c r="H3092" s="616"/>
      <c r="I3092" s="616"/>
      <c r="J3092" s="616"/>
      <c r="K3092" s="616"/>
      <c r="L3092" s="616"/>
      <c r="M3092" s="602" t="str">
        <f t="shared" si="4846"/>
        <v/>
      </c>
      <c r="N3092" s="602"/>
      <c r="O3092" s="602" t="str">
        <f t="shared" si="4847"/>
        <v/>
      </c>
      <c r="P3092" s="602"/>
      <c r="Q3092" s="602" t="str">
        <f t="shared" si="4848"/>
        <v/>
      </c>
      <c r="R3092" s="602"/>
      <c r="S3092" s="603"/>
      <c r="T3092" s="603"/>
      <c r="U3092" s="206"/>
      <c r="V3092" s="206"/>
      <c r="W3092" s="603"/>
      <c r="X3092" s="603"/>
      <c r="Y3092" s="206"/>
      <c r="Z3092" s="206"/>
      <c r="AA3092" s="603"/>
      <c r="AB3092" s="603"/>
      <c r="AC3092" s="206"/>
      <c r="AD3092" s="206"/>
      <c r="AE3092" s="109"/>
      <c r="AG3092" s="90">
        <f t="shared" si="4849"/>
        <v>18</v>
      </c>
      <c r="AH3092" s="90">
        <f t="shared" si="4850"/>
        <v>0</v>
      </c>
      <c r="AI3092" s="130">
        <f t="shared" si="4851"/>
        <v>0</v>
      </c>
      <c r="AJ3092" s="130">
        <f t="shared" si="4852"/>
        <v>0</v>
      </c>
      <c r="AK3092" s="130">
        <f t="shared" si="4853"/>
        <v>0</v>
      </c>
      <c r="AL3092" s="130">
        <f t="shared" si="4854"/>
        <v>0</v>
      </c>
      <c r="AM3092" s="130">
        <f t="shared" si="4855"/>
        <v>0</v>
      </c>
      <c r="AN3092" s="130">
        <f t="shared" si="4856"/>
        <v>0</v>
      </c>
      <c r="AO3092" s="130">
        <f t="shared" si="4857"/>
        <v>0</v>
      </c>
      <c r="AP3092" s="130">
        <f t="shared" si="4840"/>
        <v>0</v>
      </c>
      <c r="AQ3092" s="130">
        <f t="shared" si="4858"/>
        <v>0</v>
      </c>
      <c r="AR3092" s="130">
        <f t="shared" si="4859"/>
        <v>0</v>
      </c>
      <c r="AS3092" s="130">
        <f t="shared" si="4860"/>
        <v>0</v>
      </c>
      <c r="AT3092" s="130">
        <f t="shared" si="4841"/>
        <v>0</v>
      </c>
      <c r="AU3092" s="130">
        <f t="shared" si="4861"/>
        <v>0</v>
      </c>
      <c r="AV3092" s="130">
        <f t="shared" si="4862"/>
        <v>0</v>
      </c>
      <c r="AW3092" s="130">
        <f t="shared" si="4863"/>
        <v>0</v>
      </c>
      <c r="AX3092" s="130">
        <f t="shared" si="4842"/>
        <v>0</v>
      </c>
      <c r="AY3092" s="90">
        <f t="shared" si="4864"/>
        <v>0</v>
      </c>
      <c r="AZ3092" s="90">
        <f t="shared" si="4865"/>
        <v>0</v>
      </c>
      <c r="BA3092" s="90">
        <f t="shared" si="4866"/>
        <v>0</v>
      </c>
      <c r="BB3092" s="130">
        <f t="shared" si="4867"/>
        <v>0</v>
      </c>
      <c r="BC3092" s="90">
        <f t="shared" si="4868"/>
        <v>0</v>
      </c>
      <c r="BD3092" s="90">
        <f t="shared" si="4869"/>
        <v>0</v>
      </c>
      <c r="BE3092" s="90">
        <f t="shared" si="4870"/>
        <v>0</v>
      </c>
      <c r="BF3092" s="130">
        <f t="shared" si="4871"/>
        <v>0</v>
      </c>
      <c r="BG3092" s="90">
        <f t="shared" si="4872"/>
        <v>0</v>
      </c>
      <c r="BH3092" s="90">
        <f t="shared" si="4873"/>
        <v>0</v>
      </c>
      <c r="BI3092" s="90">
        <f t="shared" si="4874"/>
        <v>0</v>
      </c>
      <c r="BJ3092" s="90">
        <f t="shared" si="4875"/>
        <v>0</v>
      </c>
      <c r="BK3092" s="90">
        <f t="shared" si="4876"/>
        <v>0</v>
      </c>
      <c r="BL3092" s="90">
        <f t="shared" si="4877"/>
        <v>0</v>
      </c>
    </row>
    <row r="3093" spans="1:64" ht="15" customHeight="1" x14ac:dyDescent="0.2">
      <c r="A3093" s="109"/>
      <c r="B3093" s="109"/>
      <c r="C3093" s="85" t="s">
        <v>46</v>
      </c>
      <c r="D3093" s="616" t="str">
        <f t="shared" si="4845"/>
        <v/>
      </c>
      <c r="E3093" s="616"/>
      <c r="F3093" s="616"/>
      <c r="G3093" s="616"/>
      <c r="H3093" s="616"/>
      <c r="I3093" s="616"/>
      <c r="J3093" s="616"/>
      <c r="K3093" s="616"/>
      <c r="L3093" s="616"/>
      <c r="M3093" s="602" t="str">
        <f t="shared" si="4846"/>
        <v/>
      </c>
      <c r="N3093" s="602"/>
      <c r="O3093" s="602" t="str">
        <f t="shared" si="4847"/>
        <v/>
      </c>
      <c r="P3093" s="602"/>
      <c r="Q3093" s="602" t="str">
        <f t="shared" si="4848"/>
        <v/>
      </c>
      <c r="R3093" s="602"/>
      <c r="S3093" s="603"/>
      <c r="T3093" s="603"/>
      <c r="U3093" s="206"/>
      <c r="V3093" s="206"/>
      <c r="W3093" s="603"/>
      <c r="X3093" s="603"/>
      <c r="Y3093" s="206"/>
      <c r="Z3093" s="206"/>
      <c r="AA3093" s="603"/>
      <c r="AB3093" s="603"/>
      <c r="AC3093" s="206"/>
      <c r="AD3093" s="206"/>
      <c r="AE3093" s="109"/>
      <c r="AG3093" s="90">
        <f t="shared" si="4849"/>
        <v>18</v>
      </c>
      <c r="AH3093" s="90">
        <f t="shared" si="4850"/>
        <v>0</v>
      </c>
      <c r="AI3093" s="130">
        <f t="shared" si="4851"/>
        <v>0</v>
      </c>
      <c r="AJ3093" s="130">
        <f t="shared" si="4852"/>
        <v>0</v>
      </c>
      <c r="AK3093" s="130">
        <f t="shared" si="4853"/>
        <v>0</v>
      </c>
      <c r="AL3093" s="130">
        <f t="shared" si="4854"/>
        <v>0</v>
      </c>
      <c r="AM3093" s="130">
        <f t="shared" si="4855"/>
        <v>0</v>
      </c>
      <c r="AN3093" s="130">
        <f t="shared" si="4856"/>
        <v>0</v>
      </c>
      <c r="AO3093" s="130">
        <f t="shared" si="4857"/>
        <v>0</v>
      </c>
      <c r="AP3093" s="130">
        <f t="shared" si="4840"/>
        <v>0</v>
      </c>
      <c r="AQ3093" s="130">
        <f t="shared" si="4858"/>
        <v>0</v>
      </c>
      <c r="AR3093" s="130">
        <f t="shared" si="4859"/>
        <v>0</v>
      </c>
      <c r="AS3093" s="130">
        <f t="shared" si="4860"/>
        <v>0</v>
      </c>
      <c r="AT3093" s="130">
        <f t="shared" si="4841"/>
        <v>0</v>
      </c>
      <c r="AU3093" s="130">
        <f t="shared" si="4861"/>
        <v>0</v>
      </c>
      <c r="AV3093" s="130">
        <f t="shared" si="4862"/>
        <v>0</v>
      </c>
      <c r="AW3093" s="130">
        <f t="shared" si="4863"/>
        <v>0</v>
      </c>
      <c r="AX3093" s="130">
        <f t="shared" si="4842"/>
        <v>0</v>
      </c>
      <c r="AY3093" s="90">
        <f t="shared" si="4864"/>
        <v>0</v>
      </c>
      <c r="AZ3093" s="90">
        <f t="shared" si="4865"/>
        <v>0</v>
      </c>
      <c r="BA3093" s="90">
        <f t="shared" si="4866"/>
        <v>0</v>
      </c>
      <c r="BB3093" s="130">
        <f t="shared" si="4867"/>
        <v>0</v>
      </c>
      <c r="BC3093" s="90">
        <f t="shared" si="4868"/>
        <v>0</v>
      </c>
      <c r="BD3093" s="90">
        <f t="shared" si="4869"/>
        <v>0</v>
      </c>
      <c r="BE3093" s="90">
        <f t="shared" si="4870"/>
        <v>0</v>
      </c>
      <c r="BF3093" s="130">
        <f t="shared" si="4871"/>
        <v>0</v>
      </c>
      <c r="BG3093" s="90">
        <f t="shared" si="4872"/>
        <v>0</v>
      </c>
      <c r="BH3093" s="90">
        <f t="shared" si="4873"/>
        <v>0</v>
      </c>
      <c r="BI3093" s="90">
        <f t="shared" si="4874"/>
        <v>0</v>
      </c>
      <c r="BJ3093" s="90">
        <f t="shared" si="4875"/>
        <v>0</v>
      </c>
      <c r="BK3093" s="90">
        <f t="shared" si="4876"/>
        <v>0</v>
      </c>
      <c r="BL3093" s="90">
        <f t="shared" si="4877"/>
        <v>0</v>
      </c>
    </row>
    <row r="3094" spans="1:64" ht="15" customHeight="1" x14ac:dyDescent="0.2">
      <c r="A3094" s="109"/>
      <c r="B3094" s="109"/>
      <c r="C3094" s="85" t="s">
        <v>47</v>
      </c>
      <c r="D3094" s="616" t="str">
        <f t="shared" si="4845"/>
        <v/>
      </c>
      <c r="E3094" s="616"/>
      <c r="F3094" s="616"/>
      <c r="G3094" s="616"/>
      <c r="H3094" s="616"/>
      <c r="I3094" s="616"/>
      <c r="J3094" s="616"/>
      <c r="K3094" s="616"/>
      <c r="L3094" s="616"/>
      <c r="M3094" s="602" t="str">
        <f t="shared" si="4846"/>
        <v/>
      </c>
      <c r="N3094" s="602"/>
      <c r="O3094" s="602" t="str">
        <f t="shared" si="4847"/>
        <v/>
      </c>
      <c r="P3094" s="602"/>
      <c r="Q3094" s="602" t="str">
        <f t="shared" si="4848"/>
        <v/>
      </c>
      <c r="R3094" s="602"/>
      <c r="S3094" s="603"/>
      <c r="T3094" s="603"/>
      <c r="U3094" s="206"/>
      <c r="V3094" s="206"/>
      <c r="W3094" s="603"/>
      <c r="X3094" s="603"/>
      <c r="Y3094" s="206"/>
      <c r="Z3094" s="206"/>
      <c r="AA3094" s="603"/>
      <c r="AB3094" s="603"/>
      <c r="AC3094" s="206"/>
      <c r="AD3094" s="206"/>
      <c r="AE3094" s="109"/>
      <c r="AG3094" s="90">
        <f t="shared" si="4849"/>
        <v>18</v>
      </c>
      <c r="AH3094" s="90">
        <f t="shared" si="4850"/>
        <v>0</v>
      </c>
      <c r="AI3094" s="130">
        <f t="shared" si="4851"/>
        <v>0</v>
      </c>
      <c r="AJ3094" s="130">
        <f t="shared" si="4852"/>
        <v>0</v>
      </c>
      <c r="AK3094" s="130">
        <f t="shared" si="4853"/>
        <v>0</v>
      </c>
      <c r="AL3094" s="130">
        <f t="shared" si="4854"/>
        <v>0</v>
      </c>
      <c r="AM3094" s="130">
        <f t="shared" si="4855"/>
        <v>0</v>
      </c>
      <c r="AN3094" s="130">
        <f t="shared" si="4856"/>
        <v>0</v>
      </c>
      <c r="AO3094" s="130">
        <f t="shared" si="4857"/>
        <v>0</v>
      </c>
      <c r="AP3094" s="130">
        <f t="shared" si="4840"/>
        <v>0</v>
      </c>
      <c r="AQ3094" s="130">
        <f t="shared" si="4858"/>
        <v>0</v>
      </c>
      <c r="AR3094" s="130">
        <f t="shared" si="4859"/>
        <v>0</v>
      </c>
      <c r="AS3094" s="130">
        <f t="shared" si="4860"/>
        <v>0</v>
      </c>
      <c r="AT3094" s="130">
        <f t="shared" si="4841"/>
        <v>0</v>
      </c>
      <c r="AU3094" s="130">
        <f t="shared" si="4861"/>
        <v>0</v>
      </c>
      <c r="AV3094" s="130">
        <f t="shared" si="4862"/>
        <v>0</v>
      </c>
      <c r="AW3094" s="130">
        <f t="shared" si="4863"/>
        <v>0</v>
      </c>
      <c r="AX3094" s="130">
        <f t="shared" si="4842"/>
        <v>0</v>
      </c>
      <c r="AY3094" s="90">
        <f t="shared" si="4864"/>
        <v>0</v>
      </c>
      <c r="AZ3094" s="90">
        <f t="shared" si="4865"/>
        <v>0</v>
      </c>
      <c r="BA3094" s="90">
        <f t="shared" si="4866"/>
        <v>0</v>
      </c>
      <c r="BB3094" s="130">
        <f t="shared" si="4867"/>
        <v>0</v>
      </c>
      <c r="BC3094" s="90">
        <f t="shared" si="4868"/>
        <v>0</v>
      </c>
      <c r="BD3094" s="90">
        <f t="shared" si="4869"/>
        <v>0</v>
      </c>
      <c r="BE3094" s="90">
        <f t="shared" si="4870"/>
        <v>0</v>
      </c>
      <c r="BF3094" s="130">
        <f t="shared" si="4871"/>
        <v>0</v>
      </c>
      <c r="BG3094" s="90">
        <f t="shared" si="4872"/>
        <v>0</v>
      </c>
      <c r="BH3094" s="90">
        <f t="shared" si="4873"/>
        <v>0</v>
      </c>
      <c r="BI3094" s="90">
        <f t="shared" si="4874"/>
        <v>0</v>
      </c>
      <c r="BJ3094" s="90">
        <f t="shared" si="4875"/>
        <v>0</v>
      </c>
      <c r="BK3094" s="90">
        <f t="shared" si="4876"/>
        <v>0</v>
      </c>
      <c r="BL3094" s="90">
        <f t="shared" si="4877"/>
        <v>0</v>
      </c>
    </row>
    <row r="3095" spans="1:64" ht="15" customHeight="1" x14ac:dyDescent="0.2">
      <c r="C3095" s="85" t="s">
        <v>48</v>
      </c>
      <c r="D3095" s="616" t="str">
        <f t="shared" si="4845"/>
        <v/>
      </c>
      <c r="E3095" s="616"/>
      <c r="F3095" s="616"/>
      <c r="G3095" s="616"/>
      <c r="H3095" s="616"/>
      <c r="I3095" s="616"/>
      <c r="J3095" s="616"/>
      <c r="K3095" s="616"/>
      <c r="L3095" s="616"/>
      <c r="M3095" s="602" t="str">
        <f t="shared" si="4846"/>
        <v/>
      </c>
      <c r="N3095" s="602"/>
      <c r="O3095" s="602" t="str">
        <f t="shared" si="4847"/>
        <v/>
      </c>
      <c r="P3095" s="602"/>
      <c r="Q3095" s="602" t="str">
        <f t="shared" si="4848"/>
        <v/>
      </c>
      <c r="R3095" s="602"/>
      <c r="S3095" s="603"/>
      <c r="T3095" s="603"/>
      <c r="U3095" s="206"/>
      <c r="V3095" s="206"/>
      <c r="W3095" s="603"/>
      <c r="X3095" s="603"/>
      <c r="Y3095" s="206"/>
      <c r="Z3095" s="206"/>
      <c r="AA3095" s="603"/>
      <c r="AB3095" s="603"/>
      <c r="AC3095" s="206"/>
      <c r="AD3095" s="206"/>
      <c r="AE3095" s="109"/>
      <c r="AG3095" s="90">
        <f t="shared" si="4849"/>
        <v>18</v>
      </c>
      <c r="AH3095" s="90">
        <f t="shared" si="4850"/>
        <v>0</v>
      </c>
      <c r="AI3095" s="130">
        <f t="shared" si="4851"/>
        <v>0</v>
      </c>
      <c r="AJ3095" s="130">
        <f t="shared" si="4852"/>
        <v>0</v>
      </c>
      <c r="AK3095" s="130">
        <f t="shared" si="4853"/>
        <v>0</v>
      </c>
      <c r="AL3095" s="130">
        <f t="shared" si="4854"/>
        <v>0</v>
      </c>
      <c r="AM3095" s="130">
        <f t="shared" si="4855"/>
        <v>0</v>
      </c>
      <c r="AN3095" s="130">
        <f t="shared" si="4856"/>
        <v>0</v>
      </c>
      <c r="AO3095" s="130">
        <f t="shared" si="4857"/>
        <v>0</v>
      </c>
      <c r="AP3095" s="130">
        <f t="shared" si="4840"/>
        <v>0</v>
      </c>
      <c r="AQ3095" s="130">
        <f t="shared" si="4858"/>
        <v>0</v>
      </c>
      <c r="AR3095" s="130">
        <f t="shared" si="4859"/>
        <v>0</v>
      </c>
      <c r="AS3095" s="130">
        <f t="shared" si="4860"/>
        <v>0</v>
      </c>
      <c r="AT3095" s="130">
        <f t="shared" si="4841"/>
        <v>0</v>
      </c>
      <c r="AU3095" s="130">
        <f t="shared" si="4861"/>
        <v>0</v>
      </c>
      <c r="AV3095" s="130">
        <f t="shared" si="4862"/>
        <v>0</v>
      </c>
      <c r="AW3095" s="130">
        <f t="shared" si="4863"/>
        <v>0</v>
      </c>
      <c r="AX3095" s="130">
        <f t="shared" si="4842"/>
        <v>0</v>
      </c>
      <c r="AY3095" s="90">
        <f t="shared" si="4864"/>
        <v>0</v>
      </c>
      <c r="AZ3095" s="90">
        <f t="shared" si="4865"/>
        <v>0</v>
      </c>
      <c r="BA3095" s="90">
        <f t="shared" si="4866"/>
        <v>0</v>
      </c>
      <c r="BB3095" s="130">
        <f t="shared" si="4867"/>
        <v>0</v>
      </c>
      <c r="BC3095" s="90">
        <f t="shared" si="4868"/>
        <v>0</v>
      </c>
      <c r="BD3095" s="90">
        <f t="shared" si="4869"/>
        <v>0</v>
      </c>
      <c r="BE3095" s="90">
        <f t="shared" si="4870"/>
        <v>0</v>
      </c>
      <c r="BF3095" s="130">
        <f t="shared" si="4871"/>
        <v>0</v>
      </c>
      <c r="BG3095" s="90">
        <f t="shared" si="4872"/>
        <v>0</v>
      </c>
      <c r="BH3095" s="90">
        <f t="shared" si="4873"/>
        <v>0</v>
      </c>
      <c r="BI3095" s="90">
        <f t="shared" si="4874"/>
        <v>0</v>
      </c>
      <c r="BJ3095" s="90">
        <f t="shared" si="4875"/>
        <v>0</v>
      </c>
      <c r="BK3095" s="90">
        <f t="shared" si="4876"/>
        <v>0</v>
      </c>
      <c r="BL3095" s="90">
        <f t="shared" si="4877"/>
        <v>0</v>
      </c>
    </row>
    <row r="3096" spans="1:64" ht="15" customHeight="1" x14ac:dyDescent="0.2">
      <c r="C3096" s="85" t="s">
        <v>49</v>
      </c>
      <c r="D3096" s="616" t="str">
        <f t="shared" si="4845"/>
        <v/>
      </c>
      <c r="E3096" s="616"/>
      <c r="F3096" s="616"/>
      <c r="G3096" s="616"/>
      <c r="H3096" s="616"/>
      <c r="I3096" s="616"/>
      <c r="J3096" s="616"/>
      <c r="K3096" s="616"/>
      <c r="L3096" s="616"/>
      <c r="M3096" s="602" t="str">
        <f t="shared" si="4846"/>
        <v/>
      </c>
      <c r="N3096" s="602"/>
      <c r="O3096" s="602" t="str">
        <f t="shared" si="4847"/>
        <v/>
      </c>
      <c r="P3096" s="602"/>
      <c r="Q3096" s="602" t="str">
        <f t="shared" si="4848"/>
        <v/>
      </c>
      <c r="R3096" s="602"/>
      <c r="S3096" s="603"/>
      <c r="T3096" s="603"/>
      <c r="U3096" s="206"/>
      <c r="V3096" s="206"/>
      <c r="W3096" s="603"/>
      <c r="X3096" s="603"/>
      <c r="Y3096" s="206"/>
      <c r="Z3096" s="206"/>
      <c r="AA3096" s="603"/>
      <c r="AB3096" s="603"/>
      <c r="AC3096" s="206"/>
      <c r="AD3096" s="206"/>
      <c r="AE3096" s="109"/>
      <c r="AG3096" s="90">
        <f t="shared" si="4849"/>
        <v>18</v>
      </c>
      <c r="AH3096" s="90">
        <f t="shared" si="4850"/>
        <v>0</v>
      </c>
      <c r="AI3096" s="130">
        <f t="shared" si="4851"/>
        <v>0</v>
      </c>
      <c r="AJ3096" s="130">
        <f t="shared" si="4852"/>
        <v>0</v>
      </c>
      <c r="AK3096" s="130">
        <f t="shared" si="4853"/>
        <v>0</v>
      </c>
      <c r="AL3096" s="130">
        <f t="shared" si="4854"/>
        <v>0</v>
      </c>
      <c r="AM3096" s="130">
        <f t="shared" si="4855"/>
        <v>0</v>
      </c>
      <c r="AN3096" s="130">
        <f t="shared" si="4856"/>
        <v>0</v>
      </c>
      <c r="AO3096" s="130">
        <f t="shared" si="4857"/>
        <v>0</v>
      </c>
      <c r="AP3096" s="130">
        <f t="shared" si="4840"/>
        <v>0</v>
      </c>
      <c r="AQ3096" s="130">
        <f t="shared" si="4858"/>
        <v>0</v>
      </c>
      <c r="AR3096" s="130">
        <f t="shared" si="4859"/>
        <v>0</v>
      </c>
      <c r="AS3096" s="130">
        <f t="shared" si="4860"/>
        <v>0</v>
      </c>
      <c r="AT3096" s="130">
        <f t="shared" si="4841"/>
        <v>0</v>
      </c>
      <c r="AU3096" s="130">
        <f t="shared" si="4861"/>
        <v>0</v>
      </c>
      <c r="AV3096" s="130">
        <f t="shared" si="4862"/>
        <v>0</v>
      </c>
      <c r="AW3096" s="130">
        <f t="shared" si="4863"/>
        <v>0</v>
      </c>
      <c r="AX3096" s="130">
        <f t="shared" si="4842"/>
        <v>0</v>
      </c>
      <c r="AY3096" s="90">
        <f t="shared" si="4864"/>
        <v>0</v>
      </c>
      <c r="AZ3096" s="90">
        <f t="shared" si="4865"/>
        <v>0</v>
      </c>
      <c r="BA3096" s="90">
        <f t="shared" si="4866"/>
        <v>0</v>
      </c>
      <c r="BB3096" s="130">
        <f t="shared" si="4867"/>
        <v>0</v>
      </c>
      <c r="BC3096" s="90">
        <f t="shared" si="4868"/>
        <v>0</v>
      </c>
      <c r="BD3096" s="90">
        <f t="shared" si="4869"/>
        <v>0</v>
      </c>
      <c r="BE3096" s="90">
        <f t="shared" si="4870"/>
        <v>0</v>
      </c>
      <c r="BF3096" s="130">
        <f t="shared" si="4871"/>
        <v>0</v>
      </c>
      <c r="BG3096" s="90">
        <f t="shared" si="4872"/>
        <v>0</v>
      </c>
      <c r="BH3096" s="90">
        <f t="shared" si="4873"/>
        <v>0</v>
      </c>
      <c r="BI3096" s="90">
        <f t="shared" si="4874"/>
        <v>0</v>
      </c>
      <c r="BJ3096" s="90">
        <f t="shared" si="4875"/>
        <v>0</v>
      </c>
      <c r="BK3096" s="90">
        <f t="shared" si="4876"/>
        <v>0</v>
      </c>
      <c r="BL3096" s="90">
        <f t="shared" si="4877"/>
        <v>0</v>
      </c>
    </row>
    <row r="3097" spans="1:64" ht="15" customHeight="1" x14ac:dyDescent="0.2">
      <c r="C3097" s="85" t="s">
        <v>50</v>
      </c>
      <c r="D3097" s="616" t="str">
        <f t="shared" si="4845"/>
        <v/>
      </c>
      <c r="E3097" s="616"/>
      <c r="F3097" s="616"/>
      <c r="G3097" s="616"/>
      <c r="H3097" s="616"/>
      <c r="I3097" s="616"/>
      <c r="J3097" s="616"/>
      <c r="K3097" s="616"/>
      <c r="L3097" s="616"/>
      <c r="M3097" s="602" t="str">
        <f t="shared" si="4846"/>
        <v/>
      </c>
      <c r="N3097" s="602"/>
      <c r="O3097" s="602" t="str">
        <f t="shared" si="4847"/>
        <v/>
      </c>
      <c r="P3097" s="602"/>
      <c r="Q3097" s="602" t="str">
        <f t="shared" si="4848"/>
        <v/>
      </c>
      <c r="R3097" s="602"/>
      <c r="S3097" s="603"/>
      <c r="T3097" s="603"/>
      <c r="U3097" s="206"/>
      <c r="V3097" s="206"/>
      <c r="W3097" s="603"/>
      <c r="X3097" s="603"/>
      <c r="Y3097" s="206"/>
      <c r="Z3097" s="206"/>
      <c r="AA3097" s="603"/>
      <c r="AB3097" s="603"/>
      <c r="AC3097" s="206"/>
      <c r="AD3097" s="206"/>
      <c r="AE3097" s="109"/>
      <c r="AG3097" s="90">
        <f t="shared" si="4849"/>
        <v>18</v>
      </c>
      <c r="AH3097" s="90">
        <f t="shared" si="4850"/>
        <v>0</v>
      </c>
      <c r="AI3097" s="130">
        <f t="shared" si="4851"/>
        <v>0</v>
      </c>
      <c r="AJ3097" s="130">
        <f t="shared" si="4852"/>
        <v>0</v>
      </c>
      <c r="AK3097" s="130">
        <f t="shared" si="4853"/>
        <v>0</v>
      </c>
      <c r="AL3097" s="130">
        <f t="shared" si="4854"/>
        <v>0</v>
      </c>
      <c r="AM3097" s="130">
        <f t="shared" si="4855"/>
        <v>0</v>
      </c>
      <c r="AN3097" s="130">
        <f t="shared" si="4856"/>
        <v>0</v>
      </c>
      <c r="AO3097" s="130">
        <f t="shared" si="4857"/>
        <v>0</v>
      </c>
      <c r="AP3097" s="130">
        <f t="shared" si="4840"/>
        <v>0</v>
      </c>
      <c r="AQ3097" s="130">
        <f t="shared" si="4858"/>
        <v>0</v>
      </c>
      <c r="AR3097" s="130">
        <f t="shared" si="4859"/>
        <v>0</v>
      </c>
      <c r="AS3097" s="130">
        <f t="shared" si="4860"/>
        <v>0</v>
      </c>
      <c r="AT3097" s="130">
        <f t="shared" si="4841"/>
        <v>0</v>
      </c>
      <c r="AU3097" s="130">
        <f t="shared" si="4861"/>
        <v>0</v>
      </c>
      <c r="AV3097" s="130">
        <f t="shared" si="4862"/>
        <v>0</v>
      </c>
      <c r="AW3097" s="130">
        <f t="shared" si="4863"/>
        <v>0</v>
      </c>
      <c r="AX3097" s="130">
        <f t="shared" si="4842"/>
        <v>0</v>
      </c>
      <c r="AY3097" s="90">
        <f t="shared" si="4864"/>
        <v>0</v>
      </c>
      <c r="AZ3097" s="90">
        <f t="shared" si="4865"/>
        <v>0</v>
      </c>
      <c r="BA3097" s="90">
        <f t="shared" si="4866"/>
        <v>0</v>
      </c>
      <c r="BB3097" s="130">
        <f t="shared" si="4867"/>
        <v>0</v>
      </c>
      <c r="BC3097" s="90">
        <f t="shared" si="4868"/>
        <v>0</v>
      </c>
      <c r="BD3097" s="90">
        <f t="shared" si="4869"/>
        <v>0</v>
      </c>
      <c r="BE3097" s="90">
        <f t="shared" si="4870"/>
        <v>0</v>
      </c>
      <c r="BF3097" s="130">
        <f t="shared" si="4871"/>
        <v>0</v>
      </c>
      <c r="BG3097" s="90">
        <f t="shared" si="4872"/>
        <v>0</v>
      </c>
      <c r="BH3097" s="90">
        <f t="shared" si="4873"/>
        <v>0</v>
      </c>
      <c r="BI3097" s="90">
        <f t="shared" si="4874"/>
        <v>0</v>
      </c>
      <c r="BJ3097" s="90">
        <f t="shared" si="4875"/>
        <v>0</v>
      </c>
      <c r="BK3097" s="90">
        <f t="shared" si="4876"/>
        <v>0</v>
      </c>
      <c r="BL3097" s="90">
        <f t="shared" si="4877"/>
        <v>0</v>
      </c>
    </row>
    <row r="3098" spans="1:64" ht="15" customHeight="1" x14ac:dyDescent="0.2">
      <c r="C3098" s="85" t="s">
        <v>51</v>
      </c>
      <c r="D3098" s="616" t="str">
        <f t="shared" si="4845"/>
        <v/>
      </c>
      <c r="E3098" s="616"/>
      <c r="F3098" s="616"/>
      <c r="G3098" s="616"/>
      <c r="H3098" s="616"/>
      <c r="I3098" s="616"/>
      <c r="J3098" s="616"/>
      <c r="K3098" s="616"/>
      <c r="L3098" s="616"/>
      <c r="M3098" s="602" t="str">
        <f t="shared" si="4846"/>
        <v/>
      </c>
      <c r="N3098" s="602"/>
      <c r="O3098" s="602" t="str">
        <f t="shared" si="4847"/>
        <v/>
      </c>
      <c r="P3098" s="602"/>
      <c r="Q3098" s="602" t="str">
        <f t="shared" si="4848"/>
        <v/>
      </c>
      <c r="R3098" s="602"/>
      <c r="S3098" s="603"/>
      <c r="T3098" s="603"/>
      <c r="U3098" s="206"/>
      <c r="V3098" s="206"/>
      <c r="W3098" s="603"/>
      <c r="X3098" s="603"/>
      <c r="Y3098" s="206"/>
      <c r="Z3098" s="206"/>
      <c r="AA3098" s="603"/>
      <c r="AB3098" s="603"/>
      <c r="AC3098" s="206"/>
      <c r="AD3098" s="206"/>
      <c r="AE3098" s="109"/>
      <c r="AG3098" s="90">
        <f t="shared" si="4849"/>
        <v>18</v>
      </c>
      <c r="AH3098" s="90">
        <f t="shared" si="4850"/>
        <v>0</v>
      </c>
      <c r="AI3098" s="130">
        <f t="shared" si="4851"/>
        <v>0</v>
      </c>
      <c r="AJ3098" s="130">
        <f t="shared" si="4852"/>
        <v>0</v>
      </c>
      <c r="AK3098" s="130">
        <f t="shared" si="4853"/>
        <v>0</v>
      </c>
      <c r="AL3098" s="130">
        <f t="shared" si="4854"/>
        <v>0</v>
      </c>
      <c r="AM3098" s="130">
        <f t="shared" si="4855"/>
        <v>0</v>
      </c>
      <c r="AN3098" s="130">
        <f t="shared" si="4856"/>
        <v>0</v>
      </c>
      <c r="AO3098" s="130">
        <f t="shared" si="4857"/>
        <v>0</v>
      </c>
      <c r="AP3098" s="130">
        <f t="shared" si="4840"/>
        <v>0</v>
      </c>
      <c r="AQ3098" s="130">
        <f t="shared" si="4858"/>
        <v>0</v>
      </c>
      <c r="AR3098" s="130">
        <f t="shared" si="4859"/>
        <v>0</v>
      </c>
      <c r="AS3098" s="130">
        <f t="shared" si="4860"/>
        <v>0</v>
      </c>
      <c r="AT3098" s="130">
        <f t="shared" si="4841"/>
        <v>0</v>
      </c>
      <c r="AU3098" s="130">
        <f t="shared" si="4861"/>
        <v>0</v>
      </c>
      <c r="AV3098" s="130">
        <f t="shared" si="4862"/>
        <v>0</v>
      </c>
      <c r="AW3098" s="130">
        <f t="shared" si="4863"/>
        <v>0</v>
      </c>
      <c r="AX3098" s="130">
        <f t="shared" si="4842"/>
        <v>0</v>
      </c>
      <c r="AY3098" s="90">
        <f t="shared" si="4864"/>
        <v>0</v>
      </c>
      <c r="AZ3098" s="90">
        <f t="shared" si="4865"/>
        <v>0</v>
      </c>
      <c r="BA3098" s="90">
        <f t="shared" si="4866"/>
        <v>0</v>
      </c>
      <c r="BB3098" s="130">
        <f t="shared" si="4867"/>
        <v>0</v>
      </c>
      <c r="BC3098" s="90">
        <f t="shared" si="4868"/>
        <v>0</v>
      </c>
      <c r="BD3098" s="90">
        <f t="shared" si="4869"/>
        <v>0</v>
      </c>
      <c r="BE3098" s="90">
        <f t="shared" si="4870"/>
        <v>0</v>
      </c>
      <c r="BF3098" s="130">
        <f t="shared" si="4871"/>
        <v>0</v>
      </c>
      <c r="BG3098" s="90">
        <f t="shared" si="4872"/>
        <v>0</v>
      </c>
      <c r="BH3098" s="90">
        <f t="shared" si="4873"/>
        <v>0</v>
      </c>
      <c r="BI3098" s="90">
        <f t="shared" si="4874"/>
        <v>0</v>
      </c>
      <c r="BJ3098" s="90">
        <f t="shared" si="4875"/>
        <v>0</v>
      </c>
      <c r="BK3098" s="90">
        <f t="shared" si="4876"/>
        <v>0</v>
      </c>
      <c r="BL3098" s="90">
        <f t="shared" si="4877"/>
        <v>0</v>
      </c>
    </row>
    <row r="3099" spans="1:64" ht="15" customHeight="1" x14ac:dyDescent="0.2">
      <c r="C3099" s="85" t="s">
        <v>52</v>
      </c>
      <c r="D3099" s="616" t="str">
        <f t="shared" si="4845"/>
        <v/>
      </c>
      <c r="E3099" s="616"/>
      <c r="F3099" s="616"/>
      <c r="G3099" s="616"/>
      <c r="H3099" s="616"/>
      <c r="I3099" s="616"/>
      <c r="J3099" s="616"/>
      <c r="K3099" s="616"/>
      <c r="L3099" s="616"/>
      <c r="M3099" s="602" t="str">
        <f t="shared" si="4846"/>
        <v/>
      </c>
      <c r="N3099" s="602"/>
      <c r="O3099" s="602" t="str">
        <f t="shared" si="4847"/>
        <v/>
      </c>
      <c r="P3099" s="602"/>
      <c r="Q3099" s="602" t="str">
        <f t="shared" si="4848"/>
        <v/>
      </c>
      <c r="R3099" s="602"/>
      <c r="S3099" s="603"/>
      <c r="T3099" s="603"/>
      <c r="U3099" s="206"/>
      <c r="V3099" s="206"/>
      <c r="W3099" s="603"/>
      <c r="X3099" s="603"/>
      <c r="Y3099" s="206"/>
      <c r="Z3099" s="206"/>
      <c r="AA3099" s="603"/>
      <c r="AB3099" s="603"/>
      <c r="AC3099" s="206"/>
      <c r="AD3099" s="206"/>
      <c r="AE3099" s="109"/>
      <c r="AG3099" s="90">
        <f t="shared" si="4849"/>
        <v>18</v>
      </c>
      <c r="AH3099" s="90">
        <f t="shared" si="4850"/>
        <v>0</v>
      </c>
      <c r="AI3099" s="130">
        <f t="shared" si="4851"/>
        <v>0</v>
      </c>
      <c r="AJ3099" s="130">
        <f t="shared" si="4852"/>
        <v>0</v>
      </c>
      <c r="AK3099" s="130">
        <f t="shared" si="4853"/>
        <v>0</v>
      </c>
      <c r="AL3099" s="130">
        <f t="shared" si="4854"/>
        <v>0</v>
      </c>
      <c r="AM3099" s="130">
        <f t="shared" si="4855"/>
        <v>0</v>
      </c>
      <c r="AN3099" s="130">
        <f t="shared" si="4856"/>
        <v>0</v>
      </c>
      <c r="AO3099" s="130">
        <f t="shared" si="4857"/>
        <v>0</v>
      </c>
      <c r="AP3099" s="130">
        <f t="shared" si="4840"/>
        <v>0</v>
      </c>
      <c r="AQ3099" s="130">
        <f t="shared" si="4858"/>
        <v>0</v>
      </c>
      <c r="AR3099" s="130">
        <f t="shared" si="4859"/>
        <v>0</v>
      </c>
      <c r="AS3099" s="130">
        <f t="shared" si="4860"/>
        <v>0</v>
      </c>
      <c r="AT3099" s="130">
        <f t="shared" si="4841"/>
        <v>0</v>
      </c>
      <c r="AU3099" s="130">
        <f t="shared" si="4861"/>
        <v>0</v>
      </c>
      <c r="AV3099" s="130">
        <f t="shared" si="4862"/>
        <v>0</v>
      </c>
      <c r="AW3099" s="130">
        <f t="shared" si="4863"/>
        <v>0</v>
      </c>
      <c r="AX3099" s="130">
        <f t="shared" si="4842"/>
        <v>0</v>
      </c>
      <c r="AY3099" s="90">
        <f t="shared" si="4864"/>
        <v>0</v>
      </c>
      <c r="AZ3099" s="90">
        <f t="shared" si="4865"/>
        <v>0</v>
      </c>
      <c r="BA3099" s="90">
        <f t="shared" si="4866"/>
        <v>0</v>
      </c>
      <c r="BB3099" s="130">
        <f t="shared" si="4867"/>
        <v>0</v>
      </c>
      <c r="BC3099" s="90">
        <f t="shared" si="4868"/>
        <v>0</v>
      </c>
      <c r="BD3099" s="90">
        <f t="shared" si="4869"/>
        <v>0</v>
      </c>
      <c r="BE3099" s="90">
        <f t="shared" si="4870"/>
        <v>0</v>
      </c>
      <c r="BF3099" s="130">
        <f t="shared" si="4871"/>
        <v>0</v>
      </c>
      <c r="BG3099" s="90">
        <f t="shared" si="4872"/>
        <v>0</v>
      </c>
      <c r="BH3099" s="90">
        <f t="shared" si="4873"/>
        <v>0</v>
      </c>
      <c r="BI3099" s="90">
        <f t="shared" si="4874"/>
        <v>0</v>
      </c>
      <c r="BJ3099" s="90">
        <f t="shared" si="4875"/>
        <v>0</v>
      </c>
      <c r="BK3099" s="90">
        <f t="shared" si="4876"/>
        <v>0</v>
      </c>
      <c r="BL3099" s="90">
        <f t="shared" si="4877"/>
        <v>0</v>
      </c>
    </row>
    <row r="3100" spans="1:64" ht="15" customHeight="1" x14ac:dyDescent="0.2">
      <c r="L3100" s="112" t="s">
        <v>84</v>
      </c>
      <c r="M3100" s="729">
        <f>IF(AND(SUM(M3075:N3099)=0,COUNTIF(M3075:N3099,"NS")&gt;0),"NS",SUM(M3075:N3099))</f>
        <v>0</v>
      </c>
      <c r="N3100" s="729"/>
      <c r="O3100" s="729">
        <f>IF(AND(SUM(O3075:P3099)=0,COUNTIF(O3075:P3099,"NS")&gt;0),"NS",SUM(O3075:P3099))</f>
        <v>0</v>
      </c>
      <c r="P3100" s="729"/>
      <c r="Q3100" s="729">
        <f>IF(AND(SUM(Q3075:R3099)=0,COUNTIF(Q3075:R3099,"NS")&gt;0),"NS",SUM(Q3075:R3099))</f>
        <v>0</v>
      </c>
      <c r="R3100" s="729"/>
      <c r="S3100" s="729">
        <f>IF(AND(SUM(S3075:T3099)=0,COUNTIF(S3075:T3099,"NS")&gt;0),"NS",SUM(S3075:T3099))</f>
        <v>0</v>
      </c>
      <c r="T3100" s="729"/>
      <c r="U3100" s="386">
        <f>IF(AND(SUM(U3075:U3099)=0,COUNTIF(U3075:U3099,"NS")&gt;0),"NS",SUM(U3075:U3099))</f>
        <v>0</v>
      </c>
      <c r="V3100" s="386">
        <f>IF(AND(SUM(V3075:V3099)=0,COUNTIF(V3075:V3099,"NS")&gt;0),"NS",SUM(V3075:V3099))</f>
        <v>0</v>
      </c>
      <c r="W3100" s="729">
        <f>IF(AND(SUM(W3075:X3099)=0,COUNTIF(W3075:X3099,"NS")&gt;0),"NS",SUM(W3075:X3099))</f>
        <v>0</v>
      </c>
      <c r="X3100" s="729"/>
      <c r="Y3100" s="386">
        <f>IF(AND(SUM(Y3075:Y3099)=0,COUNTIF(Y3075:Y3099,"NS")&gt;0),"NS",SUM(Y3075:Y3099))</f>
        <v>0</v>
      </c>
      <c r="Z3100" s="386">
        <f>IF(AND(SUM(Z3075:Z3099)=0,COUNTIF(Z3075:Z3099,"NS")&gt;0),"NS",SUM(Z3075:Z3099))</f>
        <v>0</v>
      </c>
      <c r="AA3100" s="729">
        <f>IF(AND(SUM(AA3075:AB3099)=0,COUNTIF(AA3075:AB3099,"NS")&gt;0),"NS",SUM(AA3075:AB3099))</f>
        <v>0</v>
      </c>
      <c r="AB3100" s="729"/>
      <c r="AC3100" s="386">
        <f>IF(AND(SUM(AC3075:AC3099)=0,COUNTIF(AC3075:AC3099,"NS")&gt;0),"NS",SUM(AC3075:AC3099))</f>
        <v>0</v>
      </c>
      <c r="AD3100" s="386">
        <f t="shared" ref="AD3100" si="4878">IF(AND(SUM(AD3075:AD3099)=0,COUNTIF(AD3075:AD3099,"NS")&gt;0),"NS",SUM(AD3075:AD3099))</f>
        <v>0</v>
      </c>
      <c r="AE3100" s="109"/>
      <c r="AH3100" s="90">
        <f>SUM(AH3075:AH3099)</f>
        <v>0</v>
      </c>
      <c r="AL3100" s="90">
        <f>SUM(AL3075:AL3099)</f>
        <v>0</v>
      </c>
      <c r="AP3100" s="90">
        <f>SUM(AP3075:AP3099)</f>
        <v>0</v>
      </c>
      <c r="AT3100" s="90">
        <f>SUM(AT3075:AT3099)</f>
        <v>0</v>
      </c>
      <c r="AX3100" s="90">
        <f>SUM(AX3075:AX3099)</f>
        <v>0</v>
      </c>
      <c r="BB3100" s="90">
        <f>SUM(BB3075:BB3099)</f>
        <v>0</v>
      </c>
      <c r="BF3100" s="90">
        <f>SUM(BF3075:BF3099)</f>
        <v>0</v>
      </c>
      <c r="BK3100" s="90">
        <f t="shared" ref="BK3100:BL3100" si="4879">SUM(BK3075:BK3099)</f>
        <v>0</v>
      </c>
      <c r="BL3100" s="90">
        <f t="shared" si="4879"/>
        <v>0</v>
      </c>
    </row>
    <row r="3101" spans="1:64" ht="15" customHeight="1" x14ac:dyDescent="0.2">
      <c r="B3101" s="536" t="str">
        <f>IF(AH3100=0,"","Error: Debe completar toda la información requerida.")</f>
        <v/>
      </c>
      <c r="C3101" s="536"/>
      <c r="D3101" s="536"/>
      <c r="E3101" s="536"/>
      <c r="F3101" s="536"/>
      <c r="G3101" s="536"/>
      <c r="H3101" s="536"/>
      <c r="I3101" s="536"/>
      <c r="J3101" s="536"/>
      <c r="K3101" s="536"/>
      <c r="L3101" s="536"/>
      <c r="M3101" s="536"/>
      <c r="N3101" s="536"/>
      <c r="O3101" s="536"/>
      <c r="P3101" s="536"/>
      <c r="Q3101" s="536"/>
      <c r="R3101" s="536"/>
      <c r="S3101" s="536"/>
      <c r="T3101" s="536"/>
      <c r="U3101" s="536"/>
      <c r="V3101" s="536"/>
      <c r="W3101" s="536"/>
      <c r="X3101" s="536"/>
      <c r="Y3101" s="536"/>
      <c r="Z3101" s="536"/>
      <c r="AA3101" s="536"/>
      <c r="AB3101" s="536"/>
      <c r="AC3101" s="536"/>
      <c r="AD3101" s="536"/>
      <c r="AE3101" s="109"/>
      <c r="AX3101" s="90">
        <f>SUM(AL3100:AX3100)</f>
        <v>0</v>
      </c>
      <c r="BF3101" s="90">
        <f>SUM(BB3100:BF3100)</f>
        <v>0</v>
      </c>
      <c r="BL3101" s="90">
        <f>SUM(BK3100:BL3100)</f>
        <v>0</v>
      </c>
    </row>
    <row r="3102" spans="1:64" ht="15" customHeight="1" x14ac:dyDescent="0.2">
      <c r="B3102" s="535" t="str">
        <f>IF(AND(AX3101=0,BF3101=0),"",IF(AND(AX3101&lt;&gt;0,BF3101=0),"Error: Verificar sumas por fila.",IF(AND(AX3101=0,BF3101&lt;&gt;0),"Error: Verificar sumas por desagregados de hombres y/o mujeres",IF(AND(AX3101&lt;&gt;0,BF3101&lt;&gt;0),"Error: Verificar sumas por fila. A demás, verificar sumas por desagregados de hombres y/o mujeres"))))</f>
        <v/>
      </c>
      <c r="C3102" s="535"/>
      <c r="D3102" s="535"/>
      <c r="E3102" s="535"/>
      <c r="F3102" s="535"/>
      <c r="G3102" s="535"/>
      <c r="H3102" s="535"/>
      <c r="I3102" s="535"/>
      <c r="J3102" s="535"/>
      <c r="K3102" s="535"/>
      <c r="L3102" s="535"/>
      <c r="M3102" s="535"/>
      <c r="N3102" s="535"/>
      <c r="O3102" s="535"/>
      <c r="P3102" s="535"/>
      <c r="Q3102" s="535"/>
      <c r="R3102" s="535"/>
      <c r="S3102" s="535"/>
      <c r="T3102" s="535"/>
      <c r="U3102" s="535"/>
      <c r="V3102" s="535"/>
      <c r="W3102" s="535"/>
      <c r="X3102" s="535"/>
      <c r="Y3102" s="535"/>
      <c r="Z3102" s="535"/>
      <c r="AA3102" s="535"/>
      <c r="AB3102" s="535"/>
      <c r="AC3102" s="535"/>
      <c r="AD3102" s="535"/>
      <c r="AE3102" s="109"/>
    </row>
    <row r="3103" spans="1:64" ht="15" customHeight="1" x14ac:dyDescent="0.2">
      <c r="B3103" s="535" t="str">
        <f>IF(BL3101=0,"","Error: Verificar la consistencia con la pregunta 72")</f>
        <v/>
      </c>
      <c r="C3103" s="535"/>
      <c r="D3103" s="535"/>
      <c r="E3103" s="535"/>
      <c r="F3103" s="535"/>
      <c r="G3103" s="535"/>
      <c r="H3103" s="535"/>
      <c r="I3103" s="535"/>
      <c r="J3103" s="535"/>
      <c r="K3103" s="535"/>
      <c r="L3103" s="535"/>
      <c r="M3103" s="535"/>
      <c r="N3103" s="535"/>
      <c r="O3103" s="535"/>
      <c r="P3103" s="535"/>
      <c r="Q3103" s="535"/>
      <c r="R3103" s="535"/>
      <c r="S3103" s="535"/>
      <c r="T3103" s="535"/>
      <c r="U3103" s="535"/>
      <c r="V3103" s="535"/>
      <c r="W3103" s="535"/>
      <c r="X3103" s="535"/>
      <c r="Y3103" s="535"/>
      <c r="Z3103" s="535"/>
      <c r="AA3103" s="535"/>
      <c r="AB3103" s="535"/>
      <c r="AC3103" s="535"/>
      <c r="AD3103" s="535"/>
      <c r="AE3103" s="109"/>
    </row>
    <row r="3104" spans="1:64" ht="24" customHeight="1" x14ac:dyDescent="0.2">
      <c r="A3104" s="36" t="s">
        <v>791</v>
      </c>
      <c r="B3104" s="636" t="s">
        <v>1511</v>
      </c>
      <c r="C3104" s="636"/>
      <c r="D3104" s="636"/>
      <c r="E3104" s="636"/>
      <c r="F3104" s="636"/>
      <c r="G3104" s="636"/>
      <c r="H3104" s="636"/>
      <c r="I3104" s="636"/>
      <c r="J3104" s="636"/>
      <c r="K3104" s="636"/>
      <c r="L3104" s="636"/>
      <c r="M3104" s="636"/>
      <c r="N3104" s="636"/>
      <c r="O3104" s="636"/>
      <c r="P3104" s="636"/>
      <c r="Q3104" s="636"/>
      <c r="R3104" s="636"/>
      <c r="S3104" s="636"/>
      <c r="T3104" s="636"/>
      <c r="U3104" s="636"/>
      <c r="V3104" s="636"/>
      <c r="W3104" s="636"/>
      <c r="X3104" s="636"/>
      <c r="Y3104" s="636"/>
      <c r="Z3104" s="636"/>
      <c r="AA3104" s="636"/>
      <c r="AB3104" s="636"/>
      <c r="AC3104" s="636"/>
      <c r="AD3104" s="636"/>
      <c r="AE3104" s="109"/>
      <c r="AG3104" s="74" t="s">
        <v>2032</v>
      </c>
      <c r="AH3104" s="74" t="s">
        <v>2072</v>
      </c>
      <c r="AI3104" s="74" t="s">
        <v>2073</v>
      </c>
      <c r="AJ3104" s="74" t="s">
        <v>2045</v>
      </c>
      <c r="AK3104" s="74" t="s">
        <v>2074</v>
      </c>
      <c r="AL3104" s="74" t="s">
        <v>2075</v>
      </c>
    </row>
    <row r="3105" spans="1:64" ht="15" customHeight="1" x14ac:dyDescent="0.2">
      <c r="C3105" s="674" t="s">
        <v>1109</v>
      </c>
      <c r="D3105" s="674"/>
      <c r="E3105" s="674"/>
      <c r="F3105" s="674"/>
      <c r="G3105" s="674"/>
      <c r="H3105" s="674"/>
      <c r="I3105" s="674"/>
      <c r="J3105" s="674"/>
      <c r="K3105" s="674"/>
      <c r="L3105" s="674"/>
      <c r="M3105" s="674"/>
      <c r="N3105" s="674"/>
      <c r="O3105" s="674"/>
      <c r="P3105" s="674"/>
      <c r="Q3105" s="674"/>
      <c r="R3105" s="674"/>
      <c r="S3105" s="674"/>
      <c r="T3105" s="674"/>
      <c r="U3105" s="674"/>
      <c r="V3105" s="674"/>
      <c r="W3105" s="674"/>
      <c r="X3105" s="674"/>
      <c r="Y3105" s="674"/>
      <c r="Z3105" s="674"/>
      <c r="AA3105" s="674"/>
      <c r="AB3105" s="674"/>
      <c r="AC3105" s="674"/>
      <c r="AD3105" s="674"/>
      <c r="AE3105" s="109"/>
      <c r="AG3105" s="74">
        <f>COUNTBLANK(M3112:AD3136)</f>
        <v>450</v>
      </c>
      <c r="AH3105" s="74">
        <v>450</v>
      </c>
      <c r="AI3105" s="74">
        <v>150</v>
      </c>
      <c r="AJ3105" s="74">
        <f>COUNTBLANK(M3112:AD3112)</f>
        <v>18</v>
      </c>
      <c r="AK3105" s="74">
        <v>18</v>
      </c>
      <c r="AL3105" s="74">
        <v>6</v>
      </c>
    </row>
    <row r="3106" spans="1:64" ht="24" customHeight="1" x14ac:dyDescent="0.2">
      <c r="C3106" s="674" t="s">
        <v>1723</v>
      </c>
      <c r="D3106" s="674"/>
      <c r="E3106" s="674"/>
      <c r="F3106" s="674"/>
      <c r="G3106" s="674"/>
      <c r="H3106" s="674"/>
      <c r="I3106" s="674"/>
      <c r="J3106" s="674"/>
      <c r="K3106" s="674"/>
      <c r="L3106" s="674"/>
      <c r="M3106" s="674"/>
      <c r="N3106" s="674"/>
      <c r="O3106" s="674"/>
      <c r="P3106" s="674"/>
      <c r="Q3106" s="674"/>
      <c r="R3106" s="674"/>
      <c r="S3106" s="674"/>
      <c r="T3106" s="674"/>
      <c r="U3106" s="674"/>
      <c r="V3106" s="674"/>
      <c r="W3106" s="674"/>
      <c r="X3106" s="674"/>
      <c r="Y3106" s="674"/>
      <c r="Z3106" s="674"/>
      <c r="AA3106" s="674"/>
      <c r="AB3106" s="674"/>
      <c r="AC3106" s="674"/>
      <c r="AD3106" s="674"/>
      <c r="AE3106" s="109"/>
    </row>
    <row r="3107" spans="1:64" ht="15" customHeight="1" x14ac:dyDescent="0.2">
      <c r="AE3107" s="109"/>
    </row>
    <row r="3108" spans="1:64" ht="24" customHeight="1" x14ac:dyDescent="0.2">
      <c r="C3108" s="492" t="s">
        <v>220</v>
      </c>
      <c r="D3108" s="492"/>
      <c r="E3108" s="492"/>
      <c r="F3108" s="492"/>
      <c r="G3108" s="492"/>
      <c r="H3108" s="492"/>
      <c r="I3108" s="492"/>
      <c r="J3108" s="492"/>
      <c r="K3108" s="492"/>
      <c r="L3108" s="492"/>
      <c r="M3108" s="545" t="s">
        <v>1328</v>
      </c>
      <c r="N3108" s="609"/>
      <c r="O3108" s="609"/>
      <c r="P3108" s="609"/>
      <c r="Q3108" s="609"/>
      <c r="R3108" s="609"/>
      <c r="S3108" s="609"/>
      <c r="T3108" s="609"/>
      <c r="U3108" s="609"/>
      <c r="V3108" s="609"/>
      <c r="W3108" s="609"/>
      <c r="X3108" s="609"/>
      <c r="Y3108" s="609"/>
      <c r="Z3108" s="609"/>
      <c r="AA3108" s="609"/>
      <c r="AB3108" s="609"/>
      <c r="AC3108" s="609"/>
      <c r="AD3108" s="609"/>
      <c r="AE3108" s="109"/>
    </row>
    <row r="3109" spans="1:64" ht="15" customHeight="1" x14ac:dyDescent="0.2">
      <c r="C3109" s="492"/>
      <c r="D3109" s="492"/>
      <c r="E3109" s="492"/>
      <c r="F3109" s="492"/>
      <c r="G3109" s="492"/>
      <c r="H3109" s="492"/>
      <c r="I3109" s="492"/>
      <c r="J3109" s="492"/>
      <c r="K3109" s="492"/>
      <c r="L3109" s="492"/>
      <c r="M3109" s="514" t="s">
        <v>80</v>
      </c>
      <c r="N3109" s="515"/>
      <c r="O3109" s="520" t="s">
        <v>81</v>
      </c>
      <c r="P3109" s="521"/>
      <c r="Q3109" s="520" t="s">
        <v>82</v>
      </c>
      <c r="R3109" s="521"/>
      <c r="S3109" s="496" t="s">
        <v>804</v>
      </c>
      <c r="T3109" s="497"/>
      <c r="U3109" s="497"/>
      <c r="V3109" s="498"/>
      <c r="W3109" s="532" t="s">
        <v>829</v>
      </c>
      <c r="X3109" s="533"/>
      <c r="Y3109" s="533"/>
      <c r="Z3109" s="533"/>
      <c r="AA3109" s="533"/>
      <c r="AB3109" s="533"/>
      <c r="AC3109" s="533"/>
      <c r="AD3109" s="534"/>
      <c r="AE3109" s="109"/>
    </row>
    <row r="3110" spans="1:64" ht="24" customHeight="1" x14ac:dyDescent="0.2">
      <c r="A3110" s="109"/>
      <c r="B3110" s="109"/>
      <c r="C3110" s="492"/>
      <c r="D3110" s="492"/>
      <c r="E3110" s="492"/>
      <c r="F3110" s="492"/>
      <c r="G3110" s="492"/>
      <c r="H3110" s="492"/>
      <c r="I3110" s="492"/>
      <c r="J3110" s="492"/>
      <c r="K3110" s="492"/>
      <c r="L3110" s="492"/>
      <c r="M3110" s="516"/>
      <c r="N3110" s="517"/>
      <c r="O3110" s="522"/>
      <c r="P3110" s="523"/>
      <c r="Q3110" s="522"/>
      <c r="R3110" s="523"/>
      <c r="S3110" s="499"/>
      <c r="T3110" s="500"/>
      <c r="U3110" s="500"/>
      <c r="V3110" s="501"/>
      <c r="W3110" s="532" t="s">
        <v>1225</v>
      </c>
      <c r="X3110" s="533"/>
      <c r="Y3110" s="533"/>
      <c r="Z3110" s="534"/>
      <c r="AA3110" s="532" t="s">
        <v>805</v>
      </c>
      <c r="AB3110" s="533"/>
      <c r="AC3110" s="533"/>
      <c r="AD3110" s="534"/>
      <c r="AE3110" s="109"/>
      <c r="AY3110" s="561" t="s">
        <v>81</v>
      </c>
      <c r="AZ3110" s="561"/>
      <c r="BA3110" s="561"/>
      <c r="BB3110" s="561"/>
      <c r="BC3110" s="561" t="s">
        <v>82</v>
      </c>
      <c r="BD3110" s="561"/>
      <c r="BE3110" s="561"/>
      <c r="BF3110" s="561"/>
      <c r="BG3110" s="561" t="s">
        <v>2204</v>
      </c>
      <c r="BH3110" s="561"/>
      <c r="BI3110" s="561" t="s">
        <v>2149</v>
      </c>
      <c r="BJ3110" s="561"/>
    </row>
    <row r="3111" spans="1:64" ht="43.5" customHeight="1" x14ac:dyDescent="0.2">
      <c r="A3111" s="109"/>
      <c r="B3111" s="109"/>
      <c r="C3111" s="492"/>
      <c r="D3111" s="492"/>
      <c r="E3111" s="492"/>
      <c r="F3111" s="492"/>
      <c r="G3111" s="492"/>
      <c r="H3111" s="492"/>
      <c r="I3111" s="492"/>
      <c r="J3111" s="492"/>
      <c r="K3111" s="492"/>
      <c r="L3111" s="492"/>
      <c r="M3111" s="518"/>
      <c r="N3111" s="519"/>
      <c r="O3111" s="524"/>
      <c r="P3111" s="525"/>
      <c r="Q3111" s="524"/>
      <c r="R3111" s="525"/>
      <c r="S3111" s="838" t="s">
        <v>108</v>
      </c>
      <c r="T3111" s="839"/>
      <c r="U3111" s="14" t="s">
        <v>81</v>
      </c>
      <c r="V3111" s="14" t="s">
        <v>82</v>
      </c>
      <c r="W3111" s="838" t="s">
        <v>108</v>
      </c>
      <c r="X3111" s="839"/>
      <c r="Y3111" s="14" t="s">
        <v>81</v>
      </c>
      <c r="Z3111" s="14" t="s">
        <v>82</v>
      </c>
      <c r="AA3111" s="838" t="s">
        <v>108</v>
      </c>
      <c r="AB3111" s="839"/>
      <c r="AC3111" s="14" t="s">
        <v>81</v>
      </c>
      <c r="AD3111" s="14" t="s">
        <v>82</v>
      </c>
      <c r="AE3111" s="109"/>
      <c r="AG3111" s="230" t="s">
        <v>2032</v>
      </c>
      <c r="AH3111" s="229" t="s">
        <v>2035</v>
      </c>
      <c r="AI3111" s="229" t="s">
        <v>80</v>
      </c>
      <c r="AJ3111" s="229" t="s">
        <v>2029</v>
      </c>
      <c r="AK3111" s="229" t="s">
        <v>2078</v>
      </c>
      <c r="AL3111" s="229" t="s">
        <v>2077</v>
      </c>
      <c r="AM3111" s="229" t="s">
        <v>80</v>
      </c>
      <c r="AN3111" s="229" t="s">
        <v>2029</v>
      </c>
      <c r="AO3111" s="229" t="s">
        <v>2078</v>
      </c>
      <c r="AP3111" s="229" t="s">
        <v>2077</v>
      </c>
      <c r="AQ3111" s="229" t="s">
        <v>80</v>
      </c>
      <c r="AR3111" s="229" t="s">
        <v>2029</v>
      </c>
      <c r="AS3111" s="229" t="s">
        <v>2078</v>
      </c>
      <c r="AT3111" s="229" t="s">
        <v>2077</v>
      </c>
      <c r="AU3111" s="229" t="s">
        <v>80</v>
      </c>
      <c r="AV3111" s="229" t="s">
        <v>2029</v>
      </c>
      <c r="AW3111" s="229" t="s">
        <v>2078</v>
      </c>
      <c r="AX3111" s="229" t="s">
        <v>2077</v>
      </c>
      <c r="AY3111" s="229" t="s">
        <v>80</v>
      </c>
      <c r="AZ3111" s="229" t="s">
        <v>2029</v>
      </c>
      <c r="BA3111" s="229" t="s">
        <v>2078</v>
      </c>
      <c r="BB3111" s="229" t="s">
        <v>2077</v>
      </c>
      <c r="BC3111" s="229" t="s">
        <v>80</v>
      </c>
      <c r="BD3111" s="229" t="s">
        <v>2029</v>
      </c>
      <c r="BE3111" s="229" t="s">
        <v>2078</v>
      </c>
      <c r="BF3111" s="229" t="s">
        <v>2077</v>
      </c>
      <c r="BG3111" s="90" t="s">
        <v>2048</v>
      </c>
      <c r="BH3111" s="90" t="s">
        <v>2049</v>
      </c>
      <c r="BI3111" s="90" t="s">
        <v>2048</v>
      </c>
      <c r="BJ3111" s="90" t="s">
        <v>2049</v>
      </c>
      <c r="BK3111" s="227" t="s">
        <v>2150</v>
      </c>
      <c r="BL3111" s="227" t="s">
        <v>2151</v>
      </c>
    </row>
    <row r="3112" spans="1:64" ht="15" customHeight="1" x14ac:dyDescent="0.2">
      <c r="A3112" s="109"/>
      <c r="B3112" s="109"/>
      <c r="C3112" s="87" t="s">
        <v>28</v>
      </c>
      <c r="D3112" s="553" t="str">
        <f>IF(D40="","",D40)</f>
        <v/>
      </c>
      <c r="E3112" s="553"/>
      <c r="F3112" s="553"/>
      <c r="G3112" s="553"/>
      <c r="H3112" s="553"/>
      <c r="I3112" s="553"/>
      <c r="J3112" s="553"/>
      <c r="K3112" s="553"/>
      <c r="L3112" s="553"/>
      <c r="M3112" s="553" t="str">
        <f>IF(M3038="","",M3038)</f>
        <v/>
      </c>
      <c r="N3112" s="553"/>
      <c r="O3112" s="553" t="str">
        <f>IF(S3038="","",S3038)</f>
        <v/>
      </c>
      <c r="P3112" s="553"/>
      <c r="Q3112" s="553" t="str">
        <f>IF(Y3038="","",Y3038)</f>
        <v/>
      </c>
      <c r="R3112" s="553"/>
      <c r="S3112" s="603"/>
      <c r="T3112" s="603"/>
      <c r="U3112" s="206"/>
      <c r="V3112" s="206"/>
      <c r="W3112" s="603"/>
      <c r="X3112" s="603"/>
      <c r="Y3112" s="206"/>
      <c r="Z3112" s="206"/>
      <c r="AA3112" s="603"/>
      <c r="AB3112" s="603"/>
      <c r="AC3112" s="206"/>
      <c r="AD3112" s="206"/>
      <c r="AE3112" s="109"/>
      <c r="AG3112" s="90">
        <f>COUNTBLANK(M3112:AD3112)</f>
        <v>18</v>
      </c>
      <c r="AH3112" s="90">
        <f>IF($AG$3105=$AH$3105,0,IF(AND(D3112&lt;&gt;"",AG3112=$AL$3105),0,IF(AND(D3112="",AG3112=$AK$3105),0,1)))</f>
        <v>0</v>
      </c>
      <c r="AI3112" s="130">
        <f>IF(M3112="",0,M3112)</f>
        <v>0</v>
      </c>
      <c r="AJ3112" s="130">
        <f>COUNTIF(O3112:R3112,"NS")</f>
        <v>0</v>
      </c>
      <c r="AK3112" s="130">
        <f>SUM(O3112:R3112)</f>
        <v>0</v>
      </c>
      <c r="AL3112" s="130">
        <f>IF($AG$3105=$AH$3105,0,
IF(OR(
AND(AI3112=0,AJ3112&gt;0),
AND(AI3112="NS",AK3112&gt;0),
AND(AI3112="NS",AK3112=0,AJ3112=0)),1,
IF(OR(
AND(AI3112&gt;0,AJ3112=2),
AND(AI3112="NS",AJ3112=2),
AND(AI3112="NS",AK3112=0,AJ3112&gt;0),AI3112=AK3112),0,1)))</f>
        <v>0</v>
      </c>
      <c r="AM3112" s="130">
        <f>S3112</f>
        <v>0</v>
      </c>
      <c r="AN3112" s="130">
        <f>COUNTIF(U3112:V3112,"NS")</f>
        <v>0</v>
      </c>
      <c r="AO3112" s="130">
        <f>SUM(U3112:V3112)</f>
        <v>0</v>
      </c>
      <c r="AP3112" s="130">
        <f t="shared" ref="AP3112:AP3136" si="4880">IF($AG$3105=$AH$3105,0,
IF(OR(
AND(AM3112=0,AN3112&gt;0),
AND(AM3112="NS",AO3112&gt;0),
AND(AM3112="NS",AO3112=0,AN3112=0)),1,
IF(OR(
AND(AM3112&gt;0,AN3112=2),
AND(AM3112="NS",AN3112=2),
AND(AM3112="NS",AO3112=0,AN3112&gt;0),AM3112=AO3112),0,1)))</f>
        <v>0</v>
      </c>
      <c r="AQ3112" s="130">
        <f>W3112</f>
        <v>0</v>
      </c>
      <c r="AR3112" s="130">
        <f>COUNTIF(Y3112:Z3112,"NS")</f>
        <v>0</v>
      </c>
      <c r="AS3112" s="130">
        <f>SUM(Y3112:Z3112)</f>
        <v>0</v>
      </c>
      <c r="AT3112" s="130">
        <f t="shared" ref="AT3112:AT3136" si="4881">IF($AG$3105=$AH$3105,0,
IF(OR(
AND(AQ3112=0,AR3112&gt;0),
AND(AQ3112="NS",AS3112&gt;0),
AND(AQ3112="NS",AS3112=0,AR3112=0)),1,
IF(OR(
AND(AQ3112&gt;0,AR3112=2),
AND(AQ3112="NS",AR3112=2),
AND(AQ3112="NS",AS3112=0,AR3112&gt;0),AQ3112=AS3112),0,1)))</f>
        <v>0</v>
      </c>
      <c r="AU3112" s="130">
        <f>AA3112</f>
        <v>0</v>
      </c>
      <c r="AV3112" s="130">
        <f>COUNTIF(AC3112:AD3112,"NS")</f>
        <v>0</v>
      </c>
      <c r="AW3112" s="130">
        <f>SUM(AC3112:AD3112)</f>
        <v>0</v>
      </c>
      <c r="AX3112" s="130">
        <f t="shared" ref="AX3112:AX3136" si="4882">IF($AG$3105=$AH$3105,0,
IF(OR(
AND(AU3112=0,AV3112&gt;0),
AND(AU3112="NS",AW3112&gt;0),
AND(AU3112="NS",AW3112=0,AV3112=0)),1,
IF(OR(
AND(AU3112&gt;0,AV3112=2),
AND(AU3112="NS",AV3112=2),
AND(AU3112="NS",AW3112=0,AV3112&gt;0),AU3112=AW3112),0,1)))</f>
        <v>0</v>
      </c>
      <c r="AY3112" s="90">
        <f>IF(O3112="",0,O3112)</f>
        <v>0</v>
      </c>
      <c r="AZ3112" s="90">
        <f>SUM(COUNTIF(U3112,"NS"),COUNTIF(Y3112,"NS"),COUNTIF(AC3112,"NS"))</f>
        <v>0</v>
      </c>
      <c r="BA3112" s="90">
        <f>SUM(U3112,Y3112,AC3112)</f>
        <v>0</v>
      </c>
      <c r="BB3112" s="130">
        <f>IF($AG$3105=$AH$3105,0,
IF(OR(
AND(AY3112=0,AZ3112&gt;0),
AND(AY3112="NS",BA3112&gt;0),
AND(AY3112="NS",BA3112=0,AZ3112=0)),1,
IF(OR(
AND(AZ3112&gt;=2,BA3112&lt;AY3112),
AND(AY3112="NS",BA3112=0,AZ3112&gt;0),
AY3112=BA3112),0,1)))</f>
        <v>0</v>
      </c>
      <c r="BC3112" s="90">
        <f>IF(Q3112="",0,Q3112)</f>
        <v>0</v>
      </c>
      <c r="BD3112" s="90">
        <f>SUM(COUNTIF(V3112,"NS"),COUNTIF(Z3112,"NS"),COUNTIF(AD3112,"NS"))</f>
        <v>0</v>
      </c>
      <c r="BE3112" s="90">
        <f>SUM(V3112,Z3112,AD3112)</f>
        <v>0</v>
      </c>
      <c r="BF3112" s="130">
        <f>IF($AG$3105=$AH$3105,0,
IF(OR(
AND(BC3112=0,BD3112&gt;0),
AND(BC3112="NS",BE3112&gt;0),
AND(BC3112="NS",BE3112=0,BD3112=0)),1,
IF(OR(
AND(BD3112&gt;=2,BE3112&lt;BC3112),
AND(BC3112="NS",BE3112=0,BD3112&gt;0),
BC3112=BE3112),0,1)))</f>
        <v>0</v>
      </c>
      <c r="BG3112" s="90">
        <f>S3038</f>
        <v>0</v>
      </c>
      <c r="BH3112" s="90">
        <f>Y3038</f>
        <v>0</v>
      </c>
      <c r="BI3112" s="90">
        <f t="shared" ref="BI3112" si="4883">AY3112</f>
        <v>0</v>
      </c>
      <c r="BJ3112" s="90">
        <f t="shared" ref="BJ3112" si="4884">BC3112</f>
        <v>0</v>
      </c>
      <c r="BK3112" s="90">
        <f>IF($AG$3105=$AH$3105,0,IF(OR(BI3112=BG3112,AND(BG3112&gt;0,BI3112="NS")),0,1))</f>
        <v>0</v>
      </c>
      <c r="BL3112" s="90">
        <f>IF($AG$3105=$AH$3105,0,IF(OR(BJ3112=BH3112,AND(BH3112&gt;0,BJ3112="NS")),0,1))</f>
        <v>0</v>
      </c>
    </row>
    <row r="3113" spans="1:64" ht="15" customHeight="1" x14ac:dyDescent="0.2">
      <c r="A3113" s="109"/>
      <c r="B3113" s="109"/>
      <c r="C3113" s="85" t="s">
        <v>29</v>
      </c>
      <c r="D3113" s="553" t="str">
        <f t="shared" ref="D3113:D3136" si="4885">IF(D41="","",D41)</f>
        <v/>
      </c>
      <c r="E3113" s="553"/>
      <c r="F3113" s="553"/>
      <c r="G3113" s="553"/>
      <c r="H3113" s="553"/>
      <c r="I3113" s="553"/>
      <c r="J3113" s="553"/>
      <c r="K3113" s="553"/>
      <c r="L3113" s="553"/>
      <c r="M3113" s="553" t="str">
        <f t="shared" ref="M3113:M3136" si="4886">IF(M3039="","",M3039)</f>
        <v/>
      </c>
      <c r="N3113" s="553"/>
      <c r="O3113" s="553" t="str">
        <f t="shared" ref="O3113:O3136" si="4887">IF(S3039="","",S3039)</f>
        <v/>
      </c>
      <c r="P3113" s="553"/>
      <c r="Q3113" s="553" t="str">
        <f t="shared" ref="Q3113:Q3136" si="4888">IF(Y3039="","",Y3039)</f>
        <v/>
      </c>
      <c r="R3113" s="553"/>
      <c r="S3113" s="603"/>
      <c r="T3113" s="603"/>
      <c r="U3113" s="206"/>
      <c r="V3113" s="206"/>
      <c r="W3113" s="603"/>
      <c r="X3113" s="603"/>
      <c r="Y3113" s="206"/>
      <c r="Z3113" s="206"/>
      <c r="AA3113" s="603"/>
      <c r="AB3113" s="603"/>
      <c r="AC3113" s="206"/>
      <c r="AD3113" s="206"/>
      <c r="AE3113" s="109"/>
      <c r="AG3113" s="90">
        <f t="shared" ref="AG3113:AG3136" si="4889">COUNTBLANK(M3113:AD3113)</f>
        <v>18</v>
      </c>
      <c r="AH3113" s="90">
        <f t="shared" ref="AH3113:AH3136" si="4890">IF($AG$3105=$AH$3105,0,IF(AND(D3113&lt;&gt;"",AG3113=$AL$3105),0,IF(AND(D3113="",AG3113=$AK$3105),0,1)))</f>
        <v>0</v>
      </c>
      <c r="AI3113" s="130">
        <f t="shared" ref="AI3113:AI3136" si="4891">IF(M3113="",0,M3113)</f>
        <v>0</v>
      </c>
      <c r="AJ3113" s="130">
        <f t="shared" ref="AJ3113:AJ3136" si="4892">COUNTIF(O3113:R3113,"NS")</f>
        <v>0</v>
      </c>
      <c r="AK3113" s="130">
        <f t="shared" ref="AK3113:AK3136" si="4893">SUM(O3113:R3113)</f>
        <v>0</v>
      </c>
      <c r="AL3113" s="130">
        <f t="shared" ref="AL3113:AL3136" si="4894">IF($AG$3105=$AH$3105,0,
IF(OR(
AND(AI3113=0,AJ3113&gt;0),
AND(AI3113="NS",AK3113&gt;0),
AND(AI3113="NS",AK3113=0,AJ3113=0)),1,
IF(OR(
AND(AI3113&gt;0,AJ3113=2),
AND(AI3113="NS",AJ3113=2),
AND(AI3113="NS",AK3113=0,AJ3113&gt;0),AI3113=AK3113),0,1)))</f>
        <v>0</v>
      </c>
      <c r="AM3113" s="130">
        <f t="shared" ref="AM3113:AM3136" si="4895">S3113</f>
        <v>0</v>
      </c>
      <c r="AN3113" s="130">
        <f t="shared" ref="AN3113:AN3136" si="4896">COUNTIF(U3113:V3113,"NS")</f>
        <v>0</v>
      </c>
      <c r="AO3113" s="130">
        <f t="shared" ref="AO3113:AO3136" si="4897">SUM(U3113:V3113)</f>
        <v>0</v>
      </c>
      <c r="AP3113" s="130">
        <f t="shared" si="4880"/>
        <v>0</v>
      </c>
      <c r="AQ3113" s="130">
        <f t="shared" ref="AQ3113:AQ3136" si="4898">W3113</f>
        <v>0</v>
      </c>
      <c r="AR3113" s="130">
        <f t="shared" ref="AR3113:AR3136" si="4899">COUNTIF(Y3113:Z3113,"NS")</f>
        <v>0</v>
      </c>
      <c r="AS3113" s="130">
        <f t="shared" ref="AS3113:AS3136" si="4900">SUM(Y3113:Z3113)</f>
        <v>0</v>
      </c>
      <c r="AT3113" s="130">
        <f t="shared" si="4881"/>
        <v>0</v>
      </c>
      <c r="AU3113" s="130">
        <f t="shared" ref="AU3113:AU3136" si="4901">AA3113</f>
        <v>0</v>
      </c>
      <c r="AV3113" s="130">
        <f t="shared" ref="AV3113:AV3136" si="4902">COUNTIF(AC3113:AD3113,"NS")</f>
        <v>0</v>
      </c>
      <c r="AW3113" s="130">
        <f t="shared" ref="AW3113:AW3136" si="4903">SUM(AC3113:AD3113)</f>
        <v>0</v>
      </c>
      <c r="AX3113" s="130">
        <f t="shared" si="4882"/>
        <v>0</v>
      </c>
      <c r="AY3113" s="90">
        <f t="shared" ref="AY3113:AY3136" si="4904">IF(O3113="",0,O3113)</f>
        <v>0</v>
      </c>
      <c r="AZ3113" s="90">
        <f t="shared" ref="AZ3113:AZ3136" si="4905">SUM(COUNTIF(U3113,"NS"),COUNTIF(Y3113,"NS"),COUNTIF(AC3113,"NS"))</f>
        <v>0</v>
      </c>
      <c r="BA3113" s="90">
        <f t="shared" ref="BA3113:BA3136" si="4906">SUM(U3113,Y3113,AC3113)</f>
        <v>0</v>
      </c>
      <c r="BB3113" s="130">
        <f t="shared" ref="BB3113:BB3136" si="4907">IF($AG$3105=$AH$3105,0,
IF(OR(
AND(AY3113=0,AZ3113&gt;0),
AND(AY3113="NS",BA3113&gt;0),
AND(AY3113="NS",BA3113=0,AZ3113=0)),1,
IF(OR(
AND(AZ3113&gt;=2,BA3113&lt;AY3113),
AND(AY3113="NS",BA3113=0,AZ3113&gt;0),
AY3113=BA3113),0,1)))</f>
        <v>0</v>
      </c>
      <c r="BC3113" s="90">
        <f t="shared" ref="BC3113:BC3136" si="4908">IF(Q3113="",0,Q3113)</f>
        <v>0</v>
      </c>
      <c r="BD3113" s="90">
        <f t="shared" ref="BD3113:BD3136" si="4909">SUM(COUNTIF(V3113,"NS"),COUNTIF(Z3113,"NS"),COUNTIF(AD3113,"NS"))</f>
        <v>0</v>
      </c>
      <c r="BE3113" s="90">
        <f t="shared" ref="BE3113:BE3136" si="4910">SUM(V3113,Z3113,AD3113)</f>
        <v>0</v>
      </c>
      <c r="BF3113" s="130">
        <f t="shared" ref="BF3113:BF3136" si="4911">IF($AG$3105=$AH$3105,0,
IF(OR(
AND(BC3113=0,BD3113&gt;0),
AND(BC3113="NS",BE3113&gt;0),
AND(BC3113="NS",BE3113=0,BD3113=0)),1,
IF(OR(
AND(BD3113&gt;=2,BE3113&lt;BC3113),
AND(BC3113="NS",BE3113=0,BD3113&gt;0),
BC3113=BE3113),0,1)))</f>
        <v>0</v>
      </c>
      <c r="BG3113" s="90">
        <f t="shared" ref="BG3113:BG3136" si="4912">S3039</f>
        <v>0</v>
      </c>
      <c r="BH3113" s="90">
        <f t="shared" ref="BH3113:BH3136" si="4913">Y3039</f>
        <v>0</v>
      </c>
      <c r="BI3113" s="90">
        <f t="shared" ref="BI3113:BI3136" si="4914">AY3113</f>
        <v>0</v>
      </c>
      <c r="BJ3113" s="90">
        <f t="shared" ref="BJ3113:BJ3136" si="4915">BC3113</f>
        <v>0</v>
      </c>
      <c r="BK3113" s="90">
        <f t="shared" ref="BK3113:BK3136" si="4916">IF($AG$3105=$AH$3105,0,IF(OR(BI3113=BG3113,AND(BG3113&gt;0,BI3113="NS")),0,1))</f>
        <v>0</v>
      </c>
      <c r="BL3113" s="90">
        <f t="shared" ref="BL3113:BL3136" si="4917">IF($AG$3105=$AH$3105,0,IF(OR(BJ3113=BH3113,AND(BH3113&gt;0,BJ3113="NS")),0,1))</f>
        <v>0</v>
      </c>
    </row>
    <row r="3114" spans="1:64" ht="15" customHeight="1" x14ac:dyDescent="0.2">
      <c r="A3114" s="109"/>
      <c r="B3114" s="109"/>
      <c r="C3114" s="85" t="s">
        <v>30</v>
      </c>
      <c r="D3114" s="553" t="str">
        <f t="shared" si="4885"/>
        <v/>
      </c>
      <c r="E3114" s="553"/>
      <c r="F3114" s="553"/>
      <c r="G3114" s="553"/>
      <c r="H3114" s="553"/>
      <c r="I3114" s="553"/>
      <c r="J3114" s="553"/>
      <c r="K3114" s="553"/>
      <c r="L3114" s="553"/>
      <c r="M3114" s="553" t="str">
        <f t="shared" si="4886"/>
        <v/>
      </c>
      <c r="N3114" s="553"/>
      <c r="O3114" s="553" t="str">
        <f t="shared" si="4887"/>
        <v/>
      </c>
      <c r="P3114" s="553"/>
      <c r="Q3114" s="553" t="str">
        <f t="shared" si="4888"/>
        <v/>
      </c>
      <c r="R3114" s="553"/>
      <c r="S3114" s="603"/>
      <c r="T3114" s="603"/>
      <c r="U3114" s="206"/>
      <c r="V3114" s="206"/>
      <c r="W3114" s="603"/>
      <c r="X3114" s="603"/>
      <c r="Y3114" s="206"/>
      <c r="Z3114" s="206"/>
      <c r="AA3114" s="603"/>
      <c r="AB3114" s="603"/>
      <c r="AC3114" s="206"/>
      <c r="AD3114" s="206"/>
      <c r="AE3114" s="109"/>
      <c r="AG3114" s="90">
        <f t="shared" si="4889"/>
        <v>18</v>
      </c>
      <c r="AH3114" s="90">
        <f t="shared" si="4890"/>
        <v>0</v>
      </c>
      <c r="AI3114" s="130">
        <f t="shared" si="4891"/>
        <v>0</v>
      </c>
      <c r="AJ3114" s="130">
        <f t="shared" si="4892"/>
        <v>0</v>
      </c>
      <c r="AK3114" s="130">
        <f t="shared" si="4893"/>
        <v>0</v>
      </c>
      <c r="AL3114" s="130">
        <f t="shared" si="4894"/>
        <v>0</v>
      </c>
      <c r="AM3114" s="130">
        <f t="shared" si="4895"/>
        <v>0</v>
      </c>
      <c r="AN3114" s="130">
        <f t="shared" si="4896"/>
        <v>0</v>
      </c>
      <c r="AO3114" s="130">
        <f t="shared" si="4897"/>
        <v>0</v>
      </c>
      <c r="AP3114" s="130">
        <f t="shared" si="4880"/>
        <v>0</v>
      </c>
      <c r="AQ3114" s="130">
        <f t="shared" si="4898"/>
        <v>0</v>
      </c>
      <c r="AR3114" s="130">
        <f t="shared" si="4899"/>
        <v>0</v>
      </c>
      <c r="AS3114" s="130">
        <f t="shared" si="4900"/>
        <v>0</v>
      </c>
      <c r="AT3114" s="130">
        <f t="shared" si="4881"/>
        <v>0</v>
      </c>
      <c r="AU3114" s="130">
        <f t="shared" si="4901"/>
        <v>0</v>
      </c>
      <c r="AV3114" s="130">
        <f t="shared" si="4902"/>
        <v>0</v>
      </c>
      <c r="AW3114" s="130">
        <f t="shared" si="4903"/>
        <v>0</v>
      </c>
      <c r="AX3114" s="130">
        <f t="shared" si="4882"/>
        <v>0</v>
      </c>
      <c r="AY3114" s="90">
        <f t="shared" si="4904"/>
        <v>0</v>
      </c>
      <c r="AZ3114" s="90">
        <f t="shared" si="4905"/>
        <v>0</v>
      </c>
      <c r="BA3114" s="90">
        <f t="shared" si="4906"/>
        <v>0</v>
      </c>
      <c r="BB3114" s="130">
        <f t="shared" si="4907"/>
        <v>0</v>
      </c>
      <c r="BC3114" s="90">
        <f t="shared" si="4908"/>
        <v>0</v>
      </c>
      <c r="BD3114" s="90">
        <f t="shared" si="4909"/>
        <v>0</v>
      </c>
      <c r="BE3114" s="90">
        <f t="shared" si="4910"/>
        <v>0</v>
      </c>
      <c r="BF3114" s="130">
        <f t="shared" si="4911"/>
        <v>0</v>
      </c>
      <c r="BG3114" s="90">
        <f t="shared" si="4912"/>
        <v>0</v>
      </c>
      <c r="BH3114" s="90">
        <f t="shared" si="4913"/>
        <v>0</v>
      </c>
      <c r="BI3114" s="90">
        <f t="shared" si="4914"/>
        <v>0</v>
      </c>
      <c r="BJ3114" s="90">
        <f t="shared" si="4915"/>
        <v>0</v>
      </c>
      <c r="BK3114" s="90">
        <f t="shared" si="4916"/>
        <v>0</v>
      </c>
      <c r="BL3114" s="90">
        <f t="shared" si="4917"/>
        <v>0</v>
      </c>
    </row>
    <row r="3115" spans="1:64" ht="15" customHeight="1" x14ac:dyDescent="0.2">
      <c r="A3115" s="109"/>
      <c r="B3115" s="109"/>
      <c r="C3115" s="85" t="s">
        <v>31</v>
      </c>
      <c r="D3115" s="553" t="str">
        <f t="shared" si="4885"/>
        <v/>
      </c>
      <c r="E3115" s="553"/>
      <c r="F3115" s="553"/>
      <c r="G3115" s="553"/>
      <c r="H3115" s="553"/>
      <c r="I3115" s="553"/>
      <c r="J3115" s="553"/>
      <c r="K3115" s="553"/>
      <c r="L3115" s="553"/>
      <c r="M3115" s="553" t="str">
        <f t="shared" si="4886"/>
        <v/>
      </c>
      <c r="N3115" s="553"/>
      <c r="O3115" s="553" t="str">
        <f t="shared" si="4887"/>
        <v/>
      </c>
      <c r="P3115" s="553"/>
      <c r="Q3115" s="553" t="str">
        <f t="shared" si="4888"/>
        <v/>
      </c>
      <c r="R3115" s="553"/>
      <c r="S3115" s="603"/>
      <c r="T3115" s="603"/>
      <c r="U3115" s="206"/>
      <c r="V3115" s="206"/>
      <c r="W3115" s="603"/>
      <c r="X3115" s="603"/>
      <c r="Y3115" s="206"/>
      <c r="Z3115" s="206"/>
      <c r="AA3115" s="603"/>
      <c r="AB3115" s="603"/>
      <c r="AC3115" s="206"/>
      <c r="AD3115" s="206"/>
      <c r="AE3115" s="109"/>
      <c r="AG3115" s="90">
        <f t="shared" si="4889"/>
        <v>18</v>
      </c>
      <c r="AH3115" s="90">
        <f t="shared" si="4890"/>
        <v>0</v>
      </c>
      <c r="AI3115" s="130">
        <f t="shared" si="4891"/>
        <v>0</v>
      </c>
      <c r="AJ3115" s="130">
        <f t="shared" si="4892"/>
        <v>0</v>
      </c>
      <c r="AK3115" s="130">
        <f t="shared" si="4893"/>
        <v>0</v>
      </c>
      <c r="AL3115" s="130">
        <f t="shared" si="4894"/>
        <v>0</v>
      </c>
      <c r="AM3115" s="130">
        <f t="shared" si="4895"/>
        <v>0</v>
      </c>
      <c r="AN3115" s="130">
        <f t="shared" si="4896"/>
        <v>0</v>
      </c>
      <c r="AO3115" s="130">
        <f t="shared" si="4897"/>
        <v>0</v>
      </c>
      <c r="AP3115" s="130">
        <f t="shared" si="4880"/>
        <v>0</v>
      </c>
      <c r="AQ3115" s="130">
        <f t="shared" si="4898"/>
        <v>0</v>
      </c>
      <c r="AR3115" s="130">
        <f t="shared" si="4899"/>
        <v>0</v>
      </c>
      <c r="AS3115" s="130">
        <f t="shared" si="4900"/>
        <v>0</v>
      </c>
      <c r="AT3115" s="130">
        <f t="shared" si="4881"/>
        <v>0</v>
      </c>
      <c r="AU3115" s="130">
        <f t="shared" si="4901"/>
        <v>0</v>
      </c>
      <c r="AV3115" s="130">
        <f t="shared" si="4902"/>
        <v>0</v>
      </c>
      <c r="AW3115" s="130">
        <f t="shared" si="4903"/>
        <v>0</v>
      </c>
      <c r="AX3115" s="130">
        <f t="shared" si="4882"/>
        <v>0</v>
      </c>
      <c r="AY3115" s="90">
        <f t="shared" si="4904"/>
        <v>0</v>
      </c>
      <c r="AZ3115" s="90">
        <f t="shared" si="4905"/>
        <v>0</v>
      </c>
      <c r="BA3115" s="90">
        <f t="shared" si="4906"/>
        <v>0</v>
      </c>
      <c r="BB3115" s="130">
        <f t="shared" si="4907"/>
        <v>0</v>
      </c>
      <c r="BC3115" s="90">
        <f t="shared" si="4908"/>
        <v>0</v>
      </c>
      <c r="BD3115" s="90">
        <f t="shared" si="4909"/>
        <v>0</v>
      </c>
      <c r="BE3115" s="90">
        <f t="shared" si="4910"/>
        <v>0</v>
      </c>
      <c r="BF3115" s="130">
        <f t="shared" si="4911"/>
        <v>0</v>
      </c>
      <c r="BG3115" s="90">
        <f t="shared" si="4912"/>
        <v>0</v>
      </c>
      <c r="BH3115" s="90">
        <f t="shared" si="4913"/>
        <v>0</v>
      </c>
      <c r="BI3115" s="90">
        <f t="shared" si="4914"/>
        <v>0</v>
      </c>
      <c r="BJ3115" s="90">
        <f t="shared" si="4915"/>
        <v>0</v>
      </c>
      <c r="BK3115" s="90">
        <f t="shared" si="4916"/>
        <v>0</v>
      </c>
      <c r="BL3115" s="90">
        <f t="shared" si="4917"/>
        <v>0</v>
      </c>
    </row>
    <row r="3116" spans="1:64" ht="15" customHeight="1" x14ac:dyDescent="0.2">
      <c r="A3116" s="109"/>
      <c r="B3116" s="109"/>
      <c r="C3116" s="85" t="s">
        <v>32</v>
      </c>
      <c r="D3116" s="553" t="str">
        <f t="shared" si="4885"/>
        <v/>
      </c>
      <c r="E3116" s="553"/>
      <c r="F3116" s="553"/>
      <c r="G3116" s="553"/>
      <c r="H3116" s="553"/>
      <c r="I3116" s="553"/>
      <c r="J3116" s="553"/>
      <c r="K3116" s="553"/>
      <c r="L3116" s="553"/>
      <c r="M3116" s="553" t="str">
        <f t="shared" si="4886"/>
        <v/>
      </c>
      <c r="N3116" s="553"/>
      <c r="O3116" s="553" t="str">
        <f t="shared" si="4887"/>
        <v/>
      </c>
      <c r="P3116" s="553"/>
      <c r="Q3116" s="553" t="str">
        <f t="shared" si="4888"/>
        <v/>
      </c>
      <c r="R3116" s="553"/>
      <c r="S3116" s="603"/>
      <c r="T3116" s="603"/>
      <c r="U3116" s="206"/>
      <c r="V3116" s="206"/>
      <c r="W3116" s="603"/>
      <c r="X3116" s="603"/>
      <c r="Y3116" s="206"/>
      <c r="Z3116" s="206"/>
      <c r="AA3116" s="603"/>
      <c r="AB3116" s="603"/>
      <c r="AC3116" s="206"/>
      <c r="AD3116" s="206"/>
      <c r="AE3116" s="109"/>
      <c r="AG3116" s="90">
        <f t="shared" si="4889"/>
        <v>18</v>
      </c>
      <c r="AH3116" s="90">
        <f t="shared" si="4890"/>
        <v>0</v>
      </c>
      <c r="AI3116" s="130">
        <f t="shared" si="4891"/>
        <v>0</v>
      </c>
      <c r="AJ3116" s="130">
        <f t="shared" si="4892"/>
        <v>0</v>
      </c>
      <c r="AK3116" s="130">
        <f t="shared" si="4893"/>
        <v>0</v>
      </c>
      <c r="AL3116" s="130">
        <f t="shared" si="4894"/>
        <v>0</v>
      </c>
      <c r="AM3116" s="130">
        <f t="shared" si="4895"/>
        <v>0</v>
      </c>
      <c r="AN3116" s="130">
        <f t="shared" si="4896"/>
        <v>0</v>
      </c>
      <c r="AO3116" s="130">
        <f t="shared" si="4897"/>
        <v>0</v>
      </c>
      <c r="AP3116" s="130">
        <f t="shared" si="4880"/>
        <v>0</v>
      </c>
      <c r="AQ3116" s="130">
        <f t="shared" si="4898"/>
        <v>0</v>
      </c>
      <c r="AR3116" s="130">
        <f t="shared" si="4899"/>
        <v>0</v>
      </c>
      <c r="AS3116" s="130">
        <f t="shared" si="4900"/>
        <v>0</v>
      </c>
      <c r="AT3116" s="130">
        <f t="shared" si="4881"/>
        <v>0</v>
      </c>
      <c r="AU3116" s="130">
        <f t="shared" si="4901"/>
        <v>0</v>
      </c>
      <c r="AV3116" s="130">
        <f t="shared" si="4902"/>
        <v>0</v>
      </c>
      <c r="AW3116" s="130">
        <f t="shared" si="4903"/>
        <v>0</v>
      </c>
      <c r="AX3116" s="130">
        <f t="shared" si="4882"/>
        <v>0</v>
      </c>
      <c r="AY3116" s="90">
        <f t="shared" si="4904"/>
        <v>0</v>
      </c>
      <c r="AZ3116" s="90">
        <f t="shared" si="4905"/>
        <v>0</v>
      </c>
      <c r="BA3116" s="90">
        <f t="shared" si="4906"/>
        <v>0</v>
      </c>
      <c r="BB3116" s="130">
        <f t="shared" si="4907"/>
        <v>0</v>
      </c>
      <c r="BC3116" s="90">
        <f t="shared" si="4908"/>
        <v>0</v>
      </c>
      <c r="BD3116" s="90">
        <f t="shared" si="4909"/>
        <v>0</v>
      </c>
      <c r="BE3116" s="90">
        <f t="shared" si="4910"/>
        <v>0</v>
      </c>
      <c r="BF3116" s="130">
        <f t="shared" si="4911"/>
        <v>0</v>
      </c>
      <c r="BG3116" s="90">
        <f t="shared" si="4912"/>
        <v>0</v>
      </c>
      <c r="BH3116" s="90">
        <f t="shared" si="4913"/>
        <v>0</v>
      </c>
      <c r="BI3116" s="90">
        <f t="shared" si="4914"/>
        <v>0</v>
      </c>
      <c r="BJ3116" s="90">
        <f t="shared" si="4915"/>
        <v>0</v>
      </c>
      <c r="BK3116" s="90">
        <f t="shared" si="4916"/>
        <v>0</v>
      </c>
      <c r="BL3116" s="90">
        <f t="shared" si="4917"/>
        <v>0</v>
      </c>
    </row>
    <row r="3117" spans="1:64" ht="15" customHeight="1" x14ac:dyDescent="0.2">
      <c r="A3117" s="109"/>
      <c r="B3117" s="109"/>
      <c r="C3117" s="85" t="s">
        <v>33</v>
      </c>
      <c r="D3117" s="553" t="str">
        <f t="shared" si="4885"/>
        <v/>
      </c>
      <c r="E3117" s="553"/>
      <c r="F3117" s="553"/>
      <c r="G3117" s="553"/>
      <c r="H3117" s="553"/>
      <c r="I3117" s="553"/>
      <c r="J3117" s="553"/>
      <c r="K3117" s="553"/>
      <c r="L3117" s="553"/>
      <c r="M3117" s="553" t="str">
        <f t="shared" si="4886"/>
        <v/>
      </c>
      <c r="N3117" s="553"/>
      <c r="O3117" s="553" t="str">
        <f t="shared" si="4887"/>
        <v/>
      </c>
      <c r="P3117" s="553"/>
      <c r="Q3117" s="553" t="str">
        <f t="shared" si="4888"/>
        <v/>
      </c>
      <c r="R3117" s="553"/>
      <c r="S3117" s="603"/>
      <c r="T3117" s="603"/>
      <c r="U3117" s="206"/>
      <c r="V3117" s="206"/>
      <c r="W3117" s="603"/>
      <c r="X3117" s="603"/>
      <c r="Y3117" s="206"/>
      <c r="Z3117" s="206"/>
      <c r="AA3117" s="603"/>
      <c r="AB3117" s="603"/>
      <c r="AC3117" s="206"/>
      <c r="AD3117" s="206"/>
      <c r="AE3117" s="109"/>
      <c r="AG3117" s="90">
        <f t="shared" si="4889"/>
        <v>18</v>
      </c>
      <c r="AH3117" s="90">
        <f t="shared" si="4890"/>
        <v>0</v>
      </c>
      <c r="AI3117" s="130">
        <f t="shared" si="4891"/>
        <v>0</v>
      </c>
      <c r="AJ3117" s="130">
        <f t="shared" si="4892"/>
        <v>0</v>
      </c>
      <c r="AK3117" s="130">
        <f t="shared" si="4893"/>
        <v>0</v>
      </c>
      <c r="AL3117" s="130">
        <f t="shared" si="4894"/>
        <v>0</v>
      </c>
      <c r="AM3117" s="130">
        <f t="shared" si="4895"/>
        <v>0</v>
      </c>
      <c r="AN3117" s="130">
        <f t="shared" si="4896"/>
        <v>0</v>
      </c>
      <c r="AO3117" s="130">
        <f t="shared" si="4897"/>
        <v>0</v>
      </c>
      <c r="AP3117" s="130">
        <f t="shared" si="4880"/>
        <v>0</v>
      </c>
      <c r="AQ3117" s="130">
        <f t="shared" si="4898"/>
        <v>0</v>
      </c>
      <c r="AR3117" s="130">
        <f t="shared" si="4899"/>
        <v>0</v>
      </c>
      <c r="AS3117" s="130">
        <f t="shared" si="4900"/>
        <v>0</v>
      </c>
      <c r="AT3117" s="130">
        <f t="shared" si="4881"/>
        <v>0</v>
      </c>
      <c r="AU3117" s="130">
        <f t="shared" si="4901"/>
        <v>0</v>
      </c>
      <c r="AV3117" s="130">
        <f t="shared" si="4902"/>
        <v>0</v>
      </c>
      <c r="AW3117" s="130">
        <f t="shared" si="4903"/>
        <v>0</v>
      </c>
      <c r="AX3117" s="130">
        <f t="shared" si="4882"/>
        <v>0</v>
      </c>
      <c r="AY3117" s="90">
        <f t="shared" si="4904"/>
        <v>0</v>
      </c>
      <c r="AZ3117" s="90">
        <f t="shared" si="4905"/>
        <v>0</v>
      </c>
      <c r="BA3117" s="90">
        <f t="shared" si="4906"/>
        <v>0</v>
      </c>
      <c r="BB3117" s="130">
        <f t="shared" si="4907"/>
        <v>0</v>
      </c>
      <c r="BC3117" s="90">
        <f t="shared" si="4908"/>
        <v>0</v>
      </c>
      <c r="BD3117" s="90">
        <f t="shared" si="4909"/>
        <v>0</v>
      </c>
      <c r="BE3117" s="90">
        <f t="shared" si="4910"/>
        <v>0</v>
      </c>
      <c r="BF3117" s="130">
        <f t="shared" si="4911"/>
        <v>0</v>
      </c>
      <c r="BG3117" s="90">
        <f t="shared" si="4912"/>
        <v>0</v>
      </c>
      <c r="BH3117" s="90">
        <f t="shared" si="4913"/>
        <v>0</v>
      </c>
      <c r="BI3117" s="90">
        <f t="shared" si="4914"/>
        <v>0</v>
      </c>
      <c r="BJ3117" s="90">
        <f t="shared" si="4915"/>
        <v>0</v>
      </c>
      <c r="BK3117" s="90">
        <f t="shared" si="4916"/>
        <v>0</v>
      </c>
      <c r="BL3117" s="90">
        <f t="shared" si="4917"/>
        <v>0</v>
      </c>
    </row>
    <row r="3118" spans="1:64" ht="15" customHeight="1" x14ac:dyDescent="0.2">
      <c r="A3118" s="109"/>
      <c r="B3118" s="109"/>
      <c r="C3118" s="85" t="s">
        <v>34</v>
      </c>
      <c r="D3118" s="553" t="str">
        <f t="shared" si="4885"/>
        <v/>
      </c>
      <c r="E3118" s="553"/>
      <c r="F3118" s="553"/>
      <c r="G3118" s="553"/>
      <c r="H3118" s="553"/>
      <c r="I3118" s="553"/>
      <c r="J3118" s="553"/>
      <c r="K3118" s="553"/>
      <c r="L3118" s="553"/>
      <c r="M3118" s="553" t="str">
        <f t="shared" si="4886"/>
        <v/>
      </c>
      <c r="N3118" s="553"/>
      <c r="O3118" s="553" t="str">
        <f t="shared" si="4887"/>
        <v/>
      </c>
      <c r="P3118" s="553"/>
      <c r="Q3118" s="553" t="str">
        <f t="shared" si="4888"/>
        <v/>
      </c>
      <c r="R3118" s="553"/>
      <c r="S3118" s="603"/>
      <c r="T3118" s="603"/>
      <c r="U3118" s="206"/>
      <c r="V3118" s="206"/>
      <c r="W3118" s="603"/>
      <c r="X3118" s="603"/>
      <c r="Y3118" s="206"/>
      <c r="Z3118" s="206"/>
      <c r="AA3118" s="603"/>
      <c r="AB3118" s="603"/>
      <c r="AC3118" s="206"/>
      <c r="AD3118" s="206"/>
      <c r="AE3118" s="109"/>
      <c r="AG3118" s="90">
        <f t="shared" si="4889"/>
        <v>18</v>
      </c>
      <c r="AH3118" s="90">
        <f t="shared" si="4890"/>
        <v>0</v>
      </c>
      <c r="AI3118" s="130">
        <f t="shared" si="4891"/>
        <v>0</v>
      </c>
      <c r="AJ3118" s="130">
        <f t="shared" si="4892"/>
        <v>0</v>
      </c>
      <c r="AK3118" s="130">
        <f t="shared" si="4893"/>
        <v>0</v>
      </c>
      <c r="AL3118" s="130">
        <f t="shared" si="4894"/>
        <v>0</v>
      </c>
      <c r="AM3118" s="130">
        <f t="shared" si="4895"/>
        <v>0</v>
      </c>
      <c r="AN3118" s="130">
        <f t="shared" si="4896"/>
        <v>0</v>
      </c>
      <c r="AO3118" s="130">
        <f t="shared" si="4897"/>
        <v>0</v>
      </c>
      <c r="AP3118" s="130">
        <f t="shared" si="4880"/>
        <v>0</v>
      </c>
      <c r="AQ3118" s="130">
        <f t="shared" si="4898"/>
        <v>0</v>
      </c>
      <c r="AR3118" s="130">
        <f t="shared" si="4899"/>
        <v>0</v>
      </c>
      <c r="AS3118" s="130">
        <f t="shared" si="4900"/>
        <v>0</v>
      </c>
      <c r="AT3118" s="130">
        <f t="shared" si="4881"/>
        <v>0</v>
      </c>
      <c r="AU3118" s="130">
        <f t="shared" si="4901"/>
        <v>0</v>
      </c>
      <c r="AV3118" s="130">
        <f t="shared" si="4902"/>
        <v>0</v>
      </c>
      <c r="AW3118" s="130">
        <f t="shared" si="4903"/>
        <v>0</v>
      </c>
      <c r="AX3118" s="130">
        <f t="shared" si="4882"/>
        <v>0</v>
      </c>
      <c r="AY3118" s="90">
        <f t="shared" si="4904"/>
        <v>0</v>
      </c>
      <c r="AZ3118" s="90">
        <f t="shared" si="4905"/>
        <v>0</v>
      </c>
      <c r="BA3118" s="90">
        <f t="shared" si="4906"/>
        <v>0</v>
      </c>
      <c r="BB3118" s="130">
        <f t="shared" si="4907"/>
        <v>0</v>
      </c>
      <c r="BC3118" s="90">
        <f t="shared" si="4908"/>
        <v>0</v>
      </c>
      <c r="BD3118" s="90">
        <f t="shared" si="4909"/>
        <v>0</v>
      </c>
      <c r="BE3118" s="90">
        <f t="shared" si="4910"/>
        <v>0</v>
      </c>
      <c r="BF3118" s="130">
        <f t="shared" si="4911"/>
        <v>0</v>
      </c>
      <c r="BG3118" s="90">
        <f t="shared" si="4912"/>
        <v>0</v>
      </c>
      <c r="BH3118" s="90">
        <f t="shared" si="4913"/>
        <v>0</v>
      </c>
      <c r="BI3118" s="90">
        <f t="shared" si="4914"/>
        <v>0</v>
      </c>
      <c r="BJ3118" s="90">
        <f t="shared" si="4915"/>
        <v>0</v>
      </c>
      <c r="BK3118" s="90">
        <f t="shared" si="4916"/>
        <v>0</v>
      </c>
      <c r="BL3118" s="90">
        <f t="shared" si="4917"/>
        <v>0</v>
      </c>
    </row>
    <row r="3119" spans="1:64" ht="15" customHeight="1" x14ac:dyDescent="0.2">
      <c r="A3119" s="109"/>
      <c r="B3119" s="109"/>
      <c r="C3119" s="85" t="s">
        <v>35</v>
      </c>
      <c r="D3119" s="553" t="str">
        <f t="shared" si="4885"/>
        <v/>
      </c>
      <c r="E3119" s="553"/>
      <c r="F3119" s="553"/>
      <c r="G3119" s="553"/>
      <c r="H3119" s="553"/>
      <c r="I3119" s="553"/>
      <c r="J3119" s="553"/>
      <c r="K3119" s="553"/>
      <c r="L3119" s="553"/>
      <c r="M3119" s="553" t="str">
        <f t="shared" si="4886"/>
        <v/>
      </c>
      <c r="N3119" s="553"/>
      <c r="O3119" s="553" t="str">
        <f t="shared" si="4887"/>
        <v/>
      </c>
      <c r="P3119" s="553"/>
      <c r="Q3119" s="553" t="str">
        <f t="shared" si="4888"/>
        <v/>
      </c>
      <c r="R3119" s="553"/>
      <c r="S3119" s="603"/>
      <c r="T3119" s="603"/>
      <c r="U3119" s="206"/>
      <c r="V3119" s="206"/>
      <c r="W3119" s="603"/>
      <c r="X3119" s="603"/>
      <c r="Y3119" s="206"/>
      <c r="Z3119" s="206"/>
      <c r="AA3119" s="603"/>
      <c r="AB3119" s="603"/>
      <c r="AC3119" s="206"/>
      <c r="AD3119" s="206"/>
      <c r="AE3119" s="109"/>
      <c r="AG3119" s="90">
        <f t="shared" si="4889"/>
        <v>18</v>
      </c>
      <c r="AH3119" s="90">
        <f t="shared" si="4890"/>
        <v>0</v>
      </c>
      <c r="AI3119" s="130">
        <f t="shared" si="4891"/>
        <v>0</v>
      </c>
      <c r="AJ3119" s="130">
        <f t="shared" si="4892"/>
        <v>0</v>
      </c>
      <c r="AK3119" s="130">
        <f t="shared" si="4893"/>
        <v>0</v>
      </c>
      <c r="AL3119" s="130">
        <f t="shared" si="4894"/>
        <v>0</v>
      </c>
      <c r="AM3119" s="130">
        <f t="shared" si="4895"/>
        <v>0</v>
      </c>
      <c r="AN3119" s="130">
        <f t="shared" si="4896"/>
        <v>0</v>
      </c>
      <c r="AO3119" s="130">
        <f t="shared" si="4897"/>
        <v>0</v>
      </c>
      <c r="AP3119" s="130">
        <f t="shared" si="4880"/>
        <v>0</v>
      </c>
      <c r="AQ3119" s="130">
        <f t="shared" si="4898"/>
        <v>0</v>
      </c>
      <c r="AR3119" s="130">
        <f t="shared" si="4899"/>
        <v>0</v>
      </c>
      <c r="AS3119" s="130">
        <f t="shared" si="4900"/>
        <v>0</v>
      </c>
      <c r="AT3119" s="130">
        <f t="shared" si="4881"/>
        <v>0</v>
      </c>
      <c r="AU3119" s="130">
        <f t="shared" si="4901"/>
        <v>0</v>
      </c>
      <c r="AV3119" s="130">
        <f t="shared" si="4902"/>
        <v>0</v>
      </c>
      <c r="AW3119" s="130">
        <f t="shared" si="4903"/>
        <v>0</v>
      </c>
      <c r="AX3119" s="130">
        <f t="shared" si="4882"/>
        <v>0</v>
      </c>
      <c r="AY3119" s="90">
        <f t="shared" si="4904"/>
        <v>0</v>
      </c>
      <c r="AZ3119" s="90">
        <f t="shared" si="4905"/>
        <v>0</v>
      </c>
      <c r="BA3119" s="90">
        <f t="shared" si="4906"/>
        <v>0</v>
      </c>
      <c r="BB3119" s="130">
        <f t="shared" si="4907"/>
        <v>0</v>
      </c>
      <c r="BC3119" s="90">
        <f t="shared" si="4908"/>
        <v>0</v>
      </c>
      <c r="BD3119" s="90">
        <f t="shared" si="4909"/>
        <v>0</v>
      </c>
      <c r="BE3119" s="90">
        <f t="shared" si="4910"/>
        <v>0</v>
      </c>
      <c r="BF3119" s="130">
        <f t="shared" si="4911"/>
        <v>0</v>
      </c>
      <c r="BG3119" s="90">
        <f t="shared" si="4912"/>
        <v>0</v>
      </c>
      <c r="BH3119" s="90">
        <f t="shared" si="4913"/>
        <v>0</v>
      </c>
      <c r="BI3119" s="90">
        <f t="shared" si="4914"/>
        <v>0</v>
      </c>
      <c r="BJ3119" s="90">
        <f t="shared" si="4915"/>
        <v>0</v>
      </c>
      <c r="BK3119" s="90">
        <f t="shared" si="4916"/>
        <v>0</v>
      </c>
      <c r="BL3119" s="90">
        <f t="shared" si="4917"/>
        <v>0</v>
      </c>
    </row>
    <row r="3120" spans="1:64" ht="15" customHeight="1" x14ac:dyDescent="0.2">
      <c r="A3120" s="109"/>
      <c r="B3120" s="109"/>
      <c r="C3120" s="85" t="s">
        <v>36</v>
      </c>
      <c r="D3120" s="553" t="str">
        <f t="shared" si="4885"/>
        <v/>
      </c>
      <c r="E3120" s="553"/>
      <c r="F3120" s="553"/>
      <c r="G3120" s="553"/>
      <c r="H3120" s="553"/>
      <c r="I3120" s="553"/>
      <c r="J3120" s="553"/>
      <c r="K3120" s="553"/>
      <c r="L3120" s="553"/>
      <c r="M3120" s="553" t="str">
        <f t="shared" si="4886"/>
        <v/>
      </c>
      <c r="N3120" s="553"/>
      <c r="O3120" s="553" t="str">
        <f t="shared" si="4887"/>
        <v/>
      </c>
      <c r="P3120" s="553"/>
      <c r="Q3120" s="553" t="str">
        <f t="shared" si="4888"/>
        <v/>
      </c>
      <c r="R3120" s="553"/>
      <c r="S3120" s="603"/>
      <c r="T3120" s="603"/>
      <c r="U3120" s="206"/>
      <c r="V3120" s="206"/>
      <c r="W3120" s="603"/>
      <c r="X3120" s="603"/>
      <c r="Y3120" s="206"/>
      <c r="Z3120" s="206"/>
      <c r="AA3120" s="603"/>
      <c r="AB3120" s="603"/>
      <c r="AC3120" s="206"/>
      <c r="AD3120" s="206"/>
      <c r="AE3120" s="109"/>
      <c r="AG3120" s="90">
        <f t="shared" si="4889"/>
        <v>18</v>
      </c>
      <c r="AH3120" s="90">
        <f t="shared" si="4890"/>
        <v>0</v>
      </c>
      <c r="AI3120" s="130">
        <f t="shared" si="4891"/>
        <v>0</v>
      </c>
      <c r="AJ3120" s="130">
        <f t="shared" si="4892"/>
        <v>0</v>
      </c>
      <c r="AK3120" s="130">
        <f t="shared" si="4893"/>
        <v>0</v>
      </c>
      <c r="AL3120" s="130">
        <f t="shared" si="4894"/>
        <v>0</v>
      </c>
      <c r="AM3120" s="130">
        <f t="shared" si="4895"/>
        <v>0</v>
      </c>
      <c r="AN3120" s="130">
        <f t="shared" si="4896"/>
        <v>0</v>
      </c>
      <c r="AO3120" s="130">
        <f t="shared" si="4897"/>
        <v>0</v>
      </c>
      <c r="AP3120" s="130">
        <f t="shared" si="4880"/>
        <v>0</v>
      </c>
      <c r="AQ3120" s="130">
        <f t="shared" si="4898"/>
        <v>0</v>
      </c>
      <c r="AR3120" s="130">
        <f t="shared" si="4899"/>
        <v>0</v>
      </c>
      <c r="AS3120" s="130">
        <f t="shared" si="4900"/>
        <v>0</v>
      </c>
      <c r="AT3120" s="130">
        <f t="shared" si="4881"/>
        <v>0</v>
      </c>
      <c r="AU3120" s="130">
        <f t="shared" si="4901"/>
        <v>0</v>
      </c>
      <c r="AV3120" s="130">
        <f t="shared" si="4902"/>
        <v>0</v>
      </c>
      <c r="AW3120" s="130">
        <f t="shared" si="4903"/>
        <v>0</v>
      </c>
      <c r="AX3120" s="130">
        <f t="shared" si="4882"/>
        <v>0</v>
      </c>
      <c r="AY3120" s="90">
        <f t="shared" si="4904"/>
        <v>0</v>
      </c>
      <c r="AZ3120" s="90">
        <f t="shared" si="4905"/>
        <v>0</v>
      </c>
      <c r="BA3120" s="90">
        <f t="shared" si="4906"/>
        <v>0</v>
      </c>
      <c r="BB3120" s="130">
        <f t="shared" si="4907"/>
        <v>0</v>
      </c>
      <c r="BC3120" s="90">
        <f t="shared" si="4908"/>
        <v>0</v>
      </c>
      <c r="BD3120" s="90">
        <f t="shared" si="4909"/>
        <v>0</v>
      </c>
      <c r="BE3120" s="90">
        <f t="shared" si="4910"/>
        <v>0</v>
      </c>
      <c r="BF3120" s="130">
        <f t="shared" si="4911"/>
        <v>0</v>
      </c>
      <c r="BG3120" s="90">
        <f t="shared" si="4912"/>
        <v>0</v>
      </c>
      <c r="BH3120" s="90">
        <f t="shared" si="4913"/>
        <v>0</v>
      </c>
      <c r="BI3120" s="90">
        <f t="shared" si="4914"/>
        <v>0</v>
      </c>
      <c r="BJ3120" s="90">
        <f t="shared" si="4915"/>
        <v>0</v>
      </c>
      <c r="BK3120" s="90">
        <f t="shared" si="4916"/>
        <v>0</v>
      </c>
      <c r="BL3120" s="90">
        <f t="shared" si="4917"/>
        <v>0</v>
      </c>
    </row>
    <row r="3121" spans="1:64" ht="15" customHeight="1" x14ac:dyDescent="0.2">
      <c r="A3121" s="109"/>
      <c r="B3121" s="109"/>
      <c r="C3121" s="85" t="s">
        <v>37</v>
      </c>
      <c r="D3121" s="553" t="str">
        <f t="shared" si="4885"/>
        <v/>
      </c>
      <c r="E3121" s="553"/>
      <c r="F3121" s="553"/>
      <c r="G3121" s="553"/>
      <c r="H3121" s="553"/>
      <c r="I3121" s="553"/>
      <c r="J3121" s="553"/>
      <c r="K3121" s="553"/>
      <c r="L3121" s="553"/>
      <c r="M3121" s="553" t="str">
        <f t="shared" si="4886"/>
        <v/>
      </c>
      <c r="N3121" s="553"/>
      <c r="O3121" s="553" t="str">
        <f t="shared" si="4887"/>
        <v/>
      </c>
      <c r="P3121" s="553"/>
      <c r="Q3121" s="553" t="str">
        <f t="shared" si="4888"/>
        <v/>
      </c>
      <c r="R3121" s="553"/>
      <c r="S3121" s="603"/>
      <c r="T3121" s="603"/>
      <c r="U3121" s="206"/>
      <c r="V3121" s="206"/>
      <c r="W3121" s="603"/>
      <c r="X3121" s="603"/>
      <c r="Y3121" s="206"/>
      <c r="Z3121" s="206"/>
      <c r="AA3121" s="603"/>
      <c r="AB3121" s="603"/>
      <c r="AC3121" s="206"/>
      <c r="AD3121" s="206"/>
      <c r="AE3121" s="109"/>
      <c r="AG3121" s="90">
        <f t="shared" si="4889"/>
        <v>18</v>
      </c>
      <c r="AH3121" s="90">
        <f t="shared" si="4890"/>
        <v>0</v>
      </c>
      <c r="AI3121" s="130">
        <f t="shared" si="4891"/>
        <v>0</v>
      </c>
      <c r="AJ3121" s="130">
        <f t="shared" si="4892"/>
        <v>0</v>
      </c>
      <c r="AK3121" s="130">
        <f t="shared" si="4893"/>
        <v>0</v>
      </c>
      <c r="AL3121" s="130">
        <f t="shared" si="4894"/>
        <v>0</v>
      </c>
      <c r="AM3121" s="130">
        <f t="shared" si="4895"/>
        <v>0</v>
      </c>
      <c r="AN3121" s="130">
        <f t="shared" si="4896"/>
        <v>0</v>
      </c>
      <c r="AO3121" s="130">
        <f t="shared" si="4897"/>
        <v>0</v>
      </c>
      <c r="AP3121" s="130">
        <f t="shared" si="4880"/>
        <v>0</v>
      </c>
      <c r="AQ3121" s="130">
        <f t="shared" si="4898"/>
        <v>0</v>
      </c>
      <c r="AR3121" s="130">
        <f t="shared" si="4899"/>
        <v>0</v>
      </c>
      <c r="AS3121" s="130">
        <f t="shared" si="4900"/>
        <v>0</v>
      </c>
      <c r="AT3121" s="130">
        <f t="shared" si="4881"/>
        <v>0</v>
      </c>
      <c r="AU3121" s="130">
        <f t="shared" si="4901"/>
        <v>0</v>
      </c>
      <c r="AV3121" s="130">
        <f t="shared" si="4902"/>
        <v>0</v>
      </c>
      <c r="AW3121" s="130">
        <f t="shared" si="4903"/>
        <v>0</v>
      </c>
      <c r="AX3121" s="130">
        <f t="shared" si="4882"/>
        <v>0</v>
      </c>
      <c r="AY3121" s="90">
        <f t="shared" si="4904"/>
        <v>0</v>
      </c>
      <c r="AZ3121" s="90">
        <f t="shared" si="4905"/>
        <v>0</v>
      </c>
      <c r="BA3121" s="90">
        <f t="shared" si="4906"/>
        <v>0</v>
      </c>
      <c r="BB3121" s="130">
        <f t="shared" si="4907"/>
        <v>0</v>
      </c>
      <c r="BC3121" s="90">
        <f t="shared" si="4908"/>
        <v>0</v>
      </c>
      <c r="BD3121" s="90">
        <f t="shared" si="4909"/>
        <v>0</v>
      </c>
      <c r="BE3121" s="90">
        <f t="shared" si="4910"/>
        <v>0</v>
      </c>
      <c r="BF3121" s="130">
        <f t="shared" si="4911"/>
        <v>0</v>
      </c>
      <c r="BG3121" s="90">
        <f t="shared" si="4912"/>
        <v>0</v>
      </c>
      <c r="BH3121" s="90">
        <f t="shared" si="4913"/>
        <v>0</v>
      </c>
      <c r="BI3121" s="90">
        <f t="shared" si="4914"/>
        <v>0</v>
      </c>
      <c r="BJ3121" s="90">
        <f t="shared" si="4915"/>
        <v>0</v>
      </c>
      <c r="BK3121" s="90">
        <f t="shared" si="4916"/>
        <v>0</v>
      </c>
      <c r="BL3121" s="90">
        <f t="shared" si="4917"/>
        <v>0</v>
      </c>
    </row>
    <row r="3122" spans="1:64" ht="15" customHeight="1" x14ac:dyDescent="0.2">
      <c r="A3122" s="109"/>
      <c r="B3122" s="109"/>
      <c r="C3122" s="85" t="s">
        <v>40</v>
      </c>
      <c r="D3122" s="553" t="str">
        <f t="shared" si="4885"/>
        <v/>
      </c>
      <c r="E3122" s="553"/>
      <c r="F3122" s="553"/>
      <c r="G3122" s="553"/>
      <c r="H3122" s="553"/>
      <c r="I3122" s="553"/>
      <c r="J3122" s="553"/>
      <c r="K3122" s="553"/>
      <c r="L3122" s="553"/>
      <c r="M3122" s="553" t="str">
        <f t="shared" si="4886"/>
        <v/>
      </c>
      <c r="N3122" s="553"/>
      <c r="O3122" s="553" t="str">
        <f t="shared" si="4887"/>
        <v/>
      </c>
      <c r="P3122" s="553"/>
      <c r="Q3122" s="553" t="str">
        <f t="shared" si="4888"/>
        <v/>
      </c>
      <c r="R3122" s="553"/>
      <c r="S3122" s="603"/>
      <c r="T3122" s="603"/>
      <c r="U3122" s="206"/>
      <c r="V3122" s="206"/>
      <c r="W3122" s="603"/>
      <c r="X3122" s="603"/>
      <c r="Y3122" s="206"/>
      <c r="Z3122" s="206"/>
      <c r="AA3122" s="603"/>
      <c r="AB3122" s="603"/>
      <c r="AC3122" s="206"/>
      <c r="AD3122" s="206"/>
      <c r="AE3122" s="109"/>
      <c r="AG3122" s="90">
        <f t="shared" si="4889"/>
        <v>18</v>
      </c>
      <c r="AH3122" s="90">
        <f t="shared" si="4890"/>
        <v>0</v>
      </c>
      <c r="AI3122" s="130">
        <f t="shared" si="4891"/>
        <v>0</v>
      </c>
      <c r="AJ3122" s="130">
        <f t="shared" si="4892"/>
        <v>0</v>
      </c>
      <c r="AK3122" s="130">
        <f t="shared" si="4893"/>
        <v>0</v>
      </c>
      <c r="AL3122" s="130">
        <f t="shared" si="4894"/>
        <v>0</v>
      </c>
      <c r="AM3122" s="130">
        <f t="shared" si="4895"/>
        <v>0</v>
      </c>
      <c r="AN3122" s="130">
        <f t="shared" si="4896"/>
        <v>0</v>
      </c>
      <c r="AO3122" s="130">
        <f t="shared" si="4897"/>
        <v>0</v>
      </c>
      <c r="AP3122" s="130">
        <f t="shared" si="4880"/>
        <v>0</v>
      </c>
      <c r="AQ3122" s="130">
        <f t="shared" si="4898"/>
        <v>0</v>
      </c>
      <c r="AR3122" s="130">
        <f t="shared" si="4899"/>
        <v>0</v>
      </c>
      <c r="AS3122" s="130">
        <f t="shared" si="4900"/>
        <v>0</v>
      </c>
      <c r="AT3122" s="130">
        <f t="shared" si="4881"/>
        <v>0</v>
      </c>
      <c r="AU3122" s="130">
        <f t="shared" si="4901"/>
        <v>0</v>
      </c>
      <c r="AV3122" s="130">
        <f t="shared" si="4902"/>
        <v>0</v>
      </c>
      <c r="AW3122" s="130">
        <f t="shared" si="4903"/>
        <v>0</v>
      </c>
      <c r="AX3122" s="130">
        <f t="shared" si="4882"/>
        <v>0</v>
      </c>
      <c r="AY3122" s="90">
        <f t="shared" si="4904"/>
        <v>0</v>
      </c>
      <c r="AZ3122" s="90">
        <f t="shared" si="4905"/>
        <v>0</v>
      </c>
      <c r="BA3122" s="90">
        <f t="shared" si="4906"/>
        <v>0</v>
      </c>
      <c r="BB3122" s="130">
        <f t="shared" si="4907"/>
        <v>0</v>
      </c>
      <c r="BC3122" s="90">
        <f t="shared" si="4908"/>
        <v>0</v>
      </c>
      <c r="BD3122" s="90">
        <f t="shared" si="4909"/>
        <v>0</v>
      </c>
      <c r="BE3122" s="90">
        <f t="shared" si="4910"/>
        <v>0</v>
      </c>
      <c r="BF3122" s="130">
        <f t="shared" si="4911"/>
        <v>0</v>
      </c>
      <c r="BG3122" s="90">
        <f t="shared" si="4912"/>
        <v>0</v>
      </c>
      <c r="BH3122" s="90">
        <f t="shared" si="4913"/>
        <v>0</v>
      </c>
      <c r="BI3122" s="90">
        <f t="shared" si="4914"/>
        <v>0</v>
      </c>
      <c r="BJ3122" s="90">
        <f t="shared" si="4915"/>
        <v>0</v>
      </c>
      <c r="BK3122" s="90">
        <f t="shared" si="4916"/>
        <v>0</v>
      </c>
      <c r="BL3122" s="90">
        <f t="shared" si="4917"/>
        <v>0</v>
      </c>
    </row>
    <row r="3123" spans="1:64" ht="15" customHeight="1" x14ac:dyDescent="0.2">
      <c r="A3123" s="109"/>
      <c r="B3123" s="109"/>
      <c r="C3123" s="85" t="s">
        <v>38</v>
      </c>
      <c r="D3123" s="553" t="str">
        <f t="shared" si="4885"/>
        <v/>
      </c>
      <c r="E3123" s="553"/>
      <c r="F3123" s="553"/>
      <c r="G3123" s="553"/>
      <c r="H3123" s="553"/>
      <c r="I3123" s="553"/>
      <c r="J3123" s="553"/>
      <c r="K3123" s="553"/>
      <c r="L3123" s="553"/>
      <c r="M3123" s="553" t="str">
        <f t="shared" si="4886"/>
        <v/>
      </c>
      <c r="N3123" s="553"/>
      <c r="O3123" s="553" t="str">
        <f t="shared" si="4887"/>
        <v/>
      </c>
      <c r="P3123" s="553"/>
      <c r="Q3123" s="553" t="str">
        <f t="shared" si="4888"/>
        <v/>
      </c>
      <c r="R3123" s="553"/>
      <c r="S3123" s="603"/>
      <c r="T3123" s="603"/>
      <c r="U3123" s="206"/>
      <c r="V3123" s="206"/>
      <c r="W3123" s="603"/>
      <c r="X3123" s="603"/>
      <c r="Y3123" s="206"/>
      <c r="Z3123" s="206"/>
      <c r="AA3123" s="603"/>
      <c r="AB3123" s="603"/>
      <c r="AC3123" s="206"/>
      <c r="AD3123" s="206"/>
      <c r="AE3123" s="109"/>
      <c r="AG3123" s="90">
        <f t="shared" si="4889"/>
        <v>18</v>
      </c>
      <c r="AH3123" s="90">
        <f t="shared" si="4890"/>
        <v>0</v>
      </c>
      <c r="AI3123" s="130">
        <f t="shared" si="4891"/>
        <v>0</v>
      </c>
      <c r="AJ3123" s="130">
        <f t="shared" si="4892"/>
        <v>0</v>
      </c>
      <c r="AK3123" s="130">
        <f t="shared" si="4893"/>
        <v>0</v>
      </c>
      <c r="AL3123" s="130">
        <f t="shared" si="4894"/>
        <v>0</v>
      </c>
      <c r="AM3123" s="130">
        <f t="shared" si="4895"/>
        <v>0</v>
      </c>
      <c r="AN3123" s="130">
        <f t="shared" si="4896"/>
        <v>0</v>
      </c>
      <c r="AO3123" s="130">
        <f t="shared" si="4897"/>
        <v>0</v>
      </c>
      <c r="AP3123" s="130">
        <f t="shared" si="4880"/>
        <v>0</v>
      </c>
      <c r="AQ3123" s="130">
        <f t="shared" si="4898"/>
        <v>0</v>
      </c>
      <c r="AR3123" s="130">
        <f t="shared" si="4899"/>
        <v>0</v>
      </c>
      <c r="AS3123" s="130">
        <f t="shared" si="4900"/>
        <v>0</v>
      </c>
      <c r="AT3123" s="130">
        <f t="shared" si="4881"/>
        <v>0</v>
      </c>
      <c r="AU3123" s="130">
        <f t="shared" si="4901"/>
        <v>0</v>
      </c>
      <c r="AV3123" s="130">
        <f t="shared" si="4902"/>
        <v>0</v>
      </c>
      <c r="AW3123" s="130">
        <f t="shared" si="4903"/>
        <v>0</v>
      </c>
      <c r="AX3123" s="130">
        <f t="shared" si="4882"/>
        <v>0</v>
      </c>
      <c r="AY3123" s="90">
        <f t="shared" si="4904"/>
        <v>0</v>
      </c>
      <c r="AZ3123" s="90">
        <f t="shared" si="4905"/>
        <v>0</v>
      </c>
      <c r="BA3123" s="90">
        <f t="shared" si="4906"/>
        <v>0</v>
      </c>
      <c r="BB3123" s="130">
        <f t="shared" si="4907"/>
        <v>0</v>
      </c>
      <c r="BC3123" s="90">
        <f t="shared" si="4908"/>
        <v>0</v>
      </c>
      <c r="BD3123" s="90">
        <f t="shared" si="4909"/>
        <v>0</v>
      </c>
      <c r="BE3123" s="90">
        <f t="shared" si="4910"/>
        <v>0</v>
      </c>
      <c r="BF3123" s="130">
        <f t="shared" si="4911"/>
        <v>0</v>
      </c>
      <c r="BG3123" s="90">
        <f t="shared" si="4912"/>
        <v>0</v>
      </c>
      <c r="BH3123" s="90">
        <f t="shared" si="4913"/>
        <v>0</v>
      </c>
      <c r="BI3123" s="90">
        <f t="shared" si="4914"/>
        <v>0</v>
      </c>
      <c r="BJ3123" s="90">
        <f t="shared" si="4915"/>
        <v>0</v>
      </c>
      <c r="BK3123" s="90">
        <f t="shared" si="4916"/>
        <v>0</v>
      </c>
      <c r="BL3123" s="90">
        <f t="shared" si="4917"/>
        <v>0</v>
      </c>
    </row>
    <row r="3124" spans="1:64" ht="15" customHeight="1" x14ac:dyDescent="0.2">
      <c r="A3124" s="109"/>
      <c r="B3124" s="109"/>
      <c r="C3124" s="85" t="s">
        <v>39</v>
      </c>
      <c r="D3124" s="553" t="str">
        <f t="shared" si="4885"/>
        <v/>
      </c>
      <c r="E3124" s="553"/>
      <c r="F3124" s="553"/>
      <c r="G3124" s="553"/>
      <c r="H3124" s="553"/>
      <c r="I3124" s="553"/>
      <c r="J3124" s="553"/>
      <c r="K3124" s="553"/>
      <c r="L3124" s="553"/>
      <c r="M3124" s="553" t="str">
        <f t="shared" si="4886"/>
        <v/>
      </c>
      <c r="N3124" s="553"/>
      <c r="O3124" s="553" t="str">
        <f t="shared" si="4887"/>
        <v/>
      </c>
      <c r="P3124" s="553"/>
      <c r="Q3124" s="553" t="str">
        <f t="shared" si="4888"/>
        <v/>
      </c>
      <c r="R3124" s="553"/>
      <c r="S3124" s="603"/>
      <c r="T3124" s="603"/>
      <c r="U3124" s="206"/>
      <c r="V3124" s="206"/>
      <c r="W3124" s="603"/>
      <c r="X3124" s="603"/>
      <c r="Y3124" s="206"/>
      <c r="Z3124" s="206"/>
      <c r="AA3124" s="603"/>
      <c r="AB3124" s="603"/>
      <c r="AC3124" s="206"/>
      <c r="AD3124" s="206"/>
      <c r="AE3124" s="109"/>
      <c r="AG3124" s="90">
        <f t="shared" si="4889"/>
        <v>18</v>
      </c>
      <c r="AH3124" s="90">
        <f t="shared" si="4890"/>
        <v>0</v>
      </c>
      <c r="AI3124" s="130">
        <f t="shared" si="4891"/>
        <v>0</v>
      </c>
      <c r="AJ3124" s="130">
        <f t="shared" si="4892"/>
        <v>0</v>
      </c>
      <c r="AK3124" s="130">
        <f t="shared" si="4893"/>
        <v>0</v>
      </c>
      <c r="AL3124" s="130">
        <f t="shared" si="4894"/>
        <v>0</v>
      </c>
      <c r="AM3124" s="130">
        <f t="shared" si="4895"/>
        <v>0</v>
      </c>
      <c r="AN3124" s="130">
        <f t="shared" si="4896"/>
        <v>0</v>
      </c>
      <c r="AO3124" s="130">
        <f t="shared" si="4897"/>
        <v>0</v>
      </c>
      <c r="AP3124" s="130">
        <f t="shared" si="4880"/>
        <v>0</v>
      </c>
      <c r="AQ3124" s="130">
        <f t="shared" si="4898"/>
        <v>0</v>
      </c>
      <c r="AR3124" s="130">
        <f t="shared" si="4899"/>
        <v>0</v>
      </c>
      <c r="AS3124" s="130">
        <f t="shared" si="4900"/>
        <v>0</v>
      </c>
      <c r="AT3124" s="130">
        <f t="shared" si="4881"/>
        <v>0</v>
      </c>
      <c r="AU3124" s="130">
        <f t="shared" si="4901"/>
        <v>0</v>
      </c>
      <c r="AV3124" s="130">
        <f t="shared" si="4902"/>
        <v>0</v>
      </c>
      <c r="AW3124" s="130">
        <f t="shared" si="4903"/>
        <v>0</v>
      </c>
      <c r="AX3124" s="130">
        <f t="shared" si="4882"/>
        <v>0</v>
      </c>
      <c r="AY3124" s="90">
        <f t="shared" si="4904"/>
        <v>0</v>
      </c>
      <c r="AZ3124" s="90">
        <f t="shared" si="4905"/>
        <v>0</v>
      </c>
      <c r="BA3124" s="90">
        <f t="shared" si="4906"/>
        <v>0</v>
      </c>
      <c r="BB3124" s="130">
        <f t="shared" si="4907"/>
        <v>0</v>
      </c>
      <c r="BC3124" s="90">
        <f t="shared" si="4908"/>
        <v>0</v>
      </c>
      <c r="BD3124" s="90">
        <f t="shared" si="4909"/>
        <v>0</v>
      </c>
      <c r="BE3124" s="90">
        <f t="shared" si="4910"/>
        <v>0</v>
      </c>
      <c r="BF3124" s="130">
        <f t="shared" si="4911"/>
        <v>0</v>
      </c>
      <c r="BG3124" s="90">
        <f t="shared" si="4912"/>
        <v>0</v>
      </c>
      <c r="BH3124" s="90">
        <f t="shared" si="4913"/>
        <v>0</v>
      </c>
      <c r="BI3124" s="90">
        <f t="shared" si="4914"/>
        <v>0</v>
      </c>
      <c r="BJ3124" s="90">
        <f t="shared" si="4915"/>
        <v>0</v>
      </c>
      <c r="BK3124" s="90">
        <f t="shared" si="4916"/>
        <v>0</v>
      </c>
      <c r="BL3124" s="90">
        <f t="shared" si="4917"/>
        <v>0</v>
      </c>
    </row>
    <row r="3125" spans="1:64" ht="15" customHeight="1" x14ac:dyDescent="0.2">
      <c r="A3125" s="109"/>
      <c r="B3125" s="109"/>
      <c r="C3125" s="85" t="s">
        <v>41</v>
      </c>
      <c r="D3125" s="553" t="str">
        <f t="shared" si="4885"/>
        <v/>
      </c>
      <c r="E3125" s="553"/>
      <c r="F3125" s="553"/>
      <c r="G3125" s="553"/>
      <c r="H3125" s="553"/>
      <c r="I3125" s="553"/>
      <c r="J3125" s="553"/>
      <c r="K3125" s="553"/>
      <c r="L3125" s="553"/>
      <c r="M3125" s="553" t="str">
        <f t="shared" si="4886"/>
        <v/>
      </c>
      <c r="N3125" s="553"/>
      <c r="O3125" s="553" t="str">
        <f t="shared" si="4887"/>
        <v/>
      </c>
      <c r="P3125" s="553"/>
      <c r="Q3125" s="553" t="str">
        <f t="shared" si="4888"/>
        <v/>
      </c>
      <c r="R3125" s="553"/>
      <c r="S3125" s="603"/>
      <c r="T3125" s="603"/>
      <c r="U3125" s="206"/>
      <c r="V3125" s="206"/>
      <c r="W3125" s="603"/>
      <c r="X3125" s="603"/>
      <c r="Y3125" s="206"/>
      <c r="Z3125" s="206"/>
      <c r="AA3125" s="603"/>
      <c r="AB3125" s="603"/>
      <c r="AC3125" s="206"/>
      <c r="AD3125" s="206"/>
      <c r="AE3125" s="109"/>
      <c r="AG3125" s="90">
        <f t="shared" si="4889"/>
        <v>18</v>
      </c>
      <c r="AH3125" s="90">
        <f t="shared" si="4890"/>
        <v>0</v>
      </c>
      <c r="AI3125" s="130">
        <f t="shared" si="4891"/>
        <v>0</v>
      </c>
      <c r="AJ3125" s="130">
        <f t="shared" si="4892"/>
        <v>0</v>
      </c>
      <c r="AK3125" s="130">
        <f t="shared" si="4893"/>
        <v>0</v>
      </c>
      <c r="AL3125" s="130">
        <f t="shared" si="4894"/>
        <v>0</v>
      </c>
      <c r="AM3125" s="130">
        <f t="shared" si="4895"/>
        <v>0</v>
      </c>
      <c r="AN3125" s="130">
        <f t="shared" si="4896"/>
        <v>0</v>
      </c>
      <c r="AO3125" s="130">
        <f t="shared" si="4897"/>
        <v>0</v>
      </c>
      <c r="AP3125" s="130">
        <f t="shared" si="4880"/>
        <v>0</v>
      </c>
      <c r="AQ3125" s="130">
        <f t="shared" si="4898"/>
        <v>0</v>
      </c>
      <c r="AR3125" s="130">
        <f t="shared" si="4899"/>
        <v>0</v>
      </c>
      <c r="AS3125" s="130">
        <f t="shared" si="4900"/>
        <v>0</v>
      </c>
      <c r="AT3125" s="130">
        <f t="shared" si="4881"/>
        <v>0</v>
      </c>
      <c r="AU3125" s="130">
        <f t="shared" si="4901"/>
        <v>0</v>
      </c>
      <c r="AV3125" s="130">
        <f t="shared" si="4902"/>
        <v>0</v>
      </c>
      <c r="AW3125" s="130">
        <f t="shared" si="4903"/>
        <v>0</v>
      </c>
      <c r="AX3125" s="130">
        <f t="shared" si="4882"/>
        <v>0</v>
      </c>
      <c r="AY3125" s="90">
        <f t="shared" si="4904"/>
        <v>0</v>
      </c>
      <c r="AZ3125" s="90">
        <f t="shared" si="4905"/>
        <v>0</v>
      </c>
      <c r="BA3125" s="90">
        <f t="shared" si="4906"/>
        <v>0</v>
      </c>
      <c r="BB3125" s="130">
        <f t="shared" si="4907"/>
        <v>0</v>
      </c>
      <c r="BC3125" s="90">
        <f t="shared" si="4908"/>
        <v>0</v>
      </c>
      <c r="BD3125" s="90">
        <f t="shared" si="4909"/>
        <v>0</v>
      </c>
      <c r="BE3125" s="90">
        <f t="shared" si="4910"/>
        <v>0</v>
      </c>
      <c r="BF3125" s="130">
        <f t="shared" si="4911"/>
        <v>0</v>
      </c>
      <c r="BG3125" s="90">
        <f t="shared" si="4912"/>
        <v>0</v>
      </c>
      <c r="BH3125" s="90">
        <f t="shared" si="4913"/>
        <v>0</v>
      </c>
      <c r="BI3125" s="90">
        <f t="shared" si="4914"/>
        <v>0</v>
      </c>
      <c r="BJ3125" s="90">
        <f t="shared" si="4915"/>
        <v>0</v>
      </c>
      <c r="BK3125" s="90">
        <f t="shared" si="4916"/>
        <v>0</v>
      </c>
      <c r="BL3125" s="90">
        <f t="shared" si="4917"/>
        <v>0</v>
      </c>
    </row>
    <row r="3126" spans="1:64" ht="15" customHeight="1" x14ac:dyDescent="0.2">
      <c r="C3126" s="85" t="s">
        <v>42</v>
      </c>
      <c r="D3126" s="553" t="str">
        <f t="shared" si="4885"/>
        <v/>
      </c>
      <c r="E3126" s="553"/>
      <c r="F3126" s="553"/>
      <c r="G3126" s="553"/>
      <c r="H3126" s="553"/>
      <c r="I3126" s="553"/>
      <c r="J3126" s="553"/>
      <c r="K3126" s="553"/>
      <c r="L3126" s="553"/>
      <c r="M3126" s="553" t="str">
        <f t="shared" si="4886"/>
        <v/>
      </c>
      <c r="N3126" s="553"/>
      <c r="O3126" s="553" t="str">
        <f t="shared" si="4887"/>
        <v/>
      </c>
      <c r="P3126" s="553"/>
      <c r="Q3126" s="553" t="str">
        <f t="shared" si="4888"/>
        <v/>
      </c>
      <c r="R3126" s="553"/>
      <c r="S3126" s="603"/>
      <c r="T3126" s="603"/>
      <c r="U3126" s="206"/>
      <c r="V3126" s="206"/>
      <c r="W3126" s="603"/>
      <c r="X3126" s="603"/>
      <c r="Y3126" s="206"/>
      <c r="Z3126" s="206"/>
      <c r="AA3126" s="603"/>
      <c r="AB3126" s="603"/>
      <c r="AC3126" s="206"/>
      <c r="AD3126" s="206"/>
      <c r="AE3126" s="109"/>
      <c r="AG3126" s="90">
        <f t="shared" si="4889"/>
        <v>18</v>
      </c>
      <c r="AH3126" s="90">
        <f t="shared" si="4890"/>
        <v>0</v>
      </c>
      <c r="AI3126" s="130">
        <f t="shared" si="4891"/>
        <v>0</v>
      </c>
      <c r="AJ3126" s="130">
        <f t="shared" si="4892"/>
        <v>0</v>
      </c>
      <c r="AK3126" s="130">
        <f t="shared" si="4893"/>
        <v>0</v>
      </c>
      <c r="AL3126" s="130">
        <f t="shared" si="4894"/>
        <v>0</v>
      </c>
      <c r="AM3126" s="130">
        <f t="shared" si="4895"/>
        <v>0</v>
      </c>
      <c r="AN3126" s="130">
        <f t="shared" si="4896"/>
        <v>0</v>
      </c>
      <c r="AO3126" s="130">
        <f t="shared" si="4897"/>
        <v>0</v>
      </c>
      <c r="AP3126" s="130">
        <f t="shared" si="4880"/>
        <v>0</v>
      </c>
      <c r="AQ3126" s="130">
        <f t="shared" si="4898"/>
        <v>0</v>
      </c>
      <c r="AR3126" s="130">
        <f t="shared" si="4899"/>
        <v>0</v>
      </c>
      <c r="AS3126" s="130">
        <f t="shared" si="4900"/>
        <v>0</v>
      </c>
      <c r="AT3126" s="130">
        <f t="shared" si="4881"/>
        <v>0</v>
      </c>
      <c r="AU3126" s="130">
        <f t="shared" si="4901"/>
        <v>0</v>
      </c>
      <c r="AV3126" s="130">
        <f t="shared" si="4902"/>
        <v>0</v>
      </c>
      <c r="AW3126" s="130">
        <f t="shared" si="4903"/>
        <v>0</v>
      </c>
      <c r="AX3126" s="130">
        <f t="shared" si="4882"/>
        <v>0</v>
      </c>
      <c r="AY3126" s="90">
        <f t="shared" si="4904"/>
        <v>0</v>
      </c>
      <c r="AZ3126" s="90">
        <f t="shared" si="4905"/>
        <v>0</v>
      </c>
      <c r="BA3126" s="90">
        <f t="shared" si="4906"/>
        <v>0</v>
      </c>
      <c r="BB3126" s="130">
        <f t="shared" si="4907"/>
        <v>0</v>
      </c>
      <c r="BC3126" s="90">
        <f t="shared" si="4908"/>
        <v>0</v>
      </c>
      <c r="BD3126" s="90">
        <f t="shared" si="4909"/>
        <v>0</v>
      </c>
      <c r="BE3126" s="90">
        <f t="shared" si="4910"/>
        <v>0</v>
      </c>
      <c r="BF3126" s="130">
        <f t="shared" si="4911"/>
        <v>0</v>
      </c>
      <c r="BG3126" s="90">
        <f t="shared" si="4912"/>
        <v>0</v>
      </c>
      <c r="BH3126" s="90">
        <f t="shared" si="4913"/>
        <v>0</v>
      </c>
      <c r="BI3126" s="90">
        <f t="shared" si="4914"/>
        <v>0</v>
      </c>
      <c r="BJ3126" s="90">
        <f t="shared" si="4915"/>
        <v>0</v>
      </c>
      <c r="BK3126" s="90">
        <f t="shared" si="4916"/>
        <v>0</v>
      </c>
      <c r="BL3126" s="90">
        <f t="shared" si="4917"/>
        <v>0</v>
      </c>
    </row>
    <row r="3127" spans="1:64" ht="15" customHeight="1" x14ac:dyDescent="0.2">
      <c r="C3127" s="85" t="s">
        <v>43</v>
      </c>
      <c r="D3127" s="553" t="str">
        <f t="shared" si="4885"/>
        <v/>
      </c>
      <c r="E3127" s="553"/>
      <c r="F3127" s="553"/>
      <c r="G3127" s="553"/>
      <c r="H3127" s="553"/>
      <c r="I3127" s="553"/>
      <c r="J3127" s="553"/>
      <c r="K3127" s="553"/>
      <c r="L3127" s="553"/>
      <c r="M3127" s="553" t="str">
        <f t="shared" si="4886"/>
        <v/>
      </c>
      <c r="N3127" s="553"/>
      <c r="O3127" s="553" t="str">
        <f t="shared" si="4887"/>
        <v/>
      </c>
      <c r="P3127" s="553"/>
      <c r="Q3127" s="553" t="str">
        <f t="shared" si="4888"/>
        <v/>
      </c>
      <c r="R3127" s="553"/>
      <c r="S3127" s="603"/>
      <c r="T3127" s="603"/>
      <c r="U3127" s="206"/>
      <c r="V3127" s="206"/>
      <c r="W3127" s="603"/>
      <c r="X3127" s="603"/>
      <c r="Y3127" s="206"/>
      <c r="Z3127" s="206"/>
      <c r="AA3127" s="603"/>
      <c r="AB3127" s="603"/>
      <c r="AC3127" s="206"/>
      <c r="AD3127" s="206"/>
      <c r="AE3127" s="109"/>
      <c r="AG3127" s="90">
        <f t="shared" si="4889"/>
        <v>18</v>
      </c>
      <c r="AH3127" s="90">
        <f t="shared" si="4890"/>
        <v>0</v>
      </c>
      <c r="AI3127" s="130">
        <f t="shared" si="4891"/>
        <v>0</v>
      </c>
      <c r="AJ3127" s="130">
        <f t="shared" si="4892"/>
        <v>0</v>
      </c>
      <c r="AK3127" s="130">
        <f t="shared" si="4893"/>
        <v>0</v>
      </c>
      <c r="AL3127" s="130">
        <f t="shared" si="4894"/>
        <v>0</v>
      </c>
      <c r="AM3127" s="130">
        <f t="shared" si="4895"/>
        <v>0</v>
      </c>
      <c r="AN3127" s="130">
        <f t="shared" si="4896"/>
        <v>0</v>
      </c>
      <c r="AO3127" s="130">
        <f t="shared" si="4897"/>
        <v>0</v>
      </c>
      <c r="AP3127" s="130">
        <f t="shared" si="4880"/>
        <v>0</v>
      </c>
      <c r="AQ3127" s="130">
        <f t="shared" si="4898"/>
        <v>0</v>
      </c>
      <c r="AR3127" s="130">
        <f t="shared" si="4899"/>
        <v>0</v>
      </c>
      <c r="AS3127" s="130">
        <f t="shared" si="4900"/>
        <v>0</v>
      </c>
      <c r="AT3127" s="130">
        <f t="shared" si="4881"/>
        <v>0</v>
      </c>
      <c r="AU3127" s="130">
        <f t="shared" si="4901"/>
        <v>0</v>
      </c>
      <c r="AV3127" s="130">
        <f t="shared" si="4902"/>
        <v>0</v>
      </c>
      <c r="AW3127" s="130">
        <f t="shared" si="4903"/>
        <v>0</v>
      </c>
      <c r="AX3127" s="130">
        <f t="shared" si="4882"/>
        <v>0</v>
      </c>
      <c r="AY3127" s="90">
        <f t="shared" si="4904"/>
        <v>0</v>
      </c>
      <c r="AZ3127" s="90">
        <f t="shared" si="4905"/>
        <v>0</v>
      </c>
      <c r="BA3127" s="90">
        <f t="shared" si="4906"/>
        <v>0</v>
      </c>
      <c r="BB3127" s="130">
        <f t="shared" si="4907"/>
        <v>0</v>
      </c>
      <c r="BC3127" s="90">
        <f t="shared" si="4908"/>
        <v>0</v>
      </c>
      <c r="BD3127" s="90">
        <f t="shared" si="4909"/>
        <v>0</v>
      </c>
      <c r="BE3127" s="90">
        <f t="shared" si="4910"/>
        <v>0</v>
      </c>
      <c r="BF3127" s="130">
        <f t="shared" si="4911"/>
        <v>0</v>
      </c>
      <c r="BG3127" s="90">
        <f t="shared" si="4912"/>
        <v>0</v>
      </c>
      <c r="BH3127" s="90">
        <f t="shared" si="4913"/>
        <v>0</v>
      </c>
      <c r="BI3127" s="90">
        <f t="shared" si="4914"/>
        <v>0</v>
      </c>
      <c r="BJ3127" s="90">
        <f t="shared" si="4915"/>
        <v>0</v>
      </c>
      <c r="BK3127" s="90">
        <f t="shared" si="4916"/>
        <v>0</v>
      </c>
      <c r="BL3127" s="90">
        <f t="shared" si="4917"/>
        <v>0</v>
      </c>
    </row>
    <row r="3128" spans="1:64" ht="15" customHeight="1" x14ac:dyDescent="0.2">
      <c r="C3128" s="85" t="s">
        <v>44</v>
      </c>
      <c r="D3128" s="553" t="str">
        <f t="shared" si="4885"/>
        <v/>
      </c>
      <c r="E3128" s="553"/>
      <c r="F3128" s="553"/>
      <c r="G3128" s="553"/>
      <c r="H3128" s="553"/>
      <c r="I3128" s="553"/>
      <c r="J3128" s="553"/>
      <c r="K3128" s="553"/>
      <c r="L3128" s="553"/>
      <c r="M3128" s="553" t="str">
        <f t="shared" si="4886"/>
        <v/>
      </c>
      <c r="N3128" s="553"/>
      <c r="O3128" s="553" t="str">
        <f t="shared" si="4887"/>
        <v/>
      </c>
      <c r="P3128" s="553"/>
      <c r="Q3128" s="553" t="str">
        <f t="shared" si="4888"/>
        <v/>
      </c>
      <c r="R3128" s="553"/>
      <c r="S3128" s="603"/>
      <c r="T3128" s="603"/>
      <c r="U3128" s="206"/>
      <c r="V3128" s="206"/>
      <c r="W3128" s="603"/>
      <c r="X3128" s="603"/>
      <c r="Y3128" s="206"/>
      <c r="Z3128" s="206"/>
      <c r="AA3128" s="603"/>
      <c r="AB3128" s="603"/>
      <c r="AC3128" s="206"/>
      <c r="AD3128" s="206"/>
      <c r="AE3128" s="109"/>
      <c r="AG3128" s="90">
        <f t="shared" si="4889"/>
        <v>18</v>
      </c>
      <c r="AH3128" s="90">
        <f t="shared" si="4890"/>
        <v>0</v>
      </c>
      <c r="AI3128" s="130">
        <f t="shared" si="4891"/>
        <v>0</v>
      </c>
      <c r="AJ3128" s="130">
        <f t="shared" si="4892"/>
        <v>0</v>
      </c>
      <c r="AK3128" s="130">
        <f t="shared" si="4893"/>
        <v>0</v>
      </c>
      <c r="AL3128" s="130">
        <f t="shared" si="4894"/>
        <v>0</v>
      </c>
      <c r="AM3128" s="130">
        <f t="shared" si="4895"/>
        <v>0</v>
      </c>
      <c r="AN3128" s="130">
        <f t="shared" si="4896"/>
        <v>0</v>
      </c>
      <c r="AO3128" s="130">
        <f t="shared" si="4897"/>
        <v>0</v>
      </c>
      <c r="AP3128" s="130">
        <f t="shared" si="4880"/>
        <v>0</v>
      </c>
      <c r="AQ3128" s="130">
        <f t="shared" si="4898"/>
        <v>0</v>
      </c>
      <c r="AR3128" s="130">
        <f t="shared" si="4899"/>
        <v>0</v>
      </c>
      <c r="AS3128" s="130">
        <f t="shared" si="4900"/>
        <v>0</v>
      </c>
      <c r="AT3128" s="130">
        <f t="shared" si="4881"/>
        <v>0</v>
      </c>
      <c r="AU3128" s="130">
        <f t="shared" si="4901"/>
        <v>0</v>
      </c>
      <c r="AV3128" s="130">
        <f t="shared" si="4902"/>
        <v>0</v>
      </c>
      <c r="AW3128" s="130">
        <f t="shared" si="4903"/>
        <v>0</v>
      </c>
      <c r="AX3128" s="130">
        <f t="shared" si="4882"/>
        <v>0</v>
      </c>
      <c r="AY3128" s="90">
        <f t="shared" si="4904"/>
        <v>0</v>
      </c>
      <c r="AZ3128" s="90">
        <f t="shared" si="4905"/>
        <v>0</v>
      </c>
      <c r="BA3128" s="90">
        <f t="shared" si="4906"/>
        <v>0</v>
      </c>
      <c r="BB3128" s="130">
        <f t="shared" si="4907"/>
        <v>0</v>
      </c>
      <c r="BC3128" s="90">
        <f t="shared" si="4908"/>
        <v>0</v>
      </c>
      <c r="BD3128" s="90">
        <f t="shared" si="4909"/>
        <v>0</v>
      </c>
      <c r="BE3128" s="90">
        <f t="shared" si="4910"/>
        <v>0</v>
      </c>
      <c r="BF3128" s="130">
        <f t="shared" si="4911"/>
        <v>0</v>
      </c>
      <c r="BG3128" s="90">
        <f t="shared" si="4912"/>
        <v>0</v>
      </c>
      <c r="BH3128" s="90">
        <f t="shared" si="4913"/>
        <v>0</v>
      </c>
      <c r="BI3128" s="90">
        <f t="shared" si="4914"/>
        <v>0</v>
      </c>
      <c r="BJ3128" s="90">
        <f t="shared" si="4915"/>
        <v>0</v>
      </c>
      <c r="BK3128" s="90">
        <f t="shared" si="4916"/>
        <v>0</v>
      </c>
      <c r="BL3128" s="90">
        <f t="shared" si="4917"/>
        <v>0</v>
      </c>
    </row>
    <row r="3129" spans="1:64" ht="15" customHeight="1" x14ac:dyDescent="0.2">
      <c r="C3129" s="85" t="s">
        <v>45</v>
      </c>
      <c r="D3129" s="553" t="str">
        <f t="shared" si="4885"/>
        <v/>
      </c>
      <c r="E3129" s="553"/>
      <c r="F3129" s="553"/>
      <c r="G3129" s="553"/>
      <c r="H3129" s="553"/>
      <c r="I3129" s="553"/>
      <c r="J3129" s="553"/>
      <c r="K3129" s="553"/>
      <c r="L3129" s="553"/>
      <c r="M3129" s="553" t="str">
        <f t="shared" si="4886"/>
        <v/>
      </c>
      <c r="N3129" s="553"/>
      <c r="O3129" s="553" t="str">
        <f t="shared" si="4887"/>
        <v/>
      </c>
      <c r="P3129" s="553"/>
      <c r="Q3129" s="553" t="str">
        <f t="shared" si="4888"/>
        <v/>
      </c>
      <c r="R3129" s="553"/>
      <c r="S3129" s="603"/>
      <c r="T3129" s="603"/>
      <c r="U3129" s="206"/>
      <c r="V3129" s="206"/>
      <c r="W3129" s="603"/>
      <c r="X3129" s="603"/>
      <c r="Y3129" s="206"/>
      <c r="Z3129" s="206"/>
      <c r="AA3129" s="603"/>
      <c r="AB3129" s="603"/>
      <c r="AC3129" s="206"/>
      <c r="AD3129" s="206"/>
      <c r="AE3129" s="109"/>
      <c r="AG3129" s="90">
        <f t="shared" si="4889"/>
        <v>18</v>
      </c>
      <c r="AH3129" s="90">
        <f t="shared" si="4890"/>
        <v>0</v>
      </c>
      <c r="AI3129" s="130">
        <f t="shared" si="4891"/>
        <v>0</v>
      </c>
      <c r="AJ3129" s="130">
        <f t="shared" si="4892"/>
        <v>0</v>
      </c>
      <c r="AK3129" s="130">
        <f t="shared" si="4893"/>
        <v>0</v>
      </c>
      <c r="AL3129" s="130">
        <f t="shared" si="4894"/>
        <v>0</v>
      </c>
      <c r="AM3129" s="130">
        <f t="shared" si="4895"/>
        <v>0</v>
      </c>
      <c r="AN3129" s="130">
        <f t="shared" si="4896"/>
        <v>0</v>
      </c>
      <c r="AO3129" s="130">
        <f t="shared" si="4897"/>
        <v>0</v>
      </c>
      <c r="AP3129" s="130">
        <f t="shared" si="4880"/>
        <v>0</v>
      </c>
      <c r="AQ3129" s="130">
        <f t="shared" si="4898"/>
        <v>0</v>
      </c>
      <c r="AR3129" s="130">
        <f t="shared" si="4899"/>
        <v>0</v>
      </c>
      <c r="AS3129" s="130">
        <f t="shared" si="4900"/>
        <v>0</v>
      </c>
      <c r="AT3129" s="130">
        <f t="shared" si="4881"/>
        <v>0</v>
      </c>
      <c r="AU3129" s="130">
        <f t="shared" si="4901"/>
        <v>0</v>
      </c>
      <c r="AV3129" s="130">
        <f t="shared" si="4902"/>
        <v>0</v>
      </c>
      <c r="AW3129" s="130">
        <f t="shared" si="4903"/>
        <v>0</v>
      </c>
      <c r="AX3129" s="130">
        <f t="shared" si="4882"/>
        <v>0</v>
      </c>
      <c r="AY3129" s="90">
        <f t="shared" si="4904"/>
        <v>0</v>
      </c>
      <c r="AZ3129" s="90">
        <f t="shared" si="4905"/>
        <v>0</v>
      </c>
      <c r="BA3129" s="90">
        <f t="shared" si="4906"/>
        <v>0</v>
      </c>
      <c r="BB3129" s="130">
        <f t="shared" si="4907"/>
        <v>0</v>
      </c>
      <c r="BC3129" s="90">
        <f t="shared" si="4908"/>
        <v>0</v>
      </c>
      <c r="BD3129" s="90">
        <f t="shared" si="4909"/>
        <v>0</v>
      </c>
      <c r="BE3129" s="90">
        <f t="shared" si="4910"/>
        <v>0</v>
      </c>
      <c r="BF3129" s="130">
        <f t="shared" si="4911"/>
        <v>0</v>
      </c>
      <c r="BG3129" s="90">
        <f t="shared" si="4912"/>
        <v>0</v>
      </c>
      <c r="BH3129" s="90">
        <f t="shared" si="4913"/>
        <v>0</v>
      </c>
      <c r="BI3129" s="90">
        <f t="shared" si="4914"/>
        <v>0</v>
      </c>
      <c r="BJ3129" s="90">
        <f t="shared" si="4915"/>
        <v>0</v>
      </c>
      <c r="BK3129" s="90">
        <f t="shared" si="4916"/>
        <v>0</v>
      </c>
      <c r="BL3129" s="90">
        <f t="shared" si="4917"/>
        <v>0</v>
      </c>
    </row>
    <row r="3130" spans="1:64" ht="15" customHeight="1" x14ac:dyDescent="0.2">
      <c r="C3130" s="85" t="s">
        <v>46</v>
      </c>
      <c r="D3130" s="553" t="str">
        <f t="shared" si="4885"/>
        <v/>
      </c>
      <c r="E3130" s="553"/>
      <c r="F3130" s="553"/>
      <c r="G3130" s="553"/>
      <c r="H3130" s="553"/>
      <c r="I3130" s="553"/>
      <c r="J3130" s="553"/>
      <c r="K3130" s="553"/>
      <c r="L3130" s="553"/>
      <c r="M3130" s="553" t="str">
        <f t="shared" si="4886"/>
        <v/>
      </c>
      <c r="N3130" s="553"/>
      <c r="O3130" s="553" t="str">
        <f t="shared" si="4887"/>
        <v/>
      </c>
      <c r="P3130" s="553"/>
      <c r="Q3130" s="553" t="str">
        <f t="shared" si="4888"/>
        <v/>
      </c>
      <c r="R3130" s="553"/>
      <c r="S3130" s="603"/>
      <c r="T3130" s="603"/>
      <c r="U3130" s="206"/>
      <c r="V3130" s="206"/>
      <c r="W3130" s="603"/>
      <c r="X3130" s="603"/>
      <c r="Y3130" s="206"/>
      <c r="Z3130" s="206"/>
      <c r="AA3130" s="603"/>
      <c r="AB3130" s="603"/>
      <c r="AC3130" s="206"/>
      <c r="AD3130" s="206"/>
      <c r="AE3130" s="109"/>
      <c r="AG3130" s="90">
        <f t="shared" si="4889"/>
        <v>18</v>
      </c>
      <c r="AH3130" s="90">
        <f t="shared" si="4890"/>
        <v>0</v>
      </c>
      <c r="AI3130" s="130">
        <f t="shared" si="4891"/>
        <v>0</v>
      </c>
      <c r="AJ3130" s="130">
        <f t="shared" si="4892"/>
        <v>0</v>
      </c>
      <c r="AK3130" s="130">
        <f t="shared" si="4893"/>
        <v>0</v>
      </c>
      <c r="AL3130" s="130">
        <f t="shared" si="4894"/>
        <v>0</v>
      </c>
      <c r="AM3130" s="130">
        <f t="shared" si="4895"/>
        <v>0</v>
      </c>
      <c r="AN3130" s="130">
        <f t="shared" si="4896"/>
        <v>0</v>
      </c>
      <c r="AO3130" s="130">
        <f t="shared" si="4897"/>
        <v>0</v>
      </c>
      <c r="AP3130" s="130">
        <f t="shared" si="4880"/>
        <v>0</v>
      </c>
      <c r="AQ3130" s="130">
        <f t="shared" si="4898"/>
        <v>0</v>
      </c>
      <c r="AR3130" s="130">
        <f t="shared" si="4899"/>
        <v>0</v>
      </c>
      <c r="AS3130" s="130">
        <f t="shared" si="4900"/>
        <v>0</v>
      </c>
      <c r="AT3130" s="130">
        <f t="shared" si="4881"/>
        <v>0</v>
      </c>
      <c r="AU3130" s="130">
        <f t="shared" si="4901"/>
        <v>0</v>
      </c>
      <c r="AV3130" s="130">
        <f t="shared" si="4902"/>
        <v>0</v>
      </c>
      <c r="AW3130" s="130">
        <f t="shared" si="4903"/>
        <v>0</v>
      </c>
      <c r="AX3130" s="130">
        <f t="shared" si="4882"/>
        <v>0</v>
      </c>
      <c r="AY3130" s="90">
        <f t="shared" si="4904"/>
        <v>0</v>
      </c>
      <c r="AZ3130" s="90">
        <f t="shared" si="4905"/>
        <v>0</v>
      </c>
      <c r="BA3130" s="90">
        <f t="shared" si="4906"/>
        <v>0</v>
      </c>
      <c r="BB3130" s="130">
        <f t="shared" si="4907"/>
        <v>0</v>
      </c>
      <c r="BC3130" s="90">
        <f t="shared" si="4908"/>
        <v>0</v>
      </c>
      <c r="BD3130" s="90">
        <f t="shared" si="4909"/>
        <v>0</v>
      </c>
      <c r="BE3130" s="90">
        <f t="shared" si="4910"/>
        <v>0</v>
      </c>
      <c r="BF3130" s="130">
        <f t="shared" si="4911"/>
        <v>0</v>
      </c>
      <c r="BG3130" s="90">
        <f t="shared" si="4912"/>
        <v>0</v>
      </c>
      <c r="BH3130" s="90">
        <f t="shared" si="4913"/>
        <v>0</v>
      </c>
      <c r="BI3130" s="90">
        <f t="shared" si="4914"/>
        <v>0</v>
      </c>
      <c r="BJ3130" s="90">
        <f t="shared" si="4915"/>
        <v>0</v>
      </c>
      <c r="BK3130" s="90">
        <f t="shared" si="4916"/>
        <v>0</v>
      </c>
      <c r="BL3130" s="90">
        <f t="shared" si="4917"/>
        <v>0</v>
      </c>
    </row>
    <row r="3131" spans="1:64" ht="15" customHeight="1" x14ac:dyDescent="0.2">
      <c r="C3131" s="85" t="s">
        <v>47</v>
      </c>
      <c r="D3131" s="553" t="str">
        <f t="shared" si="4885"/>
        <v/>
      </c>
      <c r="E3131" s="553"/>
      <c r="F3131" s="553"/>
      <c r="G3131" s="553"/>
      <c r="H3131" s="553"/>
      <c r="I3131" s="553"/>
      <c r="J3131" s="553"/>
      <c r="K3131" s="553"/>
      <c r="L3131" s="553"/>
      <c r="M3131" s="553" t="str">
        <f t="shared" si="4886"/>
        <v/>
      </c>
      <c r="N3131" s="553"/>
      <c r="O3131" s="553" t="str">
        <f t="shared" si="4887"/>
        <v/>
      </c>
      <c r="P3131" s="553"/>
      <c r="Q3131" s="553" t="str">
        <f t="shared" si="4888"/>
        <v/>
      </c>
      <c r="R3131" s="553"/>
      <c r="S3131" s="603"/>
      <c r="T3131" s="603"/>
      <c r="U3131" s="206"/>
      <c r="V3131" s="206"/>
      <c r="W3131" s="603"/>
      <c r="X3131" s="603"/>
      <c r="Y3131" s="206"/>
      <c r="Z3131" s="206"/>
      <c r="AA3131" s="603"/>
      <c r="AB3131" s="603"/>
      <c r="AC3131" s="206"/>
      <c r="AD3131" s="206"/>
      <c r="AE3131" s="109"/>
      <c r="AG3131" s="90">
        <f t="shared" si="4889"/>
        <v>18</v>
      </c>
      <c r="AH3131" s="90">
        <f t="shared" si="4890"/>
        <v>0</v>
      </c>
      <c r="AI3131" s="130">
        <f t="shared" si="4891"/>
        <v>0</v>
      </c>
      <c r="AJ3131" s="130">
        <f t="shared" si="4892"/>
        <v>0</v>
      </c>
      <c r="AK3131" s="130">
        <f t="shared" si="4893"/>
        <v>0</v>
      </c>
      <c r="AL3131" s="130">
        <f t="shared" si="4894"/>
        <v>0</v>
      </c>
      <c r="AM3131" s="130">
        <f t="shared" si="4895"/>
        <v>0</v>
      </c>
      <c r="AN3131" s="130">
        <f t="shared" si="4896"/>
        <v>0</v>
      </c>
      <c r="AO3131" s="130">
        <f t="shared" si="4897"/>
        <v>0</v>
      </c>
      <c r="AP3131" s="130">
        <f t="shared" si="4880"/>
        <v>0</v>
      </c>
      <c r="AQ3131" s="130">
        <f t="shared" si="4898"/>
        <v>0</v>
      </c>
      <c r="AR3131" s="130">
        <f t="shared" si="4899"/>
        <v>0</v>
      </c>
      <c r="AS3131" s="130">
        <f t="shared" si="4900"/>
        <v>0</v>
      </c>
      <c r="AT3131" s="130">
        <f t="shared" si="4881"/>
        <v>0</v>
      </c>
      <c r="AU3131" s="130">
        <f t="shared" si="4901"/>
        <v>0</v>
      </c>
      <c r="AV3131" s="130">
        <f t="shared" si="4902"/>
        <v>0</v>
      </c>
      <c r="AW3131" s="130">
        <f t="shared" si="4903"/>
        <v>0</v>
      </c>
      <c r="AX3131" s="130">
        <f t="shared" si="4882"/>
        <v>0</v>
      </c>
      <c r="AY3131" s="90">
        <f t="shared" si="4904"/>
        <v>0</v>
      </c>
      <c r="AZ3131" s="90">
        <f t="shared" si="4905"/>
        <v>0</v>
      </c>
      <c r="BA3131" s="90">
        <f t="shared" si="4906"/>
        <v>0</v>
      </c>
      <c r="BB3131" s="130">
        <f t="shared" si="4907"/>
        <v>0</v>
      </c>
      <c r="BC3131" s="90">
        <f t="shared" si="4908"/>
        <v>0</v>
      </c>
      <c r="BD3131" s="90">
        <f t="shared" si="4909"/>
        <v>0</v>
      </c>
      <c r="BE3131" s="90">
        <f t="shared" si="4910"/>
        <v>0</v>
      </c>
      <c r="BF3131" s="130">
        <f t="shared" si="4911"/>
        <v>0</v>
      </c>
      <c r="BG3131" s="90">
        <f t="shared" si="4912"/>
        <v>0</v>
      </c>
      <c r="BH3131" s="90">
        <f t="shared" si="4913"/>
        <v>0</v>
      </c>
      <c r="BI3131" s="90">
        <f t="shared" si="4914"/>
        <v>0</v>
      </c>
      <c r="BJ3131" s="90">
        <f t="shared" si="4915"/>
        <v>0</v>
      </c>
      <c r="BK3131" s="90">
        <f t="shared" si="4916"/>
        <v>0</v>
      </c>
      <c r="BL3131" s="90">
        <f t="shared" si="4917"/>
        <v>0</v>
      </c>
    </row>
    <row r="3132" spans="1:64" ht="15" customHeight="1" x14ac:dyDescent="0.2">
      <c r="C3132" s="85" t="s">
        <v>48</v>
      </c>
      <c r="D3132" s="553" t="str">
        <f t="shared" si="4885"/>
        <v/>
      </c>
      <c r="E3132" s="553"/>
      <c r="F3132" s="553"/>
      <c r="G3132" s="553"/>
      <c r="H3132" s="553"/>
      <c r="I3132" s="553"/>
      <c r="J3132" s="553"/>
      <c r="K3132" s="553"/>
      <c r="L3132" s="553"/>
      <c r="M3132" s="553" t="str">
        <f t="shared" si="4886"/>
        <v/>
      </c>
      <c r="N3132" s="553"/>
      <c r="O3132" s="553" t="str">
        <f t="shared" si="4887"/>
        <v/>
      </c>
      <c r="P3132" s="553"/>
      <c r="Q3132" s="553" t="str">
        <f t="shared" si="4888"/>
        <v/>
      </c>
      <c r="R3132" s="553"/>
      <c r="S3132" s="603"/>
      <c r="T3132" s="603"/>
      <c r="U3132" s="206"/>
      <c r="V3132" s="206"/>
      <c r="W3132" s="603"/>
      <c r="X3132" s="603"/>
      <c r="Y3132" s="206"/>
      <c r="Z3132" s="206"/>
      <c r="AA3132" s="603"/>
      <c r="AB3132" s="603"/>
      <c r="AC3132" s="206"/>
      <c r="AD3132" s="206"/>
      <c r="AE3132" s="109"/>
      <c r="AG3132" s="90">
        <f t="shared" si="4889"/>
        <v>18</v>
      </c>
      <c r="AH3132" s="90">
        <f t="shared" si="4890"/>
        <v>0</v>
      </c>
      <c r="AI3132" s="130">
        <f t="shared" si="4891"/>
        <v>0</v>
      </c>
      <c r="AJ3132" s="130">
        <f t="shared" si="4892"/>
        <v>0</v>
      </c>
      <c r="AK3132" s="130">
        <f t="shared" si="4893"/>
        <v>0</v>
      </c>
      <c r="AL3132" s="130">
        <f t="shared" si="4894"/>
        <v>0</v>
      </c>
      <c r="AM3132" s="130">
        <f t="shared" si="4895"/>
        <v>0</v>
      </c>
      <c r="AN3132" s="130">
        <f t="shared" si="4896"/>
        <v>0</v>
      </c>
      <c r="AO3132" s="130">
        <f t="shared" si="4897"/>
        <v>0</v>
      </c>
      <c r="AP3132" s="130">
        <f t="shared" si="4880"/>
        <v>0</v>
      </c>
      <c r="AQ3132" s="130">
        <f t="shared" si="4898"/>
        <v>0</v>
      </c>
      <c r="AR3132" s="130">
        <f t="shared" si="4899"/>
        <v>0</v>
      </c>
      <c r="AS3132" s="130">
        <f t="shared" si="4900"/>
        <v>0</v>
      </c>
      <c r="AT3132" s="130">
        <f t="shared" si="4881"/>
        <v>0</v>
      </c>
      <c r="AU3132" s="130">
        <f t="shared" si="4901"/>
        <v>0</v>
      </c>
      <c r="AV3132" s="130">
        <f t="shared" si="4902"/>
        <v>0</v>
      </c>
      <c r="AW3132" s="130">
        <f t="shared" si="4903"/>
        <v>0</v>
      </c>
      <c r="AX3132" s="130">
        <f t="shared" si="4882"/>
        <v>0</v>
      </c>
      <c r="AY3132" s="90">
        <f t="shared" si="4904"/>
        <v>0</v>
      </c>
      <c r="AZ3132" s="90">
        <f t="shared" si="4905"/>
        <v>0</v>
      </c>
      <c r="BA3132" s="90">
        <f t="shared" si="4906"/>
        <v>0</v>
      </c>
      <c r="BB3132" s="130">
        <f t="shared" si="4907"/>
        <v>0</v>
      </c>
      <c r="BC3132" s="90">
        <f t="shared" si="4908"/>
        <v>0</v>
      </c>
      <c r="BD3132" s="90">
        <f t="shared" si="4909"/>
        <v>0</v>
      </c>
      <c r="BE3132" s="90">
        <f t="shared" si="4910"/>
        <v>0</v>
      </c>
      <c r="BF3132" s="130">
        <f t="shared" si="4911"/>
        <v>0</v>
      </c>
      <c r="BG3132" s="90">
        <f t="shared" si="4912"/>
        <v>0</v>
      </c>
      <c r="BH3132" s="90">
        <f t="shared" si="4913"/>
        <v>0</v>
      </c>
      <c r="BI3132" s="90">
        <f t="shared" si="4914"/>
        <v>0</v>
      </c>
      <c r="BJ3132" s="90">
        <f t="shared" si="4915"/>
        <v>0</v>
      </c>
      <c r="BK3132" s="90">
        <f t="shared" si="4916"/>
        <v>0</v>
      </c>
      <c r="BL3132" s="90">
        <f t="shared" si="4917"/>
        <v>0</v>
      </c>
    </row>
    <row r="3133" spans="1:64" ht="15" customHeight="1" x14ac:dyDescent="0.2">
      <c r="C3133" s="85" t="s">
        <v>49</v>
      </c>
      <c r="D3133" s="553" t="str">
        <f t="shared" si="4885"/>
        <v/>
      </c>
      <c r="E3133" s="553"/>
      <c r="F3133" s="553"/>
      <c r="G3133" s="553"/>
      <c r="H3133" s="553"/>
      <c r="I3133" s="553"/>
      <c r="J3133" s="553"/>
      <c r="K3133" s="553"/>
      <c r="L3133" s="553"/>
      <c r="M3133" s="553" t="str">
        <f t="shared" si="4886"/>
        <v/>
      </c>
      <c r="N3133" s="553"/>
      <c r="O3133" s="553" t="str">
        <f t="shared" si="4887"/>
        <v/>
      </c>
      <c r="P3133" s="553"/>
      <c r="Q3133" s="553" t="str">
        <f t="shared" si="4888"/>
        <v/>
      </c>
      <c r="R3133" s="553"/>
      <c r="S3133" s="603"/>
      <c r="T3133" s="603"/>
      <c r="U3133" s="206"/>
      <c r="V3133" s="206"/>
      <c r="W3133" s="603"/>
      <c r="X3133" s="603"/>
      <c r="Y3133" s="206"/>
      <c r="Z3133" s="206"/>
      <c r="AA3133" s="603"/>
      <c r="AB3133" s="603"/>
      <c r="AC3133" s="206"/>
      <c r="AD3133" s="206"/>
      <c r="AE3133" s="109"/>
      <c r="AG3133" s="90">
        <f t="shared" si="4889"/>
        <v>18</v>
      </c>
      <c r="AH3133" s="90">
        <f t="shared" si="4890"/>
        <v>0</v>
      </c>
      <c r="AI3133" s="130">
        <f t="shared" si="4891"/>
        <v>0</v>
      </c>
      <c r="AJ3133" s="130">
        <f t="shared" si="4892"/>
        <v>0</v>
      </c>
      <c r="AK3133" s="130">
        <f t="shared" si="4893"/>
        <v>0</v>
      </c>
      <c r="AL3133" s="130">
        <f t="shared" si="4894"/>
        <v>0</v>
      </c>
      <c r="AM3133" s="130">
        <f t="shared" si="4895"/>
        <v>0</v>
      </c>
      <c r="AN3133" s="130">
        <f t="shared" si="4896"/>
        <v>0</v>
      </c>
      <c r="AO3133" s="130">
        <f t="shared" si="4897"/>
        <v>0</v>
      </c>
      <c r="AP3133" s="130">
        <f t="shared" si="4880"/>
        <v>0</v>
      </c>
      <c r="AQ3133" s="130">
        <f t="shared" si="4898"/>
        <v>0</v>
      </c>
      <c r="AR3133" s="130">
        <f t="shared" si="4899"/>
        <v>0</v>
      </c>
      <c r="AS3133" s="130">
        <f t="shared" si="4900"/>
        <v>0</v>
      </c>
      <c r="AT3133" s="130">
        <f t="shared" si="4881"/>
        <v>0</v>
      </c>
      <c r="AU3133" s="130">
        <f t="shared" si="4901"/>
        <v>0</v>
      </c>
      <c r="AV3133" s="130">
        <f t="shared" si="4902"/>
        <v>0</v>
      </c>
      <c r="AW3133" s="130">
        <f t="shared" si="4903"/>
        <v>0</v>
      </c>
      <c r="AX3133" s="130">
        <f t="shared" si="4882"/>
        <v>0</v>
      </c>
      <c r="AY3133" s="90">
        <f t="shared" si="4904"/>
        <v>0</v>
      </c>
      <c r="AZ3133" s="90">
        <f t="shared" si="4905"/>
        <v>0</v>
      </c>
      <c r="BA3133" s="90">
        <f t="shared" si="4906"/>
        <v>0</v>
      </c>
      <c r="BB3133" s="130">
        <f t="shared" si="4907"/>
        <v>0</v>
      </c>
      <c r="BC3133" s="90">
        <f t="shared" si="4908"/>
        <v>0</v>
      </c>
      <c r="BD3133" s="90">
        <f t="shared" si="4909"/>
        <v>0</v>
      </c>
      <c r="BE3133" s="90">
        <f t="shared" si="4910"/>
        <v>0</v>
      </c>
      <c r="BF3133" s="130">
        <f t="shared" si="4911"/>
        <v>0</v>
      </c>
      <c r="BG3133" s="90">
        <f t="shared" si="4912"/>
        <v>0</v>
      </c>
      <c r="BH3133" s="90">
        <f t="shared" si="4913"/>
        <v>0</v>
      </c>
      <c r="BI3133" s="90">
        <f t="shared" si="4914"/>
        <v>0</v>
      </c>
      <c r="BJ3133" s="90">
        <f t="shared" si="4915"/>
        <v>0</v>
      </c>
      <c r="BK3133" s="90">
        <f t="shared" si="4916"/>
        <v>0</v>
      </c>
      <c r="BL3133" s="90">
        <f t="shared" si="4917"/>
        <v>0</v>
      </c>
    </row>
    <row r="3134" spans="1:64" ht="15" customHeight="1" x14ac:dyDescent="0.2">
      <c r="C3134" s="85" t="s">
        <v>50</v>
      </c>
      <c r="D3134" s="553" t="str">
        <f t="shared" si="4885"/>
        <v/>
      </c>
      <c r="E3134" s="553"/>
      <c r="F3134" s="553"/>
      <c r="G3134" s="553"/>
      <c r="H3134" s="553"/>
      <c r="I3134" s="553"/>
      <c r="J3134" s="553"/>
      <c r="K3134" s="553"/>
      <c r="L3134" s="553"/>
      <c r="M3134" s="553" t="str">
        <f t="shared" si="4886"/>
        <v/>
      </c>
      <c r="N3134" s="553"/>
      <c r="O3134" s="553" t="str">
        <f t="shared" si="4887"/>
        <v/>
      </c>
      <c r="P3134" s="553"/>
      <c r="Q3134" s="553" t="str">
        <f t="shared" si="4888"/>
        <v/>
      </c>
      <c r="R3134" s="553"/>
      <c r="S3134" s="603"/>
      <c r="T3134" s="603"/>
      <c r="U3134" s="206"/>
      <c r="V3134" s="206"/>
      <c r="W3134" s="603"/>
      <c r="X3134" s="603"/>
      <c r="Y3134" s="206"/>
      <c r="Z3134" s="206"/>
      <c r="AA3134" s="603"/>
      <c r="AB3134" s="603"/>
      <c r="AC3134" s="206"/>
      <c r="AD3134" s="206"/>
      <c r="AE3134" s="109"/>
      <c r="AG3134" s="90">
        <f t="shared" si="4889"/>
        <v>18</v>
      </c>
      <c r="AH3134" s="90">
        <f t="shared" si="4890"/>
        <v>0</v>
      </c>
      <c r="AI3134" s="130">
        <f t="shared" si="4891"/>
        <v>0</v>
      </c>
      <c r="AJ3134" s="130">
        <f t="shared" si="4892"/>
        <v>0</v>
      </c>
      <c r="AK3134" s="130">
        <f t="shared" si="4893"/>
        <v>0</v>
      </c>
      <c r="AL3134" s="130">
        <f t="shared" si="4894"/>
        <v>0</v>
      </c>
      <c r="AM3134" s="130">
        <f t="shared" si="4895"/>
        <v>0</v>
      </c>
      <c r="AN3134" s="130">
        <f t="shared" si="4896"/>
        <v>0</v>
      </c>
      <c r="AO3134" s="130">
        <f t="shared" si="4897"/>
        <v>0</v>
      </c>
      <c r="AP3134" s="130">
        <f t="shared" si="4880"/>
        <v>0</v>
      </c>
      <c r="AQ3134" s="130">
        <f t="shared" si="4898"/>
        <v>0</v>
      </c>
      <c r="AR3134" s="130">
        <f t="shared" si="4899"/>
        <v>0</v>
      </c>
      <c r="AS3134" s="130">
        <f t="shared" si="4900"/>
        <v>0</v>
      </c>
      <c r="AT3134" s="130">
        <f t="shared" si="4881"/>
        <v>0</v>
      </c>
      <c r="AU3134" s="130">
        <f t="shared" si="4901"/>
        <v>0</v>
      </c>
      <c r="AV3134" s="130">
        <f t="shared" si="4902"/>
        <v>0</v>
      </c>
      <c r="AW3134" s="130">
        <f t="shared" si="4903"/>
        <v>0</v>
      </c>
      <c r="AX3134" s="130">
        <f t="shared" si="4882"/>
        <v>0</v>
      </c>
      <c r="AY3134" s="90">
        <f t="shared" si="4904"/>
        <v>0</v>
      </c>
      <c r="AZ3134" s="90">
        <f t="shared" si="4905"/>
        <v>0</v>
      </c>
      <c r="BA3134" s="90">
        <f t="shared" si="4906"/>
        <v>0</v>
      </c>
      <c r="BB3134" s="130">
        <f t="shared" si="4907"/>
        <v>0</v>
      </c>
      <c r="BC3134" s="90">
        <f t="shared" si="4908"/>
        <v>0</v>
      </c>
      <c r="BD3134" s="90">
        <f t="shared" si="4909"/>
        <v>0</v>
      </c>
      <c r="BE3134" s="90">
        <f t="shared" si="4910"/>
        <v>0</v>
      </c>
      <c r="BF3134" s="130">
        <f t="shared" si="4911"/>
        <v>0</v>
      </c>
      <c r="BG3134" s="90">
        <f t="shared" si="4912"/>
        <v>0</v>
      </c>
      <c r="BH3134" s="90">
        <f t="shared" si="4913"/>
        <v>0</v>
      </c>
      <c r="BI3134" s="90">
        <f t="shared" si="4914"/>
        <v>0</v>
      </c>
      <c r="BJ3134" s="90">
        <f t="shared" si="4915"/>
        <v>0</v>
      </c>
      <c r="BK3134" s="90">
        <f t="shared" si="4916"/>
        <v>0</v>
      </c>
      <c r="BL3134" s="90">
        <f t="shared" si="4917"/>
        <v>0</v>
      </c>
    </row>
    <row r="3135" spans="1:64" ht="15" customHeight="1" x14ac:dyDescent="0.2">
      <c r="C3135" s="85" t="s">
        <v>51</v>
      </c>
      <c r="D3135" s="553" t="str">
        <f t="shared" si="4885"/>
        <v/>
      </c>
      <c r="E3135" s="553"/>
      <c r="F3135" s="553"/>
      <c r="G3135" s="553"/>
      <c r="H3135" s="553"/>
      <c r="I3135" s="553"/>
      <c r="J3135" s="553"/>
      <c r="K3135" s="553"/>
      <c r="L3135" s="553"/>
      <c r="M3135" s="553" t="str">
        <f t="shared" si="4886"/>
        <v/>
      </c>
      <c r="N3135" s="553"/>
      <c r="O3135" s="553" t="str">
        <f t="shared" si="4887"/>
        <v/>
      </c>
      <c r="P3135" s="553"/>
      <c r="Q3135" s="553" t="str">
        <f t="shared" si="4888"/>
        <v/>
      </c>
      <c r="R3135" s="553"/>
      <c r="S3135" s="603"/>
      <c r="T3135" s="603"/>
      <c r="U3135" s="206"/>
      <c r="V3135" s="206"/>
      <c r="W3135" s="603"/>
      <c r="X3135" s="603"/>
      <c r="Y3135" s="206"/>
      <c r="Z3135" s="206"/>
      <c r="AA3135" s="603"/>
      <c r="AB3135" s="603"/>
      <c r="AC3135" s="206"/>
      <c r="AD3135" s="206"/>
      <c r="AE3135" s="109"/>
      <c r="AG3135" s="90">
        <f t="shared" si="4889"/>
        <v>18</v>
      </c>
      <c r="AH3135" s="90">
        <f t="shared" si="4890"/>
        <v>0</v>
      </c>
      <c r="AI3135" s="130">
        <f t="shared" si="4891"/>
        <v>0</v>
      </c>
      <c r="AJ3135" s="130">
        <f t="shared" si="4892"/>
        <v>0</v>
      </c>
      <c r="AK3135" s="130">
        <f t="shared" si="4893"/>
        <v>0</v>
      </c>
      <c r="AL3135" s="130">
        <f t="shared" si="4894"/>
        <v>0</v>
      </c>
      <c r="AM3135" s="130">
        <f t="shared" si="4895"/>
        <v>0</v>
      </c>
      <c r="AN3135" s="130">
        <f t="shared" si="4896"/>
        <v>0</v>
      </c>
      <c r="AO3135" s="130">
        <f t="shared" si="4897"/>
        <v>0</v>
      </c>
      <c r="AP3135" s="130">
        <f t="shared" si="4880"/>
        <v>0</v>
      </c>
      <c r="AQ3135" s="130">
        <f t="shared" si="4898"/>
        <v>0</v>
      </c>
      <c r="AR3135" s="130">
        <f t="shared" si="4899"/>
        <v>0</v>
      </c>
      <c r="AS3135" s="130">
        <f t="shared" si="4900"/>
        <v>0</v>
      </c>
      <c r="AT3135" s="130">
        <f t="shared" si="4881"/>
        <v>0</v>
      </c>
      <c r="AU3135" s="130">
        <f t="shared" si="4901"/>
        <v>0</v>
      </c>
      <c r="AV3135" s="130">
        <f t="shared" si="4902"/>
        <v>0</v>
      </c>
      <c r="AW3135" s="130">
        <f t="shared" si="4903"/>
        <v>0</v>
      </c>
      <c r="AX3135" s="130">
        <f t="shared" si="4882"/>
        <v>0</v>
      </c>
      <c r="AY3135" s="90">
        <f t="shared" si="4904"/>
        <v>0</v>
      </c>
      <c r="AZ3135" s="90">
        <f t="shared" si="4905"/>
        <v>0</v>
      </c>
      <c r="BA3135" s="90">
        <f t="shared" si="4906"/>
        <v>0</v>
      </c>
      <c r="BB3135" s="130">
        <f t="shared" si="4907"/>
        <v>0</v>
      </c>
      <c r="BC3135" s="90">
        <f t="shared" si="4908"/>
        <v>0</v>
      </c>
      <c r="BD3135" s="90">
        <f t="shared" si="4909"/>
        <v>0</v>
      </c>
      <c r="BE3135" s="90">
        <f t="shared" si="4910"/>
        <v>0</v>
      </c>
      <c r="BF3135" s="130">
        <f t="shared" si="4911"/>
        <v>0</v>
      </c>
      <c r="BG3135" s="90">
        <f t="shared" si="4912"/>
        <v>0</v>
      </c>
      <c r="BH3135" s="90">
        <f t="shared" si="4913"/>
        <v>0</v>
      </c>
      <c r="BI3135" s="90">
        <f t="shared" si="4914"/>
        <v>0</v>
      </c>
      <c r="BJ3135" s="90">
        <f t="shared" si="4915"/>
        <v>0</v>
      </c>
      <c r="BK3135" s="90">
        <f t="shared" si="4916"/>
        <v>0</v>
      </c>
      <c r="BL3135" s="90">
        <f t="shared" si="4917"/>
        <v>0</v>
      </c>
    </row>
    <row r="3136" spans="1:64" ht="15" customHeight="1" x14ac:dyDescent="0.2">
      <c r="C3136" s="85" t="s">
        <v>52</v>
      </c>
      <c r="D3136" s="553" t="str">
        <f t="shared" si="4885"/>
        <v/>
      </c>
      <c r="E3136" s="553"/>
      <c r="F3136" s="553"/>
      <c r="G3136" s="553"/>
      <c r="H3136" s="553"/>
      <c r="I3136" s="553"/>
      <c r="J3136" s="553"/>
      <c r="K3136" s="553"/>
      <c r="L3136" s="553"/>
      <c r="M3136" s="553" t="str">
        <f t="shared" si="4886"/>
        <v/>
      </c>
      <c r="N3136" s="553"/>
      <c r="O3136" s="553" t="str">
        <f t="shared" si="4887"/>
        <v/>
      </c>
      <c r="P3136" s="553"/>
      <c r="Q3136" s="553" t="str">
        <f t="shared" si="4888"/>
        <v/>
      </c>
      <c r="R3136" s="553"/>
      <c r="S3136" s="603"/>
      <c r="T3136" s="603"/>
      <c r="U3136" s="206"/>
      <c r="V3136" s="206"/>
      <c r="W3136" s="603"/>
      <c r="X3136" s="603"/>
      <c r="Y3136" s="206"/>
      <c r="Z3136" s="206"/>
      <c r="AA3136" s="603"/>
      <c r="AB3136" s="603"/>
      <c r="AC3136" s="206"/>
      <c r="AD3136" s="206"/>
      <c r="AE3136" s="109"/>
      <c r="AG3136" s="90">
        <f t="shared" si="4889"/>
        <v>18</v>
      </c>
      <c r="AH3136" s="90">
        <f t="shared" si="4890"/>
        <v>0</v>
      </c>
      <c r="AI3136" s="130">
        <f t="shared" si="4891"/>
        <v>0</v>
      </c>
      <c r="AJ3136" s="130">
        <f t="shared" si="4892"/>
        <v>0</v>
      </c>
      <c r="AK3136" s="130">
        <f t="shared" si="4893"/>
        <v>0</v>
      </c>
      <c r="AL3136" s="130">
        <f t="shared" si="4894"/>
        <v>0</v>
      </c>
      <c r="AM3136" s="130">
        <f t="shared" si="4895"/>
        <v>0</v>
      </c>
      <c r="AN3136" s="130">
        <f t="shared" si="4896"/>
        <v>0</v>
      </c>
      <c r="AO3136" s="130">
        <f t="shared" si="4897"/>
        <v>0</v>
      </c>
      <c r="AP3136" s="130">
        <f t="shared" si="4880"/>
        <v>0</v>
      </c>
      <c r="AQ3136" s="130">
        <f t="shared" si="4898"/>
        <v>0</v>
      </c>
      <c r="AR3136" s="130">
        <f t="shared" si="4899"/>
        <v>0</v>
      </c>
      <c r="AS3136" s="130">
        <f t="shared" si="4900"/>
        <v>0</v>
      </c>
      <c r="AT3136" s="130">
        <f t="shared" si="4881"/>
        <v>0</v>
      </c>
      <c r="AU3136" s="130">
        <f t="shared" si="4901"/>
        <v>0</v>
      </c>
      <c r="AV3136" s="130">
        <f t="shared" si="4902"/>
        <v>0</v>
      </c>
      <c r="AW3136" s="130">
        <f t="shared" si="4903"/>
        <v>0</v>
      </c>
      <c r="AX3136" s="130">
        <f t="shared" si="4882"/>
        <v>0</v>
      </c>
      <c r="AY3136" s="90">
        <f t="shared" si="4904"/>
        <v>0</v>
      </c>
      <c r="AZ3136" s="90">
        <f t="shared" si="4905"/>
        <v>0</v>
      </c>
      <c r="BA3136" s="90">
        <f t="shared" si="4906"/>
        <v>0</v>
      </c>
      <c r="BB3136" s="130">
        <f t="shared" si="4907"/>
        <v>0</v>
      </c>
      <c r="BC3136" s="90">
        <f t="shared" si="4908"/>
        <v>0</v>
      </c>
      <c r="BD3136" s="90">
        <f t="shared" si="4909"/>
        <v>0</v>
      </c>
      <c r="BE3136" s="90">
        <f t="shared" si="4910"/>
        <v>0</v>
      </c>
      <c r="BF3136" s="130">
        <f t="shared" si="4911"/>
        <v>0</v>
      </c>
      <c r="BG3136" s="90">
        <f t="shared" si="4912"/>
        <v>0</v>
      </c>
      <c r="BH3136" s="90">
        <f t="shared" si="4913"/>
        <v>0</v>
      </c>
      <c r="BI3136" s="90">
        <f t="shared" si="4914"/>
        <v>0</v>
      </c>
      <c r="BJ3136" s="90">
        <f t="shared" si="4915"/>
        <v>0</v>
      </c>
      <c r="BK3136" s="90">
        <f t="shared" si="4916"/>
        <v>0</v>
      </c>
      <c r="BL3136" s="90">
        <f t="shared" si="4917"/>
        <v>0</v>
      </c>
    </row>
    <row r="3137" spans="1:92" ht="15" customHeight="1" x14ac:dyDescent="0.2">
      <c r="L3137" s="112" t="s">
        <v>84</v>
      </c>
      <c r="M3137" s="729">
        <f>IF(AND(SUM(M3112:N3136)=0,COUNTIF(M3112:N3136,"NS")&gt;0),"NS",SUM(M3112:N3136))</f>
        <v>0</v>
      </c>
      <c r="N3137" s="729"/>
      <c r="O3137" s="729">
        <f>IF(AND(SUM(O3112:P3136)=0,COUNTIF(O3112:P3136,"NS")&gt;0),"NS",SUM(O3112:P3136))</f>
        <v>0</v>
      </c>
      <c r="P3137" s="729"/>
      <c r="Q3137" s="729">
        <f>IF(AND(SUM(Q3112:R3136)=0,COUNTIF(Q3112:R3136,"NS")&gt;0),"NS",SUM(Q3112:R3136))</f>
        <v>0</v>
      </c>
      <c r="R3137" s="729"/>
      <c r="S3137" s="729">
        <f>IF(AND(SUM(S3112:T3136)=0,COUNTIF(S3112:T3136,"NS")&gt;0),"NS",SUM(S3112:T3136))</f>
        <v>0</v>
      </c>
      <c r="T3137" s="729"/>
      <c r="U3137" s="386">
        <f>IF(AND(SUM(U3112:U3136)=0,COUNTIF(U3112:U3136,"NS")&gt;0),"NS",SUM(U3112:U3136))</f>
        <v>0</v>
      </c>
      <c r="V3137" s="386">
        <f>IF(AND(SUM(V3112:V3136)=0,COUNTIF(V3112:V3136,"NS")&gt;0),"NS",SUM(V3112:V3136))</f>
        <v>0</v>
      </c>
      <c r="W3137" s="729">
        <f>IF(AND(SUM(W3112:X3136)=0,COUNTIF(W3112:X3136,"NS")&gt;0),"NS",SUM(W3112:X3136))</f>
        <v>0</v>
      </c>
      <c r="X3137" s="729"/>
      <c r="Y3137" s="386">
        <f>IF(AND(SUM(Y3112:Y3136)=0,COUNTIF(Y3112:Y3136,"NS")&gt;0),"NS",SUM(Y3112:Y3136))</f>
        <v>0</v>
      </c>
      <c r="Z3137" s="386">
        <f>IF(AND(SUM(Z3112:Z3136)=0,COUNTIF(Z3112:Z3136,"NS")&gt;0),"NS",SUM(Z3112:Z3136))</f>
        <v>0</v>
      </c>
      <c r="AA3137" s="729">
        <f>IF(AND(SUM(AA3112:AB3136)=0,COUNTIF(AA3112:AB3136,"NS")&gt;0),"NS",SUM(AA3112:AB3136))</f>
        <v>0</v>
      </c>
      <c r="AB3137" s="729"/>
      <c r="AC3137" s="386">
        <f>IF(AND(SUM(AC3112:AC3136)=0,COUNTIF(AC3112:AC3136,"NS")&gt;0),"NS",SUM(AC3112:AC3136))</f>
        <v>0</v>
      </c>
      <c r="AD3137" s="386">
        <f t="shared" ref="AD3137" si="4918">IF(AND(SUM(AD3112:AD3136)=0,COUNTIF(AD3112:AD3136,"NS")&gt;0),"NS",SUM(AD3112:AD3136))</f>
        <v>0</v>
      </c>
      <c r="AE3137" s="109"/>
      <c r="AH3137" s="90">
        <f>SUM(AH3112:AH3136)</f>
        <v>0</v>
      </c>
      <c r="AL3137" s="90">
        <f>SUM(AL3112:AL3136)</f>
        <v>0</v>
      </c>
      <c r="AP3137" s="90">
        <f>SUM(AP3112:AP3136)</f>
        <v>0</v>
      </c>
      <c r="AT3137" s="90">
        <f>SUM(AT3112:AT3136)</f>
        <v>0</v>
      </c>
      <c r="AX3137" s="90">
        <f>SUM(AX3112:AX3136)</f>
        <v>0</v>
      </c>
      <c r="BB3137" s="90">
        <f>SUM(BB3112:BB3136)</f>
        <v>0</v>
      </c>
      <c r="BF3137" s="90">
        <f>SUM(BF3112:BF3136)</f>
        <v>0</v>
      </c>
      <c r="BK3137" s="90">
        <f t="shared" ref="BK3137:BL3137" si="4919">SUM(BK3112:BK3136)</f>
        <v>0</v>
      </c>
      <c r="BL3137" s="90">
        <f t="shared" si="4919"/>
        <v>0</v>
      </c>
    </row>
    <row r="3138" spans="1:92" ht="15" customHeight="1" x14ac:dyDescent="0.2">
      <c r="B3138" s="536" t="str">
        <f>IF(AH3137=0,"","Error: Debe completar toda la información requerida.")</f>
        <v/>
      </c>
      <c r="C3138" s="536"/>
      <c r="D3138" s="536"/>
      <c r="E3138" s="536"/>
      <c r="F3138" s="536"/>
      <c r="G3138" s="536"/>
      <c r="H3138" s="536"/>
      <c r="I3138" s="536"/>
      <c r="J3138" s="536"/>
      <c r="K3138" s="536"/>
      <c r="L3138" s="536"/>
      <c r="M3138" s="536"/>
      <c r="N3138" s="536"/>
      <c r="O3138" s="536"/>
      <c r="P3138" s="536"/>
      <c r="Q3138" s="536"/>
      <c r="R3138" s="536"/>
      <c r="S3138" s="536"/>
      <c r="T3138" s="536"/>
      <c r="U3138" s="536"/>
      <c r="V3138" s="536"/>
      <c r="W3138" s="536"/>
      <c r="X3138" s="536"/>
      <c r="Y3138" s="536"/>
      <c r="Z3138" s="536"/>
      <c r="AA3138" s="536"/>
      <c r="AB3138" s="536"/>
      <c r="AC3138" s="536"/>
      <c r="AD3138" s="536"/>
      <c r="AE3138" s="109"/>
      <c r="AX3138" s="90">
        <f>SUM(AL3137:AX3137)</f>
        <v>0</v>
      </c>
      <c r="BF3138" s="90">
        <f>SUM(BB3137:BF3137)</f>
        <v>0</v>
      </c>
      <c r="BL3138" s="90">
        <f>SUM(BK3137:BL3137)</f>
        <v>0</v>
      </c>
    </row>
    <row r="3139" spans="1:92" ht="15" customHeight="1" x14ac:dyDescent="0.2">
      <c r="B3139" s="535" t="str">
        <f>IF(AND(AX3138=0,BF3138=0),"",IF(AND(AX3138&lt;&gt;0,BF3138=0),"Error: Verificar sumas por fila.",IF(AND(AX3138=0,BF3138&lt;&gt;0),"Error: Verificar sumas por desagregados de hombres y/o mujeres",IF(AND(AX3138&lt;&gt;0,BF3138&lt;&gt;0),"Error: Verificar sumas por fila. A demás, verificar sumas por desagregados de hombres y/o mujeres"))))</f>
        <v/>
      </c>
      <c r="C3139" s="535"/>
      <c r="D3139" s="535"/>
      <c r="E3139" s="535"/>
      <c r="F3139" s="535"/>
      <c r="G3139" s="535"/>
      <c r="H3139" s="535"/>
      <c r="I3139" s="535"/>
      <c r="J3139" s="535"/>
      <c r="K3139" s="535"/>
      <c r="L3139" s="535"/>
      <c r="M3139" s="535"/>
      <c r="N3139" s="535"/>
      <c r="O3139" s="535"/>
      <c r="P3139" s="535"/>
      <c r="Q3139" s="535"/>
      <c r="R3139" s="535"/>
      <c r="S3139" s="535"/>
      <c r="T3139" s="535"/>
      <c r="U3139" s="535"/>
      <c r="V3139" s="535"/>
      <c r="W3139" s="535"/>
      <c r="X3139" s="535"/>
      <c r="Y3139" s="535"/>
      <c r="Z3139" s="535"/>
      <c r="AA3139" s="535"/>
      <c r="AB3139" s="535"/>
      <c r="AC3139" s="535"/>
      <c r="AD3139" s="535"/>
      <c r="AE3139" s="109"/>
    </row>
    <row r="3140" spans="1:92" ht="15" customHeight="1" x14ac:dyDescent="0.2">
      <c r="B3140" s="535" t="str">
        <f>IF(BL3138=0,"","Error: Verificar la consistencia con la pregunta 72")</f>
        <v/>
      </c>
      <c r="C3140" s="535"/>
      <c r="D3140" s="535"/>
      <c r="E3140" s="535"/>
      <c r="F3140" s="535"/>
      <c r="G3140" s="535"/>
      <c r="H3140" s="535"/>
      <c r="I3140" s="535"/>
      <c r="J3140" s="535"/>
      <c r="K3140" s="535"/>
      <c r="L3140" s="535"/>
      <c r="M3140" s="535"/>
      <c r="N3140" s="535"/>
      <c r="O3140" s="535"/>
      <c r="P3140" s="535"/>
      <c r="Q3140" s="535"/>
      <c r="R3140" s="535"/>
      <c r="S3140" s="535"/>
      <c r="T3140" s="535"/>
      <c r="U3140" s="535"/>
      <c r="V3140" s="535"/>
      <c r="W3140" s="535"/>
      <c r="X3140" s="535"/>
      <c r="Y3140" s="535"/>
      <c r="Z3140" s="535"/>
      <c r="AA3140" s="535"/>
      <c r="AB3140" s="535"/>
      <c r="AC3140" s="535"/>
      <c r="AD3140" s="535"/>
      <c r="AE3140" s="109"/>
    </row>
    <row r="3141" spans="1:92" ht="24" customHeight="1" x14ac:dyDescent="0.2">
      <c r="A3141" s="36" t="s">
        <v>793</v>
      </c>
      <c r="B3141" s="636" t="s">
        <v>1223</v>
      </c>
      <c r="C3141" s="636"/>
      <c r="D3141" s="636"/>
      <c r="E3141" s="636"/>
      <c r="F3141" s="636"/>
      <c r="G3141" s="636"/>
      <c r="H3141" s="636"/>
      <c r="I3141" s="636"/>
      <c r="J3141" s="636"/>
      <c r="K3141" s="636"/>
      <c r="L3141" s="636"/>
      <c r="M3141" s="636"/>
      <c r="N3141" s="636"/>
      <c r="O3141" s="636"/>
      <c r="P3141" s="636"/>
      <c r="Q3141" s="636"/>
      <c r="R3141" s="636"/>
      <c r="S3141" s="636"/>
      <c r="T3141" s="636"/>
      <c r="U3141" s="636"/>
      <c r="V3141" s="636"/>
      <c r="W3141" s="636"/>
      <c r="X3141" s="636"/>
      <c r="Y3141" s="636"/>
      <c r="Z3141" s="636"/>
      <c r="AA3141" s="636"/>
      <c r="AB3141" s="636"/>
      <c r="AC3141" s="636"/>
      <c r="AD3141" s="636"/>
      <c r="AE3141" s="109"/>
      <c r="AG3141" s="74" t="s">
        <v>2032</v>
      </c>
      <c r="AH3141" s="74" t="s">
        <v>2072</v>
      </c>
      <c r="AI3141" s="74" t="s">
        <v>2073</v>
      </c>
      <c r="AJ3141" s="74" t="s">
        <v>2045</v>
      </c>
      <c r="AK3141" s="74" t="s">
        <v>2074</v>
      </c>
      <c r="AL3141" s="74" t="s">
        <v>2075</v>
      </c>
    </row>
    <row r="3142" spans="1:92" ht="24" customHeight="1" x14ac:dyDescent="0.2">
      <c r="A3142" s="109"/>
      <c r="B3142" s="109"/>
      <c r="C3142" s="674" t="s">
        <v>1724</v>
      </c>
      <c r="D3142" s="674"/>
      <c r="E3142" s="674"/>
      <c r="F3142" s="674"/>
      <c r="G3142" s="674"/>
      <c r="H3142" s="674"/>
      <c r="I3142" s="674"/>
      <c r="J3142" s="674"/>
      <c r="K3142" s="674"/>
      <c r="L3142" s="674"/>
      <c r="M3142" s="674"/>
      <c r="N3142" s="674"/>
      <c r="O3142" s="674"/>
      <c r="P3142" s="674"/>
      <c r="Q3142" s="674"/>
      <c r="R3142" s="674"/>
      <c r="S3142" s="674"/>
      <c r="T3142" s="674"/>
      <c r="U3142" s="674"/>
      <c r="V3142" s="674"/>
      <c r="W3142" s="674"/>
      <c r="X3142" s="674"/>
      <c r="Y3142" s="674"/>
      <c r="Z3142" s="674"/>
      <c r="AA3142" s="674"/>
      <c r="AB3142" s="674"/>
      <c r="AC3142" s="674"/>
      <c r="AD3142" s="674"/>
      <c r="AE3142" s="109"/>
      <c r="AG3142" s="74">
        <f>COUNTBLANK(M3146:AD3150)</f>
        <v>90</v>
      </c>
      <c r="AH3142" s="74">
        <v>90</v>
      </c>
      <c r="AI3142" s="74">
        <v>75</v>
      </c>
      <c r="AJ3142" s="74">
        <f>COUNTBLANK(M3146:AD3146)</f>
        <v>18</v>
      </c>
      <c r="AK3142" s="74">
        <v>18</v>
      </c>
      <c r="AL3142" s="74">
        <v>15</v>
      </c>
    </row>
    <row r="3143" spans="1:92" ht="15" customHeight="1" x14ac:dyDescent="0.2">
      <c r="A3143" s="109"/>
      <c r="B3143" s="109"/>
      <c r="AE3143" s="109"/>
      <c r="AG3143" s="90" t="s">
        <v>2076</v>
      </c>
      <c r="AI3143" s="90">
        <f>IF(OR(AG3142=AH3142,AG3142=AI3142),0,1)</f>
        <v>0</v>
      </c>
    </row>
    <row r="3144" spans="1:92" ht="24" customHeight="1" x14ac:dyDescent="0.2">
      <c r="A3144" s="109"/>
      <c r="B3144" s="109"/>
      <c r="C3144" s="491" t="s">
        <v>807</v>
      </c>
      <c r="D3144" s="491"/>
      <c r="E3144" s="491"/>
      <c r="F3144" s="491"/>
      <c r="G3144" s="491"/>
      <c r="H3144" s="491"/>
      <c r="I3144" s="491"/>
      <c r="J3144" s="491"/>
      <c r="K3144" s="491"/>
      <c r="L3144" s="491"/>
      <c r="M3144" s="609" t="s">
        <v>1329</v>
      </c>
      <c r="N3144" s="609"/>
      <c r="O3144" s="609"/>
      <c r="P3144" s="609"/>
      <c r="Q3144" s="609"/>
      <c r="R3144" s="609"/>
      <c r="S3144" s="609"/>
      <c r="T3144" s="609"/>
      <c r="U3144" s="609"/>
      <c r="V3144" s="609"/>
      <c r="W3144" s="609"/>
      <c r="X3144" s="609"/>
      <c r="Y3144" s="609"/>
      <c r="Z3144" s="609"/>
      <c r="AA3144" s="609"/>
      <c r="AB3144" s="609"/>
      <c r="AC3144" s="609"/>
      <c r="AD3144" s="609"/>
      <c r="AE3144" s="109"/>
      <c r="AG3144" s="575" t="s">
        <v>80</v>
      </c>
      <c r="AH3144" s="575" t="s">
        <v>2029</v>
      </c>
      <c r="AI3144" s="575" t="s">
        <v>2078</v>
      </c>
      <c r="AJ3144" s="576" t="s">
        <v>2077</v>
      </c>
      <c r="AK3144" s="576" t="s">
        <v>2206</v>
      </c>
      <c r="AL3144" s="576" t="s">
        <v>2205</v>
      </c>
      <c r="AM3144" s="561" t="s">
        <v>2207</v>
      </c>
      <c r="AN3144" s="561"/>
      <c r="AO3144" s="561" t="s">
        <v>2211</v>
      </c>
      <c r="AP3144" s="561"/>
      <c r="CL3144" s="70"/>
      <c r="CN3144" s="90"/>
    </row>
    <row r="3145" spans="1:92" ht="15" customHeight="1" x14ac:dyDescent="0.2">
      <c r="A3145" s="109"/>
      <c r="B3145" s="109"/>
      <c r="C3145" s="491"/>
      <c r="D3145" s="491"/>
      <c r="E3145" s="491"/>
      <c r="F3145" s="491"/>
      <c r="G3145" s="491"/>
      <c r="H3145" s="491"/>
      <c r="I3145" s="491"/>
      <c r="J3145" s="491"/>
      <c r="K3145" s="491"/>
      <c r="L3145" s="491"/>
      <c r="M3145" s="610" t="s">
        <v>80</v>
      </c>
      <c r="N3145" s="611"/>
      <c r="O3145" s="611"/>
      <c r="P3145" s="611"/>
      <c r="Q3145" s="611"/>
      <c r="R3145" s="611"/>
      <c r="S3145" s="612" t="s">
        <v>81</v>
      </c>
      <c r="T3145" s="613"/>
      <c r="U3145" s="613"/>
      <c r="V3145" s="613"/>
      <c r="W3145" s="613"/>
      <c r="X3145" s="613"/>
      <c r="Y3145" s="612" t="s">
        <v>82</v>
      </c>
      <c r="Z3145" s="613"/>
      <c r="AA3145" s="613"/>
      <c r="AB3145" s="613"/>
      <c r="AC3145" s="613"/>
      <c r="AD3145" s="613"/>
      <c r="AE3145" s="109"/>
      <c r="AG3145" s="575"/>
      <c r="AH3145" s="575"/>
      <c r="AI3145" s="575"/>
      <c r="AJ3145" s="576"/>
      <c r="AK3145" s="576"/>
      <c r="AL3145" s="576"/>
      <c r="AM3145" s="90" t="s">
        <v>2048</v>
      </c>
      <c r="AN3145" s="90" t="s">
        <v>2049</v>
      </c>
      <c r="AO3145" s="90" t="s">
        <v>2048</v>
      </c>
      <c r="AP3145" s="90" t="s">
        <v>2049</v>
      </c>
      <c r="AQ3145" s="227" t="s">
        <v>2150</v>
      </c>
      <c r="AR3145" s="227" t="s">
        <v>2151</v>
      </c>
      <c r="AT3145" s="90" t="s">
        <v>2050</v>
      </c>
      <c r="AU3145" s="90" t="s">
        <v>2318</v>
      </c>
      <c r="AV3145" s="90" t="s">
        <v>2029</v>
      </c>
      <c r="AW3145" s="90" t="s">
        <v>2077</v>
      </c>
      <c r="CL3145" s="70"/>
      <c r="CN3145" s="90"/>
    </row>
    <row r="3146" spans="1:92" ht="15" customHeight="1" x14ac:dyDescent="0.2">
      <c r="A3146" s="109"/>
      <c r="B3146" s="109"/>
      <c r="C3146" s="87" t="s">
        <v>28</v>
      </c>
      <c r="D3146" s="748" t="s">
        <v>808</v>
      </c>
      <c r="E3146" s="749"/>
      <c r="F3146" s="749"/>
      <c r="G3146" s="749"/>
      <c r="H3146" s="749"/>
      <c r="I3146" s="749"/>
      <c r="J3146" s="749"/>
      <c r="K3146" s="749"/>
      <c r="L3146" s="750"/>
      <c r="M3146" s="615"/>
      <c r="N3146" s="615"/>
      <c r="O3146" s="615"/>
      <c r="P3146" s="615"/>
      <c r="Q3146" s="615"/>
      <c r="R3146" s="615"/>
      <c r="S3146" s="615"/>
      <c r="T3146" s="615"/>
      <c r="U3146" s="615"/>
      <c r="V3146" s="615"/>
      <c r="W3146" s="615"/>
      <c r="X3146" s="615"/>
      <c r="Y3146" s="615"/>
      <c r="Z3146" s="615"/>
      <c r="AA3146" s="615"/>
      <c r="AB3146" s="615"/>
      <c r="AC3146" s="615"/>
      <c r="AD3146" s="615"/>
      <c r="AE3146" s="109"/>
      <c r="AG3146" s="94">
        <f>M3146</f>
        <v>0</v>
      </c>
      <c r="AH3146" s="130">
        <f>COUNTIF(S3146:AD3146,"NS")</f>
        <v>0</v>
      </c>
      <c r="AI3146" s="130">
        <f>SUM(S3146:AD3146)</f>
        <v>0</v>
      </c>
      <c r="AJ3146" s="130">
        <f>IF($AG$3142=$AH$3142,0,
IF(OR(
AND(AG3146=0,AH3146&gt;0),
AND(AG3146="NS",AI3146&gt;0),
AND(AG3146="NS",AI3146=0,AH3146=0)),1,
IF(OR(
AND(AG3146&gt;0,AH3146=2),
AND(AG3146="NS",AH3146=2),
AND(AG3146="NS",AI3146=0,AH3146&gt;0),
AG3146=AI3146),0,1)))</f>
        <v>0</v>
      </c>
      <c r="AK3146" s="130">
        <f>COUNTIF(S3146:X3150,"NS")</f>
        <v>0</v>
      </c>
      <c r="AL3146" s="130">
        <f>COUNTIF(Y3146:AD3150,"NS")</f>
        <v>0</v>
      </c>
      <c r="AM3146" s="90">
        <f>U3137</f>
        <v>0</v>
      </c>
      <c r="AN3146" s="90">
        <f>V3137</f>
        <v>0</v>
      </c>
      <c r="AO3146" s="90">
        <f>S3151</f>
        <v>0</v>
      </c>
      <c r="AP3146" s="90">
        <f>Y3151</f>
        <v>0</v>
      </c>
      <c r="AQ3146" s="90">
        <f>IF($AG$3142=$AH$3142,0,IF(OR(AO3146=AM3146,AND(AM3146&gt;0,AO3146="NS")),0,1))</f>
        <v>0</v>
      </c>
      <c r="AR3146" s="90">
        <f>IF($AG$3142=$AH$3142,0,IF(OR(AP3146=AN3146,AND(AN3146&gt;0,AP3146="NS")),0,1))</f>
        <v>0</v>
      </c>
      <c r="AS3146" s="90" t="s">
        <v>2104</v>
      </c>
      <c r="AT3146" s="90">
        <f>M3150</f>
        <v>0</v>
      </c>
      <c r="AU3146" s="90">
        <f>COUNTIF(M3146:R3149,"&gt;0")</f>
        <v>0</v>
      </c>
      <c r="AV3146" s="90">
        <f>COUNTIF(M3146:R3149,"NS")</f>
        <v>0</v>
      </c>
      <c r="AW3146" s="90">
        <f>IF($AG$3142=$AH$3142,0,
IF(AND(AT3146&lt;&gt;0,AU3146=0,AV3146=0),1,
IF(AND(AT3146&lt;&gt;0,AND(AU3146&lt;=1,AV3146=0)),1,
IF(AND(AT3146&lt;&gt;0,AND(AU3146=0,AV3146&lt;=1)),1,0))))</f>
        <v>0</v>
      </c>
      <c r="CL3146" s="70"/>
      <c r="CN3146" s="90"/>
    </row>
    <row r="3147" spans="1:92" ht="15" customHeight="1" x14ac:dyDescent="0.2">
      <c r="A3147" s="109"/>
      <c r="B3147" s="109"/>
      <c r="C3147" s="85" t="s">
        <v>29</v>
      </c>
      <c r="D3147" s="748" t="s">
        <v>809</v>
      </c>
      <c r="E3147" s="749"/>
      <c r="F3147" s="749"/>
      <c r="G3147" s="749"/>
      <c r="H3147" s="749"/>
      <c r="I3147" s="749"/>
      <c r="J3147" s="749"/>
      <c r="K3147" s="749"/>
      <c r="L3147" s="750"/>
      <c r="M3147" s="615"/>
      <c r="N3147" s="615"/>
      <c r="O3147" s="615"/>
      <c r="P3147" s="615"/>
      <c r="Q3147" s="615"/>
      <c r="R3147" s="615"/>
      <c r="S3147" s="615"/>
      <c r="T3147" s="615"/>
      <c r="U3147" s="615"/>
      <c r="V3147" s="615"/>
      <c r="W3147" s="615"/>
      <c r="X3147" s="615"/>
      <c r="Y3147" s="615"/>
      <c r="Z3147" s="615"/>
      <c r="AA3147" s="615"/>
      <c r="AB3147" s="615"/>
      <c r="AC3147" s="615"/>
      <c r="AD3147" s="615"/>
      <c r="AE3147" s="109"/>
      <c r="AG3147" s="94">
        <f>M3147</f>
        <v>0</v>
      </c>
      <c r="AH3147" s="130">
        <f>COUNTIF(S3147:AD3147,"NS")</f>
        <v>0</v>
      </c>
      <c r="AI3147" s="130">
        <f>SUM(S3147:AD3147)</f>
        <v>0</v>
      </c>
      <c r="AJ3147" s="130">
        <f t="shared" ref="AJ3147:AJ3150" si="4920">IF($AG$3142=$AH$3142,0,
IF(OR(
AND(AG3147=0,AH3147&gt;0),
AND(AG3147="NS",AI3147&gt;0),
AND(AG3147="NS",AI3147=0,AH3147=0)),1,
IF(OR(
AND(AG3147&gt;0,AH3147=2),
AND(AG3147="NS",AH3147=2),
AND(AG3147="NS",AI3147=0,AH3147&gt;0),
AG3147=AI3147),0,1)))</f>
        <v>0</v>
      </c>
      <c r="AK3147" s="130"/>
      <c r="AL3147" s="130"/>
      <c r="AR3147" s="90">
        <f>SUM(AQ3146:AR3146)</f>
        <v>0</v>
      </c>
      <c r="AS3147" s="90" t="s">
        <v>2048</v>
      </c>
      <c r="AT3147" s="90">
        <f>S3150</f>
        <v>0</v>
      </c>
      <c r="AU3147" s="90">
        <f>COUNTIF(S3146:X3149,"&gt;0")</f>
        <v>0</v>
      </c>
      <c r="AV3147" s="90">
        <f>COUNTIF(S3146:X3149,"NS")</f>
        <v>0</v>
      </c>
      <c r="AW3147" s="90">
        <f t="shared" ref="AW3147:AW3148" si="4921">IF($AG$3142=$AH$3142,0,
IF(AND(AT3147&lt;&gt;0,AU3147=0,AV3147=0),1,
IF(AND(AT3147&lt;&gt;0,AND(AU3147&lt;=1,AV3147=0)),1,
IF(AND(AT3147&lt;&gt;0,AND(AU3147=0,AV3147&lt;=1)),1,0))))</f>
        <v>0</v>
      </c>
      <c r="CL3147" s="70"/>
      <c r="CN3147" s="90"/>
    </row>
    <row r="3148" spans="1:92" ht="15" customHeight="1" x14ac:dyDescent="0.2">
      <c r="A3148" s="109"/>
      <c r="B3148" s="109"/>
      <c r="C3148" s="85" t="s">
        <v>30</v>
      </c>
      <c r="D3148" s="748" t="s">
        <v>810</v>
      </c>
      <c r="E3148" s="749"/>
      <c r="F3148" s="749"/>
      <c r="G3148" s="749"/>
      <c r="H3148" s="749"/>
      <c r="I3148" s="749"/>
      <c r="J3148" s="749"/>
      <c r="K3148" s="749"/>
      <c r="L3148" s="750"/>
      <c r="M3148" s="615"/>
      <c r="N3148" s="615"/>
      <c r="O3148" s="615"/>
      <c r="P3148" s="615"/>
      <c r="Q3148" s="615"/>
      <c r="R3148" s="615"/>
      <c r="S3148" s="615"/>
      <c r="T3148" s="615"/>
      <c r="U3148" s="615"/>
      <c r="V3148" s="615"/>
      <c r="W3148" s="615"/>
      <c r="X3148" s="615"/>
      <c r="Y3148" s="615"/>
      <c r="Z3148" s="615"/>
      <c r="AA3148" s="615"/>
      <c r="AB3148" s="615"/>
      <c r="AC3148" s="615"/>
      <c r="AD3148" s="615"/>
      <c r="AE3148" s="109"/>
      <c r="AG3148" s="94">
        <f>M3148</f>
        <v>0</v>
      </c>
      <c r="AH3148" s="130">
        <f>COUNTIF(S3148:AD3148,"NS")</f>
        <v>0</v>
      </c>
      <c r="AI3148" s="130">
        <f>SUM(S3148:AD3148)</f>
        <v>0</v>
      </c>
      <c r="AJ3148" s="130">
        <f t="shared" si="4920"/>
        <v>0</v>
      </c>
      <c r="AS3148" s="90" t="s">
        <v>2049</v>
      </c>
      <c r="AT3148" s="90">
        <f>Y3150</f>
        <v>0</v>
      </c>
      <c r="AU3148" s="90">
        <f>COUNTIF(Y3146:AD3149,"&gt;0")</f>
        <v>0</v>
      </c>
      <c r="AV3148" s="90">
        <f>COUNTIF(Y3146:AD3149,"NS")</f>
        <v>0</v>
      </c>
      <c r="AW3148" s="90">
        <f t="shared" si="4921"/>
        <v>0</v>
      </c>
      <c r="CL3148" s="70"/>
      <c r="CN3148" s="90"/>
    </row>
    <row r="3149" spans="1:92" ht="15" customHeight="1" x14ac:dyDescent="0.2">
      <c r="A3149" s="109"/>
      <c r="B3149" s="109"/>
      <c r="C3149" s="85" t="s">
        <v>31</v>
      </c>
      <c r="D3149" s="748" t="s">
        <v>1224</v>
      </c>
      <c r="E3149" s="749"/>
      <c r="F3149" s="749"/>
      <c r="G3149" s="749"/>
      <c r="H3149" s="749"/>
      <c r="I3149" s="749"/>
      <c r="J3149" s="749"/>
      <c r="K3149" s="749"/>
      <c r="L3149" s="750"/>
      <c r="M3149" s="615"/>
      <c r="N3149" s="615"/>
      <c r="O3149" s="615"/>
      <c r="P3149" s="615"/>
      <c r="Q3149" s="615"/>
      <c r="R3149" s="615"/>
      <c r="S3149" s="615"/>
      <c r="T3149" s="615"/>
      <c r="U3149" s="615"/>
      <c r="V3149" s="615"/>
      <c r="W3149" s="615"/>
      <c r="X3149" s="615"/>
      <c r="Y3149" s="615"/>
      <c r="Z3149" s="615"/>
      <c r="AA3149" s="615"/>
      <c r="AB3149" s="615"/>
      <c r="AC3149" s="615"/>
      <c r="AD3149" s="615"/>
      <c r="AE3149" s="109"/>
      <c r="AG3149" s="94">
        <f>M3149</f>
        <v>0</v>
      </c>
      <c r="AH3149" s="130">
        <f>COUNTIF(S3149:AD3149,"NS")</f>
        <v>0</v>
      </c>
      <c r="AI3149" s="130">
        <f>SUM(S3149:AD3149)</f>
        <v>0</v>
      </c>
      <c r="AJ3149" s="130">
        <f t="shared" si="4920"/>
        <v>0</v>
      </c>
      <c r="AW3149" s="90">
        <f>SUM(AW3146:AW3148)</f>
        <v>0</v>
      </c>
      <c r="CL3149" s="70"/>
      <c r="CN3149" s="90"/>
    </row>
    <row r="3150" spans="1:92" ht="15" customHeight="1" x14ac:dyDescent="0.2">
      <c r="A3150" s="109"/>
      <c r="B3150" s="109"/>
      <c r="C3150" s="111" t="s">
        <v>32</v>
      </c>
      <c r="D3150" s="748" t="s">
        <v>692</v>
      </c>
      <c r="E3150" s="749"/>
      <c r="F3150" s="749"/>
      <c r="G3150" s="749"/>
      <c r="H3150" s="749"/>
      <c r="I3150" s="749"/>
      <c r="J3150" s="749"/>
      <c r="K3150" s="749"/>
      <c r="L3150" s="750"/>
      <c r="M3150" s="486"/>
      <c r="N3150" s="486"/>
      <c r="O3150" s="486"/>
      <c r="P3150" s="486"/>
      <c r="Q3150" s="486"/>
      <c r="R3150" s="486"/>
      <c r="S3150" s="486"/>
      <c r="T3150" s="486"/>
      <c r="U3150" s="486"/>
      <c r="V3150" s="486"/>
      <c r="W3150" s="486"/>
      <c r="X3150" s="486"/>
      <c r="Y3150" s="486"/>
      <c r="Z3150" s="486"/>
      <c r="AA3150" s="486"/>
      <c r="AB3150" s="486"/>
      <c r="AC3150" s="486"/>
      <c r="AD3150" s="486"/>
      <c r="AE3150" s="109"/>
      <c r="AG3150" s="94">
        <f>M3150</f>
        <v>0</v>
      </c>
      <c r="AH3150" s="130">
        <f>COUNTIF(S3150:AD3150,"NS")</f>
        <v>0</v>
      </c>
      <c r="AI3150" s="130">
        <f>SUM(S3150:AD3150)</f>
        <v>0</v>
      </c>
      <c r="AJ3150" s="130">
        <f t="shared" si="4920"/>
        <v>0</v>
      </c>
      <c r="CL3150" s="70"/>
      <c r="CN3150" s="90"/>
    </row>
    <row r="3151" spans="1:92" ht="15" customHeight="1" x14ac:dyDescent="0.2">
      <c r="A3151" s="109"/>
      <c r="B3151" s="109"/>
      <c r="L3151" s="112" t="s">
        <v>84</v>
      </c>
      <c r="M3151" s="693">
        <f>IF(AND(SUM(M3146:R3150)=0,COUNTIF(M3146:R3150,"NS")&gt;0),"NS",SUM(M3146:R3150))</f>
        <v>0</v>
      </c>
      <c r="N3151" s="693"/>
      <c r="O3151" s="693"/>
      <c r="P3151" s="693"/>
      <c r="Q3151" s="693"/>
      <c r="R3151" s="693"/>
      <c r="S3151" s="693">
        <f t="shared" ref="S3151" si="4922">IF(AND(SUM(S3146:X3150)=0,COUNTIF(S3146:X3150,"NS")&gt;0),"NS",SUM(S3146:X3150))</f>
        <v>0</v>
      </c>
      <c r="T3151" s="693"/>
      <c r="U3151" s="693"/>
      <c r="V3151" s="693"/>
      <c r="W3151" s="693"/>
      <c r="X3151" s="693"/>
      <c r="Y3151" s="693">
        <f t="shared" ref="Y3151" si="4923">IF(AND(SUM(Y3146:AD3150)=0,COUNTIF(Y3146:AD3150,"NS")&gt;0),"NS",SUM(Y3146:AD3150))</f>
        <v>0</v>
      </c>
      <c r="Z3151" s="693"/>
      <c r="AA3151" s="693"/>
      <c r="AB3151" s="693"/>
      <c r="AC3151" s="693"/>
      <c r="AD3151" s="693"/>
      <c r="AE3151" s="109"/>
      <c r="AJ3151" s="90">
        <f>SUM(AJ3146:AJ3150)</f>
        <v>0</v>
      </c>
      <c r="CL3151" s="70"/>
      <c r="CN3151" s="90"/>
    </row>
    <row r="3152" spans="1:92" ht="15" customHeight="1" x14ac:dyDescent="0.2">
      <c r="A3152" s="109"/>
      <c r="B3152" s="109"/>
      <c r="AE3152" s="109"/>
    </row>
    <row r="3153" spans="1:92" ht="24" customHeight="1" x14ac:dyDescent="0.2">
      <c r="A3153" s="109"/>
      <c r="B3153" s="109"/>
      <c r="C3153" s="620" t="s">
        <v>1084</v>
      </c>
      <c r="D3153" s="620"/>
      <c r="E3153" s="620"/>
      <c r="F3153" s="620"/>
      <c r="G3153" s="620"/>
      <c r="H3153" s="620"/>
      <c r="I3153" s="620"/>
      <c r="J3153" s="620"/>
      <c r="K3153" s="620"/>
      <c r="L3153" s="620"/>
      <c r="M3153" s="620"/>
      <c r="N3153" s="620"/>
      <c r="O3153" s="620"/>
      <c r="P3153" s="620"/>
      <c r="Q3153" s="620"/>
      <c r="R3153" s="620"/>
      <c r="S3153" s="620"/>
      <c r="T3153" s="620"/>
      <c r="U3153" s="620"/>
      <c r="V3153" s="620"/>
      <c r="W3153" s="620"/>
      <c r="X3153" s="620"/>
      <c r="Y3153" s="620"/>
      <c r="Z3153" s="620"/>
      <c r="AA3153" s="620"/>
      <c r="AB3153" s="620"/>
      <c r="AC3153" s="620"/>
      <c r="AD3153" s="620"/>
      <c r="AE3153" s="109"/>
    </row>
    <row r="3154" spans="1:92" ht="60" customHeight="1" x14ac:dyDescent="0.2">
      <c r="A3154" s="109"/>
      <c r="B3154" s="109"/>
      <c r="C3154" s="618"/>
      <c r="D3154" s="618"/>
      <c r="E3154" s="618"/>
      <c r="F3154" s="618"/>
      <c r="G3154" s="618"/>
      <c r="H3154" s="618"/>
      <c r="I3154" s="618"/>
      <c r="J3154" s="618"/>
      <c r="K3154" s="618"/>
      <c r="L3154" s="618"/>
      <c r="M3154" s="618"/>
      <c r="N3154" s="618"/>
      <c r="O3154" s="618"/>
      <c r="P3154" s="618"/>
      <c r="Q3154" s="618"/>
      <c r="R3154" s="618"/>
      <c r="S3154" s="618"/>
      <c r="T3154" s="618"/>
      <c r="U3154" s="618"/>
      <c r="V3154" s="618"/>
      <c r="W3154" s="618"/>
      <c r="X3154" s="618"/>
      <c r="Y3154" s="618"/>
      <c r="Z3154" s="618"/>
      <c r="AA3154" s="618"/>
      <c r="AB3154" s="618"/>
      <c r="AC3154" s="618"/>
      <c r="AD3154" s="618"/>
      <c r="AE3154" s="109"/>
    </row>
    <row r="3155" spans="1:92" ht="15" customHeight="1" x14ac:dyDescent="0.2">
      <c r="A3155" s="109"/>
      <c r="B3155" s="536" t="str">
        <f>IF(AI3143=0,"","Error: Debe completar toda la información requerida.")</f>
        <v/>
      </c>
      <c r="C3155" s="536"/>
      <c r="D3155" s="536"/>
      <c r="E3155" s="536"/>
      <c r="F3155" s="536"/>
      <c r="G3155" s="536"/>
      <c r="H3155" s="536"/>
      <c r="I3155" s="536"/>
      <c r="J3155" s="536"/>
      <c r="K3155" s="536"/>
      <c r="L3155" s="536"/>
      <c r="M3155" s="536"/>
      <c r="N3155" s="536"/>
      <c r="O3155" s="536"/>
      <c r="P3155" s="536"/>
      <c r="Q3155" s="536"/>
      <c r="R3155" s="536"/>
      <c r="S3155" s="536"/>
      <c r="T3155" s="536"/>
      <c r="U3155" s="536"/>
      <c r="V3155" s="536"/>
      <c r="W3155" s="536"/>
      <c r="X3155" s="536"/>
      <c r="Y3155" s="536"/>
      <c r="Z3155" s="536"/>
      <c r="AA3155" s="536"/>
      <c r="AB3155" s="536"/>
      <c r="AC3155" s="536"/>
      <c r="AD3155" s="536"/>
      <c r="AE3155" s="109"/>
    </row>
    <row r="3156" spans="1:92" ht="15" customHeight="1" x14ac:dyDescent="0.2">
      <c r="A3156" s="109"/>
      <c r="B3156" s="535" t="str">
        <f>IF(AJ3151=0,"","Error: Verificar sumas por fila.")</f>
        <v/>
      </c>
      <c r="C3156" s="535"/>
      <c r="D3156" s="535"/>
      <c r="E3156" s="535"/>
      <c r="F3156" s="535"/>
      <c r="G3156" s="535"/>
      <c r="H3156" s="535"/>
      <c r="I3156" s="535"/>
      <c r="J3156" s="535"/>
      <c r="K3156" s="535"/>
      <c r="L3156" s="535"/>
      <c r="M3156" s="535"/>
      <c r="N3156" s="535"/>
      <c r="O3156" s="535"/>
      <c r="P3156" s="535"/>
      <c r="Q3156" s="535"/>
      <c r="R3156" s="535"/>
      <c r="S3156" s="535"/>
      <c r="T3156" s="535"/>
      <c r="U3156" s="535"/>
      <c r="V3156" s="535"/>
      <c r="W3156" s="535"/>
      <c r="X3156" s="535"/>
      <c r="Y3156" s="535"/>
      <c r="Z3156" s="535"/>
      <c r="AA3156" s="535"/>
      <c r="AB3156" s="535"/>
      <c r="AC3156" s="535"/>
      <c r="AD3156" s="535"/>
      <c r="AE3156" s="109"/>
    </row>
    <row r="3157" spans="1:92" ht="15" customHeight="1" x14ac:dyDescent="0.2">
      <c r="A3157" s="109"/>
      <c r="B3157" s="535" t="str">
        <f>IF(AND(AR3147=0,AW3149=0),"",IF(AND(AR3147&lt;&gt;0,AW3149=0),"Error: Verificar la consistencia con la pregunta 74",IF(AND(AR3147=0,AW3149&lt;&gt;0),"Error: Se está haciendo mal uso del criterio de No Identificado.","Error: Verificar la consistencia con la P74. A demás, se está haciendo mal uso del criterio de No Identificado.")))</f>
        <v/>
      </c>
      <c r="C3157" s="535"/>
      <c r="D3157" s="535"/>
      <c r="E3157" s="535"/>
      <c r="F3157" s="535"/>
      <c r="G3157" s="535"/>
      <c r="H3157" s="535"/>
      <c r="I3157" s="535"/>
      <c r="J3157" s="535"/>
      <c r="K3157" s="535"/>
      <c r="L3157" s="535"/>
      <c r="M3157" s="535"/>
      <c r="N3157" s="535"/>
      <c r="O3157" s="535"/>
      <c r="P3157" s="535"/>
      <c r="Q3157" s="535"/>
      <c r="R3157" s="535"/>
      <c r="S3157" s="535"/>
      <c r="T3157" s="535"/>
      <c r="U3157" s="535"/>
      <c r="V3157" s="535"/>
      <c r="W3157" s="535"/>
      <c r="X3157" s="535"/>
      <c r="Y3157" s="535"/>
      <c r="Z3157" s="535"/>
      <c r="AA3157" s="535"/>
      <c r="AB3157" s="535"/>
      <c r="AC3157" s="535"/>
      <c r="AD3157" s="535"/>
      <c r="AE3157" s="109"/>
    </row>
    <row r="3158" spans="1:92" ht="24" customHeight="1" x14ac:dyDescent="0.2">
      <c r="A3158" s="36" t="s">
        <v>794</v>
      </c>
      <c r="B3158" s="636" t="s">
        <v>1512</v>
      </c>
      <c r="C3158" s="636"/>
      <c r="D3158" s="636"/>
      <c r="E3158" s="636"/>
      <c r="F3158" s="636"/>
      <c r="G3158" s="636"/>
      <c r="H3158" s="636"/>
      <c r="I3158" s="636"/>
      <c r="J3158" s="636"/>
      <c r="K3158" s="636"/>
      <c r="L3158" s="636"/>
      <c r="M3158" s="636"/>
      <c r="N3158" s="636"/>
      <c r="O3158" s="636"/>
      <c r="P3158" s="636"/>
      <c r="Q3158" s="636"/>
      <c r="R3158" s="636"/>
      <c r="S3158" s="636"/>
      <c r="T3158" s="636"/>
      <c r="U3158" s="636"/>
      <c r="V3158" s="636"/>
      <c r="W3158" s="636"/>
      <c r="X3158" s="636"/>
      <c r="Y3158" s="636"/>
      <c r="Z3158" s="636"/>
      <c r="AA3158" s="636"/>
      <c r="AB3158" s="636"/>
      <c r="AC3158" s="636"/>
      <c r="AD3158" s="636"/>
      <c r="AE3158" s="109"/>
      <c r="AG3158" s="74" t="s">
        <v>2032</v>
      </c>
      <c r="AH3158" s="74" t="s">
        <v>2072</v>
      </c>
      <c r="AI3158" s="74" t="s">
        <v>2073</v>
      </c>
      <c r="AJ3158" s="74" t="s">
        <v>2045</v>
      </c>
      <c r="AK3158" s="74" t="s">
        <v>2074</v>
      </c>
      <c r="AL3158" s="74" t="s">
        <v>2075</v>
      </c>
    </row>
    <row r="3159" spans="1:92" ht="36" customHeight="1" x14ac:dyDescent="0.2">
      <c r="C3159" s="674" t="s">
        <v>1732</v>
      </c>
      <c r="D3159" s="674"/>
      <c r="E3159" s="674"/>
      <c r="F3159" s="674"/>
      <c r="G3159" s="674"/>
      <c r="H3159" s="674"/>
      <c r="I3159" s="674"/>
      <c r="J3159" s="674"/>
      <c r="K3159" s="674"/>
      <c r="L3159" s="674"/>
      <c r="M3159" s="674"/>
      <c r="N3159" s="674"/>
      <c r="O3159" s="674"/>
      <c r="P3159" s="674"/>
      <c r="Q3159" s="674"/>
      <c r="R3159" s="674"/>
      <c r="S3159" s="674"/>
      <c r="T3159" s="674"/>
      <c r="U3159" s="674"/>
      <c r="V3159" s="674"/>
      <c r="W3159" s="674"/>
      <c r="X3159" s="674"/>
      <c r="Y3159" s="674"/>
      <c r="Z3159" s="674"/>
      <c r="AA3159" s="674"/>
      <c r="AB3159" s="674"/>
      <c r="AC3159" s="674"/>
      <c r="AD3159" s="674"/>
      <c r="AE3159" s="109"/>
      <c r="AG3159" s="74">
        <f>COUNTBLANK(M3163:AD3179)</f>
        <v>306</v>
      </c>
      <c r="AH3159" s="74">
        <v>306</v>
      </c>
      <c r="AI3159" s="74">
        <v>255</v>
      </c>
      <c r="AJ3159" s="74">
        <f>COUNTBLANK(M3163:AD3163)</f>
        <v>18</v>
      </c>
      <c r="AK3159" s="74">
        <v>18</v>
      </c>
      <c r="AL3159" s="74">
        <v>15</v>
      </c>
    </row>
    <row r="3160" spans="1:92" ht="15" customHeight="1" x14ac:dyDescent="0.2">
      <c r="AE3160" s="109"/>
      <c r="AG3160" s="90" t="s">
        <v>2076</v>
      </c>
      <c r="AI3160" s="90">
        <f>IF(OR(AG3159=AH3159,AG3159=AI3159),0,1)</f>
        <v>0</v>
      </c>
    </row>
    <row r="3161" spans="1:92" ht="24" customHeight="1" x14ac:dyDescent="0.2">
      <c r="C3161" s="491" t="s">
        <v>812</v>
      </c>
      <c r="D3161" s="491"/>
      <c r="E3161" s="491"/>
      <c r="F3161" s="491"/>
      <c r="G3161" s="491"/>
      <c r="H3161" s="491"/>
      <c r="I3161" s="491"/>
      <c r="J3161" s="491"/>
      <c r="K3161" s="491"/>
      <c r="L3161" s="491"/>
      <c r="M3161" s="609" t="s">
        <v>1330</v>
      </c>
      <c r="N3161" s="609"/>
      <c r="O3161" s="609"/>
      <c r="P3161" s="609"/>
      <c r="Q3161" s="609"/>
      <c r="R3161" s="609"/>
      <c r="S3161" s="609"/>
      <c r="T3161" s="609"/>
      <c r="U3161" s="609"/>
      <c r="V3161" s="609"/>
      <c r="W3161" s="609"/>
      <c r="X3161" s="609"/>
      <c r="Y3161" s="609"/>
      <c r="Z3161" s="609"/>
      <c r="AA3161" s="609"/>
      <c r="AB3161" s="609"/>
      <c r="AC3161" s="609"/>
      <c r="AD3161" s="609"/>
      <c r="AE3161" s="109"/>
      <c r="AG3161" s="575" t="s">
        <v>80</v>
      </c>
      <c r="AH3161" s="575" t="s">
        <v>2029</v>
      </c>
      <c r="AI3161" s="575" t="s">
        <v>2078</v>
      </c>
      <c r="AJ3161" s="576" t="s">
        <v>2077</v>
      </c>
      <c r="AK3161" s="576" t="s">
        <v>2212</v>
      </c>
      <c r="AL3161" s="576" t="s">
        <v>2213</v>
      </c>
      <c r="AM3161" s="561" t="s">
        <v>2207</v>
      </c>
      <c r="AN3161" s="561"/>
      <c r="AO3161" s="561" t="s">
        <v>2214</v>
      </c>
      <c r="AP3161" s="561"/>
      <c r="CL3161" s="70"/>
      <c r="CN3161" s="90"/>
    </row>
    <row r="3162" spans="1:92" ht="15" customHeight="1" x14ac:dyDescent="0.2">
      <c r="C3162" s="491"/>
      <c r="D3162" s="491"/>
      <c r="E3162" s="491"/>
      <c r="F3162" s="491"/>
      <c r="G3162" s="491"/>
      <c r="H3162" s="491"/>
      <c r="I3162" s="491"/>
      <c r="J3162" s="491"/>
      <c r="K3162" s="491"/>
      <c r="L3162" s="491"/>
      <c r="M3162" s="610" t="s">
        <v>80</v>
      </c>
      <c r="N3162" s="611"/>
      <c r="O3162" s="611"/>
      <c r="P3162" s="611"/>
      <c r="Q3162" s="611"/>
      <c r="R3162" s="611"/>
      <c r="S3162" s="612" t="s">
        <v>81</v>
      </c>
      <c r="T3162" s="613"/>
      <c r="U3162" s="613"/>
      <c r="V3162" s="613"/>
      <c r="W3162" s="613"/>
      <c r="X3162" s="613"/>
      <c r="Y3162" s="612" t="s">
        <v>82</v>
      </c>
      <c r="Z3162" s="613"/>
      <c r="AA3162" s="613"/>
      <c r="AB3162" s="613"/>
      <c r="AC3162" s="613"/>
      <c r="AD3162" s="613"/>
      <c r="AE3162" s="109"/>
      <c r="AG3162" s="575"/>
      <c r="AH3162" s="575"/>
      <c r="AI3162" s="575"/>
      <c r="AJ3162" s="576"/>
      <c r="AK3162" s="576"/>
      <c r="AL3162" s="576"/>
      <c r="AM3162" s="90" t="s">
        <v>2048</v>
      </c>
      <c r="AN3162" s="90" t="s">
        <v>2049</v>
      </c>
      <c r="AO3162" s="90" t="s">
        <v>2048</v>
      </c>
      <c r="AP3162" s="90" t="s">
        <v>2049</v>
      </c>
      <c r="AQ3162" s="227" t="s">
        <v>2150</v>
      </c>
      <c r="AR3162" s="227" t="s">
        <v>2151</v>
      </c>
      <c r="AT3162" s="90" t="s">
        <v>2050</v>
      </c>
      <c r="AU3162" s="90" t="s">
        <v>2318</v>
      </c>
      <c r="AV3162" s="90" t="s">
        <v>2029</v>
      </c>
      <c r="AW3162" s="90" t="s">
        <v>2077</v>
      </c>
      <c r="CL3162" s="70"/>
      <c r="CN3162" s="90"/>
    </row>
    <row r="3163" spans="1:92" ht="15" customHeight="1" x14ac:dyDescent="0.2">
      <c r="C3163" s="87" t="s">
        <v>28</v>
      </c>
      <c r="D3163" s="555" t="s">
        <v>813</v>
      </c>
      <c r="E3163" s="556"/>
      <c r="F3163" s="556"/>
      <c r="G3163" s="556"/>
      <c r="H3163" s="556"/>
      <c r="I3163" s="556"/>
      <c r="J3163" s="556"/>
      <c r="K3163" s="556"/>
      <c r="L3163" s="557"/>
      <c r="M3163" s="615"/>
      <c r="N3163" s="615"/>
      <c r="O3163" s="615"/>
      <c r="P3163" s="615"/>
      <c r="Q3163" s="615"/>
      <c r="R3163" s="615"/>
      <c r="S3163" s="615"/>
      <c r="T3163" s="615"/>
      <c r="U3163" s="615"/>
      <c r="V3163" s="615"/>
      <c r="W3163" s="615"/>
      <c r="X3163" s="615"/>
      <c r="Y3163" s="615"/>
      <c r="Z3163" s="615"/>
      <c r="AA3163" s="615"/>
      <c r="AB3163" s="615"/>
      <c r="AC3163" s="615"/>
      <c r="AD3163" s="615"/>
      <c r="AE3163" s="109"/>
      <c r="AG3163" s="94">
        <f t="shared" ref="AG3163:AG3179" si="4924">M3163</f>
        <v>0</v>
      </c>
      <c r="AH3163" s="130">
        <f t="shared" ref="AH3163:AH3179" si="4925">COUNTIF(S3163:AD3163,"NS")</f>
        <v>0</v>
      </c>
      <c r="AI3163" s="130">
        <f t="shared" ref="AI3163:AI3179" si="4926">SUM(S3163:AD3163)</f>
        <v>0</v>
      </c>
      <c r="AJ3163" s="130">
        <f>IF($AG$3159=$AH$3159,0,
IF(OR(
AND(AG3163=0,AH3163&gt;0),
AND(AG3163="NS",AI3163&gt;0),
AND(AG3163="NS",AI3163=0,AH3163=0)),1,
IF(OR(
AND(AG3163&gt;0,AH3163=2),
AND(AG3163="NS",AH3163=2),
AND(AG3163="NS",AI3163=0,AH3163&gt;0),
AG3163=AI3163),0,1)))</f>
        <v>0</v>
      </c>
      <c r="AK3163" s="130">
        <f>COUNTIF(S3163:X3179,"NS")</f>
        <v>0</v>
      </c>
      <c r="AL3163" s="130">
        <f>COUNTIF(Y3163:AD3179,"NS")</f>
        <v>0</v>
      </c>
      <c r="AM3163" s="90">
        <f>U3137</f>
        <v>0</v>
      </c>
      <c r="AN3163" s="90">
        <f>V3137</f>
        <v>0</v>
      </c>
      <c r="AO3163" s="90">
        <f>S3180</f>
        <v>0</v>
      </c>
      <c r="AP3163" s="90">
        <f>Y3180</f>
        <v>0</v>
      </c>
      <c r="AQ3163" s="90">
        <f>IF($AG$3159=$AH$3159,0,IF(OR(AO3163=AM3163,AND(AM3163&gt;0,AO3163="NS")),0,1))</f>
        <v>0</v>
      </c>
      <c r="AR3163" s="90">
        <f>IF($AG$3142=$AH$3142,0,IF(OR(AP3163=AN3163,AND(AN3163&gt;0,AP3163="NS")),0,1))</f>
        <v>0</v>
      </c>
      <c r="AS3163" s="90" t="s">
        <v>2104</v>
      </c>
      <c r="AT3163" s="90">
        <f>M3179</f>
        <v>0</v>
      </c>
      <c r="AU3163" s="90">
        <f>COUNTIF(M3163:R3178,"&gt;0")</f>
        <v>0</v>
      </c>
      <c r="AV3163" s="90">
        <f>COUNTIF(M3163:R3178,"NS")</f>
        <v>0</v>
      </c>
      <c r="AW3163" s="90">
        <f>IF($AG$3159=$AH$3159,0,
IF(AND(AT3163&lt;&gt;0,AU3163=0,AV3163=0),1,
IF(AND(AT3163&lt;&gt;0,AND(AU3163&lt;=1,AV3163=0)),1,
IF(AND(AT3163&lt;&gt;0,AND(AU3163=0,AV3163&lt;=1)),1,0))))</f>
        <v>0</v>
      </c>
      <c r="CL3163" s="70"/>
      <c r="CN3163" s="90"/>
    </row>
    <row r="3164" spans="1:92" ht="15" customHeight="1" x14ac:dyDescent="0.2">
      <c r="C3164" s="85" t="s">
        <v>29</v>
      </c>
      <c r="D3164" s="555" t="s">
        <v>814</v>
      </c>
      <c r="E3164" s="556"/>
      <c r="F3164" s="556"/>
      <c r="G3164" s="556"/>
      <c r="H3164" s="556"/>
      <c r="I3164" s="556"/>
      <c r="J3164" s="556"/>
      <c r="K3164" s="556"/>
      <c r="L3164" s="557"/>
      <c r="M3164" s="615"/>
      <c r="N3164" s="615"/>
      <c r="O3164" s="615"/>
      <c r="P3164" s="615"/>
      <c r="Q3164" s="615"/>
      <c r="R3164" s="615"/>
      <c r="S3164" s="615"/>
      <c r="T3164" s="615"/>
      <c r="U3164" s="615"/>
      <c r="V3164" s="615"/>
      <c r="W3164" s="615"/>
      <c r="X3164" s="615"/>
      <c r="Y3164" s="615"/>
      <c r="Z3164" s="615"/>
      <c r="AA3164" s="615"/>
      <c r="AB3164" s="615"/>
      <c r="AC3164" s="615"/>
      <c r="AD3164" s="615"/>
      <c r="AE3164" s="109"/>
      <c r="AG3164" s="94">
        <f t="shared" si="4924"/>
        <v>0</v>
      </c>
      <c r="AH3164" s="130">
        <f t="shared" si="4925"/>
        <v>0</v>
      </c>
      <c r="AI3164" s="130">
        <f t="shared" si="4926"/>
        <v>0</v>
      </c>
      <c r="AJ3164" s="130">
        <f t="shared" ref="AJ3164:AJ3179" si="4927">IF($AG$3159=$AH$3159,0,
IF(OR(
AND(AG3164=0,AH3164&gt;0),
AND(AG3164="NS",AI3164&gt;0),
AND(AG3164="NS",AI3164=0,AH3164=0)),1,
IF(OR(
AND(AG3164&gt;0,AH3164=2),
AND(AG3164="NS",AH3164=2),
AND(AG3164="NS",AI3164=0,AH3164&gt;0),
AG3164=AI3164),0,1)))</f>
        <v>0</v>
      </c>
      <c r="AK3164" s="130"/>
      <c r="AL3164" s="130"/>
      <c r="AR3164" s="90">
        <f>SUM(AQ3163:AR3163)</f>
        <v>0</v>
      </c>
      <c r="AS3164" s="90" t="s">
        <v>2048</v>
      </c>
      <c r="AT3164" s="90">
        <f>S3179</f>
        <v>0</v>
      </c>
      <c r="AU3164" s="90">
        <f>COUNTIF(S3163:X3178,"&gt;0")</f>
        <v>0</v>
      </c>
      <c r="AV3164" s="90">
        <f>COUNTIF(S3163:X3178,"NS")</f>
        <v>0</v>
      </c>
      <c r="AW3164" s="90">
        <f t="shared" ref="AW3164:AW3165" si="4928">IF($AG$3159=$AH$3159,0,
IF(AND(AT3164&lt;&gt;0,AU3164=0,AV3164=0),1,
IF(AND(AT3164&lt;&gt;0,AND(AU3164&lt;=1,AV3164=0)),1,
IF(AND(AT3164&lt;&gt;0,AND(AU3164=0,AV3164&lt;=1)),1,0))))</f>
        <v>0</v>
      </c>
      <c r="CL3164" s="70"/>
      <c r="CN3164" s="90"/>
    </row>
    <row r="3165" spans="1:92" ht="15" customHeight="1" x14ac:dyDescent="0.2">
      <c r="C3165" s="85" t="s">
        <v>30</v>
      </c>
      <c r="D3165" s="555" t="s">
        <v>815</v>
      </c>
      <c r="E3165" s="556"/>
      <c r="F3165" s="556"/>
      <c r="G3165" s="556"/>
      <c r="H3165" s="556"/>
      <c r="I3165" s="556"/>
      <c r="J3165" s="556"/>
      <c r="K3165" s="556"/>
      <c r="L3165" s="557"/>
      <c r="M3165" s="615"/>
      <c r="N3165" s="615"/>
      <c r="O3165" s="615"/>
      <c r="P3165" s="615"/>
      <c r="Q3165" s="615"/>
      <c r="R3165" s="615"/>
      <c r="S3165" s="615"/>
      <c r="T3165" s="615"/>
      <c r="U3165" s="615"/>
      <c r="V3165" s="615"/>
      <c r="W3165" s="615"/>
      <c r="X3165" s="615"/>
      <c r="Y3165" s="615"/>
      <c r="Z3165" s="615"/>
      <c r="AA3165" s="615"/>
      <c r="AB3165" s="615"/>
      <c r="AC3165" s="615"/>
      <c r="AD3165" s="615"/>
      <c r="AE3165" s="109"/>
      <c r="AG3165" s="94">
        <f t="shared" si="4924"/>
        <v>0</v>
      </c>
      <c r="AH3165" s="130">
        <f t="shared" si="4925"/>
        <v>0</v>
      </c>
      <c r="AI3165" s="130">
        <f t="shared" si="4926"/>
        <v>0</v>
      </c>
      <c r="AJ3165" s="130">
        <f t="shared" si="4927"/>
        <v>0</v>
      </c>
      <c r="AS3165" s="90" t="s">
        <v>2049</v>
      </c>
      <c r="AT3165" s="90">
        <f>Y3179</f>
        <v>0</v>
      </c>
      <c r="AU3165" s="90">
        <f>COUNTIF(Y3163:AD3178,"&gt;0")</f>
        <v>0</v>
      </c>
      <c r="AV3165" s="90">
        <f>COUNTIF(Y3163:AD3178,"NS")</f>
        <v>0</v>
      </c>
      <c r="AW3165" s="90">
        <f t="shared" si="4928"/>
        <v>0</v>
      </c>
      <c r="CL3165" s="70"/>
      <c r="CN3165" s="90"/>
    </row>
    <row r="3166" spans="1:92" ht="15" customHeight="1" x14ac:dyDescent="0.2">
      <c r="C3166" s="87" t="s">
        <v>31</v>
      </c>
      <c r="D3166" s="555" t="s">
        <v>816</v>
      </c>
      <c r="E3166" s="556"/>
      <c r="F3166" s="556"/>
      <c r="G3166" s="556"/>
      <c r="H3166" s="556"/>
      <c r="I3166" s="556"/>
      <c r="J3166" s="556"/>
      <c r="K3166" s="556"/>
      <c r="L3166" s="557"/>
      <c r="M3166" s="615"/>
      <c r="N3166" s="615"/>
      <c r="O3166" s="615"/>
      <c r="P3166" s="615"/>
      <c r="Q3166" s="615"/>
      <c r="R3166" s="615"/>
      <c r="S3166" s="615"/>
      <c r="T3166" s="615"/>
      <c r="U3166" s="615"/>
      <c r="V3166" s="615"/>
      <c r="W3166" s="615"/>
      <c r="X3166" s="615"/>
      <c r="Y3166" s="615"/>
      <c r="Z3166" s="615"/>
      <c r="AA3166" s="615"/>
      <c r="AB3166" s="615"/>
      <c r="AC3166" s="615"/>
      <c r="AD3166" s="615"/>
      <c r="AE3166" s="109"/>
      <c r="AG3166" s="94">
        <f t="shared" si="4924"/>
        <v>0</v>
      </c>
      <c r="AH3166" s="130">
        <f t="shared" si="4925"/>
        <v>0</v>
      </c>
      <c r="AI3166" s="130">
        <f t="shared" si="4926"/>
        <v>0</v>
      </c>
      <c r="AJ3166" s="130">
        <f t="shared" si="4927"/>
        <v>0</v>
      </c>
      <c r="AW3166" s="90">
        <f>SUM(AW3163:AW3165)</f>
        <v>0</v>
      </c>
      <c r="CL3166" s="70"/>
      <c r="CN3166" s="90"/>
    </row>
    <row r="3167" spans="1:92" ht="15" customHeight="1" x14ac:dyDescent="0.2">
      <c r="C3167" s="85" t="s">
        <v>32</v>
      </c>
      <c r="D3167" s="555" t="s">
        <v>817</v>
      </c>
      <c r="E3167" s="556"/>
      <c r="F3167" s="556"/>
      <c r="G3167" s="556"/>
      <c r="H3167" s="556"/>
      <c r="I3167" s="556"/>
      <c r="J3167" s="556"/>
      <c r="K3167" s="556"/>
      <c r="L3167" s="557"/>
      <c r="M3167" s="615"/>
      <c r="N3167" s="615"/>
      <c r="O3167" s="615"/>
      <c r="P3167" s="615"/>
      <c r="Q3167" s="615"/>
      <c r="R3167" s="615"/>
      <c r="S3167" s="615"/>
      <c r="T3167" s="615"/>
      <c r="U3167" s="615"/>
      <c r="V3167" s="615"/>
      <c r="W3167" s="615"/>
      <c r="X3167" s="615"/>
      <c r="Y3167" s="615"/>
      <c r="Z3167" s="615"/>
      <c r="AA3167" s="615"/>
      <c r="AB3167" s="615"/>
      <c r="AC3167" s="615"/>
      <c r="AD3167" s="615"/>
      <c r="AE3167" s="109"/>
      <c r="AG3167" s="94">
        <f t="shared" si="4924"/>
        <v>0</v>
      </c>
      <c r="AH3167" s="130">
        <f t="shared" si="4925"/>
        <v>0</v>
      </c>
      <c r="AI3167" s="130">
        <f t="shared" si="4926"/>
        <v>0</v>
      </c>
      <c r="AJ3167" s="130">
        <f t="shared" si="4927"/>
        <v>0</v>
      </c>
      <c r="CL3167" s="70"/>
      <c r="CN3167" s="90"/>
    </row>
    <row r="3168" spans="1:92" ht="15" customHeight="1" x14ac:dyDescent="0.2">
      <c r="C3168" s="85" t="s">
        <v>33</v>
      </c>
      <c r="D3168" s="555" t="s">
        <v>818</v>
      </c>
      <c r="E3168" s="556"/>
      <c r="F3168" s="556"/>
      <c r="G3168" s="556"/>
      <c r="H3168" s="556"/>
      <c r="I3168" s="556"/>
      <c r="J3168" s="556"/>
      <c r="K3168" s="556"/>
      <c r="L3168" s="557"/>
      <c r="M3168" s="615"/>
      <c r="N3168" s="615"/>
      <c r="O3168" s="615"/>
      <c r="P3168" s="615"/>
      <c r="Q3168" s="615"/>
      <c r="R3168" s="615"/>
      <c r="S3168" s="615"/>
      <c r="T3168" s="615"/>
      <c r="U3168" s="615"/>
      <c r="V3168" s="615"/>
      <c r="W3168" s="615"/>
      <c r="X3168" s="615"/>
      <c r="Y3168" s="615"/>
      <c r="Z3168" s="615"/>
      <c r="AA3168" s="615"/>
      <c r="AB3168" s="615"/>
      <c r="AC3168" s="615"/>
      <c r="AD3168" s="615"/>
      <c r="AE3168" s="109"/>
      <c r="AG3168" s="94">
        <f t="shared" si="4924"/>
        <v>0</v>
      </c>
      <c r="AH3168" s="130">
        <f t="shared" si="4925"/>
        <v>0</v>
      </c>
      <c r="AI3168" s="130">
        <f t="shared" si="4926"/>
        <v>0</v>
      </c>
      <c r="AJ3168" s="130">
        <f t="shared" si="4927"/>
        <v>0</v>
      </c>
      <c r="CL3168" s="70"/>
      <c r="CN3168" s="90"/>
    </row>
    <row r="3169" spans="2:92" ht="15" customHeight="1" x14ac:dyDescent="0.2">
      <c r="C3169" s="87" t="s">
        <v>34</v>
      </c>
      <c r="D3169" s="555" t="s">
        <v>819</v>
      </c>
      <c r="E3169" s="556"/>
      <c r="F3169" s="556"/>
      <c r="G3169" s="556"/>
      <c r="H3169" s="556"/>
      <c r="I3169" s="556"/>
      <c r="J3169" s="556"/>
      <c r="K3169" s="556"/>
      <c r="L3169" s="557"/>
      <c r="M3169" s="615"/>
      <c r="N3169" s="615"/>
      <c r="O3169" s="615"/>
      <c r="P3169" s="615"/>
      <c r="Q3169" s="615"/>
      <c r="R3169" s="615"/>
      <c r="S3169" s="615"/>
      <c r="T3169" s="615"/>
      <c r="U3169" s="615"/>
      <c r="V3169" s="615"/>
      <c r="W3169" s="615"/>
      <c r="X3169" s="615"/>
      <c r="Y3169" s="615"/>
      <c r="Z3169" s="615"/>
      <c r="AA3169" s="615"/>
      <c r="AB3169" s="615"/>
      <c r="AC3169" s="615"/>
      <c r="AD3169" s="615"/>
      <c r="AE3169" s="109"/>
      <c r="AG3169" s="94">
        <f t="shared" si="4924"/>
        <v>0</v>
      </c>
      <c r="AH3169" s="130">
        <f t="shared" si="4925"/>
        <v>0</v>
      </c>
      <c r="AI3169" s="130">
        <f t="shared" si="4926"/>
        <v>0</v>
      </c>
      <c r="AJ3169" s="130">
        <f t="shared" si="4927"/>
        <v>0</v>
      </c>
      <c r="CL3169" s="70"/>
      <c r="CN3169" s="90"/>
    </row>
    <row r="3170" spans="2:92" ht="15" customHeight="1" x14ac:dyDescent="0.2">
      <c r="C3170" s="85" t="s">
        <v>35</v>
      </c>
      <c r="D3170" s="555" t="s">
        <v>820</v>
      </c>
      <c r="E3170" s="556"/>
      <c r="F3170" s="556"/>
      <c r="G3170" s="556"/>
      <c r="H3170" s="556"/>
      <c r="I3170" s="556"/>
      <c r="J3170" s="556"/>
      <c r="K3170" s="556"/>
      <c r="L3170" s="557"/>
      <c r="M3170" s="615"/>
      <c r="N3170" s="615"/>
      <c r="O3170" s="615"/>
      <c r="P3170" s="615"/>
      <c r="Q3170" s="615"/>
      <c r="R3170" s="615"/>
      <c r="S3170" s="615"/>
      <c r="T3170" s="615"/>
      <c r="U3170" s="615"/>
      <c r="V3170" s="615"/>
      <c r="W3170" s="615"/>
      <c r="X3170" s="615"/>
      <c r="Y3170" s="615"/>
      <c r="Z3170" s="615"/>
      <c r="AA3170" s="615"/>
      <c r="AB3170" s="615"/>
      <c r="AC3170" s="615"/>
      <c r="AD3170" s="615"/>
      <c r="AE3170" s="109"/>
      <c r="AG3170" s="94">
        <f t="shared" si="4924"/>
        <v>0</v>
      </c>
      <c r="AH3170" s="130">
        <f t="shared" si="4925"/>
        <v>0</v>
      </c>
      <c r="AI3170" s="130">
        <f t="shared" si="4926"/>
        <v>0</v>
      </c>
      <c r="AJ3170" s="130">
        <f t="shared" si="4927"/>
        <v>0</v>
      </c>
      <c r="CL3170" s="70"/>
      <c r="CN3170" s="90"/>
    </row>
    <row r="3171" spans="2:92" ht="15" customHeight="1" x14ac:dyDescent="0.2">
      <c r="C3171" s="87" t="s">
        <v>36</v>
      </c>
      <c r="D3171" s="555" t="s">
        <v>821</v>
      </c>
      <c r="E3171" s="556"/>
      <c r="F3171" s="556"/>
      <c r="G3171" s="556"/>
      <c r="H3171" s="556"/>
      <c r="I3171" s="556"/>
      <c r="J3171" s="556"/>
      <c r="K3171" s="556"/>
      <c r="L3171" s="557"/>
      <c r="M3171" s="615"/>
      <c r="N3171" s="615"/>
      <c r="O3171" s="615"/>
      <c r="P3171" s="615"/>
      <c r="Q3171" s="615"/>
      <c r="R3171" s="615"/>
      <c r="S3171" s="615"/>
      <c r="T3171" s="615"/>
      <c r="U3171" s="615"/>
      <c r="V3171" s="615"/>
      <c r="W3171" s="615"/>
      <c r="X3171" s="615"/>
      <c r="Y3171" s="615"/>
      <c r="Z3171" s="615"/>
      <c r="AA3171" s="615"/>
      <c r="AB3171" s="615"/>
      <c r="AC3171" s="615"/>
      <c r="AD3171" s="615"/>
      <c r="AE3171" s="109"/>
      <c r="AG3171" s="94">
        <f t="shared" si="4924"/>
        <v>0</v>
      </c>
      <c r="AH3171" s="130">
        <f t="shared" si="4925"/>
        <v>0</v>
      </c>
      <c r="AI3171" s="130">
        <f t="shared" si="4926"/>
        <v>0</v>
      </c>
      <c r="AJ3171" s="130">
        <f t="shared" si="4927"/>
        <v>0</v>
      </c>
      <c r="CL3171" s="70"/>
      <c r="CN3171" s="90"/>
    </row>
    <row r="3172" spans="2:92" ht="15" customHeight="1" x14ac:dyDescent="0.2">
      <c r="C3172" s="85" t="s">
        <v>37</v>
      </c>
      <c r="D3172" s="555" t="s">
        <v>822</v>
      </c>
      <c r="E3172" s="556"/>
      <c r="F3172" s="556"/>
      <c r="G3172" s="556"/>
      <c r="H3172" s="556"/>
      <c r="I3172" s="556"/>
      <c r="J3172" s="556"/>
      <c r="K3172" s="556"/>
      <c r="L3172" s="557"/>
      <c r="M3172" s="615"/>
      <c r="N3172" s="615"/>
      <c r="O3172" s="615"/>
      <c r="P3172" s="615"/>
      <c r="Q3172" s="615"/>
      <c r="R3172" s="615"/>
      <c r="S3172" s="615"/>
      <c r="T3172" s="615"/>
      <c r="U3172" s="615"/>
      <c r="V3172" s="615"/>
      <c r="W3172" s="615"/>
      <c r="X3172" s="615"/>
      <c r="Y3172" s="615"/>
      <c r="Z3172" s="615"/>
      <c r="AA3172" s="615"/>
      <c r="AB3172" s="615"/>
      <c r="AC3172" s="615"/>
      <c r="AD3172" s="615"/>
      <c r="AE3172" s="109"/>
      <c r="AG3172" s="94">
        <f t="shared" si="4924"/>
        <v>0</v>
      </c>
      <c r="AH3172" s="130">
        <f t="shared" si="4925"/>
        <v>0</v>
      </c>
      <c r="AI3172" s="130">
        <f t="shared" si="4926"/>
        <v>0</v>
      </c>
      <c r="AJ3172" s="130">
        <f t="shared" si="4927"/>
        <v>0</v>
      </c>
      <c r="CL3172" s="70"/>
      <c r="CN3172" s="90"/>
    </row>
    <row r="3173" spans="2:92" ht="15" customHeight="1" x14ac:dyDescent="0.2">
      <c r="C3173" s="85" t="s">
        <v>40</v>
      </c>
      <c r="D3173" s="555" t="s">
        <v>823</v>
      </c>
      <c r="E3173" s="556"/>
      <c r="F3173" s="556"/>
      <c r="G3173" s="556"/>
      <c r="H3173" s="556"/>
      <c r="I3173" s="556"/>
      <c r="J3173" s="556"/>
      <c r="K3173" s="556"/>
      <c r="L3173" s="557"/>
      <c r="M3173" s="615"/>
      <c r="N3173" s="615"/>
      <c r="O3173" s="615"/>
      <c r="P3173" s="615"/>
      <c r="Q3173" s="615"/>
      <c r="R3173" s="615"/>
      <c r="S3173" s="615"/>
      <c r="T3173" s="615"/>
      <c r="U3173" s="615"/>
      <c r="V3173" s="615"/>
      <c r="W3173" s="615"/>
      <c r="X3173" s="615"/>
      <c r="Y3173" s="615"/>
      <c r="Z3173" s="615"/>
      <c r="AA3173" s="615"/>
      <c r="AB3173" s="615"/>
      <c r="AC3173" s="615"/>
      <c r="AD3173" s="615"/>
      <c r="AE3173" s="109"/>
      <c r="AG3173" s="94">
        <f t="shared" si="4924"/>
        <v>0</v>
      </c>
      <c r="AH3173" s="130">
        <f t="shared" si="4925"/>
        <v>0</v>
      </c>
      <c r="AI3173" s="130">
        <f t="shared" si="4926"/>
        <v>0</v>
      </c>
      <c r="AJ3173" s="130">
        <f t="shared" si="4927"/>
        <v>0</v>
      </c>
      <c r="CL3173" s="70"/>
      <c r="CN3173" s="90"/>
    </row>
    <row r="3174" spans="2:92" ht="15" customHeight="1" x14ac:dyDescent="0.2">
      <c r="C3174" s="87" t="s">
        <v>38</v>
      </c>
      <c r="D3174" s="555" t="s">
        <v>824</v>
      </c>
      <c r="E3174" s="556"/>
      <c r="F3174" s="556"/>
      <c r="G3174" s="556"/>
      <c r="H3174" s="556"/>
      <c r="I3174" s="556"/>
      <c r="J3174" s="556"/>
      <c r="K3174" s="556"/>
      <c r="L3174" s="557"/>
      <c r="M3174" s="615"/>
      <c r="N3174" s="615"/>
      <c r="O3174" s="615"/>
      <c r="P3174" s="615"/>
      <c r="Q3174" s="615"/>
      <c r="R3174" s="615"/>
      <c r="S3174" s="615"/>
      <c r="T3174" s="615"/>
      <c r="U3174" s="615"/>
      <c r="V3174" s="615"/>
      <c r="W3174" s="615"/>
      <c r="X3174" s="615"/>
      <c r="Y3174" s="615"/>
      <c r="Z3174" s="615"/>
      <c r="AA3174" s="615"/>
      <c r="AB3174" s="615"/>
      <c r="AC3174" s="615"/>
      <c r="AD3174" s="615"/>
      <c r="AE3174" s="109"/>
      <c r="AG3174" s="94">
        <f t="shared" si="4924"/>
        <v>0</v>
      </c>
      <c r="AH3174" s="130">
        <f t="shared" si="4925"/>
        <v>0</v>
      </c>
      <c r="AI3174" s="130">
        <f t="shared" si="4926"/>
        <v>0</v>
      </c>
      <c r="AJ3174" s="130">
        <f t="shared" si="4927"/>
        <v>0</v>
      </c>
      <c r="CL3174" s="70"/>
      <c r="CN3174" s="90"/>
    </row>
    <row r="3175" spans="2:92" ht="15" customHeight="1" x14ac:dyDescent="0.2">
      <c r="C3175" s="85" t="s">
        <v>39</v>
      </c>
      <c r="D3175" s="555" t="s">
        <v>825</v>
      </c>
      <c r="E3175" s="556"/>
      <c r="F3175" s="556"/>
      <c r="G3175" s="556"/>
      <c r="H3175" s="556"/>
      <c r="I3175" s="556"/>
      <c r="J3175" s="556"/>
      <c r="K3175" s="556"/>
      <c r="L3175" s="557"/>
      <c r="M3175" s="615"/>
      <c r="N3175" s="615"/>
      <c r="O3175" s="615"/>
      <c r="P3175" s="615"/>
      <c r="Q3175" s="615"/>
      <c r="R3175" s="615"/>
      <c r="S3175" s="615"/>
      <c r="T3175" s="615"/>
      <c r="U3175" s="615"/>
      <c r="V3175" s="615"/>
      <c r="W3175" s="615"/>
      <c r="X3175" s="615"/>
      <c r="Y3175" s="615"/>
      <c r="Z3175" s="615"/>
      <c r="AA3175" s="615"/>
      <c r="AB3175" s="615"/>
      <c r="AC3175" s="615"/>
      <c r="AD3175" s="615"/>
      <c r="AE3175" s="109"/>
      <c r="AG3175" s="94">
        <f t="shared" si="4924"/>
        <v>0</v>
      </c>
      <c r="AH3175" s="130">
        <f t="shared" si="4925"/>
        <v>0</v>
      </c>
      <c r="AI3175" s="130">
        <f t="shared" si="4926"/>
        <v>0</v>
      </c>
      <c r="AJ3175" s="130">
        <f t="shared" si="4927"/>
        <v>0</v>
      </c>
      <c r="CL3175" s="70"/>
      <c r="CN3175" s="90"/>
    </row>
    <row r="3176" spans="2:92" ht="15" customHeight="1" x14ac:dyDescent="0.2">
      <c r="C3176" s="85" t="s">
        <v>41</v>
      </c>
      <c r="D3176" s="555" t="s">
        <v>826</v>
      </c>
      <c r="E3176" s="556"/>
      <c r="F3176" s="556"/>
      <c r="G3176" s="556"/>
      <c r="H3176" s="556"/>
      <c r="I3176" s="556"/>
      <c r="J3176" s="556"/>
      <c r="K3176" s="556"/>
      <c r="L3176" s="557"/>
      <c r="M3176" s="615"/>
      <c r="N3176" s="615"/>
      <c r="O3176" s="615"/>
      <c r="P3176" s="615"/>
      <c r="Q3176" s="615"/>
      <c r="R3176" s="615"/>
      <c r="S3176" s="615"/>
      <c r="T3176" s="615"/>
      <c r="U3176" s="615"/>
      <c r="V3176" s="615"/>
      <c r="W3176" s="615"/>
      <c r="X3176" s="615"/>
      <c r="Y3176" s="615"/>
      <c r="Z3176" s="615"/>
      <c r="AA3176" s="615"/>
      <c r="AB3176" s="615"/>
      <c r="AC3176" s="615"/>
      <c r="AD3176" s="615"/>
      <c r="AE3176" s="109"/>
      <c r="AG3176" s="94">
        <f t="shared" si="4924"/>
        <v>0</v>
      </c>
      <c r="AH3176" s="130">
        <f t="shared" si="4925"/>
        <v>0</v>
      </c>
      <c r="AI3176" s="130">
        <f t="shared" si="4926"/>
        <v>0</v>
      </c>
      <c r="AJ3176" s="130">
        <f t="shared" si="4927"/>
        <v>0</v>
      </c>
      <c r="CL3176" s="70"/>
      <c r="CN3176" s="90"/>
    </row>
    <row r="3177" spans="2:92" ht="15" customHeight="1" x14ac:dyDescent="0.2">
      <c r="C3177" s="87" t="s">
        <v>42</v>
      </c>
      <c r="D3177" s="555" t="s">
        <v>827</v>
      </c>
      <c r="E3177" s="556"/>
      <c r="F3177" s="556"/>
      <c r="G3177" s="556"/>
      <c r="H3177" s="556"/>
      <c r="I3177" s="556"/>
      <c r="J3177" s="556"/>
      <c r="K3177" s="556"/>
      <c r="L3177" s="557"/>
      <c r="M3177" s="615"/>
      <c r="N3177" s="615"/>
      <c r="O3177" s="615"/>
      <c r="P3177" s="615"/>
      <c r="Q3177" s="615"/>
      <c r="R3177" s="615"/>
      <c r="S3177" s="615"/>
      <c r="T3177" s="615"/>
      <c r="U3177" s="615"/>
      <c r="V3177" s="615"/>
      <c r="W3177" s="615"/>
      <c r="X3177" s="615"/>
      <c r="Y3177" s="615"/>
      <c r="Z3177" s="615"/>
      <c r="AA3177" s="615"/>
      <c r="AB3177" s="615"/>
      <c r="AC3177" s="615"/>
      <c r="AD3177" s="615"/>
      <c r="AE3177" s="109"/>
      <c r="AG3177" s="94">
        <f t="shared" si="4924"/>
        <v>0</v>
      </c>
      <c r="AH3177" s="130">
        <f t="shared" si="4925"/>
        <v>0</v>
      </c>
      <c r="AI3177" s="130">
        <f t="shared" si="4926"/>
        <v>0</v>
      </c>
      <c r="AJ3177" s="130">
        <f t="shared" si="4927"/>
        <v>0</v>
      </c>
      <c r="CL3177" s="70"/>
      <c r="CN3177" s="90"/>
    </row>
    <row r="3178" spans="2:92" ht="15" customHeight="1" x14ac:dyDescent="0.2">
      <c r="C3178" s="87" t="s">
        <v>43</v>
      </c>
      <c r="D3178" s="555" t="s">
        <v>1331</v>
      </c>
      <c r="E3178" s="556"/>
      <c r="F3178" s="556"/>
      <c r="G3178" s="556"/>
      <c r="H3178" s="556"/>
      <c r="I3178" s="556"/>
      <c r="J3178" s="556"/>
      <c r="K3178" s="556"/>
      <c r="L3178" s="557"/>
      <c r="M3178" s="615"/>
      <c r="N3178" s="615"/>
      <c r="O3178" s="615"/>
      <c r="P3178" s="615"/>
      <c r="Q3178" s="615"/>
      <c r="R3178" s="615"/>
      <c r="S3178" s="615"/>
      <c r="T3178" s="615"/>
      <c r="U3178" s="615"/>
      <c r="V3178" s="615"/>
      <c r="W3178" s="615"/>
      <c r="X3178" s="615"/>
      <c r="Y3178" s="615"/>
      <c r="Z3178" s="615"/>
      <c r="AA3178" s="615"/>
      <c r="AB3178" s="615"/>
      <c r="AC3178" s="615"/>
      <c r="AD3178" s="615"/>
      <c r="AE3178" s="109"/>
      <c r="AG3178" s="94">
        <f t="shared" si="4924"/>
        <v>0</v>
      </c>
      <c r="AH3178" s="130">
        <f t="shared" si="4925"/>
        <v>0</v>
      </c>
      <c r="AI3178" s="130">
        <f t="shared" si="4926"/>
        <v>0</v>
      </c>
      <c r="AJ3178" s="130">
        <f t="shared" si="4927"/>
        <v>0</v>
      </c>
      <c r="CL3178" s="70"/>
      <c r="CN3178" s="90"/>
    </row>
    <row r="3179" spans="2:92" ht="15" customHeight="1" x14ac:dyDescent="0.2">
      <c r="C3179" s="143" t="s">
        <v>44</v>
      </c>
      <c r="D3179" s="748" t="s">
        <v>692</v>
      </c>
      <c r="E3179" s="749"/>
      <c r="F3179" s="749"/>
      <c r="G3179" s="749"/>
      <c r="H3179" s="749"/>
      <c r="I3179" s="749"/>
      <c r="J3179" s="749"/>
      <c r="K3179" s="749"/>
      <c r="L3179" s="750"/>
      <c r="M3179" s="486"/>
      <c r="N3179" s="486"/>
      <c r="O3179" s="486"/>
      <c r="P3179" s="486"/>
      <c r="Q3179" s="486"/>
      <c r="R3179" s="486"/>
      <c r="S3179" s="486"/>
      <c r="T3179" s="486"/>
      <c r="U3179" s="486"/>
      <c r="V3179" s="486"/>
      <c r="W3179" s="486"/>
      <c r="X3179" s="486"/>
      <c r="Y3179" s="486"/>
      <c r="Z3179" s="486"/>
      <c r="AA3179" s="486"/>
      <c r="AB3179" s="486"/>
      <c r="AC3179" s="486"/>
      <c r="AD3179" s="486"/>
      <c r="AE3179" s="109"/>
      <c r="AG3179" s="94">
        <f t="shared" si="4924"/>
        <v>0</v>
      </c>
      <c r="AH3179" s="130">
        <f t="shared" si="4925"/>
        <v>0</v>
      </c>
      <c r="AI3179" s="130">
        <f t="shared" si="4926"/>
        <v>0</v>
      </c>
      <c r="AJ3179" s="130">
        <f t="shared" si="4927"/>
        <v>0</v>
      </c>
      <c r="CL3179" s="70"/>
      <c r="CN3179" s="90"/>
    </row>
    <row r="3180" spans="2:92" ht="15" customHeight="1" x14ac:dyDescent="0.2">
      <c r="L3180" s="112" t="s">
        <v>84</v>
      </c>
      <c r="M3180" s="609">
        <f>IF(AND(SUM(M3163:R3179)=0,COUNTIF(M3163:R3179,"NS")&gt;0),"NS",SUM(M3163:R3179))</f>
        <v>0</v>
      </c>
      <c r="N3180" s="609"/>
      <c r="O3180" s="609"/>
      <c r="P3180" s="609"/>
      <c r="Q3180" s="609"/>
      <c r="R3180" s="609"/>
      <c r="S3180" s="609">
        <f t="shared" ref="S3180" si="4929">IF(AND(SUM(S3163:X3179)=0,COUNTIF(S3163:X3179,"NS")&gt;0),"NS",SUM(S3163:X3179))</f>
        <v>0</v>
      </c>
      <c r="T3180" s="609"/>
      <c r="U3180" s="609"/>
      <c r="V3180" s="609"/>
      <c r="W3180" s="609"/>
      <c r="X3180" s="609"/>
      <c r="Y3180" s="609">
        <f t="shared" ref="Y3180" si="4930">IF(AND(SUM(Y3163:AD3179)=0,COUNTIF(Y3163:AD3179,"NS")&gt;0),"NS",SUM(Y3163:AD3179))</f>
        <v>0</v>
      </c>
      <c r="Z3180" s="609"/>
      <c r="AA3180" s="609"/>
      <c r="AB3180" s="609"/>
      <c r="AC3180" s="609"/>
      <c r="AD3180" s="609"/>
      <c r="AE3180" s="109"/>
      <c r="AJ3180" s="90">
        <f>SUM(AJ3163:AJ3179)</f>
        <v>0</v>
      </c>
      <c r="CL3180" s="70"/>
      <c r="CN3180" s="90"/>
    </row>
    <row r="3181" spans="2:92" ht="15" customHeight="1" x14ac:dyDescent="0.2">
      <c r="AE3181" s="109"/>
    </row>
    <row r="3182" spans="2:92" ht="24" customHeight="1" x14ac:dyDescent="0.2">
      <c r="C3182" s="620" t="s">
        <v>1084</v>
      </c>
      <c r="D3182" s="620"/>
      <c r="E3182" s="620"/>
      <c r="F3182" s="620"/>
      <c r="G3182" s="620"/>
      <c r="H3182" s="620"/>
      <c r="I3182" s="620"/>
      <c r="J3182" s="620"/>
      <c r="K3182" s="620"/>
      <c r="L3182" s="620"/>
      <c r="M3182" s="620"/>
      <c r="N3182" s="620"/>
      <c r="O3182" s="620"/>
      <c r="P3182" s="620"/>
      <c r="Q3182" s="620"/>
      <c r="R3182" s="620"/>
      <c r="S3182" s="620"/>
      <c r="T3182" s="620"/>
      <c r="U3182" s="620"/>
      <c r="V3182" s="620"/>
      <c r="W3182" s="620"/>
      <c r="X3182" s="620"/>
      <c r="Y3182" s="620"/>
      <c r="Z3182" s="620"/>
      <c r="AA3182" s="620"/>
      <c r="AB3182" s="620"/>
      <c r="AC3182" s="620"/>
      <c r="AD3182" s="620"/>
      <c r="AE3182" s="109"/>
    </row>
    <row r="3183" spans="2:92" ht="60" customHeight="1" x14ac:dyDescent="0.2">
      <c r="C3183" s="618"/>
      <c r="D3183" s="618"/>
      <c r="E3183" s="618"/>
      <c r="F3183" s="618"/>
      <c r="G3183" s="618"/>
      <c r="H3183" s="618"/>
      <c r="I3183" s="618"/>
      <c r="J3183" s="618"/>
      <c r="K3183" s="618"/>
      <c r="L3183" s="618"/>
      <c r="M3183" s="618"/>
      <c r="N3183" s="618"/>
      <c r="O3183" s="618"/>
      <c r="P3183" s="618"/>
      <c r="Q3183" s="618"/>
      <c r="R3183" s="618"/>
      <c r="S3183" s="618"/>
      <c r="T3183" s="618"/>
      <c r="U3183" s="618"/>
      <c r="V3183" s="618"/>
      <c r="W3183" s="618"/>
      <c r="X3183" s="618"/>
      <c r="Y3183" s="618"/>
      <c r="Z3183" s="618"/>
      <c r="AA3183" s="618"/>
      <c r="AB3183" s="618"/>
      <c r="AC3183" s="618"/>
      <c r="AD3183" s="618"/>
      <c r="AE3183" s="109"/>
    </row>
    <row r="3184" spans="2:92" ht="15" customHeight="1" x14ac:dyDescent="0.2">
      <c r="B3184" s="536" t="str">
        <f>IF(AI3160=0,"","Error: Debe completar toda la información requerida.")</f>
        <v/>
      </c>
      <c r="C3184" s="536"/>
      <c r="D3184" s="536"/>
      <c r="E3184" s="536"/>
      <c r="F3184" s="536"/>
      <c r="G3184" s="536"/>
      <c r="H3184" s="536"/>
      <c r="I3184" s="536"/>
      <c r="J3184" s="536"/>
      <c r="K3184" s="536"/>
      <c r="L3184" s="536"/>
      <c r="M3184" s="536"/>
      <c r="N3184" s="536"/>
      <c r="O3184" s="536"/>
      <c r="P3184" s="536"/>
      <c r="Q3184" s="536"/>
      <c r="R3184" s="536"/>
      <c r="S3184" s="536"/>
      <c r="T3184" s="536"/>
      <c r="U3184" s="536"/>
      <c r="V3184" s="536"/>
      <c r="W3184" s="536"/>
      <c r="X3184" s="536"/>
      <c r="Y3184" s="536"/>
      <c r="Z3184" s="536"/>
      <c r="AA3184" s="536"/>
      <c r="AB3184" s="536"/>
      <c r="AC3184" s="536"/>
      <c r="AD3184" s="536"/>
      <c r="AE3184" s="109"/>
    </row>
    <row r="3185" spans="1:92" ht="15" customHeight="1" x14ac:dyDescent="0.2">
      <c r="B3185" s="535" t="str">
        <f>IF(AJ3180=0,"","Error: Verificar sumas por fila.")</f>
        <v/>
      </c>
      <c r="C3185" s="535"/>
      <c r="D3185" s="535"/>
      <c r="E3185" s="535"/>
      <c r="F3185" s="535"/>
      <c r="G3185" s="535"/>
      <c r="H3185" s="535"/>
      <c r="I3185" s="535"/>
      <c r="J3185" s="535"/>
      <c r="K3185" s="535"/>
      <c r="L3185" s="535"/>
      <c r="M3185" s="535"/>
      <c r="N3185" s="535"/>
      <c r="O3185" s="535"/>
      <c r="P3185" s="535"/>
      <c r="Q3185" s="535"/>
      <c r="R3185" s="535"/>
      <c r="S3185" s="535"/>
      <c r="T3185" s="535"/>
      <c r="U3185" s="535"/>
      <c r="V3185" s="535"/>
      <c r="W3185" s="535"/>
      <c r="X3185" s="535"/>
      <c r="Y3185" s="535"/>
      <c r="Z3185" s="535"/>
      <c r="AA3185" s="535"/>
      <c r="AB3185" s="535"/>
      <c r="AC3185" s="535"/>
      <c r="AD3185" s="535"/>
      <c r="AE3185" s="109"/>
    </row>
    <row r="3186" spans="1:92" ht="15" customHeight="1" x14ac:dyDescent="0.2">
      <c r="B3186" s="535" t="str">
        <f>IF(AND(AR3164=0,AW3166=0),"",IF(AND(AR3164&lt;&gt;0,AW3166=0),"Error: Verificar la consistencia con la pregunta 74",IF(AND(AR3164=0,AW3166&lt;&gt;0),"Error: Se está haciendo mal uso del criterio de No Identificado.","Error: Verificar la consistencia con la P74. A demás, se está haciendo mal uso del criterio de No Identificado.")))</f>
        <v/>
      </c>
      <c r="C3186" s="535"/>
      <c r="D3186" s="535"/>
      <c r="E3186" s="535"/>
      <c r="F3186" s="535"/>
      <c r="G3186" s="535"/>
      <c r="H3186" s="535"/>
      <c r="I3186" s="535"/>
      <c r="J3186" s="535"/>
      <c r="K3186" s="535"/>
      <c r="L3186" s="535"/>
      <c r="M3186" s="535"/>
      <c r="N3186" s="535"/>
      <c r="O3186" s="535"/>
      <c r="P3186" s="535"/>
      <c r="Q3186" s="535"/>
      <c r="R3186" s="535"/>
      <c r="S3186" s="535"/>
      <c r="T3186" s="535"/>
      <c r="U3186" s="535"/>
      <c r="V3186" s="535"/>
      <c r="W3186" s="535"/>
      <c r="X3186" s="535"/>
      <c r="Y3186" s="535"/>
      <c r="Z3186" s="535"/>
      <c r="AA3186" s="535"/>
      <c r="AB3186" s="535"/>
      <c r="AC3186" s="535"/>
      <c r="AD3186" s="535"/>
      <c r="AE3186" s="109"/>
    </row>
    <row r="3187" spans="1:92" ht="24" customHeight="1" x14ac:dyDescent="0.2">
      <c r="A3187" s="36" t="s">
        <v>795</v>
      </c>
      <c r="B3187" s="636" t="s">
        <v>1513</v>
      </c>
      <c r="C3187" s="636"/>
      <c r="D3187" s="636"/>
      <c r="E3187" s="636"/>
      <c r="F3187" s="636"/>
      <c r="G3187" s="636"/>
      <c r="H3187" s="636"/>
      <c r="I3187" s="636"/>
      <c r="J3187" s="636"/>
      <c r="K3187" s="636"/>
      <c r="L3187" s="636"/>
      <c r="M3187" s="636"/>
      <c r="N3187" s="636"/>
      <c r="O3187" s="636"/>
      <c r="P3187" s="636"/>
      <c r="Q3187" s="636"/>
      <c r="R3187" s="636"/>
      <c r="S3187" s="636"/>
      <c r="T3187" s="636"/>
      <c r="U3187" s="636"/>
      <c r="V3187" s="636"/>
      <c r="W3187" s="636"/>
      <c r="X3187" s="636"/>
      <c r="Y3187" s="636"/>
      <c r="Z3187" s="636"/>
      <c r="AA3187" s="636"/>
      <c r="AB3187" s="636"/>
      <c r="AC3187" s="636"/>
      <c r="AD3187" s="636"/>
      <c r="AE3187" s="109"/>
      <c r="AG3187" s="74" t="s">
        <v>2032</v>
      </c>
      <c r="AH3187" s="74" t="s">
        <v>2072</v>
      </c>
      <c r="AI3187" s="74" t="s">
        <v>2073</v>
      </c>
      <c r="AJ3187" s="74" t="s">
        <v>2045</v>
      </c>
      <c r="AK3187" s="74" t="s">
        <v>2074</v>
      </c>
      <c r="AL3187" s="74" t="s">
        <v>2075</v>
      </c>
    </row>
    <row r="3188" spans="1:92" ht="15" customHeight="1" x14ac:dyDescent="0.2">
      <c r="C3188" s="674" t="s">
        <v>1983</v>
      </c>
      <c r="D3188" s="674"/>
      <c r="E3188" s="674"/>
      <c r="F3188" s="674"/>
      <c r="G3188" s="674"/>
      <c r="H3188" s="674"/>
      <c r="I3188" s="674"/>
      <c r="J3188" s="674"/>
      <c r="K3188" s="674"/>
      <c r="L3188" s="674"/>
      <c r="M3188" s="674"/>
      <c r="N3188" s="674"/>
      <c r="O3188" s="674"/>
      <c r="P3188" s="674"/>
      <c r="Q3188" s="674"/>
      <c r="R3188" s="674"/>
      <c r="S3188" s="674"/>
      <c r="T3188" s="674"/>
      <c r="U3188" s="674"/>
      <c r="V3188" s="674"/>
      <c r="W3188" s="674"/>
      <c r="X3188" s="674"/>
      <c r="Y3188" s="674"/>
      <c r="Z3188" s="674"/>
      <c r="AA3188" s="674"/>
      <c r="AB3188" s="674"/>
      <c r="AC3188" s="674"/>
      <c r="AD3188" s="674"/>
      <c r="AE3188" s="109"/>
      <c r="AG3188" s="74">
        <f>COUNTBLANK(M3192:AD3201)</f>
        <v>180</v>
      </c>
      <c r="AH3188" s="74">
        <v>180</v>
      </c>
      <c r="AI3188" s="74">
        <v>150</v>
      </c>
      <c r="AJ3188" s="74">
        <f>COUNTBLANK(M3192:AD3192)</f>
        <v>18</v>
      </c>
      <c r="AK3188" s="74">
        <v>18</v>
      </c>
      <c r="AL3188" s="74">
        <v>15</v>
      </c>
    </row>
    <row r="3189" spans="1:92" ht="15" customHeight="1" x14ac:dyDescent="0.2">
      <c r="AE3189" s="109"/>
      <c r="AG3189" s="90" t="s">
        <v>2076</v>
      </c>
      <c r="AI3189" s="90">
        <f>IF(OR(AG3188=AH3188,AG3188=AI3188),0,1)</f>
        <v>0</v>
      </c>
    </row>
    <row r="3190" spans="1:92" ht="15" customHeight="1" x14ac:dyDescent="0.2">
      <c r="A3190" s="109"/>
      <c r="B3190" s="109"/>
      <c r="C3190" s="491" t="s">
        <v>142</v>
      </c>
      <c r="D3190" s="491"/>
      <c r="E3190" s="491"/>
      <c r="F3190" s="491"/>
      <c r="G3190" s="491"/>
      <c r="H3190" s="491"/>
      <c r="I3190" s="491"/>
      <c r="J3190" s="491"/>
      <c r="K3190" s="491"/>
      <c r="L3190" s="491"/>
      <c r="M3190" s="492" t="s">
        <v>1226</v>
      </c>
      <c r="N3190" s="492"/>
      <c r="O3190" s="492"/>
      <c r="P3190" s="492"/>
      <c r="Q3190" s="492"/>
      <c r="R3190" s="492"/>
      <c r="S3190" s="492"/>
      <c r="T3190" s="492"/>
      <c r="U3190" s="492"/>
      <c r="V3190" s="492"/>
      <c r="W3190" s="492"/>
      <c r="X3190" s="492"/>
      <c r="Y3190" s="492"/>
      <c r="Z3190" s="492"/>
      <c r="AA3190" s="492"/>
      <c r="AB3190" s="492"/>
      <c r="AC3190" s="492"/>
      <c r="AD3190" s="492"/>
      <c r="AE3190" s="109"/>
      <c r="AG3190" s="575" t="s">
        <v>80</v>
      </c>
      <c r="AH3190" s="575" t="s">
        <v>2029</v>
      </c>
      <c r="AI3190" s="575" t="s">
        <v>2078</v>
      </c>
      <c r="AJ3190" s="576" t="s">
        <v>2077</v>
      </c>
      <c r="AK3190" s="576" t="s">
        <v>2215</v>
      </c>
      <c r="AL3190" s="576" t="s">
        <v>2216</v>
      </c>
      <c r="AM3190" s="561" t="s">
        <v>2204</v>
      </c>
      <c r="AN3190" s="561"/>
      <c r="AO3190" s="561" t="s">
        <v>2217</v>
      </c>
      <c r="AP3190" s="561"/>
      <c r="CL3190" s="70"/>
      <c r="CN3190" s="90"/>
    </row>
    <row r="3191" spans="1:92" ht="15" customHeight="1" x14ac:dyDescent="0.2">
      <c r="A3191" s="109"/>
      <c r="B3191" s="109"/>
      <c r="C3191" s="491"/>
      <c r="D3191" s="491"/>
      <c r="E3191" s="491"/>
      <c r="F3191" s="491"/>
      <c r="G3191" s="491"/>
      <c r="H3191" s="491"/>
      <c r="I3191" s="491"/>
      <c r="J3191" s="491"/>
      <c r="K3191" s="491"/>
      <c r="L3191" s="491"/>
      <c r="M3191" s="610" t="s">
        <v>80</v>
      </c>
      <c r="N3191" s="611"/>
      <c r="O3191" s="611"/>
      <c r="P3191" s="611"/>
      <c r="Q3191" s="611"/>
      <c r="R3191" s="611"/>
      <c r="S3191" s="612" t="s">
        <v>81</v>
      </c>
      <c r="T3191" s="613"/>
      <c r="U3191" s="613"/>
      <c r="V3191" s="613"/>
      <c r="W3191" s="613"/>
      <c r="X3191" s="613"/>
      <c r="Y3191" s="612" t="s">
        <v>82</v>
      </c>
      <c r="Z3191" s="613"/>
      <c r="AA3191" s="613"/>
      <c r="AB3191" s="613"/>
      <c r="AC3191" s="613"/>
      <c r="AD3191" s="613"/>
      <c r="AE3191" s="109"/>
      <c r="AG3191" s="575"/>
      <c r="AH3191" s="575"/>
      <c r="AI3191" s="575"/>
      <c r="AJ3191" s="576"/>
      <c r="AK3191" s="576"/>
      <c r="AL3191" s="576"/>
      <c r="AM3191" s="90" t="s">
        <v>2048</v>
      </c>
      <c r="AN3191" s="90" t="s">
        <v>2049</v>
      </c>
      <c r="AO3191" s="90" t="s">
        <v>2048</v>
      </c>
      <c r="AP3191" s="90" t="s">
        <v>2049</v>
      </c>
      <c r="AQ3191" s="227" t="s">
        <v>2150</v>
      </c>
      <c r="AR3191" s="227" t="s">
        <v>2151</v>
      </c>
      <c r="AT3191" s="90" t="s">
        <v>2050</v>
      </c>
      <c r="AU3191" s="90" t="s">
        <v>2318</v>
      </c>
      <c r="AV3191" s="90" t="s">
        <v>2029</v>
      </c>
      <c r="AW3191" s="90" t="s">
        <v>2077</v>
      </c>
      <c r="CL3191" s="70"/>
      <c r="CN3191" s="90"/>
    </row>
    <row r="3192" spans="1:92" ht="15" customHeight="1" x14ac:dyDescent="0.2">
      <c r="A3192" s="109"/>
      <c r="B3192" s="109"/>
      <c r="C3192" s="87" t="s">
        <v>28</v>
      </c>
      <c r="D3192" s="748" t="s">
        <v>143</v>
      </c>
      <c r="E3192" s="749"/>
      <c r="F3192" s="749"/>
      <c r="G3192" s="749"/>
      <c r="H3192" s="749"/>
      <c r="I3192" s="749"/>
      <c r="J3192" s="749"/>
      <c r="K3192" s="749"/>
      <c r="L3192" s="750"/>
      <c r="M3192" s="615"/>
      <c r="N3192" s="615"/>
      <c r="O3192" s="615"/>
      <c r="P3192" s="615"/>
      <c r="Q3192" s="615"/>
      <c r="R3192" s="615"/>
      <c r="S3192" s="615"/>
      <c r="T3192" s="615"/>
      <c r="U3192" s="615"/>
      <c r="V3192" s="615"/>
      <c r="W3192" s="615"/>
      <c r="X3192" s="615"/>
      <c r="Y3192" s="615"/>
      <c r="Z3192" s="615"/>
      <c r="AA3192" s="615"/>
      <c r="AB3192" s="615"/>
      <c r="AC3192" s="615"/>
      <c r="AD3192" s="615"/>
      <c r="AE3192" s="109"/>
      <c r="AG3192" s="94">
        <f t="shared" ref="AG3192:AG3201" si="4931">M3192</f>
        <v>0</v>
      </c>
      <c r="AH3192" s="130">
        <f t="shared" ref="AH3192:AH3201" si="4932">COUNTIF(S3192:AD3192,"NS")</f>
        <v>0</v>
      </c>
      <c r="AI3192" s="130">
        <f t="shared" ref="AI3192:AI3201" si="4933">SUM(S3192:AD3192)</f>
        <v>0</v>
      </c>
      <c r="AJ3192" s="130">
        <f>IF($AG$3188=$AH$3188,0,
IF(OR(
AND(AG3192=0,AH3192&gt;0),
AND(AG3192="NS",AI3192&gt;0),
AND(AG3192="NS",AI3192=0,AH3192=0)),1,
IF(OR(
AND(AG3192&gt;0,AH3192=2),
AND(AG3192="NS",AH3192=2),
AND(AG3192="NS",AI3192=0,AH3192&gt;0),
AG3192=AI3192),0,1)))</f>
        <v>0</v>
      </c>
      <c r="AK3192" s="130">
        <f>COUNTIF(S3192:X3201,"NS")</f>
        <v>0</v>
      </c>
      <c r="AL3192" s="130">
        <f>COUNTIF(Y3192:AD3201,"NS")</f>
        <v>0</v>
      </c>
      <c r="AM3192" s="90">
        <f>S3063</f>
        <v>0</v>
      </c>
      <c r="AN3192" s="90">
        <f>Y3063</f>
        <v>0</v>
      </c>
      <c r="AO3192" s="90">
        <f>S3202</f>
        <v>0</v>
      </c>
      <c r="AP3192" s="90">
        <f>Y3202</f>
        <v>0</v>
      </c>
      <c r="AQ3192" s="90">
        <f>IF($AG$3188=$AH$3188,0,IF(OR(AO3192=AM3192,AND(AM3192&gt;0,AO3192="NS")),0,1))</f>
        <v>0</v>
      </c>
      <c r="AR3192" s="90">
        <f>IF($AG$3188=$AH$3188,0,IF(OR(AP3192=AN3192,AND(AN3192&gt;0,AP3192="NS")),0,1))</f>
        <v>0</v>
      </c>
      <c r="AS3192" s="90" t="s">
        <v>2104</v>
      </c>
      <c r="AT3192" s="90">
        <f>M3201</f>
        <v>0</v>
      </c>
      <c r="AU3192" s="90">
        <f>COUNTIF(M3192:R3200,"&gt;0")</f>
        <v>0</v>
      </c>
      <c r="AV3192" s="90">
        <f>COUNTIF(M3192:R3200,"NS")</f>
        <v>0</v>
      </c>
      <c r="AW3192" s="90">
        <f>IF($AG$3188=$AH$3188,0,
IF(AND(AT3192&lt;&gt;0,AU3192=0,AV3192=0),1,
IF(AND(AT3192&lt;&gt;0,AND(AU3192&lt;=1,AV3192=0)),1,
IF(AND(AT3192&lt;&gt;0,AND(AU3192=0,AV3192&lt;=1)),1,0))))</f>
        <v>0</v>
      </c>
      <c r="CL3192" s="70"/>
      <c r="CN3192" s="90"/>
    </row>
    <row r="3193" spans="1:92" ht="15" customHeight="1" x14ac:dyDescent="0.2">
      <c r="A3193" s="109"/>
      <c r="B3193" s="109"/>
      <c r="C3193" s="85" t="s">
        <v>29</v>
      </c>
      <c r="D3193" s="748" t="s">
        <v>144</v>
      </c>
      <c r="E3193" s="749"/>
      <c r="F3193" s="749"/>
      <c r="G3193" s="749"/>
      <c r="H3193" s="749"/>
      <c r="I3193" s="749"/>
      <c r="J3193" s="749"/>
      <c r="K3193" s="749"/>
      <c r="L3193" s="750"/>
      <c r="M3193" s="615"/>
      <c r="N3193" s="615"/>
      <c r="O3193" s="615"/>
      <c r="P3193" s="615"/>
      <c r="Q3193" s="615"/>
      <c r="R3193" s="615"/>
      <c r="S3193" s="615"/>
      <c r="T3193" s="615"/>
      <c r="U3193" s="615"/>
      <c r="V3193" s="615"/>
      <c r="W3193" s="615"/>
      <c r="X3193" s="615"/>
      <c r="Y3193" s="615"/>
      <c r="Z3193" s="615"/>
      <c r="AA3193" s="615"/>
      <c r="AB3193" s="615"/>
      <c r="AC3193" s="615"/>
      <c r="AD3193" s="615"/>
      <c r="AE3193" s="109"/>
      <c r="AG3193" s="94">
        <f t="shared" si="4931"/>
        <v>0</v>
      </c>
      <c r="AH3193" s="130">
        <f t="shared" si="4932"/>
        <v>0</v>
      </c>
      <c r="AI3193" s="130">
        <f t="shared" si="4933"/>
        <v>0</v>
      </c>
      <c r="AJ3193" s="130">
        <f t="shared" ref="AJ3193:AJ3201" si="4934">IF($AG$3188=$AH$3188,0,
IF(OR(
AND(AG3193=0,AH3193&gt;0),
AND(AG3193="NS",AI3193&gt;0),
AND(AG3193="NS",AI3193=0,AH3193=0)),1,
IF(OR(
AND(AG3193&gt;0,AH3193=2),
AND(AG3193="NS",AH3193=2),
AND(AG3193="NS",AI3193=0,AH3193&gt;0),
AG3193=AI3193),0,1)))</f>
        <v>0</v>
      </c>
      <c r="AK3193" s="130"/>
      <c r="AL3193" s="130"/>
      <c r="AR3193" s="90">
        <f>SUM(AQ3192:AR3192)</f>
        <v>0</v>
      </c>
      <c r="AS3193" s="90" t="s">
        <v>2048</v>
      </c>
      <c r="AT3193" s="90">
        <f>S3201</f>
        <v>0</v>
      </c>
      <c r="AU3193" s="90">
        <f>COUNTIF(S3192:X3200,"&gt;0")</f>
        <v>0</v>
      </c>
      <c r="AV3193" s="90">
        <f>COUNTIF(S3192:X3200,"NS")</f>
        <v>0</v>
      </c>
      <c r="AW3193" s="90">
        <f t="shared" ref="AW3193:AW3194" si="4935">IF($AG$3188=$AH$3188,0,
IF(AND(AT3193&lt;&gt;0,AU3193=0,AV3193=0),1,
IF(AND(AT3193&lt;&gt;0,AND(AU3193&lt;=1,AV3193=0)),1,
IF(AND(AT3193&lt;&gt;0,AND(AU3193=0,AV3193&lt;=1)),1,0))))</f>
        <v>0</v>
      </c>
      <c r="CL3193" s="70"/>
      <c r="CN3193" s="90"/>
    </row>
    <row r="3194" spans="1:92" ht="15" customHeight="1" x14ac:dyDescent="0.2">
      <c r="A3194" s="109"/>
      <c r="B3194" s="109"/>
      <c r="C3194" s="85" t="s">
        <v>30</v>
      </c>
      <c r="D3194" s="748" t="s">
        <v>145</v>
      </c>
      <c r="E3194" s="749"/>
      <c r="F3194" s="749"/>
      <c r="G3194" s="749"/>
      <c r="H3194" s="749"/>
      <c r="I3194" s="749"/>
      <c r="J3194" s="749"/>
      <c r="K3194" s="749"/>
      <c r="L3194" s="750"/>
      <c r="M3194" s="615"/>
      <c r="N3194" s="615"/>
      <c r="O3194" s="615"/>
      <c r="P3194" s="615"/>
      <c r="Q3194" s="615"/>
      <c r="R3194" s="615"/>
      <c r="S3194" s="615"/>
      <c r="T3194" s="615"/>
      <c r="U3194" s="615"/>
      <c r="V3194" s="615"/>
      <c r="W3194" s="615"/>
      <c r="X3194" s="615"/>
      <c r="Y3194" s="615"/>
      <c r="Z3194" s="615"/>
      <c r="AA3194" s="615"/>
      <c r="AB3194" s="615"/>
      <c r="AC3194" s="615"/>
      <c r="AD3194" s="615"/>
      <c r="AE3194" s="109"/>
      <c r="AG3194" s="94">
        <f t="shared" si="4931"/>
        <v>0</v>
      </c>
      <c r="AH3194" s="130">
        <f t="shared" si="4932"/>
        <v>0</v>
      </c>
      <c r="AI3194" s="130">
        <f t="shared" si="4933"/>
        <v>0</v>
      </c>
      <c r="AJ3194" s="130">
        <f t="shared" si="4934"/>
        <v>0</v>
      </c>
      <c r="AS3194" s="90" t="s">
        <v>2049</v>
      </c>
      <c r="AT3194" s="90">
        <f>Y3201</f>
        <v>0</v>
      </c>
      <c r="AU3194" s="90">
        <f>COUNTIF(Y3192:AD3200,"&gt;0")</f>
        <v>0</v>
      </c>
      <c r="AV3194" s="90">
        <f>COUNTIF(Y3192:AD3200,"NS")</f>
        <v>0</v>
      </c>
      <c r="AW3194" s="90">
        <f t="shared" si="4935"/>
        <v>0</v>
      </c>
      <c r="CL3194" s="70"/>
      <c r="CN3194" s="90"/>
    </row>
    <row r="3195" spans="1:92" ht="15" customHeight="1" x14ac:dyDescent="0.2">
      <c r="A3195" s="109"/>
      <c r="B3195" s="109"/>
      <c r="C3195" s="85" t="s">
        <v>31</v>
      </c>
      <c r="D3195" s="748" t="s">
        <v>146</v>
      </c>
      <c r="E3195" s="749"/>
      <c r="F3195" s="749"/>
      <c r="G3195" s="749"/>
      <c r="H3195" s="749"/>
      <c r="I3195" s="749"/>
      <c r="J3195" s="749"/>
      <c r="K3195" s="749"/>
      <c r="L3195" s="750"/>
      <c r="M3195" s="615"/>
      <c r="N3195" s="615"/>
      <c r="O3195" s="615"/>
      <c r="P3195" s="615"/>
      <c r="Q3195" s="615"/>
      <c r="R3195" s="615"/>
      <c r="S3195" s="615"/>
      <c r="T3195" s="615"/>
      <c r="U3195" s="615"/>
      <c r="V3195" s="615"/>
      <c r="W3195" s="615"/>
      <c r="X3195" s="615"/>
      <c r="Y3195" s="615"/>
      <c r="Z3195" s="615"/>
      <c r="AA3195" s="615"/>
      <c r="AB3195" s="615"/>
      <c r="AC3195" s="615"/>
      <c r="AD3195" s="615"/>
      <c r="AE3195" s="109"/>
      <c r="AG3195" s="94">
        <f t="shared" si="4931"/>
        <v>0</v>
      </c>
      <c r="AH3195" s="130">
        <f t="shared" si="4932"/>
        <v>0</v>
      </c>
      <c r="AI3195" s="130">
        <f t="shared" si="4933"/>
        <v>0</v>
      </c>
      <c r="AJ3195" s="130">
        <f t="shared" si="4934"/>
        <v>0</v>
      </c>
      <c r="AW3195" s="90">
        <f>SUM(AW3192:AW3194)</f>
        <v>0</v>
      </c>
      <c r="CL3195" s="70"/>
      <c r="CN3195" s="90"/>
    </row>
    <row r="3196" spans="1:92" ht="15" customHeight="1" x14ac:dyDescent="0.2">
      <c r="A3196" s="109"/>
      <c r="B3196" s="109"/>
      <c r="C3196" s="85" t="s">
        <v>32</v>
      </c>
      <c r="D3196" s="748" t="s">
        <v>147</v>
      </c>
      <c r="E3196" s="749"/>
      <c r="F3196" s="749"/>
      <c r="G3196" s="749"/>
      <c r="H3196" s="749"/>
      <c r="I3196" s="749"/>
      <c r="J3196" s="749"/>
      <c r="K3196" s="749"/>
      <c r="L3196" s="750"/>
      <c r="M3196" s="615"/>
      <c r="N3196" s="615"/>
      <c r="O3196" s="615"/>
      <c r="P3196" s="615"/>
      <c r="Q3196" s="615"/>
      <c r="R3196" s="615"/>
      <c r="S3196" s="615"/>
      <c r="T3196" s="615"/>
      <c r="U3196" s="615"/>
      <c r="V3196" s="615"/>
      <c r="W3196" s="615"/>
      <c r="X3196" s="615"/>
      <c r="Y3196" s="615"/>
      <c r="Z3196" s="615"/>
      <c r="AA3196" s="615"/>
      <c r="AB3196" s="615"/>
      <c r="AC3196" s="615"/>
      <c r="AD3196" s="615"/>
      <c r="AE3196" s="109"/>
      <c r="AG3196" s="94">
        <f t="shared" si="4931"/>
        <v>0</v>
      </c>
      <c r="AH3196" s="130">
        <f t="shared" si="4932"/>
        <v>0</v>
      </c>
      <c r="AI3196" s="130">
        <f t="shared" si="4933"/>
        <v>0</v>
      </c>
      <c r="AJ3196" s="130">
        <f t="shared" si="4934"/>
        <v>0</v>
      </c>
      <c r="CL3196" s="70"/>
      <c r="CN3196" s="90"/>
    </row>
    <row r="3197" spans="1:92" ht="15" customHeight="1" x14ac:dyDescent="0.2">
      <c r="A3197" s="109"/>
      <c r="B3197" s="109"/>
      <c r="C3197" s="85" t="s">
        <v>33</v>
      </c>
      <c r="D3197" s="748" t="s">
        <v>148</v>
      </c>
      <c r="E3197" s="749"/>
      <c r="F3197" s="749"/>
      <c r="G3197" s="749"/>
      <c r="H3197" s="749"/>
      <c r="I3197" s="749"/>
      <c r="J3197" s="749"/>
      <c r="K3197" s="749"/>
      <c r="L3197" s="750"/>
      <c r="M3197" s="615"/>
      <c r="N3197" s="615"/>
      <c r="O3197" s="615"/>
      <c r="P3197" s="615"/>
      <c r="Q3197" s="615"/>
      <c r="R3197" s="615"/>
      <c r="S3197" s="615"/>
      <c r="T3197" s="615"/>
      <c r="U3197" s="615"/>
      <c r="V3197" s="615"/>
      <c r="W3197" s="615"/>
      <c r="X3197" s="615"/>
      <c r="Y3197" s="615"/>
      <c r="Z3197" s="615"/>
      <c r="AA3197" s="615"/>
      <c r="AB3197" s="615"/>
      <c r="AC3197" s="615"/>
      <c r="AD3197" s="615"/>
      <c r="AE3197" s="109"/>
      <c r="AG3197" s="94">
        <f t="shared" si="4931"/>
        <v>0</v>
      </c>
      <c r="AH3197" s="130">
        <f t="shared" si="4932"/>
        <v>0</v>
      </c>
      <c r="AI3197" s="130">
        <f t="shared" si="4933"/>
        <v>0</v>
      </c>
      <c r="AJ3197" s="130">
        <f t="shared" si="4934"/>
        <v>0</v>
      </c>
      <c r="CL3197" s="70"/>
      <c r="CN3197" s="90"/>
    </row>
    <row r="3198" spans="1:92" ht="15" customHeight="1" x14ac:dyDescent="0.2">
      <c r="A3198" s="109"/>
      <c r="B3198" s="109"/>
      <c r="C3198" s="85" t="s">
        <v>34</v>
      </c>
      <c r="D3198" s="748" t="s">
        <v>691</v>
      </c>
      <c r="E3198" s="749"/>
      <c r="F3198" s="749"/>
      <c r="G3198" s="749"/>
      <c r="H3198" s="749"/>
      <c r="I3198" s="749"/>
      <c r="J3198" s="749"/>
      <c r="K3198" s="749"/>
      <c r="L3198" s="750"/>
      <c r="M3198" s="615"/>
      <c r="N3198" s="615"/>
      <c r="O3198" s="615"/>
      <c r="P3198" s="615"/>
      <c r="Q3198" s="615"/>
      <c r="R3198" s="615"/>
      <c r="S3198" s="615"/>
      <c r="T3198" s="615"/>
      <c r="U3198" s="615"/>
      <c r="V3198" s="615"/>
      <c r="W3198" s="615"/>
      <c r="X3198" s="615"/>
      <c r="Y3198" s="615"/>
      <c r="Z3198" s="615"/>
      <c r="AA3198" s="615"/>
      <c r="AB3198" s="615"/>
      <c r="AC3198" s="615"/>
      <c r="AD3198" s="615"/>
      <c r="AE3198" s="109"/>
      <c r="AG3198" s="94">
        <f t="shared" si="4931"/>
        <v>0</v>
      </c>
      <c r="AH3198" s="130">
        <f t="shared" si="4932"/>
        <v>0</v>
      </c>
      <c r="AI3198" s="130">
        <f t="shared" si="4933"/>
        <v>0</v>
      </c>
      <c r="AJ3198" s="130">
        <f t="shared" si="4934"/>
        <v>0</v>
      </c>
      <c r="CL3198" s="70"/>
      <c r="CN3198" s="90"/>
    </row>
    <row r="3199" spans="1:92" ht="15" customHeight="1" x14ac:dyDescent="0.2">
      <c r="A3199" s="109"/>
      <c r="B3199" s="109"/>
      <c r="C3199" s="85" t="s">
        <v>35</v>
      </c>
      <c r="D3199" s="748" t="s">
        <v>150</v>
      </c>
      <c r="E3199" s="749"/>
      <c r="F3199" s="749"/>
      <c r="G3199" s="749"/>
      <c r="H3199" s="749"/>
      <c r="I3199" s="749"/>
      <c r="J3199" s="749"/>
      <c r="K3199" s="749"/>
      <c r="L3199" s="750"/>
      <c r="M3199" s="615"/>
      <c r="N3199" s="615"/>
      <c r="O3199" s="615"/>
      <c r="P3199" s="615"/>
      <c r="Q3199" s="615"/>
      <c r="R3199" s="615"/>
      <c r="S3199" s="615"/>
      <c r="T3199" s="615"/>
      <c r="U3199" s="615"/>
      <c r="V3199" s="615"/>
      <c r="W3199" s="615"/>
      <c r="X3199" s="615"/>
      <c r="Y3199" s="615"/>
      <c r="Z3199" s="615"/>
      <c r="AA3199" s="615"/>
      <c r="AB3199" s="615"/>
      <c r="AC3199" s="615"/>
      <c r="AD3199" s="615"/>
      <c r="AE3199" s="109"/>
      <c r="AG3199" s="94">
        <f t="shared" si="4931"/>
        <v>0</v>
      </c>
      <c r="AH3199" s="130">
        <f t="shared" si="4932"/>
        <v>0</v>
      </c>
      <c r="AI3199" s="130">
        <f t="shared" si="4933"/>
        <v>0</v>
      </c>
      <c r="AJ3199" s="130">
        <f t="shared" si="4934"/>
        <v>0</v>
      </c>
      <c r="CL3199" s="70"/>
      <c r="CN3199" s="90"/>
    </row>
    <row r="3200" spans="1:92" ht="15" customHeight="1" x14ac:dyDescent="0.2">
      <c r="A3200" s="109"/>
      <c r="B3200" s="109"/>
      <c r="C3200" s="85" t="s">
        <v>36</v>
      </c>
      <c r="D3200" s="748" t="s">
        <v>151</v>
      </c>
      <c r="E3200" s="749"/>
      <c r="F3200" s="749"/>
      <c r="G3200" s="749"/>
      <c r="H3200" s="749"/>
      <c r="I3200" s="749"/>
      <c r="J3200" s="749"/>
      <c r="K3200" s="749"/>
      <c r="L3200" s="750"/>
      <c r="M3200" s="615"/>
      <c r="N3200" s="615"/>
      <c r="O3200" s="615"/>
      <c r="P3200" s="615"/>
      <c r="Q3200" s="615"/>
      <c r="R3200" s="615"/>
      <c r="S3200" s="615"/>
      <c r="T3200" s="615"/>
      <c r="U3200" s="615"/>
      <c r="V3200" s="615"/>
      <c r="W3200" s="615"/>
      <c r="X3200" s="615"/>
      <c r="Y3200" s="615"/>
      <c r="Z3200" s="615"/>
      <c r="AA3200" s="615"/>
      <c r="AB3200" s="615"/>
      <c r="AC3200" s="615"/>
      <c r="AD3200" s="615"/>
      <c r="AE3200" s="109"/>
      <c r="AG3200" s="94">
        <f t="shared" si="4931"/>
        <v>0</v>
      </c>
      <c r="AH3200" s="130">
        <f t="shared" si="4932"/>
        <v>0</v>
      </c>
      <c r="AI3200" s="130">
        <f t="shared" si="4933"/>
        <v>0</v>
      </c>
      <c r="AJ3200" s="130">
        <f t="shared" si="4934"/>
        <v>0</v>
      </c>
      <c r="CL3200" s="70"/>
      <c r="CN3200" s="90"/>
    </row>
    <row r="3201" spans="1:92" ht="15" customHeight="1" x14ac:dyDescent="0.2">
      <c r="A3201" s="109"/>
      <c r="B3201" s="109"/>
      <c r="C3201" s="85" t="s">
        <v>37</v>
      </c>
      <c r="D3201" s="748" t="s">
        <v>692</v>
      </c>
      <c r="E3201" s="749"/>
      <c r="F3201" s="749"/>
      <c r="G3201" s="749"/>
      <c r="H3201" s="749"/>
      <c r="I3201" s="749"/>
      <c r="J3201" s="749"/>
      <c r="K3201" s="749"/>
      <c r="L3201" s="750"/>
      <c r="M3201" s="615"/>
      <c r="N3201" s="615"/>
      <c r="O3201" s="615"/>
      <c r="P3201" s="615"/>
      <c r="Q3201" s="615"/>
      <c r="R3201" s="615"/>
      <c r="S3201" s="615"/>
      <c r="T3201" s="615"/>
      <c r="U3201" s="615"/>
      <c r="V3201" s="615"/>
      <c r="W3201" s="615"/>
      <c r="X3201" s="615"/>
      <c r="Y3201" s="615"/>
      <c r="Z3201" s="615"/>
      <c r="AA3201" s="615"/>
      <c r="AB3201" s="615"/>
      <c r="AC3201" s="615"/>
      <c r="AD3201" s="615"/>
      <c r="AE3201" s="109"/>
      <c r="AG3201" s="94">
        <f t="shared" si="4931"/>
        <v>0</v>
      </c>
      <c r="AH3201" s="130">
        <f t="shared" si="4932"/>
        <v>0</v>
      </c>
      <c r="AI3201" s="130">
        <f t="shared" si="4933"/>
        <v>0</v>
      </c>
      <c r="AJ3201" s="130">
        <f t="shared" si="4934"/>
        <v>0</v>
      </c>
      <c r="CL3201" s="70"/>
      <c r="CN3201" s="90"/>
    </row>
    <row r="3202" spans="1:92" ht="15" customHeight="1" x14ac:dyDescent="0.2">
      <c r="A3202" s="109"/>
      <c r="B3202" s="109"/>
      <c r="L3202" s="112" t="s">
        <v>84</v>
      </c>
      <c r="M3202" s="693">
        <f>IF(AND(SUM(M3192:R3201)=0,COUNTIF(M3192:R3201,"NS")&gt;0),"NS",SUM(M3192:R3201))</f>
        <v>0</v>
      </c>
      <c r="N3202" s="693"/>
      <c r="O3202" s="693"/>
      <c r="P3202" s="693"/>
      <c r="Q3202" s="693"/>
      <c r="R3202" s="693"/>
      <c r="S3202" s="693">
        <f t="shared" ref="S3202" si="4936">IF(AND(SUM(S3192:X3201)=0,COUNTIF(S3192:X3201,"NS")&gt;0),"NS",SUM(S3192:X3201))</f>
        <v>0</v>
      </c>
      <c r="T3202" s="693"/>
      <c r="U3202" s="693"/>
      <c r="V3202" s="693"/>
      <c r="W3202" s="693"/>
      <c r="X3202" s="693"/>
      <c r="Y3202" s="693">
        <f t="shared" ref="Y3202" si="4937">IF(AND(SUM(Y3192:AD3201)=0,COUNTIF(Y3192:AD3201,"NS")&gt;0),"NS",SUM(Y3192:AD3201))</f>
        <v>0</v>
      </c>
      <c r="Z3202" s="693"/>
      <c r="AA3202" s="693"/>
      <c r="AB3202" s="693"/>
      <c r="AC3202" s="693"/>
      <c r="AD3202" s="693"/>
      <c r="AE3202" s="109"/>
      <c r="AJ3202" s="90">
        <f>SUM(AJ3192:AJ3201)</f>
        <v>0</v>
      </c>
      <c r="CL3202" s="70"/>
      <c r="CN3202" s="90"/>
    </row>
    <row r="3203" spans="1:92" ht="15" customHeight="1" x14ac:dyDescent="0.2">
      <c r="A3203" s="109"/>
      <c r="B3203" s="536" t="str">
        <f>IF(AI3189=0,"","Error: Debe completar toda la información requerida.")</f>
        <v/>
      </c>
      <c r="C3203" s="536"/>
      <c r="D3203" s="536"/>
      <c r="E3203" s="536"/>
      <c r="F3203" s="536"/>
      <c r="G3203" s="536"/>
      <c r="H3203" s="536"/>
      <c r="I3203" s="536"/>
      <c r="J3203" s="536"/>
      <c r="K3203" s="536"/>
      <c r="L3203" s="536"/>
      <c r="M3203" s="536"/>
      <c r="N3203" s="536"/>
      <c r="O3203" s="536"/>
      <c r="P3203" s="536"/>
      <c r="Q3203" s="536"/>
      <c r="R3203" s="536"/>
      <c r="S3203" s="536"/>
      <c r="T3203" s="536"/>
      <c r="U3203" s="536"/>
      <c r="V3203" s="536"/>
      <c r="W3203" s="536"/>
      <c r="X3203" s="536"/>
      <c r="Y3203" s="536"/>
      <c r="Z3203" s="536"/>
      <c r="AA3203" s="536"/>
      <c r="AB3203" s="536"/>
      <c r="AC3203" s="536"/>
      <c r="AD3203" s="536"/>
      <c r="AE3203" s="109"/>
    </row>
    <row r="3204" spans="1:92" ht="15" customHeight="1" x14ac:dyDescent="0.2">
      <c r="A3204" s="109"/>
      <c r="B3204" s="511" t="str">
        <f>IF(AJ3202&lt;&gt;0,"Error: Verificar sumas por fila.","")</f>
        <v/>
      </c>
      <c r="C3204" s="511"/>
      <c r="D3204" s="511"/>
      <c r="E3204" s="511"/>
      <c r="F3204" s="511"/>
      <c r="G3204" s="511"/>
      <c r="H3204" s="511"/>
      <c r="I3204" s="511"/>
      <c r="J3204" s="511"/>
      <c r="K3204" s="511"/>
      <c r="L3204" s="511"/>
      <c r="M3204" s="511"/>
      <c r="N3204" s="511"/>
      <c r="O3204" s="511"/>
      <c r="P3204" s="511"/>
      <c r="Q3204" s="511"/>
      <c r="R3204" s="511"/>
      <c r="S3204" s="511"/>
      <c r="T3204" s="511"/>
      <c r="U3204" s="511"/>
      <c r="V3204" s="511"/>
      <c r="W3204" s="511"/>
      <c r="X3204" s="511"/>
      <c r="Y3204" s="511"/>
      <c r="Z3204" s="511"/>
      <c r="AA3204" s="511"/>
      <c r="AB3204" s="511"/>
      <c r="AC3204" s="511"/>
      <c r="AD3204" s="511"/>
      <c r="AE3204" s="109"/>
    </row>
    <row r="3205" spans="1:92" ht="15" customHeight="1" x14ac:dyDescent="0.2">
      <c r="A3205" s="109"/>
      <c r="B3205" s="535" t="str">
        <f>IF(AND(AR3193=0,AW3195=0),"",IF(AND(AR3193&lt;&gt;0,AW3195=0),"Error: Verificar la consistencia con la pregunta 72",IF(AND(AR3193=0,AW3195&lt;&gt;0),"Error: Se está haciendo mal uso del criterio de No Identificado.","Error: Verificar la consistencia con la P72. A demás, se está haciendo mal uso del criterio de No Identificado.")))</f>
        <v/>
      </c>
      <c r="C3205" s="535"/>
      <c r="D3205" s="535"/>
      <c r="E3205" s="535"/>
      <c r="F3205" s="535"/>
      <c r="G3205" s="535"/>
      <c r="H3205" s="535"/>
      <c r="I3205" s="535"/>
      <c r="J3205" s="535"/>
      <c r="K3205" s="535"/>
      <c r="L3205" s="535"/>
      <c r="M3205" s="535"/>
      <c r="N3205" s="535"/>
      <c r="O3205" s="535"/>
      <c r="P3205" s="535"/>
      <c r="Q3205" s="535"/>
      <c r="R3205" s="535"/>
      <c r="S3205" s="535"/>
      <c r="T3205" s="535"/>
      <c r="U3205" s="535"/>
      <c r="V3205" s="535"/>
      <c r="W3205" s="535"/>
      <c r="X3205" s="535"/>
      <c r="Y3205" s="535"/>
      <c r="Z3205" s="535"/>
      <c r="AA3205" s="535"/>
      <c r="AB3205" s="535"/>
      <c r="AC3205" s="535"/>
      <c r="AD3205" s="535"/>
      <c r="AE3205" s="109"/>
    </row>
    <row r="3206" spans="1:92" ht="24" customHeight="1" x14ac:dyDescent="0.2">
      <c r="A3206" s="36" t="s">
        <v>1514</v>
      </c>
      <c r="B3206" s="636" t="s">
        <v>1515</v>
      </c>
      <c r="C3206" s="636"/>
      <c r="D3206" s="636"/>
      <c r="E3206" s="636"/>
      <c r="F3206" s="636"/>
      <c r="G3206" s="636"/>
      <c r="H3206" s="636"/>
      <c r="I3206" s="636"/>
      <c r="J3206" s="636"/>
      <c r="K3206" s="636"/>
      <c r="L3206" s="636"/>
      <c r="M3206" s="636"/>
      <c r="N3206" s="636"/>
      <c r="O3206" s="636"/>
      <c r="P3206" s="636"/>
      <c r="Q3206" s="636"/>
      <c r="R3206" s="636"/>
      <c r="S3206" s="636"/>
      <c r="T3206" s="636"/>
      <c r="U3206" s="636"/>
      <c r="V3206" s="636"/>
      <c r="W3206" s="636"/>
      <c r="X3206" s="636"/>
      <c r="Y3206" s="636"/>
      <c r="Z3206" s="636"/>
      <c r="AA3206" s="636"/>
      <c r="AB3206" s="636"/>
      <c r="AC3206" s="636"/>
      <c r="AD3206" s="636"/>
      <c r="AE3206" s="109"/>
      <c r="AG3206" s="74" t="s">
        <v>2032</v>
      </c>
      <c r="AH3206" s="74" t="s">
        <v>2072</v>
      </c>
      <c r="AI3206" s="74" t="s">
        <v>2073</v>
      </c>
      <c r="AJ3206" s="74" t="s">
        <v>2045</v>
      </c>
      <c r="AK3206" s="74" t="s">
        <v>2074</v>
      </c>
      <c r="AL3206" s="74" t="s">
        <v>2075</v>
      </c>
    </row>
    <row r="3207" spans="1:92" ht="24" customHeight="1" x14ac:dyDescent="0.2">
      <c r="C3207" s="674" t="s">
        <v>2026</v>
      </c>
      <c r="D3207" s="674"/>
      <c r="E3207" s="674"/>
      <c r="F3207" s="674"/>
      <c r="G3207" s="674"/>
      <c r="H3207" s="674"/>
      <c r="I3207" s="674"/>
      <c r="J3207" s="674"/>
      <c r="K3207" s="674"/>
      <c r="L3207" s="674"/>
      <c r="M3207" s="674"/>
      <c r="N3207" s="674"/>
      <c r="O3207" s="674"/>
      <c r="P3207" s="674"/>
      <c r="Q3207" s="674"/>
      <c r="R3207" s="674"/>
      <c r="S3207" s="674"/>
      <c r="T3207" s="674"/>
      <c r="U3207" s="674"/>
      <c r="V3207" s="674"/>
      <c r="W3207" s="674"/>
      <c r="X3207" s="674"/>
      <c r="Y3207" s="674"/>
      <c r="Z3207" s="674"/>
      <c r="AA3207" s="674"/>
      <c r="AB3207" s="674"/>
      <c r="AC3207" s="674"/>
      <c r="AD3207" s="674"/>
      <c r="AE3207" s="109"/>
      <c r="AG3207" s="74">
        <f>COUNTBLANK(M3211:AD3219)</f>
        <v>162</v>
      </c>
      <c r="AH3207" s="74">
        <v>162</v>
      </c>
      <c r="AI3207" s="74">
        <v>135</v>
      </c>
      <c r="AJ3207" s="74">
        <f>COUNTBLANK(M3211:AD3211)</f>
        <v>18</v>
      </c>
      <c r="AK3207" s="74">
        <v>18</v>
      </c>
      <c r="AL3207" s="74">
        <v>15</v>
      </c>
    </row>
    <row r="3208" spans="1:92" ht="15" customHeight="1" x14ac:dyDescent="0.2">
      <c r="AE3208" s="109"/>
      <c r="AG3208" s="90" t="s">
        <v>2076</v>
      </c>
      <c r="AI3208" s="90">
        <f>IF(OR(AG3207=AH3207,AG3207=AI3207),0,1)</f>
        <v>0</v>
      </c>
    </row>
    <row r="3209" spans="1:92" ht="15" customHeight="1" x14ac:dyDescent="0.2">
      <c r="C3209" s="491" t="s">
        <v>1119</v>
      </c>
      <c r="D3209" s="491"/>
      <c r="E3209" s="491"/>
      <c r="F3209" s="491"/>
      <c r="G3209" s="491"/>
      <c r="H3209" s="491"/>
      <c r="I3209" s="491"/>
      <c r="J3209" s="491"/>
      <c r="K3209" s="491"/>
      <c r="L3209" s="491"/>
      <c r="M3209" s="609" t="s">
        <v>1226</v>
      </c>
      <c r="N3209" s="609"/>
      <c r="O3209" s="609"/>
      <c r="P3209" s="609"/>
      <c r="Q3209" s="609"/>
      <c r="R3209" s="609"/>
      <c r="S3209" s="609"/>
      <c r="T3209" s="609"/>
      <c r="U3209" s="609"/>
      <c r="V3209" s="609"/>
      <c r="W3209" s="609"/>
      <c r="X3209" s="609"/>
      <c r="Y3209" s="609"/>
      <c r="Z3209" s="609"/>
      <c r="AA3209" s="609"/>
      <c r="AB3209" s="609"/>
      <c r="AC3209" s="609"/>
      <c r="AD3209" s="609"/>
      <c r="AE3209" s="109"/>
      <c r="AG3209" s="575" t="s">
        <v>80</v>
      </c>
      <c r="AH3209" s="575" t="s">
        <v>2029</v>
      </c>
      <c r="AI3209" s="575" t="s">
        <v>2078</v>
      </c>
      <c r="AJ3209" s="576" t="s">
        <v>2077</v>
      </c>
      <c r="AK3209" s="576" t="s">
        <v>2218</v>
      </c>
      <c r="AL3209" s="576" t="s">
        <v>2219</v>
      </c>
      <c r="AM3209" s="561" t="s">
        <v>2204</v>
      </c>
      <c r="AN3209" s="561"/>
      <c r="AO3209" s="561" t="s">
        <v>2220</v>
      </c>
      <c r="AP3209" s="561"/>
      <c r="CL3209" s="70"/>
      <c r="CN3209" s="90"/>
    </row>
    <row r="3210" spans="1:92" ht="15" customHeight="1" x14ac:dyDescent="0.2">
      <c r="C3210" s="491"/>
      <c r="D3210" s="491"/>
      <c r="E3210" s="491"/>
      <c r="F3210" s="491"/>
      <c r="G3210" s="491"/>
      <c r="H3210" s="491"/>
      <c r="I3210" s="491"/>
      <c r="J3210" s="491"/>
      <c r="K3210" s="491"/>
      <c r="L3210" s="491"/>
      <c r="M3210" s="610" t="s">
        <v>80</v>
      </c>
      <c r="N3210" s="611"/>
      <c r="O3210" s="611"/>
      <c r="P3210" s="611"/>
      <c r="Q3210" s="611"/>
      <c r="R3210" s="611"/>
      <c r="S3210" s="612" t="s">
        <v>81</v>
      </c>
      <c r="T3210" s="613"/>
      <c r="U3210" s="613"/>
      <c r="V3210" s="613"/>
      <c r="W3210" s="613"/>
      <c r="X3210" s="613"/>
      <c r="Y3210" s="612" t="s">
        <v>82</v>
      </c>
      <c r="Z3210" s="613"/>
      <c r="AA3210" s="613"/>
      <c r="AB3210" s="613"/>
      <c r="AC3210" s="613"/>
      <c r="AD3210" s="613"/>
      <c r="AE3210" s="109"/>
      <c r="AG3210" s="575"/>
      <c r="AH3210" s="575"/>
      <c r="AI3210" s="575"/>
      <c r="AJ3210" s="576"/>
      <c r="AK3210" s="576"/>
      <c r="AL3210" s="576"/>
      <c r="AM3210" s="90" t="s">
        <v>2048</v>
      </c>
      <c r="AN3210" s="90" t="s">
        <v>2049</v>
      </c>
      <c r="AO3210" s="90" t="s">
        <v>2048</v>
      </c>
      <c r="AP3210" s="90" t="s">
        <v>2049</v>
      </c>
      <c r="AQ3210" s="227" t="s">
        <v>2150</v>
      </c>
      <c r="AR3210" s="227" t="s">
        <v>2151</v>
      </c>
      <c r="AT3210" s="90" t="s">
        <v>2050</v>
      </c>
      <c r="AU3210" s="90" t="s">
        <v>2318</v>
      </c>
      <c r="AV3210" s="90" t="s">
        <v>2029</v>
      </c>
      <c r="AW3210" s="90" t="s">
        <v>2077</v>
      </c>
      <c r="CL3210" s="70"/>
      <c r="CN3210" s="90"/>
    </row>
    <row r="3211" spans="1:92" ht="15" customHeight="1" x14ac:dyDescent="0.2">
      <c r="C3211" s="87" t="s">
        <v>28</v>
      </c>
      <c r="D3211" s="748" t="s">
        <v>694</v>
      </c>
      <c r="E3211" s="749"/>
      <c r="F3211" s="749"/>
      <c r="G3211" s="749"/>
      <c r="H3211" s="749"/>
      <c r="I3211" s="749"/>
      <c r="J3211" s="749"/>
      <c r="K3211" s="749"/>
      <c r="L3211" s="750"/>
      <c r="M3211" s="615"/>
      <c r="N3211" s="615"/>
      <c r="O3211" s="615"/>
      <c r="P3211" s="615"/>
      <c r="Q3211" s="615"/>
      <c r="R3211" s="615"/>
      <c r="S3211" s="615"/>
      <c r="T3211" s="615"/>
      <c r="U3211" s="615"/>
      <c r="V3211" s="615"/>
      <c r="W3211" s="615"/>
      <c r="X3211" s="615"/>
      <c r="Y3211" s="615"/>
      <c r="Z3211" s="615"/>
      <c r="AA3211" s="615"/>
      <c r="AB3211" s="615"/>
      <c r="AC3211" s="615"/>
      <c r="AD3211" s="615"/>
      <c r="AE3211" s="109"/>
      <c r="AG3211" s="94">
        <f t="shared" ref="AG3211:AG3219" si="4938">M3211</f>
        <v>0</v>
      </c>
      <c r="AH3211" s="130">
        <f t="shared" ref="AH3211:AH3219" si="4939">COUNTIF(S3211:AD3211,"NS")</f>
        <v>0</v>
      </c>
      <c r="AI3211" s="130">
        <f t="shared" ref="AI3211:AI3219" si="4940">SUM(S3211:AD3211)</f>
        <v>0</v>
      </c>
      <c r="AJ3211" s="130">
        <f>IF($AG$3207=$AH$3207,0,
IF(OR(
AND(AG3211=0,AH3211&gt;0),
AND(AG3211="NS",AI3211&gt;0),
AND(AG3211="NS",AI3211=0,AH3211=0)),1,
IF(OR(
AND(AG3211&gt;0,AH3211=2),
AND(AG3211="NS",AH3211=2),
AND(AG3211="NS",AI3211=0,AH3211&gt;0),
AG3211=AI3211),0,1)))</f>
        <v>0</v>
      </c>
      <c r="AK3211" s="130">
        <f>COUNTIF(S3211:X3219,"NS")</f>
        <v>0</v>
      </c>
      <c r="AL3211" s="130">
        <f>COUNTIF(Y3211:AD3219,"NS")</f>
        <v>0</v>
      </c>
      <c r="AM3211" s="90">
        <f>S3063</f>
        <v>0</v>
      </c>
      <c r="AN3211" s="90">
        <f>Y3063</f>
        <v>0</v>
      </c>
      <c r="AO3211" s="90">
        <f>S3220</f>
        <v>0</v>
      </c>
      <c r="AP3211" s="90">
        <f>Y3220</f>
        <v>0</v>
      </c>
      <c r="AQ3211" s="90">
        <f>IF($AG$3207=$AH$3207,0,IF(OR(AO3211=AM3211,AND(AM3211&gt;0,AO3211="NS")),0,1))</f>
        <v>0</v>
      </c>
      <c r="AR3211" s="90">
        <f>IF($AG$3207=$AH$3207,0,IF(OR(AP3211=AN3211,AND(AN3211&gt;0,AP3211="NS")),0,1))</f>
        <v>0</v>
      </c>
      <c r="AS3211" s="90" t="s">
        <v>2104</v>
      </c>
      <c r="AT3211" s="90">
        <f>M3219</f>
        <v>0</v>
      </c>
      <c r="AU3211" s="90">
        <f>COUNTIF(M3211:R3218,"&gt;0")</f>
        <v>0</v>
      </c>
      <c r="AV3211" s="90">
        <f>COUNTIF(M3211:R3218,"NS")</f>
        <v>0</v>
      </c>
      <c r="AW3211" s="90">
        <f>IF($AG$3207=$AH$3207,0,
IF(AND(AT3211&lt;&gt;0,AU3211=0,AV3211=0),1,
IF(AND(AT3211&lt;&gt;0,AND(AU3211&lt;=1,AV3211=0)),1,
IF(AND(AT3211&lt;&gt;0,AND(AU3211=0,AV3211&lt;=1)),1,0))))</f>
        <v>0</v>
      </c>
      <c r="CL3211" s="70"/>
      <c r="CN3211" s="90"/>
    </row>
    <row r="3212" spans="1:92" ht="15" customHeight="1" x14ac:dyDescent="0.2">
      <c r="C3212" s="85" t="s">
        <v>29</v>
      </c>
      <c r="D3212" s="748" t="s">
        <v>172</v>
      </c>
      <c r="E3212" s="749"/>
      <c r="F3212" s="749"/>
      <c r="G3212" s="749"/>
      <c r="H3212" s="749"/>
      <c r="I3212" s="749"/>
      <c r="J3212" s="749"/>
      <c r="K3212" s="749"/>
      <c r="L3212" s="750"/>
      <c r="M3212" s="615"/>
      <c r="N3212" s="615"/>
      <c r="O3212" s="615"/>
      <c r="P3212" s="615"/>
      <c r="Q3212" s="615"/>
      <c r="R3212" s="615"/>
      <c r="S3212" s="615"/>
      <c r="T3212" s="615"/>
      <c r="U3212" s="615"/>
      <c r="V3212" s="615"/>
      <c r="W3212" s="615"/>
      <c r="X3212" s="615"/>
      <c r="Y3212" s="615"/>
      <c r="Z3212" s="615"/>
      <c r="AA3212" s="615"/>
      <c r="AB3212" s="615"/>
      <c r="AC3212" s="615"/>
      <c r="AD3212" s="615"/>
      <c r="AE3212" s="109"/>
      <c r="AG3212" s="94">
        <f t="shared" si="4938"/>
        <v>0</v>
      </c>
      <c r="AH3212" s="130">
        <f t="shared" si="4939"/>
        <v>0</v>
      </c>
      <c r="AI3212" s="130">
        <f t="shared" si="4940"/>
        <v>0</v>
      </c>
      <c r="AJ3212" s="130">
        <f t="shared" ref="AJ3212:AJ3219" si="4941">IF($AG$1567=$AH$1567,0,
IF(OR(
AND(AG3212=0,AH3212&gt;0),
AND(AG3212="NS",AI3212&gt;0),
AND(AG3212="NS",AI3212=0,AH3212=0)),1,
IF(OR(
AND(AG3212&gt;0,AH3212=2),
AND(AG3212="NS",AH3212=2),
AND(AG3212="NS",AI3212=0,AH3212&gt;0),
AG3212=AI3212),0,1)))</f>
        <v>0</v>
      </c>
      <c r="AK3212" s="130"/>
      <c r="AL3212" s="130"/>
      <c r="AR3212" s="90">
        <f>SUM(AQ3211:AR3211)</f>
        <v>0</v>
      </c>
      <c r="AS3212" s="90" t="s">
        <v>2048</v>
      </c>
      <c r="AT3212" s="90">
        <f>S3219</f>
        <v>0</v>
      </c>
      <c r="AU3212" s="90">
        <f>COUNTIF(S3211:X3218,"&gt;0")</f>
        <v>0</v>
      </c>
      <c r="AV3212" s="90">
        <f>COUNTIF(S3211:X3218,"NS")</f>
        <v>0</v>
      </c>
      <c r="AW3212" s="90">
        <f t="shared" ref="AW3212:AW3213" si="4942">IF($AG$3207=$AH$3207,0,
IF(AND(AT3212&lt;&gt;0,AU3212=0,AV3212=0),1,
IF(AND(AT3212&lt;&gt;0,AND(AU3212&lt;=1,AV3212=0)),1,
IF(AND(AT3212&lt;&gt;0,AND(AU3212=0,AV3212&lt;=1)),1,0))))</f>
        <v>0</v>
      </c>
      <c r="CL3212" s="70"/>
      <c r="CN3212" s="90"/>
    </row>
    <row r="3213" spans="1:92" ht="15" customHeight="1" x14ac:dyDescent="0.2">
      <c r="C3213" s="85" t="s">
        <v>30</v>
      </c>
      <c r="D3213" s="748" t="s">
        <v>173</v>
      </c>
      <c r="E3213" s="749"/>
      <c r="F3213" s="749"/>
      <c r="G3213" s="749"/>
      <c r="H3213" s="749"/>
      <c r="I3213" s="749"/>
      <c r="J3213" s="749"/>
      <c r="K3213" s="749"/>
      <c r="L3213" s="750"/>
      <c r="M3213" s="615"/>
      <c r="N3213" s="615"/>
      <c r="O3213" s="615"/>
      <c r="P3213" s="615"/>
      <c r="Q3213" s="615"/>
      <c r="R3213" s="615"/>
      <c r="S3213" s="615"/>
      <c r="T3213" s="615"/>
      <c r="U3213" s="615"/>
      <c r="V3213" s="615"/>
      <c r="W3213" s="615"/>
      <c r="X3213" s="615"/>
      <c r="Y3213" s="615"/>
      <c r="Z3213" s="615"/>
      <c r="AA3213" s="615"/>
      <c r="AB3213" s="615"/>
      <c r="AC3213" s="615"/>
      <c r="AD3213" s="615"/>
      <c r="AE3213" s="109"/>
      <c r="AG3213" s="94">
        <f t="shared" si="4938"/>
        <v>0</v>
      </c>
      <c r="AH3213" s="130">
        <f t="shared" si="4939"/>
        <v>0</v>
      </c>
      <c r="AI3213" s="130">
        <f t="shared" si="4940"/>
        <v>0</v>
      </c>
      <c r="AJ3213" s="130">
        <f t="shared" si="4941"/>
        <v>0</v>
      </c>
      <c r="AS3213" s="90" t="s">
        <v>2049</v>
      </c>
      <c r="AT3213" s="90">
        <f>Y3219</f>
        <v>0</v>
      </c>
      <c r="AU3213" s="90">
        <f>COUNTIF(Y3211:AD3218,"&gt;0")</f>
        <v>0</v>
      </c>
      <c r="AV3213" s="90">
        <f>COUNTIF(Y3211:AD3218,"NS")</f>
        <v>0</v>
      </c>
      <c r="AW3213" s="90">
        <f t="shared" si="4942"/>
        <v>0</v>
      </c>
      <c r="CL3213" s="70"/>
      <c r="CN3213" s="90"/>
    </row>
    <row r="3214" spans="1:92" ht="15" customHeight="1" x14ac:dyDescent="0.2">
      <c r="C3214" s="85" t="s">
        <v>31</v>
      </c>
      <c r="D3214" s="748" t="s">
        <v>174</v>
      </c>
      <c r="E3214" s="749"/>
      <c r="F3214" s="749"/>
      <c r="G3214" s="749"/>
      <c r="H3214" s="749"/>
      <c r="I3214" s="749"/>
      <c r="J3214" s="749"/>
      <c r="K3214" s="749"/>
      <c r="L3214" s="750"/>
      <c r="M3214" s="615"/>
      <c r="N3214" s="615"/>
      <c r="O3214" s="615"/>
      <c r="P3214" s="615"/>
      <c r="Q3214" s="615"/>
      <c r="R3214" s="615"/>
      <c r="S3214" s="615"/>
      <c r="T3214" s="615"/>
      <c r="U3214" s="615"/>
      <c r="V3214" s="615"/>
      <c r="W3214" s="615"/>
      <c r="X3214" s="615"/>
      <c r="Y3214" s="615"/>
      <c r="Z3214" s="615"/>
      <c r="AA3214" s="615"/>
      <c r="AB3214" s="615"/>
      <c r="AC3214" s="615"/>
      <c r="AD3214" s="615"/>
      <c r="AE3214" s="109"/>
      <c r="AG3214" s="94">
        <f t="shared" si="4938"/>
        <v>0</v>
      </c>
      <c r="AH3214" s="130">
        <f t="shared" si="4939"/>
        <v>0</v>
      </c>
      <c r="AI3214" s="130">
        <f t="shared" si="4940"/>
        <v>0</v>
      </c>
      <c r="AJ3214" s="130">
        <f t="shared" si="4941"/>
        <v>0</v>
      </c>
      <c r="AW3214" s="90">
        <f>SUM(AW3211:AW3213)</f>
        <v>0</v>
      </c>
      <c r="CL3214" s="70"/>
      <c r="CN3214" s="90"/>
    </row>
    <row r="3215" spans="1:92" ht="15" customHeight="1" x14ac:dyDescent="0.2">
      <c r="C3215" s="85" t="s">
        <v>32</v>
      </c>
      <c r="D3215" s="748" t="s">
        <v>1091</v>
      </c>
      <c r="E3215" s="749"/>
      <c r="F3215" s="749"/>
      <c r="G3215" s="749"/>
      <c r="H3215" s="749"/>
      <c r="I3215" s="749"/>
      <c r="J3215" s="749"/>
      <c r="K3215" s="749"/>
      <c r="L3215" s="750"/>
      <c r="M3215" s="615"/>
      <c r="N3215" s="615"/>
      <c r="O3215" s="615"/>
      <c r="P3215" s="615"/>
      <c r="Q3215" s="615"/>
      <c r="R3215" s="615"/>
      <c r="S3215" s="615"/>
      <c r="T3215" s="615"/>
      <c r="U3215" s="615"/>
      <c r="V3215" s="615"/>
      <c r="W3215" s="615"/>
      <c r="X3215" s="615"/>
      <c r="Y3215" s="615"/>
      <c r="Z3215" s="615"/>
      <c r="AA3215" s="615"/>
      <c r="AB3215" s="615"/>
      <c r="AC3215" s="615"/>
      <c r="AD3215" s="615"/>
      <c r="AE3215" s="109"/>
      <c r="AG3215" s="94">
        <f t="shared" si="4938"/>
        <v>0</v>
      </c>
      <c r="AH3215" s="130">
        <f t="shared" si="4939"/>
        <v>0</v>
      </c>
      <c r="AI3215" s="130">
        <f t="shared" si="4940"/>
        <v>0</v>
      </c>
      <c r="AJ3215" s="130">
        <f t="shared" si="4941"/>
        <v>0</v>
      </c>
      <c r="CL3215" s="70"/>
      <c r="CN3215" s="90"/>
    </row>
    <row r="3216" spans="1:92" ht="15" customHeight="1" x14ac:dyDescent="0.2">
      <c r="C3216" s="85" t="s">
        <v>33</v>
      </c>
      <c r="D3216" s="748" t="s">
        <v>175</v>
      </c>
      <c r="E3216" s="749"/>
      <c r="F3216" s="749"/>
      <c r="G3216" s="749"/>
      <c r="H3216" s="749"/>
      <c r="I3216" s="749"/>
      <c r="J3216" s="749"/>
      <c r="K3216" s="749"/>
      <c r="L3216" s="750"/>
      <c r="M3216" s="615"/>
      <c r="N3216" s="615"/>
      <c r="O3216" s="615"/>
      <c r="P3216" s="615"/>
      <c r="Q3216" s="615"/>
      <c r="R3216" s="615"/>
      <c r="S3216" s="615"/>
      <c r="T3216" s="615"/>
      <c r="U3216" s="615"/>
      <c r="V3216" s="615"/>
      <c r="W3216" s="615"/>
      <c r="X3216" s="615"/>
      <c r="Y3216" s="615"/>
      <c r="Z3216" s="615"/>
      <c r="AA3216" s="615"/>
      <c r="AB3216" s="615"/>
      <c r="AC3216" s="615"/>
      <c r="AD3216" s="615"/>
      <c r="AE3216" s="109"/>
      <c r="AG3216" s="94">
        <f t="shared" si="4938"/>
        <v>0</v>
      </c>
      <c r="AH3216" s="130">
        <f t="shared" si="4939"/>
        <v>0</v>
      </c>
      <c r="AI3216" s="130">
        <f t="shared" si="4940"/>
        <v>0</v>
      </c>
      <c r="AJ3216" s="130">
        <f t="shared" si="4941"/>
        <v>0</v>
      </c>
      <c r="CL3216" s="70"/>
      <c r="CN3216" s="90"/>
    </row>
    <row r="3217" spans="1:92" ht="15" customHeight="1" x14ac:dyDescent="0.2">
      <c r="C3217" s="85" t="s">
        <v>34</v>
      </c>
      <c r="D3217" s="748" t="s">
        <v>199</v>
      </c>
      <c r="E3217" s="749"/>
      <c r="F3217" s="749"/>
      <c r="G3217" s="749"/>
      <c r="H3217" s="749"/>
      <c r="I3217" s="749"/>
      <c r="J3217" s="749"/>
      <c r="K3217" s="749"/>
      <c r="L3217" s="750"/>
      <c r="M3217" s="615"/>
      <c r="N3217" s="615"/>
      <c r="O3217" s="615"/>
      <c r="P3217" s="615"/>
      <c r="Q3217" s="615"/>
      <c r="R3217" s="615"/>
      <c r="S3217" s="615"/>
      <c r="T3217" s="615"/>
      <c r="U3217" s="615"/>
      <c r="V3217" s="615"/>
      <c r="W3217" s="615"/>
      <c r="X3217" s="615"/>
      <c r="Y3217" s="615"/>
      <c r="Z3217" s="615"/>
      <c r="AA3217" s="615"/>
      <c r="AB3217" s="615"/>
      <c r="AC3217" s="615"/>
      <c r="AD3217" s="615"/>
      <c r="AE3217" s="109"/>
      <c r="AG3217" s="94">
        <f t="shared" si="4938"/>
        <v>0</v>
      </c>
      <c r="AH3217" s="130">
        <f t="shared" si="4939"/>
        <v>0</v>
      </c>
      <c r="AI3217" s="130">
        <f t="shared" si="4940"/>
        <v>0</v>
      </c>
      <c r="AJ3217" s="130">
        <f t="shared" si="4941"/>
        <v>0</v>
      </c>
      <c r="CL3217" s="70"/>
      <c r="CN3217" s="90"/>
    </row>
    <row r="3218" spans="1:92" ht="15" customHeight="1" x14ac:dyDescent="0.2">
      <c r="C3218" s="85" t="s">
        <v>35</v>
      </c>
      <c r="D3218" s="748" t="s">
        <v>177</v>
      </c>
      <c r="E3218" s="749"/>
      <c r="F3218" s="749"/>
      <c r="G3218" s="749"/>
      <c r="H3218" s="749"/>
      <c r="I3218" s="749"/>
      <c r="J3218" s="749"/>
      <c r="K3218" s="749"/>
      <c r="L3218" s="750"/>
      <c r="M3218" s="615"/>
      <c r="N3218" s="615"/>
      <c r="O3218" s="615"/>
      <c r="P3218" s="615"/>
      <c r="Q3218" s="615"/>
      <c r="R3218" s="615"/>
      <c r="S3218" s="615"/>
      <c r="T3218" s="615"/>
      <c r="U3218" s="615"/>
      <c r="V3218" s="615"/>
      <c r="W3218" s="615"/>
      <c r="X3218" s="615"/>
      <c r="Y3218" s="615"/>
      <c r="Z3218" s="615"/>
      <c r="AA3218" s="615"/>
      <c r="AB3218" s="615"/>
      <c r="AC3218" s="615"/>
      <c r="AD3218" s="615"/>
      <c r="AE3218" s="109"/>
      <c r="AG3218" s="94">
        <f t="shared" si="4938"/>
        <v>0</v>
      </c>
      <c r="AH3218" s="130">
        <f t="shared" si="4939"/>
        <v>0</v>
      </c>
      <c r="AI3218" s="130">
        <f t="shared" si="4940"/>
        <v>0</v>
      </c>
      <c r="AJ3218" s="130">
        <f t="shared" si="4941"/>
        <v>0</v>
      </c>
      <c r="CL3218" s="70"/>
      <c r="CN3218" s="90"/>
    </row>
    <row r="3219" spans="1:92" ht="15" customHeight="1" x14ac:dyDescent="0.2">
      <c r="C3219" s="85" t="s">
        <v>36</v>
      </c>
      <c r="D3219" s="748" t="s">
        <v>692</v>
      </c>
      <c r="E3219" s="749"/>
      <c r="F3219" s="749"/>
      <c r="G3219" s="749"/>
      <c r="H3219" s="749"/>
      <c r="I3219" s="749"/>
      <c r="J3219" s="749"/>
      <c r="K3219" s="749"/>
      <c r="L3219" s="750"/>
      <c r="M3219" s="615"/>
      <c r="N3219" s="615"/>
      <c r="O3219" s="615"/>
      <c r="P3219" s="615"/>
      <c r="Q3219" s="615"/>
      <c r="R3219" s="615"/>
      <c r="S3219" s="615"/>
      <c r="T3219" s="615"/>
      <c r="U3219" s="615"/>
      <c r="V3219" s="615"/>
      <c r="W3219" s="615"/>
      <c r="X3219" s="615"/>
      <c r="Y3219" s="615"/>
      <c r="Z3219" s="615"/>
      <c r="AA3219" s="615"/>
      <c r="AB3219" s="615"/>
      <c r="AC3219" s="615"/>
      <c r="AD3219" s="615"/>
      <c r="AE3219" s="109"/>
      <c r="AG3219" s="94">
        <f t="shared" si="4938"/>
        <v>0</v>
      </c>
      <c r="AH3219" s="130">
        <f t="shared" si="4939"/>
        <v>0</v>
      </c>
      <c r="AI3219" s="130">
        <f t="shared" si="4940"/>
        <v>0</v>
      </c>
      <c r="AJ3219" s="130">
        <f t="shared" si="4941"/>
        <v>0</v>
      </c>
      <c r="CL3219" s="70"/>
      <c r="CN3219" s="90"/>
    </row>
    <row r="3220" spans="1:92" ht="15" customHeight="1" x14ac:dyDescent="0.2">
      <c r="L3220" s="112" t="s">
        <v>84</v>
      </c>
      <c r="M3220" s="693">
        <f>IF(AND(SUM(M3211:R3219)=0,COUNTIF(M3211:R3219,"NS")&gt;0),"NS",SUM(M3211:R3219))</f>
        <v>0</v>
      </c>
      <c r="N3220" s="693"/>
      <c r="O3220" s="693"/>
      <c r="P3220" s="693"/>
      <c r="Q3220" s="693"/>
      <c r="R3220" s="693"/>
      <c r="S3220" s="693">
        <f t="shared" ref="S3220" si="4943">IF(AND(SUM(S3211:X3219)=0,COUNTIF(S3211:X3219,"NS")&gt;0),"NS",SUM(S3211:X3219))</f>
        <v>0</v>
      </c>
      <c r="T3220" s="693"/>
      <c r="U3220" s="693"/>
      <c r="V3220" s="693"/>
      <c r="W3220" s="693"/>
      <c r="X3220" s="693"/>
      <c r="Y3220" s="693">
        <f t="shared" ref="Y3220" si="4944">IF(AND(SUM(Y3211:AD3219)=0,COUNTIF(Y3211:AD3219,"NS")&gt;0),"NS",SUM(Y3211:AD3219))</f>
        <v>0</v>
      </c>
      <c r="Z3220" s="693"/>
      <c r="AA3220" s="693"/>
      <c r="AB3220" s="693"/>
      <c r="AC3220" s="693"/>
      <c r="AD3220" s="693"/>
      <c r="AE3220" s="109"/>
      <c r="AG3220" s="94"/>
      <c r="AH3220" s="130"/>
      <c r="AI3220" s="130"/>
      <c r="AJ3220" s="130">
        <f>SUM(AJ3211:AJ3219)</f>
        <v>0</v>
      </c>
      <c r="CL3220" s="70"/>
      <c r="CN3220" s="90"/>
    </row>
    <row r="3221" spans="1:92" ht="15" customHeight="1" x14ac:dyDescent="0.2">
      <c r="B3221" s="536" t="str">
        <f>IF(AI3208=0,"","Error: Debe completar toda la información requerida.")</f>
        <v/>
      </c>
      <c r="C3221" s="536"/>
      <c r="D3221" s="536"/>
      <c r="E3221" s="536"/>
      <c r="F3221" s="536"/>
      <c r="G3221" s="536"/>
      <c r="H3221" s="536"/>
      <c r="I3221" s="536"/>
      <c r="J3221" s="536"/>
      <c r="K3221" s="536"/>
      <c r="L3221" s="536"/>
      <c r="M3221" s="536"/>
      <c r="N3221" s="536"/>
      <c r="O3221" s="536"/>
      <c r="P3221" s="536"/>
      <c r="Q3221" s="536"/>
      <c r="R3221" s="536"/>
      <c r="S3221" s="536"/>
      <c r="T3221" s="536"/>
      <c r="U3221" s="536"/>
      <c r="V3221" s="536"/>
      <c r="W3221" s="536"/>
      <c r="X3221" s="536"/>
      <c r="Y3221" s="536"/>
      <c r="Z3221" s="536"/>
      <c r="AA3221" s="536"/>
      <c r="AB3221" s="536"/>
      <c r="AC3221" s="536"/>
      <c r="AD3221" s="536"/>
      <c r="AE3221" s="109"/>
    </row>
    <row r="3222" spans="1:92" ht="15" customHeight="1" x14ac:dyDescent="0.2">
      <c r="B3222" s="511" t="str">
        <f>IF(AJ3220&lt;&gt;0,"Error: Verificar sumas por fila.","")</f>
        <v/>
      </c>
      <c r="C3222" s="511"/>
      <c r="D3222" s="511"/>
      <c r="E3222" s="511"/>
      <c r="F3222" s="511"/>
      <c r="G3222" s="511"/>
      <c r="H3222" s="511"/>
      <c r="I3222" s="511"/>
      <c r="J3222" s="511"/>
      <c r="K3222" s="511"/>
      <c r="L3222" s="511"/>
      <c r="M3222" s="511"/>
      <c r="N3222" s="511"/>
      <c r="O3222" s="511"/>
      <c r="P3222" s="511"/>
      <c r="Q3222" s="511"/>
      <c r="R3222" s="511"/>
      <c r="S3222" s="511"/>
      <c r="T3222" s="511"/>
      <c r="U3222" s="511"/>
      <c r="V3222" s="511"/>
      <c r="W3222" s="511"/>
      <c r="X3222" s="511"/>
      <c r="Y3222" s="511"/>
      <c r="Z3222" s="511"/>
      <c r="AA3222" s="511"/>
      <c r="AB3222" s="511"/>
      <c r="AC3222" s="511"/>
      <c r="AD3222" s="511"/>
      <c r="AE3222" s="109"/>
    </row>
    <row r="3223" spans="1:92" ht="15" customHeight="1" x14ac:dyDescent="0.2">
      <c r="B3223" s="535" t="str">
        <f>IF(AND(AR3212=0,AW3214=0),"",IF(AND(AR3212&lt;&gt;0,AW3214=0),"Error: Verificar la consistencia con la pregunta 72",IF(AND(AR3212=0,AW3214&lt;&gt;0),"Error: Se está haciendo mal uso del criterio de No Identificado.","Error: Verificar la consistencia con la P72. A demás, se está haciendo mal uso del criterio de No Identificado.")))</f>
        <v/>
      </c>
      <c r="C3223" s="535"/>
      <c r="D3223" s="535"/>
      <c r="E3223" s="535"/>
      <c r="F3223" s="535"/>
      <c r="G3223" s="535"/>
      <c r="H3223" s="535"/>
      <c r="I3223" s="535"/>
      <c r="J3223" s="535"/>
      <c r="K3223" s="535"/>
      <c r="L3223" s="535"/>
      <c r="M3223" s="535"/>
      <c r="N3223" s="535"/>
      <c r="O3223" s="535"/>
      <c r="P3223" s="535"/>
      <c r="Q3223" s="535"/>
      <c r="R3223" s="535"/>
      <c r="S3223" s="535"/>
      <c r="T3223" s="535"/>
      <c r="U3223" s="535"/>
      <c r="V3223" s="535"/>
      <c r="W3223" s="535"/>
      <c r="X3223" s="535"/>
      <c r="Y3223" s="535"/>
      <c r="Z3223" s="535"/>
      <c r="AA3223" s="535"/>
      <c r="AB3223" s="535"/>
      <c r="AC3223" s="535"/>
      <c r="AD3223" s="535"/>
      <c r="AE3223" s="109"/>
    </row>
    <row r="3224" spans="1:92" ht="24" customHeight="1" x14ac:dyDescent="0.2">
      <c r="A3224" s="36" t="s">
        <v>796</v>
      </c>
      <c r="B3224" s="636" t="s">
        <v>1516</v>
      </c>
      <c r="C3224" s="636"/>
      <c r="D3224" s="636"/>
      <c r="E3224" s="636"/>
      <c r="F3224" s="636"/>
      <c r="G3224" s="636"/>
      <c r="H3224" s="636"/>
      <c r="I3224" s="636"/>
      <c r="J3224" s="636"/>
      <c r="K3224" s="636"/>
      <c r="L3224" s="636"/>
      <c r="M3224" s="636"/>
      <c r="N3224" s="636"/>
      <c r="O3224" s="636"/>
      <c r="P3224" s="636"/>
      <c r="Q3224" s="636"/>
      <c r="R3224" s="636"/>
      <c r="S3224" s="636"/>
      <c r="T3224" s="636"/>
      <c r="U3224" s="636"/>
      <c r="V3224" s="636"/>
      <c r="W3224" s="636"/>
      <c r="X3224" s="636"/>
      <c r="Y3224" s="636"/>
      <c r="Z3224" s="636"/>
      <c r="AA3224" s="636"/>
      <c r="AB3224" s="636"/>
      <c r="AC3224" s="636"/>
      <c r="AD3224" s="636"/>
      <c r="AE3224" s="109"/>
      <c r="AG3224" s="74" t="s">
        <v>2032</v>
      </c>
      <c r="AH3224" s="74" t="s">
        <v>2072</v>
      </c>
      <c r="AI3224" s="74" t="s">
        <v>2073</v>
      </c>
      <c r="AJ3224" s="74" t="s">
        <v>2045</v>
      </c>
      <c r="AK3224" s="74" t="s">
        <v>2074</v>
      </c>
      <c r="AL3224" s="74" t="s">
        <v>2075</v>
      </c>
    </row>
    <row r="3225" spans="1:92" ht="24" customHeight="1" x14ac:dyDescent="0.2">
      <c r="C3225" s="674" t="s">
        <v>1725</v>
      </c>
      <c r="D3225" s="674"/>
      <c r="E3225" s="674"/>
      <c r="F3225" s="674"/>
      <c r="G3225" s="674"/>
      <c r="H3225" s="674"/>
      <c r="I3225" s="674"/>
      <c r="J3225" s="674"/>
      <c r="K3225" s="674"/>
      <c r="L3225" s="674"/>
      <c r="M3225" s="674"/>
      <c r="N3225" s="674"/>
      <c r="O3225" s="674"/>
      <c r="P3225" s="674"/>
      <c r="Q3225" s="674"/>
      <c r="R3225" s="674"/>
      <c r="S3225" s="674"/>
      <c r="T3225" s="674"/>
      <c r="U3225" s="674"/>
      <c r="V3225" s="674"/>
      <c r="W3225" s="674"/>
      <c r="X3225" s="674"/>
      <c r="Y3225" s="674"/>
      <c r="Z3225" s="674"/>
      <c r="AA3225" s="674"/>
      <c r="AB3225" s="674"/>
      <c r="AC3225" s="674"/>
      <c r="AD3225" s="674"/>
      <c r="AE3225" s="109"/>
      <c r="AG3225" s="74">
        <f>COUNTBLANK(M3229:AD3248)</f>
        <v>360</v>
      </c>
      <c r="AH3225" s="74">
        <v>360</v>
      </c>
      <c r="AI3225" s="74">
        <v>300</v>
      </c>
      <c r="AJ3225" s="74">
        <f>COUNTBLANK(M3229:AD3229)</f>
        <v>18</v>
      </c>
      <c r="AK3225" s="74">
        <v>18</v>
      </c>
      <c r="AL3225" s="74">
        <v>15</v>
      </c>
    </row>
    <row r="3226" spans="1:92" ht="15" customHeight="1" x14ac:dyDescent="0.2">
      <c r="AE3226" s="109"/>
      <c r="AG3226" s="90" t="s">
        <v>2076</v>
      </c>
      <c r="AI3226" s="90">
        <f>IF(OR(AG3225=AH3225,AG3225=AI3225),0,1)</f>
        <v>0</v>
      </c>
      <c r="AJ3226" s="95"/>
      <c r="AK3226" s="95"/>
      <c r="AL3226" s="96"/>
    </row>
    <row r="3227" spans="1:92" ht="15" customHeight="1" x14ac:dyDescent="0.2">
      <c r="C3227" s="491" t="s">
        <v>696</v>
      </c>
      <c r="D3227" s="491"/>
      <c r="E3227" s="491"/>
      <c r="F3227" s="491"/>
      <c r="G3227" s="491"/>
      <c r="H3227" s="491"/>
      <c r="I3227" s="491"/>
      <c r="J3227" s="491"/>
      <c r="K3227" s="491"/>
      <c r="L3227" s="491"/>
      <c r="M3227" s="492" t="s">
        <v>1226</v>
      </c>
      <c r="N3227" s="492"/>
      <c r="O3227" s="492"/>
      <c r="P3227" s="492"/>
      <c r="Q3227" s="492"/>
      <c r="R3227" s="492"/>
      <c r="S3227" s="492"/>
      <c r="T3227" s="492"/>
      <c r="U3227" s="492"/>
      <c r="V3227" s="492"/>
      <c r="W3227" s="492"/>
      <c r="X3227" s="492"/>
      <c r="Y3227" s="492"/>
      <c r="Z3227" s="492"/>
      <c r="AA3227" s="492"/>
      <c r="AB3227" s="492"/>
      <c r="AC3227" s="492"/>
      <c r="AD3227" s="492"/>
      <c r="AE3227" s="109"/>
      <c r="AG3227" s="74"/>
      <c r="AH3227" s="226"/>
      <c r="AI3227" s="95"/>
      <c r="AJ3227" s="95"/>
      <c r="AK3227" s="95"/>
      <c r="AL3227" s="96"/>
    </row>
    <row r="3228" spans="1:92" ht="15" customHeight="1" x14ac:dyDescent="0.2">
      <c r="C3228" s="491"/>
      <c r="D3228" s="491"/>
      <c r="E3228" s="491"/>
      <c r="F3228" s="491"/>
      <c r="G3228" s="491"/>
      <c r="H3228" s="491"/>
      <c r="I3228" s="491"/>
      <c r="J3228" s="491"/>
      <c r="K3228" s="491"/>
      <c r="L3228" s="491"/>
      <c r="M3228" s="610" t="s">
        <v>80</v>
      </c>
      <c r="N3228" s="611"/>
      <c r="O3228" s="611"/>
      <c r="P3228" s="611"/>
      <c r="Q3228" s="611"/>
      <c r="R3228" s="611"/>
      <c r="S3228" s="612" t="s">
        <v>81</v>
      </c>
      <c r="T3228" s="613"/>
      <c r="U3228" s="613"/>
      <c r="V3228" s="613"/>
      <c r="W3228" s="613"/>
      <c r="X3228" s="613"/>
      <c r="Y3228" s="612" t="s">
        <v>82</v>
      </c>
      <c r="Z3228" s="613"/>
      <c r="AA3228" s="613"/>
      <c r="AB3228" s="613"/>
      <c r="AC3228" s="613"/>
      <c r="AD3228" s="613"/>
      <c r="AE3228" s="109"/>
      <c r="AG3228" s="95" t="s">
        <v>80</v>
      </c>
      <c r="AH3228" s="95" t="s">
        <v>2029</v>
      </c>
      <c r="AI3228" s="95" t="s">
        <v>2078</v>
      </c>
      <c r="AJ3228" s="96" t="s">
        <v>2077</v>
      </c>
      <c r="AK3228" s="576" t="s">
        <v>2221</v>
      </c>
      <c r="AL3228" s="576" t="s">
        <v>2222</v>
      </c>
      <c r="AM3228" s="561" t="s">
        <v>2204</v>
      </c>
      <c r="AN3228" s="561"/>
      <c r="AO3228" s="561" t="s">
        <v>2223</v>
      </c>
      <c r="AP3228" s="561"/>
      <c r="CL3228" s="70"/>
      <c r="CN3228" s="90"/>
    </row>
    <row r="3229" spans="1:92" ht="15" customHeight="1" x14ac:dyDescent="0.2">
      <c r="C3229" s="87" t="s">
        <v>28</v>
      </c>
      <c r="D3229" s="748" t="s">
        <v>697</v>
      </c>
      <c r="E3229" s="749"/>
      <c r="F3229" s="749"/>
      <c r="G3229" s="749"/>
      <c r="H3229" s="749"/>
      <c r="I3229" s="749"/>
      <c r="J3229" s="749"/>
      <c r="K3229" s="749"/>
      <c r="L3229" s="750"/>
      <c r="M3229" s="615"/>
      <c r="N3229" s="615"/>
      <c r="O3229" s="615"/>
      <c r="P3229" s="615"/>
      <c r="Q3229" s="615"/>
      <c r="R3229" s="615"/>
      <c r="S3229" s="615"/>
      <c r="T3229" s="615"/>
      <c r="U3229" s="615"/>
      <c r="V3229" s="615"/>
      <c r="W3229" s="615"/>
      <c r="X3229" s="615"/>
      <c r="Y3229" s="615"/>
      <c r="Z3229" s="615"/>
      <c r="AA3229" s="615"/>
      <c r="AB3229" s="615"/>
      <c r="AC3229" s="615"/>
      <c r="AD3229" s="615"/>
      <c r="AE3229" s="109"/>
      <c r="AG3229" s="94">
        <f t="shared" ref="AG3229:AG3248" si="4945">M3229</f>
        <v>0</v>
      </c>
      <c r="AH3229" s="130">
        <f t="shared" ref="AH3229:AH3248" si="4946">COUNTIF(S3229:AD3229,"NS")</f>
        <v>0</v>
      </c>
      <c r="AI3229" s="130">
        <f t="shared" ref="AI3229:AI3248" si="4947">SUM(S3229:AD3229)</f>
        <v>0</v>
      </c>
      <c r="AJ3229" s="130">
        <f>IF($AG$3225=$AH$3225,0,
IF(OR(
AND(AG3229=0,AH3229&gt;0),
AND(AG3229="NS",AI3229&gt;0),
AND(AG3229="NS",AI3229=0,AH3229=0)),1,
IF(OR(
AND(AG3229&gt;0,AH3229=2),
AND(AG3229="NS",AH3229=2),
AND(AG3229="NS",AI3229=0,AH3229&gt;0),
AG3229=AI3229),0,1)))</f>
        <v>0</v>
      </c>
      <c r="AK3229" s="576"/>
      <c r="AL3229" s="576"/>
      <c r="AM3229" s="90" t="s">
        <v>2048</v>
      </c>
      <c r="AN3229" s="90" t="s">
        <v>2049</v>
      </c>
      <c r="AO3229" s="90" t="s">
        <v>2048</v>
      </c>
      <c r="AP3229" s="90" t="s">
        <v>2049</v>
      </c>
      <c r="AQ3229" s="227" t="s">
        <v>2150</v>
      </c>
      <c r="AR3229" s="227" t="s">
        <v>2151</v>
      </c>
      <c r="AT3229" s="90" t="s">
        <v>2050</v>
      </c>
      <c r="AU3229" s="90" t="s">
        <v>2318</v>
      </c>
      <c r="AV3229" s="90" t="s">
        <v>2029</v>
      </c>
      <c r="AW3229" s="90" t="s">
        <v>2077</v>
      </c>
      <c r="CL3229" s="70"/>
      <c r="CN3229" s="90"/>
    </row>
    <row r="3230" spans="1:92" ht="15" customHeight="1" x14ac:dyDescent="0.2">
      <c r="C3230" s="85" t="s">
        <v>29</v>
      </c>
      <c r="D3230" s="748" t="s">
        <v>698</v>
      </c>
      <c r="E3230" s="749"/>
      <c r="F3230" s="749"/>
      <c r="G3230" s="749"/>
      <c r="H3230" s="749"/>
      <c r="I3230" s="749"/>
      <c r="J3230" s="749"/>
      <c r="K3230" s="749"/>
      <c r="L3230" s="750"/>
      <c r="M3230" s="615"/>
      <c r="N3230" s="615"/>
      <c r="O3230" s="615"/>
      <c r="P3230" s="615"/>
      <c r="Q3230" s="615"/>
      <c r="R3230" s="615"/>
      <c r="S3230" s="615"/>
      <c r="T3230" s="615"/>
      <c r="U3230" s="615"/>
      <c r="V3230" s="615"/>
      <c r="W3230" s="615"/>
      <c r="X3230" s="615"/>
      <c r="Y3230" s="615"/>
      <c r="Z3230" s="615"/>
      <c r="AA3230" s="615"/>
      <c r="AB3230" s="615"/>
      <c r="AC3230" s="615"/>
      <c r="AD3230" s="615"/>
      <c r="AE3230" s="109"/>
      <c r="AG3230" s="94">
        <f t="shared" si="4945"/>
        <v>0</v>
      </c>
      <c r="AH3230" s="130">
        <f t="shared" si="4946"/>
        <v>0</v>
      </c>
      <c r="AI3230" s="130">
        <f t="shared" si="4947"/>
        <v>0</v>
      </c>
      <c r="AJ3230" s="130">
        <f t="shared" ref="AJ3230:AJ3248" si="4948">IF($AG$3225=$AH$3225,0,
IF(OR(
AND(AG3230=0,AH3230&gt;0),
AND(AG3230="NS",AI3230&gt;0),
AND(AG3230="NS",AI3230=0,AH3230=0)),1,
IF(OR(
AND(AG3230&gt;0,AH3230=2),
AND(AG3230="NS",AH3230=2),
AND(AG3230="NS",AI3230=0,AH3230&gt;0),
AG3230=AI3230),0,1)))</f>
        <v>0</v>
      </c>
      <c r="AK3230" s="130">
        <f>COUNTIF(S3230:X3248,"NS")</f>
        <v>0</v>
      </c>
      <c r="AL3230" s="130">
        <f>COUNTIF(Y3230:AD3248,"NS")</f>
        <v>0</v>
      </c>
      <c r="AM3230" s="90">
        <f>S3063</f>
        <v>0</v>
      </c>
      <c r="AN3230" s="90">
        <f>Y3063</f>
        <v>0</v>
      </c>
      <c r="AO3230" s="90">
        <f>S3249</f>
        <v>0</v>
      </c>
      <c r="AP3230" s="90">
        <f>Y3249</f>
        <v>0</v>
      </c>
      <c r="AQ3230" s="90">
        <f>IF($AG$3225=$AH$3225,0,IF(OR(AO3230=AM3230,AND(AM3230&gt;0,AO3230="NS")),0,1))</f>
        <v>0</v>
      </c>
      <c r="AR3230" s="90">
        <f>IF($AG$3225=$AH$3225,0,IF(OR(AP3230=AN3230,AND(AN3230&gt;0,AP3230="NS")),0,1))</f>
        <v>0</v>
      </c>
      <c r="AS3230" s="90" t="s">
        <v>2104</v>
      </c>
      <c r="AT3230" s="90">
        <f>M3248</f>
        <v>0</v>
      </c>
      <c r="AU3230" s="90">
        <f>COUNTIF(M3230:R3247,"&gt;0")</f>
        <v>0</v>
      </c>
      <c r="AV3230" s="90">
        <f>COUNTIF(M3230:R3247,"NS")</f>
        <v>0</v>
      </c>
      <c r="AW3230" s="90">
        <f>IF($AG$3225=$AH$3225,0,
IF(AND(AT3230&lt;&gt;0,AU3230=0,AV3230=0),1,
IF(AND(AT3230&lt;&gt;0,AND(AU3230&lt;=1,AV3230=0)),1,
IF(AND(AT3230&lt;&gt;0,AND(AU3230=0,AV3230&lt;=1)),1,0))))</f>
        <v>0</v>
      </c>
      <c r="CL3230" s="70"/>
      <c r="CN3230" s="90"/>
    </row>
    <row r="3231" spans="1:92" ht="15" customHeight="1" x14ac:dyDescent="0.2">
      <c r="C3231" s="85" t="s">
        <v>30</v>
      </c>
      <c r="D3231" s="748" t="s">
        <v>699</v>
      </c>
      <c r="E3231" s="749"/>
      <c r="F3231" s="749"/>
      <c r="G3231" s="749"/>
      <c r="H3231" s="749"/>
      <c r="I3231" s="749"/>
      <c r="J3231" s="749"/>
      <c r="K3231" s="749"/>
      <c r="L3231" s="750"/>
      <c r="M3231" s="615"/>
      <c r="N3231" s="615"/>
      <c r="O3231" s="615"/>
      <c r="P3231" s="615"/>
      <c r="Q3231" s="615"/>
      <c r="R3231" s="615"/>
      <c r="S3231" s="615"/>
      <c r="T3231" s="615"/>
      <c r="U3231" s="615"/>
      <c r="V3231" s="615"/>
      <c r="W3231" s="615"/>
      <c r="X3231" s="615"/>
      <c r="Y3231" s="615"/>
      <c r="Z3231" s="615"/>
      <c r="AA3231" s="615"/>
      <c r="AB3231" s="615"/>
      <c r="AC3231" s="615"/>
      <c r="AD3231" s="615"/>
      <c r="AE3231" s="109"/>
      <c r="AG3231" s="94">
        <f t="shared" si="4945"/>
        <v>0</v>
      </c>
      <c r="AH3231" s="130">
        <f t="shared" si="4946"/>
        <v>0</v>
      </c>
      <c r="AI3231" s="130">
        <f t="shared" si="4947"/>
        <v>0</v>
      </c>
      <c r="AJ3231" s="130">
        <f t="shared" si="4948"/>
        <v>0</v>
      </c>
      <c r="AK3231" s="130"/>
      <c r="AL3231" s="130"/>
      <c r="AR3231" s="90">
        <f>SUM(AQ3230:AR3230)</f>
        <v>0</v>
      </c>
      <c r="AS3231" s="90" t="s">
        <v>2048</v>
      </c>
      <c r="AT3231" s="90">
        <f>S3248</f>
        <v>0</v>
      </c>
      <c r="AU3231" s="90">
        <f>COUNTIF(S3230:X3247,"&gt;0")</f>
        <v>0</v>
      </c>
      <c r="AV3231" s="90">
        <f>COUNTIF(S3230:X3247,"NS")</f>
        <v>0</v>
      </c>
      <c r="AW3231" s="90">
        <f t="shared" ref="AW3231:AW3232" si="4949">IF($AG$3225=$AH$3225,0,
IF(AND(AT3231&lt;&gt;0,AU3231=0,AV3231=0),1,
IF(AND(AT3231&lt;&gt;0,AND(AU3231&lt;=1,AV3231=0)),1,
IF(AND(AT3231&lt;&gt;0,AND(AU3231=0,AV3231&lt;=1)),1,0))))</f>
        <v>0</v>
      </c>
      <c r="CL3231" s="70"/>
      <c r="CN3231" s="90"/>
    </row>
    <row r="3232" spans="1:92" ht="15" customHeight="1" x14ac:dyDescent="0.2">
      <c r="C3232" s="85" t="s">
        <v>31</v>
      </c>
      <c r="D3232" s="748" t="s">
        <v>700</v>
      </c>
      <c r="E3232" s="749"/>
      <c r="F3232" s="749"/>
      <c r="G3232" s="749"/>
      <c r="H3232" s="749"/>
      <c r="I3232" s="749"/>
      <c r="J3232" s="749"/>
      <c r="K3232" s="749"/>
      <c r="L3232" s="750"/>
      <c r="M3232" s="615"/>
      <c r="N3232" s="615"/>
      <c r="O3232" s="615"/>
      <c r="P3232" s="615"/>
      <c r="Q3232" s="615"/>
      <c r="R3232" s="615"/>
      <c r="S3232" s="615"/>
      <c r="T3232" s="615"/>
      <c r="U3232" s="615"/>
      <c r="V3232" s="615"/>
      <c r="W3232" s="615"/>
      <c r="X3232" s="615"/>
      <c r="Y3232" s="615"/>
      <c r="Z3232" s="615"/>
      <c r="AA3232" s="615"/>
      <c r="AB3232" s="615"/>
      <c r="AC3232" s="615"/>
      <c r="AD3232" s="615"/>
      <c r="AE3232" s="109"/>
      <c r="AG3232" s="94">
        <f t="shared" si="4945"/>
        <v>0</v>
      </c>
      <c r="AH3232" s="130">
        <f t="shared" si="4946"/>
        <v>0</v>
      </c>
      <c r="AI3232" s="130">
        <f t="shared" si="4947"/>
        <v>0</v>
      </c>
      <c r="AJ3232" s="130">
        <f t="shared" si="4948"/>
        <v>0</v>
      </c>
      <c r="AS3232" s="90" t="s">
        <v>2049</v>
      </c>
      <c r="AT3232" s="90">
        <f>Y3248</f>
        <v>0</v>
      </c>
      <c r="AU3232" s="90">
        <f>COUNTIF(Y3230:AD3247,"&gt;0")</f>
        <v>0</v>
      </c>
      <c r="AV3232" s="90">
        <f>COUNTIF(Y3230:AD3247,"NS")</f>
        <v>0</v>
      </c>
      <c r="AW3232" s="90">
        <f t="shared" si="4949"/>
        <v>0</v>
      </c>
      <c r="CL3232" s="70"/>
      <c r="CN3232" s="90"/>
    </row>
    <row r="3233" spans="1:92" ht="15" customHeight="1" x14ac:dyDescent="0.2">
      <c r="C3233" s="85" t="s">
        <v>32</v>
      </c>
      <c r="D3233" s="748" t="s">
        <v>701</v>
      </c>
      <c r="E3233" s="749"/>
      <c r="F3233" s="749"/>
      <c r="G3233" s="749"/>
      <c r="H3233" s="749"/>
      <c r="I3233" s="749"/>
      <c r="J3233" s="749"/>
      <c r="K3233" s="749"/>
      <c r="L3233" s="750"/>
      <c r="M3233" s="615"/>
      <c r="N3233" s="615"/>
      <c r="O3233" s="615"/>
      <c r="P3233" s="615"/>
      <c r="Q3233" s="615"/>
      <c r="R3233" s="615"/>
      <c r="S3233" s="615"/>
      <c r="T3233" s="615"/>
      <c r="U3233" s="615"/>
      <c r="V3233" s="615"/>
      <c r="W3233" s="615"/>
      <c r="X3233" s="615"/>
      <c r="Y3233" s="615"/>
      <c r="Z3233" s="615"/>
      <c r="AA3233" s="615"/>
      <c r="AB3233" s="615"/>
      <c r="AC3233" s="615"/>
      <c r="AD3233" s="615"/>
      <c r="AE3233" s="109"/>
      <c r="AG3233" s="94">
        <f t="shared" si="4945"/>
        <v>0</v>
      </c>
      <c r="AH3233" s="130">
        <f t="shared" si="4946"/>
        <v>0</v>
      </c>
      <c r="AI3233" s="130">
        <f t="shared" si="4947"/>
        <v>0</v>
      </c>
      <c r="AJ3233" s="130">
        <f t="shared" si="4948"/>
        <v>0</v>
      </c>
      <c r="AW3233" s="90">
        <f>SUM(AW3230:AW3232)</f>
        <v>0</v>
      </c>
      <c r="CL3233" s="70"/>
      <c r="CN3233" s="90"/>
    </row>
    <row r="3234" spans="1:92" ht="15" customHeight="1" x14ac:dyDescent="0.2">
      <c r="C3234" s="85" t="s">
        <v>33</v>
      </c>
      <c r="D3234" s="748" t="s">
        <v>702</v>
      </c>
      <c r="E3234" s="749"/>
      <c r="F3234" s="749"/>
      <c r="G3234" s="749"/>
      <c r="H3234" s="749"/>
      <c r="I3234" s="749"/>
      <c r="J3234" s="749"/>
      <c r="K3234" s="749"/>
      <c r="L3234" s="750"/>
      <c r="M3234" s="615"/>
      <c r="N3234" s="615"/>
      <c r="O3234" s="615"/>
      <c r="P3234" s="615"/>
      <c r="Q3234" s="615"/>
      <c r="R3234" s="615"/>
      <c r="S3234" s="615"/>
      <c r="T3234" s="615"/>
      <c r="U3234" s="615"/>
      <c r="V3234" s="615"/>
      <c r="W3234" s="615"/>
      <c r="X3234" s="615"/>
      <c r="Y3234" s="615"/>
      <c r="Z3234" s="615"/>
      <c r="AA3234" s="615"/>
      <c r="AB3234" s="615"/>
      <c r="AC3234" s="615"/>
      <c r="AD3234" s="615"/>
      <c r="AE3234" s="109"/>
      <c r="AG3234" s="94">
        <f t="shared" si="4945"/>
        <v>0</v>
      </c>
      <c r="AH3234" s="130">
        <f t="shared" si="4946"/>
        <v>0</v>
      </c>
      <c r="AI3234" s="130">
        <f t="shared" si="4947"/>
        <v>0</v>
      </c>
      <c r="AJ3234" s="130">
        <f t="shared" si="4948"/>
        <v>0</v>
      </c>
      <c r="CL3234" s="70"/>
      <c r="CN3234" s="90"/>
    </row>
    <row r="3235" spans="1:92" ht="15" customHeight="1" x14ac:dyDescent="0.2">
      <c r="C3235" s="85" t="s">
        <v>34</v>
      </c>
      <c r="D3235" s="748" t="s">
        <v>703</v>
      </c>
      <c r="E3235" s="749"/>
      <c r="F3235" s="749"/>
      <c r="G3235" s="749"/>
      <c r="H3235" s="749"/>
      <c r="I3235" s="749"/>
      <c r="J3235" s="749"/>
      <c r="K3235" s="749"/>
      <c r="L3235" s="750"/>
      <c r="M3235" s="615"/>
      <c r="N3235" s="615"/>
      <c r="O3235" s="615"/>
      <c r="P3235" s="615"/>
      <c r="Q3235" s="615"/>
      <c r="R3235" s="615"/>
      <c r="S3235" s="615"/>
      <c r="T3235" s="615"/>
      <c r="U3235" s="615"/>
      <c r="V3235" s="615"/>
      <c r="W3235" s="615"/>
      <c r="X3235" s="615"/>
      <c r="Y3235" s="615"/>
      <c r="Z3235" s="615"/>
      <c r="AA3235" s="615"/>
      <c r="AB3235" s="615"/>
      <c r="AC3235" s="615"/>
      <c r="AD3235" s="615"/>
      <c r="AE3235" s="109"/>
      <c r="AG3235" s="94">
        <f t="shared" si="4945"/>
        <v>0</v>
      </c>
      <c r="AH3235" s="130">
        <f t="shared" si="4946"/>
        <v>0</v>
      </c>
      <c r="AI3235" s="130">
        <f t="shared" si="4947"/>
        <v>0</v>
      </c>
      <c r="AJ3235" s="130">
        <f t="shared" si="4948"/>
        <v>0</v>
      </c>
      <c r="CL3235" s="70"/>
      <c r="CN3235" s="90"/>
    </row>
    <row r="3236" spans="1:92" ht="15" customHeight="1" x14ac:dyDescent="0.2">
      <c r="C3236" s="85" t="s">
        <v>35</v>
      </c>
      <c r="D3236" s="748" t="s">
        <v>704</v>
      </c>
      <c r="E3236" s="749"/>
      <c r="F3236" s="749"/>
      <c r="G3236" s="749"/>
      <c r="H3236" s="749"/>
      <c r="I3236" s="749"/>
      <c r="J3236" s="749"/>
      <c r="K3236" s="749"/>
      <c r="L3236" s="750"/>
      <c r="M3236" s="615"/>
      <c r="N3236" s="615"/>
      <c r="O3236" s="615"/>
      <c r="P3236" s="615"/>
      <c r="Q3236" s="615"/>
      <c r="R3236" s="615"/>
      <c r="S3236" s="615"/>
      <c r="T3236" s="615"/>
      <c r="U3236" s="615"/>
      <c r="V3236" s="615"/>
      <c r="W3236" s="615"/>
      <c r="X3236" s="615"/>
      <c r="Y3236" s="615"/>
      <c r="Z3236" s="615"/>
      <c r="AA3236" s="615"/>
      <c r="AB3236" s="615"/>
      <c r="AC3236" s="615"/>
      <c r="AD3236" s="615"/>
      <c r="AE3236" s="109"/>
      <c r="AG3236" s="94">
        <f t="shared" si="4945"/>
        <v>0</v>
      </c>
      <c r="AH3236" s="130">
        <f t="shared" si="4946"/>
        <v>0</v>
      </c>
      <c r="AI3236" s="130">
        <f t="shared" si="4947"/>
        <v>0</v>
      </c>
      <c r="AJ3236" s="130">
        <f t="shared" si="4948"/>
        <v>0</v>
      </c>
      <c r="CL3236" s="70"/>
      <c r="CN3236" s="90"/>
    </row>
    <row r="3237" spans="1:92" ht="15" customHeight="1" x14ac:dyDescent="0.2">
      <c r="C3237" s="85" t="s">
        <v>36</v>
      </c>
      <c r="D3237" s="748" t="s">
        <v>705</v>
      </c>
      <c r="E3237" s="749"/>
      <c r="F3237" s="749"/>
      <c r="G3237" s="749"/>
      <c r="H3237" s="749"/>
      <c r="I3237" s="749"/>
      <c r="J3237" s="749"/>
      <c r="K3237" s="749"/>
      <c r="L3237" s="750"/>
      <c r="M3237" s="615"/>
      <c r="N3237" s="615"/>
      <c r="O3237" s="615"/>
      <c r="P3237" s="615"/>
      <c r="Q3237" s="615"/>
      <c r="R3237" s="615"/>
      <c r="S3237" s="615"/>
      <c r="T3237" s="615"/>
      <c r="U3237" s="615"/>
      <c r="V3237" s="615"/>
      <c r="W3237" s="615"/>
      <c r="X3237" s="615"/>
      <c r="Y3237" s="615"/>
      <c r="Z3237" s="615"/>
      <c r="AA3237" s="615"/>
      <c r="AB3237" s="615"/>
      <c r="AC3237" s="615"/>
      <c r="AD3237" s="615"/>
      <c r="AE3237" s="109"/>
      <c r="AG3237" s="94">
        <f t="shared" si="4945"/>
        <v>0</v>
      </c>
      <c r="AH3237" s="130">
        <f t="shared" si="4946"/>
        <v>0</v>
      </c>
      <c r="AI3237" s="130">
        <f t="shared" si="4947"/>
        <v>0</v>
      </c>
      <c r="AJ3237" s="130">
        <f t="shared" si="4948"/>
        <v>0</v>
      </c>
      <c r="CL3237" s="70"/>
      <c r="CN3237" s="90"/>
    </row>
    <row r="3238" spans="1:92" ht="15" customHeight="1" x14ac:dyDescent="0.2">
      <c r="A3238" s="109"/>
      <c r="B3238" s="109"/>
      <c r="C3238" s="85" t="s">
        <v>37</v>
      </c>
      <c r="D3238" s="748" t="s">
        <v>706</v>
      </c>
      <c r="E3238" s="749"/>
      <c r="F3238" s="749"/>
      <c r="G3238" s="749"/>
      <c r="H3238" s="749"/>
      <c r="I3238" s="749"/>
      <c r="J3238" s="749"/>
      <c r="K3238" s="749"/>
      <c r="L3238" s="750"/>
      <c r="M3238" s="615"/>
      <c r="N3238" s="615"/>
      <c r="O3238" s="615"/>
      <c r="P3238" s="615"/>
      <c r="Q3238" s="615"/>
      <c r="R3238" s="615"/>
      <c r="S3238" s="615"/>
      <c r="T3238" s="615"/>
      <c r="U3238" s="615"/>
      <c r="V3238" s="615"/>
      <c r="W3238" s="615"/>
      <c r="X3238" s="615"/>
      <c r="Y3238" s="615"/>
      <c r="Z3238" s="615"/>
      <c r="AA3238" s="615"/>
      <c r="AB3238" s="615"/>
      <c r="AC3238" s="615"/>
      <c r="AD3238" s="615"/>
      <c r="AE3238" s="109"/>
      <c r="AG3238" s="94">
        <f t="shared" si="4945"/>
        <v>0</v>
      </c>
      <c r="AH3238" s="130">
        <f t="shared" si="4946"/>
        <v>0</v>
      </c>
      <c r="AI3238" s="130">
        <f t="shared" si="4947"/>
        <v>0</v>
      </c>
      <c r="AJ3238" s="130">
        <f t="shared" si="4948"/>
        <v>0</v>
      </c>
      <c r="CL3238" s="70"/>
      <c r="CN3238" s="90"/>
    </row>
    <row r="3239" spans="1:92" ht="15" customHeight="1" x14ac:dyDescent="0.2">
      <c r="A3239" s="109"/>
      <c r="B3239" s="109"/>
      <c r="C3239" s="85" t="s">
        <v>40</v>
      </c>
      <c r="D3239" s="748" t="s">
        <v>707</v>
      </c>
      <c r="E3239" s="749"/>
      <c r="F3239" s="749"/>
      <c r="G3239" s="749"/>
      <c r="H3239" s="749"/>
      <c r="I3239" s="749"/>
      <c r="J3239" s="749"/>
      <c r="K3239" s="749"/>
      <c r="L3239" s="750"/>
      <c r="M3239" s="615"/>
      <c r="N3239" s="615"/>
      <c r="O3239" s="615"/>
      <c r="P3239" s="615"/>
      <c r="Q3239" s="615"/>
      <c r="R3239" s="615"/>
      <c r="S3239" s="615"/>
      <c r="T3239" s="615"/>
      <c r="U3239" s="615"/>
      <c r="V3239" s="615"/>
      <c r="W3239" s="615"/>
      <c r="X3239" s="615"/>
      <c r="Y3239" s="615"/>
      <c r="Z3239" s="615"/>
      <c r="AA3239" s="615"/>
      <c r="AB3239" s="615"/>
      <c r="AC3239" s="615"/>
      <c r="AD3239" s="615"/>
      <c r="AE3239" s="109"/>
      <c r="AG3239" s="94">
        <f t="shared" si="4945"/>
        <v>0</v>
      </c>
      <c r="AH3239" s="130">
        <f t="shared" si="4946"/>
        <v>0</v>
      </c>
      <c r="AI3239" s="130">
        <f t="shared" si="4947"/>
        <v>0</v>
      </c>
      <c r="AJ3239" s="130">
        <f t="shared" si="4948"/>
        <v>0</v>
      </c>
      <c r="CL3239" s="70"/>
      <c r="CN3239" s="90"/>
    </row>
    <row r="3240" spans="1:92" ht="15" customHeight="1" x14ac:dyDescent="0.2">
      <c r="A3240" s="109"/>
      <c r="B3240" s="109"/>
      <c r="C3240" s="85" t="s">
        <v>38</v>
      </c>
      <c r="D3240" s="748" t="s">
        <v>708</v>
      </c>
      <c r="E3240" s="749"/>
      <c r="F3240" s="749"/>
      <c r="G3240" s="749"/>
      <c r="H3240" s="749"/>
      <c r="I3240" s="749"/>
      <c r="J3240" s="749"/>
      <c r="K3240" s="749"/>
      <c r="L3240" s="750"/>
      <c r="M3240" s="615"/>
      <c r="N3240" s="615"/>
      <c r="O3240" s="615"/>
      <c r="P3240" s="615"/>
      <c r="Q3240" s="615"/>
      <c r="R3240" s="615"/>
      <c r="S3240" s="615"/>
      <c r="T3240" s="615"/>
      <c r="U3240" s="615"/>
      <c r="V3240" s="615"/>
      <c r="W3240" s="615"/>
      <c r="X3240" s="615"/>
      <c r="Y3240" s="615"/>
      <c r="Z3240" s="615"/>
      <c r="AA3240" s="615"/>
      <c r="AB3240" s="615"/>
      <c r="AC3240" s="615"/>
      <c r="AD3240" s="615"/>
      <c r="AE3240" s="109"/>
      <c r="AG3240" s="94">
        <f t="shared" si="4945"/>
        <v>0</v>
      </c>
      <c r="AH3240" s="130">
        <f t="shared" si="4946"/>
        <v>0</v>
      </c>
      <c r="AI3240" s="130">
        <f t="shared" si="4947"/>
        <v>0</v>
      </c>
      <c r="AJ3240" s="130">
        <f t="shared" si="4948"/>
        <v>0</v>
      </c>
      <c r="CL3240" s="70"/>
      <c r="CN3240" s="90"/>
    </row>
    <row r="3241" spans="1:92" ht="15" customHeight="1" x14ac:dyDescent="0.2">
      <c r="A3241" s="109"/>
      <c r="B3241" s="109"/>
      <c r="C3241" s="85" t="s">
        <v>39</v>
      </c>
      <c r="D3241" s="748" t="s">
        <v>709</v>
      </c>
      <c r="E3241" s="749"/>
      <c r="F3241" s="749"/>
      <c r="G3241" s="749"/>
      <c r="H3241" s="749"/>
      <c r="I3241" s="749"/>
      <c r="J3241" s="749"/>
      <c r="K3241" s="749"/>
      <c r="L3241" s="750"/>
      <c r="M3241" s="615"/>
      <c r="N3241" s="615"/>
      <c r="O3241" s="615"/>
      <c r="P3241" s="615"/>
      <c r="Q3241" s="615"/>
      <c r="R3241" s="615"/>
      <c r="S3241" s="615"/>
      <c r="T3241" s="615"/>
      <c r="U3241" s="615"/>
      <c r="V3241" s="615"/>
      <c r="W3241" s="615"/>
      <c r="X3241" s="615"/>
      <c r="Y3241" s="615"/>
      <c r="Z3241" s="615"/>
      <c r="AA3241" s="615"/>
      <c r="AB3241" s="615"/>
      <c r="AC3241" s="615"/>
      <c r="AD3241" s="615"/>
      <c r="AE3241" s="109"/>
      <c r="AG3241" s="94">
        <f t="shared" si="4945"/>
        <v>0</v>
      </c>
      <c r="AH3241" s="130">
        <f t="shared" si="4946"/>
        <v>0</v>
      </c>
      <c r="AI3241" s="130">
        <f t="shared" si="4947"/>
        <v>0</v>
      </c>
      <c r="AJ3241" s="130">
        <f t="shared" si="4948"/>
        <v>0</v>
      </c>
      <c r="CL3241" s="70"/>
      <c r="CN3241" s="90"/>
    </row>
    <row r="3242" spans="1:92" ht="24" customHeight="1" x14ac:dyDescent="0.2">
      <c r="A3242" s="109"/>
      <c r="B3242" s="109"/>
      <c r="C3242" s="85" t="s">
        <v>41</v>
      </c>
      <c r="D3242" s="748" t="s">
        <v>715</v>
      </c>
      <c r="E3242" s="749"/>
      <c r="F3242" s="749"/>
      <c r="G3242" s="749"/>
      <c r="H3242" s="749"/>
      <c r="I3242" s="749"/>
      <c r="J3242" s="749"/>
      <c r="K3242" s="749"/>
      <c r="L3242" s="750"/>
      <c r="M3242" s="615"/>
      <c r="N3242" s="615"/>
      <c r="O3242" s="615"/>
      <c r="P3242" s="615"/>
      <c r="Q3242" s="615"/>
      <c r="R3242" s="615"/>
      <c r="S3242" s="615"/>
      <c r="T3242" s="615"/>
      <c r="U3242" s="615"/>
      <c r="V3242" s="615"/>
      <c r="W3242" s="615"/>
      <c r="X3242" s="615"/>
      <c r="Y3242" s="615"/>
      <c r="Z3242" s="615"/>
      <c r="AA3242" s="615"/>
      <c r="AB3242" s="615"/>
      <c r="AC3242" s="615"/>
      <c r="AD3242" s="615"/>
      <c r="AE3242" s="109"/>
      <c r="AG3242" s="94">
        <f t="shared" si="4945"/>
        <v>0</v>
      </c>
      <c r="AH3242" s="130">
        <f t="shared" si="4946"/>
        <v>0</v>
      </c>
      <c r="AI3242" s="130">
        <f t="shared" si="4947"/>
        <v>0</v>
      </c>
      <c r="AJ3242" s="130">
        <f t="shared" si="4948"/>
        <v>0</v>
      </c>
      <c r="CL3242" s="70"/>
      <c r="CN3242" s="90"/>
    </row>
    <row r="3243" spans="1:92" ht="15" customHeight="1" x14ac:dyDescent="0.2">
      <c r="A3243" s="109"/>
      <c r="B3243" s="109"/>
      <c r="C3243" s="85" t="s">
        <v>42</v>
      </c>
      <c r="D3243" s="748" t="s">
        <v>710</v>
      </c>
      <c r="E3243" s="749"/>
      <c r="F3243" s="749"/>
      <c r="G3243" s="749"/>
      <c r="H3243" s="749"/>
      <c r="I3243" s="749"/>
      <c r="J3243" s="749"/>
      <c r="K3243" s="749"/>
      <c r="L3243" s="750"/>
      <c r="M3243" s="615"/>
      <c r="N3243" s="615"/>
      <c r="O3243" s="615"/>
      <c r="P3243" s="615"/>
      <c r="Q3243" s="615"/>
      <c r="R3243" s="615"/>
      <c r="S3243" s="615"/>
      <c r="T3243" s="615"/>
      <c r="U3243" s="615"/>
      <c r="V3243" s="615"/>
      <c r="W3243" s="615"/>
      <c r="X3243" s="615"/>
      <c r="Y3243" s="615"/>
      <c r="Z3243" s="615"/>
      <c r="AA3243" s="615"/>
      <c r="AB3243" s="615"/>
      <c r="AC3243" s="615"/>
      <c r="AD3243" s="615"/>
      <c r="AE3243" s="109"/>
      <c r="AG3243" s="94">
        <f t="shared" si="4945"/>
        <v>0</v>
      </c>
      <c r="AH3243" s="130">
        <f t="shared" si="4946"/>
        <v>0</v>
      </c>
      <c r="AI3243" s="130">
        <f t="shared" si="4947"/>
        <v>0</v>
      </c>
      <c r="AJ3243" s="130">
        <f t="shared" si="4948"/>
        <v>0</v>
      </c>
      <c r="CL3243" s="70"/>
      <c r="CN3243" s="90"/>
    </row>
    <row r="3244" spans="1:92" ht="15" customHeight="1" x14ac:dyDescent="0.2">
      <c r="A3244" s="109"/>
      <c r="B3244" s="109"/>
      <c r="C3244" s="85" t="s">
        <v>43</v>
      </c>
      <c r="D3244" s="748" t="s">
        <v>711</v>
      </c>
      <c r="E3244" s="749"/>
      <c r="F3244" s="749"/>
      <c r="G3244" s="749"/>
      <c r="H3244" s="749"/>
      <c r="I3244" s="749"/>
      <c r="J3244" s="749"/>
      <c r="K3244" s="749"/>
      <c r="L3244" s="750"/>
      <c r="M3244" s="615"/>
      <c r="N3244" s="615"/>
      <c r="O3244" s="615"/>
      <c r="P3244" s="615"/>
      <c r="Q3244" s="615"/>
      <c r="R3244" s="615"/>
      <c r="S3244" s="615"/>
      <c r="T3244" s="615"/>
      <c r="U3244" s="615"/>
      <c r="V3244" s="615"/>
      <c r="W3244" s="615"/>
      <c r="X3244" s="615"/>
      <c r="Y3244" s="615"/>
      <c r="Z3244" s="615"/>
      <c r="AA3244" s="615"/>
      <c r="AB3244" s="615"/>
      <c r="AC3244" s="615"/>
      <c r="AD3244" s="615"/>
      <c r="AE3244" s="109"/>
      <c r="AG3244" s="94">
        <f t="shared" si="4945"/>
        <v>0</v>
      </c>
      <c r="AH3244" s="130">
        <f t="shared" si="4946"/>
        <v>0</v>
      </c>
      <c r="AI3244" s="130">
        <f t="shared" si="4947"/>
        <v>0</v>
      </c>
      <c r="AJ3244" s="130">
        <f t="shared" si="4948"/>
        <v>0</v>
      </c>
      <c r="CL3244" s="70"/>
      <c r="CN3244" s="90"/>
    </row>
    <row r="3245" spans="1:92" ht="15" customHeight="1" x14ac:dyDescent="0.2">
      <c r="A3245" s="109"/>
      <c r="B3245" s="109"/>
      <c r="C3245" s="85" t="s">
        <v>44</v>
      </c>
      <c r="D3245" s="748" t="s">
        <v>712</v>
      </c>
      <c r="E3245" s="749"/>
      <c r="F3245" s="749"/>
      <c r="G3245" s="749"/>
      <c r="H3245" s="749"/>
      <c r="I3245" s="749"/>
      <c r="J3245" s="749"/>
      <c r="K3245" s="749"/>
      <c r="L3245" s="750"/>
      <c r="M3245" s="615"/>
      <c r="N3245" s="615"/>
      <c r="O3245" s="615"/>
      <c r="P3245" s="615"/>
      <c r="Q3245" s="615"/>
      <c r="R3245" s="615"/>
      <c r="S3245" s="615"/>
      <c r="T3245" s="615"/>
      <c r="U3245" s="615"/>
      <c r="V3245" s="615"/>
      <c r="W3245" s="615"/>
      <c r="X3245" s="615"/>
      <c r="Y3245" s="615"/>
      <c r="Z3245" s="615"/>
      <c r="AA3245" s="615"/>
      <c r="AB3245" s="615"/>
      <c r="AC3245" s="615"/>
      <c r="AD3245" s="615"/>
      <c r="AE3245" s="109"/>
      <c r="AG3245" s="94">
        <f t="shared" si="4945"/>
        <v>0</v>
      </c>
      <c r="AH3245" s="130">
        <f t="shared" si="4946"/>
        <v>0</v>
      </c>
      <c r="AI3245" s="130">
        <f t="shared" si="4947"/>
        <v>0</v>
      </c>
      <c r="AJ3245" s="130">
        <f t="shared" si="4948"/>
        <v>0</v>
      </c>
      <c r="CL3245" s="70"/>
      <c r="CN3245" s="90"/>
    </row>
    <row r="3246" spans="1:92" ht="15" customHeight="1" x14ac:dyDescent="0.2">
      <c r="A3246" s="109"/>
      <c r="B3246" s="109"/>
      <c r="C3246" s="85" t="s">
        <v>45</v>
      </c>
      <c r="D3246" s="748" t="s">
        <v>713</v>
      </c>
      <c r="E3246" s="749"/>
      <c r="F3246" s="749"/>
      <c r="G3246" s="749"/>
      <c r="H3246" s="749"/>
      <c r="I3246" s="749"/>
      <c r="J3246" s="749"/>
      <c r="K3246" s="749"/>
      <c r="L3246" s="750"/>
      <c r="M3246" s="615"/>
      <c r="N3246" s="615"/>
      <c r="O3246" s="615"/>
      <c r="P3246" s="615"/>
      <c r="Q3246" s="615"/>
      <c r="R3246" s="615"/>
      <c r="S3246" s="615"/>
      <c r="T3246" s="615"/>
      <c r="U3246" s="615"/>
      <c r="V3246" s="615"/>
      <c r="W3246" s="615"/>
      <c r="X3246" s="615"/>
      <c r="Y3246" s="615"/>
      <c r="Z3246" s="615"/>
      <c r="AA3246" s="615"/>
      <c r="AB3246" s="615"/>
      <c r="AC3246" s="615"/>
      <c r="AD3246" s="615"/>
      <c r="AE3246" s="109"/>
      <c r="AG3246" s="94">
        <f t="shared" si="4945"/>
        <v>0</v>
      </c>
      <c r="AH3246" s="130">
        <f t="shared" si="4946"/>
        <v>0</v>
      </c>
      <c r="AI3246" s="130">
        <f t="shared" si="4947"/>
        <v>0</v>
      </c>
      <c r="AJ3246" s="130">
        <f t="shared" si="4948"/>
        <v>0</v>
      </c>
      <c r="CL3246" s="70"/>
      <c r="CN3246" s="90"/>
    </row>
    <row r="3247" spans="1:92" ht="15" customHeight="1" x14ac:dyDescent="0.2">
      <c r="A3247" s="109"/>
      <c r="B3247" s="109"/>
      <c r="C3247" s="85" t="s">
        <v>46</v>
      </c>
      <c r="D3247" s="748" t="s">
        <v>714</v>
      </c>
      <c r="E3247" s="749"/>
      <c r="F3247" s="749"/>
      <c r="G3247" s="749"/>
      <c r="H3247" s="749"/>
      <c r="I3247" s="749"/>
      <c r="J3247" s="749"/>
      <c r="K3247" s="749"/>
      <c r="L3247" s="750"/>
      <c r="M3247" s="615"/>
      <c r="N3247" s="615"/>
      <c r="O3247" s="615"/>
      <c r="P3247" s="615"/>
      <c r="Q3247" s="615"/>
      <c r="R3247" s="615"/>
      <c r="S3247" s="615"/>
      <c r="T3247" s="615"/>
      <c r="U3247" s="615"/>
      <c r="V3247" s="615"/>
      <c r="W3247" s="615"/>
      <c r="X3247" s="615"/>
      <c r="Y3247" s="615"/>
      <c r="Z3247" s="615"/>
      <c r="AA3247" s="615"/>
      <c r="AB3247" s="615"/>
      <c r="AC3247" s="615"/>
      <c r="AD3247" s="615"/>
      <c r="AE3247" s="109"/>
      <c r="AG3247" s="94">
        <f t="shared" si="4945"/>
        <v>0</v>
      </c>
      <c r="AH3247" s="130">
        <f t="shared" si="4946"/>
        <v>0</v>
      </c>
      <c r="AI3247" s="130">
        <f t="shared" si="4947"/>
        <v>0</v>
      </c>
      <c r="AJ3247" s="130">
        <f t="shared" si="4948"/>
        <v>0</v>
      </c>
      <c r="CL3247" s="70"/>
      <c r="CN3247" s="90"/>
    </row>
    <row r="3248" spans="1:92" ht="15" customHeight="1" x14ac:dyDescent="0.2">
      <c r="A3248" s="109"/>
      <c r="B3248" s="109"/>
      <c r="C3248" s="85" t="s">
        <v>47</v>
      </c>
      <c r="D3248" s="748" t="s">
        <v>692</v>
      </c>
      <c r="E3248" s="749"/>
      <c r="F3248" s="749"/>
      <c r="G3248" s="749"/>
      <c r="H3248" s="749"/>
      <c r="I3248" s="749"/>
      <c r="J3248" s="749"/>
      <c r="K3248" s="749"/>
      <c r="L3248" s="750"/>
      <c r="M3248" s="615"/>
      <c r="N3248" s="615"/>
      <c r="O3248" s="615"/>
      <c r="P3248" s="615"/>
      <c r="Q3248" s="615"/>
      <c r="R3248" s="615"/>
      <c r="S3248" s="615"/>
      <c r="T3248" s="615"/>
      <c r="U3248" s="615"/>
      <c r="V3248" s="615"/>
      <c r="W3248" s="615"/>
      <c r="X3248" s="615"/>
      <c r="Y3248" s="615"/>
      <c r="Z3248" s="615"/>
      <c r="AA3248" s="615"/>
      <c r="AB3248" s="615"/>
      <c r="AC3248" s="615"/>
      <c r="AD3248" s="615"/>
      <c r="AE3248" s="109"/>
      <c r="AG3248" s="94">
        <f t="shared" si="4945"/>
        <v>0</v>
      </c>
      <c r="AH3248" s="130">
        <f t="shared" si="4946"/>
        <v>0</v>
      </c>
      <c r="AI3248" s="130">
        <f t="shared" si="4947"/>
        <v>0</v>
      </c>
      <c r="AJ3248" s="130">
        <f t="shared" si="4948"/>
        <v>0</v>
      </c>
      <c r="CL3248" s="70"/>
      <c r="CN3248" s="90"/>
    </row>
    <row r="3249" spans="1:92" ht="15" customHeight="1" x14ac:dyDescent="0.2">
      <c r="A3249" s="109"/>
      <c r="B3249" s="109"/>
      <c r="L3249" s="112" t="s">
        <v>84</v>
      </c>
      <c r="M3249" s="693">
        <f>IF(AND(SUM(M3229:R3248)=0,COUNTIF(M3229:R3248,"NS")&gt;0),"NS",SUM(M3229:R3248))</f>
        <v>0</v>
      </c>
      <c r="N3249" s="693"/>
      <c r="O3249" s="693"/>
      <c r="P3249" s="693"/>
      <c r="Q3249" s="693"/>
      <c r="R3249" s="693"/>
      <c r="S3249" s="693">
        <f t="shared" ref="S3249" si="4950">IF(AND(SUM(S3229:X3248)=0,COUNTIF(S3229:X3248,"NS")&gt;0),"NS",SUM(S3229:X3248))</f>
        <v>0</v>
      </c>
      <c r="T3249" s="693"/>
      <c r="U3249" s="693"/>
      <c r="V3249" s="693"/>
      <c r="W3249" s="693"/>
      <c r="X3249" s="693"/>
      <c r="Y3249" s="693">
        <f t="shared" ref="Y3249" si="4951">IF(AND(SUM(Y3229:AD3248)=0,COUNTIF(Y3229:AD3248,"NS")&gt;0),"NS",SUM(Y3229:AD3248))</f>
        <v>0</v>
      </c>
      <c r="Z3249" s="693"/>
      <c r="AA3249" s="693"/>
      <c r="AB3249" s="693"/>
      <c r="AC3249" s="693"/>
      <c r="AD3249" s="693"/>
      <c r="AE3249" s="109"/>
      <c r="AJ3249" s="90">
        <f>SUM(AJ3229:AJ3248)</f>
        <v>0</v>
      </c>
      <c r="CL3249" s="70"/>
      <c r="CN3249" s="90"/>
    </row>
    <row r="3250" spans="1:92" ht="15" customHeight="1" x14ac:dyDescent="0.2">
      <c r="A3250" s="109"/>
      <c r="B3250" s="109"/>
      <c r="AE3250" s="109"/>
    </row>
    <row r="3251" spans="1:92" ht="24" customHeight="1" x14ac:dyDescent="0.2">
      <c r="A3251" s="109"/>
      <c r="B3251" s="109"/>
      <c r="C3251" s="606" t="s">
        <v>1010</v>
      </c>
      <c r="D3251" s="607"/>
      <c r="E3251" s="607"/>
      <c r="F3251" s="607"/>
      <c r="G3251" s="607"/>
      <c r="H3251" s="607"/>
      <c r="I3251" s="607"/>
      <c r="J3251" s="607"/>
      <c r="K3251" s="607"/>
      <c r="L3251" s="607"/>
      <c r="M3251" s="607"/>
      <c r="N3251" s="607"/>
      <c r="O3251" s="607"/>
      <c r="P3251" s="607"/>
      <c r="Q3251" s="607"/>
      <c r="R3251" s="607"/>
      <c r="S3251" s="607"/>
      <c r="T3251" s="607"/>
      <c r="U3251" s="607"/>
      <c r="V3251" s="607"/>
      <c r="W3251" s="607"/>
      <c r="X3251" s="607"/>
      <c r="Y3251" s="607"/>
      <c r="Z3251" s="607"/>
      <c r="AA3251" s="607"/>
      <c r="AB3251" s="607"/>
      <c r="AC3251" s="607"/>
      <c r="AD3251" s="607"/>
      <c r="AE3251" s="109"/>
    </row>
    <row r="3252" spans="1:92" ht="15" customHeight="1" x14ac:dyDescent="0.2">
      <c r="A3252" s="109"/>
      <c r="B3252" s="536" t="str">
        <f>IF(AI3226=0,"","Error: Debe completar toda la información requerida.")</f>
        <v/>
      </c>
      <c r="C3252" s="536"/>
      <c r="D3252" s="536"/>
      <c r="E3252" s="536"/>
      <c r="F3252" s="536"/>
      <c r="G3252" s="536"/>
      <c r="H3252" s="536"/>
      <c r="I3252" s="536"/>
      <c r="J3252" s="536"/>
      <c r="K3252" s="536"/>
      <c r="L3252" s="536"/>
      <c r="M3252" s="536"/>
      <c r="N3252" s="536"/>
      <c r="O3252" s="536"/>
      <c r="P3252" s="536"/>
      <c r="Q3252" s="536"/>
      <c r="R3252" s="536"/>
      <c r="S3252" s="536"/>
      <c r="T3252" s="536"/>
      <c r="U3252" s="536"/>
      <c r="V3252" s="536"/>
      <c r="W3252" s="536"/>
      <c r="X3252" s="536"/>
      <c r="Y3252" s="536"/>
      <c r="Z3252" s="536"/>
      <c r="AA3252" s="536"/>
      <c r="AB3252" s="536"/>
      <c r="AC3252" s="536"/>
      <c r="AD3252" s="536"/>
      <c r="AE3252" s="109"/>
    </row>
    <row r="3253" spans="1:92" ht="15" customHeight="1" x14ac:dyDescent="0.2">
      <c r="A3253" s="109"/>
      <c r="B3253" s="511" t="str">
        <f>IF(AJ3249&lt;&gt;0,"Error: Verificar sumas por fila.","")</f>
        <v/>
      </c>
      <c r="C3253" s="511"/>
      <c r="D3253" s="511"/>
      <c r="E3253" s="511"/>
      <c r="F3253" s="511"/>
      <c r="G3253" s="511"/>
      <c r="H3253" s="511"/>
      <c r="I3253" s="511"/>
      <c r="J3253" s="511"/>
      <c r="K3253" s="511"/>
      <c r="L3253" s="511"/>
      <c r="M3253" s="511"/>
      <c r="N3253" s="511"/>
      <c r="O3253" s="511"/>
      <c r="P3253" s="511"/>
      <c r="Q3253" s="511"/>
      <c r="R3253" s="511"/>
      <c r="S3253" s="511"/>
      <c r="T3253" s="511"/>
      <c r="U3253" s="511"/>
      <c r="V3253" s="511"/>
      <c r="W3253" s="511"/>
      <c r="X3253" s="511"/>
      <c r="Y3253" s="511"/>
      <c r="Z3253" s="511"/>
      <c r="AA3253" s="511"/>
      <c r="AB3253" s="511"/>
      <c r="AC3253" s="511"/>
      <c r="AD3253" s="511"/>
      <c r="AE3253" s="109"/>
    </row>
    <row r="3254" spans="1:92" ht="15" customHeight="1" x14ac:dyDescent="0.2">
      <c r="B3254" s="535" t="str">
        <f>IF(AND(AR3231=0,AW3233=0),"",IF(AND(AR3231&lt;&gt;0,AW3233=0),"Error: Verificar la consistencia con la pregunta 72",IF(AND(AR3231=0,AW3233&lt;&gt;0),"Error: Se está haciendo mal uso del criterio de No Identificado.","Error: Verificar la consistencia con la P72. A demás, se está haciendo mal uso del criterio de No Identificado.")))</f>
        <v/>
      </c>
      <c r="C3254" s="535"/>
      <c r="D3254" s="535"/>
      <c r="E3254" s="535"/>
      <c r="F3254" s="535"/>
      <c r="G3254" s="535"/>
      <c r="H3254" s="535"/>
      <c r="I3254" s="535"/>
      <c r="J3254" s="535"/>
      <c r="K3254" s="535"/>
      <c r="L3254" s="535"/>
      <c r="M3254" s="535"/>
      <c r="N3254" s="535"/>
      <c r="O3254" s="535"/>
      <c r="P3254" s="535"/>
      <c r="Q3254" s="535"/>
      <c r="R3254" s="535"/>
      <c r="S3254" s="535"/>
      <c r="T3254" s="535"/>
      <c r="U3254" s="535"/>
      <c r="V3254" s="535"/>
      <c r="W3254" s="535"/>
      <c r="X3254" s="535"/>
      <c r="Y3254" s="535"/>
      <c r="Z3254" s="535"/>
      <c r="AA3254" s="535"/>
      <c r="AB3254" s="535"/>
      <c r="AC3254" s="535"/>
      <c r="AD3254" s="535"/>
      <c r="AE3254" s="109"/>
    </row>
    <row r="3255" spans="1:92" ht="24" customHeight="1" x14ac:dyDescent="0.2">
      <c r="A3255" s="36" t="s">
        <v>797</v>
      </c>
      <c r="B3255" s="636" t="s">
        <v>1517</v>
      </c>
      <c r="C3255" s="636"/>
      <c r="D3255" s="636"/>
      <c r="E3255" s="636"/>
      <c r="F3255" s="636"/>
      <c r="G3255" s="636"/>
      <c r="H3255" s="636"/>
      <c r="I3255" s="636"/>
      <c r="J3255" s="636"/>
      <c r="K3255" s="636"/>
      <c r="L3255" s="636"/>
      <c r="M3255" s="636"/>
      <c r="N3255" s="636"/>
      <c r="O3255" s="636"/>
      <c r="P3255" s="636"/>
      <c r="Q3255" s="636"/>
      <c r="R3255" s="636"/>
      <c r="S3255" s="636"/>
      <c r="T3255" s="636"/>
      <c r="U3255" s="636"/>
      <c r="V3255" s="636"/>
      <c r="W3255" s="636"/>
      <c r="X3255" s="636"/>
      <c r="Y3255" s="636"/>
      <c r="Z3255" s="636"/>
      <c r="AA3255" s="636"/>
      <c r="AB3255" s="636"/>
      <c r="AC3255" s="636"/>
      <c r="AD3255" s="636"/>
      <c r="AE3255" s="109"/>
      <c r="AG3255" s="74" t="s">
        <v>2032</v>
      </c>
      <c r="AH3255" s="74" t="s">
        <v>2072</v>
      </c>
      <c r="AI3255" s="74" t="s">
        <v>2073</v>
      </c>
      <c r="AJ3255" s="74" t="s">
        <v>2045</v>
      </c>
      <c r="AK3255" s="74" t="s">
        <v>2074</v>
      </c>
      <c r="AL3255" s="74" t="s">
        <v>2075</v>
      </c>
    </row>
    <row r="3256" spans="1:92" ht="24" customHeight="1" x14ac:dyDescent="0.2">
      <c r="C3256" s="674" t="s">
        <v>1725</v>
      </c>
      <c r="D3256" s="674"/>
      <c r="E3256" s="674"/>
      <c r="F3256" s="674"/>
      <c r="G3256" s="674"/>
      <c r="H3256" s="674"/>
      <c r="I3256" s="674"/>
      <c r="J3256" s="674"/>
      <c r="K3256" s="674"/>
      <c r="L3256" s="674"/>
      <c r="M3256" s="674"/>
      <c r="N3256" s="674"/>
      <c r="O3256" s="674"/>
      <c r="P3256" s="674"/>
      <c r="Q3256" s="674"/>
      <c r="R3256" s="674"/>
      <c r="S3256" s="674"/>
      <c r="T3256" s="674"/>
      <c r="U3256" s="674"/>
      <c r="V3256" s="674"/>
      <c r="W3256" s="674"/>
      <c r="X3256" s="674"/>
      <c r="Y3256" s="674"/>
      <c r="Z3256" s="674"/>
      <c r="AA3256" s="674"/>
      <c r="AB3256" s="674"/>
      <c r="AC3256" s="674"/>
      <c r="AD3256" s="674"/>
      <c r="AE3256" s="109"/>
      <c r="AG3256" s="74">
        <f>COUNTBLANK(M3260:AD3262)</f>
        <v>54</v>
      </c>
      <c r="AH3256" s="74">
        <v>54</v>
      </c>
      <c r="AI3256" s="74">
        <v>45</v>
      </c>
      <c r="AJ3256" s="74">
        <f>COUNTBLANK(M3261:AD3261)</f>
        <v>18</v>
      </c>
      <c r="AK3256" s="74">
        <v>18</v>
      </c>
      <c r="AL3256" s="74">
        <v>15</v>
      </c>
    </row>
    <row r="3257" spans="1:92" ht="15" customHeight="1" x14ac:dyDescent="0.2">
      <c r="AE3257" s="109"/>
      <c r="AG3257" s="90" t="s">
        <v>2076</v>
      </c>
      <c r="AI3257" s="90">
        <f>IF(OR(AG3256=AH3256,AG3256=AI3256),0,1)</f>
        <v>0</v>
      </c>
    </row>
    <row r="3258" spans="1:92" ht="15" customHeight="1" x14ac:dyDescent="0.2">
      <c r="C3258" s="491" t="s">
        <v>717</v>
      </c>
      <c r="D3258" s="491"/>
      <c r="E3258" s="491"/>
      <c r="F3258" s="491"/>
      <c r="G3258" s="491"/>
      <c r="H3258" s="491"/>
      <c r="I3258" s="491"/>
      <c r="J3258" s="491"/>
      <c r="K3258" s="491"/>
      <c r="L3258" s="491"/>
      <c r="M3258" s="492" t="s">
        <v>1226</v>
      </c>
      <c r="N3258" s="492"/>
      <c r="O3258" s="492"/>
      <c r="P3258" s="492"/>
      <c r="Q3258" s="492"/>
      <c r="R3258" s="492"/>
      <c r="S3258" s="492"/>
      <c r="T3258" s="492"/>
      <c r="U3258" s="492"/>
      <c r="V3258" s="492"/>
      <c r="W3258" s="492"/>
      <c r="X3258" s="492"/>
      <c r="Y3258" s="492"/>
      <c r="Z3258" s="492"/>
      <c r="AA3258" s="492"/>
      <c r="AB3258" s="492"/>
      <c r="AC3258" s="492"/>
      <c r="AD3258" s="492"/>
      <c r="AE3258" s="109"/>
      <c r="AG3258" s="74"/>
      <c r="AH3258" s="226"/>
      <c r="AI3258" s="95"/>
      <c r="AJ3258" s="95"/>
      <c r="AK3258" s="576" t="s">
        <v>2224</v>
      </c>
      <c r="AL3258" s="576" t="s">
        <v>2225</v>
      </c>
      <c r="AM3258" s="561" t="s">
        <v>2204</v>
      </c>
      <c r="AN3258" s="561"/>
      <c r="AO3258" s="561" t="s">
        <v>2226</v>
      </c>
      <c r="AP3258" s="561"/>
    </row>
    <row r="3259" spans="1:92" ht="15" customHeight="1" x14ac:dyDescent="0.2">
      <c r="C3259" s="491"/>
      <c r="D3259" s="491"/>
      <c r="E3259" s="491"/>
      <c r="F3259" s="491"/>
      <c r="G3259" s="491"/>
      <c r="H3259" s="491"/>
      <c r="I3259" s="491"/>
      <c r="J3259" s="491"/>
      <c r="K3259" s="491"/>
      <c r="L3259" s="491"/>
      <c r="M3259" s="610" t="s">
        <v>80</v>
      </c>
      <c r="N3259" s="611"/>
      <c r="O3259" s="611"/>
      <c r="P3259" s="611"/>
      <c r="Q3259" s="611"/>
      <c r="R3259" s="611"/>
      <c r="S3259" s="612" t="s">
        <v>81</v>
      </c>
      <c r="T3259" s="613"/>
      <c r="U3259" s="613"/>
      <c r="V3259" s="613"/>
      <c r="W3259" s="613"/>
      <c r="X3259" s="613"/>
      <c r="Y3259" s="612" t="s">
        <v>82</v>
      </c>
      <c r="Z3259" s="613"/>
      <c r="AA3259" s="613"/>
      <c r="AB3259" s="613"/>
      <c r="AC3259" s="613"/>
      <c r="AD3259" s="613"/>
      <c r="AE3259" s="109"/>
      <c r="AG3259" s="95" t="s">
        <v>80</v>
      </c>
      <c r="AH3259" s="95" t="s">
        <v>2029</v>
      </c>
      <c r="AI3259" s="95" t="s">
        <v>2078</v>
      </c>
      <c r="AJ3259" s="96" t="s">
        <v>2077</v>
      </c>
      <c r="AK3259" s="576"/>
      <c r="AL3259" s="576"/>
      <c r="AM3259" s="90" t="s">
        <v>2048</v>
      </c>
      <c r="AN3259" s="90" t="s">
        <v>2049</v>
      </c>
      <c r="AO3259" s="90" t="s">
        <v>2048</v>
      </c>
      <c r="AP3259" s="90" t="s">
        <v>2049</v>
      </c>
      <c r="AQ3259" s="227" t="s">
        <v>2150</v>
      </c>
      <c r="AR3259" s="227" t="s">
        <v>2151</v>
      </c>
      <c r="AT3259" s="90" t="s">
        <v>2050</v>
      </c>
      <c r="AU3259" s="90" t="s">
        <v>2318</v>
      </c>
      <c r="AV3259" s="90" t="s">
        <v>2029</v>
      </c>
      <c r="AW3259" s="90" t="s">
        <v>2077</v>
      </c>
      <c r="CL3259" s="70"/>
      <c r="CN3259" s="90"/>
    </row>
    <row r="3260" spans="1:92" ht="15" customHeight="1" x14ac:dyDescent="0.2">
      <c r="C3260" s="87" t="s">
        <v>28</v>
      </c>
      <c r="D3260" s="748" t="s">
        <v>718</v>
      </c>
      <c r="E3260" s="749"/>
      <c r="F3260" s="749"/>
      <c r="G3260" s="749"/>
      <c r="H3260" s="749"/>
      <c r="I3260" s="749"/>
      <c r="J3260" s="749"/>
      <c r="K3260" s="749"/>
      <c r="L3260" s="750"/>
      <c r="M3260" s="615"/>
      <c r="N3260" s="615"/>
      <c r="O3260" s="615"/>
      <c r="P3260" s="615"/>
      <c r="Q3260" s="615"/>
      <c r="R3260" s="615"/>
      <c r="S3260" s="615"/>
      <c r="T3260" s="615"/>
      <c r="U3260" s="615"/>
      <c r="V3260" s="615"/>
      <c r="W3260" s="615"/>
      <c r="X3260" s="615"/>
      <c r="Y3260" s="615"/>
      <c r="Z3260" s="615"/>
      <c r="AA3260" s="615"/>
      <c r="AB3260" s="615"/>
      <c r="AC3260" s="615"/>
      <c r="AD3260" s="615"/>
      <c r="AE3260" s="109"/>
      <c r="AG3260" s="94">
        <f>M3260</f>
        <v>0</v>
      </c>
      <c r="AH3260" s="130">
        <f>COUNTIF(S3260:AD3260,"NS")</f>
        <v>0</v>
      </c>
      <c r="AI3260" s="130">
        <f>SUM(S3260:AD3260)</f>
        <v>0</v>
      </c>
      <c r="AJ3260" s="130">
        <f>IF($AG$3256=$AH$3256,0,
IF(OR(
AND(AG3260=0,AH3260&gt;0),
AND(AG3260="NS",AI3260&gt;0),
AND(AG3260="NS",AI3260=0,AH3260=0)),1,
IF(OR(
AND(AG3260&gt;0,AH3260=2),
AND(AG3260="NS",AH3260=2),
AND(AG3260="NS",AI3260=0,AH3260&gt;0),
AG3260=AI3260),0,1)))</f>
        <v>0</v>
      </c>
      <c r="AK3260" s="130">
        <f>COUNTIF(S3260:X3262,"NS")</f>
        <v>0</v>
      </c>
      <c r="AL3260" s="130">
        <f>COUNTIF(Y3260:AD3262,"NS")</f>
        <v>0</v>
      </c>
      <c r="AM3260" s="90">
        <f>S3063</f>
        <v>0</v>
      </c>
      <c r="AN3260" s="90">
        <f>Y3063</f>
        <v>0</v>
      </c>
      <c r="AO3260" s="90">
        <f>S3263</f>
        <v>0</v>
      </c>
      <c r="AP3260" s="90">
        <f>Y3263</f>
        <v>0</v>
      </c>
      <c r="AQ3260" s="90">
        <f>IF($AG$3256=$AH$3256,0,IF(OR(AO3260=AM3260,AND(AM3260&gt;0,AO3260="NS")),0,1))</f>
        <v>0</v>
      </c>
      <c r="AR3260" s="90">
        <f>IF($AG$3256=$AH$3256,0,IF(OR(AP3260=AN3260,AND(AN3260&gt;0,AP3260="NS")),0,1))</f>
        <v>0</v>
      </c>
      <c r="AS3260" s="90" t="s">
        <v>2104</v>
      </c>
      <c r="AT3260" s="90">
        <f>M3262</f>
        <v>0</v>
      </c>
      <c r="AU3260" s="90">
        <f>COUNTIF(M3260:R3261,"&gt;0")</f>
        <v>0</v>
      </c>
      <c r="AV3260" s="90">
        <f>COUNTIF(M3260:R3261,"NS")</f>
        <v>0</v>
      </c>
      <c r="AW3260" s="90">
        <f>IF($AH$3256=$AI$3256,0,
IF(AND(AT3260&lt;&gt;0,AU3260=0,AV3260=0),1,
IF(AND(AT3260&lt;&gt;0,AND(AU3260&lt;=1,AV3260=0)),1,
IF(AND(AT3260&lt;&gt;0,AND(AU3260=0,AV3260&lt;=1)),1,0))))</f>
        <v>0</v>
      </c>
      <c r="CL3260" s="70"/>
      <c r="CN3260" s="90"/>
    </row>
    <row r="3261" spans="1:92" ht="15" customHeight="1" x14ac:dyDescent="0.2">
      <c r="C3261" s="85" t="s">
        <v>29</v>
      </c>
      <c r="D3261" s="748" t="s">
        <v>719</v>
      </c>
      <c r="E3261" s="749"/>
      <c r="F3261" s="749"/>
      <c r="G3261" s="749"/>
      <c r="H3261" s="749"/>
      <c r="I3261" s="749"/>
      <c r="J3261" s="749"/>
      <c r="K3261" s="749"/>
      <c r="L3261" s="750"/>
      <c r="M3261" s="615"/>
      <c r="N3261" s="615"/>
      <c r="O3261" s="615"/>
      <c r="P3261" s="615"/>
      <c r="Q3261" s="615"/>
      <c r="R3261" s="615"/>
      <c r="S3261" s="615"/>
      <c r="T3261" s="615"/>
      <c r="U3261" s="615"/>
      <c r="V3261" s="615"/>
      <c r="W3261" s="615"/>
      <c r="X3261" s="615"/>
      <c r="Y3261" s="615"/>
      <c r="Z3261" s="615"/>
      <c r="AA3261" s="615"/>
      <c r="AB3261" s="615"/>
      <c r="AC3261" s="615"/>
      <c r="AD3261" s="615"/>
      <c r="AE3261" s="109"/>
      <c r="AG3261" s="94">
        <f>M3261</f>
        <v>0</v>
      </c>
      <c r="AH3261" s="130">
        <f>COUNTIF(S3261:AD3261,"NS")</f>
        <v>0</v>
      </c>
      <c r="AI3261" s="130">
        <f>SUM(S3261:AD3261)</f>
        <v>0</v>
      </c>
      <c r="AJ3261" s="130">
        <f t="shared" ref="AJ3261:AJ3262" si="4952">IF($AG$3256=$AH$3256,0,
IF(OR(
AND(AG3261=0,AH3261&gt;0),
AND(AG3261="NS",AI3261&gt;0),
AND(AG3261="NS",AI3261=0,AH3261=0)),1,
IF(OR(
AND(AG3261&gt;0,AH3261=2),
AND(AG3261="NS",AH3261=2),
AND(AG3261="NS",AI3261=0,AH3261&gt;0),
AG3261=AI3261),0,1)))</f>
        <v>0</v>
      </c>
      <c r="AK3261" s="130"/>
      <c r="AL3261" s="130"/>
      <c r="AR3261" s="90">
        <f>SUM(AQ3260:AR3260)</f>
        <v>0</v>
      </c>
      <c r="AS3261" s="90" t="s">
        <v>2048</v>
      </c>
      <c r="AT3261" s="90">
        <f>S3262</f>
        <v>0</v>
      </c>
      <c r="AU3261" s="90">
        <f>COUNTIF(S3260:X3261,"&gt;0")</f>
        <v>0</v>
      </c>
      <c r="AV3261" s="90">
        <f>COUNTIF(S3260:X3261,"NS")</f>
        <v>0</v>
      </c>
      <c r="AW3261" s="90">
        <f t="shared" ref="AW3261:AW3262" si="4953">IF($AH$3256=$AI$3256,0,
IF(AND(AT3261&lt;&gt;0,AU3261=0,AV3261=0),1,
IF(AND(AT3261&lt;&gt;0,AND(AU3261&lt;=1,AV3261=0)),1,
IF(AND(AT3261&lt;&gt;0,AND(AU3261=0,AV3261&lt;=1)),1,0))))</f>
        <v>0</v>
      </c>
      <c r="CL3261" s="70"/>
      <c r="CN3261" s="90"/>
    </row>
    <row r="3262" spans="1:92" ht="15" customHeight="1" x14ac:dyDescent="0.2">
      <c r="C3262" s="85" t="s">
        <v>30</v>
      </c>
      <c r="D3262" s="748" t="s">
        <v>692</v>
      </c>
      <c r="E3262" s="749"/>
      <c r="F3262" s="749"/>
      <c r="G3262" s="749"/>
      <c r="H3262" s="749"/>
      <c r="I3262" s="749"/>
      <c r="J3262" s="749"/>
      <c r="K3262" s="749"/>
      <c r="L3262" s="750"/>
      <c r="M3262" s="615"/>
      <c r="N3262" s="615"/>
      <c r="O3262" s="615"/>
      <c r="P3262" s="615"/>
      <c r="Q3262" s="615"/>
      <c r="R3262" s="615"/>
      <c r="S3262" s="615"/>
      <c r="T3262" s="615"/>
      <c r="U3262" s="615"/>
      <c r="V3262" s="615"/>
      <c r="W3262" s="615"/>
      <c r="X3262" s="615"/>
      <c r="Y3262" s="615"/>
      <c r="Z3262" s="615"/>
      <c r="AA3262" s="615"/>
      <c r="AB3262" s="615"/>
      <c r="AC3262" s="615"/>
      <c r="AD3262" s="615"/>
      <c r="AE3262" s="109"/>
      <c r="AG3262" s="94">
        <f>M3262</f>
        <v>0</v>
      </c>
      <c r="AH3262" s="130">
        <f>COUNTIF(S3262:AD3262,"NS")</f>
        <v>0</v>
      </c>
      <c r="AI3262" s="130">
        <f>SUM(S3262:AD3262)</f>
        <v>0</v>
      </c>
      <c r="AJ3262" s="130">
        <f t="shared" si="4952"/>
        <v>0</v>
      </c>
      <c r="AS3262" s="90" t="s">
        <v>2049</v>
      </c>
      <c r="AT3262" s="90">
        <f>Y3262</f>
        <v>0</v>
      </c>
      <c r="AU3262" s="90">
        <f>COUNTIF(Y3260:AD3261,"&gt;0")</f>
        <v>0</v>
      </c>
      <c r="AV3262" s="90">
        <f>COUNTIF(Y3260:AD3261,"NS")</f>
        <v>0</v>
      </c>
      <c r="AW3262" s="90">
        <f t="shared" si="4953"/>
        <v>0</v>
      </c>
      <c r="CL3262" s="70"/>
      <c r="CN3262" s="90"/>
    </row>
    <row r="3263" spans="1:92" ht="15" customHeight="1" x14ac:dyDescent="0.2">
      <c r="L3263" s="112" t="s">
        <v>84</v>
      </c>
      <c r="M3263" s="693">
        <f>IF(AND(SUM(M3260:R3262)=0,COUNTIF(M3260:R3262,"NS")&gt;0),"NS",SUM(M3260:R3262))</f>
        <v>0</v>
      </c>
      <c r="N3263" s="693"/>
      <c r="O3263" s="693"/>
      <c r="P3263" s="693"/>
      <c r="Q3263" s="693"/>
      <c r="R3263" s="693"/>
      <c r="S3263" s="693">
        <f t="shared" ref="S3263" si="4954">IF(AND(SUM(S3260:X3262)=0,COUNTIF(S3260:X3262,"NS")&gt;0),"NS",SUM(S3260:X3262))</f>
        <v>0</v>
      </c>
      <c r="T3263" s="693"/>
      <c r="U3263" s="693"/>
      <c r="V3263" s="693"/>
      <c r="W3263" s="693"/>
      <c r="X3263" s="693"/>
      <c r="Y3263" s="693">
        <f t="shared" ref="Y3263" si="4955">IF(AND(SUM(Y3260:AD3262)=0,COUNTIF(Y3260:AD3262,"NS")&gt;0),"NS",SUM(Y3260:AD3262))</f>
        <v>0</v>
      </c>
      <c r="Z3263" s="693"/>
      <c r="AA3263" s="693"/>
      <c r="AB3263" s="693"/>
      <c r="AC3263" s="693"/>
      <c r="AD3263" s="693"/>
      <c r="AE3263" s="109"/>
      <c r="AJ3263" s="90">
        <f>SUM(AJ3260:AJ3262)</f>
        <v>0</v>
      </c>
      <c r="AW3263" s="90">
        <f>SUM(AW3260:AW3262)</f>
        <v>0</v>
      </c>
      <c r="CL3263" s="70"/>
      <c r="CN3263" s="90"/>
    </row>
    <row r="3264" spans="1:92" ht="15" customHeight="1" x14ac:dyDescent="0.2">
      <c r="B3264" s="536" t="str">
        <f>IF(AI3257=0,"","Error: Debe completar toda la información requerida.")</f>
        <v/>
      </c>
      <c r="C3264" s="536"/>
      <c r="D3264" s="536"/>
      <c r="E3264" s="536"/>
      <c r="F3264" s="536"/>
      <c r="G3264" s="536"/>
      <c r="H3264" s="536"/>
      <c r="I3264" s="536"/>
      <c r="J3264" s="536"/>
      <c r="K3264" s="536"/>
      <c r="L3264" s="536"/>
      <c r="M3264" s="536"/>
      <c r="N3264" s="536"/>
      <c r="O3264" s="536"/>
      <c r="P3264" s="536"/>
      <c r="Q3264" s="536"/>
      <c r="R3264" s="536"/>
      <c r="S3264" s="536"/>
      <c r="T3264" s="536"/>
      <c r="U3264" s="536"/>
      <c r="V3264" s="536"/>
      <c r="W3264" s="536"/>
      <c r="X3264" s="536"/>
      <c r="Y3264" s="536"/>
      <c r="Z3264" s="536"/>
      <c r="AA3264" s="536"/>
      <c r="AB3264" s="536"/>
      <c r="AC3264" s="536"/>
      <c r="AD3264" s="536"/>
      <c r="AE3264" s="109"/>
      <c r="CL3264" s="70"/>
      <c r="CN3264" s="90"/>
    </row>
    <row r="3265" spans="1:92" ht="15" customHeight="1" x14ac:dyDescent="0.2">
      <c r="B3265" s="511" t="str">
        <f>IF(AJ3263&lt;&gt;0,"Error: Verificar sumas por fila.","")</f>
        <v/>
      </c>
      <c r="C3265" s="511"/>
      <c r="D3265" s="511"/>
      <c r="E3265" s="511"/>
      <c r="F3265" s="511"/>
      <c r="G3265" s="511"/>
      <c r="H3265" s="511"/>
      <c r="I3265" s="511"/>
      <c r="J3265" s="511"/>
      <c r="K3265" s="511"/>
      <c r="L3265" s="511"/>
      <c r="M3265" s="511"/>
      <c r="N3265" s="511"/>
      <c r="O3265" s="511"/>
      <c r="P3265" s="511"/>
      <c r="Q3265" s="511"/>
      <c r="R3265" s="511"/>
      <c r="S3265" s="511"/>
      <c r="T3265" s="511"/>
      <c r="U3265" s="511"/>
      <c r="V3265" s="511"/>
      <c r="W3265" s="511"/>
      <c r="X3265" s="511"/>
      <c r="Y3265" s="511"/>
      <c r="Z3265" s="511"/>
      <c r="AA3265" s="511"/>
      <c r="AB3265" s="511"/>
      <c r="AC3265" s="511"/>
      <c r="AD3265" s="511"/>
      <c r="AE3265" s="109"/>
    </row>
    <row r="3266" spans="1:92" ht="15" customHeight="1" x14ac:dyDescent="0.2">
      <c r="B3266" s="535" t="str">
        <f>IF(AND(AR3261=0,AW3263=0),"",IF(AND(AR3261&lt;&gt;0,AW3263=0),"Error: Verificar la consistencia con la pregunta 72",IF(AND(AR3261=0,AW3263&lt;&gt;0),"Error: Se está haciendo mal uso del criterio de No Identificado.","Error: Verificar la consistencia con la P72. A demás, se está haciendo mal uso del criterio de No Identificado.")))</f>
        <v/>
      </c>
      <c r="C3266" s="535"/>
      <c r="D3266" s="535"/>
      <c r="E3266" s="535"/>
      <c r="F3266" s="535"/>
      <c r="G3266" s="535"/>
      <c r="H3266" s="535"/>
      <c r="I3266" s="535"/>
      <c r="J3266" s="535"/>
      <c r="K3266" s="535"/>
      <c r="L3266" s="535"/>
      <c r="M3266" s="535"/>
      <c r="N3266" s="535"/>
      <c r="O3266" s="535"/>
      <c r="P3266" s="535"/>
      <c r="Q3266" s="535"/>
      <c r="R3266" s="535"/>
      <c r="S3266" s="535"/>
      <c r="T3266" s="535"/>
      <c r="U3266" s="535"/>
      <c r="V3266" s="535"/>
      <c r="W3266" s="535"/>
      <c r="X3266" s="535"/>
      <c r="Y3266" s="535"/>
      <c r="Z3266" s="535"/>
      <c r="AA3266" s="535"/>
      <c r="AB3266" s="535"/>
      <c r="AC3266" s="535"/>
      <c r="AD3266" s="535"/>
      <c r="AE3266" s="109"/>
    </row>
    <row r="3267" spans="1:92" ht="24" customHeight="1" x14ac:dyDescent="0.2">
      <c r="A3267" s="36" t="s">
        <v>798</v>
      </c>
      <c r="B3267" s="636" t="s">
        <v>1518</v>
      </c>
      <c r="C3267" s="636"/>
      <c r="D3267" s="636"/>
      <c r="E3267" s="636"/>
      <c r="F3267" s="636"/>
      <c r="G3267" s="636"/>
      <c r="H3267" s="636"/>
      <c r="I3267" s="636"/>
      <c r="J3267" s="636"/>
      <c r="K3267" s="636"/>
      <c r="L3267" s="636"/>
      <c r="M3267" s="636"/>
      <c r="N3267" s="636"/>
      <c r="O3267" s="636"/>
      <c r="P3267" s="636"/>
      <c r="Q3267" s="636"/>
      <c r="R3267" s="636"/>
      <c r="S3267" s="636"/>
      <c r="T3267" s="636"/>
      <c r="U3267" s="636"/>
      <c r="V3267" s="636"/>
      <c r="W3267" s="636"/>
      <c r="X3267" s="636"/>
      <c r="Y3267" s="636"/>
      <c r="Z3267" s="636"/>
      <c r="AA3267" s="636"/>
      <c r="AB3267" s="636"/>
      <c r="AC3267" s="636"/>
      <c r="AD3267" s="636"/>
      <c r="AE3267" s="109"/>
      <c r="AG3267" s="74" t="s">
        <v>2032</v>
      </c>
      <c r="AH3267" s="74" t="s">
        <v>2072</v>
      </c>
      <c r="AI3267" s="74" t="s">
        <v>2073</v>
      </c>
      <c r="AJ3267" s="74" t="s">
        <v>2045</v>
      </c>
      <c r="AK3267" s="74" t="s">
        <v>2074</v>
      </c>
      <c r="AL3267" s="74" t="s">
        <v>2075</v>
      </c>
    </row>
    <row r="3268" spans="1:92" ht="24" customHeight="1" x14ac:dyDescent="0.2">
      <c r="C3268" s="674" t="s">
        <v>1725</v>
      </c>
      <c r="D3268" s="674"/>
      <c r="E3268" s="674"/>
      <c r="F3268" s="674"/>
      <c r="G3268" s="674"/>
      <c r="H3268" s="674"/>
      <c r="I3268" s="674"/>
      <c r="J3268" s="674"/>
      <c r="K3268" s="674"/>
      <c r="L3268" s="674"/>
      <c r="M3268" s="674"/>
      <c r="N3268" s="674"/>
      <c r="O3268" s="674"/>
      <c r="P3268" s="674"/>
      <c r="Q3268" s="674"/>
      <c r="R3268" s="674"/>
      <c r="S3268" s="674"/>
      <c r="T3268" s="674"/>
      <c r="U3268" s="674"/>
      <c r="V3268" s="674"/>
      <c r="W3268" s="674"/>
      <c r="X3268" s="674"/>
      <c r="Y3268" s="674"/>
      <c r="Z3268" s="674"/>
      <c r="AA3268" s="674"/>
      <c r="AB3268" s="674"/>
      <c r="AC3268" s="674"/>
      <c r="AD3268" s="674"/>
      <c r="AE3268" s="109"/>
      <c r="AG3268" s="74">
        <f>COUNTBLANK(M3272:AD3274)</f>
        <v>54</v>
      </c>
      <c r="AH3268" s="74">
        <v>54</v>
      </c>
      <c r="AI3268" s="74">
        <v>45</v>
      </c>
      <c r="AJ3268" s="74">
        <f>COUNTBLANK(M3272:AD3272)</f>
        <v>18</v>
      </c>
      <c r="AK3268" s="74">
        <v>18</v>
      </c>
      <c r="AL3268" s="74">
        <v>15</v>
      </c>
    </row>
    <row r="3269" spans="1:92" ht="15" customHeight="1" x14ac:dyDescent="0.2">
      <c r="AE3269" s="109"/>
      <c r="AG3269" s="90" t="s">
        <v>2076</v>
      </c>
      <c r="AI3269" s="90">
        <f>IF(OR(AG3268=AH3268,AG3268=AI3268),0,1)</f>
        <v>0</v>
      </c>
    </row>
    <row r="3270" spans="1:92" ht="15" customHeight="1" x14ac:dyDescent="0.2">
      <c r="C3270" s="491" t="s">
        <v>721</v>
      </c>
      <c r="D3270" s="491"/>
      <c r="E3270" s="491"/>
      <c r="F3270" s="491"/>
      <c r="G3270" s="491"/>
      <c r="H3270" s="491"/>
      <c r="I3270" s="491"/>
      <c r="J3270" s="491"/>
      <c r="K3270" s="491"/>
      <c r="L3270" s="491"/>
      <c r="M3270" s="609" t="s">
        <v>1226</v>
      </c>
      <c r="N3270" s="609"/>
      <c r="O3270" s="609"/>
      <c r="P3270" s="609"/>
      <c r="Q3270" s="609"/>
      <c r="R3270" s="609"/>
      <c r="S3270" s="609"/>
      <c r="T3270" s="609"/>
      <c r="U3270" s="609"/>
      <c r="V3270" s="609"/>
      <c r="W3270" s="609"/>
      <c r="X3270" s="609"/>
      <c r="Y3270" s="609"/>
      <c r="Z3270" s="609"/>
      <c r="AA3270" s="609"/>
      <c r="AB3270" s="609"/>
      <c r="AC3270" s="609"/>
      <c r="AD3270" s="609"/>
      <c r="AE3270" s="109"/>
      <c r="AG3270" s="74"/>
      <c r="AH3270" s="226"/>
      <c r="AI3270" s="95"/>
      <c r="AJ3270" s="95"/>
      <c r="AK3270" s="576" t="s">
        <v>2227</v>
      </c>
      <c r="AL3270" s="576" t="s">
        <v>2228</v>
      </c>
      <c r="AM3270" s="561" t="s">
        <v>2204</v>
      </c>
      <c r="AN3270" s="561"/>
      <c r="AO3270" s="561" t="s">
        <v>2229</v>
      </c>
      <c r="AP3270" s="561"/>
    </row>
    <row r="3271" spans="1:92" ht="15" customHeight="1" x14ac:dyDescent="0.2">
      <c r="C3271" s="491"/>
      <c r="D3271" s="491"/>
      <c r="E3271" s="491"/>
      <c r="F3271" s="491"/>
      <c r="G3271" s="491"/>
      <c r="H3271" s="491"/>
      <c r="I3271" s="491"/>
      <c r="J3271" s="491"/>
      <c r="K3271" s="491"/>
      <c r="L3271" s="491"/>
      <c r="M3271" s="610" t="s">
        <v>80</v>
      </c>
      <c r="N3271" s="611"/>
      <c r="O3271" s="611"/>
      <c r="P3271" s="611"/>
      <c r="Q3271" s="611"/>
      <c r="R3271" s="611"/>
      <c r="S3271" s="612" t="s">
        <v>81</v>
      </c>
      <c r="T3271" s="613"/>
      <c r="U3271" s="613"/>
      <c r="V3271" s="613"/>
      <c r="W3271" s="613"/>
      <c r="X3271" s="613"/>
      <c r="Y3271" s="612" t="s">
        <v>82</v>
      </c>
      <c r="Z3271" s="613"/>
      <c r="AA3271" s="613"/>
      <c r="AB3271" s="613"/>
      <c r="AC3271" s="613"/>
      <c r="AD3271" s="613"/>
      <c r="AE3271" s="109"/>
      <c r="AG3271" s="95" t="s">
        <v>80</v>
      </c>
      <c r="AH3271" s="95" t="s">
        <v>2029</v>
      </c>
      <c r="AI3271" s="95" t="s">
        <v>2078</v>
      </c>
      <c r="AJ3271" s="96" t="s">
        <v>2077</v>
      </c>
      <c r="AK3271" s="576"/>
      <c r="AL3271" s="576"/>
      <c r="AM3271" s="90" t="s">
        <v>2048</v>
      </c>
      <c r="AN3271" s="90" t="s">
        <v>2049</v>
      </c>
      <c r="AO3271" s="90" t="s">
        <v>2048</v>
      </c>
      <c r="AP3271" s="90" t="s">
        <v>2049</v>
      </c>
      <c r="AQ3271" s="227" t="s">
        <v>2150</v>
      </c>
      <c r="AR3271" s="227" t="s">
        <v>2151</v>
      </c>
      <c r="AT3271" s="90" t="s">
        <v>2050</v>
      </c>
      <c r="AU3271" s="90" t="s">
        <v>2318</v>
      </c>
      <c r="AV3271" s="90" t="s">
        <v>2029</v>
      </c>
      <c r="AW3271" s="90" t="s">
        <v>2077</v>
      </c>
      <c r="CL3271" s="70"/>
      <c r="CN3271" s="90"/>
    </row>
    <row r="3272" spans="1:92" ht="15" customHeight="1" x14ac:dyDescent="0.2">
      <c r="C3272" s="87" t="s">
        <v>28</v>
      </c>
      <c r="D3272" s="748" t="s">
        <v>1298</v>
      </c>
      <c r="E3272" s="749"/>
      <c r="F3272" s="749"/>
      <c r="G3272" s="749"/>
      <c r="H3272" s="749"/>
      <c r="I3272" s="749"/>
      <c r="J3272" s="749"/>
      <c r="K3272" s="749"/>
      <c r="L3272" s="750"/>
      <c r="M3272" s="615"/>
      <c r="N3272" s="615"/>
      <c r="O3272" s="615"/>
      <c r="P3272" s="615"/>
      <c r="Q3272" s="615"/>
      <c r="R3272" s="615"/>
      <c r="S3272" s="615"/>
      <c r="T3272" s="615"/>
      <c r="U3272" s="615"/>
      <c r="V3272" s="615"/>
      <c r="W3272" s="615"/>
      <c r="X3272" s="615"/>
      <c r="Y3272" s="615"/>
      <c r="Z3272" s="615"/>
      <c r="AA3272" s="615"/>
      <c r="AB3272" s="615"/>
      <c r="AC3272" s="615"/>
      <c r="AD3272" s="615"/>
      <c r="AE3272" s="109"/>
      <c r="AG3272" s="94">
        <f>M3272</f>
        <v>0</v>
      </c>
      <c r="AH3272" s="130">
        <f>COUNTIF(S3272:AD3272,"NS")</f>
        <v>0</v>
      </c>
      <c r="AI3272" s="130">
        <f>SUM(S3272:AD3272)</f>
        <v>0</v>
      </c>
      <c r="AJ3272" s="130">
        <f>IF($AG$3256=$AH$3256,0,
IF(OR(
AND(AG3272=0,AH3272&gt;0),
AND(AG3272="NS",AI3272&gt;0),
AND(AG3272="NS",AI3272=0,AH3272=0)),1,
IF(OR(
AND(AG3272&gt;0,AH3272=2),
AND(AG3272="NS",AH3272=2),
AND(AG3272="NS",AI3272=0,AH3272&gt;0),
AG3272=AI3272),0,1)))</f>
        <v>0</v>
      </c>
      <c r="AK3272" s="130">
        <f>COUNTIF(S3272:X3274,"NS")</f>
        <v>0</v>
      </c>
      <c r="AL3272" s="130">
        <f>COUNTIF(Y3272:AD3274,"NS")</f>
        <v>0</v>
      </c>
      <c r="AM3272" s="90">
        <f>S3063</f>
        <v>0</v>
      </c>
      <c r="AN3272" s="90">
        <f>Y3063</f>
        <v>0</v>
      </c>
      <c r="AO3272" s="90">
        <f>S3275</f>
        <v>0</v>
      </c>
      <c r="AP3272" s="90">
        <f>Y3275</f>
        <v>0</v>
      </c>
      <c r="AQ3272" s="90">
        <f>IF($AH$3268=$AI$3268,0,IF(OR(AO3272=AM3272,AND(AM3272&gt;0,AO3272="NS")),0,1))</f>
        <v>0</v>
      </c>
      <c r="AR3272" s="90">
        <f>IF($AH$3268=$AI$3268,0,IF(OR(AP3272=AN3272,AND(AN3272&gt;0,AP3272="NS")),0,1))</f>
        <v>0</v>
      </c>
      <c r="AS3272" s="90" t="s">
        <v>2104</v>
      </c>
      <c r="AT3272" s="90">
        <f>M3274</f>
        <v>0</v>
      </c>
      <c r="AU3272" s="90">
        <f>COUNTIF(M3272:R3273,"&gt;0")</f>
        <v>0</v>
      </c>
      <c r="AV3272" s="90">
        <f>COUNTIF(M3272:R3273,"NS")</f>
        <v>0</v>
      </c>
      <c r="AW3272" s="90">
        <f>IF($AH$3268=$AI$3268,0,
IF(AND(AT3272&lt;&gt;0,AU3272=0,AV3272=0),1,
IF(AND(AT3272&lt;&gt;0,AND(AU3272&lt;=1,AV3272=0)),1,
IF(AND(AT3272&lt;&gt;0,AND(AU3272=0,AV3272&lt;=1)),1,0))))</f>
        <v>0</v>
      </c>
      <c r="CL3272" s="70"/>
      <c r="CN3272" s="90"/>
    </row>
    <row r="3273" spans="1:92" ht="15" customHeight="1" x14ac:dyDescent="0.2">
      <c r="C3273" s="85" t="s">
        <v>29</v>
      </c>
      <c r="D3273" s="748" t="s">
        <v>1299</v>
      </c>
      <c r="E3273" s="749"/>
      <c r="F3273" s="749"/>
      <c r="G3273" s="749"/>
      <c r="H3273" s="749"/>
      <c r="I3273" s="749"/>
      <c r="J3273" s="749"/>
      <c r="K3273" s="749"/>
      <c r="L3273" s="750"/>
      <c r="M3273" s="615"/>
      <c r="N3273" s="615"/>
      <c r="O3273" s="615"/>
      <c r="P3273" s="615"/>
      <c r="Q3273" s="615"/>
      <c r="R3273" s="615"/>
      <c r="S3273" s="615"/>
      <c r="T3273" s="615"/>
      <c r="U3273" s="615"/>
      <c r="V3273" s="615"/>
      <c r="W3273" s="615"/>
      <c r="X3273" s="615"/>
      <c r="Y3273" s="615"/>
      <c r="Z3273" s="615"/>
      <c r="AA3273" s="615"/>
      <c r="AB3273" s="615"/>
      <c r="AC3273" s="615"/>
      <c r="AD3273" s="615"/>
      <c r="AE3273" s="109"/>
      <c r="AG3273" s="94">
        <f>M3273</f>
        <v>0</v>
      </c>
      <c r="AH3273" s="130">
        <f>COUNTIF(S3273:AD3273,"NS")</f>
        <v>0</v>
      </c>
      <c r="AI3273" s="130">
        <f>SUM(S3273:AD3273)</f>
        <v>0</v>
      </c>
      <c r="AJ3273" s="130">
        <f t="shared" ref="AJ3273:AJ3274" si="4956">IF($AG$3256=$AH$3256,0,
IF(OR(
AND(AG3273=0,AH3273&gt;0),
AND(AG3273="NS",AI3273&gt;0),
AND(AG3273="NS",AI3273=0,AH3273=0)),1,
IF(OR(
AND(AG3273&gt;0,AH3273=2),
AND(AG3273="NS",AH3273=2),
AND(AG3273="NS",AI3273=0,AH3273&gt;0),
AG3273=AI3273),0,1)))</f>
        <v>0</v>
      </c>
      <c r="AK3273" s="130"/>
      <c r="AL3273" s="130"/>
      <c r="AR3273" s="90">
        <f>SUM(AQ3272:AR3272)</f>
        <v>0</v>
      </c>
      <c r="AS3273" s="90" t="s">
        <v>2048</v>
      </c>
      <c r="AT3273" s="90">
        <f>S3274</f>
        <v>0</v>
      </c>
      <c r="AU3273" s="90">
        <f>COUNTIF(S3272:X3273,"&gt;0")</f>
        <v>0</v>
      </c>
      <c r="AV3273" s="90">
        <f>COUNTIF(S3272:X3273,"NS")</f>
        <v>0</v>
      </c>
      <c r="AW3273" s="90">
        <f t="shared" ref="AW3273:AW3274" si="4957">IF($AH$3268=$AI$3268,0,
IF(AND(AT3273&lt;&gt;0,AU3273=0,AV3273=0),1,
IF(AND(AT3273&lt;&gt;0,AND(AU3273&lt;=1,AV3273=0)),1,
IF(AND(AT3273&lt;&gt;0,AND(AU3273=0,AV3273&lt;=1)),1,0))))</f>
        <v>0</v>
      </c>
      <c r="CL3273" s="70"/>
      <c r="CN3273" s="90"/>
    </row>
    <row r="3274" spans="1:92" ht="15" customHeight="1" x14ac:dyDescent="0.2">
      <c r="C3274" s="85" t="s">
        <v>30</v>
      </c>
      <c r="D3274" s="748" t="s">
        <v>692</v>
      </c>
      <c r="E3274" s="749"/>
      <c r="F3274" s="749"/>
      <c r="G3274" s="749"/>
      <c r="H3274" s="749"/>
      <c r="I3274" s="749"/>
      <c r="J3274" s="749"/>
      <c r="K3274" s="749"/>
      <c r="L3274" s="750"/>
      <c r="M3274" s="615"/>
      <c r="N3274" s="615"/>
      <c r="O3274" s="615"/>
      <c r="P3274" s="615"/>
      <c r="Q3274" s="615"/>
      <c r="R3274" s="615"/>
      <c r="S3274" s="615"/>
      <c r="T3274" s="615"/>
      <c r="U3274" s="615"/>
      <c r="V3274" s="615"/>
      <c r="W3274" s="615"/>
      <c r="X3274" s="615"/>
      <c r="Y3274" s="615"/>
      <c r="Z3274" s="615"/>
      <c r="AA3274" s="615"/>
      <c r="AB3274" s="615"/>
      <c r="AC3274" s="615"/>
      <c r="AD3274" s="615"/>
      <c r="AE3274" s="109"/>
      <c r="AG3274" s="94">
        <f>M3274</f>
        <v>0</v>
      </c>
      <c r="AH3274" s="130">
        <f>COUNTIF(S3274:AD3274,"NS")</f>
        <v>0</v>
      </c>
      <c r="AI3274" s="130">
        <f>SUM(S3274:AD3274)</f>
        <v>0</v>
      </c>
      <c r="AJ3274" s="130">
        <f t="shared" si="4956"/>
        <v>0</v>
      </c>
      <c r="AS3274" s="90" t="s">
        <v>2049</v>
      </c>
      <c r="AT3274" s="90">
        <f>Y3274</f>
        <v>0</v>
      </c>
      <c r="AU3274" s="90">
        <f>COUNTIF(Y3272:AD3273,"&gt;0")</f>
        <v>0</v>
      </c>
      <c r="AV3274" s="90">
        <f>COUNTIF(Y3272:AD3273,"NS")</f>
        <v>0</v>
      </c>
      <c r="AW3274" s="90">
        <f t="shared" si="4957"/>
        <v>0</v>
      </c>
      <c r="CL3274" s="70"/>
      <c r="CN3274" s="90"/>
    </row>
    <row r="3275" spans="1:92" ht="15" customHeight="1" x14ac:dyDescent="0.2">
      <c r="L3275" s="112" t="s">
        <v>84</v>
      </c>
      <c r="M3275" s="693">
        <f>IF(AND(SUM(M3272:R3274)=0,COUNTIF(M3272:R3274,"NS")&gt;0),"NS",SUM(M3272:R3274))</f>
        <v>0</v>
      </c>
      <c r="N3275" s="693"/>
      <c r="O3275" s="693"/>
      <c r="P3275" s="693"/>
      <c r="Q3275" s="693"/>
      <c r="R3275" s="693"/>
      <c r="S3275" s="693">
        <f t="shared" ref="S3275" si="4958">IF(AND(SUM(S3272:X3274)=0,COUNTIF(S3272:X3274,"NS")&gt;0),"NS",SUM(S3272:X3274))</f>
        <v>0</v>
      </c>
      <c r="T3275" s="693"/>
      <c r="U3275" s="693"/>
      <c r="V3275" s="693"/>
      <c r="W3275" s="693"/>
      <c r="X3275" s="693"/>
      <c r="Y3275" s="693">
        <f t="shared" ref="Y3275" si="4959">IF(AND(SUM(Y3272:AD3274)=0,COUNTIF(Y3272:AD3274,"NS")&gt;0),"NS",SUM(Y3272:AD3274))</f>
        <v>0</v>
      </c>
      <c r="Z3275" s="693"/>
      <c r="AA3275" s="693"/>
      <c r="AB3275" s="693"/>
      <c r="AC3275" s="693"/>
      <c r="AD3275" s="693"/>
      <c r="AE3275" s="109"/>
      <c r="AJ3275" s="90">
        <f>SUM(AJ3272:AJ3274)</f>
        <v>0</v>
      </c>
      <c r="AW3275" s="90">
        <f>SUM(AW3272:AW3274)</f>
        <v>0</v>
      </c>
      <c r="CL3275" s="70"/>
      <c r="CN3275" s="90"/>
    </row>
    <row r="3276" spans="1:92" ht="15" customHeight="1" x14ac:dyDescent="0.2">
      <c r="B3276" s="536" t="str">
        <f>IF(AI3269=0,"","Error: Debe completar toda la información requerida.")</f>
        <v/>
      </c>
      <c r="C3276" s="536"/>
      <c r="D3276" s="536"/>
      <c r="E3276" s="536"/>
      <c r="F3276" s="536"/>
      <c r="G3276" s="536"/>
      <c r="H3276" s="536"/>
      <c r="I3276" s="536"/>
      <c r="J3276" s="536"/>
      <c r="K3276" s="536"/>
      <c r="L3276" s="536"/>
      <c r="M3276" s="536"/>
      <c r="N3276" s="536"/>
      <c r="O3276" s="536"/>
      <c r="P3276" s="536"/>
      <c r="Q3276" s="536"/>
      <c r="R3276" s="536"/>
      <c r="S3276" s="536"/>
      <c r="T3276" s="536"/>
      <c r="U3276" s="536"/>
      <c r="V3276" s="536"/>
      <c r="W3276" s="536"/>
      <c r="X3276" s="536"/>
      <c r="Y3276" s="536"/>
      <c r="Z3276" s="536"/>
      <c r="AA3276" s="536"/>
      <c r="AB3276" s="536"/>
      <c r="AC3276" s="536"/>
      <c r="AD3276" s="536"/>
      <c r="AE3276" s="109"/>
    </row>
    <row r="3277" spans="1:92" ht="15" customHeight="1" x14ac:dyDescent="0.2">
      <c r="B3277" s="511" t="str">
        <f>IF(AJ3275&lt;&gt;0,"Error: Verificar sumas por fila.","")</f>
        <v/>
      </c>
      <c r="C3277" s="511"/>
      <c r="D3277" s="511"/>
      <c r="E3277" s="511"/>
      <c r="F3277" s="511"/>
      <c r="G3277" s="511"/>
      <c r="H3277" s="511"/>
      <c r="I3277" s="511"/>
      <c r="J3277" s="511"/>
      <c r="K3277" s="511"/>
      <c r="L3277" s="511"/>
      <c r="M3277" s="511"/>
      <c r="N3277" s="511"/>
      <c r="O3277" s="511"/>
      <c r="P3277" s="511"/>
      <c r="Q3277" s="511"/>
      <c r="R3277" s="511"/>
      <c r="S3277" s="511"/>
      <c r="T3277" s="511"/>
      <c r="U3277" s="511"/>
      <c r="V3277" s="511"/>
      <c r="W3277" s="511"/>
      <c r="X3277" s="511"/>
      <c r="Y3277" s="511"/>
      <c r="Z3277" s="511"/>
      <c r="AA3277" s="511"/>
      <c r="AB3277" s="511"/>
      <c r="AC3277" s="511"/>
      <c r="AD3277" s="511"/>
      <c r="AE3277" s="109"/>
    </row>
    <row r="3278" spans="1:92" ht="15" customHeight="1" x14ac:dyDescent="0.2">
      <c r="B3278" s="535" t="str">
        <f>IF(AND(AR3273=0,AW3275=0),"",IF(AND(AR3273&lt;&gt;0,AW3275=0),"Error: Verificar la consistencia con la pregunta 72",IF(AND(AR3273=0,AW3275&lt;&gt;0),"Error: Se está haciendo mal uso del criterio de No Identificado.","Error: Verificar la consistencia con la P72. A demás, se está haciendo mal uso del criterio de No Identificado.")))</f>
        <v/>
      </c>
      <c r="C3278" s="535"/>
      <c r="D3278" s="535"/>
      <c r="E3278" s="535"/>
      <c r="F3278" s="535"/>
      <c r="G3278" s="535"/>
      <c r="H3278" s="535"/>
      <c r="I3278" s="535"/>
      <c r="J3278" s="535"/>
      <c r="K3278" s="535"/>
      <c r="L3278" s="535"/>
      <c r="M3278" s="535"/>
      <c r="N3278" s="535"/>
      <c r="O3278" s="535"/>
      <c r="P3278" s="535"/>
      <c r="Q3278" s="535"/>
      <c r="R3278" s="535"/>
      <c r="S3278" s="535"/>
      <c r="T3278" s="535"/>
      <c r="U3278" s="535"/>
      <c r="V3278" s="535"/>
      <c r="W3278" s="535"/>
      <c r="X3278" s="535"/>
      <c r="Y3278" s="535"/>
      <c r="Z3278" s="535"/>
      <c r="AA3278" s="535"/>
      <c r="AB3278" s="535"/>
      <c r="AC3278" s="535"/>
      <c r="AD3278" s="535"/>
      <c r="AE3278" s="109"/>
    </row>
    <row r="3279" spans="1:92" ht="24" customHeight="1" x14ac:dyDescent="0.2">
      <c r="A3279" s="36" t="s">
        <v>799</v>
      </c>
      <c r="B3279" s="636" t="s">
        <v>1519</v>
      </c>
      <c r="C3279" s="636"/>
      <c r="D3279" s="636"/>
      <c r="E3279" s="636"/>
      <c r="F3279" s="636"/>
      <c r="G3279" s="636"/>
      <c r="H3279" s="636"/>
      <c r="I3279" s="636"/>
      <c r="J3279" s="636"/>
      <c r="K3279" s="636"/>
      <c r="L3279" s="636"/>
      <c r="M3279" s="636"/>
      <c r="N3279" s="636"/>
      <c r="O3279" s="636"/>
      <c r="P3279" s="636"/>
      <c r="Q3279" s="636"/>
      <c r="R3279" s="636"/>
      <c r="S3279" s="636"/>
      <c r="T3279" s="636"/>
      <c r="U3279" s="636"/>
      <c r="V3279" s="636"/>
      <c r="W3279" s="636"/>
      <c r="X3279" s="636"/>
      <c r="Y3279" s="636"/>
      <c r="Z3279" s="636"/>
      <c r="AA3279" s="636"/>
      <c r="AB3279" s="636"/>
      <c r="AC3279" s="636"/>
      <c r="AD3279" s="636"/>
      <c r="AE3279" s="109"/>
      <c r="AG3279" s="74" t="s">
        <v>2032</v>
      </c>
      <c r="AH3279" s="74" t="s">
        <v>2072</v>
      </c>
      <c r="AI3279" s="74" t="s">
        <v>2073</v>
      </c>
      <c r="AJ3279" s="74" t="s">
        <v>2045</v>
      </c>
      <c r="AK3279" s="74" t="s">
        <v>2074</v>
      </c>
      <c r="AL3279" s="74" t="s">
        <v>2075</v>
      </c>
    </row>
    <row r="3280" spans="1:92" ht="24" customHeight="1" x14ac:dyDescent="0.2">
      <c r="C3280" s="674" t="s">
        <v>1725</v>
      </c>
      <c r="D3280" s="674"/>
      <c r="E3280" s="674"/>
      <c r="F3280" s="674"/>
      <c r="G3280" s="674"/>
      <c r="H3280" s="674"/>
      <c r="I3280" s="674"/>
      <c r="J3280" s="674"/>
      <c r="K3280" s="674"/>
      <c r="L3280" s="674"/>
      <c r="M3280" s="674"/>
      <c r="N3280" s="674"/>
      <c r="O3280" s="674"/>
      <c r="P3280" s="674"/>
      <c r="Q3280" s="674"/>
      <c r="R3280" s="674"/>
      <c r="S3280" s="674"/>
      <c r="T3280" s="674"/>
      <c r="U3280" s="674"/>
      <c r="V3280" s="674"/>
      <c r="W3280" s="674"/>
      <c r="X3280" s="674"/>
      <c r="Y3280" s="674"/>
      <c r="Z3280" s="674"/>
      <c r="AA3280" s="674"/>
      <c r="AB3280" s="674"/>
      <c r="AC3280" s="674"/>
      <c r="AD3280" s="674"/>
      <c r="AE3280" s="109"/>
      <c r="AG3280" s="74">
        <f>COUNTBLANK(M3287:AD3301)</f>
        <v>270</v>
      </c>
      <c r="AH3280" s="74">
        <v>270</v>
      </c>
      <c r="AI3280" s="74">
        <v>225</v>
      </c>
      <c r="AJ3280" s="74">
        <f>COUNTBLANK(M3287:AD3287)</f>
        <v>18</v>
      </c>
      <c r="AK3280" s="74">
        <v>18</v>
      </c>
      <c r="AL3280" s="74">
        <v>15</v>
      </c>
    </row>
    <row r="3281" spans="1:92" ht="24" customHeight="1" x14ac:dyDescent="0.2">
      <c r="C3281" s="619" t="s">
        <v>1394</v>
      </c>
      <c r="D3281" s="619"/>
      <c r="E3281" s="619"/>
      <c r="F3281" s="619"/>
      <c r="G3281" s="619"/>
      <c r="H3281" s="619"/>
      <c r="I3281" s="619"/>
      <c r="J3281" s="619"/>
      <c r="K3281" s="619"/>
      <c r="L3281" s="619"/>
      <c r="M3281" s="619"/>
      <c r="N3281" s="619"/>
      <c r="O3281" s="619"/>
      <c r="P3281" s="619"/>
      <c r="Q3281" s="619"/>
      <c r="R3281" s="619"/>
      <c r="S3281" s="619"/>
      <c r="T3281" s="619"/>
      <c r="U3281" s="619"/>
      <c r="V3281" s="619"/>
      <c r="W3281" s="619"/>
      <c r="X3281" s="619"/>
      <c r="Y3281" s="619"/>
      <c r="Z3281" s="619"/>
      <c r="AA3281" s="619"/>
      <c r="AB3281" s="619"/>
      <c r="AC3281" s="619"/>
      <c r="AD3281" s="619"/>
      <c r="AE3281" s="109"/>
      <c r="AG3281" s="90" t="s">
        <v>2076</v>
      </c>
      <c r="AI3281" s="90">
        <f>IF(OR(AG3280=AH3280,AG3280=AI3280),0,1)</f>
        <v>0</v>
      </c>
    </row>
    <row r="3282" spans="1:92" ht="36" customHeight="1" x14ac:dyDescent="0.2">
      <c r="C3282" s="765" t="s">
        <v>1995</v>
      </c>
      <c r="D3282" s="765"/>
      <c r="E3282" s="765"/>
      <c r="F3282" s="765"/>
      <c r="G3282" s="765"/>
      <c r="H3282" s="765"/>
      <c r="I3282" s="765"/>
      <c r="J3282" s="765"/>
      <c r="K3282" s="765"/>
      <c r="L3282" s="765"/>
      <c r="M3282" s="765"/>
      <c r="N3282" s="765"/>
      <c r="O3282" s="765"/>
      <c r="P3282" s="765"/>
      <c r="Q3282" s="765"/>
      <c r="R3282" s="765"/>
      <c r="S3282" s="765"/>
      <c r="T3282" s="765"/>
      <c r="U3282" s="765"/>
      <c r="V3282" s="765"/>
      <c r="W3282" s="765"/>
      <c r="X3282" s="765"/>
      <c r="Y3282" s="765"/>
      <c r="Z3282" s="765"/>
      <c r="AA3282" s="765"/>
      <c r="AB3282" s="765"/>
      <c r="AC3282" s="765"/>
      <c r="AD3282" s="765"/>
      <c r="AE3282" s="109"/>
    </row>
    <row r="3283" spans="1:92" ht="24" customHeight="1" x14ac:dyDescent="0.2">
      <c r="C3283" s="620" t="s">
        <v>1300</v>
      </c>
      <c r="D3283" s="620"/>
      <c r="E3283" s="620"/>
      <c r="F3283" s="620"/>
      <c r="G3283" s="620"/>
      <c r="H3283" s="620"/>
      <c r="I3283" s="620"/>
      <c r="J3283" s="620"/>
      <c r="K3283" s="620"/>
      <c r="L3283" s="620"/>
      <c r="M3283" s="620"/>
      <c r="N3283" s="620"/>
      <c r="O3283" s="620"/>
      <c r="P3283" s="620"/>
      <c r="Q3283" s="620"/>
      <c r="R3283" s="620"/>
      <c r="S3283" s="620"/>
      <c r="T3283" s="620"/>
      <c r="U3283" s="620"/>
      <c r="V3283" s="620"/>
      <c r="W3283" s="620"/>
      <c r="X3283" s="620"/>
      <c r="Y3283" s="620"/>
      <c r="Z3283" s="620"/>
      <c r="AA3283" s="620"/>
      <c r="AB3283" s="620"/>
      <c r="AC3283" s="620"/>
      <c r="AD3283" s="620"/>
      <c r="AE3283" s="109"/>
    </row>
    <row r="3284" spans="1:92" ht="15" customHeight="1" x14ac:dyDescent="0.2">
      <c r="C3284" s="56"/>
      <c r="D3284" s="56"/>
      <c r="E3284" s="56"/>
      <c r="F3284" s="56"/>
      <c r="G3284" s="56"/>
      <c r="H3284" s="56"/>
      <c r="I3284" s="56"/>
      <c r="J3284" s="56"/>
      <c r="K3284" s="56"/>
      <c r="L3284" s="56"/>
      <c r="M3284" s="56"/>
      <c r="N3284" s="56"/>
      <c r="O3284" s="56"/>
      <c r="P3284" s="56"/>
      <c r="Q3284" s="56"/>
      <c r="R3284" s="56"/>
      <c r="S3284" s="56"/>
      <c r="T3284" s="56"/>
      <c r="U3284" s="56"/>
      <c r="V3284" s="56"/>
      <c r="W3284" s="56"/>
      <c r="X3284" s="56"/>
      <c r="Y3284" s="56"/>
      <c r="Z3284" s="56"/>
      <c r="AA3284" s="56"/>
      <c r="AB3284" s="56"/>
      <c r="AC3284" s="56"/>
      <c r="AD3284" s="56"/>
      <c r="AE3284" s="109"/>
    </row>
    <row r="3285" spans="1:92" ht="15" customHeight="1" x14ac:dyDescent="0.2">
      <c r="C3285" s="491" t="s">
        <v>1391</v>
      </c>
      <c r="D3285" s="491"/>
      <c r="E3285" s="491"/>
      <c r="F3285" s="491"/>
      <c r="G3285" s="491"/>
      <c r="H3285" s="491"/>
      <c r="I3285" s="491"/>
      <c r="J3285" s="491"/>
      <c r="K3285" s="491"/>
      <c r="L3285" s="491"/>
      <c r="M3285" s="609" t="s">
        <v>1226</v>
      </c>
      <c r="N3285" s="609"/>
      <c r="O3285" s="609"/>
      <c r="P3285" s="609"/>
      <c r="Q3285" s="609"/>
      <c r="R3285" s="609"/>
      <c r="S3285" s="609"/>
      <c r="T3285" s="609"/>
      <c r="U3285" s="609"/>
      <c r="V3285" s="609"/>
      <c r="W3285" s="609"/>
      <c r="X3285" s="609"/>
      <c r="Y3285" s="609"/>
      <c r="Z3285" s="609"/>
      <c r="AA3285" s="609"/>
      <c r="AB3285" s="609"/>
      <c r="AC3285" s="609"/>
      <c r="AD3285" s="609"/>
      <c r="AE3285" s="109"/>
      <c r="AK3285" s="576" t="s">
        <v>2230</v>
      </c>
      <c r="AL3285" s="576" t="s">
        <v>2231</v>
      </c>
      <c r="AM3285" s="561" t="s">
        <v>2204</v>
      </c>
      <c r="AN3285" s="561"/>
      <c r="AO3285" s="561" t="s">
        <v>2232</v>
      </c>
      <c r="AP3285" s="561"/>
    </row>
    <row r="3286" spans="1:92" ht="15" customHeight="1" x14ac:dyDescent="0.2">
      <c r="A3286" s="109"/>
      <c r="B3286" s="109"/>
      <c r="C3286" s="491"/>
      <c r="D3286" s="491"/>
      <c r="E3286" s="491"/>
      <c r="F3286" s="491"/>
      <c r="G3286" s="491"/>
      <c r="H3286" s="491"/>
      <c r="I3286" s="491"/>
      <c r="J3286" s="491"/>
      <c r="K3286" s="491"/>
      <c r="L3286" s="491"/>
      <c r="M3286" s="610" t="s">
        <v>80</v>
      </c>
      <c r="N3286" s="611"/>
      <c r="O3286" s="611"/>
      <c r="P3286" s="611"/>
      <c r="Q3286" s="611"/>
      <c r="R3286" s="611"/>
      <c r="S3286" s="612" t="s">
        <v>81</v>
      </c>
      <c r="T3286" s="613"/>
      <c r="U3286" s="613"/>
      <c r="V3286" s="613"/>
      <c r="W3286" s="613"/>
      <c r="X3286" s="613"/>
      <c r="Y3286" s="612" t="s">
        <v>82</v>
      </c>
      <c r="Z3286" s="613"/>
      <c r="AA3286" s="613"/>
      <c r="AB3286" s="613"/>
      <c r="AC3286" s="613"/>
      <c r="AD3286" s="613"/>
      <c r="AE3286" s="109"/>
      <c r="AG3286" s="95" t="s">
        <v>80</v>
      </c>
      <c r="AH3286" s="95" t="s">
        <v>2029</v>
      </c>
      <c r="AI3286" s="95" t="s">
        <v>2078</v>
      </c>
      <c r="AJ3286" s="96" t="s">
        <v>2077</v>
      </c>
      <c r="AK3286" s="576"/>
      <c r="AL3286" s="576"/>
      <c r="AM3286" s="90" t="s">
        <v>2048</v>
      </c>
      <c r="AN3286" s="90" t="s">
        <v>2049</v>
      </c>
      <c r="AO3286" s="90" t="s">
        <v>2048</v>
      </c>
      <c r="AP3286" s="90" t="s">
        <v>2049</v>
      </c>
      <c r="AQ3286" s="227" t="s">
        <v>2150</v>
      </c>
      <c r="AR3286" s="227" t="s">
        <v>2151</v>
      </c>
      <c r="AS3286" s="90" t="s">
        <v>2058</v>
      </c>
      <c r="AT3286" s="90" t="s">
        <v>2077</v>
      </c>
      <c r="AV3286" s="90" t="s">
        <v>2050</v>
      </c>
      <c r="AW3286" s="90" t="s">
        <v>2318</v>
      </c>
      <c r="AX3286" s="90" t="s">
        <v>2029</v>
      </c>
      <c r="AY3286" s="90" t="s">
        <v>2077</v>
      </c>
      <c r="CL3286" s="70"/>
      <c r="CN3286" s="90"/>
    </row>
    <row r="3287" spans="1:92" ht="15" customHeight="1" x14ac:dyDescent="0.2">
      <c r="A3287" s="109"/>
      <c r="B3287" s="109"/>
      <c r="C3287" s="85" t="s">
        <v>28</v>
      </c>
      <c r="D3287" s="748" t="s">
        <v>723</v>
      </c>
      <c r="E3287" s="749"/>
      <c r="F3287" s="749"/>
      <c r="G3287" s="749"/>
      <c r="H3287" s="749"/>
      <c r="I3287" s="749"/>
      <c r="J3287" s="749"/>
      <c r="K3287" s="749"/>
      <c r="L3287" s="750"/>
      <c r="M3287" s="615"/>
      <c r="N3287" s="615"/>
      <c r="O3287" s="615"/>
      <c r="P3287" s="615"/>
      <c r="Q3287" s="615"/>
      <c r="R3287" s="615"/>
      <c r="S3287" s="615"/>
      <c r="T3287" s="615"/>
      <c r="U3287" s="615"/>
      <c r="V3287" s="615"/>
      <c r="W3287" s="615"/>
      <c r="X3287" s="615"/>
      <c r="Y3287" s="615"/>
      <c r="Z3287" s="615"/>
      <c r="AA3287" s="615"/>
      <c r="AB3287" s="615"/>
      <c r="AC3287" s="615"/>
      <c r="AD3287" s="615"/>
      <c r="AE3287" s="109"/>
      <c r="AG3287" s="94">
        <f t="shared" ref="AG3287:AG3301" si="4960">M3287</f>
        <v>0</v>
      </c>
      <c r="AH3287" s="130">
        <f t="shared" ref="AH3287:AH3301" si="4961">COUNTIF(S3287:AD3287,"NS")</f>
        <v>0</v>
      </c>
      <c r="AI3287" s="130">
        <f t="shared" ref="AI3287:AI3301" si="4962">SUM(S3287:AD3287)</f>
        <v>0</v>
      </c>
      <c r="AJ3287" s="130">
        <f>IF($AG$3280=$AH$3280,0,
IF(OR(
AND(AG3287=0,AH3287&gt;0),
AND(AG3287="NS",AI3287&gt;0),
AND(AG3287="NS",AI3287=0,AH3287=0)),1,
IF(OR(
AND(AG3287&gt;0,AH3287=2),
AND(AG3287="NS",AH3287=2),
AND(AG3287="NS",AI3287=0,AH3287&gt;0),
AG3287=AI3287),0,1)))</f>
        <v>0</v>
      </c>
      <c r="AK3287" s="130">
        <f>COUNTIF(S3287:X3301,"NS")</f>
        <v>0</v>
      </c>
      <c r="AL3287" s="130">
        <f>COUNTIF(Y3287:AD3301,"NS")</f>
        <v>0</v>
      </c>
      <c r="AM3287" s="90">
        <f>S3063</f>
        <v>0</v>
      </c>
      <c r="AN3287" s="90">
        <f>Y3063</f>
        <v>0</v>
      </c>
      <c r="AO3287" s="90">
        <f>S3302</f>
        <v>0</v>
      </c>
      <c r="AP3287" s="90">
        <f>Y3302</f>
        <v>0</v>
      </c>
      <c r="AQ3287" s="90">
        <f>IF($AG$3280=$AH$3280,0,IF(OR(AO3287=AM3287,AND(AM3287&gt;0,AO3287="NS")),0,1))</f>
        <v>0</v>
      </c>
      <c r="AR3287" s="90">
        <f>IF($AG$3280=$AH$3280,0,IF(OR(AP3287=AN3287,AND(AN3287&gt;0,AP3287="NS")),0,1))</f>
        <v>0</v>
      </c>
      <c r="AS3287" s="90">
        <f>IF(M3299="NA",0,1)</f>
        <v>1</v>
      </c>
      <c r="AT3287" s="90">
        <f>IF($AG$3280=$AH$3280,0,IF(AS3287=0,0,IF(AND(AS3287=1,F3304=""),1,0)))</f>
        <v>0</v>
      </c>
      <c r="AU3287" s="90" t="s">
        <v>2104</v>
      </c>
      <c r="AV3287" s="90">
        <f>M3301</f>
        <v>0</v>
      </c>
      <c r="AW3287" s="90">
        <f>COUNTIF(M3287:R3300,"&gt;0")</f>
        <v>0</v>
      </c>
      <c r="AX3287" s="90">
        <f>COUNTIF(M3287:R3300,"NS")</f>
        <v>0</v>
      </c>
      <c r="AY3287" s="90">
        <f>IF($AJ$3280=$AK$3280,0,
IF(AND(AV3287&lt;&gt;0,AW3287=0,AX3287=0),1,
IF(AND(AV3287&lt;&gt;0,AND(AW3287&lt;=1,AX3287=0)),1,
IF(AND(AV3287&lt;&gt;0,AND(AW3287=0,AX3287&lt;=1)),1,0))))</f>
        <v>0</v>
      </c>
      <c r="CL3287" s="70"/>
      <c r="CN3287" s="90"/>
    </row>
    <row r="3288" spans="1:92" ht="15" customHeight="1" x14ac:dyDescent="0.2">
      <c r="A3288" s="109"/>
      <c r="B3288" s="109"/>
      <c r="C3288" s="85" t="s">
        <v>29</v>
      </c>
      <c r="D3288" s="748" t="s">
        <v>724</v>
      </c>
      <c r="E3288" s="749"/>
      <c r="F3288" s="749"/>
      <c r="G3288" s="749"/>
      <c r="H3288" s="749"/>
      <c r="I3288" s="749"/>
      <c r="J3288" s="749"/>
      <c r="K3288" s="749"/>
      <c r="L3288" s="750"/>
      <c r="M3288" s="615"/>
      <c r="N3288" s="615"/>
      <c r="O3288" s="615"/>
      <c r="P3288" s="615"/>
      <c r="Q3288" s="615"/>
      <c r="R3288" s="615"/>
      <c r="S3288" s="615"/>
      <c r="T3288" s="615"/>
      <c r="U3288" s="615"/>
      <c r="V3288" s="615"/>
      <c r="W3288" s="615"/>
      <c r="X3288" s="615"/>
      <c r="Y3288" s="615"/>
      <c r="Z3288" s="615"/>
      <c r="AA3288" s="615"/>
      <c r="AB3288" s="615"/>
      <c r="AC3288" s="615"/>
      <c r="AD3288" s="615"/>
      <c r="AE3288" s="109"/>
      <c r="AG3288" s="94">
        <f t="shared" si="4960"/>
        <v>0</v>
      </c>
      <c r="AH3288" s="130">
        <f t="shared" si="4961"/>
        <v>0</v>
      </c>
      <c r="AI3288" s="130">
        <f t="shared" si="4962"/>
        <v>0</v>
      </c>
      <c r="AJ3288" s="130">
        <f t="shared" ref="AJ3288:AJ3301" si="4963">IF($AG$3280=$AH$3280,0,
IF(OR(
AND(AG3288=0,AH3288&gt;0),
AND(AG3288="NS",AI3288&gt;0),
AND(AG3288="NS",AI3288=0,AH3288=0)),1,
IF(OR(
AND(AG3288&gt;0,AH3288=2),
AND(AG3288="NS",AH3288=2),
AND(AG3288="NS",AI3288=0,AH3288&gt;0),
AG3288=AI3288),0,1)))</f>
        <v>0</v>
      </c>
      <c r="AK3288" s="130"/>
      <c r="AL3288" s="130"/>
      <c r="AR3288" s="90">
        <f>SUM(AQ3287:AR3287)</f>
        <v>0</v>
      </c>
      <c r="AU3288" s="90" t="s">
        <v>2048</v>
      </c>
      <c r="AV3288" s="90">
        <f>S3301</f>
        <v>0</v>
      </c>
      <c r="AW3288" s="90">
        <f>COUNTIF(S3287:X3300,"&gt;0")</f>
        <v>0</v>
      </c>
      <c r="AX3288" s="90">
        <f>COUNTIF(S3287:X3300,"NS")</f>
        <v>0</v>
      </c>
      <c r="AY3288" s="90">
        <f t="shared" ref="AY3288:AY3289" si="4964">IF($AJ$3280=$AK$3280,0,
IF(AND(AV3288&lt;&gt;0,AW3288=0,AX3288=0),1,
IF(AND(AV3288&lt;&gt;0,AND(AW3288&lt;=1,AX3288=0)),1,
IF(AND(AV3288&lt;&gt;0,AND(AW3288=0,AX3288&lt;=1)),1,0))))</f>
        <v>0</v>
      </c>
      <c r="CL3288" s="70"/>
      <c r="CN3288" s="90"/>
    </row>
    <row r="3289" spans="1:92" ht="15" customHeight="1" x14ac:dyDescent="0.2">
      <c r="A3289" s="109"/>
      <c r="B3289" s="109"/>
      <c r="C3289" s="85" t="s">
        <v>30</v>
      </c>
      <c r="D3289" s="748" t="s">
        <v>725</v>
      </c>
      <c r="E3289" s="749"/>
      <c r="F3289" s="749"/>
      <c r="G3289" s="749"/>
      <c r="H3289" s="749"/>
      <c r="I3289" s="749"/>
      <c r="J3289" s="749"/>
      <c r="K3289" s="749"/>
      <c r="L3289" s="750"/>
      <c r="M3289" s="615"/>
      <c r="N3289" s="615"/>
      <c r="O3289" s="615"/>
      <c r="P3289" s="615"/>
      <c r="Q3289" s="615"/>
      <c r="R3289" s="615"/>
      <c r="S3289" s="615"/>
      <c r="T3289" s="615"/>
      <c r="U3289" s="615"/>
      <c r="V3289" s="615"/>
      <c r="W3289" s="615"/>
      <c r="X3289" s="615"/>
      <c r="Y3289" s="615"/>
      <c r="Z3289" s="615"/>
      <c r="AA3289" s="615"/>
      <c r="AB3289" s="615"/>
      <c r="AC3289" s="615"/>
      <c r="AD3289" s="615"/>
      <c r="AE3289" s="109"/>
      <c r="AG3289" s="94">
        <f t="shared" si="4960"/>
        <v>0</v>
      </c>
      <c r="AH3289" s="130">
        <f t="shared" si="4961"/>
        <v>0</v>
      </c>
      <c r="AI3289" s="130">
        <f t="shared" si="4962"/>
        <v>0</v>
      </c>
      <c r="AJ3289" s="130">
        <f t="shared" si="4963"/>
        <v>0</v>
      </c>
      <c r="AU3289" s="90" t="s">
        <v>2049</v>
      </c>
      <c r="AV3289" s="90">
        <f>Y3301</f>
        <v>0</v>
      </c>
      <c r="AW3289" s="90">
        <f>COUNTIF(Y3287:AD3300,"&gt;0")</f>
        <v>0</v>
      </c>
      <c r="AX3289" s="90">
        <f>COUNTIF(Y3287:AD3300,"NS")</f>
        <v>0</v>
      </c>
      <c r="AY3289" s="90">
        <f t="shared" si="4964"/>
        <v>0</v>
      </c>
      <c r="CL3289" s="70"/>
      <c r="CN3289" s="90"/>
    </row>
    <row r="3290" spans="1:92" ht="15" customHeight="1" x14ac:dyDescent="0.2">
      <c r="A3290" s="109"/>
      <c r="B3290" s="109"/>
      <c r="C3290" s="85" t="s">
        <v>31</v>
      </c>
      <c r="D3290" s="748" t="s">
        <v>726</v>
      </c>
      <c r="E3290" s="749"/>
      <c r="F3290" s="749"/>
      <c r="G3290" s="749"/>
      <c r="H3290" s="749"/>
      <c r="I3290" s="749"/>
      <c r="J3290" s="749"/>
      <c r="K3290" s="749"/>
      <c r="L3290" s="750"/>
      <c r="M3290" s="615"/>
      <c r="N3290" s="615"/>
      <c r="O3290" s="615"/>
      <c r="P3290" s="615"/>
      <c r="Q3290" s="615"/>
      <c r="R3290" s="615"/>
      <c r="S3290" s="615"/>
      <c r="T3290" s="615"/>
      <c r="U3290" s="615"/>
      <c r="V3290" s="615"/>
      <c r="W3290" s="615"/>
      <c r="X3290" s="615"/>
      <c r="Y3290" s="615"/>
      <c r="Z3290" s="615"/>
      <c r="AA3290" s="615"/>
      <c r="AB3290" s="615"/>
      <c r="AC3290" s="615"/>
      <c r="AD3290" s="615"/>
      <c r="AE3290" s="109"/>
      <c r="AG3290" s="94">
        <f t="shared" si="4960"/>
        <v>0</v>
      </c>
      <c r="AH3290" s="130">
        <f t="shared" si="4961"/>
        <v>0</v>
      </c>
      <c r="AI3290" s="130">
        <f t="shared" si="4962"/>
        <v>0</v>
      </c>
      <c r="AJ3290" s="130">
        <f t="shared" si="4963"/>
        <v>0</v>
      </c>
      <c r="AY3290" s="90">
        <f>SUM(AY3287:AY3289)</f>
        <v>0</v>
      </c>
      <c r="CL3290" s="70"/>
      <c r="CN3290" s="90"/>
    </row>
    <row r="3291" spans="1:92" ht="15" customHeight="1" x14ac:dyDescent="0.2">
      <c r="A3291" s="109"/>
      <c r="B3291" s="109"/>
      <c r="C3291" s="85" t="s">
        <v>32</v>
      </c>
      <c r="D3291" s="748" t="s">
        <v>727</v>
      </c>
      <c r="E3291" s="749"/>
      <c r="F3291" s="749"/>
      <c r="G3291" s="749"/>
      <c r="H3291" s="749"/>
      <c r="I3291" s="749"/>
      <c r="J3291" s="749"/>
      <c r="K3291" s="749"/>
      <c r="L3291" s="750"/>
      <c r="M3291" s="615"/>
      <c r="N3291" s="615"/>
      <c r="O3291" s="615"/>
      <c r="P3291" s="615"/>
      <c r="Q3291" s="615"/>
      <c r="R3291" s="615"/>
      <c r="S3291" s="615"/>
      <c r="T3291" s="615"/>
      <c r="U3291" s="615"/>
      <c r="V3291" s="615"/>
      <c r="W3291" s="615"/>
      <c r="X3291" s="615"/>
      <c r="Y3291" s="615"/>
      <c r="Z3291" s="615"/>
      <c r="AA3291" s="615"/>
      <c r="AB3291" s="615"/>
      <c r="AC3291" s="615"/>
      <c r="AD3291" s="615"/>
      <c r="AE3291" s="109"/>
      <c r="AG3291" s="94">
        <f t="shared" si="4960"/>
        <v>0</v>
      </c>
      <c r="AH3291" s="130">
        <f t="shared" si="4961"/>
        <v>0</v>
      </c>
      <c r="AI3291" s="130">
        <f t="shared" si="4962"/>
        <v>0</v>
      </c>
      <c r="AJ3291" s="130">
        <f t="shared" si="4963"/>
        <v>0</v>
      </c>
      <c r="CL3291" s="70"/>
      <c r="CN3291" s="90"/>
    </row>
    <row r="3292" spans="1:92" ht="15" customHeight="1" x14ac:dyDescent="0.2">
      <c r="A3292" s="109"/>
      <c r="B3292" s="109"/>
      <c r="C3292" s="85" t="s">
        <v>33</v>
      </c>
      <c r="D3292" s="748" t="s">
        <v>728</v>
      </c>
      <c r="E3292" s="749"/>
      <c r="F3292" s="749"/>
      <c r="G3292" s="749"/>
      <c r="H3292" s="749"/>
      <c r="I3292" s="749"/>
      <c r="J3292" s="749"/>
      <c r="K3292" s="749"/>
      <c r="L3292" s="750"/>
      <c r="M3292" s="615"/>
      <c r="N3292" s="615"/>
      <c r="O3292" s="615"/>
      <c r="P3292" s="615"/>
      <c r="Q3292" s="615"/>
      <c r="R3292" s="615"/>
      <c r="S3292" s="615"/>
      <c r="T3292" s="615"/>
      <c r="U3292" s="615"/>
      <c r="V3292" s="615"/>
      <c r="W3292" s="615"/>
      <c r="X3292" s="615"/>
      <c r="Y3292" s="615"/>
      <c r="Z3292" s="615"/>
      <c r="AA3292" s="615"/>
      <c r="AB3292" s="615"/>
      <c r="AC3292" s="615"/>
      <c r="AD3292" s="615"/>
      <c r="AE3292" s="109"/>
      <c r="AG3292" s="94">
        <f t="shared" si="4960"/>
        <v>0</v>
      </c>
      <c r="AH3292" s="130">
        <f t="shared" si="4961"/>
        <v>0</v>
      </c>
      <c r="AI3292" s="130">
        <f t="shared" si="4962"/>
        <v>0</v>
      </c>
      <c r="AJ3292" s="130">
        <f t="shared" si="4963"/>
        <v>0</v>
      </c>
      <c r="CL3292" s="70"/>
      <c r="CN3292" s="90"/>
    </row>
    <row r="3293" spans="1:92" ht="15" customHeight="1" x14ac:dyDescent="0.2">
      <c r="A3293" s="109"/>
      <c r="B3293" s="109"/>
      <c r="C3293" s="85" t="s">
        <v>34</v>
      </c>
      <c r="D3293" s="748" t="s">
        <v>729</v>
      </c>
      <c r="E3293" s="749"/>
      <c r="F3293" s="749"/>
      <c r="G3293" s="749"/>
      <c r="H3293" s="749"/>
      <c r="I3293" s="749"/>
      <c r="J3293" s="749"/>
      <c r="K3293" s="749"/>
      <c r="L3293" s="750"/>
      <c r="M3293" s="615"/>
      <c r="N3293" s="615"/>
      <c r="O3293" s="615"/>
      <c r="P3293" s="615"/>
      <c r="Q3293" s="615"/>
      <c r="R3293" s="615"/>
      <c r="S3293" s="615"/>
      <c r="T3293" s="615"/>
      <c r="U3293" s="615"/>
      <c r="V3293" s="615"/>
      <c r="W3293" s="615"/>
      <c r="X3293" s="615"/>
      <c r="Y3293" s="615"/>
      <c r="Z3293" s="615"/>
      <c r="AA3293" s="615"/>
      <c r="AB3293" s="615"/>
      <c r="AC3293" s="615"/>
      <c r="AD3293" s="615"/>
      <c r="AE3293" s="109"/>
      <c r="AG3293" s="94">
        <f t="shared" si="4960"/>
        <v>0</v>
      </c>
      <c r="AH3293" s="130">
        <f t="shared" si="4961"/>
        <v>0</v>
      </c>
      <c r="AI3293" s="130">
        <f t="shared" si="4962"/>
        <v>0</v>
      </c>
      <c r="AJ3293" s="130">
        <f t="shared" si="4963"/>
        <v>0</v>
      </c>
      <c r="CL3293" s="70"/>
      <c r="CN3293" s="90"/>
    </row>
    <row r="3294" spans="1:92" ht="15" customHeight="1" x14ac:dyDescent="0.2">
      <c r="A3294" s="109"/>
      <c r="B3294" s="109"/>
      <c r="C3294" s="85" t="s">
        <v>35</v>
      </c>
      <c r="D3294" s="748" t="s">
        <v>730</v>
      </c>
      <c r="E3294" s="749"/>
      <c r="F3294" s="749"/>
      <c r="G3294" s="749"/>
      <c r="H3294" s="749"/>
      <c r="I3294" s="749"/>
      <c r="J3294" s="749"/>
      <c r="K3294" s="749"/>
      <c r="L3294" s="750"/>
      <c r="M3294" s="615"/>
      <c r="N3294" s="615"/>
      <c r="O3294" s="615"/>
      <c r="P3294" s="615"/>
      <c r="Q3294" s="615"/>
      <c r="R3294" s="615"/>
      <c r="S3294" s="615"/>
      <c r="T3294" s="615"/>
      <c r="U3294" s="615"/>
      <c r="V3294" s="615"/>
      <c r="W3294" s="615"/>
      <c r="X3294" s="615"/>
      <c r="Y3294" s="615"/>
      <c r="Z3294" s="615"/>
      <c r="AA3294" s="615"/>
      <c r="AB3294" s="615"/>
      <c r="AC3294" s="615"/>
      <c r="AD3294" s="615"/>
      <c r="AE3294" s="109"/>
      <c r="AG3294" s="94">
        <f t="shared" si="4960"/>
        <v>0</v>
      </c>
      <c r="AH3294" s="130">
        <f t="shared" si="4961"/>
        <v>0</v>
      </c>
      <c r="AI3294" s="130">
        <f t="shared" si="4962"/>
        <v>0</v>
      </c>
      <c r="AJ3294" s="130">
        <f t="shared" si="4963"/>
        <v>0</v>
      </c>
      <c r="CL3294" s="70"/>
      <c r="CN3294" s="90"/>
    </row>
    <row r="3295" spans="1:92" ht="15" customHeight="1" x14ac:dyDescent="0.2">
      <c r="A3295" s="109"/>
      <c r="B3295" s="109"/>
      <c r="C3295" s="85" t="s">
        <v>36</v>
      </c>
      <c r="D3295" s="748" t="s">
        <v>731</v>
      </c>
      <c r="E3295" s="749"/>
      <c r="F3295" s="749"/>
      <c r="G3295" s="749"/>
      <c r="H3295" s="749"/>
      <c r="I3295" s="749"/>
      <c r="J3295" s="749"/>
      <c r="K3295" s="749"/>
      <c r="L3295" s="750"/>
      <c r="M3295" s="615"/>
      <c r="N3295" s="615"/>
      <c r="O3295" s="615"/>
      <c r="P3295" s="615"/>
      <c r="Q3295" s="615"/>
      <c r="R3295" s="615"/>
      <c r="S3295" s="615"/>
      <c r="T3295" s="615"/>
      <c r="U3295" s="615"/>
      <c r="V3295" s="615"/>
      <c r="W3295" s="615"/>
      <c r="X3295" s="615"/>
      <c r="Y3295" s="615"/>
      <c r="Z3295" s="615"/>
      <c r="AA3295" s="615"/>
      <c r="AB3295" s="615"/>
      <c r="AC3295" s="615"/>
      <c r="AD3295" s="615"/>
      <c r="AE3295" s="109"/>
      <c r="AG3295" s="94">
        <f t="shared" si="4960"/>
        <v>0</v>
      </c>
      <c r="AH3295" s="130">
        <f t="shared" si="4961"/>
        <v>0</v>
      </c>
      <c r="AI3295" s="130">
        <f t="shared" si="4962"/>
        <v>0</v>
      </c>
      <c r="AJ3295" s="130">
        <f t="shared" si="4963"/>
        <v>0</v>
      </c>
      <c r="CL3295" s="70"/>
      <c r="CN3295" s="90"/>
    </row>
    <row r="3296" spans="1:92" ht="15" customHeight="1" x14ac:dyDescent="0.2">
      <c r="A3296" s="109"/>
      <c r="B3296" s="109"/>
      <c r="C3296" s="85" t="s">
        <v>37</v>
      </c>
      <c r="D3296" s="748" t="s">
        <v>732</v>
      </c>
      <c r="E3296" s="749"/>
      <c r="F3296" s="749"/>
      <c r="G3296" s="749"/>
      <c r="H3296" s="749"/>
      <c r="I3296" s="749"/>
      <c r="J3296" s="749"/>
      <c r="K3296" s="749"/>
      <c r="L3296" s="750"/>
      <c r="M3296" s="615"/>
      <c r="N3296" s="615"/>
      <c r="O3296" s="615"/>
      <c r="P3296" s="615"/>
      <c r="Q3296" s="615"/>
      <c r="R3296" s="615"/>
      <c r="S3296" s="615"/>
      <c r="T3296" s="615"/>
      <c r="U3296" s="615"/>
      <c r="V3296" s="615"/>
      <c r="W3296" s="615"/>
      <c r="X3296" s="615"/>
      <c r="Y3296" s="615"/>
      <c r="Z3296" s="615"/>
      <c r="AA3296" s="615"/>
      <c r="AB3296" s="615"/>
      <c r="AC3296" s="615"/>
      <c r="AD3296" s="615"/>
      <c r="AE3296" s="109"/>
      <c r="AG3296" s="94">
        <f t="shared" si="4960"/>
        <v>0</v>
      </c>
      <c r="AH3296" s="130">
        <f t="shared" si="4961"/>
        <v>0</v>
      </c>
      <c r="AI3296" s="130">
        <f t="shared" si="4962"/>
        <v>0</v>
      </c>
      <c r="AJ3296" s="130">
        <f t="shared" si="4963"/>
        <v>0</v>
      </c>
      <c r="CL3296" s="70"/>
      <c r="CN3296" s="90"/>
    </row>
    <row r="3297" spans="1:92" ht="15" customHeight="1" x14ac:dyDescent="0.2">
      <c r="A3297" s="109"/>
      <c r="B3297" s="109"/>
      <c r="C3297" s="85" t="s">
        <v>40</v>
      </c>
      <c r="D3297" s="748" t="s">
        <v>733</v>
      </c>
      <c r="E3297" s="749"/>
      <c r="F3297" s="749"/>
      <c r="G3297" s="749"/>
      <c r="H3297" s="749"/>
      <c r="I3297" s="749"/>
      <c r="J3297" s="749"/>
      <c r="K3297" s="749"/>
      <c r="L3297" s="750"/>
      <c r="M3297" s="615"/>
      <c r="N3297" s="615"/>
      <c r="O3297" s="615"/>
      <c r="P3297" s="615"/>
      <c r="Q3297" s="615"/>
      <c r="R3297" s="615"/>
      <c r="S3297" s="615"/>
      <c r="T3297" s="615"/>
      <c r="U3297" s="615"/>
      <c r="V3297" s="615"/>
      <c r="W3297" s="615"/>
      <c r="X3297" s="615"/>
      <c r="Y3297" s="615"/>
      <c r="Z3297" s="615"/>
      <c r="AA3297" s="615"/>
      <c r="AB3297" s="615"/>
      <c r="AC3297" s="615"/>
      <c r="AD3297" s="615"/>
      <c r="AE3297" s="109"/>
      <c r="AG3297" s="94">
        <f t="shared" si="4960"/>
        <v>0</v>
      </c>
      <c r="AH3297" s="130">
        <f t="shared" si="4961"/>
        <v>0</v>
      </c>
      <c r="AI3297" s="130">
        <f t="shared" si="4962"/>
        <v>0</v>
      </c>
      <c r="AJ3297" s="130">
        <f t="shared" si="4963"/>
        <v>0</v>
      </c>
      <c r="CL3297" s="70"/>
      <c r="CN3297" s="90"/>
    </row>
    <row r="3298" spans="1:92" ht="15" customHeight="1" x14ac:dyDescent="0.2">
      <c r="A3298" s="109"/>
      <c r="B3298" s="109"/>
      <c r="C3298" s="85" t="s">
        <v>38</v>
      </c>
      <c r="D3298" s="748" t="s">
        <v>734</v>
      </c>
      <c r="E3298" s="749"/>
      <c r="F3298" s="749"/>
      <c r="G3298" s="749"/>
      <c r="H3298" s="749"/>
      <c r="I3298" s="749"/>
      <c r="J3298" s="749"/>
      <c r="K3298" s="749"/>
      <c r="L3298" s="750"/>
      <c r="M3298" s="615"/>
      <c r="N3298" s="615"/>
      <c r="O3298" s="615"/>
      <c r="P3298" s="615"/>
      <c r="Q3298" s="615"/>
      <c r="R3298" s="615"/>
      <c r="S3298" s="615"/>
      <c r="T3298" s="615"/>
      <c r="U3298" s="615"/>
      <c r="V3298" s="615"/>
      <c r="W3298" s="615"/>
      <c r="X3298" s="615"/>
      <c r="Y3298" s="615"/>
      <c r="Z3298" s="615"/>
      <c r="AA3298" s="615"/>
      <c r="AB3298" s="615"/>
      <c r="AC3298" s="615"/>
      <c r="AD3298" s="615"/>
      <c r="AE3298" s="109"/>
      <c r="AG3298" s="94">
        <f t="shared" si="4960"/>
        <v>0</v>
      </c>
      <c r="AH3298" s="130">
        <f t="shared" si="4961"/>
        <v>0</v>
      </c>
      <c r="AI3298" s="130">
        <f t="shared" si="4962"/>
        <v>0</v>
      </c>
      <c r="AJ3298" s="130">
        <f t="shared" si="4963"/>
        <v>0</v>
      </c>
      <c r="CL3298" s="70"/>
      <c r="CN3298" s="90"/>
    </row>
    <row r="3299" spans="1:92" ht="15" customHeight="1" x14ac:dyDescent="0.2">
      <c r="A3299" s="109"/>
      <c r="B3299" s="109"/>
      <c r="C3299" s="111" t="s">
        <v>39</v>
      </c>
      <c r="D3299" s="748" t="s">
        <v>883</v>
      </c>
      <c r="E3299" s="749"/>
      <c r="F3299" s="749"/>
      <c r="G3299" s="749"/>
      <c r="H3299" s="749"/>
      <c r="I3299" s="749"/>
      <c r="J3299" s="749"/>
      <c r="K3299" s="749"/>
      <c r="L3299" s="750"/>
      <c r="M3299" s="486"/>
      <c r="N3299" s="486"/>
      <c r="O3299" s="486"/>
      <c r="P3299" s="486"/>
      <c r="Q3299" s="486"/>
      <c r="R3299" s="486"/>
      <c r="S3299" s="486"/>
      <c r="T3299" s="486"/>
      <c r="U3299" s="486"/>
      <c r="V3299" s="486"/>
      <c r="W3299" s="486"/>
      <c r="X3299" s="486"/>
      <c r="Y3299" s="486"/>
      <c r="Z3299" s="486"/>
      <c r="AA3299" s="486"/>
      <c r="AB3299" s="486"/>
      <c r="AC3299" s="486"/>
      <c r="AD3299" s="486"/>
      <c r="AE3299" s="109"/>
      <c r="AG3299" s="94">
        <f t="shared" si="4960"/>
        <v>0</v>
      </c>
      <c r="AH3299" s="130">
        <f t="shared" si="4961"/>
        <v>0</v>
      </c>
      <c r="AI3299" s="130">
        <f t="shared" si="4962"/>
        <v>0</v>
      </c>
      <c r="AJ3299" s="326">
        <f>IF($AG$3280=$AH$3280,0,
IF(OR(
AND(AG3299=0,AH3299&gt;0),
AND(AG3299="NS",AI3299&gt;0),
AND(AG3299="NS",AI3299=0,AH3299=0)),1,
IF(OR(
AND(AG3299&gt;0,AH3299=2),
AND(AG3299="NS",AH3299=2),
AND(AG3299="NS",AI3299=0,AH3299&gt;0),
AG3299=AI3299),0,
IF(M3299="NA",0,1))))</f>
        <v>0</v>
      </c>
      <c r="CL3299" s="70"/>
      <c r="CN3299" s="90"/>
    </row>
    <row r="3300" spans="1:92" ht="15" customHeight="1" x14ac:dyDescent="0.2">
      <c r="A3300" s="109"/>
      <c r="B3300" s="109"/>
      <c r="C3300" s="85" t="s">
        <v>41</v>
      </c>
      <c r="D3300" s="748" t="s">
        <v>722</v>
      </c>
      <c r="E3300" s="749"/>
      <c r="F3300" s="749"/>
      <c r="G3300" s="749"/>
      <c r="H3300" s="749"/>
      <c r="I3300" s="749"/>
      <c r="J3300" s="749"/>
      <c r="K3300" s="749"/>
      <c r="L3300" s="750"/>
      <c r="M3300" s="615"/>
      <c r="N3300" s="615"/>
      <c r="O3300" s="615"/>
      <c r="P3300" s="615"/>
      <c r="Q3300" s="615"/>
      <c r="R3300" s="615"/>
      <c r="S3300" s="615"/>
      <c r="T3300" s="615"/>
      <c r="U3300" s="615"/>
      <c r="V3300" s="615"/>
      <c r="W3300" s="615"/>
      <c r="X3300" s="615"/>
      <c r="Y3300" s="615"/>
      <c r="Z3300" s="615"/>
      <c r="AA3300" s="615"/>
      <c r="AB3300" s="615"/>
      <c r="AC3300" s="615"/>
      <c r="AD3300" s="615"/>
      <c r="AE3300" s="109"/>
      <c r="AG3300" s="94">
        <f t="shared" si="4960"/>
        <v>0</v>
      </c>
      <c r="AH3300" s="130">
        <f t="shared" si="4961"/>
        <v>0</v>
      </c>
      <c r="AI3300" s="130">
        <f t="shared" si="4962"/>
        <v>0</v>
      </c>
      <c r="AJ3300" s="130">
        <f t="shared" si="4963"/>
        <v>0</v>
      </c>
      <c r="CL3300" s="70"/>
      <c r="CN3300" s="90"/>
    </row>
    <row r="3301" spans="1:92" ht="15" customHeight="1" x14ac:dyDescent="0.2">
      <c r="A3301" s="109"/>
      <c r="B3301" s="109"/>
      <c r="C3301" s="85" t="s">
        <v>42</v>
      </c>
      <c r="D3301" s="748" t="s">
        <v>692</v>
      </c>
      <c r="E3301" s="749"/>
      <c r="F3301" s="749"/>
      <c r="G3301" s="749"/>
      <c r="H3301" s="749"/>
      <c r="I3301" s="749"/>
      <c r="J3301" s="749"/>
      <c r="K3301" s="749"/>
      <c r="L3301" s="750"/>
      <c r="M3301" s="615"/>
      <c r="N3301" s="615"/>
      <c r="O3301" s="615"/>
      <c r="P3301" s="615"/>
      <c r="Q3301" s="615"/>
      <c r="R3301" s="615"/>
      <c r="S3301" s="615"/>
      <c r="T3301" s="615"/>
      <c r="U3301" s="615"/>
      <c r="V3301" s="615"/>
      <c r="W3301" s="615"/>
      <c r="X3301" s="615"/>
      <c r="Y3301" s="615"/>
      <c r="Z3301" s="615"/>
      <c r="AA3301" s="615"/>
      <c r="AB3301" s="615"/>
      <c r="AC3301" s="615"/>
      <c r="AD3301" s="615"/>
      <c r="AE3301" s="109"/>
      <c r="AG3301" s="94">
        <f t="shared" si="4960"/>
        <v>0</v>
      </c>
      <c r="AH3301" s="130">
        <f t="shared" si="4961"/>
        <v>0</v>
      </c>
      <c r="AI3301" s="130">
        <f t="shared" si="4962"/>
        <v>0</v>
      </c>
      <c r="AJ3301" s="130">
        <f t="shared" si="4963"/>
        <v>0</v>
      </c>
      <c r="CL3301" s="70"/>
      <c r="CN3301" s="90"/>
    </row>
    <row r="3302" spans="1:92" ht="15" customHeight="1" x14ac:dyDescent="0.2">
      <c r="L3302" s="112" t="s">
        <v>84</v>
      </c>
      <c r="M3302" s="693">
        <f>IF(AND(SUM(M3287:R3301)=0,COUNTIF(M3287:R3301,"NS")&gt;0),"NS",SUM(M3287:R3301))</f>
        <v>0</v>
      </c>
      <c r="N3302" s="693"/>
      <c r="O3302" s="693"/>
      <c r="P3302" s="693"/>
      <c r="Q3302" s="693"/>
      <c r="R3302" s="693"/>
      <c r="S3302" s="693">
        <f t="shared" ref="S3302" si="4965">IF(AND(SUM(S3287:X3301)=0,COUNTIF(S3287:X3301,"NS")&gt;0),"NS",SUM(S3287:X3301))</f>
        <v>0</v>
      </c>
      <c r="T3302" s="693"/>
      <c r="U3302" s="693"/>
      <c r="V3302" s="693"/>
      <c r="W3302" s="693"/>
      <c r="X3302" s="693"/>
      <c r="Y3302" s="693">
        <f t="shared" ref="Y3302" si="4966">IF(AND(SUM(Y3287:AD3301)=0,COUNTIF(Y3287:AD3301,"NS")&gt;0),"NS",SUM(Y3287:AD3301))</f>
        <v>0</v>
      </c>
      <c r="Z3302" s="693"/>
      <c r="AA3302" s="693"/>
      <c r="AB3302" s="693"/>
      <c r="AC3302" s="693"/>
      <c r="AD3302" s="693"/>
      <c r="AE3302" s="109"/>
      <c r="AJ3302" s="90">
        <f>SUM(AJ3287:AJ3301)</f>
        <v>0</v>
      </c>
      <c r="CL3302" s="70"/>
      <c r="CN3302" s="90"/>
    </row>
    <row r="3303" spans="1:92" ht="15" customHeight="1" x14ac:dyDescent="0.2">
      <c r="B3303" s="536" t="str">
        <f>IF(AI3281=0,"","Error: Debe completar toda la información requerida.")</f>
        <v/>
      </c>
      <c r="C3303" s="536"/>
      <c r="D3303" s="536"/>
      <c r="E3303" s="536"/>
      <c r="F3303" s="536"/>
      <c r="G3303" s="536"/>
      <c r="H3303" s="536"/>
      <c r="I3303" s="536"/>
      <c r="J3303" s="536"/>
      <c r="K3303" s="536"/>
      <c r="L3303" s="536"/>
      <c r="M3303" s="536"/>
      <c r="N3303" s="536"/>
      <c r="O3303" s="536"/>
      <c r="P3303" s="536"/>
      <c r="Q3303" s="536"/>
      <c r="R3303" s="536"/>
      <c r="S3303" s="536"/>
      <c r="T3303" s="536"/>
      <c r="U3303" s="536"/>
      <c r="V3303" s="536"/>
      <c r="W3303" s="536"/>
      <c r="X3303" s="536"/>
      <c r="Y3303" s="536"/>
      <c r="Z3303" s="536"/>
      <c r="AA3303" s="536"/>
      <c r="AB3303" s="536"/>
      <c r="AC3303" s="536"/>
      <c r="AD3303" s="536"/>
      <c r="AE3303" s="109"/>
    </row>
    <row r="3304" spans="1:92" ht="45" customHeight="1" x14ac:dyDescent="0.2">
      <c r="C3304" s="600" t="s">
        <v>1245</v>
      </c>
      <c r="D3304" s="601"/>
      <c r="E3304" s="601"/>
      <c r="F3304" s="603"/>
      <c r="G3304" s="603"/>
      <c r="H3304" s="603"/>
      <c r="I3304" s="603"/>
      <c r="J3304" s="603"/>
      <c r="K3304" s="603"/>
      <c r="L3304" s="603"/>
      <c r="M3304" s="603"/>
      <c r="N3304" s="603"/>
      <c r="O3304" s="603"/>
      <c r="P3304" s="603"/>
      <c r="Q3304" s="603"/>
      <c r="R3304" s="603"/>
      <c r="S3304" s="603"/>
      <c r="T3304" s="603"/>
      <c r="U3304" s="603"/>
      <c r="V3304" s="603"/>
      <c r="W3304" s="603"/>
      <c r="X3304" s="603"/>
      <c r="Y3304" s="603"/>
      <c r="Z3304" s="603"/>
      <c r="AA3304" s="603"/>
      <c r="AB3304" s="603"/>
      <c r="AC3304" s="603"/>
      <c r="AD3304" s="603"/>
      <c r="AE3304" s="109"/>
    </row>
    <row r="3305" spans="1:92" ht="15" customHeight="1" x14ac:dyDescent="0.2">
      <c r="B3305" s="511" t="str">
        <f>IF(AJ3302&lt;&gt;0,"Error: Verificar sumas por fila.","")</f>
        <v/>
      </c>
      <c r="C3305" s="511"/>
      <c r="D3305" s="511"/>
      <c r="E3305" s="511"/>
      <c r="F3305" s="511"/>
      <c r="G3305" s="511"/>
      <c r="H3305" s="511"/>
      <c r="I3305" s="511"/>
      <c r="J3305" s="511"/>
      <c r="K3305" s="511"/>
      <c r="L3305" s="511"/>
      <c r="M3305" s="511"/>
      <c r="N3305" s="511"/>
      <c r="O3305" s="511"/>
      <c r="P3305" s="511"/>
      <c r="Q3305" s="511"/>
      <c r="R3305" s="511"/>
      <c r="S3305" s="511"/>
      <c r="T3305" s="511"/>
      <c r="U3305" s="511"/>
      <c r="V3305" s="511"/>
      <c r="W3305" s="511"/>
      <c r="X3305" s="511"/>
      <c r="Y3305" s="511"/>
      <c r="Z3305" s="511"/>
      <c r="AA3305" s="511"/>
      <c r="AB3305" s="511"/>
      <c r="AC3305" s="511"/>
      <c r="AD3305" s="511"/>
      <c r="AE3305" s="109"/>
    </row>
    <row r="3306" spans="1:92" ht="15" customHeight="1" x14ac:dyDescent="0.2">
      <c r="B3306" s="535" t="str">
        <f>IF(AND(AR3288=0,AY3290=0),"",IF(AND(AR3288&lt;&gt;0,AY3290=0),"Error: Verificar la consistencia con la pregunta 72",IF(AND(AR3288=0,AY3290&lt;&gt;0),"Error: Se está haciendo mal uso del criterio de No Identificado.","Error: Verificar la consistencia con la P72. A demás, se está haciendo mal uso del criterio de No Identificado.")))</f>
        <v/>
      </c>
      <c r="C3306" s="535"/>
      <c r="D3306" s="535"/>
      <c r="E3306" s="535"/>
      <c r="F3306" s="535"/>
      <c r="G3306" s="535"/>
      <c r="H3306" s="535"/>
      <c r="I3306" s="535"/>
      <c r="J3306" s="535"/>
      <c r="K3306" s="535"/>
      <c r="L3306" s="535"/>
      <c r="M3306" s="535"/>
      <c r="N3306" s="535"/>
      <c r="O3306" s="535"/>
      <c r="P3306" s="535"/>
      <c r="Q3306" s="535"/>
      <c r="R3306" s="535"/>
      <c r="S3306" s="535"/>
      <c r="T3306" s="535"/>
      <c r="U3306" s="535"/>
      <c r="V3306" s="535"/>
      <c r="W3306" s="535"/>
      <c r="X3306" s="535"/>
      <c r="Y3306" s="535"/>
      <c r="Z3306" s="535"/>
      <c r="AA3306" s="535"/>
      <c r="AB3306" s="535"/>
      <c r="AC3306" s="535"/>
      <c r="AD3306" s="535"/>
      <c r="AE3306" s="109"/>
    </row>
    <row r="3307" spans="1:92" ht="15" customHeight="1" x14ac:dyDescent="0.2">
      <c r="B3307" s="511" t="str">
        <f>IF(AT3287=0,"","Error: Debe especificar la otra familia lingüística.")</f>
        <v/>
      </c>
      <c r="C3307" s="511"/>
      <c r="D3307" s="511"/>
      <c r="E3307" s="511"/>
      <c r="F3307" s="511"/>
      <c r="G3307" s="511"/>
      <c r="H3307" s="511"/>
      <c r="I3307" s="511"/>
      <c r="J3307" s="511"/>
      <c r="K3307" s="511"/>
      <c r="L3307" s="511"/>
      <c r="M3307" s="511"/>
      <c r="N3307" s="511"/>
      <c r="O3307" s="511"/>
      <c r="P3307" s="511"/>
      <c r="Q3307" s="511"/>
      <c r="R3307" s="511"/>
      <c r="S3307" s="511"/>
      <c r="T3307" s="511"/>
      <c r="U3307" s="511"/>
      <c r="V3307" s="511"/>
      <c r="W3307" s="511"/>
      <c r="X3307" s="511"/>
      <c r="Y3307" s="511"/>
      <c r="Z3307" s="511"/>
      <c r="AA3307" s="511"/>
      <c r="AB3307" s="511"/>
      <c r="AC3307" s="511"/>
      <c r="AD3307" s="511"/>
      <c r="AE3307" s="109"/>
    </row>
    <row r="3308" spans="1:92" ht="24" customHeight="1" x14ac:dyDescent="0.2">
      <c r="A3308" s="36" t="s">
        <v>800</v>
      </c>
      <c r="B3308" s="636" t="s">
        <v>1520</v>
      </c>
      <c r="C3308" s="636"/>
      <c r="D3308" s="636"/>
      <c r="E3308" s="636"/>
      <c r="F3308" s="636"/>
      <c r="G3308" s="636"/>
      <c r="H3308" s="636"/>
      <c r="I3308" s="636"/>
      <c r="J3308" s="636"/>
      <c r="K3308" s="636"/>
      <c r="L3308" s="636"/>
      <c r="M3308" s="636"/>
      <c r="N3308" s="636"/>
      <c r="O3308" s="636"/>
      <c r="P3308" s="636"/>
      <c r="Q3308" s="636"/>
      <c r="R3308" s="636"/>
      <c r="S3308" s="636"/>
      <c r="T3308" s="636"/>
      <c r="U3308" s="636"/>
      <c r="V3308" s="636"/>
      <c r="W3308" s="636"/>
      <c r="X3308" s="636"/>
      <c r="Y3308" s="636"/>
      <c r="Z3308" s="636"/>
      <c r="AA3308" s="636"/>
      <c r="AB3308" s="636"/>
      <c r="AC3308" s="636"/>
      <c r="AD3308" s="636"/>
      <c r="AE3308" s="109"/>
      <c r="AG3308" s="74" t="s">
        <v>2032</v>
      </c>
      <c r="AH3308" s="74" t="s">
        <v>2072</v>
      </c>
      <c r="AI3308" s="74" t="s">
        <v>2073</v>
      </c>
      <c r="AJ3308" s="74" t="s">
        <v>2045</v>
      </c>
      <c r="AK3308" s="74" t="s">
        <v>2074</v>
      </c>
      <c r="AL3308" s="74" t="s">
        <v>2075</v>
      </c>
    </row>
    <row r="3309" spans="1:92" ht="24" customHeight="1" x14ac:dyDescent="0.2">
      <c r="C3309" s="674" t="s">
        <v>1725</v>
      </c>
      <c r="D3309" s="674"/>
      <c r="E3309" s="674"/>
      <c r="F3309" s="674"/>
      <c r="G3309" s="674"/>
      <c r="H3309" s="674"/>
      <c r="I3309" s="674"/>
      <c r="J3309" s="674"/>
      <c r="K3309" s="674"/>
      <c r="L3309" s="674"/>
      <c r="M3309" s="674"/>
      <c r="N3309" s="674"/>
      <c r="O3309" s="674"/>
      <c r="P3309" s="674"/>
      <c r="Q3309" s="674"/>
      <c r="R3309" s="674"/>
      <c r="S3309" s="674"/>
      <c r="T3309" s="674"/>
      <c r="U3309" s="674"/>
      <c r="V3309" s="674"/>
      <c r="W3309" s="674"/>
      <c r="X3309" s="674"/>
      <c r="Y3309" s="674"/>
      <c r="Z3309" s="674"/>
      <c r="AA3309" s="674"/>
      <c r="AB3309" s="674"/>
      <c r="AC3309" s="674"/>
      <c r="AD3309" s="674"/>
      <c r="AE3309" s="109"/>
      <c r="AG3309" s="74">
        <f>COUNTBLANK(M3313:AD3338)</f>
        <v>468</v>
      </c>
      <c r="AH3309" s="74">
        <v>468</v>
      </c>
      <c r="AI3309" s="74">
        <v>390</v>
      </c>
      <c r="AJ3309" s="74">
        <f>COUNTBLANK(M3313:AD3313)</f>
        <v>18</v>
      </c>
      <c r="AK3309" s="74">
        <v>18</v>
      </c>
      <c r="AL3309" s="74">
        <v>15</v>
      </c>
    </row>
    <row r="3310" spans="1:92" ht="15" customHeight="1" x14ac:dyDescent="0.2">
      <c r="AE3310" s="109"/>
      <c r="AG3310" s="90" t="s">
        <v>2076</v>
      </c>
      <c r="AI3310" s="90">
        <f>IF(OR(AG3309=AH3309,AG3309=AI3309),0,1)</f>
        <v>0</v>
      </c>
    </row>
    <row r="3311" spans="1:92" ht="15" customHeight="1" x14ac:dyDescent="0.2">
      <c r="C3311" s="608" t="s">
        <v>1301</v>
      </c>
      <c r="D3311" s="491"/>
      <c r="E3311" s="491"/>
      <c r="F3311" s="491"/>
      <c r="G3311" s="491"/>
      <c r="H3311" s="491"/>
      <c r="I3311" s="491"/>
      <c r="J3311" s="491"/>
      <c r="K3311" s="491"/>
      <c r="L3311" s="491"/>
      <c r="M3311" s="609" t="s">
        <v>1226</v>
      </c>
      <c r="N3311" s="609"/>
      <c r="O3311" s="609"/>
      <c r="P3311" s="609"/>
      <c r="Q3311" s="609"/>
      <c r="R3311" s="609"/>
      <c r="S3311" s="609"/>
      <c r="T3311" s="609"/>
      <c r="U3311" s="609"/>
      <c r="V3311" s="609"/>
      <c r="W3311" s="609"/>
      <c r="X3311" s="609"/>
      <c r="Y3311" s="609"/>
      <c r="Z3311" s="609"/>
      <c r="AA3311" s="609"/>
      <c r="AB3311" s="609"/>
      <c r="AC3311" s="609"/>
      <c r="AD3311" s="609"/>
      <c r="AE3311" s="109"/>
      <c r="AK3311" s="576" t="s">
        <v>2233</v>
      </c>
      <c r="AL3311" s="576" t="s">
        <v>2234</v>
      </c>
      <c r="AM3311" s="561" t="s">
        <v>2204</v>
      </c>
      <c r="AN3311" s="561"/>
      <c r="AO3311" s="561" t="s">
        <v>2235</v>
      </c>
      <c r="AP3311" s="561"/>
    </row>
    <row r="3312" spans="1:92" ht="15" customHeight="1" x14ac:dyDescent="0.2">
      <c r="C3312" s="491"/>
      <c r="D3312" s="491"/>
      <c r="E3312" s="491"/>
      <c r="F3312" s="491"/>
      <c r="G3312" s="491"/>
      <c r="H3312" s="491"/>
      <c r="I3312" s="491"/>
      <c r="J3312" s="491"/>
      <c r="K3312" s="491"/>
      <c r="L3312" s="491"/>
      <c r="M3312" s="610" t="s">
        <v>80</v>
      </c>
      <c r="N3312" s="611"/>
      <c r="O3312" s="611"/>
      <c r="P3312" s="611"/>
      <c r="Q3312" s="611"/>
      <c r="R3312" s="611"/>
      <c r="S3312" s="612" t="s">
        <v>81</v>
      </c>
      <c r="T3312" s="613"/>
      <c r="U3312" s="613"/>
      <c r="V3312" s="613"/>
      <c r="W3312" s="613"/>
      <c r="X3312" s="613"/>
      <c r="Y3312" s="612" t="s">
        <v>82</v>
      </c>
      <c r="Z3312" s="613"/>
      <c r="AA3312" s="613"/>
      <c r="AB3312" s="613"/>
      <c r="AC3312" s="613"/>
      <c r="AD3312" s="613"/>
      <c r="AE3312" s="109"/>
      <c r="AG3312" s="95" t="s">
        <v>80</v>
      </c>
      <c r="AH3312" s="95" t="s">
        <v>2029</v>
      </c>
      <c r="AI3312" s="95" t="s">
        <v>2078</v>
      </c>
      <c r="AJ3312" s="96" t="s">
        <v>2077</v>
      </c>
      <c r="AK3312" s="576"/>
      <c r="AL3312" s="576"/>
      <c r="AM3312" s="90" t="s">
        <v>2048</v>
      </c>
      <c r="AN3312" s="90" t="s">
        <v>2049</v>
      </c>
      <c r="AO3312" s="90" t="s">
        <v>2048</v>
      </c>
      <c r="AP3312" s="90" t="s">
        <v>2049</v>
      </c>
      <c r="AQ3312" s="227" t="s">
        <v>2150</v>
      </c>
      <c r="AR3312" s="227" t="s">
        <v>2151</v>
      </c>
      <c r="AT3312" s="90" t="s">
        <v>2050</v>
      </c>
      <c r="AU3312" s="90" t="s">
        <v>2318</v>
      </c>
      <c r="AV3312" s="90" t="s">
        <v>2029</v>
      </c>
      <c r="AW3312" s="90" t="s">
        <v>2077</v>
      </c>
      <c r="CL3312" s="70"/>
      <c r="CN3312" s="90"/>
    </row>
    <row r="3313" spans="1:92" ht="15" customHeight="1" x14ac:dyDescent="0.2">
      <c r="C3313" s="87" t="s">
        <v>28</v>
      </c>
      <c r="D3313" s="614" t="s">
        <v>759</v>
      </c>
      <c r="E3313" s="614"/>
      <c r="F3313" s="614"/>
      <c r="G3313" s="614"/>
      <c r="H3313" s="614"/>
      <c r="I3313" s="614"/>
      <c r="J3313" s="614"/>
      <c r="K3313" s="614"/>
      <c r="L3313" s="614"/>
      <c r="M3313" s="615"/>
      <c r="N3313" s="615"/>
      <c r="O3313" s="615"/>
      <c r="P3313" s="615"/>
      <c r="Q3313" s="615"/>
      <c r="R3313" s="615"/>
      <c r="S3313" s="615"/>
      <c r="T3313" s="615"/>
      <c r="U3313" s="615"/>
      <c r="V3313" s="615"/>
      <c r="W3313" s="615"/>
      <c r="X3313" s="615"/>
      <c r="Y3313" s="615"/>
      <c r="Z3313" s="615"/>
      <c r="AA3313" s="615"/>
      <c r="AB3313" s="615"/>
      <c r="AC3313" s="615"/>
      <c r="AD3313" s="615"/>
      <c r="AE3313" s="109"/>
      <c r="AG3313" s="94">
        <f t="shared" ref="AG3313:AG3338" si="4967">M3313</f>
        <v>0</v>
      </c>
      <c r="AH3313" s="130">
        <f t="shared" ref="AH3313:AH3338" si="4968">COUNTIF(S3313:AD3313,"NS")</f>
        <v>0</v>
      </c>
      <c r="AI3313" s="130">
        <f t="shared" ref="AI3313:AI3338" si="4969">SUM(S3313:AD3313)</f>
        <v>0</v>
      </c>
      <c r="AJ3313" s="130">
        <f>IF($AG$3309=$AH$3309,0,
IF(OR(
AND(AG3313=0,AH3313&gt;0),
AND(AG3313="NS",AI3313&gt;0),
AND(AG3313="NS",AI3313=0,AH3313=0)),1,
IF(OR(
AND(AG3313&gt;0,AH3313=2),
AND(AG3313="NS",AH3313=2),
AND(AG3313="NS",AI3313=0,AH3313&gt;0),
AG3313=AI3313),0,1)))</f>
        <v>0</v>
      </c>
      <c r="AK3313" s="130">
        <f>COUNTIF(S3313:X3338,"NS")</f>
        <v>0</v>
      </c>
      <c r="AL3313" s="130">
        <f>COUNTIF(Y3313:AD3338,"NS")</f>
        <v>0</v>
      </c>
      <c r="AM3313" s="90">
        <f>S3063</f>
        <v>0</v>
      </c>
      <c r="AN3313" s="90">
        <f>Y3063</f>
        <v>0</v>
      </c>
      <c r="AO3313" s="90">
        <f>S3339</f>
        <v>0</v>
      </c>
      <c r="AP3313" s="90">
        <f>Y3339</f>
        <v>0</v>
      </c>
      <c r="AQ3313" s="90">
        <f>IF($AJ$3309=$AK$3309,0,IF(OR(AO3313=AM3313,AND(AM3313&gt;0,AO3313="NS")),0,1))</f>
        <v>0</v>
      </c>
      <c r="AR3313" s="90">
        <f>IF($AJ$3309=$AK$3309,0,IF(OR(AP3313=AN3313,AND(AN3313&gt;0,AP3313="NS")),0,1))</f>
        <v>0</v>
      </c>
      <c r="AS3313" s="90" t="s">
        <v>2104</v>
      </c>
      <c r="AT3313" s="90">
        <f>M3338</f>
        <v>0</v>
      </c>
      <c r="AU3313" s="90">
        <f>COUNTIF(M3313:R3337,"&gt;0")</f>
        <v>0</v>
      </c>
      <c r="AV3313" s="90">
        <f>COUNTIF(M3313:R3337,"NS")</f>
        <v>0</v>
      </c>
      <c r="AW3313" s="90">
        <f>IF($AG$3309=$AH$3309,0,
IF(AND(AT3313&lt;&gt;0,AU3313=0,AV3313=0),1,
IF(AND(AT3313&lt;&gt;0,AND(AU3313&lt;=1,AV3313=0)),1,
IF(AND(AT3313&lt;&gt;0,AND(AU3313=0,AV3313&lt;=1)),1,0))))</f>
        <v>0</v>
      </c>
      <c r="CL3313" s="70"/>
      <c r="CN3313" s="90"/>
    </row>
    <row r="3314" spans="1:92" ht="15" customHeight="1" x14ac:dyDescent="0.2">
      <c r="C3314" s="85" t="s">
        <v>29</v>
      </c>
      <c r="D3314" s="614" t="s">
        <v>760</v>
      </c>
      <c r="E3314" s="614"/>
      <c r="F3314" s="614"/>
      <c r="G3314" s="614"/>
      <c r="H3314" s="614"/>
      <c r="I3314" s="614"/>
      <c r="J3314" s="614"/>
      <c r="K3314" s="614"/>
      <c r="L3314" s="614"/>
      <c r="M3314" s="615"/>
      <c r="N3314" s="615"/>
      <c r="O3314" s="615"/>
      <c r="P3314" s="615"/>
      <c r="Q3314" s="615"/>
      <c r="R3314" s="615"/>
      <c r="S3314" s="615"/>
      <c r="T3314" s="615"/>
      <c r="U3314" s="615"/>
      <c r="V3314" s="615"/>
      <c r="W3314" s="615"/>
      <c r="X3314" s="615"/>
      <c r="Y3314" s="615"/>
      <c r="Z3314" s="615"/>
      <c r="AA3314" s="615"/>
      <c r="AB3314" s="615"/>
      <c r="AC3314" s="615"/>
      <c r="AD3314" s="615"/>
      <c r="AE3314" s="109"/>
      <c r="AG3314" s="94">
        <f t="shared" si="4967"/>
        <v>0</v>
      </c>
      <c r="AH3314" s="130">
        <f t="shared" si="4968"/>
        <v>0</v>
      </c>
      <c r="AI3314" s="130">
        <f t="shared" si="4969"/>
        <v>0</v>
      </c>
      <c r="AJ3314" s="130">
        <f t="shared" ref="AJ3314:AJ3338" si="4970">IF($AG$3309=$AH$3309,0,
IF(OR(
AND(AG3314=0,AH3314&gt;0),
AND(AG3314="NS",AI3314&gt;0),
AND(AG3314="NS",AI3314=0,AH3314=0)),1,
IF(OR(
AND(AG3314&gt;0,AH3314=2),
AND(AG3314="NS",AH3314=2),
AND(AG3314="NS",AI3314=0,AH3314&gt;0),
AG3314=AI3314),0,1)))</f>
        <v>0</v>
      </c>
      <c r="AK3314" s="130"/>
      <c r="AL3314" s="130"/>
      <c r="AR3314" s="90">
        <f>SUM(AQ3313:AR3313)</f>
        <v>0</v>
      </c>
      <c r="AS3314" s="90" t="s">
        <v>2048</v>
      </c>
      <c r="AT3314" s="90">
        <f>S3338</f>
        <v>0</v>
      </c>
      <c r="AU3314" s="90">
        <f>COUNTIF(S3313:X3337,"&gt;0")</f>
        <v>0</v>
      </c>
      <c r="AV3314" s="90">
        <f>COUNTIF(S3313:X3337,"NS")</f>
        <v>0</v>
      </c>
      <c r="AW3314" s="90">
        <f t="shared" ref="AW3314:AW3315" si="4971">IF($AG$3309=$AH$3309,0,
IF(AND(AT3314&lt;&gt;0,AU3314=0,AV3314=0),1,
IF(AND(AT3314&lt;&gt;0,AND(AU3314&lt;=1,AV3314=0)),1,
IF(AND(AT3314&lt;&gt;0,AND(AU3314=0,AV3314&lt;=1)),1,0))))</f>
        <v>0</v>
      </c>
      <c r="CL3314" s="70"/>
      <c r="CN3314" s="90"/>
    </row>
    <row r="3315" spans="1:92" ht="15" customHeight="1" x14ac:dyDescent="0.2">
      <c r="C3315" s="85" t="s">
        <v>30</v>
      </c>
      <c r="D3315" s="614" t="s">
        <v>761</v>
      </c>
      <c r="E3315" s="614"/>
      <c r="F3315" s="614"/>
      <c r="G3315" s="614"/>
      <c r="H3315" s="614"/>
      <c r="I3315" s="614"/>
      <c r="J3315" s="614"/>
      <c r="K3315" s="614"/>
      <c r="L3315" s="614"/>
      <c r="M3315" s="615"/>
      <c r="N3315" s="615"/>
      <c r="O3315" s="615"/>
      <c r="P3315" s="615"/>
      <c r="Q3315" s="615"/>
      <c r="R3315" s="615"/>
      <c r="S3315" s="615"/>
      <c r="T3315" s="615"/>
      <c r="U3315" s="615"/>
      <c r="V3315" s="615"/>
      <c r="W3315" s="615"/>
      <c r="X3315" s="615"/>
      <c r="Y3315" s="615"/>
      <c r="Z3315" s="615"/>
      <c r="AA3315" s="615"/>
      <c r="AB3315" s="615"/>
      <c r="AC3315" s="615"/>
      <c r="AD3315" s="615"/>
      <c r="AE3315" s="109"/>
      <c r="AG3315" s="94">
        <f t="shared" si="4967"/>
        <v>0</v>
      </c>
      <c r="AH3315" s="130">
        <f t="shared" si="4968"/>
        <v>0</v>
      </c>
      <c r="AI3315" s="130">
        <f t="shared" si="4969"/>
        <v>0</v>
      </c>
      <c r="AJ3315" s="130">
        <f t="shared" si="4970"/>
        <v>0</v>
      </c>
      <c r="AS3315" s="90" t="s">
        <v>2049</v>
      </c>
      <c r="AT3315" s="90">
        <f>Y3338</f>
        <v>0</v>
      </c>
      <c r="AU3315" s="90">
        <f>COUNTIF(Y3313:AD3337,"&gt;0")</f>
        <v>0</v>
      </c>
      <c r="AV3315" s="90">
        <f>COUNTIF(Y3313:AD3337,"NS")</f>
        <v>0</v>
      </c>
      <c r="AW3315" s="90">
        <f t="shared" si="4971"/>
        <v>0</v>
      </c>
      <c r="CL3315" s="70"/>
      <c r="CN3315" s="90"/>
    </row>
    <row r="3316" spans="1:92" ht="15" customHeight="1" x14ac:dyDescent="0.2">
      <c r="C3316" s="85" t="s">
        <v>31</v>
      </c>
      <c r="D3316" s="614" t="s">
        <v>762</v>
      </c>
      <c r="E3316" s="614"/>
      <c r="F3316" s="614"/>
      <c r="G3316" s="614"/>
      <c r="H3316" s="614"/>
      <c r="I3316" s="614"/>
      <c r="J3316" s="614"/>
      <c r="K3316" s="614"/>
      <c r="L3316" s="614"/>
      <c r="M3316" s="615"/>
      <c r="N3316" s="615"/>
      <c r="O3316" s="615"/>
      <c r="P3316" s="615"/>
      <c r="Q3316" s="615"/>
      <c r="R3316" s="615"/>
      <c r="S3316" s="615"/>
      <c r="T3316" s="615"/>
      <c r="U3316" s="615"/>
      <c r="V3316" s="615"/>
      <c r="W3316" s="615"/>
      <c r="X3316" s="615"/>
      <c r="Y3316" s="615"/>
      <c r="Z3316" s="615"/>
      <c r="AA3316" s="615"/>
      <c r="AB3316" s="615"/>
      <c r="AC3316" s="615"/>
      <c r="AD3316" s="615"/>
      <c r="AE3316" s="109"/>
      <c r="AG3316" s="94">
        <f t="shared" si="4967"/>
        <v>0</v>
      </c>
      <c r="AH3316" s="130">
        <f t="shared" si="4968"/>
        <v>0</v>
      </c>
      <c r="AI3316" s="130">
        <f t="shared" si="4969"/>
        <v>0</v>
      </c>
      <c r="AJ3316" s="130">
        <f t="shared" si="4970"/>
        <v>0</v>
      </c>
      <c r="AW3316" s="90">
        <f>SUM(AW3313:AW3315)</f>
        <v>0</v>
      </c>
      <c r="CL3316" s="70"/>
      <c r="CN3316" s="90"/>
    </row>
    <row r="3317" spans="1:92" ht="15" customHeight="1" x14ac:dyDescent="0.2">
      <c r="C3317" s="85" t="s">
        <v>32</v>
      </c>
      <c r="D3317" s="614" t="s">
        <v>763</v>
      </c>
      <c r="E3317" s="614"/>
      <c r="F3317" s="614"/>
      <c r="G3317" s="614"/>
      <c r="H3317" s="614"/>
      <c r="I3317" s="614"/>
      <c r="J3317" s="614"/>
      <c r="K3317" s="614"/>
      <c r="L3317" s="614"/>
      <c r="M3317" s="615"/>
      <c r="N3317" s="615"/>
      <c r="O3317" s="615"/>
      <c r="P3317" s="615"/>
      <c r="Q3317" s="615"/>
      <c r="R3317" s="615"/>
      <c r="S3317" s="615"/>
      <c r="T3317" s="615"/>
      <c r="U3317" s="615"/>
      <c r="V3317" s="615"/>
      <c r="W3317" s="615"/>
      <c r="X3317" s="615"/>
      <c r="Y3317" s="615"/>
      <c r="Z3317" s="615"/>
      <c r="AA3317" s="615"/>
      <c r="AB3317" s="615"/>
      <c r="AC3317" s="615"/>
      <c r="AD3317" s="615"/>
      <c r="AE3317" s="109"/>
      <c r="AG3317" s="94">
        <f t="shared" si="4967"/>
        <v>0</v>
      </c>
      <c r="AH3317" s="130">
        <f t="shared" si="4968"/>
        <v>0</v>
      </c>
      <c r="AI3317" s="130">
        <f t="shared" si="4969"/>
        <v>0</v>
      </c>
      <c r="AJ3317" s="130">
        <f t="shared" si="4970"/>
        <v>0</v>
      </c>
      <c r="CL3317" s="70"/>
      <c r="CN3317" s="90"/>
    </row>
    <row r="3318" spans="1:92" ht="15" customHeight="1" x14ac:dyDescent="0.2">
      <c r="A3318" s="109"/>
      <c r="B3318" s="109"/>
      <c r="C3318" s="85" t="s">
        <v>33</v>
      </c>
      <c r="D3318" s="614" t="s">
        <v>731</v>
      </c>
      <c r="E3318" s="614"/>
      <c r="F3318" s="614"/>
      <c r="G3318" s="614"/>
      <c r="H3318" s="614"/>
      <c r="I3318" s="614"/>
      <c r="J3318" s="614"/>
      <c r="K3318" s="614"/>
      <c r="L3318" s="614"/>
      <c r="M3318" s="615"/>
      <c r="N3318" s="615"/>
      <c r="O3318" s="615"/>
      <c r="P3318" s="615"/>
      <c r="Q3318" s="615"/>
      <c r="R3318" s="615"/>
      <c r="S3318" s="615"/>
      <c r="T3318" s="615"/>
      <c r="U3318" s="615"/>
      <c r="V3318" s="615"/>
      <c r="W3318" s="615"/>
      <c r="X3318" s="615"/>
      <c r="Y3318" s="615"/>
      <c r="Z3318" s="615"/>
      <c r="AA3318" s="615"/>
      <c r="AB3318" s="615"/>
      <c r="AC3318" s="615"/>
      <c r="AD3318" s="615"/>
      <c r="AE3318" s="109"/>
      <c r="AG3318" s="94">
        <f t="shared" si="4967"/>
        <v>0</v>
      </c>
      <c r="AH3318" s="130">
        <f t="shared" si="4968"/>
        <v>0</v>
      </c>
      <c r="AI3318" s="130">
        <f t="shared" si="4969"/>
        <v>0</v>
      </c>
      <c r="AJ3318" s="130">
        <f t="shared" si="4970"/>
        <v>0</v>
      </c>
      <c r="CL3318" s="70"/>
      <c r="CN3318" s="90"/>
    </row>
    <row r="3319" spans="1:92" ht="15" customHeight="1" x14ac:dyDescent="0.2">
      <c r="A3319" s="109"/>
      <c r="B3319" s="109"/>
      <c r="C3319" s="85" t="s">
        <v>34</v>
      </c>
      <c r="D3319" s="614" t="s">
        <v>764</v>
      </c>
      <c r="E3319" s="614"/>
      <c r="F3319" s="614"/>
      <c r="G3319" s="614"/>
      <c r="H3319" s="614"/>
      <c r="I3319" s="614"/>
      <c r="J3319" s="614"/>
      <c r="K3319" s="614"/>
      <c r="L3319" s="614"/>
      <c r="M3319" s="615"/>
      <c r="N3319" s="615"/>
      <c r="O3319" s="615"/>
      <c r="P3319" s="615"/>
      <c r="Q3319" s="615"/>
      <c r="R3319" s="615"/>
      <c r="S3319" s="615"/>
      <c r="T3319" s="615"/>
      <c r="U3319" s="615"/>
      <c r="V3319" s="615"/>
      <c r="W3319" s="615"/>
      <c r="X3319" s="615"/>
      <c r="Y3319" s="615"/>
      <c r="Z3319" s="615"/>
      <c r="AA3319" s="615"/>
      <c r="AB3319" s="615"/>
      <c r="AC3319" s="615"/>
      <c r="AD3319" s="615"/>
      <c r="AE3319" s="109"/>
      <c r="AG3319" s="94">
        <f t="shared" si="4967"/>
        <v>0</v>
      </c>
      <c r="AH3319" s="130">
        <f t="shared" si="4968"/>
        <v>0</v>
      </c>
      <c r="AI3319" s="130">
        <f t="shared" si="4969"/>
        <v>0</v>
      </c>
      <c r="AJ3319" s="130">
        <f t="shared" si="4970"/>
        <v>0</v>
      </c>
      <c r="CL3319" s="70"/>
      <c r="CN3319" s="90"/>
    </row>
    <row r="3320" spans="1:92" ht="15" customHeight="1" x14ac:dyDescent="0.2">
      <c r="A3320" s="109"/>
      <c r="B3320" s="109"/>
      <c r="C3320" s="85" t="s">
        <v>35</v>
      </c>
      <c r="D3320" s="614" t="s">
        <v>765</v>
      </c>
      <c r="E3320" s="614"/>
      <c r="F3320" s="614"/>
      <c r="G3320" s="614"/>
      <c r="H3320" s="614"/>
      <c r="I3320" s="614"/>
      <c r="J3320" s="614"/>
      <c r="K3320" s="614"/>
      <c r="L3320" s="614"/>
      <c r="M3320" s="615"/>
      <c r="N3320" s="615"/>
      <c r="O3320" s="615"/>
      <c r="P3320" s="615"/>
      <c r="Q3320" s="615"/>
      <c r="R3320" s="615"/>
      <c r="S3320" s="615"/>
      <c r="T3320" s="615"/>
      <c r="U3320" s="615"/>
      <c r="V3320" s="615"/>
      <c r="W3320" s="615"/>
      <c r="X3320" s="615"/>
      <c r="Y3320" s="615"/>
      <c r="Z3320" s="615"/>
      <c r="AA3320" s="615"/>
      <c r="AB3320" s="615"/>
      <c r="AC3320" s="615"/>
      <c r="AD3320" s="615"/>
      <c r="AE3320" s="109"/>
      <c r="AG3320" s="94">
        <f t="shared" si="4967"/>
        <v>0</v>
      </c>
      <c r="AH3320" s="130">
        <f t="shared" si="4968"/>
        <v>0</v>
      </c>
      <c r="AI3320" s="130">
        <f t="shared" si="4969"/>
        <v>0</v>
      </c>
      <c r="AJ3320" s="130">
        <f t="shared" si="4970"/>
        <v>0</v>
      </c>
      <c r="CL3320" s="70"/>
      <c r="CN3320" s="90"/>
    </row>
    <row r="3321" spans="1:92" ht="15" customHeight="1" x14ac:dyDescent="0.2">
      <c r="A3321" s="109"/>
      <c r="B3321" s="109"/>
      <c r="C3321" s="85" t="s">
        <v>36</v>
      </c>
      <c r="D3321" s="614" t="s">
        <v>766</v>
      </c>
      <c r="E3321" s="614"/>
      <c r="F3321" s="614"/>
      <c r="G3321" s="614"/>
      <c r="H3321" s="614"/>
      <c r="I3321" s="614"/>
      <c r="J3321" s="614"/>
      <c r="K3321" s="614"/>
      <c r="L3321" s="614"/>
      <c r="M3321" s="615"/>
      <c r="N3321" s="615"/>
      <c r="O3321" s="615"/>
      <c r="P3321" s="615"/>
      <c r="Q3321" s="615"/>
      <c r="R3321" s="615"/>
      <c r="S3321" s="615"/>
      <c r="T3321" s="615"/>
      <c r="U3321" s="615"/>
      <c r="V3321" s="615"/>
      <c r="W3321" s="615"/>
      <c r="X3321" s="615"/>
      <c r="Y3321" s="615"/>
      <c r="Z3321" s="615"/>
      <c r="AA3321" s="615"/>
      <c r="AB3321" s="615"/>
      <c r="AC3321" s="615"/>
      <c r="AD3321" s="615"/>
      <c r="AE3321" s="109"/>
      <c r="AG3321" s="94">
        <f t="shared" si="4967"/>
        <v>0</v>
      </c>
      <c r="AH3321" s="130">
        <f t="shared" si="4968"/>
        <v>0</v>
      </c>
      <c r="AI3321" s="130">
        <f t="shared" si="4969"/>
        <v>0</v>
      </c>
      <c r="AJ3321" s="130">
        <f t="shared" si="4970"/>
        <v>0</v>
      </c>
      <c r="CL3321" s="70"/>
      <c r="CN3321" s="90"/>
    </row>
    <row r="3322" spans="1:92" ht="15" customHeight="1" x14ac:dyDescent="0.2">
      <c r="A3322" s="109"/>
      <c r="B3322" s="109"/>
      <c r="C3322" s="85" t="s">
        <v>37</v>
      </c>
      <c r="D3322" s="614" t="s">
        <v>767</v>
      </c>
      <c r="E3322" s="614"/>
      <c r="F3322" s="614"/>
      <c r="G3322" s="614"/>
      <c r="H3322" s="614"/>
      <c r="I3322" s="614"/>
      <c r="J3322" s="614"/>
      <c r="K3322" s="614"/>
      <c r="L3322" s="614"/>
      <c r="M3322" s="615"/>
      <c r="N3322" s="615"/>
      <c r="O3322" s="615"/>
      <c r="P3322" s="615"/>
      <c r="Q3322" s="615"/>
      <c r="R3322" s="615"/>
      <c r="S3322" s="615"/>
      <c r="T3322" s="615"/>
      <c r="U3322" s="615"/>
      <c r="V3322" s="615"/>
      <c r="W3322" s="615"/>
      <c r="X3322" s="615"/>
      <c r="Y3322" s="615"/>
      <c r="Z3322" s="615"/>
      <c r="AA3322" s="615"/>
      <c r="AB3322" s="615"/>
      <c r="AC3322" s="615"/>
      <c r="AD3322" s="615"/>
      <c r="AE3322" s="109"/>
      <c r="AG3322" s="94">
        <f t="shared" si="4967"/>
        <v>0</v>
      </c>
      <c r="AH3322" s="130">
        <f t="shared" si="4968"/>
        <v>0</v>
      </c>
      <c r="AI3322" s="130">
        <f t="shared" si="4969"/>
        <v>0</v>
      </c>
      <c r="AJ3322" s="130">
        <f t="shared" si="4970"/>
        <v>0</v>
      </c>
      <c r="CL3322" s="70"/>
      <c r="CN3322" s="90"/>
    </row>
    <row r="3323" spans="1:92" ht="15" customHeight="1" x14ac:dyDescent="0.2">
      <c r="A3323" s="109"/>
      <c r="B3323" s="109"/>
      <c r="C3323" s="85" t="s">
        <v>40</v>
      </c>
      <c r="D3323" s="614" t="s">
        <v>768</v>
      </c>
      <c r="E3323" s="614"/>
      <c r="F3323" s="614"/>
      <c r="G3323" s="614"/>
      <c r="H3323" s="614"/>
      <c r="I3323" s="614"/>
      <c r="J3323" s="614"/>
      <c r="K3323" s="614"/>
      <c r="L3323" s="614"/>
      <c r="M3323" s="615"/>
      <c r="N3323" s="615"/>
      <c r="O3323" s="615"/>
      <c r="P3323" s="615"/>
      <c r="Q3323" s="615"/>
      <c r="R3323" s="615"/>
      <c r="S3323" s="615"/>
      <c r="T3323" s="615"/>
      <c r="U3323" s="615"/>
      <c r="V3323" s="615"/>
      <c r="W3323" s="615"/>
      <c r="X3323" s="615"/>
      <c r="Y3323" s="615"/>
      <c r="Z3323" s="615"/>
      <c r="AA3323" s="615"/>
      <c r="AB3323" s="615"/>
      <c r="AC3323" s="615"/>
      <c r="AD3323" s="615"/>
      <c r="AE3323" s="109"/>
      <c r="AG3323" s="94">
        <f t="shared" si="4967"/>
        <v>0</v>
      </c>
      <c r="AH3323" s="130">
        <f t="shared" si="4968"/>
        <v>0</v>
      </c>
      <c r="AI3323" s="130">
        <f t="shared" si="4969"/>
        <v>0</v>
      </c>
      <c r="AJ3323" s="130">
        <f t="shared" si="4970"/>
        <v>0</v>
      </c>
      <c r="CL3323" s="70"/>
      <c r="CN3323" s="90"/>
    </row>
    <row r="3324" spans="1:92" ht="15" customHeight="1" x14ac:dyDescent="0.2">
      <c r="A3324" s="109"/>
      <c r="B3324" s="109"/>
      <c r="C3324" s="85" t="s">
        <v>38</v>
      </c>
      <c r="D3324" s="614" t="s">
        <v>769</v>
      </c>
      <c r="E3324" s="614"/>
      <c r="F3324" s="614"/>
      <c r="G3324" s="614"/>
      <c r="H3324" s="614"/>
      <c r="I3324" s="614"/>
      <c r="J3324" s="614"/>
      <c r="K3324" s="614"/>
      <c r="L3324" s="614"/>
      <c r="M3324" s="615"/>
      <c r="N3324" s="615"/>
      <c r="O3324" s="615"/>
      <c r="P3324" s="615"/>
      <c r="Q3324" s="615"/>
      <c r="R3324" s="615"/>
      <c r="S3324" s="615"/>
      <c r="T3324" s="615"/>
      <c r="U3324" s="615"/>
      <c r="V3324" s="615"/>
      <c r="W3324" s="615"/>
      <c r="X3324" s="615"/>
      <c r="Y3324" s="615"/>
      <c r="Z3324" s="615"/>
      <c r="AA3324" s="615"/>
      <c r="AB3324" s="615"/>
      <c r="AC3324" s="615"/>
      <c r="AD3324" s="615"/>
      <c r="AE3324" s="109"/>
      <c r="AG3324" s="94">
        <f t="shared" si="4967"/>
        <v>0</v>
      </c>
      <c r="AH3324" s="130">
        <f t="shared" si="4968"/>
        <v>0</v>
      </c>
      <c r="AI3324" s="130">
        <f t="shared" si="4969"/>
        <v>0</v>
      </c>
      <c r="AJ3324" s="130">
        <f t="shared" si="4970"/>
        <v>0</v>
      </c>
      <c r="CL3324" s="70"/>
      <c r="CN3324" s="90"/>
    </row>
    <row r="3325" spans="1:92" ht="15" customHeight="1" x14ac:dyDescent="0.2">
      <c r="A3325" s="109"/>
      <c r="B3325" s="109"/>
      <c r="C3325" s="85" t="s">
        <v>39</v>
      </c>
      <c r="D3325" s="614" t="s">
        <v>770</v>
      </c>
      <c r="E3325" s="614"/>
      <c r="F3325" s="614"/>
      <c r="G3325" s="614"/>
      <c r="H3325" s="614"/>
      <c r="I3325" s="614"/>
      <c r="J3325" s="614"/>
      <c r="K3325" s="614"/>
      <c r="L3325" s="614"/>
      <c r="M3325" s="615"/>
      <c r="N3325" s="615"/>
      <c r="O3325" s="615"/>
      <c r="P3325" s="615"/>
      <c r="Q3325" s="615"/>
      <c r="R3325" s="615"/>
      <c r="S3325" s="615"/>
      <c r="T3325" s="615"/>
      <c r="U3325" s="615"/>
      <c r="V3325" s="615"/>
      <c r="W3325" s="615"/>
      <c r="X3325" s="615"/>
      <c r="Y3325" s="615"/>
      <c r="Z3325" s="615"/>
      <c r="AA3325" s="615"/>
      <c r="AB3325" s="615"/>
      <c r="AC3325" s="615"/>
      <c r="AD3325" s="615"/>
      <c r="AE3325" s="109"/>
      <c r="AG3325" s="94">
        <f t="shared" si="4967"/>
        <v>0</v>
      </c>
      <c r="AH3325" s="130">
        <f t="shared" si="4968"/>
        <v>0</v>
      </c>
      <c r="AI3325" s="130">
        <f t="shared" si="4969"/>
        <v>0</v>
      </c>
      <c r="AJ3325" s="130">
        <f t="shared" si="4970"/>
        <v>0</v>
      </c>
      <c r="CL3325" s="70"/>
      <c r="CN3325" s="90"/>
    </row>
    <row r="3326" spans="1:92" ht="15" customHeight="1" x14ac:dyDescent="0.2">
      <c r="A3326" s="109"/>
      <c r="B3326" s="109"/>
      <c r="C3326" s="85" t="s">
        <v>41</v>
      </c>
      <c r="D3326" s="614" t="s">
        <v>771</v>
      </c>
      <c r="E3326" s="614"/>
      <c r="F3326" s="614"/>
      <c r="G3326" s="614"/>
      <c r="H3326" s="614"/>
      <c r="I3326" s="614"/>
      <c r="J3326" s="614"/>
      <c r="K3326" s="614"/>
      <c r="L3326" s="614"/>
      <c r="M3326" s="615"/>
      <c r="N3326" s="615"/>
      <c r="O3326" s="615"/>
      <c r="P3326" s="615"/>
      <c r="Q3326" s="615"/>
      <c r="R3326" s="615"/>
      <c r="S3326" s="615"/>
      <c r="T3326" s="615"/>
      <c r="U3326" s="615"/>
      <c r="V3326" s="615"/>
      <c r="W3326" s="615"/>
      <c r="X3326" s="615"/>
      <c r="Y3326" s="615"/>
      <c r="Z3326" s="615"/>
      <c r="AA3326" s="615"/>
      <c r="AB3326" s="615"/>
      <c r="AC3326" s="615"/>
      <c r="AD3326" s="615"/>
      <c r="AE3326" s="109"/>
      <c r="AG3326" s="94">
        <f t="shared" si="4967"/>
        <v>0</v>
      </c>
      <c r="AH3326" s="130">
        <f t="shared" si="4968"/>
        <v>0</v>
      </c>
      <c r="AI3326" s="130">
        <f t="shared" si="4969"/>
        <v>0</v>
      </c>
      <c r="AJ3326" s="130">
        <f t="shared" si="4970"/>
        <v>0</v>
      </c>
      <c r="CL3326" s="70"/>
      <c r="CN3326" s="90"/>
    </row>
    <row r="3327" spans="1:92" ht="15" customHeight="1" x14ac:dyDescent="0.2">
      <c r="A3327" s="109"/>
      <c r="B3327" s="109"/>
      <c r="C3327" s="85" t="s">
        <v>42</v>
      </c>
      <c r="D3327" s="614" t="s">
        <v>772</v>
      </c>
      <c r="E3327" s="614"/>
      <c r="F3327" s="614"/>
      <c r="G3327" s="614"/>
      <c r="H3327" s="614"/>
      <c r="I3327" s="614"/>
      <c r="J3327" s="614"/>
      <c r="K3327" s="614"/>
      <c r="L3327" s="614"/>
      <c r="M3327" s="615"/>
      <c r="N3327" s="615"/>
      <c r="O3327" s="615"/>
      <c r="P3327" s="615"/>
      <c r="Q3327" s="615"/>
      <c r="R3327" s="615"/>
      <c r="S3327" s="615"/>
      <c r="T3327" s="615"/>
      <c r="U3327" s="615"/>
      <c r="V3327" s="615"/>
      <c r="W3327" s="615"/>
      <c r="X3327" s="615"/>
      <c r="Y3327" s="615"/>
      <c r="Z3327" s="615"/>
      <c r="AA3327" s="615"/>
      <c r="AB3327" s="615"/>
      <c r="AC3327" s="615"/>
      <c r="AD3327" s="615"/>
      <c r="AE3327" s="109"/>
      <c r="AG3327" s="94">
        <f t="shared" si="4967"/>
        <v>0</v>
      </c>
      <c r="AH3327" s="130">
        <f t="shared" si="4968"/>
        <v>0</v>
      </c>
      <c r="AI3327" s="130">
        <f t="shared" si="4969"/>
        <v>0</v>
      </c>
      <c r="AJ3327" s="130">
        <f t="shared" si="4970"/>
        <v>0</v>
      </c>
      <c r="CL3327" s="70"/>
      <c r="CN3327" s="90"/>
    </row>
    <row r="3328" spans="1:92" ht="15" customHeight="1" x14ac:dyDescent="0.2">
      <c r="A3328" s="109"/>
      <c r="B3328" s="109"/>
      <c r="C3328" s="85" t="s">
        <v>43</v>
      </c>
      <c r="D3328" s="614" t="s">
        <v>773</v>
      </c>
      <c r="E3328" s="614"/>
      <c r="F3328" s="614"/>
      <c r="G3328" s="614"/>
      <c r="H3328" s="614"/>
      <c r="I3328" s="614"/>
      <c r="J3328" s="614"/>
      <c r="K3328" s="614"/>
      <c r="L3328" s="614"/>
      <c r="M3328" s="615"/>
      <c r="N3328" s="615"/>
      <c r="O3328" s="615"/>
      <c r="P3328" s="615"/>
      <c r="Q3328" s="615"/>
      <c r="R3328" s="615"/>
      <c r="S3328" s="615"/>
      <c r="T3328" s="615"/>
      <c r="U3328" s="615"/>
      <c r="V3328" s="615"/>
      <c r="W3328" s="615"/>
      <c r="X3328" s="615"/>
      <c r="Y3328" s="615"/>
      <c r="Z3328" s="615"/>
      <c r="AA3328" s="615"/>
      <c r="AB3328" s="615"/>
      <c r="AC3328" s="615"/>
      <c r="AD3328" s="615"/>
      <c r="AE3328" s="109"/>
      <c r="AG3328" s="94">
        <f t="shared" si="4967"/>
        <v>0</v>
      </c>
      <c r="AH3328" s="130">
        <f t="shared" si="4968"/>
        <v>0</v>
      </c>
      <c r="AI3328" s="130">
        <f t="shared" si="4969"/>
        <v>0</v>
      </c>
      <c r="AJ3328" s="130">
        <f t="shared" si="4970"/>
        <v>0</v>
      </c>
      <c r="CL3328" s="70"/>
      <c r="CN3328" s="90"/>
    </row>
    <row r="3329" spans="1:92" ht="15" customHeight="1" x14ac:dyDescent="0.2">
      <c r="A3329" s="109"/>
      <c r="B3329" s="109"/>
      <c r="C3329" s="85" t="s">
        <v>44</v>
      </c>
      <c r="D3329" s="614" t="s">
        <v>774</v>
      </c>
      <c r="E3329" s="614"/>
      <c r="F3329" s="614"/>
      <c r="G3329" s="614"/>
      <c r="H3329" s="614"/>
      <c r="I3329" s="614"/>
      <c r="J3329" s="614"/>
      <c r="K3329" s="614"/>
      <c r="L3329" s="614"/>
      <c r="M3329" s="615"/>
      <c r="N3329" s="615"/>
      <c r="O3329" s="615"/>
      <c r="P3329" s="615"/>
      <c r="Q3329" s="615"/>
      <c r="R3329" s="615"/>
      <c r="S3329" s="615"/>
      <c r="T3329" s="615"/>
      <c r="U3329" s="615"/>
      <c r="V3329" s="615"/>
      <c r="W3329" s="615"/>
      <c r="X3329" s="615"/>
      <c r="Y3329" s="615"/>
      <c r="Z3329" s="615"/>
      <c r="AA3329" s="615"/>
      <c r="AB3329" s="615"/>
      <c r="AC3329" s="615"/>
      <c r="AD3329" s="615"/>
      <c r="AE3329" s="109"/>
      <c r="AG3329" s="94">
        <f t="shared" si="4967"/>
        <v>0</v>
      </c>
      <c r="AH3329" s="130">
        <f t="shared" si="4968"/>
        <v>0</v>
      </c>
      <c r="AI3329" s="130">
        <f t="shared" si="4969"/>
        <v>0</v>
      </c>
      <c r="AJ3329" s="130">
        <f t="shared" si="4970"/>
        <v>0</v>
      </c>
      <c r="CL3329" s="70"/>
      <c r="CN3329" s="90"/>
    </row>
    <row r="3330" spans="1:92" ht="15" customHeight="1" x14ac:dyDescent="0.2">
      <c r="A3330" s="109"/>
      <c r="B3330" s="109"/>
      <c r="C3330" s="85" t="s">
        <v>45</v>
      </c>
      <c r="D3330" s="614" t="s">
        <v>775</v>
      </c>
      <c r="E3330" s="614"/>
      <c r="F3330" s="614"/>
      <c r="G3330" s="614"/>
      <c r="H3330" s="614"/>
      <c r="I3330" s="614"/>
      <c r="J3330" s="614"/>
      <c r="K3330" s="614"/>
      <c r="L3330" s="614"/>
      <c r="M3330" s="615"/>
      <c r="N3330" s="615"/>
      <c r="O3330" s="615"/>
      <c r="P3330" s="615"/>
      <c r="Q3330" s="615"/>
      <c r="R3330" s="615"/>
      <c r="S3330" s="615"/>
      <c r="T3330" s="615"/>
      <c r="U3330" s="615"/>
      <c r="V3330" s="615"/>
      <c r="W3330" s="615"/>
      <c r="X3330" s="615"/>
      <c r="Y3330" s="615"/>
      <c r="Z3330" s="615"/>
      <c r="AA3330" s="615"/>
      <c r="AB3330" s="615"/>
      <c r="AC3330" s="615"/>
      <c r="AD3330" s="615"/>
      <c r="AE3330" s="109"/>
      <c r="AG3330" s="94">
        <f t="shared" si="4967"/>
        <v>0</v>
      </c>
      <c r="AH3330" s="130">
        <f t="shared" si="4968"/>
        <v>0</v>
      </c>
      <c r="AI3330" s="130">
        <f t="shared" si="4969"/>
        <v>0</v>
      </c>
      <c r="AJ3330" s="130">
        <f t="shared" si="4970"/>
        <v>0</v>
      </c>
      <c r="CL3330" s="70"/>
      <c r="CN3330" s="90"/>
    </row>
    <row r="3331" spans="1:92" ht="15" customHeight="1" x14ac:dyDescent="0.2">
      <c r="A3331" s="109"/>
      <c r="B3331" s="109"/>
      <c r="C3331" s="85" t="s">
        <v>46</v>
      </c>
      <c r="D3331" s="614" t="s">
        <v>776</v>
      </c>
      <c r="E3331" s="614"/>
      <c r="F3331" s="614"/>
      <c r="G3331" s="614"/>
      <c r="H3331" s="614"/>
      <c r="I3331" s="614"/>
      <c r="J3331" s="614"/>
      <c r="K3331" s="614"/>
      <c r="L3331" s="614"/>
      <c r="M3331" s="615"/>
      <c r="N3331" s="615"/>
      <c r="O3331" s="615"/>
      <c r="P3331" s="615"/>
      <c r="Q3331" s="615"/>
      <c r="R3331" s="615"/>
      <c r="S3331" s="615"/>
      <c r="T3331" s="615"/>
      <c r="U3331" s="615"/>
      <c r="V3331" s="615"/>
      <c r="W3331" s="615"/>
      <c r="X3331" s="615"/>
      <c r="Y3331" s="615"/>
      <c r="Z3331" s="615"/>
      <c r="AA3331" s="615"/>
      <c r="AB3331" s="615"/>
      <c r="AC3331" s="615"/>
      <c r="AD3331" s="615"/>
      <c r="AE3331" s="109"/>
      <c r="AG3331" s="94">
        <f t="shared" si="4967"/>
        <v>0</v>
      </c>
      <c r="AH3331" s="130">
        <f t="shared" si="4968"/>
        <v>0</v>
      </c>
      <c r="AI3331" s="130">
        <f t="shared" si="4969"/>
        <v>0</v>
      </c>
      <c r="AJ3331" s="130">
        <f t="shared" si="4970"/>
        <v>0</v>
      </c>
      <c r="CL3331" s="70"/>
      <c r="CN3331" s="90"/>
    </row>
    <row r="3332" spans="1:92" ht="15" customHeight="1" x14ac:dyDescent="0.2">
      <c r="A3332" s="109"/>
      <c r="B3332" s="109"/>
      <c r="C3332" s="85" t="s">
        <v>47</v>
      </c>
      <c r="D3332" s="614" t="s">
        <v>777</v>
      </c>
      <c r="E3332" s="614"/>
      <c r="F3332" s="614"/>
      <c r="G3332" s="614"/>
      <c r="H3332" s="614"/>
      <c r="I3332" s="614"/>
      <c r="J3332" s="614"/>
      <c r="K3332" s="614"/>
      <c r="L3332" s="614"/>
      <c r="M3332" s="615"/>
      <c r="N3332" s="615"/>
      <c r="O3332" s="615"/>
      <c r="P3332" s="615"/>
      <c r="Q3332" s="615"/>
      <c r="R3332" s="615"/>
      <c r="S3332" s="615"/>
      <c r="T3332" s="615"/>
      <c r="U3332" s="615"/>
      <c r="V3332" s="615"/>
      <c r="W3332" s="615"/>
      <c r="X3332" s="615"/>
      <c r="Y3332" s="615"/>
      <c r="Z3332" s="615"/>
      <c r="AA3332" s="615"/>
      <c r="AB3332" s="615"/>
      <c r="AC3332" s="615"/>
      <c r="AD3332" s="615"/>
      <c r="AE3332" s="109"/>
      <c r="AG3332" s="94">
        <f t="shared" si="4967"/>
        <v>0</v>
      </c>
      <c r="AH3332" s="130">
        <f t="shared" si="4968"/>
        <v>0</v>
      </c>
      <c r="AI3332" s="130">
        <f t="shared" si="4969"/>
        <v>0</v>
      </c>
      <c r="AJ3332" s="130">
        <f t="shared" si="4970"/>
        <v>0</v>
      </c>
      <c r="CL3332" s="70"/>
      <c r="CN3332" s="90"/>
    </row>
    <row r="3333" spans="1:92" ht="15" customHeight="1" x14ac:dyDescent="0.2">
      <c r="A3333" s="109"/>
      <c r="B3333" s="109"/>
      <c r="C3333" s="85" t="s">
        <v>48</v>
      </c>
      <c r="D3333" s="614" t="s">
        <v>778</v>
      </c>
      <c r="E3333" s="614"/>
      <c r="F3333" s="614"/>
      <c r="G3333" s="614"/>
      <c r="H3333" s="614"/>
      <c r="I3333" s="614"/>
      <c r="J3333" s="614"/>
      <c r="K3333" s="614"/>
      <c r="L3333" s="614"/>
      <c r="M3333" s="615"/>
      <c r="N3333" s="615"/>
      <c r="O3333" s="615"/>
      <c r="P3333" s="615"/>
      <c r="Q3333" s="615"/>
      <c r="R3333" s="615"/>
      <c r="S3333" s="615"/>
      <c r="T3333" s="615"/>
      <c r="U3333" s="615"/>
      <c r="V3333" s="615"/>
      <c r="W3333" s="615"/>
      <c r="X3333" s="615"/>
      <c r="Y3333" s="615"/>
      <c r="Z3333" s="615"/>
      <c r="AA3333" s="615"/>
      <c r="AB3333" s="615"/>
      <c r="AC3333" s="615"/>
      <c r="AD3333" s="615"/>
      <c r="AE3333" s="109"/>
      <c r="AG3333" s="94">
        <f t="shared" si="4967"/>
        <v>0</v>
      </c>
      <c r="AH3333" s="130">
        <f t="shared" si="4968"/>
        <v>0</v>
      </c>
      <c r="AI3333" s="130">
        <f t="shared" si="4969"/>
        <v>0</v>
      </c>
      <c r="AJ3333" s="130">
        <f t="shared" si="4970"/>
        <v>0</v>
      </c>
      <c r="CL3333" s="70"/>
      <c r="CN3333" s="90"/>
    </row>
    <row r="3334" spans="1:92" ht="15" customHeight="1" x14ac:dyDescent="0.2">
      <c r="C3334" s="85" t="s">
        <v>49</v>
      </c>
      <c r="D3334" s="614" t="s">
        <v>779</v>
      </c>
      <c r="E3334" s="614"/>
      <c r="F3334" s="614"/>
      <c r="G3334" s="614"/>
      <c r="H3334" s="614"/>
      <c r="I3334" s="614"/>
      <c r="J3334" s="614"/>
      <c r="K3334" s="614"/>
      <c r="L3334" s="614"/>
      <c r="M3334" s="615"/>
      <c r="N3334" s="615"/>
      <c r="O3334" s="615"/>
      <c r="P3334" s="615"/>
      <c r="Q3334" s="615"/>
      <c r="R3334" s="615"/>
      <c r="S3334" s="615"/>
      <c r="T3334" s="615"/>
      <c r="U3334" s="615"/>
      <c r="V3334" s="615"/>
      <c r="W3334" s="615"/>
      <c r="X3334" s="615"/>
      <c r="Y3334" s="615"/>
      <c r="Z3334" s="615"/>
      <c r="AA3334" s="615"/>
      <c r="AB3334" s="615"/>
      <c r="AC3334" s="615"/>
      <c r="AD3334" s="615"/>
      <c r="AE3334" s="109"/>
      <c r="AG3334" s="94">
        <f t="shared" si="4967"/>
        <v>0</v>
      </c>
      <c r="AH3334" s="130">
        <f t="shared" si="4968"/>
        <v>0</v>
      </c>
      <c r="AI3334" s="130">
        <f t="shared" si="4969"/>
        <v>0</v>
      </c>
      <c r="AJ3334" s="130">
        <f t="shared" si="4970"/>
        <v>0</v>
      </c>
      <c r="CL3334" s="70"/>
      <c r="CN3334" s="90"/>
    </row>
    <row r="3335" spans="1:92" ht="15" customHeight="1" x14ac:dyDescent="0.2">
      <c r="C3335" s="85" t="s">
        <v>50</v>
      </c>
      <c r="D3335" s="614" t="s">
        <v>780</v>
      </c>
      <c r="E3335" s="614"/>
      <c r="F3335" s="614"/>
      <c r="G3335" s="614"/>
      <c r="H3335" s="614"/>
      <c r="I3335" s="614"/>
      <c r="J3335" s="614"/>
      <c r="K3335" s="614"/>
      <c r="L3335" s="614"/>
      <c r="M3335" s="615"/>
      <c r="N3335" s="615"/>
      <c r="O3335" s="615"/>
      <c r="P3335" s="615"/>
      <c r="Q3335" s="615"/>
      <c r="R3335" s="615"/>
      <c r="S3335" s="615"/>
      <c r="T3335" s="615"/>
      <c r="U3335" s="615"/>
      <c r="V3335" s="615"/>
      <c r="W3335" s="615"/>
      <c r="X3335" s="615"/>
      <c r="Y3335" s="615"/>
      <c r="Z3335" s="615"/>
      <c r="AA3335" s="615"/>
      <c r="AB3335" s="615"/>
      <c r="AC3335" s="615"/>
      <c r="AD3335" s="615"/>
      <c r="AE3335" s="109"/>
      <c r="AG3335" s="94">
        <f t="shared" si="4967"/>
        <v>0</v>
      </c>
      <c r="AH3335" s="130">
        <f t="shared" si="4968"/>
        <v>0</v>
      </c>
      <c r="AI3335" s="130">
        <f t="shared" si="4969"/>
        <v>0</v>
      </c>
      <c r="AJ3335" s="130">
        <f t="shared" si="4970"/>
        <v>0</v>
      </c>
      <c r="CL3335" s="70"/>
      <c r="CN3335" s="90"/>
    </row>
    <row r="3336" spans="1:92" ht="15" customHeight="1" x14ac:dyDescent="0.2">
      <c r="C3336" s="85" t="s">
        <v>51</v>
      </c>
      <c r="D3336" s="614" t="s">
        <v>72</v>
      </c>
      <c r="E3336" s="614"/>
      <c r="F3336" s="614"/>
      <c r="G3336" s="614"/>
      <c r="H3336" s="614"/>
      <c r="I3336" s="614"/>
      <c r="J3336" s="614"/>
      <c r="K3336" s="614"/>
      <c r="L3336" s="614"/>
      <c r="M3336" s="615"/>
      <c r="N3336" s="615"/>
      <c r="O3336" s="615"/>
      <c r="P3336" s="615"/>
      <c r="Q3336" s="615"/>
      <c r="R3336" s="615"/>
      <c r="S3336" s="615"/>
      <c r="T3336" s="615"/>
      <c r="U3336" s="615"/>
      <c r="V3336" s="615"/>
      <c r="W3336" s="615"/>
      <c r="X3336" s="615"/>
      <c r="Y3336" s="615"/>
      <c r="Z3336" s="615"/>
      <c r="AA3336" s="615"/>
      <c r="AB3336" s="615"/>
      <c r="AC3336" s="615"/>
      <c r="AD3336" s="615"/>
      <c r="AE3336" s="109"/>
      <c r="AG3336" s="94">
        <f t="shared" si="4967"/>
        <v>0</v>
      </c>
      <c r="AH3336" s="130">
        <f t="shared" si="4968"/>
        <v>0</v>
      </c>
      <c r="AI3336" s="130">
        <f t="shared" si="4969"/>
        <v>0</v>
      </c>
      <c r="AJ3336" s="130">
        <f t="shared" si="4970"/>
        <v>0</v>
      </c>
      <c r="CL3336" s="70"/>
      <c r="CN3336" s="90"/>
    </row>
    <row r="3337" spans="1:92" ht="15" customHeight="1" x14ac:dyDescent="0.2">
      <c r="C3337" s="85" t="s">
        <v>52</v>
      </c>
      <c r="D3337" s="614" t="s">
        <v>694</v>
      </c>
      <c r="E3337" s="614"/>
      <c r="F3337" s="614"/>
      <c r="G3337" s="614"/>
      <c r="H3337" s="614"/>
      <c r="I3337" s="614"/>
      <c r="J3337" s="614"/>
      <c r="K3337" s="614"/>
      <c r="L3337" s="614"/>
      <c r="M3337" s="615"/>
      <c r="N3337" s="615"/>
      <c r="O3337" s="615"/>
      <c r="P3337" s="615"/>
      <c r="Q3337" s="615"/>
      <c r="R3337" s="615"/>
      <c r="S3337" s="615"/>
      <c r="T3337" s="615"/>
      <c r="U3337" s="615"/>
      <c r="V3337" s="615"/>
      <c r="W3337" s="615"/>
      <c r="X3337" s="615"/>
      <c r="Y3337" s="615"/>
      <c r="Z3337" s="615"/>
      <c r="AA3337" s="615"/>
      <c r="AB3337" s="615"/>
      <c r="AC3337" s="615"/>
      <c r="AD3337" s="615"/>
      <c r="AE3337" s="109"/>
      <c r="AG3337" s="94">
        <f t="shared" si="4967"/>
        <v>0</v>
      </c>
      <c r="AH3337" s="130">
        <f t="shared" si="4968"/>
        <v>0</v>
      </c>
      <c r="AI3337" s="130">
        <f t="shared" si="4969"/>
        <v>0</v>
      </c>
      <c r="AJ3337" s="130">
        <f t="shared" si="4970"/>
        <v>0</v>
      </c>
      <c r="CL3337" s="70"/>
      <c r="CN3337" s="90"/>
    </row>
    <row r="3338" spans="1:92" ht="15" customHeight="1" x14ac:dyDescent="0.2">
      <c r="C3338" s="85" t="s">
        <v>781</v>
      </c>
      <c r="D3338" s="614" t="s">
        <v>692</v>
      </c>
      <c r="E3338" s="614"/>
      <c r="F3338" s="614"/>
      <c r="G3338" s="614"/>
      <c r="H3338" s="614"/>
      <c r="I3338" s="614"/>
      <c r="J3338" s="614"/>
      <c r="K3338" s="614"/>
      <c r="L3338" s="614"/>
      <c r="M3338" s="615"/>
      <c r="N3338" s="615"/>
      <c r="O3338" s="615"/>
      <c r="P3338" s="615"/>
      <c r="Q3338" s="615"/>
      <c r="R3338" s="615"/>
      <c r="S3338" s="615"/>
      <c r="T3338" s="615"/>
      <c r="U3338" s="615"/>
      <c r="V3338" s="615"/>
      <c r="W3338" s="615"/>
      <c r="X3338" s="615"/>
      <c r="Y3338" s="615"/>
      <c r="Z3338" s="615"/>
      <c r="AA3338" s="615"/>
      <c r="AB3338" s="615"/>
      <c r="AC3338" s="615"/>
      <c r="AD3338" s="615"/>
      <c r="AE3338" s="109"/>
      <c r="AG3338" s="94">
        <f t="shared" si="4967"/>
        <v>0</v>
      </c>
      <c r="AH3338" s="130">
        <f t="shared" si="4968"/>
        <v>0</v>
      </c>
      <c r="AI3338" s="130">
        <f t="shared" si="4969"/>
        <v>0</v>
      </c>
      <c r="AJ3338" s="130">
        <f t="shared" si="4970"/>
        <v>0</v>
      </c>
      <c r="CL3338" s="70"/>
      <c r="CN3338" s="90"/>
    </row>
    <row r="3339" spans="1:92" ht="15" customHeight="1" x14ac:dyDescent="0.2">
      <c r="L3339" s="112" t="s">
        <v>84</v>
      </c>
      <c r="M3339" s="693">
        <f>IF(AND(SUM(M3313:R3338)=0,COUNTIF(M3313:R3338,"NS")&gt;0),"NS",SUM(M3313:R3338))</f>
        <v>0</v>
      </c>
      <c r="N3339" s="693"/>
      <c r="O3339" s="693"/>
      <c r="P3339" s="693"/>
      <c r="Q3339" s="693"/>
      <c r="R3339" s="693"/>
      <c r="S3339" s="693">
        <f t="shared" ref="S3339" si="4972">IF(AND(SUM(S3313:X3338)=0,COUNTIF(S3313:X3338,"NS")&gt;0),"NS",SUM(S3313:X3338))</f>
        <v>0</v>
      </c>
      <c r="T3339" s="693"/>
      <c r="U3339" s="693"/>
      <c r="V3339" s="693"/>
      <c r="W3339" s="693"/>
      <c r="X3339" s="693"/>
      <c r="Y3339" s="693">
        <f t="shared" ref="Y3339" si="4973">IF(AND(SUM(Y3313:AD3338)=0,COUNTIF(Y3313:AD3338,"NS")&gt;0),"NS",SUM(Y3313:AD3338))</f>
        <v>0</v>
      </c>
      <c r="Z3339" s="693"/>
      <c r="AA3339" s="693"/>
      <c r="AB3339" s="693"/>
      <c r="AC3339" s="693"/>
      <c r="AD3339" s="693"/>
      <c r="AE3339" s="109"/>
      <c r="AJ3339" s="90">
        <f>SUM(AJ3313:AJ3338)</f>
        <v>0</v>
      </c>
      <c r="CL3339" s="70"/>
      <c r="CN3339" s="90"/>
    </row>
    <row r="3340" spans="1:92" ht="15" customHeight="1" x14ac:dyDescent="0.2">
      <c r="B3340" s="536" t="str">
        <f>IF(AI3310=0,"","Error: Debe completar toda la información requerida.")</f>
        <v/>
      </c>
      <c r="C3340" s="536"/>
      <c r="D3340" s="536"/>
      <c r="E3340" s="536"/>
      <c r="F3340" s="536"/>
      <c r="G3340" s="536"/>
      <c r="H3340" s="536"/>
      <c r="I3340" s="536"/>
      <c r="J3340" s="536"/>
      <c r="K3340" s="536"/>
      <c r="L3340" s="536"/>
      <c r="M3340" s="536"/>
      <c r="N3340" s="536"/>
      <c r="O3340" s="536"/>
      <c r="P3340" s="536"/>
      <c r="Q3340" s="536"/>
      <c r="R3340" s="536"/>
      <c r="S3340" s="536"/>
      <c r="T3340" s="536"/>
      <c r="U3340" s="536"/>
      <c r="V3340" s="536"/>
      <c r="W3340" s="536"/>
      <c r="X3340" s="536"/>
      <c r="Y3340" s="536"/>
      <c r="Z3340" s="536"/>
      <c r="AA3340" s="536"/>
      <c r="AB3340" s="536"/>
      <c r="AC3340" s="536"/>
      <c r="AD3340" s="536"/>
      <c r="AE3340" s="109"/>
    </row>
    <row r="3341" spans="1:92" ht="15" customHeight="1" x14ac:dyDescent="0.2">
      <c r="B3341" s="511" t="str">
        <f>IF(AJ3339&lt;&gt;0,"Error: Verificar sumas por fila.","")</f>
        <v/>
      </c>
      <c r="C3341" s="511"/>
      <c r="D3341" s="511"/>
      <c r="E3341" s="511"/>
      <c r="F3341" s="511"/>
      <c r="G3341" s="511"/>
      <c r="H3341" s="511"/>
      <c r="I3341" s="511"/>
      <c r="J3341" s="511"/>
      <c r="K3341" s="511"/>
      <c r="L3341" s="511"/>
      <c r="M3341" s="511"/>
      <c r="N3341" s="511"/>
      <c r="O3341" s="511"/>
      <c r="P3341" s="511"/>
      <c r="Q3341" s="511"/>
      <c r="R3341" s="511"/>
      <c r="S3341" s="511"/>
      <c r="T3341" s="511"/>
      <c r="U3341" s="511"/>
      <c r="V3341" s="511"/>
      <c r="W3341" s="511"/>
      <c r="X3341" s="511"/>
      <c r="Y3341" s="511"/>
      <c r="Z3341" s="511"/>
      <c r="AA3341" s="511"/>
      <c r="AB3341" s="511"/>
      <c r="AC3341" s="511"/>
      <c r="AD3341" s="511"/>
      <c r="AE3341" s="109"/>
    </row>
    <row r="3342" spans="1:92" ht="15" customHeight="1" x14ac:dyDescent="0.2">
      <c r="B3342" s="535" t="str">
        <f>IF(AND(AR3314=0,AW3316=0),"",IF(AND(AR3314&lt;&gt;0,AW3316=0),"Error: Verificar la consistencia con la pregunta 72",IF(AND(AR3314=0,AW3316&lt;&gt;0),"Error: Se está haciendo mal uso del criterio de No Identificado.","Error: Verificar la consistencia con la P72. A demás, se está haciendo mal uso del criterio de No Identificado.")))</f>
        <v/>
      </c>
      <c r="C3342" s="535"/>
      <c r="D3342" s="535"/>
      <c r="E3342" s="535"/>
      <c r="F3342" s="535"/>
      <c r="G3342" s="535"/>
      <c r="H3342" s="535"/>
      <c r="I3342" s="535"/>
      <c r="J3342" s="535"/>
      <c r="K3342" s="535"/>
      <c r="L3342" s="535"/>
      <c r="M3342" s="535"/>
      <c r="N3342" s="535"/>
      <c r="O3342" s="535"/>
      <c r="P3342" s="535"/>
      <c r="Q3342" s="535"/>
      <c r="R3342" s="535"/>
      <c r="S3342" s="535"/>
      <c r="T3342" s="535"/>
      <c r="U3342" s="535"/>
      <c r="V3342" s="535"/>
      <c r="W3342" s="535"/>
      <c r="X3342" s="535"/>
      <c r="Y3342" s="535"/>
      <c r="Z3342" s="535"/>
      <c r="AA3342" s="535"/>
      <c r="AB3342" s="535"/>
      <c r="AC3342" s="535"/>
      <c r="AD3342" s="535"/>
      <c r="AE3342" s="109"/>
    </row>
    <row r="3343" spans="1:92" ht="24" customHeight="1" x14ac:dyDescent="0.2">
      <c r="A3343" s="36" t="s">
        <v>801</v>
      </c>
      <c r="B3343" s="636" t="s">
        <v>1521</v>
      </c>
      <c r="C3343" s="636"/>
      <c r="D3343" s="636"/>
      <c r="E3343" s="636"/>
      <c r="F3343" s="636"/>
      <c r="G3343" s="636"/>
      <c r="H3343" s="636"/>
      <c r="I3343" s="636"/>
      <c r="J3343" s="636"/>
      <c r="K3343" s="636"/>
      <c r="L3343" s="636"/>
      <c r="M3343" s="636"/>
      <c r="N3343" s="636"/>
      <c r="O3343" s="636"/>
      <c r="P3343" s="636"/>
      <c r="Q3343" s="636"/>
      <c r="R3343" s="636"/>
      <c r="S3343" s="636"/>
      <c r="T3343" s="636"/>
      <c r="U3343" s="636"/>
      <c r="V3343" s="636"/>
      <c r="W3343" s="636"/>
      <c r="X3343" s="636"/>
      <c r="Y3343" s="636"/>
      <c r="Z3343" s="636"/>
      <c r="AA3343" s="636"/>
      <c r="AB3343" s="636"/>
      <c r="AC3343" s="636"/>
      <c r="AD3343" s="636"/>
      <c r="AE3343" s="109"/>
      <c r="AG3343" s="74" t="s">
        <v>2032</v>
      </c>
      <c r="AH3343" s="74" t="s">
        <v>2072</v>
      </c>
      <c r="AI3343" s="74" t="s">
        <v>2073</v>
      </c>
      <c r="AJ3343" s="74" t="s">
        <v>2045</v>
      </c>
      <c r="AK3343" s="74" t="s">
        <v>2074</v>
      </c>
      <c r="AL3343" s="74" t="s">
        <v>2075</v>
      </c>
    </row>
    <row r="3344" spans="1:92" ht="24" customHeight="1" x14ac:dyDescent="0.2">
      <c r="C3344" s="674" t="s">
        <v>1725</v>
      </c>
      <c r="D3344" s="674"/>
      <c r="E3344" s="674"/>
      <c r="F3344" s="674"/>
      <c r="G3344" s="674"/>
      <c r="H3344" s="674"/>
      <c r="I3344" s="674"/>
      <c r="J3344" s="674"/>
      <c r="K3344" s="674"/>
      <c r="L3344" s="674"/>
      <c r="M3344" s="674"/>
      <c r="N3344" s="674"/>
      <c r="O3344" s="674"/>
      <c r="P3344" s="674"/>
      <c r="Q3344" s="674"/>
      <c r="R3344" s="674"/>
      <c r="S3344" s="674"/>
      <c r="T3344" s="674"/>
      <c r="U3344" s="674"/>
      <c r="V3344" s="674"/>
      <c r="W3344" s="674"/>
      <c r="X3344" s="674"/>
      <c r="Y3344" s="674"/>
      <c r="Z3344" s="674"/>
      <c r="AA3344" s="674"/>
      <c r="AB3344" s="674"/>
      <c r="AC3344" s="674"/>
      <c r="AD3344" s="674"/>
      <c r="AE3344" s="109"/>
      <c r="AG3344" s="74">
        <f>COUNTBLANK(M3348:AD3353)</f>
        <v>108</v>
      </c>
      <c r="AH3344" s="74">
        <v>108</v>
      </c>
      <c r="AI3344" s="74">
        <v>90</v>
      </c>
      <c r="AJ3344" s="74">
        <f>COUNTBLANK(M3348:AD3348)</f>
        <v>18</v>
      </c>
      <c r="AK3344" s="74">
        <v>18</v>
      </c>
      <c r="AL3344" s="74">
        <v>15</v>
      </c>
    </row>
    <row r="3345" spans="1:92" ht="15" customHeight="1" x14ac:dyDescent="0.2">
      <c r="AE3345" s="109"/>
      <c r="AG3345" s="90" t="s">
        <v>2076</v>
      </c>
      <c r="AI3345" s="90">
        <f>IF(OR(AG3344=AH3344,AG3344=AI3344),0,1)</f>
        <v>0</v>
      </c>
    </row>
    <row r="3346" spans="1:92" ht="15" customHeight="1" x14ac:dyDescent="0.2">
      <c r="C3346" s="583"/>
      <c r="D3346" s="583"/>
      <c r="E3346" s="583"/>
      <c r="F3346" s="583"/>
      <c r="G3346" s="583"/>
      <c r="H3346" s="583"/>
      <c r="I3346" s="583"/>
      <c r="J3346" s="583"/>
      <c r="K3346" s="583"/>
      <c r="L3346" s="583"/>
      <c r="M3346" s="609" t="s">
        <v>1226</v>
      </c>
      <c r="N3346" s="609"/>
      <c r="O3346" s="609"/>
      <c r="P3346" s="609"/>
      <c r="Q3346" s="609"/>
      <c r="R3346" s="609"/>
      <c r="S3346" s="609"/>
      <c r="T3346" s="609"/>
      <c r="U3346" s="609"/>
      <c r="V3346" s="609"/>
      <c r="W3346" s="609"/>
      <c r="X3346" s="609"/>
      <c r="Y3346" s="609"/>
      <c r="Z3346" s="609"/>
      <c r="AA3346" s="609"/>
      <c r="AB3346" s="609"/>
      <c r="AC3346" s="609"/>
      <c r="AD3346" s="609"/>
      <c r="AE3346" s="109"/>
      <c r="AK3346" s="576" t="s">
        <v>2233</v>
      </c>
      <c r="AL3346" s="576" t="s">
        <v>2234</v>
      </c>
      <c r="AM3346" s="561" t="s">
        <v>2204</v>
      </c>
      <c r="AN3346" s="561"/>
      <c r="AO3346" s="561" t="s">
        <v>2235</v>
      </c>
      <c r="AP3346" s="561"/>
    </row>
    <row r="3347" spans="1:92" ht="15" customHeight="1" x14ac:dyDescent="0.2">
      <c r="C3347" s="583"/>
      <c r="D3347" s="583"/>
      <c r="E3347" s="583"/>
      <c r="F3347" s="583"/>
      <c r="G3347" s="583"/>
      <c r="H3347" s="583"/>
      <c r="I3347" s="583"/>
      <c r="J3347" s="583"/>
      <c r="K3347" s="583"/>
      <c r="L3347" s="583"/>
      <c r="M3347" s="608" t="s">
        <v>80</v>
      </c>
      <c r="N3347" s="491"/>
      <c r="O3347" s="491"/>
      <c r="P3347" s="491"/>
      <c r="Q3347" s="491"/>
      <c r="R3347" s="491"/>
      <c r="S3347" s="869" t="s">
        <v>81</v>
      </c>
      <c r="T3347" s="508"/>
      <c r="U3347" s="508"/>
      <c r="V3347" s="508"/>
      <c r="W3347" s="508"/>
      <c r="X3347" s="508"/>
      <c r="Y3347" s="869" t="s">
        <v>82</v>
      </c>
      <c r="Z3347" s="508"/>
      <c r="AA3347" s="508"/>
      <c r="AB3347" s="508"/>
      <c r="AC3347" s="508"/>
      <c r="AD3347" s="508"/>
      <c r="AE3347" s="109"/>
      <c r="AG3347" s="95" t="s">
        <v>80</v>
      </c>
      <c r="AH3347" s="95" t="s">
        <v>2029</v>
      </c>
      <c r="AI3347" s="95" t="s">
        <v>2078</v>
      </c>
      <c r="AJ3347" s="96" t="s">
        <v>2077</v>
      </c>
      <c r="AK3347" s="576"/>
      <c r="AL3347" s="576"/>
      <c r="AM3347" s="90" t="s">
        <v>2048</v>
      </c>
      <c r="AN3347" s="90" t="s">
        <v>2049</v>
      </c>
      <c r="AO3347" s="90" t="s">
        <v>2048</v>
      </c>
      <c r="AP3347" s="90" t="s">
        <v>2049</v>
      </c>
      <c r="AQ3347" s="227" t="s">
        <v>2150</v>
      </c>
      <c r="AR3347" s="227" t="s">
        <v>2151</v>
      </c>
      <c r="AV3347" s="312" t="s">
        <v>2197</v>
      </c>
      <c r="AW3347" s="312" t="s">
        <v>2198</v>
      </c>
      <c r="AX3347" s="312" t="s">
        <v>2199</v>
      </c>
      <c r="AY3347" s="312"/>
      <c r="AZ3347" s="312" t="s">
        <v>2200</v>
      </c>
      <c r="BA3347" s="312" t="s">
        <v>2201</v>
      </c>
      <c r="CL3347" s="70"/>
      <c r="CN3347" s="90"/>
    </row>
    <row r="3348" spans="1:92" ht="24" customHeight="1" x14ac:dyDescent="0.2">
      <c r="C3348" s="88" t="s">
        <v>28</v>
      </c>
      <c r="D3348" s="782" t="s">
        <v>1332</v>
      </c>
      <c r="E3348" s="782"/>
      <c r="F3348" s="782"/>
      <c r="G3348" s="782"/>
      <c r="H3348" s="782"/>
      <c r="I3348" s="782"/>
      <c r="J3348" s="782"/>
      <c r="K3348" s="782"/>
      <c r="L3348" s="782"/>
      <c r="M3348" s="493"/>
      <c r="N3348" s="493"/>
      <c r="O3348" s="493"/>
      <c r="P3348" s="493"/>
      <c r="Q3348" s="493"/>
      <c r="R3348" s="493"/>
      <c r="S3348" s="493"/>
      <c r="T3348" s="493"/>
      <c r="U3348" s="493"/>
      <c r="V3348" s="493"/>
      <c r="W3348" s="493"/>
      <c r="X3348" s="493"/>
      <c r="Y3348" s="493"/>
      <c r="Z3348" s="493"/>
      <c r="AA3348" s="493"/>
      <c r="AB3348" s="493"/>
      <c r="AC3348" s="493"/>
      <c r="AD3348" s="493"/>
      <c r="AE3348" s="109"/>
      <c r="AG3348" s="94">
        <f t="shared" ref="AG3348:AG3353" si="4974">M3348</f>
        <v>0</v>
      </c>
      <c r="AH3348" s="130">
        <f t="shared" ref="AH3348:AH3353" si="4975">COUNTIF(S3348:AD3348,"NS")</f>
        <v>0</v>
      </c>
      <c r="AI3348" s="130">
        <f t="shared" ref="AI3348:AI3353" si="4976">SUM(S3348:AD3348)</f>
        <v>0</v>
      </c>
      <c r="AJ3348" s="130">
        <f>IF($AG$3344=$AH$3344,0,
IF(OR(
AND(AG3348=0,AH3348&gt;0),
AND(AG3348="NS",AI3348&gt;0),
AND(AG3348="NS",AI3348=0,AH3348=0)),1,
IF(OR(
AND(AG3348&gt;0,AH3348=2),
AND(AG3348="NS",AH3348=2),
AND(AG3348="NS",AI3348=0,AH3348&gt;0),
AG3348=AI3348),0,1)))</f>
        <v>0</v>
      </c>
      <c r="AK3348" s="130">
        <f>COUNTIF(S3348:X3353,"NS")</f>
        <v>0</v>
      </c>
      <c r="AL3348" s="130">
        <f>COUNTIF(Y3348:AD3353,"NS")</f>
        <v>0</v>
      </c>
      <c r="AM3348" s="90">
        <f>S3063</f>
        <v>0</v>
      </c>
      <c r="AN3348" s="90">
        <f>Y3063</f>
        <v>0</v>
      </c>
      <c r="AO3348" s="90">
        <f>S3354</f>
        <v>0</v>
      </c>
      <c r="AP3348" s="90">
        <f>Y3354</f>
        <v>0</v>
      </c>
      <c r="AQ3348" s="90">
        <f>IF($AG$3344=$AH$3344,0,IF(OR(AO3348=AM3348,AND(AM3348&gt;0,AO3348="NS")),0,IF(AND(AO3348&lt;AM3348,AK3348&gt;=2),0,1)))</f>
        <v>0</v>
      </c>
      <c r="AR3348" s="90">
        <f>IF($AG$3344=$AH$3344,0,IF(OR(AP3348=AN3348,AND(AN3348&gt;0,AP3348="NS")),0,IF(AND(AP3348&lt;AN3348,AL3348&gt;=2),0,1)))</f>
        <v>0</v>
      </c>
      <c r="AV3348" s="312">
        <v>1</v>
      </c>
      <c r="AW3348" s="312">
        <f>S3348</f>
        <v>0</v>
      </c>
      <c r="AX3348" s="312">
        <f>Y3348</f>
        <v>0</v>
      </c>
      <c r="AY3348" s="312"/>
      <c r="AZ3348" s="312">
        <f>IF(AW3348="NS","NS",AW3348*AV3348)</f>
        <v>0</v>
      </c>
      <c r="BA3348" s="312">
        <f>IF(AX3348="NS","NS",AX3348*AV3348)</f>
        <v>0</v>
      </c>
      <c r="CL3348" s="70"/>
      <c r="CN3348" s="90"/>
    </row>
    <row r="3349" spans="1:92" ht="24" customHeight="1" x14ac:dyDescent="0.2">
      <c r="C3349" s="88" t="s">
        <v>29</v>
      </c>
      <c r="D3349" s="782" t="s">
        <v>1333</v>
      </c>
      <c r="E3349" s="782"/>
      <c r="F3349" s="782"/>
      <c r="G3349" s="782"/>
      <c r="H3349" s="782"/>
      <c r="I3349" s="782"/>
      <c r="J3349" s="782"/>
      <c r="K3349" s="782"/>
      <c r="L3349" s="782"/>
      <c r="M3349" s="493"/>
      <c r="N3349" s="493"/>
      <c r="O3349" s="493"/>
      <c r="P3349" s="493"/>
      <c r="Q3349" s="493"/>
      <c r="R3349" s="493"/>
      <c r="S3349" s="493"/>
      <c r="T3349" s="493"/>
      <c r="U3349" s="493"/>
      <c r="V3349" s="493"/>
      <c r="W3349" s="493"/>
      <c r="X3349" s="493"/>
      <c r="Y3349" s="493"/>
      <c r="Z3349" s="493"/>
      <c r="AA3349" s="493"/>
      <c r="AB3349" s="493"/>
      <c r="AC3349" s="493"/>
      <c r="AD3349" s="493"/>
      <c r="AE3349" s="109"/>
      <c r="AG3349" s="94">
        <f t="shared" si="4974"/>
        <v>0</v>
      </c>
      <c r="AH3349" s="130">
        <f t="shared" si="4975"/>
        <v>0</v>
      </c>
      <c r="AI3349" s="130">
        <f t="shared" si="4976"/>
        <v>0</v>
      </c>
      <c r="AJ3349" s="130">
        <f t="shared" ref="AJ3349:AJ3353" si="4977">IF($AG$3344=$AH$3344,0,
IF(OR(
AND(AG3349=0,AH3349&gt;0),
AND(AG3349="NS",AI3349&gt;0),
AND(AG3349="NS",AI3349=0,AH3349=0)),1,
IF(OR(
AND(AG3349&gt;0,AH3349=2),
AND(AG3349="NS",AH3349=2),
AND(AG3349="NS",AI3349=0,AH3349&gt;0),
AG3349=AI3349),0,1)))</f>
        <v>0</v>
      </c>
      <c r="AK3349" s="130"/>
      <c r="AL3349" s="130"/>
      <c r="AR3349" s="90">
        <f>SUM(AQ3348:AR3348)</f>
        <v>0</v>
      </c>
      <c r="AV3349" s="312">
        <v>2</v>
      </c>
      <c r="AW3349" s="312">
        <f t="shared" ref="AW3349:AW3353" si="4978">S3349</f>
        <v>0</v>
      </c>
      <c r="AX3349" s="312">
        <f t="shared" ref="AX3349:AX3353" si="4979">Y3349</f>
        <v>0</v>
      </c>
      <c r="AY3349" s="312"/>
      <c r="AZ3349" s="312">
        <f t="shared" ref="AZ3349:AZ3353" si="4980">IF(AW3349="NS","NS",AW3349*AV3349)</f>
        <v>0</v>
      </c>
      <c r="BA3349" s="312">
        <f t="shared" ref="BA3349:BA3353" si="4981">IF(AX3349="NS","NS",AX3349*AV3349)</f>
        <v>0</v>
      </c>
      <c r="CL3349" s="70"/>
      <c r="CN3349" s="90"/>
    </row>
    <row r="3350" spans="1:92" ht="24" customHeight="1" x14ac:dyDescent="0.2">
      <c r="C3350" s="88" t="s">
        <v>30</v>
      </c>
      <c r="D3350" s="782" t="s">
        <v>1334</v>
      </c>
      <c r="E3350" s="782"/>
      <c r="F3350" s="782"/>
      <c r="G3350" s="782"/>
      <c r="H3350" s="782"/>
      <c r="I3350" s="782"/>
      <c r="J3350" s="782"/>
      <c r="K3350" s="782"/>
      <c r="L3350" s="782"/>
      <c r="M3350" s="493"/>
      <c r="N3350" s="493"/>
      <c r="O3350" s="493"/>
      <c r="P3350" s="493"/>
      <c r="Q3350" s="493"/>
      <c r="R3350" s="493"/>
      <c r="S3350" s="493"/>
      <c r="T3350" s="493"/>
      <c r="U3350" s="493"/>
      <c r="V3350" s="493"/>
      <c r="W3350" s="493"/>
      <c r="X3350" s="493"/>
      <c r="Y3350" s="493"/>
      <c r="Z3350" s="493"/>
      <c r="AA3350" s="493"/>
      <c r="AB3350" s="493"/>
      <c r="AC3350" s="493"/>
      <c r="AD3350" s="493"/>
      <c r="AE3350" s="109"/>
      <c r="AG3350" s="94">
        <f t="shared" si="4974"/>
        <v>0</v>
      </c>
      <c r="AH3350" s="130">
        <f t="shared" si="4975"/>
        <v>0</v>
      </c>
      <c r="AI3350" s="130">
        <f t="shared" si="4976"/>
        <v>0</v>
      </c>
      <c r="AJ3350" s="130">
        <f t="shared" si="4977"/>
        <v>0</v>
      </c>
      <c r="AV3350" s="312">
        <v>3</v>
      </c>
      <c r="AW3350" s="312">
        <f t="shared" si="4978"/>
        <v>0</v>
      </c>
      <c r="AX3350" s="312">
        <f t="shared" si="4979"/>
        <v>0</v>
      </c>
      <c r="AY3350" s="312"/>
      <c r="AZ3350" s="312">
        <f t="shared" si="4980"/>
        <v>0</v>
      </c>
      <c r="BA3350" s="312">
        <f t="shared" si="4981"/>
        <v>0</v>
      </c>
      <c r="CL3350" s="70"/>
      <c r="CN3350" s="90"/>
    </row>
    <row r="3351" spans="1:92" ht="24" customHeight="1" x14ac:dyDescent="0.2">
      <c r="C3351" s="88" t="s">
        <v>31</v>
      </c>
      <c r="D3351" s="782" t="s">
        <v>1335</v>
      </c>
      <c r="E3351" s="782"/>
      <c r="F3351" s="782"/>
      <c r="G3351" s="782"/>
      <c r="H3351" s="782"/>
      <c r="I3351" s="782"/>
      <c r="J3351" s="782"/>
      <c r="K3351" s="782"/>
      <c r="L3351" s="782"/>
      <c r="M3351" s="493"/>
      <c r="N3351" s="493"/>
      <c r="O3351" s="493"/>
      <c r="P3351" s="493"/>
      <c r="Q3351" s="493"/>
      <c r="R3351" s="493"/>
      <c r="S3351" s="493"/>
      <c r="T3351" s="493"/>
      <c r="U3351" s="493"/>
      <c r="V3351" s="493"/>
      <c r="W3351" s="493"/>
      <c r="X3351" s="493"/>
      <c r="Y3351" s="493"/>
      <c r="Z3351" s="493"/>
      <c r="AA3351" s="493"/>
      <c r="AB3351" s="493"/>
      <c r="AC3351" s="493"/>
      <c r="AD3351" s="493"/>
      <c r="AE3351" s="109"/>
      <c r="AG3351" s="94">
        <f t="shared" si="4974"/>
        <v>0</v>
      </c>
      <c r="AH3351" s="130">
        <f t="shared" si="4975"/>
        <v>0</v>
      </c>
      <c r="AI3351" s="130">
        <f t="shared" si="4976"/>
        <v>0</v>
      </c>
      <c r="AJ3351" s="130">
        <f t="shared" si="4977"/>
        <v>0</v>
      </c>
      <c r="AV3351" s="312">
        <v>4</v>
      </c>
      <c r="AW3351" s="312">
        <f t="shared" si="4978"/>
        <v>0</v>
      </c>
      <c r="AX3351" s="312">
        <f t="shared" si="4979"/>
        <v>0</v>
      </c>
      <c r="AY3351" s="312"/>
      <c r="AZ3351" s="312">
        <f t="shared" si="4980"/>
        <v>0</v>
      </c>
      <c r="BA3351" s="312">
        <f t="shared" si="4981"/>
        <v>0</v>
      </c>
      <c r="CL3351" s="70"/>
      <c r="CN3351" s="90"/>
    </row>
    <row r="3352" spans="1:92" ht="24" customHeight="1" x14ac:dyDescent="0.2">
      <c r="C3352" s="88" t="s">
        <v>32</v>
      </c>
      <c r="D3352" s="782" t="s">
        <v>1336</v>
      </c>
      <c r="E3352" s="782"/>
      <c r="F3352" s="782"/>
      <c r="G3352" s="782"/>
      <c r="H3352" s="782"/>
      <c r="I3352" s="782"/>
      <c r="J3352" s="782"/>
      <c r="K3352" s="782"/>
      <c r="L3352" s="782"/>
      <c r="M3352" s="493"/>
      <c r="N3352" s="493"/>
      <c r="O3352" s="493"/>
      <c r="P3352" s="493"/>
      <c r="Q3352" s="493"/>
      <c r="R3352" s="493"/>
      <c r="S3352" s="493"/>
      <c r="T3352" s="493"/>
      <c r="U3352" s="493"/>
      <c r="V3352" s="493"/>
      <c r="W3352" s="493"/>
      <c r="X3352" s="493"/>
      <c r="Y3352" s="493"/>
      <c r="Z3352" s="493"/>
      <c r="AA3352" s="493"/>
      <c r="AB3352" s="493"/>
      <c r="AC3352" s="493"/>
      <c r="AD3352" s="493"/>
      <c r="AE3352" s="109"/>
      <c r="AG3352" s="94">
        <f t="shared" si="4974"/>
        <v>0</v>
      </c>
      <c r="AH3352" s="130">
        <f t="shared" si="4975"/>
        <v>0</v>
      </c>
      <c r="AI3352" s="130">
        <f t="shared" si="4976"/>
        <v>0</v>
      </c>
      <c r="AJ3352" s="130">
        <f t="shared" si="4977"/>
        <v>0</v>
      </c>
      <c r="AV3352" s="312">
        <v>5</v>
      </c>
      <c r="AW3352" s="312">
        <f t="shared" si="4978"/>
        <v>0</v>
      </c>
      <c r="AX3352" s="312">
        <f t="shared" si="4979"/>
        <v>0</v>
      </c>
      <c r="AY3352" s="312"/>
      <c r="AZ3352" s="312">
        <f t="shared" si="4980"/>
        <v>0</v>
      </c>
      <c r="BA3352" s="312">
        <f t="shared" si="4981"/>
        <v>0</v>
      </c>
      <c r="CL3352" s="70"/>
      <c r="CN3352" s="90"/>
    </row>
    <row r="3353" spans="1:92" ht="24" customHeight="1" x14ac:dyDescent="0.2">
      <c r="C3353" s="88" t="s">
        <v>33</v>
      </c>
      <c r="D3353" s="782" t="s">
        <v>1837</v>
      </c>
      <c r="E3353" s="782"/>
      <c r="F3353" s="782"/>
      <c r="G3353" s="782"/>
      <c r="H3353" s="782"/>
      <c r="I3353" s="782"/>
      <c r="J3353" s="782"/>
      <c r="K3353" s="782"/>
      <c r="L3353" s="782"/>
      <c r="M3353" s="493"/>
      <c r="N3353" s="493"/>
      <c r="O3353" s="493"/>
      <c r="P3353" s="493"/>
      <c r="Q3353" s="493"/>
      <c r="R3353" s="493"/>
      <c r="S3353" s="493"/>
      <c r="T3353" s="493"/>
      <c r="U3353" s="493"/>
      <c r="V3353" s="493"/>
      <c r="W3353" s="493"/>
      <c r="X3353" s="493"/>
      <c r="Y3353" s="493"/>
      <c r="Z3353" s="493"/>
      <c r="AA3353" s="493"/>
      <c r="AB3353" s="493"/>
      <c r="AC3353" s="493"/>
      <c r="AD3353" s="493"/>
      <c r="AE3353" s="109"/>
      <c r="AG3353" s="94">
        <f t="shared" si="4974"/>
        <v>0</v>
      </c>
      <c r="AH3353" s="130">
        <f t="shared" si="4975"/>
        <v>0</v>
      </c>
      <c r="AI3353" s="130">
        <f t="shared" si="4976"/>
        <v>0</v>
      </c>
      <c r="AJ3353" s="130">
        <f t="shared" si="4977"/>
        <v>0</v>
      </c>
      <c r="AV3353" s="312">
        <v>6</v>
      </c>
      <c r="AW3353" s="312">
        <f t="shared" si="4978"/>
        <v>0</v>
      </c>
      <c r="AX3353" s="312">
        <f t="shared" si="4979"/>
        <v>0</v>
      </c>
      <c r="AY3353" s="312"/>
      <c r="AZ3353" s="312">
        <f t="shared" si="4980"/>
        <v>0</v>
      </c>
      <c r="BA3353" s="312">
        <f t="shared" si="4981"/>
        <v>0</v>
      </c>
      <c r="CL3353" s="70"/>
      <c r="CN3353" s="90"/>
    </row>
    <row r="3354" spans="1:92" ht="15" customHeight="1" x14ac:dyDescent="0.2">
      <c r="L3354" s="112" t="s">
        <v>84</v>
      </c>
      <c r="M3354" s="729">
        <f>IF(AND(SUM(M3348:R3353)=0,COUNTIF(M3348:R3353,"NS")&gt;0),"NS",SUM(M3348:R3353))</f>
        <v>0</v>
      </c>
      <c r="N3354" s="729"/>
      <c r="O3354" s="729"/>
      <c r="P3354" s="729"/>
      <c r="Q3354" s="729"/>
      <c r="R3354" s="729"/>
      <c r="S3354" s="729">
        <f t="shared" ref="S3354" si="4982">IF(AND(SUM(S3348:X3353)=0,COUNTIF(S3348:X3353,"NS")&gt;0),"NS",SUM(S3348:X3353))</f>
        <v>0</v>
      </c>
      <c r="T3354" s="729"/>
      <c r="U3354" s="729"/>
      <c r="V3354" s="729"/>
      <c r="W3354" s="729"/>
      <c r="X3354" s="729"/>
      <c r="Y3354" s="729">
        <f t="shared" ref="Y3354" si="4983">IF(AND(SUM(Y3348:AD3353)=0,COUNTIF(Y3348:AD3353,"NS")&gt;0),"NS",SUM(Y3348:AD3353))</f>
        <v>0</v>
      </c>
      <c r="Z3354" s="729"/>
      <c r="AA3354" s="729"/>
      <c r="AB3354" s="729"/>
      <c r="AC3354" s="729"/>
      <c r="AD3354" s="729"/>
      <c r="AE3354" s="109"/>
      <c r="AJ3354" s="90">
        <f>SUM(AJ3348:AJ3353)</f>
        <v>0</v>
      </c>
      <c r="AV3354" s="112" t="s">
        <v>84</v>
      </c>
      <c r="AW3354" s="312">
        <f t="shared" ref="AW3354:AX3354" si="4984">SUM(AW3348:AW3353)</f>
        <v>0</v>
      </c>
      <c r="AX3354" s="312">
        <f t="shared" si="4984"/>
        <v>0</v>
      </c>
      <c r="AY3354" s="312"/>
      <c r="AZ3354" s="312">
        <f t="shared" ref="AZ3354:BA3354" si="4985">SUM(AZ3348:AZ3353)</f>
        <v>0</v>
      </c>
      <c r="BA3354" s="312">
        <f t="shared" si="4985"/>
        <v>0</v>
      </c>
      <c r="CL3354" s="70"/>
      <c r="CN3354" s="90"/>
    </row>
    <row r="3355" spans="1:92" ht="15" customHeight="1" x14ac:dyDescent="0.2">
      <c r="B3355" s="536" t="str">
        <f>IF(AI3345=0,"","Error: Debe completar toda la información requerida.")</f>
        <v/>
      </c>
      <c r="C3355" s="536"/>
      <c r="D3355" s="536"/>
      <c r="E3355" s="536"/>
      <c r="F3355" s="536"/>
      <c r="G3355" s="536"/>
      <c r="H3355" s="536"/>
      <c r="I3355" s="536"/>
      <c r="J3355" s="536"/>
      <c r="K3355" s="536"/>
      <c r="L3355" s="536"/>
      <c r="M3355" s="536"/>
      <c r="N3355" s="536"/>
      <c r="O3355" s="536"/>
      <c r="P3355" s="536"/>
      <c r="Q3355" s="536"/>
      <c r="R3355" s="536"/>
      <c r="S3355" s="536"/>
      <c r="T3355" s="536"/>
      <c r="U3355" s="536"/>
      <c r="V3355" s="536"/>
      <c r="W3355" s="536"/>
      <c r="X3355" s="536"/>
      <c r="Y3355" s="536"/>
      <c r="Z3355" s="536"/>
      <c r="AA3355" s="536"/>
      <c r="AB3355" s="536"/>
      <c r="AC3355" s="536"/>
      <c r="AD3355" s="536"/>
      <c r="AE3355" s="109"/>
    </row>
    <row r="3356" spans="1:92" ht="15" customHeight="1" x14ac:dyDescent="0.2">
      <c r="B3356" s="511" t="str">
        <f>IF(AJ3354&lt;&gt;0,"Error: Verificar sumas por fila.","")</f>
        <v/>
      </c>
      <c r="C3356" s="511"/>
      <c r="D3356" s="511"/>
      <c r="E3356" s="511"/>
      <c r="F3356" s="511"/>
      <c r="G3356" s="511"/>
      <c r="H3356" s="511"/>
      <c r="I3356" s="511"/>
      <c r="J3356" s="511"/>
      <c r="K3356" s="511"/>
      <c r="L3356" s="511"/>
      <c r="M3356" s="511"/>
      <c r="N3356" s="511"/>
      <c r="O3356" s="511"/>
      <c r="P3356" s="511"/>
      <c r="Q3356" s="511"/>
      <c r="R3356" s="511"/>
      <c r="S3356" s="511"/>
      <c r="T3356" s="511"/>
      <c r="U3356" s="511"/>
      <c r="V3356" s="511"/>
      <c r="W3356" s="511"/>
      <c r="X3356" s="511"/>
      <c r="Y3356" s="511"/>
      <c r="Z3356" s="511"/>
      <c r="AA3356" s="511"/>
      <c r="AB3356" s="511"/>
      <c r="AC3356" s="511"/>
      <c r="AD3356" s="511"/>
      <c r="AE3356" s="109"/>
    </row>
    <row r="3357" spans="1:92" ht="15" customHeight="1" thickBot="1" x14ac:dyDescent="0.25">
      <c r="B3357" s="535" t="str">
        <f>IF(AR3349=0,"","Error: Verificar la consistencia con la pregunta 72")</f>
        <v/>
      </c>
      <c r="C3357" s="1128"/>
      <c r="D3357" s="1128"/>
      <c r="E3357" s="1128"/>
      <c r="F3357" s="1128"/>
      <c r="G3357" s="1128"/>
      <c r="H3357" s="1128"/>
      <c r="I3357" s="1128"/>
      <c r="J3357" s="1128"/>
      <c r="K3357" s="1128"/>
      <c r="L3357" s="1128"/>
      <c r="M3357" s="1128"/>
      <c r="N3357" s="1128"/>
      <c r="O3357" s="1128"/>
      <c r="P3357" s="1128"/>
      <c r="Q3357" s="1128"/>
      <c r="R3357" s="1128"/>
      <c r="S3357" s="1128"/>
      <c r="T3357" s="1128"/>
      <c r="U3357" s="1128"/>
      <c r="V3357" s="1128"/>
      <c r="W3357" s="1128"/>
      <c r="X3357" s="1128"/>
      <c r="Y3357" s="1128"/>
      <c r="Z3357" s="1128"/>
      <c r="AA3357" s="1128"/>
      <c r="AB3357" s="1128"/>
      <c r="AC3357" s="1128"/>
      <c r="AD3357" s="1128"/>
      <c r="AE3357" s="109"/>
    </row>
    <row r="3358" spans="1:92" ht="15" customHeight="1" thickBot="1" x14ac:dyDescent="0.25">
      <c r="B3358" s="792" t="s">
        <v>1183</v>
      </c>
      <c r="C3358" s="793"/>
      <c r="D3358" s="793"/>
      <c r="E3358" s="793"/>
      <c r="F3358" s="793"/>
      <c r="G3358" s="793"/>
      <c r="H3358" s="793"/>
      <c r="I3358" s="793"/>
      <c r="J3358" s="793"/>
      <c r="K3358" s="793"/>
      <c r="L3358" s="793"/>
      <c r="M3358" s="793"/>
      <c r="N3358" s="793"/>
      <c r="O3358" s="793"/>
      <c r="P3358" s="793"/>
      <c r="Q3358" s="793"/>
      <c r="R3358" s="793"/>
      <c r="S3358" s="793"/>
      <c r="T3358" s="793"/>
      <c r="U3358" s="793"/>
      <c r="V3358" s="793"/>
      <c r="W3358" s="793"/>
      <c r="X3358" s="793"/>
      <c r="Y3358" s="793"/>
      <c r="Z3358" s="793"/>
      <c r="AA3358" s="793"/>
      <c r="AB3358" s="793"/>
      <c r="AC3358" s="793"/>
      <c r="AD3358" s="794"/>
      <c r="AE3358" s="109"/>
    </row>
    <row r="3359" spans="1:92" ht="15" customHeight="1" x14ac:dyDescent="0.2">
      <c r="AE3359" s="109"/>
    </row>
    <row r="3360" spans="1:92" ht="24" customHeight="1" x14ac:dyDescent="0.2">
      <c r="A3360" s="36" t="s">
        <v>802</v>
      </c>
      <c r="B3360" s="636" t="s">
        <v>1522</v>
      </c>
      <c r="C3360" s="636"/>
      <c r="D3360" s="636"/>
      <c r="E3360" s="636"/>
      <c r="F3360" s="636"/>
      <c r="G3360" s="636"/>
      <c r="H3360" s="636"/>
      <c r="I3360" s="636"/>
      <c r="J3360" s="636"/>
      <c r="K3360" s="636"/>
      <c r="L3360" s="636"/>
      <c r="M3360" s="636"/>
      <c r="N3360" s="636"/>
      <c r="O3360" s="636"/>
      <c r="P3360" s="636"/>
      <c r="Q3360" s="636"/>
      <c r="R3360" s="636"/>
      <c r="S3360" s="636"/>
      <c r="T3360" s="636"/>
      <c r="U3360" s="636"/>
      <c r="V3360" s="636"/>
      <c r="W3360" s="636"/>
      <c r="X3360" s="636"/>
      <c r="Y3360" s="636"/>
      <c r="Z3360" s="636"/>
      <c r="AA3360" s="636"/>
      <c r="AB3360" s="636"/>
      <c r="AC3360" s="636"/>
      <c r="AD3360" s="636"/>
      <c r="AE3360" s="109"/>
      <c r="AG3360" s="74" t="s">
        <v>2032</v>
      </c>
      <c r="AH3360" s="74" t="s">
        <v>2072</v>
      </c>
      <c r="AI3360" s="74" t="s">
        <v>2073</v>
      </c>
      <c r="AJ3360" s="74" t="s">
        <v>2045</v>
      </c>
      <c r="AK3360" s="74" t="s">
        <v>2074</v>
      </c>
      <c r="AL3360" s="74" t="s">
        <v>2075</v>
      </c>
    </row>
    <row r="3361" spans="2:92" ht="36" customHeight="1" x14ac:dyDescent="0.2">
      <c r="C3361" s="606" t="s">
        <v>1745</v>
      </c>
      <c r="D3361" s="606"/>
      <c r="E3361" s="606"/>
      <c r="F3361" s="606"/>
      <c r="G3361" s="606"/>
      <c r="H3361" s="606"/>
      <c r="I3361" s="606"/>
      <c r="J3361" s="606"/>
      <c r="K3361" s="606"/>
      <c r="L3361" s="606"/>
      <c r="M3361" s="606"/>
      <c r="N3361" s="606"/>
      <c r="O3361" s="606"/>
      <c r="P3361" s="606"/>
      <c r="Q3361" s="606"/>
      <c r="R3361" s="606"/>
      <c r="S3361" s="606"/>
      <c r="T3361" s="606"/>
      <c r="U3361" s="606"/>
      <c r="V3361" s="606"/>
      <c r="W3361" s="606"/>
      <c r="X3361" s="606"/>
      <c r="Y3361" s="606"/>
      <c r="Z3361" s="606"/>
      <c r="AA3361" s="606"/>
      <c r="AB3361" s="606"/>
      <c r="AC3361" s="606"/>
      <c r="AD3361" s="606"/>
      <c r="AE3361" s="109"/>
      <c r="AG3361" s="74">
        <f>COUNTBLANK(M3368:AD3369)</f>
        <v>36</v>
      </c>
      <c r="AH3361" s="74">
        <v>36</v>
      </c>
      <c r="AI3361" s="74">
        <v>12</v>
      </c>
      <c r="AJ3361" s="74">
        <f>COUNTBLANK(M3368:AD3368)</f>
        <v>18</v>
      </c>
      <c r="AK3361" s="74">
        <v>18</v>
      </c>
      <c r="AL3361" s="74">
        <v>6</v>
      </c>
    </row>
    <row r="3362" spans="2:92" ht="24" customHeight="1" x14ac:dyDescent="0.2">
      <c r="C3362" s="606" t="s">
        <v>1768</v>
      </c>
      <c r="D3362" s="606"/>
      <c r="E3362" s="606"/>
      <c r="F3362" s="606"/>
      <c r="G3362" s="606"/>
      <c r="H3362" s="606"/>
      <c r="I3362" s="606"/>
      <c r="J3362" s="606"/>
      <c r="K3362" s="606"/>
      <c r="L3362" s="606"/>
      <c r="M3362" s="606"/>
      <c r="N3362" s="606"/>
      <c r="O3362" s="606"/>
      <c r="P3362" s="606"/>
      <c r="Q3362" s="606"/>
      <c r="R3362" s="606"/>
      <c r="S3362" s="606"/>
      <c r="T3362" s="606"/>
      <c r="U3362" s="606"/>
      <c r="V3362" s="606"/>
      <c r="W3362" s="606"/>
      <c r="X3362" s="606"/>
      <c r="Y3362" s="606"/>
      <c r="Z3362" s="606"/>
      <c r="AA3362" s="606"/>
      <c r="AB3362" s="606"/>
      <c r="AC3362" s="606"/>
      <c r="AD3362" s="606"/>
      <c r="AE3362" s="109"/>
      <c r="AG3362" s="90" t="s">
        <v>2076</v>
      </c>
      <c r="AI3362" s="90">
        <f>IF(OR(AG3361=AH3361,AG3361=AI3361),0,1)</f>
        <v>0</v>
      </c>
    </row>
    <row r="3363" spans="2:92" ht="15" customHeight="1" x14ac:dyDescent="0.2">
      <c r="AE3363" s="109"/>
    </row>
    <row r="3364" spans="2:92" ht="24" customHeight="1" x14ac:dyDescent="0.2">
      <c r="C3364" s="514" t="s">
        <v>371</v>
      </c>
      <c r="D3364" s="582"/>
      <c r="E3364" s="582"/>
      <c r="F3364" s="582"/>
      <c r="G3364" s="582"/>
      <c r="H3364" s="582"/>
      <c r="I3364" s="582"/>
      <c r="J3364" s="582"/>
      <c r="K3364" s="582"/>
      <c r="L3364" s="515"/>
      <c r="M3364" s="543" t="s">
        <v>1523</v>
      </c>
      <c r="N3364" s="544"/>
      <c r="O3364" s="544"/>
      <c r="P3364" s="544"/>
      <c r="Q3364" s="544"/>
      <c r="R3364" s="544"/>
      <c r="S3364" s="544"/>
      <c r="T3364" s="544"/>
      <c r="U3364" s="544"/>
      <c r="V3364" s="544"/>
      <c r="W3364" s="544"/>
      <c r="X3364" s="544"/>
      <c r="Y3364" s="544"/>
      <c r="Z3364" s="544"/>
      <c r="AA3364" s="544"/>
      <c r="AB3364" s="544"/>
      <c r="AC3364" s="544"/>
      <c r="AD3364" s="545"/>
      <c r="AE3364" s="109"/>
    </row>
    <row r="3365" spans="2:92" ht="15" customHeight="1" x14ac:dyDescent="0.2">
      <c r="C3365" s="516"/>
      <c r="D3365" s="583"/>
      <c r="E3365" s="583"/>
      <c r="F3365" s="583"/>
      <c r="G3365" s="583"/>
      <c r="H3365" s="583"/>
      <c r="I3365" s="583"/>
      <c r="J3365" s="583"/>
      <c r="K3365" s="583"/>
      <c r="L3365" s="517"/>
      <c r="M3365" s="514" t="s">
        <v>80</v>
      </c>
      <c r="N3365" s="515"/>
      <c r="O3365" s="520" t="s">
        <v>81</v>
      </c>
      <c r="P3365" s="521"/>
      <c r="Q3365" s="520" t="s">
        <v>82</v>
      </c>
      <c r="R3365" s="521"/>
      <c r="S3365" s="496" t="s">
        <v>804</v>
      </c>
      <c r="T3365" s="497"/>
      <c r="U3365" s="497"/>
      <c r="V3365" s="498"/>
      <c r="W3365" s="532" t="s">
        <v>829</v>
      </c>
      <c r="X3365" s="533"/>
      <c r="Y3365" s="533"/>
      <c r="Z3365" s="533"/>
      <c r="AA3365" s="533"/>
      <c r="AB3365" s="533"/>
      <c r="AC3365" s="533"/>
      <c r="AD3365" s="534"/>
      <c r="AE3365" s="109"/>
      <c r="BE3365" s="561" t="s">
        <v>804</v>
      </c>
      <c r="BF3365" s="561"/>
      <c r="BG3365" s="561"/>
      <c r="BH3365" s="561"/>
      <c r="BI3365" s="561"/>
      <c r="BJ3365" s="561"/>
      <c r="BK3365" s="561" t="s">
        <v>1225</v>
      </c>
      <c r="BL3365" s="561"/>
      <c r="BM3365" s="561"/>
      <c r="BN3365" s="561"/>
      <c r="BO3365" s="561"/>
      <c r="BP3365" s="561"/>
      <c r="BQ3365" s="561" t="s">
        <v>805</v>
      </c>
      <c r="BR3365" s="561"/>
      <c r="BS3365" s="561"/>
      <c r="BT3365" s="561"/>
      <c r="BU3365" s="561"/>
      <c r="BV3365" s="561"/>
    </row>
    <row r="3366" spans="2:92" ht="24" customHeight="1" x14ac:dyDescent="0.2">
      <c r="C3366" s="516"/>
      <c r="D3366" s="583"/>
      <c r="E3366" s="583"/>
      <c r="F3366" s="583"/>
      <c r="G3366" s="583"/>
      <c r="H3366" s="583"/>
      <c r="I3366" s="583"/>
      <c r="J3366" s="583"/>
      <c r="K3366" s="583"/>
      <c r="L3366" s="517"/>
      <c r="M3366" s="516"/>
      <c r="N3366" s="517"/>
      <c r="O3366" s="522"/>
      <c r="P3366" s="523"/>
      <c r="Q3366" s="522"/>
      <c r="R3366" s="523"/>
      <c r="S3366" s="499"/>
      <c r="T3366" s="500"/>
      <c r="U3366" s="500"/>
      <c r="V3366" s="501"/>
      <c r="W3366" s="532" t="s">
        <v>1225</v>
      </c>
      <c r="X3366" s="533"/>
      <c r="Y3366" s="533"/>
      <c r="Z3366" s="534"/>
      <c r="AA3366" s="532" t="s">
        <v>805</v>
      </c>
      <c r="AB3366" s="533"/>
      <c r="AC3366" s="533"/>
      <c r="AD3366" s="534"/>
      <c r="AE3366" s="109"/>
      <c r="AW3366" s="561" t="s">
        <v>81</v>
      </c>
      <c r="AX3366" s="561"/>
      <c r="AY3366" s="561"/>
      <c r="AZ3366" s="561"/>
      <c r="BA3366" s="561" t="s">
        <v>82</v>
      </c>
      <c r="BB3366" s="561"/>
      <c r="BC3366" s="561"/>
      <c r="BD3366" s="561"/>
      <c r="BE3366" s="561" t="s">
        <v>2207</v>
      </c>
      <c r="BF3366" s="561"/>
      <c r="BG3366" s="561" t="s">
        <v>2236</v>
      </c>
      <c r="BH3366" s="561"/>
      <c r="BK3366" s="561" t="s">
        <v>2207</v>
      </c>
      <c r="BL3366" s="561"/>
      <c r="BM3366" s="561" t="s">
        <v>2236</v>
      </c>
      <c r="BN3366" s="561"/>
      <c r="BQ3366" s="561" t="s">
        <v>2207</v>
      </c>
      <c r="BR3366" s="561"/>
      <c r="BS3366" s="561" t="s">
        <v>2236</v>
      </c>
      <c r="BT3366" s="561"/>
    </row>
    <row r="3367" spans="2:92" ht="43.5" customHeight="1" x14ac:dyDescent="0.2">
      <c r="C3367" s="518"/>
      <c r="D3367" s="584"/>
      <c r="E3367" s="584"/>
      <c r="F3367" s="584"/>
      <c r="G3367" s="584"/>
      <c r="H3367" s="584"/>
      <c r="I3367" s="584"/>
      <c r="J3367" s="584"/>
      <c r="K3367" s="584"/>
      <c r="L3367" s="519"/>
      <c r="M3367" s="518"/>
      <c r="N3367" s="519"/>
      <c r="O3367" s="524"/>
      <c r="P3367" s="525"/>
      <c r="Q3367" s="524"/>
      <c r="R3367" s="525"/>
      <c r="S3367" s="838" t="s">
        <v>108</v>
      </c>
      <c r="T3367" s="839"/>
      <c r="U3367" s="14" t="s">
        <v>81</v>
      </c>
      <c r="V3367" s="14" t="s">
        <v>82</v>
      </c>
      <c r="W3367" s="838" t="s">
        <v>108</v>
      </c>
      <c r="X3367" s="839"/>
      <c r="Y3367" s="14" t="s">
        <v>81</v>
      </c>
      <c r="Z3367" s="14" t="s">
        <v>82</v>
      </c>
      <c r="AA3367" s="838" t="s">
        <v>108</v>
      </c>
      <c r="AB3367" s="839"/>
      <c r="AC3367" s="14" t="s">
        <v>81</v>
      </c>
      <c r="AD3367" s="14" t="s">
        <v>82</v>
      </c>
      <c r="AE3367" s="109"/>
      <c r="AG3367" s="229" t="s">
        <v>80</v>
      </c>
      <c r="AH3367" s="229" t="s">
        <v>2029</v>
      </c>
      <c r="AI3367" s="229" t="s">
        <v>2078</v>
      </c>
      <c r="AJ3367" s="229" t="s">
        <v>2077</v>
      </c>
      <c r="AK3367" s="229" t="s">
        <v>80</v>
      </c>
      <c r="AL3367" s="229" t="s">
        <v>2029</v>
      </c>
      <c r="AM3367" s="229" t="s">
        <v>2078</v>
      </c>
      <c r="AN3367" s="229" t="s">
        <v>2077</v>
      </c>
      <c r="AO3367" s="229" t="s">
        <v>80</v>
      </c>
      <c r="AP3367" s="229" t="s">
        <v>2029</v>
      </c>
      <c r="AQ3367" s="229" t="s">
        <v>2078</v>
      </c>
      <c r="AR3367" s="229" t="s">
        <v>2077</v>
      </c>
      <c r="AS3367" s="229" t="s">
        <v>80</v>
      </c>
      <c r="AT3367" s="229" t="s">
        <v>2029</v>
      </c>
      <c r="AU3367" s="229" t="s">
        <v>2078</v>
      </c>
      <c r="AV3367" s="229" t="s">
        <v>2077</v>
      </c>
      <c r="AW3367" s="229" t="s">
        <v>80</v>
      </c>
      <c r="AX3367" s="229" t="s">
        <v>2029</v>
      </c>
      <c r="AY3367" s="229" t="s">
        <v>2078</v>
      </c>
      <c r="AZ3367" s="229" t="s">
        <v>2077</v>
      </c>
      <c r="BA3367" s="229" t="s">
        <v>80</v>
      </c>
      <c r="BB3367" s="229" t="s">
        <v>2029</v>
      </c>
      <c r="BC3367" s="229" t="s">
        <v>2078</v>
      </c>
      <c r="BD3367" s="229" t="s">
        <v>2077</v>
      </c>
      <c r="BE3367" s="320" t="s">
        <v>2048</v>
      </c>
      <c r="BF3367" s="320" t="s">
        <v>2049</v>
      </c>
      <c r="BG3367" s="320" t="s">
        <v>2048</v>
      </c>
      <c r="BH3367" s="320" t="s">
        <v>2049</v>
      </c>
      <c r="BI3367" s="275" t="s">
        <v>2150</v>
      </c>
      <c r="BJ3367" s="275" t="s">
        <v>2151</v>
      </c>
      <c r="BK3367" s="320" t="s">
        <v>2048</v>
      </c>
      <c r="BL3367" s="320" t="s">
        <v>2049</v>
      </c>
      <c r="BM3367" s="320" t="s">
        <v>2048</v>
      </c>
      <c r="BN3367" s="320" t="s">
        <v>2049</v>
      </c>
      <c r="BO3367" s="275" t="s">
        <v>2150</v>
      </c>
      <c r="BP3367" s="275" t="s">
        <v>2151</v>
      </c>
      <c r="BQ3367" s="320" t="s">
        <v>2048</v>
      </c>
      <c r="BR3367" s="320" t="s">
        <v>2049</v>
      </c>
      <c r="BS3367" s="320" t="s">
        <v>2048</v>
      </c>
      <c r="BT3367" s="320" t="s">
        <v>2049</v>
      </c>
      <c r="BU3367" s="275" t="s">
        <v>2150</v>
      </c>
      <c r="BV3367" s="275" t="s">
        <v>2151</v>
      </c>
      <c r="CL3367" s="70"/>
      <c r="CN3367" s="90"/>
    </row>
    <row r="3368" spans="2:92" ht="15" customHeight="1" x14ac:dyDescent="0.2">
      <c r="C3368" s="87" t="s">
        <v>28</v>
      </c>
      <c r="D3368" s="708" t="s">
        <v>364</v>
      </c>
      <c r="E3368" s="709"/>
      <c r="F3368" s="709"/>
      <c r="G3368" s="709"/>
      <c r="H3368" s="709"/>
      <c r="I3368" s="709"/>
      <c r="J3368" s="709"/>
      <c r="K3368" s="709"/>
      <c r="L3368" s="710"/>
      <c r="M3368" s="763"/>
      <c r="N3368" s="764"/>
      <c r="O3368" s="763"/>
      <c r="P3368" s="764"/>
      <c r="Q3368" s="763"/>
      <c r="R3368" s="764"/>
      <c r="S3368" s="763"/>
      <c r="T3368" s="764"/>
      <c r="U3368" s="208"/>
      <c r="V3368" s="208"/>
      <c r="W3368" s="763"/>
      <c r="X3368" s="764"/>
      <c r="Y3368" s="208"/>
      <c r="Z3368" s="208"/>
      <c r="AA3368" s="763"/>
      <c r="AB3368" s="764"/>
      <c r="AC3368" s="208"/>
      <c r="AD3368" s="208"/>
      <c r="AE3368" s="109"/>
      <c r="AG3368" s="130">
        <f>M3368</f>
        <v>0</v>
      </c>
      <c r="AH3368" s="130">
        <f>SUM(COUNTIF(S3368,"NS"),COUNTIF(W3368,"ns"),COUNTIF(AA3368,"ns"))</f>
        <v>0</v>
      </c>
      <c r="AI3368" s="130">
        <f>SUM(S3368,W3368,AA3368)</f>
        <v>0</v>
      </c>
      <c r="AJ3368" s="130">
        <f>IF($AG$3361=$AH$3361,0,
IF(OR(
AND(AG3368=0,AH3368&gt;0),
AND(AG3368="NS",AI3368&gt;0),
AND(AG3368="NS",AI3368=0,AH3368=0)),1,
IF(OR(
AND(AH3368&gt;=2,AI3368&lt;AG3368),
AND(AG3368="NS",AI3368=0,AH3368&gt;0),
AG3368=AI3368),0,1)))</f>
        <v>0</v>
      </c>
      <c r="AK3368" s="130">
        <f>S3368</f>
        <v>0</v>
      </c>
      <c r="AL3368" s="130">
        <f>COUNTIF(U3368:V3368,"NS")</f>
        <v>0</v>
      </c>
      <c r="AM3368" s="130">
        <f>SUM(U3368:V3368)</f>
        <v>0</v>
      </c>
      <c r="AN3368" s="130">
        <f>IF($AG$3361=$AH$3361,0,
IF(OR(
AND(AK3368=0,AL3368&gt;0),
AND(AK3368="NS",AM3368&gt;0),
AND(AK3368="NS",AM3368=0,AL3368=0)),1,
IF(OR(
AND(AK3368&gt;0,AL3368=2),
AND(AK3368="NS",AL3368=2),
AND(AK3368="NS",AM3368=0,AL3368&gt;0),
AK3368=AM3368),0,1)))</f>
        <v>0</v>
      </c>
      <c r="AO3368" s="130">
        <f>W3368</f>
        <v>0</v>
      </c>
      <c r="AP3368" s="130">
        <f>COUNTIF(Y3368:Z3368,"NS")</f>
        <v>0</v>
      </c>
      <c r="AQ3368" s="130">
        <f>SUM(Y3368:Z3368)</f>
        <v>0</v>
      </c>
      <c r="AR3368" s="130">
        <f>IF($AG$3361=$AH$3361,0,
IF(OR(
AND(AO3368=0,AP3368&gt;0),
AND(AO3368="NS",AQ3368&gt;0),
AND(AO3368="NS",AQ3368=0,AP3368=0)),1,
IF(OR(
AND(AO3368&gt;0,AP3368=2),
AND(AO3368="NS",AP3368=2),
AND(AO3368="NS",AQ3368=0,AP3368&gt;0),
AO3368=AQ3368),0,1)))</f>
        <v>0</v>
      </c>
      <c r="AS3368" s="130">
        <f>AA3368</f>
        <v>0</v>
      </c>
      <c r="AT3368" s="130">
        <f>COUNTIF(AC3368:AD3368,"NS")</f>
        <v>0</v>
      </c>
      <c r="AU3368" s="130">
        <f>SUM(AC3368:AD3368)</f>
        <v>0</v>
      </c>
      <c r="AV3368" s="130">
        <f>IF($AG$3361=$AH$3361,0,
IF(OR(
AND(AS3368=0,AT3368&gt;0),
AND(AS3368="NS",AU3368&gt;0),
AND(AS3368="NS",AU3368=0,AT3368=0)),1,
IF(OR(
AND(AS3368&gt;0,AT3368=2),
AND(AS3368="NS",AT3368=2),
AND(AS3368="NS",AU3368=0,AT3368&gt;0),
AS3368=AU3368),0,1)))</f>
        <v>0</v>
      </c>
      <c r="AW3368" s="90">
        <f>O3368</f>
        <v>0</v>
      </c>
      <c r="AX3368" s="90">
        <f>SUM(COUNTIF(U3368,"NS"),COUNTIF(Y3368,"NS"),COUNTIF(AC3368,"NS"))</f>
        <v>0</v>
      </c>
      <c r="AY3368" s="90">
        <f>SUM(U3368,Y3368,AC3368)</f>
        <v>0</v>
      </c>
      <c r="AZ3368" s="130">
        <f>IF($AG$3361=$AH$3361,0,
IF(OR(
AND(AW3368=0,AX3368&gt;0),
AND(AW3368="NS",AY3368&gt;0),
AND(AW3368="NS",AY3368=0,AX3368=0)),1,
IF(OR(
AND(AX3368&gt;=2,AY3368&lt;AW3368),
AND(AW3368="NS",AY3368=0,AX3368&gt;0),
AW3368=AY3368),0,1)))</f>
        <v>0</v>
      </c>
      <c r="BA3368" s="90">
        <f>Q3368</f>
        <v>0</v>
      </c>
      <c r="BB3368" s="90">
        <f>SUM(COUNTIF(V3368,"NS"),COUNTIF(Z3368,"NS"),COUNTIF(AD3368,"NS"))</f>
        <v>0</v>
      </c>
      <c r="BC3368" s="90">
        <f>SUM(V3368,Z3368,AD3368)</f>
        <v>0</v>
      </c>
      <c r="BD3368" s="130">
        <f>IF($AG$3361=$AH$3361,0,
IF(OR(
AND(BA3368=0,BB3368&gt;0),
AND(BA3368="NS",BC3368&gt;0),
AND(BA3368="NS",BC3368=0,BB3368=0)),1,
IF(OR(
AND(BB3368&gt;=2,BC3368&lt;BA3368),
AND(BA3368="NS",BC3368=0,BB3368&gt;0),
BA3368=BC3368),0,1)))</f>
        <v>0</v>
      </c>
      <c r="BE3368" s="90">
        <f>U3137</f>
        <v>0</v>
      </c>
      <c r="BF3368" s="90">
        <f>V3137</f>
        <v>0</v>
      </c>
      <c r="BG3368" s="90">
        <f>U3370</f>
        <v>0</v>
      </c>
      <c r="BH3368" s="90">
        <f>V3370</f>
        <v>0</v>
      </c>
      <c r="BI3368" s="186">
        <f>IF($AG$3361=$AH$3361,0,
IF(AND(BE3368=0,BG3368&lt;&gt;0),1,
IF(
AND(BE3368="NS",OR(BG3368="NS",BG3368&gt;0)),0,
IF(AND(BE3368&gt;0,OR(BG3368="NS",BG3368&gt;=BE3368)),0,IF(AND(BE3368=0,BG3368=0),0,1)))))</f>
        <v>0</v>
      </c>
      <c r="BJ3368" s="186">
        <f>IF($AG$3361=$AH$3361,0,
IF(AND(BF3368=0,BH3368&lt;&gt;0),1,
IF(
AND(BF3368="NS",OR(BH3368="NS",BH3368&gt;0)),0,
IF(AND(BF3368&gt;0,OR(BH3368="NS",BH3368&gt;=BF3368)),0,IF(AND(BF3368=0,BH3368=0),0,1)))))</f>
        <v>0</v>
      </c>
      <c r="BK3368" s="90">
        <f>Y3137</f>
        <v>0</v>
      </c>
      <c r="BL3368" s="90">
        <f>Z3137</f>
        <v>0</v>
      </c>
      <c r="BM3368" s="90">
        <f>Y3370</f>
        <v>0</v>
      </c>
      <c r="BN3368" s="90">
        <f>Z3370</f>
        <v>0</v>
      </c>
      <c r="BO3368" s="186">
        <f>IF($AG$3361=$AH$3361,0,
IF(AND(BK3368=0,BM3368&lt;&gt;0),1,
IF(
AND(BK3368="NS",OR(BM3368="NS",BM3368&gt;0)),0,
IF(AND(BK3368&gt;0,OR(BM3368="NS",BM3368&gt;=BK3368)),0,IF(AND(BK3368=0,BM3368=0),0,1)))))</f>
        <v>0</v>
      </c>
      <c r="BP3368" s="186">
        <f>IF($AG$3361=$AH$3361,0,
IF(AND(BL3368=0,BN3368&lt;&gt;0),1,
IF(
AND(BL3368="NS",OR(BN3368="NS",BN3368&gt;0)),0,
IF(AND(BL3368&gt;0,OR(BN3368="NS",BN3368&gt;=BL3368)),0,IF(AND(BL3368=0,BN3368=0),0,1)))))</f>
        <v>0</v>
      </c>
      <c r="BQ3368" s="90">
        <f>AC3137</f>
        <v>0</v>
      </c>
      <c r="BR3368" s="90">
        <f>AD3137</f>
        <v>0</v>
      </c>
      <c r="BS3368" s="90">
        <f>AC3370</f>
        <v>0</v>
      </c>
      <c r="BT3368" s="90">
        <f>AD3370</f>
        <v>0</v>
      </c>
      <c r="BU3368" s="186">
        <f>IF($AG$3361=$AH$3361,0,
IF(AND(BQ3368=0,BS3368&lt;&gt;0),1,
IF(
AND(BQ3368="NS",OR(BS3368="NS",BS3368&gt;0)),0,
IF(AND(BQ3368&gt;0,OR(BS3368="NS",BS3368&gt;=BQ3368)),0,IF(AND(BQ3368=0,BS3368=0),0,1)))))</f>
        <v>0</v>
      </c>
      <c r="BV3368" s="186">
        <f>IF($AG$3361=$AH$3361,0,
IF(AND(BR3368=0,BT3368&lt;&gt;0),1,
IF(
AND(BR3368="NS",OR(BT3368="NS",BT3368&gt;0)),0,
IF(AND(BR3368&gt;0,OR(BT3368="NS",BT3368&gt;=BR3368)),0,IF(AND(BR3368=0,BT3368=0),0,1)))))</f>
        <v>0</v>
      </c>
      <c r="CL3368" s="70"/>
      <c r="CN3368" s="90"/>
    </row>
    <row r="3369" spans="2:92" ht="15" customHeight="1" x14ac:dyDescent="0.2">
      <c r="C3369" s="85" t="s">
        <v>29</v>
      </c>
      <c r="D3369" s="708" t="s">
        <v>365</v>
      </c>
      <c r="E3369" s="709"/>
      <c r="F3369" s="709"/>
      <c r="G3369" s="709"/>
      <c r="H3369" s="709"/>
      <c r="I3369" s="709"/>
      <c r="J3369" s="709"/>
      <c r="K3369" s="709"/>
      <c r="L3369" s="710"/>
      <c r="M3369" s="763"/>
      <c r="N3369" s="764"/>
      <c r="O3369" s="763"/>
      <c r="P3369" s="764"/>
      <c r="Q3369" s="763"/>
      <c r="R3369" s="764"/>
      <c r="S3369" s="763"/>
      <c r="T3369" s="764"/>
      <c r="U3369" s="208"/>
      <c r="V3369" s="208"/>
      <c r="W3369" s="763"/>
      <c r="X3369" s="764"/>
      <c r="Y3369" s="208"/>
      <c r="Z3369" s="208"/>
      <c r="AA3369" s="763"/>
      <c r="AB3369" s="764"/>
      <c r="AC3369" s="208"/>
      <c r="AD3369" s="208"/>
      <c r="AE3369" s="109"/>
      <c r="AG3369" s="130">
        <f>M3369</f>
        <v>0</v>
      </c>
      <c r="AH3369" s="130">
        <f>SUM(COUNTIF(S3369,"NS"),COUNTIF(W3369,"ns"),COUNTIF(AA3369,"ns"))</f>
        <v>0</v>
      </c>
      <c r="AI3369" s="130">
        <f>SUM(S3369,W3369,AA3369)</f>
        <v>0</v>
      </c>
      <c r="AJ3369" s="130">
        <f t="shared" ref="AJ3369" si="4986">IF($AG$3361=$AH$3361,0,
IF(OR(
AND(AG3369=0,AH3369&gt;0),
AND(AG3369="NS",AI3369&gt;0),
AND(AG3369="NS",AI3369=0,AH3369=0)),1,
IF(OR(
AND(AH3369&gt;=2,AI3369&lt;AG3369),
AND(AG3369="NS",AI3369=0,AH3369&gt;0),
AG3369=AI3369),0,1)))</f>
        <v>0</v>
      </c>
      <c r="AK3369" s="130">
        <f>S3369</f>
        <v>0</v>
      </c>
      <c r="AL3369" s="130">
        <f>COUNTIF(U3369:V3369,"NS")</f>
        <v>0</v>
      </c>
      <c r="AM3369" s="130">
        <f>SUM(U3369:V3369)</f>
        <v>0</v>
      </c>
      <c r="AN3369" s="130">
        <f>IF($AG$3361=$AH$3361,0,
IF(OR(
AND(AK3369=0,AL3369&gt;0),
AND(AK3369="NS",AM3369&gt;0),
AND(AK3369="NS",AM3369=0,AL3369=0)),1,
IF(OR(
AND(AK3369&gt;0,AL3369=2),
AND(AK3369="NS",AL3369=2),
AND(AK3369="NS",AM3369=0,AL3369&gt;0),
AK3369=AM3369),0,1)))</f>
        <v>0</v>
      </c>
      <c r="AO3369" s="130">
        <f>W3369</f>
        <v>0</v>
      </c>
      <c r="AP3369" s="130">
        <f>COUNTIF(Y3369:Z3369,"NS")</f>
        <v>0</v>
      </c>
      <c r="AQ3369" s="130">
        <f>SUM(Y3369:Z3369)</f>
        <v>0</v>
      </c>
      <c r="AR3369" s="130">
        <f>IF($AG$3361=$AH$3361,0,
IF(OR(
AND(AO3369=0,AP3369&gt;0),
AND(AO3369="NS",AQ3369&gt;0),
AND(AO3369="NS",AQ3369=0,AP3369=0)),1,
IF(OR(
AND(AO3369&gt;0,AP3369=2),
AND(AO3369="NS",AP3369=2),
AND(AO3369="NS",AQ3369=0,AP3369&gt;0),
AO3369=AQ3369),0,1)))</f>
        <v>0</v>
      </c>
      <c r="AS3369" s="130">
        <f>AA3369</f>
        <v>0</v>
      </c>
      <c r="AT3369" s="130">
        <f>COUNTIF(AC3369:AD3369,"NS")</f>
        <v>0</v>
      </c>
      <c r="AU3369" s="130">
        <f>SUM(AC3369:AD3369)</f>
        <v>0</v>
      </c>
      <c r="AV3369" s="130">
        <f>IF($AG$3361=$AH$3361,0,
IF(OR(
AND(AS3369=0,AT3369&gt;0),
AND(AS3369="NS",AU3369&gt;0),
AND(AS3369="NS",AU3369=0,AT3369=0)),1,
IF(OR(
AND(AS3369&gt;0,AT3369=2),
AND(AS3369="NS",AT3369=2),
AND(AS3369="NS",AU3369=0,AT3369&gt;0),
AS3369=AU3369),0,1)))</f>
        <v>0</v>
      </c>
      <c r="AW3369" s="90">
        <f>O3369</f>
        <v>0</v>
      </c>
      <c r="AX3369" s="90">
        <f>SUM(COUNTIF(U3369,"NS"),COUNTIF(Y3369,"NS"),COUNTIF(AC3369,"NS"))</f>
        <v>0</v>
      </c>
      <c r="AY3369" s="90">
        <f>SUM(U3369,Y3369,AC3369)</f>
        <v>0</v>
      </c>
      <c r="AZ3369" s="130">
        <f>IF($AG$3361=$AH$3361,0,
IF(OR(
AND(AW3369=0,AX3369&gt;0),
AND(AW3369="NS",AY3369&gt;0),
AND(AW3369="NS",AY3369=0,AX3369=0)),1,
IF(OR(
AND(AX3369&gt;=2,AY3369&lt;AW3369),
AND(AW3369="NS",AY3369=0,AX3369&gt;0),
AW3369=AY3369),0,1)))</f>
        <v>0</v>
      </c>
      <c r="BA3369" s="90">
        <f>Q3369</f>
        <v>0</v>
      </c>
      <c r="BB3369" s="90">
        <f>SUM(COUNTIF(V3369,"NS"),COUNTIF(Z3369,"NS"),COUNTIF(AD3369,"NS"))</f>
        <v>0</v>
      </c>
      <c r="BC3369" s="90">
        <f>SUM(V3369,Z3369,AD3369)</f>
        <v>0</v>
      </c>
      <c r="BD3369" s="130">
        <f>IF($AG$3361=$AH$3361,0,
IF(OR(
AND(BA3369=0,BB3369&gt;0),
AND(BA3369="NS",BC3369&gt;0),
AND(BA3369="NS",BC3369=0,BB3369=0)),1,
IF(OR(
AND(BB3369&gt;=2,BC3369&lt;BA3369),
AND(BA3369="NS",BC3369=0,BB3369&gt;0),
BA3369=BC3369),0,1)))</f>
        <v>0</v>
      </c>
      <c r="CL3369" s="70"/>
      <c r="CN3369" s="90"/>
    </row>
    <row r="3370" spans="2:92" ht="15" customHeight="1" x14ac:dyDescent="0.2">
      <c r="C3370" s="74"/>
      <c r="D3370" s="74"/>
      <c r="E3370" s="74"/>
      <c r="F3370" s="99"/>
      <c r="G3370" s="89"/>
      <c r="H3370" s="89"/>
      <c r="I3370" s="89"/>
      <c r="J3370" s="99"/>
      <c r="K3370" s="157"/>
      <c r="L3370" s="99" t="s">
        <v>84</v>
      </c>
      <c r="M3370" s="604">
        <f>IF(AND(SUM(M3368:N3369)=0,COUNTIF(M3368:N3369,"NS")&gt;0),"NS",SUM(M3368:N3369))</f>
        <v>0</v>
      </c>
      <c r="N3370" s="605"/>
      <c r="O3370" s="604">
        <f>IF(AND(SUM(O3368:P3369)=0,COUNTIF(O3368:P3369,"NS")&gt;0),"NS",SUM(O3368:P3369))</f>
        <v>0</v>
      </c>
      <c r="P3370" s="605"/>
      <c r="Q3370" s="604">
        <f>IF(AND(SUM(Q3368:R3369)=0,COUNTIF(Q3368:R3369,"NS")&gt;0),"NS",SUM(Q3368:R3369))</f>
        <v>0</v>
      </c>
      <c r="R3370" s="605"/>
      <c r="S3370" s="604">
        <f>IF(AND(SUM(S3368:T3369)=0,COUNTIF(S3368:T3369,"NS")&gt;0),"NS",SUM(S3368:T3369))</f>
        <v>0</v>
      </c>
      <c r="T3370" s="605"/>
      <c r="U3370" s="387">
        <f>IF(AND(SUM(U3368:U3369)=0,COUNTIF(U3368:U3369,"NS")&gt;0),"NS",SUM(U3368:U3369))</f>
        <v>0</v>
      </c>
      <c r="V3370" s="387">
        <f>IF(AND(SUM(V3368:V3369)=0,COUNTIF(V3368:V3369,"NS")&gt;0),"NS",SUM(V3368:V3369))</f>
        <v>0</v>
      </c>
      <c r="W3370" s="604">
        <f>IF(AND(SUM(W3368:X3369)=0,COUNTIF(W3368:X3369,"NS")&gt;0),"NS",SUM(W3368:X3369))</f>
        <v>0</v>
      </c>
      <c r="X3370" s="605"/>
      <c r="Y3370" s="387">
        <f>IF(AND(SUM(Y3368:Y3369)=0,COUNTIF(Y3368:Y3369,"NS")&gt;0),"NS",SUM(Y3368:Y3369))</f>
        <v>0</v>
      </c>
      <c r="Z3370" s="387">
        <f>IF(AND(SUM(Z3368:Z3369)=0,COUNTIF(Z3368:Z3369,"NS")&gt;0),"NS",SUM(Z3368:Z3369))</f>
        <v>0</v>
      </c>
      <c r="AA3370" s="604">
        <f>IF(AND(SUM(AA3368:AB3369)=0,COUNTIF(AA3368:AB3369,"NS")&gt;0),"NS",SUM(AA3368:AB3369))</f>
        <v>0</v>
      </c>
      <c r="AB3370" s="605"/>
      <c r="AC3370" s="387">
        <f>IF(AND(SUM(AC3368:AC3369)=0,COUNTIF(AC3368:AC3369,"NS")&gt;0),"NS",SUM(AC3368:AC3369))</f>
        <v>0</v>
      </c>
      <c r="AD3370" s="387">
        <f>IF(AND(SUM(AD3368:AD3369)=0,COUNTIF(AD3368:AD3369,"NS")&gt;0),"NS",SUM(AD3368:AD3369))</f>
        <v>0</v>
      </c>
      <c r="AE3370" s="109"/>
      <c r="AJ3370" s="130">
        <f>SUM(AJ3368:AJ3369)</f>
        <v>0</v>
      </c>
      <c r="AN3370" s="90">
        <f>SUM(AN3368:AN3369)</f>
        <v>0</v>
      </c>
      <c r="AR3370" s="90">
        <f>SUM(AR3368:AR3369)</f>
        <v>0</v>
      </c>
      <c r="AV3370" s="90">
        <f>SUM(AV3368:AV3369)</f>
        <v>0</v>
      </c>
      <c r="AZ3370" s="90">
        <f>SUM(AZ3368:AZ3369)</f>
        <v>0</v>
      </c>
      <c r="BD3370" s="90">
        <f>SUM(BD3368:BD3369)</f>
        <v>0</v>
      </c>
      <c r="CL3370" s="70"/>
      <c r="CN3370" s="90"/>
    </row>
    <row r="3371" spans="2:92" ht="15" customHeight="1" x14ac:dyDescent="0.2">
      <c r="B3371" s="535" t="str">
        <f>IF(AP3374=0,"","Error: Verificar la consistencia con la P84.")</f>
        <v/>
      </c>
      <c r="C3371" s="535"/>
      <c r="D3371" s="535"/>
      <c r="E3371" s="535"/>
      <c r="F3371" s="535"/>
      <c r="G3371" s="535"/>
      <c r="H3371" s="535"/>
      <c r="I3371" s="535"/>
      <c r="J3371" s="535"/>
      <c r="K3371" s="535"/>
      <c r="L3371" s="535"/>
      <c r="M3371" s="535"/>
      <c r="N3371" s="535"/>
      <c r="O3371" s="535"/>
      <c r="P3371" s="535"/>
      <c r="Q3371" s="535"/>
      <c r="R3371" s="535"/>
      <c r="S3371" s="535"/>
      <c r="T3371" s="535"/>
      <c r="U3371" s="535"/>
      <c r="V3371" s="535"/>
      <c r="W3371" s="535"/>
      <c r="X3371" s="535"/>
      <c r="Y3371" s="535"/>
      <c r="Z3371" s="535"/>
      <c r="AA3371" s="535"/>
      <c r="AB3371" s="535"/>
      <c r="AC3371" s="535"/>
      <c r="AD3371" s="535"/>
      <c r="AE3371" s="109"/>
      <c r="AG3371" s="562" t="s">
        <v>2237</v>
      </c>
      <c r="AH3371" s="563"/>
      <c r="AI3371" s="564"/>
      <c r="AJ3371" s="283" t="s">
        <v>2236</v>
      </c>
      <c r="AK3371" s="283" t="s">
        <v>2077</v>
      </c>
      <c r="AV3371" s="90">
        <f>SUM(AJ3370:AV3370)</f>
        <v>0</v>
      </c>
      <c r="BD3371" s="90">
        <f>SUM(BD3370,AZ3370)</f>
        <v>0</v>
      </c>
      <c r="BE3371" s="90">
        <f>SUM(BI3368:BJ3368,BO3368:BP3368,BU3368:BV3368)</f>
        <v>0</v>
      </c>
    </row>
    <row r="3372" spans="2:92" ht="24" customHeight="1" x14ac:dyDescent="0.2">
      <c r="C3372" s="620" t="s">
        <v>1084</v>
      </c>
      <c r="D3372" s="620"/>
      <c r="E3372" s="620"/>
      <c r="F3372" s="620"/>
      <c r="G3372" s="620"/>
      <c r="H3372" s="620"/>
      <c r="I3372" s="620"/>
      <c r="J3372" s="620"/>
      <c r="K3372" s="620"/>
      <c r="L3372" s="620"/>
      <c r="M3372" s="620"/>
      <c r="N3372" s="620"/>
      <c r="O3372" s="620"/>
      <c r="P3372" s="620"/>
      <c r="Q3372" s="620"/>
      <c r="R3372" s="620"/>
      <c r="S3372" s="620"/>
      <c r="T3372" s="620"/>
      <c r="U3372" s="620"/>
      <c r="V3372" s="620"/>
      <c r="W3372" s="620"/>
      <c r="X3372" s="620"/>
      <c r="Y3372" s="620"/>
      <c r="Z3372" s="620"/>
      <c r="AA3372" s="620"/>
      <c r="AB3372" s="620"/>
      <c r="AC3372" s="620"/>
      <c r="AD3372" s="620"/>
      <c r="AE3372" s="109"/>
      <c r="AG3372" s="276" t="s">
        <v>2168</v>
      </c>
      <c r="AH3372" s="277" t="s">
        <v>2048</v>
      </c>
      <c r="AI3372" s="278">
        <f>IF(AND(SUM(U3100,AC3100)=0,SUM(COUNTIF(U3100,"NS"),COUNTIF(AC3100,"NS")&gt;0)),"NS",SUM(U3100,AC3100))</f>
        <v>0</v>
      </c>
      <c r="AJ3372" s="284">
        <f>O3368</f>
        <v>0</v>
      </c>
      <c r="AK3372" s="440">
        <f>IF($AG$3361=$AH$3361,0,
IF(AND(AI3372=0,AJ3372&lt;&gt;0),1,
IF(
AND(AI3372="NS",OR(AJ3372="NS",AJ3372&gt;0)),0,
IF(AND(AI3372&gt;0,OR(AJ3372="NS",AJ3372&gt;=AI3372)),0,IF(AND(AI3372=0,AJ3372=0),0,1)))))</f>
        <v>0</v>
      </c>
      <c r="AL3372" s="161"/>
      <c r="AN3372" s="561" t="s">
        <v>2238</v>
      </c>
      <c r="AO3372" s="561"/>
    </row>
    <row r="3373" spans="2:92" ht="60" customHeight="1" x14ac:dyDescent="0.2">
      <c r="C3373" s="652"/>
      <c r="D3373" s="652"/>
      <c r="E3373" s="652"/>
      <c r="F3373" s="652"/>
      <c r="G3373" s="652"/>
      <c r="H3373" s="652"/>
      <c r="I3373" s="652"/>
      <c r="J3373" s="652"/>
      <c r="K3373" s="652"/>
      <c r="L3373" s="652"/>
      <c r="M3373" s="652"/>
      <c r="N3373" s="652"/>
      <c r="O3373" s="652"/>
      <c r="P3373" s="652"/>
      <c r="Q3373" s="652"/>
      <c r="R3373" s="652"/>
      <c r="S3373" s="652"/>
      <c r="T3373" s="652"/>
      <c r="U3373" s="652"/>
      <c r="V3373" s="652"/>
      <c r="W3373" s="652"/>
      <c r="X3373" s="652"/>
      <c r="Y3373" s="652"/>
      <c r="Z3373" s="652"/>
      <c r="AA3373" s="652"/>
      <c r="AB3373" s="652"/>
      <c r="AC3373" s="652"/>
      <c r="AD3373" s="652"/>
      <c r="AE3373" s="109"/>
      <c r="AG3373" s="279"/>
      <c r="AH3373" s="129" t="s">
        <v>2049</v>
      </c>
      <c r="AI3373" s="280">
        <f>IF(AND(SUM(V3100,AD3100)=0,SUM(COUNTIF(V3100,"NS"),COUNTIF(AD3100,"NS")&gt;0)),"NS",SUM(V3100,AD3100))</f>
        <v>0</v>
      </c>
      <c r="AJ3373" s="285">
        <f>Q3368</f>
        <v>0</v>
      </c>
      <c r="AK3373" s="440">
        <f t="shared" ref="AK3373:AK3375" si="4987">IF($AG$3361=$AH$3361,0,
IF(AND(AI3373=0,AJ3373&lt;&gt;0),1,
IF(
AND(AI3373="NS",OR(AJ3373="NS",AJ3373&gt;0)),0,
IF(AND(AI3373&gt;0,OR(AJ3373="NS",AJ3373&gt;=AI3373)),0,IF(AND(AI3373=0,AJ3373=0),0,1)))))</f>
        <v>0</v>
      </c>
      <c r="AL3373" s="321"/>
      <c r="AN3373" s="320" t="s">
        <v>2048</v>
      </c>
      <c r="AO3373" s="320" t="s">
        <v>2049</v>
      </c>
      <c r="AP3373" s="320"/>
    </row>
    <row r="3374" spans="2:92" ht="15" customHeight="1" x14ac:dyDescent="0.2">
      <c r="B3374" s="536" t="str">
        <f>IF(AI3362=0,"","Error: Debe completar toda la información requerida.")</f>
        <v/>
      </c>
      <c r="C3374" s="536"/>
      <c r="D3374" s="536"/>
      <c r="E3374" s="536"/>
      <c r="F3374" s="536"/>
      <c r="G3374" s="536"/>
      <c r="H3374" s="536"/>
      <c r="I3374" s="536"/>
      <c r="J3374" s="536"/>
      <c r="K3374" s="536"/>
      <c r="L3374" s="536"/>
      <c r="M3374" s="536"/>
      <c r="N3374" s="536"/>
      <c r="O3374" s="536"/>
      <c r="P3374" s="536"/>
      <c r="Q3374" s="536"/>
      <c r="R3374" s="536"/>
      <c r="S3374" s="536"/>
      <c r="T3374" s="536"/>
      <c r="U3374" s="536"/>
      <c r="V3374" s="536"/>
      <c r="W3374" s="536"/>
      <c r="X3374" s="536"/>
      <c r="Y3374" s="536"/>
      <c r="Z3374" s="536"/>
      <c r="AA3374" s="536"/>
      <c r="AB3374" s="536"/>
      <c r="AC3374" s="536"/>
      <c r="AD3374" s="536"/>
      <c r="AE3374" s="109"/>
      <c r="AG3374" s="565" t="s">
        <v>2169</v>
      </c>
      <c r="AH3374" s="288" t="s">
        <v>2048</v>
      </c>
      <c r="AI3374" s="325">
        <f>IF(AND(SUM(Y3100,AC3100)=0,SUM(COUNTIF(Y3100,"NS"),COUNTIF(AC3100,"NS")&gt;0)),"NS",SUM(Y3100,AC3100))</f>
        <v>0</v>
      </c>
      <c r="AJ3374" s="283">
        <f>O3369</f>
        <v>0</v>
      </c>
      <c r="AK3374" s="440">
        <f t="shared" si="4987"/>
        <v>0</v>
      </c>
      <c r="AN3374" s="320">
        <f>IF($AG$3361=$AH$3361,0,IF(AND(AW3353=0,O3370=AZ3354),0,IF(AND(AW3353&gt;0,O3370&gt;=AZ3354),0,1)))</f>
        <v>0</v>
      </c>
      <c r="AO3374" s="320">
        <f>IF($AG$3361=$AH$3361,0,IF(AND(AX3353=0,Q3370=BA3354),0,IF(AND(AX3353&gt;0,Q3370&gt;=BA3354),0,1)))</f>
        <v>0</v>
      </c>
      <c r="AP3374" s="320">
        <f>SUM(AN3374:AO3374)</f>
        <v>0</v>
      </c>
    </row>
    <row r="3375" spans="2:92" ht="15" customHeight="1" x14ac:dyDescent="0.2">
      <c r="B3375" s="535" t="str">
        <f>IF(AND(AV3371=0,BD3371=0),"",IF(AND(AV3371&lt;&gt;0,BD3371=0),"Error: Verificar sumas por fila.",IF(AND(AV3371=0,BD3371&lt;&gt;0),"Error: Verificar sumas por desagregados de hombres y/o mujeres",IF(AND(AV3371&lt;&gt;0,BD3371&lt;&gt;0),"Error: Verificar sumas por fila. A demás, verificar sumas por desagregados de hombres y/o mujeres"))))</f>
        <v/>
      </c>
      <c r="C3375" s="535"/>
      <c r="D3375" s="535"/>
      <c r="E3375" s="535"/>
      <c r="F3375" s="535"/>
      <c r="G3375" s="535"/>
      <c r="H3375" s="535"/>
      <c r="I3375" s="535"/>
      <c r="J3375" s="535"/>
      <c r="K3375" s="535"/>
      <c r="L3375" s="535"/>
      <c r="M3375" s="535"/>
      <c r="N3375" s="535"/>
      <c r="O3375" s="535"/>
      <c r="P3375" s="535"/>
      <c r="Q3375" s="535"/>
      <c r="R3375" s="535"/>
      <c r="S3375" s="535"/>
      <c r="T3375" s="535"/>
      <c r="U3375" s="535"/>
      <c r="V3375" s="535"/>
      <c r="W3375" s="535"/>
      <c r="X3375" s="535"/>
      <c r="Y3375" s="535"/>
      <c r="Z3375" s="535"/>
      <c r="AA3375" s="535"/>
      <c r="AB3375" s="535"/>
      <c r="AC3375" s="535"/>
      <c r="AD3375" s="535"/>
      <c r="AE3375" s="109"/>
      <c r="AG3375" s="566"/>
      <c r="AH3375" s="281" t="s">
        <v>2049</v>
      </c>
      <c r="AI3375" s="282">
        <f>IF(AND(SUM(Z3100,AD3100)=0,SUM(COUNTIF(Z3100,"NS"),COUNTIF(AD3100,"NS")&gt;0)),"NS",SUM(Z3100,AD3100))</f>
        <v>0</v>
      </c>
      <c r="AJ3375" s="286">
        <f>Q3369</f>
        <v>0</v>
      </c>
      <c r="AK3375" s="440">
        <f t="shared" si="4987"/>
        <v>0</v>
      </c>
      <c r="AL3375" s="90">
        <f>SUM(AK3372:AK3375)</f>
        <v>0</v>
      </c>
    </row>
    <row r="3376" spans="2:92" ht="15" customHeight="1" x14ac:dyDescent="0.2">
      <c r="B3376" s="535" t="str">
        <f>IF(AND(BE3371=0,AL3375=0),"",IF(AND(AL3375&lt;&gt;0,BE3371=0),"Error: Verificar la consistencia con la pregunta 73",IF(AND(AL3375=0,BE3371&lt;&gt;0),"Error: Verificar la consistencia con la pregunta 74",IF(AND(AL3375&lt;&gt;0,BE3371&lt;&gt;0),"Error: Verificar la consistencia con las preguntas 73 y 74"))))</f>
        <v/>
      </c>
      <c r="C3376" s="535"/>
      <c r="D3376" s="535"/>
      <c r="E3376" s="535"/>
      <c r="F3376" s="535"/>
      <c r="G3376" s="535"/>
      <c r="H3376" s="535"/>
      <c r="I3376" s="535"/>
      <c r="J3376" s="535"/>
      <c r="K3376" s="535"/>
      <c r="L3376" s="535"/>
      <c r="M3376" s="535"/>
      <c r="N3376" s="535"/>
      <c r="O3376" s="535"/>
      <c r="P3376" s="535"/>
      <c r="Q3376" s="535"/>
      <c r="R3376" s="535"/>
      <c r="S3376" s="535"/>
      <c r="T3376" s="535"/>
      <c r="U3376" s="535"/>
      <c r="V3376" s="535"/>
      <c r="W3376" s="535"/>
      <c r="X3376" s="535"/>
      <c r="Y3376" s="535"/>
      <c r="Z3376" s="535"/>
      <c r="AA3376" s="535"/>
      <c r="AB3376" s="535"/>
      <c r="AC3376" s="535"/>
      <c r="AD3376" s="535"/>
      <c r="AE3376" s="109"/>
    </row>
    <row r="3377" spans="1:122" ht="24" customHeight="1" x14ac:dyDescent="0.2">
      <c r="A3377" s="36" t="s">
        <v>803</v>
      </c>
      <c r="B3377" s="636" t="s">
        <v>1525</v>
      </c>
      <c r="C3377" s="636"/>
      <c r="D3377" s="636"/>
      <c r="E3377" s="636"/>
      <c r="F3377" s="636"/>
      <c r="G3377" s="636"/>
      <c r="H3377" s="636"/>
      <c r="I3377" s="636"/>
      <c r="J3377" s="636"/>
      <c r="K3377" s="636"/>
      <c r="L3377" s="636"/>
      <c r="M3377" s="636"/>
      <c r="N3377" s="636"/>
      <c r="O3377" s="636"/>
      <c r="P3377" s="636"/>
      <c r="Q3377" s="636"/>
      <c r="R3377" s="636"/>
      <c r="S3377" s="636"/>
      <c r="T3377" s="636"/>
      <c r="U3377" s="636"/>
      <c r="V3377" s="636"/>
      <c r="W3377" s="636"/>
      <c r="X3377" s="636"/>
      <c r="Y3377" s="636"/>
      <c r="Z3377" s="636"/>
      <c r="AA3377" s="636"/>
      <c r="AB3377" s="636"/>
      <c r="AC3377" s="636"/>
      <c r="AD3377" s="636"/>
      <c r="AE3377" s="109"/>
      <c r="AG3377" s="90" t="s">
        <v>2032</v>
      </c>
      <c r="AH3377" s="90" t="s">
        <v>2072</v>
      </c>
      <c r="AI3377" s="90" t="s">
        <v>2073</v>
      </c>
      <c r="AJ3377" s="90" t="s">
        <v>2045</v>
      </c>
      <c r="AK3377" s="90" t="s">
        <v>2074</v>
      </c>
      <c r="AL3377" s="90" t="s">
        <v>2075</v>
      </c>
      <c r="AM3377" s="90" t="s">
        <v>2102</v>
      </c>
    </row>
    <row r="3378" spans="1:122" ht="36" customHeight="1" x14ac:dyDescent="0.2">
      <c r="C3378" s="683" t="s">
        <v>1726</v>
      </c>
      <c r="D3378" s="683"/>
      <c r="E3378" s="683"/>
      <c r="F3378" s="683"/>
      <c r="G3378" s="683"/>
      <c r="H3378" s="683"/>
      <c r="I3378" s="683"/>
      <c r="J3378" s="683"/>
      <c r="K3378" s="683"/>
      <c r="L3378" s="683"/>
      <c r="M3378" s="683"/>
      <c r="N3378" s="683"/>
      <c r="O3378" s="683"/>
      <c r="P3378" s="683"/>
      <c r="Q3378" s="683"/>
      <c r="R3378" s="683"/>
      <c r="S3378" s="683"/>
      <c r="T3378" s="683"/>
      <c r="U3378" s="683"/>
      <c r="V3378" s="683"/>
      <c r="W3378" s="683"/>
      <c r="X3378" s="683"/>
      <c r="Y3378" s="683"/>
      <c r="Z3378" s="683"/>
      <c r="AA3378" s="683"/>
      <c r="AB3378" s="683"/>
      <c r="AC3378" s="683"/>
      <c r="AD3378" s="683"/>
      <c r="AE3378" s="109"/>
      <c r="AG3378" s="90">
        <f>COUNTBLANK(P3389:AD3537)</f>
        <v>2235</v>
      </c>
      <c r="AH3378" s="90">
        <v>2235</v>
      </c>
      <c r="AI3378" s="90">
        <v>447</v>
      </c>
      <c r="AJ3378" s="90">
        <f>COUNTBLANK(P3389:AD3389)</f>
        <v>15</v>
      </c>
      <c r="AK3378" s="90">
        <v>15</v>
      </c>
      <c r="AL3378" s="90">
        <v>3</v>
      </c>
      <c r="AM3378" s="90">
        <v>14</v>
      </c>
    </row>
    <row r="3379" spans="1:122" ht="24" customHeight="1" x14ac:dyDescent="0.2">
      <c r="C3379" s="683" t="s">
        <v>1304</v>
      </c>
      <c r="D3379" s="683"/>
      <c r="E3379" s="683"/>
      <c r="F3379" s="683"/>
      <c r="G3379" s="683"/>
      <c r="H3379" s="683"/>
      <c r="I3379" s="683"/>
      <c r="J3379" s="683"/>
      <c r="K3379" s="683"/>
      <c r="L3379" s="683"/>
      <c r="M3379" s="683"/>
      <c r="N3379" s="683"/>
      <c r="O3379" s="683"/>
      <c r="P3379" s="683"/>
      <c r="Q3379" s="683"/>
      <c r="R3379" s="683"/>
      <c r="S3379" s="683"/>
      <c r="T3379" s="683"/>
      <c r="U3379" s="683"/>
      <c r="V3379" s="683"/>
      <c r="W3379" s="683"/>
      <c r="X3379" s="683"/>
      <c r="Y3379" s="683"/>
      <c r="Z3379" s="683"/>
      <c r="AA3379" s="683"/>
      <c r="AB3379" s="683"/>
      <c r="AC3379" s="683"/>
      <c r="AD3379" s="683"/>
      <c r="AE3379" s="109"/>
    </row>
    <row r="3380" spans="1:122" ht="24" customHeight="1" x14ac:dyDescent="0.2">
      <c r="C3380" s="683" t="s">
        <v>1992</v>
      </c>
      <c r="D3380" s="683"/>
      <c r="E3380" s="683"/>
      <c r="F3380" s="683"/>
      <c r="G3380" s="683"/>
      <c r="H3380" s="683"/>
      <c r="I3380" s="683"/>
      <c r="J3380" s="683"/>
      <c r="K3380" s="683"/>
      <c r="L3380" s="683"/>
      <c r="M3380" s="683"/>
      <c r="N3380" s="683"/>
      <c r="O3380" s="683"/>
      <c r="P3380" s="683"/>
      <c r="Q3380" s="683"/>
      <c r="R3380" s="683"/>
      <c r="S3380" s="683"/>
      <c r="T3380" s="683"/>
      <c r="U3380" s="683"/>
      <c r="V3380" s="683"/>
      <c r="W3380" s="683"/>
      <c r="X3380" s="683"/>
      <c r="Y3380" s="683"/>
      <c r="Z3380" s="683"/>
      <c r="AA3380" s="683"/>
      <c r="AB3380" s="683"/>
      <c r="AC3380" s="683"/>
      <c r="AD3380" s="683"/>
      <c r="AE3380" s="109"/>
    </row>
    <row r="3381" spans="1:122" ht="24" customHeight="1" x14ac:dyDescent="0.2">
      <c r="C3381" s="683" t="s">
        <v>1730</v>
      </c>
      <c r="D3381" s="683"/>
      <c r="E3381" s="683"/>
      <c r="F3381" s="683"/>
      <c r="G3381" s="683"/>
      <c r="H3381" s="683"/>
      <c r="I3381" s="683"/>
      <c r="J3381" s="683"/>
      <c r="K3381" s="683"/>
      <c r="L3381" s="683"/>
      <c r="M3381" s="683"/>
      <c r="N3381" s="683"/>
      <c r="O3381" s="683"/>
      <c r="P3381" s="683"/>
      <c r="Q3381" s="683"/>
      <c r="R3381" s="683"/>
      <c r="S3381" s="683"/>
      <c r="T3381" s="683"/>
      <c r="U3381" s="683"/>
      <c r="V3381" s="683"/>
      <c r="W3381" s="683"/>
      <c r="X3381" s="683"/>
      <c r="Y3381" s="683"/>
      <c r="Z3381" s="683"/>
      <c r="AA3381" s="683"/>
      <c r="AB3381" s="683"/>
      <c r="AC3381" s="683"/>
      <c r="AD3381" s="683"/>
      <c r="AE3381" s="109"/>
    </row>
    <row r="3382" spans="1:122" ht="24" customHeight="1" x14ac:dyDescent="0.2">
      <c r="C3382" s="1113" t="s">
        <v>1968</v>
      </c>
      <c r="D3382" s="1113"/>
      <c r="E3382" s="1113"/>
      <c r="F3382" s="1113"/>
      <c r="G3382" s="1113"/>
      <c r="H3382" s="1113"/>
      <c r="I3382" s="1113"/>
      <c r="J3382" s="1113"/>
      <c r="K3382" s="1113"/>
      <c r="L3382" s="1113"/>
      <c r="M3382" s="1113"/>
      <c r="N3382" s="1113"/>
      <c r="O3382" s="1113"/>
      <c r="P3382" s="1113"/>
      <c r="Q3382" s="1113"/>
      <c r="R3382" s="1113"/>
      <c r="S3382" s="1113"/>
      <c r="T3382" s="1113"/>
      <c r="U3382" s="1113"/>
      <c r="V3382" s="1113"/>
      <c r="W3382" s="1113"/>
      <c r="X3382" s="1113"/>
      <c r="Y3382" s="1113"/>
      <c r="Z3382" s="1113"/>
      <c r="AA3382" s="1113"/>
      <c r="AB3382" s="1113"/>
      <c r="AC3382" s="1113"/>
      <c r="AD3382" s="1113"/>
      <c r="AE3382" s="109"/>
    </row>
    <row r="3383" spans="1:122" ht="24" customHeight="1" x14ac:dyDescent="0.2">
      <c r="C3383" s="683" t="s">
        <v>1985</v>
      </c>
      <c r="D3383" s="683"/>
      <c r="E3383" s="683"/>
      <c r="F3383" s="683"/>
      <c r="G3383" s="683"/>
      <c r="H3383" s="683"/>
      <c r="I3383" s="683"/>
      <c r="J3383" s="683"/>
      <c r="K3383" s="683"/>
      <c r="L3383" s="683"/>
      <c r="M3383" s="683"/>
      <c r="N3383" s="683"/>
      <c r="O3383" s="683"/>
      <c r="P3383" s="683"/>
      <c r="Q3383" s="683"/>
      <c r="R3383" s="683"/>
      <c r="S3383" s="683"/>
      <c r="T3383" s="683"/>
      <c r="U3383" s="683"/>
      <c r="V3383" s="683"/>
      <c r="W3383" s="683"/>
      <c r="X3383" s="683"/>
      <c r="Y3383" s="683"/>
      <c r="Z3383" s="683"/>
      <c r="AA3383" s="683"/>
      <c r="AB3383" s="683"/>
      <c r="AC3383" s="683"/>
      <c r="AD3383" s="683"/>
      <c r="AE3383" s="109"/>
    </row>
    <row r="3384" spans="1:122" ht="15" customHeight="1" x14ac:dyDescent="0.2">
      <c r="C3384" s="154"/>
      <c r="D3384" s="154"/>
      <c r="E3384" s="154"/>
      <c r="F3384" s="154"/>
      <c r="G3384" s="154"/>
      <c r="H3384" s="154"/>
      <c r="I3384" s="154"/>
      <c r="J3384" s="154"/>
      <c r="K3384" s="154"/>
      <c r="L3384" s="154"/>
      <c r="M3384" s="154"/>
      <c r="N3384" s="154"/>
      <c r="O3384" s="154"/>
      <c r="P3384" s="154"/>
      <c r="Q3384" s="154"/>
      <c r="R3384" s="154"/>
      <c r="S3384" s="154"/>
      <c r="T3384" s="154"/>
      <c r="U3384" s="154"/>
      <c r="V3384" s="154"/>
      <c r="W3384" s="154"/>
      <c r="X3384" s="154"/>
      <c r="Y3384" s="154"/>
      <c r="Z3384" s="154"/>
      <c r="AA3384" s="154"/>
      <c r="AB3384" s="154"/>
      <c r="AC3384" s="154"/>
      <c r="AD3384" s="154"/>
      <c r="AE3384" s="109"/>
    </row>
    <row r="3385" spans="1:122" ht="36" customHeight="1" x14ac:dyDescent="0.2">
      <c r="C3385" s="609" t="s">
        <v>376</v>
      </c>
      <c r="D3385" s="609"/>
      <c r="E3385" s="609"/>
      <c r="F3385" s="609"/>
      <c r="G3385" s="609" t="s">
        <v>377</v>
      </c>
      <c r="H3385" s="609"/>
      <c r="I3385" s="546" t="s">
        <v>378</v>
      </c>
      <c r="J3385" s="547"/>
      <c r="K3385" s="547"/>
      <c r="L3385" s="547"/>
      <c r="M3385" s="547"/>
      <c r="N3385" s="547"/>
      <c r="O3385" s="548"/>
      <c r="P3385" s="737" t="s">
        <v>1227</v>
      </c>
      <c r="Q3385" s="738"/>
      <c r="R3385" s="738"/>
      <c r="S3385" s="738"/>
      <c r="T3385" s="738"/>
      <c r="U3385" s="738"/>
      <c r="V3385" s="738"/>
      <c r="W3385" s="738"/>
      <c r="X3385" s="738"/>
      <c r="Y3385" s="738"/>
      <c r="Z3385" s="738"/>
      <c r="AA3385" s="738"/>
      <c r="AB3385" s="738"/>
      <c r="AC3385" s="738"/>
      <c r="AD3385" s="739"/>
      <c r="AE3385" s="109"/>
    </row>
    <row r="3386" spans="1:122" ht="15" customHeight="1" x14ac:dyDescent="0.2">
      <c r="C3386" s="609"/>
      <c r="D3386" s="609"/>
      <c r="E3386" s="609"/>
      <c r="F3386" s="609"/>
      <c r="G3386" s="609"/>
      <c r="H3386" s="609"/>
      <c r="I3386" s="734"/>
      <c r="J3386" s="735"/>
      <c r="K3386" s="735"/>
      <c r="L3386" s="735"/>
      <c r="M3386" s="735"/>
      <c r="N3386" s="735"/>
      <c r="O3386" s="736"/>
      <c r="P3386" s="514" t="s">
        <v>80</v>
      </c>
      <c r="Q3386" s="515"/>
      <c r="R3386" s="520" t="s">
        <v>81</v>
      </c>
      <c r="S3386" s="521"/>
      <c r="T3386" s="520" t="s">
        <v>82</v>
      </c>
      <c r="U3386" s="521"/>
      <c r="V3386" s="744" t="s">
        <v>804</v>
      </c>
      <c r="W3386" s="745"/>
      <c r="X3386" s="746"/>
      <c r="Y3386" s="537" t="s">
        <v>829</v>
      </c>
      <c r="Z3386" s="538"/>
      <c r="AA3386" s="538"/>
      <c r="AB3386" s="538"/>
      <c r="AC3386" s="538"/>
      <c r="AD3386" s="539"/>
      <c r="AE3386" s="109"/>
    </row>
    <row r="3387" spans="1:122" ht="24" customHeight="1" x14ac:dyDescent="0.2">
      <c r="C3387" s="609"/>
      <c r="D3387" s="609"/>
      <c r="E3387" s="609"/>
      <c r="F3387" s="609"/>
      <c r="G3387" s="609"/>
      <c r="H3387" s="609"/>
      <c r="I3387" s="734"/>
      <c r="J3387" s="735"/>
      <c r="K3387" s="735"/>
      <c r="L3387" s="735"/>
      <c r="M3387" s="735"/>
      <c r="N3387" s="735"/>
      <c r="O3387" s="736"/>
      <c r="P3387" s="516"/>
      <c r="Q3387" s="517"/>
      <c r="R3387" s="522"/>
      <c r="S3387" s="523"/>
      <c r="T3387" s="522"/>
      <c r="U3387" s="523"/>
      <c r="V3387" s="509"/>
      <c r="W3387" s="510"/>
      <c r="X3387" s="747"/>
      <c r="Y3387" s="537" t="s">
        <v>1225</v>
      </c>
      <c r="Z3387" s="538"/>
      <c r="AA3387" s="539"/>
      <c r="AB3387" s="537" t="s">
        <v>805</v>
      </c>
      <c r="AC3387" s="538"/>
      <c r="AD3387" s="539"/>
      <c r="AE3387" s="109"/>
      <c r="AI3387" s="561" t="s">
        <v>80</v>
      </c>
      <c r="AJ3387" s="561"/>
      <c r="AK3387" s="561"/>
      <c r="AL3387" s="561"/>
      <c r="AM3387" s="561"/>
      <c r="AN3387" s="561" t="s">
        <v>81</v>
      </c>
      <c r="AO3387" s="561"/>
      <c r="AP3387" s="561"/>
      <c r="AQ3387" s="561"/>
      <c r="AR3387" s="561"/>
      <c r="AS3387" s="561" t="s">
        <v>82</v>
      </c>
      <c r="AT3387" s="561"/>
      <c r="AU3387" s="561"/>
      <c r="AV3387" s="561"/>
      <c r="AW3387" s="561"/>
      <c r="AX3387" s="561" t="s">
        <v>804</v>
      </c>
      <c r="AY3387" s="561"/>
      <c r="AZ3387" s="561"/>
      <c r="BA3387" s="561"/>
      <c r="BB3387" s="561"/>
      <c r="BC3387" s="561" t="s">
        <v>1225</v>
      </c>
      <c r="BD3387" s="561"/>
      <c r="BE3387" s="561"/>
      <c r="BF3387" s="561"/>
      <c r="BG3387" s="561"/>
      <c r="BH3387" s="561" t="s">
        <v>805</v>
      </c>
      <c r="BI3387" s="561"/>
      <c r="BJ3387" s="561"/>
      <c r="BK3387" s="561"/>
      <c r="BL3387" s="561"/>
      <c r="CO3387" s="513"/>
      <c r="CP3387" s="531" t="s">
        <v>80</v>
      </c>
      <c r="CQ3387" s="520" t="s">
        <v>81</v>
      </c>
      <c r="CR3387" s="520" t="s">
        <v>82</v>
      </c>
      <c r="CS3387" s="532" t="s">
        <v>804</v>
      </c>
      <c r="CT3387" s="533"/>
      <c r="CU3387" s="534"/>
      <c r="CV3387" s="532" t="s">
        <v>2274</v>
      </c>
      <c r="CW3387" s="533"/>
      <c r="CX3387" s="534"/>
      <c r="CY3387" s="532" t="s">
        <v>2275</v>
      </c>
      <c r="CZ3387" s="533"/>
      <c r="DA3387" s="534"/>
    </row>
    <row r="3388" spans="1:122" ht="43.5" customHeight="1" x14ac:dyDescent="0.2">
      <c r="A3388" s="109"/>
      <c r="B3388" s="109"/>
      <c r="C3388" s="609"/>
      <c r="D3388" s="609"/>
      <c r="E3388" s="609"/>
      <c r="F3388" s="609"/>
      <c r="G3388" s="609"/>
      <c r="H3388" s="609"/>
      <c r="I3388" s="549"/>
      <c r="J3388" s="550"/>
      <c r="K3388" s="550"/>
      <c r="L3388" s="550"/>
      <c r="M3388" s="550"/>
      <c r="N3388" s="550"/>
      <c r="O3388" s="551"/>
      <c r="P3388" s="516"/>
      <c r="Q3388" s="517"/>
      <c r="R3388" s="522"/>
      <c r="S3388" s="523"/>
      <c r="T3388" s="522"/>
      <c r="U3388" s="523"/>
      <c r="V3388" s="180" t="s">
        <v>108</v>
      </c>
      <c r="W3388" s="55" t="s">
        <v>81</v>
      </c>
      <c r="X3388" s="55" t="s">
        <v>82</v>
      </c>
      <c r="Y3388" s="180" t="s">
        <v>108</v>
      </c>
      <c r="Z3388" s="55" t="s">
        <v>81</v>
      </c>
      <c r="AA3388" s="55" t="s">
        <v>82</v>
      </c>
      <c r="AB3388" s="180" t="s">
        <v>108</v>
      </c>
      <c r="AC3388" s="55" t="s">
        <v>81</v>
      </c>
      <c r="AD3388" s="55" t="s">
        <v>82</v>
      </c>
      <c r="AE3388" s="109"/>
      <c r="AG3388" s="230" t="s">
        <v>2032</v>
      </c>
      <c r="AH3388" s="229" t="s">
        <v>2035</v>
      </c>
      <c r="AI3388" s="229" t="s">
        <v>80</v>
      </c>
      <c r="AJ3388" s="229" t="s">
        <v>2029</v>
      </c>
      <c r="AK3388" s="229" t="s">
        <v>2078</v>
      </c>
      <c r="AL3388" s="229" t="s">
        <v>2058</v>
      </c>
      <c r="AM3388" s="358" t="s">
        <v>2077</v>
      </c>
      <c r="AN3388" s="229" t="s">
        <v>2100</v>
      </c>
      <c r="AO3388" s="229" t="s">
        <v>2029</v>
      </c>
      <c r="AP3388" s="229" t="s">
        <v>2078</v>
      </c>
      <c r="AQ3388" s="229" t="s">
        <v>2058</v>
      </c>
      <c r="AR3388" s="358" t="s">
        <v>2077</v>
      </c>
      <c r="AS3388" s="229" t="s">
        <v>2101</v>
      </c>
      <c r="AT3388" s="229" t="s">
        <v>2029</v>
      </c>
      <c r="AU3388" s="229" t="s">
        <v>2078</v>
      </c>
      <c r="AV3388" s="229" t="s">
        <v>2058</v>
      </c>
      <c r="AW3388" s="358" t="s">
        <v>2077</v>
      </c>
      <c r="AX3388" s="229" t="s">
        <v>80</v>
      </c>
      <c r="AY3388" s="229" t="s">
        <v>2029</v>
      </c>
      <c r="AZ3388" s="229" t="s">
        <v>2078</v>
      </c>
      <c r="BA3388" s="229" t="s">
        <v>2058</v>
      </c>
      <c r="BB3388" s="358" t="s">
        <v>2077</v>
      </c>
      <c r="BC3388" s="229" t="s">
        <v>80</v>
      </c>
      <c r="BD3388" s="229" t="s">
        <v>2029</v>
      </c>
      <c r="BE3388" s="229" t="s">
        <v>2078</v>
      </c>
      <c r="BF3388" s="229" t="s">
        <v>2058</v>
      </c>
      <c r="BG3388" s="358" t="s">
        <v>2077</v>
      </c>
      <c r="BH3388" s="229" t="s">
        <v>80</v>
      </c>
      <c r="BI3388" s="229" t="s">
        <v>2029</v>
      </c>
      <c r="BJ3388" s="229" t="s">
        <v>2078</v>
      </c>
      <c r="BK3388" s="229" t="s">
        <v>2058</v>
      </c>
      <c r="BL3388" s="358" t="s">
        <v>2077</v>
      </c>
      <c r="BM3388" s="229" t="s">
        <v>2103</v>
      </c>
      <c r="CO3388" s="513"/>
      <c r="CP3388" s="531"/>
      <c r="CQ3388" s="524"/>
      <c r="CR3388" s="524"/>
      <c r="CS3388" s="366" t="s">
        <v>108</v>
      </c>
      <c r="CT3388" s="369" t="s">
        <v>81</v>
      </c>
      <c r="CU3388" s="369" t="s">
        <v>82</v>
      </c>
      <c r="CV3388" s="366" t="s">
        <v>108</v>
      </c>
      <c r="CW3388" s="369" t="s">
        <v>81</v>
      </c>
      <c r="CX3388" s="369" t="s">
        <v>82</v>
      </c>
      <c r="CY3388" s="366" t="s">
        <v>108</v>
      </c>
      <c r="CZ3388" s="369" t="s">
        <v>81</v>
      </c>
      <c r="DA3388" s="369" t="s">
        <v>82</v>
      </c>
    </row>
    <row r="3389" spans="1:122" ht="15" customHeight="1" x14ac:dyDescent="0.25">
      <c r="A3389" s="109"/>
      <c r="B3389" s="109"/>
      <c r="C3389" s="740" t="s">
        <v>390</v>
      </c>
      <c r="D3389" s="514" t="s">
        <v>389</v>
      </c>
      <c r="E3389" s="582"/>
      <c r="F3389" s="515"/>
      <c r="G3389" s="629" t="s">
        <v>379</v>
      </c>
      <c r="H3389" s="629"/>
      <c r="I3389" s="587" t="s">
        <v>384</v>
      </c>
      <c r="J3389" s="588"/>
      <c r="K3389" s="588"/>
      <c r="L3389" s="588"/>
      <c r="M3389" s="588"/>
      <c r="N3389" s="588"/>
      <c r="O3389" s="589"/>
      <c r="P3389" s="590"/>
      <c r="Q3389" s="591"/>
      <c r="R3389" s="590"/>
      <c r="S3389" s="591"/>
      <c r="T3389" s="590"/>
      <c r="U3389" s="591"/>
      <c r="V3389" s="243"/>
      <c r="W3389" s="243"/>
      <c r="X3389" s="243"/>
      <c r="Y3389" s="243"/>
      <c r="Z3389" s="243"/>
      <c r="AA3389" s="243"/>
      <c r="AB3389" s="243"/>
      <c r="AC3389" s="243"/>
      <c r="AD3389" s="243"/>
      <c r="AE3389" s="109"/>
      <c r="AG3389" s="130">
        <f>COUNTBLANK(P3389:AD3389)</f>
        <v>15</v>
      </c>
      <c r="AH3389" s="90">
        <f>IF($AG$3378=$AH$3378,0,IF(
AND(P3389&lt;&gt;"NA",AG3389=$AL$3378),0,IF(
AND(P3389="NA",AG3389=$AM$3378),0,1)))</f>
        <v>0</v>
      </c>
      <c r="AI3389" s="130">
        <f>P3389</f>
        <v>0</v>
      </c>
      <c r="AJ3389" s="130">
        <f>COUNTIF(R3389:U3389,"NS")</f>
        <v>0</v>
      </c>
      <c r="AK3389" s="130">
        <f>SUM(R3389:U3389)</f>
        <v>0</v>
      </c>
      <c r="AL3389" s="130">
        <f>COUNTIF(P3389:U3389,"NA")</f>
        <v>0</v>
      </c>
      <c r="AM3389" s="359">
        <f>IF($AG$3378=$AH$3378,0,
IF(OR(
AND(AI3389=0,AJ3389&gt;0),
AND(AI3389="NS",AK3389&gt;0),
AND(AI3389="NS",AK3389=0,AJ3389=0)),1,
IF(OR(
AND(AI3389&gt;0,AJ3389=2),
AND(AI3389="NS",AJ3389=2),
AND(AI3389="NS",AK3389=0,AJ3389&gt;0),
AI3389=AK3389,
AND(AI3389="NA",AJ3389=0,AK3389=0,AL3389&gt;0)),0,
IF(
AND(AI3389="NA",AG3389=$AM$1789),0,1))))</f>
        <v>0</v>
      </c>
      <c r="AN3389" s="130">
        <f>R3389</f>
        <v>0</v>
      </c>
      <c r="AO3389" s="130">
        <f>SUM(COUNTIF(W3389,"NS"),COUNTIF(Z3389,"ns"),COUNTIF(AC3389,"ns"))</f>
        <v>0</v>
      </c>
      <c r="AP3389" s="130">
        <f>SUM(W3389,Z3389,AC3389)</f>
        <v>0</v>
      </c>
      <c r="AQ3389" s="130">
        <f>SUM(COUNTIF(W3389,"NA"),COUNTIF(Z3389,"NA"),COUNTIF(AC3389,"NA"))</f>
        <v>0</v>
      </c>
      <c r="AR3389" s="359">
        <f>IF($AG$3378=$AH$3378,0,
IF(OR(
AND(AN3389=0,AO3389&gt;0),
AND(AN3389="NS",AP3389&gt;0),
AND(AN3389="NS",AP3389=0,AO3389=0)),1,
IF(OR(
AND(AO3389&gt;=2,AP3389&lt;AN3389),
AND(AN3389="NS",AP3389=0,AO3389&gt;0),
AN3389=AP3389,
AND(AN3389="NA",AO3389=0,AP3389=0,AQ3389&gt;0)),0,1)))</f>
        <v>0</v>
      </c>
      <c r="AS3389" s="130">
        <f>T3389</f>
        <v>0</v>
      </c>
      <c r="AT3389" s="130">
        <f>SUM(COUNTIF(X3389,"NS"),COUNTIF(AA3389,"ns"),COUNTIF(AD3389,"ns"))</f>
        <v>0</v>
      </c>
      <c r="AU3389" s="130">
        <f>SUM(X3389,AA3389,AD3389)</f>
        <v>0</v>
      </c>
      <c r="AV3389" s="130">
        <f>SUM(COUNTIF(X3389,"NA"),COUNTIF(AA3389,"NA"),COUNTIF(AD3389,"NA"))</f>
        <v>0</v>
      </c>
      <c r="AW3389" s="359">
        <f>IF($AG$3378=$AH$3378,0,
IF(OR(
AND(AS3389=0,AT3389&gt;0),
AND(AS3389="NS",AU3389&gt;0),
AND(AS3389="NS",AU3389=0,AT3389=0)),1,
IF(OR(
AND(AT3389&gt;=2,AU3389&lt;AS3389),
AND(AS3389="NS",AU3389=0,AT3389&gt;0),
AS3389=AU3389,
AND(AS3389="NA",AT3389=0,AU3389=0,AV3389&gt;0)),0,1)))</f>
        <v>0</v>
      </c>
      <c r="AX3389" s="130">
        <f>V3389</f>
        <v>0</v>
      </c>
      <c r="AY3389" s="130">
        <f>COUNTIF(W3389:X3389,"NS")</f>
        <v>0</v>
      </c>
      <c r="AZ3389" s="130">
        <f>SUM(W3389:X3389)</f>
        <v>0</v>
      </c>
      <c r="BA3389" s="130">
        <f>COUNTIF(W3389:X3389,"NA")</f>
        <v>0</v>
      </c>
      <c r="BB3389" s="359">
        <f>IF($AG$3378=$AH$3378,0,
IF(OR(
AND(AX3389=0,AY3389&gt;0),
AND(AX3389="NS",AZ3389&gt;0),
AND(AX3389="NS",AZ3389=0,AY3389=0)),1,
IF(OR(
AND(AX3389&gt;0,AY3389=2),
AND(AX3389="NS",AY3389=2),
AND(AX3389="NS",AZ3389=0,AY3389&gt;0),
AX3389=AZ3389,
AND(AX3389="NA",AY3389=0,AZ3389=0,BA3389&gt;0)),0,1)))</f>
        <v>0</v>
      </c>
      <c r="BC3389" s="130">
        <f>Y3389</f>
        <v>0</v>
      </c>
      <c r="BD3389" s="130">
        <f>COUNTIF(Z3389:AA3389,"NS")</f>
        <v>0</v>
      </c>
      <c r="BE3389" s="130">
        <f>SUM(Z3389:AA3389)</f>
        <v>0</v>
      </c>
      <c r="BF3389" s="130">
        <f>COUNTIF(Z3389:AA3389,"NA")</f>
        <v>0</v>
      </c>
      <c r="BG3389" s="359">
        <f>IF($AG$3378=$AH$3378,0,
IF(OR(
AND(BC3389=0,BD3389&gt;0),
AND(BC3389="NS",BE3389&gt;0),
AND(BC3389="NS",BE3389=0,BD3389=0)),1,
IF(OR(
AND(BC3389&gt;0,BD3389=2),
AND(BC3389="NS",BD3389=2),
AND(BC3389="NS",BE3389=0,BD3389&gt;0),
BC3389=BE3389,
AND(BC3389="NA",BD3389=0,BE3389=0,BF3389&gt;0)),0,1)))</f>
        <v>0</v>
      </c>
      <c r="BH3389" s="130">
        <f>AB3389</f>
        <v>0</v>
      </c>
      <c r="BI3389" s="130">
        <f>COUNTIF(AC3389:AD3389,"NS")</f>
        <v>0</v>
      </c>
      <c r="BJ3389" s="130">
        <f>SUM(AC3389:AD3389)</f>
        <v>0</v>
      </c>
      <c r="BK3389" s="130">
        <f>COUNTIF(AC3389:AD3389,"NA")</f>
        <v>0</v>
      </c>
      <c r="BL3389" s="359">
        <f>IF($AG$3378=$AH$3378,0,
IF(OR(
AND(BH3389=0,BI3389&gt;0),
AND(BH3389="NS",BJ3389&gt;0),
AND(BH3389="NS",BJ3389=0,BI3389=0)),1,
IF(OR(
AND(BH3389&gt;0,BI3389=2),
AND(BH3389="NS",BI3389=2),
AND(BH3389="NS",BJ3389=0,BI3389&gt;0),
BH3389=BJ3389,
AND(BH3389="NA",BI3389=0,BJ3389=0,BK3389&gt;0)),0,1)))</f>
        <v>0</v>
      </c>
      <c r="BM3389" s="90">
        <f>IF($AG$3378=$AH$3378,0,IF(AND(AI3389="NA",AG3389&lt;$AM$3378),1,0))</f>
        <v>0</v>
      </c>
      <c r="CO3389" s="297" t="s">
        <v>2171</v>
      </c>
      <c r="CP3389" s="297">
        <f>IF(AND(SUM(P3389:Q3393)=0,COUNTIF(P3389:Q3393,"NS")&gt;0),"NS",SUM(P3389:Q3393))</f>
        <v>0</v>
      </c>
      <c r="CQ3389" s="297">
        <f>IF(AND(SUM(R3389:S3393)=0,COUNTIF(R3389:S3393,"NS")&gt;0),"NS",SUM(R3389:S3393))</f>
        <v>0</v>
      </c>
      <c r="CR3389" s="297">
        <f>IF(AND(SUM(T3389:U3393)=0,COUNTIF(T3389:U3393,"NS")&gt;0),"NS",SUM(T3389:U3393))</f>
        <v>0</v>
      </c>
      <c r="CS3389" s="297">
        <f t="shared" ref="CS3389" si="4988">IF(AND(SUM(V3389:V3393)=0,COUNTIF(V3389:V3393,"NS")&gt;0),"NS",SUM(V3389:V3393))</f>
        <v>0</v>
      </c>
      <c r="CT3389" s="297">
        <f t="shared" ref="CT3389" si="4989">IF(AND(SUM(W3389:W3393)=0,COUNTIF(W3389:W3393,"NS")&gt;0),"NS",SUM(W3389:W3393))</f>
        <v>0</v>
      </c>
      <c r="CU3389" s="297">
        <f t="shared" ref="CU3389" si="4990">IF(AND(SUM(X3389:X3393)=0,COUNTIF(X3389:X3393,"NS")&gt;0),"NS",SUM(X3389:X3393))</f>
        <v>0</v>
      </c>
      <c r="CV3389" s="297">
        <f t="shared" ref="CV3389" si="4991">IF(AND(SUM(Y3389:Y3393)=0,COUNTIF(Y3389:Y3393,"NS")&gt;0),"NS",SUM(Y3389:Y3393))</f>
        <v>0</v>
      </c>
      <c r="CW3389" s="297">
        <f t="shared" ref="CW3389" si="4992">IF(AND(SUM(Z3389:Z3393)=0,COUNTIF(Z3389:Z3393,"NS")&gt;0),"NS",SUM(Z3389:Z3393))</f>
        <v>0</v>
      </c>
      <c r="CX3389" s="297">
        <f t="shared" ref="CX3389" si="4993">IF(AND(SUM(AA3389:AA3393)=0,COUNTIF(AA3389:AA3393,"NS")&gt;0),"NS",SUM(AA3389:AA3393))</f>
        <v>0</v>
      </c>
      <c r="CY3389" s="297">
        <f t="shared" ref="CY3389" si="4994">IF(AND(SUM(AB3389:AB3393)=0,COUNTIF(AB3389:AB3393,"NS")&gt;0),"NS",SUM(AB3389:AB3393))</f>
        <v>0</v>
      </c>
      <c r="CZ3389" s="297">
        <f t="shared" ref="CZ3389" si="4995">IF(AND(SUM(AC3389:AC3393)=0,COUNTIF(AC3389:AC3393,"NS")&gt;0),"NS",SUM(AC3389:AC3393))</f>
        <v>0</v>
      </c>
      <c r="DA3389" s="297">
        <f t="shared" ref="DA3389" si="4996">IF(AND(SUM(AD3389:AD3393)=0,COUNTIF(AD3389:AD3393,"NS")&gt;0),"NS",SUM(AD3389:AD3393))</f>
        <v>0</v>
      </c>
      <c r="DB3389" s="186"/>
      <c r="DC3389" s="186"/>
      <c r="DD3389" s="186"/>
      <c r="DE3389" s="186"/>
      <c r="DF3389" s="186"/>
      <c r="DG3389" s="186"/>
      <c r="DH3389" s="186"/>
      <c r="DI3389" s="186"/>
      <c r="DJ3389" s="186"/>
      <c r="DK3389" s="186"/>
      <c r="DL3389" s="186"/>
      <c r="DM3389" s="186"/>
      <c r="DN3389" s="186"/>
      <c r="DO3389" s="186"/>
      <c r="DP3389" s="186"/>
      <c r="DQ3389" s="186"/>
      <c r="DR3389" s="186"/>
    </row>
    <row r="3390" spans="1:122" ht="15" customHeight="1" x14ac:dyDescent="0.25">
      <c r="A3390" s="109"/>
      <c r="B3390" s="109"/>
      <c r="C3390" s="741"/>
      <c r="D3390" s="516"/>
      <c r="E3390" s="583"/>
      <c r="F3390" s="517"/>
      <c r="G3390" s="629" t="s">
        <v>380</v>
      </c>
      <c r="H3390" s="629"/>
      <c r="I3390" s="587" t="s">
        <v>385</v>
      </c>
      <c r="J3390" s="588"/>
      <c r="K3390" s="588"/>
      <c r="L3390" s="588"/>
      <c r="M3390" s="588"/>
      <c r="N3390" s="588"/>
      <c r="O3390" s="589"/>
      <c r="P3390" s="590"/>
      <c r="Q3390" s="591"/>
      <c r="R3390" s="590"/>
      <c r="S3390" s="591"/>
      <c r="T3390" s="590"/>
      <c r="U3390" s="591"/>
      <c r="V3390" s="243"/>
      <c r="W3390" s="243"/>
      <c r="X3390" s="243"/>
      <c r="Y3390" s="243"/>
      <c r="Z3390" s="243"/>
      <c r="AA3390" s="243"/>
      <c r="AB3390" s="243"/>
      <c r="AC3390" s="243"/>
      <c r="AD3390" s="243"/>
      <c r="AE3390" s="109"/>
      <c r="AG3390" s="130">
        <f t="shared" ref="AG3390:AG3453" si="4997">COUNTBLANK(P3390:AD3390)</f>
        <v>15</v>
      </c>
      <c r="AH3390" s="90">
        <f t="shared" ref="AH3390:AH3453" si="4998">IF($AG$3378=$AH$3378,0,IF(
AND(P3390&lt;&gt;"NA",AG3390=$AL$3378),0,IF(
AND(P3390="NA",AG3390=$AM$3378),0,1)))</f>
        <v>0</v>
      </c>
      <c r="AI3390" s="130">
        <f t="shared" ref="AI3390:AI3453" si="4999">P3390</f>
        <v>0</v>
      </c>
      <c r="AJ3390" s="130">
        <f t="shared" ref="AJ3390:AJ3453" si="5000">COUNTIF(R3390:U3390,"NS")</f>
        <v>0</v>
      </c>
      <c r="AK3390" s="130">
        <f t="shared" ref="AK3390:AK3453" si="5001">SUM(R3390:U3390)</f>
        <v>0</v>
      </c>
      <c r="AL3390" s="130">
        <f t="shared" ref="AL3390:AL3453" si="5002">COUNTIF(P3390:U3390,"NA")</f>
        <v>0</v>
      </c>
      <c r="AM3390" s="359">
        <f t="shared" ref="AM3390:AM3453" si="5003">IF($AG$3378=$AH$3378,0,
IF(OR(
AND(AI3390=0,AJ3390&gt;0),
AND(AI3390="NS",AK3390&gt;0),
AND(AI3390="NS",AK3390=0,AJ3390=0)),1,
IF(OR(
AND(AI3390&gt;0,AJ3390=2),
AND(AI3390="NS",AJ3390=2),
AND(AI3390="NS",AK3390=0,AJ3390&gt;0),
AI3390=AK3390,
AND(AI3390="NA",AJ3390=0,AK3390=0,AL3390&gt;0)),0,
IF(
AND(AI3390="NA",AG3390=$AM$1789),0,1))))</f>
        <v>0</v>
      </c>
      <c r="AN3390" s="130">
        <f t="shared" ref="AN3390:AN3453" si="5004">R3390</f>
        <v>0</v>
      </c>
      <c r="AO3390" s="130">
        <f t="shared" ref="AO3390:AO3453" si="5005">SUM(COUNTIF(W3390,"NS"),COUNTIF(Z3390,"ns"),COUNTIF(AC3390,"ns"))</f>
        <v>0</v>
      </c>
      <c r="AP3390" s="130">
        <f t="shared" ref="AP3390:AP3453" si="5006">SUM(W3390,Z3390,AC3390)</f>
        <v>0</v>
      </c>
      <c r="AQ3390" s="130">
        <f t="shared" ref="AQ3390:AQ3453" si="5007">SUM(COUNTIF(W3390,"NA"),COUNTIF(Z3390,"NA"),COUNTIF(AC3390,"NA"))</f>
        <v>0</v>
      </c>
      <c r="AR3390" s="359">
        <f t="shared" ref="AR3390:AR3453" si="5008">IF($AG$3378=$AH$3378,0,
IF(OR(
AND(AN3390=0,AO3390&gt;0),
AND(AN3390="NS",AP3390&gt;0),
AND(AN3390="NS",AP3390=0,AO3390=0)),1,
IF(OR(
AND(AO3390&gt;=2,AP3390&lt;AN3390),
AND(AN3390="NS",AP3390=0,AO3390&gt;0),
AN3390=AP3390,
AND(AN3390="NA",AO3390=0,AP3390=0,AQ3390&gt;0)),0,1)))</f>
        <v>0</v>
      </c>
      <c r="AS3390" s="130">
        <f t="shared" ref="AS3390:AS3453" si="5009">T3390</f>
        <v>0</v>
      </c>
      <c r="AT3390" s="130">
        <f t="shared" ref="AT3390:AT3453" si="5010">SUM(COUNTIF(X3390,"NS"),COUNTIF(AA3390,"ns"),COUNTIF(AD3390,"ns"))</f>
        <v>0</v>
      </c>
      <c r="AU3390" s="130">
        <f t="shared" ref="AU3390:AU3453" si="5011">SUM(X3390,AA3390,AD3390)</f>
        <v>0</v>
      </c>
      <c r="AV3390" s="130">
        <f t="shared" ref="AV3390:AV3453" si="5012">SUM(COUNTIF(X3390,"NA"),COUNTIF(AA3390,"NA"),COUNTIF(AD3390,"NA"))</f>
        <v>0</v>
      </c>
      <c r="AW3390" s="359">
        <f t="shared" ref="AW3390:AW3453" si="5013">IF($AG$3378=$AH$3378,0,
IF(OR(
AND(AS3390=0,AT3390&gt;0),
AND(AS3390="NS",AU3390&gt;0),
AND(AS3390="NS",AU3390=0,AT3390=0)),1,
IF(OR(
AND(AT3390&gt;=2,AU3390&lt;AS3390),
AND(AS3390="NS",AU3390=0,AT3390&gt;0),
AS3390=AU3390,
AND(AS3390="NA",AT3390=0,AU3390=0,AV3390&gt;0)),0,1)))</f>
        <v>0</v>
      </c>
      <c r="AX3390" s="130">
        <f t="shared" ref="AX3390:AX3453" si="5014">V3390</f>
        <v>0</v>
      </c>
      <c r="AY3390" s="130">
        <f t="shared" ref="AY3390:AY3453" si="5015">COUNTIF(W3390:X3390,"NS")</f>
        <v>0</v>
      </c>
      <c r="AZ3390" s="130">
        <f t="shared" ref="AZ3390:AZ3453" si="5016">SUM(W3390:X3390)</f>
        <v>0</v>
      </c>
      <c r="BA3390" s="130">
        <f t="shared" ref="BA3390:BA3453" si="5017">COUNTIF(W3390:X3390,"NA")</f>
        <v>0</v>
      </c>
      <c r="BB3390" s="359">
        <f t="shared" ref="BB3390:BB3453" si="5018">IF($AG$3378=$AH$3378,0,
IF(OR(
AND(AX3390=0,AY3390&gt;0),
AND(AX3390="NS",AZ3390&gt;0),
AND(AX3390="NS",AZ3390=0,AY3390=0)),1,
IF(OR(
AND(AX3390&gt;0,AY3390=2),
AND(AX3390="NS",AY3390=2),
AND(AX3390="NS",AZ3390=0,AY3390&gt;0),
AX3390=AZ3390,
AND(AX3390="NA",AY3390=0,AZ3390=0,BA3390&gt;0)),0,1)))</f>
        <v>0</v>
      </c>
      <c r="BC3390" s="130">
        <f t="shared" ref="BC3390:BC3453" si="5019">Y3390</f>
        <v>0</v>
      </c>
      <c r="BD3390" s="130">
        <f t="shared" ref="BD3390:BD3453" si="5020">COUNTIF(Z3390:AA3390,"NS")</f>
        <v>0</v>
      </c>
      <c r="BE3390" s="130">
        <f t="shared" ref="BE3390:BE3453" si="5021">SUM(Z3390:AA3390)</f>
        <v>0</v>
      </c>
      <c r="BF3390" s="130">
        <f t="shared" ref="BF3390:BF3453" si="5022">COUNTIF(Z3390:AA3390,"NA")</f>
        <v>0</v>
      </c>
      <c r="BG3390" s="359">
        <f t="shared" ref="BG3390:BG3453" si="5023">IF($AG$3378=$AH$3378,0,
IF(OR(
AND(BC3390=0,BD3390&gt;0),
AND(BC3390="NS",BE3390&gt;0),
AND(BC3390="NS",BE3390=0,BD3390=0)),1,
IF(OR(
AND(BC3390&gt;0,BD3390=2),
AND(BC3390="NS",BD3390=2),
AND(BC3390="NS",BE3390=0,BD3390&gt;0),
BC3390=BE3390,
AND(BC3390="NA",BD3390=0,BE3390=0,BF3390&gt;0)),0,1)))</f>
        <v>0</v>
      </c>
      <c r="BH3390" s="130">
        <f t="shared" ref="BH3390:BH3453" si="5024">AB3390</f>
        <v>0</v>
      </c>
      <c r="BI3390" s="130">
        <f t="shared" ref="BI3390:BI3453" si="5025">COUNTIF(AC3390:AD3390,"NS")</f>
        <v>0</v>
      </c>
      <c r="BJ3390" s="130">
        <f t="shared" ref="BJ3390:BJ3453" si="5026">SUM(AC3390:AD3390)</f>
        <v>0</v>
      </c>
      <c r="BK3390" s="130">
        <f t="shared" ref="BK3390:BK3453" si="5027">COUNTIF(AC3390:AD3390,"NA")</f>
        <v>0</v>
      </c>
      <c r="BL3390" s="359">
        <f t="shared" ref="BL3390:BL3453" si="5028">IF($AG$3378=$AH$3378,0,
IF(OR(
AND(BH3390=0,BI3390&gt;0),
AND(BH3390="NS",BJ3390&gt;0),
AND(BH3390="NS",BJ3390=0,BI3390=0)),1,
IF(OR(
AND(BH3390&gt;0,BI3390=2),
AND(BH3390="NS",BI3390=2),
AND(BH3390="NS",BJ3390=0,BI3390&gt;0),
BH3390=BJ3390,
AND(BH3390="NA",BI3390=0,BJ3390=0,BK3390&gt;0)),0,1)))</f>
        <v>0</v>
      </c>
      <c r="BM3390" s="90">
        <f t="shared" ref="BM3390:BM3453" si="5029">IF($AG$3378=$AH$3378,0,IF(AND(AI3390="NA",AG3390&lt;$AM$3378),1,0))</f>
        <v>0</v>
      </c>
      <c r="CO3390" s="297" t="s">
        <v>2078</v>
      </c>
      <c r="CP3390" s="297">
        <f>SUM(P3389:Q3392)</f>
        <v>0</v>
      </c>
      <c r="CQ3390" s="297">
        <f>SUM(R3389:S3392)</f>
        <v>0</v>
      </c>
      <c r="CR3390" s="297">
        <f>SUM(T3389:U3392)</f>
        <v>0</v>
      </c>
      <c r="CS3390" s="297">
        <f t="shared" ref="CS3390" si="5030">SUM(V3389:V3392)</f>
        <v>0</v>
      </c>
      <c r="CT3390" s="297">
        <f t="shared" ref="CT3390" si="5031">SUM(W3389:W3392)</f>
        <v>0</v>
      </c>
      <c r="CU3390" s="297">
        <f t="shared" ref="CU3390" si="5032">SUM(X3389:X3392)</f>
        <v>0</v>
      </c>
      <c r="CV3390" s="297">
        <f t="shared" ref="CV3390" si="5033">SUM(Y3389:Y3392)</f>
        <v>0</v>
      </c>
      <c r="CW3390" s="297">
        <f t="shared" ref="CW3390" si="5034">SUM(Z3389:Z3392)</f>
        <v>0</v>
      </c>
      <c r="CX3390" s="297">
        <f t="shared" ref="CX3390" si="5035">SUM(AA3389:AA3392)</f>
        <v>0</v>
      </c>
      <c r="CY3390" s="297">
        <f t="shared" ref="CY3390" si="5036">SUM(AB3389:AB3392)</f>
        <v>0</v>
      </c>
      <c r="CZ3390" s="297">
        <f t="shared" ref="CZ3390" si="5037">SUM(AC3389:AC3392)</f>
        <v>0</v>
      </c>
      <c r="DA3390" s="297">
        <f t="shared" ref="DA3390" si="5038">SUM(AD3389:AD3392)</f>
        <v>0</v>
      </c>
      <c r="DB3390" s="186"/>
      <c r="DC3390" s="186"/>
      <c r="DD3390" s="186"/>
      <c r="DE3390" s="186"/>
      <c r="DF3390" s="186"/>
      <c r="DG3390" s="186"/>
      <c r="DH3390" s="186"/>
      <c r="DI3390" s="186"/>
      <c r="DJ3390" s="186"/>
      <c r="DK3390" s="186"/>
      <c r="DL3390" s="186"/>
      <c r="DM3390" s="186"/>
      <c r="DN3390" s="186"/>
      <c r="DO3390" s="186"/>
      <c r="DP3390" s="186"/>
      <c r="DQ3390" s="186"/>
      <c r="DR3390" s="186"/>
    </row>
    <row r="3391" spans="1:122" ht="15" customHeight="1" x14ac:dyDescent="0.25">
      <c r="A3391" s="109"/>
      <c r="B3391" s="109"/>
      <c r="C3391" s="741"/>
      <c r="D3391" s="516"/>
      <c r="E3391" s="583"/>
      <c r="F3391" s="517"/>
      <c r="G3391" s="629" t="s">
        <v>381</v>
      </c>
      <c r="H3391" s="629"/>
      <c r="I3391" s="587" t="s">
        <v>386</v>
      </c>
      <c r="J3391" s="588"/>
      <c r="K3391" s="588"/>
      <c r="L3391" s="588"/>
      <c r="M3391" s="588"/>
      <c r="N3391" s="588"/>
      <c r="O3391" s="589"/>
      <c r="P3391" s="590"/>
      <c r="Q3391" s="591"/>
      <c r="R3391" s="590"/>
      <c r="S3391" s="591"/>
      <c r="T3391" s="590"/>
      <c r="U3391" s="591"/>
      <c r="V3391" s="243"/>
      <c r="W3391" s="243"/>
      <c r="X3391" s="243"/>
      <c r="Y3391" s="243"/>
      <c r="Z3391" s="243"/>
      <c r="AA3391" s="243"/>
      <c r="AB3391" s="243"/>
      <c r="AC3391" s="243"/>
      <c r="AD3391" s="243"/>
      <c r="AE3391" s="109"/>
      <c r="AG3391" s="130">
        <f t="shared" si="4997"/>
        <v>15</v>
      </c>
      <c r="AH3391" s="90">
        <f t="shared" si="4998"/>
        <v>0</v>
      </c>
      <c r="AI3391" s="130">
        <f t="shared" si="4999"/>
        <v>0</v>
      </c>
      <c r="AJ3391" s="130">
        <f t="shared" si="5000"/>
        <v>0</v>
      </c>
      <c r="AK3391" s="130">
        <f t="shared" si="5001"/>
        <v>0</v>
      </c>
      <c r="AL3391" s="130">
        <f t="shared" si="5002"/>
        <v>0</v>
      </c>
      <c r="AM3391" s="359">
        <f t="shared" si="5003"/>
        <v>0</v>
      </c>
      <c r="AN3391" s="130">
        <f t="shared" si="5004"/>
        <v>0</v>
      </c>
      <c r="AO3391" s="130">
        <f t="shared" si="5005"/>
        <v>0</v>
      </c>
      <c r="AP3391" s="130">
        <f t="shared" si="5006"/>
        <v>0</v>
      </c>
      <c r="AQ3391" s="130">
        <f t="shared" si="5007"/>
        <v>0</v>
      </c>
      <c r="AR3391" s="359">
        <f t="shared" si="5008"/>
        <v>0</v>
      </c>
      <c r="AS3391" s="130">
        <f t="shared" si="5009"/>
        <v>0</v>
      </c>
      <c r="AT3391" s="130">
        <f t="shared" si="5010"/>
        <v>0</v>
      </c>
      <c r="AU3391" s="130">
        <f t="shared" si="5011"/>
        <v>0</v>
      </c>
      <c r="AV3391" s="130">
        <f t="shared" si="5012"/>
        <v>0</v>
      </c>
      <c r="AW3391" s="359">
        <f t="shared" si="5013"/>
        <v>0</v>
      </c>
      <c r="AX3391" s="130">
        <f t="shared" si="5014"/>
        <v>0</v>
      </c>
      <c r="AY3391" s="130">
        <f t="shared" si="5015"/>
        <v>0</v>
      </c>
      <c r="AZ3391" s="130">
        <f t="shared" si="5016"/>
        <v>0</v>
      </c>
      <c r="BA3391" s="130">
        <f t="shared" si="5017"/>
        <v>0</v>
      </c>
      <c r="BB3391" s="359">
        <f t="shared" si="5018"/>
        <v>0</v>
      </c>
      <c r="BC3391" s="130">
        <f t="shared" si="5019"/>
        <v>0</v>
      </c>
      <c r="BD3391" s="130">
        <f t="shared" si="5020"/>
        <v>0</v>
      </c>
      <c r="BE3391" s="130">
        <f t="shared" si="5021"/>
        <v>0</v>
      </c>
      <c r="BF3391" s="130">
        <f t="shared" si="5022"/>
        <v>0</v>
      </c>
      <c r="BG3391" s="359">
        <f t="shared" si="5023"/>
        <v>0</v>
      </c>
      <c r="BH3391" s="130">
        <f t="shared" si="5024"/>
        <v>0</v>
      </c>
      <c r="BI3391" s="130">
        <f t="shared" si="5025"/>
        <v>0</v>
      </c>
      <c r="BJ3391" s="130">
        <f t="shared" si="5026"/>
        <v>0</v>
      </c>
      <c r="BK3391" s="130">
        <f t="shared" si="5027"/>
        <v>0</v>
      </c>
      <c r="BL3391" s="359">
        <f t="shared" si="5028"/>
        <v>0</v>
      </c>
      <c r="BM3391" s="90">
        <f t="shared" si="5029"/>
        <v>0</v>
      </c>
      <c r="CO3391" s="297" t="s">
        <v>2029</v>
      </c>
      <c r="CP3391" s="297">
        <f>COUNTIF(P3389:Q3392,"NS")</f>
        <v>0</v>
      </c>
      <c r="CQ3391" s="297">
        <f>COUNTIF(R3389:S3392,"NS")</f>
        <v>0</v>
      </c>
      <c r="CR3391" s="297">
        <f>COUNTIF(T3389:U3392,"NS")</f>
        <v>0</v>
      </c>
      <c r="CS3391" s="297">
        <f t="shared" ref="CS3391" si="5039">COUNTIF(V3389:V3392,"NS")</f>
        <v>0</v>
      </c>
      <c r="CT3391" s="297">
        <f t="shared" ref="CT3391" si="5040">COUNTIF(W3389:W3392,"NS")</f>
        <v>0</v>
      </c>
      <c r="CU3391" s="297">
        <f t="shared" ref="CU3391" si="5041">COUNTIF(X3389:X3392,"NS")</f>
        <v>0</v>
      </c>
      <c r="CV3391" s="297">
        <f t="shared" ref="CV3391" si="5042">COUNTIF(Y3389:Y3392,"NS")</f>
        <v>0</v>
      </c>
      <c r="CW3391" s="297">
        <f t="shared" ref="CW3391" si="5043">COUNTIF(Z3389:Z3392,"NS")</f>
        <v>0</v>
      </c>
      <c r="CX3391" s="297">
        <f t="shared" ref="CX3391" si="5044">COUNTIF(AA3389:AA3392,"NS")</f>
        <v>0</v>
      </c>
      <c r="CY3391" s="297">
        <f t="shared" ref="CY3391" si="5045">COUNTIF(AB3389:AB3392,"NS")</f>
        <v>0</v>
      </c>
      <c r="CZ3391" s="297">
        <f t="shared" ref="CZ3391" si="5046">COUNTIF(AC3389:AC3392,"NS")</f>
        <v>0</v>
      </c>
      <c r="DA3391" s="297">
        <f t="shared" ref="DA3391" si="5047">COUNTIF(AD3389:AD3392,"NS")</f>
        <v>0</v>
      </c>
      <c r="DB3391" s="186"/>
      <c r="DC3391" s="186"/>
      <c r="DD3391" s="186"/>
      <c r="DE3391" s="186"/>
      <c r="DF3391" s="186"/>
      <c r="DG3391" s="186"/>
      <c r="DH3391" s="186"/>
      <c r="DI3391" s="186"/>
      <c r="DJ3391" s="186"/>
      <c r="DK3391" s="186"/>
      <c r="DL3391" s="186"/>
      <c r="DM3391" s="186"/>
      <c r="DN3391" s="186"/>
      <c r="DO3391" s="186"/>
      <c r="DP3391" s="186"/>
      <c r="DQ3391" s="186"/>
      <c r="DR3391" s="186"/>
    </row>
    <row r="3392" spans="1:122" ht="15" customHeight="1" x14ac:dyDescent="0.25">
      <c r="A3392" s="109"/>
      <c r="B3392" s="109"/>
      <c r="C3392" s="741"/>
      <c r="D3392" s="516"/>
      <c r="E3392" s="583"/>
      <c r="F3392" s="517"/>
      <c r="G3392" s="629" t="s">
        <v>382</v>
      </c>
      <c r="H3392" s="629"/>
      <c r="I3392" s="587" t="s">
        <v>387</v>
      </c>
      <c r="J3392" s="588"/>
      <c r="K3392" s="588"/>
      <c r="L3392" s="588"/>
      <c r="M3392" s="588"/>
      <c r="N3392" s="588"/>
      <c r="O3392" s="589"/>
      <c r="P3392" s="590"/>
      <c r="Q3392" s="591"/>
      <c r="R3392" s="590"/>
      <c r="S3392" s="591"/>
      <c r="T3392" s="590"/>
      <c r="U3392" s="591"/>
      <c r="V3392" s="243"/>
      <c r="W3392" s="243"/>
      <c r="X3392" s="243"/>
      <c r="Y3392" s="243"/>
      <c r="Z3392" s="243"/>
      <c r="AA3392" s="243"/>
      <c r="AB3392" s="243"/>
      <c r="AC3392" s="243"/>
      <c r="AD3392" s="243"/>
      <c r="AE3392" s="109"/>
      <c r="AG3392" s="130">
        <f t="shared" si="4997"/>
        <v>15</v>
      </c>
      <c r="AH3392" s="90">
        <f t="shared" si="4998"/>
        <v>0</v>
      </c>
      <c r="AI3392" s="130">
        <f t="shared" si="4999"/>
        <v>0</v>
      </c>
      <c r="AJ3392" s="130">
        <f t="shared" si="5000"/>
        <v>0</v>
      </c>
      <c r="AK3392" s="130">
        <f t="shared" si="5001"/>
        <v>0</v>
      </c>
      <c r="AL3392" s="130">
        <f t="shared" si="5002"/>
        <v>0</v>
      </c>
      <c r="AM3392" s="359">
        <f t="shared" si="5003"/>
        <v>0</v>
      </c>
      <c r="AN3392" s="130">
        <f t="shared" si="5004"/>
        <v>0</v>
      </c>
      <c r="AO3392" s="130">
        <f t="shared" si="5005"/>
        <v>0</v>
      </c>
      <c r="AP3392" s="130">
        <f t="shared" si="5006"/>
        <v>0</v>
      </c>
      <c r="AQ3392" s="130">
        <f t="shared" si="5007"/>
        <v>0</v>
      </c>
      <c r="AR3392" s="359">
        <f t="shared" si="5008"/>
        <v>0</v>
      </c>
      <c r="AS3392" s="130">
        <f t="shared" si="5009"/>
        <v>0</v>
      </c>
      <c r="AT3392" s="130">
        <f t="shared" si="5010"/>
        <v>0</v>
      </c>
      <c r="AU3392" s="130">
        <f t="shared" si="5011"/>
        <v>0</v>
      </c>
      <c r="AV3392" s="130">
        <f t="shared" si="5012"/>
        <v>0</v>
      </c>
      <c r="AW3392" s="359">
        <f t="shared" si="5013"/>
        <v>0</v>
      </c>
      <c r="AX3392" s="130">
        <f t="shared" si="5014"/>
        <v>0</v>
      </c>
      <c r="AY3392" s="130">
        <f t="shared" si="5015"/>
        <v>0</v>
      </c>
      <c r="AZ3392" s="130">
        <f t="shared" si="5016"/>
        <v>0</v>
      </c>
      <c r="BA3392" s="130">
        <f t="shared" si="5017"/>
        <v>0</v>
      </c>
      <c r="BB3392" s="359">
        <f t="shared" si="5018"/>
        <v>0</v>
      </c>
      <c r="BC3392" s="130">
        <f t="shared" si="5019"/>
        <v>0</v>
      </c>
      <c r="BD3392" s="130">
        <f t="shared" si="5020"/>
        <v>0</v>
      </c>
      <c r="BE3392" s="130">
        <f t="shared" si="5021"/>
        <v>0</v>
      </c>
      <c r="BF3392" s="130">
        <f t="shared" si="5022"/>
        <v>0</v>
      </c>
      <c r="BG3392" s="359">
        <f t="shared" si="5023"/>
        <v>0</v>
      </c>
      <c r="BH3392" s="130">
        <f t="shared" si="5024"/>
        <v>0</v>
      </c>
      <c r="BI3392" s="130">
        <f t="shared" si="5025"/>
        <v>0</v>
      </c>
      <c r="BJ3392" s="130">
        <f t="shared" si="5026"/>
        <v>0</v>
      </c>
      <c r="BK3392" s="130">
        <f t="shared" si="5027"/>
        <v>0</v>
      </c>
      <c r="BL3392" s="359">
        <f t="shared" si="5028"/>
        <v>0</v>
      </c>
      <c r="BM3392" s="90">
        <f t="shared" si="5029"/>
        <v>0</v>
      </c>
      <c r="CO3392" s="298">
        <v>0.25</v>
      </c>
      <c r="CP3392" s="299">
        <f>IF(CP3389="ns",0,CP3389*0.25)</f>
        <v>0</v>
      </c>
      <c r="CQ3392" s="299">
        <f t="shared" ref="CQ3392:DA3392" si="5048">IF(CQ3389="ns",0,CQ3389*0.25)</f>
        <v>0</v>
      </c>
      <c r="CR3392" s="299">
        <f t="shared" si="5048"/>
        <v>0</v>
      </c>
      <c r="CS3392" s="299">
        <f t="shared" si="5048"/>
        <v>0</v>
      </c>
      <c r="CT3392" s="299">
        <f t="shared" si="5048"/>
        <v>0</v>
      </c>
      <c r="CU3392" s="299">
        <f t="shared" si="5048"/>
        <v>0</v>
      </c>
      <c r="CV3392" s="299">
        <f t="shared" si="5048"/>
        <v>0</v>
      </c>
      <c r="CW3392" s="299">
        <f t="shared" si="5048"/>
        <v>0</v>
      </c>
      <c r="CX3392" s="299">
        <f t="shared" si="5048"/>
        <v>0</v>
      </c>
      <c r="CY3392" s="299">
        <f t="shared" si="5048"/>
        <v>0</v>
      </c>
      <c r="CZ3392" s="299">
        <f t="shared" si="5048"/>
        <v>0</v>
      </c>
      <c r="DA3392" s="299">
        <f t="shared" si="5048"/>
        <v>0</v>
      </c>
      <c r="DB3392" s="186"/>
      <c r="DC3392" s="186"/>
      <c r="DD3392" s="186"/>
      <c r="DE3392" s="186"/>
      <c r="DF3392" s="186"/>
      <c r="DG3392" s="186"/>
      <c r="DH3392" s="186"/>
      <c r="DI3392" s="186"/>
      <c r="DJ3392" s="186"/>
      <c r="DK3392" s="186"/>
      <c r="DL3392" s="186"/>
      <c r="DM3392" s="186"/>
      <c r="DN3392" s="186"/>
      <c r="DO3392" s="186"/>
      <c r="DP3392" s="186"/>
      <c r="DQ3392" s="186"/>
      <c r="DR3392" s="186"/>
    </row>
    <row r="3393" spans="1:122" ht="24" customHeight="1" x14ac:dyDescent="0.25">
      <c r="A3393" s="109"/>
      <c r="B3393" s="109"/>
      <c r="C3393" s="742"/>
      <c r="D3393" s="518"/>
      <c r="E3393" s="584"/>
      <c r="F3393" s="519"/>
      <c r="G3393" s="647" t="s">
        <v>383</v>
      </c>
      <c r="H3393" s="647"/>
      <c r="I3393" s="587" t="s">
        <v>388</v>
      </c>
      <c r="J3393" s="588"/>
      <c r="K3393" s="588"/>
      <c r="L3393" s="588"/>
      <c r="M3393" s="588"/>
      <c r="N3393" s="588"/>
      <c r="O3393" s="589"/>
      <c r="P3393" s="590"/>
      <c r="Q3393" s="591"/>
      <c r="R3393" s="590"/>
      <c r="S3393" s="591"/>
      <c r="T3393" s="590"/>
      <c r="U3393" s="591"/>
      <c r="V3393" s="243"/>
      <c r="W3393" s="243"/>
      <c r="X3393" s="243"/>
      <c r="Y3393" s="243"/>
      <c r="Z3393" s="243"/>
      <c r="AA3393" s="243"/>
      <c r="AB3393" s="243"/>
      <c r="AC3393" s="243"/>
      <c r="AD3393" s="243"/>
      <c r="AE3393" s="109"/>
      <c r="AG3393" s="130">
        <f t="shared" si="4997"/>
        <v>15</v>
      </c>
      <c r="AH3393" s="90">
        <f t="shared" si="4998"/>
        <v>0</v>
      </c>
      <c r="AI3393" s="130">
        <f t="shared" si="4999"/>
        <v>0</v>
      </c>
      <c r="AJ3393" s="130">
        <f t="shared" si="5000"/>
        <v>0</v>
      </c>
      <c r="AK3393" s="130">
        <f t="shared" si="5001"/>
        <v>0</v>
      </c>
      <c r="AL3393" s="130">
        <f t="shared" si="5002"/>
        <v>0</v>
      </c>
      <c r="AM3393" s="359">
        <f t="shared" si="5003"/>
        <v>0</v>
      </c>
      <c r="AN3393" s="130">
        <f t="shared" si="5004"/>
        <v>0</v>
      </c>
      <c r="AO3393" s="130">
        <f t="shared" si="5005"/>
        <v>0</v>
      </c>
      <c r="AP3393" s="130">
        <f t="shared" si="5006"/>
        <v>0</v>
      </c>
      <c r="AQ3393" s="130">
        <f t="shared" si="5007"/>
        <v>0</v>
      </c>
      <c r="AR3393" s="359">
        <f t="shared" si="5008"/>
        <v>0</v>
      </c>
      <c r="AS3393" s="130">
        <f t="shared" si="5009"/>
        <v>0</v>
      </c>
      <c r="AT3393" s="130">
        <f t="shared" si="5010"/>
        <v>0</v>
      </c>
      <c r="AU3393" s="130">
        <f t="shared" si="5011"/>
        <v>0</v>
      </c>
      <c r="AV3393" s="130">
        <f t="shared" si="5012"/>
        <v>0</v>
      </c>
      <c r="AW3393" s="359">
        <f t="shared" si="5013"/>
        <v>0</v>
      </c>
      <c r="AX3393" s="130">
        <f t="shared" si="5014"/>
        <v>0</v>
      </c>
      <c r="AY3393" s="130">
        <f t="shared" si="5015"/>
        <v>0</v>
      </c>
      <c r="AZ3393" s="130">
        <f t="shared" si="5016"/>
        <v>0</v>
      </c>
      <c r="BA3393" s="130">
        <f t="shared" si="5017"/>
        <v>0</v>
      </c>
      <c r="BB3393" s="359">
        <f t="shared" si="5018"/>
        <v>0</v>
      </c>
      <c r="BC3393" s="130">
        <f t="shared" si="5019"/>
        <v>0</v>
      </c>
      <c r="BD3393" s="130">
        <f t="shared" si="5020"/>
        <v>0</v>
      </c>
      <c r="BE3393" s="130">
        <f t="shared" si="5021"/>
        <v>0</v>
      </c>
      <c r="BF3393" s="130">
        <f t="shared" si="5022"/>
        <v>0</v>
      </c>
      <c r="BG3393" s="359">
        <f t="shared" si="5023"/>
        <v>0</v>
      </c>
      <c r="BH3393" s="130">
        <f t="shared" si="5024"/>
        <v>0</v>
      </c>
      <c r="BI3393" s="130">
        <f t="shared" si="5025"/>
        <v>0</v>
      </c>
      <c r="BJ3393" s="130">
        <f t="shared" si="5026"/>
        <v>0</v>
      </c>
      <c r="BK3393" s="130">
        <f t="shared" si="5027"/>
        <v>0</v>
      </c>
      <c r="BL3393" s="359">
        <f t="shared" si="5028"/>
        <v>0</v>
      </c>
      <c r="BM3393" s="90">
        <f t="shared" si="5029"/>
        <v>0</v>
      </c>
      <c r="CO3393" s="297" t="s">
        <v>72</v>
      </c>
      <c r="CP3393" s="297">
        <f>P3393</f>
        <v>0</v>
      </c>
      <c r="CQ3393" s="297">
        <f>R3393</f>
        <v>0</v>
      </c>
      <c r="CR3393" s="297">
        <f>T3393</f>
        <v>0</v>
      </c>
      <c r="CS3393" s="297">
        <f t="shared" ref="CS3393" si="5049">V3393</f>
        <v>0</v>
      </c>
      <c r="CT3393" s="297">
        <f t="shared" ref="CT3393" si="5050">W3393</f>
        <v>0</v>
      </c>
      <c r="CU3393" s="297">
        <f t="shared" ref="CU3393" si="5051">X3393</f>
        <v>0</v>
      </c>
      <c r="CV3393" s="297">
        <f t="shared" ref="CV3393" si="5052">Y3393</f>
        <v>0</v>
      </c>
      <c r="CW3393" s="297">
        <f t="shared" ref="CW3393" si="5053">Z3393</f>
        <v>0</v>
      </c>
      <c r="CX3393" s="297">
        <f t="shared" ref="CX3393" si="5054">AA3393</f>
        <v>0</v>
      </c>
      <c r="CY3393" s="297">
        <f t="shared" ref="CY3393" si="5055">AB3393</f>
        <v>0</v>
      </c>
      <c r="CZ3393" s="297">
        <f t="shared" ref="CZ3393" si="5056">AC3393</f>
        <v>0</v>
      </c>
      <c r="DA3393" s="297">
        <f t="shared" ref="DA3393" si="5057">AD3393</f>
        <v>0</v>
      </c>
      <c r="DB3393" s="186"/>
      <c r="DC3393" s="186"/>
      <c r="DD3393" s="186"/>
      <c r="DE3393" s="186"/>
      <c r="DF3393" s="186"/>
      <c r="DG3393" s="186"/>
      <c r="DH3393" s="186"/>
      <c r="DI3393" s="186"/>
      <c r="DJ3393" s="186"/>
      <c r="DK3393" s="186"/>
      <c r="DL3393" s="186"/>
      <c r="DM3393" s="186"/>
      <c r="DN3393" s="186"/>
      <c r="DO3393" s="186"/>
      <c r="DP3393" s="186"/>
      <c r="DQ3393" s="186"/>
      <c r="DR3393" s="186"/>
    </row>
    <row r="3394" spans="1:122" ht="15" customHeight="1" x14ac:dyDescent="0.25">
      <c r="A3394" s="109"/>
      <c r="B3394" s="109"/>
      <c r="C3394" s="740" t="s">
        <v>415</v>
      </c>
      <c r="D3394" s="757" t="s">
        <v>416</v>
      </c>
      <c r="E3394" s="758"/>
      <c r="F3394" s="758"/>
      <c r="G3394" s="675" t="s">
        <v>391</v>
      </c>
      <c r="H3394" s="675"/>
      <c r="I3394" s="587" t="s">
        <v>397</v>
      </c>
      <c r="J3394" s="588"/>
      <c r="K3394" s="588"/>
      <c r="L3394" s="588"/>
      <c r="M3394" s="588"/>
      <c r="N3394" s="588"/>
      <c r="O3394" s="589"/>
      <c r="P3394" s="590"/>
      <c r="Q3394" s="591"/>
      <c r="R3394" s="590"/>
      <c r="S3394" s="591"/>
      <c r="T3394" s="590"/>
      <c r="U3394" s="591"/>
      <c r="V3394" s="243"/>
      <c r="W3394" s="243"/>
      <c r="X3394" s="243"/>
      <c r="Y3394" s="243"/>
      <c r="Z3394" s="243"/>
      <c r="AA3394" s="243"/>
      <c r="AB3394" s="243"/>
      <c r="AC3394" s="243"/>
      <c r="AD3394" s="243"/>
      <c r="AE3394" s="109"/>
      <c r="AG3394" s="130">
        <f t="shared" si="4997"/>
        <v>15</v>
      </c>
      <c r="AH3394" s="90">
        <f t="shared" si="4998"/>
        <v>0</v>
      </c>
      <c r="AI3394" s="130">
        <f t="shared" si="4999"/>
        <v>0</v>
      </c>
      <c r="AJ3394" s="130">
        <f t="shared" si="5000"/>
        <v>0</v>
      </c>
      <c r="AK3394" s="130">
        <f t="shared" si="5001"/>
        <v>0</v>
      </c>
      <c r="AL3394" s="130">
        <f t="shared" si="5002"/>
        <v>0</v>
      </c>
      <c r="AM3394" s="359">
        <f t="shared" si="5003"/>
        <v>0</v>
      </c>
      <c r="AN3394" s="130">
        <f t="shared" si="5004"/>
        <v>0</v>
      </c>
      <c r="AO3394" s="130">
        <f t="shared" si="5005"/>
        <v>0</v>
      </c>
      <c r="AP3394" s="130">
        <f t="shared" si="5006"/>
        <v>0</v>
      </c>
      <c r="AQ3394" s="130">
        <f t="shared" si="5007"/>
        <v>0</v>
      </c>
      <c r="AR3394" s="359">
        <f t="shared" si="5008"/>
        <v>0</v>
      </c>
      <c r="AS3394" s="130">
        <f t="shared" si="5009"/>
        <v>0</v>
      </c>
      <c r="AT3394" s="130">
        <f t="shared" si="5010"/>
        <v>0</v>
      </c>
      <c r="AU3394" s="130">
        <f t="shared" si="5011"/>
        <v>0</v>
      </c>
      <c r="AV3394" s="130">
        <f t="shared" si="5012"/>
        <v>0</v>
      </c>
      <c r="AW3394" s="359">
        <f t="shared" si="5013"/>
        <v>0</v>
      </c>
      <c r="AX3394" s="130">
        <f t="shared" si="5014"/>
        <v>0</v>
      </c>
      <c r="AY3394" s="130">
        <f t="shared" si="5015"/>
        <v>0</v>
      </c>
      <c r="AZ3394" s="130">
        <f t="shared" si="5016"/>
        <v>0</v>
      </c>
      <c r="BA3394" s="130">
        <f t="shared" si="5017"/>
        <v>0</v>
      </c>
      <c r="BB3394" s="359">
        <f t="shared" si="5018"/>
        <v>0</v>
      </c>
      <c r="BC3394" s="130">
        <f t="shared" si="5019"/>
        <v>0</v>
      </c>
      <c r="BD3394" s="130">
        <f t="shared" si="5020"/>
        <v>0</v>
      </c>
      <c r="BE3394" s="130">
        <f t="shared" si="5021"/>
        <v>0</v>
      </c>
      <c r="BF3394" s="130">
        <f t="shared" si="5022"/>
        <v>0</v>
      </c>
      <c r="BG3394" s="359">
        <f t="shared" si="5023"/>
        <v>0</v>
      </c>
      <c r="BH3394" s="130">
        <f t="shared" si="5024"/>
        <v>0</v>
      </c>
      <c r="BI3394" s="130">
        <f t="shared" si="5025"/>
        <v>0</v>
      </c>
      <c r="BJ3394" s="130">
        <f t="shared" si="5026"/>
        <v>0</v>
      </c>
      <c r="BK3394" s="130">
        <f t="shared" si="5027"/>
        <v>0</v>
      </c>
      <c r="BL3394" s="359">
        <f t="shared" si="5028"/>
        <v>0</v>
      </c>
      <c r="BM3394" s="90">
        <f t="shared" si="5029"/>
        <v>0</v>
      </c>
      <c r="CO3394" s="297" t="s">
        <v>2077</v>
      </c>
      <c r="CP3394" s="297">
        <f>IF(OR(CP3393=0,CP3393="NA",AND(CP3393="NS",CP3391&gt;0),AND(CP3393="NS",CP3390&gt;0),CP3393&lt;=CP3392),0,1)</f>
        <v>0</v>
      </c>
      <c r="CQ3394" s="297">
        <f t="shared" ref="CQ3394:DA3394" si="5058">IF(OR(CQ3393=0,CQ3393="NA",AND(CQ3393="NS",CQ3391&gt;0),AND(CQ3393="NS",CQ3390&gt;0),CQ3393&lt;=CQ3392),0,1)</f>
        <v>0</v>
      </c>
      <c r="CR3394" s="297">
        <f t="shared" si="5058"/>
        <v>0</v>
      </c>
      <c r="CS3394" s="297">
        <f t="shared" si="5058"/>
        <v>0</v>
      </c>
      <c r="CT3394" s="297">
        <f t="shared" si="5058"/>
        <v>0</v>
      </c>
      <c r="CU3394" s="297">
        <f t="shared" si="5058"/>
        <v>0</v>
      </c>
      <c r="CV3394" s="297">
        <f t="shared" si="5058"/>
        <v>0</v>
      </c>
      <c r="CW3394" s="297">
        <f t="shared" si="5058"/>
        <v>0</v>
      </c>
      <c r="CX3394" s="297">
        <f t="shared" si="5058"/>
        <v>0</v>
      </c>
      <c r="CY3394" s="297">
        <f t="shared" si="5058"/>
        <v>0</v>
      </c>
      <c r="CZ3394" s="297">
        <f t="shared" si="5058"/>
        <v>0</v>
      </c>
      <c r="DA3394" s="297">
        <f t="shared" si="5058"/>
        <v>0</v>
      </c>
      <c r="DB3394" s="186">
        <f>SUM(CP3394:DA3394)</f>
        <v>0</v>
      </c>
      <c r="DC3394" s="186"/>
      <c r="DD3394" s="186"/>
      <c r="DE3394" s="186"/>
      <c r="DF3394" s="186"/>
      <c r="DG3394" s="186"/>
      <c r="DH3394" s="186"/>
      <c r="DI3394" s="186"/>
      <c r="DJ3394" s="186"/>
      <c r="DK3394" s="186"/>
      <c r="DL3394" s="186"/>
      <c r="DM3394" s="186"/>
      <c r="DN3394" s="186"/>
      <c r="DO3394" s="186"/>
      <c r="DP3394" s="186"/>
      <c r="DQ3394" s="186"/>
      <c r="DR3394" s="186"/>
    </row>
    <row r="3395" spans="1:122" ht="15" customHeight="1" x14ac:dyDescent="0.2">
      <c r="A3395" s="109"/>
      <c r="B3395" s="109"/>
      <c r="C3395" s="741"/>
      <c r="D3395" s="759"/>
      <c r="E3395" s="760"/>
      <c r="F3395" s="760"/>
      <c r="G3395" s="675" t="s">
        <v>392</v>
      </c>
      <c r="H3395" s="675"/>
      <c r="I3395" s="587" t="s">
        <v>398</v>
      </c>
      <c r="J3395" s="588"/>
      <c r="K3395" s="588"/>
      <c r="L3395" s="588"/>
      <c r="M3395" s="588"/>
      <c r="N3395" s="588"/>
      <c r="O3395" s="589"/>
      <c r="P3395" s="590"/>
      <c r="Q3395" s="591"/>
      <c r="R3395" s="590"/>
      <c r="S3395" s="591"/>
      <c r="T3395" s="590"/>
      <c r="U3395" s="591"/>
      <c r="V3395" s="243"/>
      <c r="W3395" s="243"/>
      <c r="X3395" s="243"/>
      <c r="Y3395" s="243"/>
      <c r="Z3395" s="243"/>
      <c r="AA3395" s="243"/>
      <c r="AB3395" s="243"/>
      <c r="AC3395" s="243"/>
      <c r="AD3395" s="243"/>
      <c r="AE3395" s="109"/>
      <c r="AG3395" s="130">
        <f t="shared" si="4997"/>
        <v>15</v>
      </c>
      <c r="AH3395" s="90">
        <f t="shared" si="4998"/>
        <v>0</v>
      </c>
      <c r="AI3395" s="130">
        <f t="shared" si="4999"/>
        <v>0</v>
      </c>
      <c r="AJ3395" s="130">
        <f t="shared" si="5000"/>
        <v>0</v>
      </c>
      <c r="AK3395" s="130">
        <f t="shared" si="5001"/>
        <v>0</v>
      </c>
      <c r="AL3395" s="130">
        <f t="shared" si="5002"/>
        <v>0</v>
      </c>
      <c r="AM3395" s="359">
        <f t="shared" si="5003"/>
        <v>0</v>
      </c>
      <c r="AN3395" s="130">
        <f t="shared" si="5004"/>
        <v>0</v>
      </c>
      <c r="AO3395" s="130">
        <f t="shared" si="5005"/>
        <v>0</v>
      </c>
      <c r="AP3395" s="130">
        <f t="shared" si="5006"/>
        <v>0</v>
      </c>
      <c r="AQ3395" s="130">
        <f t="shared" si="5007"/>
        <v>0</v>
      </c>
      <c r="AR3395" s="359">
        <f t="shared" si="5008"/>
        <v>0</v>
      </c>
      <c r="AS3395" s="130">
        <f t="shared" si="5009"/>
        <v>0</v>
      </c>
      <c r="AT3395" s="130">
        <f t="shared" si="5010"/>
        <v>0</v>
      </c>
      <c r="AU3395" s="130">
        <f t="shared" si="5011"/>
        <v>0</v>
      </c>
      <c r="AV3395" s="130">
        <f t="shared" si="5012"/>
        <v>0</v>
      </c>
      <c r="AW3395" s="359">
        <f t="shared" si="5013"/>
        <v>0</v>
      </c>
      <c r="AX3395" s="130">
        <f t="shared" si="5014"/>
        <v>0</v>
      </c>
      <c r="AY3395" s="130">
        <f t="shared" si="5015"/>
        <v>0</v>
      </c>
      <c r="AZ3395" s="130">
        <f t="shared" si="5016"/>
        <v>0</v>
      </c>
      <c r="BA3395" s="130">
        <f t="shared" si="5017"/>
        <v>0</v>
      </c>
      <c r="BB3395" s="359">
        <f t="shared" si="5018"/>
        <v>0</v>
      </c>
      <c r="BC3395" s="130">
        <f t="shared" si="5019"/>
        <v>0</v>
      </c>
      <c r="BD3395" s="130">
        <f t="shared" si="5020"/>
        <v>0</v>
      </c>
      <c r="BE3395" s="130">
        <f t="shared" si="5021"/>
        <v>0</v>
      </c>
      <c r="BF3395" s="130">
        <f t="shared" si="5022"/>
        <v>0</v>
      </c>
      <c r="BG3395" s="359">
        <f t="shared" si="5023"/>
        <v>0</v>
      </c>
      <c r="BH3395" s="130">
        <f t="shared" si="5024"/>
        <v>0</v>
      </c>
      <c r="BI3395" s="130">
        <f t="shared" si="5025"/>
        <v>0</v>
      </c>
      <c r="BJ3395" s="130">
        <f t="shared" si="5026"/>
        <v>0</v>
      </c>
      <c r="BK3395" s="130">
        <f t="shared" si="5027"/>
        <v>0</v>
      </c>
      <c r="BL3395" s="359">
        <f t="shared" si="5028"/>
        <v>0</v>
      </c>
      <c r="BM3395" s="90">
        <f t="shared" si="5029"/>
        <v>0</v>
      </c>
      <c r="CO3395" s="186"/>
      <c r="CP3395" s="186"/>
      <c r="CQ3395" s="186"/>
      <c r="CR3395" s="186"/>
      <c r="CS3395" s="186"/>
      <c r="CT3395" s="186"/>
      <c r="CU3395" s="186"/>
      <c r="CV3395" s="186"/>
      <c r="CW3395" s="186"/>
      <c r="CX3395" s="186"/>
      <c r="CY3395" s="186"/>
      <c r="CZ3395" s="186"/>
      <c r="DA3395" s="186"/>
      <c r="DB3395" s="186"/>
      <c r="DC3395" s="186"/>
      <c r="DD3395" s="186"/>
      <c r="DE3395" s="186"/>
      <c r="DF3395" s="186"/>
      <c r="DG3395" s="186"/>
      <c r="DH3395" s="186"/>
      <c r="DI3395" s="186"/>
      <c r="DJ3395" s="186"/>
      <c r="DK3395" s="186"/>
      <c r="DL3395" s="186"/>
      <c r="DM3395" s="186"/>
      <c r="DN3395" s="186"/>
      <c r="DO3395" s="186"/>
      <c r="DP3395" s="186"/>
      <c r="DQ3395" s="186"/>
      <c r="DR3395" s="186"/>
    </row>
    <row r="3396" spans="1:122" ht="24" customHeight="1" x14ac:dyDescent="0.2">
      <c r="A3396" s="109"/>
      <c r="B3396" s="109"/>
      <c r="C3396" s="741"/>
      <c r="D3396" s="759"/>
      <c r="E3396" s="760"/>
      <c r="F3396" s="760"/>
      <c r="G3396" s="675" t="s">
        <v>393</v>
      </c>
      <c r="H3396" s="675"/>
      <c r="I3396" s="587" t="s">
        <v>399</v>
      </c>
      <c r="J3396" s="588"/>
      <c r="K3396" s="588"/>
      <c r="L3396" s="588"/>
      <c r="M3396" s="588"/>
      <c r="N3396" s="588"/>
      <c r="O3396" s="589"/>
      <c r="P3396" s="590"/>
      <c r="Q3396" s="591"/>
      <c r="R3396" s="590"/>
      <c r="S3396" s="591"/>
      <c r="T3396" s="590"/>
      <c r="U3396" s="591"/>
      <c r="V3396" s="243"/>
      <c r="W3396" s="243"/>
      <c r="X3396" s="243"/>
      <c r="Y3396" s="243"/>
      <c r="Z3396" s="243"/>
      <c r="AA3396" s="243"/>
      <c r="AB3396" s="243"/>
      <c r="AC3396" s="243"/>
      <c r="AD3396" s="243"/>
      <c r="AE3396" s="109"/>
      <c r="AG3396" s="130">
        <f t="shared" si="4997"/>
        <v>15</v>
      </c>
      <c r="AH3396" s="90">
        <f t="shared" si="4998"/>
        <v>0</v>
      </c>
      <c r="AI3396" s="130">
        <f t="shared" si="4999"/>
        <v>0</v>
      </c>
      <c r="AJ3396" s="130">
        <f t="shared" si="5000"/>
        <v>0</v>
      </c>
      <c r="AK3396" s="130">
        <f t="shared" si="5001"/>
        <v>0</v>
      </c>
      <c r="AL3396" s="130">
        <f t="shared" si="5002"/>
        <v>0</v>
      </c>
      <c r="AM3396" s="359">
        <f t="shared" si="5003"/>
        <v>0</v>
      </c>
      <c r="AN3396" s="130">
        <f t="shared" si="5004"/>
        <v>0</v>
      </c>
      <c r="AO3396" s="130">
        <f t="shared" si="5005"/>
        <v>0</v>
      </c>
      <c r="AP3396" s="130">
        <f t="shared" si="5006"/>
        <v>0</v>
      </c>
      <c r="AQ3396" s="130">
        <f t="shared" si="5007"/>
        <v>0</v>
      </c>
      <c r="AR3396" s="359">
        <f t="shared" si="5008"/>
        <v>0</v>
      </c>
      <c r="AS3396" s="130">
        <f t="shared" si="5009"/>
        <v>0</v>
      </c>
      <c r="AT3396" s="130">
        <f t="shared" si="5010"/>
        <v>0</v>
      </c>
      <c r="AU3396" s="130">
        <f t="shared" si="5011"/>
        <v>0</v>
      </c>
      <c r="AV3396" s="130">
        <f t="shared" si="5012"/>
        <v>0</v>
      </c>
      <c r="AW3396" s="359">
        <f t="shared" si="5013"/>
        <v>0</v>
      </c>
      <c r="AX3396" s="130">
        <f t="shared" si="5014"/>
        <v>0</v>
      </c>
      <c r="AY3396" s="130">
        <f t="shared" si="5015"/>
        <v>0</v>
      </c>
      <c r="AZ3396" s="130">
        <f t="shared" si="5016"/>
        <v>0</v>
      </c>
      <c r="BA3396" s="130">
        <f t="shared" si="5017"/>
        <v>0</v>
      </c>
      <c r="BB3396" s="359">
        <f t="shared" si="5018"/>
        <v>0</v>
      </c>
      <c r="BC3396" s="130">
        <f t="shared" si="5019"/>
        <v>0</v>
      </c>
      <c r="BD3396" s="130">
        <f t="shared" si="5020"/>
        <v>0</v>
      </c>
      <c r="BE3396" s="130">
        <f t="shared" si="5021"/>
        <v>0</v>
      </c>
      <c r="BF3396" s="130">
        <f t="shared" si="5022"/>
        <v>0</v>
      </c>
      <c r="BG3396" s="359">
        <f t="shared" si="5023"/>
        <v>0</v>
      </c>
      <c r="BH3396" s="130">
        <f t="shared" si="5024"/>
        <v>0</v>
      </c>
      <c r="BI3396" s="130">
        <f t="shared" si="5025"/>
        <v>0</v>
      </c>
      <c r="BJ3396" s="130">
        <f t="shared" si="5026"/>
        <v>0</v>
      </c>
      <c r="BK3396" s="130">
        <f t="shared" si="5027"/>
        <v>0</v>
      </c>
      <c r="BL3396" s="359">
        <f t="shared" si="5028"/>
        <v>0</v>
      </c>
      <c r="BM3396" s="90">
        <f t="shared" si="5029"/>
        <v>0</v>
      </c>
      <c r="CO3396" s="186"/>
      <c r="CP3396" s="186"/>
      <c r="CQ3396" s="186"/>
      <c r="CR3396" s="186"/>
      <c r="CS3396" s="186"/>
      <c r="CT3396" s="186"/>
      <c r="CU3396" s="186"/>
      <c r="CV3396" s="186"/>
      <c r="CW3396" s="186"/>
      <c r="CX3396" s="186"/>
      <c r="CY3396" s="186"/>
      <c r="CZ3396" s="186"/>
      <c r="DA3396" s="186"/>
      <c r="DB3396" s="186"/>
      <c r="DC3396" s="186"/>
      <c r="DD3396" s="186"/>
      <c r="DE3396" s="186"/>
      <c r="DF3396" s="186"/>
      <c r="DG3396" s="186"/>
      <c r="DH3396" s="186"/>
      <c r="DI3396" s="186"/>
      <c r="DJ3396" s="186"/>
      <c r="DK3396" s="186"/>
      <c r="DL3396" s="186"/>
      <c r="DM3396" s="186"/>
      <c r="DN3396" s="186"/>
      <c r="DO3396" s="186"/>
      <c r="DP3396" s="186"/>
      <c r="DQ3396" s="186"/>
      <c r="DR3396" s="186"/>
    </row>
    <row r="3397" spans="1:122" ht="15" customHeight="1" x14ac:dyDescent="0.2">
      <c r="A3397" s="109"/>
      <c r="B3397" s="109"/>
      <c r="C3397" s="741"/>
      <c r="D3397" s="759"/>
      <c r="E3397" s="760"/>
      <c r="F3397" s="760"/>
      <c r="G3397" s="675" t="s">
        <v>394</v>
      </c>
      <c r="H3397" s="675"/>
      <c r="I3397" s="587" t="s">
        <v>400</v>
      </c>
      <c r="J3397" s="588"/>
      <c r="K3397" s="588"/>
      <c r="L3397" s="588"/>
      <c r="M3397" s="588"/>
      <c r="N3397" s="588"/>
      <c r="O3397" s="589"/>
      <c r="P3397" s="590"/>
      <c r="Q3397" s="591"/>
      <c r="R3397" s="590"/>
      <c r="S3397" s="591"/>
      <c r="T3397" s="590"/>
      <c r="U3397" s="591"/>
      <c r="V3397" s="243"/>
      <c r="W3397" s="243"/>
      <c r="X3397" s="243"/>
      <c r="Y3397" s="243"/>
      <c r="Z3397" s="243"/>
      <c r="AA3397" s="243"/>
      <c r="AB3397" s="243"/>
      <c r="AC3397" s="243"/>
      <c r="AD3397" s="243"/>
      <c r="AE3397" s="109"/>
      <c r="AG3397" s="130">
        <f t="shared" si="4997"/>
        <v>15</v>
      </c>
      <c r="AH3397" s="90">
        <f t="shared" si="4998"/>
        <v>0</v>
      </c>
      <c r="AI3397" s="130">
        <f t="shared" si="4999"/>
        <v>0</v>
      </c>
      <c r="AJ3397" s="130">
        <f t="shared" si="5000"/>
        <v>0</v>
      </c>
      <c r="AK3397" s="130">
        <f t="shared" si="5001"/>
        <v>0</v>
      </c>
      <c r="AL3397" s="130">
        <f t="shared" si="5002"/>
        <v>0</v>
      </c>
      <c r="AM3397" s="359">
        <f t="shared" si="5003"/>
        <v>0</v>
      </c>
      <c r="AN3397" s="130">
        <f t="shared" si="5004"/>
        <v>0</v>
      </c>
      <c r="AO3397" s="130">
        <f t="shared" si="5005"/>
        <v>0</v>
      </c>
      <c r="AP3397" s="130">
        <f t="shared" si="5006"/>
        <v>0</v>
      </c>
      <c r="AQ3397" s="130">
        <f t="shared" si="5007"/>
        <v>0</v>
      </c>
      <c r="AR3397" s="359">
        <f t="shared" si="5008"/>
        <v>0</v>
      </c>
      <c r="AS3397" s="130">
        <f t="shared" si="5009"/>
        <v>0</v>
      </c>
      <c r="AT3397" s="130">
        <f t="shared" si="5010"/>
        <v>0</v>
      </c>
      <c r="AU3397" s="130">
        <f t="shared" si="5011"/>
        <v>0</v>
      </c>
      <c r="AV3397" s="130">
        <f t="shared" si="5012"/>
        <v>0</v>
      </c>
      <c r="AW3397" s="359">
        <f t="shared" si="5013"/>
        <v>0</v>
      </c>
      <c r="AX3397" s="130">
        <f t="shared" si="5014"/>
        <v>0</v>
      </c>
      <c r="AY3397" s="130">
        <f t="shared" si="5015"/>
        <v>0</v>
      </c>
      <c r="AZ3397" s="130">
        <f t="shared" si="5016"/>
        <v>0</v>
      </c>
      <c r="BA3397" s="130">
        <f t="shared" si="5017"/>
        <v>0</v>
      </c>
      <c r="BB3397" s="359">
        <f t="shared" si="5018"/>
        <v>0</v>
      </c>
      <c r="BC3397" s="130">
        <f t="shared" si="5019"/>
        <v>0</v>
      </c>
      <c r="BD3397" s="130">
        <f t="shared" si="5020"/>
        <v>0</v>
      </c>
      <c r="BE3397" s="130">
        <f t="shared" si="5021"/>
        <v>0</v>
      </c>
      <c r="BF3397" s="130">
        <f t="shared" si="5022"/>
        <v>0</v>
      </c>
      <c r="BG3397" s="359">
        <f t="shared" si="5023"/>
        <v>0</v>
      </c>
      <c r="BH3397" s="130">
        <f t="shared" si="5024"/>
        <v>0</v>
      </c>
      <c r="BI3397" s="130">
        <f t="shared" si="5025"/>
        <v>0</v>
      </c>
      <c r="BJ3397" s="130">
        <f t="shared" si="5026"/>
        <v>0</v>
      </c>
      <c r="BK3397" s="130">
        <f t="shared" si="5027"/>
        <v>0</v>
      </c>
      <c r="BL3397" s="359">
        <f t="shared" si="5028"/>
        <v>0</v>
      </c>
      <c r="BM3397" s="90">
        <f t="shared" si="5029"/>
        <v>0</v>
      </c>
      <c r="CO3397" s="186"/>
      <c r="CP3397" s="186"/>
      <c r="CQ3397" s="186"/>
      <c r="CR3397" s="186"/>
      <c r="CS3397" s="186"/>
      <c r="CT3397" s="186"/>
      <c r="CU3397" s="186"/>
      <c r="CV3397" s="186"/>
      <c r="CW3397" s="186"/>
      <c r="CX3397" s="186"/>
      <c r="CY3397" s="186"/>
      <c r="CZ3397" s="186"/>
      <c r="DA3397" s="186"/>
      <c r="DB3397" s="186"/>
      <c r="DC3397" s="186"/>
      <c r="DD3397" s="186"/>
      <c r="DE3397" s="186"/>
      <c r="DF3397" s="186"/>
      <c r="DG3397" s="186"/>
      <c r="DH3397" s="186"/>
      <c r="DI3397" s="186"/>
      <c r="DJ3397" s="186"/>
      <c r="DK3397" s="186"/>
      <c r="DL3397" s="186"/>
      <c r="DM3397" s="186"/>
      <c r="DN3397" s="186"/>
      <c r="DO3397" s="186"/>
      <c r="DP3397" s="186"/>
      <c r="DQ3397" s="186"/>
      <c r="DR3397" s="186"/>
    </row>
    <row r="3398" spans="1:122" ht="15" customHeight="1" x14ac:dyDescent="0.2">
      <c r="A3398" s="109"/>
      <c r="B3398" s="109"/>
      <c r="C3398" s="741"/>
      <c r="D3398" s="759"/>
      <c r="E3398" s="760"/>
      <c r="F3398" s="760"/>
      <c r="G3398" s="675" t="s">
        <v>395</v>
      </c>
      <c r="H3398" s="675"/>
      <c r="I3398" s="587" t="s">
        <v>401</v>
      </c>
      <c r="J3398" s="588"/>
      <c r="K3398" s="588"/>
      <c r="L3398" s="588"/>
      <c r="M3398" s="588"/>
      <c r="N3398" s="588"/>
      <c r="O3398" s="589"/>
      <c r="P3398" s="590"/>
      <c r="Q3398" s="591"/>
      <c r="R3398" s="590"/>
      <c r="S3398" s="591"/>
      <c r="T3398" s="590"/>
      <c r="U3398" s="591"/>
      <c r="V3398" s="243"/>
      <c r="W3398" s="243"/>
      <c r="X3398" s="243"/>
      <c r="Y3398" s="243"/>
      <c r="Z3398" s="243"/>
      <c r="AA3398" s="243"/>
      <c r="AB3398" s="243"/>
      <c r="AC3398" s="243"/>
      <c r="AD3398" s="243"/>
      <c r="AE3398" s="109"/>
      <c r="AG3398" s="130">
        <f t="shared" si="4997"/>
        <v>15</v>
      </c>
      <c r="AH3398" s="90">
        <f t="shared" si="4998"/>
        <v>0</v>
      </c>
      <c r="AI3398" s="130">
        <f t="shared" si="4999"/>
        <v>0</v>
      </c>
      <c r="AJ3398" s="130">
        <f t="shared" si="5000"/>
        <v>0</v>
      </c>
      <c r="AK3398" s="130">
        <f t="shared" si="5001"/>
        <v>0</v>
      </c>
      <c r="AL3398" s="130">
        <f t="shared" si="5002"/>
        <v>0</v>
      </c>
      <c r="AM3398" s="359">
        <f t="shared" si="5003"/>
        <v>0</v>
      </c>
      <c r="AN3398" s="130">
        <f t="shared" si="5004"/>
        <v>0</v>
      </c>
      <c r="AO3398" s="130">
        <f t="shared" si="5005"/>
        <v>0</v>
      </c>
      <c r="AP3398" s="130">
        <f t="shared" si="5006"/>
        <v>0</v>
      </c>
      <c r="AQ3398" s="130">
        <f t="shared" si="5007"/>
        <v>0</v>
      </c>
      <c r="AR3398" s="359">
        <f t="shared" si="5008"/>
        <v>0</v>
      </c>
      <c r="AS3398" s="130">
        <f t="shared" si="5009"/>
        <v>0</v>
      </c>
      <c r="AT3398" s="130">
        <f t="shared" si="5010"/>
        <v>0</v>
      </c>
      <c r="AU3398" s="130">
        <f t="shared" si="5011"/>
        <v>0</v>
      </c>
      <c r="AV3398" s="130">
        <f t="shared" si="5012"/>
        <v>0</v>
      </c>
      <c r="AW3398" s="359">
        <f t="shared" si="5013"/>
        <v>0</v>
      </c>
      <c r="AX3398" s="130">
        <f t="shared" si="5014"/>
        <v>0</v>
      </c>
      <c r="AY3398" s="130">
        <f t="shared" si="5015"/>
        <v>0</v>
      </c>
      <c r="AZ3398" s="130">
        <f t="shared" si="5016"/>
        <v>0</v>
      </c>
      <c r="BA3398" s="130">
        <f t="shared" si="5017"/>
        <v>0</v>
      </c>
      <c r="BB3398" s="359">
        <f t="shared" si="5018"/>
        <v>0</v>
      </c>
      <c r="BC3398" s="130">
        <f t="shared" si="5019"/>
        <v>0</v>
      </c>
      <c r="BD3398" s="130">
        <f t="shared" si="5020"/>
        <v>0</v>
      </c>
      <c r="BE3398" s="130">
        <f t="shared" si="5021"/>
        <v>0</v>
      </c>
      <c r="BF3398" s="130">
        <f t="shared" si="5022"/>
        <v>0</v>
      </c>
      <c r="BG3398" s="359">
        <f t="shared" si="5023"/>
        <v>0</v>
      </c>
      <c r="BH3398" s="130">
        <f t="shared" si="5024"/>
        <v>0</v>
      </c>
      <c r="BI3398" s="130">
        <f t="shared" si="5025"/>
        <v>0</v>
      </c>
      <c r="BJ3398" s="130">
        <f t="shared" si="5026"/>
        <v>0</v>
      </c>
      <c r="BK3398" s="130">
        <f t="shared" si="5027"/>
        <v>0</v>
      </c>
      <c r="BL3398" s="359">
        <f t="shared" si="5028"/>
        <v>0</v>
      </c>
      <c r="BM3398" s="90">
        <f t="shared" si="5029"/>
        <v>0</v>
      </c>
      <c r="BO3398" s="246" t="s">
        <v>2104</v>
      </c>
      <c r="BP3398" s="246" t="s">
        <v>2048</v>
      </c>
      <c r="BQ3398" s="246" t="s">
        <v>2049</v>
      </c>
      <c r="BR3398" s="246" t="s">
        <v>84</v>
      </c>
      <c r="BS3398" s="246" t="s">
        <v>2048</v>
      </c>
      <c r="BT3398" s="246" t="s">
        <v>2049</v>
      </c>
      <c r="BU3398" s="246" t="s">
        <v>84</v>
      </c>
      <c r="BV3398" s="246" t="s">
        <v>2048</v>
      </c>
      <c r="BW3398" s="246" t="s">
        <v>2049</v>
      </c>
      <c r="BX3398" s="246" t="s">
        <v>84</v>
      </c>
      <c r="BY3398" s="246" t="s">
        <v>2048</v>
      </c>
      <c r="BZ3398" s="246" t="s">
        <v>2049</v>
      </c>
      <c r="CO3398" s="186"/>
      <c r="CP3398" s="186"/>
      <c r="CQ3398" s="186"/>
      <c r="CR3398" s="186"/>
      <c r="CS3398" s="186"/>
      <c r="CT3398" s="186"/>
      <c r="CU3398" s="186"/>
      <c r="CV3398" s="186"/>
      <c r="CW3398" s="186"/>
      <c r="CX3398" s="186"/>
      <c r="CY3398" s="186"/>
      <c r="CZ3398" s="186"/>
      <c r="DA3398" s="186"/>
      <c r="DB3398" s="186"/>
      <c r="DC3398" s="186"/>
      <c r="DD3398" s="186"/>
      <c r="DE3398" s="186"/>
      <c r="DF3398" s="186"/>
      <c r="DG3398" s="186"/>
      <c r="DH3398" s="186"/>
      <c r="DI3398" s="186"/>
      <c r="DJ3398" s="186"/>
      <c r="DK3398" s="186"/>
      <c r="DL3398" s="186"/>
      <c r="DM3398" s="186"/>
      <c r="DN3398" s="186"/>
      <c r="DO3398" s="186"/>
      <c r="DP3398" s="186"/>
      <c r="DQ3398" s="186"/>
      <c r="DR3398" s="186"/>
    </row>
    <row r="3399" spans="1:122" ht="15" customHeight="1" x14ac:dyDescent="0.25">
      <c r="A3399" s="109"/>
      <c r="B3399" s="109"/>
      <c r="C3399" s="741"/>
      <c r="D3399" s="759"/>
      <c r="E3399" s="760"/>
      <c r="F3399" s="760"/>
      <c r="G3399" s="675" t="s">
        <v>396</v>
      </c>
      <c r="H3399" s="675"/>
      <c r="I3399" s="587" t="s">
        <v>402</v>
      </c>
      <c r="J3399" s="588"/>
      <c r="K3399" s="588"/>
      <c r="L3399" s="588"/>
      <c r="M3399" s="588"/>
      <c r="N3399" s="588"/>
      <c r="O3399" s="589"/>
      <c r="P3399" s="590"/>
      <c r="Q3399" s="591"/>
      <c r="R3399" s="590"/>
      <c r="S3399" s="591"/>
      <c r="T3399" s="590"/>
      <c r="U3399" s="591"/>
      <c r="V3399" s="243"/>
      <c r="W3399" s="243"/>
      <c r="X3399" s="243"/>
      <c r="Y3399" s="243"/>
      <c r="Z3399" s="243"/>
      <c r="AA3399" s="243"/>
      <c r="AB3399" s="243"/>
      <c r="AC3399" s="243"/>
      <c r="AD3399" s="243"/>
      <c r="AE3399" s="109"/>
      <c r="AG3399" s="130">
        <f t="shared" si="4997"/>
        <v>15</v>
      </c>
      <c r="AH3399" s="90">
        <f t="shared" si="4998"/>
        <v>0</v>
      </c>
      <c r="AI3399" s="130">
        <f t="shared" si="4999"/>
        <v>0</v>
      </c>
      <c r="AJ3399" s="130">
        <f t="shared" si="5000"/>
        <v>0</v>
      </c>
      <c r="AK3399" s="130">
        <f t="shared" si="5001"/>
        <v>0</v>
      </c>
      <c r="AL3399" s="130">
        <f t="shared" si="5002"/>
        <v>0</v>
      </c>
      <c r="AM3399" s="359">
        <f t="shared" si="5003"/>
        <v>0</v>
      </c>
      <c r="AN3399" s="130">
        <f t="shared" si="5004"/>
        <v>0</v>
      </c>
      <c r="AO3399" s="130">
        <f t="shared" si="5005"/>
        <v>0</v>
      </c>
      <c r="AP3399" s="130">
        <f t="shared" si="5006"/>
        <v>0</v>
      </c>
      <c r="AQ3399" s="130">
        <f t="shared" si="5007"/>
        <v>0</v>
      </c>
      <c r="AR3399" s="359">
        <f t="shared" si="5008"/>
        <v>0</v>
      </c>
      <c r="AS3399" s="130">
        <f t="shared" si="5009"/>
        <v>0</v>
      </c>
      <c r="AT3399" s="130">
        <f t="shared" si="5010"/>
        <v>0</v>
      </c>
      <c r="AU3399" s="130">
        <f t="shared" si="5011"/>
        <v>0</v>
      </c>
      <c r="AV3399" s="130">
        <f t="shared" si="5012"/>
        <v>0</v>
      </c>
      <c r="AW3399" s="359">
        <f t="shared" si="5013"/>
        <v>0</v>
      </c>
      <c r="AX3399" s="130">
        <f t="shared" si="5014"/>
        <v>0</v>
      </c>
      <c r="AY3399" s="130">
        <f t="shared" si="5015"/>
        <v>0</v>
      </c>
      <c r="AZ3399" s="130">
        <f t="shared" si="5016"/>
        <v>0</v>
      </c>
      <c r="BA3399" s="130">
        <f t="shared" si="5017"/>
        <v>0</v>
      </c>
      <c r="BB3399" s="359">
        <f t="shared" si="5018"/>
        <v>0</v>
      </c>
      <c r="BC3399" s="130">
        <f t="shared" si="5019"/>
        <v>0</v>
      </c>
      <c r="BD3399" s="130">
        <f t="shared" si="5020"/>
        <v>0</v>
      </c>
      <c r="BE3399" s="130">
        <f t="shared" si="5021"/>
        <v>0</v>
      </c>
      <c r="BF3399" s="130">
        <f t="shared" si="5022"/>
        <v>0</v>
      </c>
      <c r="BG3399" s="359">
        <f t="shared" si="5023"/>
        <v>0</v>
      </c>
      <c r="BH3399" s="130">
        <f t="shared" si="5024"/>
        <v>0</v>
      </c>
      <c r="BI3399" s="130">
        <f t="shared" si="5025"/>
        <v>0</v>
      </c>
      <c r="BJ3399" s="130">
        <f t="shared" si="5026"/>
        <v>0</v>
      </c>
      <c r="BK3399" s="130">
        <f t="shared" si="5027"/>
        <v>0</v>
      </c>
      <c r="BL3399" s="359">
        <f t="shared" si="5028"/>
        <v>0</v>
      </c>
      <c r="BM3399" s="90">
        <f t="shared" si="5029"/>
        <v>0</v>
      </c>
      <c r="BN3399" s="186" t="s">
        <v>2077</v>
      </c>
      <c r="BO3399" s="178">
        <f>IF($AG$3378=$AH$3378,0,IF(
OR(
AND(BO3403=0,BO3402&gt;0),
AND(BO3403="NS",BO3401&gt;0),
AND(BO3403="NS",BO3401=0,BO3402=0)),1,
IF(OR(
AND(BO3402&gt;=2,BO3401&lt;BO3403),
AND(BO3403="NS",BO3401=0,BO3402&gt;0),
BO3403=BO3401,
AND(BO3403="NA",BO3402=0,BO3401=0,BO3400&gt;0)),0,1)))</f>
        <v>0</v>
      </c>
      <c r="BP3399" s="178">
        <f t="shared" ref="BP3399:BZ3399" si="5059">IF($AG$3378=$AH$3378,0,IF(
OR(
AND(BP3403=0,BP3402&gt;0),
AND(BP3403="NS",BP3401&gt;0),
AND(BP3403="NS",BP3401=0,BP3402=0)),1,
IF(OR(
AND(BP3402&gt;=2,BP3401&lt;BP3403),
AND(BP3403="NS",BP3401=0,BP3402&gt;0),
BP3403=BP3401,
AND(BP3403="NA",BP3402=0,BP3401=0,BP3400&gt;0)),0,1)))</f>
        <v>0</v>
      </c>
      <c r="BQ3399" s="178">
        <f t="shared" si="5059"/>
        <v>0</v>
      </c>
      <c r="BR3399" s="178">
        <f t="shared" si="5059"/>
        <v>0</v>
      </c>
      <c r="BS3399" s="178">
        <f t="shared" si="5059"/>
        <v>0</v>
      </c>
      <c r="BT3399" s="178">
        <f t="shared" si="5059"/>
        <v>0</v>
      </c>
      <c r="BU3399" s="178">
        <f t="shared" si="5059"/>
        <v>0</v>
      </c>
      <c r="BV3399" s="178">
        <f t="shared" si="5059"/>
        <v>0</v>
      </c>
      <c r="BW3399" s="178">
        <f t="shared" si="5059"/>
        <v>0</v>
      </c>
      <c r="BX3399" s="178">
        <f t="shared" si="5059"/>
        <v>0</v>
      </c>
      <c r="BY3399" s="178">
        <f t="shared" si="5059"/>
        <v>0</v>
      </c>
      <c r="BZ3399" s="178">
        <f t="shared" si="5059"/>
        <v>0</v>
      </c>
      <c r="CA3399" s="186">
        <f>SUM(BO3399:BZ3399)</f>
        <v>0</v>
      </c>
      <c r="CO3399" s="297" t="s">
        <v>2171</v>
      </c>
      <c r="CP3399" s="297">
        <f>IF(AND(SUM(P3394:Q3399,P3405)=0,SUM(COUNTIF(P3394:Q3399,"NS"),COUNTIF(P3405,"NS")&gt;0)),"NS",SUM(P3394:Q3399,P3405))</f>
        <v>0</v>
      </c>
      <c r="CQ3399" s="297">
        <f>IF(AND(SUM(R3394:S3399,R3405)=0,SUM(COUNTIF(R3394:S3399,"NS"),COUNTIF(R3405,"NS")&gt;0)),"NS",SUM(R3394:S3399,R3405))</f>
        <v>0</v>
      </c>
      <c r="CR3399" s="297">
        <f>IF(AND(SUM(T3394:U3399,T3405)=0,SUM(COUNTIF(T3394:U3399,"NS"),COUNTIF(T3405,"NS")&gt;0)),"NS",SUM(T3394:U3399,T3405))</f>
        <v>0</v>
      </c>
      <c r="CS3399" s="297">
        <f>IF(AND(SUM(V3394:V3399,V3405)=0,SUM(COUNTIF(V3394:V3399,"NS"),COUNTIF(V3405,"NS")&gt;0)),"NS",SUM(V3394:V3399,V3405))</f>
        <v>0</v>
      </c>
      <c r="CT3399" s="297">
        <f t="shared" ref="CT3399" si="5060">IF(AND(SUM(W3394:W3399,W3405)=0,SUM(COUNTIF(W3394:W3399,"NS"),COUNTIF(W3405,"NS")&gt;0)),"NS",SUM(W3394:W3399,W3405))</f>
        <v>0</v>
      </c>
      <c r="CU3399" s="297">
        <f t="shared" ref="CU3399" si="5061">IF(AND(SUM(X3394:X3399,X3405)=0,SUM(COUNTIF(X3394:X3399,"NS"),COUNTIF(X3405,"NS")&gt;0)),"NS",SUM(X3394:X3399,X3405))</f>
        <v>0</v>
      </c>
      <c r="CV3399" s="297">
        <f t="shared" ref="CV3399" si="5062">IF(AND(SUM(Y3394:Y3399,Y3405)=0,SUM(COUNTIF(Y3394:Y3399,"NS"),COUNTIF(Y3405,"NS")&gt;0)),"NS",SUM(Y3394:Y3399,Y3405))</f>
        <v>0</v>
      </c>
      <c r="CW3399" s="297">
        <f t="shared" ref="CW3399" si="5063">IF(AND(SUM(Z3394:Z3399,Z3405)=0,SUM(COUNTIF(Z3394:Z3399,"NS"),COUNTIF(Z3405,"NS")&gt;0)),"NS",SUM(Z3394:Z3399,Z3405))</f>
        <v>0</v>
      </c>
      <c r="CX3399" s="297">
        <f t="shared" ref="CX3399" si="5064">IF(AND(SUM(AA3394:AA3399,AA3405)=0,SUM(COUNTIF(AA3394:AA3399,"NS"),COUNTIF(AA3405,"NS")&gt;0)),"NS",SUM(AA3394:AA3399,AA3405))</f>
        <v>0</v>
      </c>
      <c r="CY3399" s="297">
        <f t="shared" ref="CY3399" si="5065">IF(AND(SUM(AB3394:AB3399,AB3405)=0,SUM(COUNTIF(AB3394:AB3399,"NS"),COUNTIF(AB3405,"NS")&gt;0)),"NS",SUM(AB3394:AB3399,AB3405))</f>
        <v>0</v>
      </c>
      <c r="CZ3399" s="297">
        <f t="shared" ref="CZ3399" si="5066">IF(AND(SUM(AC3394:AC3399,AC3405)=0,SUM(COUNTIF(AC3394:AC3399,"NS"),COUNTIF(AC3405,"NS")&gt;0)),"NS",SUM(AC3394:AC3399,AC3405))</f>
        <v>0</v>
      </c>
      <c r="DA3399" s="297">
        <f t="shared" ref="DA3399" si="5067">IF(AND(SUM(AD3394:AD3399,AD3405)=0,SUM(COUNTIF(AD3394:AD3399,"NS"),COUNTIF(AD3405,"NS")&gt;0)),"NS",SUM(AD3394:AD3399,AD3405))</f>
        <v>0</v>
      </c>
      <c r="DB3399" s="186"/>
      <c r="DC3399" s="186"/>
      <c r="DD3399" s="186"/>
      <c r="DE3399" s="186"/>
      <c r="DF3399" s="186"/>
      <c r="DG3399" s="186"/>
      <c r="DH3399" s="186"/>
      <c r="DI3399" s="186"/>
      <c r="DJ3399" s="186"/>
      <c r="DK3399" s="186"/>
      <c r="DL3399" s="186"/>
      <c r="DM3399" s="186"/>
      <c r="DN3399" s="186"/>
      <c r="DO3399" s="186"/>
      <c r="DP3399" s="186"/>
      <c r="DQ3399" s="186"/>
      <c r="DR3399" s="186"/>
    </row>
    <row r="3400" spans="1:122" ht="15" customHeight="1" x14ac:dyDescent="0.25">
      <c r="A3400" s="109"/>
      <c r="B3400" s="109"/>
      <c r="C3400" s="741"/>
      <c r="D3400" s="759"/>
      <c r="E3400" s="760"/>
      <c r="F3400" s="760"/>
      <c r="G3400" s="630" t="s">
        <v>408</v>
      </c>
      <c r="H3400" s="630"/>
      <c r="I3400" s="151"/>
      <c r="J3400" s="588" t="s">
        <v>403</v>
      </c>
      <c r="K3400" s="588"/>
      <c r="L3400" s="588"/>
      <c r="M3400" s="588"/>
      <c r="N3400" s="588"/>
      <c r="O3400" s="589"/>
      <c r="P3400" s="590"/>
      <c r="Q3400" s="591"/>
      <c r="R3400" s="590"/>
      <c r="S3400" s="591"/>
      <c r="T3400" s="590"/>
      <c r="U3400" s="591"/>
      <c r="V3400" s="243"/>
      <c r="W3400" s="243"/>
      <c r="X3400" s="243"/>
      <c r="Y3400" s="243"/>
      <c r="Z3400" s="243"/>
      <c r="AA3400" s="243"/>
      <c r="AB3400" s="243"/>
      <c r="AC3400" s="243"/>
      <c r="AD3400" s="243"/>
      <c r="AE3400" s="109"/>
      <c r="AG3400" s="130">
        <f t="shared" si="4997"/>
        <v>15</v>
      </c>
      <c r="AH3400" s="90">
        <f t="shared" si="4998"/>
        <v>0</v>
      </c>
      <c r="AI3400" s="130">
        <f t="shared" si="4999"/>
        <v>0</v>
      </c>
      <c r="AJ3400" s="130">
        <f t="shared" si="5000"/>
        <v>0</v>
      </c>
      <c r="AK3400" s="130">
        <f t="shared" si="5001"/>
        <v>0</v>
      </c>
      <c r="AL3400" s="130">
        <f t="shared" si="5002"/>
        <v>0</v>
      </c>
      <c r="AM3400" s="359">
        <f t="shared" si="5003"/>
        <v>0</v>
      </c>
      <c r="AN3400" s="130">
        <f t="shared" si="5004"/>
        <v>0</v>
      </c>
      <c r="AO3400" s="130">
        <f t="shared" si="5005"/>
        <v>0</v>
      </c>
      <c r="AP3400" s="130">
        <f t="shared" si="5006"/>
        <v>0</v>
      </c>
      <c r="AQ3400" s="130">
        <f t="shared" si="5007"/>
        <v>0</v>
      </c>
      <c r="AR3400" s="359">
        <f t="shared" si="5008"/>
        <v>0</v>
      </c>
      <c r="AS3400" s="130">
        <f t="shared" si="5009"/>
        <v>0</v>
      </c>
      <c r="AT3400" s="130">
        <f t="shared" si="5010"/>
        <v>0</v>
      </c>
      <c r="AU3400" s="130">
        <f t="shared" si="5011"/>
        <v>0</v>
      </c>
      <c r="AV3400" s="130">
        <f t="shared" si="5012"/>
        <v>0</v>
      </c>
      <c r="AW3400" s="359">
        <f t="shared" si="5013"/>
        <v>0</v>
      </c>
      <c r="AX3400" s="130">
        <f t="shared" si="5014"/>
        <v>0</v>
      </c>
      <c r="AY3400" s="130">
        <f t="shared" si="5015"/>
        <v>0</v>
      </c>
      <c r="AZ3400" s="130">
        <f t="shared" si="5016"/>
        <v>0</v>
      </c>
      <c r="BA3400" s="130">
        <f t="shared" si="5017"/>
        <v>0</v>
      </c>
      <c r="BB3400" s="359">
        <f t="shared" si="5018"/>
        <v>0</v>
      </c>
      <c r="BC3400" s="130">
        <f t="shared" si="5019"/>
        <v>0</v>
      </c>
      <c r="BD3400" s="130">
        <f t="shared" si="5020"/>
        <v>0</v>
      </c>
      <c r="BE3400" s="130">
        <f t="shared" si="5021"/>
        <v>0</v>
      </c>
      <c r="BF3400" s="130">
        <f t="shared" si="5022"/>
        <v>0</v>
      </c>
      <c r="BG3400" s="359">
        <f t="shared" si="5023"/>
        <v>0</v>
      </c>
      <c r="BH3400" s="130">
        <f t="shared" si="5024"/>
        <v>0</v>
      </c>
      <c r="BI3400" s="130">
        <f t="shared" si="5025"/>
        <v>0</v>
      </c>
      <c r="BJ3400" s="130">
        <f t="shared" si="5026"/>
        <v>0</v>
      </c>
      <c r="BK3400" s="130">
        <f t="shared" si="5027"/>
        <v>0</v>
      </c>
      <c r="BL3400" s="359">
        <f t="shared" si="5028"/>
        <v>0</v>
      </c>
      <c r="BM3400" s="90">
        <f t="shared" si="5029"/>
        <v>0</v>
      </c>
      <c r="BN3400" s="90" t="s">
        <v>2058</v>
      </c>
      <c r="BO3400" s="90">
        <f>COUNTIF(P3400:Q3404,"NA")</f>
        <v>0</v>
      </c>
      <c r="BP3400" s="90">
        <f>COUNTIF(R3400:S3404,"NA")</f>
        <v>0</v>
      </c>
      <c r="BQ3400" s="90">
        <f>COUNTIF(T3400:U3404,"NA")</f>
        <v>0</v>
      </c>
      <c r="BR3400" s="90">
        <f>COUNTIF(V3400:V3404,"NA")</f>
        <v>0</v>
      </c>
      <c r="BS3400" s="90">
        <f>COUNTIF(W3400:W3404,"NA")</f>
        <v>0</v>
      </c>
      <c r="BT3400" s="90">
        <f>COUNTIF(X3400:X3404,"NA")</f>
        <v>0</v>
      </c>
      <c r="BU3400" s="90">
        <f t="shared" ref="BU3400" si="5068">COUNTIF(Y3400:Y3404,"NA")</f>
        <v>0</v>
      </c>
      <c r="BV3400" s="90">
        <f t="shared" ref="BV3400" si="5069">COUNTIF(Z3400:Z3404,"NA")</f>
        <v>0</v>
      </c>
      <c r="BW3400" s="90">
        <f t="shared" ref="BW3400" si="5070">COUNTIF(AA3400:AA3404,"NA")</f>
        <v>0</v>
      </c>
      <c r="BX3400" s="90">
        <f t="shared" ref="BX3400" si="5071">COUNTIF(AB3400:AB3404,"NA")</f>
        <v>0</v>
      </c>
      <c r="BY3400" s="90">
        <f t="shared" ref="BY3400" si="5072">COUNTIF(AC3400:AC3404,"NA")</f>
        <v>0</v>
      </c>
      <c r="BZ3400" s="90">
        <f t="shared" ref="BZ3400" si="5073">COUNTIF(AD3400:AD3404,"NA")</f>
        <v>0</v>
      </c>
      <c r="CO3400" s="297" t="s">
        <v>2078</v>
      </c>
      <c r="CP3400" s="297">
        <f>SUM(P3394:Q3399)</f>
        <v>0</v>
      </c>
      <c r="CQ3400" s="297">
        <f>SUM(R3394:S3399)</f>
        <v>0</v>
      </c>
      <c r="CR3400" s="297">
        <f>SUM(T3394:U3399)</f>
        <v>0</v>
      </c>
      <c r="CS3400" s="297">
        <f t="shared" ref="CS3400" si="5074">SUM(V3394:V3399)</f>
        <v>0</v>
      </c>
      <c r="CT3400" s="297">
        <f t="shared" ref="CT3400" si="5075">SUM(W3394:W3399)</f>
        <v>0</v>
      </c>
      <c r="CU3400" s="297">
        <f t="shared" ref="CU3400" si="5076">SUM(X3394:X3399)</f>
        <v>0</v>
      </c>
      <c r="CV3400" s="297">
        <f t="shared" ref="CV3400" si="5077">SUM(Y3394:Y3399)</f>
        <v>0</v>
      </c>
      <c r="CW3400" s="297">
        <f t="shared" ref="CW3400" si="5078">SUM(Z3394:Z3399)</f>
        <v>0</v>
      </c>
      <c r="CX3400" s="297">
        <f t="shared" ref="CX3400" si="5079">SUM(AA3394:AA3399)</f>
        <v>0</v>
      </c>
      <c r="CY3400" s="297">
        <f t="shared" ref="CY3400" si="5080">SUM(AB3394:AB3399)</f>
        <v>0</v>
      </c>
      <c r="CZ3400" s="297">
        <f t="shared" ref="CZ3400" si="5081">SUM(AC3394:AC3399)</f>
        <v>0</v>
      </c>
      <c r="DA3400" s="297">
        <f t="shared" ref="DA3400" si="5082">SUM(AD3394:AD3399)</f>
        <v>0</v>
      </c>
      <c r="DB3400" s="186"/>
      <c r="DC3400" s="186"/>
      <c r="DD3400" s="186"/>
      <c r="DE3400" s="186"/>
      <c r="DF3400" s="186"/>
      <c r="DG3400" s="186"/>
      <c r="DH3400" s="186"/>
      <c r="DI3400" s="186"/>
      <c r="DJ3400" s="186"/>
      <c r="DK3400" s="186"/>
      <c r="DL3400" s="186"/>
      <c r="DM3400" s="186"/>
      <c r="DN3400" s="186"/>
      <c r="DO3400" s="186"/>
      <c r="DP3400" s="186"/>
      <c r="DQ3400" s="186"/>
      <c r="DR3400" s="186"/>
    </row>
    <row r="3401" spans="1:122" ht="15" customHeight="1" x14ac:dyDescent="0.25">
      <c r="A3401" s="109"/>
      <c r="B3401" s="109"/>
      <c r="C3401" s="741"/>
      <c r="D3401" s="759"/>
      <c r="E3401" s="760"/>
      <c r="F3401" s="760"/>
      <c r="G3401" s="630" t="s">
        <v>409</v>
      </c>
      <c r="H3401" s="630"/>
      <c r="I3401" s="151"/>
      <c r="J3401" s="588" t="s">
        <v>404</v>
      </c>
      <c r="K3401" s="588"/>
      <c r="L3401" s="588"/>
      <c r="M3401" s="588"/>
      <c r="N3401" s="588"/>
      <c r="O3401" s="589"/>
      <c r="P3401" s="590"/>
      <c r="Q3401" s="591"/>
      <c r="R3401" s="590"/>
      <c r="S3401" s="591"/>
      <c r="T3401" s="590"/>
      <c r="U3401" s="591"/>
      <c r="V3401" s="243"/>
      <c r="W3401" s="243"/>
      <c r="X3401" s="243"/>
      <c r="Y3401" s="243"/>
      <c r="Z3401" s="243"/>
      <c r="AA3401" s="243"/>
      <c r="AB3401" s="243"/>
      <c r="AC3401" s="243"/>
      <c r="AD3401" s="243"/>
      <c r="AE3401" s="109"/>
      <c r="AG3401" s="130">
        <f t="shared" si="4997"/>
        <v>15</v>
      </c>
      <c r="AH3401" s="90">
        <f t="shared" si="4998"/>
        <v>0</v>
      </c>
      <c r="AI3401" s="130">
        <f t="shared" si="4999"/>
        <v>0</v>
      </c>
      <c r="AJ3401" s="130">
        <f t="shared" si="5000"/>
        <v>0</v>
      </c>
      <c r="AK3401" s="130">
        <f t="shared" si="5001"/>
        <v>0</v>
      </c>
      <c r="AL3401" s="130">
        <f t="shared" si="5002"/>
        <v>0</v>
      </c>
      <c r="AM3401" s="359">
        <f t="shared" si="5003"/>
        <v>0</v>
      </c>
      <c r="AN3401" s="130">
        <f t="shared" si="5004"/>
        <v>0</v>
      </c>
      <c r="AO3401" s="130">
        <f t="shared" si="5005"/>
        <v>0</v>
      </c>
      <c r="AP3401" s="130">
        <f t="shared" si="5006"/>
        <v>0</v>
      </c>
      <c r="AQ3401" s="130">
        <f t="shared" si="5007"/>
        <v>0</v>
      </c>
      <c r="AR3401" s="359">
        <f t="shared" si="5008"/>
        <v>0</v>
      </c>
      <c r="AS3401" s="130">
        <f t="shared" si="5009"/>
        <v>0</v>
      </c>
      <c r="AT3401" s="130">
        <f t="shared" si="5010"/>
        <v>0</v>
      </c>
      <c r="AU3401" s="130">
        <f t="shared" si="5011"/>
        <v>0</v>
      </c>
      <c r="AV3401" s="130">
        <f t="shared" si="5012"/>
        <v>0</v>
      </c>
      <c r="AW3401" s="359">
        <f t="shared" si="5013"/>
        <v>0</v>
      </c>
      <c r="AX3401" s="130">
        <f t="shared" si="5014"/>
        <v>0</v>
      </c>
      <c r="AY3401" s="130">
        <f t="shared" si="5015"/>
        <v>0</v>
      </c>
      <c r="AZ3401" s="130">
        <f t="shared" si="5016"/>
        <v>0</v>
      </c>
      <c r="BA3401" s="130">
        <f t="shared" si="5017"/>
        <v>0</v>
      </c>
      <c r="BB3401" s="359">
        <f t="shared" si="5018"/>
        <v>0</v>
      </c>
      <c r="BC3401" s="130">
        <f t="shared" si="5019"/>
        <v>0</v>
      </c>
      <c r="BD3401" s="130">
        <f t="shared" si="5020"/>
        <v>0</v>
      </c>
      <c r="BE3401" s="130">
        <f t="shared" si="5021"/>
        <v>0</v>
      </c>
      <c r="BF3401" s="130">
        <f t="shared" si="5022"/>
        <v>0</v>
      </c>
      <c r="BG3401" s="359">
        <f t="shared" si="5023"/>
        <v>0</v>
      </c>
      <c r="BH3401" s="130">
        <f t="shared" si="5024"/>
        <v>0</v>
      </c>
      <c r="BI3401" s="130">
        <f t="shared" si="5025"/>
        <v>0</v>
      </c>
      <c r="BJ3401" s="130">
        <f t="shared" si="5026"/>
        <v>0</v>
      </c>
      <c r="BK3401" s="130">
        <f t="shared" si="5027"/>
        <v>0</v>
      </c>
      <c r="BL3401" s="359">
        <f t="shared" si="5028"/>
        <v>0</v>
      </c>
      <c r="BM3401" s="90">
        <f t="shared" si="5029"/>
        <v>0</v>
      </c>
      <c r="BN3401" s="90" t="s">
        <v>2078</v>
      </c>
      <c r="BO3401" s="90">
        <f>SUM(P3400:Q3404)</f>
        <v>0</v>
      </c>
      <c r="BP3401" s="90">
        <f>SUM(R3400:S3404)</f>
        <v>0</v>
      </c>
      <c r="BQ3401" s="90">
        <f>SUM(T3400:U3404)</f>
        <v>0</v>
      </c>
      <c r="BR3401" s="90">
        <f>SUM(V3400:V3404)</f>
        <v>0</v>
      </c>
      <c r="BS3401" s="90">
        <f>SUM(W3400:W3404)</f>
        <v>0</v>
      </c>
      <c r="BT3401" s="90">
        <f>SUM(X3400:X3404)</f>
        <v>0</v>
      </c>
      <c r="BU3401" s="90">
        <f t="shared" ref="BU3401" si="5083">SUM(Y3400:Y3404)</f>
        <v>0</v>
      </c>
      <c r="BV3401" s="90">
        <f t="shared" ref="BV3401" si="5084">SUM(Z3400:Z3404)</f>
        <v>0</v>
      </c>
      <c r="BW3401" s="90">
        <f t="shared" ref="BW3401" si="5085">SUM(AA3400:AA3404)</f>
        <v>0</v>
      </c>
      <c r="BX3401" s="90">
        <f t="shared" ref="BX3401" si="5086">SUM(AB3400:AB3404)</f>
        <v>0</v>
      </c>
      <c r="BY3401" s="90">
        <f t="shared" ref="BY3401" si="5087">SUM(AC3400:AC3404)</f>
        <v>0</v>
      </c>
      <c r="BZ3401" s="90">
        <f t="shared" ref="BZ3401" si="5088">SUM(AD3400:AD3404)</f>
        <v>0</v>
      </c>
      <c r="CO3401" s="297" t="s">
        <v>2029</v>
      </c>
      <c r="CP3401" s="297">
        <f>SUM(COUNTIF(P3394:Q3399,"NS"))</f>
        <v>0</v>
      </c>
      <c r="CQ3401" s="297">
        <f>SUM(COUNTIF(R3394:S3399,"NS"))</f>
        <v>0</v>
      </c>
      <c r="CR3401" s="297">
        <f>SUM(COUNTIF(T3394:U3399,"NS"))</f>
        <v>0</v>
      </c>
      <c r="CS3401" s="297">
        <f t="shared" ref="CS3401" si="5089">SUM(COUNTIF(V3394:V3399,"NS"))</f>
        <v>0</v>
      </c>
      <c r="CT3401" s="297">
        <f t="shared" ref="CT3401" si="5090">SUM(COUNTIF(W3394:W3399,"NS"))</f>
        <v>0</v>
      </c>
      <c r="CU3401" s="297">
        <f t="shared" ref="CU3401" si="5091">SUM(COUNTIF(X3394:X3399,"NS"))</f>
        <v>0</v>
      </c>
      <c r="CV3401" s="297">
        <f t="shared" ref="CV3401" si="5092">SUM(COUNTIF(Y3394:Y3399,"NS"))</f>
        <v>0</v>
      </c>
      <c r="CW3401" s="297">
        <f t="shared" ref="CW3401" si="5093">SUM(COUNTIF(Z3394:Z3399,"NS"))</f>
        <v>0</v>
      </c>
      <c r="CX3401" s="297">
        <f t="shared" ref="CX3401" si="5094">SUM(COUNTIF(AA3394:AA3399,"NS"))</f>
        <v>0</v>
      </c>
      <c r="CY3401" s="297">
        <f t="shared" ref="CY3401" si="5095">SUM(COUNTIF(AB3394:AB3399,"NS"))</f>
        <v>0</v>
      </c>
      <c r="CZ3401" s="297">
        <f t="shared" ref="CZ3401" si="5096">SUM(COUNTIF(AC3394:AC3399,"NS"))</f>
        <v>0</v>
      </c>
      <c r="DA3401" s="297">
        <f t="shared" ref="DA3401" si="5097">SUM(COUNTIF(AD3394:AD3399,"NS"))</f>
        <v>0</v>
      </c>
      <c r="DB3401" s="186"/>
      <c r="DC3401" s="186"/>
      <c r="DD3401" s="186"/>
      <c r="DE3401" s="186"/>
      <c r="DF3401" s="186"/>
      <c r="DG3401" s="186"/>
      <c r="DH3401" s="186"/>
      <c r="DI3401" s="186"/>
      <c r="DJ3401" s="186"/>
      <c r="DK3401" s="186"/>
      <c r="DL3401" s="186"/>
      <c r="DM3401" s="186"/>
      <c r="DN3401" s="186"/>
      <c r="DO3401" s="186"/>
      <c r="DP3401" s="186"/>
      <c r="DQ3401" s="186"/>
      <c r="DR3401" s="186"/>
    </row>
    <row r="3402" spans="1:122" ht="15" customHeight="1" x14ac:dyDescent="0.25">
      <c r="A3402" s="109"/>
      <c r="B3402" s="109"/>
      <c r="C3402" s="741"/>
      <c r="D3402" s="759"/>
      <c r="E3402" s="760"/>
      <c r="F3402" s="760"/>
      <c r="G3402" s="630" t="s">
        <v>410</v>
      </c>
      <c r="H3402" s="630"/>
      <c r="I3402" s="151"/>
      <c r="J3402" s="588" t="s">
        <v>405</v>
      </c>
      <c r="K3402" s="588"/>
      <c r="L3402" s="588"/>
      <c r="M3402" s="588"/>
      <c r="N3402" s="588"/>
      <c r="O3402" s="589"/>
      <c r="P3402" s="590"/>
      <c r="Q3402" s="591"/>
      <c r="R3402" s="590"/>
      <c r="S3402" s="591"/>
      <c r="T3402" s="590"/>
      <c r="U3402" s="591"/>
      <c r="V3402" s="243"/>
      <c r="W3402" s="243"/>
      <c r="X3402" s="243"/>
      <c r="Y3402" s="243"/>
      <c r="Z3402" s="243"/>
      <c r="AA3402" s="243"/>
      <c r="AB3402" s="243"/>
      <c r="AC3402" s="243"/>
      <c r="AD3402" s="243"/>
      <c r="AE3402" s="109"/>
      <c r="AG3402" s="130">
        <f t="shared" si="4997"/>
        <v>15</v>
      </c>
      <c r="AH3402" s="90">
        <f t="shared" si="4998"/>
        <v>0</v>
      </c>
      <c r="AI3402" s="130">
        <f t="shared" si="4999"/>
        <v>0</v>
      </c>
      <c r="AJ3402" s="130">
        <f t="shared" si="5000"/>
        <v>0</v>
      </c>
      <c r="AK3402" s="130">
        <f t="shared" si="5001"/>
        <v>0</v>
      </c>
      <c r="AL3402" s="130">
        <f t="shared" si="5002"/>
        <v>0</v>
      </c>
      <c r="AM3402" s="359">
        <f t="shared" si="5003"/>
        <v>0</v>
      </c>
      <c r="AN3402" s="130">
        <f t="shared" si="5004"/>
        <v>0</v>
      </c>
      <c r="AO3402" s="130">
        <f t="shared" si="5005"/>
        <v>0</v>
      </c>
      <c r="AP3402" s="130">
        <f t="shared" si="5006"/>
        <v>0</v>
      </c>
      <c r="AQ3402" s="130">
        <f t="shared" si="5007"/>
        <v>0</v>
      </c>
      <c r="AR3402" s="359">
        <f t="shared" si="5008"/>
        <v>0</v>
      </c>
      <c r="AS3402" s="130">
        <f t="shared" si="5009"/>
        <v>0</v>
      </c>
      <c r="AT3402" s="130">
        <f t="shared" si="5010"/>
        <v>0</v>
      </c>
      <c r="AU3402" s="130">
        <f t="shared" si="5011"/>
        <v>0</v>
      </c>
      <c r="AV3402" s="130">
        <f t="shared" si="5012"/>
        <v>0</v>
      </c>
      <c r="AW3402" s="359">
        <f t="shared" si="5013"/>
        <v>0</v>
      </c>
      <c r="AX3402" s="130">
        <f t="shared" si="5014"/>
        <v>0</v>
      </c>
      <c r="AY3402" s="130">
        <f t="shared" si="5015"/>
        <v>0</v>
      </c>
      <c r="AZ3402" s="130">
        <f t="shared" si="5016"/>
        <v>0</v>
      </c>
      <c r="BA3402" s="130">
        <f t="shared" si="5017"/>
        <v>0</v>
      </c>
      <c r="BB3402" s="359">
        <f t="shared" si="5018"/>
        <v>0</v>
      </c>
      <c r="BC3402" s="130">
        <f t="shared" si="5019"/>
        <v>0</v>
      </c>
      <c r="BD3402" s="130">
        <f t="shared" si="5020"/>
        <v>0</v>
      </c>
      <c r="BE3402" s="130">
        <f t="shared" si="5021"/>
        <v>0</v>
      </c>
      <c r="BF3402" s="130">
        <f t="shared" si="5022"/>
        <v>0</v>
      </c>
      <c r="BG3402" s="359">
        <f t="shared" si="5023"/>
        <v>0</v>
      </c>
      <c r="BH3402" s="130">
        <f t="shared" si="5024"/>
        <v>0</v>
      </c>
      <c r="BI3402" s="130">
        <f t="shared" si="5025"/>
        <v>0</v>
      </c>
      <c r="BJ3402" s="130">
        <f t="shared" si="5026"/>
        <v>0</v>
      </c>
      <c r="BK3402" s="130">
        <f t="shared" si="5027"/>
        <v>0</v>
      </c>
      <c r="BL3402" s="359">
        <f t="shared" si="5028"/>
        <v>0</v>
      </c>
      <c r="BM3402" s="90">
        <f t="shared" si="5029"/>
        <v>0</v>
      </c>
      <c r="BN3402" s="90" t="s">
        <v>2029</v>
      </c>
      <c r="BO3402" s="90">
        <f>COUNTIF(P3400:Q3404,"NS")</f>
        <v>0</v>
      </c>
      <c r="BP3402" s="90">
        <f>COUNTIF(R3400:S3404,"NS")</f>
        <v>0</v>
      </c>
      <c r="BQ3402" s="90">
        <f>COUNTIF(T3400:U3404,"NS")</f>
        <v>0</v>
      </c>
      <c r="BR3402" s="90">
        <f>COUNTIF(V3400:V3404,"NS")</f>
        <v>0</v>
      </c>
      <c r="BS3402" s="90">
        <f>COUNTIF(W3400:W3404,"NS")</f>
        <v>0</v>
      </c>
      <c r="BT3402" s="90">
        <f>COUNTIF(X3400:X3404,"NS")</f>
        <v>0</v>
      </c>
      <c r="BU3402" s="90">
        <f t="shared" ref="BU3402" si="5098">COUNTIF(Y3400:Y3404,"NS")</f>
        <v>0</v>
      </c>
      <c r="BV3402" s="90">
        <f t="shared" ref="BV3402" si="5099">COUNTIF(Z3400:Z3404,"NS")</f>
        <v>0</v>
      </c>
      <c r="BW3402" s="90">
        <f t="shared" ref="BW3402" si="5100">COUNTIF(AA3400:AA3404,"NS")</f>
        <v>0</v>
      </c>
      <c r="BX3402" s="90">
        <f t="shared" ref="BX3402" si="5101">COUNTIF(AB3400:AB3404,"NS")</f>
        <v>0</v>
      </c>
      <c r="BY3402" s="90">
        <f t="shared" ref="BY3402" si="5102">COUNTIF(AC3400:AC3404,"NS")</f>
        <v>0</v>
      </c>
      <c r="BZ3402" s="90">
        <f t="shared" ref="BZ3402" si="5103">COUNTIF(AD3400:AD3404,"NS")</f>
        <v>0</v>
      </c>
      <c r="CO3402" s="298">
        <v>0.25</v>
      </c>
      <c r="CP3402" s="299">
        <f>IF(CP3399="ns",0,CP3399*0.25)</f>
        <v>0</v>
      </c>
      <c r="CQ3402" s="299">
        <f t="shared" ref="CQ3402:DA3402" si="5104">IF(CQ3399="ns",0,CQ3399*0.25)</f>
        <v>0</v>
      </c>
      <c r="CR3402" s="299">
        <f t="shared" si="5104"/>
        <v>0</v>
      </c>
      <c r="CS3402" s="299">
        <f t="shared" si="5104"/>
        <v>0</v>
      </c>
      <c r="CT3402" s="299">
        <f t="shared" si="5104"/>
        <v>0</v>
      </c>
      <c r="CU3402" s="299">
        <f t="shared" si="5104"/>
        <v>0</v>
      </c>
      <c r="CV3402" s="299">
        <f t="shared" si="5104"/>
        <v>0</v>
      </c>
      <c r="CW3402" s="299">
        <f t="shared" si="5104"/>
        <v>0</v>
      </c>
      <c r="CX3402" s="299">
        <f t="shared" si="5104"/>
        <v>0</v>
      </c>
      <c r="CY3402" s="299">
        <f t="shared" si="5104"/>
        <v>0</v>
      </c>
      <c r="CZ3402" s="299">
        <f t="shared" si="5104"/>
        <v>0</v>
      </c>
      <c r="DA3402" s="299">
        <f t="shared" si="5104"/>
        <v>0</v>
      </c>
      <c r="DB3402" s="186"/>
      <c r="DC3402" s="186"/>
      <c r="DD3402" s="186"/>
      <c r="DE3402" s="186"/>
      <c r="DF3402" s="186"/>
      <c r="DG3402" s="186"/>
      <c r="DH3402" s="186"/>
      <c r="DI3402" s="186"/>
      <c r="DJ3402" s="186"/>
      <c r="DK3402" s="186"/>
      <c r="DL3402" s="186"/>
      <c r="DM3402" s="186"/>
      <c r="DN3402" s="186"/>
      <c r="DO3402" s="186"/>
      <c r="DP3402" s="186"/>
      <c r="DQ3402" s="186"/>
      <c r="DR3402" s="186"/>
    </row>
    <row r="3403" spans="1:122" ht="15" customHeight="1" x14ac:dyDescent="0.25">
      <c r="A3403" s="109"/>
      <c r="B3403" s="109"/>
      <c r="C3403" s="741"/>
      <c r="D3403" s="759"/>
      <c r="E3403" s="760"/>
      <c r="F3403" s="760"/>
      <c r="G3403" s="630" t="s">
        <v>411</v>
      </c>
      <c r="H3403" s="630"/>
      <c r="I3403" s="151"/>
      <c r="J3403" s="588" t="s">
        <v>406</v>
      </c>
      <c r="K3403" s="588"/>
      <c r="L3403" s="588"/>
      <c r="M3403" s="588"/>
      <c r="N3403" s="588"/>
      <c r="O3403" s="589"/>
      <c r="P3403" s="590"/>
      <c r="Q3403" s="591"/>
      <c r="R3403" s="590"/>
      <c r="S3403" s="591"/>
      <c r="T3403" s="590"/>
      <c r="U3403" s="591"/>
      <c r="V3403" s="243"/>
      <c r="W3403" s="243"/>
      <c r="X3403" s="243"/>
      <c r="Y3403" s="243"/>
      <c r="Z3403" s="243"/>
      <c r="AA3403" s="243"/>
      <c r="AB3403" s="243"/>
      <c r="AC3403" s="243"/>
      <c r="AD3403" s="243"/>
      <c r="AE3403" s="109"/>
      <c r="AG3403" s="130">
        <f t="shared" si="4997"/>
        <v>15</v>
      </c>
      <c r="AH3403" s="90">
        <f t="shared" si="4998"/>
        <v>0</v>
      </c>
      <c r="AI3403" s="130">
        <f t="shared" si="4999"/>
        <v>0</v>
      </c>
      <c r="AJ3403" s="130">
        <f t="shared" si="5000"/>
        <v>0</v>
      </c>
      <c r="AK3403" s="130">
        <f t="shared" si="5001"/>
        <v>0</v>
      </c>
      <c r="AL3403" s="130">
        <f t="shared" si="5002"/>
        <v>0</v>
      </c>
      <c r="AM3403" s="359">
        <f t="shared" si="5003"/>
        <v>0</v>
      </c>
      <c r="AN3403" s="130">
        <f t="shared" si="5004"/>
        <v>0</v>
      </c>
      <c r="AO3403" s="130">
        <f t="shared" si="5005"/>
        <v>0</v>
      </c>
      <c r="AP3403" s="130">
        <f t="shared" si="5006"/>
        <v>0</v>
      </c>
      <c r="AQ3403" s="130">
        <f t="shared" si="5007"/>
        <v>0</v>
      </c>
      <c r="AR3403" s="359">
        <f t="shared" si="5008"/>
        <v>0</v>
      </c>
      <c r="AS3403" s="130">
        <f t="shared" si="5009"/>
        <v>0</v>
      </c>
      <c r="AT3403" s="130">
        <f t="shared" si="5010"/>
        <v>0</v>
      </c>
      <c r="AU3403" s="130">
        <f t="shared" si="5011"/>
        <v>0</v>
      </c>
      <c r="AV3403" s="130">
        <f t="shared" si="5012"/>
        <v>0</v>
      </c>
      <c r="AW3403" s="359">
        <f t="shared" si="5013"/>
        <v>0</v>
      </c>
      <c r="AX3403" s="130">
        <f t="shared" si="5014"/>
        <v>0</v>
      </c>
      <c r="AY3403" s="130">
        <f t="shared" si="5015"/>
        <v>0</v>
      </c>
      <c r="AZ3403" s="130">
        <f t="shared" si="5016"/>
        <v>0</v>
      </c>
      <c r="BA3403" s="130">
        <f t="shared" si="5017"/>
        <v>0</v>
      </c>
      <c r="BB3403" s="359">
        <f t="shared" si="5018"/>
        <v>0</v>
      </c>
      <c r="BC3403" s="130">
        <f t="shared" si="5019"/>
        <v>0</v>
      </c>
      <c r="BD3403" s="130">
        <f t="shared" si="5020"/>
        <v>0</v>
      </c>
      <c r="BE3403" s="130">
        <f t="shared" si="5021"/>
        <v>0</v>
      </c>
      <c r="BF3403" s="130">
        <f t="shared" si="5022"/>
        <v>0</v>
      </c>
      <c r="BG3403" s="359">
        <f t="shared" si="5023"/>
        <v>0</v>
      </c>
      <c r="BH3403" s="130">
        <f t="shared" si="5024"/>
        <v>0</v>
      </c>
      <c r="BI3403" s="130">
        <f t="shared" si="5025"/>
        <v>0</v>
      </c>
      <c r="BJ3403" s="130">
        <f t="shared" si="5026"/>
        <v>0</v>
      </c>
      <c r="BK3403" s="130">
        <f t="shared" si="5027"/>
        <v>0</v>
      </c>
      <c r="BL3403" s="359">
        <f t="shared" si="5028"/>
        <v>0</v>
      </c>
      <c r="BM3403" s="90">
        <f t="shared" si="5029"/>
        <v>0</v>
      </c>
      <c r="BN3403" s="90" t="s">
        <v>2104</v>
      </c>
      <c r="BO3403" s="90">
        <f>P3399</f>
        <v>0</v>
      </c>
      <c r="BP3403" s="90">
        <f>R3399</f>
        <v>0</v>
      </c>
      <c r="BQ3403" s="90">
        <f>T3399</f>
        <v>0</v>
      </c>
      <c r="BR3403" s="90">
        <f>V3399</f>
        <v>0</v>
      </c>
      <c r="BS3403" s="90">
        <f t="shared" ref="BS3403" si="5105">W3399</f>
        <v>0</v>
      </c>
      <c r="BT3403" s="90">
        <f t="shared" ref="BT3403:BY3403" si="5106">X3399</f>
        <v>0</v>
      </c>
      <c r="BU3403" s="90">
        <f t="shared" si="5106"/>
        <v>0</v>
      </c>
      <c r="BV3403" s="90">
        <f t="shared" si="5106"/>
        <v>0</v>
      </c>
      <c r="BW3403" s="90">
        <f t="shared" si="5106"/>
        <v>0</v>
      </c>
      <c r="BX3403" s="90">
        <f t="shared" si="5106"/>
        <v>0</v>
      </c>
      <c r="BY3403" s="90">
        <f t="shared" si="5106"/>
        <v>0</v>
      </c>
      <c r="BZ3403" s="90">
        <f t="shared" ref="BZ3403" si="5107">AD3399</f>
        <v>0</v>
      </c>
      <c r="CO3403" s="297" t="s">
        <v>72</v>
      </c>
      <c r="CP3403" s="297">
        <f>P3405</f>
        <v>0</v>
      </c>
      <c r="CQ3403" s="297">
        <f>R3405</f>
        <v>0</v>
      </c>
      <c r="CR3403" s="297">
        <f>T3405</f>
        <v>0</v>
      </c>
      <c r="CS3403" s="297">
        <f t="shared" ref="CS3403" si="5108">V3405</f>
        <v>0</v>
      </c>
      <c r="CT3403" s="297">
        <f t="shared" ref="CT3403" si="5109">W3405</f>
        <v>0</v>
      </c>
      <c r="CU3403" s="297">
        <f t="shared" ref="CU3403" si="5110">X3405</f>
        <v>0</v>
      </c>
      <c r="CV3403" s="297">
        <f t="shared" ref="CV3403" si="5111">Y3405</f>
        <v>0</v>
      </c>
      <c r="CW3403" s="297">
        <f t="shared" ref="CW3403" si="5112">Z3405</f>
        <v>0</v>
      </c>
      <c r="CX3403" s="297">
        <f t="shared" ref="CX3403" si="5113">AA3405</f>
        <v>0</v>
      </c>
      <c r="CY3403" s="297">
        <f t="shared" ref="CY3403" si="5114">AB3405</f>
        <v>0</v>
      </c>
      <c r="CZ3403" s="297">
        <f t="shared" ref="CZ3403" si="5115">AC3405</f>
        <v>0</v>
      </c>
      <c r="DA3403" s="297">
        <f t="shared" ref="DA3403" si="5116">AD3405</f>
        <v>0</v>
      </c>
      <c r="DB3403" s="186"/>
      <c r="DC3403" s="186"/>
      <c r="DD3403" s="186"/>
      <c r="DE3403" s="186"/>
      <c r="DF3403" s="186"/>
      <c r="DG3403" s="186"/>
      <c r="DH3403" s="186"/>
      <c r="DI3403" s="186"/>
      <c r="DJ3403" s="186"/>
      <c r="DK3403" s="186"/>
      <c r="DL3403" s="186"/>
      <c r="DM3403" s="186"/>
      <c r="DN3403" s="186"/>
      <c r="DO3403" s="186"/>
      <c r="DP3403" s="186"/>
      <c r="DQ3403" s="186"/>
      <c r="DR3403" s="186"/>
    </row>
    <row r="3404" spans="1:122" ht="15" customHeight="1" x14ac:dyDescent="0.25">
      <c r="A3404" s="109"/>
      <c r="B3404" s="109"/>
      <c r="C3404" s="741"/>
      <c r="D3404" s="759"/>
      <c r="E3404" s="760"/>
      <c r="F3404" s="760"/>
      <c r="G3404" s="630" t="s">
        <v>412</v>
      </c>
      <c r="H3404" s="630"/>
      <c r="I3404" s="151"/>
      <c r="J3404" s="588" t="s">
        <v>407</v>
      </c>
      <c r="K3404" s="588"/>
      <c r="L3404" s="588"/>
      <c r="M3404" s="588"/>
      <c r="N3404" s="588"/>
      <c r="O3404" s="589"/>
      <c r="P3404" s="590"/>
      <c r="Q3404" s="591"/>
      <c r="R3404" s="590"/>
      <c r="S3404" s="591"/>
      <c r="T3404" s="590"/>
      <c r="U3404" s="591"/>
      <c r="V3404" s="243"/>
      <c r="W3404" s="243"/>
      <c r="X3404" s="243"/>
      <c r="Y3404" s="243"/>
      <c r="Z3404" s="243"/>
      <c r="AA3404" s="243"/>
      <c r="AB3404" s="243"/>
      <c r="AC3404" s="243"/>
      <c r="AD3404" s="243"/>
      <c r="AE3404" s="109"/>
      <c r="AG3404" s="130">
        <f t="shared" si="4997"/>
        <v>15</v>
      </c>
      <c r="AH3404" s="90">
        <f t="shared" si="4998"/>
        <v>0</v>
      </c>
      <c r="AI3404" s="130">
        <f t="shared" si="4999"/>
        <v>0</v>
      </c>
      <c r="AJ3404" s="130">
        <f t="shared" si="5000"/>
        <v>0</v>
      </c>
      <c r="AK3404" s="130">
        <f t="shared" si="5001"/>
        <v>0</v>
      </c>
      <c r="AL3404" s="130">
        <f t="shared" si="5002"/>
        <v>0</v>
      </c>
      <c r="AM3404" s="359">
        <f t="shared" si="5003"/>
        <v>0</v>
      </c>
      <c r="AN3404" s="130">
        <f t="shared" si="5004"/>
        <v>0</v>
      </c>
      <c r="AO3404" s="130">
        <f t="shared" si="5005"/>
        <v>0</v>
      </c>
      <c r="AP3404" s="130">
        <f t="shared" si="5006"/>
        <v>0</v>
      </c>
      <c r="AQ3404" s="130">
        <f t="shared" si="5007"/>
        <v>0</v>
      </c>
      <c r="AR3404" s="359">
        <f t="shared" si="5008"/>
        <v>0</v>
      </c>
      <c r="AS3404" s="130">
        <f t="shared" si="5009"/>
        <v>0</v>
      </c>
      <c r="AT3404" s="130">
        <f t="shared" si="5010"/>
        <v>0</v>
      </c>
      <c r="AU3404" s="130">
        <f t="shared" si="5011"/>
        <v>0</v>
      </c>
      <c r="AV3404" s="130">
        <f t="shared" si="5012"/>
        <v>0</v>
      </c>
      <c r="AW3404" s="359">
        <f t="shared" si="5013"/>
        <v>0</v>
      </c>
      <c r="AX3404" s="130">
        <f t="shared" si="5014"/>
        <v>0</v>
      </c>
      <c r="AY3404" s="130">
        <f t="shared" si="5015"/>
        <v>0</v>
      </c>
      <c r="AZ3404" s="130">
        <f t="shared" si="5016"/>
        <v>0</v>
      </c>
      <c r="BA3404" s="130">
        <f t="shared" si="5017"/>
        <v>0</v>
      </c>
      <c r="BB3404" s="359">
        <f t="shared" si="5018"/>
        <v>0</v>
      </c>
      <c r="BC3404" s="130">
        <f t="shared" si="5019"/>
        <v>0</v>
      </c>
      <c r="BD3404" s="130">
        <f t="shared" si="5020"/>
        <v>0</v>
      </c>
      <c r="BE3404" s="130">
        <f t="shared" si="5021"/>
        <v>0</v>
      </c>
      <c r="BF3404" s="130">
        <f t="shared" si="5022"/>
        <v>0</v>
      </c>
      <c r="BG3404" s="359">
        <f t="shared" si="5023"/>
        <v>0</v>
      </c>
      <c r="BH3404" s="130">
        <f t="shared" si="5024"/>
        <v>0</v>
      </c>
      <c r="BI3404" s="130">
        <f t="shared" si="5025"/>
        <v>0</v>
      </c>
      <c r="BJ3404" s="130">
        <f t="shared" si="5026"/>
        <v>0</v>
      </c>
      <c r="BK3404" s="130">
        <f t="shared" si="5027"/>
        <v>0</v>
      </c>
      <c r="BL3404" s="359">
        <f t="shared" si="5028"/>
        <v>0</v>
      </c>
      <c r="BM3404" s="90">
        <f t="shared" si="5029"/>
        <v>0</v>
      </c>
      <c r="CO3404" s="297" t="s">
        <v>2077</v>
      </c>
      <c r="CP3404" s="297">
        <f>IF(OR(CP3403=0,CP3403="NA",AND(CP3403="NS",CP3401&gt;0),AND(CP3403="NS",CP3400&gt;0),CP3403&lt;=CP3402),0,1)</f>
        <v>0</v>
      </c>
      <c r="CQ3404" s="297">
        <f t="shared" ref="CQ3404:DA3404" si="5117">IF(OR(CQ3403=0,CQ3403="NA",AND(CQ3403="NS",CQ3401&gt;0),AND(CQ3403="NS",CQ3400&gt;0),CQ3403&lt;=CQ3402),0,1)</f>
        <v>0</v>
      </c>
      <c r="CR3404" s="297">
        <f t="shared" si="5117"/>
        <v>0</v>
      </c>
      <c r="CS3404" s="297">
        <f t="shared" si="5117"/>
        <v>0</v>
      </c>
      <c r="CT3404" s="297">
        <f t="shared" si="5117"/>
        <v>0</v>
      </c>
      <c r="CU3404" s="297">
        <f t="shared" si="5117"/>
        <v>0</v>
      </c>
      <c r="CV3404" s="297">
        <f t="shared" si="5117"/>
        <v>0</v>
      </c>
      <c r="CW3404" s="297">
        <f t="shared" si="5117"/>
        <v>0</v>
      </c>
      <c r="CX3404" s="297">
        <f t="shared" si="5117"/>
        <v>0</v>
      </c>
      <c r="CY3404" s="297">
        <f t="shared" si="5117"/>
        <v>0</v>
      </c>
      <c r="CZ3404" s="297">
        <f t="shared" si="5117"/>
        <v>0</v>
      </c>
      <c r="DA3404" s="297">
        <f t="shared" si="5117"/>
        <v>0</v>
      </c>
      <c r="DB3404" s="186">
        <f>SUM(CP3404:DA3404)</f>
        <v>0</v>
      </c>
      <c r="DC3404" s="186"/>
      <c r="DD3404" s="186"/>
      <c r="DE3404" s="186"/>
      <c r="DF3404" s="186"/>
      <c r="DG3404" s="186"/>
      <c r="DH3404" s="186"/>
      <c r="DI3404" s="186"/>
      <c r="DJ3404" s="186"/>
      <c r="DK3404" s="186"/>
      <c r="DL3404" s="186"/>
      <c r="DM3404" s="186"/>
      <c r="DN3404" s="186"/>
      <c r="DO3404" s="186"/>
      <c r="DP3404" s="186"/>
      <c r="DQ3404" s="186"/>
      <c r="DR3404" s="186"/>
    </row>
    <row r="3405" spans="1:122" ht="24" customHeight="1" x14ac:dyDescent="0.2">
      <c r="A3405" s="109"/>
      <c r="B3405" s="109"/>
      <c r="C3405" s="742"/>
      <c r="D3405" s="761"/>
      <c r="E3405" s="762"/>
      <c r="F3405" s="762"/>
      <c r="G3405" s="629" t="s">
        <v>413</v>
      </c>
      <c r="H3405" s="629"/>
      <c r="I3405" s="587" t="s">
        <v>414</v>
      </c>
      <c r="J3405" s="588"/>
      <c r="K3405" s="588"/>
      <c r="L3405" s="588"/>
      <c r="M3405" s="588"/>
      <c r="N3405" s="588"/>
      <c r="O3405" s="589"/>
      <c r="P3405" s="590"/>
      <c r="Q3405" s="591"/>
      <c r="R3405" s="590"/>
      <c r="S3405" s="591"/>
      <c r="T3405" s="590"/>
      <c r="U3405" s="591"/>
      <c r="V3405" s="243"/>
      <c r="W3405" s="243"/>
      <c r="X3405" s="243"/>
      <c r="Y3405" s="243"/>
      <c r="Z3405" s="243"/>
      <c r="AA3405" s="243"/>
      <c r="AB3405" s="243"/>
      <c r="AC3405" s="243"/>
      <c r="AD3405" s="243"/>
      <c r="AE3405" s="109"/>
      <c r="AG3405" s="130">
        <f t="shared" si="4997"/>
        <v>15</v>
      </c>
      <c r="AH3405" s="90">
        <f t="shared" si="4998"/>
        <v>0</v>
      </c>
      <c r="AI3405" s="130">
        <f t="shared" si="4999"/>
        <v>0</v>
      </c>
      <c r="AJ3405" s="130">
        <f t="shared" si="5000"/>
        <v>0</v>
      </c>
      <c r="AK3405" s="130">
        <f t="shared" si="5001"/>
        <v>0</v>
      </c>
      <c r="AL3405" s="130">
        <f t="shared" si="5002"/>
        <v>0</v>
      </c>
      <c r="AM3405" s="359">
        <f t="shared" si="5003"/>
        <v>0</v>
      </c>
      <c r="AN3405" s="130">
        <f t="shared" si="5004"/>
        <v>0</v>
      </c>
      <c r="AO3405" s="130">
        <f t="shared" si="5005"/>
        <v>0</v>
      </c>
      <c r="AP3405" s="130">
        <f t="shared" si="5006"/>
        <v>0</v>
      </c>
      <c r="AQ3405" s="130">
        <f t="shared" si="5007"/>
        <v>0</v>
      </c>
      <c r="AR3405" s="359">
        <f t="shared" si="5008"/>
        <v>0</v>
      </c>
      <c r="AS3405" s="130">
        <f t="shared" si="5009"/>
        <v>0</v>
      </c>
      <c r="AT3405" s="130">
        <f t="shared" si="5010"/>
        <v>0</v>
      </c>
      <c r="AU3405" s="130">
        <f t="shared" si="5011"/>
        <v>0</v>
      </c>
      <c r="AV3405" s="130">
        <f t="shared" si="5012"/>
        <v>0</v>
      </c>
      <c r="AW3405" s="359">
        <f t="shared" si="5013"/>
        <v>0</v>
      </c>
      <c r="AX3405" s="130">
        <f t="shared" si="5014"/>
        <v>0</v>
      </c>
      <c r="AY3405" s="130">
        <f t="shared" si="5015"/>
        <v>0</v>
      </c>
      <c r="AZ3405" s="130">
        <f t="shared" si="5016"/>
        <v>0</v>
      </c>
      <c r="BA3405" s="130">
        <f t="shared" si="5017"/>
        <v>0</v>
      </c>
      <c r="BB3405" s="359">
        <f t="shared" si="5018"/>
        <v>0</v>
      </c>
      <c r="BC3405" s="130">
        <f t="shared" si="5019"/>
        <v>0</v>
      </c>
      <c r="BD3405" s="130">
        <f t="shared" si="5020"/>
        <v>0</v>
      </c>
      <c r="BE3405" s="130">
        <f t="shared" si="5021"/>
        <v>0</v>
      </c>
      <c r="BF3405" s="130">
        <f t="shared" si="5022"/>
        <v>0</v>
      </c>
      <c r="BG3405" s="359">
        <f t="shared" si="5023"/>
        <v>0</v>
      </c>
      <c r="BH3405" s="130">
        <f t="shared" si="5024"/>
        <v>0</v>
      </c>
      <c r="BI3405" s="130">
        <f t="shared" si="5025"/>
        <v>0</v>
      </c>
      <c r="BJ3405" s="130">
        <f t="shared" si="5026"/>
        <v>0</v>
      </c>
      <c r="BK3405" s="130">
        <f t="shared" si="5027"/>
        <v>0</v>
      </c>
      <c r="BL3405" s="359">
        <f t="shared" si="5028"/>
        <v>0</v>
      </c>
      <c r="BM3405" s="90">
        <f t="shared" si="5029"/>
        <v>0</v>
      </c>
      <c r="CO3405" s="186"/>
      <c r="CP3405" s="186"/>
      <c r="CQ3405" s="186"/>
      <c r="CR3405" s="186"/>
      <c r="CS3405" s="186"/>
      <c r="CT3405" s="186"/>
      <c r="CU3405" s="186"/>
      <c r="CV3405" s="186"/>
      <c r="CW3405" s="186"/>
      <c r="CX3405" s="186"/>
      <c r="CY3405" s="186"/>
      <c r="CZ3405" s="186"/>
      <c r="DA3405" s="186"/>
      <c r="DB3405" s="186"/>
      <c r="DC3405" s="186"/>
      <c r="DD3405" s="186"/>
      <c r="DE3405" s="186"/>
      <c r="DF3405" s="186"/>
      <c r="DG3405" s="186"/>
      <c r="DH3405" s="186"/>
      <c r="DI3405" s="186"/>
      <c r="DJ3405" s="186"/>
      <c r="DK3405" s="186"/>
      <c r="DL3405" s="186"/>
      <c r="DM3405" s="186"/>
      <c r="DN3405" s="186"/>
      <c r="DO3405" s="186"/>
      <c r="DP3405" s="186"/>
      <c r="DQ3405" s="186"/>
      <c r="DR3405" s="186"/>
    </row>
    <row r="3406" spans="1:122" ht="15" customHeight="1" x14ac:dyDescent="0.25">
      <c r="A3406" s="109"/>
      <c r="B3406" s="109"/>
      <c r="C3406" s="740" t="s">
        <v>439</v>
      </c>
      <c r="D3406" s="757" t="s">
        <v>440</v>
      </c>
      <c r="E3406" s="758"/>
      <c r="F3406" s="835"/>
      <c r="G3406" s="629" t="s">
        <v>417</v>
      </c>
      <c r="H3406" s="629"/>
      <c r="I3406" s="751" t="s">
        <v>421</v>
      </c>
      <c r="J3406" s="752"/>
      <c r="K3406" s="752"/>
      <c r="L3406" s="752"/>
      <c r="M3406" s="752"/>
      <c r="N3406" s="752"/>
      <c r="O3406" s="753"/>
      <c r="P3406" s="590"/>
      <c r="Q3406" s="591"/>
      <c r="R3406" s="590"/>
      <c r="S3406" s="591"/>
      <c r="T3406" s="590"/>
      <c r="U3406" s="591"/>
      <c r="V3406" s="243"/>
      <c r="W3406" s="243"/>
      <c r="X3406" s="243"/>
      <c r="Y3406" s="243"/>
      <c r="Z3406" s="243"/>
      <c r="AA3406" s="243"/>
      <c r="AB3406" s="243"/>
      <c r="AC3406" s="243"/>
      <c r="AD3406" s="243"/>
      <c r="AE3406" s="109"/>
      <c r="AG3406" s="130">
        <f t="shared" si="4997"/>
        <v>15</v>
      </c>
      <c r="AH3406" s="90">
        <f t="shared" si="4998"/>
        <v>0</v>
      </c>
      <c r="AI3406" s="130">
        <f t="shared" si="4999"/>
        <v>0</v>
      </c>
      <c r="AJ3406" s="130">
        <f t="shared" si="5000"/>
        <v>0</v>
      </c>
      <c r="AK3406" s="130">
        <f t="shared" si="5001"/>
        <v>0</v>
      </c>
      <c r="AL3406" s="130">
        <f t="shared" si="5002"/>
        <v>0</v>
      </c>
      <c r="AM3406" s="359">
        <f t="shared" si="5003"/>
        <v>0</v>
      </c>
      <c r="AN3406" s="130">
        <f t="shared" si="5004"/>
        <v>0</v>
      </c>
      <c r="AO3406" s="130">
        <f t="shared" si="5005"/>
        <v>0</v>
      </c>
      <c r="AP3406" s="130">
        <f t="shared" si="5006"/>
        <v>0</v>
      </c>
      <c r="AQ3406" s="130">
        <f t="shared" si="5007"/>
        <v>0</v>
      </c>
      <c r="AR3406" s="359">
        <f t="shared" si="5008"/>
        <v>0</v>
      </c>
      <c r="AS3406" s="130">
        <f t="shared" si="5009"/>
        <v>0</v>
      </c>
      <c r="AT3406" s="130">
        <f t="shared" si="5010"/>
        <v>0</v>
      </c>
      <c r="AU3406" s="130">
        <f t="shared" si="5011"/>
        <v>0</v>
      </c>
      <c r="AV3406" s="130">
        <f t="shared" si="5012"/>
        <v>0</v>
      </c>
      <c r="AW3406" s="359">
        <f t="shared" si="5013"/>
        <v>0</v>
      </c>
      <c r="AX3406" s="130">
        <f t="shared" si="5014"/>
        <v>0</v>
      </c>
      <c r="AY3406" s="130">
        <f t="shared" si="5015"/>
        <v>0</v>
      </c>
      <c r="AZ3406" s="130">
        <f t="shared" si="5016"/>
        <v>0</v>
      </c>
      <c r="BA3406" s="130">
        <f t="shared" si="5017"/>
        <v>0</v>
      </c>
      <c r="BB3406" s="359">
        <f t="shared" si="5018"/>
        <v>0</v>
      </c>
      <c r="BC3406" s="130">
        <f t="shared" si="5019"/>
        <v>0</v>
      </c>
      <c r="BD3406" s="130">
        <f t="shared" si="5020"/>
        <v>0</v>
      </c>
      <c r="BE3406" s="130">
        <f t="shared" si="5021"/>
        <v>0</v>
      </c>
      <c r="BF3406" s="130">
        <f t="shared" si="5022"/>
        <v>0</v>
      </c>
      <c r="BG3406" s="359">
        <f t="shared" si="5023"/>
        <v>0</v>
      </c>
      <c r="BH3406" s="130">
        <f t="shared" si="5024"/>
        <v>0</v>
      </c>
      <c r="BI3406" s="130">
        <f t="shared" si="5025"/>
        <v>0</v>
      </c>
      <c r="BJ3406" s="130">
        <f t="shared" si="5026"/>
        <v>0</v>
      </c>
      <c r="BK3406" s="130">
        <f t="shared" si="5027"/>
        <v>0</v>
      </c>
      <c r="BL3406" s="359">
        <f t="shared" si="5028"/>
        <v>0</v>
      </c>
      <c r="BM3406" s="90">
        <f t="shared" si="5029"/>
        <v>0</v>
      </c>
      <c r="CO3406" s="297" t="s">
        <v>2171</v>
      </c>
      <c r="CP3406" s="297">
        <f>IF(AND(SUM(P3406:Q3409,P3414:Q3416)=0,SUM(COUNTIF(P3406:Q3409,"NS"),COUNTIF(P3414:Q3416,"NS")&gt;0)),"NS",SUM(P3406:Q3409,P3414:Q3416))</f>
        <v>0</v>
      </c>
      <c r="CQ3406" s="297">
        <f>IF(AND(SUM(R3406:S3409,R3414:S3416)=0,SUM(COUNTIF(R3406:S3409,"NS"),COUNTIF(R3414:S3416,"NS")&gt;0)),"NS",SUM(R3406:S3409,R3414:S3416))</f>
        <v>0</v>
      </c>
      <c r="CR3406" s="297">
        <f>IF(AND(SUM(T3406:U3409,T3414:U3416)=0,SUM(COUNTIF(T3406:U3409,"NS"),COUNTIF(T3414:U3416,"NS")&gt;0)),"NS",SUM(T3406:U3409,T3414:U3416))</f>
        <v>0</v>
      </c>
      <c r="CS3406" s="297">
        <f t="shared" ref="CS3406" si="5118">IF(AND(SUM(V3406:V3409,V3414:V3416)=0,SUM(COUNTIF(V3406:V3409,"NS"),COUNTIF(V3414:V3416,"NS")&gt;0)),"NS",SUM(V3406:V3409,V3414:V3416))</f>
        <v>0</v>
      </c>
      <c r="CT3406" s="297">
        <f t="shared" ref="CT3406" si="5119">IF(AND(SUM(W3406:W3409,W3414:W3416)=0,SUM(COUNTIF(W3406:W3409,"NS"),COUNTIF(W3414:W3416,"NS")&gt;0)),"NS",SUM(W3406:W3409,W3414:W3416))</f>
        <v>0</v>
      </c>
      <c r="CU3406" s="297">
        <f t="shared" ref="CU3406" si="5120">IF(AND(SUM(X3406:X3409,X3414:X3416)=0,SUM(COUNTIF(X3406:X3409,"NS"),COUNTIF(X3414:X3416,"NS")&gt;0)),"NS",SUM(X3406:X3409,X3414:X3416))</f>
        <v>0</v>
      </c>
      <c r="CV3406" s="297">
        <f t="shared" ref="CV3406" si="5121">IF(AND(SUM(Y3406:Y3409,Y3414:Y3416)=0,SUM(COUNTIF(Y3406:Y3409,"NS"),COUNTIF(Y3414:Y3416,"NS")&gt;0)),"NS",SUM(Y3406:Y3409,Y3414:Y3416))</f>
        <v>0</v>
      </c>
      <c r="CW3406" s="297">
        <f t="shared" ref="CW3406" si="5122">IF(AND(SUM(Z3406:Z3409,Z3414:Z3416)=0,SUM(COUNTIF(Z3406:Z3409,"NS"),COUNTIF(Z3414:Z3416,"NS")&gt;0)),"NS",SUM(Z3406:Z3409,Z3414:Z3416))</f>
        <v>0</v>
      </c>
      <c r="CX3406" s="297">
        <f t="shared" ref="CX3406" si="5123">IF(AND(SUM(AA3406:AA3409,AA3414:AA3416)=0,SUM(COUNTIF(AA3406:AA3409,"NS"),COUNTIF(AA3414:AA3416,"NS")&gt;0)),"NS",SUM(AA3406:AA3409,AA3414:AA3416))</f>
        <v>0</v>
      </c>
      <c r="CY3406" s="297">
        <f t="shared" ref="CY3406" si="5124">IF(AND(SUM(AB3406:AB3409,AB3414:AB3416)=0,SUM(COUNTIF(AB3406:AB3409,"NS"),COUNTIF(AB3414:AB3416,"NS")&gt;0)),"NS",SUM(AB3406:AB3409,AB3414:AB3416))</f>
        <v>0</v>
      </c>
      <c r="CZ3406" s="297">
        <f t="shared" ref="CZ3406" si="5125">IF(AND(SUM(AC3406:AC3409,AC3414:AC3416)=0,SUM(COUNTIF(AC3406:AC3409,"NS"),COUNTIF(AC3414:AC3416,"NS")&gt;0)),"NS",SUM(AC3406:AC3409,AC3414:AC3416))</f>
        <v>0</v>
      </c>
      <c r="DA3406" s="297">
        <f t="shared" ref="DA3406" si="5126">IF(AND(SUM(AD3406:AD3409,AD3414:AD3416)=0,SUM(COUNTIF(AD3406:AD3409,"NS"),COUNTIF(AD3414:AD3416,"NS")&gt;0)),"NS",SUM(AD3406:AD3409,AD3414:AD3416))</f>
        <v>0</v>
      </c>
      <c r="DB3406" s="186"/>
      <c r="DC3406" s="186"/>
      <c r="DD3406" s="186"/>
      <c r="DE3406" s="186"/>
      <c r="DF3406" s="186"/>
      <c r="DG3406" s="186"/>
      <c r="DH3406" s="186"/>
      <c r="DI3406" s="186"/>
      <c r="DJ3406" s="186"/>
      <c r="DK3406" s="186"/>
      <c r="DL3406" s="186"/>
      <c r="DM3406" s="186"/>
      <c r="DN3406" s="186"/>
      <c r="DO3406" s="186"/>
      <c r="DP3406" s="186"/>
      <c r="DQ3406" s="186"/>
      <c r="DR3406" s="186"/>
    </row>
    <row r="3407" spans="1:122" ht="15" customHeight="1" x14ac:dyDescent="0.25">
      <c r="A3407" s="109"/>
      <c r="B3407" s="109"/>
      <c r="C3407" s="741"/>
      <c r="D3407" s="759"/>
      <c r="E3407" s="760"/>
      <c r="F3407" s="836"/>
      <c r="G3407" s="629" t="s">
        <v>418</v>
      </c>
      <c r="H3407" s="629"/>
      <c r="I3407" s="751" t="s">
        <v>422</v>
      </c>
      <c r="J3407" s="752"/>
      <c r="K3407" s="752"/>
      <c r="L3407" s="752"/>
      <c r="M3407" s="752"/>
      <c r="N3407" s="752"/>
      <c r="O3407" s="753"/>
      <c r="P3407" s="590"/>
      <c r="Q3407" s="591"/>
      <c r="R3407" s="590"/>
      <c r="S3407" s="591"/>
      <c r="T3407" s="590"/>
      <c r="U3407" s="591"/>
      <c r="V3407" s="243"/>
      <c r="W3407" s="243"/>
      <c r="X3407" s="243"/>
      <c r="Y3407" s="243"/>
      <c r="Z3407" s="243"/>
      <c r="AA3407" s="243"/>
      <c r="AB3407" s="243"/>
      <c r="AC3407" s="243"/>
      <c r="AD3407" s="243"/>
      <c r="AE3407" s="109"/>
      <c r="AG3407" s="130">
        <f t="shared" si="4997"/>
        <v>15</v>
      </c>
      <c r="AH3407" s="90">
        <f t="shared" si="4998"/>
        <v>0</v>
      </c>
      <c r="AI3407" s="130">
        <f t="shared" si="4999"/>
        <v>0</v>
      </c>
      <c r="AJ3407" s="130">
        <f t="shared" si="5000"/>
        <v>0</v>
      </c>
      <c r="AK3407" s="130">
        <f t="shared" si="5001"/>
        <v>0</v>
      </c>
      <c r="AL3407" s="130">
        <f t="shared" si="5002"/>
        <v>0</v>
      </c>
      <c r="AM3407" s="359">
        <f t="shared" si="5003"/>
        <v>0</v>
      </c>
      <c r="AN3407" s="130">
        <f t="shared" si="5004"/>
        <v>0</v>
      </c>
      <c r="AO3407" s="130">
        <f t="shared" si="5005"/>
        <v>0</v>
      </c>
      <c r="AP3407" s="130">
        <f t="shared" si="5006"/>
        <v>0</v>
      </c>
      <c r="AQ3407" s="130">
        <f t="shared" si="5007"/>
        <v>0</v>
      </c>
      <c r="AR3407" s="359">
        <f t="shared" si="5008"/>
        <v>0</v>
      </c>
      <c r="AS3407" s="130">
        <f t="shared" si="5009"/>
        <v>0</v>
      </c>
      <c r="AT3407" s="130">
        <f t="shared" si="5010"/>
        <v>0</v>
      </c>
      <c r="AU3407" s="130">
        <f t="shared" si="5011"/>
        <v>0</v>
      </c>
      <c r="AV3407" s="130">
        <f t="shared" si="5012"/>
        <v>0</v>
      </c>
      <c r="AW3407" s="359">
        <f t="shared" si="5013"/>
        <v>0</v>
      </c>
      <c r="AX3407" s="130">
        <f t="shared" si="5014"/>
        <v>0</v>
      </c>
      <c r="AY3407" s="130">
        <f t="shared" si="5015"/>
        <v>0</v>
      </c>
      <c r="AZ3407" s="130">
        <f t="shared" si="5016"/>
        <v>0</v>
      </c>
      <c r="BA3407" s="130">
        <f t="shared" si="5017"/>
        <v>0</v>
      </c>
      <c r="BB3407" s="359">
        <f t="shared" si="5018"/>
        <v>0</v>
      </c>
      <c r="BC3407" s="130">
        <f t="shared" si="5019"/>
        <v>0</v>
      </c>
      <c r="BD3407" s="130">
        <f t="shared" si="5020"/>
        <v>0</v>
      </c>
      <c r="BE3407" s="130">
        <f t="shared" si="5021"/>
        <v>0</v>
      </c>
      <c r="BF3407" s="130">
        <f t="shared" si="5022"/>
        <v>0</v>
      </c>
      <c r="BG3407" s="359">
        <f t="shared" si="5023"/>
        <v>0</v>
      </c>
      <c r="BH3407" s="130">
        <f t="shared" si="5024"/>
        <v>0</v>
      </c>
      <c r="BI3407" s="130">
        <f t="shared" si="5025"/>
        <v>0</v>
      </c>
      <c r="BJ3407" s="130">
        <f t="shared" si="5026"/>
        <v>0</v>
      </c>
      <c r="BK3407" s="130">
        <f t="shared" si="5027"/>
        <v>0</v>
      </c>
      <c r="BL3407" s="359">
        <f t="shared" si="5028"/>
        <v>0</v>
      </c>
      <c r="BM3407" s="90">
        <f t="shared" si="5029"/>
        <v>0</v>
      </c>
      <c r="CO3407" s="297" t="s">
        <v>2078</v>
      </c>
      <c r="CP3407" s="297">
        <f>SUM(P3406:Q3409,P3414:Q3415)</f>
        <v>0</v>
      </c>
      <c r="CQ3407" s="297">
        <f>SUM(R3406:S3409,R3414:S3416)</f>
        <v>0</v>
      </c>
      <c r="CR3407" s="297">
        <f>SUM(T3406:U3409,T3414:U3416)</f>
        <v>0</v>
      </c>
      <c r="CS3407" s="297">
        <f t="shared" ref="CS3407" si="5127">SUM(V3406:V3409,V3414:V3416)</f>
        <v>0</v>
      </c>
      <c r="CT3407" s="297">
        <f t="shared" ref="CT3407" si="5128">SUM(W3406:W3409,W3414:W3416)</f>
        <v>0</v>
      </c>
      <c r="CU3407" s="297">
        <f t="shared" ref="CU3407" si="5129">SUM(X3406:X3409,X3414:X3416)</f>
        <v>0</v>
      </c>
      <c r="CV3407" s="297">
        <f t="shared" ref="CV3407" si="5130">SUM(Y3406:Y3409,Y3414:Y3416)</f>
        <v>0</v>
      </c>
      <c r="CW3407" s="297">
        <f t="shared" ref="CW3407" si="5131">SUM(Z3406:Z3409,Z3414:Z3416)</f>
        <v>0</v>
      </c>
      <c r="CX3407" s="297">
        <f t="shared" ref="CX3407" si="5132">SUM(AA3406:AA3409,AA3414:AA3416)</f>
        <v>0</v>
      </c>
      <c r="CY3407" s="297">
        <f t="shared" ref="CY3407" si="5133">SUM(AB3406:AB3409,AB3414:AB3416)</f>
        <v>0</v>
      </c>
      <c r="CZ3407" s="297">
        <f t="shared" ref="CZ3407" si="5134">SUM(AC3406:AC3409,AC3414:AC3416)</f>
        <v>0</v>
      </c>
      <c r="DA3407" s="297">
        <f t="shared" ref="DA3407" si="5135">SUM(AD3406:AD3409,AD3414:AD3416)</f>
        <v>0</v>
      </c>
      <c r="DB3407" s="186"/>
      <c r="DC3407" s="186"/>
      <c r="DD3407" s="186"/>
      <c r="DE3407" s="186"/>
      <c r="DF3407" s="186"/>
      <c r="DG3407" s="186"/>
      <c r="DH3407" s="186"/>
      <c r="DI3407" s="186"/>
      <c r="DJ3407" s="186"/>
      <c r="DK3407" s="186"/>
      <c r="DL3407" s="186"/>
      <c r="DM3407" s="186"/>
      <c r="DN3407" s="186"/>
      <c r="DO3407" s="186"/>
      <c r="DP3407" s="186"/>
      <c r="DQ3407" s="186"/>
      <c r="DR3407" s="186"/>
    </row>
    <row r="3408" spans="1:122" ht="15" customHeight="1" x14ac:dyDescent="0.25">
      <c r="A3408" s="109"/>
      <c r="B3408" s="109"/>
      <c r="C3408" s="741"/>
      <c r="D3408" s="759"/>
      <c r="E3408" s="760"/>
      <c r="F3408" s="836"/>
      <c r="G3408" s="629" t="s">
        <v>419</v>
      </c>
      <c r="H3408" s="629"/>
      <c r="I3408" s="751" t="s">
        <v>423</v>
      </c>
      <c r="J3408" s="752"/>
      <c r="K3408" s="752"/>
      <c r="L3408" s="752"/>
      <c r="M3408" s="752"/>
      <c r="N3408" s="752"/>
      <c r="O3408" s="753"/>
      <c r="P3408" s="590"/>
      <c r="Q3408" s="591"/>
      <c r="R3408" s="590"/>
      <c r="S3408" s="591"/>
      <c r="T3408" s="590"/>
      <c r="U3408" s="591"/>
      <c r="V3408" s="243"/>
      <c r="W3408" s="243"/>
      <c r="X3408" s="243"/>
      <c r="Y3408" s="243"/>
      <c r="Z3408" s="243"/>
      <c r="AA3408" s="243"/>
      <c r="AB3408" s="243"/>
      <c r="AC3408" s="243"/>
      <c r="AD3408" s="243"/>
      <c r="AE3408" s="109"/>
      <c r="AG3408" s="130">
        <f t="shared" si="4997"/>
        <v>15</v>
      </c>
      <c r="AH3408" s="90">
        <f t="shared" si="4998"/>
        <v>0</v>
      </c>
      <c r="AI3408" s="130">
        <f t="shared" si="4999"/>
        <v>0</v>
      </c>
      <c r="AJ3408" s="130">
        <f t="shared" si="5000"/>
        <v>0</v>
      </c>
      <c r="AK3408" s="130">
        <f t="shared" si="5001"/>
        <v>0</v>
      </c>
      <c r="AL3408" s="130">
        <f t="shared" si="5002"/>
        <v>0</v>
      </c>
      <c r="AM3408" s="359">
        <f t="shared" si="5003"/>
        <v>0</v>
      </c>
      <c r="AN3408" s="130">
        <f t="shared" si="5004"/>
        <v>0</v>
      </c>
      <c r="AO3408" s="130">
        <f t="shared" si="5005"/>
        <v>0</v>
      </c>
      <c r="AP3408" s="130">
        <f t="shared" si="5006"/>
        <v>0</v>
      </c>
      <c r="AQ3408" s="130">
        <f t="shared" si="5007"/>
        <v>0</v>
      </c>
      <c r="AR3408" s="359">
        <f t="shared" si="5008"/>
        <v>0</v>
      </c>
      <c r="AS3408" s="130">
        <f t="shared" si="5009"/>
        <v>0</v>
      </c>
      <c r="AT3408" s="130">
        <f t="shared" si="5010"/>
        <v>0</v>
      </c>
      <c r="AU3408" s="130">
        <f t="shared" si="5011"/>
        <v>0</v>
      </c>
      <c r="AV3408" s="130">
        <f t="shared" si="5012"/>
        <v>0</v>
      </c>
      <c r="AW3408" s="359">
        <f t="shared" si="5013"/>
        <v>0</v>
      </c>
      <c r="AX3408" s="130">
        <f t="shared" si="5014"/>
        <v>0</v>
      </c>
      <c r="AY3408" s="130">
        <f t="shared" si="5015"/>
        <v>0</v>
      </c>
      <c r="AZ3408" s="130">
        <f t="shared" si="5016"/>
        <v>0</v>
      </c>
      <c r="BA3408" s="130">
        <f t="shared" si="5017"/>
        <v>0</v>
      </c>
      <c r="BB3408" s="359">
        <f t="shared" si="5018"/>
        <v>0</v>
      </c>
      <c r="BC3408" s="130">
        <f t="shared" si="5019"/>
        <v>0</v>
      </c>
      <c r="BD3408" s="130">
        <f t="shared" si="5020"/>
        <v>0</v>
      </c>
      <c r="BE3408" s="130">
        <f t="shared" si="5021"/>
        <v>0</v>
      </c>
      <c r="BF3408" s="130">
        <f t="shared" si="5022"/>
        <v>0</v>
      </c>
      <c r="BG3408" s="359">
        <f t="shared" si="5023"/>
        <v>0</v>
      </c>
      <c r="BH3408" s="130">
        <f t="shared" si="5024"/>
        <v>0</v>
      </c>
      <c r="BI3408" s="130">
        <f t="shared" si="5025"/>
        <v>0</v>
      </c>
      <c r="BJ3408" s="130">
        <f t="shared" si="5026"/>
        <v>0</v>
      </c>
      <c r="BK3408" s="130">
        <f t="shared" si="5027"/>
        <v>0</v>
      </c>
      <c r="BL3408" s="359">
        <f t="shared" si="5028"/>
        <v>0</v>
      </c>
      <c r="BM3408" s="90">
        <f t="shared" si="5029"/>
        <v>0</v>
      </c>
      <c r="BO3408" s="246" t="s">
        <v>2104</v>
      </c>
      <c r="BP3408" s="246" t="s">
        <v>2048</v>
      </c>
      <c r="BQ3408" s="246" t="s">
        <v>2049</v>
      </c>
      <c r="BR3408" s="246" t="s">
        <v>84</v>
      </c>
      <c r="BS3408" s="246" t="s">
        <v>2048</v>
      </c>
      <c r="BT3408" s="246" t="s">
        <v>2049</v>
      </c>
      <c r="BU3408" s="246" t="s">
        <v>84</v>
      </c>
      <c r="BV3408" s="246" t="s">
        <v>2048</v>
      </c>
      <c r="BW3408" s="246" t="s">
        <v>2049</v>
      </c>
      <c r="BX3408" s="246" t="s">
        <v>84</v>
      </c>
      <c r="BY3408" s="246" t="s">
        <v>2048</v>
      </c>
      <c r="BZ3408" s="246" t="s">
        <v>2049</v>
      </c>
      <c r="CO3408" s="297" t="s">
        <v>2029</v>
      </c>
      <c r="CP3408" s="297">
        <f>SUM(COUNTIF(P3406:Q3409,"NS"),COUNTIF(P3414:Q3415,"NS"))</f>
        <v>0</v>
      </c>
      <c r="CQ3408" s="297">
        <f>SUM(COUNTIF(R3401:S3406,"NS"),COUNTIF(R3412,"NS"))</f>
        <v>0</v>
      </c>
      <c r="CR3408" s="297">
        <f>SUM(COUNTIF(T3401:U3406,"NS"),COUNTIF(T3412,"NS"))</f>
        <v>0</v>
      </c>
      <c r="CS3408" s="297">
        <f t="shared" ref="CS3408" si="5136">SUM(COUNTIF(V3401:V3406,"NS"),COUNTIF(V3412,"NS"))</f>
        <v>0</v>
      </c>
      <c r="CT3408" s="297">
        <f t="shared" ref="CT3408" si="5137">SUM(COUNTIF(W3401:W3406,"NS"),COUNTIF(W3412,"NS"))</f>
        <v>0</v>
      </c>
      <c r="CU3408" s="297">
        <f t="shared" ref="CU3408" si="5138">SUM(COUNTIF(X3401:X3406,"NS"),COUNTIF(X3412,"NS"))</f>
        <v>0</v>
      </c>
      <c r="CV3408" s="297">
        <f t="shared" ref="CV3408" si="5139">SUM(COUNTIF(Y3401:Y3406,"NS"),COUNTIF(Y3412,"NS"))</f>
        <v>0</v>
      </c>
      <c r="CW3408" s="297">
        <f t="shared" ref="CW3408" si="5140">SUM(COUNTIF(Z3401:Z3406,"NS"),COUNTIF(Z3412,"NS"))</f>
        <v>0</v>
      </c>
      <c r="CX3408" s="297">
        <f t="shared" ref="CX3408" si="5141">SUM(COUNTIF(AA3401:AA3406,"NS"),COUNTIF(AA3412,"NS"))</f>
        <v>0</v>
      </c>
      <c r="CY3408" s="297">
        <f t="shared" ref="CY3408" si="5142">SUM(COUNTIF(AB3401:AB3406,"NS"),COUNTIF(AB3412,"NS"))</f>
        <v>0</v>
      </c>
      <c r="CZ3408" s="297">
        <f t="shared" ref="CZ3408" si="5143">SUM(COUNTIF(AC3401:AC3406,"NS"),COUNTIF(AC3412,"NS"))</f>
        <v>0</v>
      </c>
      <c r="DA3408" s="297">
        <f t="shared" ref="DA3408" si="5144">SUM(COUNTIF(AD3401:AD3406,"NS"),COUNTIF(AD3412,"NS"))</f>
        <v>0</v>
      </c>
      <c r="DB3408" s="186"/>
      <c r="DC3408" s="186"/>
      <c r="DD3408" s="186"/>
      <c r="DE3408" s="186"/>
      <c r="DF3408" s="186"/>
      <c r="DG3408" s="186"/>
      <c r="DH3408" s="186"/>
      <c r="DI3408" s="186"/>
      <c r="DJ3408" s="186"/>
      <c r="DK3408" s="186"/>
      <c r="DL3408" s="186"/>
      <c r="DM3408" s="186"/>
      <c r="DN3408" s="186"/>
      <c r="DO3408" s="186"/>
      <c r="DP3408" s="186"/>
      <c r="DQ3408" s="186"/>
      <c r="DR3408" s="186"/>
    </row>
    <row r="3409" spans="1:123" s="186" customFormat="1" ht="15" customHeight="1" x14ac:dyDescent="0.25">
      <c r="A3409" s="235"/>
      <c r="B3409" s="235"/>
      <c r="C3409" s="741"/>
      <c r="D3409" s="759"/>
      <c r="E3409" s="760"/>
      <c r="F3409" s="836"/>
      <c r="G3409" s="653" t="s">
        <v>420</v>
      </c>
      <c r="H3409" s="653"/>
      <c r="I3409" s="754" t="s">
        <v>424</v>
      </c>
      <c r="J3409" s="755"/>
      <c r="K3409" s="755"/>
      <c r="L3409" s="755"/>
      <c r="M3409" s="755"/>
      <c r="N3409" s="755"/>
      <c r="O3409" s="756"/>
      <c r="P3409" s="732"/>
      <c r="Q3409" s="733"/>
      <c r="R3409" s="732"/>
      <c r="S3409" s="733"/>
      <c r="T3409" s="732"/>
      <c r="U3409" s="733"/>
      <c r="V3409" s="17"/>
      <c r="W3409" s="17"/>
      <c r="X3409" s="17"/>
      <c r="Y3409" s="17"/>
      <c r="Z3409" s="17"/>
      <c r="AA3409" s="17"/>
      <c r="AB3409" s="17"/>
      <c r="AC3409" s="17"/>
      <c r="AD3409" s="17"/>
      <c r="AE3409" s="235"/>
      <c r="AF3409" s="237"/>
      <c r="AG3409" s="178">
        <f t="shared" si="4997"/>
        <v>15</v>
      </c>
      <c r="AH3409" s="186">
        <f t="shared" si="4998"/>
        <v>0</v>
      </c>
      <c r="AI3409" s="178">
        <f t="shared" si="4999"/>
        <v>0</v>
      </c>
      <c r="AJ3409" s="178">
        <f t="shared" si="5000"/>
        <v>0</v>
      </c>
      <c r="AK3409" s="178">
        <f t="shared" si="5001"/>
        <v>0</v>
      </c>
      <c r="AL3409" s="130">
        <f t="shared" si="5002"/>
        <v>0</v>
      </c>
      <c r="AM3409" s="359">
        <f t="shared" si="5003"/>
        <v>0</v>
      </c>
      <c r="AN3409" s="178">
        <f t="shared" si="5004"/>
        <v>0</v>
      </c>
      <c r="AO3409" s="178">
        <f t="shared" si="5005"/>
        <v>0</v>
      </c>
      <c r="AP3409" s="178">
        <f t="shared" si="5006"/>
        <v>0</v>
      </c>
      <c r="AQ3409" s="178">
        <f t="shared" si="5007"/>
        <v>0</v>
      </c>
      <c r="AR3409" s="359">
        <f t="shared" si="5008"/>
        <v>0</v>
      </c>
      <c r="AS3409" s="178">
        <f t="shared" si="5009"/>
        <v>0</v>
      </c>
      <c r="AT3409" s="178">
        <f t="shared" si="5010"/>
        <v>0</v>
      </c>
      <c r="AU3409" s="178">
        <f t="shared" si="5011"/>
        <v>0</v>
      </c>
      <c r="AV3409" s="178">
        <f t="shared" si="5012"/>
        <v>0</v>
      </c>
      <c r="AW3409" s="359">
        <f t="shared" si="5013"/>
        <v>0</v>
      </c>
      <c r="AX3409" s="178">
        <f t="shared" si="5014"/>
        <v>0</v>
      </c>
      <c r="AY3409" s="178">
        <f t="shared" si="5015"/>
        <v>0</v>
      </c>
      <c r="AZ3409" s="178">
        <f t="shared" si="5016"/>
        <v>0</v>
      </c>
      <c r="BA3409" s="178">
        <f t="shared" si="5017"/>
        <v>0</v>
      </c>
      <c r="BB3409" s="359">
        <f t="shared" si="5018"/>
        <v>0</v>
      </c>
      <c r="BC3409" s="178">
        <f t="shared" si="5019"/>
        <v>0</v>
      </c>
      <c r="BD3409" s="178">
        <f t="shared" si="5020"/>
        <v>0</v>
      </c>
      <c r="BE3409" s="178">
        <f t="shared" si="5021"/>
        <v>0</v>
      </c>
      <c r="BF3409" s="178">
        <f t="shared" si="5022"/>
        <v>0</v>
      </c>
      <c r="BG3409" s="359">
        <f t="shared" si="5023"/>
        <v>0</v>
      </c>
      <c r="BH3409" s="178">
        <f t="shared" si="5024"/>
        <v>0</v>
      </c>
      <c r="BI3409" s="178">
        <f t="shared" si="5025"/>
        <v>0</v>
      </c>
      <c r="BJ3409" s="178">
        <f t="shared" si="5026"/>
        <v>0</v>
      </c>
      <c r="BK3409" s="178">
        <f t="shared" si="5027"/>
        <v>0</v>
      </c>
      <c r="BL3409" s="359">
        <f t="shared" si="5028"/>
        <v>0</v>
      </c>
      <c r="BM3409" s="186">
        <f t="shared" si="5029"/>
        <v>0</v>
      </c>
      <c r="BN3409" s="186" t="s">
        <v>2077</v>
      </c>
      <c r="BO3409" s="178">
        <f>IF($AG$3378=$AH$3378,0,IF(
OR(
AND(BO3413=0,BO3412&gt;0),
AND(BO3413="NS",BO3411&gt;0),
AND(BO3413="NS",BO3411=0,BO3412=0)),1,
IF(OR(
AND(BO3412&gt;=2,BO3411&lt;BO3413),
AND(BO3413="NS",BO3411=0,BO3412&gt;0),
BO3413=BO3411,
AND(BO3413="NA",BO3412=0,BO3411=0,BO3410&gt;0)),0,1)))</f>
        <v>0</v>
      </c>
      <c r="BP3409" s="178">
        <f t="shared" ref="BP3409" si="5145">IF($AG$3378=$AH$3378,0,IF(
OR(
AND(BP3413=0,BP3412&gt;0),
AND(BP3413="NS",BP3411&gt;0),
AND(BP3413="NS",BP3411=0,BP3412=0)),1,
IF(OR(
AND(BP3412&gt;=2,BP3411&lt;BP3413),
AND(BP3413="NS",BP3411=0,BP3412&gt;0),
BP3413=BP3411,
AND(BP3413="NA",BP3412=0,BP3411=0,BP3410&gt;0)),0,1)))</f>
        <v>0</v>
      </c>
      <c r="BQ3409" s="178">
        <f t="shared" ref="BQ3409" si="5146">IF($AG$3378=$AH$3378,0,IF(
OR(
AND(BQ3413=0,BQ3412&gt;0),
AND(BQ3413="NS",BQ3411&gt;0),
AND(BQ3413="NS",BQ3411=0,BQ3412=0)),1,
IF(OR(
AND(BQ3412&gt;=2,BQ3411&lt;BQ3413),
AND(BQ3413="NS",BQ3411=0,BQ3412&gt;0),
BQ3413=BQ3411,
AND(BQ3413="NA",BQ3412=0,BQ3411=0,BQ3410&gt;0)),0,1)))</f>
        <v>0</v>
      </c>
      <c r="BR3409" s="178">
        <f t="shared" ref="BR3409" si="5147">IF($AG$3378=$AH$3378,0,IF(
OR(
AND(BR3413=0,BR3412&gt;0),
AND(BR3413="NS",BR3411&gt;0),
AND(BR3413="NS",BR3411=0,BR3412=0)),1,
IF(OR(
AND(BR3412&gt;=2,BR3411&lt;BR3413),
AND(BR3413="NS",BR3411=0,BR3412&gt;0),
BR3413=BR3411,
AND(BR3413="NA",BR3412=0,BR3411=0,BR3410&gt;0)),0,1)))</f>
        <v>0</v>
      </c>
      <c r="BS3409" s="178">
        <f t="shared" ref="BS3409" si="5148">IF($AG$3378=$AH$3378,0,IF(
OR(
AND(BS3413=0,BS3412&gt;0),
AND(BS3413="NS",BS3411&gt;0),
AND(BS3413="NS",BS3411=0,BS3412=0)),1,
IF(OR(
AND(BS3412&gt;=2,BS3411&lt;BS3413),
AND(BS3413="NS",BS3411=0,BS3412&gt;0),
BS3413=BS3411,
AND(BS3413="NA",BS3412=0,BS3411=0,BS3410&gt;0)),0,1)))</f>
        <v>0</v>
      </c>
      <c r="BT3409" s="178">
        <f t="shared" ref="BT3409" si="5149">IF($AG$3378=$AH$3378,0,IF(
OR(
AND(BT3413=0,BT3412&gt;0),
AND(BT3413="NS",BT3411&gt;0),
AND(BT3413="NS",BT3411=0,BT3412=0)),1,
IF(OR(
AND(BT3412&gt;=2,BT3411&lt;BT3413),
AND(BT3413="NS",BT3411=0,BT3412&gt;0),
BT3413=BT3411,
AND(BT3413="NA",BT3412=0,BT3411=0,BT3410&gt;0)),0,1)))</f>
        <v>0</v>
      </c>
      <c r="BU3409" s="178">
        <f t="shared" ref="BU3409" si="5150">IF($AG$3378=$AH$3378,0,IF(
OR(
AND(BU3413=0,BU3412&gt;0),
AND(BU3413="NS",BU3411&gt;0),
AND(BU3413="NS",BU3411=0,BU3412=0)),1,
IF(OR(
AND(BU3412&gt;=2,BU3411&lt;BU3413),
AND(BU3413="NS",BU3411=0,BU3412&gt;0),
BU3413=BU3411,
AND(BU3413="NA",BU3412=0,BU3411=0,BU3410&gt;0)),0,1)))</f>
        <v>0</v>
      </c>
      <c r="BV3409" s="178">
        <f t="shared" ref="BV3409" si="5151">IF($AG$3378=$AH$3378,0,IF(
OR(
AND(BV3413=0,BV3412&gt;0),
AND(BV3413="NS",BV3411&gt;0),
AND(BV3413="NS",BV3411=0,BV3412=0)),1,
IF(OR(
AND(BV3412&gt;=2,BV3411&lt;BV3413),
AND(BV3413="NS",BV3411=0,BV3412&gt;0),
BV3413=BV3411,
AND(BV3413="NA",BV3412=0,BV3411=0,BV3410&gt;0)),0,1)))</f>
        <v>0</v>
      </c>
      <c r="BW3409" s="178">
        <f t="shared" ref="BW3409" si="5152">IF($AG$3378=$AH$3378,0,IF(
OR(
AND(BW3413=0,BW3412&gt;0),
AND(BW3413="NS",BW3411&gt;0),
AND(BW3413="NS",BW3411=0,BW3412=0)),1,
IF(OR(
AND(BW3412&gt;=2,BW3411&lt;BW3413),
AND(BW3413="NS",BW3411=0,BW3412&gt;0),
BW3413=BW3411,
AND(BW3413="NA",BW3412=0,BW3411=0,BW3410&gt;0)),0,1)))</f>
        <v>0</v>
      </c>
      <c r="BX3409" s="178">
        <f t="shared" ref="BX3409" si="5153">IF($AG$3378=$AH$3378,0,IF(
OR(
AND(BX3413=0,BX3412&gt;0),
AND(BX3413="NS",BX3411&gt;0),
AND(BX3413="NS",BX3411=0,BX3412=0)),1,
IF(OR(
AND(BX3412&gt;=2,BX3411&lt;BX3413),
AND(BX3413="NS",BX3411=0,BX3412&gt;0),
BX3413=BX3411,
AND(BX3413="NA",BX3412=0,BX3411=0,BX3410&gt;0)),0,1)))</f>
        <v>0</v>
      </c>
      <c r="BY3409" s="178">
        <f t="shared" ref="BY3409" si="5154">IF($AG$3378=$AH$3378,0,IF(
OR(
AND(BY3413=0,BY3412&gt;0),
AND(BY3413="NS",BY3411&gt;0),
AND(BY3413="NS",BY3411=0,BY3412=0)),1,
IF(OR(
AND(BY3412&gt;=2,BY3411&lt;BY3413),
AND(BY3413="NS",BY3411=0,BY3412&gt;0),
BY3413=BY3411,
AND(BY3413="NA",BY3412=0,BY3411=0,BY3410&gt;0)),0,1)))</f>
        <v>0</v>
      </c>
      <c r="BZ3409" s="178">
        <f t="shared" ref="BZ3409" si="5155">IF($AG$3378=$AH$3378,0,IF(
OR(
AND(BZ3413=0,BZ3412&gt;0),
AND(BZ3413="NS",BZ3411&gt;0),
AND(BZ3413="NS",BZ3411=0,BZ3412=0)),1,
IF(OR(
AND(BZ3412&gt;=2,BZ3411&lt;BZ3413),
AND(BZ3413="NS",BZ3411=0,BZ3412&gt;0),
BZ3413=BZ3411,
AND(BZ3413="NA",BZ3412=0,BZ3411=0,BZ3410&gt;0)),0,1)))</f>
        <v>0</v>
      </c>
      <c r="CA3409" s="186">
        <f>SUM(BO3409:BZ3409)</f>
        <v>0</v>
      </c>
      <c r="CN3409" s="237"/>
      <c r="CO3409" s="298">
        <v>0.25</v>
      </c>
      <c r="CP3409" s="299">
        <f>IF(CP3406="ns",0,CP3406*0.25)</f>
        <v>0</v>
      </c>
      <c r="CQ3409" s="299">
        <f t="shared" ref="CQ3409:DA3409" si="5156">IF(CQ3406="ns",0,CQ3406*0.25)</f>
        <v>0</v>
      </c>
      <c r="CR3409" s="299">
        <f t="shared" si="5156"/>
        <v>0</v>
      </c>
      <c r="CS3409" s="299">
        <f t="shared" si="5156"/>
        <v>0</v>
      </c>
      <c r="CT3409" s="299">
        <f t="shared" si="5156"/>
        <v>0</v>
      </c>
      <c r="CU3409" s="299">
        <f t="shared" si="5156"/>
        <v>0</v>
      </c>
      <c r="CV3409" s="299">
        <f t="shared" si="5156"/>
        <v>0</v>
      </c>
      <c r="CW3409" s="299">
        <f t="shared" si="5156"/>
        <v>0</v>
      </c>
      <c r="CX3409" s="299">
        <f t="shared" si="5156"/>
        <v>0</v>
      </c>
      <c r="CY3409" s="299">
        <f t="shared" si="5156"/>
        <v>0</v>
      </c>
      <c r="CZ3409" s="299">
        <f t="shared" si="5156"/>
        <v>0</v>
      </c>
      <c r="DA3409" s="299">
        <f t="shared" si="5156"/>
        <v>0</v>
      </c>
      <c r="DS3409" s="237"/>
    </row>
    <row r="3410" spans="1:123" ht="15" customHeight="1" x14ac:dyDescent="0.25">
      <c r="A3410" s="109"/>
      <c r="B3410" s="109"/>
      <c r="C3410" s="741"/>
      <c r="D3410" s="759"/>
      <c r="E3410" s="760"/>
      <c r="F3410" s="836"/>
      <c r="G3410" s="581" t="s">
        <v>429</v>
      </c>
      <c r="H3410" s="581"/>
      <c r="I3410" s="165"/>
      <c r="J3410" s="625" t="s">
        <v>425</v>
      </c>
      <c r="K3410" s="625"/>
      <c r="L3410" s="625"/>
      <c r="M3410" s="625"/>
      <c r="N3410" s="625"/>
      <c r="O3410" s="626"/>
      <c r="P3410" s="590"/>
      <c r="Q3410" s="591"/>
      <c r="R3410" s="590"/>
      <c r="S3410" s="591"/>
      <c r="T3410" s="590"/>
      <c r="U3410" s="591"/>
      <c r="V3410" s="243"/>
      <c r="W3410" s="243"/>
      <c r="X3410" s="243"/>
      <c r="Y3410" s="243"/>
      <c r="Z3410" s="243"/>
      <c r="AA3410" s="243"/>
      <c r="AB3410" s="243"/>
      <c r="AC3410" s="243"/>
      <c r="AD3410" s="243"/>
      <c r="AE3410" s="109"/>
      <c r="AG3410" s="130">
        <f t="shared" si="4997"/>
        <v>15</v>
      </c>
      <c r="AH3410" s="90">
        <f t="shared" si="4998"/>
        <v>0</v>
      </c>
      <c r="AI3410" s="130">
        <f t="shared" si="4999"/>
        <v>0</v>
      </c>
      <c r="AJ3410" s="130">
        <f t="shared" si="5000"/>
        <v>0</v>
      </c>
      <c r="AK3410" s="130">
        <f t="shared" si="5001"/>
        <v>0</v>
      </c>
      <c r="AL3410" s="130">
        <f t="shared" si="5002"/>
        <v>0</v>
      </c>
      <c r="AM3410" s="359">
        <f t="shared" si="5003"/>
        <v>0</v>
      </c>
      <c r="AN3410" s="130">
        <f t="shared" si="5004"/>
        <v>0</v>
      </c>
      <c r="AO3410" s="130">
        <f t="shared" si="5005"/>
        <v>0</v>
      </c>
      <c r="AP3410" s="130">
        <f t="shared" si="5006"/>
        <v>0</v>
      </c>
      <c r="AQ3410" s="130">
        <f t="shared" si="5007"/>
        <v>0</v>
      </c>
      <c r="AR3410" s="359">
        <f t="shared" si="5008"/>
        <v>0</v>
      </c>
      <c r="AS3410" s="130">
        <f t="shared" si="5009"/>
        <v>0</v>
      </c>
      <c r="AT3410" s="130">
        <f t="shared" si="5010"/>
        <v>0</v>
      </c>
      <c r="AU3410" s="130">
        <f t="shared" si="5011"/>
        <v>0</v>
      </c>
      <c r="AV3410" s="130">
        <f t="shared" si="5012"/>
        <v>0</v>
      </c>
      <c r="AW3410" s="359">
        <f t="shared" si="5013"/>
        <v>0</v>
      </c>
      <c r="AX3410" s="130">
        <f t="shared" si="5014"/>
        <v>0</v>
      </c>
      <c r="AY3410" s="130">
        <f t="shared" si="5015"/>
        <v>0</v>
      </c>
      <c r="AZ3410" s="130">
        <f t="shared" si="5016"/>
        <v>0</v>
      </c>
      <c r="BA3410" s="130">
        <f t="shared" si="5017"/>
        <v>0</v>
      </c>
      <c r="BB3410" s="359">
        <f t="shared" si="5018"/>
        <v>0</v>
      </c>
      <c r="BC3410" s="130">
        <f t="shared" si="5019"/>
        <v>0</v>
      </c>
      <c r="BD3410" s="130">
        <f t="shared" si="5020"/>
        <v>0</v>
      </c>
      <c r="BE3410" s="130">
        <f t="shared" si="5021"/>
        <v>0</v>
      </c>
      <c r="BF3410" s="130">
        <f t="shared" si="5022"/>
        <v>0</v>
      </c>
      <c r="BG3410" s="359">
        <f t="shared" si="5023"/>
        <v>0</v>
      </c>
      <c r="BH3410" s="130">
        <f t="shared" si="5024"/>
        <v>0</v>
      </c>
      <c r="BI3410" s="130">
        <f t="shared" si="5025"/>
        <v>0</v>
      </c>
      <c r="BJ3410" s="130">
        <f t="shared" si="5026"/>
        <v>0</v>
      </c>
      <c r="BK3410" s="130">
        <f t="shared" si="5027"/>
        <v>0</v>
      </c>
      <c r="BL3410" s="359">
        <f t="shared" si="5028"/>
        <v>0</v>
      </c>
      <c r="BM3410" s="90">
        <f t="shared" si="5029"/>
        <v>0</v>
      </c>
      <c r="BN3410" s="90" t="s">
        <v>2058</v>
      </c>
      <c r="BO3410" s="90">
        <f>COUNTIF(P3410:Q3413,"NA")</f>
        <v>0</v>
      </c>
      <c r="BP3410" s="90">
        <f>COUNTIF(R3410:S3413,"NA")</f>
        <v>0</v>
      </c>
      <c r="BQ3410" s="90">
        <f>COUNTIF(T3410:U3413,"NA")</f>
        <v>0</v>
      </c>
      <c r="BR3410" s="90">
        <f t="shared" ref="BR3410:BZ3410" si="5157">COUNTIF(V3410:V3413,"NA")</f>
        <v>0</v>
      </c>
      <c r="BS3410" s="90">
        <f t="shared" si="5157"/>
        <v>0</v>
      </c>
      <c r="BT3410" s="90">
        <f t="shared" si="5157"/>
        <v>0</v>
      </c>
      <c r="BU3410" s="90">
        <f t="shared" si="5157"/>
        <v>0</v>
      </c>
      <c r="BV3410" s="90">
        <f t="shared" si="5157"/>
        <v>0</v>
      </c>
      <c r="BW3410" s="90">
        <f t="shared" si="5157"/>
        <v>0</v>
      </c>
      <c r="BX3410" s="90">
        <f t="shared" si="5157"/>
        <v>0</v>
      </c>
      <c r="BY3410" s="90">
        <f t="shared" si="5157"/>
        <v>0</v>
      </c>
      <c r="BZ3410" s="90">
        <f t="shared" si="5157"/>
        <v>0</v>
      </c>
      <c r="CO3410" s="297" t="s">
        <v>72</v>
      </c>
      <c r="CP3410" s="297">
        <f>P3416</f>
        <v>0</v>
      </c>
      <c r="CQ3410" s="297">
        <f>R3416</f>
        <v>0</v>
      </c>
      <c r="CR3410" s="297">
        <f>T3416</f>
        <v>0</v>
      </c>
      <c r="CS3410" s="297">
        <f t="shared" ref="CS3410" si="5158">V3416</f>
        <v>0</v>
      </c>
      <c r="CT3410" s="297">
        <f t="shared" ref="CT3410" si="5159">W3416</f>
        <v>0</v>
      </c>
      <c r="CU3410" s="297">
        <f t="shared" ref="CU3410" si="5160">X3416</f>
        <v>0</v>
      </c>
      <c r="CV3410" s="297">
        <f t="shared" ref="CV3410" si="5161">Y3416</f>
        <v>0</v>
      </c>
      <c r="CW3410" s="297">
        <f t="shared" ref="CW3410" si="5162">Z3416</f>
        <v>0</v>
      </c>
      <c r="CX3410" s="297">
        <f t="shared" ref="CX3410" si="5163">AA3416</f>
        <v>0</v>
      </c>
      <c r="CY3410" s="297">
        <f t="shared" ref="CY3410" si="5164">AB3416</f>
        <v>0</v>
      </c>
      <c r="CZ3410" s="297">
        <f t="shared" ref="CZ3410" si="5165">AC3416</f>
        <v>0</v>
      </c>
      <c r="DA3410" s="297">
        <f t="shared" ref="DA3410" si="5166">AD3416</f>
        <v>0</v>
      </c>
      <c r="DB3410" s="186"/>
      <c r="DC3410" s="186"/>
      <c r="DD3410" s="186"/>
      <c r="DE3410" s="186"/>
      <c r="DF3410" s="186"/>
      <c r="DG3410" s="186"/>
      <c r="DH3410" s="186"/>
      <c r="DI3410" s="186"/>
      <c r="DJ3410" s="186"/>
      <c r="DK3410" s="186"/>
      <c r="DL3410" s="186"/>
      <c r="DM3410" s="186"/>
      <c r="DN3410" s="186"/>
      <c r="DO3410" s="186"/>
      <c r="DP3410" s="186"/>
      <c r="DQ3410" s="186"/>
      <c r="DR3410" s="186"/>
    </row>
    <row r="3411" spans="1:123" ht="60" customHeight="1" x14ac:dyDescent="0.25">
      <c r="A3411" s="109"/>
      <c r="B3411" s="109"/>
      <c r="C3411" s="741"/>
      <c r="D3411" s="759"/>
      <c r="E3411" s="760"/>
      <c r="F3411" s="836"/>
      <c r="G3411" s="581" t="s">
        <v>430</v>
      </c>
      <c r="H3411" s="581"/>
      <c r="I3411" s="165"/>
      <c r="J3411" s="625" t="s">
        <v>426</v>
      </c>
      <c r="K3411" s="625"/>
      <c r="L3411" s="625"/>
      <c r="M3411" s="625"/>
      <c r="N3411" s="625"/>
      <c r="O3411" s="626"/>
      <c r="P3411" s="590"/>
      <c r="Q3411" s="591"/>
      <c r="R3411" s="590"/>
      <c r="S3411" s="591"/>
      <c r="T3411" s="590"/>
      <c r="U3411" s="591"/>
      <c r="V3411" s="243"/>
      <c r="W3411" s="243"/>
      <c r="X3411" s="243"/>
      <c r="Y3411" s="243"/>
      <c r="Z3411" s="243"/>
      <c r="AA3411" s="243"/>
      <c r="AB3411" s="243"/>
      <c r="AC3411" s="243"/>
      <c r="AD3411" s="243"/>
      <c r="AE3411" s="109"/>
      <c r="AG3411" s="130">
        <f t="shared" si="4997"/>
        <v>15</v>
      </c>
      <c r="AH3411" s="90">
        <f t="shared" si="4998"/>
        <v>0</v>
      </c>
      <c r="AI3411" s="130">
        <f t="shared" si="4999"/>
        <v>0</v>
      </c>
      <c r="AJ3411" s="130">
        <f t="shared" si="5000"/>
        <v>0</v>
      </c>
      <c r="AK3411" s="130">
        <f t="shared" si="5001"/>
        <v>0</v>
      </c>
      <c r="AL3411" s="130">
        <f t="shared" si="5002"/>
        <v>0</v>
      </c>
      <c r="AM3411" s="359">
        <f t="shared" si="5003"/>
        <v>0</v>
      </c>
      <c r="AN3411" s="130">
        <f t="shared" si="5004"/>
        <v>0</v>
      </c>
      <c r="AO3411" s="130">
        <f t="shared" si="5005"/>
        <v>0</v>
      </c>
      <c r="AP3411" s="130">
        <f t="shared" si="5006"/>
        <v>0</v>
      </c>
      <c r="AQ3411" s="130">
        <f t="shared" si="5007"/>
        <v>0</v>
      </c>
      <c r="AR3411" s="359">
        <f t="shared" si="5008"/>
        <v>0</v>
      </c>
      <c r="AS3411" s="130">
        <f t="shared" si="5009"/>
        <v>0</v>
      </c>
      <c r="AT3411" s="130">
        <f t="shared" si="5010"/>
        <v>0</v>
      </c>
      <c r="AU3411" s="130">
        <f t="shared" si="5011"/>
        <v>0</v>
      </c>
      <c r="AV3411" s="130">
        <f t="shared" si="5012"/>
        <v>0</v>
      </c>
      <c r="AW3411" s="359">
        <f t="shared" si="5013"/>
        <v>0</v>
      </c>
      <c r="AX3411" s="130">
        <f t="shared" si="5014"/>
        <v>0</v>
      </c>
      <c r="AY3411" s="130">
        <f t="shared" si="5015"/>
        <v>0</v>
      </c>
      <c r="AZ3411" s="130">
        <f t="shared" si="5016"/>
        <v>0</v>
      </c>
      <c r="BA3411" s="130">
        <f t="shared" si="5017"/>
        <v>0</v>
      </c>
      <c r="BB3411" s="359">
        <f t="shared" si="5018"/>
        <v>0</v>
      </c>
      <c r="BC3411" s="130">
        <f t="shared" si="5019"/>
        <v>0</v>
      </c>
      <c r="BD3411" s="130">
        <f t="shared" si="5020"/>
        <v>0</v>
      </c>
      <c r="BE3411" s="130">
        <f t="shared" si="5021"/>
        <v>0</v>
      </c>
      <c r="BF3411" s="130">
        <f t="shared" si="5022"/>
        <v>0</v>
      </c>
      <c r="BG3411" s="359">
        <f t="shared" si="5023"/>
        <v>0</v>
      </c>
      <c r="BH3411" s="130">
        <f t="shared" si="5024"/>
        <v>0</v>
      </c>
      <c r="BI3411" s="130">
        <f t="shared" si="5025"/>
        <v>0</v>
      </c>
      <c r="BJ3411" s="130">
        <f t="shared" si="5026"/>
        <v>0</v>
      </c>
      <c r="BK3411" s="130">
        <f t="shared" si="5027"/>
        <v>0</v>
      </c>
      <c r="BL3411" s="359">
        <f t="shared" si="5028"/>
        <v>0</v>
      </c>
      <c r="BM3411" s="90">
        <f t="shared" si="5029"/>
        <v>0</v>
      </c>
      <c r="BN3411" s="90" t="s">
        <v>2078</v>
      </c>
      <c r="BO3411" s="90">
        <f>SUM(P3410:Q3413)</f>
        <v>0</v>
      </c>
      <c r="BP3411" s="90">
        <f>SUM(R3410:S3413)</f>
        <v>0</v>
      </c>
      <c r="BQ3411" s="90">
        <f>SUM(T3410:U3413)</f>
        <v>0</v>
      </c>
      <c r="BR3411" s="90">
        <f t="shared" ref="BR3411:BZ3411" si="5167">SUM(V3410:V3413)</f>
        <v>0</v>
      </c>
      <c r="BS3411" s="90">
        <f t="shared" si="5167"/>
        <v>0</v>
      </c>
      <c r="BT3411" s="90">
        <f t="shared" si="5167"/>
        <v>0</v>
      </c>
      <c r="BU3411" s="90">
        <f t="shared" si="5167"/>
        <v>0</v>
      </c>
      <c r="BV3411" s="90">
        <f t="shared" si="5167"/>
        <v>0</v>
      </c>
      <c r="BW3411" s="90">
        <f t="shared" si="5167"/>
        <v>0</v>
      </c>
      <c r="BX3411" s="90">
        <f t="shared" si="5167"/>
        <v>0</v>
      </c>
      <c r="BY3411" s="90">
        <f t="shared" si="5167"/>
        <v>0</v>
      </c>
      <c r="BZ3411" s="90">
        <f t="shared" si="5167"/>
        <v>0</v>
      </c>
      <c r="CO3411" s="297" t="s">
        <v>2077</v>
      </c>
      <c r="CP3411" s="297">
        <f>IF(OR(CP3410=0,CP3410="NA",AND(CP3410="NS",CP3408&gt;0),AND(CP3410="NS",CP3407&gt;0),CP3410&lt;=CP3409),0,1)</f>
        <v>0</v>
      </c>
      <c r="CQ3411" s="297">
        <f t="shared" ref="CQ3411:DA3411" si="5168">IF(OR(CQ3410=0,CQ3410="NA",AND(CQ3410="NS",CQ3408&gt;0),AND(CQ3410="NS",CQ3407&gt;0),CQ3410&lt;=CQ3409),0,1)</f>
        <v>0</v>
      </c>
      <c r="CR3411" s="297">
        <f t="shared" si="5168"/>
        <v>0</v>
      </c>
      <c r="CS3411" s="297">
        <f t="shared" si="5168"/>
        <v>0</v>
      </c>
      <c r="CT3411" s="297">
        <f t="shared" si="5168"/>
        <v>0</v>
      </c>
      <c r="CU3411" s="297">
        <f t="shared" si="5168"/>
        <v>0</v>
      </c>
      <c r="CV3411" s="297">
        <f t="shared" si="5168"/>
        <v>0</v>
      </c>
      <c r="CW3411" s="297">
        <f t="shared" si="5168"/>
        <v>0</v>
      </c>
      <c r="CX3411" s="297">
        <f t="shared" si="5168"/>
        <v>0</v>
      </c>
      <c r="CY3411" s="297">
        <f t="shared" si="5168"/>
        <v>0</v>
      </c>
      <c r="CZ3411" s="297">
        <f t="shared" si="5168"/>
        <v>0</v>
      </c>
      <c r="DA3411" s="297">
        <f t="shared" si="5168"/>
        <v>0</v>
      </c>
      <c r="DB3411" s="186">
        <f>SUM(CP3411:DA3411)</f>
        <v>0</v>
      </c>
      <c r="DC3411" s="186"/>
      <c r="DD3411" s="186"/>
      <c r="DE3411" s="186"/>
      <c r="DF3411" s="186"/>
      <c r="DG3411" s="186"/>
      <c r="DH3411" s="186"/>
      <c r="DI3411" s="186"/>
      <c r="DJ3411" s="186"/>
      <c r="DK3411" s="186"/>
      <c r="DL3411" s="186"/>
      <c r="DM3411" s="186"/>
      <c r="DN3411" s="186"/>
      <c r="DO3411" s="186"/>
      <c r="DP3411" s="186"/>
      <c r="DQ3411" s="186"/>
      <c r="DR3411" s="186"/>
    </row>
    <row r="3412" spans="1:123" ht="24" customHeight="1" x14ac:dyDescent="0.2">
      <c r="A3412" s="109"/>
      <c r="B3412" s="109"/>
      <c r="C3412" s="741"/>
      <c r="D3412" s="759"/>
      <c r="E3412" s="760"/>
      <c r="F3412" s="836"/>
      <c r="G3412" s="581" t="s">
        <v>431</v>
      </c>
      <c r="H3412" s="581"/>
      <c r="I3412" s="181"/>
      <c r="J3412" s="625" t="s">
        <v>427</v>
      </c>
      <c r="K3412" s="625"/>
      <c r="L3412" s="625"/>
      <c r="M3412" s="625"/>
      <c r="N3412" s="625"/>
      <c r="O3412" s="626"/>
      <c r="P3412" s="590"/>
      <c r="Q3412" s="591"/>
      <c r="R3412" s="590"/>
      <c r="S3412" s="591"/>
      <c r="T3412" s="590"/>
      <c r="U3412" s="591"/>
      <c r="V3412" s="243"/>
      <c r="W3412" s="243"/>
      <c r="X3412" s="243"/>
      <c r="Y3412" s="243"/>
      <c r="Z3412" s="243"/>
      <c r="AA3412" s="243"/>
      <c r="AB3412" s="243"/>
      <c r="AC3412" s="243"/>
      <c r="AD3412" s="243"/>
      <c r="AE3412" s="109"/>
      <c r="AG3412" s="130">
        <f t="shared" si="4997"/>
        <v>15</v>
      </c>
      <c r="AH3412" s="90">
        <f t="shared" si="4998"/>
        <v>0</v>
      </c>
      <c r="AI3412" s="130">
        <f t="shared" si="4999"/>
        <v>0</v>
      </c>
      <c r="AJ3412" s="130">
        <f t="shared" si="5000"/>
        <v>0</v>
      </c>
      <c r="AK3412" s="130">
        <f t="shared" si="5001"/>
        <v>0</v>
      </c>
      <c r="AL3412" s="130">
        <f t="shared" si="5002"/>
        <v>0</v>
      </c>
      <c r="AM3412" s="359">
        <f t="shared" si="5003"/>
        <v>0</v>
      </c>
      <c r="AN3412" s="130">
        <f t="shared" si="5004"/>
        <v>0</v>
      </c>
      <c r="AO3412" s="130">
        <f t="shared" si="5005"/>
        <v>0</v>
      </c>
      <c r="AP3412" s="130">
        <f t="shared" si="5006"/>
        <v>0</v>
      </c>
      <c r="AQ3412" s="130">
        <f t="shared" si="5007"/>
        <v>0</v>
      </c>
      <c r="AR3412" s="359">
        <f t="shared" si="5008"/>
        <v>0</v>
      </c>
      <c r="AS3412" s="130">
        <f t="shared" si="5009"/>
        <v>0</v>
      </c>
      <c r="AT3412" s="130">
        <f t="shared" si="5010"/>
        <v>0</v>
      </c>
      <c r="AU3412" s="130">
        <f t="shared" si="5011"/>
        <v>0</v>
      </c>
      <c r="AV3412" s="130">
        <f t="shared" si="5012"/>
        <v>0</v>
      </c>
      <c r="AW3412" s="359">
        <f t="shared" si="5013"/>
        <v>0</v>
      </c>
      <c r="AX3412" s="130">
        <f t="shared" si="5014"/>
        <v>0</v>
      </c>
      <c r="AY3412" s="130">
        <f t="shared" si="5015"/>
        <v>0</v>
      </c>
      <c r="AZ3412" s="130">
        <f t="shared" si="5016"/>
        <v>0</v>
      </c>
      <c r="BA3412" s="130">
        <f t="shared" si="5017"/>
        <v>0</v>
      </c>
      <c r="BB3412" s="359">
        <f t="shared" si="5018"/>
        <v>0</v>
      </c>
      <c r="BC3412" s="130">
        <f t="shared" si="5019"/>
        <v>0</v>
      </c>
      <c r="BD3412" s="130">
        <f t="shared" si="5020"/>
        <v>0</v>
      </c>
      <c r="BE3412" s="130">
        <f t="shared" si="5021"/>
        <v>0</v>
      </c>
      <c r="BF3412" s="130">
        <f t="shared" si="5022"/>
        <v>0</v>
      </c>
      <c r="BG3412" s="359">
        <f t="shared" si="5023"/>
        <v>0</v>
      </c>
      <c r="BH3412" s="130">
        <f t="shared" si="5024"/>
        <v>0</v>
      </c>
      <c r="BI3412" s="130">
        <f t="shared" si="5025"/>
        <v>0</v>
      </c>
      <c r="BJ3412" s="130">
        <f t="shared" si="5026"/>
        <v>0</v>
      </c>
      <c r="BK3412" s="130">
        <f t="shared" si="5027"/>
        <v>0</v>
      </c>
      <c r="BL3412" s="359">
        <f t="shared" si="5028"/>
        <v>0</v>
      </c>
      <c r="BM3412" s="90">
        <f t="shared" si="5029"/>
        <v>0</v>
      </c>
      <c r="BN3412" s="90" t="s">
        <v>2029</v>
      </c>
      <c r="BO3412" s="90">
        <f>COUNTIF(P3410:Q3413,"NS")</f>
        <v>0</v>
      </c>
      <c r="BP3412" s="90">
        <f>COUNTIF(R3410:S3413,"NS")</f>
        <v>0</v>
      </c>
      <c r="BQ3412" s="90">
        <f>COUNTIF(T3410:U3413,"NS")</f>
        <v>0</v>
      </c>
      <c r="BR3412" s="90">
        <f t="shared" ref="BR3412:BZ3412" si="5169">COUNTIF(V3410:V3413,"NS")</f>
        <v>0</v>
      </c>
      <c r="BS3412" s="90">
        <f t="shared" si="5169"/>
        <v>0</v>
      </c>
      <c r="BT3412" s="90">
        <f t="shared" si="5169"/>
        <v>0</v>
      </c>
      <c r="BU3412" s="90">
        <f t="shared" si="5169"/>
        <v>0</v>
      </c>
      <c r="BV3412" s="90">
        <f t="shared" si="5169"/>
        <v>0</v>
      </c>
      <c r="BW3412" s="90">
        <f t="shared" si="5169"/>
        <v>0</v>
      </c>
      <c r="BX3412" s="90">
        <f t="shared" si="5169"/>
        <v>0</v>
      </c>
      <c r="BY3412" s="90">
        <f t="shared" si="5169"/>
        <v>0</v>
      </c>
      <c r="BZ3412" s="90">
        <f t="shared" si="5169"/>
        <v>0</v>
      </c>
      <c r="CO3412" s="186"/>
      <c r="CP3412" s="186"/>
      <c r="CQ3412" s="186"/>
      <c r="CR3412" s="186"/>
      <c r="CS3412" s="186"/>
      <c r="CT3412" s="186"/>
      <c r="CU3412" s="186"/>
      <c r="CV3412" s="186"/>
      <c r="CW3412" s="186"/>
      <c r="CX3412" s="186"/>
      <c r="CY3412" s="186"/>
      <c r="CZ3412" s="186"/>
      <c r="DA3412" s="186"/>
      <c r="DB3412" s="186"/>
      <c r="DC3412" s="186"/>
      <c r="DD3412" s="186"/>
      <c r="DE3412" s="186"/>
      <c r="DF3412" s="186"/>
      <c r="DG3412" s="186"/>
      <c r="DH3412" s="186"/>
      <c r="DI3412" s="186"/>
      <c r="DJ3412" s="186"/>
      <c r="DK3412" s="186"/>
      <c r="DL3412" s="186"/>
      <c r="DM3412" s="186"/>
      <c r="DN3412" s="186"/>
      <c r="DO3412" s="186"/>
      <c r="DP3412" s="186"/>
      <c r="DQ3412" s="186"/>
      <c r="DR3412" s="186"/>
    </row>
    <row r="3413" spans="1:123" ht="15" customHeight="1" x14ac:dyDescent="0.2">
      <c r="A3413" s="109"/>
      <c r="B3413" s="109"/>
      <c r="C3413" s="741"/>
      <c r="D3413" s="759"/>
      <c r="E3413" s="760"/>
      <c r="F3413" s="836"/>
      <c r="G3413" s="581" t="s">
        <v>432</v>
      </c>
      <c r="H3413" s="581"/>
      <c r="I3413" s="165"/>
      <c r="J3413" s="625" t="s">
        <v>428</v>
      </c>
      <c r="K3413" s="625"/>
      <c r="L3413" s="625"/>
      <c r="M3413" s="625"/>
      <c r="N3413" s="625"/>
      <c r="O3413" s="626"/>
      <c r="P3413" s="590"/>
      <c r="Q3413" s="591"/>
      <c r="R3413" s="590"/>
      <c r="S3413" s="591"/>
      <c r="T3413" s="590"/>
      <c r="U3413" s="591"/>
      <c r="V3413" s="243"/>
      <c r="W3413" s="243"/>
      <c r="X3413" s="243"/>
      <c r="Y3413" s="243"/>
      <c r="Z3413" s="243"/>
      <c r="AA3413" s="243"/>
      <c r="AB3413" s="243"/>
      <c r="AC3413" s="243"/>
      <c r="AD3413" s="243"/>
      <c r="AE3413" s="109"/>
      <c r="AG3413" s="130">
        <f t="shared" si="4997"/>
        <v>15</v>
      </c>
      <c r="AH3413" s="90">
        <f t="shared" si="4998"/>
        <v>0</v>
      </c>
      <c r="AI3413" s="130">
        <f t="shared" si="4999"/>
        <v>0</v>
      </c>
      <c r="AJ3413" s="130">
        <f t="shared" si="5000"/>
        <v>0</v>
      </c>
      <c r="AK3413" s="130">
        <f t="shared" si="5001"/>
        <v>0</v>
      </c>
      <c r="AL3413" s="130">
        <f t="shared" si="5002"/>
        <v>0</v>
      </c>
      <c r="AM3413" s="359">
        <f t="shared" si="5003"/>
        <v>0</v>
      </c>
      <c r="AN3413" s="130">
        <f t="shared" si="5004"/>
        <v>0</v>
      </c>
      <c r="AO3413" s="130">
        <f t="shared" si="5005"/>
        <v>0</v>
      </c>
      <c r="AP3413" s="130">
        <f t="shared" si="5006"/>
        <v>0</v>
      </c>
      <c r="AQ3413" s="130">
        <f t="shared" si="5007"/>
        <v>0</v>
      </c>
      <c r="AR3413" s="359">
        <f t="shared" si="5008"/>
        <v>0</v>
      </c>
      <c r="AS3413" s="130">
        <f t="shared" si="5009"/>
        <v>0</v>
      </c>
      <c r="AT3413" s="130">
        <f t="shared" si="5010"/>
        <v>0</v>
      </c>
      <c r="AU3413" s="130">
        <f t="shared" si="5011"/>
        <v>0</v>
      </c>
      <c r="AV3413" s="130">
        <f t="shared" si="5012"/>
        <v>0</v>
      </c>
      <c r="AW3413" s="359">
        <f t="shared" si="5013"/>
        <v>0</v>
      </c>
      <c r="AX3413" s="130">
        <f t="shared" si="5014"/>
        <v>0</v>
      </c>
      <c r="AY3413" s="130">
        <f t="shared" si="5015"/>
        <v>0</v>
      </c>
      <c r="AZ3413" s="130">
        <f t="shared" si="5016"/>
        <v>0</v>
      </c>
      <c r="BA3413" s="130">
        <f t="shared" si="5017"/>
        <v>0</v>
      </c>
      <c r="BB3413" s="359">
        <f t="shared" si="5018"/>
        <v>0</v>
      </c>
      <c r="BC3413" s="130">
        <f t="shared" si="5019"/>
        <v>0</v>
      </c>
      <c r="BD3413" s="130">
        <f t="shared" si="5020"/>
        <v>0</v>
      </c>
      <c r="BE3413" s="130">
        <f t="shared" si="5021"/>
        <v>0</v>
      </c>
      <c r="BF3413" s="130">
        <f t="shared" si="5022"/>
        <v>0</v>
      </c>
      <c r="BG3413" s="359">
        <f t="shared" si="5023"/>
        <v>0</v>
      </c>
      <c r="BH3413" s="130">
        <f t="shared" si="5024"/>
        <v>0</v>
      </c>
      <c r="BI3413" s="130">
        <f t="shared" si="5025"/>
        <v>0</v>
      </c>
      <c r="BJ3413" s="130">
        <f t="shared" si="5026"/>
        <v>0</v>
      </c>
      <c r="BK3413" s="130">
        <f t="shared" si="5027"/>
        <v>0</v>
      </c>
      <c r="BL3413" s="359">
        <f t="shared" si="5028"/>
        <v>0</v>
      </c>
      <c r="BM3413" s="90">
        <f t="shared" si="5029"/>
        <v>0</v>
      </c>
      <c r="BN3413" s="90" t="s">
        <v>2104</v>
      </c>
      <c r="BO3413" s="90">
        <f>P3409</f>
        <v>0</v>
      </c>
      <c r="BP3413" s="90">
        <f>R3409</f>
        <v>0</v>
      </c>
      <c r="BQ3413" s="90">
        <f>T3409</f>
        <v>0</v>
      </c>
      <c r="BR3413" s="90">
        <f>V3409</f>
        <v>0</v>
      </c>
      <c r="BS3413" s="90">
        <f t="shared" ref="BS3413" si="5170">W3409</f>
        <v>0</v>
      </c>
      <c r="BT3413" s="90">
        <f t="shared" ref="BT3413:BY3413" si="5171">X3409</f>
        <v>0</v>
      </c>
      <c r="BU3413" s="90">
        <f t="shared" si="5171"/>
        <v>0</v>
      </c>
      <c r="BV3413" s="90">
        <f t="shared" si="5171"/>
        <v>0</v>
      </c>
      <c r="BW3413" s="90">
        <f t="shared" si="5171"/>
        <v>0</v>
      </c>
      <c r="BX3413" s="90">
        <f t="shared" si="5171"/>
        <v>0</v>
      </c>
      <c r="BY3413" s="90">
        <f t="shared" si="5171"/>
        <v>0</v>
      </c>
      <c r="BZ3413" s="90">
        <f t="shared" ref="BZ3413" si="5172">AD3409</f>
        <v>0</v>
      </c>
      <c r="CO3413" s="186"/>
      <c r="CP3413" s="186"/>
      <c r="CQ3413" s="186"/>
      <c r="CR3413" s="186"/>
      <c r="CS3413" s="186"/>
      <c r="CT3413" s="186"/>
      <c r="CU3413" s="186"/>
      <c r="CV3413" s="186"/>
      <c r="CW3413" s="186"/>
      <c r="CX3413" s="186"/>
      <c r="CY3413" s="186"/>
      <c r="CZ3413" s="186"/>
      <c r="DA3413" s="186"/>
      <c r="DB3413" s="186"/>
      <c r="DC3413" s="186"/>
      <c r="DD3413" s="186"/>
      <c r="DE3413" s="186"/>
      <c r="DF3413" s="186"/>
      <c r="DG3413" s="186"/>
      <c r="DH3413" s="186"/>
      <c r="DI3413" s="186"/>
      <c r="DJ3413" s="186"/>
      <c r="DK3413" s="186"/>
      <c r="DL3413" s="186"/>
      <c r="DM3413" s="186"/>
      <c r="DN3413" s="186"/>
      <c r="DO3413" s="186"/>
      <c r="DP3413" s="186"/>
      <c r="DQ3413" s="186"/>
      <c r="DR3413" s="186"/>
    </row>
    <row r="3414" spans="1:123" ht="15" customHeight="1" x14ac:dyDescent="0.2">
      <c r="A3414" s="109"/>
      <c r="B3414" s="109"/>
      <c r="C3414" s="741"/>
      <c r="D3414" s="759"/>
      <c r="E3414" s="760"/>
      <c r="F3414" s="836"/>
      <c r="G3414" s="629" t="s">
        <v>433</v>
      </c>
      <c r="H3414" s="629"/>
      <c r="I3414" s="587" t="s">
        <v>436</v>
      </c>
      <c r="J3414" s="588"/>
      <c r="K3414" s="588"/>
      <c r="L3414" s="588"/>
      <c r="M3414" s="588"/>
      <c r="N3414" s="588"/>
      <c r="O3414" s="589"/>
      <c r="P3414" s="590"/>
      <c r="Q3414" s="591"/>
      <c r="R3414" s="590"/>
      <c r="S3414" s="591"/>
      <c r="T3414" s="590"/>
      <c r="U3414" s="591"/>
      <c r="V3414" s="243"/>
      <c r="W3414" s="243"/>
      <c r="X3414" s="243"/>
      <c r="Y3414" s="243"/>
      <c r="Z3414" s="243"/>
      <c r="AA3414" s="243"/>
      <c r="AB3414" s="243"/>
      <c r="AC3414" s="243"/>
      <c r="AD3414" s="243"/>
      <c r="AE3414" s="109"/>
      <c r="AG3414" s="130">
        <f t="shared" si="4997"/>
        <v>15</v>
      </c>
      <c r="AH3414" s="90">
        <f t="shared" si="4998"/>
        <v>0</v>
      </c>
      <c r="AI3414" s="130">
        <f t="shared" si="4999"/>
        <v>0</v>
      </c>
      <c r="AJ3414" s="130">
        <f t="shared" si="5000"/>
        <v>0</v>
      </c>
      <c r="AK3414" s="130">
        <f t="shared" si="5001"/>
        <v>0</v>
      </c>
      <c r="AL3414" s="130">
        <f t="shared" si="5002"/>
        <v>0</v>
      </c>
      <c r="AM3414" s="359">
        <f t="shared" si="5003"/>
        <v>0</v>
      </c>
      <c r="AN3414" s="130">
        <f t="shared" si="5004"/>
        <v>0</v>
      </c>
      <c r="AO3414" s="130">
        <f t="shared" si="5005"/>
        <v>0</v>
      </c>
      <c r="AP3414" s="130">
        <f t="shared" si="5006"/>
        <v>0</v>
      </c>
      <c r="AQ3414" s="130">
        <f t="shared" si="5007"/>
        <v>0</v>
      </c>
      <c r="AR3414" s="359">
        <f t="shared" si="5008"/>
        <v>0</v>
      </c>
      <c r="AS3414" s="130">
        <f t="shared" si="5009"/>
        <v>0</v>
      </c>
      <c r="AT3414" s="130">
        <f t="shared" si="5010"/>
        <v>0</v>
      </c>
      <c r="AU3414" s="130">
        <f t="shared" si="5011"/>
        <v>0</v>
      </c>
      <c r="AV3414" s="130">
        <f t="shared" si="5012"/>
        <v>0</v>
      </c>
      <c r="AW3414" s="359">
        <f t="shared" si="5013"/>
        <v>0</v>
      </c>
      <c r="AX3414" s="130">
        <f t="shared" si="5014"/>
        <v>0</v>
      </c>
      <c r="AY3414" s="130">
        <f t="shared" si="5015"/>
        <v>0</v>
      </c>
      <c r="AZ3414" s="130">
        <f t="shared" si="5016"/>
        <v>0</v>
      </c>
      <c r="BA3414" s="130">
        <f t="shared" si="5017"/>
        <v>0</v>
      </c>
      <c r="BB3414" s="359">
        <f t="shared" si="5018"/>
        <v>0</v>
      </c>
      <c r="BC3414" s="130">
        <f t="shared" si="5019"/>
        <v>0</v>
      </c>
      <c r="BD3414" s="130">
        <f t="shared" si="5020"/>
        <v>0</v>
      </c>
      <c r="BE3414" s="130">
        <f t="shared" si="5021"/>
        <v>0</v>
      </c>
      <c r="BF3414" s="130">
        <f t="shared" si="5022"/>
        <v>0</v>
      </c>
      <c r="BG3414" s="359">
        <f t="shared" si="5023"/>
        <v>0</v>
      </c>
      <c r="BH3414" s="130">
        <f t="shared" si="5024"/>
        <v>0</v>
      </c>
      <c r="BI3414" s="130">
        <f t="shared" si="5025"/>
        <v>0</v>
      </c>
      <c r="BJ3414" s="130">
        <f t="shared" si="5026"/>
        <v>0</v>
      </c>
      <c r="BK3414" s="130">
        <f t="shared" si="5027"/>
        <v>0</v>
      </c>
      <c r="BL3414" s="359">
        <f t="shared" si="5028"/>
        <v>0</v>
      </c>
      <c r="BM3414" s="90">
        <f t="shared" si="5029"/>
        <v>0</v>
      </c>
      <c r="CO3414" s="186"/>
      <c r="CP3414" s="186"/>
      <c r="CQ3414" s="186"/>
      <c r="CR3414" s="186"/>
      <c r="CS3414" s="186"/>
      <c r="CT3414" s="186"/>
      <c r="CU3414" s="186"/>
      <c r="CV3414" s="186"/>
      <c r="CW3414" s="186"/>
      <c r="CX3414" s="186"/>
      <c r="CY3414" s="186"/>
      <c r="CZ3414" s="186"/>
      <c r="DA3414" s="186"/>
      <c r="DB3414" s="186"/>
      <c r="DC3414" s="186"/>
      <c r="DD3414" s="186"/>
      <c r="DE3414" s="186"/>
      <c r="DF3414" s="186"/>
      <c r="DG3414" s="186"/>
      <c r="DH3414" s="186"/>
      <c r="DI3414" s="186"/>
      <c r="DJ3414" s="186"/>
      <c r="DK3414" s="186"/>
      <c r="DL3414" s="186"/>
      <c r="DM3414" s="186"/>
      <c r="DN3414" s="186"/>
      <c r="DO3414" s="186"/>
      <c r="DP3414" s="186"/>
      <c r="DQ3414" s="186"/>
      <c r="DR3414" s="186"/>
    </row>
    <row r="3415" spans="1:123" ht="15" customHeight="1" x14ac:dyDescent="0.2">
      <c r="A3415" s="109"/>
      <c r="B3415" s="109"/>
      <c r="C3415" s="741"/>
      <c r="D3415" s="759"/>
      <c r="E3415" s="760"/>
      <c r="F3415" s="836"/>
      <c r="G3415" s="629" t="s">
        <v>434</v>
      </c>
      <c r="H3415" s="629"/>
      <c r="I3415" s="587" t="s">
        <v>437</v>
      </c>
      <c r="J3415" s="588"/>
      <c r="K3415" s="588"/>
      <c r="L3415" s="588"/>
      <c r="M3415" s="588"/>
      <c r="N3415" s="588"/>
      <c r="O3415" s="589"/>
      <c r="P3415" s="590"/>
      <c r="Q3415" s="591"/>
      <c r="R3415" s="590"/>
      <c r="S3415" s="591"/>
      <c r="T3415" s="590"/>
      <c r="U3415" s="591"/>
      <c r="V3415" s="243"/>
      <c r="W3415" s="243"/>
      <c r="X3415" s="243"/>
      <c r="Y3415" s="243"/>
      <c r="Z3415" s="243"/>
      <c r="AA3415" s="243"/>
      <c r="AB3415" s="243"/>
      <c r="AC3415" s="243"/>
      <c r="AD3415" s="243"/>
      <c r="AE3415" s="109"/>
      <c r="AG3415" s="130">
        <f t="shared" si="4997"/>
        <v>15</v>
      </c>
      <c r="AH3415" s="90">
        <f t="shared" si="4998"/>
        <v>0</v>
      </c>
      <c r="AI3415" s="130">
        <f t="shared" si="4999"/>
        <v>0</v>
      </c>
      <c r="AJ3415" s="130">
        <f t="shared" si="5000"/>
        <v>0</v>
      </c>
      <c r="AK3415" s="130">
        <f t="shared" si="5001"/>
        <v>0</v>
      </c>
      <c r="AL3415" s="130">
        <f t="shared" si="5002"/>
        <v>0</v>
      </c>
      <c r="AM3415" s="359">
        <f t="shared" si="5003"/>
        <v>0</v>
      </c>
      <c r="AN3415" s="130">
        <f t="shared" si="5004"/>
        <v>0</v>
      </c>
      <c r="AO3415" s="130">
        <f t="shared" si="5005"/>
        <v>0</v>
      </c>
      <c r="AP3415" s="130">
        <f t="shared" si="5006"/>
        <v>0</v>
      </c>
      <c r="AQ3415" s="130">
        <f t="shared" si="5007"/>
        <v>0</v>
      </c>
      <c r="AR3415" s="359">
        <f t="shared" si="5008"/>
        <v>0</v>
      </c>
      <c r="AS3415" s="130">
        <f t="shared" si="5009"/>
        <v>0</v>
      </c>
      <c r="AT3415" s="130">
        <f t="shared" si="5010"/>
        <v>0</v>
      </c>
      <c r="AU3415" s="130">
        <f t="shared" si="5011"/>
        <v>0</v>
      </c>
      <c r="AV3415" s="130">
        <f t="shared" si="5012"/>
        <v>0</v>
      </c>
      <c r="AW3415" s="359">
        <f t="shared" si="5013"/>
        <v>0</v>
      </c>
      <c r="AX3415" s="130">
        <f t="shared" si="5014"/>
        <v>0</v>
      </c>
      <c r="AY3415" s="130">
        <f t="shared" si="5015"/>
        <v>0</v>
      </c>
      <c r="AZ3415" s="130">
        <f t="shared" si="5016"/>
        <v>0</v>
      </c>
      <c r="BA3415" s="130">
        <f t="shared" si="5017"/>
        <v>0</v>
      </c>
      <c r="BB3415" s="359">
        <f t="shared" si="5018"/>
        <v>0</v>
      </c>
      <c r="BC3415" s="130">
        <f t="shared" si="5019"/>
        <v>0</v>
      </c>
      <c r="BD3415" s="130">
        <f t="shared" si="5020"/>
        <v>0</v>
      </c>
      <c r="BE3415" s="130">
        <f t="shared" si="5021"/>
        <v>0</v>
      </c>
      <c r="BF3415" s="130">
        <f t="shared" si="5022"/>
        <v>0</v>
      </c>
      <c r="BG3415" s="359">
        <f t="shared" si="5023"/>
        <v>0</v>
      </c>
      <c r="BH3415" s="130">
        <f t="shared" si="5024"/>
        <v>0</v>
      </c>
      <c r="BI3415" s="130">
        <f t="shared" si="5025"/>
        <v>0</v>
      </c>
      <c r="BJ3415" s="130">
        <f t="shared" si="5026"/>
        <v>0</v>
      </c>
      <c r="BK3415" s="130">
        <f t="shared" si="5027"/>
        <v>0</v>
      </c>
      <c r="BL3415" s="359">
        <f t="shared" si="5028"/>
        <v>0</v>
      </c>
      <c r="BM3415" s="90">
        <f t="shared" si="5029"/>
        <v>0</v>
      </c>
      <c r="CO3415" s="186"/>
      <c r="CP3415" s="186"/>
      <c r="CQ3415" s="186"/>
      <c r="CR3415" s="186"/>
      <c r="CS3415" s="186"/>
      <c r="CT3415" s="186"/>
      <c r="CU3415" s="186"/>
      <c r="CV3415" s="186"/>
      <c r="CW3415" s="186"/>
      <c r="CX3415" s="186"/>
      <c r="CY3415" s="186"/>
      <c r="CZ3415" s="186"/>
      <c r="DA3415" s="186"/>
      <c r="DB3415" s="186"/>
      <c r="DC3415" s="186"/>
      <c r="DD3415" s="186"/>
      <c r="DE3415" s="186"/>
      <c r="DF3415" s="186"/>
      <c r="DG3415" s="186"/>
      <c r="DH3415" s="186"/>
      <c r="DI3415" s="186"/>
      <c r="DJ3415" s="186"/>
      <c r="DK3415" s="186"/>
      <c r="DL3415" s="186"/>
      <c r="DM3415" s="186"/>
      <c r="DN3415" s="186"/>
      <c r="DO3415" s="186"/>
      <c r="DP3415" s="186"/>
      <c r="DQ3415" s="186"/>
      <c r="DR3415" s="186"/>
    </row>
    <row r="3416" spans="1:123" ht="24" customHeight="1" x14ac:dyDescent="0.2">
      <c r="A3416" s="109"/>
      <c r="B3416" s="109"/>
      <c r="C3416" s="742"/>
      <c r="D3416" s="761"/>
      <c r="E3416" s="762"/>
      <c r="F3416" s="837"/>
      <c r="G3416" s="629" t="s">
        <v>435</v>
      </c>
      <c r="H3416" s="629"/>
      <c r="I3416" s="587" t="s">
        <v>438</v>
      </c>
      <c r="J3416" s="588"/>
      <c r="K3416" s="588"/>
      <c r="L3416" s="588"/>
      <c r="M3416" s="588"/>
      <c r="N3416" s="588"/>
      <c r="O3416" s="589"/>
      <c r="P3416" s="590"/>
      <c r="Q3416" s="591"/>
      <c r="R3416" s="590"/>
      <c r="S3416" s="591"/>
      <c r="T3416" s="590"/>
      <c r="U3416" s="591"/>
      <c r="V3416" s="243"/>
      <c r="W3416" s="243"/>
      <c r="X3416" s="243"/>
      <c r="Y3416" s="243"/>
      <c r="Z3416" s="243"/>
      <c r="AA3416" s="243"/>
      <c r="AB3416" s="243"/>
      <c r="AC3416" s="243"/>
      <c r="AD3416" s="243"/>
      <c r="AE3416" s="109"/>
      <c r="AG3416" s="130">
        <f t="shared" si="4997"/>
        <v>15</v>
      </c>
      <c r="AH3416" s="90">
        <f t="shared" si="4998"/>
        <v>0</v>
      </c>
      <c r="AI3416" s="130">
        <f t="shared" si="4999"/>
        <v>0</v>
      </c>
      <c r="AJ3416" s="130">
        <f t="shared" si="5000"/>
        <v>0</v>
      </c>
      <c r="AK3416" s="130">
        <f t="shared" si="5001"/>
        <v>0</v>
      </c>
      <c r="AL3416" s="130">
        <f t="shared" si="5002"/>
        <v>0</v>
      </c>
      <c r="AM3416" s="359">
        <f t="shared" si="5003"/>
        <v>0</v>
      </c>
      <c r="AN3416" s="130">
        <f t="shared" si="5004"/>
        <v>0</v>
      </c>
      <c r="AO3416" s="130">
        <f t="shared" si="5005"/>
        <v>0</v>
      </c>
      <c r="AP3416" s="130">
        <f t="shared" si="5006"/>
        <v>0</v>
      </c>
      <c r="AQ3416" s="130">
        <f t="shared" si="5007"/>
        <v>0</v>
      </c>
      <c r="AR3416" s="359">
        <f t="shared" si="5008"/>
        <v>0</v>
      </c>
      <c r="AS3416" s="130">
        <f t="shared" si="5009"/>
        <v>0</v>
      </c>
      <c r="AT3416" s="130">
        <f t="shared" si="5010"/>
        <v>0</v>
      </c>
      <c r="AU3416" s="130">
        <f t="shared" si="5011"/>
        <v>0</v>
      </c>
      <c r="AV3416" s="130">
        <f t="shared" si="5012"/>
        <v>0</v>
      </c>
      <c r="AW3416" s="359">
        <f t="shared" si="5013"/>
        <v>0</v>
      </c>
      <c r="AX3416" s="130">
        <f t="shared" si="5014"/>
        <v>0</v>
      </c>
      <c r="AY3416" s="130">
        <f t="shared" si="5015"/>
        <v>0</v>
      </c>
      <c r="AZ3416" s="130">
        <f t="shared" si="5016"/>
        <v>0</v>
      </c>
      <c r="BA3416" s="130">
        <f t="shared" si="5017"/>
        <v>0</v>
      </c>
      <c r="BB3416" s="359">
        <f t="shared" si="5018"/>
        <v>0</v>
      </c>
      <c r="BC3416" s="130">
        <f t="shared" si="5019"/>
        <v>0</v>
      </c>
      <c r="BD3416" s="130">
        <f t="shared" si="5020"/>
        <v>0</v>
      </c>
      <c r="BE3416" s="130">
        <f t="shared" si="5021"/>
        <v>0</v>
      </c>
      <c r="BF3416" s="130">
        <f t="shared" si="5022"/>
        <v>0</v>
      </c>
      <c r="BG3416" s="359">
        <f t="shared" si="5023"/>
        <v>0</v>
      </c>
      <c r="BH3416" s="130">
        <f t="shared" si="5024"/>
        <v>0</v>
      </c>
      <c r="BI3416" s="130">
        <f t="shared" si="5025"/>
        <v>0</v>
      </c>
      <c r="BJ3416" s="130">
        <f t="shared" si="5026"/>
        <v>0</v>
      </c>
      <c r="BK3416" s="130">
        <f t="shared" si="5027"/>
        <v>0</v>
      </c>
      <c r="BL3416" s="359">
        <f t="shared" si="5028"/>
        <v>0</v>
      </c>
      <c r="BM3416" s="90">
        <f t="shared" si="5029"/>
        <v>0</v>
      </c>
      <c r="BO3416" s="246" t="s">
        <v>2104</v>
      </c>
      <c r="BP3416" s="246" t="s">
        <v>2048</v>
      </c>
      <c r="BQ3416" s="246" t="s">
        <v>2049</v>
      </c>
      <c r="BR3416" s="246" t="s">
        <v>84</v>
      </c>
      <c r="BS3416" s="246" t="s">
        <v>2048</v>
      </c>
      <c r="BT3416" s="246" t="s">
        <v>2049</v>
      </c>
      <c r="BU3416" s="246" t="s">
        <v>84</v>
      </c>
      <c r="BV3416" s="246" t="s">
        <v>2048</v>
      </c>
      <c r="BW3416" s="246" t="s">
        <v>2049</v>
      </c>
      <c r="BX3416" s="246" t="s">
        <v>84</v>
      </c>
      <c r="BY3416" s="246" t="s">
        <v>2048</v>
      </c>
      <c r="BZ3416" s="246" t="s">
        <v>2049</v>
      </c>
      <c r="CO3416" s="186"/>
      <c r="CP3416" s="186"/>
      <c r="CQ3416" s="186"/>
      <c r="CR3416" s="186"/>
      <c r="CS3416" s="186"/>
      <c r="CT3416" s="186"/>
      <c r="CU3416" s="186"/>
      <c r="CV3416" s="186"/>
      <c r="CW3416" s="186"/>
      <c r="CX3416" s="186"/>
      <c r="CY3416" s="186"/>
      <c r="CZ3416" s="186"/>
      <c r="DA3416" s="186"/>
      <c r="DB3416" s="186"/>
      <c r="DC3416" s="186"/>
      <c r="DD3416" s="186"/>
      <c r="DE3416" s="186"/>
      <c r="DF3416" s="186"/>
      <c r="DG3416" s="186"/>
      <c r="DH3416" s="186"/>
      <c r="DI3416" s="186"/>
      <c r="DJ3416" s="186"/>
      <c r="DK3416" s="186"/>
      <c r="DL3416" s="186"/>
      <c r="DM3416" s="186"/>
      <c r="DN3416" s="186"/>
      <c r="DO3416" s="186"/>
      <c r="DP3416" s="186"/>
      <c r="DQ3416" s="186"/>
      <c r="DR3416" s="186"/>
    </row>
    <row r="3417" spans="1:123" s="186" customFormat="1" ht="15" customHeight="1" x14ac:dyDescent="0.25">
      <c r="A3417" s="235"/>
      <c r="B3417" s="235"/>
      <c r="C3417" s="632" t="s">
        <v>503</v>
      </c>
      <c r="D3417" s="757" t="s">
        <v>504</v>
      </c>
      <c r="E3417" s="758"/>
      <c r="F3417" s="835"/>
      <c r="G3417" s="653" t="s">
        <v>441</v>
      </c>
      <c r="H3417" s="653"/>
      <c r="I3417" s="654" t="s">
        <v>442</v>
      </c>
      <c r="J3417" s="655"/>
      <c r="K3417" s="655"/>
      <c r="L3417" s="655"/>
      <c r="M3417" s="655"/>
      <c r="N3417" s="655"/>
      <c r="O3417" s="656"/>
      <c r="P3417" s="732"/>
      <c r="Q3417" s="733"/>
      <c r="R3417" s="732"/>
      <c r="S3417" s="733"/>
      <c r="T3417" s="732"/>
      <c r="U3417" s="733"/>
      <c r="V3417" s="17"/>
      <c r="W3417" s="17"/>
      <c r="X3417" s="17"/>
      <c r="Y3417" s="17"/>
      <c r="Z3417" s="17"/>
      <c r="AA3417" s="17"/>
      <c r="AB3417" s="17"/>
      <c r="AC3417" s="17"/>
      <c r="AD3417" s="17"/>
      <c r="AE3417" s="235"/>
      <c r="AF3417" s="237"/>
      <c r="AG3417" s="178">
        <f t="shared" si="4997"/>
        <v>15</v>
      </c>
      <c r="AH3417" s="186">
        <f t="shared" si="4998"/>
        <v>0</v>
      </c>
      <c r="AI3417" s="178">
        <f t="shared" si="4999"/>
        <v>0</v>
      </c>
      <c r="AJ3417" s="178">
        <f t="shared" si="5000"/>
        <v>0</v>
      </c>
      <c r="AK3417" s="178">
        <f t="shared" si="5001"/>
        <v>0</v>
      </c>
      <c r="AL3417" s="130">
        <f t="shared" si="5002"/>
        <v>0</v>
      </c>
      <c r="AM3417" s="359">
        <f t="shared" si="5003"/>
        <v>0</v>
      </c>
      <c r="AN3417" s="178">
        <f t="shared" si="5004"/>
        <v>0</v>
      </c>
      <c r="AO3417" s="178">
        <f t="shared" si="5005"/>
        <v>0</v>
      </c>
      <c r="AP3417" s="178">
        <f t="shared" si="5006"/>
        <v>0</v>
      </c>
      <c r="AQ3417" s="178">
        <f t="shared" si="5007"/>
        <v>0</v>
      </c>
      <c r="AR3417" s="359">
        <f t="shared" si="5008"/>
        <v>0</v>
      </c>
      <c r="AS3417" s="178">
        <f t="shared" si="5009"/>
        <v>0</v>
      </c>
      <c r="AT3417" s="178">
        <f t="shared" si="5010"/>
        <v>0</v>
      </c>
      <c r="AU3417" s="178">
        <f t="shared" si="5011"/>
        <v>0</v>
      </c>
      <c r="AV3417" s="178">
        <f t="shared" si="5012"/>
        <v>0</v>
      </c>
      <c r="AW3417" s="359">
        <f t="shared" si="5013"/>
        <v>0</v>
      </c>
      <c r="AX3417" s="178">
        <f t="shared" si="5014"/>
        <v>0</v>
      </c>
      <c r="AY3417" s="178">
        <f t="shared" si="5015"/>
        <v>0</v>
      </c>
      <c r="AZ3417" s="178">
        <f t="shared" si="5016"/>
        <v>0</v>
      </c>
      <c r="BA3417" s="178">
        <f t="shared" si="5017"/>
        <v>0</v>
      </c>
      <c r="BB3417" s="359">
        <f t="shared" si="5018"/>
        <v>0</v>
      </c>
      <c r="BC3417" s="178">
        <f t="shared" si="5019"/>
        <v>0</v>
      </c>
      <c r="BD3417" s="178">
        <f t="shared" si="5020"/>
        <v>0</v>
      </c>
      <c r="BE3417" s="178">
        <f t="shared" si="5021"/>
        <v>0</v>
      </c>
      <c r="BF3417" s="178">
        <f t="shared" si="5022"/>
        <v>0</v>
      </c>
      <c r="BG3417" s="359">
        <f t="shared" si="5023"/>
        <v>0</v>
      </c>
      <c r="BH3417" s="178">
        <f t="shared" si="5024"/>
        <v>0</v>
      </c>
      <c r="BI3417" s="178">
        <f t="shared" si="5025"/>
        <v>0</v>
      </c>
      <c r="BJ3417" s="178">
        <f t="shared" si="5026"/>
        <v>0</v>
      </c>
      <c r="BK3417" s="178">
        <f t="shared" si="5027"/>
        <v>0</v>
      </c>
      <c r="BL3417" s="359">
        <f t="shared" si="5028"/>
        <v>0</v>
      </c>
      <c r="BM3417" s="186">
        <f t="shared" si="5029"/>
        <v>0</v>
      </c>
      <c r="BN3417" s="186" t="s">
        <v>2077</v>
      </c>
      <c r="BO3417" s="178">
        <f>IF($AG$3378=$AH$3378,0,IF(
OR(
AND(BO3421=0,BO3420&gt;0),
AND(BO3421="NS",BO3419&gt;0),
AND(BO3421="NS",BO3419=0,BO3420=0)),1,
IF(OR(
AND(BO3420&gt;=2,BO3419&lt;BO3421),
AND(BO3421="NS",BO3419=0,BO3420&gt;0),
BO3421=BO3419,
AND(BO3421="NA",BO3420=0,BO3419=0,BO3418&gt;0)),0,1)))</f>
        <v>0</v>
      </c>
      <c r="BP3417" s="178">
        <f t="shared" ref="BP3417" si="5173">IF($AG$3378=$AH$3378,0,IF(
OR(
AND(BP3421=0,BP3420&gt;0),
AND(BP3421="NS",BP3419&gt;0),
AND(BP3421="NS",BP3419=0,BP3420=0)),1,
IF(OR(
AND(BP3420&gt;=2,BP3419&lt;BP3421),
AND(BP3421="NS",BP3419=0,BP3420&gt;0),
BP3421=BP3419,
AND(BP3421="NA",BP3420=0,BP3419=0,BP3418&gt;0)),0,1)))</f>
        <v>0</v>
      </c>
      <c r="BQ3417" s="178">
        <f t="shared" ref="BQ3417" si="5174">IF($AG$3378=$AH$3378,0,IF(
OR(
AND(BQ3421=0,BQ3420&gt;0),
AND(BQ3421="NS",BQ3419&gt;0),
AND(BQ3421="NS",BQ3419=0,BQ3420=0)),1,
IF(OR(
AND(BQ3420&gt;=2,BQ3419&lt;BQ3421),
AND(BQ3421="NS",BQ3419=0,BQ3420&gt;0),
BQ3421=BQ3419,
AND(BQ3421="NA",BQ3420=0,BQ3419=0,BQ3418&gt;0)),0,1)))</f>
        <v>0</v>
      </c>
      <c r="BR3417" s="178">
        <f t="shared" ref="BR3417" si="5175">IF($AG$3378=$AH$3378,0,IF(
OR(
AND(BR3421=0,BR3420&gt;0),
AND(BR3421="NS",BR3419&gt;0),
AND(BR3421="NS",BR3419=0,BR3420=0)),1,
IF(OR(
AND(BR3420&gt;=2,BR3419&lt;BR3421),
AND(BR3421="NS",BR3419=0,BR3420&gt;0),
BR3421=BR3419,
AND(BR3421="NA",BR3420=0,BR3419=0,BR3418&gt;0)),0,1)))</f>
        <v>0</v>
      </c>
      <c r="BS3417" s="178">
        <f t="shared" ref="BS3417" si="5176">IF($AG$3378=$AH$3378,0,IF(
OR(
AND(BS3421=0,BS3420&gt;0),
AND(BS3421="NS",BS3419&gt;0),
AND(BS3421="NS",BS3419=0,BS3420=0)),1,
IF(OR(
AND(BS3420&gt;=2,BS3419&lt;BS3421),
AND(BS3421="NS",BS3419=0,BS3420&gt;0),
BS3421=BS3419,
AND(BS3421="NA",BS3420=0,BS3419=0,BS3418&gt;0)),0,1)))</f>
        <v>0</v>
      </c>
      <c r="BT3417" s="178">
        <f t="shared" ref="BT3417" si="5177">IF($AG$3378=$AH$3378,0,IF(
OR(
AND(BT3421=0,BT3420&gt;0),
AND(BT3421="NS",BT3419&gt;0),
AND(BT3421="NS",BT3419=0,BT3420=0)),1,
IF(OR(
AND(BT3420&gt;=2,BT3419&lt;BT3421),
AND(BT3421="NS",BT3419=0,BT3420&gt;0),
BT3421=BT3419,
AND(BT3421="NA",BT3420=0,BT3419=0,BT3418&gt;0)),0,1)))</f>
        <v>0</v>
      </c>
      <c r="BU3417" s="178">
        <f t="shared" ref="BU3417" si="5178">IF($AG$3378=$AH$3378,0,IF(
OR(
AND(BU3421=0,BU3420&gt;0),
AND(BU3421="NS",BU3419&gt;0),
AND(BU3421="NS",BU3419=0,BU3420=0)),1,
IF(OR(
AND(BU3420&gt;=2,BU3419&lt;BU3421),
AND(BU3421="NS",BU3419=0,BU3420&gt;0),
BU3421=BU3419,
AND(BU3421="NA",BU3420=0,BU3419=0,BU3418&gt;0)),0,1)))</f>
        <v>0</v>
      </c>
      <c r="BV3417" s="178">
        <f t="shared" ref="BV3417" si="5179">IF($AG$3378=$AH$3378,0,IF(
OR(
AND(BV3421=0,BV3420&gt;0),
AND(BV3421="NS",BV3419&gt;0),
AND(BV3421="NS",BV3419=0,BV3420=0)),1,
IF(OR(
AND(BV3420&gt;=2,BV3419&lt;BV3421),
AND(BV3421="NS",BV3419=0,BV3420&gt;0),
BV3421=BV3419,
AND(BV3421="NA",BV3420=0,BV3419=0,BV3418&gt;0)),0,1)))</f>
        <v>0</v>
      </c>
      <c r="BW3417" s="178">
        <f t="shared" ref="BW3417" si="5180">IF($AG$3378=$AH$3378,0,IF(
OR(
AND(BW3421=0,BW3420&gt;0),
AND(BW3421="NS",BW3419&gt;0),
AND(BW3421="NS",BW3419=0,BW3420=0)),1,
IF(OR(
AND(BW3420&gt;=2,BW3419&lt;BW3421),
AND(BW3421="NS",BW3419=0,BW3420&gt;0),
BW3421=BW3419,
AND(BW3421="NA",BW3420=0,BW3419=0,BW3418&gt;0)),0,1)))</f>
        <v>0</v>
      </c>
      <c r="BX3417" s="178">
        <f t="shared" ref="BX3417" si="5181">IF($AG$3378=$AH$3378,0,IF(
OR(
AND(BX3421=0,BX3420&gt;0),
AND(BX3421="NS",BX3419&gt;0),
AND(BX3421="NS",BX3419=0,BX3420=0)),1,
IF(OR(
AND(BX3420&gt;=2,BX3419&lt;BX3421),
AND(BX3421="NS",BX3419=0,BX3420&gt;0),
BX3421=BX3419,
AND(BX3421="NA",BX3420=0,BX3419=0,BX3418&gt;0)),0,1)))</f>
        <v>0</v>
      </c>
      <c r="BY3417" s="178">
        <f t="shared" ref="BY3417" si="5182">IF($AG$3378=$AH$3378,0,IF(
OR(
AND(BY3421=0,BY3420&gt;0),
AND(BY3421="NS",BY3419&gt;0),
AND(BY3421="NS",BY3419=0,BY3420=0)),1,
IF(OR(
AND(BY3420&gt;=2,BY3419&lt;BY3421),
AND(BY3421="NS",BY3419=0,BY3420&gt;0),
BY3421=BY3419,
AND(BY3421="NA",BY3420=0,BY3419=0,BY3418&gt;0)),0,1)))</f>
        <v>0</v>
      </c>
      <c r="BZ3417" s="178">
        <f t="shared" ref="BZ3417" si="5183">IF($AG$3378=$AH$3378,0,IF(
OR(
AND(BZ3421=0,BZ3420&gt;0),
AND(BZ3421="NS",BZ3419&gt;0),
AND(BZ3421="NS",BZ3419=0,BZ3420=0)),1,
IF(OR(
AND(BZ3420&gt;=2,BZ3419&lt;BZ3421),
AND(BZ3421="NS",BZ3419=0,BZ3420&gt;0),
BZ3421=BZ3419,
AND(BZ3421="NA",BZ3420=0,BZ3419=0,BZ3418&gt;0)),0,1)))</f>
        <v>0</v>
      </c>
      <c r="CA3417" s="186">
        <f>SUM(BO3417:BZ3417)</f>
        <v>0</v>
      </c>
      <c r="CN3417" s="237"/>
      <c r="CO3417" s="297" t="s">
        <v>2171</v>
      </c>
      <c r="CP3417" s="297">
        <f>IF(AND(SUM(P3417,P3435,P3440:Q3442,P3445:Q3446)=0,SUM(COUNTIF(P3417,"NS"),COUNTIF(P3435,"NS"),COUNTIF(P3440:Q3442,"NS"),COUNTIF(P3445:Q3446,"NS")&gt;0)),"NS",SUM(P3417,P3435,P3440:Q3442,P3445:Q3446))</f>
        <v>0</v>
      </c>
      <c r="CQ3417" s="297">
        <f>IF(AND(SUM(R3417,R3435,R3440:S3442,R3445:S3446)=0,SUM(COUNTIF(R3417,"NS"),COUNTIF(R3435,"NS"),COUNTIF(R3440:S3442,"NS"),COUNTIF(R3445:S3446,"NS")&gt;0)),"NS",SUM(R3417,R3435,R3440:S3442,R3445:S3446))</f>
        <v>0</v>
      </c>
      <c r="CR3417" s="297">
        <f>IF(AND(SUM(T3417,T3435,T3440:U3442,T3445:U3446)=0,SUM(COUNTIF(T3417,"NS"),COUNTIF(T3435,"NS"),COUNTIF(T3440:U3442,"NS"),COUNTIF(T3445:U3446,"NS")&gt;0)),"NS",SUM(T3417,T3435,T3440:U3442,T3445:U3446))</f>
        <v>0</v>
      </c>
      <c r="CS3417" s="297">
        <f t="shared" ref="CS3417" si="5184">IF(AND(SUM(V3417,V3435,V3440:V3442,V3445:V3446)=0,SUM(COUNTIF(V3417,"NS"),COUNTIF(V3435,"NS"),COUNTIF(V3440:V3442,"NS"),COUNTIF(V3445:V3446,"NS")&gt;0)),"NS",SUM(V3417,V3435,V3440:V3442,V3445:V3446))</f>
        <v>0</v>
      </c>
      <c r="CT3417" s="297">
        <f t="shared" ref="CT3417" si="5185">IF(AND(SUM(W3417,W3435,W3440:W3442,W3445:W3446)=0,SUM(COUNTIF(W3417,"NS"),COUNTIF(W3435,"NS"),COUNTIF(W3440:W3442,"NS"),COUNTIF(W3445:W3446,"NS")&gt;0)),"NS",SUM(W3417,W3435,W3440:W3442,W3445:W3446))</f>
        <v>0</v>
      </c>
      <c r="CU3417" s="297">
        <f t="shared" ref="CU3417" si="5186">IF(AND(SUM(X3417,X3435,X3440:X3442,X3445:X3446)=0,SUM(COUNTIF(X3417,"NS"),COUNTIF(X3435,"NS"),COUNTIF(X3440:X3442,"NS"),COUNTIF(X3445:X3446,"NS")&gt;0)),"NS",SUM(X3417,X3435,X3440:X3442,X3445:X3446))</f>
        <v>0</v>
      </c>
      <c r="CV3417" s="297">
        <f t="shared" ref="CV3417" si="5187">IF(AND(SUM(Y3417,Y3435,Y3440:Y3442,Y3445:Y3446)=0,SUM(COUNTIF(Y3417,"NS"),COUNTIF(Y3435,"NS"),COUNTIF(Y3440:Y3442,"NS"),COUNTIF(Y3445:Y3446,"NS")&gt;0)),"NS",SUM(Y3417,Y3435,Y3440:Y3442,Y3445:Y3446))</f>
        <v>0</v>
      </c>
      <c r="CW3417" s="297">
        <f t="shared" ref="CW3417" si="5188">IF(AND(SUM(Z3417,Z3435,Z3440:Z3442,Z3445:Z3446)=0,SUM(COUNTIF(Z3417,"NS"),COUNTIF(Z3435,"NS"),COUNTIF(Z3440:Z3442,"NS"),COUNTIF(Z3445:Z3446,"NS")&gt;0)),"NS",SUM(Z3417,Z3435,Z3440:Z3442,Z3445:Z3446))</f>
        <v>0</v>
      </c>
      <c r="CX3417" s="297">
        <f t="shared" ref="CX3417" si="5189">IF(AND(SUM(AA3417,AA3435,AA3440:AA3442,AA3445:AA3446)=0,SUM(COUNTIF(AA3417,"NS"),COUNTIF(AA3435,"NS"),COUNTIF(AA3440:AA3442,"NS"),COUNTIF(AA3445:AA3446,"NS")&gt;0)),"NS",SUM(AA3417,AA3435,AA3440:AA3442,AA3445:AA3446))</f>
        <v>0</v>
      </c>
      <c r="CY3417" s="297">
        <f t="shared" ref="CY3417" si="5190">IF(AND(SUM(AB3417,AB3435,AB3440:AB3442,AB3445:AB3446)=0,SUM(COUNTIF(AB3417,"NS"),COUNTIF(AB3435,"NS"),COUNTIF(AB3440:AB3442,"NS"),COUNTIF(AB3445:AB3446,"NS")&gt;0)),"NS",SUM(AB3417,AB3435,AB3440:AB3442,AB3445:AB3446))</f>
        <v>0</v>
      </c>
      <c r="CZ3417" s="297">
        <f t="shared" ref="CZ3417" si="5191">IF(AND(SUM(AC3417,AC3435,AC3440:AC3442,AC3445:AC3446)=0,SUM(COUNTIF(AC3417,"NS"),COUNTIF(AC3435,"NS"),COUNTIF(AC3440:AC3442,"NS"),COUNTIF(AC3445:AC3446,"NS")&gt;0)),"NS",SUM(AC3417,AC3435,AC3440:AC3442,AC3445:AC3446))</f>
        <v>0</v>
      </c>
      <c r="DA3417" s="297">
        <f t="shared" ref="DA3417" si="5192">IF(AND(SUM(AD3417,AD3435,AD3440:AD3442,AD3445:AD3446)=0,SUM(COUNTIF(AD3417,"NS"),COUNTIF(AD3435,"NS"),COUNTIF(AD3440:AD3442,"NS"),COUNTIF(AD3445:AD3446,"NS")&gt;0)),"NS",SUM(AD3417,AD3435,AD3440:AD3442,AD3445:AD3446))</f>
        <v>0</v>
      </c>
      <c r="DS3417" s="237"/>
    </row>
    <row r="3418" spans="1:123" ht="15" customHeight="1" x14ac:dyDescent="0.25">
      <c r="A3418" s="109"/>
      <c r="B3418" s="109"/>
      <c r="C3418" s="633"/>
      <c r="D3418" s="759"/>
      <c r="E3418" s="760"/>
      <c r="F3418" s="836"/>
      <c r="G3418" s="581" t="s">
        <v>460</v>
      </c>
      <c r="H3418" s="581"/>
      <c r="I3418" s="152"/>
      <c r="J3418" s="625" t="s">
        <v>443</v>
      </c>
      <c r="K3418" s="625"/>
      <c r="L3418" s="625"/>
      <c r="M3418" s="625"/>
      <c r="N3418" s="625"/>
      <c r="O3418" s="626"/>
      <c r="P3418" s="590"/>
      <c r="Q3418" s="591"/>
      <c r="R3418" s="590"/>
      <c r="S3418" s="591"/>
      <c r="T3418" s="590"/>
      <c r="U3418" s="591"/>
      <c r="V3418" s="243"/>
      <c r="W3418" s="243"/>
      <c r="X3418" s="243"/>
      <c r="Y3418" s="243"/>
      <c r="Z3418" s="243"/>
      <c r="AA3418" s="243"/>
      <c r="AB3418" s="243"/>
      <c r="AC3418" s="243"/>
      <c r="AD3418" s="243"/>
      <c r="AE3418" s="109"/>
      <c r="AG3418" s="130">
        <f t="shared" si="4997"/>
        <v>15</v>
      </c>
      <c r="AH3418" s="90">
        <f t="shared" si="4998"/>
        <v>0</v>
      </c>
      <c r="AI3418" s="130">
        <f t="shared" si="4999"/>
        <v>0</v>
      </c>
      <c r="AJ3418" s="130">
        <f t="shared" si="5000"/>
        <v>0</v>
      </c>
      <c r="AK3418" s="130">
        <f t="shared" si="5001"/>
        <v>0</v>
      </c>
      <c r="AL3418" s="130">
        <f t="shared" si="5002"/>
        <v>0</v>
      </c>
      <c r="AM3418" s="359">
        <f t="shared" si="5003"/>
        <v>0</v>
      </c>
      <c r="AN3418" s="130">
        <f t="shared" si="5004"/>
        <v>0</v>
      </c>
      <c r="AO3418" s="130">
        <f t="shared" si="5005"/>
        <v>0</v>
      </c>
      <c r="AP3418" s="130">
        <f t="shared" si="5006"/>
        <v>0</v>
      </c>
      <c r="AQ3418" s="130">
        <f t="shared" si="5007"/>
        <v>0</v>
      </c>
      <c r="AR3418" s="359">
        <f t="shared" si="5008"/>
        <v>0</v>
      </c>
      <c r="AS3418" s="130">
        <f t="shared" si="5009"/>
        <v>0</v>
      </c>
      <c r="AT3418" s="130">
        <f t="shared" si="5010"/>
        <v>0</v>
      </c>
      <c r="AU3418" s="130">
        <f t="shared" si="5011"/>
        <v>0</v>
      </c>
      <c r="AV3418" s="130">
        <f t="shared" si="5012"/>
        <v>0</v>
      </c>
      <c r="AW3418" s="359">
        <f t="shared" si="5013"/>
        <v>0</v>
      </c>
      <c r="AX3418" s="130">
        <f t="shared" si="5014"/>
        <v>0</v>
      </c>
      <c r="AY3418" s="130">
        <f t="shared" si="5015"/>
        <v>0</v>
      </c>
      <c r="AZ3418" s="130">
        <f t="shared" si="5016"/>
        <v>0</v>
      </c>
      <c r="BA3418" s="130">
        <f t="shared" si="5017"/>
        <v>0</v>
      </c>
      <c r="BB3418" s="359">
        <f t="shared" si="5018"/>
        <v>0</v>
      </c>
      <c r="BC3418" s="130">
        <f t="shared" si="5019"/>
        <v>0</v>
      </c>
      <c r="BD3418" s="130">
        <f t="shared" si="5020"/>
        <v>0</v>
      </c>
      <c r="BE3418" s="130">
        <f t="shared" si="5021"/>
        <v>0</v>
      </c>
      <c r="BF3418" s="130">
        <f t="shared" si="5022"/>
        <v>0</v>
      </c>
      <c r="BG3418" s="359">
        <f t="shared" si="5023"/>
        <v>0</v>
      </c>
      <c r="BH3418" s="130">
        <f t="shared" si="5024"/>
        <v>0</v>
      </c>
      <c r="BI3418" s="130">
        <f t="shared" si="5025"/>
        <v>0</v>
      </c>
      <c r="BJ3418" s="130">
        <f t="shared" si="5026"/>
        <v>0</v>
      </c>
      <c r="BK3418" s="130">
        <f t="shared" si="5027"/>
        <v>0</v>
      </c>
      <c r="BL3418" s="359">
        <f t="shared" si="5028"/>
        <v>0</v>
      </c>
      <c r="BM3418" s="90">
        <f t="shared" si="5029"/>
        <v>0</v>
      </c>
      <c r="BN3418" s="90" t="s">
        <v>2058</v>
      </c>
      <c r="BO3418" s="90">
        <f>COUNTIF(P3418:Q3434,"NA")</f>
        <v>0</v>
      </c>
      <c r="BP3418" s="90">
        <f>COUNTIF(R3418:S3434,"NA")</f>
        <v>0</v>
      </c>
      <c r="BQ3418" s="90">
        <f>COUNTIF(T3418:U3434,"NA")</f>
        <v>0</v>
      </c>
      <c r="BR3418" s="90">
        <f t="shared" ref="BR3418:BZ3418" si="5193">COUNTIF(V3418:V3434,"NA")</f>
        <v>0</v>
      </c>
      <c r="BS3418" s="90">
        <f t="shared" si="5193"/>
        <v>0</v>
      </c>
      <c r="BT3418" s="90">
        <f t="shared" si="5193"/>
        <v>0</v>
      </c>
      <c r="BU3418" s="90">
        <f t="shared" si="5193"/>
        <v>0</v>
      </c>
      <c r="BV3418" s="90">
        <f t="shared" si="5193"/>
        <v>0</v>
      </c>
      <c r="BW3418" s="90">
        <f t="shared" si="5193"/>
        <v>0</v>
      </c>
      <c r="BX3418" s="90">
        <f t="shared" si="5193"/>
        <v>0</v>
      </c>
      <c r="BY3418" s="90">
        <f t="shared" si="5193"/>
        <v>0</v>
      </c>
      <c r="BZ3418" s="90">
        <f t="shared" si="5193"/>
        <v>0</v>
      </c>
      <c r="CO3418" s="297" t="s">
        <v>2078</v>
      </c>
      <c r="CP3418" s="297">
        <f>SUM(P3417,P3435,P3440:Q3442,P3445:Q3446)</f>
        <v>0</v>
      </c>
      <c r="CQ3418" s="297">
        <f>SUM(R3417,R3435,R3440:S3442,R3445:S3446)</f>
        <v>0</v>
      </c>
      <c r="CR3418" s="297">
        <f>SUM(T3417,T3435,T3440:U3442,T3445:U3446)</f>
        <v>0</v>
      </c>
      <c r="CS3418" s="297">
        <f t="shared" ref="CS3418" si="5194">SUM(V3417,V3435,V3440:V3442,V3445:V3446)</f>
        <v>0</v>
      </c>
      <c r="CT3418" s="297">
        <f t="shared" ref="CT3418" si="5195">SUM(W3417,W3435,W3440:W3442,W3445:W3446)</f>
        <v>0</v>
      </c>
      <c r="CU3418" s="297">
        <f t="shared" ref="CU3418" si="5196">SUM(X3417,X3435,X3440:X3442,X3445:X3446)</f>
        <v>0</v>
      </c>
      <c r="CV3418" s="297">
        <f t="shared" ref="CV3418" si="5197">SUM(Y3417,Y3435,Y3440:Y3442,Y3445:Y3446)</f>
        <v>0</v>
      </c>
      <c r="CW3418" s="297">
        <f t="shared" ref="CW3418" si="5198">SUM(Z3417,Z3435,Z3440:Z3442,Z3445:Z3446)</f>
        <v>0</v>
      </c>
      <c r="CX3418" s="297">
        <f t="shared" ref="CX3418" si="5199">SUM(AA3417,AA3435,AA3440:AA3442,AA3445:AA3446)</f>
        <v>0</v>
      </c>
      <c r="CY3418" s="297">
        <f t="shared" ref="CY3418" si="5200">SUM(AB3417,AB3435,AB3440:AB3442,AB3445:AB3446)</f>
        <v>0</v>
      </c>
      <c r="CZ3418" s="297">
        <f t="shared" ref="CZ3418" si="5201">SUM(AC3417,AC3435,AC3440:AC3442,AC3445:AC3446)</f>
        <v>0</v>
      </c>
      <c r="DA3418" s="297">
        <f t="shared" ref="DA3418" si="5202">SUM(AD3417,AD3435,AD3440:AD3442,AD3445:AD3446)</f>
        <v>0</v>
      </c>
      <c r="DB3418" s="186"/>
      <c r="DC3418" s="186"/>
      <c r="DD3418" s="186"/>
      <c r="DE3418" s="186"/>
      <c r="DF3418" s="186"/>
      <c r="DG3418" s="186"/>
      <c r="DH3418" s="186"/>
      <c r="DI3418" s="186"/>
      <c r="DJ3418" s="186"/>
      <c r="DK3418" s="186"/>
      <c r="DL3418" s="186"/>
      <c r="DM3418" s="186"/>
      <c r="DN3418" s="186"/>
      <c r="DO3418" s="186"/>
      <c r="DP3418" s="186"/>
      <c r="DQ3418" s="186"/>
      <c r="DR3418" s="186"/>
    </row>
    <row r="3419" spans="1:123" ht="15" customHeight="1" x14ac:dyDescent="0.25">
      <c r="A3419" s="109"/>
      <c r="B3419" s="109"/>
      <c r="C3419" s="633"/>
      <c r="D3419" s="759"/>
      <c r="E3419" s="760"/>
      <c r="F3419" s="836"/>
      <c r="G3419" s="630" t="s">
        <v>461</v>
      </c>
      <c r="H3419" s="630"/>
      <c r="I3419" s="152"/>
      <c r="J3419" s="625" t="s">
        <v>444</v>
      </c>
      <c r="K3419" s="625"/>
      <c r="L3419" s="625"/>
      <c r="M3419" s="625"/>
      <c r="N3419" s="625"/>
      <c r="O3419" s="626"/>
      <c r="P3419" s="590"/>
      <c r="Q3419" s="591"/>
      <c r="R3419" s="590"/>
      <c r="S3419" s="591"/>
      <c r="T3419" s="590"/>
      <c r="U3419" s="591"/>
      <c r="V3419" s="243"/>
      <c r="W3419" s="243"/>
      <c r="X3419" s="243"/>
      <c r="Y3419" s="243"/>
      <c r="Z3419" s="243"/>
      <c r="AA3419" s="243"/>
      <c r="AB3419" s="243"/>
      <c r="AC3419" s="243"/>
      <c r="AD3419" s="243"/>
      <c r="AE3419" s="109"/>
      <c r="AG3419" s="130">
        <f t="shared" si="4997"/>
        <v>15</v>
      </c>
      <c r="AH3419" s="90">
        <f t="shared" si="4998"/>
        <v>0</v>
      </c>
      <c r="AI3419" s="130">
        <f t="shared" si="4999"/>
        <v>0</v>
      </c>
      <c r="AJ3419" s="130">
        <f t="shared" si="5000"/>
        <v>0</v>
      </c>
      <c r="AK3419" s="130">
        <f t="shared" si="5001"/>
        <v>0</v>
      </c>
      <c r="AL3419" s="130">
        <f t="shared" si="5002"/>
        <v>0</v>
      </c>
      <c r="AM3419" s="359">
        <f t="shared" si="5003"/>
        <v>0</v>
      </c>
      <c r="AN3419" s="130">
        <f t="shared" si="5004"/>
        <v>0</v>
      </c>
      <c r="AO3419" s="130">
        <f t="shared" si="5005"/>
        <v>0</v>
      </c>
      <c r="AP3419" s="130">
        <f t="shared" si="5006"/>
        <v>0</v>
      </c>
      <c r="AQ3419" s="130">
        <f t="shared" si="5007"/>
        <v>0</v>
      </c>
      <c r="AR3419" s="359">
        <f t="shared" si="5008"/>
        <v>0</v>
      </c>
      <c r="AS3419" s="130">
        <f t="shared" si="5009"/>
        <v>0</v>
      </c>
      <c r="AT3419" s="130">
        <f t="shared" si="5010"/>
        <v>0</v>
      </c>
      <c r="AU3419" s="130">
        <f t="shared" si="5011"/>
        <v>0</v>
      </c>
      <c r="AV3419" s="130">
        <f t="shared" si="5012"/>
        <v>0</v>
      </c>
      <c r="AW3419" s="359">
        <f t="shared" si="5013"/>
        <v>0</v>
      </c>
      <c r="AX3419" s="130">
        <f t="shared" si="5014"/>
        <v>0</v>
      </c>
      <c r="AY3419" s="130">
        <f t="shared" si="5015"/>
        <v>0</v>
      </c>
      <c r="AZ3419" s="130">
        <f t="shared" si="5016"/>
        <v>0</v>
      </c>
      <c r="BA3419" s="130">
        <f t="shared" si="5017"/>
        <v>0</v>
      </c>
      <c r="BB3419" s="359">
        <f t="shared" si="5018"/>
        <v>0</v>
      </c>
      <c r="BC3419" s="130">
        <f t="shared" si="5019"/>
        <v>0</v>
      </c>
      <c r="BD3419" s="130">
        <f t="shared" si="5020"/>
        <v>0</v>
      </c>
      <c r="BE3419" s="130">
        <f t="shared" si="5021"/>
        <v>0</v>
      </c>
      <c r="BF3419" s="130">
        <f t="shared" si="5022"/>
        <v>0</v>
      </c>
      <c r="BG3419" s="359">
        <f t="shared" si="5023"/>
        <v>0</v>
      </c>
      <c r="BH3419" s="130">
        <f t="shared" si="5024"/>
        <v>0</v>
      </c>
      <c r="BI3419" s="130">
        <f t="shared" si="5025"/>
        <v>0</v>
      </c>
      <c r="BJ3419" s="130">
        <f t="shared" si="5026"/>
        <v>0</v>
      </c>
      <c r="BK3419" s="130">
        <f t="shared" si="5027"/>
        <v>0</v>
      </c>
      <c r="BL3419" s="359">
        <f t="shared" si="5028"/>
        <v>0</v>
      </c>
      <c r="BM3419" s="90">
        <f t="shared" si="5029"/>
        <v>0</v>
      </c>
      <c r="BN3419" s="90" t="s">
        <v>2078</v>
      </c>
      <c r="BO3419" s="90">
        <f>SUM(P3418:Q3434)</f>
        <v>0</v>
      </c>
      <c r="BP3419" s="90">
        <f>SUM(R3418:S3434)</f>
        <v>0</v>
      </c>
      <c r="BQ3419" s="90">
        <f>SUM(T3418:U3434)</f>
        <v>0</v>
      </c>
      <c r="BR3419" s="90">
        <f t="shared" ref="BR3419:BZ3419" si="5203">SUM(V3418:V3434)</f>
        <v>0</v>
      </c>
      <c r="BS3419" s="90">
        <f t="shared" si="5203"/>
        <v>0</v>
      </c>
      <c r="BT3419" s="90">
        <f t="shared" si="5203"/>
        <v>0</v>
      </c>
      <c r="BU3419" s="90">
        <f t="shared" si="5203"/>
        <v>0</v>
      </c>
      <c r="BV3419" s="90">
        <f t="shared" si="5203"/>
        <v>0</v>
      </c>
      <c r="BW3419" s="90">
        <f t="shared" si="5203"/>
        <v>0</v>
      </c>
      <c r="BX3419" s="90">
        <f t="shared" si="5203"/>
        <v>0</v>
      </c>
      <c r="BY3419" s="90">
        <f t="shared" si="5203"/>
        <v>0</v>
      </c>
      <c r="BZ3419" s="90">
        <f t="shared" si="5203"/>
        <v>0</v>
      </c>
      <c r="CO3419" s="297" t="s">
        <v>2029</v>
      </c>
      <c r="CP3419" s="297">
        <f>SUM(COUNTIF(P3417,"NS"),COUNTIF(P3435,"NS"),COUNTIF(P3440:Q3442,"NS"),COUNTIF(P3445:Q3446,"NS"))</f>
        <v>0</v>
      </c>
      <c r="CQ3419" s="297">
        <f>SUM(COUNTIF(R3417,"NS"),COUNTIF(R3435,"NS"),COUNTIF(R3440:S3442,"NS"),COUNTIF(R3445:S3446,"NS"))</f>
        <v>0</v>
      </c>
      <c r="CR3419" s="297">
        <f>SUM(COUNTIF(T3417,"NS"),COUNTIF(T3435,"NS"),COUNTIF(T3440:U3442,"NS"),COUNTIF(T3445:U3446,"NS"))</f>
        <v>0</v>
      </c>
      <c r="CS3419" s="297">
        <f t="shared" ref="CS3419" si="5204">SUM(COUNTIF(V3417,"NS"),COUNTIF(V3435,"NS"),COUNTIF(V3440:V3442,"NS"),COUNTIF(V3445:V3446,"NS"))</f>
        <v>0</v>
      </c>
      <c r="CT3419" s="297">
        <f t="shared" ref="CT3419" si="5205">SUM(COUNTIF(W3417,"NS"),COUNTIF(W3435,"NS"),COUNTIF(W3440:W3442,"NS"),COUNTIF(W3445:W3446,"NS"))</f>
        <v>0</v>
      </c>
      <c r="CU3419" s="297">
        <f t="shared" ref="CU3419" si="5206">SUM(COUNTIF(X3417,"NS"),COUNTIF(X3435,"NS"),COUNTIF(X3440:X3442,"NS"),COUNTIF(X3445:X3446,"NS"))</f>
        <v>0</v>
      </c>
      <c r="CV3419" s="297">
        <f t="shared" ref="CV3419" si="5207">SUM(COUNTIF(Y3417,"NS"),COUNTIF(Y3435,"NS"),COUNTIF(Y3440:Y3442,"NS"),COUNTIF(Y3445:Y3446,"NS"))</f>
        <v>0</v>
      </c>
      <c r="CW3419" s="297">
        <f t="shared" ref="CW3419" si="5208">SUM(COUNTIF(Z3417,"NS"),COUNTIF(Z3435,"NS"),COUNTIF(Z3440:Z3442,"NS"),COUNTIF(Z3445:Z3446,"NS"))</f>
        <v>0</v>
      </c>
      <c r="CX3419" s="297">
        <f t="shared" ref="CX3419" si="5209">SUM(COUNTIF(AA3417,"NS"),COUNTIF(AA3435,"NS"),COUNTIF(AA3440:AA3442,"NS"),COUNTIF(AA3445:AA3446,"NS"))</f>
        <v>0</v>
      </c>
      <c r="CY3419" s="297">
        <f t="shared" ref="CY3419" si="5210">SUM(COUNTIF(AB3417,"NS"),COUNTIF(AB3435,"NS"),COUNTIF(AB3440:AB3442,"NS"),COUNTIF(AB3445:AB3446,"NS"))</f>
        <v>0</v>
      </c>
      <c r="CZ3419" s="297">
        <f t="shared" ref="CZ3419" si="5211">SUM(COUNTIF(AC3417,"NS"),COUNTIF(AC3435,"NS"),COUNTIF(AC3440:AC3442,"NS"),COUNTIF(AC3445:AC3446,"NS"))</f>
        <v>0</v>
      </c>
      <c r="DA3419" s="297">
        <f t="shared" ref="DA3419" si="5212">SUM(COUNTIF(AD3417,"NS"),COUNTIF(AD3435,"NS"),COUNTIF(AD3440:AD3442,"NS"),COUNTIF(AD3445:AD3446,"NS"))</f>
        <v>0</v>
      </c>
      <c r="DB3419" s="186"/>
      <c r="DC3419" s="186"/>
      <c r="DD3419" s="186"/>
      <c r="DE3419" s="186"/>
      <c r="DF3419" s="186"/>
      <c r="DG3419" s="186"/>
      <c r="DH3419" s="186"/>
      <c r="DI3419" s="186"/>
      <c r="DJ3419" s="186"/>
      <c r="DK3419" s="186"/>
      <c r="DL3419" s="186"/>
      <c r="DM3419" s="186"/>
      <c r="DN3419" s="186"/>
      <c r="DO3419" s="186"/>
      <c r="DP3419" s="186"/>
      <c r="DQ3419" s="186"/>
      <c r="DR3419" s="186"/>
    </row>
    <row r="3420" spans="1:123" ht="15" customHeight="1" x14ac:dyDescent="0.25">
      <c r="A3420" s="109"/>
      <c r="B3420" s="109"/>
      <c r="C3420" s="633"/>
      <c r="D3420" s="759"/>
      <c r="E3420" s="760"/>
      <c r="F3420" s="836"/>
      <c r="G3420" s="630" t="s">
        <v>462</v>
      </c>
      <c r="H3420" s="630"/>
      <c r="I3420" s="152"/>
      <c r="J3420" s="625" t="s">
        <v>445</v>
      </c>
      <c r="K3420" s="625"/>
      <c r="L3420" s="625"/>
      <c r="M3420" s="625"/>
      <c r="N3420" s="625"/>
      <c r="O3420" s="626"/>
      <c r="P3420" s="590"/>
      <c r="Q3420" s="591"/>
      <c r="R3420" s="590"/>
      <c r="S3420" s="591"/>
      <c r="T3420" s="590"/>
      <c r="U3420" s="591"/>
      <c r="V3420" s="243"/>
      <c r="W3420" s="243"/>
      <c r="X3420" s="243"/>
      <c r="Y3420" s="243"/>
      <c r="Z3420" s="243"/>
      <c r="AA3420" s="243"/>
      <c r="AB3420" s="243"/>
      <c r="AC3420" s="243"/>
      <c r="AD3420" s="243"/>
      <c r="AE3420" s="109"/>
      <c r="AG3420" s="130">
        <f t="shared" si="4997"/>
        <v>15</v>
      </c>
      <c r="AH3420" s="90">
        <f t="shared" si="4998"/>
        <v>0</v>
      </c>
      <c r="AI3420" s="130">
        <f t="shared" si="4999"/>
        <v>0</v>
      </c>
      <c r="AJ3420" s="130">
        <f t="shared" si="5000"/>
        <v>0</v>
      </c>
      <c r="AK3420" s="130">
        <f t="shared" si="5001"/>
        <v>0</v>
      </c>
      <c r="AL3420" s="130">
        <f t="shared" si="5002"/>
        <v>0</v>
      </c>
      <c r="AM3420" s="359">
        <f t="shared" si="5003"/>
        <v>0</v>
      </c>
      <c r="AN3420" s="130">
        <f t="shared" si="5004"/>
        <v>0</v>
      </c>
      <c r="AO3420" s="130">
        <f t="shared" si="5005"/>
        <v>0</v>
      </c>
      <c r="AP3420" s="130">
        <f t="shared" si="5006"/>
        <v>0</v>
      </c>
      <c r="AQ3420" s="130">
        <f t="shared" si="5007"/>
        <v>0</v>
      </c>
      <c r="AR3420" s="359">
        <f t="shared" si="5008"/>
        <v>0</v>
      </c>
      <c r="AS3420" s="130">
        <f t="shared" si="5009"/>
        <v>0</v>
      </c>
      <c r="AT3420" s="130">
        <f t="shared" si="5010"/>
        <v>0</v>
      </c>
      <c r="AU3420" s="130">
        <f t="shared" si="5011"/>
        <v>0</v>
      </c>
      <c r="AV3420" s="130">
        <f t="shared" si="5012"/>
        <v>0</v>
      </c>
      <c r="AW3420" s="359">
        <f t="shared" si="5013"/>
        <v>0</v>
      </c>
      <c r="AX3420" s="130">
        <f t="shared" si="5014"/>
        <v>0</v>
      </c>
      <c r="AY3420" s="130">
        <f t="shared" si="5015"/>
        <v>0</v>
      </c>
      <c r="AZ3420" s="130">
        <f t="shared" si="5016"/>
        <v>0</v>
      </c>
      <c r="BA3420" s="130">
        <f t="shared" si="5017"/>
        <v>0</v>
      </c>
      <c r="BB3420" s="359">
        <f t="shared" si="5018"/>
        <v>0</v>
      </c>
      <c r="BC3420" s="130">
        <f t="shared" si="5019"/>
        <v>0</v>
      </c>
      <c r="BD3420" s="130">
        <f t="shared" si="5020"/>
        <v>0</v>
      </c>
      <c r="BE3420" s="130">
        <f t="shared" si="5021"/>
        <v>0</v>
      </c>
      <c r="BF3420" s="130">
        <f t="shared" si="5022"/>
        <v>0</v>
      </c>
      <c r="BG3420" s="359">
        <f t="shared" si="5023"/>
        <v>0</v>
      </c>
      <c r="BH3420" s="130">
        <f t="shared" si="5024"/>
        <v>0</v>
      </c>
      <c r="BI3420" s="130">
        <f t="shared" si="5025"/>
        <v>0</v>
      </c>
      <c r="BJ3420" s="130">
        <f t="shared" si="5026"/>
        <v>0</v>
      </c>
      <c r="BK3420" s="130">
        <f t="shared" si="5027"/>
        <v>0</v>
      </c>
      <c r="BL3420" s="359">
        <f t="shared" si="5028"/>
        <v>0</v>
      </c>
      <c r="BM3420" s="90">
        <f t="shared" si="5029"/>
        <v>0</v>
      </c>
      <c r="BN3420" s="90" t="s">
        <v>2029</v>
      </c>
      <c r="BO3420" s="90">
        <f>COUNTIF(P3418:Q3434,"NS")</f>
        <v>0</v>
      </c>
      <c r="BP3420" s="90">
        <f>COUNTIF(R3418:S3434,"NS")</f>
        <v>0</v>
      </c>
      <c r="BQ3420" s="90">
        <f>COUNTIF(T3418:U3434,"NS")</f>
        <v>0</v>
      </c>
      <c r="BR3420" s="90">
        <f t="shared" ref="BR3420:BZ3420" si="5213">COUNTIF(V3418:V3434,"NS")</f>
        <v>0</v>
      </c>
      <c r="BS3420" s="90">
        <f t="shared" si="5213"/>
        <v>0</v>
      </c>
      <c r="BT3420" s="90">
        <f t="shared" si="5213"/>
        <v>0</v>
      </c>
      <c r="BU3420" s="90">
        <f t="shared" si="5213"/>
        <v>0</v>
      </c>
      <c r="BV3420" s="90">
        <f t="shared" si="5213"/>
        <v>0</v>
      </c>
      <c r="BW3420" s="90">
        <f t="shared" si="5213"/>
        <v>0</v>
      </c>
      <c r="BX3420" s="90">
        <f t="shared" si="5213"/>
        <v>0</v>
      </c>
      <c r="BY3420" s="90">
        <f t="shared" si="5213"/>
        <v>0</v>
      </c>
      <c r="BZ3420" s="90">
        <f t="shared" si="5213"/>
        <v>0</v>
      </c>
      <c r="CO3420" s="298">
        <v>0.25</v>
      </c>
      <c r="CP3420" s="299">
        <f>IF(CP3417="ns",0,CP3417*0.25)</f>
        <v>0</v>
      </c>
      <c r="CQ3420" s="299">
        <f t="shared" ref="CQ3420:DA3420" si="5214">IF(CQ3417="ns",0,CQ3417*0.25)</f>
        <v>0</v>
      </c>
      <c r="CR3420" s="299">
        <f t="shared" si="5214"/>
        <v>0</v>
      </c>
      <c r="CS3420" s="299">
        <f t="shared" si="5214"/>
        <v>0</v>
      </c>
      <c r="CT3420" s="299">
        <f t="shared" si="5214"/>
        <v>0</v>
      </c>
      <c r="CU3420" s="299">
        <f t="shared" si="5214"/>
        <v>0</v>
      </c>
      <c r="CV3420" s="299">
        <f t="shared" si="5214"/>
        <v>0</v>
      </c>
      <c r="CW3420" s="299">
        <f t="shared" si="5214"/>
        <v>0</v>
      </c>
      <c r="CX3420" s="299">
        <f t="shared" si="5214"/>
        <v>0</v>
      </c>
      <c r="CY3420" s="299">
        <f t="shared" si="5214"/>
        <v>0</v>
      </c>
      <c r="CZ3420" s="299">
        <f t="shared" si="5214"/>
        <v>0</v>
      </c>
      <c r="DA3420" s="299">
        <f t="shared" si="5214"/>
        <v>0</v>
      </c>
      <c r="DB3420" s="186"/>
      <c r="DC3420" s="186"/>
      <c r="DD3420" s="186"/>
      <c r="DE3420" s="186"/>
      <c r="DF3420" s="186"/>
      <c r="DG3420" s="186"/>
      <c r="DH3420" s="186"/>
      <c r="DI3420" s="186"/>
      <c r="DJ3420" s="186"/>
      <c r="DK3420" s="186"/>
      <c r="DL3420" s="186"/>
      <c r="DM3420" s="186"/>
      <c r="DN3420" s="186"/>
      <c r="DO3420" s="186"/>
      <c r="DP3420" s="186"/>
      <c r="DQ3420" s="186"/>
      <c r="DR3420" s="186"/>
    </row>
    <row r="3421" spans="1:123" ht="15" customHeight="1" x14ac:dyDescent="0.25">
      <c r="A3421" s="109"/>
      <c r="B3421" s="109"/>
      <c r="C3421" s="633"/>
      <c r="D3421" s="759"/>
      <c r="E3421" s="760"/>
      <c r="F3421" s="836"/>
      <c r="G3421" s="630" t="s">
        <v>463</v>
      </c>
      <c r="H3421" s="630"/>
      <c r="I3421" s="152"/>
      <c r="J3421" s="625" t="s">
        <v>446</v>
      </c>
      <c r="K3421" s="625"/>
      <c r="L3421" s="625"/>
      <c r="M3421" s="625"/>
      <c r="N3421" s="625"/>
      <c r="O3421" s="626"/>
      <c r="P3421" s="590"/>
      <c r="Q3421" s="591"/>
      <c r="R3421" s="590"/>
      <c r="S3421" s="591"/>
      <c r="T3421" s="590"/>
      <c r="U3421" s="591"/>
      <c r="V3421" s="243"/>
      <c r="W3421" s="243"/>
      <c r="X3421" s="243"/>
      <c r="Y3421" s="243"/>
      <c r="Z3421" s="243"/>
      <c r="AA3421" s="243"/>
      <c r="AB3421" s="243"/>
      <c r="AC3421" s="243"/>
      <c r="AD3421" s="243"/>
      <c r="AE3421" s="109"/>
      <c r="AG3421" s="130">
        <f t="shared" si="4997"/>
        <v>15</v>
      </c>
      <c r="AH3421" s="90">
        <f t="shared" si="4998"/>
        <v>0</v>
      </c>
      <c r="AI3421" s="130">
        <f t="shared" si="4999"/>
        <v>0</v>
      </c>
      <c r="AJ3421" s="130">
        <f t="shared" si="5000"/>
        <v>0</v>
      </c>
      <c r="AK3421" s="130">
        <f t="shared" si="5001"/>
        <v>0</v>
      </c>
      <c r="AL3421" s="130">
        <f t="shared" si="5002"/>
        <v>0</v>
      </c>
      <c r="AM3421" s="359">
        <f t="shared" si="5003"/>
        <v>0</v>
      </c>
      <c r="AN3421" s="130">
        <f t="shared" si="5004"/>
        <v>0</v>
      </c>
      <c r="AO3421" s="130">
        <f t="shared" si="5005"/>
        <v>0</v>
      </c>
      <c r="AP3421" s="130">
        <f t="shared" si="5006"/>
        <v>0</v>
      </c>
      <c r="AQ3421" s="130">
        <f t="shared" si="5007"/>
        <v>0</v>
      </c>
      <c r="AR3421" s="359">
        <f t="shared" si="5008"/>
        <v>0</v>
      </c>
      <c r="AS3421" s="130">
        <f t="shared" si="5009"/>
        <v>0</v>
      </c>
      <c r="AT3421" s="130">
        <f t="shared" si="5010"/>
        <v>0</v>
      </c>
      <c r="AU3421" s="130">
        <f t="shared" si="5011"/>
        <v>0</v>
      </c>
      <c r="AV3421" s="130">
        <f t="shared" si="5012"/>
        <v>0</v>
      </c>
      <c r="AW3421" s="359">
        <f t="shared" si="5013"/>
        <v>0</v>
      </c>
      <c r="AX3421" s="130">
        <f t="shared" si="5014"/>
        <v>0</v>
      </c>
      <c r="AY3421" s="130">
        <f t="shared" si="5015"/>
        <v>0</v>
      </c>
      <c r="AZ3421" s="130">
        <f t="shared" si="5016"/>
        <v>0</v>
      </c>
      <c r="BA3421" s="130">
        <f t="shared" si="5017"/>
        <v>0</v>
      </c>
      <c r="BB3421" s="359">
        <f t="shared" si="5018"/>
        <v>0</v>
      </c>
      <c r="BC3421" s="130">
        <f t="shared" si="5019"/>
        <v>0</v>
      </c>
      <c r="BD3421" s="130">
        <f t="shared" si="5020"/>
        <v>0</v>
      </c>
      <c r="BE3421" s="130">
        <f t="shared" si="5021"/>
        <v>0</v>
      </c>
      <c r="BF3421" s="130">
        <f t="shared" si="5022"/>
        <v>0</v>
      </c>
      <c r="BG3421" s="359">
        <f t="shared" si="5023"/>
        <v>0</v>
      </c>
      <c r="BH3421" s="130">
        <f t="shared" si="5024"/>
        <v>0</v>
      </c>
      <c r="BI3421" s="130">
        <f t="shared" si="5025"/>
        <v>0</v>
      </c>
      <c r="BJ3421" s="130">
        <f t="shared" si="5026"/>
        <v>0</v>
      </c>
      <c r="BK3421" s="130">
        <f t="shared" si="5027"/>
        <v>0</v>
      </c>
      <c r="BL3421" s="359">
        <f t="shared" si="5028"/>
        <v>0</v>
      </c>
      <c r="BM3421" s="90">
        <f t="shared" si="5029"/>
        <v>0</v>
      </c>
      <c r="BN3421" s="90" t="s">
        <v>2104</v>
      </c>
      <c r="BO3421" s="90">
        <f>P3417</f>
        <v>0</v>
      </c>
      <c r="BP3421" s="90">
        <f>R3417</f>
        <v>0</v>
      </c>
      <c r="BQ3421" s="90">
        <f>T3417</f>
        <v>0</v>
      </c>
      <c r="BR3421" s="90">
        <f t="shared" ref="BR3421:BY3421" si="5215">V3417</f>
        <v>0</v>
      </c>
      <c r="BS3421" s="90">
        <f t="shared" si="5215"/>
        <v>0</v>
      </c>
      <c r="BT3421" s="90">
        <f t="shared" si="5215"/>
        <v>0</v>
      </c>
      <c r="BU3421" s="90">
        <f t="shared" si="5215"/>
        <v>0</v>
      </c>
      <c r="BV3421" s="90">
        <f t="shared" si="5215"/>
        <v>0</v>
      </c>
      <c r="BW3421" s="90">
        <f t="shared" si="5215"/>
        <v>0</v>
      </c>
      <c r="BX3421" s="90">
        <f t="shared" si="5215"/>
        <v>0</v>
      </c>
      <c r="BY3421" s="90">
        <f t="shared" si="5215"/>
        <v>0</v>
      </c>
      <c r="BZ3421" s="90">
        <f t="shared" ref="BZ3421" si="5216">AD3417</f>
        <v>0</v>
      </c>
      <c r="CO3421" s="297" t="s">
        <v>72</v>
      </c>
      <c r="CP3421" s="297">
        <f>P3447</f>
        <v>0</v>
      </c>
      <c r="CQ3421" s="297">
        <f>R3447</f>
        <v>0</v>
      </c>
      <c r="CR3421" s="297">
        <f>T3447</f>
        <v>0</v>
      </c>
      <c r="CS3421" s="297">
        <f t="shared" ref="CS3421" si="5217">V3447</f>
        <v>0</v>
      </c>
      <c r="CT3421" s="297">
        <f t="shared" ref="CT3421" si="5218">W3447</f>
        <v>0</v>
      </c>
      <c r="CU3421" s="297">
        <f t="shared" ref="CU3421" si="5219">X3447</f>
        <v>0</v>
      </c>
      <c r="CV3421" s="297">
        <f t="shared" ref="CV3421" si="5220">Y3447</f>
        <v>0</v>
      </c>
      <c r="CW3421" s="297">
        <f t="shared" ref="CW3421" si="5221">Z3447</f>
        <v>0</v>
      </c>
      <c r="CX3421" s="297">
        <f t="shared" ref="CX3421" si="5222">AA3447</f>
        <v>0</v>
      </c>
      <c r="CY3421" s="297">
        <f t="shared" ref="CY3421" si="5223">AB3447</f>
        <v>0</v>
      </c>
      <c r="CZ3421" s="297">
        <f t="shared" ref="CZ3421" si="5224">AC3447</f>
        <v>0</v>
      </c>
      <c r="DA3421" s="297">
        <f t="shared" ref="DA3421" si="5225">AD3447</f>
        <v>0</v>
      </c>
      <c r="DB3421" s="186"/>
      <c r="DC3421" s="186"/>
      <c r="DD3421" s="186"/>
      <c r="DE3421" s="186"/>
      <c r="DF3421" s="186"/>
      <c r="DG3421" s="186"/>
      <c r="DH3421" s="186"/>
      <c r="DI3421" s="186"/>
      <c r="DJ3421" s="186"/>
      <c r="DK3421" s="186"/>
      <c r="DL3421" s="186"/>
      <c r="DM3421" s="186"/>
      <c r="DN3421" s="186"/>
      <c r="DO3421" s="186"/>
      <c r="DP3421" s="186"/>
      <c r="DQ3421" s="186"/>
      <c r="DR3421" s="186"/>
    </row>
    <row r="3422" spans="1:123" ht="24" customHeight="1" x14ac:dyDescent="0.25">
      <c r="A3422" s="109"/>
      <c r="B3422" s="109"/>
      <c r="C3422" s="633"/>
      <c r="D3422" s="759"/>
      <c r="E3422" s="760"/>
      <c r="F3422" s="836"/>
      <c r="G3422" s="630" t="s">
        <v>464</v>
      </c>
      <c r="H3422" s="630"/>
      <c r="I3422" s="152"/>
      <c r="J3422" s="625" t="s">
        <v>447</v>
      </c>
      <c r="K3422" s="625"/>
      <c r="L3422" s="625"/>
      <c r="M3422" s="625"/>
      <c r="N3422" s="625"/>
      <c r="O3422" s="626"/>
      <c r="P3422" s="590"/>
      <c r="Q3422" s="591"/>
      <c r="R3422" s="590"/>
      <c r="S3422" s="591"/>
      <c r="T3422" s="590"/>
      <c r="U3422" s="591"/>
      <c r="V3422" s="243"/>
      <c r="W3422" s="243"/>
      <c r="X3422" s="243"/>
      <c r="Y3422" s="243"/>
      <c r="Z3422" s="243"/>
      <c r="AA3422" s="243"/>
      <c r="AB3422" s="243"/>
      <c r="AC3422" s="243"/>
      <c r="AD3422" s="243"/>
      <c r="AE3422" s="109"/>
      <c r="AG3422" s="130">
        <f t="shared" si="4997"/>
        <v>15</v>
      </c>
      <c r="AH3422" s="90">
        <f t="shared" si="4998"/>
        <v>0</v>
      </c>
      <c r="AI3422" s="130">
        <f t="shared" si="4999"/>
        <v>0</v>
      </c>
      <c r="AJ3422" s="130">
        <f t="shared" si="5000"/>
        <v>0</v>
      </c>
      <c r="AK3422" s="130">
        <f t="shared" si="5001"/>
        <v>0</v>
      </c>
      <c r="AL3422" s="130">
        <f t="shared" si="5002"/>
        <v>0</v>
      </c>
      <c r="AM3422" s="359">
        <f t="shared" si="5003"/>
        <v>0</v>
      </c>
      <c r="AN3422" s="130">
        <f t="shared" si="5004"/>
        <v>0</v>
      </c>
      <c r="AO3422" s="130">
        <f t="shared" si="5005"/>
        <v>0</v>
      </c>
      <c r="AP3422" s="130">
        <f t="shared" si="5006"/>
        <v>0</v>
      </c>
      <c r="AQ3422" s="130">
        <f t="shared" si="5007"/>
        <v>0</v>
      </c>
      <c r="AR3422" s="359">
        <f t="shared" si="5008"/>
        <v>0</v>
      </c>
      <c r="AS3422" s="130">
        <f t="shared" si="5009"/>
        <v>0</v>
      </c>
      <c r="AT3422" s="130">
        <f t="shared" si="5010"/>
        <v>0</v>
      </c>
      <c r="AU3422" s="130">
        <f t="shared" si="5011"/>
        <v>0</v>
      </c>
      <c r="AV3422" s="130">
        <f t="shared" si="5012"/>
        <v>0</v>
      </c>
      <c r="AW3422" s="359">
        <f t="shared" si="5013"/>
        <v>0</v>
      </c>
      <c r="AX3422" s="130">
        <f t="shared" si="5014"/>
        <v>0</v>
      </c>
      <c r="AY3422" s="130">
        <f t="shared" si="5015"/>
        <v>0</v>
      </c>
      <c r="AZ3422" s="130">
        <f t="shared" si="5016"/>
        <v>0</v>
      </c>
      <c r="BA3422" s="130">
        <f t="shared" si="5017"/>
        <v>0</v>
      </c>
      <c r="BB3422" s="359">
        <f t="shared" si="5018"/>
        <v>0</v>
      </c>
      <c r="BC3422" s="130">
        <f t="shared" si="5019"/>
        <v>0</v>
      </c>
      <c r="BD3422" s="130">
        <f t="shared" si="5020"/>
        <v>0</v>
      </c>
      <c r="BE3422" s="130">
        <f t="shared" si="5021"/>
        <v>0</v>
      </c>
      <c r="BF3422" s="130">
        <f t="shared" si="5022"/>
        <v>0</v>
      </c>
      <c r="BG3422" s="359">
        <f t="shared" si="5023"/>
        <v>0</v>
      </c>
      <c r="BH3422" s="130">
        <f t="shared" si="5024"/>
        <v>0</v>
      </c>
      <c r="BI3422" s="130">
        <f t="shared" si="5025"/>
        <v>0</v>
      </c>
      <c r="BJ3422" s="130">
        <f t="shared" si="5026"/>
        <v>0</v>
      </c>
      <c r="BK3422" s="130">
        <f t="shared" si="5027"/>
        <v>0</v>
      </c>
      <c r="BL3422" s="359">
        <f t="shared" si="5028"/>
        <v>0</v>
      </c>
      <c r="BM3422" s="90">
        <f t="shared" si="5029"/>
        <v>0</v>
      </c>
      <c r="CO3422" s="297" t="s">
        <v>2077</v>
      </c>
      <c r="CP3422" s="297">
        <f>IF(OR(CP3421=0,CP3421="NA",AND(CP3421="NS",CP3419&gt;0),AND(CP3421="NS",CP3418&gt;0),CP3421&lt;=CP3420),0,1)</f>
        <v>0</v>
      </c>
      <c r="CQ3422" s="297">
        <f t="shared" ref="CQ3422:DA3422" si="5226">IF(OR(CQ3421=0,CQ3421="NA",AND(CQ3421="NS",CQ3419&gt;0),AND(CQ3421="NS",CQ3418&gt;0),CQ3421&lt;=CQ3420),0,1)</f>
        <v>0</v>
      </c>
      <c r="CR3422" s="297">
        <f t="shared" si="5226"/>
        <v>0</v>
      </c>
      <c r="CS3422" s="297">
        <f t="shared" si="5226"/>
        <v>0</v>
      </c>
      <c r="CT3422" s="297">
        <f t="shared" si="5226"/>
        <v>0</v>
      </c>
      <c r="CU3422" s="297">
        <f t="shared" si="5226"/>
        <v>0</v>
      </c>
      <c r="CV3422" s="297">
        <f t="shared" si="5226"/>
        <v>0</v>
      </c>
      <c r="CW3422" s="297">
        <f t="shared" si="5226"/>
        <v>0</v>
      </c>
      <c r="CX3422" s="297">
        <f t="shared" si="5226"/>
        <v>0</v>
      </c>
      <c r="CY3422" s="297">
        <f t="shared" si="5226"/>
        <v>0</v>
      </c>
      <c r="CZ3422" s="297">
        <f t="shared" si="5226"/>
        <v>0</v>
      </c>
      <c r="DA3422" s="297">
        <f t="shared" si="5226"/>
        <v>0</v>
      </c>
      <c r="DB3422" s="186">
        <f>SUM(CP3422:DA3422)</f>
        <v>0</v>
      </c>
      <c r="DC3422" s="186"/>
      <c r="DD3422" s="186"/>
      <c r="DE3422" s="186"/>
      <c r="DF3422" s="186"/>
      <c r="DG3422" s="186"/>
      <c r="DH3422" s="186"/>
      <c r="DI3422" s="186"/>
      <c r="DJ3422" s="186"/>
      <c r="DK3422" s="186"/>
      <c r="DL3422" s="186"/>
      <c r="DM3422" s="186"/>
      <c r="DN3422" s="186"/>
      <c r="DO3422" s="186"/>
      <c r="DP3422" s="186"/>
      <c r="DQ3422" s="186"/>
      <c r="DR3422" s="186"/>
    </row>
    <row r="3423" spans="1:123" ht="24" customHeight="1" x14ac:dyDescent="0.2">
      <c r="A3423" s="109"/>
      <c r="B3423" s="109"/>
      <c r="C3423" s="633"/>
      <c r="D3423" s="759"/>
      <c r="E3423" s="760"/>
      <c r="F3423" s="836"/>
      <c r="G3423" s="630" t="s">
        <v>465</v>
      </c>
      <c r="H3423" s="630"/>
      <c r="I3423" s="152"/>
      <c r="J3423" s="625" t="s">
        <v>448</v>
      </c>
      <c r="K3423" s="625"/>
      <c r="L3423" s="625"/>
      <c r="M3423" s="625"/>
      <c r="N3423" s="625"/>
      <c r="O3423" s="626"/>
      <c r="P3423" s="590"/>
      <c r="Q3423" s="591"/>
      <c r="R3423" s="590"/>
      <c r="S3423" s="591"/>
      <c r="T3423" s="590"/>
      <c r="U3423" s="591"/>
      <c r="V3423" s="243"/>
      <c r="W3423" s="243"/>
      <c r="X3423" s="243"/>
      <c r="Y3423" s="243"/>
      <c r="Z3423" s="243"/>
      <c r="AA3423" s="243"/>
      <c r="AB3423" s="243"/>
      <c r="AC3423" s="243"/>
      <c r="AD3423" s="243"/>
      <c r="AE3423" s="109"/>
      <c r="AG3423" s="130">
        <f t="shared" si="4997"/>
        <v>15</v>
      </c>
      <c r="AH3423" s="90">
        <f t="shared" si="4998"/>
        <v>0</v>
      </c>
      <c r="AI3423" s="130">
        <f t="shared" si="4999"/>
        <v>0</v>
      </c>
      <c r="AJ3423" s="130">
        <f t="shared" si="5000"/>
        <v>0</v>
      </c>
      <c r="AK3423" s="130">
        <f t="shared" si="5001"/>
        <v>0</v>
      </c>
      <c r="AL3423" s="130">
        <f t="shared" si="5002"/>
        <v>0</v>
      </c>
      <c r="AM3423" s="359">
        <f t="shared" si="5003"/>
        <v>0</v>
      </c>
      <c r="AN3423" s="130">
        <f t="shared" si="5004"/>
        <v>0</v>
      </c>
      <c r="AO3423" s="130">
        <f t="shared" si="5005"/>
        <v>0</v>
      </c>
      <c r="AP3423" s="130">
        <f t="shared" si="5006"/>
        <v>0</v>
      </c>
      <c r="AQ3423" s="130">
        <f t="shared" si="5007"/>
        <v>0</v>
      </c>
      <c r="AR3423" s="359">
        <f t="shared" si="5008"/>
        <v>0</v>
      </c>
      <c r="AS3423" s="130">
        <f t="shared" si="5009"/>
        <v>0</v>
      </c>
      <c r="AT3423" s="130">
        <f t="shared" si="5010"/>
        <v>0</v>
      </c>
      <c r="AU3423" s="130">
        <f t="shared" si="5011"/>
        <v>0</v>
      </c>
      <c r="AV3423" s="130">
        <f t="shared" si="5012"/>
        <v>0</v>
      </c>
      <c r="AW3423" s="359">
        <f t="shared" si="5013"/>
        <v>0</v>
      </c>
      <c r="AX3423" s="130">
        <f t="shared" si="5014"/>
        <v>0</v>
      </c>
      <c r="AY3423" s="130">
        <f t="shared" si="5015"/>
        <v>0</v>
      </c>
      <c r="AZ3423" s="130">
        <f t="shared" si="5016"/>
        <v>0</v>
      </c>
      <c r="BA3423" s="130">
        <f t="shared" si="5017"/>
        <v>0</v>
      </c>
      <c r="BB3423" s="359">
        <f t="shared" si="5018"/>
        <v>0</v>
      </c>
      <c r="BC3423" s="130">
        <f t="shared" si="5019"/>
        <v>0</v>
      </c>
      <c r="BD3423" s="130">
        <f t="shared" si="5020"/>
        <v>0</v>
      </c>
      <c r="BE3423" s="130">
        <f t="shared" si="5021"/>
        <v>0</v>
      </c>
      <c r="BF3423" s="130">
        <f t="shared" si="5022"/>
        <v>0</v>
      </c>
      <c r="BG3423" s="359">
        <f t="shared" si="5023"/>
        <v>0</v>
      </c>
      <c r="BH3423" s="130">
        <f t="shared" si="5024"/>
        <v>0</v>
      </c>
      <c r="BI3423" s="130">
        <f t="shared" si="5025"/>
        <v>0</v>
      </c>
      <c r="BJ3423" s="130">
        <f t="shared" si="5026"/>
        <v>0</v>
      </c>
      <c r="BK3423" s="130">
        <f t="shared" si="5027"/>
        <v>0</v>
      </c>
      <c r="BL3423" s="359">
        <f t="shared" si="5028"/>
        <v>0</v>
      </c>
      <c r="BM3423" s="90">
        <f t="shared" si="5029"/>
        <v>0</v>
      </c>
      <c r="CO3423" s="186"/>
      <c r="CP3423" s="186"/>
      <c r="CQ3423" s="186"/>
      <c r="CR3423" s="186"/>
      <c r="CS3423" s="186"/>
      <c r="CT3423" s="186"/>
      <c r="CU3423" s="186"/>
      <c r="CV3423" s="186"/>
      <c r="CW3423" s="186"/>
      <c r="CX3423" s="186"/>
      <c r="CY3423" s="186"/>
      <c r="CZ3423" s="186"/>
      <c r="DA3423" s="186"/>
      <c r="DB3423" s="186"/>
      <c r="DC3423" s="186"/>
      <c r="DD3423" s="186"/>
      <c r="DE3423" s="186"/>
      <c r="DF3423" s="186"/>
      <c r="DG3423" s="186"/>
      <c r="DH3423" s="186"/>
      <c r="DI3423" s="186"/>
      <c r="DJ3423" s="186"/>
      <c r="DK3423" s="186"/>
      <c r="DL3423" s="186"/>
      <c r="DM3423" s="186"/>
      <c r="DN3423" s="186"/>
      <c r="DO3423" s="186"/>
      <c r="DP3423" s="186"/>
      <c r="DQ3423" s="186"/>
      <c r="DR3423" s="186"/>
    </row>
    <row r="3424" spans="1:123" ht="24" customHeight="1" x14ac:dyDescent="0.2">
      <c r="A3424" s="109"/>
      <c r="B3424" s="109"/>
      <c r="C3424" s="633"/>
      <c r="D3424" s="759"/>
      <c r="E3424" s="760"/>
      <c r="F3424" s="836"/>
      <c r="G3424" s="630" t="s">
        <v>466</v>
      </c>
      <c r="H3424" s="630"/>
      <c r="I3424" s="152"/>
      <c r="J3424" s="625" t="s">
        <v>449</v>
      </c>
      <c r="K3424" s="625"/>
      <c r="L3424" s="625"/>
      <c r="M3424" s="625"/>
      <c r="N3424" s="625"/>
      <c r="O3424" s="626"/>
      <c r="P3424" s="590"/>
      <c r="Q3424" s="591"/>
      <c r="R3424" s="590"/>
      <c r="S3424" s="591"/>
      <c r="T3424" s="590"/>
      <c r="U3424" s="591"/>
      <c r="V3424" s="243"/>
      <c r="W3424" s="243"/>
      <c r="X3424" s="243"/>
      <c r="Y3424" s="243"/>
      <c r="Z3424" s="243"/>
      <c r="AA3424" s="243"/>
      <c r="AB3424" s="243"/>
      <c r="AC3424" s="243"/>
      <c r="AD3424" s="243"/>
      <c r="AE3424" s="109"/>
      <c r="AG3424" s="130">
        <f t="shared" si="4997"/>
        <v>15</v>
      </c>
      <c r="AH3424" s="90">
        <f t="shared" si="4998"/>
        <v>0</v>
      </c>
      <c r="AI3424" s="130">
        <f t="shared" si="4999"/>
        <v>0</v>
      </c>
      <c r="AJ3424" s="130">
        <f t="shared" si="5000"/>
        <v>0</v>
      </c>
      <c r="AK3424" s="130">
        <f t="shared" si="5001"/>
        <v>0</v>
      </c>
      <c r="AL3424" s="130">
        <f t="shared" si="5002"/>
        <v>0</v>
      </c>
      <c r="AM3424" s="359">
        <f t="shared" si="5003"/>
        <v>0</v>
      </c>
      <c r="AN3424" s="130">
        <f t="shared" si="5004"/>
        <v>0</v>
      </c>
      <c r="AO3424" s="130">
        <f t="shared" si="5005"/>
        <v>0</v>
      </c>
      <c r="AP3424" s="130">
        <f t="shared" si="5006"/>
        <v>0</v>
      </c>
      <c r="AQ3424" s="130">
        <f t="shared" si="5007"/>
        <v>0</v>
      </c>
      <c r="AR3424" s="359">
        <f t="shared" si="5008"/>
        <v>0</v>
      </c>
      <c r="AS3424" s="130">
        <f t="shared" si="5009"/>
        <v>0</v>
      </c>
      <c r="AT3424" s="130">
        <f t="shared" si="5010"/>
        <v>0</v>
      </c>
      <c r="AU3424" s="130">
        <f t="shared" si="5011"/>
        <v>0</v>
      </c>
      <c r="AV3424" s="130">
        <f t="shared" si="5012"/>
        <v>0</v>
      </c>
      <c r="AW3424" s="359">
        <f t="shared" si="5013"/>
        <v>0</v>
      </c>
      <c r="AX3424" s="130">
        <f t="shared" si="5014"/>
        <v>0</v>
      </c>
      <c r="AY3424" s="130">
        <f t="shared" si="5015"/>
        <v>0</v>
      </c>
      <c r="AZ3424" s="130">
        <f t="shared" si="5016"/>
        <v>0</v>
      </c>
      <c r="BA3424" s="130">
        <f t="shared" si="5017"/>
        <v>0</v>
      </c>
      <c r="BB3424" s="359">
        <f t="shared" si="5018"/>
        <v>0</v>
      </c>
      <c r="BC3424" s="130">
        <f t="shared" si="5019"/>
        <v>0</v>
      </c>
      <c r="BD3424" s="130">
        <f t="shared" si="5020"/>
        <v>0</v>
      </c>
      <c r="BE3424" s="130">
        <f t="shared" si="5021"/>
        <v>0</v>
      </c>
      <c r="BF3424" s="130">
        <f t="shared" si="5022"/>
        <v>0</v>
      </c>
      <c r="BG3424" s="359">
        <f t="shared" si="5023"/>
        <v>0</v>
      </c>
      <c r="BH3424" s="130">
        <f t="shared" si="5024"/>
        <v>0</v>
      </c>
      <c r="BI3424" s="130">
        <f t="shared" si="5025"/>
        <v>0</v>
      </c>
      <c r="BJ3424" s="130">
        <f t="shared" si="5026"/>
        <v>0</v>
      </c>
      <c r="BK3424" s="130">
        <f t="shared" si="5027"/>
        <v>0</v>
      </c>
      <c r="BL3424" s="359">
        <f t="shared" si="5028"/>
        <v>0</v>
      </c>
      <c r="BM3424" s="90">
        <f t="shared" si="5029"/>
        <v>0</v>
      </c>
      <c r="CO3424" s="186"/>
      <c r="CP3424" s="186"/>
      <c r="CQ3424" s="186"/>
      <c r="CR3424" s="186"/>
      <c r="CS3424" s="186"/>
      <c r="CT3424" s="186"/>
      <c r="CU3424" s="186"/>
      <c r="CV3424" s="186"/>
      <c r="CW3424" s="186"/>
      <c r="CX3424" s="186"/>
      <c r="CY3424" s="186"/>
      <c r="CZ3424" s="186"/>
      <c r="DA3424" s="186"/>
      <c r="DB3424" s="186"/>
      <c r="DC3424" s="186"/>
      <c r="DD3424" s="186"/>
      <c r="DE3424" s="186"/>
      <c r="DF3424" s="186"/>
      <c r="DG3424" s="186"/>
      <c r="DH3424" s="186"/>
      <c r="DI3424" s="186"/>
      <c r="DJ3424" s="186"/>
      <c r="DK3424" s="186"/>
      <c r="DL3424" s="186"/>
      <c r="DM3424" s="186"/>
      <c r="DN3424" s="186"/>
      <c r="DO3424" s="186"/>
      <c r="DP3424" s="186"/>
      <c r="DQ3424" s="186"/>
      <c r="DR3424" s="186"/>
    </row>
    <row r="3425" spans="1:123" ht="15" customHeight="1" x14ac:dyDescent="0.2">
      <c r="A3425" s="109"/>
      <c r="B3425" s="109"/>
      <c r="C3425" s="633"/>
      <c r="D3425" s="759"/>
      <c r="E3425" s="760"/>
      <c r="F3425" s="836"/>
      <c r="G3425" s="630" t="s">
        <v>467</v>
      </c>
      <c r="H3425" s="630"/>
      <c r="I3425" s="152"/>
      <c r="J3425" s="625" t="s">
        <v>450</v>
      </c>
      <c r="K3425" s="625"/>
      <c r="L3425" s="625"/>
      <c r="M3425" s="625"/>
      <c r="N3425" s="625"/>
      <c r="O3425" s="626"/>
      <c r="P3425" s="590"/>
      <c r="Q3425" s="591"/>
      <c r="R3425" s="590"/>
      <c r="S3425" s="591"/>
      <c r="T3425" s="590"/>
      <c r="U3425" s="591"/>
      <c r="V3425" s="243"/>
      <c r="W3425" s="243"/>
      <c r="X3425" s="243"/>
      <c r="Y3425" s="243"/>
      <c r="Z3425" s="243"/>
      <c r="AA3425" s="243"/>
      <c r="AB3425" s="243"/>
      <c r="AC3425" s="243"/>
      <c r="AD3425" s="243"/>
      <c r="AE3425" s="109"/>
      <c r="AG3425" s="130">
        <f t="shared" si="4997"/>
        <v>15</v>
      </c>
      <c r="AH3425" s="90">
        <f t="shared" si="4998"/>
        <v>0</v>
      </c>
      <c r="AI3425" s="130">
        <f t="shared" si="4999"/>
        <v>0</v>
      </c>
      <c r="AJ3425" s="130">
        <f t="shared" si="5000"/>
        <v>0</v>
      </c>
      <c r="AK3425" s="130">
        <f t="shared" si="5001"/>
        <v>0</v>
      </c>
      <c r="AL3425" s="130">
        <f t="shared" si="5002"/>
        <v>0</v>
      </c>
      <c r="AM3425" s="359">
        <f t="shared" si="5003"/>
        <v>0</v>
      </c>
      <c r="AN3425" s="130">
        <f t="shared" si="5004"/>
        <v>0</v>
      </c>
      <c r="AO3425" s="130">
        <f t="shared" si="5005"/>
        <v>0</v>
      </c>
      <c r="AP3425" s="130">
        <f t="shared" si="5006"/>
        <v>0</v>
      </c>
      <c r="AQ3425" s="130">
        <f t="shared" si="5007"/>
        <v>0</v>
      </c>
      <c r="AR3425" s="359">
        <f t="shared" si="5008"/>
        <v>0</v>
      </c>
      <c r="AS3425" s="130">
        <f t="shared" si="5009"/>
        <v>0</v>
      </c>
      <c r="AT3425" s="130">
        <f t="shared" si="5010"/>
        <v>0</v>
      </c>
      <c r="AU3425" s="130">
        <f t="shared" si="5011"/>
        <v>0</v>
      </c>
      <c r="AV3425" s="130">
        <f t="shared" si="5012"/>
        <v>0</v>
      </c>
      <c r="AW3425" s="359">
        <f t="shared" si="5013"/>
        <v>0</v>
      </c>
      <c r="AX3425" s="130">
        <f t="shared" si="5014"/>
        <v>0</v>
      </c>
      <c r="AY3425" s="130">
        <f t="shared" si="5015"/>
        <v>0</v>
      </c>
      <c r="AZ3425" s="130">
        <f t="shared" si="5016"/>
        <v>0</v>
      </c>
      <c r="BA3425" s="130">
        <f t="shared" si="5017"/>
        <v>0</v>
      </c>
      <c r="BB3425" s="359">
        <f t="shared" si="5018"/>
        <v>0</v>
      </c>
      <c r="BC3425" s="130">
        <f t="shared" si="5019"/>
        <v>0</v>
      </c>
      <c r="BD3425" s="130">
        <f t="shared" si="5020"/>
        <v>0</v>
      </c>
      <c r="BE3425" s="130">
        <f t="shared" si="5021"/>
        <v>0</v>
      </c>
      <c r="BF3425" s="130">
        <f t="shared" si="5022"/>
        <v>0</v>
      </c>
      <c r="BG3425" s="359">
        <f t="shared" si="5023"/>
        <v>0</v>
      </c>
      <c r="BH3425" s="130">
        <f t="shared" si="5024"/>
        <v>0</v>
      </c>
      <c r="BI3425" s="130">
        <f t="shared" si="5025"/>
        <v>0</v>
      </c>
      <c r="BJ3425" s="130">
        <f t="shared" si="5026"/>
        <v>0</v>
      </c>
      <c r="BK3425" s="130">
        <f t="shared" si="5027"/>
        <v>0</v>
      </c>
      <c r="BL3425" s="359">
        <f t="shared" si="5028"/>
        <v>0</v>
      </c>
      <c r="BM3425" s="90">
        <f t="shared" si="5029"/>
        <v>0</v>
      </c>
      <c r="CO3425" s="186"/>
      <c r="CP3425" s="186"/>
      <c r="CQ3425" s="186"/>
      <c r="CR3425" s="186"/>
      <c r="CS3425" s="186"/>
      <c r="CT3425" s="186"/>
      <c r="CU3425" s="186"/>
      <c r="CV3425" s="186"/>
      <c r="CW3425" s="186"/>
      <c r="CX3425" s="186"/>
      <c r="CY3425" s="186"/>
      <c r="CZ3425" s="186"/>
      <c r="DA3425" s="186"/>
      <c r="DB3425" s="186"/>
      <c r="DC3425" s="186"/>
      <c r="DD3425" s="186"/>
      <c r="DE3425" s="186"/>
      <c r="DF3425" s="186"/>
      <c r="DG3425" s="186"/>
      <c r="DH3425" s="186"/>
      <c r="DI3425" s="186"/>
      <c r="DJ3425" s="186"/>
      <c r="DK3425" s="186"/>
      <c r="DL3425" s="186"/>
      <c r="DM3425" s="186"/>
      <c r="DN3425" s="186"/>
      <c r="DO3425" s="186"/>
      <c r="DP3425" s="186"/>
      <c r="DQ3425" s="186"/>
      <c r="DR3425" s="186"/>
    </row>
    <row r="3426" spans="1:123" ht="24" customHeight="1" x14ac:dyDescent="0.2">
      <c r="A3426" s="109"/>
      <c r="B3426" s="109"/>
      <c r="C3426" s="633"/>
      <c r="D3426" s="759"/>
      <c r="E3426" s="760"/>
      <c r="F3426" s="836"/>
      <c r="G3426" s="630" t="s">
        <v>468</v>
      </c>
      <c r="H3426" s="630"/>
      <c r="I3426" s="152"/>
      <c r="J3426" s="625" t="s">
        <v>451</v>
      </c>
      <c r="K3426" s="625"/>
      <c r="L3426" s="625"/>
      <c r="M3426" s="625"/>
      <c r="N3426" s="625"/>
      <c r="O3426" s="626"/>
      <c r="P3426" s="590"/>
      <c r="Q3426" s="591"/>
      <c r="R3426" s="590"/>
      <c r="S3426" s="591"/>
      <c r="T3426" s="590"/>
      <c r="U3426" s="591"/>
      <c r="V3426" s="243"/>
      <c r="W3426" s="243"/>
      <c r="X3426" s="243"/>
      <c r="Y3426" s="243"/>
      <c r="Z3426" s="243"/>
      <c r="AA3426" s="243"/>
      <c r="AB3426" s="243"/>
      <c r="AC3426" s="243"/>
      <c r="AD3426" s="243"/>
      <c r="AE3426" s="109"/>
      <c r="AG3426" s="130">
        <f t="shared" si="4997"/>
        <v>15</v>
      </c>
      <c r="AH3426" s="90">
        <f t="shared" si="4998"/>
        <v>0</v>
      </c>
      <c r="AI3426" s="130">
        <f t="shared" si="4999"/>
        <v>0</v>
      </c>
      <c r="AJ3426" s="130">
        <f t="shared" si="5000"/>
        <v>0</v>
      </c>
      <c r="AK3426" s="130">
        <f t="shared" si="5001"/>
        <v>0</v>
      </c>
      <c r="AL3426" s="130">
        <f t="shared" si="5002"/>
        <v>0</v>
      </c>
      <c r="AM3426" s="359">
        <f t="shared" si="5003"/>
        <v>0</v>
      </c>
      <c r="AN3426" s="130">
        <f t="shared" si="5004"/>
        <v>0</v>
      </c>
      <c r="AO3426" s="130">
        <f t="shared" si="5005"/>
        <v>0</v>
      </c>
      <c r="AP3426" s="130">
        <f t="shared" si="5006"/>
        <v>0</v>
      </c>
      <c r="AQ3426" s="130">
        <f t="shared" si="5007"/>
        <v>0</v>
      </c>
      <c r="AR3426" s="359">
        <f t="shared" si="5008"/>
        <v>0</v>
      </c>
      <c r="AS3426" s="130">
        <f t="shared" si="5009"/>
        <v>0</v>
      </c>
      <c r="AT3426" s="130">
        <f t="shared" si="5010"/>
        <v>0</v>
      </c>
      <c r="AU3426" s="130">
        <f t="shared" si="5011"/>
        <v>0</v>
      </c>
      <c r="AV3426" s="130">
        <f t="shared" si="5012"/>
        <v>0</v>
      </c>
      <c r="AW3426" s="359">
        <f t="shared" si="5013"/>
        <v>0</v>
      </c>
      <c r="AX3426" s="130">
        <f t="shared" si="5014"/>
        <v>0</v>
      </c>
      <c r="AY3426" s="130">
        <f t="shared" si="5015"/>
        <v>0</v>
      </c>
      <c r="AZ3426" s="130">
        <f t="shared" si="5016"/>
        <v>0</v>
      </c>
      <c r="BA3426" s="130">
        <f t="shared" si="5017"/>
        <v>0</v>
      </c>
      <c r="BB3426" s="359">
        <f t="shared" si="5018"/>
        <v>0</v>
      </c>
      <c r="BC3426" s="130">
        <f t="shared" si="5019"/>
        <v>0</v>
      </c>
      <c r="BD3426" s="130">
        <f t="shared" si="5020"/>
        <v>0</v>
      </c>
      <c r="BE3426" s="130">
        <f t="shared" si="5021"/>
        <v>0</v>
      </c>
      <c r="BF3426" s="130">
        <f t="shared" si="5022"/>
        <v>0</v>
      </c>
      <c r="BG3426" s="359">
        <f t="shared" si="5023"/>
        <v>0</v>
      </c>
      <c r="BH3426" s="130">
        <f t="shared" si="5024"/>
        <v>0</v>
      </c>
      <c r="BI3426" s="130">
        <f t="shared" si="5025"/>
        <v>0</v>
      </c>
      <c r="BJ3426" s="130">
        <f t="shared" si="5026"/>
        <v>0</v>
      </c>
      <c r="BK3426" s="130">
        <f t="shared" si="5027"/>
        <v>0</v>
      </c>
      <c r="BL3426" s="359">
        <f t="shared" si="5028"/>
        <v>0</v>
      </c>
      <c r="BM3426" s="90">
        <f t="shared" si="5029"/>
        <v>0</v>
      </c>
      <c r="CO3426" s="186"/>
      <c r="CP3426" s="186"/>
      <c r="CQ3426" s="186"/>
      <c r="CR3426" s="186"/>
      <c r="CS3426" s="186"/>
      <c r="CT3426" s="186"/>
      <c r="CU3426" s="186"/>
      <c r="CV3426" s="186"/>
      <c r="CW3426" s="186"/>
      <c r="CX3426" s="186"/>
      <c r="CY3426" s="186"/>
      <c r="CZ3426" s="186"/>
      <c r="DA3426" s="186"/>
      <c r="DB3426" s="186"/>
      <c r="DC3426" s="186"/>
      <c r="DD3426" s="186"/>
      <c r="DE3426" s="186"/>
      <c r="DF3426" s="186"/>
      <c r="DG3426" s="186"/>
      <c r="DH3426" s="186"/>
      <c r="DI3426" s="186"/>
      <c r="DJ3426" s="186"/>
      <c r="DK3426" s="186"/>
      <c r="DL3426" s="186"/>
      <c r="DM3426" s="186"/>
      <c r="DN3426" s="186"/>
      <c r="DO3426" s="186"/>
      <c r="DP3426" s="186"/>
      <c r="DQ3426" s="186"/>
      <c r="DR3426" s="186"/>
    </row>
    <row r="3427" spans="1:123" ht="24" customHeight="1" x14ac:dyDescent="0.2">
      <c r="A3427" s="109"/>
      <c r="B3427" s="109"/>
      <c r="C3427" s="633"/>
      <c r="D3427" s="759"/>
      <c r="E3427" s="760"/>
      <c r="F3427" s="836"/>
      <c r="G3427" s="630" t="s">
        <v>469</v>
      </c>
      <c r="H3427" s="630"/>
      <c r="I3427" s="152"/>
      <c r="J3427" s="625" t="s">
        <v>452</v>
      </c>
      <c r="K3427" s="625"/>
      <c r="L3427" s="625"/>
      <c r="M3427" s="625"/>
      <c r="N3427" s="625"/>
      <c r="O3427" s="626"/>
      <c r="P3427" s="590"/>
      <c r="Q3427" s="591"/>
      <c r="R3427" s="590"/>
      <c r="S3427" s="591"/>
      <c r="T3427" s="590"/>
      <c r="U3427" s="591"/>
      <c r="V3427" s="243"/>
      <c r="W3427" s="243"/>
      <c r="X3427" s="243"/>
      <c r="Y3427" s="243"/>
      <c r="Z3427" s="243"/>
      <c r="AA3427" s="243"/>
      <c r="AB3427" s="243"/>
      <c r="AC3427" s="243"/>
      <c r="AD3427" s="243"/>
      <c r="AE3427" s="109"/>
      <c r="AG3427" s="130">
        <f t="shared" si="4997"/>
        <v>15</v>
      </c>
      <c r="AH3427" s="90">
        <f t="shared" si="4998"/>
        <v>0</v>
      </c>
      <c r="AI3427" s="130">
        <f t="shared" si="4999"/>
        <v>0</v>
      </c>
      <c r="AJ3427" s="130">
        <f t="shared" si="5000"/>
        <v>0</v>
      </c>
      <c r="AK3427" s="130">
        <f t="shared" si="5001"/>
        <v>0</v>
      </c>
      <c r="AL3427" s="130">
        <f t="shared" si="5002"/>
        <v>0</v>
      </c>
      <c r="AM3427" s="359">
        <f t="shared" si="5003"/>
        <v>0</v>
      </c>
      <c r="AN3427" s="130">
        <f t="shared" si="5004"/>
        <v>0</v>
      </c>
      <c r="AO3427" s="130">
        <f t="shared" si="5005"/>
        <v>0</v>
      </c>
      <c r="AP3427" s="130">
        <f t="shared" si="5006"/>
        <v>0</v>
      </c>
      <c r="AQ3427" s="130">
        <f t="shared" si="5007"/>
        <v>0</v>
      </c>
      <c r="AR3427" s="359">
        <f t="shared" si="5008"/>
        <v>0</v>
      </c>
      <c r="AS3427" s="130">
        <f t="shared" si="5009"/>
        <v>0</v>
      </c>
      <c r="AT3427" s="130">
        <f t="shared" si="5010"/>
        <v>0</v>
      </c>
      <c r="AU3427" s="130">
        <f t="shared" si="5011"/>
        <v>0</v>
      </c>
      <c r="AV3427" s="130">
        <f t="shared" si="5012"/>
        <v>0</v>
      </c>
      <c r="AW3427" s="359">
        <f t="shared" si="5013"/>
        <v>0</v>
      </c>
      <c r="AX3427" s="130">
        <f t="shared" si="5014"/>
        <v>0</v>
      </c>
      <c r="AY3427" s="130">
        <f t="shared" si="5015"/>
        <v>0</v>
      </c>
      <c r="AZ3427" s="130">
        <f t="shared" si="5016"/>
        <v>0</v>
      </c>
      <c r="BA3427" s="130">
        <f t="shared" si="5017"/>
        <v>0</v>
      </c>
      <c r="BB3427" s="359">
        <f t="shared" si="5018"/>
        <v>0</v>
      </c>
      <c r="BC3427" s="130">
        <f t="shared" si="5019"/>
        <v>0</v>
      </c>
      <c r="BD3427" s="130">
        <f t="shared" si="5020"/>
        <v>0</v>
      </c>
      <c r="BE3427" s="130">
        <f t="shared" si="5021"/>
        <v>0</v>
      </c>
      <c r="BF3427" s="130">
        <f t="shared" si="5022"/>
        <v>0</v>
      </c>
      <c r="BG3427" s="359">
        <f t="shared" si="5023"/>
        <v>0</v>
      </c>
      <c r="BH3427" s="130">
        <f t="shared" si="5024"/>
        <v>0</v>
      </c>
      <c r="BI3427" s="130">
        <f t="shared" si="5025"/>
        <v>0</v>
      </c>
      <c r="BJ3427" s="130">
        <f t="shared" si="5026"/>
        <v>0</v>
      </c>
      <c r="BK3427" s="130">
        <f t="shared" si="5027"/>
        <v>0</v>
      </c>
      <c r="BL3427" s="359">
        <f t="shared" si="5028"/>
        <v>0</v>
      </c>
      <c r="BM3427" s="90">
        <f t="shared" si="5029"/>
        <v>0</v>
      </c>
      <c r="CO3427" s="186"/>
      <c r="CP3427" s="186"/>
      <c r="CQ3427" s="186"/>
      <c r="CR3427" s="186"/>
      <c r="CS3427" s="186"/>
      <c r="CT3427" s="186"/>
      <c r="CU3427" s="186"/>
      <c r="CV3427" s="186"/>
      <c r="CW3427" s="186"/>
      <c r="CX3427" s="186"/>
      <c r="CY3427" s="186"/>
      <c r="CZ3427" s="186"/>
      <c r="DA3427" s="186"/>
      <c r="DB3427" s="186"/>
      <c r="DC3427" s="186"/>
      <c r="DD3427" s="186"/>
      <c r="DE3427" s="186"/>
      <c r="DF3427" s="186"/>
      <c r="DG3427" s="186"/>
      <c r="DH3427" s="186"/>
      <c r="DI3427" s="186"/>
      <c r="DJ3427" s="186"/>
      <c r="DK3427" s="186"/>
      <c r="DL3427" s="186"/>
      <c r="DM3427" s="186"/>
      <c r="DN3427" s="186"/>
      <c r="DO3427" s="186"/>
      <c r="DP3427" s="186"/>
      <c r="DQ3427" s="186"/>
      <c r="DR3427" s="186"/>
    </row>
    <row r="3428" spans="1:123" ht="15" customHeight="1" x14ac:dyDescent="0.2">
      <c r="A3428" s="109"/>
      <c r="B3428" s="109"/>
      <c r="C3428" s="633"/>
      <c r="D3428" s="759"/>
      <c r="E3428" s="760"/>
      <c r="F3428" s="836"/>
      <c r="G3428" s="630" t="s">
        <v>470</v>
      </c>
      <c r="H3428" s="630"/>
      <c r="I3428" s="152"/>
      <c r="J3428" s="625" t="s">
        <v>453</v>
      </c>
      <c r="K3428" s="625"/>
      <c r="L3428" s="625"/>
      <c r="M3428" s="625"/>
      <c r="N3428" s="625"/>
      <c r="O3428" s="626"/>
      <c r="P3428" s="590"/>
      <c r="Q3428" s="591"/>
      <c r="R3428" s="590"/>
      <c r="S3428" s="591"/>
      <c r="T3428" s="590"/>
      <c r="U3428" s="591"/>
      <c r="V3428" s="243"/>
      <c r="W3428" s="243"/>
      <c r="X3428" s="243"/>
      <c r="Y3428" s="243"/>
      <c r="Z3428" s="243"/>
      <c r="AA3428" s="243"/>
      <c r="AB3428" s="243"/>
      <c r="AC3428" s="243"/>
      <c r="AD3428" s="243"/>
      <c r="AE3428" s="109"/>
      <c r="AG3428" s="130">
        <f t="shared" si="4997"/>
        <v>15</v>
      </c>
      <c r="AH3428" s="90">
        <f t="shared" si="4998"/>
        <v>0</v>
      </c>
      <c r="AI3428" s="130">
        <f t="shared" si="4999"/>
        <v>0</v>
      </c>
      <c r="AJ3428" s="130">
        <f t="shared" si="5000"/>
        <v>0</v>
      </c>
      <c r="AK3428" s="130">
        <f t="shared" si="5001"/>
        <v>0</v>
      </c>
      <c r="AL3428" s="130">
        <f t="shared" si="5002"/>
        <v>0</v>
      </c>
      <c r="AM3428" s="359">
        <f t="shared" si="5003"/>
        <v>0</v>
      </c>
      <c r="AN3428" s="130">
        <f t="shared" si="5004"/>
        <v>0</v>
      </c>
      <c r="AO3428" s="130">
        <f t="shared" si="5005"/>
        <v>0</v>
      </c>
      <c r="AP3428" s="130">
        <f t="shared" si="5006"/>
        <v>0</v>
      </c>
      <c r="AQ3428" s="130">
        <f t="shared" si="5007"/>
        <v>0</v>
      </c>
      <c r="AR3428" s="359">
        <f t="shared" si="5008"/>
        <v>0</v>
      </c>
      <c r="AS3428" s="130">
        <f t="shared" si="5009"/>
        <v>0</v>
      </c>
      <c r="AT3428" s="130">
        <f t="shared" si="5010"/>
        <v>0</v>
      </c>
      <c r="AU3428" s="130">
        <f t="shared" si="5011"/>
        <v>0</v>
      </c>
      <c r="AV3428" s="130">
        <f t="shared" si="5012"/>
        <v>0</v>
      </c>
      <c r="AW3428" s="359">
        <f t="shared" si="5013"/>
        <v>0</v>
      </c>
      <c r="AX3428" s="130">
        <f t="shared" si="5014"/>
        <v>0</v>
      </c>
      <c r="AY3428" s="130">
        <f t="shared" si="5015"/>
        <v>0</v>
      </c>
      <c r="AZ3428" s="130">
        <f t="shared" si="5016"/>
        <v>0</v>
      </c>
      <c r="BA3428" s="130">
        <f t="shared" si="5017"/>
        <v>0</v>
      </c>
      <c r="BB3428" s="359">
        <f t="shared" si="5018"/>
        <v>0</v>
      </c>
      <c r="BC3428" s="130">
        <f t="shared" si="5019"/>
        <v>0</v>
      </c>
      <c r="BD3428" s="130">
        <f t="shared" si="5020"/>
        <v>0</v>
      </c>
      <c r="BE3428" s="130">
        <f t="shared" si="5021"/>
        <v>0</v>
      </c>
      <c r="BF3428" s="130">
        <f t="shared" si="5022"/>
        <v>0</v>
      </c>
      <c r="BG3428" s="359">
        <f t="shared" si="5023"/>
        <v>0</v>
      </c>
      <c r="BH3428" s="130">
        <f t="shared" si="5024"/>
        <v>0</v>
      </c>
      <c r="BI3428" s="130">
        <f t="shared" si="5025"/>
        <v>0</v>
      </c>
      <c r="BJ3428" s="130">
        <f t="shared" si="5026"/>
        <v>0</v>
      </c>
      <c r="BK3428" s="130">
        <f t="shared" si="5027"/>
        <v>0</v>
      </c>
      <c r="BL3428" s="359">
        <f t="shared" si="5028"/>
        <v>0</v>
      </c>
      <c r="BM3428" s="90">
        <f t="shared" si="5029"/>
        <v>0</v>
      </c>
      <c r="CO3428" s="186"/>
      <c r="CP3428" s="186"/>
      <c r="CQ3428" s="186"/>
      <c r="CR3428" s="186"/>
      <c r="CS3428" s="186"/>
      <c r="CT3428" s="186"/>
      <c r="CU3428" s="186"/>
      <c r="CV3428" s="186"/>
      <c r="CW3428" s="186"/>
      <c r="CX3428" s="186"/>
      <c r="CY3428" s="186"/>
      <c r="CZ3428" s="186"/>
      <c r="DA3428" s="186"/>
      <c r="DB3428" s="186"/>
      <c r="DC3428" s="186"/>
      <c r="DD3428" s="186"/>
      <c r="DE3428" s="186"/>
      <c r="DF3428" s="186"/>
      <c r="DG3428" s="186"/>
      <c r="DH3428" s="186"/>
      <c r="DI3428" s="186"/>
      <c r="DJ3428" s="186"/>
      <c r="DK3428" s="186"/>
      <c r="DL3428" s="186"/>
      <c r="DM3428" s="186"/>
      <c r="DN3428" s="186"/>
      <c r="DO3428" s="186"/>
      <c r="DP3428" s="186"/>
      <c r="DQ3428" s="186"/>
      <c r="DR3428" s="186"/>
    </row>
    <row r="3429" spans="1:123" ht="15" customHeight="1" x14ac:dyDescent="0.2">
      <c r="A3429" s="109"/>
      <c r="B3429" s="109"/>
      <c r="C3429" s="633"/>
      <c r="D3429" s="759"/>
      <c r="E3429" s="760"/>
      <c r="F3429" s="836"/>
      <c r="G3429" s="630" t="s">
        <v>471</v>
      </c>
      <c r="H3429" s="630"/>
      <c r="I3429" s="152"/>
      <c r="J3429" s="625" t="s">
        <v>454</v>
      </c>
      <c r="K3429" s="625"/>
      <c r="L3429" s="625"/>
      <c r="M3429" s="625"/>
      <c r="N3429" s="625"/>
      <c r="O3429" s="626"/>
      <c r="P3429" s="590"/>
      <c r="Q3429" s="591"/>
      <c r="R3429" s="590"/>
      <c r="S3429" s="591"/>
      <c r="T3429" s="590"/>
      <c r="U3429" s="591"/>
      <c r="V3429" s="243"/>
      <c r="W3429" s="243"/>
      <c r="X3429" s="243"/>
      <c r="Y3429" s="243"/>
      <c r="Z3429" s="243"/>
      <c r="AA3429" s="243"/>
      <c r="AB3429" s="243"/>
      <c r="AC3429" s="243"/>
      <c r="AD3429" s="243"/>
      <c r="AE3429" s="109"/>
      <c r="AG3429" s="130">
        <f t="shared" si="4997"/>
        <v>15</v>
      </c>
      <c r="AH3429" s="90">
        <f t="shared" si="4998"/>
        <v>0</v>
      </c>
      <c r="AI3429" s="130">
        <f t="shared" si="4999"/>
        <v>0</v>
      </c>
      <c r="AJ3429" s="130">
        <f t="shared" si="5000"/>
        <v>0</v>
      </c>
      <c r="AK3429" s="130">
        <f t="shared" si="5001"/>
        <v>0</v>
      </c>
      <c r="AL3429" s="130">
        <f t="shared" si="5002"/>
        <v>0</v>
      </c>
      <c r="AM3429" s="359">
        <f t="shared" si="5003"/>
        <v>0</v>
      </c>
      <c r="AN3429" s="130">
        <f t="shared" si="5004"/>
        <v>0</v>
      </c>
      <c r="AO3429" s="130">
        <f t="shared" si="5005"/>
        <v>0</v>
      </c>
      <c r="AP3429" s="130">
        <f t="shared" si="5006"/>
        <v>0</v>
      </c>
      <c r="AQ3429" s="130">
        <f t="shared" si="5007"/>
        <v>0</v>
      </c>
      <c r="AR3429" s="359">
        <f t="shared" si="5008"/>
        <v>0</v>
      </c>
      <c r="AS3429" s="130">
        <f t="shared" si="5009"/>
        <v>0</v>
      </c>
      <c r="AT3429" s="130">
        <f t="shared" si="5010"/>
        <v>0</v>
      </c>
      <c r="AU3429" s="130">
        <f t="shared" si="5011"/>
        <v>0</v>
      </c>
      <c r="AV3429" s="130">
        <f t="shared" si="5012"/>
        <v>0</v>
      </c>
      <c r="AW3429" s="359">
        <f t="shared" si="5013"/>
        <v>0</v>
      </c>
      <c r="AX3429" s="130">
        <f t="shared" si="5014"/>
        <v>0</v>
      </c>
      <c r="AY3429" s="130">
        <f t="shared" si="5015"/>
        <v>0</v>
      </c>
      <c r="AZ3429" s="130">
        <f t="shared" si="5016"/>
        <v>0</v>
      </c>
      <c r="BA3429" s="130">
        <f t="shared" si="5017"/>
        <v>0</v>
      </c>
      <c r="BB3429" s="359">
        <f t="shared" si="5018"/>
        <v>0</v>
      </c>
      <c r="BC3429" s="130">
        <f t="shared" si="5019"/>
        <v>0</v>
      </c>
      <c r="BD3429" s="130">
        <f t="shared" si="5020"/>
        <v>0</v>
      </c>
      <c r="BE3429" s="130">
        <f t="shared" si="5021"/>
        <v>0</v>
      </c>
      <c r="BF3429" s="130">
        <f t="shared" si="5022"/>
        <v>0</v>
      </c>
      <c r="BG3429" s="359">
        <f t="shared" si="5023"/>
        <v>0</v>
      </c>
      <c r="BH3429" s="130">
        <f t="shared" si="5024"/>
        <v>0</v>
      </c>
      <c r="BI3429" s="130">
        <f t="shared" si="5025"/>
        <v>0</v>
      </c>
      <c r="BJ3429" s="130">
        <f t="shared" si="5026"/>
        <v>0</v>
      </c>
      <c r="BK3429" s="130">
        <f t="shared" si="5027"/>
        <v>0</v>
      </c>
      <c r="BL3429" s="359">
        <f t="shared" si="5028"/>
        <v>0</v>
      </c>
      <c r="BM3429" s="90">
        <f t="shared" si="5029"/>
        <v>0</v>
      </c>
      <c r="CO3429" s="186"/>
      <c r="CP3429" s="186"/>
      <c r="CQ3429" s="186"/>
      <c r="CR3429" s="186"/>
      <c r="CS3429" s="186"/>
      <c r="CT3429" s="186"/>
      <c r="CU3429" s="186"/>
      <c r="CV3429" s="186"/>
      <c r="CW3429" s="186"/>
      <c r="CX3429" s="186"/>
      <c r="CY3429" s="186"/>
      <c r="CZ3429" s="186"/>
      <c r="DA3429" s="186"/>
      <c r="DB3429" s="186"/>
      <c r="DC3429" s="186"/>
      <c r="DD3429" s="186"/>
      <c r="DE3429" s="186"/>
      <c r="DF3429" s="186"/>
      <c r="DG3429" s="186"/>
      <c r="DH3429" s="186"/>
      <c r="DI3429" s="186"/>
      <c r="DJ3429" s="186"/>
      <c r="DK3429" s="186"/>
      <c r="DL3429" s="186"/>
      <c r="DM3429" s="186"/>
      <c r="DN3429" s="186"/>
      <c r="DO3429" s="186"/>
      <c r="DP3429" s="186"/>
      <c r="DQ3429" s="186"/>
      <c r="DR3429" s="186"/>
    </row>
    <row r="3430" spans="1:123" ht="15" customHeight="1" x14ac:dyDescent="0.2">
      <c r="A3430" s="109"/>
      <c r="B3430" s="109"/>
      <c r="C3430" s="633"/>
      <c r="D3430" s="759"/>
      <c r="E3430" s="760"/>
      <c r="F3430" s="836"/>
      <c r="G3430" s="630" t="s">
        <v>472</v>
      </c>
      <c r="H3430" s="630"/>
      <c r="I3430" s="152"/>
      <c r="J3430" s="625" t="s">
        <v>455</v>
      </c>
      <c r="K3430" s="625"/>
      <c r="L3430" s="625"/>
      <c r="M3430" s="625"/>
      <c r="N3430" s="625"/>
      <c r="O3430" s="626"/>
      <c r="P3430" s="590"/>
      <c r="Q3430" s="591"/>
      <c r="R3430" s="590"/>
      <c r="S3430" s="591"/>
      <c r="T3430" s="590"/>
      <c r="U3430" s="591"/>
      <c r="V3430" s="243"/>
      <c r="W3430" s="243"/>
      <c r="X3430" s="243"/>
      <c r="Y3430" s="243"/>
      <c r="Z3430" s="243"/>
      <c r="AA3430" s="243"/>
      <c r="AB3430" s="243"/>
      <c r="AC3430" s="243"/>
      <c r="AD3430" s="243"/>
      <c r="AE3430" s="109"/>
      <c r="AG3430" s="130">
        <f t="shared" si="4997"/>
        <v>15</v>
      </c>
      <c r="AH3430" s="90">
        <f t="shared" si="4998"/>
        <v>0</v>
      </c>
      <c r="AI3430" s="130">
        <f t="shared" si="4999"/>
        <v>0</v>
      </c>
      <c r="AJ3430" s="130">
        <f t="shared" si="5000"/>
        <v>0</v>
      </c>
      <c r="AK3430" s="130">
        <f t="shared" si="5001"/>
        <v>0</v>
      </c>
      <c r="AL3430" s="130">
        <f t="shared" si="5002"/>
        <v>0</v>
      </c>
      <c r="AM3430" s="359">
        <f t="shared" si="5003"/>
        <v>0</v>
      </c>
      <c r="AN3430" s="130">
        <f t="shared" si="5004"/>
        <v>0</v>
      </c>
      <c r="AO3430" s="130">
        <f t="shared" si="5005"/>
        <v>0</v>
      </c>
      <c r="AP3430" s="130">
        <f t="shared" si="5006"/>
        <v>0</v>
      </c>
      <c r="AQ3430" s="130">
        <f t="shared" si="5007"/>
        <v>0</v>
      </c>
      <c r="AR3430" s="359">
        <f t="shared" si="5008"/>
        <v>0</v>
      </c>
      <c r="AS3430" s="130">
        <f t="shared" si="5009"/>
        <v>0</v>
      </c>
      <c r="AT3430" s="130">
        <f t="shared" si="5010"/>
        <v>0</v>
      </c>
      <c r="AU3430" s="130">
        <f t="shared" si="5011"/>
        <v>0</v>
      </c>
      <c r="AV3430" s="130">
        <f t="shared" si="5012"/>
        <v>0</v>
      </c>
      <c r="AW3430" s="359">
        <f t="shared" si="5013"/>
        <v>0</v>
      </c>
      <c r="AX3430" s="130">
        <f t="shared" si="5014"/>
        <v>0</v>
      </c>
      <c r="AY3430" s="130">
        <f t="shared" si="5015"/>
        <v>0</v>
      </c>
      <c r="AZ3430" s="130">
        <f t="shared" si="5016"/>
        <v>0</v>
      </c>
      <c r="BA3430" s="130">
        <f t="shared" si="5017"/>
        <v>0</v>
      </c>
      <c r="BB3430" s="359">
        <f t="shared" si="5018"/>
        <v>0</v>
      </c>
      <c r="BC3430" s="130">
        <f t="shared" si="5019"/>
        <v>0</v>
      </c>
      <c r="BD3430" s="130">
        <f t="shared" si="5020"/>
        <v>0</v>
      </c>
      <c r="BE3430" s="130">
        <f t="shared" si="5021"/>
        <v>0</v>
      </c>
      <c r="BF3430" s="130">
        <f t="shared" si="5022"/>
        <v>0</v>
      </c>
      <c r="BG3430" s="359">
        <f t="shared" si="5023"/>
        <v>0</v>
      </c>
      <c r="BH3430" s="130">
        <f t="shared" si="5024"/>
        <v>0</v>
      </c>
      <c r="BI3430" s="130">
        <f t="shared" si="5025"/>
        <v>0</v>
      </c>
      <c r="BJ3430" s="130">
        <f t="shared" si="5026"/>
        <v>0</v>
      </c>
      <c r="BK3430" s="130">
        <f t="shared" si="5027"/>
        <v>0</v>
      </c>
      <c r="BL3430" s="359">
        <f t="shared" si="5028"/>
        <v>0</v>
      </c>
      <c r="BM3430" s="90">
        <f t="shared" si="5029"/>
        <v>0</v>
      </c>
      <c r="CO3430" s="186"/>
      <c r="CP3430" s="186"/>
      <c r="CQ3430" s="186"/>
      <c r="CR3430" s="186"/>
      <c r="CS3430" s="186"/>
      <c r="CT3430" s="186"/>
      <c r="CU3430" s="186"/>
      <c r="CV3430" s="186"/>
      <c r="CW3430" s="186"/>
      <c r="CX3430" s="186"/>
      <c r="CY3430" s="186"/>
      <c r="CZ3430" s="186"/>
      <c r="DA3430" s="186"/>
      <c r="DB3430" s="186"/>
      <c r="DC3430" s="186"/>
      <c r="DD3430" s="186"/>
      <c r="DE3430" s="186"/>
      <c r="DF3430" s="186"/>
      <c r="DG3430" s="186"/>
      <c r="DH3430" s="186"/>
      <c r="DI3430" s="186"/>
      <c r="DJ3430" s="186"/>
      <c r="DK3430" s="186"/>
      <c r="DL3430" s="186"/>
      <c r="DM3430" s="186"/>
      <c r="DN3430" s="186"/>
      <c r="DO3430" s="186"/>
      <c r="DP3430" s="186"/>
      <c r="DQ3430" s="186"/>
      <c r="DR3430" s="186"/>
    </row>
    <row r="3431" spans="1:123" ht="15" customHeight="1" x14ac:dyDescent="0.2">
      <c r="A3431" s="109"/>
      <c r="B3431" s="109"/>
      <c r="C3431" s="633"/>
      <c r="D3431" s="759"/>
      <c r="E3431" s="760"/>
      <c r="F3431" s="836"/>
      <c r="G3431" s="630" t="s">
        <v>473</v>
      </c>
      <c r="H3431" s="630"/>
      <c r="I3431" s="152"/>
      <c r="J3431" s="625" t="s">
        <v>456</v>
      </c>
      <c r="K3431" s="625"/>
      <c r="L3431" s="625"/>
      <c r="M3431" s="625"/>
      <c r="N3431" s="625"/>
      <c r="O3431" s="626"/>
      <c r="P3431" s="590"/>
      <c r="Q3431" s="591"/>
      <c r="R3431" s="590"/>
      <c r="S3431" s="591"/>
      <c r="T3431" s="590"/>
      <c r="U3431" s="591"/>
      <c r="V3431" s="243"/>
      <c r="W3431" s="243"/>
      <c r="X3431" s="243"/>
      <c r="Y3431" s="243"/>
      <c r="Z3431" s="243"/>
      <c r="AA3431" s="243"/>
      <c r="AB3431" s="243"/>
      <c r="AC3431" s="243"/>
      <c r="AD3431" s="243"/>
      <c r="AE3431" s="109"/>
      <c r="AG3431" s="130">
        <f t="shared" si="4997"/>
        <v>15</v>
      </c>
      <c r="AH3431" s="90">
        <f t="shared" si="4998"/>
        <v>0</v>
      </c>
      <c r="AI3431" s="130">
        <f t="shared" si="4999"/>
        <v>0</v>
      </c>
      <c r="AJ3431" s="130">
        <f t="shared" si="5000"/>
        <v>0</v>
      </c>
      <c r="AK3431" s="130">
        <f t="shared" si="5001"/>
        <v>0</v>
      </c>
      <c r="AL3431" s="130">
        <f t="shared" si="5002"/>
        <v>0</v>
      </c>
      <c r="AM3431" s="359">
        <f t="shared" si="5003"/>
        <v>0</v>
      </c>
      <c r="AN3431" s="130">
        <f t="shared" si="5004"/>
        <v>0</v>
      </c>
      <c r="AO3431" s="130">
        <f t="shared" si="5005"/>
        <v>0</v>
      </c>
      <c r="AP3431" s="130">
        <f t="shared" si="5006"/>
        <v>0</v>
      </c>
      <c r="AQ3431" s="130">
        <f t="shared" si="5007"/>
        <v>0</v>
      </c>
      <c r="AR3431" s="359">
        <f t="shared" si="5008"/>
        <v>0</v>
      </c>
      <c r="AS3431" s="130">
        <f t="shared" si="5009"/>
        <v>0</v>
      </c>
      <c r="AT3431" s="130">
        <f t="shared" si="5010"/>
        <v>0</v>
      </c>
      <c r="AU3431" s="130">
        <f t="shared" si="5011"/>
        <v>0</v>
      </c>
      <c r="AV3431" s="130">
        <f t="shared" si="5012"/>
        <v>0</v>
      </c>
      <c r="AW3431" s="359">
        <f t="shared" si="5013"/>
        <v>0</v>
      </c>
      <c r="AX3431" s="130">
        <f t="shared" si="5014"/>
        <v>0</v>
      </c>
      <c r="AY3431" s="130">
        <f t="shared" si="5015"/>
        <v>0</v>
      </c>
      <c r="AZ3431" s="130">
        <f t="shared" si="5016"/>
        <v>0</v>
      </c>
      <c r="BA3431" s="130">
        <f t="shared" si="5017"/>
        <v>0</v>
      </c>
      <c r="BB3431" s="359">
        <f t="shared" si="5018"/>
        <v>0</v>
      </c>
      <c r="BC3431" s="130">
        <f t="shared" si="5019"/>
        <v>0</v>
      </c>
      <c r="BD3431" s="130">
        <f t="shared" si="5020"/>
        <v>0</v>
      </c>
      <c r="BE3431" s="130">
        <f t="shared" si="5021"/>
        <v>0</v>
      </c>
      <c r="BF3431" s="130">
        <f t="shared" si="5022"/>
        <v>0</v>
      </c>
      <c r="BG3431" s="359">
        <f t="shared" si="5023"/>
        <v>0</v>
      </c>
      <c r="BH3431" s="130">
        <f t="shared" si="5024"/>
        <v>0</v>
      </c>
      <c r="BI3431" s="130">
        <f t="shared" si="5025"/>
        <v>0</v>
      </c>
      <c r="BJ3431" s="130">
        <f t="shared" si="5026"/>
        <v>0</v>
      </c>
      <c r="BK3431" s="130">
        <f t="shared" si="5027"/>
        <v>0</v>
      </c>
      <c r="BL3431" s="359">
        <f t="shared" si="5028"/>
        <v>0</v>
      </c>
      <c r="BM3431" s="90">
        <f t="shared" si="5029"/>
        <v>0</v>
      </c>
      <c r="CO3431" s="186"/>
      <c r="CP3431" s="186"/>
      <c r="CQ3431" s="186"/>
      <c r="CR3431" s="186"/>
      <c r="CS3431" s="186"/>
      <c r="CT3431" s="186"/>
      <c r="CU3431" s="186"/>
      <c r="CV3431" s="186"/>
      <c r="CW3431" s="186"/>
      <c r="CX3431" s="186"/>
      <c r="CY3431" s="186"/>
      <c r="CZ3431" s="186"/>
      <c r="DA3431" s="186"/>
      <c r="DB3431" s="186"/>
      <c r="DC3431" s="186"/>
      <c r="DD3431" s="186"/>
      <c r="DE3431" s="186"/>
      <c r="DF3431" s="186"/>
      <c r="DG3431" s="186"/>
      <c r="DH3431" s="186"/>
      <c r="DI3431" s="186"/>
      <c r="DJ3431" s="186"/>
      <c r="DK3431" s="186"/>
      <c r="DL3431" s="186"/>
      <c r="DM3431" s="186"/>
      <c r="DN3431" s="186"/>
      <c r="DO3431" s="186"/>
      <c r="DP3431" s="186"/>
      <c r="DQ3431" s="186"/>
      <c r="DR3431" s="186"/>
    </row>
    <row r="3432" spans="1:123" ht="15" customHeight="1" x14ac:dyDescent="0.2">
      <c r="A3432" s="109"/>
      <c r="B3432" s="109"/>
      <c r="C3432" s="633"/>
      <c r="D3432" s="759"/>
      <c r="E3432" s="760"/>
      <c r="F3432" s="836"/>
      <c r="G3432" s="630" t="s">
        <v>474</v>
      </c>
      <c r="H3432" s="630"/>
      <c r="I3432" s="152"/>
      <c r="J3432" s="625" t="s">
        <v>457</v>
      </c>
      <c r="K3432" s="625"/>
      <c r="L3432" s="625"/>
      <c r="M3432" s="625"/>
      <c r="N3432" s="625"/>
      <c r="O3432" s="626"/>
      <c r="P3432" s="590"/>
      <c r="Q3432" s="591"/>
      <c r="R3432" s="590"/>
      <c r="S3432" s="591"/>
      <c r="T3432" s="590"/>
      <c r="U3432" s="591"/>
      <c r="V3432" s="243"/>
      <c r="W3432" s="243"/>
      <c r="X3432" s="243"/>
      <c r="Y3432" s="243"/>
      <c r="Z3432" s="243"/>
      <c r="AA3432" s="243"/>
      <c r="AB3432" s="243"/>
      <c r="AC3432" s="243"/>
      <c r="AD3432" s="243"/>
      <c r="AE3432" s="109"/>
      <c r="AG3432" s="130">
        <f t="shared" si="4997"/>
        <v>15</v>
      </c>
      <c r="AH3432" s="90">
        <f t="shared" si="4998"/>
        <v>0</v>
      </c>
      <c r="AI3432" s="130">
        <f t="shared" si="4999"/>
        <v>0</v>
      </c>
      <c r="AJ3432" s="130">
        <f t="shared" si="5000"/>
        <v>0</v>
      </c>
      <c r="AK3432" s="130">
        <f t="shared" si="5001"/>
        <v>0</v>
      </c>
      <c r="AL3432" s="130">
        <f t="shared" si="5002"/>
        <v>0</v>
      </c>
      <c r="AM3432" s="359">
        <f t="shared" si="5003"/>
        <v>0</v>
      </c>
      <c r="AN3432" s="130">
        <f t="shared" si="5004"/>
        <v>0</v>
      </c>
      <c r="AO3432" s="130">
        <f t="shared" si="5005"/>
        <v>0</v>
      </c>
      <c r="AP3432" s="130">
        <f t="shared" si="5006"/>
        <v>0</v>
      </c>
      <c r="AQ3432" s="130">
        <f t="shared" si="5007"/>
        <v>0</v>
      </c>
      <c r="AR3432" s="359">
        <f t="shared" si="5008"/>
        <v>0</v>
      </c>
      <c r="AS3432" s="130">
        <f t="shared" si="5009"/>
        <v>0</v>
      </c>
      <c r="AT3432" s="130">
        <f t="shared" si="5010"/>
        <v>0</v>
      </c>
      <c r="AU3432" s="130">
        <f t="shared" si="5011"/>
        <v>0</v>
      </c>
      <c r="AV3432" s="130">
        <f t="shared" si="5012"/>
        <v>0</v>
      </c>
      <c r="AW3432" s="359">
        <f t="shared" si="5013"/>
        <v>0</v>
      </c>
      <c r="AX3432" s="130">
        <f t="shared" si="5014"/>
        <v>0</v>
      </c>
      <c r="AY3432" s="130">
        <f t="shared" si="5015"/>
        <v>0</v>
      </c>
      <c r="AZ3432" s="130">
        <f t="shared" si="5016"/>
        <v>0</v>
      </c>
      <c r="BA3432" s="130">
        <f t="shared" si="5017"/>
        <v>0</v>
      </c>
      <c r="BB3432" s="359">
        <f t="shared" si="5018"/>
        <v>0</v>
      </c>
      <c r="BC3432" s="130">
        <f t="shared" si="5019"/>
        <v>0</v>
      </c>
      <c r="BD3432" s="130">
        <f t="shared" si="5020"/>
        <v>0</v>
      </c>
      <c r="BE3432" s="130">
        <f t="shared" si="5021"/>
        <v>0</v>
      </c>
      <c r="BF3432" s="130">
        <f t="shared" si="5022"/>
        <v>0</v>
      </c>
      <c r="BG3432" s="359">
        <f t="shared" si="5023"/>
        <v>0</v>
      </c>
      <c r="BH3432" s="130">
        <f t="shared" si="5024"/>
        <v>0</v>
      </c>
      <c r="BI3432" s="130">
        <f t="shared" si="5025"/>
        <v>0</v>
      </c>
      <c r="BJ3432" s="130">
        <f t="shared" si="5026"/>
        <v>0</v>
      </c>
      <c r="BK3432" s="130">
        <f t="shared" si="5027"/>
        <v>0</v>
      </c>
      <c r="BL3432" s="359">
        <f t="shared" si="5028"/>
        <v>0</v>
      </c>
      <c r="BM3432" s="90">
        <f t="shared" si="5029"/>
        <v>0</v>
      </c>
      <c r="CO3432" s="186"/>
      <c r="CP3432" s="186"/>
      <c r="CQ3432" s="186"/>
      <c r="CR3432" s="186"/>
      <c r="CS3432" s="186"/>
      <c r="CT3432" s="186"/>
      <c r="CU3432" s="186"/>
      <c r="CV3432" s="186"/>
      <c r="CW3432" s="186"/>
      <c r="CX3432" s="186"/>
      <c r="CY3432" s="186"/>
      <c r="CZ3432" s="186"/>
      <c r="DA3432" s="186"/>
      <c r="DB3432" s="186"/>
      <c r="DC3432" s="186"/>
      <c r="DD3432" s="186"/>
      <c r="DE3432" s="186"/>
      <c r="DF3432" s="186"/>
      <c r="DG3432" s="186"/>
      <c r="DH3432" s="186"/>
      <c r="DI3432" s="186"/>
      <c r="DJ3432" s="186"/>
      <c r="DK3432" s="186"/>
      <c r="DL3432" s="186"/>
      <c r="DM3432" s="186"/>
      <c r="DN3432" s="186"/>
      <c r="DO3432" s="186"/>
      <c r="DP3432" s="186"/>
      <c r="DQ3432" s="186"/>
      <c r="DR3432" s="186"/>
    </row>
    <row r="3433" spans="1:123" ht="15" customHeight="1" x14ac:dyDescent="0.2">
      <c r="A3433" s="109"/>
      <c r="B3433" s="109"/>
      <c r="C3433" s="633"/>
      <c r="D3433" s="759"/>
      <c r="E3433" s="760"/>
      <c r="F3433" s="836"/>
      <c r="G3433" s="630" t="s">
        <v>475</v>
      </c>
      <c r="H3433" s="630"/>
      <c r="I3433" s="152"/>
      <c r="J3433" s="625" t="s">
        <v>458</v>
      </c>
      <c r="K3433" s="625"/>
      <c r="L3433" s="625"/>
      <c r="M3433" s="625"/>
      <c r="N3433" s="625"/>
      <c r="O3433" s="626"/>
      <c r="P3433" s="590"/>
      <c r="Q3433" s="591"/>
      <c r="R3433" s="590"/>
      <c r="S3433" s="591"/>
      <c r="T3433" s="590"/>
      <c r="U3433" s="591"/>
      <c r="V3433" s="243"/>
      <c r="W3433" s="243"/>
      <c r="X3433" s="243"/>
      <c r="Y3433" s="243"/>
      <c r="Z3433" s="243"/>
      <c r="AA3433" s="243"/>
      <c r="AB3433" s="243"/>
      <c r="AC3433" s="243"/>
      <c r="AD3433" s="243"/>
      <c r="AE3433" s="109"/>
      <c r="AG3433" s="130">
        <f t="shared" si="4997"/>
        <v>15</v>
      </c>
      <c r="AH3433" s="90">
        <f t="shared" si="4998"/>
        <v>0</v>
      </c>
      <c r="AI3433" s="130">
        <f t="shared" si="4999"/>
        <v>0</v>
      </c>
      <c r="AJ3433" s="130">
        <f t="shared" si="5000"/>
        <v>0</v>
      </c>
      <c r="AK3433" s="130">
        <f t="shared" si="5001"/>
        <v>0</v>
      </c>
      <c r="AL3433" s="130">
        <f t="shared" si="5002"/>
        <v>0</v>
      </c>
      <c r="AM3433" s="359">
        <f t="shared" si="5003"/>
        <v>0</v>
      </c>
      <c r="AN3433" s="130">
        <f t="shared" si="5004"/>
        <v>0</v>
      </c>
      <c r="AO3433" s="130">
        <f t="shared" si="5005"/>
        <v>0</v>
      </c>
      <c r="AP3433" s="130">
        <f t="shared" si="5006"/>
        <v>0</v>
      </c>
      <c r="AQ3433" s="130">
        <f t="shared" si="5007"/>
        <v>0</v>
      </c>
      <c r="AR3433" s="359">
        <f t="shared" si="5008"/>
        <v>0</v>
      </c>
      <c r="AS3433" s="130">
        <f t="shared" si="5009"/>
        <v>0</v>
      </c>
      <c r="AT3433" s="130">
        <f t="shared" si="5010"/>
        <v>0</v>
      </c>
      <c r="AU3433" s="130">
        <f t="shared" si="5011"/>
        <v>0</v>
      </c>
      <c r="AV3433" s="130">
        <f t="shared" si="5012"/>
        <v>0</v>
      </c>
      <c r="AW3433" s="359">
        <f t="shared" si="5013"/>
        <v>0</v>
      </c>
      <c r="AX3433" s="130">
        <f t="shared" si="5014"/>
        <v>0</v>
      </c>
      <c r="AY3433" s="130">
        <f t="shared" si="5015"/>
        <v>0</v>
      </c>
      <c r="AZ3433" s="130">
        <f t="shared" si="5016"/>
        <v>0</v>
      </c>
      <c r="BA3433" s="130">
        <f t="shared" si="5017"/>
        <v>0</v>
      </c>
      <c r="BB3433" s="359">
        <f t="shared" si="5018"/>
        <v>0</v>
      </c>
      <c r="BC3433" s="130">
        <f t="shared" si="5019"/>
        <v>0</v>
      </c>
      <c r="BD3433" s="130">
        <f t="shared" si="5020"/>
        <v>0</v>
      </c>
      <c r="BE3433" s="130">
        <f t="shared" si="5021"/>
        <v>0</v>
      </c>
      <c r="BF3433" s="130">
        <f t="shared" si="5022"/>
        <v>0</v>
      </c>
      <c r="BG3433" s="359">
        <f t="shared" si="5023"/>
        <v>0</v>
      </c>
      <c r="BH3433" s="130">
        <f t="shared" si="5024"/>
        <v>0</v>
      </c>
      <c r="BI3433" s="130">
        <f t="shared" si="5025"/>
        <v>0</v>
      </c>
      <c r="BJ3433" s="130">
        <f t="shared" si="5026"/>
        <v>0</v>
      </c>
      <c r="BK3433" s="130">
        <f t="shared" si="5027"/>
        <v>0</v>
      </c>
      <c r="BL3433" s="359">
        <f t="shared" si="5028"/>
        <v>0</v>
      </c>
      <c r="BM3433" s="90">
        <f t="shared" si="5029"/>
        <v>0</v>
      </c>
      <c r="CO3433" s="186"/>
      <c r="CP3433" s="186"/>
      <c r="CQ3433" s="186"/>
      <c r="CR3433" s="186"/>
      <c r="CS3433" s="186"/>
      <c r="CT3433" s="186"/>
      <c r="CU3433" s="186"/>
      <c r="CV3433" s="186"/>
      <c r="CW3433" s="186"/>
      <c r="CX3433" s="186"/>
      <c r="CY3433" s="186"/>
      <c r="CZ3433" s="186"/>
      <c r="DA3433" s="186"/>
      <c r="DB3433" s="186"/>
      <c r="DC3433" s="186"/>
      <c r="DD3433" s="186"/>
      <c r="DE3433" s="186"/>
      <c r="DF3433" s="186"/>
      <c r="DG3433" s="186"/>
      <c r="DH3433" s="186"/>
      <c r="DI3433" s="186"/>
      <c r="DJ3433" s="186"/>
      <c r="DK3433" s="186"/>
      <c r="DL3433" s="186"/>
      <c r="DM3433" s="186"/>
      <c r="DN3433" s="186"/>
      <c r="DO3433" s="186"/>
      <c r="DP3433" s="186"/>
      <c r="DQ3433" s="186"/>
      <c r="DR3433" s="186"/>
    </row>
    <row r="3434" spans="1:123" ht="15" customHeight="1" x14ac:dyDescent="0.2">
      <c r="A3434" s="109"/>
      <c r="B3434" s="109"/>
      <c r="C3434" s="633"/>
      <c r="D3434" s="759"/>
      <c r="E3434" s="760"/>
      <c r="F3434" s="836"/>
      <c r="G3434" s="630" t="s">
        <v>476</v>
      </c>
      <c r="H3434" s="630"/>
      <c r="I3434" s="152"/>
      <c r="J3434" s="625" t="s">
        <v>459</v>
      </c>
      <c r="K3434" s="625"/>
      <c r="L3434" s="625"/>
      <c r="M3434" s="625"/>
      <c r="N3434" s="625"/>
      <c r="O3434" s="626"/>
      <c r="P3434" s="590"/>
      <c r="Q3434" s="591"/>
      <c r="R3434" s="590"/>
      <c r="S3434" s="591"/>
      <c r="T3434" s="590"/>
      <c r="U3434" s="591"/>
      <c r="V3434" s="243"/>
      <c r="W3434" s="243"/>
      <c r="X3434" s="243"/>
      <c r="Y3434" s="243"/>
      <c r="Z3434" s="243"/>
      <c r="AA3434" s="243"/>
      <c r="AB3434" s="243"/>
      <c r="AC3434" s="243"/>
      <c r="AD3434" s="243"/>
      <c r="AE3434" s="109"/>
      <c r="AG3434" s="130">
        <f t="shared" si="4997"/>
        <v>15</v>
      </c>
      <c r="AH3434" s="90">
        <f t="shared" si="4998"/>
        <v>0</v>
      </c>
      <c r="AI3434" s="130">
        <f t="shared" si="4999"/>
        <v>0</v>
      </c>
      <c r="AJ3434" s="130">
        <f t="shared" si="5000"/>
        <v>0</v>
      </c>
      <c r="AK3434" s="130">
        <f t="shared" si="5001"/>
        <v>0</v>
      </c>
      <c r="AL3434" s="130">
        <f t="shared" si="5002"/>
        <v>0</v>
      </c>
      <c r="AM3434" s="359">
        <f t="shared" si="5003"/>
        <v>0</v>
      </c>
      <c r="AN3434" s="130">
        <f t="shared" si="5004"/>
        <v>0</v>
      </c>
      <c r="AO3434" s="130">
        <f t="shared" si="5005"/>
        <v>0</v>
      </c>
      <c r="AP3434" s="130">
        <f t="shared" si="5006"/>
        <v>0</v>
      </c>
      <c r="AQ3434" s="130">
        <f t="shared" si="5007"/>
        <v>0</v>
      </c>
      <c r="AR3434" s="359">
        <f t="shared" si="5008"/>
        <v>0</v>
      </c>
      <c r="AS3434" s="130">
        <f t="shared" si="5009"/>
        <v>0</v>
      </c>
      <c r="AT3434" s="130">
        <f t="shared" si="5010"/>
        <v>0</v>
      </c>
      <c r="AU3434" s="130">
        <f t="shared" si="5011"/>
        <v>0</v>
      </c>
      <c r="AV3434" s="130">
        <f t="shared" si="5012"/>
        <v>0</v>
      </c>
      <c r="AW3434" s="359">
        <f t="shared" si="5013"/>
        <v>0</v>
      </c>
      <c r="AX3434" s="130">
        <f t="shared" si="5014"/>
        <v>0</v>
      </c>
      <c r="AY3434" s="130">
        <f t="shared" si="5015"/>
        <v>0</v>
      </c>
      <c r="AZ3434" s="130">
        <f t="shared" si="5016"/>
        <v>0</v>
      </c>
      <c r="BA3434" s="130">
        <f t="shared" si="5017"/>
        <v>0</v>
      </c>
      <c r="BB3434" s="359">
        <f t="shared" si="5018"/>
        <v>0</v>
      </c>
      <c r="BC3434" s="130">
        <f t="shared" si="5019"/>
        <v>0</v>
      </c>
      <c r="BD3434" s="130">
        <f t="shared" si="5020"/>
        <v>0</v>
      </c>
      <c r="BE3434" s="130">
        <f t="shared" si="5021"/>
        <v>0</v>
      </c>
      <c r="BF3434" s="130">
        <f t="shared" si="5022"/>
        <v>0</v>
      </c>
      <c r="BG3434" s="359">
        <f t="shared" si="5023"/>
        <v>0</v>
      </c>
      <c r="BH3434" s="130">
        <f t="shared" si="5024"/>
        <v>0</v>
      </c>
      <c r="BI3434" s="130">
        <f t="shared" si="5025"/>
        <v>0</v>
      </c>
      <c r="BJ3434" s="130">
        <f t="shared" si="5026"/>
        <v>0</v>
      </c>
      <c r="BK3434" s="130">
        <f t="shared" si="5027"/>
        <v>0</v>
      </c>
      <c r="BL3434" s="359">
        <f t="shared" si="5028"/>
        <v>0</v>
      </c>
      <c r="BM3434" s="90">
        <f t="shared" si="5029"/>
        <v>0</v>
      </c>
      <c r="BO3434" s="246" t="s">
        <v>2104</v>
      </c>
      <c r="BP3434" s="246" t="s">
        <v>2048</v>
      </c>
      <c r="BQ3434" s="246" t="s">
        <v>2049</v>
      </c>
      <c r="BR3434" s="246" t="s">
        <v>84</v>
      </c>
      <c r="BS3434" s="246" t="s">
        <v>2048</v>
      </c>
      <c r="BT3434" s="246" t="s">
        <v>2049</v>
      </c>
      <c r="BU3434" s="246" t="s">
        <v>84</v>
      </c>
      <c r="BV3434" s="246" t="s">
        <v>2048</v>
      </c>
      <c r="BW3434" s="246" t="s">
        <v>2049</v>
      </c>
      <c r="BX3434" s="246" t="s">
        <v>84</v>
      </c>
      <c r="BY3434" s="246" t="s">
        <v>2048</v>
      </c>
      <c r="BZ3434" s="246" t="s">
        <v>2049</v>
      </c>
      <c r="CO3434" s="186"/>
      <c r="CP3434" s="186"/>
      <c r="CQ3434" s="186"/>
      <c r="CR3434" s="186"/>
      <c r="CS3434" s="186"/>
      <c r="CT3434" s="186"/>
      <c r="CU3434" s="186"/>
      <c r="CV3434" s="186"/>
      <c r="CW3434" s="186"/>
      <c r="CX3434" s="186"/>
      <c r="CY3434" s="186"/>
      <c r="CZ3434" s="186"/>
      <c r="DA3434" s="186"/>
      <c r="DB3434" s="186"/>
      <c r="DC3434" s="186"/>
      <c r="DD3434" s="186"/>
      <c r="DE3434" s="186"/>
      <c r="DF3434" s="186"/>
      <c r="DG3434" s="186"/>
      <c r="DH3434" s="186"/>
      <c r="DI3434" s="186"/>
      <c r="DJ3434" s="186"/>
      <c r="DK3434" s="186"/>
      <c r="DL3434" s="186"/>
      <c r="DM3434" s="186"/>
      <c r="DN3434" s="186"/>
      <c r="DO3434" s="186"/>
      <c r="DP3434" s="186"/>
      <c r="DQ3434" s="186"/>
      <c r="DR3434" s="186"/>
    </row>
    <row r="3435" spans="1:123" s="186" customFormat="1" ht="24" customHeight="1" x14ac:dyDescent="0.2">
      <c r="A3435" s="235"/>
      <c r="B3435" s="235"/>
      <c r="C3435" s="633"/>
      <c r="D3435" s="759"/>
      <c r="E3435" s="760"/>
      <c r="F3435" s="836"/>
      <c r="G3435" s="653" t="s">
        <v>477</v>
      </c>
      <c r="H3435" s="653"/>
      <c r="I3435" s="711" t="s">
        <v>478</v>
      </c>
      <c r="J3435" s="712"/>
      <c r="K3435" s="712"/>
      <c r="L3435" s="712"/>
      <c r="M3435" s="712"/>
      <c r="N3435" s="712"/>
      <c r="O3435" s="713"/>
      <c r="P3435" s="732"/>
      <c r="Q3435" s="733"/>
      <c r="R3435" s="732"/>
      <c r="S3435" s="733"/>
      <c r="T3435" s="732"/>
      <c r="U3435" s="733"/>
      <c r="V3435" s="17"/>
      <c r="W3435" s="17"/>
      <c r="X3435" s="17"/>
      <c r="Y3435" s="17"/>
      <c r="Z3435" s="17"/>
      <c r="AA3435" s="17"/>
      <c r="AB3435" s="17"/>
      <c r="AC3435" s="17"/>
      <c r="AD3435" s="17"/>
      <c r="AE3435" s="235"/>
      <c r="AF3435" s="237"/>
      <c r="AG3435" s="178">
        <f t="shared" si="4997"/>
        <v>15</v>
      </c>
      <c r="AH3435" s="186">
        <f t="shared" si="4998"/>
        <v>0</v>
      </c>
      <c r="AI3435" s="178">
        <f t="shared" si="4999"/>
        <v>0</v>
      </c>
      <c r="AJ3435" s="178">
        <f t="shared" si="5000"/>
        <v>0</v>
      </c>
      <c r="AK3435" s="178">
        <f t="shared" si="5001"/>
        <v>0</v>
      </c>
      <c r="AL3435" s="130">
        <f t="shared" si="5002"/>
        <v>0</v>
      </c>
      <c r="AM3435" s="359">
        <f t="shared" si="5003"/>
        <v>0</v>
      </c>
      <c r="AN3435" s="178">
        <f t="shared" si="5004"/>
        <v>0</v>
      </c>
      <c r="AO3435" s="178">
        <f t="shared" si="5005"/>
        <v>0</v>
      </c>
      <c r="AP3435" s="178">
        <f t="shared" si="5006"/>
        <v>0</v>
      </c>
      <c r="AQ3435" s="178">
        <f t="shared" si="5007"/>
        <v>0</v>
      </c>
      <c r="AR3435" s="359">
        <f t="shared" si="5008"/>
        <v>0</v>
      </c>
      <c r="AS3435" s="178">
        <f t="shared" si="5009"/>
        <v>0</v>
      </c>
      <c r="AT3435" s="178">
        <f t="shared" si="5010"/>
        <v>0</v>
      </c>
      <c r="AU3435" s="178">
        <f t="shared" si="5011"/>
        <v>0</v>
      </c>
      <c r="AV3435" s="178">
        <f t="shared" si="5012"/>
        <v>0</v>
      </c>
      <c r="AW3435" s="359">
        <f t="shared" si="5013"/>
        <v>0</v>
      </c>
      <c r="AX3435" s="178">
        <f t="shared" si="5014"/>
        <v>0</v>
      </c>
      <c r="AY3435" s="178">
        <f t="shared" si="5015"/>
        <v>0</v>
      </c>
      <c r="AZ3435" s="178">
        <f t="shared" si="5016"/>
        <v>0</v>
      </c>
      <c r="BA3435" s="178">
        <f t="shared" si="5017"/>
        <v>0</v>
      </c>
      <c r="BB3435" s="359">
        <f t="shared" si="5018"/>
        <v>0</v>
      </c>
      <c r="BC3435" s="178">
        <f t="shared" si="5019"/>
        <v>0</v>
      </c>
      <c r="BD3435" s="178">
        <f t="shared" si="5020"/>
        <v>0</v>
      </c>
      <c r="BE3435" s="178">
        <f t="shared" si="5021"/>
        <v>0</v>
      </c>
      <c r="BF3435" s="178">
        <f t="shared" si="5022"/>
        <v>0</v>
      </c>
      <c r="BG3435" s="359">
        <f t="shared" si="5023"/>
        <v>0</v>
      </c>
      <c r="BH3435" s="178">
        <f t="shared" si="5024"/>
        <v>0</v>
      </c>
      <c r="BI3435" s="178">
        <f t="shared" si="5025"/>
        <v>0</v>
      </c>
      <c r="BJ3435" s="178">
        <f t="shared" si="5026"/>
        <v>0</v>
      </c>
      <c r="BK3435" s="178">
        <f t="shared" si="5027"/>
        <v>0</v>
      </c>
      <c r="BL3435" s="359">
        <f t="shared" si="5028"/>
        <v>0</v>
      </c>
      <c r="BM3435" s="186">
        <f t="shared" si="5029"/>
        <v>0</v>
      </c>
      <c r="BN3435" s="186" t="s">
        <v>2077</v>
      </c>
      <c r="BO3435" s="178">
        <f>IF($AG$3378=$AH$3378,0,IF(
OR(
AND(BO3439=0,BO3438&gt;0),
AND(BO3439="NS",BO3437&gt;0),
AND(BO3439="NS",BO3437=0,BO3438=0)),1,
IF(OR(
AND(BO3438&gt;=2,BO3437&lt;BO3439),
AND(BO3439="NS",BO3437=0,BO3438&gt;0),
BO3439=BO3437,
AND(BO3439="NA",BO3438=0,BO3437=0,BO3436&gt;0)),0,1)))</f>
        <v>0</v>
      </c>
      <c r="BP3435" s="178">
        <f t="shared" ref="BP3435" si="5227">IF($AG$3378=$AH$3378,0,IF(
OR(
AND(BP3439=0,BP3438&gt;0),
AND(BP3439="NS",BP3437&gt;0),
AND(BP3439="NS",BP3437=0,BP3438=0)),1,
IF(OR(
AND(BP3438&gt;=2,BP3437&lt;BP3439),
AND(BP3439="NS",BP3437=0,BP3438&gt;0),
BP3439=BP3437,
AND(BP3439="NA",BP3438=0,BP3437=0,BP3436&gt;0)),0,1)))</f>
        <v>0</v>
      </c>
      <c r="BQ3435" s="178">
        <f t="shared" ref="BQ3435" si="5228">IF($AG$3378=$AH$3378,0,IF(
OR(
AND(BQ3439=0,BQ3438&gt;0),
AND(BQ3439="NS",BQ3437&gt;0),
AND(BQ3439="NS",BQ3437=0,BQ3438=0)),1,
IF(OR(
AND(BQ3438&gt;=2,BQ3437&lt;BQ3439),
AND(BQ3439="NS",BQ3437=0,BQ3438&gt;0),
BQ3439=BQ3437,
AND(BQ3439="NA",BQ3438=0,BQ3437=0,BQ3436&gt;0)),0,1)))</f>
        <v>0</v>
      </c>
      <c r="BR3435" s="178">
        <f t="shared" ref="BR3435" si="5229">IF($AG$3378=$AH$3378,0,IF(
OR(
AND(BR3439=0,BR3438&gt;0),
AND(BR3439="NS",BR3437&gt;0),
AND(BR3439="NS",BR3437=0,BR3438=0)),1,
IF(OR(
AND(BR3438&gt;=2,BR3437&lt;BR3439),
AND(BR3439="NS",BR3437=0,BR3438&gt;0),
BR3439=BR3437,
AND(BR3439="NA",BR3438=0,BR3437=0,BR3436&gt;0)),0,1)))</f>
        <v>0</v>
      </c>
      <c r="BS3435" s="178">
        <f t="shared" ref="BS3435" si="5230">IF($AG$3378=$AH$3378,0,IF(
OR(
AND(BS3439=0,BS3438&gt;0),
AND(BS3439="NS",BS3437&gt;0),
AND(BS3439="NS",BS3437=0,BS3438=0)),1,
IF(OR(
AND(BS3438&gt;=2,BS3437&lt;BS3439),
AND(BS3439="NS",BS3437=0,BS3438&gt;0),
BS3439=BS3437,
AND(BS3439="NA",BS3438=0,BS3437=0,BS3436&gt;0)),0,1)))</f>
        <v>0</v>
      </c>
      <c r="BT3435" s="178">
        <f t="shared" ref="BT3435" si="5231">IF($AG$3378=$AH$3378,0,IF(
OR(
AND(BT3439=0,BT3438&gt;0),
AND(BT3439="NS",BT3437&gt;0),
AND(BT3439="NS",BT3437=0,BT3438=0)),1,
IF(OR(
AND(BT3438&gt;=2,BT3437&lt;BT3439),
AND(BT3439="NS",BT3437=0,BT3438&gt;0),
BT3439=BT3437,
AND(BT3439="NA",BT3438=0,BT3437=0,BT3436&gt;0)),0,1)))</f>
        <v>0</v>
      </c>
      <c r="BU3435" s="178">
        <f t="shared" ref="BU3435" si="5232">IF($AG$3378=$AH$3378,0,IF(
OR(
AND(BU3439=0,BU3438&gt;0),
AND(BU3439="NS",BU3437&gt;0),
AND(BU3439="NS",BU3437=0,BU3438=0)),1,
IF(OR(
AND(BU3438&gt;=2,BU3437&lt;BU3439),
AND(BU3439="NS",BU3437=0,BU3438&gt;0),
BU3439=BU3437,
AND(BU3439="NA",BU3438=0,BU3437=0,BU3436&gt;0)),0,1)))</f>
        <v>0</v>
      </c>
      <c r="BV3435" s="178">
        <f t="shared" ref="BV3435" si="5233">IF($AG$3378=$AH$3378,0,IF(
OR(
AND(BV3439=0,BV3438&gt;0),
AND(BV3439="NS",BV3437&gt;0),
AND(BV3439="NS",BV3437=0,BV3438=0)),1,
IF(OR(
AND(BV3438&gt;=2,BV3437&lt;BV3439),
AND(BV3439="NS",BV3437=0,BV3438&gt;0),
BV3439=BV3437,
AND(BV3439="NA",BV3438=0,BV3437=0,BV3436&gt;0)),0,1)))</f>
        <v>0</v>
      </c>
      <c r="BW3435" s="178">
        <f t="shared" ref="BW3435" si="5234">IF($AG$3378=$AH$3378,0,IF(
OR(
AND(BW3439=0,BW3438&gt;0),
AND(BW3439="NS",BW3437&gt;0),
AND(BW3439="NS",BW3437=0,BW3438=0)),1,
IF(OR(
AND(BW3438&gt;=2,BW3437&lt;BW3439),
AND(BW3439="NS",BW3437=0,BW3438&gt;0),
BW3439=BW3437,
AND(BW3439="NA",BW3438=0,BW3437=0,BW3436&gt;0)),0,1)))</f>
        <v>0</v>
      </c>
      <c r="BX3435" s="178">
        <f t="shared" ref="BX3435" si="5235">IF($AG$3378=$AH$3378,0,IF(
OR(
AND(BX3439=0,BX3438&gt;0),
AND(BX3439="NS",BX3437&gt;0),
AND(BX3439="NS",BX3437=0,BX3438=0)),1,
IF(OR(
AND(BX3438&gt;=2,BX3437&lt;BX3439),
AND(BX3439="NS",BX3437=0,BX3438&gt;0),
BX3439=BX3437,
AND(BX3439="NA",BX3438=0,BX3437=0,BX3436&gt;0)),0,1)))</f>
        <v>0</v>
      </c>
      <c r="BY3435" s="178">
        <f t="shared" ref="BY3435" si="5236">IF($AG$3378=$AH$3378,0,IF(
OR(
AND(BY3439=0,BY3438&gt;0),
AND(BY3439="NS",BY3437&gt;0),
AND(BY3439="NS",BY3437=0,BY3438=0)),1,
IF(OR(
AND(BY3438&gt;=2,BY3437&lt;BY3439),
AND(BY3439="NS",BY3437=0,BY3438&gt;0),
BY3439=BY3437,
AND(BY3439="NA",BY3438=0,BY3437=0,BY3436&gt;0)),0,1)))</f>
        <v>0</v>
      </c>
      <c r="BZ3435" s="178">
        <f t="shared" ref="BZ3435" si="5237">IF($AG$3378=$AH$3378,0,IF(
OR(
AND(BZ3439=0,BZ3438&gt;0),
AND(BZ3439="NS",BZ3437&gt;0),
AND(BZ3439="NS",BZ3437=0,BZ3438=0)),1,
IF(OR(
AND(BZ3438&gt;=2,BZ3437&lt;BZ3439),
AND(BZ3439="NS",BZ3437=0,BZ3438&gt;0),
BZ3439=BZ3437,
AND(BZ3439="NA",BZ3438=0,BZ3437=0,BZ3436&gt;0)),0,1)))</f>
        <v>0</v>
      </c>
      <c r="CA3435" s="186">
        <f>SUM(BO3435:BZ3435)</f>
        <v>0</v>
      </c>
      <c r="CN3435" s="237"/>
      <c r="DS3435" s="237"/>
    </row>
    <row r="3436" spans="1:123" ht="24" customHeight="1" x14ac:dyDescent="0.2">
      <c r="A3436" s="109"/>
      <c r="B3436" s="109"/>
      <c r="C3436" s="633"/>
      <c r="D3436" s="759"/>
      <c r="E3436" s="760"/>
      <c r="F3436" s="836"/>
      <c r="G3436" s="581" t="s">
        <v>479</v>
      </c>
      <c r="H3436" s="581"/>
      <c r="I3436" s="152"/>
      <c r="J3436" s="625" t="s">
        <v>483</v>
      </c>
      <c r="K3436" s="625"/>
      <c r="L3436" s="625"/>
      <c r="M3436" s="625"/>
      <c r="N3436" s="625"/>
      <c r="O3436" s="626"/>
      <c r="P3436" s="590"/>
      <c r="Q3436" s="591"/>
      <c r="R3436" s="590"/>
      <c r="S3436" s="591"/>
      <c r="T3436" s="590"/>
      <c r="U3436" s="591"/>
      <c r="V3436" s="243"/>
      <c r="W3436" s="243"/>
      <c r="X3436" s="243"/>
      <c r="Y3436" s="243"/>
      <c r="Z3436" s="243"/>
      <c r="AA3436" s="243"/>
      <c r="AB3436" s="243"/>
      <c r="AC3436" s="243"/>
      <c r="AD3436" s="243"/>
      <c r="AE3436" s="109"/>
      <c r="AG3436" s="130">
        <f t="shared" si="4997"/>
        <v>15</v>
      </c>
      <c r="AH3436" s="90">
        <f t="shared" si="4998"/>
        <v>0</v>
      </c>
      <c r="AI3436" s="130">
        <f t="shared" si="4999"/>
        <v>0</v>
      </c>
      <c r="AJ3436" s="130">
        <f t="shared" si="5000"/>
        <v>0</v>
      </c>
      <c r="AK3436" s="130">
        <f t="shared" si="5001"/>
        <v>0</v>
      </c>
      <c r="AL3436" s="130">
        <f t="shared" si="5002"/>
        <v>0</v>
      </c>
      <c r="AM3436" s="359">
        <f t="shared" si="5003"/>
        <v>0</v>
      </c>
      <c r="AN3436" s="130">
        <f t="shared" si="5004"/>
        <v>0</v>
      </c>
      <c r="AO3436" s="130">
        <f t="shared" si="5005"/>
        <v>0</v>
      </c>
      <c r="AP3436" s="130">
        <f t="shared" si="5006"/>
        <v>0</v>
      </c>
      <c r="AQ3436" s="130">
        <f t="shared" si="5007"/>
        <v>0</v>
      </c>
      <c r="AR3436" s="359">
        <f t="shared" si="5008"/>
        <v>0</v>
      </c>
      <c r="AS3436" s="130">
        <f t="shared" si="5009"/>
        <v>0</v>
      </c>
      <c r="AT3436" s="130">
        <f t="shared" si="5010"/>
        <v>0</v>
      </c>
      <c r="AU3436" s="130">
        <f t="shared" si="5011"/>
        <v>0</v>
      </c>
      <c r="AV3436" s="130">
        <f t="shared" si="5012"/>
        <v>0</v>
      </c>
      <c r="AW3436" s="359">
        <f t="shared" si="5013"/>
        <v>0</v>
      </c>
      <c r="AX3436" s="130">
        <f t="shared" si="5014"/>
        <v>0</v>
      </c>
      <c r="AY3436" s="130">
        <f t="shared" si="5015"/>
        <v>0</v>
      </c>
      <c r="AZ3436" s="130">
        <f t="shared" si="5016"/>
        <v>0</v>
      </c>
      <c r="BA3436" s="130">
        <f t="shared" si="5017"/>
        <v>0</v>
      </c>
      <c r="BB3436" s="359">
        <f t="shared" si="5018"/>
        <v>0</v>
      </c>
      <c r="BC3436" s="130">
        <f t="shared" si="5019"/>
        <v>0</v>
      </c>
      <c r="BD3436" s="130">
        <f t="shared" si="5020"/>
        <v>0</v>
      </c>
      <c r="BE3436" s="130">
        <f t="shared" si="5021"/>
        <v>0</v>
      </c>
      <c r="BF3436" s="130">
        <f t="shared" si="5022"/>
        <v>0</v>
      </c>
      <c r="BG3436" s="359">
        <f t="shared" si="5023"/>
        <v>0</v>
      </c>
      <c r="BH3436" s="130">
        <f t="shared" si="5024"/>
        <v>0</v>
      </c>
      <c r="BI3436" s="130">
        <f t="shared" si="5025"/>
        <v>0</v>
      </c>
      <c r="BJ3436" s="130">
        <f t="shared" si="5026"/>
        <v>0</v>
      </c>
      <c r="BK3436" s="130">
        <f t="shared" si="5027"/>
        <v>0</v>
      </c>
      <c r="BL3436" s="359">
        <f t="shared" si="5028"/>
        <v>0</v>
      </c>
      <c r="BM3436" s="90">
        <f t="shared" si="5029"/>
        <v>0</v>
      </c>
      <c r="BN3436" s="90" t="s">
        <v>2058</v>
      </c>
      <c r="BO3436" s="90">
        <f>COUNTIF(P3436:Q3439,"NA")</f>
        <v>0</v>
      </c>
      <c r="BP3436" s="90">
        <f>COUNTIF(R3436:S3439,"NA")</f>
        <v>0</v>
      </c>
      <c r="BQ3436" s="90">
        <f>COUNTIF(T3436:U3439,"NA")</f>
        <v>0</v>
      </c>
      <c r="BR3436" s="90">
        <f t="shared" ref="BR3436:BZ3436" si="5238">COUNTIF(V3436:V3439,"NA")</f>
        <v>0</v>
      </c>
      <c r="BS3436" s="90">
        <f t="shared" si="5238"/>
        <v>0</v>
      </c>
      <c r="BT3436" s="90">
        <f t="shared" si="5238"/>
        <v>0</v>
      </c>
      <c r="BU3436" s="90">
        <f t="shared" si="5238"/>
        <v>0</v>
      </c>
      <c r="BV3436" s="90">
        <f t="shared" si="5238"/>
        <v>0</v>
      </c>
      <c r="BW3436" s="90">
        <f t="shared" si="5238"/>
        <v>0</v>
      </c>
      <c r="BX3436" s="90">
        <f t="shared" si="5238"/>
        <v>0</v>
      </c>
      <c r="BY3436" s="90">
        <f t="shared" si="5238"/>
        <v>0</v>
      </c>
      <c r="BZ3436" s="90">
        <f t="shared" si="5238"/>
        <v>0</v>
      </c>
      <c r="CO3436" s="186"/>
      <c r="CP3436" s="186"/>
      <c r="CQ3436" s="186"/>
      <c r="CR3436" s="186"/>
      <c r="CS3436" s="186"/>
      <c r="CT3436" s="186"/>
      <c r="CU3436" s="186"/>
      <c r="CV3436" s="186"/>
      <c r="CW3436" s="186"/>
      <c r="CX3436" s="186"/>
      <c r="CY3436" s="186"/>
      <c r="CZ3436" s="186"/>
      <c r="DA3436" s="186"/>
      <c r="DB3436" s="186"/>
      <c r="DC3436" s="186"/>
      <c r="DD3436" s="186"/>
      <c r="DE3436" s="186"/>
      <c r="DF3436" s="186"/>
      <c r="DG3436" s="186"/>
      <c r="DH3436" s="186"/>
      <c r="DI3436" s="186"/>
      <c r="DJ3436" s="186"/>
      <c r="DK3436" s="186"/>
      <c r="DL3436" s="186"/>
      <c r="DM3436" s="186"/>
      <c r="DN3436" s="186"/>
      <c r="DO3436" s="186"/>
      <c r="DP3436" s="186"/>
      <c r="DQ3436" s="186"/>
      <c r="DR3436" s="186"/>
    </row>
    <row r="3437" spans="1:123" ht="24" customHeight="1" x14ac:dyDescent="0.2">
      <c r="A3437" s="109"/>
      <c r="B3437" s="109"/>
      <c r="C3437" s="633"/>
      <c r="D3437" s="759"/>
      <c r="E3437" s="760"/>
      <c r="F3437" s="836"/>
      <c r="G3437" s="581" t="s">
        <v>480</v>
      </c>
      <c r="H3437" s="581"/>
      <c r="I3437" s="152"/>
      <c r="J3437" s="625" t="s">
        <v>484</v>
      </c>
      <c r="K3437" s="625"/>
      <c r="L3437" s="625"/>
      <c r="M3437" s="625"/>
      <c r="N3437" s="625"/>
      <c r="O3437" s="626"/>
      <c r="P3437" s="590"/>
      <c r="Q3437" s="591"/>
      <c r="R3437" s="590"/>
      <c r="S3437" s="591"/>
      <c r="T3437" s="590"/>
      <c r="U3437" s="591"/>
      <c r="V3437" s="243"/>
      <c r="W3437" s="243"/>
      <c r="X3437" s="243"/>
      <c r="Y3437" s="243"/>
      <c r="Z3437" s="243"/>
      <c r="AA3437" s="243"/>
      <c r="AB3437" s="243"/>
      <c r="AC3437" s="243"/>
      <c r="AD3437" s="243"/>
      <c r="AE3437" s="109"/>
      <c r="AG3437" s="130">
        <f t="shared" si="4997"/>
        <v>15</v>
      </c>
      <c r="AH3437" s="90">
        <f t="shared" si="4998"/>
        <v>0</v>
      </c>
      <c r="AI3437" s="130">
        <f t="shared" si="4999"/>
        <v>0</v>
      </c>
      <c r="AJ3437" s="130">
        <f t="shared" si="5000"/>
        <v>0</v>
      </c>
      <c r="AK3437" s="130">
        <f t="shared" si="5001"/>
        <v>0</v>
      </c>
      <c r="AL3437" s="130">
        <f t="shared" si="5002"/>
        <v>0</v>
      </c>
      <c r="AM3437" s="359">
        <f t="shared" si="5003"/>
        <v>0</v>
      </c>
      <c r="AN3437" s="130">
        <f t="shared" si="5004"/>
        <v>0</v>
      </c>
      <c r="AO3437" s="130">
        <f t="shared" si="5005"/>
        <v>0</v>
      </c>
      <c r="AP3437" s="130">
        <f t="shared" si="5006"/>
        <v>0</v>
      </c>
      <c r="AQ3437" s="130">
        <f t="shared" si="5007"/>
        <v>0</v>
      </c>
      <c r="AR3437" s="359">
        <f t="shared" si="5008"/>
        <v>0</v>
      </c>
      <c r="AS3437" s="130">
        <f t="shared" si="5009"/>
        <v>0</v>
      </c>
      <c r="AT3437" s="130">
        <f t="shared" si="5010"/>
        <v>0</v>
      </c>
      <c r="AU3437" s="130">
        <f t="shared" si="5011"/>
        <v>0</v>
      </c>
      <c r="AV3437" s="130">
        <f t="shared" si="5012"/>
        <v>0</v>
      </c>
      <c r="AW3437" s="359">
        <f t="shared" si="5013"/>
        <v>0</v>
      </c>
      <c r="AX3437" s="130">
        <f t="shared" si="5014"/>
        <v>0</v>
      </c>
      <c r="AY3437" s="130">
        <f t="shared" si="5015"/>
        <v>0</v>
      </c>
      <c r="AZ3437" s="130">
        <f t="shared" si="5016"/>
        <v>0</v>
      </c>
      <c r="BA3437" s="130">
        <f t="shared" si="5017"/>
        <v>0</v>
      </c>
      <c r="BB3437" s="359">
        <f t="shared" si="5018"/>
        <v>0</v>
      </c>
      <c r="BC3437" s="130">
        <f t="shared" si="5019"/>
        <v>0</v>
      </c>
      <c r="BD3437" s="130">
        <f t="shared" si="5020"/>
        <v>0</v>
      </c>
      <c r="BE3437" s="130">
        <f t="shared" si="5021"/>
        <v>0</v>
      </c>
      <c r="BF3437" s="130">
        <f t="shared" si="5022"/>
        <v>0</v>
      </c>
      <c r="BG3437" s="359">
        <f t="shared" si="5023"/>
        <v>0</v>
      </c>
      <c r="BH3437" s="130">
        <f t="shared" si="5024"/>
        <v>0</v>
      </c>
      <c r="BI3437" s="130">
        <f t="shared" si="5025"/>
        <v>0</v>
      </c>
      <c r="BJ3437" s="130">
        <f t="shared" si="5026"/>
        <v>0</v>
      </c>
      <c r="BK3437" s="130">
        <f t="shared" si="5027"/>
        <v>0</v>
      </c>
      <c r="BL3437" s="359">
        <f t="shared" si="5028"/>
        <v>0</v>
      </c>
      <c r="BM3437" s="90">
        <f t="shared" si="5029"/>
        <v>0</v>
      </c>
      <c r="BN3437" s="90" t="s">
        <v>2078</v>
      </c>
      <c r="BO3437" s="90">
        <f>SUM(P3436:Q3439)</f>
        <v>0</v>
      </c>
      <c r="BP3437" s="90">
        <f>SUM(R3436:S3439)</f>
        <v>0</v>
      </c>
      <c r="BQ3437" s="90">
        <f>SUM(T3436:U3439)</f>
        <v>0</v>
      </c>
      <c r="BR3437" s="90">
        <f t="shared" ref="BR3437:BZ3437" si="5239">SUM(V3436:V3439)</f>
        <v>0</v>
      </c>
      <c r="BS3437" s="90">
        <f t="shared" si="5239"/>
        <v>0</v>
      </c>
      <c r="BT3437" s="90">
        <f t="shared" si="5239"/>
        <v>0</v>
      </c>
      <c r="BU3437" s="90">
        <f t="shared" si="5239"/>
        <v>0</v>
      </c>
      <c r="BV3437" s="90">
        <f t="shared" si="5239"/>
        <v>0</v>
      </c>
      <c r="BW3437" s="90">
        <f t="shared" si="5239"/>
        <v>0</v>
      </c>
      <c r="BX3437" s="90">
        <f t="shared" si="5239"/>
        <v>0</v>
      </c>
      <c r="BY3437" s="90">
        <f t="shared" si="5239"/>
        <v>0</v>
      </c>
      <c r="BZ3437" s="90">
        <f t="shared" si="5239"/>
        <v>0</v>
      </c>
      <c r="CO3437" s="186"/>
      <c r="CP3437" s="186"/>
      <c r="CQ3437" s="186"/>
      <c r="CR3437" s="186"/>
      <c r="CS3437" s="186"/>
      <c r="CT3437" s="186"/>
      <c r="CU3437" s="186"/>
      <c r="CV3437" s="186"/>
      <c r="CW3437" s="186"/>
      <c r="CX3437" s="186"/>
      <c r="CY3437" s="186"/>
      <c r="CZ3437" s="186"/>
      <c r="DA3437" s="186"/>
      <c r="DB3437" s="186"/>
      <c r="DC3437" s="186"/>
      <c r="DD3437" s="186"/>
      <c r="DE3437" s="186"/>
      <c r="DF3437" s="186"/>
      <c r="DG3437" s="186"/>
      <c r="DH3437" s="186"/>
      <c r="DI3437" s="186"/>
      <c r="DJ3437" s="186"/>
      <c r="DK3437" s="186"/>
      <c r="DL3437" s="186"/>
      <c r="DM3437" s="186"/>
      <c r="DN3437" s="186"/>
      <c r="DO3437" s="186"/>
      <c r="DP3437" s="186"/>
      <c r="DQ3437" s="186"/>
      <c r="DR3437" s="186"/>
    </row>
    <row r="3438" spans="1:123" ht="24" customHeight="1" x14ac:dyDescent="0.2">
      <c r="A3438" s="109"/>
      <c r="B3438" s="109"/>
      <c r="C3438" s="633"/>
      <c r="D3438" s="759"/>
      <c r="E3438" s="760"/>
      <c r="F3438" s="836"/>
      <c r="G3438" s="581" t="s">
        <v>481</v>
      </c>
      <c r="H3438" s="581"/>
      <c r="I3438" s="152"/>
      <c r="J3438" s="625" t="s">
        <v>485</v>
      </c>
      <c r="K3438" s="625"/>
      <c r="L3438" s="625"/>
      <c r="M3438" s="625"/>
      <c r="N3438" s="625"/>
      <c r="O3438" s="626"/>
      <c r="P3438" s="590"/>
      <c r="Q3438" s="591"/>
      <c r="R3438" s="590"/>
      <c r="S3438" s="591"/>
      <c r="T3438" s="590"/>
      <c r="U3438" s="591"/>
      <c r="V3438" s="243"/>
      <c r="W3438" s="243"/>
      <c r="X3438" s="243"/>
      <c r="Y3438" s="243"/>
      <c r="Z3438" s="243"/>
      <c r="AA3438" s="243"/>
      <c r="AB3438" s="243"/>
      <c r="AC3438" s="243"/>
      <c r="AD3438" s="243"/>
      <c r="AE3438" s="109"/>
      <c r="AG3438" s="130">
        <f t="shared" si="4997"/>
        <v>15</v>
      </c>
      <c r="AH3438" s="90">
        <f t="shared" si="4998"/>
        <v>0</v>
      </c>
      <c r="AI3438" s="130">
        <f t="shared" si="4999"/>
        <v>0</v>
      </c>
      <c r="AJ3438" s="130">
        <f t="shared" si="5000"/>
        <v>0</v>
      </c>
      <c r="AK3438" s="130">
        <f t="shared" si="5001"/>
        <v>0</v>
      </c>
      <c r="AL3438" s="130">
        <f t="shared" si="5002"/>
        <v>0</v>
      </c>
      <c r="AM3438" s="359">
        <f t="shared" si="5003"/>
        <v>0</v>
      </c>
      <c r="AN3438" s="130">
        <f t="shared" si="5004"/>
        <v>0</v>
      </c>
      <c r="AO3438" s="130">
        <f t="shared" si="5005"/>
        <v>0</v>
      </c>
      <c r="AP3438" s="130">
        <f t="shared" si="5006"/>
        <v>0</v>
      </c>
      <c r="AQ3438" s="130">
        <f t="shared" si="5007"/>
        <v>0</v>
      </c>
      <c r="AR3438" s="359">
        <f t="shared" si="5008"/>
        <v>0</v>
      </c>
      <c r="AS3438" s="130">
        <f t="shared" si="5009"/>
        <v>0</v>
      </c>
      <c r="AT3438" s="130">
        <f t="shared" si="5010"/>
        <v>0</v>
      </c>
      <c r="AU3438" s="130">
        <f t="shared" si="5011"/>
        <v>0</v>
      </c>
      <c r="AV3438" s="130">
        <f t="shared" si="5012"/>
        <v>0</v>
      </c>
      <c r="AW3438" s="359">
        <f t="shared" si="5013"/>
        <v>0</v>
      </c>
      <c r="AX3438" s="130">
        <f t="shared" si="5014"/>
        <v>0</v>
      </c>
      <c r="AY3438" s="130">
        <f t="shared" si="5015"/>
        <v>0</v>
      </c>
      <c r="AZ3438" s="130">
        <f t="shared" si="5016"/>
        <v>0</v>
      </c>
      <c r="BA3438" s="130">
        <f t="shared" si="5017"/>
        <v>0</v>
      </c>
      <c r="BB3438" s="359">
        <f t="shared" si="5018"/>
        <v>0</v>
      </c>
      <c r="BC3438" s="130">
        <f t="shared" si="5019"/>
        <v>0</v>
      </c>
      <c r="BD3438" s="130">
        <f t="shared" si="5020"/>
        <v>0</v>
      </c>
      <c r="BE3438" s="130">
        <f t="shared" si="5021"/>
        <v>0</v>
      </c>
      <c r="BF3438" s="130">
        <f t="shared" si="5022"/>
        <v>0</v>
      </c>
      <c r="BG3438" s="359">
        <f t="shared" si="5023"/>
        <v>0</v>
      </c>
      <c r="BH3438" s="130">
        <f t="shared" si="5024"/>
        <v>0</v>
      </c>
      <c r="BI3438" s="130">
        <f t="shared" si="5025"/>
        <v>0</v>
      </c>
      <c r="BJ3438" s="130">
        <f t="shared" si="5026"/>
        <v>0</v>
      </c>
      <c r="BK3438" s="130">
        <f t="shared" si="5027"/>
        <v>0</v>
      </c>
      <c r="BL3438" s="359">
        <f t="shared" si="5028"/>
        <v>0</v>
      </c>
      <c r="BM3438" s="90">
        <f t="shared" si="5029"/>
        <v>0</v>
      </c>
      <c r="BN3438" s="90" t="s">
        <v>2029</v>
      </c>
      <c r="BO3438" s="90">
        <f>COUNTIF(P3436:Q3439,"NS")</f>
        <v>0</v>
      </c>
      <c r="BP3438" s="90">
        <f>COUNTIF(R3436:S3439,"NS")</f>
        <v>0</v>
      </c>
      <c r="BQ3438" s="90">
        <f>COUNTIF(T3436:U3439,"NS")</f>
        <v>0</v>
      </c>
      <c r="BR3438" s="90">
        <f t="shared" ref="BR3438:BZ3438" si="5240">COUNTIF(V3436:V3439,"NS")</f>
        <v>0</v>
      </c>
      <c r="BS3438" s="90">
        <f t="shared" si="5240"/>
        <v>0</v>
      </c>
      <c r="BT3438" s="90">
        <f t="shared" si="5240"/>
        <v>0</v>
      </c>
      <c r="BU3438" s="90">
        <f t="shared" si="5240"/>
        <v>0</v>
      </c>
      <c r="BV3438" s="90">
        <f t="shared" si="5240"/>
        <v>0</v>
      </c>
      <c r="BW3438" s="90">
        <f t="shared" si="5240"/>
        <v>0</v>
      </c>
      <c r="BX3438" s="90">
        <f t="shared" si="5240"/>
        <v>0</v>
      </c>
      <c r="BY3438" s="90">
        <f t="shared" si="5240"/>
        <v>0</v>
      </c>
      <c r="BZ3438" s="90">
        <f t="shared" si="5240"/>
        <v>0</v>
      </c>
      <c r="CO3438" s="186"/>
      <c r="CP3438" s="186"/>
      <c r="CQ3438" s="186"/>
      <c r="CR3438" s="186"/>
      <c r="CS3438" s="186"/>
      <c r="CT3438" s="186"/>
      <c r="CU3438" s="186"/>
      <c r="CV3438" s="186"/>
      <c r="CW3438" s="186"/>
      <c r="CX3438" s="186"/>
      <c r="CY3438" s="186"/>
      <c r="CZ3438" s="186"/>
      <c r="DA3438" s="186"/>
      <c r="DB3438" s="186"/>
      <c r="DC3438" s="186"/>
      <c r="DD3438" s="186"/>
      <c r="DE3438" s="186"/>
      <c r="DF3438" s="186"/>
      <c r="DG3438" s="186"/>
      <c r="DH3438" s="186"/>
      <c r="DI3438" s="186"/>
      <c r="DJ3438" s="186"/>
      <c r="DK3438" s="186"/>
      <c r="DL3438" s="186"/>
      <c r="DM3438" s="186"/>
      <c r="DN3438" s="186"/>
      <c r="DO3438" s="186"/>
      <c r="DP3438" s="186"/>
      <c r="DQ3438" s="186"/>
      <c r="DR3438" s="186"/>
    </row>
    <row r="3439" spans="1:123" ht="24" customHeight="1" x14ac:dyDescent="0.2">
      <c r="A3439" s="109"/>
      <c r="B3439" s="109"/>
      <c r="C3439" s="633"/>
      <c r="D3439" s="759"/>
      <c r="E3439" s="760"/>
      <c r="F3439" s="836"/>
      <c r="G3439" s="581" t="s">
        <v>482</v>
      </c>
      <c r="H3439" s="581"/>
      <c r="I3439" s="152"/>
      <c r="J3439" s="625" t="s">
        <v>486</v>
      </c>
      <c r="K3439" s="625"/>
      <c r="L3439" s="625"/>
      <c r="M3439" s="625"/>
      <c r="N3439" s="625"/>
      <c r="O3439" s="626"/>
      <c r="P3439" s="590"/>
      <c r="Q3439" s="591"/>
      <c r="R3439" s="590"/>
      <c r="S3439" s="591"/>
      <c r="T3439" s="590"/>
      <c r="U3439" s="591"/>
      <c r="V3439" s="243"/>
      <c r="W3439" s="243"/>
      <c r="X3439" s="243"/>
      <c r="Y3439" s="243"/>
      <c r="Z3439" s="243"/>
      <c r="AA3439" s="243"/>
      <c r="AB3439" s="243"/>
      <c r="AC3439" s="243"/>
      <c r="AD3439" s="243"/>
      <c r="AE3439" s="109"/>
      <c r="AG3439" s="130">
        <f t="shared" si="4997"/>
        <v>15</v>
      </c>
      <c r="AH3439" s="90">
        <f t="shared" si="4998"/>
        <v>0</v>
      </c>
      <c r="AI3439" s="130">
        <f t="shared" si="4999"/>
        <v>0</v>
      </c>
      <c r="AJ3439" s="130">
        <f t="shared" si="5000"/>
        <v>0</v>
      </c>
      <c r="AK3439" s="130">
        <f t="shared" si="5001"/>
        <v>0</v>
      </c>
      <c r="AL3439" s="130">
        <f t="shared" si="5002"/>
        <v>0</v>
      </c>
      <c r="AM3439" s="359">
        <f t="shared" si="5003"/>
        <v>0</v>
      </c>
      <c r="AN3439" s="130">
        <f t="shared" si="5004"/>
        <v>0</v>
      </c>
      <c r="AO3439" s="130">
        <f t="shared" si="5005"/>
        <v>0</v>
      </c>
      <c r="AP3439" s="130">
        <f t="shared" si="5006"/>
        <v>0</v>
      </c>
      <c r="AQ3439" s="130">
        <f t="shared" si="5007"/>
        <v>0</v>
      </c>
      <c r="AR3439" s="359">
        <f t="shared" si="5008"/>
        <v>0</v>
      </c>
      <c r="AS3439" s="130">
        <f t="shared" si="5009"/>
        <v>0</v>
      </c>
      <c r="AT3439" s="130">
        <f t="shared" si="5010"/>
        <v>0</v>
      </c>
      <c r="AU3439" s="130">
        <f t="shared" si="5011"/>
        <v>0</v>
      </c>
      <c r="AV3439" s="130">
        <f t="shared" si="5012"/>
        <v>0</v>
      </c>
      <c r="AW3439" s="359">
        <f t="shared" si="5013"/>
        <v>0</v>
      </c>
      <c r="AX3439" s="130">
        <f t="shared" si="5014"/>
        <v>0</v>
      </c>
      <c r="AY3439" s="130">
        <f t="shared" si="5015"/>
        <v>0</v>
      </c>
      <c r="AZ3439" s="130">
        <f t="shared" si="5016"/>
        <v>0</v>
      </c>
      <c r="BA3439" s="130">
        <f t="shared" si="5017"/>
        <v>0</v>
      </c>
      <c r="BB3439" s="359">
        <f t="shared" si="5018"/>
        <v>0</v>
      </c>
      <c r="BC3439" s="130">
        <f t="shared" si="5019"/>
        <v>0</v>
      </c>
      <c r="BD3439" s="130">
        <f t="shared" si="5020"/>
        <v>0</v>
      </c>
      <c r="BE3439" s="130">
        <f t="shared" si="5021"/>
        <v>0</v>
      </c>
      <c r="BF3439" s="130">
        <f t="shared" si="5022"/>
        <v>0</v>
      </c>
      <c r="BG3439" s="359">
        <f t="shared" si="5023"/>
        <v>0</v>
      </c>
      <c r="BH3439" s="130">
        <f t="shared" si="5024"/>
        <v>0</v>
      </c>
      <c r="BI3439" s="130">
        <f t="shared" si="5025"/>
        <v>0</v>
      </c>
      <c r="BJ3439" s="130">
        <f t="shared" si="5026"/>
        <v>0</v>
      </c>
      <c r="BK3439" s="130">
        <f t="shared" si="5027"/>
        <v>0</v>
      </c>
      <c r="BL3439" s="359">
        <f t="shared" si="5028"/>
        <v>0</v>
      </c>
      <c r="BM3439" s="90">
        <f t="shared" si="5029"/>
        <v>0</v>
      </c>
      <c r="BN3439" s="90" t="s">
        <v>2104</v>
      </c>
      <c r="BO3439" s="90">
        <f>P3435</f>
        <v>0</v>
      </c>
      <c r="BP3439" s="90">
        <f>R3435</f>
        <v>0</v>
      </c>
      <c r="BQ3439" s="90">
        <f>T3435</f>
        <v>0</v>
      </c>
      <c r="BR3439" s="90">
        <f>V3435</f>
        <v>0</v>
      </c>
      <c r="BS3439" s="90">
        <f t="shared" ref="BS3439" si="5241">W3435</f>
        <v>0</v>
      </c>
      <c r="BT3439" s="90">
        <f t="shared" ref="BT3439:BY3439" si="5242">X3435</f>
        <v>0</v>
      </c>
      <c r="BU3439" s="90">
        <f t="shared" si="5242"/>
        <v>0</v>
      </c>
      <c r="BV3439" s="90">
        <f t="shared" si="5242"/>
        <v>0</v>
      </c>
      <c r="BW3439" s="90">
        <f t="shared" si="5242"/>
        <v>0</v>
      </c>
      <c r="BX3439" s="90">
        <f t="shared" si="5242"/>
        <v>0</v>
      </c>
      <c r="BY3439" s="90">
        <f t="shared" si="5242"/>
        <v>0</v>
      </c>
      <c r="BZ3439" s="90">
        <f t="shared" ref="BZ3439" si="5243">AD3435</f>
        <v>0</v>
      </c>
      <c r="CO3439" s="186"/>
      <c r="CP3439" s="186"/>
      <c r="CQ3439" s="186"/>
      <c r="CR3439" s="186"/>
      <c r="CS3439" s="186"/>
      <c r="CT3439" s="186"/>
      <c r="CU3439" s="186"/>
      <c r="CV3439" s="186"/>
      <c r="CW3439" s="186"/>
      <c r="CX3439" s="186"/>
      <c r="CY3439" s="186"/>
      <c r="CZ3439" s="186"/>
      <c r="DA3439" s="186"/>
      <c r="DB3439" s="186"/>
      <c r="DC3439" s="186"/>
      <c r="DD3439" s="186"/>
      <c r="DE3439" s="186"/>
      <c r="DF3439" s="186"/>
      <c r="DG3439" s="186"/>
      <c r="DH3439" s="186"/>
      <c r="DI3439" s="186"/>
      <c r="DJ3439" s="186"/>
      <c r="DK3439" s="186"/>
      <c r="DL3439" s="186"/>
      <c r="DM3439" s="186"/>
      <c r="DN3439" s="186"/>
      <c r="DO3439" s="186"/>
      <c r="DP3439" s="186"/>
      <c r="DQ3439" s="186"/>
      <c r="DR3439" s="186"/>
    </row>
    <row r="3440" spans="1:123" ht="15" customHeight="1" x14ac:dyDescent="0.2">
      <c r="A3440" s="109"/>
      <c r="B3440" s="109"/>
      <c r="C3440" s="633"/>
      <c r="D3440" s="759"/>
      <c r="E3440" s="760"/>
      <c r="F3440" s="836"/>
      <c r="G3440" s="629" t="s">
        <v>487</v>
      </c>
      <c r="H3440" s="629"/>
      <c r="I3440" s="587" t="s">
        <v>488</v>
      </c>
      <c r="J3440" s="588"/>
      <c r="K3440" s="588"/>
      <c r="L3440" s="588"/>
      <c r="M3440" s="588"/>
      <c r="N3440" s="588"/>
      <c r="O3440" s="589"/>
      <c r="P3440" s="590"/>
      <c r="Q3440" s="591"/>
      <c r="R3440" s="590"/>
      <c r="S3440" s="591"/>
      <c r="T3440" s="590"/>
      <c r="U3440" s="591"/>
      <c r="V3440" s="243"/>
      <c r="W3440" s="243"/>
      <c r="X3440" s="243"/>
      <c r="Y3440" s="243"/>
      <c r="Z3440" s="243"/>
      <c r="AA3440" s="243"/>
      <c r="AB3440" s="243"/>
      <c r="AC3440" s="243"/>
      <c r="AD3440" s="243"/>
      <c r="AE3440" s="109"/>
      <c r="AG3440" s="130">
        <f t="shared" si="4997"/>
        <v>15</v>
      </c>
      <c r="AH3440" s="90">
        <f t="shared" si="4998"/>
        <v>0</v>
      </c>
      <c r="AI3440" s="130">
        <f t="shared" si="4999"/>
        <v>0</v>
      </c>
      <c r="AJ3440" s="130">
        <f t="shared" si="5000"/>
        <v>0</v>
      </c>
      <c r="AK3440" s="130">
        <f t="shared" si="5001"/>
        <v>0</v>
      </c>
      <c r="AL3440" s="130">
        <f t="shared" si="5002"/>
        <v>0</v>
      </c>
      <c r="AM3440" s="359">
        <f t="shared" si="5003"/>
        <v>0</v>
      </c>
      <c r="AN3440" s="130">
        <f t="shared" si="5004"/>
        <v>0</v>
      </c>
      <c r="AO3440" s="130">
        <f t="shared" si="5005"/>
        <v>0</v>
      </c>
      <c r="AP3440" s="130">
        <f t="shared" si="5006"/>
        <v>0</v>
      </c>
      <c r="AQ3440" s="130">
        <f t="shared" si="5007"/>
        <v>0</v>
      </c>
      <c r="AR3440" s="359">
        <f t="shared" si="5008"/>
        <v>0</v>
      </c>
      <c r="AS3440" s="130">
        <f t="shared" si="5009"/>
        <v>0</v>
      </c>
      <c r="AT3440" s="130">
        <f t="shared" si="5010"/>
        <v>0</v>
      </c>
      <c r="AU3440" s="130">
        <f t="shared" si="5011"/>
        <v>0</v>
      </c>
      <c r="AV3440" s="130">
        <f t="shared" si="5012"/>
        <v>0</v>
      </c>
      <c r="AW3440" s="359">
        <f t="shared" si="5013"/>
        <v>0</v>
      </c>
      <c r="AX3440" s="130">
        <f t="shared" si="5014"/>
        <v>0</v>
      </c>
      <c r="AY3440" s="130">
        <f t="shared" si="5015"/>
        <v>0</v>
      </c>
      <c r="AZ3440" s="130">
        <f t="shared" si="5016"/>
        <v>0</v>
      </c>
      <c r="BA3440" s="130">
        <f t="shared" si="5017"/>
        <v>0</v>
      </c>
      <c r="BB3440" s="359">
        <f t="shared" si="5018"/>
        <v>0</v>
      </c>
      <c r="BC3440" s="130">
        <f t="shared" si="5019"/>
        <v>0</v>
      </c>
      <c r="BD3440" s="130">
        <f t="shared" si="5020"/>
        <v>0</v>
      </c>
      <c r="BE3440" s="130">
        <f t="shared" si="5021"/>
        <v>0</v>
      </c>
      <c r="BF3440" s="130">
        <f t="shared" si="5022"/>
        <v>0</v>
      </c>
      <c r="BG3440" s="359">
        <f t="shared" si="5023"/>
        <v>0</v>
      </c>
      <c r="BH3440" s="130">
        <f t="shared" si="5024"/>
        <v>0</v>
      </c>
      <c r="BI3440" s="130">
        <f t="shared" si="5025"/>
        <v>0</v>
      </c>
      <c r="BJ3440" s="130">
        <f t="shared" si="5026"/>
        <v>0</v>
      </c>
      <c r="BK3440" s="130">
        <f t="shared" si="5027"/>
        <v>0</v>
      </c>
      <c r="BL3440" s="359">
        <f t="shared" si="5028"/>
        <v>0</v>
      </c>
      <c r="BM3440" s="90">
        <f t="shared" si="5029"/>
        <v>0</v>
      </c>
      <c r="CO3440" s="186"/>
      <c r="CP3440" s="186"/>
      <c r="CQ3440" s="186"/>
      <c r="CR3440" s="186"/>
      <c r="CS3440" s="186"/>
      <c r="CT3440" s="186"/>
      <c r="CU3440" s="186"/>
      <c r="CV3440" s="186"/>
      <c r="CW3440" s="186"/>
      <c r="CX3440" s="186"/>
      <c r="CY3440" s="186"/>
      <c r="CZ3440" s="186"/>
      <c r="DA3440" s="186"/>
      <c r="DB3440" s="186"/>
      <c r="DC3440" s="186"/>
      <c r="DD3440" s="186"/>
      <c r="DE3440" s="186"/>
      <c r="DF3440" s="186"/>
      <c r="DG3440" s="186"/>
      <c r="DH3440" s="186"/>
      <c r="DI3440" s="186"/>
      <c r="DJ3440" s="186"/>
      <c r="DK3440" s="186"/>
      <c r="DL3440" s="186"/>
      <c r="DM3440" s="186"/>
      <c r="DN3440" s="186"/>
      <c r="DO3440" s="186"/>
      <c r="DP3440" s="186"/>
      <c r="DQ3440" s="186"/>
      <c r="DR3440" s="186"/>
    </row>
    <row r="3441" spans="1:123" ht="15" customHeight="1" x14ac:dyDescent="0.2">
      <c r="A3441" s="109"/>
      <c r="B3441" s="109"/>
      <c r="C3441" s="633"/>
      <c r="D3441" s="759"/>
      <c r="E3441" s="760"/>
      <c r="F3441" s="836"/>
      <c r="G3441" s="629" t="s">
        <v>489</v>
      </c>
      <c r="H3441" s="629"/>
      <c r="I3441" s="587" t="s">
        <v>490</v>
      </c>
      <c r="J3441" s="588"/>
      <c r="K3441" s="588"/>
      <c r="L3441" s="588"/>
      <c r="M3441" s="588"/>
      <c r="N3441" s="588"/>
      <c r="O3441" s="589"/>
      <c r="P3441" s="590"/>
      <c r="Q3441" s="591"/>
      <c r="R3441" s="590"/>
      <c r="S3441" s="591"/>
      <c r="T3441" s="590"/>
      <c r="U3441" s="591"/>
      <c r="V3441" s="243"/>
      <c r="W3441" s="243"/>
      <c r="X3441" s="243"/>
      <c r="Y3441" s="243"/>
      <c r="Z3441" s="243"/>
      <c r="AA3441" s="243"/>
      <c r="AB3441" s="243"/>
      <c r="AC3441" s="243"/>
      <c r="AD3441" s="243"/>
      <c r="AE3441" s="109"/>
      <c r="AG3441" s="130">
        <f t="shared" si="4997"/>
        <v>15</v>
      </c>
      <c r="AH3441" s="90">
        <f t="shared" si="4998"/>
        <v>0</v>
      </c>
      <c r="AI3441" s="130">
        <f t="shared" si="4999"/>
        <v>0</v>
      </c>
      <c r="AJ3441" s="130">
        <f t="shared" si="5000"/>
        <v>0</v>
      </c>
      <c r="AK3441" s="130">
        <f t="shared" si="5001"/>
        <v>0</v>
      </c>
      <c r="AL3441" s="130">
        <f t="shared" si="5002"/>
        <v>0</v>
      </c>
      <c r="AM3441" s="359">
        <f t="shared" si="5003"/>
        <v>0</v>
      </c>
      <c r="AN3441" s="130">
        <f t="shared" si="5004"/>
        <v>0</v>
      </c>
      <c r="AO3441" s="130">
        <f t="shared" si="5005"/>
        <v>0</v>
      </c>
      <c r="AP3441" s="130">
        <f t="shared" si="5006"/>
        <v>0</v>
      </c>
      <c r="AQ3441" s="130">
        <f t="shared" si="5007"/>
        <v>0</v>
      </c>
      <c r="AR3441" s="359">
        <f t="shared" si="5008"/>
        <v>0</v>
      </c>
      <c r="AS3441" s="130">
        <f t="shared" si="5009"/>
        <v>0</v>
      </c>
      <c r="AT3441" s="130">
        <f t="shared" si="5010"/>
        <v>0</v>
      </c>
      <c r="AU3441" s="130">
        <f t="shared" si="5011"/>
        <v>0</v>
      </c>
      <c r="AV3441" s="130">
        <f t="shared" si="5012"/>
        <v>0</v>
      </c>
      <c r="AW3441" s="359">
        <f t="shared" si="5013"/>
        <v>0</v>
      </c>
      <c r="AX3441" s="130">
        <f t="shared" si="5014"/>
        <v>0</v>
      </c>
      <c r="AY3441" s="130">
        <f t="shared" si="5015"/>
        <v>0</v>
      </c>
      <c r="AZ3441" s="130">
        <f t="shared" si="5016"/>
        <v>0</v>
      </c>
      <c r="BA3441" s="130">
        <f t="shared" si="5017"/>
        <v>0</v>
      </c>
      <c r="BB3441" s="359">
        <f t="shared" si="5018"/>
        <v>0</v>
      </c>
      <c r="BC3441" s="130">
        <f t="shared" si="5019"/>
        <v>0</v>
      </c>
      <c r="BD3441" s="130">
        <f t="shared" si="5020"/>
        <v>0</v>
      </c>
      <c r="BE3441" s="130">
        <f t="shared" si="5021"/>
        <v>0</v>
      </c>
      <c r="BF3441" s="130">
        <f t="shared" si="5022"/>
        <v>0</v>
      </c>
      <c r="BG3441" s="359">
        <f t="shared" si="5023"/>
        <v>0</v>
      </c>
      <c r="BH3441" s="130">
        <f t="shared" si="5024"/>
        <v>0</v>
      </c>
      <c r="BI3441" s="130">
        <f t="shared" si="5025"/>
        <v>0</v>
      </c>
      <c r="BJ3441" s="130">
        <f t="shared" si="5026"/>
        <v>0</v>
      </c>
      <c r="BK3441" s="130">
        <f t="shared" si="5027"/>
        <v>0</v>
      </c>
      <c r="BL3441" s="359">
        <f t="shared" si="5028"/>
        <v>0</v>
      </c>
      <c r="BM3441" s="90">
        <f t="shared" si="5029"/>
        <v>0</v>
      </c>
      <c r="BO3441" s="246" t="s">
        <v>2104</v>
      </c>
      <c r="BP3441" s="246" t="s">
        <v>2048</v>
      </c>
      <c r="BQ3441" s="246" t="s">
        <v>2049</v>
      </c>
      <c r="BR3441" s="246" t="s">
        <v>84</v>
      </c>
      <c r="BS3441" s="246" t="s">
        <v>2048</v>
      </c>
      <c r="BT3441" s="246" t="s">
        <v>2049</v>
      </c>
      <c r="BU3441" s="246" t="s">
        <v>84</v>
      </c>
      <c r="BV3441" s="246" t="s">
        <v>2048</v>
      </c>
      <c r="BW3441" s="246" t="s">
        <v>2049</v>
      </c>
      <c r="BX3441" s="246" t="s">
        <v>84</v>
      </c>
      <c r="BY3441" s="246" t="s">
        <v>2048</v>
      </c>
      <c r="BZ3441" s="246" t="s">
        <v>2049</v>
      </c>
      <c r="CO3441" s="186"/>
      <c r="CP3441" s="186"/>
      <c r="CQ3441" s="186"/>
      <c r="CR3441" s="186"/>
      <c r="CS3441" s="186"/>
      <c r="CT3441" s="186"/>
      <c r="CU3441" s="186"/>
      <c r="CV3441" s="186"/>
      <c r="CW3441" s="186"/>
      <c r="CX3441" s="186"/>
      <c r="CY3441" s="186"/>
      <c r="CZ3441" s="186"/>
      <c r="DA3441" s="186"/>
      <c r="DB3441" s="186"/>
      <c r="DC3441" s="186"/>
      <c r="DD3441" s="186"/>
      <c r="DE3441" s="186"/>
      <c r="DF3441" s="186"/>
      <c r="DG3441" s="186"/>
      <c r="DH3441" s="186"/>
      <c r="DI3441" s="186"/>
      <c r="DJ3441" s="186"/>
      <c r="DK3441" s="186"/>
      <c r="DL3441" s="186"/>
      <c r="DM3441" s="186"/>
      <c r="DN3441" s="186"/>
      <c r="DO3441" s="186"/>
      <c r="DP3441" s="186"/>
      <c r="DQ3441" s="186"/>
      <c r="DR3441" s="186"/>
    </row>
    <row r="3442" spans="1:123" s="186" customFormat="1" ht="15" customHeight="1" x14ac:dyDescent="0.2">
      <c r="A3442" s="235"/>
      <c r="B3442" s="235"/>
      <c r="C3442" s="633"/>
      <c r="D3442" s="759"/>
      <c r="E3442" s="760"/>
      <c r="F3442" s="836"/>
      <c r="G3442" s="653" t="s">
        <v>491</v>
      </c>
      <c r="H3442" s="653"/>
      <c r="I3442" s="654" t="s">
        <v>492</v>
      </c>
      <c r="J3442" s="655"/>
      <c r="K3442" s="655"/>
      <c r="L3442" s="655"/>
      <c r="M3442" s="655"/>
      <c r="N3442" s="655"/>
      <c r="O3442" s="656"/>
      <c r="P3442" s="732"/>
      <c r="Q3442" s="733"/>
      <c r="R3442" s="732"/>
      <c r="S3442" s="733"/>
      <c r="T3442" s="732"/>
      <c r="U3442" s="733"/>
      <c r="V3442" s="17"/>
      <c r="W3442" s="17"/>
      <c r="X3442" s="17"/>
      <c r="Y3442" s="17"/>
      <c r="Z3442" s="17"/>
      <c r="AA3442" s="17"/>
      <c r="AB3442" s="17"/>
      <c r="AC3442" s="17"/>
      <c r="AD3442" s="17"/>
      <c r="AE3442" s="235"/>
      <c r="AF3442" s="237"/>
      <c r="AG3442" s="178">
        <f t="shared" si="4997"/>
        <v>15</v>
      </c>
      <c r="AH3442" s="186">
        <f t="shared" si="4998"/>
        <v>0</v>
      </c>
      <c r="AI3442" s="178">
        <f t="shared" si="4999"/>
        <v>0</v>
      </c>
      <c r="AJ3442" s="178">
        <f t="shared" si="5000"/>
        <v>0</v>
      </c>
      <c r="AK3442" s="178">
        <f t="shared" si="5001"/>
        <v>0</v>
      </c>
      <c r="AL3442" s="130">
        <f t="shared" si="5002"/>
        <v>0</v>
      </c>
      <c r="AM3442" s="359">
        <f t="shared" si="5003"/>
        <v>0</v>
      </c>
      <c r="AN3442" s="178">
        <f t="shared" si="5004"/>
        <v>0</v>
      </c>
      <c r="AO3442" s="178">
        <f t="shared" si="5005"/>
        <v>0</v>
      </c>
      <c r="AP3442" s="178">
        <f t="shared" si="5006"/>
        <v>0</v>
      </c>
      <c r="AQ3442" s="178">
        <f t="shared" si="5007"/>
        <v>0</v>
      </c>
      <c r="AR3442" s="359">
        <f t="shared" si="5008"/>
        <v>0</v>
      </c>
      <c r="AS3442" s="178">
        <f t="shared" si="5009"/>
        <v>0</v>
      </c>
      <c r="AT3442" s="178">
        <f t="shared" si="5010"/>
        <v>0</v>
      </c>
      <c r="AU3442" s="178">
        <f t="shared" si="5011"/>
        <v>0</v>
      </c>
      <c r="AV3442" s="178">
        <f t="shared" si="5012"/>
        <v>0</v>
      </c>
      <c r="AW3442" s="359">
        <f t="shared" si="5013"/>
        <v>0</v>
      </c>
      <c r="AX3442" s="178">
        <f t="shared" si="5014"/>
        <v>0</v>
      </c>
      <c r="AY3442" s="178">
        <f t="shared" si="5015"/>
        <v>0</v>
      </c>
      <c r="AZ3442" s="178">
        <f t="shared" si="5016"/>
        <v>0</v>
      </c>
      <c r="BA3442" s="178">
        <f t="shared" si="5017"/>
        <v>0</v>
      </c>
      <c r="BB3442" s="359">
        <f t="shared" si="5018"/>
        <v>0</v>
      </c>
      <c r="BC3442" s="178">
        <f t="shared" si="5019"/>
        <v>0</v>
      </c>
      <c r="BD3442" s="178">
        <f t="shared" si="5020"/>
        <v>0</v>
      </c>
      <c r="BE3442" s="178">
        <f t="shared" si="5021"/>
        <v>0</v>
      </c>
      <c r="BF3442" s="178">
        <f t="shared" si="5022"/>
        <v>0</v>
      </c>
      <c r="BG3442" s="359">
        <f t="shared" si="5023"/>
        <v>0</v>
      </c>
      <c r="BH3442" s="178">
        <f t="shared" si="5024"/>
        <v>0</v>
      </c>
      <c r="BI3442" s="178">
        <f t="shared" si="5025"/>
        <v>0</v>
      </c>
      <c r="BJ3442" s="178">
        <f t="shared" si="5026"/>
        <v>0</v>
      </c>
      <c r="BK3442" s="178">
        <f t="shared" si="5027"/>
        <v>0</v>
      </c>
      <c r="BL3442" s="359">
        <f t="shared" si="5028"/>
        <v>0</v>
      </c>
      <c r="BM3442" s="186">
        <f t="shared" si="5029"/>
        <v>0</v>
      </c>
      <c r="BN3442" s="186" t="s">
        <v>2077</v>
      </c>
      <c r="BO3442" s="178">
        <f t="shared" ref="BO3442:BZ3442" si="5244">IF($AG$1789=$AH$1789,0,IF(
OR(
AND(BO3446=0,BO3445&gt;0),
AND(BO3446="NS",BO3444&gt;0),
AND(BO3446="NS",BO3444=0,BO3445=0)),1,
IF(OR(
AND(BO3446&gt;0,BO3445=2),
AND(BO3446="NS",BO3445=2),
AND(BO3446="NS",BO3444=0,BO3445&gt;0),
BO3446=BO3444,
AND(BO3446="NA",BO3445=0,BO3444=0,BO3443&gt;0)),0,1)))</f>
        <v>0</v>
      </c>
      <c r="BP3442" s="178">
        <f t="shared" si="5244"/>
        <v>0</v>
      </c>
      <c r="BQ3442" s="178">
        <f t="shared" si="5244"/>
        <v>0</v>
      </c>
      <c r="BR3442" s="178">
        <f t="shared" si="5244"/>
        <v>0</v>
      </c>
      <c r="BS3442" s="178">
        <f t="shared" si="5244"/>
        <v>0</v>
      </c>
      <c r="BT3442" s="178">
        <f t="shared" si="5244"/>
        <v>0</v>
      </c>
      <c r="BU3442" s="178">
        <f t="shared" si="5244"/>
        <v>0</v>
      </c>
      <c r="BV3442" s="178">
        <f t="shared" si="5244"/>
        <v>0</v>
      </c>
      <c r="BW3442" s="178">
        <f t="shared" si="5244"/>
        <v>0</v>
      </c>
      <c r="BX3442" s="178">
        <f t="shared" si="5244"/>
        <v>0</v>
      </c>
      <c r="BY3442" s="178">
        <f t="shared" si="5244"/>
        <v>0</v>
      </c>
      <c r="BZ3442" s="178">
        <f t="shared" si="5244"/>
        <v>0</v>
      </c>
      <c r="CA3442" s="186">
        <f>SUM(BO3442:BZ3442)</f>
        <v>0</v>
      </c>
      <c r="CN3442" s="237"/>
      <c r="DS3442" s="237"/>
    </row>
    <row r="3443" spans="1:123" ht="48" customHeight="1" x14ac:dyDescent="0.2">
      <c r="A3443" s="109"/>
      <c r="B3443" s="109"/>
      <c r="C3443" s="633"/>
      <c r="D3443" s="759"/>
      <c r="E3443" s="760"/>
      <c r="F3443" s="836"/>
      <c r="G3443" s="630" t="s">
        <v>493</v>
      </c>
      <c r="H3443" s="630"/>
      <c r="I3443" s="165"/>
      <c r="J3443" s="625" t="s">
        <v>494</v>
      </c>
      <c r="K3443" s="625"/>
      <c r="L3443" s="625"/>
      <c r="M3443" s="625"/>
      <c r="N3443" s="625"/>
      <c r="O3443" s="626"/>
      <c r="P3443" s="590"/>
      <c r="Q3443" s="591"/>
      <c r="R3443" s="590"/>
      <c r="S3443" s="591"/>
      <c r="T3443" s="590"/>
      <c r="U3443" s="591"/>
      <c r="V3443" s="243"/>
      <c r="W3443" s="243"/>
      <c r="X3443" s="243"/>
      <c r="Y3443" s="243"/>
      <c r="Z3443" s="243"/>
      <c r="AA3443" s="243"/>
      <c r="AB3443" s="243"/>
      <c r="AC3443" s="243"/>
      <c r="AD3443" s="243"/>
      <c r="AE3443" s="109"/>
      <c r="AG3443" s="130">
        <f t="shared" si="4997"/>
        <v>15</v>
      </c>
      <c r="AH3443" s="90">
        <f t="shared" si="4998"/>
        <v>0</v>
      </c>
      <c r="AI3443" s="130">
        <f t="shared" si="4999"/>
        <v>0</v>
      </c>
      <c r="AJ3443" s="130">
        <f t="shared" si="5000"/>
        <v>0</v>
      </c>
      <c r="AK3443" s="130">
        <f t="shared" si="5001"/>
        <v>0</v>
      </c>
      <c r="AL3443" s="130">
        <f t="shared" si="5002"/>
        <v>0</v>
      </c>
      <c r="AM3443" s="359">
        <f t="shared" si="5003"/>
        <v>0</v>
      </c>
      <c r="AN3443" s="130">
        <f t="shared" si="5004"/>
        <v>0</v>
      </c>
      <c r="AO3443" s="130">
        <f t="shared" si="5005"/>
        <v>0</v>
      </c>
      <c r="AP3443" s="130">
        <f t="shared" si="5006"/>
        <v>0</v>
      </c>
      <c r="AQ3443" s="130">
        <f t="shared" si="5007"/>
        <v>0</v>
      </c>
      <c r="AR3443" s="359">
        <f t="shared" si="5008"/>
        <v>0</v>
      </c>
      <c r="AS3443" s="130">
        <f t="shared" si="5009"/>
        <v>0</v>
      </c>
      <c r="AT3443" s="130">
        <f t="shared" si="5010"/>
        <v>0</v>
      </c>
      <c r="AU3443" s="130">
        <f t="shared" si="5011"/>
        <v>0</v>
      </c>
      <c r="AV3443" s="130">
        <f t="shared" si="5012"/>
        <v>0</v>
      </c>
      <c r="AW3443" s="359">
        <f t="shared" si="5013"/>
        <v>0</v>
      </c>
      <c r="AX3443" s="130">
        <f t="shared" si="5014"/>
        <v>0</v>
      </c>
      <c r="AY3443" s="130">
        <f t="shared" si="5015"/>
        <v>0</v>
      </c>
      <c r="AZ3443" s="130">
        <f t="shared" si="5016"/>
        <v>0</v>
      </c>
      <c r="BA3443" s="130">
        <f t="shared" si="5017"/>
        <v>0</v>
      </c>
      <c r="BB3443" s="359">
        <f t="shared" si="5018"/>
        <v>0</v>
      </c>
      <c r="BC3443" s="130">
        <f t="shared" si="5019"/>
        <v>0</v>
      </c>
      <c r="BD3443" s="130">
        <f t="shared" si="5020"/>
        <v>0</v>
      </c>
      <c r="BE3443" s="130">
        <f t="shared" si="5021"/>
        <v>0</v>
      </c>
      <c r="BF3443" s="130">
        <f t="shared" si="5022"/>
        <v>0</v>
      </c>
      <c r="BG3443" s="359">
        <f t="shared" si="5023"/>
        <v>0</v>
      </c>
      <c r="BH3443" s="130">
        <f t="shared" si="5024"/>
        <v>0</v>
      </c>
      <c r="BI3443" s="130">
        <f t="shared" si="5025"/>
        <v>0</v>
      </c>
      <c r="BJ3443" s="130">
        <f t="shared" si="5026"/>
        <v>0</v>
      </c>
      <c r="BK3443" s="130">
        <f t="shared" si="5027"/>
        <v>0</v>
      </c>
      <c r="BL3443" s="359">
        <f t="shared" si="5028"/>
        <v>0</v>
      </c>
      <c r="BM3443" s="90">
        <f t="shared" si="5029"/>
        <v>0</v>
      </c>
      <c r="BN3443" s="90" t="s">
        <v>2058</v>
      </c>
      <c r="BO3443" s="90">
        <f>COUNTIF(P3443:Q3444,"NA")</f>
        <v>0</v>
      </c>
      <c r="BP3443" s="90">
        <f>COUNTIF(R3443:S3444,"NA")</f>
        <v>0</v>
      </c>
      <c r="BQ3443" s="90">
        <f>COUNTIF(T3443:U3444,"NA")</f>
        <v>0</v>
      </c>
      <c r="BR3443" s="90">
        <f t="shared" ref="BR3443:BZ3443" si="5245">COUNTIF(V3443:V3444,"NA")</f>
        <v>0</v>
      </c>
      <c r="BS3443" s="90">
        <f t="shared" si="5245"/>
        <v>0</v>
      </c>
      <c r="BT3443" s="90">
        <f t="shared" si="5245"/>
        <v>0</v>
      </c>
      <c r="BU3443" s="90">
        <f t="shared" si="5245"/>
        <v>0</v>
      </c>
      <c r="BV3443" s="90">
        <f t="shared" si="5245"/>
        <v>0</v>
      </c>
      <c r="BW3443" s="90">
        <f t="shared" si="5245"/>
        <v>0</v>
      </c>
      <c r="BX3443" s="90">
        <f t="shared" si="5245"/>
        <v>0</v>
      </c>
      <c r="BY3443" s="90">
        <f t="shared" si="5245"/>
        <v>0</v>
      </c>
      <c r="BZ3443" s="90">
        <f t="shared" si="5245"/>
        <v>0</v>
      </c>
      <c r="CO3443" s="186"/>
      <c r="CP3443" s="186"/>
      <c r="CQ3443" s="186"/>
      <c r="CR3443" s="186"/>
      <c r="CS3443" s="186"/>
      <c r="CT3443" s="186"/>
      <c r="CU3443" s="186"/>
      <c r="CV3443" s="186"/>
      <c r="CW3443" s="186"/>
      <c r="CX3443" s="186"/>
      <c r="CY3443" s="186"/>
      <c r="CZ3443" s="186"/>
      <c r="DA3443" s="186"/>
      <c r="DB3443" s="186"/>
      <c r="DC3443" s="186"/>
      <c r="DD3443" s="186"/>
      <c r="DE3443" s="186"/>
      <c r="DF3443" s="186"/>
      <c r="DG3443" s="186"/>
      <c r="DH3443" s="186"/>
      <c r="DI3443" s="186"/>
      <c r="DJ3443" s="186"/>
      <c r="DK3443" s="186"/>
      <c r="DL3443" s="186"/>
      <c r="DM3443" s="186"/>
      <c r="DN3443" s="186"/>
      <c r="DO3443" s="186"/>
      <c r="DP3443" s="186"/>
      <c r="DQ3443" s="186"/>
      <c r="DR3443" s="186"/>
    </row>
    <row r="3444" spans="1:123" ht="15" customHeight="1" x14ac:dyDescent="0.2">
      <c r="A3444" s="109"/>
      <c r="B3444" s="109"/>
      <c r="C3444" s="633"/>
      <c r="D3444" s="759"/>
      <c r="E3444" s="760"/>
      <c r="F3444" s="836"/>
      <c r="G3444" s="630" t="s">
        <v>495</v>
      </c>
      <c r="H3444" s="630"/>
      <c r="I3444" s="165"/>
      <c r="J3444" s="625" t="s">
        <v>496</v>
      </c>
      <c r="K3444" s="625"/>
      <c r="L3444" s="625"/>
      <c r="M3444" s="625"/>
      <c r="N3444" s="625"/>
      <c r="O3444" s="626"/>
      <c r="P3444" s="590"/>
      <c r="Q3444" s="591"/>
      <c r="R3444" s="590"/>
      <c r="S3444" s="591"/>
      <c r="T3444" s="590"/>
      <c r="U3444" s="591"/>
      <c r="V3444" s="243"/>
      <c r="W3444" s="243"/>
      <c r="X3444" s="243"/>
      <c r="Y3444" s="243"/>
      <c r="Z3444" s="243"/>
      <c r="AA3444" s="243"/>
      <c r="AB3444" s="243"/>
      <c r="AC3444" s="243"/>
      <c r="AD3444" s="243"/>
      <c r="AE3444" s="109"/>
      <c r="AG3444" s="130">
        <f t="shared" si="4997"/>
        <v>15</v>
      </c>
      <c r="AH3444" s="90">
        <f t="shared" si="4998"/>
        <v>0</v>
      </c>
      <c r="AI3444" s="130">
        <f t="shared" si="4999"/>
        <v>0</v>
      </c>
      <c r="AJ3444" s="130">
        <f t="shared" si="5000"/>
        <v>0</v>
      </c>
      <c r="AK3444" s="130">
        <f t="shared" si="5001"/>
        <v>0</v>
      </c>
      <c r="AL3444" s="130">
        <f t="shared" si="5002"/>
        <v>0</v>
      </c>
      <c r="AM3444" s="359">
        <f t="shared" si="5003"/>
        <v>0</v>
      </c>
      <c r="AN3444" s="130">
        <f t="shared" si="5004"/>
        <v>0</v>
      </c>
      <c r="AO3444" s="130">
        <f t="shared" si="5005"/>
        <v>0</v>
      </c>
      <c r="AP3444" s="130">
        <f t="shared" si="5006"/>
        <v>0</v>
      </c>
      <c r="AQ3444" s="130">
        <f t="shared" si="5007"/>
        <v>0</v>
      </c>
      <c r="AR3444" s="359">
        <f t="shared" si="5008"/>
        <v>0</v>
      </c>
      <c r="AS3444" s="130">
        <f t="shared" si="5009"/>
        <v>0</v>
      </c>
      <c r="AT3444" s="130">
        <f t="shared" si="5010"/>
        <v>0</v>
      </c>
      <c r="AU3444" s="130">
        <f t="shared" si="5011"/>
        <v>0</v>
      </c>
      <c r="AV3444" s="130">
        <f t="shared" si="5012"/>
        <v>0</v>
      </c>
      <c r="AW3444" s="359">
        <f t="shared" si="5013"/>
        <v>0</v>
      </c>
      <c r="AX3444" s="130">
        <f t="shared" si="5014"/>
        <v>0</v>
      </c>
      <c r="AY3444" s="130">
        <f t="shared" si="5015"/>
        <v>0</v>
      </c>
      <c r="AZ3444" s="130">
        <f t="shared" si="5016"/>
        <v>0</v>
      </c>
      <c r="BA3444" s="130">
        <f t="shared" si="5017"/>
        <v>0</v>
      </c>
      <c r="BB3444" s="359">
        <f t="shared" si="5018"/>
        <v>0</v>
      </c>
      <c r="BC3444" s="130">
        <f t="shared" si="5019"/>
        <v>0</v>
      </c>
      <c r="BD3444" s="130">
        <f t="shared" si="5020"/>
        <v>0</v>
      </c>
      <c r="BE3444" s="130">
        <f t="shared" si="5021"/>
        <v>0</v>
      </c>
      <c r="BF3444" s="130">
        <f t="shared" si="5022"/>
        <v>0</v>
      </c>
      <c r="BG3444" s="359">
        <f t="shared" si="5023"/>
        <v>0</v>
      </c>
      <c r="BH3444" s="130">
        <f t="shared" si="5024"/>
        <v>0</v>
      </c>
      <c r="BI3444" s="130">
        <f t="shared" si="5025"/>
        <v>0</v>
      </c>
      <c r="BJ3444" s="130">
        <f t="shared" si="5026"/>
        <v>0</v>
      </c>
      <c r="BK3444" s="130">
        <f t="shared" si="5027"/>
        <v>0</v>
      </c>
      <c r="BL3444" s="359">
        <f t="shared" si="5028"/>
        <v>0</v>
      </c>
      <c r="BM3444" s="90">
        <f t="shared" si="5029"/>
        <v>0</v>
      </c>
      <c r="BN3444" s="90" t="s">
        <v>2078</v>
      </c>
      <c r="BO3444" s="90">
        <f>SUM(P3443:Q3444)</f>
        <v>0</v>
      </c>
      <c r="BP3444" s="90">
        <f>SUM(R3443:S3444)</f>
        <v>0</v>
      </c>
      <c r="BQ3444" s="90">
        <f>SUM(T3443:U3444)</f>
        <v>0</v>
      </c>
      <c r="BR3444" s="90">
        <f t="shared" ref="BR3444:BZ3444" si="5246">SUM(V3443:V3444)</f>
        <v>0</v>
      </c>
      <c r="BS3444" s="90">
        <f t="shared" si="5246"/>
        <v>0</v>
      </c>
      <c r="BT3444" s="90">
        <f t="shared" si="5246"/>
        <v>0</v>
      </c>
      <c r="BU3444" s="90">
        <f t="shared" si="5246"/>
        <v>0</v>
      </c>
      <c r="BV3444" s="90">
        <f t="shared" si="5246"/>
        <v>0</v>
      </c>
      <c r="BW3444" s="90">
        <f t="shared" si="5246"/>
        <v>0</v>
      </c>
      <c r="BX3444" s="90">
        <f t="shared" si="5246"/>
        <v>0</v>
      </c>
      <c r="BY3444" s="90">
        <f t="shared" si="5246"/>
        <v>0</v>
      </c>
      <c r="BZ3444" s="90">
        <f t="shared" si="5246"/>
        <v>0</v>
      </c>
      <c r="CO3444" s="186"/>
      <c r="CP3444" s="186"/>
      <c r="CQ3444" s="186"/>
      <c r="CR3444" s="186"/>
      <c r="CS3444" s="186"/>
      <c r="CT3444" s="186"/>
      <c r="CU3444" s="186"/>
      <c r="CV3444" s="186"/>
      <c r="CW3444" s="186"/>
      <c r="CX3444" s="186"/>
      <c r="CY3444" s="186"/>
      <c r="CZ3444" s="186"/>
      <c r="DA3444" s="186"/>
      <c r="DB3444" s="186"/>
      <c r="DC3444" s="186"/>
      <c r="DD3444" s="186"/>
      <c r="DE3444" s="186"/>
      <c r="DF3444" s="186"/>
      <c r="DG3444" s="186"/>
      <c r="DH3444" s="186"/>
      <c r="DI3444" s="186"/>
      <c r="DJ3444" s="186"/>
      <c r="DK3444" s="186"/>
      <c r="DL3444" s="186"/>
      <c r="DM3444" s="186"/>
      <c r="DN3444" s="186"/>
      <c r="DO3444" s="186"/>
      <c r="DP3444" s="186"/>
      <c r="DQ3444" s="186"/>
      <c r="DR3444" s="186"/>
    </row>
    <row r="3445" spans="1:123" ht="15" customHeight="1" x14ac:dyDescent="0.2">
      <c r="A3445" s="109"/>
      <c r="B3445" s="109"/>
      <c r="C3445" s="633"/>
      <c r="D3445" s="759"/>
      <c r="E3445" s="760"/>
      <c r="F3445" s="836"/>
      <c r="G3445" s="629" t="s">
        <v>497</v>
      </c>
      <c r="H3445" s="629"/>
      <c r="I3445" s="587" t="s">
        <v>498</v>
      </c>
      <c r="J3445" s="588"/>
      <c r="K3445" s="588"/>
      <c r="L3445" s="588"/>
      <c r="M3445" s="588"/>
      <c r="N3445" s="588"/>
      <c r="O3445" s="589"/>
      <c r="P3445" s="590"/>
      <c r="Q3445" s="591"/>
      <c r="R3445" s="590"/>
      <c r="S3445" s="591"/>
      <c r="T3445" s="590"/>
      <c r="U3445" s="591"/>
      <c r="V3445" s="243"/>
      <c r="W3445" s="243"/>
      <c r="X3445" s="243"/>
      <c r="Y3445" s="243"/>
      <c r="Z3445" s="243"/>
      <c r="AA3445" s="243"/>
      <c r="AB3445" s="243"/>
      <c r="AC3445" s="243"/>
      <c r="AD3445" s="243"/>
      <c r="AE3445" s="109"/>
      <c r="AG3445" s="130">
        <f t="shared" si="4997"/>
        <v>15</v>
      </c>
      <c r="AH3445" s="90">
        <f t="shared" si="4998"/>
        <v>0</v>
      </c>
      <c r="AI3445" s="130">
        <f t="shared" si="4999"/>
        <v>0</v>
      </c>
      <c r="AJ3445" s="130">
        <f t="shared" si="5000"/>
        <v>0</v>
      </c>
      <c r="AK3445" s="130">
        <f t="shared" si="5001"/>
        <v>0</v>
      </c>
      <c r="AL3445" s="130">
        <f t="shared" si="5002"/>
        <v>0</v>
      </c>
      <c r="AM3445" s="359">
        <f t="shared" si="5003"/>
        <v>0</v>
      </c>
      <c r="AN3445" s="130">
        <f t="shared" si="5004"/>
        <v>0</v>
      </c>
      <c r="AO3445" s="130">
        <f t="shared" si="5005"/>
        <v>0</v>
      </c>
      <c r="AP3445" s="130">
        <f t="shared" si="5006"/>
        <v>0</v>
      </c>
      <c r="AQ3445" s="130">
        <f t="shared" si="5007"/>
        <v>0</v>
      </c>
      <c r="AR3445" s="359">
        <f t="shared" si="5008"/>
        <v>0</v>
      </c>
      <c r="AS3445" s="130">
        <f t="shared" si="5009"/>
        <v>0</v>
      </c>
      <c r="AT3445" s="130">
        <f t="shared" si="5010"/>
        <v>0</v>
      </c>
      <c r="AU3445" s="130">
        <f t="shared" si="5011"/>
        <v>0</v>
      </c>
      <c r="AV3445" s="130">
        <f t="shared" si="5012"/>
        <v>0</v>
      </c>
      <c r="AW3445" s="359">
        <f t="shared" si="5013"/>
        <v>0</v>
      </c>
      <c r="AX3445" s="130">
        <f t="shared" si="5014"/>
        <v>0</v>
      </c>
      <c r="AY3445" s="130">
        <f t="shared" si="5015"/>
        <v>0</v>
      </c>
      <c r="AZ3445" s="130">
        <f t="shared" si="5016"/>
        <v>0</v>
      </c>
      <c r="BA3445" s="130">
        <f t="shared" si="5017"/>
        <v>0</v>
      </c>
      <c r="BB3445" s="359">
        <f t="shared" si="5018"/>
        <v>0</v>
      </c>
      <c r="BC3445" s="130">
        <f t="shared" si="5019"/>
        <v>0</v>
      </c>
      <c r="BD3445" s="130">
        <f t="shared" si="5020"/>
        <v>0</v>
      </c>
      <c r="BE3445" s="130">
        <f t="shared" si="5021"/>
        <v>0</v>
      </c>
      <c r="BF3445" s="130">
        <f t="shared" si="5022"/>
        <v>0</v>
      </c>
      <c r="BG3445" s="359">
        <f t="shared" si="5023"/>
        <v>0</v>
      </c>
      <c r="BH3445" s="130">
        <f t="shared" si="5024"/>
        <v>0</v>
      </c>
      <c r="BI3445" s="130">
        <f t="shared" si="5025"/>
        <v>0</v>
      </c>
      <c r="BJ3445" s="130">
        <f t="shared" si="5026"/>
        <v>0</v>
      </c>
      <c r="BK3445" s="130">
        <f t="shared" si="5027"/>
        <v>0</v>
      </c>
      <c r="BL3445" s="359">
        <f t="shared" si="5028"/>
        <v>0</v>
      </c>
      <c r="BM3445" s="90">
        <f t="shared" si="5029"/>
        <v>0</v>
      </c>
      <c r="BN3445" s="90" t="s">
        <v>2029</v>
      </c>
      <c r="BO3445" s="90">
        <f>COUNTIF(P3443:Q3444,"NS")</f>
        <v>0</v>
      </c>
      <c r="BP3445" s="90">
        <f>COUNTIF(R3443:S3444,"NS")</f>
        <v>0</v>
      </c>
      <c r="BQ3445" s="90">
        <f>COUNTIF(T3443:U3444,"NS")</f>
        <v>0</v>
      </c>
      <c r="BR3445" s="90">
        <f t="shared" ref="BR3445:BZ3445" si="5247">COUNTIF(V3443:V3444,"NS")</f>
        <v>0</v>
      </c>
      <c r="BS3445" s="90">
        <f t="shared" si="5247"/>
        <v>0</v>
      </c>
      <c r="BT3445" s="90">
        <f t="shared" si="5247"/>
        <v>0</v>
      </c>
      <c r="BU3445" s="90">
        <f t="shared" si="5247"/>
        <v>0</v>
      </c>
      <c r="BV3445" s="90">
        <f t="shared" si="5247"/>
        <v>0</v>
      </c>
      <c r="BW3445" s="90">
        <f t="shared" si="5247"/>
        <v>0</v>
      </c>
      <c r="BX3445" s="90">
        <f t="shared" si="5247"/>
        <v>0</v>
      </c>
      <c r="BY3445" s="90">
        <f t="shared" si="5247"/>
        <v>0</v>
      </c>
      <c r="BZ3445" s="90">
        <f t="shared" si="5247"/>
        <v>0</v>
      </c>
      <c r="CO3445" s="186"/>
      <c r="CP3445" s="186"/>
      <c r="CQ3445" s="186"/>
      <c r="CR3445" s="186"/>
      <c r="CS3445" s="186"/>
      <c r="CT3445" s="186"/>
      <c r="CU3445" s="186"/>
      <c r="CV3445" s="186"/>
      <c r="CW3445" s="186"/>
      <c r="CX3445" s="186"/>
      <c r="CY3445" s="186"/>
      <c r="CZ3445" s="186"/>
      <c r="DA3445" s="186"/>
      <c r="DB3445" s="186"/>
      <c r="DC3445" s="186"/>
      <c r="DD3445" s="186"/>
      <c r="DE3445" s="186"/>
      <c r="DF3445" s="186"/>
      <c r="DG3445" s="186"/>
      <c r="DH3445" s="186"/>
      <c r="DI3445" s="186"/>
      <c r="DJ3445" s="186"/>
      <c r="DK3445" s="186"/>
      <c r="DL3445" s="186"/>
      <c r="DM3445" s="186"/>
      <c r="DN3445" s="186"/>
      <c r="DO3445" s="186"/>
      <c r="DP3445" s="186"/>
      <c r="DQ3445" s="186"/>
      <c r="DR3445" s="186"/>
    </row>
    <row r="3446" spans="1:123" ht="15" customHeight="1" x14ac:dyDescent="0.2">
      <c r="A3446" s="109"/>
      <c r="B3446" s="109"/>
      <c r="C3446" s="633"/>
      <c r="D3446" s="759"/>
      <c r="E3446" s="760"/>
      <c r="F3446" s="836"/>
      <c r="G3446" s="629" t="s">
        <v>499</v>
      </c>
      <c r="H3446" s="629"/>
      <c r="I3446" s="587" t="s">
        <v>500</v>
      </c>
      <c r="J3446" s="588"/>
      <c r="K3446" s="588"/>
      <c r="L3446" s="588"/>
      <c r="M3446" s="588"/>
      <c r="N3446" s="588"/>
      <c r="O3446" s="589"/>
      <c r="P3446" s="590"/>
      <c r="Q3446" s="591"/>
      <c r="R3446" s="590"/>
      <c r="S3446" s="591"/>
      <c r="T3446" s="590"/>
      <c r="U3446" s="591"/>
      <c r="V3446" s="243"/>
      <c r="W3446" s="243"/>
      <c r="X3446" s="243"/>
      <c r="Y3446" s="243"/>
      <c r="Z3446" s="243"/>
      <c r="AA3446" s="243"/>
      <c r="AB3446" s="243"/>
      <c r="AC3446" s="243"/>
      <c r="AD3446" s="243"/>
      <c r="AE3446" s="109"/>
      <c r="AG3446" s="130">
        <f t="shared" si="4997"/>
        <v>15</v>
      </c>
      <c r="AH3446" s="90">
        <f t="shared" si="4998"/>
        <v>0</v>
      </c>
      <c r="AI3446" s="130">
        <f t="shared" si="4999"/>
        <v>0</v>
      </c>
      <c r="AJ3446" s="130">
        <f t="shared" si="5000"/>
        <v>0</v>
      </c>
      <c r="AK3446" s="130">
        <f t="shared" si="5001"/>
        <v>0</v>
      </c>
      <c r="AL3446" s="130">
        <f t="shared" si="5002"/>
        <v>0</v>
      </c>
      <c r="AM3446" s="359">
        <f t="shared" si="5003"/>
        <v>0</v>
      </c>
      <c r="AN3446" s="130">
        <f t="shared" si="5004"/>
        <v>0</v>
      </c>
      <c r="AO3446" s="130">
        <f t="shared" si="5005"/>
        <v>0</v>
      </c>
      <c r="AP3446" s="130">
        <f t="shared" si="5006"/>
        <v>0</v>
      </c>
      <c r="AQ3446" s="130">
        <f t="shared" si="5007"/>
        <v>0</v>
      </c>
      <c r="AR3446" s="359">
        <f t="shared" si="5008"/>
        <v>0</v>
      </c>
      <c r="AS3446" s="130">
        <f t="shared" si="5009"/>
        <v>0</v>
      </c>
      <c r="AT3446" s="130">
        <f t="shared" si="5010"/>
        <v>0</v>
      </c>
      <c r="AU3446" s="130">
        <f t="shared" si="5011"/>
        <v>0</v>
      </c>
      <c r="AV3446" s="130">
        <f t="shared" si="5012"/>
        <v>0</v>
      </c>
      <c r="AW3446" s="359">
        <f t="shared" si="5013"/>
        <v>0</v>
      </c>
      <c r="AX3446" s="130">
        <f t="shared" si="5014"/>
        <v>0</v>
      </c>
      <c r="AY3446" s="130">
        <f t="shared" si="5015"/>
        <v>0</v>
      </c>
      <c r="AZ3446" s="130">
        <f t="shared" si="5016"/>
        <v>0</v>
      </c>
      <c r="BA3446" s="130">
        <f t="shared" si="5017"/>
        <v>0</v>
      </c>
      <c r="BB3446" s="359">
        <f t="shared" si="5018"/>
        <v>0</v>
      </c>
      <c r="BC3446" s="130">
        <f t="shared" si="5019"/>
        <v>0</v>
      </c>
      <c r="BD3446" s="130">
        <f t="shared" si="5020"/>
        <v>0</v>
      </c>
      <c r="BE3446" s="130">
        <f t="shared" si="5021"/>
        <v>0</v>
      </c>
      <c r="BF3446" s="130">
        <f t="shared" si="5022"/>
        <v>0</v>
      </c>
      <c r="BG3446" s="359">
        <f t="shared" si="5023"/>
        <v>0</v>
      </c>
      <c r="BH3446" s="130">
        <f t="shared" si="5024"/>
        <v>0</v>
      </c>
      <c r="BI3446" s="130">
        <f t="shared" si="5025"/>
        <v>0</v>
      </c>
      <c r="BJ3446" s="130">
        <f t="shared" si="5026"/>
        <v>0</v>
      </c>
      <c r="BK3446" s="130">
        <f t="shared" si="5027"/>
        <v>0</v>
      </c>
      <c r="BL3446" s="359">
        <f t="shared" si="5028"/>
        <v>0</v>
      </c>
      <c r="BM3446" s="90">
        <f t="shared" si="5029"/>
        <v>0</v>
      </c>
      <c r="BN3446" s="90" t="s">
        <v>2104</v>
      </c>
      <c r="BO3446" s="90">
        <f>P3442</f>
        <v>0</v>
      </c>
      <c r="BP3446" s="90">
        <f>R3442</f>
        <v>0</v>
      </c>
      <c r="BQ3446" s="90">
        <f>T3442</f>
        <v>0</v>
      </c>
      <c r="BR3446" s="90">
        <f>V3442</f>
        <v>0</v>
      </c>
      <c r="BS3446" s="90">
        <f t="shared" ref="BS3446" si="5248">W3442</f>
        <v>0</v>
      </c>
      <c r="BT3446" s="90">
        <f t="shared" ref="BT3446:BY3446" si="5249">X3442</f>
        <v>0</v>
      </c>
      <c r="BU3446" s="90">
        <f t="shared" si="5249"/>
        <v>0</v>
      </c>
      <c r="BV3446" s="90">
        <f t="shared" si="5249"/>
        <v>0</v>
      </c>
      <c r="BW3446" s="90">
        <f t="shared" si="5249"/>
        <v>0</v>
      </c>
      <c r="BX3446" s="90">
        <f t="shared" si="5249"/>
        <v>0</v>
      </c>
      <c r="BY3446" s="90">
        <f t="shared" si="5249"/>
        <v>0</v>
      </c>
      <c r="BZ3446" s="90">
        <f t="shared" ref="BZ3446" si="5250">AD3442</f>
        <v>0</v>
      </c>
      <c r="CO3446" s="186"/>
      <c r="CP3446" s="186"/>
      <c r="CQ3446" s="186"/>
      <c r="CR3446" s="186"/>
      <c r="CS3446" s="186"/>
      <c r="CT3446" s="186"/>
      <c r="CU3446" s="186"/>
      <c r="CV3446" s="186"/>
      <c r="CW3446" s="186"/>
      <c r="CX3446" s="186"/>
      <c r="CY3446" s="186"/>
      <c r="CZ3446" s="186"/>
      <c r="DA3446" s="186"/>
      <c r="DB3446" s="186"/>
      <c r="DC3446" s="186"/>
      <c r="DD3446" s="186"/>
      <c r="DE3446" s="186"/>
      <c r="DF3446" s="186"/>
      <c r="DG3446" s="186"/>
      <c r="DH3446" s="186"/>
      <c r="DI3446" s="186"/>
      <c r="DJ3446" s="186"/>
      <c r="DK3446" s="186"/>
      <c r="DL3446" s="186"/>
      <c r="DM3446" s="186"/>
      <c r="DN3446" s="186"/>
      <c r="DO3446" s="186"/>
      <c r="DP3446" s="186"/>
      <c r="DQ3446" s="186"/>
      <c r="DR3446" s="186"/>
    </row>
    <row r="3447" spans="1:123" ht="24" customHeight="1" x14ac:dyDescent="0.2">
      <c r="A3447" s="109"/>
      <c r="B3447" s="109"/>
      <c r="C3447" s="634"/>
      <c r="D3447" s="761"/>
      <c r="E3447" s="762"/>
      <c r="F3447" s="837"/>
      <c r="G3447" s="629" t="s">
        <v>501</v>
      </c>
      <c r="H3447" s="629"/>
      <c r="I3447" s="587" t="s">
        <v>502</v>
      </c>
      <c r="J3447" s="588"/>
      <c r="K3447" s="588"/>
      <c r="L3447" s="588"/>
      <c r="M3447" s="588"/>
      <c r="N3447" s="588"/>
      <c r="O3447" s="589"/>
      <c r="P3447" s="590"/>
      <c r="Q3447" s="591"/>
      <c r="R3447" s="590"/>
      <c r="S3447" s="591"/>
      <c r="T3447" s="590"/>
      <c r="U3447" s="591"/>
      <c r="V3447" s="243"/>
      <c r="W3447" s="243"/>
      <c r="X3447" s="243"/>
      <c r="Y3447" s="243"/>
      <c r="Z3447" s="243"/>
      <c r="AA3447" s="243"/>
      <c r="AB3447" s="243"/>
      <c r="AC3447" s="243"/>
      <c r="AD3447" s="243"/>
      <c r="AE3447" s="109"/>
      <c r="AG3447" s="130">
        <f t="shared" si="4997"/>
        <v>15</v>
      </c>
      <c r="AH3447" s="90">
        <f t="shared" si="4998"/>
        <v>0</v>
      </c>
      <c r="AI3447" s="130">
        <f t="shared" si="4999"/>
        <v>0</v>
      </c>
      <c r="AJ3447" s="130">
        <f t="shared" si="5000"/>
        <v>0</v>
      </c>
      <c r="AK3447" s="130">
        <f t="shared" si="5001"/>
        <v>0</v>
      </c>
      <c r="AL3447" s="130">
        <f t="shared" si="5002"/>
        <v>0</v>
      </c>
      <c r="AM3447" s="359">
        <f t="shared" si="5003"/>
        <v>0</v>
      </c>
      <c r="AN3447" s="130">
        <f t="shared" si="5004"/>
        <v>0</v>
      </c>
      <c r="AO3447" s="130">
        <f t="shared" si="5005"/>
        <v>0</v>
      </c>
      <c r="AP3447" s="130">
        <f t="shared" si="5006"/>
        <v>0</v>
      </c>
      <c r="AQ3447" s="130">
        <f t="shared" si="5007"/>
        <v>0</v>
      </c>
      <c r="AR3447" s="359">
        <f t="shared" si="5008"/>
        <v>0</v>
      </c>
      <c r="AS3447" s="130">
        <f t="shared" si="5009"/>
        <v>0</v>
      </c>
      <c r="AT3447" s="130">
        <f t="shared" si="5010"/>
        <v>0</v>
      </c>
      <c r="AU3447" s="130">
        <f t="shared" si="5011"/>
        <v>0</v>
      </c>
      <c r="AV3447" s="130">
        <f t="shared" si="5012"/>
        <v>0</v>
      </c>
      <c r="AW3447" s="359">
        <f t="shared" si="5013"/>
        <v>0</v>
      </c>
      <c r="AX3447" s="130">
        <f t="shared" si="5014"/>
        <v>0</v>
      </c>
      <c r="AY3447" s="130">
        <f t="shared" si="5015"/>
        <v>0</v>
      </c>
      <c r="AZ3447" s="130">
        <f t="shared" si="5016"/>
        <v>0</v>
      </c>
      <c r="BA3447" s="130">
        <f t="shared" si="5017"/>
        <v>0</v>
      </c>
      <c r="BB3447" s="359">
        <f t="shared" si="5018"/>
        <v>0</v>
      </c>
      <c r="BC3447" s="130">
        <f t="shared" si="5019"/>
        <v>0</v>
      </c>
      <c r="BD3447" s="130">
        <f t="shared" si="5020"/>
        <v>0</v>
      </c>
      <c r="BE3447" s="130">
        <f t="shared" si="5021"/>
        <v>0</v>
      </c>
      <c r="BF3447" s="130">
        <f t="shared" si="5022"/>
        <v>0</v>
      </c>
      <c r="BG3447" s="359">
        <f t="shared" si="5023"/>
        <v>0</v>
      </c>
      <c r="BH3447" s="130">
        <f t="shared" si="5024"/>
        <v>0</v>
      </c>
      <c r="BI3447" s="130">
        <f t="shared" si="5025"/>
        <v>0</v>
      </c>
      <c r="BJ3447" s="130">
        <f t="shared" si="5026"/>
        <v>0</v>
      </c>
      <c r="BK3447" s="130">
        <f t="shared" si="5027"/>
        <v>0</v>
      </c>
      <c r="BL3447" s="359">
        <f t="shared" si="5028"/>
        <v>0</v>
      </c>
      <c r="BM3447" s="90">
        <f t="shared" si="5029"/>
        <v>0</v>
      </c>
      <c r="CO3447" s="186"/>
      <c r="CP3447" s="186"/>
      <c r="CQ3447" s="186"/>
      <c r="CR3447" s="186"/>
      <c r="CS3447" s="186"/>
      <c r="CT3447" s="186"/>
      <c r="CU3447" s="186"/>
      <c r="CV3447" s="186"/>
      <c r="CW3447" s="186"/>
      <c r="CX3447" s="186"/>
      <c r="CY3447" s="186"/>
      <c r="CZ3447" s="186"/>
      <c r="DA3447" s="186"/>
      <c r="DB3447" s="186"/>
      <c r="DC3447" s="186"/>
      <c r="DD3447" s="186"/>
      <c r="DE3447" s="186"/>
      <c r="DF3447" s="186"/>
      <c r="DG3447" s="186"/>
      <c r="DH3447" s="186"/>
      <c r="DI3447" s="186"/>
      <c r="DJ3447" s="186"/>
      <c r="DK3447" s="186"/>
      <c r="DL3447" s="186"/>
      <c r="DM3447" s="186"/>
      <c r="DN3447" s="186"/>
      <c r="DO3447" s="186"/>
      <c r="DP3447" s="186"/>
      <c r="DQ3447" s="186"/>
      <c r="DR3447" s="186"/>
    </row>
    <row r="3448" spans="1:123" ht="15" customHeight="1" x14ac:dyDescent="0.25">
      <c r="A3448" s="109"/>
      <c r="B3448" s="109"/>
      <c r="C3448" s="740" t="s">
        <v>511</v>
      </c>
      <c r="D3448" s="757" t="s">
        <v>512</v>
      </c>
      <c r="E3448" s="758"/>
      <c r="F3448" s="835"/>
      <c r="G3448" s="629" t="s">
        <v>505</v>
      </c>
      <c r="H3448" s="629"/>
      <c r="I3448" s="587" t="s">
        <v>506</v>
      </c>
      <c r="J3448" s="588"/>
      <c r="K3448" s="588"/>
      <c r="L3448" s="588"/>
      <c r="M3448" s="588"/>
      <c r="N3448" s="588"/>
      <c r="O3448" s="589"/>
      <c r="P3448" s="590"/>
      <c r="Q3448" s="591"/>
      <c r="R3448" s="590"/>
      <c r="S3448" s="591"/>
      <c r="T3448" s="590"/>
      <c r="U3448" s="591"/>
      <c r="V3448" s="243"/>
      <c r="W3448" s="243"/>
      <c r="X3448" s="243"/>
      <c r="Y3448" s="243"/>
      <c r="Z3448" s="243"/>
      <c r="AA3448" s="243"/>
      <c r="AB3448" s="243"/>
      <c r="AC3448" s="243"/>
      <c r="AD3448" s="243"/>
      <c r="AE3448" s="109"/>
      <c r="AG3448" s="130">
        <f t="shared" si="4997"/>
        <v>15</v>
      </c>
      <c r="AH3448" s="90">
        <f t="shared" si="4998"/>
        <v>0</v>
      </c>
      <c r="AI3448" s="130">
        <f t="shared" si="4999"/>
        <v>0</v>
      </c>
      <c r="AJ3448" s="130">
        <f t="shared" si="5000"/>
        <v>0</v>
      </c>
      <c r="AK3448" s="130">
        <f t="shared" si="5001"/>
        <v>0</v>
      </c>
      <c r="AL3448" s="130">
        <f t="shared" si="5002"/>
        <v>0</v>
      </c>
      <c r="AM3448" s="359">
        <f t="shared" si="5003"/>
        <v>0</v>
      </c>
      <c r="AN3448" s="130">
        <f t="shared" si="5004"/>
        <v>0</v>
      </c>
      <c r="AO3448" s="130">
        <f t="shared" si="5005"/>
        <v>0</v>
      </c>
      <c r="AP3448" s="130">
        <f t="shared" si="5006"/>
        <v>0</v>
      </c>
      <c r="AQ3448" s="130">
        <f t="shared" si="5007"/>
        <v>0</v>
      </c>
      <c r="AR3448" s="359">
        <f t="shared" si="5008"/>
        <v>0</v>
      </c>
      <c r="AS3448" s="130">
        <f t="shared" si="5009"/>
        <v>0</v>
      </c>
      <c r="AT3448" s="130">
        <f t="shared" si="5010"/>
        <v>0</v>
      </c>
      <c r="AU3448" s="130">
        <f t="shared" si="5011"/>
        <v>0</v>
      </c>
      <c r="AV3448" s="130">
        <f t="shared" si="5012"/>
        <v>0</v>
      </c>
      <c r="AW3448" s="359">
        <f t="shared" si="5013"/>
        <v>0</v>
      </c>
      <c r="AX3448" s="130">
        <f t="shared" si="5014"/>
        <v>0</v>
      </c>
      <c r="AY3448" s="130">
        <f t="shared" si="5015"/>
        <v>0</v>
      </c>
      <c r="AZ3448" s="130">
        <f t="shared" si="5016"/>
        <v>0</v>
      </c>
      <c r="BA3448" s="130">
        <f t="shared" si="5017"/>
        <v>0</v>
      </c>
      <c r="BB3448" s="359">
        <f t="shared" si="5018"/>
        <v>0</v>
      </c>
      <c r="BC3448" s="130">
        <f t="shared" si="5019"/>
        <v>0</v>
      </c>
      <c r="BD3448" s="130">
        <f t="shared" si="5020"/>
        <v>0</v>
      </c>
      <c r="BE3448" s="130">
        <f t="shared" si="5021"/>
        <v>0</v>
      </c>
      <c r="BF3448" s="130">
        <f t="shared" si="5022"/>
        <v>0</v>
      </c>
      <c r="BG3448" s="359">
        <f t="shared" si="5023"/>
        <v>0</v>
      </c>
      <c r="BH3448" s="130">
        <f t="shared" si="5024"/>
        <v>0</v>
      </c>
      <c r="BI3448" s="130">
        <f t="shared" si="5025"/>
        <v>0</v>
      </c>
      <c r="BJ3448" s="130">
        <f t="shared" si="5026"/>
        <v>0</v>
      </c>
      <c r="BK3448" s="130">
        <f t="shared" si="5027"/>
        <v>0</v>
      </c>
      <c r="BL3448" s="359">
        <f t="shared" si="5028"/>
        <v>0</v>
      </c>
      <c r="BM3448" s="90">
        <f t="shared" si="5029"/>
        <v>0</v>
      </c>
      <c r="CO3448" s="297" t="s">
        <v>2171</v>
      </c>
      <c r="CP3448" s="297">
        <f>IF(AND(SUM(P3448:Q3450)=0,COUNTIF(P3448:Q3450,"NS")&gt;0),"NS",SUM(P3448:Q3450))</f>
        <v>0</v>
      </c>
      <c r="CQ3448" s="297">
        <f>IF(AND(SUM(R3448:S3450)=0,COUNTIF(R3448:S3450,"NS")&gt;0),"NS",SUM(R3448:S3450))</f>
        <v>0</v>
      </c>
      <c r="CR3448" s="297">
        <f>IF(AND(SUM(T3448:U3450)=0,COUNTIF(T3448:U3450,"NS")&gt;0),"NS",SUM(T3448:U3450))</f>
        <v>0</v>
      </c>
      <c r="CS3448" s="297">
        <f t="shared" ref="CS3448" si="5251">IF(AND(SUM(V3448:V3450)=0,COUNTIF(V3448:V3450,"NS")&gt;0),"NS",SUM(V3448:V3450))</f>
        <v>0</v>
      </c>
      <c r="CT3448" s="297">
        <f t="shared" ref="CT3448" si="5252">IF(AND(SUM(W3448:W3450)=0,COUNTIF(W3448:W3450,"NS")&gt;0),"NS",SUM(W3448:W3450))</f>
        <v>0</v>
      </c>
      <c r="CU3448" s="297">
        <f t="shared" ref="CU3448" si="5253">IF(AND(SUM(X3448:X3450)=0,COUNTIF(X3448:X3450,"NS")&gt;0),"NS",SUM(X3448:X3450))</f>
        <v>0</v>
      </c>
      <c r="CV3448" s="297">
        <f t="shared" ref="CV3448" si="5254">IF(AND(SUM(Y3448:Y3450)=0,COUNTIF(Y3448:Y3450,"NS")&gt;0),"NS",SUM(Y3448:Y3450))</f>
        <v>0</v>
      </c>
      <c r="CW3448" s="297">
        <f t="shared" ref="CW3448" si="5255">IF(AND(SUM(Z3448:Z3450)=0,COUNTIF(Z3448:Z3450,"NS")&gt;0),"NS",SUM(Z3448:Z3450))</f>
        <v>0</v>
      </c>
      <c r="CX3448" s="297">
        <f t="shared" ref="CX3448" si="5256">IF(AND(SUM(AA3448:AA3450)=0,COUNTIF(AA3448:AA3450,"NS")&gt;0),"NS",SUM(AA3448:AA3450))</f>
        <v>0</v>
      </c>
      <c r="CY3448" s="297">
        <f t="shared" ref="CY3448" si="5257">IF(AND(SUM(AB3448:AB3450)=0,COUNTIF(AB3448:AB3450,"NS")&gt;0),"NS",SUM(AB3448:AB3450))</f>
        <v>0</v>
      </c>
      <c r="CZ3448" s="297">
        <f t="shared" ref="CZ3448" si="5258">IF(AND(SUM(AC3448:AC3450)=0,COUNTIF(AC3448:AC3450,"NS")&gt;0),"NS",SUM(AC3448:AC3450))</f>
        <v>0</v>
      </c>
      <c r="DA3448" s="297">
        <f t="shared" ref="DA3448" si="5259">IF(AND(SUM(AD3448:AD3450)=0,COUNTIF(AD3448:AD3450,"NS")&gt;0),"NS",SUM(AD3448:AD3450))</f>
        <v>0</v>
      </c>
      <c r="DB3448" s="186"/>
      <c r="DC3448" s="186"/>
      <c r="DD3448" s="186"/>
      <c r="DE3448" s="186"/>
      <c r="DF3448" s="186"/>
      <c r="DG3448" s="186"/>
      <c r="DH3448" s="186"/>
      <c r="DI3448" s="186"/>
      <c r="DJ3448" s="186"/>
      <c r="DK3448" s="186"/>
      <c r="DL3448" s="186"/>
      <c r="DM3448" s="186"/>
      <c r="DN3448" s="186"/>
      <c r="DO3448" s="186"/>
      <c r="DP3448" s="186"/>
      <c r="DQ3448" s="186"/>
      <c r="DR3448" s="186"/>
    </row>
    <row r="3449" spans="1:123" ht="24" customHeight="1" x14ac:dyDescent="0.25">
      <c r="A3449" s="109"/>
      <c r="B3449" s="109"/>
      <c r="C3449" s="741"/>
      <c r="D3449" s="759"/>
      <c r="E3449" s="760"/>
      <c r="F3449" s="836"/>
      <c r="G3449" s="629" t="s">
        <v>507</v>
      </c>
      <c r="H3449" s="629"/>
      <c r="I3449" s="587" t="s">
        <v>508</v>
      </c>
      <c r="J3449" s="588"/>
      <c r="K3449" s="588"/>
      <c r="L3449" s="588"/>
      <c r="M3449" s="588"/>
      <c r="N3449" s="588"/>
      <c r="O3449" s="589"/>
      <c r="P3449" s="590"/>
      <c r="Q3449" s="591"/>
      <c r="R3449" s="590"/>
      <c r="S3449" s="591"/>
      <c r="T3449" s="590"/>
      <c r="U3449" s="591"/>
      <c r="V3449" s="243"/>
      <c r="W3449" s="243"/>
      <c r="X3449" s="243"/>
      <c r="Y3449" s="243"/>
      <c r="Z3449" s="243"/>
      <c r="AA3449" s="243"/>
      <c r="AB3449" s="243"/>
      <c r="AC3449" s="243"/>
      <c r="AD3449" s="243"/>
      <c r="AE3449" s="109"/>
      <c r="AG3449" s="130">
        <f t="shared" si="4997"/>
        <v>15</v>
      </c>
      <c r="AH3449" s="90">
        <f t="shared" si="4998"/>
        <v>0</v>
      </c>
      <c r="AI3449" s="130">
        <f t="shared" si="4999"/>
        <v>0</v>
      </c>
      <c r="AJ3449" s="130">
        <f t="shared" si="5000"/>
        <v>0</v>
      </c>
      <c r="AK3449" s="130">
        <f t="shared" si="5001"/>
        <v>0</v>
      </c>
      <c r="AL3449" s="130">
        <f t="shared" si="5002"/>
        <v>0</v>
      </c>
      <c r="AM3449" s="359">
        <f t="shared" si="5003"/>
        <v>0</v>
      </c>
      <c r="AN3449" s="130">
        <f t="shared" si="5004"/>
        <v>0</v>
      </c>
      <c r="AO3449" s="130">
        <f t="shared" si="5005"/>
        <v>0</v>
      </c>
      <c r="AP3449" s="130">
        <f t="shared" si="5006"/>
        <v>0</v>
      </c>
      <c r="AQ3449" s="130">
        <f t="shared" si="5007"/>
        <v>0</v>
      </c>
      <c r="AR3449" s="359">
        <f t="shared" si="5008"/>
        <v>0</v>
      </c>
      <c r="AS3449" s="130">
        <f t="shared" si="5009"/>
        <v>0</v>
      </c>
      <c r="AT3449" s="130">
        <f t="shared" si="5010"/>
        <v>0</v>
      </c>
      <c r="AU3449" s="130">
        <f t="shared" si="5011"/>
        <v>0</v>
      </c>
      <c r="AV3449" s="130">
        <f t="shared" si="5012"/>
        <v>0</v>
      </c>
      <c r="AW3449" s="359">
        <f t="shared" si="5013"/>
        <v>0</v>
      </c>
      <c r="AX3449" s="130">
        <f t="shared" si="5014"/>
        <v>0</v>
      </c>
      <c r="AY3449" s="130">
        <f t="shared" si="5015"/>
        <v>0</v>
      </c>
      <c r="AZ3449" s="130">
        <f t="shared" si="5016"/>
        <v>0</v>
      </c>
      <c r="BA3449" s="130">
        <f t="shared" si="5017"/>
        <v>0</v>
      </c>
      <c r="BB3449" s="359">
        <f t="shared" si="5018"/>
        <v>0</v>
      </c>
      <c r="BC3449" s="130">
        <f t="shared" si="5019"/>
        <v>0</v>
      </c>
      <c r="BD3449" s="130">
        <f t="shared" si="5020"/>
        <v>0</v>
      </c>
      <c r="BE3449" s="130">
        <f t="shared" si="5021"/>
        <v>0</v>
      </c>
      <c r="BF3449" s="130">
        <f t="shared" si="5022"/>
        <v>0</v>
      </c>
      <c r="BG3449" s="359">
        <f t="shared" si="5023"/>
        <v>0</v>
      </c>
      <c r="BH3449" s="130">
        <f t="shared" si="5024"/>
        <v>0</v>
      </c>
      <c r="BI3449" s="130">
        <f t="shared" si="5025"/>
        <v>0</v>
      </c>
      <c r="BJ3449" s="130">
        <f t="shared" si="5026"/>
        <v>0</v>
      </c>
      <c r="BK3449" s="130">
        <f t="shared" si="5027"/>
        <v>0</v>
      </c>
      <c r="BL3449" s="359">
        <f t="shared" si="5028"/>
        <v>0</v>
      </c>
      <c r="BM3449" s="90">
        <f t="shared" si="5029"/>
        <v>0</v>
      </c>
      <c r="CO3449" s="297" t="s">
        <v>2078</v>
      </c>
      <c r="CP3449" s="297">
        <f>SUM(P3448:Q3449)</f>
        <v>0</v>
      </c>
      <c r="CQ3449" s="297">
        <f>SUM(R3448:S3449)</f>
        <v>0</v>
      </c>
      <c r="CR3449" s="297">
        <f>SUM(T3448:U3449)</f>
        <v>0</v>
      </c>
      <c r="CS3449" s="297">
        <f>SUM(V3448:V3449)</f>
        <v>0</v>
      </c>
      <c r="CT3449" s="297">
        <f>SUM(W3448:W3449)</f>
        <v>0</v>
      </c>
      <c r="CU3449" s="297">
        <f>SUM(X3448:X3449)</f>
        <v>0</v>
      </c>
      <c r="CV3449" s="297">
        <f t="shared" ref="CV3449" si="5260">SUM(Y3448:Y3449)</f>
        <v>0</v>
      </c>
      <c r="CW3449" s="297">
        <f t="shared" ref="CW3449" si="5261">SUM(Z3448:Z3449)</f>
        <v>0</v>
      </c>
      <c r="CX3449" s="297">
        <f t="shared" ref="CX3449" si="5262">SUM(AA3448:AA3449)</f>
        <v>0</v>
      </c>
      <c r="CY3449" s="297">
        <f t="shared" ref="CY3449" si="5263">SUM(AB3448:AB3449)</f>
        <v>0</v>
      </c>
      <c r="CZ3449" s="297">
        <f t="shared" ref="CZ3449" si="5264">SUM(AC3448:AC3449)</f>
        <v>0</v>
      </c>
      <c r="DA3449" s="297">
        <f t="shared" ref="DA3449" si="5265">SUM(AD3448:AD3449)</f>
        <v>0</v>
      </c>
      <c r="DB3449" s="186"/>
      <c r="DC3449" s="186"/>
      <c r="DD3449" s="186"/>
      <c r="DE3449" s="186"/>
      <c r="DF3449" s="186"/>
      <c r="DG3449" s="186"/>
      <c r="DH3449" s="186"/>
      <c r="DI3449" s="186"/>
      <c r="DJ3449" s="186"/>
      <c r="DK3449" s="186"/>
      <c r="DL3449" s="186"/>
      <c r="DM3449" s="186"/>
      <c r="DN3449" s="186"/>
      <c r="DO3449" s="186"/>
      <c r="DP3449" s="186"/>
      <c r="DQ3449" s="186"/>
      <c r="DR3449" s="186"/>
    </row>
    <row r="3450" spans="1:123" ht="15" customHeight="1" x14ac:dyDescent="0.25">
      <c r="A3450" s="109"/>
      <c r="B3450" s="109"/>
      <c r="C3450" s="742"/>
      <c r="D3450" s="761"/>
      <c r="E3450" s="762"/>
      <c r="F3450" s="837"/>
      <c r="G3450" s="629" t="s">
        <v>509</v>
      </c>
      <c r="H3450" s="629"/>
      <c r="I3450" s="587" t="s">
        <v>510</v>
      </c>
      <c r="J3450" s="588"/>
      <c r="K3450" s="588"/>
      <c r="L3450" s="588"/>
      <c r="M3450" s="588"/>
      <c r="N3450" s="588"/>
      <c r="O3450" s="589"/>
      <c r="P3450" s="590"/>
      <c r="Q3450" s="591"/>
      <c r="R3450" s="590"/>
      <c r="S3450" s="591"/>
      <c r="T3450" s="590"/>
      <c r="U3450" s="591"/>
      <c r="V3450" s="243"/>
      <c r="W3450" s="243"/>
      <c r="X3450" s="243"/>
      <c r="Y3450" s="243"/>
      <c r="Z3450" s="243"/>
      <c r="AA3450" s="243"/>
      <c r="AB3450" s="243"/>
      <c r="AC3450" s="243"/>
      <c r="AD3450" s="243"/>
      <c r="AE3450" s="109"/>
      <c r="AG3450" s="130">
        <f t="shared" si="4997"/>
        <v>15</v>
      </c>
      <c r="AH3450" s="90">
        <f t="shared" si="4998"/>
        <v>0</v>
      </c>
      <c r="AI3450" s="130">
        <f t="shared" si="4999"/>
        <v>0</v>
      </c>
      <c r="AJ3450" s="130">
        <f t="shared" si="5000"/>
        <v>0</v>
      </c>
      <c r="AK3450" s="130">
        <f t="shared" si="5001"/>
        <v>0</v>
      </c>
      <c r="AL3450" s="130">
        <f t="shared" si="5002"/>
        <v>0</v>
      </c>
      <c r="AM3450" s="359">
        <f t="shared" si="5003"/>
        <v>0</v>
      </c>
      <c r="AN3450" s="130">
        <f t="shared" si="5004"/>
        <v>0</v>
      </c>
      <c r="AO3450" s="130">
        <f t="shared" si="5005"/>
        <v>0</v>
      </c>
      <c r="AP3450" s="130">
        <f t="shared" si="5006"/>
        <v>0</v>
      </c>
      <c r="AQ3450" s="130">
        <f t="shared" si="5007"/>
        <v>0</v>
      </c>
      <c r="AR3450" s="359">
        <f t="shared" si="5008"/>
        <v>0</v>
      </c>
      <c r="AS3450" s="130">
        <f t="shared" si="5009"/>
        <v>0</v>
      </c>
      <c r="AT3450" s="130">
        <f t="shared" si="5010"/>
        <v>0</v>
      </c>
      <c r="AU3450" s="130">
        <f t="shared" si="5011"/>
        <v>0</v>
      </c>
      <c r="AV3450" s="130">
        <f t="shared" si="5012"/>
        <v>0</v>
      </c>
      <c r="AW3450" s="359">
        <f t="shared" si="5013"/>
        <v>0</v>
      </c>
      <c r="AX3450" s="130">
        <f t="shared" si="5014"/>
        <v>0</v>
      </c>
      <c r="AY3450" s="130">
        <f t="shared" si="5015"/>
        <v>0</v>
      </c>
      <c r="AZ3450" s="130">
        <f t="shared" si="5016"/>
        <v>0</v>
      </c>
      <c r="BA3450" s="130">
        <f t="shared" si="5017"/>
        <v>0</v>
      </c>
      <c r="BB3450" s="359">
        <f t="shared" si="5018"/>
        <v>0</v>
      </c>
      <c r="BC3450" s="130">
        <f t="shared" si="5019"/>
        <v>0</v>
      </c>
      <c r="BD3450" s="130">
        <f t="shared" si="5020"/>
        <v>0</v>
      </c>
      <c r="BE3450" s="130">
        <f t="shared" si="5021"/>
        <v>0</v>
      </c>
      <c r="BF3450" s="130">
        <f t="shared" si="5022"/>
        <v>0</v>
      </c>
      <c r="BG3450" s="359">
        <f t="shared" si="5023"/>
        <v>0</v>
      </c>
      <c r="BH3450" s="130">
        <f t="shared" si="5024"/>
        <v>0</v>
      </c>
      <c r="BI3450" s="130">
        <f t="shared" si="5025"/>
        <v>0</v>
      </c>
      <c r="BJ3450" s="130">
        <f t="shared" si="5026"/>
        <v>0</v>
      </c>
      <c r="BK3450" s="130">
        <f t="shared" si="5027"/>
        <v>0</v>
      </c>
      <c r="BL3450" s="359">
        <f t="shared" si="5028"/>
        <v>0</v>
      </c>
      <c r="BM3450" s="90">
        <f t="shared" si="5029"/>
        <v>0</v>
      </c>
      <c r="BO3450" s="246" t="s">
        <v>2104</v>
      </c>
      <c r="BP3450" s="246" t="s">
        <v>2048</v>
      </c>
      <c r="BQ3450" s="246" t="s">
        <v>2049</v>
      </c>
      <c r="BR3450" s="246" t="s">
        <v>84</v>
      </c>
      <c r="BS3450" s="246" t="s">
        <v>2048</v>
      </c>
      <c r="BT3450" s="246" t="s">
        <v>2049</v>
      </c>
      <c r="BU3450" s="246" t="s">
        <v>84</v>
      </c>
      <c r="BV3450" s="246" t="s">
        <v>2048</v>
      </c>
      <c r="BW3450" s="246" t="s">
        <v>2049</v>
      </c>
      <c r="BX3450" s="246" t="s">
        <v>84</v>
      </c>
      <c r="BY3450" s="246" t="s">
        <v>2048</v>
      </c>
      <c r="BZ3450" s="246" t="s">
        <v>2049</v>
      </c>
      <c r="CO3450" s="297" t="s">
        <v>2029</v>
      </c>
      <c r="CP3450" s="297">
        <f>COUNTIF(P3448:Q3449,"NS")</f>
        <v>0</v>
      </c>
      <c r="CQ3450" s="297">
        <f>COUNTIF(R3448:S3449,"NS")</f>
        <v>0</v>
      </c>
      <c r="CR3450" s="297">
        <f>COUNTIF(T3448:U3449,"NS")</f>
        <v>0</v>
      </c>
      <c r="CS3450" s="297">
        <f>COUNTIF(V3448:V3449,"NS")</f>
        <v>0</v>
      </c>
      <c r="CT3450" s="297">
        <f>COUNTIF(W3448:W3449,"NS")</f>
        <v>0</v>
      </c>
      <c r="CU3450" s="297">
        <f>COUNTIF(X3448:X3449,"NS")</f>
        <v>0</v>
      </c>
      <c r="CV3450" s="297">
        <f>COUNTIF(Y3448:Y3449,"NS")</f>
        <v>0</v>
      </c>
      <c r="CW3450" s="297">
        <f t="shared" ref="CW3450" si="5266">COUNTIF(Z3448:Z3449,"NS")</f>
        <v>0</v>
      </c>
      <c r="CX3450" s="297">
        <f t="shared" ref="CX3450" si="5267">COUNTIF(AA3448:AA3449,"NS")</f>
        <v>0</v>
      </c>
      <c r="CY3450" s="297">
        <f t="shared" ref="CY3450" si="5268">COUNTIF(AB3448:AB3449,"NS")</f>
        <v>0</v>
      </c>
      <c r="CZ3450" s="297">
        <f t="shared" ref="CZ3450" si="5269">COUNTIF(AC3448:AC3449,"NS")</f>
        <v>0</v>
      </c>
      <c r="DA3450" s="297">
        <f t="shared" ref="DA3450" si="5270">COUNTIF(AD3448:AD3449,"NS")</f>
        <v>0</v>
      </c>
      <c r="DB3450" s="186"/>
      <c r="DC3450" s="186"/>
      <c r="DD3450" s="186"/>
      <c r="DE3450" s="186"/>
      <c r="DF3450" s="186"/>
      <c r="DG3450" s="186"/>
      <c r="DH3450" s="186"/>
      <c r="DI3450" s="186"/>
      <c r="DJ3450" s="186"/>
      <c r="DK3450" s="186"/>
      <c r="DL3450" s="186"/>
      <c r="DM3450" s="186"/>
      <c r="DN3450" s="186"/>
      <c r="DO3450" s="186"/>
      <c r="DP3450" s="186"/>
      <c r="DQ3450" s="186"/>
      <c r="DR3450" s="186"/>
    </row>
    <row r="3451" spans="1:123" s="186" customFormat="1" ht="24" customHeight="1" x14ac:dyDescent="0.25">
      <c r="A3451" s="235"/>
      <c r="B3451" s="235"/>
      <c r="C3451" s="740" t="s">
        <v>547</v>
      </c>
      <c r="D3451" s="757" t="s">
        <v>548</v>
      </c>
      <c r="E3451" s="758"/>
      <c r="F3451" s="835"/>
      <c r="G3451" s="653" t="s">
        <v>513</v>
      </c>
      <c r="H3451" s="653"/>
      <c r="I3451" s="654" t="s">
        <v>514</v>
      </c>
      <c r="J3451" s="655"/>
      <c r="K3451" s="655"/>
      <c r="L3451" s="655"/>
      <c r="M3451" s="655"/>
      <c r="N3451" s="655"/>
      <c r="O3451" s="656"/>
      <c r="P3451" s="732"/>
      <c r="Q3451" s="733"/>
      <c r="R3451" s="732"/>
      <c r="S3451" s="733"/>
      <c r="T3451" s="732"/>
      <c r="U3451" s="733"/>
      <c r="V3451" s="17"/>
      <c r="W3451" s="17"/>
      <c r="X3451" s="17"/>
      <c r="Y3451" s="17"/>
      <c r="Z3451" s="17"/>
      <c r="AA3451" s="17"/>
      <c r="AB3451" s="17"/>
      <c r="AC3451" s="17"/>
      <c r="AD3451" s="17"/>
      <c r="AE3451" s="235"/>
      <c r="AF3451" s="237"/>
      <c r="AG3451" s="178">
        <f t="shared" si="4997"/>
        <v>15</v>
      </c>
      <c r="AH3451" s="186">
        <f t="shared" si="4998"/>
        <v>0</v>
      </c>
      <c r="AI3451" s="178">
        <f t="shared" si="4999"/>
        <v>0</v>
      </c>
      <c r="AJ3451" s="178">
        <f t="shared" si="5000"/>
        <v>0</v>
      </c>
      <c r="AK3451" s="178">
        <f t="shared" si="5001"/>
        <v>0</v>
      </c>
      <c r="AL3451" s="130">
        <f t="shared" si="5002"/>
        <v>0</v>
      </c>
      <c r="AM3451" s="359">
        <f t="shared" si="5003"/>
        <v>0</v>
      </c>
      <c r="AN3451" s="178">
        <f t="shared" si="5004"/>
        <v>0</v>
      </c>
      <c r="AO3451" s="178">
        <f t="shared" si="5005"/>
        <v>0</v>
      </c>
      <c r="AP3451" s="178">
        <f t="shared" si="5006"/>
        <v>0</v>
      </c>
      <c r="AQ3451" s="178">
        <f t="shared" si="5007"/>
        <v>0</v>
      </c>
      <c r="AR3451" s="359">
        <f t="shared" si="5008"/>
        <v>0</v>
      </c>
      <c r="AS3451" s="178">
        <f t="shared" si="5009"/>
        <v>0</v>
      </c>
      <c r="AT3451" s="178">
        <f t="shared" si="5010"/>
        <v>0</v>
      </c>
      <c r="AU3451" s="178">
        <f t="shared" si="5011"/>
        <v>0</v>
      </c>
      <c r="AV3451" s="178">
        <f t="shared" si="5012"/>
        <v>0</v>
      </c>
      <c r="AW3451" s="359">
        <f t="shared" si="5013"/>
        <v>0</v>
      </c>
      <c r="AX3451" s="178">
        <f t="shared" si="5014"/>
        <v>0</v>
      </c>
      <c r="AY3451" s="178">
        <f t="shared" si="5015"/>
        <v>0</v>
      </c>
      <c r="AZ3451" s="178">
        <f t="shared" si="5016"/>
        <v>0</v>
      </c>
      <c r="BA3451" s="178">
        <f t="shared" si="5017"/>
        <v>0</v>
      </c>
      <c r="BB3451" s="359">
        <f t="shared" si="5018"/>
        <v>0</v>
      </c>
      <c r="BC3451" s="178">
        <f t="shared" si="5019"/>
        <v>0</v>
      </c>
      <c r="BD3451" s="178">
        <f t="shared" si="5020"/>
        <v>0</v>
      </c>
      <c r="BE3451" s="178">
        <f t="shared" si="5021"/>
        <v>0</v>
      </c>
      <c r="BF3451" s="178">
        <f t="shared" si="5022"/>
        <v>0</v>
      </c>
      <c r="BG3451" s="359">
        <f t="shared" si="5023"/>
        <v>0</v>
      </c>
      <c r="BH3451" s="178">
        <f t="shared" si="5024"/>
        <v>0</v>
      </c>
      <c r="BI3451" s="178">
        <f t="shared" si="5025"/>
        <v>0</v>
      </c>
      <c r="BJ3451" s="178">
        <f t="shared" si="5026"/>
        <v>0</v>
      </c>
      <c r="BK3451" s="178">
        <f t="shared" si="5027"/>
        <v>0</v>
      </c>
      <c r="BL3451" s="359">
        <f t="shared" si="5028"/>
        <v>0</v>
      </c>
      <c r="BM3451" s="186">
        <f t="shared" si="5029"/>
        <v>0</v>
      </c>
      <c r="BN3451" s="186" t="s">
        <v>2077</v>
      </c>
      <c r="BO3451" s="178">
        <f>IF($AG$3378=$AH$3378,0,IF(
OR(
AND(BO3455=0,BO3454&gt;0),
AND(BO3455="NS",BO3453&gt;0),
AND(BO3455="NS",BO3453=0,BO3454=0)),1,
IF(OR(
AND(BO3454&gt;=2,BO3453&lt;BO3455),
AND(BO3455="NS",BO3453=0,BO3454&gt;0),
BO3455=BO3453,
AND(BO3455="NA",BO3454=0,BO3453=0,BO3452&gt;0)),0,1)))</f>
        <v>0</v>
      </c>
      <c r="BP3451" s="178">
        <f t="shared" ref="BP3451" si="5271">IF($AG$3378=$AH$3378,0,IF(
OR(
AND(BP3455=0,BP3454&gt;0),
AND(BP3455="NS",BP3453&gt;0),
AND(BP3455="NS",BP3453=0,BP3454=0)),1,
IF(OR(
AND(BP3454&gt;=2,BP3453&lt;BP3455),
AND(BP3455="NS",BP3453=0,BP3454&gt;0),
BP3455=BP3453,
AND(BP3455="NA",BP3454=0,BP3453=0,BP3452&gt;0)),0,1)))</f>
        <v>0</v>
      </c>
      <c r="BQ3451" s="178">
        <f t="shared" ref="BQ3451" si="5272">IF($AG$3378=$AH$3378,0,IF(
OR(
AND(BQ3455=0,BQ3454&gt;0),
AND(BQ3455="NS",BQ3453&gt;0),
AND(BQ3455="NS",BQ3453=0,BQ3454=0)),1,
IF(OR(
AND(BQ3454&gt;=2,BQ3453&lt;BQ3455),
AND(BQ3455="NS",BQ3453=0,BQ3454&gt;0),
BQ3455=BQ3453,
AND(BQ3455="NA",BQ3454=0,BQ3453=0,BQ3452&gt;0)),0,1)))</f>
        <v>0</v>
      </c>
      <c r="BR3451" s="178">
        <f t="shared" ref="BR3451" si="5273">IF($AG$3378=$AH$3378,0,IF(
OR(
AND(BR3455=0,BR3454&gt;0),
AND(BR3455="NS",BR3453&gt;0),
AND(BR3455="NS",BR3453=0,BR3454=0)),1,
IF(OR(
AND(BR3454&gt;=2,BR3453&lt;BR3455),
AND(BR3455="NS",BR3453=0,BR3454&gt;0),
BR3455=BR3453,
AND(BR3455="NA",BR3454=0,BR3453=0,BR3452&gt;0)),0,1)))</f>
        <v>0</v>
      </c>
      <c r="BS3451" s="178">
        <f t="shared" ref="BS3451" si="5274">IF($AG$3378=$AH$3378,0,IF(
OR(
AND(BS3455=0,BS3454&gt;0),
AND(BS3455="NS",BS3453&gt;0),
AND(BS3455="NS",BS3453=0,BS3454=0)),1,
IF(OR(
AND(BS3454&gt;=2,BS3453&lt;BS3455),
AND(BS3455="NS",BS3453=0,BS3454&gt;0),
BS3455=BS3453,
AND(BS3455="NA",BS3454=0,BS3453=0,BS3452&gt;0)),0,1)))</f>
        <v>0</v>
      </c>
      <c r="BT3451" s="178">
        <f t="shared" ref="BT3451" si="5275">IF($AG$3378=$AH$3378,0,IF(
OR(
AND(BT3455=0,BT3454&gt;0),
AND(BT3455="NS",BT3453&gt;0),
AND(BT3455="NS",BT3453=0,BT3454=0)),1,
IF(OR(
AND(BT3454&gt;=2,BT3453&lt;BT3455),
AND(BT3455="NS",BT3453=0,BT3454&gt;0),
BT3455=BT3453,
AND(BT3455="NA",BT3454=0,BT3453=0,BT3452&gt;0)),0,1)))</f>
        <v>0</v>
      </c>
      <c r="BU3451" s="178">
        <f t="shared" ref="BU3451" si="5276">IF($AG$3378=$AH$3378,0,IF(
OR(
AND(BU3455=0,BU3454&gt;0),
AND(BU3455="NS",BU3453&gt;0),
AND(BU3455="NS",BU3453=0,BU3454=0)),1,
IF(OR(
AND(BU3454&gt;=2,BU3453&lt;BU3455),
AND(BU3455="NS",BU3453=0,BU3454&gt;0),
BU3455=BU3453,
AND(BU3455="NA",BU3454=0,BU3453=0,BU3452&gt;0)),0,1)))</f>
        <v>0</v>
      </c>
      <c r="BV3451" s="178">
        <f t="shared" ref="BV3451" si="5277">IF($AG$3378=$AH$3378,0,IF(
OR(
AND(BV3455=0,BV3454&gt;0),
AND(BV3455="NS",BV3453&gt;0),
AND(BV3455="NS",BV3453=0,BV3454=0)),1,
IF(OR(
AND(BV3454&gt;=2,BV3453&lt;BV3455),
AND(BV3455="NS",BV3453=0,BV3454&gt;0),
BV3455=BV3453,
AND(BV3455="NA",BV3454=0,BV3453=0,BV3452&gt;0)),0,1)))</f>
        <v>0</v>
      </c>
      <c r="BW3451" s="178">
        <f t="shared" ref="BW3451" si="5278">IF($AG$3378=$AH$3378,0,IF(
OR(
AND(BW3455=0,BW3454&gt;0),
AND(BW3455="NS",BW3453&gt;0),
AND(BW3455="NS",BW3453=0,BW3454=0)),1,
IF(OR(
AND(BW3454&gt;=2,BW3453&lt;BW3455),
AND(BW3455="NS",BW3453=0,BW3454&gt;0),
BW3455=BW3453,
AND(BW3455="NA",BW3454=0,BW3453=0,BW3452&gt;0)),0,1)))</f>
        <v>0</v>
      </c>
      <c r="BX3451" s="178">
        <f t="shared" ref="BX3451" si="5279">IF($AG$3378=$AH$3378,0,IF(
OR(
AND(BX3455=0,BX3454&gt;0),
AND(BX3455="NS",BX3453&gt;0),
AND(BX3455="NS",BX3453=0,BX3454=0)),1,
IF(OR(
AND(BX3454&gt;=2,BX3453&lt;BX3455),
AND(BX3455="NS",BX3453=0,BX3454&gt;0),
BX3455=BX3453,
AND(BX3455="NA",BX3454=0,BX3453=0,BX3452&gt;0)),0,1)))</f>
        <v>0</v>
      </c>
      <c r="BY3451" s="178">
        <f t="shared" ref="BY3451" si="5280">IF($AG$3378=$AH$3378,0,IF(
OR(
AND(BY3455=0,BY3454&gt;0),
AND(BY3455="NS",BY3453&gt;0),
AND(BY3455="NS",BY3453=0,BY3454=0)),1,
IF(OR(
AND(BY3454&gt;=2,BY3453&lt;BY3455),
AND(BY3455="NS",BY3453=0,BY3454&gt;0),
BY3455=BY3453,
AND(BY3455="NA",BY3454=0,BY3453=0,BY3452&gt;0)),0,1)))</f>
        <v>0</v>
      </c>
      <c r="BZ3451" s="178">
        <f t="shared" ref="BZ3451" si="5281">IF($AG$3378=$AH$3378,0,IF(
OR(
AND(BZ3455=0,BZ3454&gt;0),
AND(BZ3455="NS",BZ3453&gt;0),
AND(BZ3455="NS",BZ3453=0,BZ3454=0)),1,
IF(OR(
AND(BZ3454&gt;=2,BZ3453&lt;BZ3455),
AND(BZ3455="NS",BZ3453=0,BZ3454&gt;0),
BZ3455=BZ3453,
AND(BZ3455="NA",BZ3454=0,BZ3453=0,BZ3452&gt;0)),0,1)))</f>
        <v>0</v>
      </c>
      <c r="CA3451" s="186">
        <f>SUM(BO3451:BZ3451)</f>
        <v>0</v>
      </c>
      <c r="CN3451" s="237"/>
      <c r="CO3451" s="298">
        <v>0.25</v>
      </c>
      <c r="CP3451" s="299">
        <f>IF(CP3448="ns",0,CP3448*0.25)</f>
        <v>0</v>
      </c>
      <c r="CQ3451" s="299">
        <f t="shared" ref="CQ3451:DA3451" si="5282">IF(CQ3448="ns",0,CQ3448*0.25)</f>
        <v>0</v>
      </c>
      <c r="CR3451" s="299">
        <f t="shared" si="5282"/>
        <v>0</v>
      </c>
      <c r="CS3451" s="299">
        <f t="shared" si="5282"/>
        <v>0</v>
      </c>
      <c r="CT3451" s="299">
        <f t="shared" si="5282"/>
        <v>0</v>
      </c>
      <c r="CU3451" s="299">
        <f t="shared" si="5282"/>
        <v>0</v>
      </c>
      <c r="CV3451" s="299">
        <f t="shared" si="5282"/>
        <v>0</v>
      </c>
      <c r="CW3451" s="299">
        <f t="shared" si="5282"/>
        <v>0</v>
      </c>
      <c r="CX3451" s="299">
        <f t="shared" si="5282"/>
        <v>0</v>
      </c>
      <c r="CY3451" s="299">
        <f t="shared" si="5282"/>
        <v>0</v>
      </c>
      <c r="CZ3451" s="299">
        <f t="shared" si="5282"/>
        <v>0</v>
      </c>
      <c r="DA3451" s="299">
        <f t="shared" si="5282"/>
        <v>0</v>
      </c>
      <c r="DS3451" s="237"/>
    </row>
    <row r="3452" spans="1:123" ht="24" customHeight="1" x14ac:dyDescent="0.25">
      <c r="A3452" s="109"/>
      <c r="B3452" s="109"/>
      <c r="C3452" s="741"/>
      <c r="D3452" s="759"/>
      <c r="E3452" s="760"/>
      <c r="F3452" s="836"/>
      <c r="G3452" s="581" t="s">
        <v>521</v>
      </c>
      <c r="H3452" s="581"/>
      <c r="I3452" s="165"/>
      <c r="J3452" s="625" t="s">
        <v>515</v>
      </c>
      <c r="K3452" s="625"/>
      <c r="L3452" s="625"/>
      <c r="M3452" s="625"/>
      <c r="N3452" s="625"/>
      <c r="O3452" s="626"/>
      <c r="P3452" s="590"/>
      <c r="Q3452" s="591"/>
      <c r="R3452" s="590"/>
      <c r="S3452" s="591"/>
      <c r="T3452" s="590"/>
      <c r="U3452" s="591"/>
      <c r="V3452" s="243"/>
      <c r="W3452" s="243"/>
      <c r="X3452" s="243"/>
      <c r="Y3452" s="243"/>
      <c r="Z3452" s="243"/>
      <c r="AA3452" s="243"/>
      <c r="AB3452" s="243"/>
      <c r="AC3452" s="243"/>
      <c r="AD3452" s="243"/>
      <c r="AE3452" s="109"/>
      <c r="AG3452" s="130">
        <f t="shared" si="4997"/>
        <v>15</v>
      </c>
      <c r="AH3452" s="90">
        <f t="shared" si="4998"/>
        <v>0</v>
      </c>
      <c r="AI3452" s="130">
        <f t="shared" si="4999"/>
        <v>0</v>
      </c>
      <c r="AJ3452" s="130">
        <f t="shared" si="5000"/>
        <v>0</v>
      </c>
      <c r="AK3452" s="130">
        <f t="shared" si="5001"/>
        <v>0</v>
      </c>
      <c r="AL3452" s="130">
        <f t="shared" si="5002"/>
        <v>0</v>
      </c>
      <c r="AM3452" s="359">
        <f t="shared" si="5003"/>
        <v>0</v>
      </c>
      <c r="AN3452" s="130">
        <f t="shared" si="5004"/>
        <v>0</v>
      </c>
      <c r="AO3452" s="130">
        <f t="shared" si="5005"/>
        <v>0</v>
      </c>
      <c r="AP3452" s="130">
        <f t="shared" si="5006"/>
        <v>0</v>
      </c>
      <c r="AQ3452" s="130">
        <f t="shared" si="5007"/>
        <v>0</v>
      </c>
      <c r="AR3452" s="359">
        <f t="shared" si="5008"/>
        <v>0</v>
      </c>
      <c r="AS3452" s="130">
        <f t="shared" si="5009"/>
        <v>0</v>
      </c>
      <c r="AT3452" s="130">
        <f t="shared" si="5010"/>
        <v>0</v>
      </c>
      <c r="AU3452" s="130">
        <f t="shared" si="5011"/>
        <v>0</v>
      </c>
      <c r="AV3452" s="130">
        <f t="shared" si="5012"/>
        <v>0</v>
      </c>
      <c r="AW3452" s="359">
        <f t="shared" si="5013"/>
        <v>0</v>
      </c>
      <c r="AX3452" s="130">
        <f t="shared" si="5014"/>
        <v>0</v>
      </c>
      <c r="AY3452" s="130">
        <f t="shared" si="5015"/>
        <v>0</v>
      </c>
      <c r="AZ3452" s="130">
        <f t="shared" si="5016"/>
        <v>0</v>
      </c>
      <c r="BA3452" s="130">
        <f t="shared" si="5017"/>
        <v>0</v>
      </c>
      <c r="BB3452" s="359">
        <f t="shared" si="5018"/>
        <v>0</v>
      </c>
      <c r="BC3452" s="130">
        <f t="shared" si="5019"/>
        <v>0</v>
      </c>
      <c r="BD3452" s="130">
        <f t="shared" si="5020"/>
        <v>0</v>
      </c>
      <c r="BE3452" s="130">
        <f t="shared" si="5021"/>
        <v>0</v>
      </c>
      <c r="BF3452" s="130">
        <f t="shared" si="5022"/>
        <v>0</v>
      </c>
      <c r="BG3452" s="359">
        <f t="shared" si="5023"/>
        <v>0</v>
      </c>
      <c r="BH3452" s="130">
        <f t="shared" si="5024"/>
        <v>0</v>
      </c>
      <c r="BI3452" s="130">
        <f t="shared" si="5025"/>
        <v>0</v>
      </c>
      <c r="BJ3452" s="130">
        <f t="shared" si="5026"/>
        <v>0</v>
      </c>
      <c r="BK3452" s="130">
        <f t="shared" si="5027"/>
        <v>0</v>
      </c>
      <c r="BL3452" s="359">
        <f t="shared" si="5028"/>
        <v>0</v>
      </c>
      <c r="BM3452" s="90">
        <f t="shared" si="5029"/>
        <v>0</v>
      </c>
      <c r="BN3452" s="90" t="s">
        <v>2058</v>
      </c>
      <c r="BO3452" s="90">
        <f>COUNTIF(P3452:Q3457,"NA")</f>
        <v>0</v>
      </c>
      <c r="BP3452" s="90">
        <f>COUNTIF(R3452:S3457,"NA")</f>
        <v>0</v>
      </c>
      <c r="BQ3452" s="90">
        <f>COUNTIF(T3452:U3457,"NA")</f>
        <v>0</v>
      </c>
      <c r="BR3452" s="90">
        <f t="shared" ref="BR3452:BZ3452" si="5283">COUNTIF(V3452:V3457,"NA")</f>
        <v>0</v>
      </c>
      <c r="BS3452" s="90">
        <f t="shared" si="5283"/>
        <v>0</v>
      </c>
      <c r="BT3452" s="90">
        <f t="shared" si="5283"/>
        <v>0</v>
      </c>
      <c r="BU3452" s="90">
        <f t="shared" si="5283"/>
        <v>0</v>
      </c>
      <c r="BV3452" s="90">
        <f t="shared" si="5283"/>
        <v>0</v>
      </c>
      <c r="BW3452" s="90">
        <f t="shared" si="5283"/>
        <v>0</v>
      </c>
      <c r="BX3452" s="90">
        <f t="shared" si="5283"/>
        <v>0</v>
      </c>
      <c r="BY3452" s="90">
        <f t="shared" si="5283"/>
        <v>0</v>
      </c>
      <c r="BZ3452" s="90">
        <f t="shared" si="5283"/>
        <v>0</v>
      </c>
      <c r="CO3452" s="297" t="s">
        <v>72</v>
      </c>
      <c r="CP3452" s="297">
        <f>P3450</f>
        <v>0</v>
      </c>
      <c r="CQ3452" s="297">
        <f>R3450</f>
        <v>0</v>
      </c>
      <c r="CR3452" s="297">
        <f>T3450</f>
        <v>0</v>
      </c>
      <c r="CS3452" s="297">
        <f>V3450</f>
        <v>0</v>
      </c>
      <c r="CT3452" s="297">
        <f>W3450</f>
        <v>0</v>
      </c>
      <c r="CU3452" s="297">
        <f>X3450</f>
        <v>0</v>
      </c>
      <c r="CV3452" s="297">
        <f t="shared" ref="CV3452" si="5284">Y3450</f>
        <v>0</v>
      </c>
      <c r="CW3452" s="297">
        <f t="shared" ref="CW3452" si="5285">Z3450</f>
        <v>0</v>
      </c>
      <c r="CX3452" s="297">
        <f t="shared" ref="CX3452" si="5286">AA3450</f>
        <v>0</v>
      </c>
      <c r="CY3452" s="297">
        <f t="shared" ref="CY3452" si="5287">AB3450</f>
        <v>0</v>
      </c>
      <c r="CZ3452" s="297">
        <f t="shared" ref="CZ3452" si="5288">AC3450</f>
        <v>0</v>
      </c>
      <c r="DA3452" s="297">
        <f t="shared" ref="DA3452" si="5289">AD3450</f>
        <v>0</v>
      </c>
      <c r="DB3452" s="186"/>
      <c r="DC3452" s="186"/>
      <c r="DD3452" s="186"/>
      <c r="DE3452" s="186"/>
      <c r="DF3452" s="186"/>
      <c r="DG3452" s="186"/>
      <c r="DH3452" s="186"/>
      <c r="DI3452" s="186"/>
      <c r="DJ3452" s="186"/>
      <c r="DK3452" s="186"/>
      <c r="DL3452" s="186"/>
      <c r="DM3452" s="186"/>
      <c r="DN3452" s="186"/>
      <c r="DO3452" s="186"/>
      <c r="DP3452" s="186"/>
      <c r="DQ3452" s="186"/>
      <c r="DR3452" s="186"/>
    </row>
    <row r="3453" spans="1:123" ht="24" customHeight="1" x14ac:dyDescent="0.25">
      <c r="A3453" s="109"/>
      <c r="B3453" s="109"/>
      <c r="C3453" s="741"/>
      <c r="D3453" s="759"/>
      <c r="E3453" s="760"/>
      <c r="F3453" s="836"/>
      <c r="G3453" s="581" t="s">
        <v>522</v>
      </c>
      <c r="H3453" s="581"/>
      <c r="I3453" s="165"/>
      <c r="J3453" s="625" t="s">
        <v>516</v>
      </c>
      <c r="K3453" s="625"/>
      <c r="L3453" s="625"/>
      <c r="M3453" s="625"/>
      <c r="N3453" s="625"/>
      <c r="O3453" s="626"/>
      <c r="P3453" s="590"/>
      <c r="Q3453" s="591"/>
      <c r="R3453" s="590"/>
      <c r="S3453" s="591"/>
      <c r="T3453" s="590"/>
      <c r="U3453" s="591"/>
      <c r="V3453" s="243"/>
      <c r="W3453" s="243"/>
      <c r="X3453" s="243"/>
      <c r="Y3453" s="243"/>
      <c r="Z3453" s="243"/>
      <c r="AA3453" s="243"/>
      <c r="AB3453" s="243"/>
      <c r="AC3453" s="243"/>
      <c r="AD3453" s="243"/>
      <c r="AE3453" s="109"/>
      <c r="AG3453" s="130">
        <f t="shared" si="4997"/>
        <v>15</v>
      </c>
      <c r="AH3453" s="90">
        <f t="shared" si="4998"/>
        <v>0</v>
      </c>
      <c r="AI3453" s="130">
        <f t="shared" si="4999"/>
        <v>0</v>
      </c>
      <c r="AJ3453" s="130">
        <f t="shared" si="5000"/>
        <v>0</v>
      </c>
      <c r="AK3453" s="130">
        <f t="shared" si="5001"/>
        <v>0</v>
      </c>
      <c r="AL3453" s="130">
        <f t="shared" si="5002"/>
        <v>0</v>
      </c>
      <c r="AM3453" s="359">
        <f t="shared" si="5003"/>
        <v>0</v>
      </c>
      <c r="AN3453" s="130">
        <f t="shared" si="5004"/>
        <v>0</v>
      </c>
      <c r="AO3453" s="130">
        <f t="shared" si="5005"/>
        <v>0</v>
      </c>
      <c r="AP3453" s="130">
        <f t="shared" si="5006"/>
        <v>0</v>
      </c>
      <c r="AQ3453" s="130">
        <f t="shared" si="5007"/>
        <v>0</v>
      </c>
      <c r="AR3453" s="359">
        <f t="shared" si="5008"/>
        <v>0</v>
      </c>
      <c r="AS3453" s="130">
        <f t="shared" si="5009"/>
        <v>0</v>
      </c>
      <c r="AT3453" s="130">
        <f t="shared" si="5010"/>
        <v>0</v>
      </c>
      <c r="AU3453" s="130">
        <f t="shared" si="5011"/>
        <v>0</v>
      </c>
      <c r="AV3453" s="130">
        <f t="shared" si="5012"/>
        <v>0</v>
      </c>
      <c r="AW3453" s="359">
        <f t="shared" si="5013"/>
        <v>0</v>
      </c>
      <c r="AX3453" s="130">
        <f t="shared" si="5014"/>
        <v>0</v>
      </c>
      <c r="AY3453" s="130">
        <f t="shared" si="5015"/>
        <v>0</v>
      </c>
      <c r="AZ3453" s="130">
        <f t="shared" si="5016"/>
        <v>0</v>
      </c>
      <c r="BA3453" s="130">
        <f t="shared" si="5017"/>
        <v>0</v>
      </c>
      <c r="BB3453" s="359">
        <f t="shared" si="5018"/>
        <v>0</v>
      </c>
      <c r="BC3453" s="130">
        <f t="shared" si="5019"/>
        <v>0</v>
      </c>
      <c r="BD3453" s="130">
        <f t="shared" si="5020"/>
        <v>0</v>
      </c>
      <c r="BE3453" s="130">
        <f t="shared" si="5021"/>
        <v>0</v>
      </c>
      <c r="BF3453" s="130">
        <f t="shared" si="5022"/>
        <v>0</v>
      </c>
      <c r="BG3453" s="359">
        <f t="shared" si="5023"/>
        <v>0</v>
      </c>
      <c r="BH3453" s="130">
        <f t="shared" si="5024"/>
        <v>0</v>
      </c>
      <c r="BI3453" s="130">
        <f t="shared" si="5025"/>
        <v>0</v>
      </c>
      <c r="BJ3453" s="130">
        <f t="shared" si="5026"/>
        <v>0</v>
      </c>
      <c r="BK3453" s="130">
        <f t="shared" si="5027"/>
        <v>0</v>
      </c>
      <c r="BL3453" s="359">
        <f t="shared" si="5028"/>
        <v>0</v>
      </c>
      <c r="BM3453" s="90">
        <f t="shared" si="5029"/>
        <v>0</v>
      </c>
      <c r="BN3453" s="90" t="s">
        <v>2078</v>
      </c>
      <c r="BO3453" s="90">
        <f>SUM(P3452:Q3457)</f>
        <v>0</v>
      </c>
      <c r="BP3453" s="90">
        <f>SUM(R3452:S3457)</f>
        <v>0</v>
      </c>
      <c r="BQ3453" s="90">
        <f>SUM(T3452:U3457)</f>
        <v>0</v>
      </c>
      <c r="BR3453" s="90">
        <f t="shared" ref="BR3453:BZ3453" si="5290">SUM(V3452:V3457)</f>
        <v>0</v>
      </c>
      <c r="BS3453" s="90">
        <f t="shared" si="5290"/>
        <v>0</v>
      </c>
      <c r="BT3453" s="90">
        <f t="shared" si="5290"/>
        <v>0</v>
      </c>
      <c r="BU3453" s="90">
        <f t="shared" si="5290"/>
        <v>0</v>
      </c>
      <c r="BV3453" s="90">
        <f t="shared" si="5290"/>
        <v>0</v>
      </c>
      <c r="BW3453" s="90">
        <f t="shared" si="5290"/>
        <v>0</v>
      </c>
      <c r="BX3453" s="90">
        <f t="shared" si="5290"/>
        <v>0</v>
      </c>
      <c r="BY3453" s="90">
        <f t="shared" si="5290"/>
        <v>0</v>
      </c>
      <c r="BZ3453" s="90">
        <f t="shared" si="5290"/>
        <v>0</v>
      </c>
      <c r="CO3453" s="297" t="s">
        <v>2077</v>
      </c>
      <c r="CP3453" s="297">
        <f>IF(OR(CP3452=0,CP3452="NA",AND(CP3452="NS",CP3450&gt;0),AND(CP3452="NS",CP3449&gt;0),CP3452&lt;=CP3451),0,1)</f>
        <v>0</v>
      </c>
      <c r="CQ3453" s="297">
        <f t="shared" ref="CQ3453:DA3453" si="5291">IF(OR(CQ3452=0,CQ3452="NA",AND(CQ3452="NS",CQ3450&gt;0),AND(CQ3452="NS",CQ3449&gt;0),CQ3452&lt;=CQ3451),0,1)</f>
        <v>0</v>
      </c>
      <c r="CR3453" s="297">
        <f t="shared" si="5291"/>
        <v>0</v>
      </c>
      <c r="CS3453" s="297">
        <f t="shared" si="5291"/>
        <v>0</v>
      </c>
      <c r="CT3453" s="297">
        <f t="shared" si="5291"/>
        <v>0</v>
      </c>
      <c r="CU3453" s="297">
        <f t="shared" si="5291"/>
        <v>0</v>
      </c>
      <c r="CV3453" s="297">
        <f t="shared" si="5291"/>
        <v>0</v>
      </c>
      <c r="CW3453" s="297">
        <f t="shared" si="5291"/>
        <v>0</v>
      </c>
      <c r="CX3453" s="297">
        <f t="shared" si="5291"/>
        <v>0</v>
      </c>
      <c r="CY3453" s="297">
        <f t="shared" si="5291"/>
        <v>0</v>
      </c>
      <c r="CZ3453" s="297">
        <f t="shared" si="5291"/>
        <v>0</v>
      </c>
      <c r="DA3453" s="297">
        <f t="shared" si="5291"/>
        <v>0</v>
      </c>
      <c r="DB3453" s="186">
        <f>SUM(CP3453:DA3453)</f>
        <v>0</v>
      </c>
      <c r="DC3453" s="186"/>
      <c r="DD3453" s="186"/>
      <c r="DE3453" s="186"/>
      <c r="DF3453" s="186"/>
      <c r="DG3453" s="186"/>
      <c r="DH3453" s="186"/>
      <c r="DI3453" s="186"/>
      <c r="DJ3453" s="186"/>
      <c r="DK3453" s="186"/>
      <c r="DL3453" s="186"/>
      <c r="DM3453" s="186"/>
      <c r="DN3453" s="186"/>
      <c r="DO3453" s="186"/>
      <c r="DP3453" s="186"/>
      <c r="DQ3453" s="186"/>
      <c r="DR3453" s="186"/>
    </row>
    <row r="3454" spans="1:123" ht="15" customHeight="1" x14ac:dyDescent="0.2">
      <c r="A3454" s="109"/>
      <c r="B3454" s="109"/>
      <c r="C3454" s="741"/>
      <c r="D3454" s="759"/>
      <c r="E3454" s="760"/>
      <c r="F3454" s="836"/>
      <c r="G3454" s="581" t="s">
        <v>523</v>
      </c>
      <c r="H3454" s="581"/>
      <c r="I3454" s="165"/>
      <c r="J3454" s="625" t="s">
        <v>517</v>
      </c>
      <c r="K3454" s="625"/>
      <c r="L3454" s="625"/>
      <c r="M3454" s="625"/>
      <c r="N3454" s="625"/>
      <c r="O3454" s="626"/>
      <c r="P3454" s="590"/>
      <c r="Q3454" s="591"/>
      <c r="R3454" s="590"/>
      <c r="S3454" s="591"/>
      <c r="T3454" s="590"/>
      <c r="U3454" s="591"/>
      <c r="V3454" s="243"/>
      <c r="W3454" s="243"/>
      <c r="X3454" s="243"/>
      <c r="Y3454" s="243"/>
      <c r="Z3454" s="243"/>
      <c r="AA3454" s="243"/>
      <c r="AB3454" s="243"/>
      <c r="AC3454" s="243"/>
      <c r="AD3454" s="243"/>
      <c r="AE3454" s="109"/>
      <c r="AG3454" s="130">
        <f t="shared" ref="AG3454:AG3517" si="5292">COUNTBLANK(P3454:AD3454)</f>
        <v>15</v>
      </c>
      <c r="AH3454" s="90">
        <f t="shared" ref="AH3454:AH3517" si="5293">IF($AG$3378=$AH$3378,0,IF(
AND(P3454&lt;&gt;"NA",AG3454=$AL$3378),0,IF(
AND(P3454="NA",AG3454=$AM$3378),0,1)))</f>
        <v>0</v>
      </c>
      <c r="AI3454" s="130">
        <f t="shared" ref="AI3454:AI3517" si="5294">P3454</f>
        <v>0</v>
      </c>
      <c r="AJ3454" s="130">
        <f t="shared" ref="AJ3454:AJ3517" si="5295">COUNTIF(R3454:U3454,"NS")</f>
        <v>0</v>
      </c>
      <c r="AK3454" s="130">
        <f t="shared" ref="AK3454:AK3517" si="5296">SUM(R3454:U3454)</f>
        <v>0</v>
      </c>
      <c r="AL3454" s="130">
        <f t="shared" ref="AL3454:AL3517" si="5297">COUNTIF(P3454:U3454,"NA")</f>
        <v>0</v>
      </c>
      <c r="AM3454" s="359">
        <f t="shared" ref="AM3454:AM3517" si="5298">IF($AG$3378=$AH$3378,0,
IF(OR(
AND(AI3454=0,AJ3454&gt;0),
AND(AI3454="NS",AK3454&gt;0),
AND(AI3454="NS",AK3454=0,AJ3454=0)),1,
IF(OR(
AND(AI3454&gt;0,AJ3454=2),
AND(AI3454="NS",AJ3454=2),
AND(AI3454="NS",AK3454=0,AJ3454&gt;0),
AI3454=AK3454,
AND(AI3454="NA",AJ3454=0,AK3454=0,AL3454&gt;0)),0,
IF(
AND(AI3454="NA",AG3454=$AM$1789),0,1))))</f>
        <v>0</v>
      </c>
      <c r="AN3454" s="130">
        <f t="shared" ref="AN3454:AN3517" si="5299">R3454</f>
        <v>0</v>
      </c>
      <c r="AO3454" s="130">
        <f t="shared" ref="AO3454:AO3517" si="5300">SUM(COUNTIF(W3454,"NS"),COUNTIF(Z3454,"ns"),COUNTIF(AC3454,"ns"))</f>
        <v>0</v>
      </c>
      <c r="AP3454" s="130">
        <f t="shared" ref="AP3454:AP3517" si="5301">SUM(W3454,Z3454,AC3454)</f>
        <v>0</v>
      </c>
      <c r="AQ3454" s="130">
        <f t="shared" ref="AQ3454:AQ3517" si="5302">SUM(COUNTIF(W3454,"NA"),COUNTIF(Z3454,"NA"),COUNTIF(AC3454,"NA"))</f>
        <v>0</v>
      </c>
      <c r="AR3454" s="359">
        <f t="shared" ref="AR3454:AR3517" si="5303">IF($AG$3378=$AH$3378,0,
IF(OR(
AND(AN3454=0,AO3454&gt;0),
AND(AN3454="NS",AP3454&gt;0),
AND(AN3454="NS",AP3454=0,AO3454=0)),1,
IF(OR(
AND(AO3454&gt;=2,AP3454&lt;AN3454),
AND(AN3454="NS",AP3454=0,AO3454&gt;0),
AN3454=AP3454,
AND(AN3454="NA",AO3454=0,AP3454=0,AQ3454&gt;0)),0,1)))</f>
        <v>0</v>
      </c>
      <c r="AS3454" s="130">
        <f t="shared" ref="AS3454:AS3517" si="5304">T3454</f>
        <v>0</v>
      </c>
      <c r="AT3454" s="130">
        <f t="shared" ref="AT3454:AT3517" si="5305">SUM(COUNTIF(X3454,"NS"),COUNTIF(AA3454,"ns"),COUNTIF(AD3454,"ns"))</f>
        <v>0</v>
      </c>
      <c r="AU3454" s="130">
        <f t="shared" ref="AU3454:AU3517" si="5306">SUM(X3454,AA3454,AD3454)</f>
        <v>0</v>
      </c>
      <c r="AV3454" s="130">
        <f t="shared" ref="AV3454:AV3517" si="5307">SUM(COUNTIF(X3454,"NA"),COUNTIF(AA3454,"NA"),COUNTIF(AD3454,"NA"))</f>
        <v>0</v>
      </c>
      <c r="AW3454" s="359">
        <f t="shared" ref="AW3454:AW3517" si="5308">IF($AG$3378=$AH$3378,0,
IF(OR(
AND(AS3454=0,AT3454&gt;0),
AND(AS3454="NS",AU3454&gt;0),
AND(AS3454="NS",AU3454=0,AT3454=0)),1,
IF(OR(
AND(AT3454&gt;=2,AU3454&lt;AS3454),
AND(AS3454="NS",AU3454=0,AT3454&gt;0),
AS3454=AU3454,
AND(AS3454="NA",AT3454=0,AU3454=0,AV3454&gt;0)),0,1)))</f>
        <v>0</v>
      </c>
      <c r="AX3454" s="130">
        <f t="shared" ref="AX3454:AX3517" si="5309">V3454</f>
        <v>0</v>
      </c>
      <c r="AY3454" s="130">
        <f t="shared" ref="AY3454:AY3517" si="5310">COUNTIF(W3454:X3454,"NS")</f>
        <v>0</v>
      </c>
      <c r="AZ3454" s="130">
        <f t="shared" ref="AZ3454:AZ3517" si="5311">SUM(W3454:X3454)</f>
        <v>0</v>
      </c>
      <c r="BA3454" s="130">
        <f t="shared" ref="BA3454:BA3517" si="5312">COUNTIF(W3454:X3454,"NA")</f>
        <v>0</v>
      </c>
      <c r="BB3454" s="359">
        <f t="shared" ref="BB3454:BB3517" si="5313">IF($AG$3378=$AH$3378,0,
IF(OR(
AND(AX3454=0,AY3454&gt;0),
AND(AX3454="NS",AZ3454&gt;0),
AND(AX3454="NS",AZ3454=0,AY3454=0)),1,
IF(OR(
AND(AX3454&gt;0,AY3454=2),
AND(AX3454="NS",AY3454=2),
AND(AX3454="NS",AZ3454=0,AY3454&gt;0),
AX3454=AZ3454,
AND(AX3454="NA",AY3454=0,AZ3454=0,BA3454&gt;0)),0,1)))</f>
        <v>0</v>
      </c>
      <c r="BC3454" s="130">
        <f t="shared" ref="BC3454:BC3517" si="5314">Y3454</f>
        <v>0</v>
      </c>
      <c r="BD3454" s="130">
        <f t="shared" ref="BD3454:BD3517" si="5315">COUNTIF(Z3454:AA3454,"NS")</f>
        <v>0</v>
      </c>
      <c r="BE3454" s="130">
        <f t="shared" ref="BE3454:BE3517" si="5316">SUM(Z3454:AA3454)</f>
        <v>0</v>
      </c>
      <c r="BF3454" s="130">
        <f t="shared" ref="BF3454:BF3517" si="5317">COUNTIF(Z3454:AA3454,"NA")</f>
        <v>0</v>
      </c>
      <c r="BG3454" s="359">
        <f t="shared" ref="BG3454:BG3517" si="5318">IF($AG$3378=$AH$3378,0,
IF(OR(
AND(BC3454=0,BD3454&gt;0),
AND(BC3454="NS",BE3454&gt;0),
AND(BC3454="NS",BE3454=0,BD3454=0)),1,
IF(OR(
AND(BC3454&gt;0,BD3454=2),
AND(BC3454="NS",BD3454=2),
AND(BC3454="NS",BE3454=0,BD3454&gt;0),
BC3454=BE3454,
AND(BC3454="NA",BD3454=0,BE3454=0,BF3454&gt;0)),0,1)))</f>
        <v>0</v>
      </c>
      <c r="BH3454" s="130">
        <f t="shared" ref="BH3454:BH3517" si="5319">AB3454</f>
        <v>0</v>
      </c>
      <c r="BI3454" s="130">
        <f t="shared" ref="BI3454:BI3517" si="5320">COUNTIF(AC3454:AD3454,"NS")</f>
        <v>0</v>
      </c>
      <c r="BJ3454" s="130">
        <f t="shared" ref="BJ3454:BJ3517" si="5321">SUM(AC3454:AD3454)</f>
        <v>0</v>
      </c>
      <c r="BK3454" s="130">
        <f t="shared" ref="BK3454:BK3517" si="5322">COUNTIF(AC3454:AD3454,"NA")</f>
        <v>0</v>
      </c>
      <c r="BL3454" s="359">
        <f t="shared" ref="BL3454:BL3517" si="5323">IF($AG$3378=$AH$3378,0,
IF(OR(
AND(BH3454=0,BI3454&gt;0),
AND(BH3454="NS",BJ3454&gt;0),
AND(BH3454="NS",BJ3454=0,BI3454=0)),1,
IF(OR(
AND(BH3454&gt;0,BI3454=2),
AND(BH3454="NS",BI3454=2),
AND(BH3454="NS",BJ3454=0,BI3454&gt;0),
BH3454=BJ3454,
AND(BH3454="NA",BI3454=0,BJ3454=0,BK3454&gt;0)),0,1)))</f>
        <v>0</v>
      </c>
      <c r="BM3454" s="90">
        <f t="shared" ref="BM3454:BM3517" si="5324">IF($AG$3378=$AH$3378,0,IF(AND(AI3454="NA",AG3454&lt;$AM$3378),1,0))</f>
        <v>0</v>
      </c>
      <c r="BN3454" s="90" t="s">
        <v>2029</v>
      </c>
      <c r="BO3454" s="90">
        <f>COUNTIF(P3452:Q3457,"NS")</f>
        <v>0</v>
      </c>
      <c r="BP3454" s="90">
        <f>COUNTIF(R3452:S3457,"NS")</f>
        <v>0</v>
      </c>
      <c r="BQ3454" s="90">
        <f>COUNTIF(T3452:U3457,"NS")</f>
        <v>0</v>
      </c>
      <c r="BR3454" s="90">
        <f t="shared" ref="BR3454:BZ3454" si="5325">COUNTIF(V3452:V3457,"NS")</f>
        <v>0</v>
      </c>
      <c r="BS3454" s="90">
        <f t="shared" si="5325"/>
        <v>0</v>
      </c>
      <c r="BT3454" s="90">
        <f t="shared" si="5325"/>
        <v>0</v>
      </c>
      <c r="BU3454" s="90">
        <f t="shared" si="5325"/>
        <v>0</v>
      </c>
      <c r="BV3454" s="90">
        <f t="shared" si="5325"/>
        <v>0</v>
      </c>
      <c r="BW3454" s="90">
        <f t="shared" si="5325"/>
        <v>0</v>
      </c>
      <c r="BX3454" s="90">
        <f t="shared" si="5325"/>
        <v>0</v>
      </c>
      <c r="BY3454" s="90">
        <f t="shared" si="5325"/>
        <v>0</v>
      </c>
      <c r="BZ3454" s="90">
        <f t="shared" si="5325"/>
        <v>0</v>
      </c>
      <c r="CO3454" s="186"/>
      <c r="CP3454" s="186"/>
      <c r="CQ3454" s="186"/>
      <c r="CR3454" s="186"/>
      <c r="CS3454" s="186"/>
      <c r="CT3454" s="186"/>
      <c r="CU3454" s="186"/>
      <c r="CV3454" s="186"/>
      <c r="CW3454" s="186"/>
      <c r="CX3454" s="186"/>
      <c r="CY3454" s="186"/>
      <c r="CZ3454" s="186"/>
      <c r="DA3454" s="186"/>
      <c r="DB3454" s="186"/>
      <c r="DC3454" s="186"/>
      <c r="DD3454" s="186"/>
      <c r="DE3454" s="186"/>
      <c r="DF3454" s="186"/>
      <c r="DG3454" s="186"/>
      <c r="DH3454" s="186"/>
      <c r="DI3454" s="186"/>
      <c r="DJ3454" s="186"/>
      <c r="DK3454" s="186"/>
      <c r="DL3454" s="186"/>
      <c r="DM3454" s="186"/>
      <c r="DN3454" s="186"/>
      <c r="DO3454" s="186"/>
      <c r="DP3454" s="186"/>
      <c r="DQ3454" s="186"/>
      <c r="DR3454" s="186"/>
    </row>
    <row r="3455" spans="1:123" ht="15" customHeight="1" x14ac:dyDescent="0.2">
      <c r="A3455" s="109"/>
      <c r="B3455" s="109"/>
      <c r="C3455" s="741"/>
      <c r="D3455" s="759"/>
      <c r="E3455" s="760"/>
      <c r="F3455" s="836"/>
      <c r="G3455" s="581" t="s">
        <v>524</v>
      </c>
      <c r="H3455" s="581"/>
      <c r="I3455" s="165"/>
      <c r="J3455" s="625" t="s">
        <v>518</v>
      </c>
      <c r="K3455" s="625"/>
      <c r="L3455" s="625"/>
      <c r="M3455" s="625"/>
      <c r="N3455" s="625"/>
      <c r="O3455" s="626"/>
      <c r="P3455" s="590"/>
      <c r="Q3455" s="591"/>
      <c r="R3455" s="590"/>
      <c r="S3455" s="591"/>
      <c r="T3455" s="590"/>
      <c r="U3455" s="591"/>
      <c r="V3455" s="243"/>
      <c r="W3455" s="243"/>
      <c r="X3455" s="243"/>
      <c r="Y3455" s="243"/>
      <c r="Z3455" s="243"/>
      <c r="AA3455" s="243"/>
      <c r="AB3455" s="243"/>
      <c r="AC3455" s="243"/>
      <c r="AD3455" s="243"/>
      <c r="AE3455" s="109"/>
      <c r="AG3455" s="130">
        <f t="shared" si="5292"/>
        <v>15</v>
      </c>
      <c r="AH3455" s="90">
        <f t="shared" si="5293"/>
        <v>0</v>
      </c>
      <c r="AI3455" s="130">
        <f t="shared" si="5294"/>
        <v>0</v>
      </c>
      <c r="AJ3455" s="130">
        <f t="shared" si="5295"/>
        <v>0</v>
      </c>
      <c r="AK3455" s="130">
        <f t="shared" si="5296"/>
        <v>0</v>
      </c>
      <c r="AL3455" s="130">
        <f t="shared" si="5297"/>
        <v>0</v>
      </c>
      <c r="AM3455" s="359">
        <f t="shared" si="5298"/>
        <v>0</v>
      </c>
      <c r="AN3455" s="130">
        <f t="shared" si="5299"/>
        <v>0</v>
      </c>
      <c r="AO3455" s="130">
        <f t="shared" si="5300"/>
        <v>0</v>
      </c>
      <c r="AP3455" s="130">
        <f t="shared" si="5301"/>
        <v>0</v>
      </c>
      <c r="AQ3455" s="130">
        <f t="shared" si="5302"/>
        <v>0</v>
      </c>
      <c r="AR3455" s="359">
        <f t="shared" si="5303"/>
        <v>0</v>
      </c>
      <c r="AS3455" s="130">
        <f t="shared" si="5304"/>
        <v>0</v>
      </c>
      <c r="AT3455" s="130">
        <f t="shared" si="5305"/>
        <v>0</v>
      </c>
      <c r="AU3455" s="130">
        <f t="shared" si="5306"/>
        <v>0</v>
      </c>
      <c r="AV3455" s="130">
        <f t="shared" si="5307"/>
        <v>0</v>
      </c>
      <c r="AW3455" s="359">
        <f t="shared" si="5308"/>
        <v>0</v>
      </c>
      <c r="AX3455" s="130">
        <f t="shared" si="5309"/>
        <v>0</v>
      </c>
      <c r="AY3455" s="130">
        <f t="shared" si="5310"/>
        <v>0</v>
      </c>
      <c r="AZ3455" s="130">
        <f t="shared" si="5311"/>
        <v>0</v>
      </c>
      <c r="BA3455" s="130">
        <f t="shared" si="5312"/>
        <v>0</v>
      </c>
      <c r="BB3455" s="359">
        <f t="shared" si="5313"/>
        <v>0</v>
      </c>
      <c r="BC3455" s="130">
        <f t="shared" si="5314"/>
        <v>0</v>
      </c>
      <c r="BD3455" s="130">
        <f t="shared" si="5315"/>
        <v>0</v>
      </c>
      <c r="BE3455" s="130">
        <f t="shared" si="5316"/>
        <v>0</v>
      </c>
      <c r="BF3455" s="130">
        <f t="shared" si="5317"/>
        <v>0</v>
      </c>
      <c r="BG3455" s="359">
        <f t="shared" si="5318"/>
        <v>0</v>
      </c>
      <c r="BH3455" s="130">
        <f t="shared" si="5319"/>
        <v>0</v>
      </c>
      <c r="BI3455" s="130">
        <f t="shared" si="5320"/>
        <v>0</v>
      </c>
      <c r="BJ3455" s="130">
        <f t="shared" si="5321"/>
        <v>0</v>
      </c>
      <c r="BK3455" s="130">
        <f t="shared" si="5322"/>
        <v>0</v>
      </c>
      <c r="BL3455" s="359">
        <f t="shared" si="5323"/>
        <v>0</v>
      </c>
      <c r="BM3455" s="90">
        <f t="shared" si="5324"/>
        <v>0</v>
      </c>
      <c r="BN3455" s="90" t="s">
        <v>2104</v>
      </c>
      <c r="BO3455" s="90">
        <f>P3451</f>
        <v>0</v>
      </c>
      <c r="BP3455" s="90">
        <f>R3451</f>
        <v>0</v>
      </c>
      <c r="BQ3455" s="90">
        <f>T3451</f>
        <v>0</v>
      </c>
      <c r="BR3455" s="90">
        <f>V3451</f>
        <v>0</v>
      </c>
      <c r="BS3455" s="90">
        <f t="shared" ref="BS3455" si="5326">W3451</f>
        <v>0</v>
      </c>
      <c r="BT3455" s="90">
        <f t="shared" ref="BT3455:BY3455" si="5327">X3451</f>
        <v>0</v>
      </c>
      <c r="BU3455" s="90">
        <f t="shared" si="5327"/>
        <v>0</v>
      </c>
      <c r="BV3455" s="90">
        <f t="shared" si="5327"/>
        <v>0</v>
      </c>
      <c r="BW3455" s="90">
        <f t="shared" si="5327"/>
        <v>0</v>
      </c>
      <c r="BX3455" s="90">
        <f t="shared" si="5327"/>
        <v>0</v>
      </c>
      <c r="BY3455" s="90">
        <f t="shared" si="5327"/>
        <v>0</v>
      </c>
      <c r="BZ3455" s="90">
        <f t="shared" ref="BZ3455" si="5328">AD3451</f>
        <v>0</v>
      </c>
      <c r="CO3455" s="186"/>
      <c r="CP3455" s="186"/>
      <c r="CQ3455" s="186"/>
      <c r="CR3455" s="186"/>
      <c r="CS3455" s="186"/>
      <c r="CT3455" s="186"/>
      <c r="CU3455" s="186"/>
      <c r="CV3455" s="186"/>
      <c r="CW3455" s="186"/>
      <c r="CX3455" s="186"/>
      <c r="CY3455" s="186"/>
      <c r="CZ3455" s="186"/>
      <c r="DA3455" s="186"/>
      <c r="DB3455" s="186"/>
      <c r="DC3455" s="186"/>
      <c r="DD3455" s="186"/>
      <c r="DE3455" s="186"/>
      <c r="DF3455" s="186"/>
      <c r="DG3455" s="186"/>
      <c r="DH3455" s="186"/>
      <c r="DI3455" s="186"/>
      <c r="DJ3455" s="186"/>
      <c r="DK3455" s="186"/>
      <c r="DL3455" s="186"/>
      <c r="DM3455" s="186"/>
      <c r="DN3455" s="186"/>
      <c r="DO3455" s="186"/>
      <c r="DP3455" s="186"/>
      <c r="DQ3455" s="186"/>
      <c r="DR3455" s="186"/>
    </row>
    <row r="3456" spans="1:123" ht="15" customHeight="1" x14ac:dyDescent="0.2">
      <c r="A3456" s="109"/>
      <c r="B3456" s="109"/>
      <c r="C3456" s="741"/>
      <c r="D3456" s="759"/>
      <c r="E3456" s="760"/>
      <c r="F3456" s="836"/>
      <c r="G3456" s="581" t="s">
        <v>525</v>
      </c>
      <c r="H3456" s="581"/>
      <c r="I3456" s="165"/>
      <c r="J3456" s="625" t="s">
        <v>519</v>
      </c>
      <c r="K3456" s="625"/>
      <c r="L3456" s="625"/>
      <c r="M3456" s="625"/>
      <c r="N3456" s="625"/>
      <c r="O3456" s="626"/>
      <c r="P3456" s="590"/>
      <c r="Q3456" s="591"/>
      <c r="R3456" s="590"/>
      <c r="S3456" s="591"/>
      <c r="T3456" s="590"/>
      <c r="U3456" s="591"/>
      <c r="V3456" s="243"/>
      <c r="W3456" s="243"/>
      <c r="X3456" s="243"/>
      <c r="Y3456" s="243"/>
      <c r="Z3456" s="243"/>
      <c r="AA3456" s="243"/>
      <c r="AB3456" s="243"/>
      <c r="AC3456" s="243"/>
      <c r="AD3456" s="243"/>
      <c r="AE3456" s="109"/>
      <c r="AG3456" s="130">
        <f t="shared" si="5292"/>
        <v>15</v>
      </c>
      <c r="AH3456" s="90">
        <f t="shared" si="5293"/>
        <v>0</v>
      </c>
      <c r="AI3456" s="130">
        <f t="shared" si="5294"/>
        <v>0</v>
      </c>
      <c r="AJ3456" s="130">
        <f t="shared" si="5295"/>
        <v>0</v>
      </c>
      <c r="AK3456" s="130">
        <f t="shared" si="5296"/>
        <v>0</v>
      </c>
      <c r="AL3456" s="130">
        <f t="shared" si="5297"/>
        <v>0</v>
      </c>
      <c r="AM3456" s="359">
        <f t="shared" si="5298"/>
        <v>0</v>
      </c>
      <c r="AN3456" s="130">
        <f t="shared" si="5299"/>
        <v>0</v>
      </c>
      <c r="AO3456" s="130">
        <f t="shared" si="5300"/>
        <v>0</v>
      </c>
      <c r="AP3456" s="130">
        <f t="shared" si="5301"/>
        <v>0</v>
      </c>
      <c r="AQ3456" s="130">
        <f t="shared" si="5302"/>
        <v>0</v>
      </c>
      <c r="AR3456" s="359">
        <f t="shared" si="5303"/>
        <v>0</v>
      </c>
      <c r="AS3456" s="130">
        <f t="shared" si="5304"/>
        <v>0</v>
      </c>
      <c r="AT3456" s="130">
        <f t="shared" si="5305"/>
        <v>0</v>
      </c>
      <c r="AU3456" s="130">
        <f t="shared" si="5306"/>
        <v>0</v>
      </c>
      <c r="AV3456" s="130">
        <f t="shared" si="5307"/>
        <v>0</v>
      </c>
      <c r="AW3456" s="359">
        <f t="shared" si="5308"/>
        <v>0</v>
      </c>
      <c r="AX3456" s="130">
        <f t="shared" si="5309"/>
        <v>0</v>
      </c>
      <c r="AY3456" s="130">
        <f t="shared" si="5310"/>
        <v>0</v>
      </c>
      <c r="AZ3456" s="130">
        <f t="shared" si="5311"/>
        <v>0</v>
      </c>
      <c r="BA3456" s="130">
        <f t="shared" si="5312"/>
        <v>0</v>
      </c>
      <c r="BB3456" s="359">
        <f t="shared" si="5313"/>
        <v>0</v>
      </c>
      <c r="BC3456" s="130">
        <f t="shared" si="5314"/>
        <v>0</v>
      </c>
      <c r="BD3456" s="130">
        <f t="shared" si="5315"/>
        <v>0</v>
      </c>
      <c r="BE3456" s="130">
        <f t="shared" si="5316"/>
        <v>0</v>
      </c>
      <c r="BF3456" s="130">
        <f t="shared" si="5317"/>
        <v>0</v>
      </c>
      <c r="BG3456" s="359">
        <f t="shared" si="5318"/>
        <v>0</v>
      </c>
      <c r="BH3456" s="130">
        <f t="shared" si="5319"/>
        <v>0</v>
      </c>
      <c r="BI3456" s="130">
        <f t="shared" si="5320"/>
        <v>0</v>
      </c>
      <c r="BJ3456" s="130">
        <f t="shared" si="5321"/>
        <v>0</v>
      </c>
      <c r="BK3456" s="130">
        <f t="shared" si="5322"/>
        <v>0</v>
      </c>
      <c r="BL3456" s="359">
        <f t="shared" si="5323"/>
        <v>0</v>
      </c>
      <c r="BM3456" s="90">
        <f t="shared" si="5324"/>
        <v>0</v>
      </c>
      <c r="CO3456" s="186"/>
      <c r="CP3456" s="186"/>
      <c r="CQ3456" s="186"/>
      <c r="CR3456" s="186"/>
      <c r="CS3456" s="186"/>
      <c r="CT3456" s="186"/>
      <c r="CU3456" s="186"/>
      <c r="CV3456" s="186"/>
      <c r="CW3456" s="186"/>
      <c r="CX3456" s="186"/>
      <c r="CY3456" s="186"/>
      <c r="CZ3456" s="186"/>
      <c r="DA3456" s="186"/>
      <c r="DB3456" s="186"/>
      <c r="DC3456" s="186"/>
      <c r="DD3456" s="186"/>
      <c r="DE3456" s="186"/>
      <c r="DF3456" s="186"/>
      <c r="DG3456" s="186"/>
      <c r="DH3456" s="186"/>
      <c r="DI3456" s="186"/>
      <c r="DJ3456" s="186"/>
      <c r="DK3456" s="186"/>
      <c r="DL3456" s="186"/>
      <c r="DM3456" s="186"/>
      <c r="DN3456" s="186"/>
      <c r="DO3456" s="186"/>
      <c r="DP3456" s="186"/>
      <c r="DQ3456" s="186"/>
      <c r="DR3456" s="186"/>
    </row>
    <row r="3457" spans="1:123" ht="24" customHeight="1" x14ac:dyDescent="0.2">
      <c r="A3457" s="109"/>
      <c r="B3457" s="109"/>
      <c r="C3457" s="741"/>
      <c r="D3457" s="759"/>
      <c r="E3457" s="760"/>
      <c r="F3457" s="836"/>
      <c r="G3457" s="581" t="s">
        <v>526</v>
      </c>
      <c r="H3457" s="581"/>
      <c r="I3457" s="165"/>
      <c r="J3457" s="625" t="s">
        <v>520</v>
      </c>
      <c r="K3457" s="625"/>
      <c r="L3457" s="625"/>
      <c r="M3457" s="625"/>
      <c r="N3457" s="625"/>
      <c r="O3457" s="626"/>
      <c r="P3457" s="590"/>
      <c r="Q3457" s="591"/>
      <c r="R3457" s="590"/>
      <c r="S3457" s="591"/>
      <c r="T3457" s="590"/>
      <c r="U3457" s="591"/>
      <c r="V3457" s="243"/>
      <c r="W3457" s="243"/>
      <c r="X3457" s="243"/>
      <c r="Y3457" s="243"/>
      <c r="Z3457" s="243"/>
      <c r="AA3457" s="243"/>
      <c r="AB3457" s="243"/>
      <c r="AC3457" s="243"/>
      <c r="AD3457" s="243"/>
      <c r="AE3457" s="109"/>
      <c r="AG3457" s="130">
        <f t="shared" si="5292"/>
        <v>15</v>
      </c>
      <c r="AH3457" s="90">
        <f t="shared" si="5293"/>
        <v>0</v>
      </c>
      <c r="AI3457" s="130">
        <f t="shared" si="5294"/>
        <v>0</v>
      </c>
      <c r="AJ3457" s="130">
        <f t="shared" si="5295"/>
        <v>0</v>
      </c>
      <c r="AK3457" s="130">
        <f t="shared" si="5296"/>
        <v>0</v>
      </c>
      <c r="AL3457" s="130">
        <f t="shared" si="5297"/>
        <v>0</v>
      </c>
      <c r="AM3457" s="359">
        <f t="shared" si="5298"/>
        <v>0</v>
      </c>
      <c r="AN3457" s="130">
        <f t="shared" si="5299"/>
        <v>0</v>
      </c>
      <c r="AO3457" s="130">
        <f t="shared" si="5300"/>
        <v>0</v>
      </c>
      <c r="AP3457" s="130">
        <f t="shared" si="5301"/>
        <v>0</v>
      </c>
      <c r="AQ3457" s="130">
        <f t="shared" si="5302"/>
        <v>0</v>
      </c>
      <c r="AR3457" s="359">
        <f t="shared" si="5303"/>
        <v>0</v>
      </c>
      <c r="AS3457" s="130">
        <f t="shared" si="5304"/>
        <v>0</v>
      </c>
      <c r="AT3457" s="130">
        <f t="shared" si="5305"/>
        <v>0</v>
      </c>
      <c r="AU3457" s="130">
        <f t="shared" si="5306"/>
        <v>0</v>
      </c>
      <c r="AV3457" s="130">
        <f t="shared" si="5307"/>
        <v>0</v>
      </c>
      <c r="AW3457" s="359">
        <f t="shared" si="5308"/>
        <v>0</v>
      </c>
      <c r="AX3457" s="130">
        <f t="shared" si="5309"/>
        <v>0</v>
      </c>
      <c r="AY3457" s="130">
        <f t="shared" si="5310"/>
        <v>0</v>
      </c>
      <c r="AZ3457" s="130">
        <f t="shared" si="5311"/>
        <v>0</v>
      </c>
      <c r="BA3457" s="130">
        <f t="shared" si="5312"/>
        <v>0</v>
      </c>
      <c r="BB3457" s="359">
        <f t="shared" si="5313"/>
        <v>0</v>
      </c>
      <c r="BC3457" s="130">
        <f t="shared" si="5314"/>
        <v>0</v>
      </c>
      <c r="BD3457" s="130">
        <f t="shared" si="5315"/>
        <v>0</v>
      </c>
      <c r="BE3457" s="130">
        <f t="shared" si="5316"/>
        <v>0</v>
      </c>
      <c r="BF3457" s="130">
        <f t="shared" si="5317"/>
        <v>0</v>
      </c>
      <c r="BG3457" s="359">
        <f t="shared" si="5318"/>
        <v>0</v>
      </c>
      <c r="BH3457" s="130">
        <f t="shared" si="5319"/>
        <v>0</v>
      </c>
      <c r="BI3457" s="130">
        <f t="shared" si="5320"/>
        <v>0</v>
      </c>
      <c r="BJ3457" s="130">
        <f t="shared" si="5321"/>
        <v>0</v>
      </c>
      <c r="BK3457" s="130">
        <f t="shared" si="5322"/>
        <v>0</v>
      </c>
      <c r="BL3457" s="359">
        <f t="shared" si="5323"/>
        <v>0</v>
      </c>
      <c r="BM3457" s="90">
        <f t="shared" si="5324"/>
        <v>0</v>
      </c>
      <c r="BO3457" s="246" t="s">
        <v>2104</v>
      </c>
      <c r="BP3457" s="246" t="s">
        <v>2048</v>
      </c>
      <c r="BQ3457" s="246" t="s">
        <v>2049</v>
      </c>
      <c r="BR3457" s="246" t="s">
        <v>84</v>
      </c>
      <c r="BS3457" s="246" t="s">
        <v>2048</v>
      </c>
      <c r="BT3457" s="246" t="s">
        <v>2049</v>
      </c>
      <c r="BU3457" s="246" t="s">
        <v>84</v>
      </c>
      <c r="BV3457" s="246" t="s">
        <v>2048</v>
      </c>
      <c r="BW3457" s="246" t="s">
        <v>2049</v>
      </c>
      <c r="BX3457" s="246" t="s">
        <v>84</v>
      </c>
      <c r="BY3457" s="246" t="s">
        <v>2048</v>
      </c>
      <c r="BZ3457" s="246" t="s">
        <v>2049</v>
      </c>
      <c r="CO3457" s="186"/>
      <c r="CP3457" s="186"/>
      <c r="CQ3457" s="186"/>
      <c r="CR3457" s="186"/>
      <c r="CS3457" s="186"/>
      <c r="CT3457" s="186"/>
      <c r="CU3457" s="186"/>
      <c r="CV3457" s="186"/>
      <c r="CW3457" s="186"/>
      <c r="CX3457" s="186"/>
      <c r="CY3457" s="186"/>
      <c r="CZ3457" s="186"/>
      <c r="DA3457" s="186"/>
      <c r="DB3457" s="186"/>
      <c r="DC3457" s="186"/>
      <c r="DD3457" s="186"/>
      <c r="DE3457" s="186"/>
      <c r="DF3457" s="186"/>
      <c r="DG3457" s="186"/>
      <c r="DH3457" s="186"/>
      <c r="DI3457" s="186"/>
      <c r="DJ3457" s="186"/>
      <c r="DK3457" s="186"/>
      <c r="DL3457" s="186"/>
      <c r="DM3457" s="186"/>
      <c r="DN3457" s="186"/>
      <c r="DO3457" s="186"/>
      <c r="DP3457" s="186"/>
      <c r="DQ3457" s="186"/>
      <c r="DR3457" s="186"/>
    </row>
    <row r="3458" spans="1:123" s="186" customFormat="1" ht="15" customHeight="1" x14ac:dyDescent="0.25">
      <c r="A3458" s="235"/>
      <c r="B3458" s="235"/>
      <c r="C3458" s="741"/>
      <c r="D3458" s="759"/>
      <c r="E3458" s="760"/>
      <c r="F3458" s="836"/>
      <c r="G3458" s="691" t="s">
        <v>527</v>
      </c>
      <c r="H3458" s="692"/>
      <c r="I3458" s="654" t="s">
        <v>528</v>
      </c>
      <c r="J3458" s="655"/>
      <c r="K3458" s="655"/>
      <c r="L3458" s="655"/>
      <c r="M3458" s="655"/>
      <c r="N3458" s="655"/>
      <c r="O3458" s="656"/>
      <c r="P3458" s="732"/>
      <c r="Q3458" s="733"/>
      <c r="R3458" s="732"/>
      <c r="S3458" s="733"/>
      <c r="T3458" s="732"/>
      <c r="U3458" s="733"/>
      <c r="V3458" s="17"/>
      <c r="W3458" s="17"/>
      <c r="X3458" s="17"/>
      <c r="Y3458" s="17"/>
      <c r="Z3458" s="17"/>
      <c r="AA3458" s="17"/>
      <c r="AB3458" s="17"/>
      <c r="AC3458" s="17"/>
      <c r="AD3458" s="17"/>
      <c r="AE3458" s="235"/>
      <c r="AF3458" s="237"/>
      <c r="AG3458" s="178">
        <f t="shared" si="5292"/>
        <v>15</v>
      </c>
      <c r="AH3458" s="186">
        <f t="shared" si="5293"/>
        <v>0</v>
      </c>
      <c r="AI3458" s="178">
        <f t="shared" si="5294"/>
        <v>0</v>
      </c>
      <c r="AJ3458" s="178">
        <f t="shared" si="5295"/>
        <v>0</v>
      </c>
      <c r="AK3458" s="178">
        <f t="shared" si="5296"/>
        <v>0</v>
      </c>
      <c r="AL3458" s="130">
        <f t="shared" si="5297"/>
        <v>0</v>
      </c>
      <c r="AM3458" s="359">
        <f t="shared" si="5298"/>
        <v>0</v>
      </c>
      <c r="AN3458" s="178">
        <f t="shared" si="5299"/>
        <v>0</v>
      </c>
      <c r="AO3458" s="178">
        <f t="shared" si="5300"/>
        <v>0</v>
      </c>
      <c r="AP3458" s="178">
        <f t="shared" si="5301"/>
        <v>0</v>
      </c>
      <c r="AQ3458" s="178">
        <f t="shared" si="5302"/>
        <v>0</v>
      </c>
      <c r="AR3458" s="359">
        <f t="shared" si="5303"/>
        <v>0</v>
      </c>
      <c r="AS3458" s="178">
        <f t="shared" si="5304"/>
        <v>0</v>
      </c>
      <c r="AT3458" s="178">
        <f t="shared" si="5305"/>
        <v>0</v>
      </c>
      <c r="AU3458" s="178">
        <f t="shared" si="5306"/>
        <v>0</v>
      </c>
      <c r="AV3458" s="178">
        <f t="shared" si="5307"/>
        <v>0</v>
      </c>
      <c r="AW3458" s="359">
        <f t="shared" si="5308"/>
        <v>0</v>
      </c>
      <c r="AX3458" s="178">
        <f t="shared" si="5309"/>
        <v>0</v>
      </c>
      <c r="AY3458" s="178">
        <f t="shared" si="5310"/>
        <v>0</v>
      </c>
      <c r="AZ3458" s="178">
        <f t="shared" si="5311"/>
        <v>0</v>
      </c>
      <c r="BA3458" s="178">
        <f t="shared" si="5312"/>
        <v>0</v>
      </c>
      <c r="BB3458" s="359">
        <f t="shared" si="5313"/>
        <v>0</v>
      </c>
      <c r="BC3458" s="178">
        <f t="shared" si="5314"/>
        <v>0</v>
      </c>
      <c r="BD3458" s="178">
        <f t="shared" si="5315"/>
        <v>0</v>
      </c>
      <c r="BE3458" s="178">
        <f t="shared" si="5316"/>
        <v>0</v>
      </c>
      <c r="BF3458" s="178">
        <f t="shared" si="5317"/>
        <v>0</v>
      </c>
      <c r="BG3458" s="359">
        <f t="shared" si="5318"/>
        <v>0</v>
      </c>
      <c r="BH3458" s="178">
        <f t="shared" si="5319"/>
        <v>0</v>
      </c>
      <c r="BI3458" s="178">
        <f t="shared" si="5320"/>
        <v>0</v>
      </c>
      <c r="BJ3458" s="178">
        <f t="shared" si="5321"/>
        <v>0</v>
      </c>
      <c r="BK3458" s="178">
        <f t="shared" si="5322"/>
        <v>0</v>
      </c>
      <c r="BL3458" s="359">
        <f t="shared" si="5323"/>
        <v>0</v>
      </c>
      <c r="BM3458" s="186">
        <f t="shared" si="5324"/>
        <v>0</v>
      </c>
      <c r="BN3458" s="186" t="s">
        <v>2077</v>
      </c>
      <c r="BO3458" s="178">
        <f>IF($AG$3378=$AH$3378,0,IF(
OR(
AND(BO3462=0,BO3461&gt;0),
AND(BO3462="NS",BO3460&gt;0),
AND(BO3462="NS",BO3460=0,BO3461=0)),1,
IF(OR(
AND(BO3461&gt;=2,BO3460&lt;BO3462),
AND(BO3462="NS",BO3460=0,BO3461&gt;0),
BO3462=BO3460,
AND(BO3462="NA",BO3461=0,BO3460=0,BO3459&gt;0)),0,1)))</f>
        <v>0</v>
      </c>
      <c r="BP3458" s="178">
        <f t="shared" ref="BP3458" si="5329">IF($AG$3378=$AH$3378,0,IF(
OR(
AND(BP3462=0,BP3461&gt;0),
AND(BP3462="NS",BP3460&gt;0),
AND(BP3462="NS",BP3460=0,BP3461=0)),1,
IF(OR(
AND(BP3461&gt;=2,BP3460&lt;BP3462),
AND(BP3462="NS",BP3460=0,BP3461&gt;0),
BP3462=BP3460,
AND(BP3462="NA",BP3461=0,BP3460=0,BP3459&gt;0)),0,1)))</f>
        <v>0</v>
      </c>
      <c r="BQ3458" s="178">
        <f t="shared" ref="BQ3458" si="5330">IF($AG$3378=$AH$3378,0,IF(
OR(
AND(BQ3462=0,BQ3461&gt;0),
AND(BQ3462="NS",BQ3460&gt;0),
AND(BQ3462="NS",BQ3460=0,BQ3461=0)),1,
IF(OR(
AND(BQ3461&gt;=2,BQ3460&lt;BQ3462),
AND(BQ3462="NS",BQ3460=0,BQ3461&gt;0),
BQ3462=BQ3460,
AND(BQ3462="NA",BQ3461=0,BQ3460=0,BQ3459&gt;0)),0,1)))</f>
        <v>0</v>
      </c>
      <c r="BR3458" s="178">
        <f t="shared" ref="BR3458" si="5331">IF($AG$3378=$AH$3378,0,IF(
OR(
AND(BR3462=0,BR3461&gt;0),
AND(BR3462="NS",BR3460&gt;0),
AND(BR3462="NS",BR3460=0,BR3461=0)),1,
IF(OR(
AND(BR3461&gt;=2,BR3460&lt;BR3462),
AND(BR3462="NS",BR3460=0,BR3461&gt;0),
BR3462=BR3460,
AND(BR3462="NA",BR3461=0,BR3460=0,BR3459&gt;0)),0,1)))</f>
        <v>0</v>
      </c>
      <c r="BS3458" s="178">
        <f t="shared" ref="BS3458" si="5332">IF($AG$3378=$AH$3378,0,IF(
OR(
AND(BS3462=0,BS3461&gt;0),
AND(BS3462="NS",BS3460&gt;0),
AND(BS3462="NS",BS3460=0,BS3461=0)),1,
IF(OR(
AND(BS3461&gt;=2,BS3460&lt;BS3462),
AND(BS3462="NS",BS3460=0,BS3461&gt;0),
BS3462=BS3460,
AND(BS3462="NA",BS3461=0,BS3460=0,BS3459&gt;0)),0,1)))</f>
        <v>0</v>
      </c>
      <c r="BT3458" s="178">
        <f t="shared" ref="BT3458" si="5333">IF($AG$3378=$AH$3378,0,IF(
OR(
AND(BT3462=0,BT3461&gt;0),
AND(BT3462="NS",BT3460&gt;0),
AND(BT3462="NS",BT3460=0,BT3461=0)),1,
IF(OR(
AND(BT3461&gt;=2,BT3460&lt;BT3462),
AND(BT3462="NS",BT3460=0,BT3461&gt;0),
BT3462=BT3460,
AND(BT3462="NA",BT3461=0,BT3460=0,BT3459&gt;0)),0,1)))</f>
        <v>0</v>
      </c>
      <c r="BU3458" s="178">
        <f t="shared" ref="BU3458" si="5334">IF($AG$3378=$AH$3378,0,IF(
OR(
AND(BU3462=0,BU3461&gt;0),
AND(BU3462="NS",BU3460&gt;0),
AND(BU3462="NS",BU3460=0,BU3461=0)),1,
IF(OR(
AND(BU3461&gt;=2,BU3460&lt;BU3462),
AND(BU3462="NS",BU3460=0,BU3461&gt;0),
BU3462=BU3460,
AND(BU3462="NA",BU3461=0,BU3460=0,BU3459&gt;0)),0,1)))</f>
        <v>0</v>
      </c>
      <c r="BV3458" s="178">
        <f t="shared" ref="BV3458" si="5335">IF($AG$3378=$AH$3378,0,IF(
OR(
AND(BV3462=0,BV3461&gt;0),
AND(BV3462="NS",BV3460&gt;0),
AND(BV3462="NS",BV3460=0,BV3461=0)),1,
IF(OR(
AND(BV3461&gt;=2,BV3460&lt;BV3462),
AND(BV3462="NS",BV3460=0,BV3461&gt;0),
BV3462=BV3460,
AND(BV3462="NA",BV3461=0,BV3460=0,BV3459&gt;0)),0,1)))</f>
        <v>0</v>
      </c>
      <c r="BW3458" s="178">
        <f t="shared" ref="BW3458" si="5336">IF($AG$3378=$AH$3378,0,IF(
OR(
AND(BW3462=0,BW3461&gt;0),
AND(BW3462="NS",BW3460&gt;0),
AND(BW3462="NS",BW3460=0,BW3461=0)),1,
IF(OR(
AND(BW3461&gt;=2,BW3460&lt;BW3462),
AND(BW3462="NS",BW3460=0,BW3461&gt;0),
BW3462=BW3460,
AND(BW3462="NA",BW3461=0,BW3460=0,BW3459&gt;0)),0,1)))</f>
        <v>0</v>
      </c>
      <c r="BX3458" s="178">
        <f t="shared" ref="BX3458" si="5337">IF($AG$3378=$AH$3378,0,IF(
OR(
AND(BX3462=0,BX3461&gt;0),
AND(BX3462="NS",BX3460&gt;0),
AND(BX3462="NS",BX3460=0,BX3461=0)),1,
IF(OR(
AND(BX3461&gt;=2,BX3460&lt;BX3462),
AND(BX3462="NS",BX3460=0,BX3461&gt;0),
BX3462=BX3460,
AND(BX3462="NA",BX3461=0,BX3460=0,BX3459&gt;0)),0,1)))</f>
        <v>0</v>
      </c>
      <c r="BY3458" s="178">
        <f t="shared" ref="BY3458" si="5338">IF($AG$3378=$AH$3378,0,IF(
OR(
AND(BY3462=0,BY3461&gt;0),
AND(BY3462="NS",BY3460&gt;0),
AND(BY3462="NS",BY3460=0,BY3461=0)),1,
IF(OR(
AND(BY3461&gt;=2,BY3460&lt;BY3462),
AND(BY3462="NS",BY3460=0,BY3461&gt;0),
BY3462=BY3460,
AND(BY3462="NA",BY3461=0,BY3460=0,BY3459&gt;0)),0,1)))</f>
        <v>0</v>
      </c>
      <c r="BZ3458" s="178">
        <f t="shared" ref="BZ3458" si="5339">IF($AG$3378=$AH$3378,0,IF(
OR(
AND(BZ3462=0,BZ3461&gt;0),
AND(BZ3462="NS",BZ3460&gt;0),
AND(BZ3462="NS",BZ3460=0,BZ3461=0)),1,
IF(OR(
AND(BZ3461&gt;=2,BZ3460&lt;BZ3462),
AND(BZ3462="NS",BZ3460=0,BZ3461&gt;0),
BZ3462=BZ3460,
AND(BZ3462="NA",BZ3461=0,BZ3460=0,BZ3459&gt;0)),0,1)))</f>
        <v>0</v>
      </c>
      <c r="CA3458" s="186">
        <f>SUM(BO3458:BZ3458)</f>
        <v>0</v>
      </c>
      <c r="CN3458" s="237"/>
      <c r="CO3458" s="297" t="s">
        <v>2171</v>
      </c>
      <c r="CP3458" s="297">
        <f>IF(AND(SUM(P3451,P3458,P3463:Q3466)=0,SUM(COUNTIF(P3451,"NS"),COUNTIF(P3458,"NS"),COUNTIF(P3463:Q3466,"NS")&gt;0)),"NS",SUM(P3451,P3458,P3463:Q3466))</f>
        <v>0</v>
      </c>
      <c r="CQ3458" s="297">
        <f>IF(AND(SUM(R3451,R3458,R3463:S3466)=0,SUM(COUNTIF(R3451,"NS"),COUNTIF(R3458,"NS"),COUNTIF(R3463:S3466,"NS")&gt;0)),"NS",SUM(R3451,R3458,R3463:S3466))</f>
        <v>0</v>
      </c>
      <c r="CR3458" s="297">
        <f>IF(AND(SUM(T3451,T3458,T3463:U3466)=0,SUM(COUNTIF(T3451,"NS"),COUNTIF(T3458,"NS"),COUNTIF(T3463:U3466,"NS")&gt;0)),"NS",SUM(T3451,T3458,T3463:U3466))</f>
        <v>0</v>
      </c>
      <c r="CS3458" s="297">
        <f t="shared" ref="CS3458" si="5340">IF(AND(SUM(V3451,V3458,V3463:V3466)=0,SUM(COUNTIF(V3451,"NS"),COUNTIF(V3458,"NS"),COUNTIF(V3463:V3466,"NS")&gt;0)),"NS",SUM(V3451,V3458,V3463:V3466))</f>
        <v>0</v>
      </c>
      <c r="CT3458" s="297">
        <f t="shared" ref="CT3458" si="5341">IF(AND(SUM(W3451,W3458,W3463:W3466)=0,SUM(COUNTIF(W3451,"NS"),COUNTIF(W3458,"NS"),COUNTIF(W3463:W3466,"NS")&gt;0)),"NS",SUM(W3451,W3458,W3463:W3466))</f>
        <v>0</v>
      </c>
      <c r="CU3458" s="297">
        <f t="shared" ref="CU3458" si="5342">IF(AND(SUM(X3451,X3458,X3463:X3466)=0,SUM(COUNTIF(X3451,"NS"),COUNTIF(X3458,"NS"),COUNTIF(X3463:X3466,"NS")&gt;0)),"NS",SUM(X3451,X3458,X3463:X3466))</f>
        <v>0</v>
      </c>
      <c r="CV3458" s="297">
        <f t="shared" ref="CV3458" si="5343">IF(AND(SUM(Y3451,Y3458,Y3463:Y3466)=0,SUM(COUNTIF(Y3451,"NS"),COUNTIF(Y3458,"NS"),COUNTIF(Y3463:Y3466,"NS")&gt;0)),"NS",SUM(Y3451,Y3458,Y3463:Y3466))</f>
        <v>0</v>
      </c>
      <c r="CW3458" s="297">
        <f t="shared" ref="CW3458" si="5344">IF(AND(SUM(Z3451,Z3458,Z3463:Z3466)=0,SUM(COUNTIF(Z3451,"NS"),COUNTIF(Z3458,"NS"),COUNTIF(Z3463:Z3466,"NS")&gt;0)),"NS",SUM(Z3451,Z3458,Z3463:Z3466))</f>
        <v>0</v>
      </c>
      <c r="CX3458" s="297">
        <f t="shared" ref="CX3458" si="5345">IF(AND(SUM(AA3451,AA3458,AA3463:AA3466)=0,SUM(COUNTIF(AA3451,"NS"),COUNTIF(AA3458,"NS"),COUNTIF(AA3463:AA3466,"NS")&gt;0)),"NS",SUM(AA3451,AA3458,AA3463:AA3466))</f>
        <v>0</v>
      </c>
      <c r="CY3458" s="297">
        <f t="shared" ref="CY3458" si="5346">IF(AND(SUM(AB3451,AB3458,AB3463:AB3466)=0,SUM(COUNTIF(AB3451,"NS"),COUNTIF(AB3458,"NS"),COUNTIF(AB3463:AB3466,"NS")&gt;0)),"NS",SUM(AB3451,AB3458,AB3463:AB3466))</f>
        <v>0</v>
      </c>
      <c r="CZ3458" s="297">
        <f t="shared" ref="CZ3458" si="5347">IF(AND(SUM(AC3451,AC3458,AC3463:AC3466)=0,SUM(COUNTIF(AC3451,"NS"),COUNTIF(AC3458,"NS"),COUNTIF(AC3463:AC3466,"NS")&gt;0)),"NS",SUM(AC3451,AC3458,AC3463:AC3466))</f>
        <v>0</v>
      </c>
      <c r="DA3458" s="297">
        <f t="shared" ref="DA3458" si="5348">IF(AND(SUM(AD3451,AD3458,AD3463:AD3466)=0,SUM(COUNTIF(AD3451,"NS"),COUNTIF(AD3458,"NS"),COUNTIF(AD3463:AD3466,"NS")&gt;0)),"NS",SUM(AD3451,AD3458,AD3463:AD3466))</f>
        <v>0</v>
      </c>
      <c r="DS3458" s="237"/>
    </row>
    <row r="3459" spans="1:123" ht="24" customHeight="1" x14ac:dyDescent="0.25">
      <c r="A3459" s="109"/>
      <c r="B3459" s="109"/>
      <c r="C3459" s="741"/>
      <c r="D3459" s="759"/>
      <c r="E3459" s="760"/>
      <c r="F3459" s="836"/>
      <c r="G3459" s="577" t="s">
        <v>533</v>
      </c>
      <c r="H3459" s="578"/>
      <c r="I3459" s="165"/>
      <c r="J3459" s="625" t="s">
        <v>529</v>
      </c>
      <c r="K3459" s="625"/>
      <c r="L3459" s="625"/>
      <c r="M3459" s="625"/>
      <c r="N3459" s="625"/>
      <c r="O3459" s="626"/>
      <c r="P3459" s="590"/>
      <c r="Q3459" s="591"/>
      <c r="R3459" s="590"/>
      <c r="S3459" s="591"/>
      <c r="T3459" s="590"/>
      <c r="U3459" s="591"/>
      <c r="V3459" s="243"/>
      <c r="W3459" s="243"/>
      <c r="X3459" s="243"/>
      <c r="Y3459" s="243"/>
      <c r="Z3459" s="243"/>
      <c r="AA3459" s="243"/>
      <c r="AB3459" s="243"/>
      <c r="AC3459" s="243"/>
      <c r="AD3459" s="243"/>
      <c r="AE3459" s="109"/>
      <c r="AG3459" s="130">
        <f t="shared" si="5292"/>
        <v>15</v>
      </c>
      <c r="AH3459" s="90">
        <f t="shared" si="5293"/>
        <v>0</v>
      </c>
      <c r="AI3459" s="130">
        <f t="shared" si="5294"/>
        <v>0</v>
      </c>
      <c r="AJ3459" s="130">
        <f t="shared" si="5295"/>
        <v>0</v>
      </c>
      <c r="AK3459" s="130">
        <f t="shared" si="5296"/>
        <v>0</v>
      </c>
      <c r="AL3459" s="130">
        <f t="shared" si="5297"/>
        <v>0</v>
      </c>
      <c r="AM3459" s="359">
        <f t="shared" si="5298"/>
        <v>0</v>
      </c>
      <c r="AN3459" s="130">
        <f t="shared" si="5299"/>
        <v>0</v>
      </c>
      <c r="AO3459" s="130">
        <f t="shared" si="5300"/>
        <v>0</v>
      </c>
      <c r="AP3459" s="130">
        <f t="shared" si="5301"/>
        <v>0</v>
      </c>
      <c r="AQ3459" s="130">
        <f t="shared" si="5302"/>
        <v>0</v>
      </c>
      <c r="AR3459" s="359">
        <f t="shared" si="5303"/>
        <v>0</v>
      </c>
      <c r="AS3459" s="130">
        <f t="shared" si="5304"/>
        <v>0</v>
      </c>
      <c r="AT3459" s="130">
        <f t="shared" si="5305"/>
        <v>0</v>
      </c>
      <c r="AU3459" s="130">
        <f t="shared" si="5306"/>
        <v>0</v>
      </c>
      <c r="AV3459" s="130">
        <f t="shared" si="5307"/>
        <v>0</v>
      </c>
      <c r="AW3459" s="359">
        <f t="shared" si="5308"/>
        <v>0</v>
      </c>
      <c r="AX3459" s="130">
        <f t="shared" si="5309"/>
        <v>0</v>
      </c>
      <c r="AY3459" s="130">
        <f t="shared" si="5310"/>
        <v>0</v>
      </c>
      <c r="AZ3459" s="130">
        <f t="shared" si="5311"/>
        <v>0</v>
      </c>
      <c r="BA3459" s="130">
        <f t="shared" si="5312"/>
        <v>0</v>
      </c>
      <c r="BB3459" s="359">
        <f t="shared" si="5313"/>
        <v>0</v>
      </c>
      <c r="BC3459" s="130">
        <f t="shared" si="5314"/>
        <v>0</v>
      </c>
      <c r="BD3459" s="130">
        <f t="shared" si="5315"/>
        <v>0</v>
      </c>
      <c r="BE3459" s="130">
        <f t="shared" si="5316"/>
        <v>0</v>
      </c>
      <c r="BF3459" s="130">
        <f t="shared" si="5317"/>
        <v>0</v>
      </c>
      <c r="BG3459" s="359">
        <f t="shared" si="5318"/>
        <v>0</v>
      </c>
      <c r="BH3459" s="130">
        <f t="shared" si="5319"/>
        <v>0</v>
      </c>
      <c r="BI3459" s="130">
        <f t="shared" si="5320"/>
        <v>0</v>
      </c>
      <c r="BJ3459" s="130">
        <f t="shared" si="5321"/>
        <v>0</v>
      </c>
      <c r="BK3459" s="130">
        <f t="shared" si="5322"/>
        <v>0</v>
      </c>
      <c r="BL3459" s="359">
        <f t="shared" si="5323"/>
        <v>0</v>
      </c>
      <c r="BM3459" s="90">
        <f t="shared" si="5324"/>
        <v>0</v>
      </c>
      <c r="BN3459" s="90" t="s">
        <v>2058</v>
      </c>
      <c r="BO3459" s="90">
        <f>COUNTIF(P3459:Q3462,"NA")</f>
        <v>0</v>
      </c>
      <c r="BP3459" s="90">
        <f>COUNTIF(R3459:S3462,"NA")</f>
        <v>0</v>
      </c>
      <c r="BQ3459" s="90">
        <f>COUNTIF(T3459:U3462,"NA")</f>
        <v>0</v>
      </c>
      <c r="BR3459" s="90">
        <f t="shared" ref="BR3459:BZ3459" si="5349">COUNTIF(V3459:V3462,"NA")</f>
        <v>0</v>
      </c>
      <c r="BS3459" s="90">
        <f t="shared" si="5349"/>
        <v>0</v>
      </c>
      <c r="BT3459" s="90">
        <f t="shared" si="5349"/>
        <v>0</v>
      </c>
      <c r="BU3459" s="90">
        <f t="shared" si="5349"/>
        <v>0</v>
      </c>
      <c r="BV3459" s="90">
        <f t="shared" si="5349"/>
        <v>0</v>
      </c>
      <c r="BW3459" s="90">
        <f t="shared" si="5349"/>
        <v>0</v>
      </c>
      <c r="BX3459" s="90">
        <f t="shared" si="5349"/>
        <v>0</v>
      </c>
      <c r="BY3459" s="90">
        <f t="shared" si="5349"/>
        <v>0</v>
      </c>
      <c r="BZ3459" s="90">
        <f t="shared" si="5349"/>
        <v>0</v>
      </c>
      <c r="CO3459" s="297" t="s">
        <v>2078</v>
      </c>
      <c r="CP3459" s="297">
        <f>SUM(P3451,P3458,P3463:Q3465)</f>
        <v>0</v>
      </c>
      <c r="CQ3459" s="297">
        <f>SUM(R3451,R3458,R3463:S3465)</f>
        <v>0</v>
      </c>
      <c r="CR3459" s="297">
        <f>SUM(T3451,T3458,T3463:U3465)</f>
        <v>0</v>
      </c>
      <c r="CS3459" s="297">
        <f>SUM(V3451,V3458,V3463:V3465)</f>
        <v>0</v>
      </c>
      <c r="CT3459" s="297">
        <f>SUM(W3451,W3458,W3463:W3465)</f>
        <v>0</v>
      </c>
      <c r="CU3459" s="297">
        <f>SUM(X3451,X3458,X3463:X3465)</f>
        <v>0</v>
      </c>
      <c r="CV3459" s="297">
        <f>SUM(Y3451,Y3458,Y3463:Y3465)</f>
        <v>0</v>
      </c>
      <c r="CW3459" s="297">
        <f>SUM(Z3451,Z3458,Z3463:Z3465)</f>
        <v>0</v>
      </c>
      <c r="CX3459" s="297">
        <f t="shared" ref="CX3459:DA3459" si="5350">SUM(AA3451,AA3458,AA3463:AA3465)</f>
        <v>0</v>
      </c>
      <c r="CY3459" s="297">
        <f t="shared" si="5350"/>
        <v>0</v>
      </c>
      <c r="CZ3459" s="297">
        <f t="shared" si="5350"/>
        <v>0</v>
      </c>
      <c r="DA3459" s="297">
        <f t="shared" si="5350"/>
        <v>0</v>
      </c>
      <c r="DB3459" s="186"/>
      <c r="DC3459" s="186"/>
      <c r="DD3459" s="186"/>
      <c r="DE3459" s="186"/>
      <c r="DF3459" s="186"/>
      <c r="DG3459" s="186"/>
      <c r="DH3459" s="186"/>
      <c r="DI3459" s="186"/>
      <c r="DJ3459" s="186"/>
      <c r="DK3459" s="186"/>
      <c r="DL3459" s="186"/>
      <c r="DM3459" s="186"/>
      <c r="DN3459" s="186"/>
      <c r="DO3459" s="186"/>
      <c r="DP3459" s="186"/>
      <c r="DQ3459" s="186"/>
      <c r="DR3459" s="186"/>
    </row>
    <row r="3460" spans="1:123" ht="24" customHeight="1" x14ac:dyDescent="0.25">
      <c r="A3460" s="109"/>
      <c r="B3460" s="109"/>
      <c r="C3460" s="741"/>
      <c r="D3460" s="759"/>
      <c r="E3460" s="760"/>
      <c r="F3460" s="836"/>
      <c r="G3460" s="577" t="s">
        <v>534</v>
      </c>
      <c r="H3460" s="578"/>
      <c r="I3460" s="165"/>
      <c r="J3460" s="625" t="s">
        <v>530</v>
      </c>
      <c r="K3460" s="625"/>
      <c r="L3460" s="625"/>
      <c r="M3460" s="625"/>
      <c r="N3460" s="625"/>
      <c r="O3460" s="626"/>
      <c r="P3460" s="590"/>
      <c r="Q3460" s="591"/>
      <c r="R3460" s="590"/>
      <c r="S3460" s="591"/>
      <c r="T3460" s="590"/>
      <c r="U3460" s="591"/>
      <c r="V3460" s="243"/>
      <c r="W3460" s="243"/>
      <c r="X3460" s="243"/>
      <c r="Y3460" s="243"/>
      <c r="Z3460" s="243"/>
      <c r="AA3460" s="243"/>
      <c r="AB3460" s="243"/>
      <c r="AC3460" s="243"/>
      <c r="AD3460" s="243"/>
      <c r="AE3460" s="109"/>
      <c r="AG3460" s="130">
        <f t="shared" si="5292"/>
        <v>15</v>
      </c>
      <c r="AH3460" s="90">
        <f t="shared" si="5293"/>
        <v>0</v>
      </c>
      <c r="AI3460" s="130">
        <f t="shared" si="5294"/>
        <v>0</v>
      </c>
      <c r="AJ3460" s="130">
        <f t="shared" si="5295"/>
        <v>0</v>
      </c>
      <c r="AK3460" s="130">
        <f t="shared" si="5296"/>
        <v>0</v>
      </c>
      <c r="AL3460" s="130">
        <f t="shared" si="5297"/>
        <v>0</v>
      </c>
      <c r="AM3460" s="359">
        <f t="shared" si="5298"/>
        <v>0</v>
      </c>
      <c r="AN3460" s="130">
        <f t="shared" si="5299"/>
        <v>0</v>
      </c>
      <c r="AO3460" s="130">
        <f t="shared" si="5300"/>
        <v>0</v>
      </c>
      <c r="AP3460" s="130">
        <f t="shared" si="5301"/>
        <v>0</v>
      </c>
      <c r="AQ3460" s="130">
        <f t="shared" si="5302"/>
        <v>0</v>
      </c>
      <c r="AR3460" s="359">
        <f t="shared" si="5303"/>
        <v>0</v>
      </c>
      <c r="AS3460" s="130">
        <f t="shared" si="5304"/>
        <v>0</v>
      </c>
      <c r="AT3460" s="130">
        <f t="shared" si="5305"/>
        <v>0</v>
      </c>
      <c r="AU3460" s="130">
        <f t="shared" si="5306"/>
        <v>0</v>
      </c>
      <c r="AV3460" s="130">
        <f t="shared" si="5307"/>
        <v>0</v>
      </c>
      <c r="AW3460" s="359">
        <f t="shared" si="5308"/>
        <v>0</v>
      </c>
      <c r="AX3460" s="130">
        <f t="shared" si="5309"/>
        <v>0</v>
      </c>
      <c r="AY3460" s="130">
        <f t="shared" si="5310"/>
        <v>0</v>
      </c>
      <c r="AZ3460" s="130">
        <f t="shared" si="5311"/>
        <v>0</v>
      </c>
      <c r="BA3460" s="130">
        <f t="shared" si="5312"/>
        <v>0</v>
      </c>
      <c r="BB3460" s="359">
        <f t="shared" si="5313"/>
        <v>0</v>
      </c>
      <c r="BC3460" s="130">
        <f t="shared" si="5314"/>
        <v>0</v>
      </c>
      <c r="BD3460" s="130">
        <f t="shared" si="5315"/>
        <v>0</v>
      </c>
      <c r="BE3460" s="130">
        <f t="shared" si="5316"/>
        <v>0</v>
      </c>
      <c r="BF3460" s="130">
        <f t="shared" si="5317"/>
        <v>0</v>
      </c>
      <c r="BG3460" s="359">
        <f t="shared" si="5318"/>
        <v>0</v>
      </c>
      <c r="BH3460" s="130">
        <f t="shared" si="5319"/>
        <v>0</v>
      </c>
      <c r="BI3460" s="130">
        <f t="shared" si="5320"/>
        <v>0</v>
      </c>
      <c r="BJ3460" s="130">
        <f t="shared" si="5321"/>
        <v>0</v>
      </c>
      <c r="BK3460" s="130">
        <f t="shared" si="5322"/>
        <v>0</v>
      </c>
      <c r="BL3460" s="359">
        <f t="shared" si="5323"/>
        <v>0</v>
      </c>
      <c r="BM3460" s="90">
        <f t="shared" si="5324"/>
        <v>0</v>
      </c>
      <c r="BN3460" s="90" t="s">
        <v>2078</v>
      </c>
      <c r="BO3460" s="90">
        <f>SUM(P3459:Q3462)</f>
        <v>0</v>
      </c>
      <c r="BP3460" s="90">
        <f>SUM(R3459:S3462)</f>
        <v>0</v>
      </c>
      <c r="BQ3460" s="90">
        <f>SUM(T3459:U3462)</f>
        <v>0</v>
      </c>
      <c r="BR3460" s="90">
        <f t="shared" ref="BR3460:BZ3460" si="5351">SUM(V3459:V3462)</f>
        <v>0</v>
      </c>
      <c r="BS3460" s="90">
        <f t="shared" si="5351"/>
        <v>0</v>
      </c>
      <c r="BT3460" s="90">
        <f t="shared" si="5351"/>
        <v>0</v>
      </c>
      <c r="BU3460" s="90">
        <f t="shared" si="5351"/>
        <v>0</v>
      </c>
      <c r="BV3460" s="90">
        <f t="shared" si="5351"/>
        <v>0</v>
      </c>
      <c r="BW3460" s="90">
        <f t="shared" si="5351"/>
        <v>0</v>
      </c>
      <c r="BX3460" s="90">
        <f t="shared" si="5351"/>
        <v>0</v>
      </c>
      <c r="BY3460" s="90">
        <f t="shared" si="5351"/>
        <v>0</v>
      </c>
      <c r="BZ3460" s="90">
        <f t="shared" si="5351"/>
        <v>0</v>
      </c>
      <c r="CO3460" s="297" t="s">
        <v>2029</v>
      </c>
      <c r="CP3460" s="297">
        <f>SUM(COUNTIF(P3451,"NS"),COUNTIF(P3458,"NS"),COUNTIF(P3463:Q3465,"NS"))</f>
        <v>0</v>
      </c>
      <c r="CQ3460" s="297">
        <f>SUM(COUNTIF(R3451,"NS"),COUNTIF(R3458,"NS"),COUNTIF(R3463:S3465,"NS"))</f>
        <v>0</v>
      </c>
      <c r="CR3460" s="297">
        <f>SUM(COUNTIF(T3451,"NS"),COUNTIF(T3458,"NS"),COUNTIF(T3463:U3465,"NS"))</f>
        <v>0</v>
      </c>
      <c r="CS3460" s="297">
        <f>SUM(COUNTIF(V3451,"NS"),COUNTIF(V3458,"NS"),COUNTIF(V3463:V3465,"NS"))</f>
        <v>0</v>
      </c>
      <c r="CT3460" s="297">
        <f>SUM(COUNTIF(W3451,"NS"),COUNTIF(W3458,"NS"),COUNTIF(W3463:W3465,"NS"))</f>
        <v>0</v>
      </c>
      <c r="CU3460" s="297">
        <f>SUM(COUNTIF(X3451,"NS"),COUNTIF(X3458,"NS"),COUNTIF(X3463:X3465,"NS"))</f>
        <v>0</v>
      </c>
      <c r="CV3460" s="297">
        <f t="shared" ref="CV3460" si="5352">SUM(COUNTIF(Y3451,"NS"),COUNTIF(Y3458,"NS"),COUNTIF(Y3463:Y3465,"NS"))</f>
        <v>0</v>
      </c>
      <c r="CW3460" s="297">
        <f t="shared" ref="CW3460" si="5353">SUM(COUNTIF(Z3451,"NS"),COUNTIF(Z3458,"NS"),COUNTIF(Z3463:Z3465,"NS"))</f>
        <v>0</v>
      </c>
      <c r="CX3460" s="297">
        <f t="shared" ref="CX3460" si="5354">SUM(COUNTIF(AA3451,"NS"),COUNTIF(AA3458,"NS"),COUNTIF(AA3463:AA3465,"NS"))</f>
        <v>0</v>
      </c>
      <c r="CY3460" s="297">
        <f t="shared" ref="CY3460" si="5355">SUM(COUNTIF(AB3451,"NS"),COUNTIF(AB3458,"NS"),COUNTIF(AB3463:AB3465,"NS"))</f>
        <v>0</v>
      </c>
      <c r="CZ3460" s="297">
        <f t="shared" ref="CZ3460" si="5356">SUM(COUNTIF(AC3451,"NS"),COUNTIF(AC3458,"NS"),COUNTIF(AC3463:AC3465,"NS"))</f>
        <v>0</v>
      </c>
      <c r="DA3460" s="297">
        <f t="shared" ref="DA3460" si="5357">SUM(COUNTIF(AD3451,"NS"),COUNTIF(AD3458,"NS"),COUNTIF(AD3463:AD3465,"NS"))</f>
        <v>0</v>
      </c>
      <c r="DB3460" s="186"/>
      <c r="DC3460" s="186"/>
      <c r="DD3460" s="186"/>
      <c r="DE3460" s="186"/>
      <c r="DF3460" s="186"/>
      <c r="DG3460" s="186"/>
      <c r="DH3460" s="186"/>
      <c r="DI3460" s="186"/>
      <c r="DJ3460" s="186"/>
      <c r="DK3460" s="186"/>
      <c r="DL3460" s="186"/>
      <c r="DM3460" s="186"/>
      <c r="DN3460" s="186"/>
      <c r="DO3460" s="186"/>
      <c r="DP3460" s="186"/>
      <c r="DQ3460" s="186"/>
      <c r="DR3460" s="186"/>
    </row>
    <row r="3461" spans="1:123" ht="24" customHeight="1" x14ac:dyDescent="0.25">
      <c r="A3461" s="109"/>
      <c r="B3461" s="109"/>
      <c r="C3461" s="741"/>
      <c r="D3461" s="759"/>
      <c r="E3461" s="760"/>
      <c r="F3461" s="836"/>
      <c r="G3461" s="577" t="s">
        <v>535</v>
      </c>
      <c r="H3461" s="578"/>
      <c r="I3461" s="165"/>
      <c r="J3461" s="625" t="s">
        <v>531</v>
      </c>
      <c r="K3461" s="625"/>
      <c r="L3461" s="625"/>
      <c r="M3461" s="625"/>
      <c r="N3461" s="625"/>
      <c r="O3461" s="626"/>
      <c r="P3461" s="590"/>
      <c r="Q3461" s="591"/>
      <c r="R3461" s="590"/>
      <c r="S3461" s="591"/>
      <c r="T3461" s="590"/>
      <c r="U3461" s="591"/>
      <c r="V3461" s="243"/>
      <c r="W3461" s="243"/>
      <c r="X3461" s="243"/>
      <c r="Y3461" s="243"/>
      <c r="Z3461" s="243"/>
      <c r="AA3461" s="243"/>
      <c r="AB3461" s="243"/>
      <c r="AC3461" s="243"/>
      <c r="AD3461" s="243"/>
      <c r="AE3461" s="109"/>
      <c r="AG3461" s="130">
        <f t="shared" si="5292"/>
        <v>15</v>
      </c>
      <c r="AH3461" s="90">
        <f t="shared" si="5293"/>
        <v>0</v>
      </c>
      <c r="AI3461" s="130">
        <f t="shared" si="5294"/>
        <v>0</v>
      </c>
      <c r="AJ3461" s="130">
        <f t="shared" si="5295"/>
        <v>0</v>
      </c>
      <c r="AK3461" s="130">
        <f t="shared" si="5296"/>
        <v>0</v>
      </c>
      <c r="AL3461" s="130">
        <f t="shared" si="5297"/>
        <v>0</v>
      </c>
      <c r="AM3461" s="359">
        <f t="shared" si="5298"/>
        <v>0</v>
      </c>
      <c r="AN3461" s="130">
        <f t="shared" si="5299"/>
        <v>0</v>
      </c>
      <c r="AO3461" s="130">
        <f t="shared" si="5300"/>
        <v>0</v>
      </c>
      <c r="AP3461" s="130">
        <f t="shared" si="5301"/>
        <v>0</v>
      </c>
      <c r="AQ3461" s="130">
        <f t="shared" si="5302"/>
        <v>0</v>
      </c>
      <c r="AR3461" s="359">
        <f t="shared" si="5303"/>
        <v>0</v>
      </c>
      <c r="AS3461" s="130">
        <f t="shared" si="5304"/>
        <v>0</v>
      </c>
      <c r="AT3461" s="130">
        <f t="shared" si="5305"/>
        <v>0</v>
      </c>
      <c r="AU3461" s="130">
        <f t="shared" si="5306"/>
        <v>0</v>
      </c>
      <c r="AV3461" s="130">
        <f t="shared" si="5307"/>
        <v>0</v>
      </c>
      <c r="AW3461" s="359">
        <f t="shared" si="5308"/>
        <v>0</v>
      </c>
      <c r="AX3461" s="130">
        <f t="shared" si="5309"/>
        <v>0</v>
      </c>
      <c r="AY3461" s="130">
        <f t="shared" si="5310"/>
        <v>0</v>
      </c>
      <c r="AZ3461" s="130">
        <f t="shared" si="5311"/>
        <v>0</v>
      </c>
      <c r="BA3461" s="130">
        <f t="shared" si="5312"/>
        <v>0</v>
      </c>
      <c r="BB3461" s="359">
        <f t="shared" si="5313"/>
        <v>0</v>
      </c>
      <c r="BC3461" s="130">
        <f t="shared" si="5314"/>
        <v>0</v>
      </c>
      <c r="BD3461" s="130">
        <f t="shared" si="5315"/>
        <v>0</v>
      </c>
      <c r="BE3461" s="130">
        <f t="shared" si="5316"/>
        <v>0</v>
      </c>
      <c r="BF3461" s="130">
        <f t="shared" si="5317"/>
        <v>0</v>
      </c>
      <c r="BG3461" s="359">
        <f t="shared" si="5318"/>
        <v>0</v>
      </c>
      <c r="BH3461" s="130">
        <f t="shared" si="5319"/>
        <v>0</v>
      </c>
      <c r="BI3461" s="130">
        <f t="shared" si="5320"/>
        <v>0</v>
      </c>
      <c r="BJ3461" s="130">
        <f t="shared" si="5321"/>
        <v>0</v>
      </c>
      <c r="BK3461" s="130">
        <f t="shared" si="5322"/>
        <v>0</v>
      </c>
      <c r="BL3461" s="359">
        <f t="shared" si="5323"/>
        <v>0</v>
      </c>
      <c r="BM3461" s="90">
        <f t="shared" si="5324"/>
        <v>0</v>
      </c>
      <c r="BN3461" s="90" t="s">
        <v>2029</v>
      </c>
      <c r="BO3461" s="90">
        <f>COUNTIF(P3459:Q3462,"NS")</f>
        <v>0</v>
      </c>
      <c r="BP3461" s="90">
        <f>COUNTIF(R3459:S3462,"NS")</f>
        <v>0</v>
      </c>
      <c r="BQ3461" s="90">
        <f>COUNTIF(T3459:U3462,"NS")</f>
        <v>0</v>
      </c>
      <c r="BR3461" s="90">
        <f t="shared" ref="BR3461:BZ3461" si="5358">COUNTIF(V3459:V3462,"NS")</f>
        <v>0</v>
      </c>
      <c r="BS3461" s="90">
        <f t="shared" si="5358"/>
        <v>0</v>
      </c>
      <c r="BT3461" s="90">
        <f t="shared" si="5358"/>
        <v>0</v>
      </c>
      <c r="BU3461" s="90">
        <f t="shared" si="5358"/>
        <v>0</v>
      </c>
      <c r="BV3461" s="90">
        <f t="shared" si="5358"/>
        <v>0</v>
      </c>
      <c r="BW3461" s="90">
        <f t="shared" si="5358"/>
        <v>0</v>
      </c>
      <c r="BX3461" s="90">
        <f t="shared" si="5358"/>
        <v>0</v>
      </c>
      <c r="BY3461" s="90">
        <f t="shared" si="5358"/>
        <v>0</v>
      </c>
      <c r="BZ3461" s="90">
        <f t="shared" si="5358"/>
        <v>0</v>
      </c>
      <c r="CO3461" s="298">
        <v>0.25</v>
      </c>
      <c r="CP3461" s="299">
        <f>IF(CP3458="ns",0,CP3458*0.25)</f>
        <v>0</v>
      </c>
      <c r="CQ3461" s="299">
        <f t="shared" ref="CQ3461:DA3461" si="5359">IF(CQ3458="ns",0,CQ3458*0.25)</f>
        <v>0</v>
      </c>
      <c r="CR3461" s="299">
        <f t="shared" si="5359"/>
        <v>0</v>
      </c>
      <c r="CS3461" s="299">
        <f t="shared" si="5359"/>
        <v>0</v>
      </c>
      <c r="CT3461" s="299">
        <f t="shared" si="5359"/>
        <v>0</v>
      </c>
      <c r="CU3461" s="299">
        <f t="shared" si="5359"/>
        <v>0</v>
      </c>
      <c r="CV3461" s="299">
        <f t="shared" si="5359"/>
        <v>0</v>
      </c>
      <c r="CW3461" s="299">
        <f t="shared" si="5359"/>
        <v>0</v>
      </c>
      <c r="CX3461" s="299">
        <f t="shared" si="5359"/>
        <v>0</v>
      </c>
      <c r="CY3461" s="299">
        <f t="shared" si="5359"/>
        <v>0</v>
      </c>
      <c r="CZ3461" s="299">
        <f t="shared" si="5359"/>
        <v>0</v>
      </c>
      <c r="DA3461" s="299">
        <f t="shared" si="5359"/>
        <v>0</v>
      </c>
      <c r="DB3461" s="186"/>
      <c r="DC3461" s="186"/>
      <c r="DD3461" s="186"/>
      <c r="DE3461" s="186"/>
      <c r="DF3461" s="186"/>
      <c r="DG3461" s="186"/>
      <c r="DH3461" s="186"/>
      <c r="DI3461" s="186"/>
      <c r="DJ3461" s="186"/>
      <c r="DK3461" s="186"/>
      <c r="DL3461" s="186"/>
      <c r="DM3461" s="186"/>
      <c r="DN3461" s="186"/>
      <c r="DO3461" s="186"/>
      <c r="DP3461" s="186"/>
      <c r="DQ3461" s="186"/>
      <c r="DR3461" s="186"/>
    </row>
    <row r="3462" spans="1:123" ht="24" customHeight="1" x14ac:dyDescent="0.25">
      <c r="A3462" s="109"/>
      <c r="B3462" s="109"/>
      <c r="C3462" s="741"/>
      <c r="D3462" s="759"/>
      <c r="E3462" s="760"/>
      <c r="F3462" s="836"/>
      <c r="G3462" s="577" t="s">
        <v>536</v>
      </c>
      <c r="H3462" s="578"/>
      <c r="I3462" s="165"/>
      <c r="J3462" s="625" t="s">
        <v>532</v>
      </c>
      <c r="K3462" s="625"/>
      <c r="L3462" s="625"/>
      <c r="M3462" s="625"/>
      <c r="N3462" s="625"/>
      <c r="O3462" s="626"/>
      <c r="P3462" s="590"/>
      <c r="Q3462" s="591"/>
      <c r="R3462" s="590"/>
      <c r="S3462" s="591"/>
      <c r="T3462" s="590"/>
      <c r="U3462" s="591"/>
      <c r="V3462" s="243"/>
      <c r="W3462" s="243"/>
      <c r="X3462" s="243"/>
      <c r="Y3462" s="243"/>
      <c r="Z3462" s="243"/>
      <c r="AA3462" s="243"/>
      <c r="AB3462" s="243"/>
      <c r="AC3462" s="243"/>
      <c r="AD3462" s="243"/>
      <c r="AE3462" s="109"/>
      <c r="AG3462" s="130">
        <f t="shared" si="5292"/>
        <v>15</v>
      </c>
      <c r="AH3462" s="90">
        <f t="shared" si="5293"/>
        <v>0</v>
      </c>
      <c r="AI3462" s="130">
        <f t="shared" si="5294"/>
        <v>0</v>
      </c>
      <c r="AJ3462" s="130">
        <f t="shared" si="5295"/>
        <v>0</v>
      </c>
      <c r="AK3462" s="130">
        <f t="shared" si="5296"/>
        <v>0</v>
      </c>
      <c r="AL3462" s="130">
        <f t="shared" si="5297"/>
        <v>0</v>
      </c>
      <c r="AM3462" s="359">
        <f t="shared" si="5298"/>
        <v>0</v>
      </c>
      <c r="AN3462" s="130">
        <f t="shared" si="5299"/>
        <v>0</v>
      </c>
      <c r="AO3462" s="130">
        <f t="shared" si="5300"/>
        <v>0</v>
      </c>
      <c r="AP3462" s="130">
        <f t="shared" si="5301"/>
        <v>0</v>
      </c>
      <c r="AQ3462" s="130">
        <f t="shared" si="5302"/>
        <v>0</v>
      </c>
      <c r="AR3462" s="359">
        <f t="shared" si="5303"/>
        <v>0</v>
      </c>
      <c r="AS3462" s="130">
        <f t="shared" si="5304"/>
        <v>0</v>
      </c>
      <c r="AT3462" s="130">
        <f t="shared" si="5305"/>
        <v>0</v>
      </c>
      <c r="AU3462" s="130">
        <f t="shared" si="5306"/>
        <v>0</v>
      </c>
      <c r="AV3462" s="130">
        <f t="shared" si="5307"/>
        <v>0</v>
      </c>
      <c r="AW3462" s="359">
        <f t="shared" si="5308"/>
        <v>0</v>
      </c>
      <c r="AX3462" s="130">
        <f t="shared" si="5309"/>
        <v>0</v>
      </c>
      <c r="AY3462" s="130">
        <f t="shared" si="5310"/>
        <v>0</v>
      </c>
      <c r="AZ3462" s="130">
        <f t="shared" si="5311"/>
        <v>0</v>
      </c>
      <c r="BA3462" s="130">
        <f t="shared" si="5312"/>
        <v>0</v>
      </c>
      <c r="BB3462" s="359">
        <f t="shared" si="5313"/>
        <v>0</v>
      </c>
      <c r="BC3462" s="130">
        <f t="shared" si="5314"/>
        <v>0</v>
      </c>
      <c r="BD3462" s="130">
        <f t="shared" si="5315"/>
        <v>0</v>
      </c>
      <c r="BE3462" s="130">
        <f t="shared" si="5316"/>
        <v>0</v>
      </c>
      <c r="BF3462" s="130">
        <f t="shared" si="5317"/>
        <v>0</v>
      </c>
      <c r="BG3462" s="359">
        <f t="shared" si="5318"/>
        <v>0</v>
      </c>
      <c r="BH3462" s="130">
        <f t="shared" si="5319"/>
        <v>0</v>
      </c>
      <c r="BI3462" s="130">
        <f t="shared" si="5320"/>
        <v>0</v>
      </c>
      <c r="BJ3462" s="130">
        <f t="shared" si="5321"/>
        <v>0</v>
      </c>
      <c r="BK3462" s="130">
        <f t="shared" si="5322"/>
        <v>0</v>
      </c>
      <c r="BL3462" s="359">
        <f t="shared" si="5323"/>
        <v>0</v>
      </c>
      <c r="BM3462" s="90">
        <f t="shared" si="5324"/>
        <v>0</v>
      </c>
      <c r="BN3462" s="90" t="s">
        <v>2104</v>
      </c>
      <c r="BO3462" s="90">
        <f>P3458</f>
        <v>0</v>
      </c>
      <c r="BP3462" s="90">
        <f>R3458</f>
        <v>0</v>
      </c>
      <c r="BQ3462" s="90">
        <f>T3458</f>
        <v>0</v>
      </c>
      <c r="BR3462" s="90">
        <f>V3458</f>
        <v>0</v>
      </c>
      <c r="BS3462" s="90">
        <f t="shared" ref="BS3462" si="5360">W3458</f>
        <v>0</v>
      </c>
      <c r="BT3462" s="90">
        <f t="shared" ref="BT3462:BY3462" si="5361">X3458</f>
        <v>0</v>
      </c>
      <c r="BU3462" s="90">
        <f t="shared" si="5361"/>
        <v>0</v>
      </c>
      <c r="BV3462" s="90">
        <f t="shared" si="5361"/>
        <v>0</v>
      </c>
      <c r="BW3462" s="90">
        <f t="shared" si="5361"/>
        <v>0</v>
      </c>
      <c r="BX3462" s="90">
        <f t="shared" si="5361"/>
        <v>0</v>
      </c>
      <c r="BY3462" s="90">
        <f t="shared" si="5361"/>
        <v>0</v>
      </c>
      <c r="BZ3462" s="90">
        <f t="shared" ref="BZ3462" si="5362">AD3458</f>
        <v>0</v>
      </c>
      <c r="CO3462" s="297" t="s">
        <v>72</v>
      </c>
      <c r="CP3462" s="297">
        <f>P3466</f>
        <v>0</v>
      </c>
      <c r="CQ3462" s="297">
        <f>R3466</f>
        <v>0</v>
      </c>
      <c r="CR3462" s="297">
        <f>T3466</f>
        <v>0</v>
      </c>
      <c r="CS3462" s="297">
        <f>V3466</f>
        <v>0</v>
      </c>
      <c r="CT3462" s="297">
        <f>W3466</f>
        <v>0</v>
      </c>
      <c r="CU3462" s="297">
        <f t="shared" ref="CU3462" si="5363">X3466</f>
        <v>0</v>
      </c>
      <c r="CV3462" s="297">
        <f t="shared" ref="CV3462" si="5364">Y3466</f>
        <v>0</v>
      </c>
      <c r="CW3462" s="297">
        <f t="shared" ref="CW3462" si="5365">Z3466</f>
        <v>0</v>
      </c>
      <c r="CX3462" s="297">
        <f t="shared" ref="CX3462" si="5366">AA3466</f>
        <v>0</v>
      </c>
      <c r="CY3462" s="297">
        <f t="shared" ref="CY3462" si="5367">AB3466</f>
        <v>0</v>
      </c>
      <c r="CZ3462" s="297">
        <f t="shared" ref="CZ3462" si="5368">AC3466</f>
        <v>0</v>
      </c>
      <c r="DA3462" s="297">
        <f t="shared" ref="DA3462" si="5369">AD3466</f>
        <v>0</v>
      </c>
      <c r="DB3462" s="186"/>
      <c r="DC3462" s="186"/>
      <c r="DD3462" s="186"/>
      <c r="DE3462" s="186"/>
      <c r="DF3462" s="186"/>
      <c r="DG3462" s="186"/>
      <c r="DH3462" s="186"/>
      <c r="DI3462" s="186"/>
      <c r="DJ3462" s="186"/>
      <c r="DK3462" s="186"/>
      <c r="DL3462" s="186"/>
      <c r="DM3462" s="186"/>
      <c r="DN3462" s="186"/>
      <c r="DO3462" s="186"/>
      <c r="DP3462" s="186"/>
      <c r="DQ3462" s="186"/>
      <c r="DR3462" s="186"/>
    </row>
    <row r="3463" spans="1:123" ht="36" customHeight="1" x14ac:dyDescent="0.25">
      <c r="A3463" s="109"/>
      <c r="B3463" s="109"/>
      <c r="C3463" s="741"/>
      <c r="D3463" s="759"/>
      <c r="E3463" s="760"/>
      <c r="F3463" s="836"/>
      <c r="G3463" s="629" t="s">
        <v>537</v>
      </c>
      <c r="H3463" s="629"/>
      <c r="I3463" s="587" t="s">
        <v>538</v>
      </c>
      <c r="J3463" s="588"/>
      <c r="K3463" s="588"/>
      <c r="L3463" s="588"/>
      <c r="M3463" s="588"/>
      <c r="N3463" s="588"/>
      <c r="O3463" s="589"/>
      <c r="P3463" s="590"/>
      <c r="Q3463" s="591"/>
      <c r="R3463" s="590"/>
      <c r="S3463" s="591"/>
      <c r="T3463" s="590"/>
      <c r="U3463" s="591"/>
      <c r="V3463" s="243"/>
      <c r="W3463" s="243"/>
      <c r="X3463" s="243"/>
      <c r="Y3463" s="243"/>
      <c r="Z3463" s="243"/>
      <c r="AA3463" s="243"/>
      <c r="AB3463" s="243"/>
      <c r="AC3463" s="243"/>
      <c r="AD3463" s="243"/>
      <c r="AE3463" s="109"/>
      <c r="AG3463" s="130">
        <f t="shared" si="5292"/>
        <v>15</v>
      </c>
      <c r="AH3463" s="90">
        <f t="shared" si="5293"/>
        <v>0</v>
      </c>
      <c r="AI3463" s="130">
        <f t="shared" si="5294"/>
        <v>0</v>
      </c>
      <c r="AJ3463" s="130">
        <f t="shared" si="5295"/>
        <v>0</v>
      </c>
      <c r="AK3463" s="130">
        <f t="shared" si="5296"/>
        <v>0</v>
      </c>
      <c r="AL3463" s="130">
        <f t="shared" si="5297"/>
        <v>0</v>
      </c>
      <c r="AM3463" s="359">
        <f t="shared" si="5298"/>
        <v>0</v>
      </c>
      <c r="AN3463" s="130">
        <f t="shared" si="5299"/>
        <v>0</v>
      </c>
      <c r="AO3463" s="130">
        <f t="shared" si="5300"/>
        <v>0</v>
      </c>
      <c r="AP3463" s="130">
        <f t="shared" si="5301"/>
        <v>0</v>
      </c>
      <c r="AQ3463" s="130">
        <f t="shared" si="5302"/>
        <v>0</v>
      </c>
      <c r="AR3463" s="359">
        <f t="shared" si="5303"/>
        <v>0</v>
      </c>
      <c r="AS3463" s="130">
        <f t="shared" si="5304"/>
        <v>0</v>
      </c>
      <c r="AT3463" s="130">
        <f t="shared" si="5305"/>
        <v>0</v>
      </c>
      <c r="AU3463" s="130">
        <f t="shared" si="5306"/>
        <v>0</v>
      </c>
      <c r="AV3463" s="130">
        <f t="shared" si="5307"/>
        <v>0</v>
      </c>
      <c r="AW3463" s="359">
        <f t="shared" si="5308"/>
        <v>0</v>
      </c>
      <c r="AX3463" s="130">
        <f t="shared" si="5309"/>
        <v>0</v>
      </c>
      <c r="AY3463" s="130">
        <f t="shared" si="5310"/>
        <v>0</v>
      </c>
      <c r="AZ3463" s="130">
        <f t="shared" si="5311"/>
        <v>0</v>
      </c>
      <c r="BA3463" s="130">
        <f t="shared" si="5312"/>
        <v>0</v>
      </c>
      <c r="BB3463" s="359">
        <f t="shared" si="5313"/>
        <v>0</v>
      </c>
      <c r="BC3463" s="130">
        <f t="shared" si="5314"/>
        <v>0</v>
      </c>
      <c r="BD3463" s="130">
        <f t="shared" si="5315"/>
        <v>0</v>
      </c>
      <c r="BE3463" s="130">
        <f t="shared" si="5316"/>
        <v>0</v>
      </c>
      <c r="BF3463" s="130">
        <f t="shared" si="5317"/>
        <v>0</v>
      </c>
      <c r="BG3463" s="359">
        <f t="shared" si="5318"/>
        <v>0</v>
      </c>
      <c r="BH3463" s="130">
        <f t="shared" si="5319"/>
        <v>0</v>
      </c>
      <c r="BI3463" s="130">
        <f t="shared" si="5320"/>
        <v>0</v>
      </c>
      <c r="BJ3463" s="130">
        <f t="shared" si="5321"/>
        <v>0</v>
      </c>
      <c r="BK3463" s="130">
        <f t="shared" si="5322"/>
        <v>0</v>
      </c>
      <c r="BL3463" s="359">
        <f t="shared" si="5323"/>
        <v>0</v>
      </c>
      <c r="BM3463" s="90">
        <f t="shared" si="5324"/>
        <v>0</v>
      </c>
      <c r="CO3463" s="297" t="s">
        <v>2077</v>
      </c>
      <c r="CP3463" s="297">
        <f>IF(OR(CP3462=0,CP3462="NA",AND(CP3462="NS",CP3460&gt;0),AND(CP3462="NS",CP3459&gt;0),CP3462&lt;=CP3461),0,1)</f>
        <v>0</v>
      </c>
      <c r="CQ3463" s="297">
        <f t="shared" ref="CQ3463:CS3463" si="5370">IF(OR(CQ3462=0,CQ3462="NA",AND(CQ3462="NS",CQ3460&gt;0),AND(CQ3462="NS",CQ3459&gt;0),CQ3462&lt;=CQ3461),0,1)</f>
        <v>0</v>
      </c>
      <c r="CR3463" s="297">
        <f t="shared" si="5370"/>
        <v>0</v>
      </c>
      <c r="CS3463" s="297">
        <f t="shared" si="5370"/>
        <v>0</v>
      </c>
      <c r="CT3463" s="297">
        <f>IF(OR(CT3462=0,CT3462="NA",AND(CT3462="NS",CT3460&gt;0),AND(CT3462="NS",CT3459&gt;0),CT3462&lt;=CT3461),0,1)</f>
        <v>0</v>
      </c>
      <c r="CU3463" s="297">
        <f t="shared" ref="CU3463:DA3463" si="5371">IF(OR(CU3462=0,CU3462="NA",AND(CU3462="NS",CU3460&gt;0),AND(CU3462="NS",CU3459&gt;0),CU3462&lt;=CU3461),0,1)</f>
        <v>0</v>
      </c>
      <c r="CV3463" s="297">
        <f t="shared" si="5371"/>
        <v>0</v>
      </c>
      <c r="CW3463" s="297">
        <f t="shared" si="5371"/>
        <v>0</v>
      </c>
      <c r="CX3463" s="297">
        <f t="shared" si="5371"/>
        <v>0</v>
      </c>
      <c r="CY3463" s="297">
        <f t="shared" si="5371"/>
        <v>0</v>
      </c>
      <c r="CZ3463" s="297">
        <f t="shared" si="5371"/>
        <v>0</v>
      </c>
      <c r="DA3463" s="297">
        <f t="shared" si="5371"/>
        <v>0</v>
      </c>
      <c r="DB3463" s="186">
        <f>SUM(CP3463:DA3463)</f>
        <v>0</v>
      </c>
      <c r="DC3463" s="186"/>
      <c r="DD3463" s="186"/>
      <c r="DE3463" s="186"/>
      <c r="DF3463" s="186"/>
      <c r="DG3463" s="186"/>
      <c r="DH3463" s="186"/>
      <c r="DI3463" s="186"/>
      <c r="DJ3463" s="186"/>
      <c r="DK3463" s="186"/>
      <c r="DL3463" s="186"/>
      <c r="DM3463" s="186"/>
      <c r="DN3463" s="186"/>
      <c r="DO3463" s="186"/>
      <c r="DP3463" s="186"/>
      <c r="DQ3463" s="186"/>
      <c r="DR3463" s="186"/>
    </row>
    <row r="3464" spans="1:123" ht="15" customHeight="1" x14ac:dyDescent="0.2">
      <c r="A3464" s="109"/>
      <c r="B3464" s="109"/>
      <c r="C3464" s="741"/>
      <c r="D3464" s="759"/>
      <c r="E3464" s="760"/>
      <c r="F3464" s="836"/>
      <c r="G3464" s="629" t="s">
        <v>539</v>
      </c>
      <c r="H3464" s="629"/>
      <c r="I3464" s="587" t="s">
        <v>540</v>
      </c>
      <c r="J3464" s="588"/>
      <c r="K3464" s="588"/>
      <c r="L3464" s="588"/>
      <c r="M3464" s="588"/>
      <c r="N3464" s="588"/>
      <c r="O3464" s="589"/>
      <c r="P3464" s="590"/>
      <c r="Q3464" s="591"/>
      <c r="R3464" s="590"/>
      <c r="S3464" s="591"/>
      <c r="T3464" s="590"/>
      <c r="U3464" s="591"/>
      <c r="V3464" s="243"/>
      <c r="W3464" s="243"/>
      <c r="X3464" s="243"/>
      <c r="Y3464" s="243"/>
      <c r="Z3464" s="243"/>
      <c r="AA3464" s="243"/>
      <c r="AB3464" s="243"/>
      <c r="AC3464" s="243"/>
      <c r="AD3464" s="243"/>
      <c r="AE3464" s="109"/>
      <c r="AG3464" s="130">
        <f t="shared" si="5292"/>
        <v>15</v>
      </c>
      <c r="AH3464" s="90">
        <f t="shared" si="5293"/>
        <v>0</v>
      </c>
      <c r="AI3464" s="130">
        <f t="shared" si="5294"/>
        <v>0</v>
      </c>
      <c r="AJ3464" s="130">
        <f t="shared" si="5295"/>
        <v>0</v>
      </c>
      <c r="AK3464" s="130">
        <f t="shared" si="5296"/>
        <v>0</v>
      </c>
      <c r="AL3464" s="130">
        <f t="shared" si="5297"/>
        <v>0</v>
      </c>
      <c r="AM3464" s="359">
        <f t="shared" si="5298"/>
        <v>0</v>
      </c>
      <c r="AN3464" s="130">
        <f t="shared" si="5299"/>
        <v>0</v>
      </c>
      <c r="AO3464" s="130">
        <f t="shared" si="5300"/>
        <v>0</v>
      </c>
      <c r="AP3464" s="130">
        <f t="shared" si="5301"/>
        <v>0</v>
      </c>
      <c r="AQ3464" s="130">
        <f t="shared" si="5302"/>
        <v>0</v>
      </c>
      <c r="AR3464" s="359">
        <f t="shared" si="5303"/>
        <v>0</v>
      </c>
      <c r="AS3464" s="130">
        <f t="shared" si="5304"/>
        <v>0</v>
      </c>
      <c r="AT3464" s="130">
        <f t="shared" si="5305"/>
        <v>0</v>
      </c>
      <c r="AU3464" s="130">
        <f t="shared" si="5306"/>
        <v>0</v>
      </c>
      <c r="AV3464" s="130">
        <f t="shared" si="5307"/>
        <v>0</v>
      </c>
      <c r="AW3464" s="359">
        <f t="shared" si="5308"/>
        <v>0</v>
      </c>
      <c r="AX3464" s="130">
        <f t="shared" si="5309"/>
        <v>0</v>
      </c>
      <c r="AY3464" s="130">
        <f t="shared" si="5310"/>
        <v>0</v>
      </c>
      <c r="AZ3464" s="130">
        <f t="shared" si="5311"/>
        <v>0</v>
      </c>
      <c r="BA3464" s="130">
        <f t="shared" si="5312"/>
        <v>0</v>
      </c>
      <c r="BB3464" s="359">
        <f t="shared" si="5313"/>
        <v>0</v>
      </c>
      <c r="BC3464" s="130">
        <f t="shared" si="5314"/>
        <v>0</v>
      </c>
      <c r="BD3464" s="130">
        <f t="shared" si="5315"/>
        <v>0</v>
      </c>
      <c r="BE3464" s="130">
        <f t="shared" si="5316"/>
        <v>0</v>
      </c>
      <c r="BF3464" s="130">
        <f t="shared" si="5317"/>
        <v>0</v>
      </c>
      <c r="BG3464" s="359">
        <f t="shared" si="5318"/>
        <v>0</v>
      </c>
      <c r="BH3464" s="130">
        <f t="shared" si="5319"/>
        <v>0</v>
      </c>
      <c r="BI3464" s="130">
        <f t="shared" si="5320"/>
        <v>0</v>
      </c>
      <c r="BJ3464" s="130">
        <f t="shared" si="5321"/>
        <v>0</v>
      </c>
      <c r="BK3464" s="130">
        <f t="shared" si="5322"/>
        <v>0</v>
      </c>
      <c r="BL3464" s="359">
        <f t="shared" si="5323"/>
        <v>0</v>
      </c>
      <c r="BM3464" s="90">
        <f t="shared" si="5324"/>
        <v>0</v>
      </c>
      <c r="CO3464" s="186"/>
      <c r="CP3464" s="186"/>
      <c r="CQ3464" s="186"/>
      <c r="CR3464" s="186"/>
      <c r="CS3464" s="186"/>
      <c r="CT3464" s="186"/>
      <c r="CU3464" s="186"/>
      <c r="CV3464" s="186"/>
      <c r="CW3464" s="186"/>
      <c r="CX3464" s="186"/>
      <c r="CY3464" s="186"/>
      <c r="CZ3464" s="186"/>
      <c r="DA3464" s="186"/>
      <c r="DB3464" s="186"/>
      <c r="DC3464" s="186"/>
      <c r="DD3464" s="186"/>
      <c r="DE3464" s="186"/>
      <c r="DF3464" s="186"/>
      <c r="DG3464" s="186"/>
      <c r="DH3464" s="186"/>
      <c r="DI3464" s="186"/>
      <c r="DJ3464" s="186"/>
      <c r="DK3464" s="186"/>
      <c r="DL3464" s="186"/>
      <c r="DM3464" s="186"/>
      <c r="DN3464" s="186"/>
      <c r="DO3464" s="186"/>
      <c r="DP3464" s="186"/>
      <c r="DQ3464" s="186"/>
      <c r="DR3464" s="186"/>
    </row>
    <row r="3465" spans="1:123" ht="15" customHeight="1" x14ac:dyDescent="0.2">
      <c r="A3465" s="109"/>
      <c r="B3465" s="109"/>
      <c r="C3465" s="741"/>
      <c r="D3465" s="759"/>
      <c r="E3465" s="760"/>
      <c r="F3465" s="836"/>
      <c r="G3465" s="629" t="s">
        <v>541</v>
      </c>
      <c r="H3465" s="629"/>
      <c r="I3465" s="587" t="s">
        <v>542</v>
      </c>
      <c r="J3465" s="588"/>
      <c r="K3465" s="588"/>
      <c r="L3465" s="588"/>
      <c r="M3465" s="588"/>
      <c r="N3465" s="588"/>
      <c r="O3465" s="589"/>
      <c r="P3465" s="590"/>
      <c r="Q3465" s="591"/>
      <c r="R3465" s="590"/>
      <c r="S3465" s="591"/>
      <c r="T3465" s="590"/>
      <c r="U3465" s="591"/>
      <c r="V3465" s="243"/>
      <c r="W3465" s="243"/>
      <c r="X3465" s="243"/>
      <c r="Y3465" s="243"/>
      <c r="Z3465" s="243"/>
      <c r="AA3465" s="243"/>
      <c r="AB3465" s="243"/>
      <c r="AC3465" s="243"/>
      <c r="AD3465" s="243"/>
      <c r="AE3465" s="109"/>
      <c r="AG3465" s="130">
        <f t="shared" si="5292"/>
        <v>15</v>
      </c>
      <c r="AH3465" s="90">
        <f t="shared" si="5293"/>
        <v>0</v>
      </c>
      <c r="AI3465" s="130">
        <f t="shared" si="5294"/>
        <v>0</v>
      </c>
      <c r="AJ3465" s="130">
        <f t="shared" si="5295"/>
        <v>0</v>
      </c>
      <c r="AK3465" s="130">
        <f t="shared" si="5296"/>
        <v>0</v>
      </c>
      <c r="AL3465" s="130">
        <f t="shared" si="5297"/>
        <v>0</v>
      </c>
      <c r="AM3465" s="359">
        <f t="shared" si="5298"/>
        <v>0</v>
      </c>
      <c r="AN3465" s="130">
        <f t="shared" si="5299"/>
        <v>0</v>
      </c>
      <c r="AO3465" s="130">
        <f t="shared" si="5300"/>
        <v>0</v>
      </c>
      <c r="AP3465" s="130">
        <f t="shared" si="5301"/>
        <v>0</v>
      </c>
      <c r="AQ3465" s="130">
        <f t="shared" si="5302"/>
        <v>0</v>
      </c>
      <c r="AR3465" s="359">
        <f t="shared" si="5303"/>
        <v>0</v>
      </c>
      <c r="AS3465" s="130">
        <f t="shared" si="5304"/>
        <v>0</v>
      </c>
      <c r="AT3465" s="130">
        <f t="shared" si="5305"/>
        <v>0</v>
      </c>
      <c r="AU3465" s="130">
        <f t="shared" si="5306"/>
        <v>0</v>
      </c>
      <c r="AV3465" s="130">
        <f t="shared" si="5307"/>
        <v>0</v>
      </c>
      <c r="AW3465" s="359">
        <f t="shared" si="5308"/>
        <v>0</v>
      </c>
      <c r="AX3465" s="130">
        <f t="shared" si="5309"/>
        <v>0</v>
      </c>
      <c r="AY3465" s="130">
        <f t="shared" si="5310"/>
        <v>0</v>
      </c>
      <c r="AZ3465" s="130">
        <f t="shared" si="5311"/>
        <v>0</v>
      </c>
      <c r="BA3465" s="130">
        <f t="shared" si="5312"/>
        <v>0</v>
      </c>
      <c r="BB3465" s="359">
        <f t="shared" si="5313"/>
        <v>0</v>
      </c>
      <c r="BC3465" s="130">
        <f t="shared" si="5314"/>
        <v>0</v>
      </c>
      <c r="BD3465" s="130">
        <f t="shared" si="5315"/>
        <v>0</v>
      </c>
      <c r="BE3465" s="130">
        <f t="shared" si="5316"/>
        <v>0</v>
      </c>
      <c r="BF3465" s="130">
        <f t="shared" si="5317"/>
        <v>0</v>
      </c>
      <c r="BG3465" s="359">
        <f t="shared" si="5318"/>
        <v>0</v>
      </c>
      <c r="BH3465" s="130">
        <f t="shared" si="5319"/>
        <v>0</v>
      </c>
      <c r="BI3465" s="130">
        <f t="shared" si="5320"/>
        <v>0</v>
      </c>
      <c r="BJ3465" s="130">
        <f t="shared" si="5321"/>
        <v>0</v>
      </c>
      <c r="BK3465" s="130">
        <f t="shared" si="5322"/>
        <v>0</v>
      </c>
      <c r="BL3465" s="359">
        <f t="shared" si="5323"/>
        <v>0</v>
      </c>
      <c r="BM3465" s="90">
        <f t="shared" si="5324"/>
        <v>0</v>
      </c>
      <c r="CO3465" s="186"/>
      <c r="CP3465" s="186"/>
      <c r="CQ3465" s="186"/>
      <c r="CR3465" s="186"/>
      <c r="CS3465" s="186"/>
      <c r="CT3465" s="186"/>
      <c r="CU3465" s="186"/>
      <c r="CV3465" s="186"/>
      <c r="CW3465" s="186"/>
      <c r="CX3465" s="186"/>
      <c r="CY3465" s="186"/>
      <c r="CZ3465" s="186"/>
      <c r="DA3465" s="186"/>
      <c r="DB3465" s="186"/>
      <c r="DC3465" s="186"/>
      <c r="DD3465" s="186"/>
      <c r="DE3465" s="186"/>
      <c r="DF3465" s="186"/>
      <c r="DG3465" s="186"/>
      <c r="DH3465" s="186"/>
      <c r="DI3465" s="186"/>
      <c r="DJ3465" s="186"/>
      <c r="DK3465" s="186"/>
      <c r="DL3465" s="186"/>
      <c r="DM3465" s="186"/>
      <c r="DN3465" s="186"/>
      <c r="DO3465" s="186"/>
      <c r="DP3465" s="186"/>
      <c r="DQ3465" s="186"/>
      <c r="DR3465" s="186"/>
    </row>
    <row r="3466" spans="1:123" ht="15" customHeight="1" x14ac:dyDescent="0.2">
      <c r="A3466" s="109"/>
      <c r="B3466" s="109"/>
      <c r="C3466" s="742"/>
      <c r="D3466" s="761"/>
      <c r="E3466" s="762"/>
      <c r="F3466" s="837"/>
      <c r="G3466" s="629" t="s">
        <v>543</v>
      </c>
      <c r="H3466" s="629"/>
      <c r="I3466" s="587" t="s">
        <v>544</v>
      </c>
      <c r="J3466" s="588"/>
      <c r="K3466" s="588"/>
      <c r="L3466" s="588"/>
      <c r="M3466" s="588"/>
      <c r="N3466" s="588"/>
      <c r="O3466" s="589"/>
      <c r="P3466" s="590"/>
      <c r="Q3466" s="591"/>
      <c r="R3466" s="590"/>
      <c r="S3466" s="591"/>
      <c r="T3466" s="590"/>
      <c r="U3466" s="591"/>
      <c r="V3466" s="243"/>
      <c r="W3466" s="243"/>
      <c r="X3466" s="243"/>
      <c r="Y3466" s="243"/>
      <c r="Z3466" s="243"/>
      <c r="AA3466" s="243"/>
      <c r="AB3466" s="243"/>
      <c r="AC3466" s="243"/>
      <c r="AD3466" s="243"/>
      <c r="AE3466" s="109"/>
      <c r="AG3466" s="130">
        <f t="shared" si="5292"/>
        <v>15</v>
      </c>
      <c r="AH3466" s="90">
        <f t="shared" si="5293"/>
        <v>0</v>
      </c>
      <c r="AI3466" s="130">
        <f t="shared" si="5294"/>
        <v>0</v>
      </c>
      <c r="AJ3466" s="130">
        <f t="shared" si="5295"/>
        <v>0</v>
      </c>
      <c r="AK3466" s="130">
        <f t="shared" si="5296"/>
        <v>0</v>
      </c>
      <c r="AL3466" s="130">
        <f t="shared" si="5297"/>
        <v>0</v>
      </c>
      <c r="AM3466" s="359">
        <f t="shared" si="5298"/>
        <v>0</v>
      </c>
      <c r="AN3466" s="130">
        <f t="shared" si="5299"/>
        <v>0</v>
      </c>
      <c r="AO3466" s="130">
        <f t="shared" si="5300"/>
        <v>0</v>
      </c>
      <c r="AP3466" s="130">
        <f t="shared" si="5301"/>
        <v>0</v>
      </c>
      <c r="AQ3466" s="130">
        <f t="shared" si="5302"/>
        <v>0</v>
      </c>
      <c r="AR3466" s="359">
        <f t="shared" si="5303"/>
        <v>0</v>
      </c>
      <c r="AS3466" s="130">
        <f t="shared" si="5304"/>
        <v>0</v>
      </c>
      <c r="AT3466" s="130">
        <f t="shared" si="5305"/>
        <v>0</v>
      </c>
      <c r="AU3466" s="130">
        <f t="shared" si="5306"/>
        <v>0</v>
      </c>
      <c r="AV3466" s="130">
        <f t="shared" si="5307"/>
        <v>0</v>
      </c>
      <c r="AW3466" s="359">
        <f t="shared" si="5308"/>
        <v>0</v>
      </c>
      <c r="AX3466" s="130">
        <f t="shared" si="5309"/>
        <v>0</v>
      </c>
      <c r="AY3466" s="130">
        <f t="shared" si="5310"/>
        <v>0</v>
      </c>
      <c r="AZ3466" s="130">
        <f t="shared" si="5311"/>
        <v>0</v>
      </c>
      <c r="BA3466" s="130">
        <f t="shared" si="5312"/>
        <v>0</v>
      </c>
      <c r="BB3466" s="359">
        <f t="shared" si="5313"/>
        <v>0</v>
      </c>
      <c r="BC3466" s="130">
        <f t="shared" si="5314"/>
        <v>0</v>
      </c>
      <c r="BD3466" s="130">
        <f t="shared" si="5315"/>
        <v>0</v>
      </c>
      <c r="BE3466" s="130">
        <f t="shared" si="5316"/>
        <v>0</v>
      </c>
      <c r="BF3466" s="130">
        <f t="shared" si="5317"/>
        <v>0</v>
      </c>
      <c r="BG3466" s="359">
        <f t="shared" si="5318"/>
        <v>0</v>
      </c>
      <c r="BH3466" s="130">
        <f t="shared" si="5319"/>
        <v>0</v>
      </c>
      <c r="BI3466" s="130">
        <f t="shared" si="5320"/>
        <v>0</v>
      </c>
      <c r="BJ3466" s="130">
        <f t="shared" si="5321"/>
        <v>0</v>
      </c>
      <c r="BK3466" s="130">
        <f t="shared" si="5322"/>
        <v>0</v>
      </c>
      <c r="BL3466" s="359">
        <f t="shared" si="5323"/>
        <v>0</v>
      </c>
      <c r="BM3466" s="90">
        <f t="shared" si="5324"/>
        <v>0</v>
      </c>
      <c r="BO3466" s="246" t="s">
        <v>2104</v>
      </c>
      <c r="BP3466" s="246" t="s">
        <v>2048</v>
      </c>
      <c r="BQ3466" s="246" t="s">
        <v>2049</v>
      </c>
      <c r="BR3466" s="246" t="s">
        <v>84</v>
      </c>
      <c r="BS3466" s="246" t="s">
        <v>2048</v>
      </c>
      <c r="BT3466" s="246" t="s">
        <v>2049</v>
      </c>
      <c r="BU3466" s="246" t="s">
        <v>84</v>
      </c>
      <c r="BV3466" s="246" t="s">
        <v>2048</v>
      </c>
      <c r="BW3466" s="246" t="s">
        <v>2049</v>
      </c>
      <c r="BX3466" s="246" t="s">
        <v>84</v>
      </c>
      <c r="BY3466" s="246" t="s">
        <v>2048</v>
      </c>
      <c r="BZ3466" s="246" t="s">
        <v>2049</v>
      </c>
      <c r="CO3466" s="186"/>
      <c r="CP3466" s="186"/>
      <c r="CQ3466" s="186"/>
      <c r="CR3466" s="186"/>
      <c r="CS3466" s="186"/>
      <c r="CT3466" s="186"/>
      <c r="CU3466" s="186"/>
      <c r="CV3466" s="186"/>
      <c r="CW3466" s="186"/>
      <c r="CX3466" s="186"/>
      <c r="CY3466" s="186"/>
      <c r="CZ3466" s="186"/>
      <c r="DA3466" s="186"/>
      <c r="DB3466" s="186"/>
      <c r="DC3466" s="186"/>
      <c r="DD3466" s="186"/>
      <c r="DE3466" s="186"/>
      <c r="DF3466" s="186"/>
      <c r="DG3466" s="186"/>
      <c r="DH3466" s="186"/>
      <c r="DI3466" s="186"/>
      <c r="DJ3466" s="186"/>
      <c r="DK3466" s="186"/>
      <c r="DL3466" s="186"/>
      <c r="DM3466" s="186"/>
      <c r="DN3466" s="186"/>
      <c r="DO3466" s="186"/>
      <c r="DP3466" s="186"/>
      <c r="DQ3466" s="186"/>
      <c r="DR3466" s="186"/>
    </row>
    <row r="3467" spans="1:123" s="186" customFormat="1" ht="35.25" customHeight="1" x14ac:dyDescent="0.25">
      <c r="A3467" s="235"/>
      <c r="B3467" s="235"/>
      <c r="C3467" s="740" t="s">
        <v>598</v>
      </c>
      <c r="D3467" s="757" t="s">
        <v>599</v>
      </c>
      <c r="E3467" s="758"/>
      <c r="F3467" s="835"/>
      <c r="G3467" s="653" t="s">
        <v>545</v>
      </c>
      <c r="H3467" s="653"/>
      <c r="I3467" s="654" t="s">
        <v>546</v>
      </c>
      <c r="J3467" s="655"/>
      <c r="K3467" s="655"/>
      <c r="L3467" s="655"/>
      <c r="M3467" s="655"/>
      <c r="N3467" s="655"/>
      <c r="O3467" s="656"/>
      <c r="P3467" s="732"/>
      <c r="Q3467" s="733"/>
      <c r="R3467" s="732"/>
      <c r="S3467" s="733"/>
      <c r="T3467" s="732"/>
      <c r="U3467" s="733"/>
      <c r="V3467" s="17"/>
      <c r="W3467" s="17"/>
      <c r="X3467" s="17"/>
      <c r="Y3467" s="17"/>
      <c r="Z3467" s="17"/>
      <c r="AA3467" s="17"/>
      <c r="AB3467" s="17"/>
      <c r="AC3467" s="17"/>
      <c r="AD3467" s="17"/>
      <c r="AE3467" s="235"/>
      <c r="AF3467" s="237"/>
      <c r="AG3467" s="178">
        <f t="shared" si="5292"/>
        <v>15</v>
      </c>
      <c r="AH3467" s="186">
        <f t="shared" si="5293"/>
        <v>0</v>
      </c>
      <c r="AI3467" s="178">
        <f t="shared" si="5294"/>
        <v>0</v>
      </c>
      <c r="AJ3467" s="178">
        <f t="shared" si="5295"/>
        <v>0</v>
      </c>
      <c r="AK3467" s="178">
        <f t="shared" si="5296"/>
        <v>0</v>
      </c>
      <c r="AL3467" s="130">
        <f t="shared" si="5297"/>
        <v>0</v>
      </c>
      <c r="AM3467" s="359">
        <f t="shared" si="5298"/>
        <v>0</v>
      </c>
      <c r="AN3467" s="178">
        <f t="shared" si="5299"/>
        <v>0</v>
      </c>
      <c r="AO3467" s="178">
        <f t="shared" si="5300"/>
        <v>0</v>
      </c>
      <c r="AP3467" s="178">
        <f t="shared" si="5301"/>
        <v>0</v>
      </c>
      <c r="AQ3467" s="178">
        <f t="shared" si="5302"/>
        <v>0</v>
      </c>
      <c r="AR3467" s="359">
        <f t="shared" si="5303"/>
        <v>0</v>
      </c>
      <c r="AS3467" s="178">
        <f t="shared" si="5304"/>
        <v>0</v>
      </c>
      <c r="AT3467" s="178">
        <f t="shared" si="5305"/>
        <v>0</v>
      </c>
      <c r="AU3467" s="178">
        <f t="shared" si="5306"/>
        <v>0</v>
      </c>
      <c r="AV3467" s="178">
        <f t="shared" si="5307"/>
        <v>0</v>
      </c>
      <c r="AW3467" s="359">
        <f t="shared" si="5308"/>
        <v>0</v>
      </c>
      <c r="AX3467" s="178">
        <f t="shared" si="5309"/>
        <v>0</v>
      </c>
      <c r="AY3467" s="178">
        <f t="shared" si="5310"/>
        <v>0</v>
      </c>
      <c r="AZ3467" s="178">
        <f t="shared" si="5311"/>
        <v>0</v>
      </c>
      <c r="BA3467" s="178">
        <f t="shared" si="5312"/>
        <v>0</v>
      </c>
      <c r="BB3467" s="359">
        <f t="shared" si="5313"/>
        <v>0</v>
      </c>
      <c r="BC3467" s="178">
        <f t="shared" si="5314"/>
        <v>0</v>
      </c>
      <c r="BD3467" s="178">
        <f t="shared" si="5315"/>
        <v>0</v>
      </c>
      <c r="BE3467" s="178">
        <f t="shared" si="5316"/>
        <v>0</v>
      </c>
      <c r="BF3467" s="178">
        <f t="shared" si="5317"/>
        <v>0</v>
      </c>
      <c r="BG3467" s="359">
        <f t="shared" si="5318"/>
        <v>0</v>
      </c>
      <c r="BH3467" s="178">
        <f t="shared" si="5319"/>
        <v>0</v>
      </c>
      <c r="BI3467" s="178">
        <f t="shared" si="5320"/>
        <v>0</v>
      </c>
      <c r="BJ3467" s="178">
        <f t="shared" si="5321"/>
        <v>0</v>
      </c>
      <c r="BK3467" s="178">
        <f t="shared" si="5322"/>
        <v>0</v>
      </c>
      <c r="BL3467" s="359">
        <f t="shared" si="5323"/>
        <v>0</v>
      </c>
      <c r="BM3467" s="186">
        <f t="shared" si="5324"/>
        <v>0</v>
      </c>
      <c r="BN3467" s="186" t="s">
        <v>2077</v>
      </c>
      <c r="BO3467" s="178">
        <f>IF($AG$3378=$AH$3378,0,IF(
OR(
AND(BO3471=0,BO3470&gt;0),
AND(BO3471="NS",BO3469&gt;0),
AND(BO3471="NS",BO3469=0,BO3470=0)),1,
IF(OR(
AND(BO3470&gt;=2,BO3469&lt;BO3471),
AND(BO3471="NS",BO3469=0,BO3470&gt;0),
BO3471=BO3469,
AND(BO3471="NA",BO3470=0,BO3469=0,BO3468&gt;0)),0,1)))</f>
        <v>0</v>
      </c>
      <c r="BP3467" s="178">
        <f t="shared" ref="BP3467" si="5372">IF($AG$3378=$AH$3378,0,IF(
OR(
AND(BP3471=0,BP3470&gt;0),
AND(BP3471="NS",BP3469&gt;0),
AND(BP3471="NS",BP3469=0,BP3470=0)),1,
IF(OR(
AND(BP3470&gt;=2,BP3469&lt;BP3471),
AND(BP3471="NS",BP3469=0,BP3470&gt;0),
BP3471=BP3469,
AND(BP3471="NA",BP3470=0,BP3469=0,BP3468&gt;0)),0,1)))</f>
        <v>0</v>
      </c>
      <c r="BQ3467" s="178">
        <f t="shared" ref="BQ3467" si="5373">IF($AG$3378=$AH$3378,0,IF(
OR(
AND(BQ3471=0,BQ3470&gt;0),
AND(BQ3471="NS",BQ3469&gt;0),
AND(BQ3471="NS",BQ3469=0,BQ3470=0)),1,
IF(OR(
AND(BQ3470&gt;=2,BQ3469&lt;BQ3471),
AND(BQ3471="NS",BQ3469=0,BQ3470&gt;0),
BQ3471=BQ3469,
AND(BQ3471="NA",BQ3470=0,BQ3469=0,BQ3468&gt;0)),0,1)))</f>
        <v>0</v>
      </c>
      <c r="BR3467" s="178">
        <f t="shared" ref="BR3467" si="5374">IF($AG$3378=$AH$3378,0,IF(
OR(
AND(BR3471=0,BR3470&gt;0),
AND(BR3471="NS",BR3469&gt;0),
AND(BR3471="NS",BR3469=0,BR3470=0)),1,
IF(OR(
AND(BR3470&gt;=2,BR3469&lt;BR3471),
AND(BR3471="NS",BR3469=0,BR3470&gt;0),
BR3471=BR3469,
AND(BR3471="NA",BR3470=0,BR3469=0,BR3468&gt;0)),0,1)))</f>
        <v>0</v>
      </c>
      <c r="BS3467" s="178">
        <f t="shared" ref="BS3467" si="5375">IF($AG$3378=$AH$3378,0,IF(
OR(
AND(BS3471=0,BS3470&gt;0),
AND(BS3471="NS",BS3469&gt;0),
AND(BS3471="NS",BS3469=0,BS3470=0)),1,
IF(OR(
AND(BS3470&gt;=2,BS3469&lt;BS3471),
AND(BS3471="NS",BS3469=0,BS3470&gt;0),
BS3471=BS3469,
AND(BS3471="NA",BS3470=0,BS3469=0,BS3468&gt;0)),0,1)))</f>
        <v>0</v>
      </c>
      <c r="BT3467" s="178">
        <f t="shared" ref="BT3467" si="5376">IF($AG$3378=$AH$3378,0,IF(
OR(
AND(BT3471=0,BT3470&gt;0),
AND(BT3471="NS",BT3469&gt;0),
AND(BT3471="NS",BT3469=0,BT3470=0)),1,
IF(OR(
AND(BT3470&gt;=2,BT3469&lt;BT3471),
AND(BT3471="NS",BT3469=0,BT3470&gt;0),
BT3471=BT3469,
AND(BT3471="NA",BT3470=0,BT3469=0,BT3468&gt;0)),0,1)))</f>
        <v>0</v>
      </c>
      <c r="BU3467" s="178">
        <f t="shared" ref="BU3467" si="5377">IF($AG$3378=$AH$3378,0,IF(
OR(
AND(BU3471=0,BU3470&gt;0),
AND(BU3471="NS",BU3469&gt;0),
AND(BU3471="NS",BU3469=0,BU3470=0)),1,
IF(OR(
AND(BU3470&gt;=2,BU3469&lt;BU3471),
AND(BU3471="NS",BU3469=0,BU3470&gt;0),
BU3471=BU3469,
AND(BU3471="NA",BU3470=0,BU3469=0,BU3468&gt;0)),0,1)))</f>
        <v>0</v>
      </c>
      <c r="BV3467" s="178">
        <f t="shared" ref="BV3467" si="5378">IF($AG$3378=$AH$3378,0,IF(
OR(
AND(BV3471=0,BV3470&gt;0),
AND(BV3471="NS",BV3469&gt;0),
AND(BV3471="NS",BV3469=0,BV3470=0)),1,
IF(OR(
AND(BV3470&gt;=2,BV3469&lt;BV3471),
AND(BV3471="NS",BV3469=0,BV3470&gt;0),
BV3471=BV3469,
AND(BV3471="NA",BV3470=0,BV3469=0,BV3468&gt;0)),0,1)))</f>
        <v>0</v>
      </c>
      <c r="BW3467" s="178">
        <f t="shared" ref="BW3467" si="5379">IF($AG$3378=$AH$3378,0,IF(
OR(
AND(BW3471=0,BW3470&gt;0),
AND(BW3471="NS",BW3469&gt;0),
AND(BW3471="NS",BW3469=0,BW3470=0)),1,
IF(OR(
AND(BW3470&gt;=2,BW3469&lt;BW3471),
AND(BW3471="NS",BW3469=0,BW3470&gt;0),
BW3471=BW3469,
AND(BW3471="NA",BW3470=0,BW3469=0,BW3468&gt;0)),0,1)))</f>
        <v>0</v>
      </c>
      <c r="BX3467" s="178">
        <f t="shared" ref="BX3467" si="5380">IF($AG$3378=$AH$3378,0,IF(
OR(
AND(BX3471=0,BX3470&gt;0),
AND(BX3471="NS",BX3469&gt;0),
AND(BX3471="NS",BX3469=0,BX3470=0)),1,
IF(OR(
AND(BX3470&gt;=2,BX3469&lt;BX3471),
AND(BX3471="NS",BX3469=0,BX3470&gt;0),
BX3471=BX3469,
AND(BX3471="NA",BX3470=0,BX3469=0,BX3468&gt;0)),0,1)))</f>
        <v>0</v>
      </c>
      <c r="BY3467" s="178">
        <f t="shared" ref="BY3467" si="5381">IF($AG$3378=$AH$3378,0,IF(
OR(
AND(BY3471=0,BY3470&gt;0),
AND(BY3471="NS",BY3469&gt;0),
AND(BY3471="NS",BY3469=0,BY3470=0)),1,
IF(OR(
AND(BY3470&gt;=2,BY3469&lt;BY3471),
AND(BY3471="NS",BY3469=0,BY3470&gt;0),
BY3471=BY3469,
AND(BY3471="NA",BY3470=0,BY3469=0,BY3468&gt;0)),0,1)))</f>
        <v>0</v>
      </c>
      <c r="BZ3467" s="178">
        <f t="shared" ref="BZ3467" si="5382">IF($AG$3378=$AH$3378,0,IF(
OR(
AND(BZ3471=0,BZ3470&gt;0),
AND(BZ3471="NS",BZ3469&gt;0),
AND(BZ3471="NS",BZ3469=0,BZ3470=0)),1,
IF(OR(
AND(BZ3470&gt;=2,BZ3469&lt;BZ3471),
AND(BZ3471="NS",BZ3469=0,BZ3470&gt;0),
BZ3471=BZ3469,
AND(BZ3471="NA",BZ3470=0,BZ3469=0,BZ3468&gt;0)),0,1)))</f>
        <v>0</v>
      </c>
      <c r="CA3467" s="186">
        <f>SUM(BO3467:BZ3467)</f>
        <v>0</v>
      </c>
      <c r="CN3467" s="237"/>
      <c r="CO3467" s="297" t="s">
        <v>2171</v>
      </c>
      <c r="CP3467" s="297">
        <f>IF(AND(SUM(P3467,P3473,P3481:Q3484,P3490:Q3492)=0,SUM(COUNTIF(P3467,"NS"),COUNTIF(P3473,"NS"),COUNTIF(P3481:Q3484,"NS"),COUNTIF(P3490:Q3492,"NS")&gt;0)),"NS",SUM(P3467,P3473,P3481:Q3484,P3490:Q3492))</f>
        <v>0</v>
      </c>
      <c r="CQ3467" s="297">
        <f>IF(AND(SUM(R3467,R3473,R3481:S3484,R3490:S3492)=0,SUM(COUNTIF(R3467,"NS"),COUNTIF(R3473,"NS"),COUNTIF(R3481:S3484,"NS"),COUNTIF(R3490:S3492,"NS")&gt;0)),"NS",SUM(R3467,R3473,R3481:S3484,R3490:S3492))</f>
        <v>0</v>
      </c>
      <c r="CR3467" s="297">
        <f>IF(AND(SUM(T3467,T3473,T3481:U3484,T3490:U3492)=0,SUM(COUNTIF(T3467,"NS"),COUNTIF(T3473,"NS"),COUNTIF(T3481:U3484,"NS"),COUNTIF(T3490:U3492,"NS")&gt;0)),"NS",SUM(T3467,T3473,T3481:U3484,T3490:U3492))</f>
        <v>0</v>
      </c>
      <c r="CS3467" s="297">
        <f t="shared" ref="CS3467" si="5383">IF(AND(SUM(V3467,V3473,V3481:V3484,V3490:V3492)=0,SUM(COUNTIF(V3467,"NS"),COUNTIF(V3473,"NS"),COUNTIF(V3481:V3484,"NS"),COUNTIF(V3490:V3492,"NS")&gt;0)),"NS",SUM(V3467,V3473,V3481:V3484,V3490:V3492))</f>
        <v>0</v>
      </c>
      <c r="CT3467" s="297">
        <f t="shared" ref="CT3467" si="5384">IF(AND(SUM(W3467,W3473,W3481:W3484,W3490:W3492)=0,SUM(COUNTIF(W3467,"NS"),COUNTIF(W3473,"NS"),COUNTIF(W3481:W3484,"NS"),COUNTIF(W3490:W3492,"NS")&gt;0)),"NS",SUM(W3467,W3473,W3481:W3484,W3490:W3492))</f>
        <v>0</v>
      </c>
      <c r="CU3467" s="297">
        <f t="shared" ref="CU3467" si="5385">IF(AND(SUM(X3467,X3473,X3481:X3484,X3490:X3492)=0,SUM(COUNTIF(X3467,"NS"),COUNTIF(X3473,"NS"),COUNTIF(X3481:X3484,"NS"),COUNTIF(X3490:X3492,"NS")&gt;0)),"NS",SUM(X3467,X3473,X3481:X3484,X3490:X3492))</f>
        <v>0</v>
      </c>
      <c r="CV3467" s="297">
        <f t="shared" ref="CV3467" si="5386">IF(AND(SUM(Y3467,Y3473,Y3481:Y3484,Y3490:Y3492)=0,SUM(COUNTIF(Y3467,"NS"),COUNTIF(Y3473,"NS"),COUNTIF(Y3481:Y3484,"NS"),COUNTIF(Y3490:Y3492,"NS")&gt;0)),"NS",SUM(Y3467,Y3473,Y3481:Y3484,Y3490:Y3492))</f>
        <v>0</v>
      </c>
      <c r="CW3467" s="297">
        <f t="shared" ref="CW3467" si="5387">IF(AND(SUM(Z3467,Z3473,Z3481:Z3484,Z3490:Z3492)=0,SUM(COUNTIF(Z3467,"NS"),COUNTIF(Z3473,"NS"),COUNTIF(Z3481:Z3484,"NS"),COUNTIF(Z3490:Z3492,"NS")&gt;0)),"NS",SUM(Z3467,Z3473,Z3481:Z3484,Z3490:Z3492))</f>
        <v>0</v>
      </c>
      <c r="CX3467" s="297">
        <f t="shared" ref="CX3467" si="5388">IF(AND(SUM(AA3467,AA3473,AA3481:AA3484,AA3490:AA3492)=0,SUM(COUNTIF(AA3467,"NS"),COUNTIF(AA3473,"NS"),COUNTIF(AA3481:AA3484,"NS"),COUNTIF(AA3490:AA3492,"NS")&gt;0)),"NS",SUM(AA3467,AA3473,AA3481:AA3484,AA3490:AA3492))</f>
        <v>0</v>
      </c>
      <c r="CY3467" s="297">
        <f t="shared" ref="CY3467" si="5389">IF(AND(SUM(AB3467,AB3473,AB3481:AB3484,AB3490:AB3492)=0,SUM(COUNTIF(AB3467,"NS"),COUNTIF(AB3473,"NS"),COUNTIF(AB3481:AB3484,"NS"),COUNTIF(AB3490:AB3492,"NS")&gt;0)),"NS",SUM(AB3467,AB3473,AB3481:AB3484,AB3490:AB3492))</f>
        <v>0</v>
      </c>
      <c r="CZ3467" s="297">
        <f t="shared" ref="CZ3467" si="5390">IF(AND(SUM(AC3467,AC3473,AC3481:AC3484,AC3490:AC3492)=0,SUM(COUNTIF(AC3467,"NS"),COUNTIF(AC3473,"NS"),COUNTIF(AC3481:AC3484,"NS"),COUNTIF(AC3490:AC3492,"NS")&gt;0)),"NS",SUM(AC3467,AC3473,AC3481:AC3484,AC3490:AC3492))</f>
        <v>0</v>
      </c>
      <c r="DA3467" s="297">
        <f t="shared" ref="DA3467" si="5391">IF(AND(SUM(AD3467,AD3473,AD3481:AD3484,AD3490:AD3492)=0,SUM(COUNTIF(AD3467,"NS"),COUNTIF(AD3473,"NS"),COUNTIF(AD3481:AD3484,"NS"),COUNTIF(AD3490:AD3492,"NS")&gt;0)),"NS",SUM(AD3467,AD3473,AD3481:AD3484,AD3490:AD3492))</f>
        <v>0</v>
      </c>
      <c r="DS3467" s="237"/>
    </row>
    <row r="3468" spans="1:123" ht="15" customHeight="1" x14ac:dyDescent="0.25">
      <c r="A3468" s="109"/>
      <c r="B3468" s="109"/>
      <c r="C3468" s="741"/>
      <c r="D3468" s="759"/>
      <c r="E3468" s="760"/>
      <c r="F3468" s="836"/>
      <c r="G3468" s="581" t="s">
        <v>554</v>
      </c>
      <c r="H3468" s="581"/>
      <c r="I3468" s="165"/>
      <c r="J3468" s="625" t="s">
        <v>549</v>
      </c>
      <c r="K3468" s="625"/>
      <c r="L3468" s="625"/>
      <c r="M3468" s="625"/>
      <c r="N3468" s="625"/>
      <c r="O3468" s="626"/>
      <c r="P3468" s="590"/>
      <c r="Q3468" s="591"/>
      <c r="R3468" s="590"/>
      <c r="S3468" s="591"/>
      <c r="T3468" s="590"/>
      <c r="U3468" s="591"/>
      <c r="V3468" s="243"/>
      <c r="W3468" s="243"/>
      <c r="X3468" s="243"/>
      <c r="Y3468" s="243"/>
      <c r="Z3468" s="243"/>
      <c r="AA3468" s="243"/>
      <c r="AB3468" s="243"/>
      <c r="AC3468" s="243"/>
      <c r="AD3468" s="243"/>
      <c r="AE3468" s="109"/>
      <c r="AG3468" s="130">
        <f t="shared" si="5292"/>
        <v>15</v>
      </c>
      <c r="AH3468" s="90">
        <f t="shared" si="5293"/>
        <v>0</v>
      </c>
      <c r="AI3468" s="130">
        <f t="shared" si="5294"/>
        <v>0</v>
      </c>
      <c r="AJ3468" s="130">
        <f t="shared" si="5295"/>
        <v>0</v>
      </c>
      <c r="AK3468" s="130">
        <f t="shared" si="5296"/>
        <v>0</v>
      </c>
      <c r="AL3468" s="130">
        <f t="shared" si="5297"/>
        <v>0</v>
      </c>
      <c r="AM3468" s="359">
        <f t="shared" si="5298"/>
        <v>0</v>
      </c>
      <c r="AN3468" s="130">
        <f t="shared" si="5299"/>
        <v>0</v>
      </c>
      <c r="AO3468" s="130">
        <f t="shared" si="5300"/>
        <v>0</v>
      </c>
      <c r="AP3468" s="130">
        <f t="shared" si="5301"/>
        <v>0</v>
      </c>
      <c r="AQ3468" s="130">
        <f t="shared" si="5302"/>
        <v>0</v>
      </c>
      <c r="AR3468" s="359">
        <f t="shared" si="5303"/>
        <v>0</v>
      </c>
      <c r="AS3468" s="130">
        <f t="shared" si="5304"/>
        <v>0</v>
      </c>
      <c r="AT3468" s="130">
        <f t="shared" si="5305"/>
        <v>0</v>
      </c>
      <c r="AU3468" s="130">
        <f t="shared" si="5306"/>
        <v>0</v>
      </c>
      <c r="AV3468" s="130">
        <f t="shared" si="5307"/>
        <v>0</v>
      </c>
      <c r="AW3468" s="359">
        <f t="shared" si="5308"/>
        <v>0</v>
      </c>
      <c r="AX3468" s="130">
        <f t="shared" si="5309"/>
        <v>0</v>
      </c>
      <c r="AY3468" s="130">
        <f t="shared" si="5310"/>
        <v>0</v>
      </c>
      <c r="AZ3468" s="130">
        <f t="shared" si="5311"/>
        <v>0</v>
      </c>
      <c r="BA3468" s="130">
        <f t="shared" si="5312"/>
        <v>0</v>
      </c>
      <c r="BB3468" s="359">
        <f t="shared" si="5313"/>
        <v>0</v>
      </c>
      <c r="BC3468" s="130">
        <f t="shared" si="5314"/>
        <v>0</v>
      </c>
      <c r="BD3468" s="130">
        <f t="shared" si="5315"/>
        <v>0</v>
      </c>
      <c r="BE3468" s="130">
        <f t="shared" si="5316"/>
        <v>0</v>
      </c>
      <c r="BF3468" s="130">
        <f t="shared" si="5317"/>
        <v>0</v>
      </c>
      <c r="BG3468" s="359">
        <f t="shared" si="5318"/>
        <v>0</v>
      </c>
      <c r="BH3468" s="130">
        <f t="shared" si="5319"/>
        <v>0</v>
      </c>
      <c r="BI3468" s="130">
        <f t="shared" si="5320"/>
        <v>0</v>
      </c>
      <c r="BJ3468" s="130">
        <f t="shared" si="5321"/>
        <v>0</v>
      </c>
      <c r="BK3468" s="130">
        <f t="shared" si="5322"/>
        <v>0</v>
      </c>
      <c r="BL3468" s="359">
        <f t="shared" si="5323"/>
        <v>0</v>
      </c>
      <c r="BM3468" s="90">
        <f t="shared" si="5324"/>
        <v>0</v>
      </c>
      <c r="BN3468" s="90" t="s">
        <v>2058</v>
      </c>
      <c r="BO3468" s="90">
        <f>COUNTIF(P3468:Q3472,"NA")</f>
        <v>0</v>
      </c>
      <c r="BP3468" s="90">
        <f>COUNTIF(R3468:S3472,"NA")</f>
        <v>0</v>
      </c>
      <c r="BQ3468" s="90">
        <f>COUNTIF(T3468:U3472,"NA")</f>
        <v>0</v>
      </c>
      <c r="BR3468" s="90">
        <f>COUNTIF(V3468:V3472,"NA")</f>
        <v>0</v>
      </c>
      <c r="BS3468" s="90">
        <f>COUNTIF(W3468:W3472,"NA")</f>
        <v>0</v>
      </c>
      <c r="BT3468" s="90">
        <f>COUNTIF(X3468:X3472,"NA")</f>
        <v>0</v>
      </c>
      <c r="BU3468" s="90">
        <f t="shared" ref="BU3468" si="5392">COUNTIF(Y3468:Y3472,"NA")</f>
        <v>0</v>
      </c>
      <c r="BV3468" s="90">
        <f t="shared" ref="BV3468" si="5393">COUNTIF(Z3468:Z3472,"NA")</f>
        <v>0</v>
      </c>
      <c r="BW3468" s="90">
        <f t="shared" ref="BW3468" si="5394">COUNTIF(AA3468:AA3472,"NA")</f>
        <v>0</v>
      </c>
      <c r="BX3468" s="90">
        <f t="shared" ref="BX3468" si="5395">COUNTIF(AB3468:AB3472,"NA")</f>
        <v>0</v>
      </c>
      <c r="BY3468" s="90">
        <f t="shared" ref="BY3468" si="5396">COUNTIF(AC3468:AC3472,"NA")</f>
        <v>0</v>
      </c>
      <c r="BZ3468" s="90">
        <f t="shared" ref="BZ3468" si="5397">COUNTIF(AD3468:AD3472,"NA")</f>
        <v>0</v>
      </c>
      <c r="CO3468" s="297" t="s">
        <v>2078</v>
      </c>
      <c r="CP3468" s="297">
        <f>SUM(P3467,P3473,P3481:Q3484,P3490:Q3491)</f>
        <v>0</v>
      </c>
      <c r="CQ3468" s="297">
        <f>SUM(R3467,R3473,R3481:S3484,R3490:S3491)</f>
        <v>0</v>
      </c>
      <c r="CR3468" s="297">
        <f>SUM(T3467,T3473,T3481:U3484,T3490:U3491)</f>
        <v>0</v>
      </c>
      <c r="CS3468" s="297">
        <f t="shared" ref="CS3468" si="5398">SUM(V3467,V3473,V3481:V3484,V3490:V3491)</f>
        <v>0</v>
      </c>
      <c r="CT3468" s="297">
        <f t="shared" ref="CT3468" si="5399">SUM(W3467,W3473,W3481:W3484,W3490:W3491)</f>
        <v>0</v>
      </c>
      <c r="CU3468" s="297">
        <f t="shared" ref="CU3468" si="5400">SUM(X3467,X3473,X3481:X3484,X3490:X3491)</f>
        <v>0</v>
      </c>
      <c r="CV3468" s="297">
        <f t="shared" ref="CV3468" si="5401">SUM(Y3467,Y3473,Y3481:Y3484,Y3490:Y3491)</f>
        <v>0</v>
      </c>
      <c r="CW3468" s="297">
        <f t="shared" ref="CW3468" si="5402">SUM(Z3467,Z3473,Z3481:Z3484,Z3490:Z3491)</f>
        <v>0</v>
      </c>
      <c r="CX3468" s="297">
        <f t="shared" ref="CX3468" si="5403">SUM(AA3467,AA3473,AA3481:AA3484,AA3490:AA3491)</f>
        <v>0</v>
      </c>
      <c r="CY3468" s="297">
        <f t="shared" ref="CY3468" si="5404">SUM(AB3467,AB3473,AB3481:AB3484,AB3490:AB3491)</f>
        <v>0</v>
      </c>
      <c r="CZ3468" s="297">
        <f t="shared" ref="CZ3468" si="5405">SUM(AC3467,AC3473,AC3481:AC3484,AC3490:AC3491)</f>
        <v>0</v>
      </c>
      <c r="DA3468" s="297">
        <f t="shared" ref="DA3468" si="5406">SUM(AD3467,AD3473,AD3481:AD3484,AD3490:AD3491)</f>
        <v>0</v>
      </c>
      <c r="DB3468" s="186"/>
      <c r="DC3468" s="186"/>
      <c r="DD3468" s="186"/>
      <c r="DE3468" s="186"/>
      <c r="DF3468" s="186"/>
      <c r="DG3468" s="186"/>
      <c r="DH3468" s="186"/>
      <c r="DI3468" s="186"/>
      <c r="DJ3468" s="186"/>
      <c r="DK3468" s="186"/>
      <c r="DL3468" s="186"/>
      <c r="DM3468" s="186"/>
      <c r="DN3468" s="186"/>
      <c r="DO3468" s="186"/>
      <c r="DP3468" s="186"/>
      <c r="DQ3468" s="186"/>
      <c r="DR3468" s="186"/>
    </row>
    <row r="3469" spans="1:123" ht="36" customHeight="1" x14ac:dyDescent="0.25">
      <c r="A3469" s="109"/>
      <c r="B3469" s="109"/>
      <c r="C3469" s="741"/>
      <c r="D3469" s="759"/>
      <c r="E3469" s="760"/>
      <c r="F3469" s="836"/>
      <c r="G3469" s="581" t="s">
        <v>555</v>
      </c>
      <c r="H3469" s="581"/>
      <c r="I3469" s="165"/>
      <c r="J3469" s="625" t="s">
        <v>550</v>
      </c>
      <c r="K3469" s="625"/>
      <c r="L3469" s="625"/>
      <c r="M3469" s="625"/>
      <c r="N3469" s="625"/>
      <c r="O3469" s="626"/>
      <c r="P3469" s="590"/>
      <c r="Q3469" s="591"/>
      <c r="R3469" s="590"/>
      <c r="S3469" s="591"/>
      <c r="T3469" s="590"/>
      <c r="U3469" s="591"/>
      <c r="V3469" s="243"/>
      <c r="W3469" s="243"/>
      <c r="X3469" s="243"/>
      <c r="Y3469" s="243"/>
      <c r="Z3469" s="243"/>
      <c r="AA3469" s="243"/>
      <c r="AB3469" s="243"/>
      <c r="AC3469" s="243"/>
      <c r="AD3469" s="243"/>
      <c r="AE3469" s="109"/>
      <c r="AG3469" s="130">
        <f t="shared" si="5292"/>
        <v>15</v>
      </c>
      <c r="AH3469" s="90">
        <f t="shared" si="5293"/>
        <v>0</v>
      </c>
      <c r="AI3469" s="130">
        <f t="shared" si="5294"/>
        <v>0</v>
      </c>
      <c r="AJ3469" s="130">
        <f t="shared" si="5295"/>
        <v>0</v>
      </c>
      <c r="AK3469" s="130">
        <f t="shared" si="5296"/>
        <v>0</v>
      </c>
      <c r="AL3469" s="130">
        <f t="shared" si="5297"/>
        <v>0</v>
      </c>
      <c r="AM3469" s="359">
        <f t="shared" si="5298"/>
        <v>0</v>
      </c>
      <c r="AN3469" s="130">
        <f t="shared" si="5299"/>
        <v>0</v>
      </c>
      <c r="AO3469" s="130">
        <f t="shared" si="5300"/>
        <v>0</v>
      </c>
      <c r="AP3469" s="130">
        <f t="shared" si="5301"/>
        <v>0</v>
      </c>
      <c r="AQ3469" s="130">
        <f t="shared" si="5302"/>
        <v>0</v>
      </c>
      <c r="AR3469" s="359">
        <f t="shared" si="5303"/>
        <v>0</v>
      </c>
      <c r="AS3469" s="130">
        <f t="shared" si="5304"/>
        <v>0</v>
      </c>
      <c r="AT3469" s="130">
        <f t="shared" si="5305"/>
        <v>0</v>
      </c>
      <c r="AU3469" s="130">
        <f t="shared" si="5306"/>
        <v>0</v>
      </c>
      <c r="AV3469" s="130">
        <f t="shared" si="5307"/>
        <v>0</v>
      </c>
      <c r="AW3469" s="359">
        <f t="shared" si="5308"/>
        <v>0</v>
      </c>
      <c r="AX3469" s="130">
        <f t="shared" si="5309"/>
        <v>0</v>
      </c>
      <c r="AY3469" s="130">
        <f t="shared" si="5310"/>
        <v>0</v>
      </c>
      <c r="AZ3469" s="130">
        <f t="shared" si="5311"/>
        <v>0</v>
      </c>
      <c r="BA3469" s="130">
        <f t="shared" si="5312"/>
        <v>0</v>
      </c>
      <c r="BB3469" s="359">
        <f t="shared" si="5313"/>
        <v>0</v>
      </c>
      <c r="BC3469" s="130">
        <f t="shared" si="5314"/>
        <v>0</v>
      </c>
      <c r="BD3469" s="130">
        <f t="shared" si="5315"/>
        <v>0</v>
      </c>
      <c r="BE3469" s="130">
        <f t="shared" si="5316"/>
        <v>0</v>
      </c>
      <c r="BF3469" s="130">
        <f t="shared" si="5317"/>
        <v>0</v>
      </c>
      <c r="BG3469" s="359">
        <f t="shared" si="5318"/>
        <v>0</v>
      </c>
      <c r="BH3469" s="130">
        <f t="shared" si="5319"/>
        <v>0</v>
      </c>
      <c r="BI3469" s="130">
        <f t="shared" si="5320"/>
        <v>0</v>
      </c>
      <c r="BJ3469" s="130">
        <f t="shared" si="5321"/>
        <v>0</v>
      </c>
      <c r="BK3469" s="130">
        <f t="shared" si="5322"/>
        <v>0</v>
      </c>
      <c r="BL3469" s="359">
        <f t="shared" si="5323"/>
        <v>0</v>
      </c>
      <c r="BM3469" s="90">
        <f t="shared" si="5324"/>
        <v>0</v>
      </c>
      <c r="BN3469" s="90" t="s">
        <v>2078</v>
      </c>
      <c r="BO3469" s="90">
        <f>SUM(P3468:Q3472)</f>
        <v>0</v>
      </c>
      <c r="BP3469" s="90">
        <f>SUM(R3468:S3472)</f>
        <v>0</v>
      </c>
      <c r="BQ3469" s="90">
        <f>SUM(T3468:U3472)</f>
        <v>0</v>
      </c>
      <c r="BR3469" s="90">
        <f>SUM(V3468:V3472)</f>
        <v>0</v>
      </c>
      <c r="BS3469" s="90">
        <f>SUM(W3468:W3472)</f>
        <v>0</v>
      </c>
      <c r="BT3469" s="90">
        <f>SUM(X3468:X3472)</f>
        <v>0</v>
      </c>
      <c r="BU3469" s="90">
        <f t="shared" ref="BU3469" si="5407">SUM(Y3468:Y3472)</f>
        <v>0</v>
      </c>
      <c r="BV3469" s="90">
        <f t="shared" ref="BV3469" si="5408">SUM(Z3468:Z3472)</f>
        <v>0</v>
      </c>
      <c r="BW3469" s="90">
        <f t="shared" ref="BW3469" si="5409">SUM(AA3468:AA3472)</f>
        <v>0</v>
      </c>
      <c r="BX3469" s="90">
        <f t="shared" ref="BX3469" si="5410">SUM(AB3468:AB3472)</f>
        <v>0</v>
      </c>
      <c r="BY3469" s="90">
        <f t="shared" ref="BY3469" si="5411">SUM(AC3468:AC3472)</f>
        <v>0</v>
      </c>
      <c r="BZ3469" s="90">
        <f t="shared" ref="BZ3469" si="5412">SUM(AD3468:AD3472)</f>
        <v>0</v>
      </c>
      <c r="CO3469" s="297" t="s">
        <v>2029</v>
      </c>
      <c r="CP3469" s="297">
        <f>SUM(COUNTIF(P3467,"NS"),COUNTIF(P3473,"NS"),COUNTIF(P3481:Q3484,"NS"),COUNTIF(P3490:Q3491,"NS"))</f>
        <v>0</v>
      </c>
      <c r="CQ3469" s="297">
        <f>SUM(COUNTIF(R3467,"NS"),COUNTIF(R3473,"NS"),COUNTIF(R3481:S3484,"NS"),COUNTIF(R3490:S3491,"NS"))</f>
        <v>0</v>
      </c>
      <c r="CR3469" s="297">
        <f>SUM(COUNTIF(T3467,"NS"),COUNTIF(T3473,"NS"),COUNTIF(T3481:U3484,"NS"),COUNTIF(T3490:U3491,"NS"))</f>
        <v>0</v>
      </c>
      <c r="CS3469" s="297">
        <f t="shared" ref="CS3469" si="5413">SUM(COUNTIF(V3467,"NS"),COUNTIF(V3473,"NS"),COUNTIF(V3481:V3484,"NS"),COUNTIF(V3490:V3491,"NS"))</f>
        <v>0</v>
      </c>
      <c r="CT3469" s="297">
        <f t="shared" ref="CT3469" si="5414">SUM(COUNTIF(W3467,"NS"),COUNTIF(W3473,"NS"),COUNTIF(W3481:W3484,"NS"),COUNTIF(W3490:W3491,"NS"))</f>
        <v>0</v>
      </c>
      <c r="CU3469" s="297">
        <f t="shared" ref="CU3469" si="5415">SUM(COUNTIF(X3467,"NS"),COUNTIF(X3473,"NS"),COUNTIF(X3481:X3484,"NS"),COUNTIF(X3490:X3491,"NS"))</f>
        <v>0</v>
      </c>
      <c r="CV3469" s="297">
        <f t="shared" ref="CV3469" si="5416">SUM(COUNTIF(Y3467,"NS"),COUNTIF(Y3473,"NS"),COUNTIF(Y3481:Y3484,"NS"),COUNTIF(Y3490:Y3491,"NS"))</f>
        <v>0</v>
      </c>
      <c r="CW3469" s="297">
        <f t="shared" ref="CW3469" si="5417">SUM(COUNTIF(Z3467,"NS"),COUNTIF(Z3473,"NS"),COUNTIF(Z3481:Z3484,"NS"),COUNTIF(Z3490:Z3491,"NS"))</f>
        <v>0</v>
      </c>
      <c r="CX3469" s="297">
        <f t="shared" ref="CX3469" si="5418">SUM(COUNTIF(AA3467,"NS"),COUNTIF(AA3473,"NS"),COUNTIF(AA3481:AA3484,"NS"),COUNTIF(AA3490:AA3491,"NS"))</f>
        <v>0</v>
      </c>
      <c r="CY3469" s="297">
        <f t="shared" ref="CY3469" si="5419">SUM(COUNTIF(AB3467,"NS"),COUNTIF(AB3473,"NS"),COUNTIF(AB3481:AB3484,"NS"),COUNTIF(AB3490:AB3491,"NS"))</f>
        <v>0</v>
      </c>
      <c r="CZ3469" s="297">
        <f t="shared" ref="CZ3469" si="5420">SUM(COUNTIF(AC3467,"NS"),COUNTIF(AC3473,"NS"),COUNTIF(AC3481:AC3484,"NS"),COUNTIF(AC3490:AC3491,"NS"))</f>
        <v>0</v>
      </c>
      <c r="DA3469" s="297">
        <f t="shared" ref="DA3469" si="5421">SUM(COUNTIF(AD3467,"NS"),COUNTIF(AD3473,"NS"),COUNTIF(AD3481:AD3484,"NS"),COUNTIF(AD3490:AD3491,"NS"))</f>
        <v>0</v>
      </c>
      <c r="DB3469" s="186"/>
      <c r="DC3469" s="186"/>
      <c r="DD3469" s="186"/>
      <c r="DE3469" s="186"/>
      <c r="DF3469" s="186"/>
      <c r="DG3469" s="186"/>
      <c r="DH3469" s="186"/>
      <c r="DI3469" s="186"/>
      <c r="DJ3469" s="186"/>
      <c r="DK3469" s="186"/>
      <c r="DL3469" s="186"/>
      <c r="DM3469" s="186"/>
      <c r="DN3469" s="186"/>
      <c r="DO3469" s="186"/>
      <c r="DP3469" s="186"/>
      <c r="DQ3469" s="186"/>
      <c r="DR3469" s="186"/>
    </row>
    <row r="3470" spans="1:123" ht="15" customHeight="1" x14ac:dyDescent="0.25">
      <c r="A3470" s="109"/>
      <c r="B3470" s="109"/>
      <c r="C3470" s="741"/>
      <c r="D3470" s="759"/>
      <c r="E3470" s="760"/>
      <c r="F3470" s="836"/>
      <c r="G3470" s="581" t="s">
        <v>556</v>
      </c>
      <c r="H3470" s="581"/>
      <c r="I3470" s="165"/>
      <c r="J3470" s="625" t="s">
        <v>551</v>
      </c>
      <c r="K3470" s="625"/>
      <c r="L3470" s="625"/>
      <c r="M3470" s="625"/>
      <c r="N3470" s="625"/>
      <c r="O3470" s="626"/>
      <c r="P3470" s="590"/>
      <c r="Q3470" s="591"/>
      <c r="R3470" s="590"/>
      <c r="S3470" s="591"/>
      <c r="T3470" s="590"/>
      <c r="U3470" s="591"/>
      <c r="V3470" s="243"/>
      <c r="W3470" s="243"/>
      <c r="X3470" s="243"/>
      <c r="Y3470" s="243"/>
      <c r="Z3470" s="243"/>
      <c r="AA3470" s="243"/>
      <c r="AB3470" s="243"/>
      <c r="AC3470" s="243"/>
      <c r="AD3470" s="243"/>
      <c r="AE3470" s="109"/>
      <c r="AG3470" s="130">
        <f t="shared" si="5292"/>
        <v>15</v>
      </c>
      <c r="AH3470" s="90">
        <f t="shared" si="5293"/>
        <v>0</v>
      </c>
      <c r="AI3470" s="130">
        <f t="shared" si="5294"/>
        <v>0</v>
      </c>
      <c r="AJ3470" s="130">
        <f t="shared" si="5295"/>
        <v>0</v>
      </c>
      <c r="AK3470" s="130">
        <f t="shared" si="5296"/>
        <v>0</v>
      </c>
      <c r="AL3470" s="130">
        <f t="shared" si="5297"/>
        <v>0</v>
      </c>
      <c r="AM3470" s="359">
        <f t="shared" si="5298"/>
        <v>0</v>
      </c>
      <c r="AN3470" s="130">
        <f t="shared" si="5299"/>
        <v>0</v>
      </c>
      <c r="AO3470" s="130">
        <f t="shared" si="5300"/>
        <v>0</v>
      </c>
      <c r="AP3470" s="130">
        <f t="shared" si="5301"/>
        <v>0</v>
      </c>
      <c r="AQ3470" s="130">
        <f t="shared" si="5302"/>
        <v>0</v>
      </c>
      <c r="AR3470" s="359">
        <f t="shared" si="5303"/>
        <v>0</v>
      </c>
      <c r="AS3470" s="130">
        <f t="shared" si="5304"/>
        <v>0</v>
      </c>
      <c r="AT3470" s="130">
        <f t="shared" si="5305"/>
        <v>0</v>
      </c>
      <c r="AU3470" s="130">
        <f t="shared" si="5306"/>
        <v>0</v>
      </c>
      <c r="AV3470" s="130">
        <f t="shared" si="5307"/>
        <v>0</v>
      </c>
      <c r="AW3470" s="359">
        <f t="shared" si="5308"/>
        <v>0</v>
      </c>
      <c r="AX3470" s="130">
        <f t="shared" si="5309"/>
        <v>0</v>
      </c>
      <c r="AY3470" s="130">
        <f t="shared" si="5310"/>
        <v>0</v>
      </c>
      <c r="AZ3470" s="130">
        <f t="shared" si="5311"/>
        <v>0</v>
      </c>
      <c r="BA3470" s="130">
        <f t="shared" si="5312"/>
        <v>0</v>
      </c>
      <c r="BB3470" s="359">
        <f t="shared" si="5313"/>
        <v>0</v>
      </c>
      <c r="BC3470" s="130">
        <f t="shared" si="5314"/>
        <v>0</v>
      </c>
      <c r="BD3470" s="130">
        <f t="shared" si="5315"/>
        <v>0</v>
      </c>
      <c r="BE3470" s="130">
        <f t="shared" si="5316"/>
        <v>0</v>
      </c>
      <c r="BF3470" s="130">
        <f t="shared" si="5317"/>
        <v>0</v>
      </c>
      <c r="BG3470" s="359">
        <f t="shared" si="5318"/>
        <v>0</v>
      </c>
      <c r="BH3470" s="130">
        <f t="shared" si="5319"/>
        <v>0</v>
      </c>
      <c r="BI3470" s="130">
        <f t="shared" si="5320"/>
        <v>0</v>
      </c>
      <c r="BJ3470" s="130">
        <f t="shared" si="5321"/>
        <v>0</v>
      </c>
      <c r="BK3470" s="130">
        <f t="shared" si="5322"/>
        <v>0</v>
      </c>
      <c r="BL3470" s="359">
        <f t="shared" si="5323"/>
        <v>0</v>
      </c>
      <c r="BM3470" s="90">
        <f t="shared" si="5324"/>
        <v>0</v>
      </c>
      <c r="BN3470" s="90" t="s">
        <v>2029</v>
      </c>
      <c r="BO3470" s="90">
        <f>COUNTIF(P3468:Q3472,"NS")</f>
        <v>0</v>
      </c>
      <c r="BP3470" s="90">
        <f>COUNTIF(R3468:S3472,"NS")</f>
        <v>0</v>
      </c>
      <c r="BQ3470" s="90">
        <f>COUNTIF(T3468:U3472,"NS")</f>
        <v>0</v>
      </c>
      <c r="BR3470" s="90">
        <f>COUNTIF(V3468:V3472,"NS")</f>
        <v>0</v>
      </c>
      <c r="BS3470" s="90">
        <f>COUNTIF(W3468:W3472,"NS")</f>
        <v>0</v>
      </c>
      <c r="BT3470" s="90">
        <f>COUNTIF(X3468:X3472,"NS")</f>
        <v>0</v>
      </c>
      <c r="BU3470" s="90">
        <f t="shared" ref="BU3470" si="5422">COUNTIF(Y3468:Y3472,"NS")</f>
        <v>0</v>
      </c>
      <c r="BV3470" s="90">
        <f t="shared" ref="BV3470" si="5423">COUNTIF(Z3468:Z3472,"NS")</f>
        <v>0</v>
      </c>
      <c r="BW3470" s="90">
        <f t="shared" ref="BW3470" si="5424">COUNTIF(AA3468:AA3472,"NS")</f>
        <v>0</v>
      </c>
      <c r="BX3470" s="90">
        <f t="shared" ref="BX3470" si="5425">COUNTIF(AB3468:AB3472,"NS")</f>
        <v>0</v>
      </c>
      <c r="BY3470" s="90">
        <f t="shared" ref="BY3470" si="5426">COUNTIF(AC3468:AC3472,"NS")</f>
        <v>0</v>
      </c>
      <c r="BZ3470" s="90">
        <f t="shared" ref="BZ3470" si="5427">COUNTIF(AD3468:AD3472,"NS")</f>
        <v>0</v>
      </c>
      <c r="CO3470" s="298">
        <v>0.25</v>
      </c>
      <c r="CP3470" s="299">
        <f>IF(CP3467="ns",0,CP3467*0.25)</f>
        <v>0</v>
      </c>
      <c r="CQ3470" s="299">
        <f t="shared" ref="CQ3470:DA3470" si="5428">IF(CQ3467="ns",0,CQ3467*0.25)</f>
        <v>0</v>
      </c>
      <c r="CR3470" s="299">
        <f t="shared" si="5428"/>
        <v>0</v>
      </c>
      <c r="CS3470" s="299">
        <f t="shared" si="5428"/>
        <v>0</v>
      </c>
      <c r="CT3470" s="299">
        <f t="shared" si="5428"/>
        <v>0</v>
      </c>
      <c r="CU3470" s="299">
        <f t="shared" si="5428"/>
        <v>0</v>
      </c>
      <c r="CV3470" s="299">
        <f t="shared" si="5428"/>
        <v>0</v>
      </c>
      <c r="CW3470" s="299">
        <f t="shared" si="5428"/>
        <v>0</v>
      </c>
      <c r="CX3470" s="299">
        <f t="shared" si="5428"/>
        <v>0</v>
      </c>
      <c r="CY3470" s="299">
        <f t="shared" si="5428"/>
        <v>0</v>
      </c>
      <c r="CZ3470" s="299">
        <f t="shared" si="5428"/>
        <v>0</v>
      </c>
      <c r="DA3470" s="299">
        <f t="shared" si="5428"/>
        <v>0</v>
      </c>
      <c r="DB3470" s="186"/>
      <c r="DC3470" s="186"/>
      <c r="DD3470" s="186"/>
      <c r="DE3470" s="186"/>
      <c r="DF3470" s="186"/>
      <c r="DG3470" s="186"/>
      <c r="DH3470" s="186"/>
      <c r="DI3470" s="186"/>
      <c r="DJ3470" s="186"/>
      <c r="DK3470" s="186"/>
      <c r="DL3470" s="186"/>
      <c r="DM3470" s="186"/>
      <c r="DN3470" s="186"/>
      <c r="DO3470" s="186"/>
      <c r="DP3470" s="186"/>
      <c r="DQ3470" s="186"/>
      <c r="DR3470" s="186"/>
    </row>
    <row r="3471" spans="1:123" ht="15" customHeight="1" x14ac:dyDescent="0.25">
      <c r="A3471" s="109"/>
      <c r="B3471" s="109"/>
      <c r="C3471" s="741"/>
      <c r="D3471" s="759"/>
      <c r="E3471" s="760"/>
      <c r="F3471" s="836"/>
      <c r="G3471" s="581" t="s">
        <v>557</v>
      </c>
      <c r="H3471" s="581"/>
      <c r="I3471" s="165"/>
      <c r="J3471" s="625" t="s">
        <v>552</v>
      </c>
      <c r="K3471" s="625"/>
      <c r="L3471" s="625"/>
      <c r="M3471" s="625"/>
      <c r="N3471" s="625"/>
      <c r="O3471" s="626"/>
      <c r="P3471" s="590"/>
      <c r="Q3471" s="591"/>
      <c r="R3471" s="590"/>
      <c r="S3471" s="591"/>
      <c r="T3471" s="590"/>
      <c r="U3471" s="591"/>
      <c r="V3471" s="243"/>
      <c r="W3471" s="243"/>
      <c r="X3471" s="243"/>
      <c r="Y3471" s="243"/>
      <c r="Z3471" s="243"/>
      <c r="AA3471" s="243"/>
      <c r="AB3471" s="243"/>
      <c r="AC3471" s="243"/>
      <c r="AD3471" s="243"/>
      <c r="AE3471" s="109"/>
      <c r="AG3471" s="130">
        <f t="shared" si="5292"/>
        <v>15</v>
      </c>
      <c r="AH3471" s="90">
        <f t="shared" si="5293"/>
        <v>0</v>
      </c>
      <c r="AI3471" s="130">
        <f t="shared" si="5294"/>
        <v>0</v>
      </c>
      <c r="AJ3471" s="130">
        <f t="shared" si="5295"/>
        <v>0</v>
      </c>
      <c r="AK3471" s="130">
        <f t="shared" si="5296"/>
        <v>0</v>
      </c>
      <c r="AL3471" s="130">
        <f t="shared" si="5297"/>
        <v>0</v>
      </c>
      <c r="AM3471" s="359">
        <f t="shared" si="5298"/>
        <v>0</v>
      </c>
      <c r="AN3471" s="130">
        <f t="shared" si="5299"/>
        <v>0</v>
      </c>
      <c r="AO3471" s="130">
        <f t="shared" si="5300"/>
        <v>0</v>
      </c>
      <c r="AP3471" s="130">
        <f t="shared" si="5301"/>
        <v>0</v>
      </c>
      <c r="AQ3471" s="130">
        <f t="shared" si="5302"/>
        <v>0</v>
      </c>
      <c r="AR3471" s="359">
        <f t="shared" si="5303"/>
        <v>0</v>
      </c>
      <c r="AS3471" s="130">
        <f t="shared" si="5304"/>
        <v>0</v>
      </c>
      <c r="AT3471" s="130">
        <f t="shared" si="5305"/>
        <v>0</v>
      </c>
      <c r="AU3471" s="130">
        <f t="shared" si="5306"/>
        <v>0</v>
      </c>
      <c r="AV3471" s="130">
        <f t="shared" si="5307"/>
        <v>0</v>
      </c>
      <c r="AW3471" s="359">
        <f t="shared" si="5308"/>
        <v>0</v>
      </c>
      <c r="AX3471" s="130">
        <f t="shared" si="5309"/>
        <v>0</v>
      </c>
      <c r="AY3471" s="130">
        <f t="shared" si="5310"/>
        <v>0</v>
      </c>
      <c r="AZ3471" s="130">
        <f t="shared" si="5311"/>
        <v>0</v>
      </c>
      <c r="BA3471" s="130">
        <f t="shared" si="5312"/>
        <v>0</v>
      </c>
      <c r="BB3471" s="359">
        <f t="shared" si="5313"/>
        <v>0</v>
      </c>
      <c r="BC3471" s="130">
        <f t="shared" si="5314"/>
        <v>0</v>
      </c>
      <c r="BD3471" s="130">
        <f t="shared" si="5315"/>
        <v>0</v>
      </c>
      <c r="BE3471" s="130">
        <f t="shared" si="5316"/>
        <v>0</v>
      </c>
      <c r="BF3471" s="130">
        <f t="shared" si="5317"/>
        <v>0</v>
      </c>
      <c r="BG3471" s="359">
        <f t="shared" si="5318"/>
        <v>0</v>
      </c>
      <c r="BH3471" s="130">
        <f t="shared" si="5319"/>
        <v>0</v>
      </c>
      <c r="BI3471" s="130">
        <f t="shared" si="5320"/>
        <v>0</v>
      </c>
      <c r="BJ3471" s="130">
        <f t="shared" si="5321"/>
        <v>0</v>
      </c>
      <c r="BK3471" s="130">
        <f t="shared" si="5322"/>
        <v>0</v>
      </c>
      <c r="BL3471" s="359">
        <f t="shared" si="5323"/>
        <v>0</v>
      </c>
      <c r="BM3471" s="90">
        <f t="shared" si="5324"/>
        <v>0</v>
      </c>
      <c r="BN3471" s="90" t="s">
        <v>2104</v>
      </c>
      <c r="BO3471" s="90">
        <f>P3467</f>
        <v>0</v>
      </c>
      <c r="BP3471" s="90">
        <f>R3467</f>
        <v>0</v>
      </c>
      <c r="BQ3471" s="90">
        <f>T3467</f>
        <v>0</v>
      </c>
      <c r="BR3471" s="90">
        <f>V3467</f>
        <v>0</v>
      </c>
      <c r="BS3471" s="90">
        <f t="shared" ref="BS3471" si="5429">W3467</f>
        <v>0</v>
      </c>
      <c r="BT3471" s="90">
        <f t="shared" ref="BT3471:BY3471" si="5430">X3467</f>
        <v>0</v>
      </c>
      <c r="BU3471" s="90">
        <f t="shared" si="5430"/>
        <v>0</v>
      </c>
      <c r="BV3471" s="90">
        <f t="shared" si="5430"/>
        <v>0</v>
      </c>
      <c r="BW3471" s="90">
        <f t="shared" si="5430"/>
        <v>0</v>
      </c>
      <c r="BX3471" s="90">
        <f t="shared" si="5430"/>
        <v>0</v>
      </c>
      <c r="BY3471" s="90">
        <f t="shared" si="5430"/>
        <v>0</v>
      </c>
      <c r="BZ3471" s="90">
        <f t="shared" ref="BZ3471" si="5431">AD3467</f>
        <v>0</v>
      </c>
      <c r="CO3471" s="297" t="s">
        <v>72</v>
      </c>
      <c r="CP3471" s="297">
        <f>P3492</f>
        <v>0</v>
      </c>
      <c r="CQ3471" s="297">
        <f>R3492</f>
        <v>0</v>
      </c>
      <c r="CR3471" s="297">
        <f>T3492</f>
        <v>0</v>
      </c>
      <c r="CS3471" s="297">
        <f>V3492</f>
        <v>0</v>
      </c>
      <c r="CT3471" s="297">
        <f>W3492</f>
        <v>0</v>
      </c>
      <c r="CU3471" s="297">
        <f>X3492</f>
        <v>0</v>
      </c>
      <c r="CV3471" s="297">
        <f t="shared" ref="CV3471" si="5432">Y3492</f>
        <v>0</v>
      </c>
      <c r="CW3471" s="297">
        <f t="shared" ref="CW3471" si="5433">Z3492</f>
        <v>0</v>
      </c>
      <c r="CX3471" s="297">
        <f t="shared" ref="CX3471" si="5434">AA3492</f>
        <v>0</v>
      </c>
      <c r="CY3471" s="297">
        <f t="shared" ref="CY3471" si="5435">AB3492</f>
        <v>0</v>
      </c>
      <c r="CZ3471" s="297">
        <f t="shared" ref="CZ3471" si="5436">AC3492</f>
        <v>0</v>
      </c>
      <c r="DA3471" s="297">
        <f t="shared" ref="DA3471" si="5437">AD3492</f>
        <v>0</v>
      </c>
      <c r="DB3471" s="186"/>
      <c r="DC3471" s="186"/>
      <c r="DD3471" s="186"/>
      <c r="DE3471" s="186"/>
      <c r="DF3471" s="186"/>
      <c r="DG3471" s="186"/>
      <c r="DH3471" s="186"/>
      <c r="DI3471" s="186"/>
      <c r="DJ3471" s="186"/>
      <c r="DK3471" s="186"/>
      <c r="DL3471" s="186"/>
      <c r="DM3471" s="186"/>
      <c r="DN3471" s="186"/>
      <c r="DO3471" s="186"/>
      <c r="DP3471" s="186"/>
      <c r="DQ3471" s="186"/>
      <c r="DR3471" s="186"/>
    </row>
    <row r="3472" spans="1:123" ht="48" customHeight="1" x14ac:dyDescent="0.25">
      <c r="A3472" s="109"/>
      <c r="B3472" s="109"/>
      <c r="C3472" s="741"/>
      <c r="D3472" s="759"/>
      <c r="E3472" s="760"/>
      <c r="F3472" s="836"/>
      <c r="G3472" s="581" t="s">
        <v>558</v>
      </c>
      <c r="H3472" s="581"/>
      <c r="I3472" s="165"/>
      <c r="J3472" s="625" t="s">
        <v>553</v>
      </c>
      <c r="K3472" s="625"/>
      <c r="L3472" s="625"/>
      <c r="M3472" s="625"/>
      <c r="N3472" s="625"/>
      <c r="O3472" s="626"/>
      <c r="P3472" s="590"/>
      <c r="Q3472" s="591"/>
      <c r="R3472" s="590"/>
      <c r="S3472" s="591"/>
      <c r="T3472" s="590"/>
      <c r="U3472" s="591"/>
      <c r="V3472" s="243"/>
      <c r="W3472" s="243"/>
      <c r="X3472" s="243"/>
      <c r="Y3472" s="243"/>
      <c r="Z3472" s="243"/>
      <c r="AA3472" s="243"/>
      <c r="AB3472" s="243"/>
      <c r="AC3472" s="243"/>
      <c r="AD3472" s="243"/>
      <c r="AE3472" s="109"/>
      <c r="AG3472" s="130">
        <f t="shared" si="5292"/>
        <v>15</v>
      </c>
      <c r="AH3472" s="90">
        <f t="shared" si="5293"/>
        <v>0</v>
      </c>
      <c r="AI3472" s="130">
        <f t="shared" si="5294"/>
        <v>0</v>
      </c>
      <c r="AJ3472" s="130">
        <f t="shared" si="5295"/>
        <v>0</v>
      </c>
      <c r="AK3472" s="130">
        <f t="shared" si="5296"/>
        <v>0</v>
      </c>
      <c r="AL3472" s="130">
        <f t="shared" si="5297"/>
        <v>0</v>
      </c>
      <c r="AM3472" s="359">
        <f t="shared" si="5298"/>
        <v>0</v>
      </c>
      <c r="AN3472" s="130">
        <f t="shared" si="5299"/>
        <v>0</v>
      </c>
      <c r="AO3472" s="130">
        <f t="shared" si="5300"/>
        <v>0</v>
      </c>
      <c r="AP3472" s="130">
        <f t="shared" si="5301"/>
        <v>0</v>
      </c>
      <c r="AQ3472" s="130">
        <f t="shared" si="5302"/>
        <v>0</v>
      </c>
      <c r="AR3472" s="359">
        <f t="shared" si="5303"/>
        <v>0</v>
      </c>
      <c r="AS3472" s="130">
        <f t="shared" si="5304"/>
        <v>0</v>
      </c>
      <c r="AT3472" s="130">
        <f t="shared" si="5305"/>
        <v>0</v>
      </c>
      <c r="AU3472" s="130">
        <f t="shared" si="5306"/>
        <v>0</v>
      </c>
      <c r="AV3472" s="130">
        <f t="shared" si="5307"/>
        <v>0</v>
      </c>
      <c r="AW3472" s="359">
        <f t="shared" si="5308"/>
        <v>0</v>
      </c>
      <c r="AX3472" s="130">
        <f t="shared" si="5309"/>
        <v>0</v>
      </c>
      <c r="AY3472" s="130">
        <f t="shared" si="5310"/>
        <v>0</v>
      </c>
      <c r="AZ3472" s="130">
        <f t="shared" si="5311"/>
        <v>0</v>
      </c>
      <c r="BA3472" s="130">
        <f t="shared" si="5312"/>
        <v>0</v>
      </c>
      <c r="BB3472" s="359">
        <f t="shared" si="5313"/>
        <v>0</v>
      </c>
      <c r="BC3472" s="130">
        <f t="shared" si="5314"/>
        <v>0</v>
      </c>
      <c r="BD3472" s="130">
        <f t="shared" si="5315"/>
        <v>0</v>
      </c>
      <c r="BE3472" s="130">
        <f t="shared" si="5316"/>
        <v>0</v>
      </c>
      <c r="BF3472" s="130">
        <f t="shared" si="5317"/>
        <v>0</v>
      </c>
      <c r="BG3472" s="359">
        <f t="shared" si="5318"/>
        <v>0</v>
      </c>
      <c r="BH3472" s="130">
        <f t="shared" si="5319"/>
        <v>0</v>
      </c>
      <c r="BI3472" s="130">
        <f t="shared" si="5320"/>
        <v>0</v>
      </c>
      <c r="BJ3472" s="130">
        <f t="shared" si="5321"/>
        <v>0</v>
      </c>
      <c r="BK3472" s="130">
        <f t="shared" si="5322"/>
        <v>0</v>
      </c>
      <c r="BL3472" s="359">
        <f t="shared" si="5323"/>
        <v>0</v>
      </c>
      <c r="BM3472" s="90">
        <f t="shared" si="5324"/>
        <v>0</v>
      </c>
      <c r="BO3472" s="246" t="s">
        <v>2104</v>
      </c>
      <c r="BP3472" s="246" t="s">
        <v>2048</v>
      </c>
      <c r="BQ3472" s="246" t="s">
        <v>2049</v>
      </c>
      <c r="BR3472" s="246" t="s">
        <v>84</v>
      </c>
      <c r="BS3472" s="246" t="s">
        <v>2048</v>
      </c>
      <c r="BT3472" s="246" t="s">
        <v>2049</v>
      </c>
      <c r="BU3472" s="246" t="s">
        <v>84</v>
      </c>
      <c r="BV3472" s="246" t="s">
        <v>2048</v>
      </c>
      <c r="BW3472" s="246" t="s">
        <v>2049</v>
      </c>
      <c r="BX3472" s="246" t="s">
        <v>84</v>
      </c>
      <c r="BY3472" s="246" t="s">
        <v>2048</v>
      </c>
      <c r="BZ3472" s="246" t="s">
        <v>2049</v>
      </c>
      <c r="CO3472" s="297" t="s">
        <v>2077</v>
      </c>
      <c r="CP3472" s="297">
        <f>IF(OR(CP3471=0,CP3471="NA",AND(CP3471="NS",CP3469&gt;0),AND(CP3471="NS",CP3468&gt;0),CP3471&lt;=CP3470),0,1)</f>
        <v>0</v>
      </c>
      <c r="CQ3472" s="297">
        <f t="shared" ref="CQ3472:DA3472" si="5438">IF(OR(CQ3471=0,CQ3471="NA",AND(CQ3471="NS",CQ3469&gt;0),AND(CQ3471="NS",CQ3468&gt;0),CQ3471&lt;=CQ3470),0,1)</f>
        <v>0</v>
      </c>
      <c r="CR3472" s="297">
        <f t="shared" si="5438"/>
        <v>0</v>
      </c>
      <c r="CS3472" s="297">
        <f t="shared" si="5438"/>
        <v>0</v>
      </c>
      <c r="CT3472" s="297">
        <f t="shared" si="5438"/>
        <v>0</v>
      </c>
      <c r="CU3472" s="297">
        <f t="shared" si="5438"/>
        <v>0</v>
      </c>
      <c r="CV3472" s="297">
        <f t="shared" si="5438"/>
        <v>0</v>
      </c>
      <c r="CW3472" s="297">
        <f t="shared" si="5438"/>
        <v>0</v>
      </c>
      <c r="CX3472" s="297">
        <f t="shared" si="5438"/>
        <v>0</v>
      </c>
      <c r="CY3472" s="297">
        <f t="shared" si="5438"/>
        <v>0</v>
      </c>
      <c r="CZ3472" s="297">
        <f t="shared" si="5438"/>
        <v>0</v>
      </c>
      <c r="DA3472" s="297">
        <f t="shared" si="5438"/>
        <v>0</v>
      </c>
      <c r="DB3472" s="186">
        <f>SUM(CP3472:DA3472)</f>
        <v>0</v>
      </c>
      <c r="DC3472" s="186"/>
      <c r="DD3472" s="186"/>
      <c r="DE3472" s="186"/>
      <c r="DF3472" s="186"/>
      <c r="DG3472" s="186"/>
      <c r="DH3472" s="186"/>
      <c r="DI3472" s="186"/>
      <c r="DJ3472" s="186"/>
      <c r="DK3472" s="186"/>
      <c r="DL3472" s="186"/>
      <c r="DM3472" s="186"/>
      <c r="DN3472" s="186"/>
      <c r="DO3472" s="186"/>
      <c r="DP3472" s="186"/>
      <c r="DQ3472" s="186"/>
      <c r="DR3472" s="186"/>
    </row>
    <row r="3473" spans="1:123" s="186" customFormat="1" ht="24" customHeight="1" x14ac:dyDescent="0.2">
      <c r="A3473" s="235"/>
      <c r="B3473" s="235"/>
      <c r="C3473" s="741"/>
      <c r="D3473" s="759"/>
      <c r="E3473" s="760"/>
      <c r="F3473" s="836"/>
      <c r="G3473" s="653" t="s">
        <v>559</v>
      </c>
      <c r="H3473" s="653"/>
      <c r="I3473" s="654" t="s">
        <v>560</v>
      </c>
      <c r="J3473" s="655"/>
      <c r="K3473" s="655"/>
      <c r="L3473" s="655"/>
      <c r="M3473" s="655"/>
      <c r="N3473" s="655"/>
      <c r="O3473" s="656"/>
      <c r="P3473" s="732"/>
      <c r="Q3473" s="733"/>
      <c r="R3473" s="732"/>
      <c r="S3473" s="733"/>
      <c r="T3473" s="732"/>
      <c r="U3473" s="733"/>
      <c r="V3473" s="17"/>
      <c r="W3473" s="17"/>
      <c r="X3473" s="17"/>
      <c r="Y3473" s="17"/>
      <c r="Z3473" s="17"/>
      <c r="AA3473" s="17"/>
      <c r="AB3473" s="17"/>
      <c r="AC3473" s="17"/>
      <c r="AD3473" s="17"/>
      <c r="AE3473" s="235"/>
      <c r="AF3473" s="237"/>
      <c r="AG3473" s="178">
        <f t="shared" si="5292"/>
        <v>15</v>
      </c>
      <c r="AH3473" s="186">
        <f t="shared" si="5293"/>
        <v>0</v>
      </c>
      <c r="AI3473" s="178">
        <f t="shared" si="5294"/>
        <v>0</v>
      </c>
      <c r="AJ3473" s="178">
        <f t="shared" si="5295"/>
        <v>0</v>
      </c>
      <c r="AK3473" s="178">
        <f t="shared" si="5296"/>
        <v>0</v>
      </c>
      <c r="AL3473" s="130">
        <f t="shared" si="5297"/>
        <v>0</v>
      </c>
      <c r="AM3473" s="359">
        <f t="shared" si="5298"/>
        <v>0</v>
      </c>
      <c r="AN3473" s="178">
        <f t="shared" si="5299"/>
        <v>0</v>
      </c>
      <c r="AO3473" s="178">
        <f t="shared" si="5300"/>
        <v>0</v>
      </c>
      <c r="AP3473" s="178">
        <f t="shared" si="5301"/>
        <v>0</v>
      </c>
      <c r="AQ3473" s="178">
        <f t="shared" si="5302"/>
        <v>0</v>
      </c>
      <c r="AR3473" s="359">
        <f t="shared" si="5303"/>
        <v>0</v>
      </c>
      <c r="AS3473" s="178">
        <f t="shared" si="5304"/>
        <v>0</v>
      </c>
      <c r="AT3473" s="178">
        <f t="shared" si="5305"/>
        <v>0</v>
      </c>
      <c r="AU3473" s="178">
        <f t="shared" si="5306"/>
        <v>0</v>
      </c>
      <c r="AV3473" s="178">
        <f t="shared" si="5307"/>
        <v>0</v>
      </c>
      <c r="AW3473" s="359">
        <f t="shared" si="5308"/>
        <v>0</v>
      </c>
      <c r="AX3473" s="178">
        <f t="shared" si="5309"/>
        <v>0</v>
      </c>
      <c r="AY3473" s="178">
        <f t="shared" si="5310"/>
        <v>0</v>
      </c>
      <c r="AZ3473" s="178">
        <f t="shared" si="5311"/>
        <v>0</v>
      </c>
      <c r="BA3473" s="178">
        <f t="shared" si="5312"/>
        <v>0</v>
      </c>
      <c r="BB3473" s="359">
        <f t="shared" si="5313"/>
        <v>0</v>
      </c>
      <c r="BC3473" s="178">
        <f t="shared" si="5314"/>
        <v>0</v>
      </c>
      <c r="BD3473" s="178">
        <f t="shared" si="5315"/>
        <v>0</v>
      </c>
      <c r="BE3473" s="178">
        <f t="shared" si="5316"/>
        <v>0</v>
      </c>
      <c r="BF3473" s="178">
        <f t="shared" si="5317"/>
        <v>0</v>
      </c>
      <c r="BG3473" s="359">
        <f t="shared" si="5318"/>
        <v>0</v>
      </c>
      <c r="BH3473" s="178">
        <f t="shared" si="5319"/>
        <v>0</v>
      </c>
      <c r="BI3473" s="178">
        <f t="shared" si="5320"/>
        <v>0</v>
      </c>
      <c r="BJ3473" s="178">
        <f t="shared" si="5321"/>
        <v>0</v>
      </c>
      <c r="BK3473" s="178">
        <f t="shared" si="5322"/>
        <v>0</v>
      </c>
      <c r="BL3473" s="359">
        <f t="shared" si="5323"/>
        <v>0</v>
      </c>
      <c r="BM3473" s="186">
        <f t="shared" si="5324"/>
        <v>0</v>
      </c>
      <c r="BN3473" s="186" t="s">
        <v>2077</v>
      </c>
      <c r="BO3473" s="178">
        <f>IF($AG$3378=$AH$3378,0,IF(
OR(
AND(BO3477=0,BO3476&gt;0),
AND(BO3477="NS",BO3475&gt;0),
AND(BO3477="NS",BO3475=0,BO3476=0)),1,
IF(OR(
AND(BO3476&gt;=2,BO3475&lt;BO3477),
AND(BO3477="NS",BO3475=0,BO3476&gt;0),
BO3477=BO3475,
AND(BO3477="NA",BO3476=0,BO3475=0,BO3474&gt;0)),0,1)))</f>
        <v>0</v>
      </c>
      <c r="BP3473" s="178">
        <f t="shared" ref="BP3473" si="5439">IF($AG$3378=$AH$3378,0,IF(
OR(
AND(BP3477=0,BP3476&gt;0),
AND(BP3477="NS",BP3475&gt;0),
AND(BP3477="NS",BP3475=0,BP3476=0)),1,
IF(OR(
AND(BP3476&gt;=2,BP3475&lt;BP3477),
AND(BP3477="NS",BP3475=0,BP3476&gt;0),
BP3477=BP3475,
AND(BP3477="NA",BP3476=0,BP3475=0,BP3474&gt;0)),0,1)))</f>
        <v>0</v>
      </c>
      <c r="BQ3473" s="178">
        <f t="shared" ref="BQ3473" si="5440">IF($AG$3378=$AH$3378,0,IF(
OR(
AND(BQ3477=0,BQ3476&gt;0),
AND(BQ3477="NS",BQ3475&gt;0),
AND(BQ3477="NS",BQ3475=0,BQ3476=0)),1,
IF(OR(
AND(BQ3476&gt;=2,BQ3475&lt;BQ3477),
AND(BQ3477="NS",BQ3475=0,BQ3476&gt;0),
BQ3477=BQ3475,
AND(BQ3477="NA",BQ3476=0,BQ3475=0,BQ3474&gt;0)),0,1)))</f>
        <v>0</v>
      </c>
      <c r="BR3473" s="178">
        <f t="shared" ref="BR3473" si="5441">IF($AG$3378=$AH$3378,0,IF(
OR(
AND(BR3477=0,BR3476&gt;0),
AND(BR3477="NS",BR3475&gt;0),
AND(BR3477="NS",BR3475=0,BR3476=0)),1,
IF(OR(
AND(BR3476&gt;=2,BR3475&lt;BR3477),
AND(BR3477="NS",BR3475=0,BR3476&gt;0),
BR3477=BR3475,
AND(BR3477="NA",BR3476=0,BR3475=0,BR3474&gt;0)),0,1)))</f>
        <v>0</v>
      </c>
      <c r="BS3473" s="178">
        <f t="shared" ref="BS3473" si="5442">IF($AG$3378=$AH$3378,0,IF(
OR(
AND(BS3477=0,BS3476&gt;0),
AND(BS3477="NS",BS3475&gt;0),
AND(BS3477="NS",BS3475=0,BS3476=0)),1,
IF(OR(
AND(BS3476&gt;=2,BS3475&lt;BS3477),
AND(BS3477="NS",BS3475=0,BS3476&gt;0),
BS3477=BS3475,
AND(BS3477="NA",BS3476=0,BS3475=0,BS3474&gt;0)),0,1)))</f>
        <v>0</v>
      </c>
      <c r="BT3473" s="178">
        <f t="shared" ref="BT3473" si="5443">IF($AG$3378=$AH$3378,0,IF(
OR(
AND(BT3477=0,BT3476&gt;0),
AND(BT3477="NS",BT3475&gt;0),
AND(BT3477="NS",BT3475=0,BT3476=0)),1,
IF(OR(
AND(BT3476&gt;=2,BT3475&lt;BT3477),
AND(BT3477="NS",BT3475=0,BT3476&gt;0),
BT3477=BT3475,
AND(BT3477="NA",BT3476=0,BT3475=0,BT3474&gt;0)),0,1)))</f>
        <v>0</v>
      </c>
      <c r="BU3473" s="178">
        <f t="shared" ref="BU3473" si="5444">IF($AG$3378=$AH$3378,0,IF(
OR(
AND(BU3477=0,BU3476&gt;0),
AND(BU3477="NS",BU3475&gt;0),
AND(BU3477="NS",BU3475=0,BU3476=0)),1,
IF(OR(
AND(BU3476&gt;=2,BU3475&lt;BU3477),
AND(BU3477="NS",BU3475=0,BU3476&gt;0),
BU3477=BU3475,
AND(BU3477="NA",BU3476=0,BU3475=0,BU3474&gt;0)),0,1)))</f>
        <v>0</v>
      </c>
      <c r="BV3473" s="178">
        <f t="shared" ref="BV3473" si="5445">IF($AG$3378=$AH$3378,0,IF(
OR(
AND(BV3477=0,BV3476&gt;0),
AND(BV3477="NS",BV3475&gt;0),
AND(BV3477="NS",BV3475=0,BV3476=0)),1,
IF(OR(
AND(BV3476&gt;=2,BV3475&lt;BV3477),
AND(BV3477="NS",BV3475=0,BV3476&gt;0),
BV3477=BV3475,
AND(BV3477="NA",BV3476=0,BV3475=0,BV3474&gt;0)),0,1)))</f>
        <v>0</v>
      </c>
      <c r="BW3473" s="178">
        <f t="shared" ref="BW3473" si="5446">IF($AG$3378=$AH$3378,0,IF(
OR(
AND(BW3477=0,BW3476&gt;0),
AND(BW3477="NS",BW3475&gt;0),
AND(BW3477="NS",BW3475=0,BW3476=0)),1,
IF(OR(
AND(BW3476&gt;=2,BW3475&lt;BW3477),
AND(BW3477="NS",BW3475=0,BW3476&gt;0),
BW3477=BW3475,
AND(BW3477="NA",BW3476=0,BW3475=0,BW3474&gt;0)),0,1)))</f>
        <v>0</v>
      </c>
      <c r="BX3473" s="178">
        <f t="shared" ref="BX3473" si="5447">IF($AG$3378=$AH$3378,0,IF(
OR(
AND(BX3477=0,BX3476&gt;0),
AND(BX3477="NS",BX3475&gt;0),
AND(BX3477="NS",BX3475=0,BX3476=0)),1,
IF(OR(
AND(BX3476&gt;=2,BX3475&lt;BX3477),
AND(BX3477="NS",BX3475=0,BX3476&gt;0),
BX3477=BX3475,
AND(BX3477="NA",BX3476=0,BX3475=0,BX3474&gt;0)),0,1)))</f>
        <v>0</v>
      </c>
      <c r="BY3473" s="178">
        <f t="shared" ref="BY3473" si="5448">IF($AG$3378=$AH$3378,0,IF(
OR(
AND(BY3477=0,BY3476&gt;0),
AND(BY3477="NS",BY3475&gt;0),
AND(BY3477="NS",BY3475=0,BY3476=0)),1,
IF(OR(
AND(BY3476&gt;=2,BY3475&lt;BY3477),
AND(BY3477="NS",BY3475=0,BY3476&gt;0),
BY3477=BY3475,
AND(BY3477="NA",BY3476=0,BY3475=0,BY3474&gt;0)),0,1)))</f>
        <v>0</v>
      </c>
      <c r="BZ3473" s="178">
        <f t="shared" ref="BZ3473" si="5449">IF($AG$3378=$AH$3378,0,IF(
OR(
AND(BZ3477=0,BZ3476&gt;0),
AND(BZ3477="NS",BZ3475&gt;0),
AND(BZ3477="NS",BZ3475=0,BZ3476=0)),1,
IF(OR(
AND(BZ3476&gt;=2,BZ3475&lt;BZ3477),
AND(BZ3477="NS",BZ3475=0,BZ3476&gt;0),
BZ3477=BZ3475,
AND(BZ3477="NA",BZ3476=0,BZ3475=0,BZ3474&gt;0)),0,1)))</f>
        <v>0</v>
      </c>
      <c r="CA3473" s="186">
        <f>SUM(BO3473:BZ3473)</f>
        <v>0</v>
      </c>
      <c r="CN3473" s="237"/>
      <c r="DS3473" s="237"/>
    </row>
    <row r="3474" spans="1:123" ht="15" customHeight="1" x14ac:dyDescent="0.2">
      <c r="A3474" s="109"/>
      <c r="B3474" s="109"/>
      <c r="C3474" s="741"/>
      <c r="D3474" s="759"/>
      <c r="E3474" s="760"/>
      <c r="F3474" s="836"/>
      <c r="G3474" s="581" t="s">
        <v>568</v>
      </c>
      <c r="H3474" s="581"/>
      <c r="I3474" s="165"/>
      <c r="J3474" s="625" t="s">
        <v>561</v>
      </c>
      <c r="K3474" s="625"/>
      <c r="L3474" s="625"/>
      <c r="M3474" s="625"/>
      <c r="N3474" s="625"/>
      <c r="O3474" s="626"/>
      <c r="P3474" s="590"/>
      <c r="Q3474" s="591"/>
      <c r="R3474" s="590"/>
      <c r="S3474" s="591"/>
      <c r="T3474" s="590"/>
      <c r="U3474" s="591"/>
      <c r="V3474" s="243"/>
      <c r="W3474" s="243"/>
      <c r="X3474" s="243"/>
      <c r="Y3474" s="243"/>
      <c r="Z3474" s="243"/>
      <c r="AA3474" s="243"/>
      <c r="AB3474" s="243"/>
      <c r="AC3474" s="243"/>
      <c r="AD3474" s="243"/>
      <c r="AE3474" s="109"/>
      <c r="AG3474" s="130">
        <f t="shared" si="5292"/>
        <v>15</v>
      </c>
      <c r="AH3474" s="90">
        <f t="shared" si="5293"/>
        <v>0</v>
      </c>
      <c r="AI3474" s="130">
        <f t="shared" si="5294"/>
        <v>0</v>
      </c>
      <c r="AJ3474" s="130">
        <f t="shared" si="5295"/>
        <v>0</v>
      </c>
      <c r="AK3474" s="130">
        <f t="shared" si="5296"/>
        <v>0</v>
      </c>
      <c r="AL3474" s="130">
        <f t="shared" si="5297"/>
        <v>0</v>
      </c>
      <c r="AM3474" s="359">
        <f t="shared" si="5298"/>
        <v>0</v>
      </c>
      <c r="AN3474" s="130">
        <f t="shared" si="5299"/>
        <v>0</v>
      </c>
      <c r="AO3474" s="130">
        <f t="shared" si="5300"/>
        <v>0</v>
      </c>
      <c r="AP3474" s="130">
        <f t="shared" si="5301"/>
        <v>0</v>
      </c>
      <c r="AQ3474" s="130">
        <f t="shared" si="5302"/>
        <v>0</v>
      </c>
      <c r="AR3474" s="359">
        <f t="shared" si="5303"/>
        <v>0</v>
      </c>
      <c r="AS3474" s="130">
        <f t="shared" si="5304"/>
        <v>0</v>
      </c>
      <c r="AT3474" s="130">
        <f t="shared" si="5305"/>
        <v>0</v>
      </c>
      <c r="AU3474" s="130">
        <f t="shared" si="5306"/>
        <v>0</v>
      </c>
      <c r="AV3474" s="130">
        <f t="shared" si="5307"/>
        <v>0</v>
      </c>
      <c r="AW3474" s="359">
        <f t="shared" si="5308"/>
        <v>0</v>
      </c>
      <c r="AX3474" s="130">
        <f t="shared" si="5309"/>
        <v>0</v>
      </c>
      <c r="AY3474" s="130">
        <f t="shared" si="5310"/>
        <v>0</v>
      </c>
      <c r="AZ3474" s="130">
        <f t="shared" si="5311"/>
        <v>0</v>
      </c>
      <c r="BA3474" s="130">
        <f t="shared" si="5312"/>
        <v>0</v>
      </c>
      <c r="BB3474" s="359">
        <f t="shared" si="5313"/>
        <v>0</v>
      </c>
      <c r="BC3474" s="130">
        <f t="shared" si="5314"/>
        <v>0</v>
      </c>
      <c r="BD3474" s="130">
        <f t="shared" si="5315"/>
        <v>0</v>
      </c>
      <c r="BE3474" s="130">
        <f t="shared" si="5316"/>
        <v>0</v>
      </c>
      <c r="BF3474" s="130">
        <f t="shared" si="5317"/>
        <v>0</v>
      </c>
      <c r="BG3474" s="359">
        <f t="shared" si="5318"/>
        <v>0</v>
      </c>
      <c r="BH3474" s="130">
        <f t="shared" si="5319"/>
        <v>0</v>
      </c>
      <c r="BI3474" s="130">
        <f t="shared" si="5320"/>
        <v>0</v>
      </c>
      <c r="BJ3474" s="130">
        <f t="shared" si="5321"/>
        <v>0</v>
      </c>
      <c r="BK3474" s="130">
        <f t="shared" si="5322"/>
        <v>0</v>
      </c>
      <c r="BL3474" s="359">
        <f t="shared" si="5323"/>
        <v>0</v>
      </c>
      <c r="BM3474" s="90">
        <f t="shared" si="5324"/>
        <v>0</v>
      </c>
      <c r="BN3474" s="90" t="s">
        <v>2058</v>
      </c>
      <c r="BO3474" s="90">
        <f>COUNTIF(P3474:Q3480,"NA")</f>
        <v>0</v>
      </c>
      <c r="BP3474" s="90">
        <f>COUNTIF(R3474:S3480,"NA")</f>
        <v>0</v>
      </c>
      <c r="BQ3474" s="90">
        <f>COUNTIF(T3474:U3480,"NA")</f>
        <v>0</v>
      </c>
      <c r="BR3474" s="90">
        <f t="shared" ref="BR3474:BZ3474" si="5450">COUNTIF(V3474:V3480,"NA")</f>
        <v>0</v>
      </c>
      <c r="BS3474" s="90">
        <f t="shared" si="5450"/>
        <v>0</v>
      </c>
      <c r="BT3474" s="90">
        <f t="shared" si="5450"/>
        <v>0</v>
      </c>
      <c r="BU3474" s="90">
        <f t="shared" si="5450"/>
        <v>0</v>
      </c>
      <c r="BV3474" s="90">
        <f t="shared" si="5450"/>
        <v>0</v>
      </c>
      <c r="BW3474" s="90">
        <f t="shared" si="5450"/>
        <v>0</v>
      </c>
      <c r="BX3474" s="90">
        <f t="shared" si="5450"/>
        <v>0</v>
      </c>
      <c r="BY3474" s="90">
        <f t="shared" si="5450"/>
        <v>0</v>
      </c>
      <c r="BZ3474" s="90">
        <f t="shared" si="5450"/>
        <v>0</v>
      </c>
      <c r="CO3474" s="186"/>
      <c r="CP3474" s="186"/>
      <c r="CQ3474" s="186"/>
      <c r="CR3474" s="186"/>
      <c r="CS3474" s="186"/>
      <c r="CT3474" s="186"/>
      <c r="CU3474" s="186"/>
      <c r="CV3474" s="186"/>
      <c r="CW3474" s="186"/>
      <c r="CX3474" s="186"/>
      <c r="CY3474" s="186"/>
      <c r="CZ3474" s="186"/>
      <c r="DA3474" s="186"/>
      <c r="DB3474" s="186"/>
      <c r="DC3474" s="186"/>
      <c r="DD3474" s="186"/>
      <c r="DE3474" s="186"/>
      <c r="DF3474" s="186"/>
      <c r="DG3474" s="186"/>
      <c r="DH3474" s="186"/>
      <c r="DI3474" s="186"/>
      <c r="DJ3474" s="186"/>
      <c r="DK3474" s="186"/>
      <c r="DL3474" s="186"/>
      <c r="DM3474" s="186"/>
      <c r="DN3474" s="186"/>
      <c r="DO3474" s="186"/>
      <c r="DP3474" s="186"/>
      <c r="DQ3474" s="186"/>
      <c r="DR3474" s="186"/>
    </row>
    <row r="3475" spans="1:123" ht="15" customHeight="1" x14ac:dyDescent="0.2">
      <c r="A3475" s="109"/>
      <c r="B3475" s="109"/>
      <c r="C3475" s="741"/>
      <c r="D3475" s="759"/>
      <c r="E3475" s="760"/>
      <c r="F3475" s="836"/>
      <c r="G3475" s="581" t="s">
        <v>569</v>
      </c>
      <c r="H3475" s="581"/>
      <c r="I3475" s="165"/>
      <c r="J3475" s="625" t="s">
        <v>562</v>
      </c>
      <c r="K3475" s="625"/>
      <c r="L3475" s="625"/>
      <c r="M3475" s="625"/>
      <c r="N3475" s="625"/>
      <c r="O3475" s="626"/>
      <c r="P3475" s="590"/>
      <c r="Q3475" s="591"/>
      <c r="R3475" s="590"/>
      <c r="S3475" s="591"/>
      <c r="T3475" s="590"/>
      <c r="U3475" s="591"/>
      <c r="V3475" s="243"/>
      <c r="W3475" s="243"/>
      <c r="X3475" s="243"/>
      <c r="Y3475" s="243"/>
      <c r="Z3475" s="243"/>
      <c r="AA3475" s="243"/>
      <c r="AB3475" s="243"/>
      <c r="AC3475" s="243"/>
      <c r="AD3475" s="243"/>
      <c r="AE3475" s="109"/>
      <c r="AG3475" s="130">
        <f t="shared" si="5292"/>
        <v>15</v>
      </c>
      <c r="AH3475" s="90">
        <f t="shared" si="5293"/>
        <v>0</v>
      </c>
      <c r="AI3475" s="130">
        <f t="shared" si="5294"/>
        <v>0</v>
      </c>
      <c r="AJ3475" s="130">
        <f t="shared" si="5295"/>
        <v>0</v>
      </c>
      <c r="AK3475" s="130">
        <f t="shared" si="5296"/>
        <v>0</v>
      </c>
      <c r="AL3475" s="130">
        <f t="shared" si="5297"/>
        <v>0</v>
      </c>
      <c r="AM3475" s="359">
        <f t="shared" si="5298"/>
        <v>0</v>
      </c>
      <c r="AN3475" s="130">
        <f t="shared" si="5299"/>
        <v>0</v>
      </c>
      <c r="AO3475" s="130">
        <f t="shared" si="5300"/>
        <v>0</v>
      </c>
      <c r="AP3475" s="130">
        <f t="shared" si="5301"/>
        <v>0</v>
      </c>
      <c r="AQ3475" s="130">
        <f t="shared" si="5302"/>
        <v>0</v>
      </c>
      <c r="AR3475" s="359">
        <f t="shared" si="5303"/>
        <v>0</v>
      </c>
      <c r="AS3475" s="130">
        <f t="shared" si="5304"/>
        <v>0</v>
      </c>
      <c r="AT3475" s="130">
        <f t="shared" si="5305"/>
        <v>0</v>
      </c>
      <c r="AU3475" s="130">
        <f t="shared" si="5306"/>
        <v>0</v>
      </c>
      <c r="AV3475" s="130">
        <f t="shared" si="5307"/>
        <v>0</v>
      </c>
      <c r="AW3475" s="359">
        <f t="shared" si="5308"/>
        <v>0</v>
      </c>
      <c r="AX3475" s="130">
        <f t="shared" si="5309"/>
        <v>0</v>
      </c>
      <c r="AY3475" s="130">
        <f t="shared" si="5310"/>
        <v>0</v>
      </c>
      <c r="AZ3475" s="130">
        <f t="shared" si="5311"/>
        <v>0</v>
      </c>
      <c r="BA3475" s="130">
        <f t="shared" si="5312"/>
        <v>0</v>
      </c>
      <c r="BB3475" s="359">
        <f t="shared" si="5313"/>
        <v>0</v>
      </c>
      <c r="BC3475" s="130">
        <f t="shared" si="5314"/>
        <v>0</v>
      </c>
      <c r="BD3475" s="130">
        <f t="shared" si="5315"/>
        <v>0</v>
      </c>
      <c r="BE3475" s="130">
        <f t="shared" si="5316"/>
        <v>0</v>
      </c>
      <c r="BF3475" s="130">
        <f t="shared" si="5317"/>
        <v>0</v>
      </c>
      <c r="BG3475" s="359">
        <f t="shared" si="5318"/>
        <v>0</v>
      </c>
      <c r="BH3475" s="130">
        <f t="shared" si="5319"/>
        <v>0</v>
      </c>
      <c r="BI3475" s="130">
        <f t="shared" si="5320"/>
        <v>0</v>
      </c>
      <c r="BJ3475" s="130">
        <f t="shared" si="5321"/>
        <v>0</v>
      </c>
      <c r="BK3475" s="130">
        <f t="shared" si="5322"/>
        <v>0</v>
      </c>
      <c r="BL3475" s="359">
        <f t="shared" si="5323"/>
        <v>0</v>
      </c>
      <c r="BM3475" s="90">
        <f t="shared" si="5324"/>
        <v>0</v>
      </c>
      <c r="BN3475" s="90" t="s">
        <v>2078</v>
      </c>
      <c r="BO3475" s="90">
        <f>SUM(P3474:Q3480)</f>
        <v>0</v>
      </c>
      <c r="BP3475" s="90">
        <f>SUM(R3474:S3480)</f>
        <v>0</v>
      </c>
      <c r="BQ3475" s="90">
        <f>SUM(T3474:U3480)</f>
        <v>0</v>
      </c>
      <c r="BR3475" s="90">
        <f t="shared" ref="BR3475:BZ3475" si="5451">SUM(V3474:V3480)</f>
        <v>0</v>
      </c>
      <c r="BS3475" s="90">
        <f t="shared" si="5451"/>
        <v>0</v>
      </c>
      <c r="BT3475" s="90">
        <f t="shared" si="5451"/>
        <v>0</v>
      </c>
      <c r="BU3475" s="90">
        <f t="shared" si="5451"/>
        <v>0</v>
      </c>
      <c r="BV3475" s="90">
        <f t="shared" si="5451"/>
        <v>0</v>
      </c>
      <c r="BW3475" s="90">
        <f t="shared" si="5451"/>
        <v>0</v>
      </c>
      <c r="BX3475" s="90">
        <f t="shared" si="5451"/>
        <v>0</v>
      </c>
      <c r="BY3475" s="90">
        <f t="shared" si="5451"/>
        <v>0</v>
      </c>
      <c r="BZ3475" s="90">
        <f t="shared" si="5451"/>
        <v>0</v>
      </c>
      <c r="CO3475" s="186"/>
      <c r="CP3475" s="186"/>
      <c r="CQ3475" s="186"/>
      <c r="CR3475" s="186"/>
      <c r="CS3475" s="186"/>
      <c r="CT3475" s="186"/>
      <c r="CU3475" s="186"/>
      <c r="CV3475" s="186"/>
      <c r="CW3475" s="186"/>
      <c r="CX3475" s="186"/>
      <c r="CY3475" s="186"/>
      <c r="CZ3475" s="186"/>
      <c r="DA3475" s="186"/>
      <c r="DB3475" s="186"/>
      <c r="DC3475" s="186"/>
      <c r="DD3475" s="186"/>
      <c r="DE3475" s="186"/>
      <c r="DF3475" s="186"/>
      <c r="DG3475" s="186"/>
      <c r="DH3475" s="186"/>
      <c r="DI3475" s="186"/>
      <c r="DJ3475" s="186"/>
      <c r="DK3475" s="186"/>
      <c r="DL3475" s="186"/>
      <c r="DM3475" s="186"/>
      <c r="DN3475" s="186"/>
      <c r="DO3475" s="186"/>
      <c r="DP3475" s="186"/>
      <c r="DQ3475" s="186"/>
      <c r="DR3475" s="186"/>
    </row>
    <row r="3476" spans="1:123" ht="15" customHeight="1" x14ac:dyDescent="0.2">
      <c r="A3476" s="109"/>
      <c r="B3476" s="109"/>
      <c r="C3476" s="741"/>
      <c r="D3476" s="759"/>
      <c r="E3476" s="760"/>
      <c r="F3476" s="836"/>
      <c r="G3476" s="581" t="s">
        <v>570</v>
      </c>
      <c r="H3476" s="581"/>
      <c r="I3476" s="165"/>
      <c r="J3476" s="625" t="s">
        <v>563</v>
      </c>
      <c r="K3476" s="625"/>
      <c r="L3476" s="625"/>
      <c r="M3476" s="625"/>
      <c r="N3476" s="625"/>
      <c r="O3476" s="626"/>
      <c r="P3476" s="590"/>
      <c r="Q3476" s="591"/>
      <c r="R3476" s="590"/>
      <c r="S3476" s="591"/>
      <c r="T3476" s="590"/>
      <c r="U3476" s="591"/>
      <c r="V3476" s="243"/>
      <c r="W3476" s="243"/>
      <c r="X3476" s="243"/>
      <c r="Y3476" s="243"/>
      <c r="Z3476" s="243"/>
      <c r="AA3476" s="243"/>
      <c r="AB3476" s="243"/>
      <c r="AC3476" s="243"/>
      <c r="AD3476" s="243"/>
      <c r="AE3476" s="109"/>
      <c r="AG3476" s="130">
        <f t="shared" si="5292"/>
        <v>15</v>
      </c>
      <c r="AH3476" s="90">
        <f t="shared" si="5293"/>
        <v>0</v>
      </c>
      <c r="AI3476" s="130">
        <f t="shared" si="5294"/>
        <v>0</v>
      </c>
      <c r="AJ3476" s="130">
        <f t="shared" si="5295"/>
        <v>0</v>
      </c>
      <c r="AK3476" s="130">
        <f t="shared" si="5296"/>
        <v>0</v>
      </c>
      <c r="AL3476" s="130">
        <f t="shared" si="5297"/>
        <v>0</v>
      </c>
      <c r="AM3476" s="359">
        <f t="shared" si="5298"/>
        <v>0</v>
      </c>
      <c r="AN3476" s="130">
        <f t="shared" si="5299"/>
        <v>0</v>
      </c>
      <c r="AO3476" s="130">
        <f t="shared" si="5300"/>
        <v>0</v>
      </c>
      <c r="AP3476" s="130">
        <f t="shared" si="5301"/>
        <v>0</v>
      </c>
      <c r="AQ3476" s="130">
        <f t="shared" si="5302"/>
        <v>0</v>
      </c>
      <c r="AR3476" s="359">
        <f t="shared" si="5303"/>
        <v>0</v>
      </c>
      <c r="AS3476" s="130">
        <f t="shared" si="5304"/>
        <v>0</v>
      </c>
      <c r="AT3476" s="130">
        <f t="shared" si="5305"/>
        <v>0</v>
      </c>
      <c r="AU3476" s="130">
        <f t="shared" si="5306"/>
        <v>0</v>
      </c>
      <c r="AV3476" s="130">
        <f t="shared" si="5307"/>
        <v>0</v>
      </c>
      <c r="AW3476" s="359">
        <f t="shared" si="5308"/>
        <v>0</v>
      </c>
      <c r="AX3476" s="130">
        <f t="shared" si="5309"/>
        <v>0</v>
      </c>
      <c r="AY3476" s="130">
        <f t="shared" si="5310"/>
        <v>0</v>
      </c>
      <c r="AZ3476" s="130">
        <f t="shared" si="5311"/>
        <v>0</v>
      </c>
      <c r="BA3476" s="130">
        <f t="shared" si="5312"/>
        <v>0</v>
      </c>
      <c r="BB3476" s="359">
        <f t="shared" si="5313"/>
        <v>0</v>
      </c>
      <c r="BC3476" s="130">
        <f t="shared" si="5314"/>
        <v>0</v>
      </c>
      <c r="BD3476" s="130">
        <f t="shared" si="5315"/>
        <v>0</v>
      </c>
      <c r="BE3476" s="130">
        <f t="shared" si="5316"/>
        <v>0</v>
      </c>
      <c r="BF3476" s="130">
        <f t="shared" si="5317"/>
        <v>0</v>
      </c>
      <c r="BG3476" s="359">
        <f t="shared" si="5318"/>
        <v>0</v>
      </c>
      <c r="BH3476" s="130">
        <f t="shared" si="5319"/>
        <v>0</v>
      </c>
      <c r="BI3476" s="130">
        <f t="shared" si="5320"/>
        <v>0</v>
      </c>
      <c r="BJ3476" s="130">
        <f t="shared" si="5321"/>
        <v>0</v>
      </c>
      <c r="BK3476" s="130">
        <f t="shared" si="5322"/>
        <v>0</v>
      </c>
      <c r="BL3476" s="359">
        <f t="shared" si="5323"/>
        <v>0</v>
      </c>
      <c r="BM3476" s="90">
        <f t="shared" si="5324"/>
        <v>0</v>
      </c>
      <c r="BN3476" s="90" t="s">
        <v>2029</v>
      </c>
      <c r="BO3476" s="90">
        <f>COUNTIF(P3474:Q3480,"NS")</f>
        <v>0</v>
      </c>
      <c r="BP3476" s="90">
        <f>COUNTIF(R3474:S3480,"NS")</f>
        <v>0</v>
      </c>
      <c r="BQ3476" s="90">
        <f>COUNTIF(T3474:U3480,"NS")</f>
        <v>0</v>
      </c>
      <c r="BR3476" s="90">
        <f t="shared" ref="BR3476:BZ3476" si="5452">COUNTIF(V3474:V3480,"NS")</f>
        <v>0</v>
      </c>
      <c r="BS3476" s="90">
        <f t="shared" si="5452"/>
        <v>0</v>
      </c>
      <c r="BT3476" s="90">
        <f t="shared" si="5452"/>
        <v>0</v>
      </c>
      <c r="BU3476" s="90">
        <f t="shared" si="5452"/>
        <v>0</v>
      </c>
      <c r="BV3476" s="90">
        <f t="shared" si="5452"/>
        <v>0</v>
      </c>
      <c r="BW3476" s="90">
        <f t="shared" si="5452"/>
        <v>0</v>
      </c>
      <c r="BX3476" s="90">
        <f t="shared" si="5452"/>
        <v>0</v>
      </c>
      <c r="BY3476" s="90">
        <f t="shared" si="5452"/>
        <v>0</v>
      </c>
      <c r="BZ3476" s="90">
        <f t="shared" si="5452"/>
        <v>0</v>
      </c>
      <c r="CO3476" s="186"/>
      <c r="CP3476" s="186"/>
      <c r="CQ3476" s="186"/>
      <c r="CR3476" s="186"/>
      <c r="CS3476" s="186"/>
      <c r="CT3476" s="186"/>
      <c r="CU3476" s="186"/>
      <c r="CV3476" s="186"/>
      <c r="CW3476" s="186"/>
      <c r="CX3476" s="186"/>
      <c r="CY3476" s="186"/>
      <c r="CZ3476" s="186"/>
      <c r="DA3476" s="186"/>
      <c r="DB3476" s="186"/>
      <c r="DC3476" s="186"/>
      <c r="DD3476" s="186"/>
      <c r="DE3476" s="186"/>
      <c r="DF3476" s="186"/>
      <c r="DG3476" s="186"/>
      <c r="DH3476" s="186"/>
      <c r="DI3476" s="186"/>
      <c r="DJ3476" s="186"/>
      <c r="DK3476" s="186"/>
      <c r="DL3476" s="186"/>
      <c r="DM3476" s="186"/>
      <c r="DN3476" s="186"/>
      <c r="DO3476" s="186"/>
      <c r="DP3476" s="186"/>
      <c r="DQ3476" s="186"/>
      <c r="DR3476" s="186"/>
    </row>
    <row r="3477" spans="1:123" ht="15" customHeight="1" x14ac:dyDescent="0.2">
      <c r="A3477" s="109"/>
      <c r="B3477" s="109"/>
      <c r="C3477" s="741"/>
      <c r="D3477" s="759"/>
      <c r="E3477" s="760"/>
      <c r="F3477" s="836"/>
      <c r="G3477" s="581" t="s">
        <v>571</v>
      </c>
      <c r="H3477" s="581"/>
      <c r="I3477" s="165"/>
      <c r="J3477" s="625" t="s">
        <v>564</v>
      </c>
      <c r="K3477" s="625"/>
      <c r="L3477" s="625"/>
      <c r="M3477" s="625"/>
      <c r="N3477" s="625"/>
      <c r="O3477" s="626"/>
      <c r="P3477" s="590"/>
      <c r="Q3477" s="591"/>
      <c r="R3477" s="590"/>
      <c r="S3477" s="591"/>
      <c r="T3477" s="590"/>
      <c r="U3477" s="591"/>
      <c r="V3477" s="243"/>
      <c r="W3477" s="243"/>
      <c r="X3477" s="243"/>
      <c r="Y3477" s="243"/>
      <c r="Z3477" s="243"/>
      <c r="AA3477" s="243"/>
      <c r="AB3477" s="243"/>
      <c r="AC3477" s="243"/>
      <c r="AD3477" s="243"/>
      <c r="AE3477" s="109"/>
      <c r="AG3477" s="130">
        <f t="shared" si="5292"/>
        <v>15</v>
      </c>
      <c r="AH3477" s="90">
        <f t="shared" si="5293"/>
        <v>0</v>
      </c>
      <c r="AI3477" s="130">
        <f t="shared" si="5294"/>
        <v>0</v>
      </c>
      <c r="AJ3477" s="130">
        <f t="shared" si="5295"/>
        <v>0</v>
      </c>
      <c r="AK3477" s="130">
        <f t="shared" si="5296"/>
        <v>0</v>
      </c>
      <c r="AL3477" s="130">
        <f t="shared" si="5297"/>
        <v>0</v>
      </c>
      <c r="AM3477" s="359">
        <f t="shared" si="5298"/>
        <v>0</v>
      </c>
      <c r="AN3477" s="130">
        <f t="shared" si="5299"/>
        <v>0</v>
      </c>
      <c r="AO3477" s="130">
        <f t="shared" si="5300"/>
        <v>0</v>
      </c>
      <c r="AP3477" s="130">
        <f t="shared" si="5301"/>
        <v>0</v>
      </c>
      <c r="AQ3477" s="130">
        <f t="shared" si="5302"/>
        <v>0</v>
      </c>
      <c r="AR3477" s="359">
        <f t="shared" si="5303"/>
        <v>0</v>
      </c>
      <c r="AS3477" s="130">
        <f t="shared" si="5304"/>
        <v>0</v>
      </c>
      <c r="AT3477" s="130">
        <f t="shared" si="5305"/>
        <v>0</v>
      </c>
      <c r="AU3477" s="130">
        <f t="shared" si="5306"/>
        <v>0</v>
      </c>
      <c r="AV3477" s="130">
        <f t="shared" si="5307"/>
        <v>0</v>
      </c>
      <c r="AW3477" s="359">
        <f t="shared" si="5308"/>
        <v>0</v>
      </c>
      <c r="AX3477" s="130">
        <f t="shared" si="5309"/>
        <v>0</v>
      </c>
      <c r="AY3477" s="130">
        <f t="shared" si="5310"/>
        <v>0</v>
      </c>
      <c r="AZ3477" s="130">
        <f t="shared" si="5311"/>
        <v>0</v>
      </c>
      <c r="BA3477" s="130">
        <f t="shared" si="5312"/>
        <v>0</v>
      </c>
      <c r="BB3477" s="359">
        <f t="shared" si="5313"/>
        <v>0</v>
      </c>
      <c r="BC3477" s="130">
        <f t="shared" si="5314"/>
        <v>0</v>
      </c>
      <c r="BD3477" s="130">
        <f t="shared" si="5315"/>
        <v>0</v>
      </c>
      <c r="BE3477" s="130">
        <f t="shared" si="5316"/>
        <v>0</v>
      </c>
      <c r="BF3477" s="130">
        <f t="shared" si="5317"/>
        <v>0</v>
      </c>
      <c r="BG3477" s="359">
        <f t="shared" si="5318"/>
        <v>0</v>
      </c>
      <c r="BH3477" s="130">
        <f t="shared" si="5319"/>
        <v>0</v>
      </c>
      <c r="BI3477" s="130">
        <f t="shared" si="5320"/>
        <v>0</v>
      </c>
      <c r="BJ3477" s="130">
        <f t="shared" si="5321"/>
        <v>0</v>
      </c>
      <c r="BK3477" s="130">
        <f t="shared" si="5322"/>
        <v>0</v>
      </c>
      <c r="BL3477" s="359">
        <f t="shared" si="5323"/>
        <v>0</v>
      </c>
      <c r="BM3477" s="90">
        <f t="shared" si="5324"/>
        <v>0</v>
      </c>
      <c r="BN3477" s="90" t="s">
        <v>2104</v>
      </c>
      <c r="BO3477" s="90">
        <f>P3473</f>
        <v>0</v>
      </c>
      <c r="BP3477" s="90">
        <f>R3473</f>
        <v>0</v>
      </c>
      <c r="BQ3477" s="90">
        <f>T3473</f>
        <v>0</v>
      </c>
      <c r="BR3477" s="90">
        <f>V3473</f>
        <v>0</v>
      </c>
      <c r="BS3477" s="90">
        <f t="shared" ref="BS3477" si="5453">W3473</f>
        <v>0</v>
      </c>
      <c r="BT3477" s="90">
        <f t="shared" ref="BT3477:BY3477" si="5454">X3473</f>
        <v>0</v>
      </c>
      <c r="BU3477" s="90">
        <f t="shared" si="5454"/>
        <v>0</v>
      </c>
      <c r="BV3477" s="90">
        <f t="shared" si="5454"/>
        <v>0</v>
      </c>
      <c r="BW3477" s="90">
        <f t="shared" si="5454"/>
        <v>0</v>
      </c>
      <c r="BX3477" s="90">
        <f t="shared" si="5454"/>
        <v>0</v>
      </c>
      <c r="BY3477" s="90">
        <f t="shared" si="5454"/>
        <v>0</v>
      </c>
      <c r="BZ3477" s="90">
        <f t="shared" ref="BZ3477" si="5455">AD3473</f>
        <v>0</v>
      </c>
      <c r="CO3477" s="186"/>
      <c r="CP3477" s="186"/>
      <c r="CQ3477" s="186"/>
      <c r="CR3477" s="186"/>
      <c r="CS3477" s="186"/>
      <c r="CT3477" s="186"/>
      <c r="CU3477" s="186"/>
      <c r="CV3477" s="186"/>
      <c r="CW3477" s="186"/>
      <c r="CX3477" s="186"/>
      <c r="CY3477" s="186"/>
      <c r="CZ3477" s="186"/>
      <c r="DA3477" s="186"/>
      <c r="DB3477" s="186"/>
      <c r="DC3477" s="186"/>
      <c r="DD3477" s="186"/>
      <c r="DE3477" s="186"/>
      <c r="DF3477" s="186"/>
      <c r="DG3477" s="186"/>
      <c r="DH3477" s="186"/>
      <c r="DI3477" s="186"/>
      <c r="DJ3477" s="186"/>
      <c r="DK3477" s="186"/>
      <c r="DL3477" s="186"/>
      <c r="DM3477" s="186"/>
      <c r="DN3477" s="186"/>
      <c r="DO3477" s="186"/>
      <c r="DP3477" s="186"/>
      <c r="DQ3477" s="186"/>
      <c r="DR3477" s="186"/>
    </row>
    <row r="3478" spans="1:123" ht="15" customHeight="1" x14ac:dyDescent="0.2">
      <c r="A3478" s="109"/>
      <c r="B3478" s="109"/>
      <c r="C3478" s="741"/>
      <c r="D3478" s="759"/>
      <c r="E3478" s="760"/>
      <c r="F3478" s="836"/>
      <c r="G3478" s="581" t="s">
        <v>572</v>
      </c>
      <c r="H3478" s="581"/>
      <c r="I3478" s="165"/>
      <c r="J3478" s="625" t="s">
        <v>565</v>
      </c>
      <c r="K3478" s="625"/>
      <c r="L3478" s="625"/>
      <c r="M3478" s="625"/>
      <c r="N3478" s="625"/>
      <c r="O3478" s="626"/>
      <c r="P3478" s="590"/>
      <c r="Q3478" s="591"/>
      <c r="R3478" s="590"/>
      <c r="S3478" s="591"/>
      <c r="T3478" s="590"/>
      <c r="U3478" s="591"/>
      <c r="V3478" s="243"/>
      <c r="W3478" s="243"/>
      <c r="X3478" s="243"/>
      <c r="Y3478" s="243"/>
      <c r="Z3478" s="243"/>
      <c r="AA3478" s="243"/>
      <c r="AB3478" s="243"/>
      <c r="AC3478" s="243"/>
      <c r="AD3478" s="243"/>
      <c r="AE3478" s="109"/>
      <c r="AG3478" s="130">
        <f t="shared" si="5292"/>
        <v>15</v>
      </c>
      <c r="AH3478" s="90">
        <f t="shared" si="5293"/>
        <v>0</v>
      </c>
      <c r="AI3478" s="130">
        <f t="shared" si="5294"/>
        <v>0</v>
      </c>
      <c r="AJ3478" s="130">
        <f t="shared" si="5295"/>
        <v>0</v>
      </c>
      <c r="AK3478" s="130">
        <f t="shared" si="5296"/>
        <v>0</v>
      </c>
      <c r="AL3478" s="130">
        <f t="shared" si="5297"/>
        <v>0</v>
      </c>
      <c r="AM3478" s="359">
        <f t="shared" si="5298"/>
        <v>0</v>
      </c>
      <c r="AN3478" s="130">
        <f t="shared" si="5299"/>
        <v>0</v>
      </c>
      <c r="AO3478" s="130">
        <f t="shared" si="5300"/>
        <v>0</v>
      </c>
      <c r="AP3478" s="130">
        <f t="shared" si="5301"/>
        <v>0</v>
      </c>
      <c r="AQ3478" s="130">
        <f t="shared" si="5302"/>
        <v>0</v>
      </c>
      <c r="AR3478" s="359">
        <f t="shared" si="5303"/>
        <v>0</v>
      </c>
      <c r="AS3478" s="130">
        <f t="shared" si="5304"/>
        <v>0</v>
      </c>
      <c r="AT3478" s="130">
        <f t="shared" si="5305"/>
        <v>0</v>
      </c>
      <c r="AU3478" s="130">
        <f t="shared" si="5306"/>
        <v>0</v>
      </c>
      <c r="AV3478" s="130">
        <f t="shared" si="5307"/>
        <v>0</v>
      </c>
      <c r="AW3478" s="359">
        <f t="shared" si="5308"/>
        <v>0</v>
      </c>
      <c r="AX3478" s="130">
        <f t="shared" si="5309"/>
        <v>0</v>
      </c>
      <c r="AY3478" s="130">
        <f t="shared" si="5310"/>
        <v>0</v>
      </c>
      <c r="AZ3478" s="130">
        <f t="shared" si="5311"/>
        <v>0</v>
      </c>
      <c r="BA3478" s="130">
        <f t="shared" si="5312"/>
        <v>0</v>
      </c>
      <c r="BB3478" s="359">
        <f t="shared" si="5313"/>
        <v>0</v>
      </c>
      <c r="BC3478" s="130">
        <f t="shared" si="5314"/>
        <v>0</v>
      </c>
      <c r="BD3478" s="130">
        <f t="shared" si="5315"/>
        <v>0</v>
      </c>
      <c r="BE3478" s="130">
        <f t="shared" si="5316"/>
        <v>0</v>
      </c>
      <c r="BF3478" s="130">
        <f t="shared" si="5317"/>
        <v>0</v>
      </c>
      <c r="BG3478" s="359">
        <f t="shared" si="5318"/>
        <v>0</v>
      </c>
      <c r="BH3478" s="130">
        <f t="shared" si="5319"/>
        <v>0</v>
      </c>
      <c r="BI3478" s="130">
        <f t="shared" si="5320"/>
        <v>0</v>
      </c>
      <c r="BJ3478" s="130">
        <f t="shared" si="5321"/>
        <v>0</v>
      </c>
      <c r="BK3478" s="130">
        <f t="shared" si="5322"/>
        <v>0</v>
      </c>
      <c r="BL3478" s="359">
        <f t="shared" si="5323"/>
        <v>0</v>
      </c>
      <c r="BM3478" s="90">
        <f t="shared" si="5324"/>
        <v>0</v>
      </c>
      <c r="CO3478" s="186"/>
      <c r="CP3478" s="186"/>
      <c r="CQ3478" s="186"/>
      <c r="CR3478" s="186"/>
      <c r="CS3478" s="186"/>
      <c r="CT3478" s="186"/>
      <c r="CU3478" s="186"/>
      <c r="CV3478" s="186"/>
      <c r="CW3478" s="186"/>
      <c r="CX3478" s="186"/>
      <c r="CY3478" s="186"/>
      <c r="CZ3478" s="186"/>
      <c r="DA3478" s="186"/>
      <c r="DB3478" s="186"/>
      <c r="DC3478" s="186"/>
      <c r="DD3478" s="186"/>
      <c r="DE3478" s="186"/>
      <c r="DF3478" s="186"/>
      <c r="DG3478" s="186"/>
      <c r="DH3478" s="186"/>
      <c r="DI3478" s="186"/>
      <c r="DJ3478" s="186"/>
      <c r="DK3478" s="186"/>
      <c r="DL3478" s="186"/>
      <c r="DM3478" s="186"/>
      <c r="DN3478" s="186"/>
      <c r="DO3478" s="186"/>
      <c r="DP3478" s="186"/>
      <c r="DQ3478" s="186"/>
      <c r="DR3478" s="186"/>
    </row>
    <row r="3479" spans="1:123" ht="15" customHeight="1" x14ac:dyDescent="0.2">
      <c r="A3479" s="109"/>
      <c r="B3479" s="109"/>
      <c r="C3479" s="741"/>
      <c r="D3479" s="759"/>
      <c r="E3479" s="760"/>
      <c r="F3479" s="836"/>
      <c r="G3479" s="581" t="s">
        <v>573</v>
      </c>
      <c r="H3479" s="581"/>
      <c r="I3479" s="165"/>
      <c r="J3479" s="625" t="s">
        <v>566</v>
      </c>
      <c r="K3479" s="625"/>
      <c r="L3479" s="625"/>
      <c r="M3479" s="625"/>
      <c r="N3479" s="625"/>
      <c r="O3479" s="626"/>
      <c r="P3479" s="590"/>
      <c r="Q3479" s="591"/>
      <c r="R3479" s="590"/>
      <c r="S3479" s="591"/>
      <c r="T3479" s="590"/>
      <c r="U3479" s="591"/>
      <c r="V3479" s="243"/>
      <c r="W3479" s="243"/>
      <c r="X3479" s="243"/>
      <c r="Y3479" s="243"/>
      <c r="Z3479" s="243"/>
      <c r="AA3479" s="243"/>
      <c r="AB3479" s="243"/>
      <c r="AC3479" s="243"/>
      <c r="AD3479" s="243"/>
      <c r="AE3479" s="109"/>
      <c r="AG3479" s="130">
        <f t="shared" si="5292"/>
        <v>15</v>
      </c>
      <c r="AH3479" s="90">
        <f t="shared" si="5293"/>
        <v>0</v>
      </c>
      <c r="AI3479" s="130">
        <f t="shared" si="5294"/>
        <v>0</v>
      </c>
      <c r="AJ3479" s="130">
        <f t="shared" si="5295"/>
        <v>0</v>
      </c>
      <c r="AK3479" s="130">
        <f t="shared" si="5296"/>
        <v>0</v>
      </c>
      <c r="AL3479" s="130">
        <f t="shared" si="5297"/>
        <v>0</v>
      </c>
      <c r="AM3479" s="359">
        <f t="shared" si="5298"/>
        <v>0</v>
      </c>
      <c r="AN3479" s="130">
        <f t="shared" si="5299"/>
        <v>0</v>
      </c>
      <c r="AO3479" s="130">
        <f t="shared" si="5300"/>
        <v>0</v>
      </c>
      <c r="AP3479" s="130">
        <f t="shared" si="5301"/>
        <v>0</v>
      </c>
      <c r="AQ3479" s="130">
        <f t="shared" si="5302"/>
        <v>0</v>
      </c>
      <c r="AR3479" s="359">
        <f t="shared" si="5303"/>
        <v>0</v>
      </c>
      <c r="AS3479" s="130">
        <f t="shared" si="5304"/>
        <v>0</v>
      </c>
      <c r="AT3479" s="130">
        <f t="shared" si="5305"/>
        <v>0</v>
      </c>
      <c r="AU3479" s="130">
        <f t="shared" si="5306"/>
        <v>0</v>
      </c>
      <c r="AV3479" s="130">
        <f t="shared" si="5307"/>
        <v>0</v>
      </c>
      <c r="AW3479" s="359">
        <f t="shared" si="5308"/>
        <v>0</v>
      </c>
      <c r="AX3479" s="130">
        <f t="shared" si="5309"/>
        <v>0</v>
      </c>
      <c r="AY3479" s="130">
        <f t="shared" si="5310"/>
        <v>0</v>
      </c>
      <c r="AZ3479" s="130">
        <f t="shared" si="5311"/>
        <v>0</v>
      </c>
      <c r="BA3479" s="130">
        <f t="shared" si="5312"/>
        <v>0</v>
      </c>
      <c r="BB3479" s="359">
        <f t="shared" si="5313"/>
        <v>0</v>
      </c>
      <c r="BC3479" s="130">
        <f t="shared" si="5314"/>
        <v>0</v>
      </c>
      <c r="BD3479" s="130">
        <f t="shared" si="5315"/>
        <v>0</v>
      </c>
      <c r="BE3479" s="130">
        <f t="shared" si="5316"/>
        <v>0</v>
      </c>
      <c r="BF3479" s="130">
        <f t="shared" si="5317"/>
        <v>0</v>
      </c>
      <c r="BG3479" s="359">
        <f t="shared" si="5318"/>
        <v>0</v>
      </c>
      <c r="BH3479" s="130">
        <f t="shared" si="5319"/>
        <v>0</v>
      </c>
      <c r="BI3479" s="130">
        <f t="shared" si="5320"/>
        <v>0</v>
      </c>
      <c r="BJ3479" s="130">
        <f t="shared" si="5321"/>
        <v>0</v>
      </c>
      <c r="BK3479" s="130">
        <f t="shared" si="5322"/>
        <v>0</v>
      </c>
      <c r="BL3479" s="359">
        <f t="shared" si="5323"/>
        <v>0</v>
      </c>
      <c r="BM3479" s="90">
        <f t="shared" si="5324"/>
        <v>0</v>
      </c>
      <c r="CO3479" s="186"/>
      <c r="CP3479" s="186"/>
      <c r="CQ3479" s="186"/>
      <c r="CR3479" s="186"/>
      <c r="CS3479" s="186"/>
      <c r="CT3479" s="186"/>
      <c r="CU3479" s="186"/>
      <c r="CV3479" s="186"/>
      <c r="CW3479" s="186"/>
      <c r="CX3479" s="186"/>
      <c r="CY3479" s="186"/>
      <c r="CZ3479" s="186"/>
      <c r="DA3479" s="186"/>
      <c r="DB3479" s="186"/>
      <c r="DC3479" s="186"/>
      <c r="DD3479" s="186"/>
      <c r="DE3479" s="186"/>
      <c r="DF3479" s="186"/>
      <c r="DG3479" s="186"/>
      <c r="DH3479" s="186"/>
      <c r="DI3479" s="186"/>
      <c r="DJ3479" s="186"/>
      <c r="DK3479" s="186"/>
      <c r="DL3479" s="186"/>
      <c r="DM3479" s="186"/>
      <c r="DN3479" s="186"/>
      <c r="DO3479" s="186"/>
      <c r="DP3479" s="186"/>
      <c r="DQ3479" s="186"/>
      <c r="DR3479" s="186"/>
    </row>
    <row r="3480" spans="1:123" ht="36" customHeight="1" x14ac:dyDescent="0.2">
      <c r="A3480" s="109"/>
      <c r="B3480" s="109"/>
      <c r="C3480" s="741"/>
      <c r="D3480" s="759"/>
      <c r="E3480" s="760"/>
      <c r="F3480" s="836"/>
      <c r="G3480" s="581" t="s">
        <v>574</v>
      </c>
      <c r="H3480" s="581"/>
      <c r="I3480" s="165"/>
      <c r="J3480" s="625" t="s">
        <v>567</v>
      </c>
      <c r="K3480" s="625"/>
      <c r="L3480" s="625"/>
      <c r="M3480" s="625"/>
      <c r="N3480" s="625"/>
      <c r="O3480" s="626"/>
      <c r="P3480" s="590"/>
      <c r="Q3480" s="591"/>
      <c r="R3480" s="590"/>
      <c r="S3480" s="591"/>
      <c r="T3480" s="590"/>
      <c r="U3480" s="591"/>
      <c r="V3480" s="243"/>
      <c r="W3480" s="243"/>
      <c r="X3480" s="243"/>
      <c r="Y3480" s="243"/>
      <c r="Z3480" s="243"/>
      <c r="AA3480" s="243"/>
      <c r="AB3480" s="243"/>
      <c r="AC3480" s="243"/>
      <c r="AD3480" s="243"/>
      <c r="AE3480" s="109"/>
      <c r="AG3480" s="130">
        <f t="shared" si="5292"/>
        <v>15</v>
      </c>
      <c r="AH3480" s="90">
        <f t="shared" si="5293"/>
        <v>0</v>
      </c>
      <c r="AI3480" s="130">
        <f t="shared" si="5294"/>
        <v>0</v>
      </c>
      <c r="AJ3480" s="130">
        <f t="shared" si="5295"/>
        <v>0</v>
      </c>
      <c r="AK3480" s="130">
        <f t="shared" si="5296"/>
        <v>0</v>
      </c>
      <c r="AL3480" s="130">
        <f t="shared" si="5297"/>
        <v>0</v>
      </c>
      <c r="AM3480" s="359">
        <f t="shared" si="5298"/>
        <v>0</v>
      </c>
      <c r="AN3480" s="130">
        <f t="shared" si="5299"/>
        <v>0</v>
      </c>
      <c r="AO3480" s="130">
        <f t="shared" si="5300"/>
        <v>0</v>
      </c>
      <c r="AP3480" s="130">
        <f t="shared" si="5301"/>
        <v>0</v>
      </c>
      <c r="AQ3480" s="130">
        <f t="shared" si="5302"/>
        <v>0</v>
      </c>
      <c r="AR3480" s="359">
        <f t="shared" si="5303"/>
        <v>0</v>
      </c>
      <c r="AS3480" s="130">
        <f t="shared" si="5304"/>
        <v>0</v>
      </c>
      <c r="AT3480" s="130">
        <f t="shared" si="5305"/>
        <v>0</v>
      </c>
      <c r="AU3480" s="130">
        <f t="shared" si="5306"/>
        <v>0</v>
      </c>
      <c r="AV3480" s="130">
        <f t="shared" si="5307"/>
        <v>0</v>
      </c>
      <c r="AW3480" s="359">
        <f t="shared" si="5308"/>
        <v>0</v>
      </c>
      <c r="AX3480" s="130">
        <f t="shared" si="5309"/>
        <v>0</v>
      </c>
      <c r="AY3480" s="130">
        <f t="shared" si="5310"/>
        <v>0</v>
      </c>
      <c r="AZ3480" s="130">
        <f t="shared" si="5311"/>
        <v>0</v>
      </c>
      <c r="BA3480" s="130">
        <f t="shared" si="5312"/>
        <v>0</v>
      </c>
      <c r="BB3480" s="359">
        <f t="shared" si="5313"/>
        <v>0</v>
      </c>
      <c r="BC3480" s="130">
        <f t="shared" si="5314"/>
        <v>0</v>
      </c>
      <c r="BD3480" s="130">
        <f t="shared" si="5315"/>
        <v>0</v>
      </c>
      <c r="BE3480" s="130">
        <f t="shared" si="5316"/>
        <v>0</v>
      </c>
      <c r="BF3480" s="130">
        <f t="shared" si="5317"/>
        <v>0</v>
      </c>
      <c r="BG3480" s="359">
        <f t="shared" si="5318"/>
        <v>0</v>
      </c>
      <c r="BH3480" s="130">
        <f t="shared" si="5319"/>
        <v>0</v>
      </c>
      <c r="BI3480" s="130">
        <f t="shared" si="5320"/>
        <v>0</v>
      </c>
      <c r="BJ3480" s="130">
        <f t="shared" si="5321"/>
        <v>0</v>
      </c>
      <c r="BK3480" s="130">
        <f t="shared" si="5322"/>
        <v>0</v>
      </c>
      <c r="BL3480" s="359">
        <f t="shared" si="5323"/>
        <v>0</v>
      </c>
      <c r="BM3480" s="90">
        <f t="shared" si="5324"/>
        <v>0</v>
      </c>
      <c r="CO3480" s="186"/>
      <c r="CP3480" s="186"/>
      <c r="CQ3480" s="186"/>
      <c r="CR3480" s="186"/>
      <c r="CS3480" s="186"/>
      <c r="CT3480" s="186"/>
      <c r="CU3480" s="186"/>
      <c r="CV3480" s="186"/>
      <c r="CW3480" s="186"/>
      <c r="CX3480" s="186"/>
      <c r="CY3480" s="186"/>
      <c r="CZ3480" s="186"/>
      <c r="DA3480" s="186"/>
      <c r="DB3480" s="186"/>
      <c r="DC3480" s="186"/>
      <c r="DD3480" s="186"/>
      <c r="DE3480" s="186"/>
      <c r="DF3480" s="186"/>
      <c r="DG3480" s="186"/>
      <c r="DH3480" s="186"/>
      <c r="DI3480" s="186"/>
      <c r="DJ3480" s="186"/>
      <c r="DK3480" s="186"/>
      <c r="DL3480" s="186"/>
      <c r="DM3480" s="186"/>
      <c r="DN3480" s="186"/>
      <c r="DO3480" s="186"/>
      <c r="DP3480" s="186"/>
      <c r="DQ3480" s="186"/>
      <c r="DR3480" s="186"/>
    </row>
    <row r="3481" spans="1:123" ht="15" customHeight="1" x14ac:dyDescent="0.2">
      <c r="A3481" s="109"/>
      <c r="B3481" s="109"/>
      <c r="C3481" s="741"/>
      <c r="D3481" s="759"/>
      <c r="E3481" s="760"/>
      <c r="F3481" s="836"/>
      <c r="G3481" s="629" t="s">
        <v>575</v>
      </c>
      <c r="H3481" s="629"/>
      <c r="I3481" s="587" t="s">
        <v>307</v>
      </c>
      <c r="J3481" s="588"/>
      <c r="K3481" s="588"/>
      <c r="L3481" s="588"/>
      <c r="M3481" s="588"/>
      <c r="N3481" s="588"/>
      <c r="O3481" s="589"/>
      <c r="P3481" s="590"/>
      <c r="Q3481" s="591"/>
      <c r="R3481" s="590"/>
      <c r="S3481" s="591"/>
      <c r="T3481" s="590"/>
      <c r="U3481" s="591"/>
      <c r="V3481" s="243"/>
      <c r="W3481" s="243"/>
      <c r="X3481" s="243"/>
      <c r="Y3481" s="243"/>
      <c r="Z3481" s="243"/>
      <c r="AA3481" s="243"/>
      <c r="AB3481" s="243"/>
      <c r="AC3481" s="243"/>
      <c r="AD3481" s="243"/>
      <c r="AE3481" s="109"/>
      <c r="AG3481" s="130">
        <f t="shared" si="5292"/>
        <v>15</v>
      </c>
      <c r="AH3481" s="90">
        <f t="shared" si="5293"/>
        <v>0</v>
      </c>
      <c r="AI3481" s="130">
        <f t="shared" si="5294"/>
        <v>0</v>
      </c>
      <c r="AJ3481" s="130">
        <f t="shared" si="5295"/>
        <v>0</v>
      </c>
      <c r="AK3481" s="130">
        <f t="shared" si="5296"/>
        <v>0</v>
      </c>
      <c r="AL3481" s="130">
        <f t="shared" si="5297"/>
        <v>0</v>
      </c>
      <c r="AM3481" s="359">
        <f t="shared" si="5298"/>
        <v>0</v>
      </c>
      <c r="AN3481" s="130">
        <f t="shared" si="5299"/>
        <v>0</v>
      </c>
      <c r="AO3481" s="130">
        <f t="shared" si="5300"/>
        <v>0</v>
      </c>
      <c r="AP3481" s="130">
        <f t="shared" si="5301"/>
        <v>0</v>
      </c>
      <c r="AQ3481" s="130">
        <f t="shared" si="5302"/>
        <v>0</v>
      </c>
      <c r="AR3481" s="359">
        <f t="shared" si="5303"/>
        <v>0</v>
      </c>
      <c r="AS3481" s="130">
        <f t="shared" si="5304"/>
        <v>0</v>
      </c>
      <c r="AT3481" s="130">
        <f t="shared" si="5305"/>
        <v>0</v>
      </c>
      <c r="AU3481" s="130">
        <f t="shared" si="5306"/>
        <v>0</v>
      </c>
      <c r="AV3481" s="130">
        <f t="shared" si="5307"/>
        <v>0</v>
      </c>
      <c r="AW3481" s="359">
        <f t="shared" si="5308"/>
        <v>0</v>
      </c>
      <c r="AX3481" s="130">
        <f t="shared" si="5309"/>
        <v>0</v>
      </c>
      <c r="AY3481" s="130">
        <f t="shared" si="5310"/>
        <v>0</v>
      </c>
      <c r="AZ3481" s="130">
        <f t="shared" si="5311"/>
        <v>0</v>
      </c>
      <c r="BA3481" s="130">
        <f t="shared" si="5312"/>
        <v>0</v>
      </c>
      <c r="BB3481" s="359">
        <f t="shared" si="5313"/>
        <v>0</v>
      </c>
      <c r="BC3481" s="130">
        <f t="shared" si="5314"/>
        <v>0</v>
      </c>
      <c r="BD3481" s="130">
        <f t="shared" si="5315"/>
        <v>0</v>
      </c>
      <c r="BE3481" s="130">
        <f t="shared" si="5316"/>
        <v>0</v>
      </c>
      <c r="BF3481" s="130">
        <f t="shared" si="5317"/>
        <v>0</v>
      </c>
      <c r="BG3481" s="359">
        <f t="shared" si="5318"/>
        <v>0</v>
      </c>
      <c r="BH3481" s="130">
        <f t="shared" si="5319"/>
        <v>0</v>
      </c>
      <c r="BI3481" s="130">
        <f t="shared" si="5320"/>
        <v>0</v>
      </c>
      <c r="BJ3481" s="130">
        <f t="shared" si="5321"/>
        <v>0</v>
      </c>
      <c r="BK3481" s="130">
        <f t="shared" si="5322"/>
        <v>0</v>
      </c>
      <c r="BL3481" s="359">
        <f t="shared" si="5323"/>
        <v>0</v>
      </c>
      <c r="BM3481" s="90">
        <f t="shared" si="5324"/>
        <v>0</v>
      </c>
      <c r="CO3481" s="186"/>
      <c r="CP3481" s="186"/>
      <c r="CQ3481" s="186"/>
      <c r="CR3481" s="186"/>
      <c r="CS3481" s="186"/>
      <c r="CT3481" s="186"/>
      <c r="CU3481" s="186"/>
      <c r="CV3481" s="186"/>
      <c r="CW3481" s="186"/>
      <c r="CX3481" s="186"/>
      <c r="CY3481" s="186"/>
      <c r="CZ3481" s="186"/>
      <c r="DA3481" s="186"/>
      <c r="DB3481" s="186"/>
      <c r="DC3481" s="186"/>
      <c r="DD3481" s="186"/>
      <c r="DE3481" s="186"/>
      <c r="DF3481" s="186"/>
      <c r="DG3481" s="186"/>
      <c r="DH3481" s="186"/>
      <c r="DI3481" s="186"/>
      <c r="DJ3481" s="186"/>
      <c r="DK3481" s="186"/>
      <c r="DL3481" s="186"/>
      <c r="DM3481" s="186"/>
      <c r="DN3481" s="186"/>
      <c r="DO3481" s="186"/>
      <c r="DP3481" s="186"/>
      <c r="DQ3481" s="186"/>
      <c r="DR3481" s="186"/>
    </row>
    <row r="3482" spans="1:123" ht="24" customHeight="1" x14ac:dyDescent="0.2">
      <c r="A3482" s="109"/>
      <c r="B3482" s="109"/>
      <c r="C3482" s="741"/>
      <c r="D3482" s="759"/>
      <c r="E3482" s="760"/>
      <c r="F3482" s="836"/>
      <c r="G3482" s="629" t="s">
        <v>576</v>
      </c>
      <c r="H3482" s="629"/>
      <c r="I3482" s="587" t="s">
        <v>577</v>
      </c>
      <c r="J3482" s="588"/>
      <c r="K3482" s="588"/>
      <c r="L3482" s="588"/>
      <c r="M3482" s="588"/>
      <c r="N3482" s="588"/>
      <c r="O3482" s="589"/>
      <c r="P3482" s="590"/>
      <c r="Q3482" s="591"/>
      <c r="R3482" s="590"/>
      <c r="S3482" s="591"/>
      <c r="T3482" s="590"/>
      <c r="U3482" s="591"/>
      <c r="V3482" s="243"/>
      <c r="W3482" s="243"/>
      <c r="X3482" s="243"/>
      <c r="Y3482" s="243"/>
      <c r="Z3482" s="243"/>
      <c r="AA3482" s="243"/>
      <c r="AB3482" s="243"/>
      <c r="AC3482" s="243"/>
      <c r="AD3482" s="243"/>
      <c r="AE3482" s="109"/>
      <c r="AG3482" s="130">
        <f t="shared" si="5292"/>
        <v>15</v>
      </c>
      <c r="AH3482" s="90">
        <f t="shared" si="5293"/>
        <v>0</v>
      </c>
      <c r="AI3482" s="130">
        <f t="shared" si="5294"/>
        <v>0</v>
      </c>
      <c r="AJ3482" s="130">
        <f t="shared" si="5295"/>
        <v>0</v>
      </c>
      <c r="AK3482" s="130">
        <f t="shared" si="5296"/>
        <v>0</v>
      </c>
      <c r="AL3482" s="130">
        <f t="shared" si="5297"/>
        <v>0</v>
      </c>
      <c r="AM3482" s="359">
        <f t="shared" si="5298"/>
        <v>0</v>
      </c>
      <c r="AN3482" s="130">
        <f t="shared" si="5299"/>
        <v>0</v>
      </c>
      <c r="AO3482" s="130">
        <f t="shared" si="5300"/>
        <v>0</v>
      </c>
      <c r="AP3482" s="130">
        <f t="shared" si="5301"/>
        <v>0</v>
      </c>
      <c r="AQ3482" s="130">
        <f t="shared" si="5302"/>
        <v>0</v>
      </c>
      <c r="AR3482" s="359">
        <f t="shared" si="5303"/>
        <v>0</v>
      </c>
      <c r="AS3482" s="130">
        <f t="shared" si="5304"/>
        <v>0</v>
      </c>
      <c r="AT3482" s="130">
        <f t="shared" si="5305"/>
        <v>0</v>
      </c>
      <c r="AU3482" s="130">
        <f t="shared" si="5306"/>
        <v>0</v>
      </c>
      <c r="AV3482" s="130">
        <f t="shared" si="5307"/>
        <v>0</v>
      </c>
      <c r="AW3482" s="359">
        <f t="shared" si="5308"/>
        <v>0</v>
      </c>
      <c r="AX3482" s="130">
        <f t="shared" si="5309"/>
        <v>0</v>
      </c>
      <c r="AY3482" s="130">
        <f t="shared" si="5310"/>
        <v>0</v>
      </c>
      <c r="AZ3482" s="130">
        <f t="shared" si="5311"/>
        <v>0</v>
      </c>
      <c r="BA3482" s="130">
        <f t="shared" si="5312"/>
        <v>0</v>
      </c>
      <c r="BB3482" s="359">
        <f t="shared" si="5313"/>
        <v>0</v>
      </c>
      <c r="BC3482" s="130">
        <f t="shared" si="5314"/>
        <v>0</v>
      </c>
      <c r="BD3482" s="130">
        <f t="shared" si="5315"/>
        <v>0</v>
      </c>
      <c r="BE3482" s="130">
        <f t="shared" si="5316"/>
        <v>0</v>
      </c>
      <c r="BF3482" s="130">
        <f t="shared" si="5317"/>
        <v>0</v>
      </c>
      <c r="BG3482" s="359">
        <f t="shared" si="5318"/>
        <v>0</v>
      </c>
      <c r="BH3482" s="130">
        <f t="shared" si="5319"/>
        <v>0</v>
      </c>
      <c r="BI3482" s="130">
        <f t="shared" si="5320"/>
        <v>0</v>
      </c>
      <c r="BJ3482" s="130">
        <f t="shared" si="5321"/>
        <v>0</v>
      </c>
      <c r="BK3482" s="130">
        <f t="shared" si="5322"/>
        <v>0</v>
      </c>
      <c r="BL3482" s="359">
        <f t="shared" si="5323"/>
        <v>0</v>
      </c>
      <c r="BM3482" s="90">
        <f t="shared" si="5324"/>
        <v>0</v>
      </c>
      <c r="CO3482" s="186"/>
      <c r="CP3482" s="186"/>
      <c r="CQ3482" s="186"/>
      <c r="CR3482" s="186"/>
      <c r="CS3482" s="186"/>
      <c r="CT3482" s="186"/>
      <c r="CU3482" s="186"/>
      <c r="CV3482" s="186"/>
      <c r="CW3482" s="186"/>
      <c r="CX3482" s="186"/>
      <c r="CY3482" s="186"/>
      <c r="CZ3482" s="186"/>
      <c r="DA3482" s="186"/>
      <c r="DB3482" s="186"/>
      <c r="DC3482" s="186"/>
      <c r="DD3482" s="186"/>
      <c r="DE3482" s="186"/>
      <c r="DF3482" s="186"/>
      <c r="DG3482" s="186"/>
      <c r="DH3482" s="186"/>
      <c r="DI3482" s="186"/>
      <c r="DJ3482" s="186"/>
      <c r="DK3482" s="186"/>
      <c r="DL3482" s="186"/>
      <c r="DM3482" s="186"/>
      <c r="DN3482" s="186"/>
      <c r="DO3482" s="186"/>
      <c r="DP3482" s="186"/>
      <c r="DQ3482" s="186"/>
      <c r="DR3482" s="186"/>
    </row>
    <row r="3483" spans="1:123" ht="15" customHeight="1" x14ac:dyDescent="0.2">
      <c r="A3483" s="109"/>
      <c r="B3483" s="109"/>
      <c r="C3483" s="741"/>
      <c r="D3483" s="759"/>
      <c r="E3483" s="760"/>
      <c r="F3483" s="836"/>
      <c r="G3483" s="629" t="s">
        <v>578</v>
      </c>
      <c r="H3483" s="629"/>
      <c r="I3483" s="587" t="s">
        <v>579</v>
      </c>
      <c r="J3483" s="588"/>
      <c r="K3483" s="588"/>
      <c r="L3483" s="588"/>
      <c r="M3483" s="588"/>
      <c r="N3483" s="588"/>
      <c r="O3483" s="589"/>
      <c r="P3483" s="590"/>
      <c r="Q3483" s="591"/>
      <c r="R3483" s="590"/>
      <c r="S3483" s="591"/>
      <c r="T3483" s="590"/>
      <c r="U3483" s="591"/>
      <c r="V3483" s="243"/>
      <c r="W3483" s="243"/>
      <c r="X3483" s="243"/>
      <c r="Y3483" s="243"/>
      <c r="Z3483" s="243"/>
      <c r="AA3483" s="243"/>
      <c r="AB3483" s="243"/>
      <c r="AC3483" s="243"/>
      <c r="AD3483" s="243"/>
      <c r="AE3483" s="109"/>
      <c r="AG3483" s="130">
        <f t="shared" si="5292"/>
        <v>15</v>
      </c>
      <c r="AH3483" s="90">
        <f t="shared" si="5293"/>
        <v>0</v>
      </c>
      <c r="AI3483" s="130">
        <f t="shared" si="5294"/>
        <v>0</v>
      </c>
      <c r="AJ3483" s="130">
        <f t="shared" si="5295"/>
        <v>0</v>
      </c>
      <c r="AK3483" s="130">
        <f t="shared" si="5296"/>
        <v>0</v>
      </c>
      <c r="AL3483" s="130">
        <f t="shared" si="5297"/>
        <v>0</v>
      </c>
      <c r="AM3483" s="359">
        <f t="shared" si="5298"/>
        <v>0</v>
      </c>
      <c r="AN3483" s="130">
        <f t="shared" si="5299"/>
        <v>0</v>
      </c>
      <c r="AO3483" s="130">
        <f t="shared" si="5300"/>
        <v>0</v>
      </c>
      <c r="AP3483" s="130">
        <f t="shared" si="5301"/>
        <v>0</v>
      </c>
      <c r="AQ3483" s="130">
        <f t="shared" si="5302"/>
        <v>0</v>
      </c>
      <c r="AR3483" s="359">
        <f t="shared" si="5303"/>
        <v>0</v>
      </c>
      <c r="AS3483" s="130">
        <f t="shared" si="5304"/>
        <v>0</v>
      </c>
      <c r="AT3483" s="130">
        <f t="shared" si="5305"/>
        <v>0</v>
      </c>
      <c r="AU3483" s="130">
        <f t="shared" si="5306"/>
        <v>0</v>
      </c>
      <c r="AV3483" s="130">
        <f t="shared" si="5307"/>
        <v>0</v>
      </c>
      <c r="AW3483" s="359">
        <f t="shared" si="5308"/>
        <v>0</v>
      </c>
      <c r="AX3483" s="130">
        <f t="shared" si="5309"/>
        <v>0</v>
      </c>
      <c r="AY3483" s="130">
        <f t="shared" si="5310"/>
        <v>0</v>
      </c>
      <c r="AZ3483" s="130">
        <f t="shared" si="5311"/>
        <v>0</v>
      </c>
      <c r="BA3483" s="130">
        <f t="shared" si="5312"/>
        <v>0</v>
      </c>
      <c r="BB3483" s="359">
        <f t="shared" si="5313"/>
        <v>0</v>
      </c>
      <c r="BC3483" s="130">
        <f t="shared" si="5314"/>
        <v>0</v>
      </c>
      <c r="BD3483" s="130">
        <f t="shared" si="5315"/>
        <v>0</v>
      </c>
      <c r="BE3483" s="130">
        <f t="shared" si="5316"/>
        <v>0</v>
      </c>
      <c r="BF3483" s="130">
        <f t="shared" si="5317"/>
        <v>0</v>
      </c>
      <c r="BG3483" s="359">
        <f t="shared" si="5318"/>
        <v>0</v>
      </c>
      <c r="BH3483" s="130">
        <f t="shared" si="5319"/>
        <v>0</v>
      </c>
      <c r="BI3483" s="130">
        <f t="shared" si="5320"/>
        <v>0</v>
      </c>
      <c r="BJ3483" s="130">
        <f t="shared" si="5321"/>
        <v>0</v>
      </c>
      <c r="BK3483" s="130">
        <f t="shared" si="5322"/>
        <v>0</v>
      </c>
      <c r="BL3483" s="359">
        <f t="shared" si="5323"/>
        <v>0</v>
      </c>
      <c r="BM3483" s="90">
        <f t="shared" si="5324"/>
        <v>0</v>
      </c>
      <c r="BO3483" s="246" t="s">
        <v>2104</v>
      </c>
      <c r="BP3483" s="246" t="s">
        <v>2048</v>
      </c>
      <c r="BQ3483" s="246" t="s">
        <v>2049</v>
      </c>
      <c r="BR3483" s="246" t="s">
        <v>84</v>
      </c>
      <c r="BS3483" s="246" t="s">
        <v>2048</v>
      </c>
      <c r="BT3483" s="246" t="s">
        <v>2049</v>
      </c>
      <c r="BU3483" s="246" t="s">
        <v>84</v>
      </c>
      <c r="BV3483" s="246" t="s">
        <v>2048</v>
      </c>
      <c r="BW3483" s="246" t="s">
        <v>2049</v>
      </c>
      <c r="BX3483" s="246" t="s">
        <v>84</v>
      </c>
      <c r="BY3483" s="246" t="s">
        <v>2048</v>
      </c>
      <c r="BZ3483" s="246" t="s">
        <v>2049</v>
      </c>
      <c r="CO3483" s="186"/>
      <c r="CP3483" s="186"/>
      <c r="CQ3483" s="186"/>
      <c r="CR3483" s="186"/>
      <c r="CS3483" s="186"/>
      <c r="CT3483" s="186"/>
      <c r="CU3483" s="186"/>
      <c r="CV3483" s="186"/>
      <c r="CW3483" s="186"/>
      <c r="CX3483" s="186"/>
      <c r="CY3483" s="186"/>
      <c r="CZ3483" s="186"/>
      <c r="DA3483" s="186"/>
      <c r="DB3483" s="186"/>
      <c r="DC3483" s="186"/>
      <c r="DD3483" s="186"/>
      <c r="DE3483" s="186"/>
      <c r="DF3483" s="186"/>
      <c r="DG3483" s="186"/>
      <c r="DH3483" s="186"/>
      <c r="DI3483" s="186"/>
      <c r="DJ3483" s="186"/>
      <c r="DK3483" s="186"/>
      <c r="DL3483" s="186"/>
      <c r="DM3483" s="186"/>
      <c r="DN3483" s="186"/>
      <c r="DO3483" s="186"/>
      <c r="DP3483" s="186"/>
      <c r="DQ3483" s="186"/>
      <c r="DR3483" s="186"/>
    </row>
    <row r="3484" spans="1:123" s="186" customFormat="1" ht="36" customHeight="1" x14ac:dyDescent="0.2">
      <c r="A3484" s="235"/>
      <c r="B3484" s="235"/>
      <c r="C3484" s="741"/>
      <c r="D3484" s="759"/>
      <c r="E3484" s="760"/>
      <c r="F3484" s="836"/>
      <c r="G3484" s="653" t="s">
        <v>580</v>
      </c>
      <c r="H3484" s="653"/>
      <c r="I3484" s="654" t="s">
        <v>581</v>
      </c>
      <c r="J3484" s="655"/>
      <c r="K3484" s="655"/>
      <c r="L3484" s="655"/>
      <c r="M3484" s="655"/>
      <c r="N3484" s="655"/>
      <c r="O3484" s="656"/>
      <c r="P3484" s="732"/>
      <c r="Q3484" s="733"/>
      <c r="R3484" s="732"/>
      <c r="S3484" s="733"/>
      <c r="T3484" s="732"/>
      <c r="U3484" s="733"/>
      <c r="V3484" s="17"/>
      <c r="W3484" s="17"/>
      <c r="X3484" s="17"/>
      <c r="Y3484" s="17"/>
      <c r="Z3484" s="17"/>
      <c r="AA3484" s="17"/>
      <c r="AB3484" s="17"/>
      <c r="AC3484" s="17"/>
      <c r="AD3484" s="17"/>
      <c r="AE3484" s="235"/>
      <c r="AF3484" s="237"/>
      <c r="AG3484" s="178">
        <f t="shared" si="5292"/>
        <v>15</v>
      </c>
      <c r="AH3484" s="186">
        <f t="shared" si="5293"/>
        <v>0</v>
      </c>
      <c r="AI3484" s="178">
        <f t="shared" si="5294"/>
        <v>0</v>
      </c>
      <c r="AJ3484" s="178">
        <f t="shared" si="5295"/>
        <v>0</v>
      </c>
      <c r="AK3484" s="178">
        <f t="shared" si="5296"/>
        <v>0</v>
      </c>
      <c r="AL3484" s="130">
        <f t="shared" si="5297"/>
        <v>0</v>
      </c>
      <c r="AM3484" s="359">
        <f t="shared" si="5298"/>
        <v>0</v>
      </c>
      <c r="AN3484" s="178">
        <f t="shared" si="5299"/>
        <v>0</v>
      </c>
      <c r="AO3484" s="178">
        <f t="shared" si="5300"/>
        <v>0</v>
      </c>
      <c r="AP3484" s="178">
        <f t="shared" si="5301"/>
        <v>0</v>
      </c>
      <c r="AQ3484" s="178">
        <f t="shared" si="5302"/>
        <v>0</v>
      </c>
      <c r="AR3484" s="359">
        <f t="shared" si="5303"/>
        <v>0</v>
      </c>
      <c r="AS3484" s="178">
        <f t="shared" si="5304"/>
        <v>0</v>
      </c>
      <c r="AT3484" s="178">
        <f t="shared" si="5305"/>
        <v>0</v>
      </c>
      <c r="AU3484" s="178">
        <f t="shared" si="5306"/>
        <v>0</v>
      </c>
      <c r="AV3484" s="178">
        <f t="shared" si="5307"/>
        <v>0</v>
      </c>
      <c r="AW3484" s="359">
        <f t="shared" si="5308"/>
        <v>0</v>
      </c>
      <c r="AX3484" s="178">
        <f t="shared" si="5309"/>
        <v>0</v>
      </c>
      <c r="AY3484" s="178">
        <f t="shared" si="5310"/>
        <v>0</v>
      </c>
      <c r="AZ3484" s="178">
        <f t="shared" si="5311"/>
        <v>0</v>
      </c>
      <c r="BA3484" s="178">
        <f t="shared" si="5312"/>
        <v>0</v>
      </c>
      <c r="BB3484" s="359">
        <f t="shared" si="5313"/>
        <v>0</v>
      </c>
      <c r="BC3484" s="178">
        <f t="shared" si="5314"/>
        <v>0</v>
      </c>
      <c r="BD3484" s="178">
        <f t="shared" si="5315"/>
        <v>0</v>
      </c>
      <c r="BE3484" s="178">
        <f t="shared" si="5316"/>
        <v>0</v>
      </c>
      <c r="BF3484" s="178">
        <f t="shared" si="5317"/>
        <v>0</v>
      </c>
      <c r="BG3484" s="359">
        <f t="shared" si="5318"/>
        <v>0</v>
      </c>
      <c r="BH3484" s="178">
        <f t="shared" si="5319"/>
        <v>0</v>
      </c>
      <c r="BI3484" s="178">
        <f t="shared" si="5320"/>
        <v>0</v>
      </c>
      <c r="BJ3484" s="178">
        <f t="shared" si="5321"/>
        <v>0</v>
      </c>
      <c r="BK3484" s="178">
        <f t="shared" si="5322"/>
        <v>0</v>
      </c>
      <c r="BL3484" s="359">
        <f t="shared" si="5323"/>
        <v>0</v>
      </c>
      <c r="BM3484" s="186">
        <f t="shared" si="5324"/>
        <v>0</v>
      </c>
      <c r="BN3484" s="186" t="s">
        <v>2077</v>
      </c>
      <c r="BO3484" s="178">
        <f>IF($AG$3378=$AH$3378,0,IF(
OR(
AND(BO3488=0,BO3487&gt;0),
AND(BO3488="NS",BO3486&gt;0),
AND(BO3488="NS",BO3486=0,BO3487=0)),1,
IF(OR(
AND(BO3487&gt;=2,BO3486&lt;BO3488),
AND(BO3488="NS",BO3486=0,BO3487&gt;0),
BO3488=BO3486,
AND(BO3488="NA",BO3487=0,BO3486=0,BO3485&gt;0)),0,1)))</f>
        <v>0</v>
      </c>
      <c r="BP3484" s="178">
        <f t="shared" ref="BP3484" si="5456">IF($AG$3378=$AH$3378,0,IF(
OR(
AND(BP3488=0,BP3487&gt;0),
AND(BP3488="NS",BP3486&gt;0),
AND(BP3488="NS",BP3486=0,BP3487=0)),1,
IF(OR(
AND(BP3487&gt;=2,BP3486&lt;BP3488),
AND(BP3488="NS",BP3486=0,BP3487&gt;0),
BP3488=BP3486,
AND(BP3488="NA",BP3487=0,BP3486=0,BP3485&gt;0)),0,1)))</f>
        <v>0</v>
      </c>
      <c r="BQ3484" s="178">
        <f t="shared" ref="BQ3484" si="5457">IF($AG$3378=$AH$3378,0,IF(
OR(
AND(BQ3488=0,BQ3487&gt;0),
AND(BQ3488="NS",BQ3486&gt;0),
AND(BQ3488="NS",BQ3486=0,BQ3487=0)),1,
IF(OR(
AND(BQ3487&gt;=2,BQ3486&lt;BQ3488),
AND(BQ3488="NS",BQ3486=0,BQ3487&gt;0),
BQ3488=BQ3486,
AND(BQ3488="NA",BQ3487=0,BQ3486=0,BQ3485&gt;0)),0,1)))</f>
        <v>0</v>
      </c>
      <c r="BR3484" s="178">
        <f t="shared" ref="BR3484" si="5458">IF($AG$3378=$AH$3378,0,IF(
OR(
AND(BR3488=0,BR3487&gt;0),
AND(BR3488="NS",BR3486&gt;0),
AND(BR3488="NS",BR3486=0,BR3487=0)),1,
IF(OR(
AND(BR3487&gt;=2,BR3486&lt;BR3488),
AND(BR3488="NS",BR3486=0,BR3487&gt;0),
BR3488=BR3486,
AND(BR3488="NA",BR3487=0,BR3486=0,BR3485&gt;0)),0,1)))</f>
        <v>0</v>
      </c>
      <c r="BS3484" s="178">
        <f t="shared" ref="BS3484" si="5459">IF($AG$3378=$AH$3378,0,IF(
OR(
AND(BS3488=0,BS3487&gt;0),
AND(BS3488="NS",BS3486&gt;0),
AND(BS3488="NS",BS3486=0,BS3487=0)),1,
IF(OR(
AND(BS3487&gt;=2,BS3486&lt;BS3488),
AND(BS3488="NS",BS3486=0,BS3487&gt;0),
BS3488=BS3486,
AND(BS3488="NA",BS3487=0,BS3486=0,BS3485&gt;0)),0,1)))</f>
        <v>0</v>
      </c>
      <c r="BT3484" s="178">
        <f t="shared" ref="BT3484" si="5460">IF($AG$3378=$AH$3378,0,IF(
OR(
AND(BT3488=0,BT3487&gt;0),
AND(BT3488="NS",BT3486&gt;0),
AND(BT3488="NS",BT3486=0,BT3487=0)),1,
IF(OR(
AND(BT3487&gt;=2,BT3486&lt;BT3488),
AND(BT3488="NS",BT3486=0,BT3487&gt;0),
BT3488=BT3486,
AND(BT3488="NA",BT3487=0,BT3486=0,BT3485&gt;0)),0,1)))</f>
        <v>0</v>
      </c>
      <c r="BU3484" s="178">
        <f t="shared" ref="BU3484" si="5461">IF($AG$3378=$AH$3378,0,IF(
OR(
AND(BU3488=0,BU3487&gt;0),
AND(BU3488="NS",BU3486&gt;0),
AND(BU3488="NS",BU3486=0,BU3487=0)),1,
IF(OR(
AND(BU3487&gt;=2,BU3486&lt;BU3488),
AND(BU3488="NS",BU3486=0,BU3487&gt;0),
BU3488=BU3486,
AND(BU3488="NA",BU3487=0,BU3486=0,BU3485&gt;0)),0,1)))</f>
        <v>0</v>
      </c>
      <c r="BV3484" s="178">
        <f t="shared" ref="BV3484" si="5462">IF($AG$3378=$AH$3378,0,IF(
OR(
AND(BV3488=0,BV3487&gt;0),
AND(BV3488="NS",BV3486&gt;0),
AND(BV3488="NS",BV3486=0,BV3487=0)),1,
IF(OR(
AND(BV3487&gt;=2,BV3486&lt;BV3488),
AND(BV3488="NS",BV3486=0,BV3487&gt;0),
BV3488=BV3486,
AND(BV3488="NA",BV3487=0,BV3486=0,BV3485&gt;0)),0,1)))</f>
        <v>0</v>
      </c>
      <c r="BW3484" s="178">
        <f t="shared" ref="BW3484" si="5463">IF($AG$3378=$AH$3378,0,IF(
OR(
AND(BW3488=0,BW3487&gt;0),
AND(BW3488="NS",BW3486&gt;0),
AND(BW3488="NS",BW3486=0,BW3487=0)),1,
IF(OR(
AND(BW3487&gt;=2,BW3486&lt;BW3488),
AND(BW3488="NS",BW3486=0,BW3487&gt;0),
BW3488=BW3486,
AND(BW3488="NA",BW3487=0,BW3486=0,BW3485&gt;0)),0,1)))</f>
        <v>0</v>
      </c>
      <c r="BX3484" s="178">
        <f t="shared" ref="BX3484" si="5464">IF($AG$3378=$AH$3378,0,IF(
OR(
AND(BX3488=0,BX3487&gt;0),
AND(BX3488="NS",BX3486&gt;0),
AND(BX3488="NS",BX3486=0,BX3487=0)),1,
IF(OR(
AND(BX3487&gt;=2,BX3486&lt;BX3488),
AND(BX3488="NS",BX3486=0,BX3487&gt;0),
BX3488=BX3486,
AND(BX3488="NA",BX3487=0,BX3486=0,BX3485&gt;0)),0,1)))</f>
        <v>0</v>
      </c>
      <c r="BY3484" s="178">
        <f t="shared" ref="BY3484" si="5465">IF($AG$3378=$AH$3378,0,IF(
OR(
AND(BY3488=0,BY3487&gt;0),
AND(BY3488="NS",BY3486&gt;0),
AND(BY3488="NS",BY3486=0,BY3487=0)),1,
IF(OR(
AND(BY3487&gt;=2,BY3486&lt;BY3488),
AND(BY3488="NS",BY3486=0,BY3487&gt;0),
BY3488=BY3486,
AND(BY3488="NA",BY3487=0,BY3486=0,BY3485&gt;0)),0,1)))</f>
        <v>0</v>
      </c>
      <c r="BZ3484" s="178">
        <f t="shared" ref="BZ3484" si="5466">IF($AG$3378=$AH$3378,0,IF(
OR(
AND(BZ3488=0,BZ3487&gt;0),
AND(BZ3488="NS",BZ3486&gt;0),
AND(BZ3488="NS",BZ3486=0,BZ3487=0)),1,
IF(OR(
AND(BZ3487&gt;=2,BZ3486&lt;BZ3488),
AND(BZ3488="NS",BZ3486=0,BZ3487&gt;0),
BZ3488=BZ3486,
AND(BZ3488="NA",BZ3487=0,BZ3486=0,BZ3485&gt;0)),0,1)))</f>
        <v>0</v>
      </c>
      <c r="CA3484" s="186">
        <f>SUM(BO3484:BZ3484)</f>
        <v>0</v>
      </c>
      <c r="CN3484" s="237"/>
      <c r="DS3484" s="237"/>
    </row>
    <row r="3485" spans="1:123" ht="15" customHeight="1" x14ac:dyDescent="0.2">
      <c r="A3485" s="109"/>
      <c r="B3485" s="109"/>
      <c r="C3485" s="741"/>
      <c r="D3485" s="759"/>
      <c r="E3485" s="760"/>
      <c r="F3485" s="836"/>
      <c r="G3485" s="630" t="s">
        <v>587</v>
      </c>
      <c r="H3485" s="630"/>
      <c r="I3485" s="165"/>
      <c r="J3485" s="625" t="s">
        <v>582</v>
      </c>
      <c r="K3485" s="625"/>
      <c r="L3485" s="625"/>
      <c r="M3485" s="625"/>
      <c r="N3485" s="625"/>
      <c r="O3485" s="626"/>
      <c r="P3485" s="590"/>
      <c r="Q3485" s="591"/>
      <c r="R3485" s="590"/>
      <c r="S3485" s="591"/>
      <c r="T3485" s="590"/>
      <c r="U3485" s="591"/>
      <c r="V3485" s="243"/>
      <c r="W3485" s="243"/>
      <c r="X3485" s="243"/>
      <c r="Y3485" s="243"/>
      <c r="Z3485" s="243"/>
      <c r="AA3485" s="243"/>
      <c r="AB3485" s="243"/>
      <c r="AC3485" s="243"/>
      <c r="AD3485" s="243"/>
      <c r="AE3485" s="109"/>
      <c r="AG3485" s="130">
        <f t="shared" si="5292"/>
        <v>15</v>
      </c>
      <c r="AH3485" s="90">
        <f t="shared" si="5293"/>
        <v>0</v>
      </c>
      <c r="AI3485" s="130">
        <f t="shared" si="5294"/>
        <v>0</v>
      </c>
      <c r="AJ3485" s="130">
        <f t="shared" si="5295"/>
        <v>0</v>
      </c>
      <c r="AK3485" s="130">
        <f t="shared" si="5296"/>
        <v>0</v>
      </c>
      <c r="AL3485" s="130">
        <f t="shared" si="5297"/>
        <v>0</v>
      </c>
      <c r="AM3485" s="359">
        <f t="shared" si="5298"/>
        <v>0</v>
      </c>
      <c r="AN3485" s="130">
        <f t="shared" si="5299"/>
        <v>0</v>
      </c>
      <c r="AO3485" s="130">
        <f t="shared" si="5300"/>
        <v>0</v>
      </c>
      <c r="AP3485" s="130">
        <f t="shared" si="5301"/>
        <v>0</v>
      </c>
      <c r="AQ3485" s="130">
        <f t="shared" si="5302"/>
        <v>0</v>
      </c>
      <c r="AR3485" s="359">
        <f t="shared" si="5303"/>
        <v>0</v>
      </c>
      <c r="AS3485" s="130">
        <f t="shared" si="5304"/>
        <v>0</v>
      </c>
      <c r="AT3485" s="130">
        <f t="shared" si="5305"/>
        <v>0</v>
      </c>
      <c r="AU3485" s="130">
        <f t="shared" si="5306"/>
        <v>0</v>
      </c>
      <c r="AV3485" s="130">
        <f t="shared" si="5307"/>
        <v>0</v>
      </c>
      <c r="AW3485" s="359">
        <f t="shared" si="5308"/>
        <v>0</v>
      </c>
      <c r="AX3485" s="130">
        <f t="shared" si="5309"/>
        <v>0</v>
      </c>
      <c r="AY3485" s="130">
        <f t="shared" si="5310"/>
        <v>0</v>
      </c>
      <c r="AZ3485" s="130">
        <f t="shared" si="5311"/>
        <v>0</v>
      </c>
      <c r="BA3485" s="130">
        <f t="shared" si="5312"/>
        <v>0</v>
      </c>
      <c r="BB3485" s="359">
        <f t="shared" si="5313"/>
        <v>0</v>
      </c>
      <c r="BC3485" s="130">
        <f t="shared" si="5314"/>
        <v>0</v>
      </c>
      <c r="BD3485" s="130">
        <f t="shared" si="5315"/>
        <v>0</v>
      </c>
      <c r="BE3485" s="130">
        <f t="shared" si="5316"/>
        <v>0</v>
      </c>
      <c r="BF3485" s="130">
        <f t="shared" si="5317"/>
        <v>0</v>
      </c>
      <c r="BG3485" s="359">
        <f t="shared" si="5318"/>
        <v>0</v>
      </c>
      <c r="BH3485" s="130">
        <f t="shared" si="5319"/>
        <v>0</v>
      </c>
      <c r="BI3485" s="130">
        <f t="shared" si="5320"/>
        <v>0</v>
      </c>
      <c r="BJ3485" s="130">
        <f t="shared" si="5321"/>
        <v>0</v>
      </c>
      <c r="BK3485" s="130">
        <f t="shared" si="5322"/>
        <v>0</v>
      </c>
      <c r="BL3485" s="359">
        <f t="shared" si="5323"/>
        <v>0</v>
      </c>
      <c r="BM3485" s="90">
        <f t="shared" si="5324"/>
        <v>0</v>
      </c>
      <c r="BN3485" s="90" t="s">
        <v>2058</v>
      </c>
      <c r="BO3485" s="90">
        <f>COUNTIF(P3485:Q3489,"NA")</f>
        <v>0</v>
      </c>
      <c r="BP3485" s="90">
        <f>COUNTIF(R3485:S3489,"NA")</f>
        <v>0</v>
      </c>
      <c r="BQ3485" s="90">
        <f>COUNTIF(T3485:U3489,"NA")</f>
        <v>0</v>
      </c>
      <c r="BR3485" s="90">
        <f>COUNTIF(V3485:V3489,"NA")</f>
        <v>0</v>
      </c>
      <c r="BS3485" s="90">
        <f>COUNTIF(W3485:W3489,"NA")</f>
        <v>0</v>
      </c>
      <c r="BT3485" s="90">
        <f>COUNTIF(X3485:X3489,"NA")</f>
        <v>0</v>
      </c>
      <c r="BU3485" s="90">
        <f t="shared" ref="BU3485" si="5467">COUNTIF(Y3485:Y3489,"NA")</f>
        <v>0</v>
      </c>
      <c r="BV3485" s="90">
        <f t="shared" ref="BV3485" si="5468">COUNTIF(Z3485:Z3489,"NA")</f>
        <v>0</v>
      </c>
      <c r="BW3485" s="90">
        <f t="shared" ref="BW3485" si="5469">COUNTIF(AA3485:AA3489,"NA")</f>
        <v>0</v>
      </c>
      <c r="BX3485" s="90">
        <f t="shared" ref="BX3485" si="5470">COUNTIF(AB3485:AB3489,"NA")</f>
        <v>0</v>
      </c>
      <c r="BY3485" s="90">
        <f t="shared" ref="BY3485" si="5471">COUNTIF(AC3485:AC3489,"NA")</f>
        <v>0</v>
      </c>
      <c r="BZ3485" s="90">
        <f t="shared" ref="BZ3485" si="5472">COUNTIF(AD3485:AD3489,"NA")</f>
        <v>0</v>
      </c>
      <c r="CO3485" s="186"/>
      <c r="CP3485" s="186"/>
      <c r="CQ3485" s="186"/>
      <c r="CR3485" s="186"/>
      <c r="CS3485" s="186"/>
      <c r="CT3485" s="186"/>
      <c r="CU3485" s="186"/>
      <c r="CV3485" s="186"/>
      <c r="CW3485" s="186"/>
      <c r="CX3485" s="186"/>
      <c r="CY3485" s="186"/>
      <c r="CZ3485" s="186"/>
      <c r="DA3485" s="186"/>
      <c r="DB3485" s="186"/>
      <c r="DC3485" s="186"/>
      <c r="DD3485" s="186"/>
      <c r="DE3485" s="186"/>
      <c r="DF3485" s="186"/>
      <c r="DG3485" s="186"/>
      <c r="DH3485" s="186"/>
      <c r="DI3485" s="186"/>
      <c r="DJ3485" s="186"/>
      <c r="DK3485" s="186"/>
      <c r="DL3485" s="186"/>
      <c r="DM3485" s="186"/>
      <c r="DN3485" s="186"/>
      <c r="DO3485" s="186"/>
      <c r="DP3485" s="186"/>
      <c r="DQ3485" s="186"/>
      <c r="DR3485" s="186"/>
    </row>
    <row r="3486" spans="1:123" ht="24" customHeight="1" x14ac:dyDescent="0.2">
      <c r="A3486" s="109"/>
      <c r="B3486" s="109"/>
      <c r="C3486" s="741"/>
      <c r="D3486" s="759"/>
      <c r="E3486" s="760"/>
      <c r="F3486" s="836"/>
      <c r="G3486" s="630" t="s">
        <v>588</v>
      </c>
      <c r="H3486" s="630"/>
      <c r="I3486" s="165"/>
      <c r="J3486" s="625" t="s">
        <v>583</v>
      </c>
      <c r="K3486" s="625"/>
      <c r="L3486" s="625"/>
      <c r="M3486" s="625"/>
      <c r="N3486" s="625"/>
      <c r="O3486" s="626"/>
      <c r="P3486" s="590"/>
      <c r="Q3486" s="591"/>
      <c r="R3486" s="590"/>
      <c r="S3486" s="591"/>
      <c r="T3486" s="590"/>
      <c r="U3486" s="591"/>
      <c r="V3486" s="243"/>
      <c r="W3486" s="243"/>
      <c r="X3486" s="243"/>
      <c r="Y3486" s="243"/>
      <c r="Z3486" s="243"/>
      <c r="AA3486" s="243"/>
      <c r="AB3486" s="243"/>
      <c r="AC3486" s="243"/>
      <c r="AD3486" s="243"/>
      <c r="AE3486" s="109"/>
      <c r="AG3486" s="130">
        <f t="shared" si="5292"/>
        <v>15</v>
      </c>
      <c r="AH3486" s="90">
        <f t="shared" si="5293"/>
        <v>0</v>
      </c>
      <c r="AI3486" s="130">
        <f t="shared" si="5294"/>
        <v>0</v>
      </c>
      <c r="AJ3486" s="130">
        <f t="shared" si="5295"/>
        <v>0</v>
      </c>
      <c r="AK3486" s="130">
        <f t="shared" si="5296"/>
        <v>0</v>
      </c>
      <c r="AL3486" s="130">
        <f t="shared" si="5297"/>
        <v>0</v>
      </c>
      <c r="AM3486" s="359">
        <f t="shared" si="5298"/>
        <v>0</v>
      </c>
      <c r="AN3486" s="130">
        <f t="shared" si="5299"/>
        <v>0</v>
      </c>
      <c r="AO3486" s="130">
        <f t="shared" si="5300"/>
        <v>0</v>
      </c>
      <c r="AP3486" s="130">
        <f t="shared" si="5301"/>
        <v>0</v>
      </c>
      <c r="AQ3486" s="130">
        <f t="shared" si="5302"/>
        <v>0</v>
      </c>
      <c r="AR3486" s="359">
        <f t="shared" si="5303"/>
        <v>0</v>
      </c>
      <c r="AS3486" s="130">
        <f t="shared" si="5304"/>
        <v>0</v>
      </c>
      <c r="AT3486" s="130">
        <f t="shared" si="5305"/>
        <v>0</v>
      </c>
      <c r="AU3486" s="130">
        <f t="shared" si="5306"/>
        <v>0</v>
      </c>
      <c r="AV3486" s="130">
        <f t="shared" si="5307"/>
        <v>0</v>
      </c>
      <c r="AW3486" s="359">
        <f t="shared" si="5308"/>
        <v>0</v>
      </c>
      <c r="AX3486" s="130">
        <f t="shared" si="5309"/>
        <v>0</v>
      </c>
      <c r="AY3486" s="130">
        <f t="shared" si="5310"/>
        <v>0</v>
      </c>
      <c r="AZ3486" s="130">
        <f t="shared" si="5311"/>
        <v>0</v>
      </c>
      <c r="BA3486" s="130">
        <f t="shared" si="5312"/>
        <v>0</v>
      </c>
      <c r="BB3486" s="359">
        <f t="shared" si="5313"/>
        <v>0</v>
      </c>
      <c r="BC3486" s="130">
        <f t="shared" si="5314"/>
        <v>0</v>
      </c>
      <c r="BD3486" s="130">
        <f t="shared" si="5315"/>
        <v>0</v>
      </c>
      <c r="BE3486" s="130">
        <f t="shared" si="5316"/>
        <v>0</v>
      </c>
      <c r="BF3486" s="130">
        <f t="shared" si="5317"/>
        <v>0</v>
      </c>
      <c r="BG3486" s="359">
        <f t="shared" si="5318"/>
        <v>0</v>
      </c>
      <c r="BH3486" s="130">
        <f t="shared" si="5319"/>
        <v>0</v>
      </c>
      <c r="BI3486" s="130">
        <f t="shared" si="5320"/>
        <v>0</v>
      </c>
      <c r="BJ3486" s="130">
        <f t="shared" si="5321"/>
        <v>0</v>
      </c>
      <c r="BK3486" s="130">
        <f t="shared" si="5322"/>
        <v>0</v>
      </c>
      <c r="BL3486" s="359">
        <f t="shared" si="5323"/>
        <v>0</v>
      </c>
      <c r="BM3486" s="90">
        <f t="shared" si="5324"/>
        <v>0</v>
      </c>
      <c r="BN3486" s="90" t="s">
        <v>2078</v>
      </c>
      <c r="BO3486" s="90">
        <f>SUM(P3485:Q3489)</f>
        <v>0</v>
      </c>
      <c r="BP3486" s="90">
        <f>SUM(R3485:S3489)</f>
        <v>0</v>
      </c>
      <c r="BQ3486" s="90">
        <f>SUM(T3485:U3489)</f>
        <v>0</v>
      </c>
      <c r="BR3486" s="90">
        <f>SUM(V3485:V3489)</f>
        <v>0</v>
      </c>
      <c r="BS3486" s="90">
        <f>SUM(W3485:W3489)</f>
        <v>0</v>
      </c>
      <c r="BT3486" s="90">
        <f>SUM(X3485:X3489)</f>
        <v>0</v>
      </c>
      <c r="BU3486" s="90">
        <f t="shared" ref="BU3486" si="5473">SUM(Y3485:Y3489)</f>
        <v>0</v>
      </c>
      <c r="BV3486" s="90">
        <f t="shared" ref="BV3486" si="5474">SUM(Z3485:Z3489)</f>
        <v>0</v>
      </c>
      <c r="BW3486" s="90">
        <f t="shared" ref="BW3486" si="5475">SUM(AA3485:AA3489)</f>
        <v>0</v>
      </c>
      <c r="BX3486" s="90">
        <f t="shared" ref="BX3486" si="5476">SUM(AB3485:AB3489)</f>
        <v>0</v>
      </c>
      <c r="BY3486" s="90">
        <f t="shared" ref="BY3486" si="5477">SUM(AC3485:AC3489)</f>
        <v>0</v>
      </c>
      <c r="BZ3486" s="90">
        <f t="shared" ref="BZ3486" si="5478">SUM(AD3485:AD3489)</f>
        <v>0</v>
      </c>
      <c r="CO3486" s="186"/>
      <c r="CP3486" s="186"/>
      <c r="CQ3486" s="186"/>
      <c r="CR3486" s="186"/>
      <c r="CS3486" s="186"/>
      <c r="CT3486" s="186"/>
      <c r="CU3486" s="186"/>
      <c r="CV3486" s="186"/>
      <c r="CW3486" s="186"/>
      <c r="CX3486" s="186"/>
      <c r="CY3486" s="186"/>
      <c r="CZ3486" s="186"/>
      <c r="DA3486" s="186"/>
      <c r="DB3486" s="186"/>
      <c r="DC3486" s="186"/>
      <c r="DD3486" s="186"/>
      <c r="DE3486" s="186"/>
      <c r="DF3486" s="186"/>
      <c r="DG3486" s="186"/>
      <c r="DH3486" s="186"/>
      <c r="DI3486" s="186"/>
      <c r="DJ3486" s="186"/>
      <c r="DK3486" s="186"/>
      <c r="DL3486" s="186"/>
      <c r="DM3486" s="186"/>
      <c r="DN3486" s="186"/>
      <c r="DO3486" s="186"/>
      <c r="DP3486" s="186"/>
      <c r="DQ3486" s="186"/>
      <c r="DR3486" s="186"/>
    </row>
    <row r="3487" spans="1:123" ht="15" customHeight="1" x14ac:dyDescent="0.2">
      <c r="A3487" s="109"/>
      <c r="B3487" s="109"/>
      <c r="C3487" s="741"/>
      <c r="D3487" s="759"/>
      <c r="E3487" s="760"/>
      <c r="F3487" s="836"/>
      <c r="G3487" s="630" t="s">
        <v>589</v>
      </c>
      <c r="H3487" s="630"/>
      <c r="I3487" s="165"/>
      <c r="J3487" s="625" t="s">
        <v>584</v>
      </c>
      <c r="K3487" s="625"/>
      <c r="L3487" s="625"/>
      <c r="M3487" s="625"/>
      <c r="N3487" s="625"/>
      <c r="O3487" s="626"/>
      <c r="P3487" s="590"/>
      <c r="Q3487" s="591"/>
      <c r="R3487" s="590"/>
      <c r="S3487" s="591"/>
      <c r="T3487" s="590"/>
      <c r="U3487" s="591"/>
      <c r="V3487" s="243"/>
      <c r="W3487" s="243"/>
      <c r="X3487" s="243"/>
      <c r="Y3487" s="243"/>
      <c r="Z3487" s="243"/>
      <c r="AA3487" s="243"/>
      <c r="AB3487" s="243"/>
      <c r="AC3487" s="243"/>
      <c r="AD3487" s="243"/>
      <c r="AE3487" s="109"/>
      <c r="AG3487" s="130">
        <f t="shared" si="5292"/>
        <v>15</v>
      </c>
      <c r="AH3487" s="90">
        <f t="shared" si="5293"/>
        <v>0</v>
      </c>
      <c r="AI3487" s="130">
        <f t="shared" si="5294"/>
        <v>0</v>
      </c>
      <c r="AJ3487" s="130">
        <f t="shared" si="5295"/>
        <v>0</v>
      </c>
      <c r="AK3487" s="130">
        <f t="shared" si="5296"/>
        <v>0</v>
      </c>
      <c r="AL3487" s="130">
        <f t="shared" si="5297"/>
        <v>0</v>
      </c>
      <c r="AM3487" s="359">
        <f t="shared" si="5298"/>
        <v>0</v>
      </c>
      <c r="AN3487" s="130">
        <f t="shared" si="5299"/>
        <v>0</v>
      </c>
      <c r="AO3487" s="130">
        <f t="shared" si="5300"/>
        <v>0</v>
      </c>
      <c r="AP3487" s="130">
        <f t="shared" si="5301"/>
        <v>0</v>
      </c>
      <c r="AQ3487" s="130">
        <f t="shared" si="5302"/>
        <v>0</v>
      </c>
      <c r="AR3487" s="359">
        <f t="shared" si="5303"/>
        <v>0</v>
      </c>
      <c r="AS3487" s="130">
        <f t="shared" si="5304"/>
        <v>0</v>
      </c>
      <c r="AT3487" s="130">
        <f t="shared" si="5305"/>
        <v>0</v>
      </c>
      <c r="AU3487" s="130">
        <f t="shared" si="5306"/>
        <v>0</v>
      </c>
      <c r="AV3487" s="130">
        <f t="shared" si="5307"/>
        <v>0</v>
      </c>
      <c r="AW3487" s="359">
        <f t="shared" si="5308"/>
        <v>0</v>
      </c>
      <c r="AX3487" s="130">
        <f t="shared" si="5309"/>
        <v>0</v>
      </c>
      <c r="AY3487" s="130">
        <f t="shared" si="5310"/>
        <v>0</v>
      </c>
      <c r="AZ3487" s="130">
        <f t="shared" si="5311"/>
        <v>0</v>
      </c>
      <c r="BA3487" s="130">
        <f t="shared" si="5312"/>
        <v>0</v>
      </c>
      <c r="BB3487" s="359">
        <f t="shared" si="5313"/>
        <v>0</v>
      </c>
      <c r="BC3487" s="130">
        <f t="shared" si="5314"/>
        <v>0</v>
      </c>
      <c r="BD3487" s="130">
        <f t="shared" si="5315"/>
        <v>0</v>
      </c>
      <c r="BE3487" s="130">
        <f t="shared" si="5316"/>
        <v>0</v>
      </c>
      <c r="BF3487" s="130">
        <f t="shared" si="5317"/>
        <v>0</v>
      </c>
      <c r="BG3487" s="359">
        <f t="shared" si="5318"/>
        <v>0</v>
      </c>
      <c r="BH3487" s="130">
        <f t="shared" si="5319"/>
        <v>0</v>
      </c>
      <c r="BI3487" s="130">
        <f t="shared" si="5320"/>
        <v>0</v>
      </c>
      <c r="BJ3487" s="130">
        <f t="shared" si="5321"/>
        <v>0</v>
      </c>
      <c r="BK3487" s="130">
        <f t="shared" si="5322"/>
        <v>0</v>
      </c>
      <c r="BL3487" s="359">
        <f t="shared" si="5323"/>
        <v>0</v>
      </c>
      <c r="BM3487" s="90">
        <f t="shared" si="5324"/>
        <v>0</v>
      </c>
      <c r="BN3487" s="90" t="s">
        <v>2029</v>
      </c>
      <c r="BO3487" s="90">
        <f>COUNTIF(P3485:Q3489,"NS")</f>
        <v>0</v>
      </c>
      <c r="BP3487" s="90">
        <f>COUNTIF(R3485:S3489,"NS")</f>
        <v>0</v>
      </c>
      <c r="BQ3487" s="90">
        <f>COUNTIF(T3485:U3489,"NS")</f>
        <v>0</v>
      </c>
      <c r="BR3487" s="90">
        <f>COUNTIF(V3485:V3489,"NS")</f>
        <v>0</v>
      </c>
      <c r="BS3487" s="90">
        <f>COUNTIF(W3485:W3489,"NS")</f>
        <v>0</v>
      </c>
      <c r="BT3487" s="90">
        <f>COUNTIF(X3485:X3489,"NS")</f>
        <v>0</v>
      </c>
      <c r="BU3487" s="90">
        <f t="shared" ref="BU3487" si="5479">COUNTIF(Y3485:Y3489,"NS")</f>
        <v>0</v>
      </c>
      <c r="BV3487" s="90">
        <f t="shared" ref="BV3487" si="5480">COUNTIF(Z3485:Z3489,"NS")</f>
        <v>0</v>
      </c>
      <c r="BW3487" s="90">
        <f t="shared" ref="BW3487" si="5481">COUNTIF(AA3485:AA3489,"NS")</f>
        <v>0</v>
      </c>
      <c r="BX3487" s="90">
        <f t="shared" ref="BX3487" si="5482">COUNTIF(AB3485:AB3489,"NS")</f>
        <v>0</v>
      </c>
      <c r="BY3487" s="90">
        <f t="shared" ref="BY3487" si="5483">COUNTIF(AC3485:AC3489,"NS")</f>
        <v>0</v>
      </c>
      <c r="BZ3487" s="90">
        <f t="shared" ref="BZ3487" si="5484">COUNTIF(AD3485:AD3489,"NS")</f>
        <v>0</v>
      </c>
      <c r="CO3487" s="186"/>
      <c r="CP3487" s="186"/>
      <c r="CQ3487" s="186"/>
      <c r="CR3487" s="186"/>
      <c r="CS3487" s="186"/>
      <c r="CT3487" s="186"/>
      <c r="CU3487" s="186"/>
      <c r="CV3487" s="186"/>
      <c r="CW3487" s="186"/>
      <c r="CX3487" s="186"/>
      <c r="CY3487" s="186"/>
      <c r="CZ3487" s="186"/>
      <c r="DA3487" s="186"/>
      <c r="DB3487" s="186"/>
      <c r="DC3487" s="186"/>
      <c r="DD3487" s="186"/>
      <c r="DE3487" s="186"/>
      <c r="DF3487" s="186"/>
      <c r="DG3487" s="186"/>
      <c r="DH3487" s="186"/>
      <c r="DI3487" s="186"/>
      <c r="DJ3487" s="186"/>
      <c r="DK3487" s="186"/>
      <c r="DL3487" s="186"/>
      <c r="DM3487" s="186"/>
      <c r="DN3487" s="186"/>
      <c r="DO3487" s="186"/>
      <c r="DP3487" s="186"/>
      <c r="DQ3487" s="186"/>
      <c r="DR3487" s="186"/>
    </row>
    <row r="3488" spans="1:123" ht="23.25" customHeight="1" x14ac:dyDescent="0.2">
      <c r="A3488" s="109"/>
      <c r="B3488" s="109"/>
      <c r="C3488" s="741"/>
      <c r="D3488" s="759"/>
      <c r="E3488" s="760"/>
      <c r="F3488" s="836"/>
      <c r="G3488" s="630" t="s">
        <v>590</v>
      </c>
      <c r="H3488" s="630"/>
      <c r="I3488" s="165"/>
      <c r="J3488" s="625" t="s">
        <v>585</v>
      </c>
      <c r="K3488" s="625"/>
      <c r="L3488" s="625"/>
      <c r="M3488" s="625"/>
      <c r="N3488" s="625"/>
      <c r="O3488" s="626"/>
      <c r="P3488" s="590"/>
      <c r="Q3488" s="591"/>
      <c r="R3488" s="590"/>
      <c r="S3488" s="591"/>
      <c r="T3488" s="590"/>
      <c r="U3488" s="591"/>
      <c r="V3488" s="243"/>
      <c r="W3488" s="243"/>
      <c r="X3488" s="243"/>
      <c r="Y3488" s="243"/>
      <c r="Z3488" s="243"/>
      <c r="AA3488" s="243"/>
      <c r="AB3488" s="243"/>
      <c r="AC3488" s="243"/>
      <c r="AD3488" s="243"/>
      <c r="AE3488" s="109"/>
      <c r="AG3488" s="130">
        <f t="shared" si="5292"/>
        <v>15</v>
      </c>
      <c r="AH3488" s="90">
        <f t="shared" si="5293"/>
        <v>0</v>
      </c>
      <c r="AI3488" s="130">
        <f t="shared" si="5294"/>
        <v>0</v>
      </c>
      <c r="AJ3488" s="130">
        <f t="shared" si="5295"/>
        <v>0</v>
      </c>
      <c r="AK3488" s="130">
        <f t="shared" si="5296"/>
        <v>0</v>
      </c>
      <c r="AL3488" s="130">
        <f t="shared" si="5297"/>
        <v>0</v>
      </c>
      <c r="AM3488" s="359">
        <f t="shared" si="5298"/>
        <v>0</v>
      </c>
      <c r="AN3488" s="130">
        <f t="shared" si="5299"/>
        <v>0</v>
      </c>
      <c r="AO3488" s="130">
        <f t="shared" si="5300"/>
        <v>0</v>
      </c>
      <c r="AP3488" s="130">
        <f t="shared" si="5301"/>
        <v>0</v>
      </c>
      <c r="AQ3488" s="130">
        <f t="shared" si="5302"/>
        <v>0</v>
      </c>
      <c r="AR3488" s="359">
        <f t="shared" si="5303"/>
        <v>0</v>
      </c>
      <c r="AS3488" s="130">
        <f t="shared" si="5304"/>
        <v>0</v>
      </c>
      <c r="AT3488" s="130">
        <f t="shared" si="5305"/>
        <v>0</v>
      </c>
      <c r="AU3488" s="130">
        <f t="shared" si="5306"/>
        <v>0</v>
      </c>
      <c r="AV3488" s="130">
        <f t="shared" si="5307"/>
        <v>0</v>
      </c>
      <c r="AW3488" s="359">
        <f t="shared" si="5308"/>
        <v>0</v>
      </c>
      <c r="AX3488" s="130">
        <f t="shared" si="5309"/>
        <v>0</v>
      </c>
      <c r="AY3488" s="130">
        <f t="shared" si="5310"/>
        <v>0</v>
      </c>
      <c r="AZ3488" s="130">
        <f t="shared" si="5311"/>
        <v>0</v>
      </c>
      <c r="BA3488" s="130">
        <f t="shared" si="5312"/>
        <v>0</v>
      </c>
      <c r="BB3488" s="359">
        <f t="shared" si="5313"/>
        <v>0</v>
      </c>
      <c r="BC3488" s="130">
        <f t="shared" si="5314"/>
        <v>0</v>
      </c>
      <c r="BD3488" s="130">
        <f t="shared" si="5315"/>
        <v>0</v>
      </c>
      <c r="BE3488" s="130">
        <f t="shared" si="5316"/>
        <v>0</v>
      </c>
      <c r="BF3488" s="130">
        <f t="shared" si="5317"/>
        <v>0</v>
      </c>
      <c r="BG3488" s="359">
        <f t="shared" si="5318"/>
        <v>0</v>
      </c>
      <c r="BH3488" s="130">
        <f t="shared" si="5319"/>
        <v>0</v>
      </c>
      <c r="BI3488" s="130">
        <f t="shared" si="5320"/>
        <v>0</v>
      </c>
      <c r="BJ3488" s="130">
        <f t="shared" si="5321"/>
        <v>0</v>
      </c>
      <c r="BK3488" s="130">
        <f t="shared" si="5322"/>
        <v>0</v>
      </c>
      <c r="BL3488" s="359">
        <f t="shared" si="5323"/>
        <v>0</v>
      </c>
      <c r="BM3488" s="90">
        <f t="shared" si="5324"/>
        <v>0</v>
      </c>
      <c r="BN3488" s="90" t="s">
        <v>2104</v>
      </c>
      <c r="BO3488" s="90">
        <f>P3484</f>
        <v>0</v>
      </c>
      <c r="BP3488" s="90">
        <f>R3484</f>
        <v>0</v>
      </c>
      <c r="BQ3488" s="90">
        <f>T3484</f>
        <v>0</v>
      </c>
      <c r="BR3488" s="90">
        <f>V3484</f>
        <v>0</v>
      </c>
      <c r="BS3488" s="90">
        <f t="shared" ref="BS3488" si="5485">W3484</f>
        <v>0</v>
      </c>
      <c r="BT3488" s="90">
        <f t="shared" ref="BT3488:BY3488" si="5486">X3484</f>
        <v>0</v>
      </c>
      <c r="BU3488" s="90">
        <f t="shared" si="5486"/>
        <v>0</v>
      </c>
      <c r="BV3488" s="90">
        <f t="shared" si="5486"/>
        <v>0</v>
      </c>
      <c r="BW3488" s="90">
        <f t="shared" si="5486"/>
        <v>0</v>
      </c>
      <c r="BX3488" s="90">
        <f t="shared" si="5486"/>
        <v>0</v>
      </c>
      <c r="BY3488" s="90">
        <f t="shared" si="5486"/>
        <v>0</v>
      </c>
      <c r="BZ3488" s="90">
        <f t="shared" ref="BZ3488" si="5487">AD3484</f>
        <v>0</v>
      </c>
      <c r="CO3488" s="186"/>
      <c r="CP3488" s="186"/>
      <c r="CQ3488" s="186"/>
      <c r="CR3488" s="186"/>
      <c r="CS3488" s="186"/>
      <c r="CT3488" s="186"/>
      <c r="CU3488" s="186"/>
      <c r="CV3488" s="186"/>
      <c r="CW3488" s="186"/>
      <c r="CX3488" s="186"/>
      <c r="CY3488" s="186"/>
      <c r="CZ3488" s="186"/>
      <c r="DA3488" s="186"/>
      <c r="DB3488" s="186"/>
      <c r="DC3488" s="186"/>
      <c r="DD3488" s="186"/>
      <c r="DE3488" s="186"/>
      <c r="DF3488" s="186"/>
      <c r="DG3488" s="186"/>
      <c r="DH3488" s="186"/>
      <c r="DI3488" s="186"/>
      <c r="DJ3488" s="186"/>
      <c r="DK3488" s="186"/>
      <c r="DL3488" s="186"/>
      <c r="DM3488" s="186"/>
      <c r="DN3488" s="186"/>
      <c r="DO3488" s="186"/>
      <c r="DP3488" s="186"/>
      <c r="DQ3488" s="186"/>
      <c r="DR3488" s="186"/>
    </row>
    <row r="3489" spans="1:123" ht="23.25" customHeight="1" x14ac:dyDescent="0.2">
      <c r="A3489" s="109"/>
      <c r="B3489" s="109"/>
      <c r="C3489" s="741"/>
      <c r="D3489" s="759"/>
      <c r="E3489" s="760"/>
      <c r="F3489" s="836"/>
      <c r="G3489" s="630" t="s">
        <v>591</v>
      </c>
      <c r="H3489" s="630"/>
      <c r="I3489" s="165"/>
      <c r="J3489" s="625" t="s">
        <v>586</v>
      </c>
      <c r="K3489" s="625"/>
      <c r="L3489" s="625"/>
      <c r="M3489" s="625"/>
      <c r="N3489" s="625"/>
      <c r="O3489" s="626"/>
      <c r="P3489" s="590"/>
      <c r="Q3489" s="591"/>
      <c r="R3489" s="590"/>
      <c r="S3489" s="591"/>
      <c r="T3489" s="590"/>
      <c r="U3489" s="591"/>
      <c r="V3489" s="243"/>
      <c r="W3489" s="243"/>
      <c r="X3489" s="243"/>
      <c r="Y3489" s="243"/>
      <c r="Z3489" s="243"/>
      <c r="AA3489" s="243"/>
      <c r="AB3489" s="243"/>
      <c r="AC3489" s="243"/>
      <c r="AD3489" s="243"/>
      <c r="AE3489" s="109"/>
      <c r="AG3489" s="130">
        <f t="shared" si="5292"/>
        <v>15</v>
      </c>
      <c r="AH3489" s="90">
        <f t="shared" si="5293"/>
        <v>0</v>
      </c>
      <c r="AI3489" s="130">
        <f t="shared" si="5294"/>
        <v>0</v>
      </c>
      <c r="AJ3489" s="130">
        <f t="shared" si="5295"/>
        <v>0</v>
      </c>
      <c r="AK3489" s="130">
        <f t="shared" si="5296"/>
        <v>0</v>
      </c>
      <c r="AL3489" s="130">
        <f t="shared" si="5297"/>
        <v>0</v>
      </c>
      <c r="AM3489" s="359">
        <f t="shared" si="5298"/>
        <v>0</v>
      </c>
      <c r="AN3489" s="130">
        <f t="shared" si="5299"/>
        <v>0</v>
      </c>
      <c r="AO3489" s="130">
        <f t="shared" si="5300"/>
        <v>0</v>
      </c>
      <c r="AP3489" s="130">
        <f t="shared" si="5301"/>
        <v>0</v>
      </c>
      <c r="AQ3489" s="130">
        <f t="shared" si="5302"/>
        <v>0</v>
      </c>
      <c r="AR3489" s="359">
        <f t="shared" si="5303"/>
        <v>0</v>
      </c>
      <c r="AS3489" s="130">
        <f t="shared" si="5304"/>
        <v>0</v>
      </c>
      <c r="AT3489" s="130">
        <f t="shared" si="5305"/>
        <v>0</v>
      </c>
      <c r="AU3489" s="130">
        <f t="shared" si="5306"/>
        <v>0</v>
      </c>
      <c r="AV3489" s="130">
        <f t="shared" si="5307"/>
        <v>0</v>
      </c>
      <c r="AW3489" s="359">
        <f t="shared" si="5308"/>
        <v>0</v>
      </c>
      <c r="AX3489" s="130">
        <f t="shared" si="5309"/>
        <v>0</v>
      </c>
      <c r="AY3489" s="130">
        <f t="shared" si="5310"/>
        <v>0</v>
      </c>
      <c r="AZ3489" s="130">
        <f t="shared" si="5311"/>
        <v>0</v>
      </c>
      <c r="BA3489" s="130">
        <f t="shared" si="5312"/>
        <v>0</v>
      </c>
      <c r="BB3489" s="359">
        <f t="shared" si="5313"/>
        <v>0</v>
      </c>
      <c r="BC3489" s="130">
        <f t="shared" si="5314"/>
        <v>0</v>
      </c>
      <c r="BD3489" s="130">
        <f t="shared" si="5315"/>
        <v>0</v>
      </c>
      <c r="BE3489" s="130">
        <f t="shared" si="5316"/>
        <v>0</v>
      </c>
      <c r="BF3489" s="130">
        <f t="shared" si="5317"/>
        <v>0</v>
      </c>
      <c r="BG3489" s="359">
        <f t="shared" si="5318"/>
        <v>0</v>
      </c>
      <c r="BH3489" s="130">
        <f t="shared" si="5319"/>
        <v>0</v>
      </c>
      <c r="BI3489" s="130">
        <f t="shared" si="5320"/>
        <v>0</v>
      </c>
      <c r="BJ3489" s="130">
        <f t="shared" si="5321"/>
        <v>0</v>
      </c>
      <c r="BK3489" s="130">
        <f t="shared" si="5322"/>
        <v>0</v>
      </c>
      <c r="BL3489" s="359">
        <f t="shared" si="5323"/>
        <v>0</v>
      </c>
      <c r="BM3489" s="90">
        <f t="shared" si="5324"/>
        <v>0</v>
      </c>
      <c r="CO3489" s="186"/>
      <c r="CP3489" s="186"/>
      <c r="CQ3489" s="186"/>
      <c r="CR3489" s="186"/>
      <c r="CS3489" s="186"/>
      <c r="CT3489" s="186"/>
      <c r="CU3489" s="186"/>
      <c r="CV3489" s="186"/>
      <c r="CW3489" s="186"/>
      <c r="CX3489" s="186"/>
      <c r="CY3489" s="186"/>
      <c r="CZ3489" s="186"/>
      <c r="DA3489" s="186"/>
      <c r="DB3489" s="186"/>
      <c r="DC3489" s="186"/>
      <c r="DD3489" s="186"/>
      <c r="DE3489" s="186"/>
      <c r="DF3489" s="186"/>
      <c r="DG3489" s="186"/>
      <c r="DH3489" s="186"/>
      <c r="DI3489" s="186"/>
      <c r="DJ3489" s="186"/>
      <c r="DK3489" s="186"/>
      <c r="DL3489" s="186"/>
      <c r="DM3489" s="186"/>
      <c r="DN3489" s="186"/>
      <c r="DO3489" s="186"/>
      <c r="DP3489" s="186"/>
      <c r="DQ3489" s="186"/>
      <c r="DR3489" s="186"/>
    </row>
    <row r="3490" spans="1:123" ht="15" customHeight="1" x14ac:dyDescent="0.2">
      <c r="A3490" s="109"/>
      <c r="B3490" s="109"/>
      <c r="C3490" s="741"/>
      <c r="D3490" s="759"/>
      <c r="E3490" s="760"/>
      <c r="F3490" s="836"/>
      <c r="G3490" s="629" t="s">
        <v>592</v>
      </c>
      <c r="H3490" s="629"/>
      <c r="I3490" s="587" t="s">
        <v>593</v>
      </c>
      <c r="J3490" s="588"/>
      <c r="K3490" s="588"/>
      <c r="L3490" s="588"/>
      <c r="M3490" s="588"/>
      <c r="N3490" s="588"/>
      <c r="O3490" s="589"/>
      <c r="P3490" s="590"/>
      <c r="Q3490" s="591"/>
      <c r="R3490" s="590"/>
      <c r="S3490" s="591"/>
      <c r="T3490" s="590"/>
      <c r="U3490" s="591"/>
      <c r="V3490" s="243"/>
      <c r="W3490" s="243"/>
      <c r="X3490" s="243"/>
      <c r="Y3490" s="243"/>
      <c r="Z3490" s="243"/>
      <c r="AA3490" s="243"/>
      <c r="AB3490" s="243"/>
      <c r="AC3490" s="243"/>
      <c r="AD3490" s="243"/>
      <c r="AE3490" s="109"/>
      <c r="AG3490" s="130">
        <f t="shared" si="5292"/>
        <v>15</v>
      </c>
      <c r="AH3490" s="90">
        <f t="shared" si="5293"/>
        <v>0</v>
      </c>
      <c r="AI3490" s="130">
        <f t="shared" si="5294"/>
        <v>0</v>
      </c>
      <c r="AJ3490" s="130">
        <f t="shared" si="5295"/>
        <v>0</v>
      </c>
      <c r="AK3490" s="130">
        <f t="shared" si="5296"/>
        <v>0</v>
      </c>
      <c r="AL3490" s="130">
        <f t="shared" si="5297"/>
        <v>0</v>
      </c>
      <c r="AM3490" s="359">
        <f t="shared" si="5298"/>
        <v>0</v>
      </c>
      <c r="AN3490" s="130">
        <f t="shared" si="5299"/>
        <v>0</v>
      </c>
      <c r="AO3490" s="130">
        <f t="shared" si="5300"/>
        <v>0</v>
      </c>
      <c r="AP3490" s="130">
        <f t="shared" si="5301"/>
        <v>0</v>
      </c>
      <c r="AQ3490" s="130">
        <f t="shared" si="5302"/>
        <v>0</v>
      </c>
      <c r="AR3490" s="359">
        <f t="shared" si="5303"/>
        <v>0</v>
      </c>
      <c r="AS3490" s="130">
        <f t="shared" si="5304"/>
        <v>0</v>
      </c>
      <c r="AT3490" s="130">
        <f t="shared" si="5305"/>
        <v>0</v>
      </c>
      <c r="AU3490" s="130">
        <f t="shared" si="5306"/>
        <v>0</v>
      </c>
      <c r="AV3490" s="130">
        <f t="shared" si="5307"/>
        <v>0</v>
      </c>
      <c r="AW3490" s="359">
        <f t="shared" si="5308"/>
        <v>0</v>
      </c>
      <c r="AX3490" s="130">
        <f t="shared" si="5309"/>
        <v>0</v>
      </c>
      <c r="AY3490" s="130">
        <f t="shared" si="5310"/>
        <v>0</v>
      </c>
      <c r="AZ3490" s="130">
        <f t="shared" si="5311"/>
        <v>0</v>
      </c>
      <c r="BA3490" s="130">
        <f t="shared" si="5312"/>
        <v>0</v>
      </c>
      <c r="BB3490" s="359">
        <f t="shared" si="5313"/>
        <v>0</v>
      </c>
      <c r="BC3490" s="130">
        <f t="shared" si="5314"/>
        <v>0</v>
      </c>
      <c r="BD3490" s="130">
        <f t="shared" si="5315"/>
        <v>0</v>
      </c>
      <c r="BE3490" s="130">
        <f t="shared" si="5316"/>
        <v>0</v>
      </c>
      <c r="BF3490" s="130">
        <f t="shared" si="5317"/>
        <v>0</v>
      </c>
      <c r="BG3490" s="359">
        <f t="shared" si="5318"/>
        <v>0</v>
      </c>
      <c r="BH3490" s="130">
        <f t="shared" si="5319"/>
        <v>0</v>
      </c>
      <c r="BI3490" s="130">
        <f t="shared" si="5320"/>
        <v>0</v>
      </c>
      <c r="BJ3490" s="130">
        <f t="shared" si="5321"/>
        <v>0</v>
      </c>
      <c r="BK3490" s="130">
        <f t="shared" si="5322"/>
        <v>0</v>
      </c>
      <c r="BL3490" s="359">
        <f t="shared" si="5323"/>
        <v>0</v>
      </c>
      <c r="BM3490" s="90">
        <f t="shared" si="5324"/>
        <v>0</v>
      </c>
      <c r="CO3490" s="186"/>
      <c r="CP3490" s="186"/>
      <c r="CQ3490" s="186"/>
      <c r="CR3490" s="186"/>
      <c r="CS3490" s="186"/>
      <c r="CT3490" s="186"/>
      <c r="CU3490" s="186"/>
      <c r="CV3490" s="186"/>
      <c r="CW3490" s="186"/>
      <c r="CX3490" s="186"/>
      <c r="CY3490" s="186"/>
      <c r="CZ3490" s="186"/>
      <c r="DA3490" s="186"/>
      <c r="DB3490" s="186"/>
      <c r="DC3490" s="186"/>
      <c r="DD3490" s="186"/>
      <c r="DE3490" s="186"/>
      <c r="DF3490" s="186"/>
      <c r="DG3490" s="186"/>
      <c r="DH3490" s="186"/>
      <c r="DI3490" s="186"/>
      <c r="DJ3490" s="186"/>
      <c r="DK3490" s="186"/>
      <c r="DL3490" s="186"/>
      <c r="DM3490" s="186"/>
      <c r="DN3490" s="186"/>
      <c r="DO3490" s="186"/>
      <c r="DP3490" s="186"/>
      <c r="DQ3490" s="186"/>
      <c r="DR3490" s="186"/>
    </row>
    <row r="3491" spans="1:123" ht="15" customHeight="1" x14ac:dyDescent="0.2">
      <c r="A3491" s="109"/>
      <c r="B3491" s="109"/>
      <c r="C3491" s="741"/>
      <c r="D3491" s="759"/>
      <c r="E3491" s="760"/>
      <c r="F3491" s="836"/>
      <c r="G3491" s="629" t="s">
        <v>594</v>
      </c>
      <c r="H3491" s="629"/>
      <c r="I3491" s="587" t="s">
        <v>595</v>
      </c>
      <c r="J3491" s="588"/>
      <c r="K3491" s="588"/>
      <c r="L3491" s="588"/>
      <c r="M3491" s="588"/>
      <c r="N3491" s="588"/>
      <c r="O3491" s="589"/>
      <c r="P3491" s="590"/>
      <c r="Q3491" s="591"/>
      <c r="R3491" s="590"/>
      <c r="S3491" s="591"/>
      <c r="T3491" s="590"/>
      <c r="U3491" s="591"/>
      <c r="V3491" s="243"/>
      <c r="W3491" s="243"/>
      <c r="X3491" s="243"/>
      <c r="Y3491" s="243"/>
      <c r="Z3491" s="243"/>
      <c r="AA3491" s="243"/>
      <c r="AB3491" s="243"/>
      <c r="AC3491" s="243"/>
      <c r="AD3491" s="243"/>
      <c r="AE3491" s="109"/>
      <c r="AG3491" s="130">
        <f t="shared" si="5292"/>
        <v>15</v>
      </c>
      <c r="AH3491" s="90">
        <f t="shared" si="5293"/>
        <v>0</v>
      </c>
      <c r="AI3491" s="130">
        <f t="shared" si="5294"/>
        <v>0</v>
      </c>
      <c r="AJ3491" s="130">
        <f t="shared" si="5295"/>
        <v>0</v>
      </c>
      <c r="AK3491" s="130">
        <f t="shared" si="5296"/>
        <v>0</v>
      </c>
      <c r="AL3491" s="130">
        <f t="shared" si="5297"/>
        <v>0</v>
      </c>
      <c r="AM3491" s="359">
        <f t="shared" si="5298"/>
        <v>0</v>
      </c>
      <c r="AN3491" s="130">
        <f t="shared" si="5299"/>
        <v>0</v>
      </c>
      <c r="AO3491" s="130">
        <f t="shared" si="5300"/>
        <v>0</v>
      </c>
      <c r="AP3491" s="130">
        <f t="shared" si="5301"/>
        <v>0</v>
      </c>
      <c r="AQ3491" s="130">
        <f t="shared" si="5302"/>
        <v>0</v>
      </c>
      <c r="AR3491" s="359">
        <f t="shared" si="5303"/>
        <v>0</v>
      </c>
      <c r="AS3491" s="130">
        <f t="shared" si="5304"/>
        <v>0</v>
      </c>
      <c r="AT3491" s="130">
        <f t="shared" si="5305"/>
        <v>0</v>
      </c>
      <c r="AU3491" s="130">
        <f t="shared" si="5306"/>
        <v>0</v>
      </c>
      <c r="AV3491" s="130">
        <f t="shared" si="5307"/>
        <v>0</v>
      </c>
      <c r="AW3491" s="359">
        <f t="shared" si="5308"/>
        <v>0</v>
      </c>
      <c r="AX3491" s="130">
        <f t="shared" si="5309"/>
        <v>0</v>
      </c>
      <c r="AY3491" s="130">
        <f t="shared" si="5310"/>
        <v>0</v>
      </c>
      <c r="AZ3491" s="130">
        <f t="shared" si="5311"/>
        <v>0</v>
      </c>
      <c r="BA3491" s="130">
        <f t="shared" si="5312"/>
        <v>0</v>
      </c>
      <c r="BB3491" s="359">
        <f t="shared" si="5313"/>
        <v>0</v>
      </c>
      <c r="BC3491" s="130">
        <f t="shared" si="5314"/>
        <v>0</v>
      </c>
      <c r="BD3491" s="130">
        <f t="shared" si="5315"/>
        <v>0</v>
      </c>
      <c r="BE3491" s="130">
        <f t="shared" si="5316"/>
        <v>0</v>
      </c>
      <c r="BF3491" s="130">
        <f t="shared" si="5317"/>
        <v>0</v>
      </c>
      <c r="BG3491" s="359">
        <f t="shared" si="5318"/>
        <v>0</v>
      </c>
      <c r="BH3491" s="130">
        <f t="shared" si="5319"/>
        <v>0</v>
      </c>
      <c r="BI3491" s="130">
        <f t="shared" si="5320"/>
        <v>0</v>
      </c>
      <c r="BJ3491" s="130">
        <f t="shared" si="5321"/>
        <v>0</v>
      </c>
      <c r="BK3491" s="130">
        <f t="shared" si="5322"/>
        <v>0</v>
      </c>
      <c r="BL3491" s="359">
        <f t="shared" si="5323"/>
        <v>0</v>
      </c>
      <c r="BM3491" s="90">
        <f t="shared" si="5324"/>
        <v>0</v>
      </c>
      <c r="CO3491" s="186"/>
      <c r="CP3491" s="186"/>
      <c r="CQ3491" s="186"/>
      <c r="CR3491" s="186"/>
      <c r="CS3491" s="186"/>
      <c r="CT3491" s="186"/>
      <c r="CU3491" s="186"/>
      <c r="CV3491" s="186"/>
      <c r="CW3491" s="186"/>
      <c r="CX3491" s="186"/>
      <c r="CY3491" s="186"/>
      <c r="CZ3491" s="186"/>
      <c r="DA3491" s="186"/>
      <c r="DB3491" s="186"/>
      <c r="DC3491" s="186"/>
      <c r="DD3491" s="186"/>
      <c r="DE3491" s="186"/>
      <c r="DF3491" s="186"/>
      <c r="DG3491" s="186"/>
      <c r="DH3491" s="186"/>
      <c r="DI3491" s="186"/>
      <c r="DJ3491" s="186"/>
      <c r="DK3491" s="186"/>
      <c r="DL3491" s="186"/>
      <c r="DM3491" s="186"/>
      <c r="DN3491" s="186"/>
      <c r="DO3491" s="186"/>
      <c r="DP3491" s="186"/>
      <c r="DQ3491" s="186"/>
      <c r="DR3491" s="186"/>
    </row>
    <row r="3492" spans="1:123" ht="24" customHeight="1" x14ac:dyDescent="0.2">
      <c r="A3492" s="109"/>
      <c r="B3492" s="109"/>
      <c r="C3492" s="742"/>
      <c r="D3492" s="761"/>
      <c r="E3492" s="762"/>
      <c r="F3492" s="837"/>
      <c r="G3492" s="629" t="s">
        <v>596</v>
      </c>
      <c r="H3492" s="629"/>
      <c r="I3492" s="587" t="s">
        <v>597</v>
      </c>
      <c r="J3492" s="588"/>
      <c r="K3492" s="588"/>
      <c r="L3492" s="588"/>
      <c r="M3492" s="588"/>
      <c r="N3492" s="588"/>
      <c r="O3492" s="589"/>
      <c r="P3492" s="590"/>
      <c r="Q3492" s="591"/>
      <c r="R3492" s="590"/>
      <c r="S3492" s="591"/>
      <c r="T3492" s="590"/>
      <c r="U3492" s="591"/>
      <c r="V3492" s="243"/>
      <c r="W3492" s="243"/>
      <c r="X3492" s="243"/>
      <c r="Y3492" s="243"/>
      <c r="Z3492" s="243"/>
      <c r="AA3492" s="243"/>
      <c r="AB3492" s="243"/>
      <c r="AC3492" s="243"/>
      <c r="AD3492" s="243"/>
      <c r="AE3492" s="109"/>
      <c r="AG3492" s="130">
        <f t="shared" si="5292"/>
        <v>15</v>
      </c>
      <c r="AH3492" s="90">
        <f t="shared" si="5293"/>
        <v>0</v>
      </c>
      <c r="AI3492" s="130">
        <f t="shared" si="5294"/>
        <v>0</v>
      </c>
      <c r="AJ3492" s="130">
        <f t="shared" si="5295"/>
        <v>0</v>
      </c>
      <c r="AK3492" s="130">
        <f t="shared" si="5296"/>
        <v>0</v>
      </c>
      <c r="AL3492" s="130">
        <f t="shared" si="5297"/>
        <v>0</v>
      </c>
      <c r="AM3492" s="359">
        <f t="shared" si="5298"/>
        <v>0</v>
      </c>
      <c r="AN3492" s="130">
        <f t="shared" si="5299"/>
        <v>0</v>
      </c>
      <c r="AO3492" s="130">
        <f t="shared" si="5300"/>
        <v>0</v>
      </c>
      <c r="AP3492" s="130">
        <f t="shared" si="5301"/>
        <v>0</v>
      </c>
      <c r="AQ3492" s="130">
        <f t="shared" si="5302"/>
        <v>0</v>
      </c>
      <c r="AR3492" s="359">
        <f t="shared" si="5303"/>
        <v>0</v>
      </c>
      <c r="AS3492" s="130">
        <f t="shared" si="5304"/>
        <v>0</v>
      </c>
      <c r="AT3492" s="130">
        <f t="shared" si="5305"/>
        <v>0</v>
      </c>
      <c r="AU3492" s="130">
        <f t="shared" si="5306"/>
        <v>0</v>
      </c>
      <c r="AV3492" s="130">
        <f t="shared" si="5307"/>
        <v>0</v>
      </c>
      <c r="AW3492" s="359">
        <f t="shared" si="5308"/>
        <v>0</v>
      </c>
      <c r="AX3492" s="130">
        <f t="shared" si="5309"/>
        <v>0</v>
      </c>
      <c r="AY3492" s="130">
        <f t="shared" si="5310"/>
        <v>0</v>
      </c>
      <c r="AZ3492" s="130">
        <f t="shared" si="5311"/>
        <v>0</v>
      </c>
      <c r="BA3492" s="130">
        <f t="shared" si="5312"/>
        <v>0</v>
      </c>
      <c r="BB3492" s="359">
        <f t="shared" si="5313"/>
        <v>0</v>
      </c>
      <c r="BC3492" s="130">
        <f t="shared" si="5314"/>
        <v>0</v>
      </c>
      <c r="BD3492" s="130">
        <f t="shared" si="5315"/>
        <v>0</v>
      </c>
      <c r="BE3492" s="130">
        <f t="shared" si="5316"/>
        <v>0</v>
      </c>
      <c r="BF3492" s="130">
        <f t="shared" si="5317"/>
        <v>0</v>
      </c>
      <c r="BG3492" s="359">
        <f t="shared" si="5318"/>
        <v>0</v>
      </c>
      <c r="BH3492" s="130">
        <f t="shared" si="5319"/>
        <v>0</v>
      </c>
      <c r="BI3492" s="130">
        <f t="shared" si="5320"/>
        <v>0</v>
      </c>
      <c r="BJ3492" s="130">
        <f t="shared" si="5321"/>
        <v>0</v>
      </c>
      <c r="BK3492" s="130">
        <f t="shared" si="5322"/>
        <v>0</v>
      </c>
      <c r="BL3492" s="359">
        <f t="shared" si="5323"/>
        <v>0</v>
      </c>
      <c r="BM3492" s="90">
        <f t="shared" si="5324"/>
        <v>0</v>
      </c>
      <c r="BO3492" s="246" t="s">
        <v>2104</v>
      </c>
      <c r="BP3492" s="246" t="s">
        <v>2048</v>
      </c>
      <c r="BQ3492" s="246" t="s">
        <v>2049</v>
      </c>
      <c r="BR3492" s="246" t="s">
        <v>84</v>
      </c>
      <c r="BS3492" s="246" t="s">
        <v>2048</v>
      </c>
      <c r="BT3492" s="246" t="s">
        <v>2049</v>
      </c>
      <c r="BU3492" s="246" t="s">
        <v>84</v>
      </c>
      <c r="BV3492" s="246" t="s">
        <v>2048</v>
      </c>
      <c r="BW3492" s="246" t="s">
        <v>2049</v>
      </c>
      <c r="BX3492" s="246" t="s">
        <v>84</v>
      </c>
      <c r="BY3492" s="246" t="s">
        <v>2048</v>
      </c>
      <c r="BZ3492" s="246" t="s">
        <v>2049</v>
      </c>
      <c r="CO3492" s="186"/>
      <c r="CP3492" s="186"/>
      <c r="CQ3492" s="186"/>
      <c r="CR3492" s="186"/>
      <c r="CS3492" s="186"/>
      <c r="CT3492" s="186"/>
      <c r="CU3492" s="186"/>
      <c r="CV3492" s="186"/>
      <c r="CW3492" s="186"/>
      <c r="CX3492" s="186"/>
      <c r="CY3492" s="186"/>
      <c r="CZ3492" s="186"/>
      <c r="DA3492" s="186"/>
      <c r="DB3492" s="186"/>
      <c r="DC3492" s="186"/>
      <c r="DD3492" s="186"/>
      <c r="DE3492" s="186"/>
      <c r="DF3492" s="186"/>
      <c r="DG3492" s="186"/>
      <c r="DH3492" s="186"/>
      <c r="DI3492" s="186"/>
      <c r="DJ3492" s="186"/>
      <c r="DK3492" s="186"/>
      <c r="DL3492" s="186"/>
      <c r="DM3492" s="186"/>
      <c r="DN3492" s="186"/>
      <c r="DO3492" s="186"/>
      <c r="DP3492" s="186"/>
      <c r="DQ3492" s="186"/>
      <c r="DR3492" s="186"/>
    </row>
    <row r="3493" spans="1:123" s="186" customFormat="1" ht="15" customHeight="1" x14ac:dyDescent="0.25">
      <c r="A3493" s="235"/>
      <c r="B3493" s="235"/>
      <c r="C3493" s="632" t="s">
        <v>623</v>
      </c>
      <c r="D3493" s="757" t="s">
        <v>624</v>
      </c>
      <c r="E3493" s="758"/>
      <c r="F3493" s="835"/>
      <c r="G3493" s="653" t="s">
        <v>600</v>
      </c>
      <c r="H3493" s="653"/>
      <c r="I3493" s="654" t="s">
        <v>601</v>
      </c>
      <c r="J3493" s="655"/>
      <c r="K3493" s="655"/>
      <c r="L3493" s="655"/>
      <c r="M3493" s="655"/>
      <c r="N3493" s="655"/>
      <c r="O3493" s="656"/>
      <c r="P3493" s="732"/>
      <c r="Q3493" s="733"/>
      <c r="R3493" s="732"/>
      <c r="S3493" s="733"/>
      <c r="T3493" s="732"/>
      <c r="U3493" s="733"/>
      <c r="V3493" s="17"/>
      <c r="W3493" s="17"/>
      <c r="X3493" s="17"/>
      <c r="Y3493" s="17"/>
      <c r="Z3493" s="17"/>
      <c r="AA3493" s="17"/>
      <c r="AB3493" s="17"/>
      <c r="AC3493" s="17"/>
      <c r="AD3493" s="17"/>
      <c r="AE3493" s="235"/>
      <c r="AF3493" s="237"/>
      <c r="AG3493" s="178">
        <f t="shared" si="5292"/>
        <v>15</v>
      </c>
      <c r="AH3493" s="186">
        <f t="shared" si="5293"/>
        <v>0</v>
      </c>
      <c r="AI3493" s="178">
        <f t="shared" si="5294"/>
        <v>0</v>
      </c>
      <c r="AJ3493" s="178">
        <f t="shared" si="5295"/>
        <v>0</v>
      </c>
      <c r="AK3493" s="178">
        <f t="shared" si="5296"/>
        <v>0</v>
      </c>
      <c r="AL3493" s="130">
        <f t="shared" si="5297"/>
        <v>0</v>
      </c>
      <c r="AM3493" s="359">
        <f t="shared" si="5298"/>
        <v>0</v>
      </c>
      <c r="AN3493" s="178">
        <f t="shared" si="5299"/>
        <v>0</v>
      </c>
      <c r="AO3493" s="178">
        <f t="shared" si="5300"/>
        <v>0</v>
      </c>
      <c r="AP3493" s="178">
        <f t="shared" si="5301"/>
        <v>0</v>
      </c>
      <c r="AQ3493" s="178">
        <f t="shared" si="5302"/>
        <v>0</v>
      </c>
      <c r="AR3493" s="359">
        <f t="shared" si="5303"/>
        <v>0</v>
      </c>
      <c r="AS3493" s="178">
        <f t="shared" si="5304"/>
        <v>0</v>
      </c>
      <c r="AT3493" s="178">
        <f t="shared" si="5305"/>
        <v>0</v>
      </c>
      <c r="AU3493" s="178">
        <f t="shared" si="5306"/>
        <v>0</v>
      </c>
      <c r="AV3493" s="178">
        <f t="shared" si="5307"/>
        <v>0</v>
      </c>
      <c r="AW3493" s="359">
        <f t="shared" si="5308"/>
        <v>0</v>
      </c>
      <c r="AX3493" s="178">
        <f t="shared" si="5309"/>
        <v>0</v>
      </c>
      <c r="AY3493" s="178">
        <f t="shared" si="5310"/>
        <v>0</v>
      </c>
      <c r="AZ3493" s="178">
        <f t="shared" si="5311"/>
        <v>0</v>
      </c>
      <c r="BA3493" s="178">
        <f t="shared" si="5312"/>
        <v>0</v>
      </c>
      <c r="BB3493" s="359">
        <f t="shared" si="5313"/>
        <v>0</v>
      </c>
      <c r="BC3493" s="178">
        <f t="shared" si="5314"/>
        <v>0</v>
      </c>
      <c r="BD3493" s="178">
        <f t="shared" si="5315"/>
        <v>0</v>
      </c>
      <c r="BE3493" s="178">
        <f t="shared" si="5316"/>
        <v>0</v>
      </c>
      <c r="BF3493" s="178">
        <f t="shared" si="5317"/>
        <v>0</v>
      </c>
      <c r="BG3493" s="359">
        <f t="shared" si="5318"/>
        <v>0</v>
      </c>
      <c r="BH3493" s="178">
        <f t="shared" si="5319"/>
        <v>0</v>
      </c>
      <c r="BI3493" s="178">
        <f t="shared" si="5320"/>
        <v>0</v>
      </c>
      <c r="BJ3493" s="178">
        <f t="shared" si="5321"/>
        <v>0</v>
      </c>
      <c r="BK3493" s="178">
        <f t="shared" si="5322"/>
        <v>0</v>
      </c>
      <c r="BL3493" s="359">
        <f t="shared" si="5323"/>
        <v>0</v>
      </c>
      <c r="BM3493" s="186">
        <f t="shared" si="5324"/>
        <v>0</v>
      </c>
      <c r="BN3493" s="186" t="s">
        <v>2077</v>
      </c>
      <c r="BO3493" s="178">
        <f>IF($AG$3378=$AH$3378,0,IF(
OR(
AND(BO3497=0,BO3496&gt;0),
AND(BO3497="NS",BO3495&gt;0),
AND(BO3497="NS",BO3495=0,BO3496=0)),1,
IF(OR(
AND(BO3496&gt;=2,BO3495&lt;BO3497),
AND(BO3497="NS",BO3495=0,BO3496&gt;0),
BO3497=BO3495,
AND(BO3497="NA",BO3496=0,BO3495=0,BO3494&gt;0)),0,1)))</f>
        <v>0</v>
      </c>
      <c r="BP3493" s="178">
        <f t="shared" ref="BP3493" si="5488">IF($AG$3378=$AH$3378,0,IF(
OR(
AND(BP3497=0,BP3496&gt;0),
AND(BP3497="NS",BP3495&gt;0),
AND(BP3497="NS",BP3495=0,BP3496=0)),1,
IF(OR(
AND(BP3496&gt;=2,BP3495&lt;BP3497),
AND(BP3497="NS",BP3495=0,BP3496&gt;0),
BP3497=BP3495,
AND(BP3497="NA",BP3496=0,BP3495=0,BP3494&gt;0)),0,1)))</f>
        <v>0</v>
      </c>
      <c r="BQ3493" s="178">
        <f t="shared" ref="BQ3493" si="5489">IF($AG$3378=$AH$3378,0,IF(
OR(
AND(BQ3497=0,BQ3496&gt;0),
AND(BQ3497="NS",BQ3495&gt;0),
AND(BQ3497="NS",BQ3495=0,BQ3496=0)),1,
IF(OR(
AND(BQ3496&gt;=2,BQ3495&lt;BQ3497),
AND(BQ3497="NS",BQ3495=0,BQ3496&gt;0),
BQ3497=BQ3495,
AND(BQ3497="NA",BQ3496=0,BQ3495=0,BQ3494&gt;0)),0,1)))</f>
        <v>0</v>
      </c>
      <c r="BR3493" s="178">
        <f t="shared" ref="BR3493" si="5490">IF($AG$3378=$AH$3378,0,IF(
OR(
AND(BR3497=0,BR3496&gt;0),
AND(BR3497="NS",BR3495&gt;0),
AND(BR3497="NS",BR3495=0,BR3496=0)),1,
IF(OR(
AND(BR3496&gt;=2,BR3495&lt;BR3497),
AND(BR3497="NS",BR3495=0,BR3496&gt;0),
BR3497=BR3495,
AND(BR3497="NA",BR3496=0,BR3495=0,BR3494&gt;0)),0,1)))</f>
        <v>0</v>
      </c>
      <c r="BS3493" s="178">
        <f t="shared" ref="BS3493" si="5491">IF($AG$3378=$AH$3378,0,IF(
OR(
AND(BS3497=0,BS3496&gt;0),
AND(BS3497="NS",BS3495&gt;0),
AND(BS3497="NS",BS3495=0,BS3496=0)),1,
IF(OR(
AND(BS3496&gt;=2,BS3495&lt;BS3497),
AND(BS3497="NS",BS3495=0,BS3496&gt;0),
BS3497=BS3495,
AND(BS3497="NA",BS3496=0,BS3495=0,BS3494&gt;0)),0,1)))</f>
        <v>0</v>
      </c>
      <c r="BT3493" s="178">
        <f t="shared" ref="BT3493" si="5492">IF($AG$3378=$AH$3378,0,IF(
OR(
AND(BT3497=0,BT3496&gt;0),
AND(BT3497="NS",BT3495&gt;0),
AND(BT3497="NS",BT3495=0,BT3496=0)),1,
IF(OR(
AND(BT3496&gt;=2,BT3495&lt;BT3497),
AND(BT3497="NS",BT3495=0,BT3496&gt;0),
BT3497=BT3495,
AND(BT3497="NA",BT3496=0,BT3495=0,BT3494&gt;0)),0,1)))</f>
        <v>0</v>
      </c>
      <c r="BU3493" s="178">
        <f t="shared" ref="BU3493" si="5493">IF($AG$3378=$AH$3378,0,IF(
OR(
AND(BU3497=0,BU3496&gt;0),
AND(BU3497="NS",BU3495&gt;0),
AND(BU3497="NS",BU3495=0,BU3496=0)),1,
IF(OR(
AND(BU3496&gt;=2,BU3495&lt;BU3497),
AND(BU3497="NS",BU3495=0,BU3496&gt;0),
BU3497=BU3495,
AND(BU3497="NA",BU3496=0,BU3495=0,BU3494&gt;0)),0,1)))</f>
        <v>0</v>
      </c>
      <c r="BV3493" s="178">
        <f t="shared" ref="BV3493" si="5494">IF($AG$3378=$AH$3378,0,IF(
OR(
AND(BV3497=0,BV3496&gt;0),
AND(BV3497="NS",BV3495&gt;0),
AND(BV3497="NS",BV3495=0,BV3496=0)),1,
IF(OR(
AND(BV3496&gt;=2,BV3495&lt;BV3497),
AND(BV3497="NS",BV3495=0,BV3496&gt;0),
BV3497=BV3495,
AND(BV3497="NA",BV3496=0,BV3495=0,BV3494&gt;0)),0,1)))</f>
        <v>0</v>
      </c>
      <c r="BW3493" s="178">
        <f t="shared" ref="BW3493" si="5495">IF($AG$3378=$AH$3378,0,IF(
OR(
AND(BW3497=0,BW3496&gt;0),
AND(BW3497="NS",BW3495&gt;0),
AND(BW3497="NS",BW3495=0,BW3496=0)),1,
IF(OR(
AND(BW3496&gt;=2,BW3495&lt;BW3497),
AND(BW3497="NS",BW3495=0,BW3496&gt;0),
BW3497=BW3495,
AND(BW3497="NA",BW3496=0,BW3495=0,BW3494&gt;0)),0,1)))</f>
        <v>0</v>
      </c>
      <c r="BX3493" s="178">
        <f t="shared" ref="BX3493" si="5496">IF($AG$3378=$AH$3378,0,IF(
OR(
AND(BX3497=0,BX3496&gt;0),
AND(BX3497="NS",BX3495&gt;0),
AND(BX3497="NS",BX3495=0,BX3496=0)),1,
IF(OR(
AND(BX3496&gt;=2,BX3495&lt;BX3497),
AND(BX3497="NS",BX3495=0,BX3496&gt;0),
BX3497=BX3495,
AND(BX3497="NA",BX3496=0,BX3495=0,BX3494&gt;0)),0,1)))</f>
        <v>0</v>
      </c>
      <c r="BY3493" s="178">
        <f t="shared" ref="BY3493" si="5497">IF($AG$3378=$AH$3378,0,IF(
OR(
AND(BY3497=0,BY3496&gt;0),
AND(BY3497="NS",BY3495&gt;0),
AND(BY3497="NS",BY3495=0,BY3496=0)),1,
IF(OR(
AND(BY3496&gt;=2,BY3495&lt;BY3497),
AND(BY3497="NS",BY3495=0,BY3496&gt;0),
BY3497=BY3495,
AND(BY3497="NA",BY3496=0,BY3495=0,BY3494&gt;0)),0,1)))</f>
        <v>0</v>
      </c>
      <c r="BZ3493" s="178">
        <f t="shared" ref="BZ3493" si="5498">IF($AG$3378=$AH$3378,0,IF(
OR(
AND(BZ3497=0,BZ3496&gt;0),
AND(BZ3497="NS",BZ3495&gt;0),
AND(BZ3497="NS",BZ3495=0,BZ3496=0)),1,
IF(OR(
AND(BZ3496&gt;=2,BZ3495&lt;BZ3497),
AND(BZ3497="NS",BZ3495=0,BZ3496&gt;0),
BZ3497=BZ3495,
AND(BZ3497="NA",BZ3496=0,BZ3495=0,BZ3494&gt;0)),0,1)))</f>
        <v>0</v>
      </c>
      <c r="CA3493" s="186">
        <f>SUM(BO3493:BZ3493)</f>
        <v>0</v>
      </c>
      <c r="CN3493" s="237"/>
      <c r="CO3493" s="297" t="s">
        <v>2171</v>
      </c>
      <c r="CP3493" s="297">
        <f>IF(AND(SUM(P3493,P3502,P3505:Q3507)=0,SUM(COUNTIF(P3493,"NS"),COUNTIF(P3502,"NS"),COUNTIF(P3505:Q3507,"NS")&gt;0)),"NS",SUM(P3493,P3502,P3505:Q3507))</f>
        <v>0</v>
      </c>
      <c r="CQ3493" s="297">
        <f>IF(AND(SUM(R3493,R3502,R3505:S3507)=0,SUM(COUNTIF(R3493,"NS"),COUNTIF(R3502,"NS"),COUNTIF(R3505:S3507,"NS")&gt;0)),"NS",SUM(R3493,R3502,R3505:S3507))</f>
        <v>0</v>
      </c>
      <c r="CR3493" s="297">
        <f>IF(AND(SUM(T3493,T3502,T3505:U3507)=0,SUM(COUNTIF(T3493,"NS"),COUNTIF(T3502,"NS"),COUNTIF(T3505:U3507,"NS")&gt;0)),"NS",SUM(T3493,T3502,T3505:U3507))</f>
        <v>0</v>
      </c>
      <c r="CS3493" s="297">
        <f t="shared" ref="CS3493" si="5499">IF(AND(SUM(V3493,V3502,V3505:V3507)=0,SUM(COUNTIF(V3493,"NS"),COUNTIF(V3502,"NS"),COUNTIF(V3505:V3507,"NS")&gt;0)),"NS",SUM(V3493,V3502,V3505:V3507))</f>
        <v>0</v>
      </c>
      <c r="CT3493" s="297">
        <f t="shared" ref="CT3493" si="5500">IF(AND(SUM(W3493,W3502,W3505:W3507)=0,SUM(COUNTIF(W3493,"NS"),COUNTIF(W3502,"NS"),COUNTIF(W3505:W3507,"NS")&gt;0)),"NS",SUM(W3493,W3502,W3505:W3507))</f>
        <v>0</v>
      </c>
      <c r="CU3493" s="297">
        <f t="shared" ref="CU3493" si="5501">IF(AND(SUM(X3493,X3502,X3505:X3507)=0,SUM(COUNTIF(X3493,"NS"),COUNTIF(X3502,"NS"),COUNTIF(X3505:X3507,"NS")&gt;0)),"NS",SUM(X3493,X3502,X3505:X3507))</f>
        <v>0</v>
      </c>
      <c r="CV3493" s="297">
        <f t="shared" ref="CV3493" si="5502">IF(AND(SUM(Y3493,Y3502,Y3505:Y3507)=0,SUM(COUNTIF(Y3493,"NS"),COUNTIF(Y3502,"NS"),COUNTIF(Y3505:Y3507,"NS")&gt;0)),"NS",SUM(Y3493,Y3502,Y3505:Y3507))</f>
        <v>0</v>
      </c>
      <c r="CW3493" s="297">
        <f t="shared" ref="CW3493" si="5503">IF(AND(SUM(Z3493,Z3502,Z3505:Z3507)=0,SUM(COUNTIF(Z3493,"NS"),COUNTIF(Z3502,"NS"),COUNTIF(Z3505:Z3507,"NS")&gt;0)),"NS",SUM(Z3493,Z3502,Z3505:Z3507))</f>
        <v>0</v>
      </c>
      <c r="CX3493" s="297">
        <f t="shared" ref="CX3493" si="5504">IF(AND(SUM(AA3493,AA3502,AA3505:AA3507)=0,SUM(COUNTIF(AA3493,"NS"),COUNTIF(AA3502,"NS"),COUNTIF(AA3505:AA3507,"NS")&gt;0)),"NS",SUM(AA3493,AA3502,AA3505:AA3507))</f>
        <v>0</v>
      </c>
      <c r="CY3493" s="297">
        <f t="shared" ref="CY3493" si="5505">IF(AND(SUM(AB3493,AB3502,AB3505:AB3507)=0,SUM(COUNTIF(AB3493,"NS"),COUNTIF(AB3502,"NS"),COUNTIF(AB3505:AB3507,"NS")&gt;0)),"NS",SUM(AB3493,AB3502,AB3505:AB3507))</f>
        <v>0</v>
      </c>
      <c r="CZ3493" s="297">
        <f t="shared" ref="CZ3493" si="5506">IF(AND(SUM(AC3493,AC3502,AC3505:AC3507)=0,SUM(COUNTIF(AC3493,"NS"),COUNTIF(AC3502,"NS"),COUNTIF(AC3505:AC3507,"NS")&gt;0)),"NS",SUM(AC3493,AC3502,AC3505:AC3507))</f>
        <v>0</v>
      </c>
      <c r="DA3493" s="297">
        <f t="shared" ref="DA3493" si="5507">IF(AND(SUM(AD3493,AD3502,AD3505:AD3507)=0,SUM(COUNTIF(AD3493,"NS"),COUNTIF(AD3502,"NS"),COUNTIF(AD3505:AD3507,"NS")&gt;0)),"NS",SUM(AD3493,AD3502,AD3505:AD3507))</f>
        <v>0</v>
      </c>
      <c r="DS3493" s="237"/>
    </row>
    <row r="3494" spans="1:123" ht="24" customHeight="1" x14ac:dyDescent="0.25">
      <c r="A3494" s="109"/>
      <c r="B3494" s="109"/>
      <c r="C3494" s="633"/>
      <c r="D3494" s="759"/>
      <c r="E3494" s="760"/>
      <c r="F3494" s="836"/>
      <c r="G3494" s="581" t="s">
        <v>602</v>
      </c>
      <c r="H3494" s="581"/>
      <c r="I3494" s="165"/>
      <c r="J3494" s="625" t="s">
        <v>305</v>
      </c>
      <c r="K3494" s="625"/>
      <c r="L3494" s="625"/>
      <c r="M3494" s="625"/>
      <c r="N3494" s="625"/>
      <c r="O3494" s="626"/>
      <c r="P3494" s="590"/>
      <c r="Q3494" s="591"/>
      <c r="R3494" s="590"/>
      <c r="S3494" s="591"/>
      <c r="T3494" s="590"/>
      <c r="U3494" s="591"/>
      <c r="V3494" s="243"/>
      <c r="W3494" s="243"/>
      <c r="X3494" s="243"/>
      <c r="Y3494" s="243"/>
      <c r="Z3494" s="243"/>
      <c r="AA3494" s="243"/>
      <c r="AB3494" s="243"/>
      <c r="AC3494" s="243"/>
      <c r="AD3494" s="243"/>
      <c r="AE3494" s="109"/>
      <c r="AG3494" s="130">
        <f t="shared" si="5292"/>
        <v>15</v>
      </c>
      <c r="AH3494" s="90">
        <f t="shared" si="5293"/>
        <v>0</v>
      </c>
      <c r="AI3494" s="130">
        <f t="shared" si="5294"/>
        <v>0</v>
      </c>
      <c r="AJ3494" s="130">
        <f t="shared" si="5295"/>
        <v>0</v>
      </c>
      <c r="AK3494" s="130">
        <f t="shared" si="5296"/>
        <v>0</v>
      </c>
      <c r="AL3494" s="130">
        <f t="shared" si="5297"/>
        <v>0</v>
      </c>
      <c r="AM3494" s="359">
        <f t="shared" si="5298"/>
        <v>0</v>
      </c>
      <c r="AN3494" s="130">
        <f t="shared" si="5299"/>
        <v>0</v>
      </c>
      <c r="AO3494" s="130">
        <f t="shared" si="5300"/>
        <v>0</v>
      </c>
      <c r="AP3494" s="130">
        <f t="shared" si="5301"/>
        <v>0</v>
      </c>
      <c r="AQ3494" s="130">
        <f t="shared" si="5302"/>
        <v>0</v>
      </c>
      <c r="AR3494" s="359">
        <f t="shared" si="5303"/>
        <v>0</v>
      </c>
      <c r="AS3494" s="130">
        <f t="shared" si="5304"/>
        <v>0</v>
      </c>
      <c r="AT3494" s="130">
        <f t="shared" si="5305"/>
        <v>0</v>
      </c>
      <c r="AU3494" s="130">
        <f t="shared" si="5306"/>
        <v>0</v>
      </c>
      <c r="AV3494" s="130">
        <f t="shared" si="5307"/>
        <v>0</v>
      </c>
      <c r="AW3494" s="359">
        <f t="shared" si="5308"/>
        <v>0</v>
      </c>
      <c r="AX3494" s="130">
        <f t="shared" si="5309"/>
        <v>0</v>
      </c>
      <c r="AY3494" s="130">
        <f t="shared" si="5310"/>
        <v>0</v>
      </c>
      <c r="AZ3494" s="130">
        <f t="shared" si="5311"/>
        <v>0</v>
      </c>
      <c r="BA3494" s="130">
        <f t="shared" si="5312"/>
        <v>0</v>
      </c>
      <c r="BB3494" s="359">
        <f t="shared" si="5313"/>
        <v>0</v>
      </c>
      <c r="BC3494" s="130">
        <f t="shared" si="5314"/>
        <v>0</v>
      </c>
      <c r="BD3494" s="130">
        <f t="shared" si="5315"/>
        <v>0</v>
      </c>
      <c r="BE3494" s="130">
        <f t="shared" si="5316"/>
        <v>0</v>
      </c>
      <c r="BF3494" s="130">
        <f t="shared" si="5317"/>
        <v>0</v>
      </c>
      <c r="BG3494" s="359">
        <f t="shared" si="5318"/>
        <v>0</v>
      </c>
      <c r="BH3494" s="130">
        <f t="shared" si="5319"/>
        <v>0</v>
      </c>
      <c r="BI3494" s="130">
        <f t="shared" si="5320"/>
        <v>0</v>
      </c>
      <c r="BJ3494" s="130">
        <f t="shared" si="5321"/>
        <v>0</v>
      </c>
      <c r="BK3494" s="130">
        <f t="shared" si="5322"/>
        <v>0</v>
      </c>
      <c r="BL3494" s="359">
        <f t="shared" si="5323"/>
        <v>0</v>
      </c>
      <c r="BM3494" s="90">
        <f t="shared" si="5324"/>
        <v>0</v>
      </c>
      <c r="BN3494" s="90" t="s">
        <v>2058</v>
      </c>
      <c r="BO3494" s="90">
        <f>COUNTIF(P3494:Q3501,"NA")</f>
        <v>0</v>
      </c>
      <c r="BP3494" s="90">
        <f>COUNTIF(R3494:S3501,"NA")</f>
        <v>0</v>
      </c>
      <c r="BQ3494" s="90">
        <f>COUNTIF(T3494:U3501,"NA")</f>
        <v>0</v>
      </c>
      <c r="BR3494" s="90">
        <f t="shared" ref="BR3494:BZ3494" si="5508">COUNTIF(V3494:V3501,"NA")</f>
        <v>0</v>
      </c>
      <c r="BS3494" s="90">
        <f t="shared" si="5508"/>
        <v>0</v>
      </c>
      <c r="BT3494" s="90">
        <f t="shared" si="5508"/>
        <v>0</v>
      </c>
      <c r="BU3494" s="90">
        <f t="shared" si="5508"/>
        <v>0</v>
      </c>
      <c r="BV3494" s="90">
        <f t="shared" si="5508"/>
        <v>0</v>
      </c>
      <c r="BW3494" s="90">
        <f t="shared" si="5508"/>
        <v>0</v>
      </c>
      <c r="BX3494" s="90">
        <f t="shared" si="5508"/>
        <v>0</v>
      </c>
      <c r="BY3494" s="90">
        <f t="shared" si="5508"/>
        <v>0</v>
      </c>
      <c r="BZ3494" s="90">
        <f t="shared" si="5508"/>
        <v>0</v>
      </c>
      <c r="CO3494" s="297" t="s">
        <v>2078</v>
      </c>
      <c r="CP3494" s="297">
        <f>SUM(P3493,P3502,P3505:Q3506)</f>
        <v>0</v>
      </c>
      <c r="CQ3494" s="297">
        <f>SUM(R3493,R3502,R3505:S3506)</f>
        <v>0</v>
      </c>
      <c r="CR3494" s="297">
        <f>SUM(T3493,T3502,T3505:U3506)</f>
        <v>0</v>
      </c>
      <c r="CS3494" s="297">
        <f t="shared" ref="CS3494" si="5509">SUM(V3493,V3502,V3505:V3506)</f>
        <v>0</v>
      </c>
      <c r="CT3494" s="297">
        <f t="shared" ref="CT3494" si="5510">SUM(W3493,W3502,W3505:W3506)</f>
        <v>0</v>
      </c>
      <c r="CU3494" s="297">
        <f t="shared" ref="CU3494" si="5511">SUM(X3493,X3502,X3505:X3506)</f>
        <v>0</v>
      </c>
      <c r="CV3494" s="297">
        <f t="shared" ref="CV3494" si="5512">SUM(Y3493,Y3502,Y3505:Y3506)</f>
        <v>0</v>
      </c>
      <c r="CW3494" s="297">
        <f t="shared" ref="CW3494" si="5513">SUM(Z3493,Z3502,Z3505:Z3506)</f>
        <v>0</v>
      </c>
      <c r="CX3494" s="297">
        <f t="shared" ref="CX3494" si="5514">SUM(AA3493,AA3502,AA3505:AA3506)</f>
        <v>0</v>
      </c>
      <c r="CY3494" s="297">
        <f t="shared" ref="CY3494" si="5515">SUM(AB3493,AB3502,AB3505:AB3506)</f>
        <v>0</v>
      </c>
      <c r="CZ3494" s="297">
        <f t="shared" ref="CZ3494" si="5516">SUM(AC3493,AC3502,AC3505:AC3506)</f>
        <v>0</v>
      </c>
      <c r="DA3494" s="297">
        <f t="shared" ref="DA3494" si="5517">SUM(AD3493,AD3502,AD3505:AD3506)</f>
        <v>0</v>
      </c>
      <c r="DB3494" s="186"/>
      <c r="DC3494" s="186"/>
      <c r="DD3494" s="186"/>
      <c r="DE3494" s="186"/>
      <c r="DF3494" s="186"/>
      <c r="DG3494" s="186"/>
      <c r="DH3494" s="186"/>
      <c r="DI3494" s="186"/>
      <c r="DJ3494" s="186"/>
      <c r="DK3494" s="186"/>
      <c r="DL3494" s="186"/>
      <c r="DM3494" s="186"/>
      <c r="DN3494" s="186"/>
      <c r="DO3494" s="186"/>
      <c r="DP3494" s="186"/>
      <c r="DQ3494" s="186"/>
      <c r="DR3494" s="186"/>
    </row>
    <row r="3495" spans="1:123" ht="15" customHeight="1" x14ac:dyDescent="0.25">
      <c r="A3495" s="109"/>
      <c r="B3495" s="109"/>
      <c r="C3495" s="633"/>
      <c r="D3495" s="759"/>
      <c r="E3495" s="760"/>
      <c r="F3495" s="836"/>
      <c r="G3495" s="581" t="s">
        <v>603</v>
      </c>
      <c r="H3495" s="581"/>
      <c r="I3495" s="165"/>
      <c r="J3495" s="625" t="s">
        <v>301</v>
      </c>
      <c r="K3495" s="625"/>
      <c r="L3495" s="625"/>
      <c r="M3495" s="625"/>
      <c r="N3495" s="625"/>
      <c r="O3495" s="626"/>
      <c r="P3495" s="590"/>
      <c r="Q3495" s="591"/>
      <c r="R3495" s="590"/>
      <c r="S3495" s="591"/>
      <c r="T3495" s="590"/>
      <c r="U3495" s="591"/>
      <c r="V3495" s="243"/>
      <c r="W3495" s="243"/>
      <c r="X3495" s="243"/>
      <c r="Y3495" s="243"/>
      <c r="Z3495" s="243"/>
      <c r="AA3495" s="243"/>
      <c r="AB3495" s="243"/>
      <c r="AC3495" s="243"/>
      <c r="AD3495" s="243"/>
      <c r="AE3495" s="109"/>
      <c r="AG3495" s="130">
        <f t="shared" si="5292"/>
        <v>15</v>
      </c>
      <c r="AH3495" s="90">
        <f t="shared" si="5293"/>
        <v>0</v>
      </c>
      <c r="AI3495" s="130">
        <f t="shared" si="5294"/>
        <v>0</v>
      </c>
      <c r="AJ3495" s="130">
        <f t="shared" si="5295"/>
        <v>0</v>
      </c>
      <c r="AK3495" s="130">
        <f t="shared" si="5296"/>
        <v>0</v>
      </c>
      <c r="AL3495" s="130">
        <f t="shared" si="5297"/>
        <v>0</v>
      </c>
      <c r="AM3495" s="359">
        <f t="shared" si="5298"/>
        <v>0</v>
      </c>
      <c r="AN3495" s="130">
        <f t="shared" si="5299"/>
        <v>0</v>
      </c>
      <c r="AO3495" s="130">
        <f t="shared" si="5300"/>
        <v>0</v>
      </c>
      <c r="AP3495" s="130">
        <f t="shared" si="5301"/>
        <v>0</v>
      </c>
      <c r="AQ3495" s="130">
        <f t="shared" si="5302"/>
        <v>0</v>
      </c>
      <c r="AR3495" s="359">
        <f t="shared" si="5303"/>
        <v>0</v>
      </c>
      <c r="AS3495" s="130">
        <f t="shared" si="5304"/>
        <v>0</v>
      </c>
      <c r="AT3495" s="130">
        <f t="shared" si="5305"/>
        <v>0</v>
      </c>
      <c r="AU3495" s="130">
        <f t="shared" si="5306"/>
        <v>0</v>
      </c>
      <c r="AV3495" s="130">
        <f t="shared" si="5307"/>
        <v>0</v>
      </c>
      <c r="AW3495" s="359">
        <f t="shared" si="5308"/>
        <v>0</v>
      </c>
      <c r="AX3495" s="130">
        <f t="shared" si="5309"/>
        <v>0</v>
      </c>
      <c r="AY3495" s="130">
        <f t="shared" si="5310"/>
        <v>0</v>
      </c>
      <c r="AZ3495" s="130">
        <f t="shared" si="5311"/>
        <v>0</v>
      </c>
      <c r="BA3495" s="130">
        <f t="shared" si="5312"/>
        <v>0</v>
      </c>
      <c r="BB3495" s="359">
        <f t="shared" si="5313"/>
        <v>0</v>
      </c>
      <c r="BC3495" s="130">
        <f t="shared" si="5314"/>
        <v>0</v>
      </c>
      <c r="BD3495" s="130">
        <f t="shared" si="5315"/>
        <v>0</v>
      </c>
      <c r="BE3495" s="130">
        <f t="shared" si="5316"/>
        <v>0</v>
      </c>
      <c r="BF3495" s="130">
        <f t="shared" si="5317"/>
        <v>0</v>
      </c>
      <c r="BG3495" s="359">
        <f t="shared" si="5318"/>
        <v>0</v>
      </c>
      <c r="BH3495" s="130">
        <f t="shared" si="5319"/>
        <v>0</v>
      </c>
      <c r="BI3495" s="130">
        <f t="shared" si="5320"/>
        <v>0</v>
      </c>
      <c r="BJ3495" s="130">
        <f t="shared" si="5321"/>
        <v>0</v>
      </c>
      <c r="BK3495" s="130">
        <f t="shared" si="5322"/>
        <v>0</v>
      </c>
      <c r="BL3495" s="359">
        <f t="shared" si="5323"/>
        <v>0</v>
      </c>
      <c r="BM3495" s="90">
        <f t="shared" si="5324"/>
        <v>0</v>
      </c>
      <c r="BN3495" s="90" t="s">
        <v>2078</v>
      </c>
      <c r="BO3495" s="90">
        <f>SUM(P3494:Q3501)</f>
        <v>0</v>
      </c>
      <c r="BP3495" s="90">
        <f>SUM(R3494:S3501)</f>
        <v>0</v>
      </c>
      <c r="BQ3495" s="90">
        <f>SUM(T3494:U3501)</f>
        <v>0</v>
      </c>
      <c r="BR3495" s="90">
        <f t="shared" ref="BR3495:BZ3495" si="5518">SUM(V3494:V3501)</f>
        <v>0</v>
      </c>
      <c r="BS3495" s="90">
        <f t="shared" si="5518"/>
        <v>0</v>
      </c>
      <c r="BT3495" s="90">
        <f t="shared" si="5518"/>
        <v>0</v>
      </c>
      <c r="BU3495" s="90">
        <f t="shared" si="5518"/>
        <v>0</v>
      </c>
      <c r="BV3495" s="90">
        <f t="shared" si="5518"/>
        <v>0</v>
      </c>
      <c r="BW3495" s="90">
        <f t="shared" si="5518"/>
        <v>0</v>
      </c>
      <c r="BX3495" s="90">
        <f t="shared" si="5518"/>
        <v>0</v>
      </c>
      <c r="BY3495" s="90">
        <f t="shared" si="5518"/>
        <v>0</v>
      </c>
      <c r="BZ3495" s="90">
        <f t="shared" si="5518"/>
        <v>0</v>
      </c>
      <c r="CO3495" s="297" t="s">
        <v>2029</v>
      </c>
      <c r="CP3495" s="297">
        <f>SUM(COUNTIF(P3493,"NS"),COUNTIF(P3502,"NS"),COUNTIF(P3505:Q3506,"NS"))</f>
        <v>0</v>
      </c>
      <c r="CQ3495" s="297">
        <f>SUM(COUNTIF(R3493,"NS"),COUNTIF(R3502,"NS"),COUNTIF(R3505:S3506,"NS"))</f>
        <v>0</v>
      </c>
      <c r="CR3495" s="297">
        <f>SUM(COUNTIF(T3493,"NS"),COUNTIF(T3502,"NS"),COUNTIF(T3505:U3506,"NS"))</f>
        <v>0</v>
      </c>
      <c r="CS3495" s="297">
        <f t="shared" ref="CS3495" si="5519">SUM(COUNTIF(V3493,"NS"),COUNTIF(V3502,"NS"),COUNTIF(V3505:V3506,"NS"))</f>
        <v>0</v>
      </c>
      <c r="CT3495" s="297">
        <f t="shared" ref="CT3495" si="5520">SUM(COUNTIF(W3493,"NS"),COUNTIF(W3502,"NS"),COUNTIF(W3505:W3506,"NS"))</f>
        <v>0</v>
      </c>
      <c r="CU3495" s="297">
        <f t="shared" ref="CU3495" si="5521">SUM(COUNTIF(X3493,"NS"),COUNTIF(X3502,"NS"),COUNTIF(X3505:X3506,"NS"))</f>
        <v>0</v>
      </c>
      <c r="CV3495" s="297">
        <f t="shared" ref="CV3495" si="5522">SUM(COUNTIF(Y3493,"NS"),COUNTIF(Y3502,"NS"),COUNTIF(Y3505:Y3506,"NS"))</f>
        <v>0</v>
      </c>
      <c r="CW3495" s="297">
        <f t="shared" ref="CW3495" si="5523">SUM(COUNTIF(Z3493,"NS"),COUNTIF(Z3502,"NS"),COUNTIF(Z3505:Z3506,"NS"))</f>
        <v>0</v>
      </c>
      <c r="CX3495" s="297">
        <f t="shared" ref="CX3495" si="5524">SUM(COUNTIF(AA3493,"NS"),COUNTIF(AA3502,"NS"),COUNTIF(AA3505:AA3506,"NS"))</f>
        <v>0</v>
      </c>
      <c r="CY3495" s="297">
        <f t="shared" ref="CY3495" si="5525">SUM(COUNTIF(AB3493,"NS"),COUNTIF(AB3502,"NS"),COUNTIF(AB3505:AB3506,"NS"))</f>
        <v>0</v>
      </c>
      <c r="CZ3495" s="297">
        <f t="shared" ref="CZ3495" si="5526">SUM(COUNTIF(AC3493,"NS"),COUNTIF(AC3502,"NS"),COUNTIF(AC3505:AC3506,"NS"))</f>
        <v>0</v>
      </c>
      <c r="DA3495" s="297">
        <f t="shared" ref="DA3495" si="5527">SUM(COUNTIF(AD3493,"NS"),COUNTIF(AD3502,"NS"),COUNTIF(AD3505:AD3506,"NS"))</f>
        <v>0</v>
      </c>
      <c r="DB3495" s="186"/>
      <c r="DC3495" s="186"/>
      <c r="DD3495" s="186"/>
      <c r="DE3495" s="186"/>
      <c r="DF3495" s="186"/>
      <c r="DG3495" s="186"/>
      <c r="DH3495" s="186"/>
      <c r="DI3495" s="186"/>
      <c r="DJ3495" s="186"/>
      <c r="DK3495" s="186"/>
      <c r="DL3495" s="186"/>
      <c r="DM3495" s="186"/>
      <c r="DN3495" s="186"/>
      <c r="DO3495" s="186"/>
      <c r="DP3495" s="186"/>
      <c r="DQ3495" s="186"/>
      <c r="DR3495" s="186"/>
    </row>
    <row r="3496" spans="1:123" ht="15" customHeight="1" x14ac:dyDescent="0.25">
      <c r="A3496" s="109"/>
      <c r="B3496" s="109"/>
      <c r="C3496" s="633"/>
      <c r="D3496" s="759"/>
      <c r="E3496" s="760"/>
      <c r="F3496" s="836"/>
      <c r="G3496" s="581" t="s">
        <v>604</v>
      </c>
      <c r="H3496" s="581"/>
      <c r="I3496" s="165"/>
      <c r="J3496" s="625" t="s">
        <v>302</v>
      </c>
      <c r="K3496" s="625"/>
      <c r="L3496" s="625"/>
      <c r="M3496" s="625"/>
      <c r="N3496" s="625"/>
      <c r="O3496" s="626"/>
      <c r="P3496" s="590"/>
      <c r="Q3496" s="591"/>
      <c r="R3496" s="590"/>
      <c r="S3496" s="591"/>
      <c r="T3496" s="590"/>
      <c r="U3496" s="591"/>
      <c r="V3496" s="243"/>
      <c r="W3496" s="243"/>
      <c r="X3496" s="243"/>
      <c r="Y3496" s="243"/>
      <c r="Z3496" s="243"/>
      <c r="AA3496" s="243"/>
      <c r="AB3496" s="243"/>
      <c r="AC3496" s="243"/>
      <c r="AD3496" s="243"/>
      <c r="AE3496" s="109"/>
      <c r="AG3496" s="130">
        <f t="shared" si="5292"/>
        <v>15</v>
      </c>
      <c r="AH3496" s="90">
        <f t="shared" si="5293"/>
        <v>0</v>
      </c>
      <c r="AI3496" s="130">
        <f t="shared" si="5294"/>
        <v>0</v>
      </c>
      <c r="AJ3496" s="130">
        <f t="shared" si="5295"/>
        <v>0</v>
      </c>
      <c r="AK3496" s="130">
        <f t="shared" si="5296"/>
        <v>0</v>
      </c>
      <c r="AL3496" s="130">
        <f t="shared" si="5297"/>
        <v>0</v>
      </c>
      <c r="AM3496" s="359">
        <f t="shared" si="5298"/>
        <v>0</v>
      </c>
      <c r="AN3496" s="130">
        <f t="shared" si="5299"/>
        <v>0</v>
      </c>
      <c r="AO3496" s="130">
        <f t="shared" si="5300"/>
        <v>0</v>
      </c>
      <c r="AP3496" s="130">
        <f t="shared" si="5301"/>
        <v>0</v>
      </c>
      <c r="AQ3496" s="130">
        <f t="shared" si="5302"/>
        <v>0</v>
      </c>
      <c r="AR3496" s="359">
        <f t="shared" si="5303"/>
        <v>0</v>
      </c>
      <c r="AS3496" s="130">
        <f t="shared" si="5304"/>
        <v>0</v>
      </c>
      <c r="AT3496" s="130">
        <f t="shared" si="5305"/>
        <v>0</v>
      </c>
      <c r="AU3496" s="130">
        <f t="shared" si="5306"/>
        <v>0</v>
      </c>
      <c r="AV3496" s="130">
        <f t="shared" si="5307"/>
        <v>0</v>
      </c>
      <c r="AW3496" s="359">
        <f t="shared" si="5308"/>
        <v>0</v>
      </c>
      <c r="AX3496" s="130">
        <f t="shared" si="5309"/>
        <v>0</v>
      </c>
      <c r="AY3496" s="130">
        <f t="shared" si="5310"/>
        <v>0</v>
      </c>
      <c r="AZ3496" s="130">
        <f t="shared" si="5311"/>
        <v>0</v>
      </c>
      <c r="BA3496" s="130">
        <f t="shared" si="5312"/>
        <v>0</v>
      </c>
      <c r="BB3496" s="359">
        <f t="shared" si="5313"/>
        <v>0</v>
      </c>
      <c r="BC3496" s="130">
        <f t="shared" si="5314"/>
        <v>0</v>
      </c>
      <c r="BD3496" s="130">
        <f t="shared" si="5315"/>
        <v>0</v>
      </c>
      <c r="BE3496" s="130">
        <f t="shared" si="5316"/>
        <v>0</v>
      </c>
      <c r="BF3496" s="130">
        <f t="shared" si="5317"/>
        <v>0</v>
      </c>
      <c r="BG3496" s="359">
        <f t="shared" si="5318"/>
        <v>0</v>
      </c>
      <c r="BH3496" s="130">
        <f t="shared" si="5319"/>
        <v>0</v>
      </c>
      <c r="BI3496" s="130">
        <f t="shared" si="5320"/>
        <v>0</v>
      </c>
      <c r="BJ3496" s="130">
        <f t="shared" si="5321"/>
        <v>0</v>
      </c>
      <c r="BK3496" s="130">
        <f t="shared" si="5322"/>
        <v>0</v>
      </c>
      <c r="BL3496" s="359">
        <f t="shared" si="5323"/>
        <v>0</v>
      </c>
      <c r="BM3496" s="90">
        <f t="shared" si="5324"/>
        <v>0</v>
      </c>
      <c r="BN3496" s="90" t="s">
        <v>2029</v>
      </c>
      <c r="BO3496" s="90">
        <f>COUNTIF(P3494:Q3501,"NS")</f>
        <v>0</v>
      </c>
      <c r="BP3496" s="90">
        <f>COUNTIF(R3494:S3501,"NS")</f>
        <v>0</v>
      </c>
      <c r="BQ3496" s="90">
        <f>COUNTIF(T3494:U3501,"NS")</f>
        <v>0</v>
      </c>
      <c r="BR3496" s="90">
        <f t="shared" ref="BR3496:BZ3496" si="5528">COUNTIF(V3494:V3501,"NS")</f>
        <v>0</v>
      </c>
      <c r="BS3496" s="90">
        <f t="shared" si="5528"/>
        <v>0</v>
      </c>
      <c r="BT3496" s="90">
        <f t="shared" si="5528"/>
        <v>0</v>
      </c>
      <c r="BU3496" s="90">
        <f t="shared" si="5528"/>
        <v>0</v>
      </c>
      <c r="BV3496" s="90">
        <f t="shared" si="5528"/>
        <v>0</v>
      </c>
      <c r="BW3496" s="90">
        <f t="shared" si="5528"/>
        <v>0</v>
      </c>
      <c r="BX3496" s="90">
        <f t="shared" si="5528"/>
        <v>0</v>
      </c>
      <c r="BY3496" s="90">
        <f t="shared" si="5528"/>
        <v>0</v>
      </c>
      <c r="BZ3496" s="90">
        <f t="shared" si="5528"/>
        <v>0</v>
      </c>
      <c r="CO3496" s="298">
        <v>0.25</v>
      </c>
      <c r="CP3496" s="299">
        <f>IF(CP3493="ns",0,CP3493*0.25)</f>
        <v>0</v>
      </c>
      <c r="CQ3496" s="299">
        <f t="shared" ref="CQ3496:DA3496" si="5529">IF(CQ3493="ns",0,CQ3493*0.25)</f>
        <v>0</v>
      </c>
      <c r="CR3496" s="299">
        <f t="shared" si="5529"/>
        <v>0</v>
      </c>
      <c r="CS3496" s="299">
        <f t="shared" si="5529"/>
        <v>0</v>
      </c>
      <c r="CT3496" s="299">
        <f t="shared" si="5529"/>
        <v>0</v>
      </c>
      <c r="CU3496" s="299">
        <f t="shared" si="5529"/>
        <v>0</v>
      </c>
      <c r="CV3496" s="299">
        <f t="shared" si="5529"/>
        <v>0</v>
      </c>
      <c r="CW3496" s="299">
        <f t="shared" si="5529"/>
        <v>0</v>
      </c>
      <c r="CX3496" s="299">
        <f t="shared" si="5529"/>
        <v>0</v>
      </c>
      <c r="CY3496" s="299">
        <f t="shared" si="5529"/>
        <v>0</v>
      </c>
      <c r="CZ3496" s="299">
        <f t="shared" si="5529"/>
        <v>0</v>
      </c>
      <c r="DA3496" s="299">
        <f t="shared" si="5529"/>
        <v>0</v>
      </c>
      <c r="DB3496" s="186"/>
      <c r="DC3496" s="186"/>
      <c r="DD3496" s="186"/>
      <c r="DE3496" s="186"/>
      <c r="DF3496" s="186"/>
      <c r="DG3496" s="186"/>
      <c r="DH3496" s="186"/>
      <c r="DI3496" s="186"/>
      <c r="DJ3496" s="186"/>
      <c r="DK3496" s="186"/>
      <c r="DL3496" s="186"/>
      <c r="DM3496" s="186"/>
      <c r="DN3496" s="186"/>
      <c r="DO3496" s="186"/>
      <c r="DP3496" s="186"/>
      <c r="DQ3496" s="186"/>
      <c r="DR3496" s="186"/>
    </row>
    <row r="3497" spans="1:123" ht="15" customHeight="1" x14ac:dyDescent="0.25">
      <c r="A3497" s="109"/>
      <c r="B3497" s="109"/>
      <c r="C3497" s="633"/>
      <c r="D3497" s="759"/>
      <c r="E3497" s="760"/>
      <c r="F3497" s="836"/>
      <c r="G3497" s="581" t="s">
        <v>605</v>
      </c>
      <c r="H3497" s="581"/>
      <c r="I3497" s="165"/>
      <c r="J3497" s="625" t="s">
        <v>308</v>
      </c>
      <c r="K3497" s="625"/>
      <c r="L3497" s="625"/>
      <c r="M3497" s="625"/>
      <c r="N3497" s="625"/>
      <c r="O3497" s="626"/>
      <c r="P3497" s="590"/>
      <c r="Q3497" s="591"/>
      <c r="R3497" s="590"/>
      <c r="S3497" s="591"/>
      <c r="T3497" s="590"/>
      <c r="U3497" s="591"/>
      <c r="V3497" s="243"/>
      <c r="W3497" s="243"/>
      <c r="X3497" s="243"/>
      <c r="Y3497" s="243"/>
      <c r="Z3497" s="243"/>
      <c r="AA3497" s="243"/>
      <c r="AB3497" s="243"/>
      <c r="AC3497" s="243"/>
      <c r="AD3497" s="243"/>
      <c r="AE3497" s="109"/>
      <c r="AG3497" s="130">
        <f t="shared" si="5292"/>
        <v>15</v>
      </c>
      <c r="AH3497" s="90">
        <f t="shared" si="5293"/>
        <v>0</v>
      </c>
      <c r="AI3497" s="130">
        <f t="shared" si="5294"/>
        <v>0</v>
      </c>
      <c r="AJ3497" s="130">
        <f t="shared" si="5295"/>
        <v>0</v>
      </c>
      <c r="AK3497" s="130">
        <f t="shared" si="5296"/>
        <v>0</v>
      </c>
      <c r="AL3497" s="130">
        <f t="shared" si="5297"/>
        <v>0</v>
      </c>
      <c r="AM3497" s="359">
        <f t="shared" si="5298"/>
        <v>0</v>
      </c>
      <c r="AN3497" s="130">
        <f t="shared" si="5299"/>
        <v>0</v>
      </c>
      <c r="AO3497" s="130">
        <f t="shared" si="5300"/>
        <v>0</v>
      </c>
      <c r="AP3497" s="130">
        <f t="shared" si="5301"/>
        <v>0</v>
      </c>
      <c r="AQ3497" s="130">
        <f t="shared" si="5302"/>
        <v>0</v>
      </c>
      <c r="AR3497" s="359">
        <f t="shared" si="5303"/>
        <v>0</v>
      </c>
      <c r="AS3497" s="130">
        <f t="shared" si="5304"/>
        <v>0</v>
      </c>
      <c r="AT3497" s="130">
        <f t="shared" si="5305"/>
        <v>0</v>
      </c>
      <c r="AU3497" s="130">
        <f t="shared" si="5306"/>
        <v>0</v>
      </c>
      <c r="AV3497" s="130">
        <f t="shared" si="5307"/>
        <v>0</v>
      </c>
      <c r="AW3497" s="359">
        <f t="shared" si="5308"/>
        <v>0</v>
      </c>
      <c r="AX3497" s="130">
        <f t="shared" si="5309"/>
        <v>0</v>
      </c>
      <c r="AY3497" s="130">
        <f t="shared" si="5310"/>
        <v>0</v>
      </c>
      <c r="AZ3497" s="130">
        <f t="shared" si="5311"/>
        <v>0</v>
      </c>
      <c r="BA3497" s="130">
        <f t="shared" si="5312"/>
        <v>0</v>
      </c>
      <c r="BB3497" s="359">
        <f t="shared" si="5313"/>
        <v>0</v>
      </c>
      <c r="BC3497" s="130">
        <f t="shared" si="5314"/>
        <v>0</v>
      </c>
      <c r="BD3497" s="130">
        <f t="shared" si="5315"/>
        <v>0</v>
      </c>
      <c r="BE3497" s="130">
        <f t="shared" si="5316"/>
        <v>0</v>
      </c>
      <c r="BF3497" s="130">
        <f t="shared" si="5317"/>
        <v>0</v>
      </c>
      <c r="BG3497" s="359">
        <f t="shared" si="5318"/>
        <v>0</v>
      </c>
      <c r="BH3497" s="130">
        <f t="shared" si="5319"/>
        <v>0</v>
      </c>
      <c r="BI3497" s="130">
        <f t="shared" si="5320"/>
        <v>0</v>
      </c>
      <c r="BJ3497" s="130">
        <f t="shared" si="5321"/>
        <v>0</v>
      </c>
      <c r="BK3497" s="130">
        <f t="shared" si="5322"/>
        <v>0</v>
      </c>
      <c r="BL3497" s="359">
        <f t="shared" si="5323"/>
        <v>0</v>
      </c>
      <c r="BM3497" s="90">
        <f t="shared" si="5324"/>
        <v>0</v>
      </c>
      <c r="BN3497" s="90" t="s">
        <v>2104</v>
      </c>
      <c r="BO3497" s="90">
        <f>P3493</f>
        <v>0</v>
      </c>
      <c r="BP3497" s="90">
        <f>R3493</f>
        <v>0</v>
      </c>
      <c r="BQ3497" s="90">
        <f>T3493</f>
        <v>0</v>
      </c>
      <c r="BR3497" s="90">
        <f>V3493</f>
        <v>0</v>
      </c>
      <c r="BS3497" s="90">
        <f t="shared" ref="BS3497" si="5530">W3493</f>
        <v>0</v>
      </c>
      <c r="BT3497" s="90">
        <f t="shared" ref="BT3497:BY3497" si="5531">X3493</f>
        <v>0</v>
      </c>
      <c r="BU3497" s="90">
        <f t="shared" si="5531"/>
        <v>0</v>
      </c>
      <c r="BV3497" s="90">
        <f t="shared" si="5531"/>
        <v>0</v>
      </c>
      <c r="BW3497" s="90">
        <f t="shared" si="5531"/>
        <v>0</v>
      </c>
      <c r="BX3497" s="90">
        <f t="shared" si="5531"/>
        <v>0</v>
      </c>
      <c r="BY3497" s="90">
        <f t="shared" si="5531"/>
        <v>0</v>
      </c>
      <c r="BZ3497" s="90">
        <f t="shared" ref="BZ3497" si="5532">AD3493</f>
        <v>0</v>
      </c>
      <c r="CO3497" s="297" t="s">
        <v>72</v>
      </c>
      <c r="CP3497" s="297">
        <f>P3507</f>
        <v>0</v>
      </c>
      <c r="CQ3497" s="297">
        <f>R3507</f>
        <v>0</v>
      </c>
      <c r="CR3497" s="297">
        <f>T3507</f>
        <v>0</v>
      </c>
      <c r="CS3497" s="297">
        <f>V3507</f>
        <v>0</v>
      </c>
      <c r="CT3497" s="297">
        <f>W3507</f>
        <v>0</v>
      </c>
      <c r="CU3497" s="297">
        <f>X3507</f>
        <v>0</v>
      </c>
      <c r="CV3497" s="297">
        <f t="shared" ref="CV3497" si="5533">Y3507</f>
        <v>0</v>
      </c>
      <c r="CW3497" s="297">
        <f t="shared" ref="CW3497" si="5534">Z3507</f>
        <v>0</v>
      </c>
      <c r="CX3497" s="297">
        <f t="shared" ref="CX3497" si="5535">AA3507</f>
        <v>0</v>
      </c>
      <c r="CY3497" s="297">
        <f t="shared" ref="CY3497" si="5536">AB3507</f>
        <v>0</v>
      </c>
      <c r="CZ3497" s="297">
        <f t="shared" ref="CZ3497" si="5537">AC3507</f>
        <v>0</v>
      </c>
      <c r="DA3497" s="297">
        <f t="shared" ref="DA3497" si="5538">AD3507</f>
        <v>0</v>
      </c>
      <c r="DB3497" s="186"/>
      <c r="DC3497" s="186"/>
      <c r="DD3497" s="186"/>
      <c r="DE3497" s="186"/>
      <c r="DF3497" s="186"/>
      <c r="DG3497" s="186"/>
      <c r="DH3497" s="186"/>
      <c r="DI3497" s="186"/>
      <c r="DJ3497" s="186"/>
      <c r="DK3497" s="186"/>
      <c r="DL3497" s="186"/>
      <c r="DM3497" s="186"/>
      <c r="DN3497" s="186"/>
      <c r="DO3497" s="186"/>
      <c r="DP3497" s="186"/>
      <c r="DQ3497" s="186"/>
      <c r="DR3497" s="186"/>
    </row>
    <row r="3498" spans="1:123" ht="15" customHeight="1" x14ac:dyDescent="0.25">
      <c r="A3498" s="109"/>
      <c r="B3498" s="109"/>
      <c r="C3498" s="633"/>
      <c r="D3498" s="759"/>
      <c r="E3498" s="760"/>
      <c r="F3498" s="836"/>
      <c r="G3498" s="581" t="s">
        <v>606</v>
      </c>
      <c r="H3498" s="581"/>
      <c r="I3498" s="165"/>
      <c r="J3498" s="625" t="s">
        <v>306</v>
      </c>
      <c r="K3498" s="625"/>
      <c r="L3498" s="625"/>
      <c r="M3498" s="625"/>
      <c r="N3498" s="625"/>
      <c r="O3498" s="626"/>
      <c r="P3498" s="590"/>
      <c r="Q3498" s="591"/>
      <c r="R3498" s="590"/>
      <c r="S3498" s="591"/>
      <c r="T3498" s="590"/>
      <c r="U3498" s="591"/>
      <c r="V3498" s="243"/>
      <c r="W3498" s="243"/>
      <c r="X3498" s="243"/>
      <c r="Y3498" s="243"/>
      <c r="Z3498" s="243"/>
      <c r="AA3498" s="243"/>
      <c r="AB3498" s="243"/>
      <c r="AC3498" s="243"/>
      <c r="AD3498" s="243"/>
      <c r="AE3498" s="109"/>
      <c r="AG3498" s="130">
        <f t="shared" si="5292"/>
        <v>15</v>
      </c>
      <c r="AH3498" s="90">
        <f t="shared" si="5293"/>
        <v>0</v>
      </c>
      <c r="AI3498" s="130">
        <f t="shared" si="5294"/>
        <v>0</v>
      </c>
      <c r="AJ3498" s="130">
        <f t="shared" si="5295"/>
        <v>0</v>
      </c>
      <c r="AK3498" s="130">
        <f t="shared" si="5296"/>
        <v>0</v>
      </c>
      <c r="AL3498" s="130">
        <f t="shared" si="5297"/>
        <v>0</v>
      </c>
      <c r="AM3498" s="359">
        <f t="shared" si="5298"/>
        <v>0</v>
      </c>
      <c r="AN3498" s="130">
        <f t="shared" si="5299"/>
        <v>0</v>
      </c>
      <c r="AO3498" s="130">
        <f t="shared" si="5300"/>
        <v>0</v>
      </c>
      <c r="AP3498" s="130">
        <f t="shared" si="5301"/>
        <v>0</v>
      </c>
      <c r="AQ3498" s="130">
        <f t="shared" si="5302"/>
        <v>0</v>
      </c>
      <c r="AR3498" s="359">
        <f t="shared" si="5303"/>
        <v>0</v>
      </c>
      <c r="AS3498" s="130">
        <f t="shared" si="5304"/>
        <v>0</v>
      </c>
      <c r="AT3498" s="130">
        <f t="shared" si="5305"/>
        <v>0</v>
      </c>
      <c r="AU3498" s="130">
        <f t="shared" si="5306"/>
        <v>0</v>
      </c>
      <c r="AV3498" s="130">
        <f t="shared" si="5307"/>
        <v>0</v>
      </c>
      <c r="AW3498" s="359">
        <f t="shared" si="5308"/>
        <v>0</v>
      </c>
      <c r="AX3498" s="130">
        <f t="shared" si="5309"/>
        <v>0</v>
      </c>
      <c r="AY3498" s="130">
        <f t="shared" si="5310"/>
        <v>0</v>
      </c>
      <c r="AZ3498" s="130">
        <f t="shared" si="5311"/>
        <v>0</v>
      </c>
      <c r="BA3498" s="130">
        <f t="shared" si="5312"/>
        <v>0</v>
      </c>
      <c r="BB3498" s="359">
        <f t="shared" si="5313"/>
        <v>0</v>
      </c>
      <c r="BC3498" s="130">
        <f t="shared" si="5314"/>
        <v>0</v>
      </c>
      <c r="BD3498" s="130">
        <f t="shared" si="5315"/>
        <v>0</v>
      </c>
      <c r="BE3498" s="130">
        <f t="shared" si="5316"/>
        <v>0</v>
      </c>
      <c r="BF3498" s="130">
        <f t="shared" si="5317"/>
        <v>0</v>
      </c>
      <c r="BG3498" s="359">
        <f t="shared" si="5318"/>
        <v>0</v>
      </c>
      <c r="BH3498" s="130">
        <f t="shared" si="5319"/>
        <v>0</v>
      </c>
      <c r="BI3498" s="130">
        <f t="shared" si="5320"/>
        <v>0</v>
      </c>
      <c r="BJ3498" s="130">
        <f t="shared" si="5321"/>
        <v>0</v>
      </c>
      <c r="BK3498" s="130">
        <f t="shared" si="5322"/>
        <v>0</v>
      </c>
      <c r="BL3498" s="359">
        <f t="shared" si="5323"/>
        <v>0</v>
      </c>
      <c r="BM3498" s="90">
        <f t="shared" si="5324"/>
        <v>0</v>
      </c>
      <c r="CO3498" s="297" t="s">
        <v>2077</v>
      </c>
      <c r="CP3498" s="297">
        <f>IF(OR(CP3497=0,CP3497="NA",AND(CP3497="NS",CP3495&gt;0),AND(CP3497="NS",CP3494&gt;0),CP3497&lt;=CP3496),0,1)</f>
        <v>0</v>
      </c>
      <c r="CQ3498" s="297">
        <f t="shared" ref="CQ3498:CS3498" si="5539">IF(OR(CQ3497=0,CQ3497="NA",AND(CQ3497="NS",CQ3495&gt;0),AND(CQ3497="NS",CQ3494&gt;0),CQ3497&lt;=CQ3496),0,1)</f>
        <v>0</v>
      </c>
      <c r="CR3498" s="297">
        <f t="shared" si="5539"/>
        <v>0</v>
      </c>
      <c r="CS3498" s="297">
        <f t="shared" si="5539"/>
        <v>0</v>
      </c>
      <c r="CT3498" s="297">
        <f>IF(OR(CT3497=0,CT3497="NA",AND(CT3497="NS",CT3495&gt;0),AND(CT3497="NS",CT3494&gt;0),CT3497&lt;=CT3496),0,1)</f>
        <v>0</v>
      </c>
      <c r="CU3498" s="297">
        <f t="shared" ref="CU3498:DA3498" si="5540">IF(OR(CU3497=0,CU3497="NA",AND(CU3497="NS",CU3495&gt;0),AND(CU3497="NS",CU3494&gt;0),CU3497&lt;=CU3496),0,1)</f>
        <v>0</v>
      </c>
      <c r="CV3498" s="297">
        <f t="shared" si="5540"/>
        <v>0</v>
      </c>
      <c r="CW3498" s="297">
        <f t="shared" si="5540"/>
        <v>0</v>
      </c>
      <c r="CX3498" s="297">
        <f t="shared" si="5540"/>
        <v>0</v>
      </c>
      <c r="CY3498" s="297">
        <f t="shared" si="5540"/>
        <v>0</v>
      </c>
      <c r="CZ3498" s="297">
        <f t="shared" si="5540"/>
        <v>0</v>
      </c>
      <c r="DA3498" s="297">
        <f t="shared" si="5540"/>
        <v>0</v>
      </c>
      <c r="DB3498" s="186">
        <f>SUM(CP3498:DA3498)</f>
        <v>0</v>
      </c>
      <c r="DC3498" s="186"/>
      <c r="DD3498" s="186"/>
      <c r="DE3498" s="186"/>
      <c r="DF3498" s="186"/>
      <c r="DG3498" s="186"/>
      <c r="DH3498" s="186"/>
      <c r="DI3498" s="186"/>
      <c r="DJ3498" s="186"/>
      <c r="DK3498" s="186"/>
      <c r="DL3498" s="186"/>
      <c r="DM3498" s="186"/>
      <c r="DN3498" s="186"/>
      <c r="DO3498" s="186"/>
      <c r="DP3498" s="186"/>
      <c r="DQ3498" s="186"/>
      <c r="DR3498" s="186"/>
    </row>
    <row r="3499" spans="1:123" ht="15" customHeight="1" x14ac:dyDescent="0.2">
      <c r="A3499" s="109"/>
      <c r="B3499" s="109"/>
      <c r="C3499" s="633"/>
      <c r="D3499" s="759"/>
      <c r="E3499" s="760"/>
      <c r="F3499" s="836"/>
      <c r="G3499" s="581" t="s">
        <v>607</v>
      </c>
      <c r="H3499" s="581"/>
      <c r="I3499" s="165"/>
      <c r="J3499" s="625" t="s">
        <v>304</v>
      </c>
      <c r="K3499" s="625"/>
      <c r="L3499" s="625"/>
      <c r="M3499" s="625"/>
      <c r="N3499" s="625"/>
      <c r="O3499" s="626"/>
      <c r="P3499" s="590"/>
      <c r="Q3499" s="591"/>
      <c r="R3499" s="590"/>
      <c r="S3499" s="591"/>
      <c r="T3499" s="590"/>
      <c r="U3499" s="591"/>
      <c r="V3499" s="243"/>
      <c r="W3499" s="243"/>
      <c r="X3499" s="243"/>
      <c r="Y3499" s="243"/>
      <c r="Z3499" s="243"/>
      <c r="AA3499" s="243"/>
      <c r="AB3499" s="243"/>
      <c r="AC3499" s="243"/>
      <c r="AD3499" s="243"/>
      <c r="AE3499" s="109"/>
      <c r="AG3499" s="130">
        <f t="shared" si="5292"/>
        <v>15</v>
      </c>
      <c r="AH3499" s="90">
        <f t="shared" si="5293"/>
        <v>0</v>
      </c>
      <c r="AI3499" s="130">
        <f t="shared" si="5294"/>
        <v>0</v>
      </c>
      <c r="AJ3499" s="130">
        <f t="shared" si="5295"/>
        <v>0</v>
      </c>
      <c r="AK3499" s="130">
        <f t="shared" si="5296"/>
        <v>0</v>
      </c>
      <c r="AL3499" s="130">
        <f t="shared" si="5297"/>
        <v>0</v>
      </c>
      <c r="AM3499" s="359">
        <f t="shared" si="5298"/>
        <v>0</v>
      </c>
      <c r="AN3499" s="130">
        <f t="shared" si="5299"/>
        <v>0</v>
      </c>
      <c r="AO3499" s="130">
        <f t="shared" si="5300"/>
        <v>0</v>
      </c>
      <c r="AP3499" s="130">
        <f t="shared" si="5301"/>
        <v>0</v>
      </c>
      <c r="AQ3499" s="130">
        <f t="shared" si="5302"/>
        <v>0</v>
      </c>
      <c r="AR3499" s="359">
        <f t="shared" si="5303"/>
        <v>0</v>
      </c>
      <c r="AS3499" s="130">
        <f t="shared" si="5304"/>
        <v>0</v>
      </c>
      <c r="AT3499" s="130">
        <f t="shared" si="5305"/>
        <v>0</v>
      </c>
      <c r="AU3499" s="130">
        <f t="shared" si="5306"/>
        <v>0</v>
      </c>
      <c r="AV3499" s="130">
        <f t="shared" si="5307"/>
        <v>0</v>
      </c>
      <c r="AW3499" s="359">
        <f t="shared" si="5308"/>
        <v>0</v>
      </c>
      <c r="AX3499" s="130">
        <f t="shared" si="5309"/>
        <v>0</v>
      </c>
      <c r="AY3499" s="130">
        <f t="shared" si="5310"/>
        <v>0</v>
      </c>
      <c r="AZ3499" s="130">
        <f t="shared" si="5311"/>
        <v>0</v>
      </c>
      <c r="BA3499" s="130">
        <f t="shared" si="5312"/>
        <v>0</v>
      </c>
      <c r="BB3499" s="359">
        <f t="shared" si="5313"/>
        <v>0</v>
      </c>
      <c r="BC3499" s="130">
        <f t="shared" si="5314"/>
        <v>0</v>
      </c>
      <c r="BD3499" s="130">
        <f t="shared" si="5315"/>
        <v>0</v>
      </c>
      <c r="BE3499" s="130">
        <f t="shared" si="5316"/>
        <v>0</v>
      </c>
      <c r="BF3499" s="130">
        <f t="shared" si="5317"/>
        <v>0</v>
      </c>
      <c r="BG3499" s="359">
        <f t="shared" si="5318"/>
        <v>0</v>
      </c>
      <c r="BH3499" s="130">
        <f t="shared" si="5319"/>
        <v>0</v>
      </c>
      <c r="BI3499" s="130">
        <f t="shared" si="5320"/>
        <v>0</v>
      </c>
      <c r="BJ3499" s="130">
        <f t="shared" si="5321"/>
        <v>0</v>
      </c>
      <c r="BK3499" s="130">
        <f t="shared" si="5322"/>
        <v>0</v>
      </c>
      <c r="BL3499" s="359">
        <f t="shared" si="5323"/>
        <v>0</v>
      </c>
      <c r="BM3499" s="90">
        <f t="shared" si="5324"/>
        <v>0</v>
      </c>
      <c r="CO3499" s="186"/>
      <c r="CP3499" s="186"/>
      <c r="CQ3499" s="186"/>
      <c r="CR3499" s="186"/>
      <c r="CS3499" s="186"/>
      <c r="CT3499" s="186"/>
      <c r="CU3499" s="186"/>
      <c r="CV3499" s="186"/>
      <c r="CW3499" s="186"/>
      <c r="CX3499" s="186"/>
      <c r="CY3499" s="186"/>
      <c r="CZ3499" s="186"/>
      <c r="DA3499" s="186"/>
      <c r="DB3499" s="186"/>
      <c r="DC3499" s="186"/>
      <c r="DD3499" s="186"/>
      <c r="DE3499" s="186"/>
      <c r="DF3499" s="186"/>
      <c r="DG3499" s="186"/>
      <c r="DH3499" s="186"/>
      <c r="DI3499" s="186"/>
      <c r="DJ3499" s="186"/>
      <c r="DK3499" s="186"/>
      <c r="DL3499" s="186"/>
      <c r="DM3499" s="186"/>
      <c r="DN3499" s="186"/>
      <c r="DO3499" s="186"/>
      <c r="DP3499" s="186"/>
      <c r="DQ3499" s="186"/>
      <c r="DR3499" s="186"/>
    </row>
    <row r="3500" spans="1:123" ht="15" customHeight="1" x14ac:dyDescent="0.2">
      <c r="A3500" s="109"/>
      <c r="B3500" s="109"/>
      <c r="C3500" s="633"/>
      <c r="D3500" s="759"/>
      <c r="E3500" s="760"/>
      <c r="F3500" s="836"/>
      <c r="G3500" s="581" t="s">
        <v>608</v>
      </c>
      <c r="H3500" s="581"/>
      <c r="I3500" s="165"/>
      <c r="J3500" s="625" t="s">
        <v>309</v>
      </c>
      <c r="K3500" s="625"/>
      <c r="L3500" s="625"/>
      <c r="M3500" s="625"/>
      <c r="N3500" s="625"/>
      <c r="O3500" s="626"/>
      <c r="P3500" s="590"/>
      <c r="Q3500" s="591"/>
      <c r="R3500" s="590"/>
      <c r="S3500" s="591"/>
      <c r="T3500" s="590"/>
      <c r="U3500" s="591"/>
      <c r="V3500" s="243"/>
      <c r="W3500" s="243"/>
      <c r="X3500" s="243"/>
      <c r="Y3500" s="243"/>
      <c r="Z3500" s="243"/>
      <c r="AA3500" s="243"/>
      <c r="AB3500" s="243"/>
      <c r="AC3500" s="243"/>
      <c r="AD3500" s="243"/>
      <c r="AE3500" s="109"/>
      <c r="AG3500" s="130">
        <f t="shared" si="5292"/>
        <v>15</v>
      </c>
      <c r="AH3500" s="90">
        <f t="shared" si="5293"/>
        <v>0</v>
      </c>
      <c r="AI3500" s="130">
        <f t="shared" si="5294"/>
        <v>0</v>
      </c>
      <c r="AJ3500" s="130">
        <f t="shared" si="5295"/>
        <v>0</v>
      </c>
      <c r="AK3500" s="130">
        <f t="shared" si="5296"/>
        <v>0</v>
      </c>
      <c r="AL3500" s="130">
        <f t="shared" si="5297"/>
        <v>0</v>
      </c>
      <c r="AM3500" s="359">
        <f t="shared" si="5298"/>
        <v>0</v>
      </c>
      <c r="AN3500" s="130">
        <f t="shared" si="5299"/>
        <v>0</v>
      </c>
      <c r="AO3500" s="130">
        <f t="shared" si="5300"/>
        <v>0</v>
      </c>
      <c r="AP3500" s="130">
        <f t="shared" si="5301"/>
        <v>0</v>
      </c>
      <c r="AQ3500" s="130">
        <f t="shared" si="5302"/>
        <v>0</v>
      </c>
      <c r="AR3500" s="359">
        <f t="shared" si="5303"/>
        <v>0</v>
      </c>
      <c r="AS3500" s="130">
        <f t="shared" si="5304"/>
        <v>0</v>
      </c>
      <c r="AT3500" s="130">
        <f t="shared" si="5305"/>
        <v>0</v>
      </c>
      <c r="AU3500" s="130">
        <f t="shared" si="5306"/>
        <v>0</v>
      </c>
      <c r="AV3500" s="130">
        <f t="shared" si="5307"/>
        <v>0</v>
      </c>
      <c r="AW3500" s="359">
        <f t="shared" si="5308"/>
        <v>0</v>
      </c>
      <c r="AX3500" s="130">
        <f t="shared" si="5309"/>
        <v>0</v>
      </c>
      <c r="AY3500" s="130">
        <f t="shared" si="5310"/>
        <v>0</v>
      </c>
      <c r="AZ3500" s="130">
        <f t="shared" si="5311"/>
        <v>0</v>
      </c>
      <c r="BA3500" s="130">
        <f t="shared" si="5312"/>
        <v>0</v>
      </c>
      <c r="BB3500" s="359">
        <f t="shared" si="5313"/>
        <v>0</v>
      </c>
      <c r="BC3500" s="130">
        <f t="shared" si="5314"/>
        <v>0</v>
      </c>
      <c r="BD3500" s="130">
        <f t="shared" si="5315"/>
        <v>0</v>
      </c>
      <c r="BE3500" s="130">
        <f t="shared" si="5316"/>
        <v>0</v>
      </c>
      <c r="BF3500" s="130">
        <f t="shared" si="5317"/>
        <v>0</v>
      </c>
      <c r="BG3500" s="359">
        <f t="shared" si="5318"/>
        <v>0</v>
      </c>
      <c r="BH3500" s="130">
        <f t="shared" si="5319"/>
        <v>0</v>
      </c>
      <c r="BI3500" s="130">
        <f t="shared" si="5320"/>
        <v>0</v>
      </c>
      <c r="BJ3500" s="130">
        <f t="shared" si="5321"/>
        <v>0</v>
      </c>
      <c r="BK3500" s="130">
        <f t="shared" si="5322"/>
        <v>0</v>
      </c>
      <c r="BL3500" s="359">
        <f t="shared" si="5323"/>
        <v>0</v>
      </c>
      <c r="BM3500" s="90">
        <f t="shared" si="5324"/>
        <v>0</v>
      </c>
      <c r="CO3500" s="186"/>
      <c r="CP3500" s="186"/>
      <c r="CQ3500" s="186"/>
      <c r="CR3500" s="186"/>
      <c r="CS3500" s="186"/>
      <c r="CT3500" s="186"/>
      <c r="CU3500" s="186"/>
      <c r="CV3500" s="186"/>
      <c r="CW3500" s="186"/>
      <c r="CX3500" s="186"/>
      <c r="CY3500" s="186"/>
      <c r="CZ3500" s="186"/>
      <c r="DA3500" s="186"/>
      <c r="DB3500" s="186"/>
      <c r="DC3500" s="186"/>
      <c r="DD3500" s="186"/>
      <c r="DE3500" s="186"/>
      <c r="DF3500" s="186"/>
      <c r="DG3500" s="186"/>
      <c r="DH3500" s="186"/>
      <c r="DI3500" s="186"/>
      <c r="DJ3500" s="186"/>
      <c r="DK3500" s="186"/>
      <c r="DL3500" s="186"/>
      <c r="DM3500" s="186"/>
      <c r="DN3500" s="186"/>
      <c r="DO3500" s="186"/>
      <c r="DP3500" s="186"/>
      <c r="DQ3500" s="186"/>
      <c r="DR3500" s="186"/>
    </row>
    <row r="3501" spans="1:123" ht="24" customHeight="1" x14ac:dyDescent="0.2">
      <c r="A3501" s="109"/>
      <c r="B3501" s="109"/>
      <c r="C3501" s="633"/>
      <c r="D3501" s="759"/>
      <c r="E3501" s="760"/>
      <c r="F3501" s="836"/>
      <c r="G3501" s="581" t="s">
        <v>609</v>
      </c>
      <c r="H3501" s="581"/>
      <c r="I3501" s="165"/>
      <c r="J3501" s="625" t="s">
        <v>610</v>
      </c>
      <c r="K3501" s="625"/>
      <c r="L3501" s="625"/>
      <c r="M3501" s="625"/>
      <c r="N3501" s="625"/>
      <c r="O3501" s="626"/>
      <c r="P3501" s="590"/>
      <c r="Q3501" s="591"/>
      <c r="R3501" s="590"/>
      <c r="S3501" s="591"/>
      <c r="T3501" s="590"/>
      <c r="U3501" s="591"/>
      <c r="V3501" s="243"/>
      <c r="W3501" s="243"/>
      <c r="X3501" s="243"/>
      <c r="Y3501" s="243"/>
      <c r="Z3501" s="243"/>
      <c r="AA3501" s="243"/>
      <c r="AB3501" s="243"/>
      <c r="AC3501" s="243"/>
      <c r="AD3501" s="243"/>
      <c r="AE3501" s="109"/>
      <c r="AG3501" s="130">
        <f t="shared" si="5292"/>
        <v>15</v>
      </c>
      <c r="AH3501" s="90">
        <f t="shared" si="5293"/>
        <v>0</v>
      </c>
      <c r="AI3501" s="130">
        <f t="shared" si="5294"/>
        <v>0</v>
      </c>
      <c r="AJ3501" s="130">
        <f t="shared" si="5295"/>
        <v>0</v>
      </c>
      <c r="AK3501" s="130">
        <f t="shared" si="5296"/>
        <v>0</v>
      </c>
      <c r="AL3501" s="130">
        <f t="shared" si="5297"/>
        <v>0</v>
      </c>
      <c r="AM3501" s="359">
        <f t="shared" si="5298"/>
        <v>0</v>
      </c>
      <c r="AN3501" s="130">
        <f t="shared" si="5299"/>
        <v>0</v>
      </c>
      <c r="AO3501" s="130">
        <f t="shared" si="5300"/>
        <v>0</v>
      </c>
      <c r="AP3501" s="130">
        <f t="shared" si="5301"/>
        <v>0</v>
      </c>
      <c r="AQ3501" s="130">
        <f t="shared" si="5302"/>
        <v>0</v>
      </c>
      <c r="AR3501" s="359">
        <f t="shared" si="5303"/>
        <v>0</v>
      </c>
      <c r="AS3501" s="130">
        <f t="shared" si="5304"/>
        <v>0</v>
      </c>
      <c r="AT3501" s="130">
        <f t="shared" si="5305"/>
        <v>0</v>
      </c>
      <c r="AU3501" s="130">
        <f t="shared" si="5306"/>
        <v>0</v>
      </c>
      <c r="AV3501" s="130">
        <f t="shared" si="5307"/>
        <v>0</v>
      </c>
      <c r="AW3501" s="359">
        <f t="shared" si="5308"/>
        <v>0</v>
      </c>
      <c r="AX3501" s="130">
        <f t="shared" si="5309"/>
        <v>0</v>
      </c>
      <c r="AY3501" s="130">
        <f t="shared" si="5310"/>
        <v>0</v>
      </c>
      <c r="AZ3501" s="130">
        <f t="shared" si="5311"/>
        <v>0</v>
      </c>
      <c r="BA3501" s="130">
        <f t="shared" si="5312"/>
        <v>0</v>
      </c>
      <c r="BB3501" s="359">
        <f t="shared" si="5313"/>
        <v>0</v>
      </c>
      <c r="BC3501" s="130">
        <f t="shared" si="5314"/>
        <v>0</v>
      </c>
      <c r="BD3501" s="130">
        <f t="shared" si="5315"/>
        <v>0</v>
      </c>
      <c r="BE3501" s="130">
        <f t="shared" si="5316"/>
        <v>0</v>
      </c>
      <c r="BF3501" s="130">
        <f t="shared" si="5317"/>
        <v>0</v>
      </c>
      <c r="BG3501" s="359">
        <f t="shared" si="5318"/>
        <v>0</v>
      </c>
      <c r="BH3501" s="130">
        <f t="shared" si="5319"/>
        <v>0</v>
      </c>
      <c r="BI3501" s="130">
        <f t="shared" si="5320"/>
        <v>0</v>
      </c>
      <c r="BJ3501" s="130">
        <f t="shared" si="5321"/>
        <v>0</v>
      </c>
      <c r="BK3501" s="130">
        <f t="shared" si="5322"/>
        <v>0</v>
      </c>
      <c r="BL3501" s="359">
        <f t="shared" si="5323"/>
        <v>0</v>
      </c>
      <c r="BM3501" s="90">
        <f t="shared" si="5324"/>
        <v>0</v>
      </c>
      <c r="BO3501" s="246" t="s">
        <v>2104</v>
      </c>
      <c r="BP3501" s="246" t="s">
        <v>2048</v>
      </c>
      <c r="BQ3501" s="246" t="s">
        <v>2049</v>
      </c>
      <c r="BR3501" s="246" t="s">
        <v>84</v>
      </c>
      <c r="BS3501" s="246" t="s">
        <v>2048</v>
      </c>
      <c r="BT3501" s="246" t="s">
        <v>2049</v>
      </c>
      <c r="BU3501" s="246" t="s">
        <v>84</v>
      </c>
      <c r="BV3501" s="246" t="s">
        <v>2048</v>
      </c>
      <c r="BW3501" s="246" t="s">
        <v>2049</v>
      </c>
      <c r="BX3501" s="246" t="s">
        <v>84</v>
      </c>
      <c r="BY3501" s="246" t="s">
        <v>2048</v>
      </c>
      <c r="BZ3501" s="246" t="s">
        <v>2049</v>
      </c>
      <c r="CO3501" s="186"/>
      <c r="CP3501" s="186"/>
      <c r="CQ3501" s="186"/>
      <c r="CR3501" s="186"/>
      <c r="CS3501" s="186"/>
      <c r="CT3501" s="186"/>
      <c r="CU3501" s="186"/>
      <c r="CV3501" s="186"/>
      <c r="CW3501" s="186"/>
      <c r="CX3501" s="186"/>
      <c r="CY3501" s="186"/>
      <c r="CZ3501" s="186"/>
      <c r="DA3501" s="186"/>
      <c r="DB3501" s="186"/>
      <c r="DC3501" s="186"/>
      <c r="DD3501" s="186"/>
      <c r="DE3501" s="186"/>
      <c r="DF3501" s="186"/>
      <c r="DG3501" s="186"/>
      <c r="DH3501" s="186"/>
      <c r="DI3501" s="186"/>
      <c r="DJ3501" s="186"/>
      <c r="DK3501" s="186"/>
      <c r="DL3501" s="186"/>
      <c r="DM3501" s="186"/>
      <c r="DN3501" s="186"/>
      <c r="DO3501" s="186"/>
      <c r="DP3501" s="186"/>
      <c r="DQ3501" s="186"/>
      <c r="DR3501" s="186"/>
    </row>
    <row r="3502" spans="1:123" s="186" customFormat="1" ht="24" customHeight="1" x14ac:dyDescent="0.2">
      <c r="A3502" s="235"/>
      <c r="B3502" s="235"/>
      <c r="C3502" s="633"/>
      <c r="D3502" s="759"/>
      <c r="E3502" s="760"/>
      <c r="F3502" s="836"/>
      <c r="G3502" s="653" t="s">
        <v>611</v>
      </c>
      <c r="H3502" s="653"/>
      <c r="I3502" s="654" t="s">
        <v>612</v>
      </c>
      <c r="J3502" s="655"/>
      <c r="K3502" s="655"/>
      <c r="L3502" s="655"/>
      <c r="M3502" s="655"/>
      <c r="N3502" s="655"/>
      <c r="O3502" s="656"/>
      <c r="P3502" s="732"/>
      <c r="Q3502" s="733"/>
      <c r="R3502" s="732"/>
      <c r="S3502" s="733"/>
      <c r="T3502" s="732"/>
      <c r="U3502" s="733"/>
      <c r="V3502" s="17"/>
      <c r="W3502" s="17"/>
      <c r="X3502" s="17"/>
      <c r="Y3502" s="17"/>
      <c r="Z3502" s="17"/>
      <c r="AA3502" s="17"/>
      <c r="AB3502" s="17"/>
      <c r="AC3502" s="17"/>
      <c r="AD3502" s="17"/>
      <c r="AE3502" s="235"/>
      <c r="AF3502" s="237"/>
      <c r="AG3502" s="178">
        <f t="shared" si="5292"/>
        <v>15</v>
      </c>
      <c r="AH3502" s="186">
        <f t="shared" si="5293"/>
        <v>0</v>
      </c>
      <c r="AI3502" s="178">
        <f t="shared" si="5294"/>
        <v>0</v>
      </c>
      <c r="AJ3502" s="178">
        <f t="shared" si="5295"/>
        <v>0</v>
      </c>
      <c r="AK3502" s="178">
        <f t="shared" si="5296"/>
        <v>0</v>
      </c>
      <c r="AL3502" s="130">
        <f t="shared" si="5297"/>
        <v>0</v>
      </c>
      <c r="AM3502" s="359">
        <f t="shared" si="5298"/>
        <v>0</v>
      </c>
      <c r="AN3502" s="178">
        <f t="shared" si="5299"/>
        <v>0</v>
      </c>
      <c r="AO3502" s="178">
        <f t="shared" si="5300"/>
        <v>0</v>
      </c>
      <c r="AP3502" s="178">
        <f t="shared" si="5301"/>
        <v>0</v>
      </c>
      <c r="AQ3502" s="178">
        <f t="shared" si="5302"/>
        <v>0</v>
      </c>
      <c r="AR3502" s="359">
        <f t="shared" si="5303"/>
        <v>0</v>
      </c>
      <c r="AS3502" s="178">
        <f t="shared" si="5304"/>
        <v>0</v>
      </c>
      <c r="AT3502" s="178">
        <f t="shared" si="5305"/>
        <v>0</v>
      </c>
      <c r="AU3502" s="178">
        <f t="shared" si="5306"/>
        <v>0</v>
      </c>
      <c r="AV3502" s="178">
        <f t="shared" si="5307"/>
        <v>0</v>
      </c>
      <c r="AW3502" s="359">
        <f t="shared" si="5308"/>
        <v>0</v>
      </c>
      <c r="AX3502" s="178">
        <f t="shared" si="5309"/>
        <v>0</v>
      </c>
      <c r="AY3502" s="178">
        <f t="shared" si="5310"/>
        <v>0</v>
      </c>
      <c r="AZ3502" s="178">
        <f t="shared" si="5311"/>
        <v>0</v>
      </c>
      <c r="BA3502" s="178">
        <f t="shared" si="5312"/>
        <v>0</v>
      </c>
      <c r="BB3502" s="359">
        <f t="shared" si="5313"/>
        <v>0</v>
      </c>
      <c r="BC3502" s="178">
        <f t="shared" si="5314"/>
        <v>0</v>
      </c>
      <c r="BD3502" s="178">
        <f t="shared" si="5315"/>
        <v>0</v>
      </c>
      <c r="BE3502" s="178">
        <f t="shared" si="5316"/>
        <v>0</v>
      </c>
      <c r="BF3502" s="178">
        <f t="shared" si="5317"/>
        <v>0</v>
      </c>
      <c r="BG3502" s="359">
        <f t="shared" si="5318"/>
        <v>0</v>
      </c>
      <c r="BH3502" s="178">
        <f t="shared" si="5319"/>
        <v>0</v>
      </c>
      <c r="BI3502" s="178">
        <f t="shared" si="5320"/>
        <v>0</v>
      </c>
      <c r="BJ3502" s="178">
        <f t="shared" si="5321"/>
        <v>0</v>
      </c>
      <c r="BK3502" s="178">
        <f t="shared" si="5322"/>
        <v>0</v>
      </c>
      <c r="BL3502" s="359">
        <f t="shared" si="5323"/>
        <v>0</v>
      </c>
      <c r="BM3502" s="186">
        <f t="shared" si="5324"/>
        <v>0</v>
      </c>
      <c r="BN3502" s="186" t="s">
        <v>2077</v>
      </c>
      <c r="BO3502" s="178">
        <f t="shared" ref="BO3502:BZ3502" si="5541">IF($AG$1789=$AH$1789,0,IF(
OR(
AND(BO3506=0,BO3505&gt;0),
AND(BO3506="NS",BO3504&gt;0),
AND(BO3506="NS",BO3504=0,BO3505=0)),1,
IF(OR(
AND(BO3506&gt;0,BO3505=2),
AND(BO3506="NS",BO3505=2),
AND(BO3506="NS",BO3504=0,BO3505&gt;0),
BO3506=BO3504,
AND(BO3506="NA",BO3505=0,BO3504=0,BO3503&gt;0)),0,1)))</f>
        <v>0</v>
      </c>
      <c r="BP3502" s="178">
        <f t="shared" si="5541"/>
        <v>0</v>
      </c>
      <c r="BQ3502" s="178">
        <f t="shared" si="5541"/>
        <v>0</v>
      </c>
      <c r="BR3502" s="178">
        <f t="shared" si="5541"/>
        <v>0</v>
      </c>
      <c r="BS3502" s="178">
        <f t="shared" si="5541"/>
        <v>0</v>
      </c>
      <c r="BT3502" s="178">
        <f t="shared" si="5541"/>
        <v>0</v>
      </c>
      <c r="BU3502" s="178">
        <f t="shared" si="5541"/>
        <v>0</v>
      </c>
      <c r="BV3502" s="178">
        <f t="shared" si="5541"/>
        <v>0</v>
      </c>
      <c r="BW3502" s="178">
        <f t="shared" si="5541"/>
        <v>0</v>
      </c>
      <c r="BX3502" s="178">
        <f t="shared" si="5541"/>
        <v>0</v>
      </c>
      <c r="BY3502" s="178">
        <f t="shared" si="5541"/>
        <v>0</v>
      </c>
      <c r="BZ3502" s="178">
        <f t="shared" si="5541"/>
        <v>0</v>
      </c>
      <c r="CA3502" s="186">
        <f>SUM(BO3502:BZ3502)</f>
        <v>0</v>
      </c>
      <c r="CN3502" s="237"/>
      <c r="DS3502" s="237"/>
    </row>
    <row r="3503" spans="1:123" ht="15" customHeight="1" x14ac:dyDescent="0.2">
      <c r="A3503" s="109"/>
      <c r="B3503" s="109"/>
      <c r="C3503" s="633"/>
      <c r="D3503" s="759"/>
      <c r="E3503" s="760"/>
      <c r="F3503" s="836"/>
      <c r="G3503" s="577" t="s">
        <v>615</v>
      </c>
      <c r="H3503" s="578"/>
      <c r="I3503" s="165"/>
      <c r="J3503" s="625" t="s">
        <v>613</v>
      </c>
      <c r="K3503" s="625"/>
      <c r="L3503" s="625"/>
      <c r="M3503" s="625"/>
      <c r="N3503" s="625"/>
      <c r="O3503" s="626"/>
      <c r="P3503" s="590"/>
      <c r="Q3503" s="591"/>
      <c r="R3503" s="590"/>
      <c r="S3503" s="591"/>
      <c r="T3503" s="590"/>
      <c r="U3503" s="591"/>
      <c r="V3503" s="243"/>
      <c r="W3503" s="243"/>
      <c r="X3503" s="243"/>
      <c r="Y3503" s="243"/>
      <c r="Z3503" s="243"/>
      <c r="AA3503" s="243"/>
      <c r="AB3503" s="243"/>
      <c r="AC3503" s="243"/>
      <c r="AD3503" s="243"/>
      <c r="AE3503" s="109"/>
      <c r="AG3503" s="130">
        <f t="shared" si="5292"/>
        <v>15</v>
      </c>
      <c r="AH3503" s="90">
        <f t="shared" si="5293"/>
        <v>0</v>
      </c>
      <c r="AI3503" s="130">
        <f t="shared" si="5294"/>
        <v>0</v>
      </c>
      <c r="AJ3503" s="130">
        <f t="shared" si="5295"/>
        <v>0</v>
      </c>
      <c r="AK3503" s="130">
        <f t="shared" si="5296"/>
        <v>0</v>
      </c>
      <c r="AL3503" s="130">
        <f t="shared" si="5297"/>
        <v>0</v>
      </c>
      <c r="AM3503" s="359">
        <f t="shared" si="5298"/>
        <v>0</v>
      </c>
      <c r="AN3503" s="130">
        <f t="shared" si="5299"/>
        <v>0</v>
      </c>
      <c r="AO3503" s="130">
        <f t="shared" si="5300"/>
        <v>0</v>
      </c>
      <c r="AP3503" s="130">
        <f t="shared" si="5301"/>
        <v>0</v>
      </c>
      <c r="AQ3503" s="130">
        <f t="shared" si="5302"/>
        <v>0</v>
      </c>
      <c r="AR3503" s="359">
        <f t="shared" si="5303"/>
        <v>0</v>
      </c>
      <c r="AS3503" s="130">
        <f t="shared" si="5304"/>
        <v>0</v>
      </c>
      <c r="AT3503" s="130">
        <f t="shared" si="5305"/>
        <v>0</v>
      </c>
      <c r="AU3503" s="130">
        <f t="shared" si="5306"/>
        <v>0</v>
      </c>
      <c r="AV3503" s="130">
        <f t="shared" si="5307"/>
        <v>0</v>
      </c>
      <c r="AW3503" s="359">
        <f t="shared" si="5308"/>
        <v>0</v>
      </c>
      <c r="AX3503" s="130">
        <f t="shared" si="5309"/>
        <v>0</v>
      </c>
      <c r="AY3503" s="130">
        <f t="shared" si="5310"/>
        <v>0</v>
      </c>
      <c r="AZ3503" s="130">
        <f t="shared" si="5311"/>
        <v>0</v>
      </c>
      <c r="BA3503" s="130">
        <f t="shared" si="5312"/>
        <v>0</v>
      </c>
      <c r="BB3503" s="359">
        <f t="shared" si="5313"/>
        <v>0</v>
      </c>
      <c r="BC3503" s="130">
        <f t="shared" si="5314"/>
        <v>0</v>
      </c>
      <c r="BD3503" s="130">
        <f t="shared" si="5315"/>
        <v>0</v>
      </c>
      <c r="BE3503" s="130">
        <f t="shared" si="5316"/>
        <v>0</v>
      </c>
      <c r="BF3503" s="130">
        <f t="shared" si="5317"/>
        <v>0</v>
      </c>
      <c r="BG3503" s="359">
        <f t="shared" si="5318"/>
        <v>0</v>
      </c>
      <c r="BH3503" s="130">
        <f t="shared" si="5319"/>
        <v>0</v>
      </c>
      <c r="BI3503" s="130">
        <f t="shared" si="5320"/>
        <v>0</v>
      </c>
      <c r="BJ3503" s="130">
        <f t="shared" si="5321"/>
        <v>0</v>
      </c>
      <c r="BK3503" s="130">
        <f t="shared" si="5322"/>
        <v>0</v>
      </c>
      <c r="BL3503" s="359">
        <f t="shared" si="5323"/>
        <v>0</v>
      </c>
      <c r="BM3503" s="90">
        <f t="shared" si="5324"/>
        <v>0</v>
      </c>
      <c r="BN3503" s="90" t="s">
        <v>2058</v>
      </c>
      <c r="BO3503" s="90">
        <f>COUNTIF(P3503:Q3504,"NA")</f>
        <v>0</v>
      </c>
      <c r="BP3503" s="90">
        <f>COUNTIF(R3503:S3504,"NA")</f>
        <v>0</v>
      </c>
      <c r="BQ3503" s="90">
        <f>COUNTIF(T3503:U3504,"NA")</f>
        <v>0</v>
      </c>
      <c r="BR3503" s="90">
        <f t="shared" ref="BR3503:BZ3503" si="5542">COUNTIF(V3503:V3504,"NA")</f>
        <v>0</v>
      </c>
      <c r="BS3503" s="90">
        <f t="shared" si="5542"/>
        <v>0</v>
      </c>
      <c r="BT3503" s="90">
        <f t="shared" si="5542"/>
        <v>0</v>
      </c>
      <c r="BU3503" s="90">
        <f t="shared" si="5542"/>
        <v>0</v>
      </c>
      <c r="BV3503" s="90">
        <f t="shared" si="5542"/>
        <v>0</v>
      </c>
      <c r="BW3503" s="90">
        <f t="shared" si="5542"/>
        <v>0</v>
      </c>
      <c r="BX3503" s="90">
        <f t="shared" si="5542"/>
        <v>0</v>
      </c>
      <c r="BY3503" s="90">
        <f t="shared" si="5542"/>
        <v>0</v>
      </c>
      <c r="BZ3503" s="90">
        <f t="shared" si="5542"/>
        <v>0</v>
      </c>
      <c r="CO3503" s="186"/>
      <c r="CP3503" s="186"/>
      <c r="CQ3503" s="186"/>
      <c r="CR3503" s="186"/>
      <c r="CS3503" s="186"/>
      <c r="CT3503" s="186"/>
      <c r="CU3503" s="186"/>
      <c r="CV3503" s="186"/>
      <c r="CW3503" s="186"/>
      <c r="CX3503" s="186"/>
      <c r="CY3503" s="186"/>
      <c r="CZ3503" s="186"/>
      <c r="DA3503" s="186"/>
      <c r="DB3503" s="186"/>
      <c r="DC3503" s="186"/>
      <c r="DD3503" s="186"/>
      <c r="DE3503" s="186"/>
      <c r="DF3503" s="186"/>
      <c r="DG3503" s="186"/>
      <c r="DH3503" s="186"/>
      <c r="DI3503" s="186"/>
      <c r="DJ3503" s="186"/>
      <c r="DK3503" s="186"/>
      <c r="DL3503" s="186"/>
      <c r="DM3503" s="186"/>
      <c r="DN3503" s="186"/>
      <c r="DO3503" s="186"/>
      <c r="DP3503" s="186"/>
      <c r="DQ3503" s="186"/>
      <c r="DR3503" s="186"/>
    </row>
    <row r="3504" spans="1:123" ht="24" customHeight="1" x14ac:dyDescent="0.2">
      <c r="A3504" s="109"/>
      <c r="B3504" s="109"/>
      <c r="C3504" s="633"/>
      <c r="D3504" s="759"/>
      <c r="E3504" s="760"/>
      <c r="F3504" s="836"/>
      <c r="G3504" s="577" t="s">
        <v>616</v>
      </c>
      <c r="H3504" s="578"/>
      <c r="I3504" s="165"/>
      <c r="J3504" s="625" t="s">
        <v>614</v>
      </c>
      <c r="K3504" s="625"/>
      <c r="L3504" s="625"/>
      <c r="M3504" s="625"/>
      <c r="N3504" s="625"/>
      <c r="O3504" s="626"/>
      <c r="P3504" s="590"/>
      <c r="Q3504" s="591"/>
      <c r="R3504" s="590"/>
      <c r="S3504" s="591"/>
      <c r="T3504" s="590"/>
      <c r="U3504" s="591"/>
      <c r="V3504" s="243"/>
      <c r="W3504" s="243"/>
      <c r="X3504" s="243"/>
      <c r="Y3504" s="243"/>
      <c r="Z3504" s="243"/>
      <c r="AA3504" s="243"/>
      <c r="AB3504" s="243"/>
      <c r="AC3504" s="243"/>
      <c r="AD3504" s="243"/>
      <c r="AE3504" s="109"/>
      <c r="AG3504" s="130">
        <f t="shared" si="5292"/>
        <v>15</v>
      </c>
      <c r="AH3504" s="90">
        <f t="shared" si="5293"/>
        <v>0</v>
      </c>
      <c r="AI3504" s="130">
        <f t="shared" si="5294"/>
        <v>0</v>
      </c>
      <c r="AJ3504" s="130">
        <f t="shared" si="5295"/>
        <v>0</v>
      </c>
      <c r="AK3504" s="130">
        <f t="shared" si="5296"/>
        <v>0</v>
      </c>
      <c r="AL3504" s="130">
        <f t="shared" si="5297"/>
        <v>0</v>
      </c>
      <c r="AM3504" s="359">
        <f t="shared" si="5298"/>
        <v>0</v>
      </c>
      <c r="AN3504" s="130">
        <f t="shared" si="5299"/>
        <v>0</v>
      </c>
      <c r="AO3504" s="130">
        <f t="shared" si="5300"/>
        <v>0</v>
      </c>
      <c r="AP3504" s="130">
        <f t="shared" si="5301"/>
        <v>0</v>
      </c>
      <c r="AQ3504" s="130">
        <f t="shared" si="5302"/>
        <v>0</v>
      </c>
      <c r="AR3504" s="359">
        <f t="shared" si="5303"/>
        <v>0</v>
      </c>
      <c r="AS3504" s="130">
        <f t="shared" si="5304"/>
        <v>0</v>
      </c>
      <c r="AT3504" s="130">
        <f t="shared" si="5305"/>
        <v>0</v>
      </c>
      <c r="AU3504" s="130">
        <f t="shared" si="5306"/>
        <v>0</v>
      </c>
      <c r="AV3504" s="130">
        <f t="shared" si="5307"/>
        <v>0</v>
      </c>
      <c r="AW3504" s="359">
        <f t="shared" si="5308"/>
        <v>0</v>
      </c>
      <c r="AX3504" s="130">
        <f t="shared" si="5309"/>
        <v>0</v>
      </c>
      <c r="AY3504" s="130">
        <f t="shared" si="5310"/>
        <v>0</v>
      </c>
      <c r="AZ3504" s="130">
        <f t="shared" si="5311"/>
        <v>0</v>
      </c>
      <c r="BA3504" s="130">
        <f t="shared" si="5312"/>
        <v>0</v>
      </c>
      <c r="BB3504" s="359">
        <f t="shared" si="5313"/>
        <v>0</v>
      </c>
      <c r="BC3504" s="130">
        <f t="shared" si="5314"/>
        <v>0</v>
      </c>
      <c r="BD3504" s="130">
        <f t="shared" si="5315"/>
        <v>0</v>
      </c>
      <c r="BE3504" s="130">
        <f t="shared" si="5316"/>
        <v>0</v>
      </c>
      <c r="BF3504" s="130">
        <f t="shared" si="5317"/>
        <v>0</v>
      </c>
      <c r="BG3504" s="359">
        <f t="shared" si="5318"/>
        <v>0</v>
      </c>
      <c r="BH3504" s="130">
        <f t="shared" si="5319"/>
        <v>0</v>
      </c>
      <c r="BI3504" s="130">
        <f t="shared" si="5320"/>
        <v>0</v>
      </c>
      <c r="BJ3504" s="130">
        <f t="shared" si="5321"/>
        <v>0</v>
      </c>
      <c r="BK3504" s="130">
        <f t="shared" si="5322"/>
        <v>0</v>
      </c>
      <c r="BL3504" s="359">
        <f t="shared" si="5323"/>
        <v>0</v>
      </c>
      <c r="BM3504" s="90">
        <f t="shared" si="5324"/>
        <v>0</v>
      </c>
      <c r="BN3504" s="90" t="s">
        <v>2078</v>
      </c>
      <c r="BO3504" s="90">
        <f>SUM(P3503:Q3504)</f>
        <v>0</v>
      </c>
      <c r="BP3504" s="90">
        <f>SUM(R3503:S3504)</f>
        <v>0</v>
      </c>
      <c r="BQ3504" s="90">
        <f>SUM(T3503:U3504)</f>
        <v>0</v>
      </c>
      <c r="BR3504" s="90">
        <f t="shared" ref="BR3504:BZ3504" si="5543">SUM(V3503:V3504)</f>
        <v>0</v>
      </c>
      <c r="BS3504" s="90">
        <f t="shared" si="5543"/>
        <v>0</v>
      </c>
      <c r="BT3504" s="90">
        <f t="shared" si="5543"/>
        <v>0</v>
      </c>
      <c r="BU3504" s="90">
        <f t="shared" si="5543"/>
        <v>0</v>
      </c>
      <c r="BV3504" s="90">
        <f t="shared" si="5543"/>
        <v>0</v>
      </c>
      <c r="BW3504" s="90">
        <f t="shared" si="5543"/>
        <v>0</v>
      </c>
      <c r="BX3504" s="90">
        <f t="shared" si="5543"/>
        <v>0</v>
      </c>
      <c r="BY3504" s="90">
        <f t="shared" si="5543"/>
        <v>0</v>
      </c>
      <c r="BZ3504" s="90">
        <f t="shared" si="5543"/>
        <v>0</v>
      </c>
      <c r="CO3504" s="186"/>
      <c r="CP3504" s="186"/>
      <c r="CQ3504" s="186"/>
      <c r="CR3504" s="186"/>
      <c r="CS3504" s="186"/>
      <c r="CT3504" s="186"/>
      <c r="CU3504" s="186"/>
      <c r="CV3504" s="186"/>
      <c r="CW3504" s="186"/>
      <c r="CX3504" s="186"/>
      <c r="CY3504" s="186"/>
      <c r="CZ3504" s="186"/>
      <c r="DA3504" s="186"/>
      <c r="DB3504" s="186"/>
      <c r="DC3504" s="186"/>
      <c r="DD3504" s="186"/>
      <c r="DE3504" s="186"/>
      <c r="DF3504" s="186"/>
      <c r="DG3504" s="186"/>
      <c r="DH3504" s="186"/>
      <c r="DI3504" s="186"/>
      <c r="DJ3504" s="186"/>
      <c r="DK3504" s="186"/>
      <c r="DL3504" s="186"/>
      <c r="DM3504" s="186"/>
      <c r="DN3504" s="186"/>
      <c r="DO3504" s="186"/>
      <c r="DP3504" s="186"/>
      <c r="DQ3504" s="186"/>
      <c r="DR3504" s="186"/>
    </row>
    <row r="3505" spans="1:123" ht="15" customHeight="1" x14ac:dyDescent="0.2">
      <c r="A3505" s="109"/>
      <c r="B3505" s="109"/>
      <c r="C3505" s="633"/>
      <c r="D3505" s="759"/>
      <c r="E3505" s="760"/>
      <c r="F3505" s="836"/>
      <c r="G3505" s="629" t="s">
        <v>617</v>
      </c>
      <c r="H3505" s="629"/>
      <c r="I3505" s="587" t="s">
        <v>618</v>
      </c>
      <c r="J3505" s="588"/>
      <c r="K3505" s="588"/>
      <c r="L3505" s="588"/>
      <c r="M3505" s="588"/>
      <c r="N3505" s="588"/>
      <c r="O3505" s="589"/>
      <c r="P3505" s="590"/>
      <c r="Q3505" s="591"/>
      <c r="R3505" s="590"/>
      <c r="S3505" s="591"/>
      <c r="T3505" s="590"/>
      <c r="U3505" s="591"/>
      <c r="V3505" s="243"/>
      <c r="W3505" s="243"/>
      <c r="X3505" s="243"/>
      <c r="Y3505" s="243"/>
      <c r="Z3505" s="243"/>
      <c r="AA3505" s="243"/>
      <c r="AB3505" s="243"/>
      <c r="AC3505" s="243"/>
      <c r="AD3505" s="243"/>
      <c r="AE3505" s="109"/>
      <c r="AG3505" s="130">
        <f t="shared" si="5292"/>
        <v>15</v>
      </c>
      <c r="AH3505" s="90">
        <f t="shared" si="5293"/>
        <v>0</v>
      </c>
      <c r="AI3505" s="130">
        <f t="shared" si="5294"/>
        <v>0</v>
      </c>
      <c r="AJ3505" s="130">
        <f t="shared" si="5295"/>
        <v>0</v>
      </c>
      <c r="AK3505" s="130">
        <f t="shared" si="5296"/>
        <v>0</v>
      </c>
      <c r="AL3505" s="130">
        <f t="shared" si="5297"/>
        <v>0</v>
      </c>
      <c r="AM3505" s="359">
        <f t="shared" si="5298"/>
        <v>0</v>
      </c>
      <c r="AN3505" s="130">
        <f t="shared" si="5299"/>
        <v>0</v>
      </c>
      <c r="AO3505" s="130">
        <f t="shared" si="5300"/>
        <v>0</v>
      </c>
      <c r="AP3505" s="130">
        <f t="shared" si="5301"/>
        <v>0</v>
      </c>
      <c r="AQ3505" s="130">
        <f t="shared" si="5302"/>
        <v>0</v>
      </c>
      <c r="AR3505" s="359">
        <f t="shared" si="5303"/>
        <v>0</v>
      </c>
      <c r="AS3505" s="130">
        <f t="shared" si="5304"/>
        <v>0</v>
      </c>
      <c r="AT3505" s="130">
        <f t="shared" si="5305"/>
        <v>0</v>
      </c>
      <c r="AU3505" s="130">
        <f t="shared" si="5306"/>
        <v>0</v>
      </c>
      <c r="AV3505" s="130">
        <f t="shared" si="5307"/>
        <v>0</v>
      </c>
      <c r="AW3505" s="359">
        <f t="shared" si="5308"/>
        <v>0</v>
      </c>
      <c r="AX3505" s="130">
        <f t="shared" si="5309"/>
        <v>0</v>
      </c>
      <c r="AY3505" s="130">
        <f t="shared" si="5310"/>
        <v>0</v>
      </c>
      <c r="AZ3505" s="130">
        <f t="shared" si="5311"/>
        <v>0</v>
      </c>
      <c r="BA3505" s="130">
        <f t="shared" si="5312"/>
        <v>0</v>
      </c>
      <c r="BB3505" s="359">
        <f t="shared" si="5313"/>
        <v>0</v>
      </c>
      <c r="BC3505" s="130">
        <f t="shared" si="5314"/>
        <v>0</v>
      </c>
      <c r="BD3505" s="130">
        <f t="shared" si="5315"/>
        <v>0</v>
      </c>
      <c r="BE3505" s="130">
        <f t="shared" si="5316"/>
        <v>0</v>
      </c>
      <c r="BF3505" s="130">
        <f t="shared" si="5317"/>
        <v>0</v>
      </c>
      <c r="BG3505" s="359">
        <f t="shared" si="5318"/>
        <v>0</v>
      </c>
      <c r="BH3505" s="130">
        <f t="shared" si="5319"/>
        <v>0</v>
      </c>
      <c r="BI3505" s="130">
        <f t="shared" si="5320"/>
        <v>0</v>
      </c>
      <c r="BJ3505" s="130">
        <f t="shared" si="5321"/>
        <v>0</v>
      </c>
      <c r="BK3505" s="130">
        <f t="shared" si="5322"/>
        <v>0</v>
      </c>
      <c r="BL3505" s="359">
        <f t="shared" si="5323"/>
        <v>0</v>
      </c>
      <c r="BM3505" s="90">
        <f t="shared" si="5324"/>
        <v>0</v>
      </c>
      <c r="BN3505" s="90" t="s">
        <v>2029</v>
      </c>
      <c r="BO3505" s="90">
        <f>COUNTIF(P3503:Q3504,"NS")</f>
        <v>0</v>
      </c>
      <c r="BP3505" s="90">
        <f>COUNTIF(R3503:S3504,"NS")</f>
        <v>0</v>
      </c>
      <c r="BQ3505" s="90">
        <f>COUNTIF(T3503:U3504,"NS")</f>
        <v>0</v>
      </c>
      <c r="BR3505" s="90">
        <f t="shared" ref="BR3505:BZ3505" si="5544">COUNTIF(V3503:V3504,"NS")</f>
        <v>0</v>
      </c>
      <c r="BS3505" s="90">
        <f t="shared" si="5544"/>
        <v>0</v>
      </c>
      <c r="BT3505" s="90">
        <f t="shared" si="5544"/>
        <v>0</v>
      </c>
      <c r="BU3505" s="90">
        <f t="shared" si="5544"/>
        <v>0</v>
      </c>
      <c r="BV3505" s="90">
        <f t="shared" si="5544"/>
        <v>0</v>
      </c>
      <c r="BW3505" s="90">
        <f t="shared" si="5544"/>
        <v>0</v>
      </c>
      <c r="BX3505" s="90">
        <f t="shared" si="5544"/>
        <v>0</v>
      </c>
      <c r="BY3505" s="90">
        <f t="shared" si="5544"/>
        <v>0</v>
      </c>
      <c r="BZ3505" s="90">
        <f t="shared" si="5544"/>
        <v>0</v>
      </c>
      <c r="CO3505" s="186"/>
      <c r="CP3505" s="186"/>
      <c r="CQ3505" s="186"/>
      <c r="CR3505" s="186"/>
      <c r="CS3505" s="186"/>
      <c r="CT3505" s="186"/>
      <c r="CU3505" s="186"/>
      <c r="CV3505" s="186"/>
      <c r="CW3505" s="186"/>
      <c r="CX3505" s="186"/>
      <c r="CY3505" s="186"/>
      <c r="CZ3505" s="186"/>
      <c r="DA3505" s="186"/>
      <c r="DB3505" s="186"/>
      <c r="DC3505" s="186"/>
      <c r="DD3505" s="186"/>
      <c r="DE3505" s="186"/>
      <c r="DF3505" s="186"/>
      <c r="DG3505" s="186"/>
      <c r="DH3505" s="186"/>
      <c r="DI3505" s="186"/>
      <c r="DJ3505" s="186"/>
      <c r="DK3505" s="186"/>
      <c r="DL3505" s="186"/>
      <c r="DM3505" s="186"/>
      <c r="DN3505" s="186"/>
      <c r="DO3505" s="186"/>
      <c r="DP3505" s="186"/>
      <c r="DQ3505" s="186"/>
      <c r="DR3505" s="186"/>
    </row>
    <row r="3506" spans="1:123" ht="15" customHeight="1" x14ac:dyDescent="0.2">
      <c r="A3506" s="109"/>
      <c r="B3506" s="109"/>
      <c r="C3506" s="633"/>
      <c r="D3506" s="759"/>
      <c r="E3506" s="760"/>
      <c r="F3506" s="836"/>
      <c r="G3506" s="629" t="s">
        <v>619</v>
      </c>
      <c r="H3506" s="629"/>
      <c r="I3506" s="587" t="s">
        <v>620</v>
      </c>
      <c r="J3506" s="588"/>
      <c r="K3506" s="588"/>
      <c r="L3506" s="588"/>
      <c r="M3506" s="588"/>
      <c r="N3506" s="588"/>
      <c r="O3506" s="589"/>
      <c r="P3506" s="590"/>
      <c r="Q3506" s="591"/>
      <c r="R3506" s="590"/>
      <c r="S3506" s="591"/>
      <c r="T3506" s="590"/>
      <c r="U3506" s="591"/>
      <c r="V3506" s="243"/>
      <c r="W3506" s="243"/>
      <c r="X3506" s="243"/>
      <c r="Y3506" s="243"/>
      <c r="Z3506" s="243"/>
      <c r="AA3506" s="243"/>
      <c r="AB3506" s="243"/>
      <c r="AC3506" s="243"/>
      <c r="AD3506" s="243"/>
      <c r="AE3506" s="109"/>
      <c r="AG3506" s="130">
        <f t="shared" si="5292"/>
        <v>15</v>
      </c>
      <c r="AH3506" s="90">
        <f t="shared" si="5293"/>
        <v>0</v>
      </c>
      <c r="AI3506" s="130">
        <f t="shared" si="5294"/>
        <v>0</v>
      </c>
      <c r="AJ3506" s="130">
        <f t="shared" si="5295"/>
        <v>0</v>
      </c>
      <c r="AK3506" s="130">
        <f t="shared" si="5296"/>
        <v>0</v>
      </c>
      <c r="AL3506" s="130">
        <f t="shared" si="5297"/>
        <v>0</v>
      </c>
      <c r="AM3506" s="359">
        <f t="shared" si="5298"/>
        <v>0</v>
      </c>
      <c r="AN3506" s="130">
        <f t="shared" si="5299"/>
        <v>0</v>
      </c>
      <c r="AO3506" s="130">
        <f t="shared" si="5300"/>
        <v>0</v>
      </c>
      <c r="AP3506" s="130">
        <f t="shared" si="5301"/>
        <v>0</v>
      </c>
      <c r="AQ3506" s="130">
        <f t="shared" si="5302"/>
        <v>0</v>
      </c>
      <c r="AR3506" s="359">
        <f t="shared" si="5303"/>
        <v>0</v>
      </c>
      <c r="AS3506" s="130">
        <f t="shared" si="5304"/>
        <v>0</v>
      </c>
      <c r="AT3506" s="130">
        <f t="shared" si="5305"/>
        <v>0</v>
      </c>
      <c r="AU3506" s="130">
        <f t="shared" si="5306"/>
        <v>0</v>
      </c>
      <c r="AV3506" s="130">
        <f t="shared" si="5307"/>
        <v>0</v>
      </c>
      <c r="AW3506" s="359">
        <f t="shared" si="5308"/>
        <v>0</v>
      </c>
      <c r="AX3506" s="130">
        <f t="shared" si="5309"/>
        <v>0</v>
      </c>
      <c r="AY3506" s="130">
        <f t="shared" si="5310"/>
        <v>0</v>
      </c>
      <c r="AZ3506" s="130">
        <f t="shared" si="5311"/>
        <v>0</v>
      </c>
      <c r="BA3506" s="130">
        <f t="shared" si="5312"/>
        <v>0</v>
      </c>
      <c r="BB3506" s="359">
        <f t="shared" si="5313"/>
        <v>0</v>
      </c>
      <c r="BC3506" s="130">
        <f t="shared" si="5314"/>
        <v>0</v>
      </c>
      <c r="BD3506" s="130">
        <f t="shared" si="5315"/>
        <v>0</v>
      </c>
      <c r="BE3506" s="130">
        <f t="shared" si="5316"/>
        <v>0</v>
      </c>
      <c r="BF3506" s="130">
        <f t="shared" si="5317"/>
        <v>0</v>
      </c>
      <c r="BG3506" s="359">
        <f t="shared" si="5318"/>
        <v>0</v>
      </c>
      <c r="BH3506" s="130">
        <f t="shared" si="5319"/>
        <v>0</v>
      </c>
      <c r="BI3506" s="130">
        <f t="shared" si="5320"/>
        <v>0</v>
      </c>
      <c r="BJ3506" s="130">
        <f t="shared" si="5321"/>
        <v>0</v>
      </c>
      <c r="BK3506" s="130">
        <f t="shared" si="5322"/>
        <v>0</v>
      </c>
      <c r="BL3506" s="359">
        <f t="shared" si="5323"/>
        <v>0</v>
      </c>
      <c r="BM3506" s="90">
        <f t="shared" si="5324"/>
        <v>0</v>
      </c>
      <c r="BN3506" s="90" t="s">
        <v>2104</v>
      </c>
      <c r="BO3506" s="90">
        <f>P3502</f>
        <v>0</v>
      </c>
      <c r="BP3506" s="90">
        <f>R3502</f>
        <v>0</v>
      </c>
      <c r="BQ3506" s="90">
        <f>T3502</f>
        <v>0</v>
      </c>
      <c r="BR3506" s="90">
        <f>V3502</f>
        <v>0</v>
      </c>
      <c r="BS3506" s="90">
        <f t="shared" ref="BS3506" si="5545">W3502</f>
        <v>0</v>
      </c>
      <c r="BT3506" s="90">
        <f t="shared" ref="BT3506:BY3506" si="5546">X3502</f>
        <v>0</v>
      </c>
      <c r="BU3506" s="90">
        <f t="shared" si="5546"/>
        <v>0</v>
      </c>
      <c r="BV3506" s="90">
        <f t="shared" si="5546"/>
        <v>0</v>
      </c>
      <c r="BW3506" s="90">
        <f t="shared" si="5546"/>
        <v>0</v>
      </c>
      <c r="BX3506" s="90">
        <f t="shared" si="5546"/>
        <v>0</v>
      </c>
      <c r="BY3506" s="90">
        <f t="shared" si="5546"/>
        <v>0</v>
      </c>
      <c r="BZ3506" s="90">
        <f t="shared" ref="BZ3506" si="5547">AD3502</f>
        <v>0</v>
      </c>
      <c r="CO3506" s="186"/>
      <c r="CP3506" s="186"/>
      <c r="CQ3506" s="186"/>
      <c r="CR3506" s="186"/>
      <c r="CS3506" s="186"/>
      <c r="CT3506" s="186"/>
      <c r="CU3506" s="186"/>
      <c r="CV3506" s="186"/>
      <c r="CW3506" s="186"/>
      <c r="CX3506" s="186"/>
      <c r="CY3506" s="186"/>
      <c r="CZ3506" s="186"/>
      <c r="DA3506" s="186"/>
      <c r="DB3506" s="186"/>
      <c r="DC3506" s="186"/>
      <c r="DD3506" s="186"/>
      <c r="DE3506" s="186"/>
      <c r="DF3506" s="186"/>
      <c r="DG3506" s="186"/>
      <c r="DH3506" s="186"/>
      <c r="DI3506" s="186"/>
      <c r="DJ3506" s="186"/>
      <c r="DK3506" s="186"/>
      <c r="DL3506" s="186"/>
      <c r="DM3506" s="186"/>
      <c r="DN3506" s="186"/>
      <c r="DO3506" s="186"/>
      <c r="DP3506" s="186"/>
      <c r="DQ3506" s="186"/>
      <c r="DR3506" s="186"/>
    </row>
    <row r="3507" spans="1:123" ht="24" customHeight="1" x14ac:dyDescent="0.2">
      <c r="A3507" s="109"/>
      <c r="B3507" s="109"/>
      <c r="C3507" s="634"/>
      <c r="D3507" s="761"/>
      <c r="E3507" s="762"/>
      <c r="F3507" s="837"/>
      <c r="G3507" s="629" t="s">
        <v>621</v>
      </c>
      <c r="H3507" s="629"/>
      <c r="I3507" s="587" t="s">
        <v>622</v>
      </c>
      <c r="J3507" s="588"/>
      <c r="K3507" s="588"/>
      <c r="L3507" s="588"/>
      <c r="M3507" s="588"/>
      <c r="N3507" s="588"/>
      <c r="O3507" s="589"/>
      <c r="P3507" s="590"/>
      <c r="Q3507" s="591"/>
      <c r="R3507" s="590"/>
      <c r="S3507" s="591"/>
      <c r="T3507" s="590"/>
      <c r="U3507" s="591"/>
      <c r="V3507" s="243"/>
      <c r="W3507" s="243"/>
      <c r="X3507" s="243"/>
      <c r="Y3507" s="243"/>
      <c r="Z3507" s="243"/>
      <c r="AA3507" s="243"/>
      <c r="AB3507" s="243"/>
      <c r="AC3507" s="243"/>
      <c r="AD3507" s="243"/>
      <c r="AE3507" s="109"/>
      <c r="AG3507" s="130">
        <f t="shared" si="5292"/>
        <v>15</v>
      </c>
      <c r="AH3507" s="90">
        <f t="shared" si="5293"/>
        <v>0</v>
      </c>
      <c r="AI3507" s="130">
        <f t="shared" si="5294"/>
        <v>0</v>
      </c>
      <c r="AJ3507" s="130">
        <f t="shared" si="5295"/>
        <v>0</v>
      </c>
      <c r="AK3507" s="130">
        <f t="shared" si="5296"/>
        <v>0</v>
      </c>
      <c r="AL3507" s="130">
        <f t="shared" si="5297"/>
        <v>0</v>
      </c>
      <c r="AM3507" s="359">
        <f t="shared" si="5298"/>
        <v>0</v>
      </c>
      <c r="AN3507" s="130">
        <f t="shared" si="5299"/>
        <v>0</v>
      </c>
      <c r="AO3507" s="130">
        <f t="shared" si="5300"/>
        <v>0</v>
      </c>
      <c r="AP3507" s="130">
        <f t="shared" si="5301"/>
        <v>0</v>
      </c>
      <c r="AQ3507" s="130">
        <f t="shared" si="5302"/>
        <v>0</v>
      </c>
      <c r="AR3507" s="359">
        <f t="shared" si="5303"/>
        <v>0</v>
      </c>
      <c r="AS3507" s="130">
        <f t="shared" si="5304"/>
        <v>0</v>
      </c>
      <c r="AT3507" s="130">
        <f t="shared" si="5305"/>
        <v>0</v>
      </c>
      <c r="AU3507" s="130">
        <f t="shared" si="5306"/>
        <v>0</v>
      </c>
      <c r="AV3507" s="130">
        <f t="shared" si="5307"/>
        <v>0</v>
      </c>
      <c r="AW3507" s="359">
        <f t="shared" si="5308"/>
        <v>0</v>
      </c>
      <c r="AX3507" s="130">
        <f t="shared" si="5309"/>
        <v>0</v>
      </c>
      <c r="AY3507" s="130">
        <f t="shared" si="5310"/>
        <v>0</v>
      </c>
      <c r="AZ3507" s="130">
        <f t="shared" si="5311"/>
        <v>0</v>
      </c>
      <c r="BA3507" s="130">
        <f t="shared" si="5312"/>
        <v>0</v>
      </c>
      <c r="BB3507" s="359">
        <f t="shared" si="5313"/>
        <v>0</v>
      </c>
      <c r="BC3507" s="130">
        <f t="shared" si="5314"/>
        <v>0</v>
      </c>
      <c r="BD3507" s="130">
        <f t="shared" si="5315"/>
        <v>0</v>
      </c>
      <c r="BE3507" s="130">
        <f t="shared" si="5316"/>
        <v>0</v>
      </c>
      <c r="BF3507" s="130">
        <f t="shared" si="5317"/>
        <v>0</v>
      </c>
      <c r="BG3507" s="359">
        <f t="shared" si="5318"/>
        <v>0</v>
      </c>
      <c r="BH3507" s="130">
        <f t="shared" si="5319"/>
        <v>0</v>
      </c>
      <c r="BI3507" s="130">
        <f t="shared" si="5320"/>
        <v>0</v>
      </c>
      <c r="BJ3507" s="130">
        <f t="shared" si="5321"/>
        <v>0</v>
      </c>
      <c r="BK3507" s="130">
        <f t="shared" si="5322"/>
        <v>0</v>
      </c>
      <c r="BL3507" s="359">
        <f t="shared" si="5323"/>
        <v>0</v>
      </c>
      <c r="BM3507" s="90">
        <f t="shared" si="5324"/>
        <v>0</v>
      </c>
      <c r="CO3507" s="186"/>
      <c r="CP3507" s="186"/>
      <c r="CQ3507" s="186"/>
      <c r="CR3507" s="186"/>
      <c r="CS3507" s="186"/>
      <c r="CT3507" s="186"/>
      <c r="CU3507" s="186"/>
      <c r="CV3507" s="186"/>
      <c r="CW3507" s="186"/>
      <c r="CX3507" s="186"/>
      <c r="CY3507" s="186"/>
      <c r="CZ3507" s="186"/>
      <c r="DA3507" s="186"/>
      <c r="DB3507" s="186"/>
      <c r="DC3507" s="186"/>
      <c r="DD3507" s="186"/>
      <c r="DE3507" s="186"/>
      <c r="DF3507" s="186"/>
      <c r="DG3507" s="186"/>
      <c r="DH3507" s="186"/>
      <c r="DI3507" s="186"/>
      <c r="DJ3507" s="186"/>
      <c r="DK3507" s="186"/>
      <c r="DL3507" s="186"/>
      <c r="DM3507" s="186"/>
      <c r="DN3507" s="186"/>
      <c r="DO3507" s="186"/>
      <c r="DP3507" s="186"/>
      <c r="DQ3507" s="186"/>
      <c r="DR3507" s="186"/>
    </row>
    <row r="3508" spans="1:123" ht="15" customHeight="1" x14ac:dyDescent="0.25">
      <c r="A3508" s="109"/>
      <c r="B3508" s="109"/>
      <c r="C3508" s="632" t="s">
        <v>685</v>
      </c>
      <c r="D3508" s="757" t="s">
        <v>686</v>
      </c>
      <c r="E3508" s="758"/>
      <c r="F3508" s="835"/>
      <c r="G3508" s="629" t="s">
        <v>625</v>
      </c>
      <c r="H3508" s="629"/>
      <c r="I3508" s="587" t="s">
        <v>626</v>
      </c>
      <c r="J3508" s="588"/>
      <c r="K3508" s="588"/>
      <c r="L3508" s="588"/>
      <c r="M3508" s="588"/>
      <c r="N3508" s="588"/>
      <c r="O3508" s="589"/>
      <c r="P3508" s="590"/>
      <c r="Q3508" s="591"/>
      <c r="R3508" s="590"/>
      <c r="S3508" s="591"/>
      <c r="T3508" s="590"/>
      <c r="U3508" s="591"/>
      <c r="V3508" s="243"/>
      <c r="W3508" s="243"/>
      <c r="X3508" s="243"/>
      <c r="Y3508" s="243"/>
      <c r="Z3508" s="243"/>
      <c r="AA3508" s="243"/>
      <c r="AB3508" s="243"/>
      <c r="AC3508" s="243"/>
      <c r="AD3508" s="243"/>
      <c r="AE3508" s="109"/>
      <c r="AG3508" s="130">
        <f t="shared" si="5292"/>
        <v>15</v>
      </c>
      <c r="AH3508" s="90">
        <f t="shared" si="5293"/>
        <v>0</v>
      </c>
      <c r="AI3508" s="130">
        <f t="shared" si="5294"/>
        <v>0</v>
      </c>
      <c r="AJ3508" s="130">
        <f t="shared" si="5295"/>
        <v>0</v>
      </c>
      <c r="AK3508" s="130">
        <f t="shared" si="5296"/>
        <v>0</v>
      </c>
      <c r="AL3508" s="130">
        <f t="shared" si="5297"/>
        <v>0</v>
      </c>
      <c r="AM3508" s="359">
        <f t="shared" si="5298"/>
        <v>0</v>
      </c>
      <c r="AN3508" s="130">
        <f t="shared" si="5299"/>
        <v>0</v>
      </c>
      <c r="AO3508" s="130">
        <f t="shared" si="5300"/>
        <v>0</v>
      </c>
      <c r="AP3508" s="130">
        <f t="shared" si="5301"/>
        <v>0</v>
      </c>
      <c r="AQ3508" s="130">
        <f t="shared" si="5302"/>
        <v>0</v>
      </c>
      <c r="AR3508" s="359">
        <f t="shared" si="5303"/>
        <v>0</v>
      </c>
      <c r="AS3508" s="130">
        <f t="shared" si="5304"/>
        <v>0</v>
      </c>
      <c r="AT3508" s="130">
        <f t="shared" si="5305"/>
        <v>0</v>
      </c>
      <c r="AU3508" s="130">
        <f t="shared" si="5306"/>
        <v>0</v>
      </c>
      <c r="AV3508" s="130">
        <f t="shared" si="5307"/>
        <v>0</v>
      </c>
      <c r="AW3508" s="359">
        <f t="shared" si="5308"/>
        <v>0</v>
      </c>
      <c r="AX3508" s="130">
        <f t="shared" si="5309"/>
        <v>0</v>
      </c>
      <c r="AY3508" s="130">
        <f t="shared" si="5310"/>
        <v>0</v>
      </c>
      <c r="AZ3508" s="130">
        <f t="shared" si="5311"/>
        <v>0</v>
      </c>
      <c r="BA3508" s="130">
        <f t="shared" si="5312"/>
        <v>0</v>
      </c>
      <c r="BB3508" s="359">
        <f t="shared" si="5313"/>
        <v>0</v>
      </c>
      <c r="BC3508" s="130">
        <f t="shared" si="5314"/>
        <v>0</v>
      </c>
      <c r="BD3508" s="130">
        <f t="shared" si="5315"/>
        <v>0</v>
      </c>
      <c r="BE3508" s="130">
        <f t="shared" si="5316"/>
        <v>0</v>
      </c>
      <c r="BF3508" s="130">
        <f t="shared" si="5317"/>
        <v>0</v>
      </c>
      <c r="BG3508" s="359">
        <f t="shared" si="5318"/>
        <v>0</v>
      </c>
      <c r="BH3508" s="130">
        <f t="shared" si="5319"/>
        <v>0</v>
      </c>
      <c r="BI3508" s="130">
        <f t="shared" si="5320"/>
        <v>0</v>
      </c>
      <c r="BJ3508" s="130">
        <f t="shared" si="5321"/>
        <v>0</v>
      </c>
      <c r="BK3508" s="130">
        <f t="shared" si="5322"/>
        <v>0</v>
      </c>
      <c r="BL3508" s="359">
        <f t="shared" si="5323"/>
        <v>0</v>
      </c>
      <c r="BM3508" s="90">
        <f t="shared" si="5324"/>
        <v>0</v>
      </c>
      <c r="CO3508" s="297" t="s">
        <v>2171</v>
      </c>
      <c r="CP3508" s="297">
        <f>IF(AND(SUM(P3508:Q3512,P3519:Q3520,P3523:Q3531,P3536:Q3537)=0,SUM(COUNTIF(P3508:Q3512,"NS"),COUNTIF(P3519:Q3520,"NS"),COUNTIF(P3523:Q3531,"NS"),COUNTIF(P3536:Q3537,"NS")&gt;0)),"NS",SUM(P3508:Q3512,P3519:Q3520,P3523:Q3531,P3536:Q3537))</f>
        <v>0</v>
      </c>
      <c r="CQ3508" s="297">
        <f>IF(AND(SUM(R3508:S3512,R3519:S3520,R3523:S3531,R3536:S3537)=0,SUM(COUNTIF(R3508:S3512,"NS"),COUNTIF(R3519:S3520,"NS"),COUNTIF(R3523:S3531,"NS"),COUNTIF(R3536:S3537,"NS")&gt;0)),"NS",SUM(R3508:S3512,R3519:S3520,R3523:S3531,R3536:S3537))</f>
        <v>0</v>
      </c>
      <c r="CR3508" s="297">
        <f>IF(AND(SUM(T3508:U3512,T3519:U3520,T3523:U3531,T3536:U3537)=0,SUM(COUNTIF(T3508:U3512,"NS"),COUNTIF(T3519:U3520,"NS"),COUNTIF(T3523:U3531,"NS"),COUNTIF(T3536:U3537,"NS")&gt;0)),"NS",SUM(T3508:U3512,T3519:U3520,T3523:U3531,T3536:U3537))</f>
        <v>0</v>
      </c>
      <c r="CS3508" s="297">
        <f t="shared" ref="CS3508:DA3508" si="5548">IF(AND(SUM(V3508:V3512,V3519:V3520,V3523:V3531,V3536:V3537)=0,SUM(COUNTIF(V3508:V3512,"NS"),COUNTIF(V3519:V3520,"NS"),COUNTIF(V3523:V3531,"NS"),COUNTIF(V3536:V3537,"NS")&gt;0)),"NS",SUM(V3508:V3512,V3519:V3520,V3523:V3531,V3536:V3537))</f>
        <v>0</v>
      </c>
      <c r="CT3508" s="297">
        <f t="shared" si="5548"/>
        <v>0</v>
      </c>
      <c r="CU3508" s="297">
        <f t="shared" si="5548"/>
        <v>0</v>
      </c>
      <c r="CV3508" s="297">
        <f t="shared" si="5548"/>
        <v>0</v>
      </c>
      <c r="CW3508" s="297">
        <f t="shared" si="5548"/>
        <v>0</v>
      </c>
      <c r="CX3508" s="297">
        <f t="shared" si="5548"/>
        <v>0</v>
      </c>
      <c r="CY3508" s="297">
        <f t="shared" si="5548"/>
        <v>0</v>
      </c>
      <c r="CZ3508" s="297">
        <f t="shared" si="5548"/>
        <v>0</v>
      </c>
      <c r="DA3508" s="297">
        <f t="shared" si="5548"/>
        <v>0</v>
      </c>
      <c r="DB3508" s="186"/>
      <c r="DC3508" s="186"/>
      <c r="DD3508" s="186"/>
      <c r="DE3508" s="186"/>
      <c r="DF3508" s="186"/>
      <c r="DG3508" s="186"/>
      <c r="DH3508" s="186"/>
      <c r="DI3508" s="186"/>
      <c r="DJ3508" s="186"/>
      <c r="DK3508" s="186"/>
      <c r="DL3508" s="186"/>
      <c r="DM3508" s="186"/>
      <c r="DN3508" s="186"/>
      <c r="DO3508" s="186"/>
      <c r="DP3508" s="186"/>
      <c r="DQ3508" s="186"/>
      <c r="DR3508" s="186"/>
    </row>
    <row r="3509" spans="1:123" ht="15" customHeight="1" x14ac:dyDescent="0.25">
      <c r="A3509" s="109"/>
      <c r="B3509" s="109"/>
      <c r="C3509" s="633"/>
      <c r="D3509" s="759"/>
      <c r="E3509" s="760"/>
      <c r="F3509" s="836"/>
      <c r="G3509" s="629" t="s">
        <v>627</v>
      </c>
      <c r="H3509" s="629"/>
      <c r="I3509" s="587" t="s">
        <v>628</v>
      </c>
      <c r="J3509" s="588"/>
      <c r="K3509" s="588"/>
      <c r="L3509" s="588"/>
      <c r="M3509" s="588"/>
      <c r="N3509" s="588"/>
      <c r="O3509" s="589"/>
      <c r="P3509" s="590"/>
      <c r="Q3509" s="591"/>
      <c r="R3509" s="590"/>
      <c r="S3509" s="591"/>
      <c r="T3509" s="590"/>
      <c r="U3509" s="591"/>
      <c r="V3509" s="243"/>
      <c r="W3509" s="243"/>
      <c r="X3509" s="243"/>
      <c r="Y3509" s="243"/>
      <c r="Z3509" s="243"/>
      <c r="AA3509" s="243"/>
      <c r="AB3509" s="243"/>
      <c r="AC3509" s="243"/>
      <c r="AD3509" s="243"/>
      <c r="AE3509" s="109"/>
      <c r="AG3509" s="130">
        <f t="shared" si="5292"/>
        <v>15</v>
      </c>
      <c r="AH3509" s="90">
        <f t="shared" si="5293"/>
        <v>0</v>
      </c>
      <c r="AI3509" s="130">
        <f t="shared" si="5294"/>
        <v>0</v>
      </c>
      <c r="AJ3509" s="130">
        <f t="shared" si="5295"/>
        <v>0</v>
      </c>
      <c r="AK3509" s="130">
        <f t="shared" si="5296"/>
        <v>0</v>
      </c>
      <c r="AL3509" s="130">
        <f t="shared" si="5297"/>
        <v>0</v>
      </c>
      <c r="AM3509" s="359">
        <f t="shared" si="5298"/>
        <v>0</v>
      </c>
      <c r="AN3509" s="130">
        <f t="shared" si="5299"/>
        <v>0</v>
      </c>
      <c r="AO3509" s="130">
        <f t="shared" si="5300"/>
        <v>0</v>
      </c>
      <c r="AP3509" s="130">
        <f t="shared" si="5301"/>
        <v>0</v>
      </c>
      <c r="AQ3509" s="130">
        <f t="shared" si="5302"/>
        <v>0</v>
      </c>
      <c r="AR3509" s="359">
        <f t="shared" si="5303"/>
        <v>0</v>
      </c>
      <c r="AS3509" s="130">
        <f t="shared" si="5304"/>
        <v>0</v>
      </c>
      <c r="AT3509" s="130">
        <f t="shared" si="5305"/>
        <v>0</v>
      </c>
      <c r="AU3509" s="130">
        <f t="shared" si="5306"/>
        <v>0</v>
      </c>
      <c r="AV3509" s="130">
        <f t="shared" si="5307"/>
        <v>0</v>
      </c>
      <c r="AW3509" s="359">
        <f t="shared" si="5308"/>
        <v>0</v>
      </c>
      <c r="AX3509" s="130">
        <f t="shared" si="5309"/>
        <v>0</v>
      </c>
      <c r="AY3509" s="130">
        <f t="shared" si="5310"/>
        <v>0</v>
      </c>
      <c r="AZ3509" s="130">
        <f t="shared" si="5311"/>
        <v>0</v>
      </c>
      <c r="BA3509" s="130">
        <f t="shared" si="5312"/>
        <v>0</v>
      </c>
      <c r="BB3509" s="359">
        <f t="shared" si="5313"/>
        <v>0</v>
      </c>
      <c r="BC3509" s="130">
        <f t="shared" si="5314"/>
        <v>0</v>
      </c>
      <c r="BD3509" s="130">
        <f t="shared" si="5315"/>
        <v>0</v>
      </c>
      <c r="BE3509" s="130">
        <f t="shared" si="5316"/>
        <v>0</v>
      </c>
      <c r="BF3509" s="130">
        <f t="shared" si="5317"/>
        <v>0</v>
      </c>
      <c r="BG3509" s="359">
        <f t="shared" si="5318"/>
        <v>0</v>
      </c>
      <c r="BH3509" s="130">
        <f t="shared" si="5319"/>
        <v>0</v>
      </c>
      <c r="BI3509" s="130">
        <f t="shared" si="5320"/>
        <v>0</v>
      </c>
      <c r="BJ3509" s="130">
        <f t="shared" si="5321"/>
        <v>0</v>
      </c>
      <c r="BK3509" s="130">
        <f t="shared" si="5322"/>
        <v>0</v>
      </c>
      <c r="BL3509" s="359">
        <f t="shared" si="5323"/>
        <v>0</v>
      </c>
      <c r="BM3509" s="90">
        <f t="shared" si="5324"/>
        <v>0</v>
      </c>
      <c r="CO3509" s="297" t="s">
        <v>2078</v>
      </c>
      <c r="CP3509" s="297">
        <f>SUM(P3508:Q3512,P3519:Q3520,P3523:Q3531,P3536)</f>
        <v>0</v>
      </c>
      <c r="CQ3509" s="297">
        <f>SUM(R3508:S3512,R3519:S3520,R3523:S3531,R3536)</f>
        <v>0</v>
      </c>
      <c r="CR3509" s="297">
        <f>SUM(T3508:U3512,T3519:U3520,T3523:U3531,T3536)</f>
        <v>0</v>
      </c>
      <c r="CS3509" s="297">
        <f t="shared" ref="CS3509" si="5549">SUM(V3508:V3512,V3519:V3520,V3523:V3531,V3536)</f>
        <v>0</v>
      </c>
      <c r="CT3509" s="297">
        <f t="shared" ref="CT3509" si="5550">SUM(W3508:W3512,W3519:W3520,W3523:W3531,W3536)</f>
        <v>0</v>
      </c>
      <c r="CU3509" s="297">
        <f t="shared" ref="CU3509" si="5551">SUM(X3508:X3512,X3519:X3520,X3523:X3531,X3536)</f>
        <v>0</v>
      </c>
      <c r="CV3509" s="297">
        <f t="shared" ref="CV3509" si="5552">SUM(Y3508:Y3512,Y3519:Y3520,Y3523:Y3531,Y3536)</f>
        <v>0</v>
      </c>
      <c r="CW3509" s="297">
        <f t="shared" ref="CW3509" si="5553">SUM(Z3508:Z3512,Z3519:Z3520,Z3523:Z3531,Z3536)</f>
        <v>0</v>
      </c>
      <c r="CX3509" s="297">
        <f t="shared" ref="CX3509" si="5554">SUM(AA3508:AA3512,AA3519:AA3520,AA3523:AA3531,AA3536)</f>
        <v>0</v>
      </c>
      <c r="CY3509" s="297">
        <f t="shared" ref="CY3509" si="5555">SUM(AB3508:AB3512,AB3519:AB3520,AB3523:AB3531,AB3536)</f>
        <v>0</v>
      </c>
      <c r="CZ3509" s="297">
        <f t="shared" ref="CZ3509" si="5556">SUM(AC3508:AC3512,AC3519:AC3520,AC3523:AC3531,AC3536)</f>
        <v>0</v>
      </c>
      <c r="DA3509" s="297">
        <f t="shared" ref="DA3509" si="5557">SUM(AD3508:AD3512,AD3519:AD3520,AD3523:AD3531,AD3536)</f>
        <v>0</v>
      </c>
      <c r="DB3509" s="186"/>
      <c r="DC3509" s="186"/>
      <c r="DD3509" s="186"/>
      <c r="DE3509" s="186"/>
      <c r="DF3509" s="186"/>
      <c r="DG3509" s="186"/>
      <c r="DH3509" s="186"/>
      <c r="DI3509" s="186"/>
      <c r="DJ3509" s="186"/>
      <c r="DK3509" s="186"/>
      <c r="DL3509" s="186"/>
      <c r="DM3509" s="186"/>
      <c r="DN3509" s="186"/>
      <c r="DO3509" s="186"/>
      <c r="DP3509" s="186"/>
      <c r="DQ3509" s="186"/>
      <c r="DR3509" s="186"/>
    </row>
    <row r="3510" spans="1:123" ht="15" customHeight="1" x14ac:dyDescent="0.25">
      <c r="A3510" s="109"/>
      <c r="B3510" s="109"/>
      <c r="C3510" s="633"/>
      <c r="D3510" s="759"/>
      <c r="E3510" s="760"/>
      <c r="F3510" s="836"/>
      <c r="G3510" s="629" t="s">
        <v>629</v>
      </c>
      <c r="H3510" s="629"/>
      <c r="I3510" s="587" t="s">
        <v>630</v>
      </c>
      <c r="J3510" s="588"/>
      <c r="K3510" s="588"/>
      <c r="L3510" s="588"/>
      <c r="M3510" s="588"/>
      <c r="N3510" s="588"/>
      <c r="O3510" s="589"/>
      <c r="P3510" s="590"/>
      <c r="Q3510" s="591"/>
      <c r="R3510" s="590"/>
      <c r="S3510" s="591"/>
      <c r="T3510" s="590"/>
      <c r="U3510" s="591"/>
      <c r="V3510" s="243"/>
      <c r="W3510" s="243"/>
      <c r="X3510" s="243"/>
      <c r="Y3510" s="243"/>
      <c r="Z3510" s="243"/>
      <c r="AA3510" s="243"/>
      <c r="AB3510" s="243"/>
      <c r="AC3510" s="243"/>
      <c r="AD3510" s="243"/>
      <c r="AE3510" s="109"/>
      <c r="AG3510" s="130">
        <f t="shared" si="5292"/>
        <v>15</v>
      </c>
      <c r="AH3510" s="90">
        <f t="shared" si="5293"/>
        <v>0</v>
      </c>
      <c r="AI3510" s="130">
        <f t="shared" si="5294"/>
        <v>0</v>
      </c>
      <c r="AJ3510" s="130">
        <f t="shared" si="5295"/>
        <v>0</v>
      </c>
      <c r="AK3510" s="130">
        <f t="shared" si="5296"/>
        <v>0</v>
      </c>
      <c r="AL3510" s="130">
        <f t="shared" si="5297"/>
        <v>0</v>
      </c>
      <c r="AM3510" s="359">
        <f t="shared" si="5298"/>
        <v>0</v>
      </c>
      <c r="AN3510" s="130">
        <f t="shared" si="5299"/>
        <v>0</v>
      </c>
      <c r="AO3510" s="130">
        <f t="shared" si="5300"/>
        <v>0</v>
      </c>
      <c r="AP3510" s="130">
        <f t="shared" si="5301"/>
        <v>0</v>
      </c>
      <c r="AQ3510" s="130">
        <f t="shared" si="5302"/>
        <v>0</v>
      </c>
      <c r="AR3510" s="359">
        <f t="shared" si="5303"/>
        <v>0</v>
      </c>
      <c r="AS3510" s="130">
        <f t="shared" si="5304"/>
        <v>0</v>
      </c>
      <c r="AT3510" s="130">
        <f t="shared" si="5305"/>
        <v>0</v>
      </c>
      <c r="AU3510" s="130">
        <f t="shared" si="5306"/>
        <v>0</v>
      </c>
      <c r="AV3510" s="130">
        <f t="shared" si="5307"/>
        <v>0</v>
      </c>
      <c r="AW3510" s="359">
        <f t="shared" si="5308"/>
        <v>0</v>
      </c>
      <c r="AX3510" s="130">
        <f t="shared" si="5309"/>
        <v>0</v>
      </c>
      <c r="AY3510" s="130">
        <f t="shared" si="5310"/>
        <v>0</v>
      </c>
      <c r="AZ3510" s="130">
        <f t="shared" si="5311"/>
        <v>0</v>
      </c>
      <c r="BA3510" s="130">
        <f t="shared" si="5312"/>
        <v>0</v>
      </c>
      <c r="BB3510" s="359">
        <f t="shared" si="5313"/>
        <v>0</v>
      </c>
      <c r="BC3510" s="130">
        <f t="shared" si="5314"/>
        <v>0</v>
      </c>
      <c r="BD3510" s="130">
        <f t="shared" si="5315"/>
        <v>0</v>
      </c>
      <c r="BE3510" s="130">
        <f t="shared" si="5316"/>
        <v>0</v>
      </c>
      <c r="BF3510" s="130">
        <f t="shared" si="5317"/>
        <v>0</v>
      </c>
      <c r="BG3510" s="359">
        <f t="shared" si="5318"/>
        <v>0</v>
      </c>
      <c r="BH3510" s="130">
        <f t="shared" si="5319"/>
        <v>0</v>
      </c>
      <c r="BI3510" s="130">
        <f t="shared" si="5320"/>
        <v>0</v>
      </c>
      <c r="BJ3510" s="130">
        <f t="shared" si="5321"/>
        <v>0</v>
      </c>
      <c r="BK3510" s="130">
        <f t="shared" si="5322"/>
        <v>0</v>
      </c>
      <c r="BL3510" s="359">
        <f t="shared" si="5323"/>
        <v>0</v>
      </c>
      <c r="BM3510" s="90">
        <f t="shared" si="5324"/>
        <v>0</v>
      </c>
      <c r="CO3510" s="297" t="s">
        <v>2029</v>
      </c>
      <c r="CP3510" s="297">
        <f>SUM(COUNTIF(P3508:Q3512,"NS"),COUNTIF(P3519:Q3520,"NS"),COUNTIF(P3523:Q3531,"NS"),COUNTIF(P3536,"NS"))</f>
        <v>0</v>
      </c>
      <c r="CQ3510" s="297">
        <f>SUM(COUNTIF(R3508:S3512,"NS"),COUNTIF(R3519:S3520,"NS"),COUNTIF(R3523:S3531,"NS"),COUNTIF(R3536,"NS"))</f>
        <v>0</v>
      </c>
      <c r="CR3510" s="297">
        <f>SUM(COUNTIF(T3508:U3512,"NS"),COUNTIF(T3519:U3520,"NS"),COUNTIF(T3523:U3531,"NS"),COUNTIF(T3536,"NS"))</f>
        <v>0</v>
      </c>
      <c r="CS3510" s="297">
        <f t="shared" ref="CS3510" si="5558">SUM(COUNTIF(V3508:V3512,"NS"),COUNTIF(V3519:V3520,"NS"),COUNTIF(V3523:V3531,"NS"),COUNTIF(V3536,"NS"))</f>
        <v>0</v>
      </c>
      <c r="CT3510" s="297">
        <f t="shared" ref="CT3510" si="5559">SUM(COUNTIF(W3508:W3512,"NS"),COUNTIF(W3519:W3520,"NS"),COUNTIF(W3523:W3531,"NS"),COUNTIF(W3536,"NS"))</f>
        <v>0</v>
      </c>
      <c r="CU3510" s="297">
        <f t="shared" ref="CU3510" si="5560">SUM(COUNTIF(X3508:X3512,"NS"),COUNTIF(X3519:X3520,"NS"),COUNTIF(X3523:X3531,"NS"),COUNTIF(X3536,"NS"))</f>
        <v>0</v>
      </c>
      <c r="CV3510" s="297">
        <f t="shared" ref="CV3510" si="5561">SUM(COUNTIF(Y3508:Y3512,"NS"),COUNTIF(Y3519:Y3520,"NS"),COUNTIF(Y3523:Y3531,"NS"),COUNTIF(Y3536,"NS"))</f>
        <v>0</v>
      </c>
      <c r="CW3510" s="297">
        <f t="shared" ref="CW3510" si="5562">SUM(COUNTIF(Z3508:Z3512,"NS"),COUNTIF(Z3519:Z3520,"NS"),COUNTIF(Z3523:Z3531,"NS"),COUNTIF(Z3536,"NS"))</f>
        <v>0</v>
      </c>
      <c r="CX3510" s="297">
        <f t="shared" ref="CX3510" si="5563">SUM(COUNTIF(AA3508:AA3512,"NS"),COUNTIF(AA3519:AA3520,"NS"),COUNTIF(AA3523:AA3531,"NS"),COUNTIF(AA3536,"NS"))</f>
        <v>0</v>
      </c>
      <c r="CY3510" s="297">
        <f t="shared" ref="CY3510" si="5564">SUM(COUNTIF(AB3508:AB3512,"NS"),COUNTIF(AB3519:AB3520,"NS"),COUNTIF(AB3523:AB3531,"NS"),COUNTIF(AB3536,"NS"))</f>
        <v>0</v>
      </c>
      <c r="CZ3510" s="297">
        <f t="shared" ref="CZ3510" si="5565">SUM(COUNTIF(AC3508:AC3512,"NS"),COUNTIF(AC3519:AC3520,"NS"),COUNTIF(AC3523:AC3531,"NS"),COUNTIF(AC3536,"NS"))</f>
        <v>0</v>
      </c>
      <c r="DA3510" s="297">
        <f t="shared" ref="DA3510" si="5566">SUM(COUNTIF(AD3508:AD3512,"NS"),COUNTIF(AD3519:AD3520,"NS"),COUNTIF(AD3523:AD3531,"NS"),COUNTIF(AD3536,"NS"))</f>
        <v>0</v>
      </c>
      <c r="DB3510" s="186"/>
      <c r="DC3510" s="186"/>
      <c r="DD3510" s="186"/>
      <c r="DE3510" s="186"/>
      <c r="DF3510" s="186"/>
      <c r="DG3510" s="186"/>
      <c r="DH3510" s="186"/>
      <c r="DI3510" s="186"/>
      <c r="DJ3510" s="186"/>
      <c r="DK3510" s="186"/>
      <c r="DL3510" s="186"/>
      <c r="DM3510" s="186"/>
      <c r="DN3510" s="186"/>
      <c r="DO3510" s="186"/>
      <c r="DP3510" s="186"/>
      <c r="DQ3510" s="186"/>
      <c r="DR3510" s="186"/>
    </row>
    <row r="3511" spans="1:123" ht="15" customHeight="1" x14ac:dyDescent="0.25">
      <c r="A3511" s="109"/>
      <c r="B3511" s="109"/>
      <c r="C3511" s="633"/>
      <c r="D3511" s="759"/>
      <c r="E3511" s="760"/>
      <c r="F3511" s="836"/>
      <c r="G3511" s="629" t="s">
        <v>631</v>
      </c>
      <c r="H3511" s="629"/>
      <c r="I3511" s="587" t="s">
        <v>632</v>
      </c>
      <c r="J3511" s="588"/>
      <c r="K3511" s="588"/>
      <c r="L3511" s="588"/>
      <c r="M3511" s="588"/>
      <c r="N3511" s="588"/>
      <c r="O3511" s="589"/>
      <c r="P3511" s="590"/>
      <c r="Q3511" s="591"/>
      <c r="R3511" s="590"/>
      <c r="S3511" s="591"/>
      <c r="T3511" s="590"/>
      <c r="U3511" s="591"/>
      <c r="V3511" s="243"/>
      <c r="W3511" s="243"/>
      <c r="X3511" s="243"/>
      <c r="Y3511" s="243"/>
      <c r="Z3511" s="243"/>
      <c r="AA3511" s="243"/>
      <c r="AB3511" s="243"/>
      <c r="AC3511" s="243"/>
      <c r="AD3511" s="243"/>
      <c r="AE3511" s="109"/>
      <c r="AG3511" s="130">
        <f t="shared" si="5292"/>
        <v>15</v>
      </c>
      <c r="AH3511" s="90">
        <f t="shared" si="5293"/>
        <v>0</v>
      </c>
      <c r="AI3511" s="130">
        <f t="shared" si="5294"/>
        <v>0</v>
      </c>
      <c r="AJ3511" s="130">
        <f t="shared" si="5295"/>
        <v>0</v>
      </c>
      <c r="AK3511" s="130">
        <f t="shared" si="5296"/>
        <v>0</v>
      </c>
      <c r="AL3511" s="130">
        <f t="shared" si="5297"/>
        <v>0</v>
      </c>
      <c r="AM3511" s="359">
        <f t="shared" si="5298"/>
        <v>0</v>
      </c>
      <c r="AN3511" s="130">
        <f t="shared" si="5299"/>
        <v>0</v>
      </c>
      <c r="AO3511" s="130">
        <f t="shared" si="5300"/>
        <v>0</v>
      </c>
      <c r="AP3511" s="130">
        <f t="shared" si="5301"/>
        <v>0</v>
      </c>
      <c r="AQ3511" s="130">
        <f t="shared" si="5302"/>
        <v>0</v>
      </c>
      <c r="AR3511" s="359">
        <f t="shared" si="5303"/>
        <v>0</v>
      </c>
      <c r="AS3511" s="130">
        <f t="shared" si="5304"/>
        <v>0</v>
      </c>
      <c r="AT3511" s="130">
        <f t="shared" si="5305"/>
        <v>0</v>
      </c>
      <c r="AU3511" s="130">
        <f t="shared" si="5306"/>
        <v>0</v>
      </c>
      <c r="AV3511" s="130">
        <f t="shared" si="5307"/>
        <v>0</v>
      </c>
      <c r="AW3511" s="359">
        <f t="shared" si="5308"/>
        <v>0</v>
      </c>
      <c r="AX3511" s="130">
        <f t="shared" si="5309"/>
        <v>0</v>
      </c>
      <c r="AY3511" s="130">
        <f t="shared" si="5310"/>
        <v>0</v>
      </c>
      <c r="AZ3511" s="130">
        <f t="shared" si="5311"/>
        <v>0</v>
      </c>
      <c r="BA3511" s="130">
        <f t="shared" si="5312"/>
        <v>0</v>
      </c>
      <c r="BB3511" s="359">
        <f t="shared" si="5313"/>
        <v>0</v>
      </c>
      <c r="BC3511" s="130">
        <f t="shared" si="5314"/>
        <v>0</v>
      </c>
      <c r="BD3511" s="130">
        <f t="shared" si="5315"/>
        <v>0</v>
      </c>
      <c r="BE3511" s="130">
        <f t="shared" si="5316"/>
        <v>0</v>
      </c>
      <c r="BF3511" s="130">
        <f t="shared" si="5317"/>
        <v>0</v>
      </c>
      <c r="BG3511" s="359">
        <f t="shared" si="5318"/>
        <v>0</v>
      </c>
      <c r="BH3511" s="130">
        <f t="shared" si="5319"/>
        <v>0</v>
      </c>
      <c r="BI3511" s="130">
        <f t="shared" si="5320"/>
        <v>0</v>
      </c>
      <c r="BJ3511" s="130">
        <f t="shared" si="5321"/>
        <v>0</v>
      </c>
      <c r="BK3511" s="130">
        <f t="shared" si="5322"/>
        <v>0</v>
      </c>
      <c r="BL3511" s="359">
        <f t="shared" si="5323"/>
        <v>0</v>
      </c>
      <c r="BM3511" s="90">
        <f t="shared" si="5324"/>
        <v>0</v>
      </c>
      <c r="BO3511" s="246" t="s">
        <v>2104</v>
      </c>
      <c r="BP3511" s="246" t="s">
        <v>2048</v>
      </c>
      <c r="BQ3511" s="246" t="s">
        <v>2049</v>
      </c>
      <c r="BR3511" s="246" t="s">
        <v>84</v>
      </c>
      <c r="BS3511" s="246" t="s">
        <v>2048</v>
      </c>
      <c r="BT3511" s="246" t="s">
        <v>2049</v>
      </c>
      <c r="BU3511" s="246" t="s">
        <v>84</v>
      </c>
      <c r="BV3511" s="246" t="s">
        <v>2048</v>
      </c>
      <c r="BW3511" s="246" t="s">
        <v>2049</v>
      </c>
      <c r="BX3511" s="246" t="s">
        <v>84</v>
      </c>
      <c r="BY3511" s="246" t="s">
        <v>2048</v>
      </c>
      <c r="BZ3511" s="246" t="s">
        <v>2049</v>
      </c>
      <c r="CO3511" s="298">
        <v>0.25</v>
      </c>
      <c r="CP3511" s="299">
        <f>IF(CP3508="ns",0,CP3508*0.25)</f>
        <v>0</v>
      </c>
      <c r="CQ3511" s="299">
        <f t="shared" ref="CQ3511:DA3511" si="5567">IF(CQ3508="ns",0,CQ3508*0.25)</f>
        <v>0</v>
      </c>
      <c r="CR3511" s="299">
        <f t="shared" si="5567"/>
        <v>0</v>
      </c>
      <c r="CS3511" s="299">
        <f t="shared" si="5567"/>
        <v>0</v>
      </c>
      <c r="CT3511" s="299">
        <f t="shared" si="5567"/>
        <v>0</v>
      </c>
      <c r="CU3511" s="299">
        <f t="shared" si="5567"/>
        <v>0</v>
      </c>
      <c r="CV3511" s="299">
        <f t="shared" si="5567"/>
        <v>0</v>
      </c>
      <c r="CW3511" s="299">
        <f t="shared" si="5567"/>
        <v>0</v>
      </c>
      <c r="CX3511" s="299">
        <f t="shared" si="5567"/>
        <v>0</v>
      </c>
      <c r="CY3511" s="299">
        <f t="shared" si="5567"/>
        <v>0</v>
      </c>
      <c r="CZ3511" s="299">
        <f t="shared" si="5567"/>
        <v>0</v>
      </c>
      <c r="DA3511" s="299">
        <f t="shared" si="5567"/>
        <v>0</v>
      </c>
      <c r="DB3511" s="186"/>
      <c r="DC3511" s="186"/>
      <c r="DD3511" s="186"/>
      <c r="DE3511" s="186"/>
      <c r="DF3511" s="186"/>
      <c r="DG3511" s="186"/>
      <c r="DH3511" s="186"/>
      <c r="DI3511" s="186"/>
      <c r="DJ3511" s="186"/>
      <c r="DK3511" s="186"/>
      <c r="DL3511" s="186"/>
      <c r="DM3511" s="186"/>
      <c r="DN3511" s="186"/>
      <c r="DO3511" s="186"/>
      <c r="DP3511" s="186"/>
      <c r="DQ3511" s="186"/>
      <c r="DR3511" s="186"/>
    </row>
    <row r="3512" spans="1:123" s="186" customFormat="1" ht="36" customHeight="1" x14ac:dyDescent="0.25">
      <c r="A3512" s="235"/>
      <c r="B3512" s="235"/>
      <c r="C3512" s="633"/>
      <c r="D3512" s="759"/>
      <c r="E3512" s="760"/>
      <c r="F3512" s="836"/>
      <c r="G3512" s="653" t="s">
        <v>633</v>
      </c>
      <c r="H3512" s="653"/>
      <c r="I3512" s="654" t="s">
        <v>634</v>
      </c>
      <c r="J3512" s="655"/>
      <c r="K3512" s="655"/>
      <c r="L3512" s="655"/>
      <c r="M3512" s="655"/>
      <c r="N3512" s="655"/>
      <c r="O3512" s="656"/>
      <c r="P3512" s="732"/>
      <c r="Q3512" s="733"/>
      <c r="R3512" s="732"/>
      <c r="S3512" s="733"/>
      <c r="T3512" s="732"/>
      <c r="U3512" s="733"/>
      <c r="V3512" s="17"/>
      <c r="W3512" s="17"/>
      <c r="X3512" s="17"/>
      <c r="Y3512" s="17"/>
      <c r="Z3512" s="17"/>
      <c r="AA3512" s="17"/>
      <c r="AB3512" s="17"/>
      <c r="AC3512" s="17"/>
      <c r="AD3512" s="17"/>
      <c r="AE3512" s="235"/>
      <c r="AF3512" s="237"/>
      <c r="AG3512" s="178">
        <f t="shared" si="5292"/>
        <v>15</v>
      </c>
      <c r="AH3512" s="186">
        <f t="shared" si="5293"/>
        <v>0</v>
      </c>
      <c r="AI3512" s="178">
        <f t="shared" si="5294"/>
        <v>0</v>
      </c>
      <c r="AJ3512" s="178">
        <f t="shared" si="5295"/>
        <v>0</v>
      </c>
      <c r="AK3512" s="178">
        <f t="shared" si="5296"/>
        <v>0</v>
      </c>
      <c r="AL3512" s="130">
        <f t="shared" si="5297"/>
        <v>0</v>
      </c>
      <c r="AM3512" s="359">
        <f t="shared" si="5298"/>
        <v>0</v>
      </c>
      <c r="AN3512" s="178">
        <f t="shared" si="5299"/>
        <v>0</v>
      </c>
      <c r="AO3512" s="178">
        <f t="shared" si="5300"/>
        <v>0</v>
      </c>
      <c r="AP3512" s="178">
        <f t="shared" si="5301"/>
        <v>0</v>
      </c>
      <c r="AQ3512" s="178">
        <f t="shared" si="5302"/>
        <v>0</v>
      </c>
      <c r="AR3512" s="359">
        <f t="shared" si="5303"/>
        <v>0</v>
      </c>
      <c r="AS3512" s="178">
        <f t="shared" si="5304"/>
        <v>0</v>
      </c>
      <c r="AT3512" s="178">
        <f t="shared" si="5305"/>
        <v>0</v>
      </c>
      <c r="AU3512" s="178">
        <f t="shared" si="5306"/>
        <v>0</v>
      </c>
      <c r="AV3512" s="178">
        <f t="shared" si="5307"/>
        <v>0</v>
      </c>
      <c r="AW3512" s="359">
        <f t="shared" si="5308"/>
        <v>0</v>
      </c>
      <c r="AX3512" s="178">
        <f t="shared" si="5309"/>
        <v>0</v>
      </c>
      <c r="AY3512" s="178">
        <f t="shared" si="5310"/>
        <v>0</v>
      </c>
      <c r="AZ3512" s="178">
        <f t="shared" si="5311"/>
        <v>0</v>
      </c>
      <c r="BA3512" s="178">
        <f t="shared" si="5312"/>
        <v>0</v>
      </c>
      <c r="BB3512" s="359">
        <f t="shared" si="5313"/>
        <v>0</v>
      </c>
      <c r="BC3512" s="178">
        <f t="shared" si="5314"/>
        <v>0</v>
      </c>
      <c r="BD3512" s="178">
        <f t="shared" si="5315"/>
        <v>0</v>
      </c>
      <c r="BE3512" s="178">
        <f t="shared" si="5316"/>
        <v>0</v>
      </c>
      <c r="BF3512" s="178">
        <f t="shared" si="5317"/>
        <v>0</v>
      </c>
      <c r="BG3512" s="359">
        <f t="shared" si="5318"/>
        <v>0</v>
      </c>
      <c r="BH3512" s="178">
        <f t="shared" si="5319"/>
        <v>0</v>
      </c>
      <c r="BI3512" s="178">
        <f t="shared" si="5320"/>
        <v>0</v>
      </c>
      <c r="BJ3512" s="178">
        <f t="shared" si="5321"/>
        <v>0</v>
      </c>
      <c r="BK3512" s="178">
        <f t="shared" si="5322"/>
        <v>0</v>
      </c>
      <c r="BL3512" s="359">
        <f t="shared" si="5323"/>
        <v>0</v>
      </c>
      <c r="BM3512" s="186">
        <f t="shared" si="5324"/>
        <v>0</v>
      </c>
      <c r="BN3512" s="186" t="s">
        <v>2077</v>
      </c>
      <c r="BO3512" s="178">
        <f>IF($AG$3378=$AH$3378,0,IF(
OR(
AND(BO3516=0,BO3515&gt;0),
AND(BO3516="NS",BO3514&gt;0),
AND(BO3516="NS",BO3514=0,BO3515=0)),1,
IF(OR(
AND(BO3515&gt;=2,BO3514&lt;BO3516),
AND(BO3516="NS",BO3514=0,BO3515&gt;0),
BO3516=BO3514,
AND(BO3516="NA",BO3515=0,BO3514=0,BO3513&gt;0)),0,1)))</f>
        <v>0</v>
      </c>
      <c r="BP3512" s="178">
        <f t="shared" ref="BP3512" si="5568">IF($AG$3378=$AH$3378,0,IF(
OR(
AND(BP3516=0,BP3515&gt;0),
AND(BP3516="NS",BP3514&gt;0),
AND(BP3516="NS",BP3514=0,BP3515=0)),1,
IF(OR(
AND(BP3515&gt;=2,BP3514&lt;BP3516),
AND(BP3516="NS",BP3514=0,BP3515&gt;0),
BP3516=BP3514,
AND(BP3516="NA",BP3515=0,BP3514=0,BP3513&gt;0)),0,1)))</f>
        <v>0</v>
      </c>
      <c r="BQ3512" s="178">
        <f t="shared" ref="BQ3512" si="5569">IF($AG$3378=$AH$3378,0,IF(
OR(
AND(BQ3516=0,BQ3515&gt;0),
AND(BQ3516="NS",BQ3514&gt;0),
AND(BQ3516="NS",BQ3514=0,BQ3515=0)),1,
IF(OR(
AND(BQ3515&gt;=2,BQ3514&lt;BQ3516),
AND(BQ3516="NS",BQ3514=0,BQ3515&gt;0),
BQ3516=BQ3514,
AND(BQ3516="NA",BQ3515=0,BQ3514=0,BQ3513&gt;0)),0,1)))</f>
        <v>0</v>
      </c>
      <c r="BR3512" s="178">
        <f t="shared" ref="BR3512" si="5570">IF($AG$3378=$AH$3378,0,IF(
OR(
AND(BR3516=0,BR3515&gt;0),
AND(BR3516="NS",BR3514&gt;0),
AND(BR3516="NS",BR3514=0,BR3515=0)),1,
IF(OR(
AND(BR3515&gt;=2,BR3514&lt;BR3516),
AND(BR3516="NS",BR3514=0,BR3515&gt;0),
BR3516=BR3514,
AND(BR3516="NA",BR3515=0,BR3514=0,BR3513&gt;0)),0,1)))</f>
        <v>0</v>
      </c>
      <c r="BS3512" s="178">
        <f t="shared" ref="BS3512" si="5571">IF($AG$3378=$AH$3378,0,IF(
OR(
AND(BS3516=0,BS3515&gt;0),
AND(BS3516="NS",BS3514&gt;0),
AND(BS3516="NS",BS3514=0,BS3515=0)),1,
IF(OR(
AND(BS3515&gt;=2,BS3514&lt;BS3516),
AND(BS3516="NS",BS3514=0,BS3515&gt;0),
BS3516=BS3514,
AND(BS3516="NA",BS3515=0,BS3514=0,BS3513&gt;0)),0,1)))</f>
        <v>0</v>
      </c>
      <c r="BT3512" s="178">
        <f t="shared" ref="BT3512" si="5572">IF($AG$3378=$AH$3378,0,IF(
OR(
AND(BT3516=0,BT3515&gt;0),
AND(BT3516="NS",BT3514&gt;0),
AND(BT3516="NS",BT3514=0,BT3515=0)),1,
IF(OR(
AND(BT3515&gt;=2,BT3514&lt;BT3516),
AND(BT3516="NS",BT3514=0,BT3515&gt;0),
BT3516=BT3514,
AND(BT3516="NA",BT3515=0,BT3514=0,BT3513&gt;0)),0,1)))</f>
        <v>0</v>
      </c>
      <c r="BU3512" s="178">
        <f t="shared" ref="BU3512" si="5573">IF($AG$3378=$AH$3378,0,IF(
OR(
AND(BU3516=0,BU3515&gt;0),
AND(BU3516="NS",BU3514&gt;0),
AND(BU3516="NS",BU3514=0,BU3515=0)),1,
IF(OR(
AND(BU3515&gt;=2,BU3514&lt;BU3516),
AND(BU3516="NS",BU3514=0,BU3515&gt;0),
BU3516=BU3514,
AND(BU3516="NA",BU3515=0,BU3514=0,BU3513&gt;0)),0,1)))</f>
        <v>0</v>
      </c>
      <c r="BV3512" s="178">
        <f t="shared" ref="BV3512" si="5574">IF($AG$3378=$AH$3378,0,IF(
OR(
AND(BV3516=0,BV3515&gt;0),
AND(BV3516="NS",BV3514&gt;0),
AND(BV3516="NS",BV3514=0,BV3515=0)),1,
IF(OR(
AND(BV3515&gt;=2,BV3514&lt;BV3516),
AND(BV3516="NS",BV3514=0,BV3515&gt;0),
BV3516=BV3514,
AND(BV3516="NA",BV3515=0,BV3514=0,BV3513&gt;0)),0,1)))</f>
        <v>0</v>
      </c>
      <c r="BW3512" s="178">
        <f t="shared" ref="BW3512" si="5575">IF($AG$3378=$AH$3378,0,IF(
OR(
AND(BW3516=0,BW3515&gt;0),
AND(BW3516="NS",BW3514&gt;0),
AND(BW3516="NS",BW3514=0,BW3515=0)),1,
IF(OR(
AND(BW3515&gt;=2,BW3514&lt;BW3516),
AND(BW3516="NS",BW3514=0,BW3515&gt;0),
BW3516=BW3514,
AND(BW3516="NA",BW3515=0,BW3514=0,BW3513&gt;0)),0,1)))</f>
        <v>0</v>
      </c>
      <c r="BX3512" s="178">
        <f t="shared" ref="BX3512" si="5576">IF($AG$3378=$AH$3378,0,IF(
OR(
AND(BX3516=0,BX3515&gt;0),
AND(BX3516="NS",BX3514&gt;0),
AND(BX3516="NS",BX3514=0,BX3515=0)),1,
IF(OR(
AND(BX3515&gt;=2,BX3514&lt;BX3516),
AND(BX3516="NS",BX3514=0,BX3515&gt;0),
BX3516=BX3514,
AND(BX3516="NA",BX3515=0,BX3514=0,BX3513&gt;0)),0,1)))</f>
        <v>0</v>
      </c>
      <c r="BY3512" s="178">
        <f t="shared" ref="BY3512" si="5577">IF($AG$3378=$AH$3378,0,IF(
OR(
AND(BY3516=0,BY3515&gt;0),
AND(BY3516="NS",BY3514&gt;0),
AND(BY3516="NS",BY3514=0,BY3515=0)),1,
IF(OR(
AND(BY3515&gt;=2,BY3514&lt;BY3516),
AND(BY3516="NS",BY3514=0,BY3515&gt;0),
BY3516=BY3514,
AND(BY3516="NA",BY3515=0,BY3514=0,BY3513&gt;0)),0,1)))</f>
        <v>0</v>
      </c>
      <c r="BZ3512" s="178">
        <f t="shared" ref="BZ3512" si="5578">IF($AG$3378=$AH$3378,0,IF(
OR(
AND(BZ3516=0,BZ3515&gt;0),
AND(BZ3516="NS",BZ3514&gt;0),
AND(BZ3516="NS",BZ3514=0,BZ3515=0)),1,
IF(OR(
AND(BZ3515&gt;=2,BZ3514&lt;BZ3516),
AND(BZ3516="NS",BZ3514=0,BZ3515&gt;0),
BZ3516=BZ3514,
AND(BZ3516="NA",BZ3515=0,BZ3514=0,BZ3513&gt;0)),0,1)))</f>
        <v>0</v>
      </c>
      <c r="CA3512" s="186">
        <f>SUM(BO3512:BZ3512)</f>
        <v>0</v>
      </c>
      <c r="CN3512" s="237"/>
      <c r="CO3512" s="297" t="s">
        <v>72</v>
      </c>
      <c r="CP3512" s="297">
        <f>P3537</f>
        <v>0</v>
      </c>
      <c r="CQ3512" s="297">
        <f>R3537</f>
        <v>0</v>
      </c>
      <c r="CR3512" s="297">
        <f>T3537</f>
        <v>0</v>
      </c>
      <c r="CS3512" s="297">
        <f>V3537</f>
        <v>0</v>
      </c>
      <c r="CT3512" s="297">
        <f>W3537</f>
        <v>0</v>
      </c>
      <c r="CU3512" s="297">
        <f t="shared" ref="CU3512" si="5579">X3537</f>
        <v>0</v>
      </c>
      <c r="CV3512" s="297">
        <f t="shared" ref="CV3512" si="5580">Y3537</f>
        <v>0</v>
      </c>
      <c r="CW3512" s="297">
        <f t="shared" ref="CW3512" si="5581">Z3537</f>
        <v>0</v>
      </c>
      <c r="CX3512" s="297">
        <f t="shared" ref="CX3512" si="5582">AA3537</f>
        <v>0</v>
      </c>
      <c r="CY3512" s="297">
        <f t="shared" ref="CY3512" si="5583">AB3537</f>
        <v>0</v>
      </c>
      <c r="CZ3512" s="297">
        <f t="shared" ref="CZ3512" si="5584">AC3537</f>
        <v>0</v>
      </c>
      <c r="DA3512" s="297">
        <f t="shared" ref="DA3512" si="5585">AD3537</f>
        <v>0</v>
      </c>
      <c r="DS3512" s="237"/>
    </row>
    <row r="3513" spans="1:123" ht="48" customHeight="1" x14ac:dyDescent="0.25">
      <c r="A3513" s="109"/>
      <c r="B3513" s="109"/>
      <c r="C3513" s="633"/>
      <c r="D3513" s="759"/>
      <c r="E3513" s="760"/>
      <c r="F3513" s="836"/>
      <c r="G3513" s="581" t="s">
        <v>641</v>
      </c>
      <c r="H3513" s="581"/>
      <c r="I3513" s="165"/>
      <c r="J3513" s="625" t="s">
        <v>635</v>
      </c>
      <c r="K3513" s="625"/>
      <c r="L3513" s="625"/>
      <c r="M3513" s="625"/>
      <c r="N3513" s="625"/>
      <c r="O3513" s="626"/>
      <c r="P3513" s="590"/>
      <c r="Q3513" s="591"/>
      <c r="R3513" s="590"/>
      <c r="S3513" s="591"/>
      <c r="T3513" s="590"/>
      <c r="U3513" s="591"/>
      <c r="V3513" s="243"/>
      <c r="W3513" s="243"/>
      <c r="X3513" s="243"/>
      <c r="Y3513" s="243"/>
      <c r="Z3513" s="243"/>
      <c r="AA3513" s="243"/>
      <c r="AB3513" s="243"/>
      <c r="AC3513" s="243"/>
      <c r="AD3513" s="243"/>
      <c r="AE3513" s="109"/>
      <c r="AG3513" s="130">
        <f t="shared" si="5292"/>
        <v>15</v>
      </c>
      <c r="AH3513" s="90">
        <f t="shared" si="5293"/>
        <v>0</v>
      </c>
      <c r="AI3513" s="130">
        <f t="shared" si="5294"/>
        <v>0</v>
      </c>
      <c r="AJ3513" s="130">
        <f t="shared" si="5295"/>
        <v>0</v>
      </c>
      <c r="AK3513" s="130">
        <f t="shared" si="5296"/>
        <v>0</v>
      </c>
      <c r="AL3513" s="130">
        <f t="shared" si="5297"/>
        <v>0</v>
      </c>
      <c r="AM3513" s="359">
        <f t="shared" si="5298"/>
        <v>0</v>
      </c>
      <c r="AN3513" s="130">
        <f t="shared" si="5299"/>
        <v>0</v>
      </c>
      <c r="AO3513" s="130">
        <f t="shared" si="5300"/>
        <v>0</v>
      </c>
      <c r="AP3513" s="130">
        <f t="shared" si="5301"/>
        <v>0</v>
      </c>
      <c r="AQ3513" s="130">
        <f t="shared" si="5302"/>
        <v>0</v>
      </c>
      <c r="AR3513" s="359">
        <f t="shared" si="5303"/>
        <v>0</v>
      </c>
      <c r="AS3513" s="130">
        <f t="shared" si="5304"/>
        <v>0</v>
      </c>
      <c r="AT3513" s="130">
        <f t="shared" si="5305"/>
        <v>0</v>
      </c>
      <c r="AU3513" s="130">
        <f t="shared" si="5306"/>
        <v>0</v>
      </c>
      <c r="AV3513" s="130">
        <f t="shared" si="5307"/>
        <v>0</v>
      </c>
      <c r="AW3513" s="359">
        <f t="shared" si="5308"/>
        <v>0</v>
      </c>
      <c r="AX3513" s="130">
        <f t="shared" si="5309"/>
        <v>0</v>
      </c>
      <c r="AY3513" s="130">
        <f t="shared" si="5310"/>
        <v>0</v>
      </c>
      <c r="AZ3513" s="130">
        <f t="shared" si="5311"/>
        <v>0</v>
      </c>
      <c r="BA3513" s="130">
        <f t="shared" si="5312"/>
        <v>0</v>
      </c>
      <c r="BB3513" s="359">
        <f t="shared" si="5313"/>
        <v>0</v>
      </c>
      <c r="BC3513" s="130">
        <f t="shared" si="5314"/>
        <v>0</v>
      </c>
      <c r="BD3513" s="130">
        <f t="shared" si="5315"/>
        <v>0</v>
      </c>
      <c r="BE3513" s="130">
        <f t="shared" si="5316"/>
        <v>0</v>
      </c>
      <c r="BF3513" s="130">
        <f t="shared" si="5317"/>
        <v>0</v>
      </c>
      <c r="BG3513" s="359">
        <f t="shared" si="5318"/>
        <v>0</v>
      </c>
      <c r="BH3513" s="130">
        <f t="shared" si="5319"/>
        <v>0</v>
      </c>
      <c r="BI3513" s="130">
        <f t="shared" si="5320"/>
        <v>0</v>
      </c>
      <c r="BJ3513" s="130">
        <f t="shared" si="5321"/>
        <v>0</v>
      </c>
      <c r="BK3513" s="130">
        <f t="shared" si="5322"/>
        <v>0</v>
      </c>
      <c r="BL3513" s="359">
        <f t="shared" si="5323"/>
        <v>0</v>
      </c>
      <c r="BM3513" s="90">
        <f t="shared" si="5324"/>
        <v>0</v>
      </c>
      <c r="BN3513" s="90" t="s">
        <v>2058</v>
      </c>
      <c r="BO3513" s="90">
        <f>COUNTIF(P3513:Q3518,"NA")</f>
        <v>0</v>
      </c>
      <c r="BP3513" s="90">
        <f>COUNTIF(R3513:S3518,"NA")</f>
        <v>0</v>
      </c>
      <c r="BQ3513" s="90">
        <f>COUNTIF(T3513:U3518,"NA")</f>
        <v>0</v>
      </c>
      <c r="BR3513" s="90">
        <f t="shared" ref="BR3513:BZ3513" si="5586">COUNTIF(V3513:V3518,"NA")</f>
        <v>0</v>
      </c>
      <c r="BS3513" s="90">
        <f t="shared" si="5586"/>
        <v>0</v>
      </c>
      <c r="BT3513" s="90">
        <f t="shared" si="5586"/>
        <v>0</v>
      </c>
      <c r="BU3513" s="90">
        <f t="shared" si="5586"/>
        <v>0</v>
      </c>
      <c r="BV3513" s="90">
        <f t="shared" si="5586"/>
        <v>0</v>
      </c>
      <c r="BW3513" s="90">
        <f t="shared" si="5586"/>
        <v>0</v>
      </c>
      <c r="BX3513" s="90">
        <f t="shared" si="5586"/>
        <v>0</v>
      </c>
      <c r="BY3513" s="90">
        <f t="shared" si="5586"/>
        <v>0</v>
      </c>
      <c r="BZ3513" s="90">
        <f t="shared" si="5586"/>
        <v>0</v>
      </c>
      <c r="CO3513" s="297" t="s">
        <v>2077</v>
      </c>
      <c r="CP3513" s="297">
        <f>IF(OR(CP3512=0,CP3512="NA",AND(CP3512="NS",CP3510&gt;0),AND(CP3512="NS",CP3509&gt;0),CP3512&lt;=CP3511),0,1)</f>
        <v>0</v>
      </c>
      <c r="CQ3513" s="297">
        <f t="shared" ref="CQ3513:DA3513" si="5587">IF(OR(CQ3512=0,CQ3512="NA",AND(CQ3512="NS",CQ3510&gt;0),AND(CQ3512="NS",CQ3509&gt;0),CQ3512&lt;=CQ3511),0,1)</f>
        <v>0</v>
      </c>
      <c r="CR3513" s="297">
        <f t="shared" si="5587"/>
        <v>0</v>
      </c>
      <c r="CS3513" s="297">
        <f t="shared" si="5587"/>
        <v>0</v>
      </c>
      <c r="CT3513" s="297">
        <f t="shared" si="5587"/>
        <v>0</v>
      </c>
      <c r="CU3513" s="297">
        <f t="shared" si="5587"/>
        <v>0</v>
      </c>
      <c r="CV3513" s="297">
        <f t="shared" si="5587"/>
        <v>0</v>
      </c>
      <c r="CW3513" s="297">
        <f t="shared" si="5587"/>
        <v>0</v>
      </c>
      <c r="CX3513" s="297">
        <f t="shared" si="5587"/>
        <v>0</v>
      </c>
      <c r="CY3513" s="297">
        <f t="shared" si="5587"/>
        <v>0</v>
      </c>
      <c r="CZ3513" s="297">
        <f t="shared" si="5587"/>
        <v>0</v>
      </c>
      <c r="DA3513" s="297">
        <f t="shared" si="5587"/>
        <v>0</v>
      </c>
      <c r="DB3513" s="186">
        <f>SUM(CP3513:DA3513)</f>
        <v>0</v>
      </c>
      <c r="DC3513" s="186"/>
      <c r="DD3513" s="186"/>
      <c r="DE3513" s="186"/>
      <c r="DF3513" s="186"/>
      <c r="DG3513" s="186"/>
      <c r="DH3513" s="186"/>
      <c r="DI3513" s="186"/>
      <c r="DJ3513" s="186"/>
      <c r="DK3513" s="186"/>
      <c r="DL3513" s="186"/>
      <c r="DM3513" s="186"/>
      <c r="DN3513" s="186"/>
      <c r="DO3513" s="186"/>
      <c r="DP3513" s="186"/>
      <c r="DQ3513" s="186"/>
      <c r="DR3513" s="186"/>
    </row>
    <row r="3514" spans="1:123" ht="48" customHeight="1" x14ac:dyDescent="0.2">
      <c r="A3514" s="109"/>
      <c r="B3514" s="109"/>
      <c r="C3514" s="633"/>
      <c r="D3514" s="759"/>
      <c r="E3514" s="760"/>
      <c r="F3514" s="836"/>
      <c r="G3514" s="581" t="s">
        <v>642</v>
      </c>
      <c r="H3514" s="581"/>
      <c r="I3514" s="165"/>
      <c r="J3514" s="625" t="s">
        <v>636</v>
      </c>
      <c r="K3514" s="625"/>
      <c r="L3514" s="625"/>
      <c r="M3514" s="625"/>
      <c r="N3514" s="625"/>
      <c r="O3514" s="626"/>
      <c r="P3514" s="590"/>
      <c r="Q3514" s="591"/>
      <c r="R3514" s="590"/>
      <c r="S3514" s="591"/>
      <c r="T3514" s="590"/>
      <c r="U3514" s="591"/>
      <c r="V3514" s="243"/>
      <c r="W3514" s="243"/>
      <c r="X3514" s="243"/>
      <c r="Y3514" s="243"/>
      <c r="Z3514" s="243"/>
      <c r="AA3514" s="243"/>
      <c r="AB3514" s="243"/>
      <c r="AC3514" s="243"/>
      <c r="AD3514" s="243"/>
      <c r="AE3514" s="109"/>
      <c r="AG3514" s="130">
        <f t="shared" si="5292"/>
        <v>15</v>
      </c>
      <c r="AH3514" s="90">
        <f t="shared" si="5293"/>
        <v>0</v>
      </c>
      <c r="AI3514" s="130">
        <f t="shared" si="5294"/>
        <v>0</v>
      </c>
      <c r="AJ3514" s="130">
        <f t="shared" si="5295"/>
        <v>0</v>
      </c>
      <c r="AK3514" s="130">
        <f t="shared" si="5296"/>
        <v>0</v>
      </c>
      <c r="AL3514" s="130">
        <f t="shared" si="5297"/>
        <v>0</v>
      </c>
      <c r="AM3514" s="359">
        <f t="shared" si="5298"/>
        <v>0</v>
      </c>
      <c r="AN3514" s="130">
        <f t="shared" si="5299"/>
        <v>0</v>
      </c>
      <c r="AO3514" s="130">
        <f t="shared" si="5300"/>
        <v>0</v>
      </c>
      <c r="AP3514" s="130">
        <f t="shared" si="5301"/>
        <v>0</v>
      </c>
      <c r="AQ3514" s="130">
        <f t="shared" si="5302"/>
        <v>0</v>
      </c>
      <c r="AR3514" s="359">
        <f t="shared" si="5303"/>
        <v>0</v>
      </c>
      <c r="AS3514" s="130">
        <f t="shared" si="5304"/>
        <v>0</v>
      </c>
      <c r="AT3514" s="130">
        <f t="shared" si="5305"/>
        <v>0</v>
      </c>
      <c r="AU3514" s="130">
        <f t="shared" si="5306"/>
        <v>0</v>
      </c>
      <c r="AV3514" s="130">
        <f t="shared" si="5307"/>
        <v>0</v>
      </c>
      <c r="AW3514" s="359">
        <f t="shared" si="5308"/>
        <v>0</v>
      </c>
      <c r="AX3514" s="130">
        <f t="shared" si="5309"/>
        <v>0</v>
      </c>
      <c r="AY3514" s="130">
        <f t="shared" si="5310"/>
        <v>0</v>
      </c>
      <c r="AZ3514" s="130">
        <f t="shared" si="5311"/>
        <v>0</v>
      </c>
      <c r="BA3514" s="130">
        <f t="shared" si="5312"/>
        <v>0</v>
      </c>
      <c r="BB3514" s="359">
        <f t="shared" si="5313"/>
        <v>0</v>
      </c>
      <c r="BC3514" s="130">
        <f t="shared" si="5314"/>
        <v>0</v>
      </c>
      <c r="BD3514" s="130">
        <f t="shared" si="5315"/>
        <v>0</v>
      </c>
      <c r="BE3514" s="130">
        <f t="shared" si="5316"/>
        <v>0</v>
      </c>
      <c r="BF3514" s="130">
        <f t="shared" si="5317"/>
        <v>0</v>
      </c>
      <c r="BG3514" s="359">
        <f t="shared" si="5318"/>
        <v>0</v>
      </c>
      <c r="BH3514" s="130">
        <f t="shared" si="5319"/>
        <v>0</v>
      </c>
      <c r="BI3514" s="130">
        <f t="shared" si="5320"/>
        <v>0</v>
      </c>
      <c r="BJ3514" s="130">
        <f t="shared" si="5321"/>
        <v>0</v>
      </c>
      <c r="BK3514" s="130">
        <f t="shared" si="5322"/>
        <v>0</v>
      </c>
      <c r="BL3514" s="359">
        <f t="shared" si="5323"/>
        <v>0</v>
      </c>
      <c r="BM3514" s="90">
        <f t="shared" si="5324"/>
        <v>0</v>
      </c>
      <c r="BN3514" s="90" t="s">
        <v>2078</v>
      </c>
      <c r="BO3514" s="90">
        <f>SUM(P3513:Q3518)</f>
        <v>0</v>
      </c>
      <c r="BP3514" s="90">
        <f>SUM(R3513:S3518)</f>
        <v>0</v>
      </c>
      <c r="BQ3514" s="90">
        <f>SUM(T3513:U3518)</f>
        <v>0</v>
      </c>
      <c r="BR3514" s="90">
        <f t="shared" ref="BR3514:BZ3514" si="5588">SUM(V3513:V3518)</f>
        <v>0</v>
      </c>
      <c r="BS3514" s="90">
        <f t="shared" si="5588"/>
        <v>0</v>
      </c>
      <c r="BT3514" s="90">
        <f t="shared" si="5588"/>
        <v>0</v>
      </c>
      <c r="BU3514" s="90">
        <f t="shared" si="5588"/>
        <v>0</v>
      </c>
      <c r="BV3514" s="90">
        <f t="shared" si="5588"/>
        <v>0</v>
      </c>
      <c r="BW3514" s="90">
        <f t="shared" si="5588"/>
        <v>0</v>
      </c>
      <c r="BX3514" s="90">
        <f t="shared" si="5588"/>
        <v>0</v>
      </c>
      <c r="BY3514" s="90">
        <f t="shared" si="5588"/>
        <v>0</v>
      </c>
      <c r="BZ3514" s="90">
        <f t="shared" si="5588"/>
        <v>0</v>
      </c>
      <c r="CO3514" s="186"/>
      <c r="CP3514" s="186"/>
      <c r="CQ3514" s="186"/>
      <c r="CR3514" s="186"/>
      <c r="CS3514" s="186"/>
      <c r="CT3514" s="186"/>
      <c r="CU3514" s="186"/>
      <c r="CV3514" s="186"/>
      <c r="CW3514" s="186"/>
      <c r="CX3514" s="186"/>
      <c r="CY3514" s="186"/>
      <c r="CZ3514" s="186"/>
      <c r="DA3514" s="186"/>
      <c r="DB3514" s="186"/>
      <c r="DC3514" s="186"/>
      <c r="DD3514" s="186"/>
      <c r="DE3514" s="186"/>
      <c r="DF3514" s="186"/>
      <c r="DG3514" s="186"/>
      <c r="DH3514" s="186"/>
      <c r="DI3514" s="186"/>
      <c r="DJ3514" s="186"/>
      <c r="DK3514" s="186"/>
      <c r="DL3514" s="186"/>
      <c r="DM3514" s="186"/>
      <c r="DN3514" s="186"/>
      <c r="DO3514" s="186"/>
      <c r="DP3514" s="186"/>
      <c r="DQ3514" s="186"/>
      <c r="DR3514" s="186"/>
    </row>
    <row r="3515" spans="1:123" ht="60" customHeight="1" x14ac:dyDescent="0.2">
      <c r="A3515" s="109"/>
      <c r="B3515" s="109"/>
      <c r="C3515" s="633"/>
      <c r="D3515" s="759"/>
      <c r="E3515" s="760"/>
      <c r="F3515" s="836"/>
      <c r="G3515" s="581" t="s">
        <v>643</v>
      </c>
      <c r="H3515" s="581"/>
      <c r="I3515" s="165"/>
      <c r="J3515" s="625" t="s">
        <v>637</v>
      </c>
      <c r="K3515" s="625"/>
      <c r="L3515" s="625"/>
      <c r="M3515" s="625"/>
      <c r="N3515" s="625"/>
      <c r="O3515" s="626"/>
      <c r="P3515" s="590"/>
      <c r="Q3515" s="591"/>
      <c r="R3515" s="590"/>
      <c r="S3515" s="591"/>
      <c r="T3515" s="590"/>
      <c r="U3515" s="591"/>
      <c r="V3515" s="243"/>
      <c r="W3515" s="243"/>
      <c r="X3515" s="243"/>
      <c r="Y3515" s="243"/>
      <c r="Z3515" s="243"/>
      <c r="AA3515" s="243"/>
      <c r="AB3515" s="243"/>
      <c r="AC3515" s="243"/>
      <c r="AD3515" s="243"/>
      <c r="AE3515" s="109"/>
      <c r="AG3515" s="130">
        <f t="shared" si="5292"/>
        <v>15</v>
      </c>
      <c r="AH3515" s="90">
        <f t="shared" si="5293"/>
        <v>0</v>
      </c>
      <c r="AI3515" s="130">
        <f t="shared" si="5294"/>
        <v>0</v>
      </c>
      <c r="AJ3515" s="130">
        <f t="shared" si="5295"/>
        <v>0</v>
      </c>
      <c r="AK3515" s="130">
        <f t="shared" si="5296"/>
        <v>0</v>
      </c>
      <c r="AL3515" s="130">
        <f t="shared" si="5297"/>
        <v>0</v>
      </c>
      <c r="AM3515" s="359">
        <f t="shared" si="5298"/>
        <v>0</v>
      </c>
      <c r="AN3515" s="130">
        <f t="shared" si="5299"/>
        <v>0</v>
      </c>
      <c r="AO3515" s="130">
        <f t="shared" si="5300"/>
        <v>0</v>
      </c>
      <c r="AP3515" s="130">
        <f t="shared" si="5301"/>
        <v>0</v>
      </c>
      <c r="AQ3515" s="130">
        <f t="shared" si="5302"/>
        <v>0</v>
      </c>
      <c r="AR3515" s="359">
        <f t="shared" si="5303"/>
        <v>0</v>
      </c>
      <c r="AS3515" s="130">
        <f t="shared" si="5304"/>
        <v>0</v>
      </c>
      <c r="AT3515" s="130">
        <f t="shared" si="5305"/>
        <v>0</v>
      </c>
      <c r="AU3515" s="130">
        <f t="shared" si="5306"/>
        <v>0</v>
      </c>
      <c r="AV3515" s="130">
        <f t="shared" si="5307"/>
        <v>0</v>
      </c>
      <c r="AW3515" s="359">
        <f t="shared" si="5308"/>
        <v>0</v>
      </c>
      <c r="AX3515" s="130">
        <f t="shared" si="5309"/>
        <v>0</v>
      </c>
      <c r="AY3515" s="130">
        <f t="shared" si="5310"/>
        <v>0</v>
      </c>
      <c r="AZ3515" s="130">
        <f t="shared" si="5311"/>
        <v>0</v>
      </c>
      <c r="BA3515" s="130">
        <f t="shared" si="5312"/>
        <v>0</v>
      </c>
      <c r="BB3515" s="359">
        <f t="shared" si="5313"/>
        <v>0</v>
      </c>
      <c r="BC3515" s="130">
        <f t="shared" si="5314"/>
        <v>0</v>
      </c>
      <c r="BD3515" s="130">
        <f t="shared" si="5315"/>
        <v>0</v>
      </c>
      <c r="BE3515" s="130">
        <f t="shared" si="5316"/>
        <v>0</v>
      </c>
      <c r="BF3515" s="130">
        <f t="shared" si="5317"/>
        <v>0</v>
      </c>
      <c r="BG3515" s="359">
        <f t="shared" si="5318"/>
        <v>0</v>
      </c>
      <c r="BH3515" s="130">
        <f t="shared" si="5319"/>
        <v>0</v>
      </c>
      <c r="BI3515" s="130">
        <f t="shared" si="5320"/>
        <v>0</v>
      </c>
      <c r="BJ3515" s="130">
        <f t="shared" si="5321"/>
        <v>0</v>
      </c>
      <c r="BK3515" s="130">
        <f t="shared" si="5322"/>
        <v>0</v>
      </c>
      <c r="BL3515" s="359">
        <f t="shared" si="5323"/>
        <v>0</v>
      </c>
      <c r="BM3515" s="90">
        <f t="shared" si="5324"/>
        <v>0</v>
      </c>
      <c r="BN3515" s="90" t="s">
        <v>2029</v>
      </c>
      <c r="BO3515" s="90">
        <f>COUNTIF(P3513:Q3518,"NS")</f>
        <v>0</v>
      </c>
      <c r="BP3515" s="90">
        <f>COUNTIF(R3513:S3518,"NS")</f>
        <v>0</v>
      </c>
      <c r="BQ3515" s="90">
        <f>COUNTIF(T3513:U3518,"NS")</f>
        <v>0</v>
      </c>
      <c r="BR3515" s="90">
        <f t="shared" ref="BR3515:BZ3515" si="5589">COUNTIF(V3513:V3518,"NS")</f>
        <v>0</v>
      </c>
      <c r="BS3515" s="90">
        <f t="shared" si="5589"/>
        <v>0</v>
      </c>
      <c r="BT3515" s="90">
        <f t="shared" si="5589"/>
        <v>0</v>
      </c>
      <c r="BU3515" s="90">
        <f t="shared" si="5589"/>
        <v>0</v>
      </c>
      <c r="BV3515" s="90">
        <f t="shared" si="5589"/>
        <v>0</v>
      </c>
      <c r="BW3515" s="90">
        <f t="shared" si="5589"/>
        <v>0</v>
      </c>
      <c r="BX3515" s="90">
        <f t="shared" si="5589"/>
        <v>0</v>
      </c>
      <c r="BY3515" s="90">
        <f t="shared" si="5589"/>
        <v>0</v>
      </c>
      <c r="BZ3515" s="90">
        <f t="shared" si="5589"/>
        <v>0</v>
      </c>
      <c r="CO3515" s="186"/>
      <c r="CP3515" s="186"/>
      <c r="CQ3515" s="186"/>
      <c r="CR3515" s="186"/>
      <c r="CS3515" s="186"/>
      <c r="CT3515" s="186"/>
      <c r="CU3515" s="186"/>
      <c r="CV3515" s="186"/>
      <c r="CW3515" s="186"/>
      <c r="CX3515" s="186"/>
      <c r="CY3515" s="186"/>
      <c r="CZ3515" s="186"/>
      <c r="DA3515" s="186"/>
      <c r="DB3515" s="186"/>
      <c r="DC3515" s="186"/>
      <c r="DD3515" s="186"/>
      <c r="DE3515" s="186"/>
      <c r="DF3515" s="186"/>
      <c r="DG3515" s="186"/>
      <c r="DH3515" s="186"/>
      <c r="DI3515" s="186"/>
      <c r="DJ3515" s="186"/>
      <c r="DK3515" s="186"/>
      <c r="DL3515" s="186"/>
      <c r="DM3515" s="186"/>
      <c r="DN3515" s="186"/>
      <c r="DO3515" s="186"/>
      <c r="DP3515" s="186"/>
      <c r="DQ3515" s="186"/>
      <c r="DR3515" s="186"/>
    </row>
    <row r="3516" spans="1:123" ht="24" customHeight="1" x14ac:dyDescent="0.2">
      <c r="A3516" s="109"/>
      <c r="B3516" s="109"/>
      <c r="C3516" s="633"/>
      <c r="D3516" s="759"/>
      <c r="E3516" s="760"/>
      <c r="F3516" s="836"/>
      <c r="G3516" s="581" t="s">
        <v>644</v>
      </c>
      <c r="H3516" s="581"/>
      <c r="I3516" s="165"/>
      <c r="J3516" s="625" t="s">
        <v>638</v>
      </c>
      <c r="K3516" s="625"/>
      <c r="L3516" s="625"/>
      <c r="M3516" s="625"/>
      <c r="N3516" s="625"/>
      <c r="O3516" s="626"/>
      <c r="P3516" s="590"/>
      <c r="Q3516" s="591"/>
      <c r="R3516" s="590"/>
      <c r="S3516" s="591"/>
      <c r="T3516" s="590"/>
      <c r="U3516" s="591"/>
      <c r="V3516" s="243"/>
      <c r="W3516" s="243"/>
      <c r="X3516" s="243"/>
      <c r="Y3516" s="243"/>
      <c r="Z3516" s="243"/>
      <c r="AA3516" s="243"/>
      <c r="AB3516" s="243"/>
      <c r="AC3516" s="243"/>
      <c r="AD3516" s="243"/>
      <c r="AE3516" s="109"/>
      <c r="AG3516" s="130">
        <f t="shared" si="5292"/>
        <v>15</v>
      </c>
      <c r="AH3516" s="90">
        <f t="shared" si="5293"/>
        <v>0</v>
      </c>
      <c r="AI3516" s="130">
        <f t="shared" si="5294"/>
        <v>0</v>
      </c>
      <c r="AJ3516" s="130">
        <f t="shared" si="5295"/>
        <v>0</v>
      </c>
      <c r="AK3516" s="130">
        <f t="shared" si="5296"/>
        <v>0</v>
      </c>
      <c r="AL3516" s="130">
        <f t="shared" si="5297"/>
        <v>0</v>
      </c>
      <c r="AM3516" s="359">
        <f t="shared" si="5298"/>
        <v>0</v>
      </c>
      <c r="AN3516" s="130">
        <f t="shared" si="5299"/>
        <v>0</v>
      </c>
      <c r="AO3516" s="130">
        <f t="shared" si="5300"/>
        <v>0</v>
      </c>
      <c r="AP3516" s="130">
        <f t="shared" si="5301"/>
        <v>0</v>
      </c>
      <c r="AQ3516" s="130">
        <f t="shared" si="5302"/>
        <v>0</v>
      </c>
      <c r="AR3516" s="359">
        <f t="shared" si="5303"/>
        <v>0</v>
      </c>
      <c r="AS3516" s="130">
        <f t="shared" si="5304"/>
        <v>0</v>
      </c>
      <c r="AT3516" s="130">
        <f t="shared" si="5305"/>
        <v>0</v>
      </c>
      <c r="AU3516" s="130">
        <f t="shared" si="5306"/>
        <v>0</v>
      </c>
      <c r="AV3516" s="130">
        <f t="shared" si="5307"/>
        <v>0</v>
      </c>
      <c r="AW3516" s="359">
        <f t="shared" si="5308"/>
        <v>0</v>
      </c>
      <c r="AX3516" s="130">
        <f t="shared" si="5309"/>
        <v>0</v>
      </c>
      <c r="AY3516" s="130">
        <f t="shared" si="5310"/>
        <v>0</v>
      </c>
      <c r="AZ3516" s="130">
        <f t="shared" si="5311"/>
        <v>0</v>
      </c>
      <c r="BA3516" s="130">
        <f t="shared" si="5312"/>
        <v>0</v>
      </c>
      <c r="BB3516" s="359">
        <f t="shared" si="5313"/>
        <v>0</v>
      </c>
      <c r="BC3516" s="130">
        <f t="shared" si="5314"/>
        <v>0</v>
      </c>
      <c r="BD3516" s="130">
        <f t="shared" si="5315"/>
        <v>0</v>
      </c>
      <c r="BE3516" s="130">
        <f t="shared" si="5316"/>
        <v>0</v>
      </c>
      <c r="BF3516" s="130">
        <f t="shared" si="5317"/>
        <v>0</v>
      </c>
      <c r="BG3516" s="359">
        <f t="shared" si="5318"/>
        <v>0</v>
      </c>
      <c r="BH3516" s="130">
        <f t="shared" si="5319"/>
        <v>0</v>
      </c>
      <c r="BI3516" s="130">
        <f t="shared" si="5320"/>
        <v>0</v>
      </c>
      <c r="BJ3516" s="130">
        <f t="shared" si="5321"/>
        <v>0</v>
      </c>
      <c r="BK3516" s="130">
        <f t="shared" si="5322"/>
        <v>0</v>
      </c>
      <c r="BL3516" s="359">
        <f t="shared" si="5323"/>
        <v>0</v>
      </c>
      <c r="BM3516" s="90">
        <f t="shared" si="5324"/>
        <v>0</v>
      </c>
      <c r="BN3516" s="90" t="s">
        <v>2104</v>
      </c>
      <c r="BO3516" s="90">
        <f>P3512</f>
        <v>0</v>
      </c>
      <c r="BP3516" s="90">
        <f>R3512</f>
        <v>0</v>
      </c>
      <c r="BQ3516" s="90">
        <f>T3512</f>
        <v>0</v>
      </c>
      <c r="BR3516" s="90">
        <f t="shared" ref="BR3516:BY3516" si="5590">V3512</f>
        <v>0</v>
      </c>
      <c r="BS3516" s="90">
        <f t="shared" si="5590"/>
        <v>0</v>
      </c>
      <c r="BT3516" s="90">
        <f t="shared" si="5590"/>
        <v>0</v>
      </c>
      <c r="BU3516" s="90">
        <f t="shared" si="5590"/>
        <v>0</v>
      </c>
      <c r="BV3516" s="90">
        <f t="shared" si="5590"/>
        <v>0</v>
      </c>
      <c r="BW3516" s="90">
        <f t="shared" si="5590"/>
        <v>0</v>
      </c>
      <c r="BX3516" s="90">
        <f t="shared" si="5590"/>
        <v>0</v>
      </c>
      <c r="BY3516" s="90">
        <f t="shared" si="5590"/>
        <v>0</v>
      </c>
      <c r="BZ3516" s="90">
        <f t="shared" ref="BZ3516" si="5591">AD3512</f>
        <v>0</v>
      </c>
      <c r="CO3516" s="186"/>
      <c r="CP3516" s="186"/>
      <c r="CQ3516" s="186"/>
      <c r="CR3516" s="186"/>
      <c r="CS3516" s="186"/>
      <c r="CT3516" s="186"/>
      <c r="CU3516" s="186"/>
      <c r="CV3516" s="186"/>
      <c r="CW3516" s="186"/>
      <c r="CX3516" s="186"/>
      <c r="CY3516" s="186"/>
      <c r="CZ3516" s="186"/>
      <c r="DA3516" s="186"/>
      <c r="DB3516" s="186"/>
      <c r="DC3516" s="186"/>
      <c r="DD3516" s="186"/>
      <c r="DE3516" s="186"/>
      <c r="DF3516" s="186"/>
      <c r="DG3516" s="186"/>
      <c r="DH3516" s="186"/>
      <c r="DI3516" s="186"/>
      <c r="DJ3516" s="186"/>
      <c r="DK3516" s="186"/>
      <c r="DL3516" s="186"/>
      <c r="DM3516" s="186"/>
      <c r="DN3516" s="186"/>
      <c r="DO3516" s="186"/>
      <c r="DP3516" s="186"/>
      <c r="DQ3516" s="186"/>
      <c r="DR3516" s="186"/>
    </row>
    <row r="3517" spans="1:123" ht="24" customHeight="1" x14ac:dyDescent="0.2">
      <c r="A3517" s="109"/>
      <c r="B3517" s="109"/>
      <c r="C3517" s="633"/>
      <c r="D3517" s="759"/>
      <c r="E3517" s="760"/>
      <c r="F3517" s="836"/>
      <c r="G3517" s="581" t="s">
        <v>645</v>
      </c>
      <c r="H3517" s="581"/>
      <c r="I3517" s="165"/>
      <c r="J3517" s="625" t="s">
        <v>639</v>
      </c>
      <c r="K3517" s="625"/>
      <c r="L3517" s="625"/>
      <c r="M3517" s="625"/>
      <c r="N3517" s="625"/>
      <c r="O3517" s="626"/>
      <c r="P3517" s="590"/>
      <c r="Q3517" s="591"/>
      <c r="R3517" s="590"/>
      <c r="S3517" s="591"/>
      <c r="T3517" s="590"/>
      <c r="U3517" s="591"/>
      <c r="V3517" s="243"/>
      <c r="W3517" s="243"/>
      <c r="X3517" s="243"/>
      <c r="Y3517" s="243"/>
      <c r="Z3517" s="243"/>
      <c r="AA3517" s="243"/>
      <c r="AB3517" s="243"/>
      <c r="AC3517" s="243"/>
      <c r="AD3517" s="243"/>
      <c r="AE3517" s="109"/>
      <c r="AG3517" s="130">
        <f t="shared" si="5292"/>
        <v>15</v>
      </c>
      <c r="AH3517" s="90">
        <f t="shared" si="5293"/>
        <v>0</v>
      </c>
      <c r="AI3517" s="130">
        <f t="shared" si="5294"/>
        <v>0</v>
      </c>
      <c r="AJ3517" s="130">
        <f t="shared" si="5295"/>
        <v>0</v>
      </c>
      <c r="AK3517" s="130">
        <f t="shared" si="5296"/>
        <v>0</v>
      </c>
      <c r="AL3517" s="130">
        <f t="shared" si="5297"/>
        <v>0</v>
      </c>
      <c r="AM3517" s="359">
        <f t="shared" si="5298"/>
        <v>0</v>
      </c>
      <c r="AN3517" s="130">
        <f t="shared" si="5299"/>
        <v>0</v>
      </c>
      <c r="AO3517" s="130">
        <f t="shared" si="5300"/>
        <v>0</v>
      </c>
      <c r="AP3517" s="130">
        <f t="shared" si="5301"/>
        <v>0</v>
      </c>
      <c r="AQ3517" s="130">
        <f t="shared" si="5302"/>
        <v>0</v>
      </c>
      <c r="AR3517" s="359">
        <f t="shared" si="5303"/>
        <v>0</v>
      </c>
      <c r="AS3517" s="130">
        <f t="shared" si="5304"/>
        <v>0</v>
      </c>
      <c r="AT3517" s="130">
        <f t="shared" si="5305"/>
        <v>0</v>
      </c>
      <c r="AU3517" s="130">
        <f t="shared" si="5306"/>
        <v>0</v>
      </c>
      <c r="AV3517" s="130">
        <f t="shared" si="5307"/>
        <v>0</v>
      </c>
      <c r="AW3517" s="359">
        <f t="shared" si="5308"/>
        <v>0</v>
      </c>
      <c r="AX3517" s="130">
        <f t="shared" si="5309"/>
        <v>0</v>
      </c>
      <c r="AY3517" s="130">
        <f t="shared" si="5310"/>
        <v>0</v>
      </c>
      <c r="AZ3517" s="130">
        <f t="shared" si="5311"/>
        <v>0</v>
      </c>
      <c r="BA3517" s="130">
        <f t="shared" si="5312"/>
        <v>0</v>
      </c>
      <c r="BB3517" s="359">
        <f t="shared" si="5313"/>
        <v>0</v>
      </c>
      <c r="BC3517" s="130">
        <f t="shared" si="5314"/>
        <v>0</v>
      </c>
      <c r="BD3517" s="130">
        <f t="shared" si="5315"/>
        <v>0</v>
      </c>
      <c r="BE3517" s="130">
        <f t="shared" si="5316"/>
        <v>0</v>
      </c>
      <c r="BF3517" s="130">
        <f t="shared" si="5317"/>
        <v>0</v>
      </c>
      <c r="BG3517" s="359">
        <f t="shared" si="5318"/>
        <v>0</v>
      </c>
      <c r="BH3517" s="130">
        <f t="shared" si="5319"/>
        <v>0</v>
      </c>
      <c r="BI3517" s="130">
        <f t="shared" si="5320"/>
        <v>0</v>
      </c>
      <c r="BJ3517" s="130">
        <f t="shared" si="5321"/>
        <v>0</v>
      </c>
      <c r="BK3517" s="130">
        <f t="shared" si="5322"/>
        <v>0</v>
      </c>
      <c r="BL3517" s="359">
        <f t="shared" si="5323"/>
        <v>0</v>
      </c>
      <c r="BM3517" s="90">
        <f t="shared" si="5324"/>
        <v>0</v>
      </c>
      <c r="CO3517" s="186"/>
      <c r="CP3517" s="186"/>
      <c r="CQ3517" s="186"/>
      <c r="CR3517" s="186"/>
      <c r="CS3517" s="186"/>
      <c r="CT3517" s="186"/>
      <c r="CU3517" s="186"/>
      <c r="CV3517" s="186"/>
      <c r="CW3517" s="186"/>
      <c r="CX3517" s="186"/>
      <c r="CY3517" s="186"/>
      <c r="CZ3517" s="186"/>
      <c r="DA3517" s="186"/>
      <c r="DB3517" s="186"/>
      <c r="DC3517" s="186"/>
      <c r="DD3517" s="186"/>
      <c r="DE3517" s="186"/>
      <c r="DF3517" s="186"/>
      <c r="DG3517" s="186"/>
      <c r="DH3517" s="186"/>
      <c r="DI3517" s="186"/>
      <c r="DJ3517" s="186"/>
      <c r="DK3517" s="186"/>
      <c r="DL3517" s="186"/>
      <c r="DM3517" s="186"/>
      <c r="DN3517" s="186"/>
      <c r="DO3517" s="186"/>
      <c r="DP3517" s="186"/>
      <c r="DQ3517" s="186"/>
      <c r="DR3517" s="186"/>
    </row>
    <row r="3518" spans="1:123" ht="36" customHeight="1" x14ac:dyDescent="0.2">
      <c r="A3518" s="109"/>
      <c r="B3518" s="109"/>
      <c r="C3518" s="633"/>
      <c r="D3518" s="759"/>
      <c r="E3518" s="760"/>
      <c r="F3518" s="836"/>
      <c r="G3518" s="581" t="s">
        <v>646</v>
      </c>
      <c r="H3518" s="581"/>
      <c r="I3518" s="165"/>
      <c r="J3518" s="625" t="s">
        <v>640</v>
      </c>
      <c r="K3518" s="625"/>
      <c r="L3518" s="625"/>
      <c r="M3518" s="625"/>
      <c r="N3518" s="625"/>
      <c r="O3518" s="626"/>
      <c r="P3518" s="590"/>
      <c r="Q3518" s="591"/>
      <c r="R3518" s="590"/>
      <c r="S3518" s="591"/>
      <c r="T3518" s="590"/>
      <c r="U3518" s="591"/>
      <c r="V3518" s="243"/>
      <c r="W3518" s="243"/>
      <c r="X3518" s="243"/>
      <c r="Y3518" s="243"/>
      <c r="Z3518" s="243"/>
      <c r="AA3518" s="243"/>
      <c r="AB3518" s="243"/>
      <c r="AC3518" s="243"/>
      <c r="AD3518" s="243"/>
      <c r="AE3518" s="109"/>
      <c r="AG3518" s="130">
        <f t="shared" ref="AG3518:AG3537" si="5592">COUNTBLANK(P3518:AD3518)</f>
        <v>15</v>
      </c>
      <c r="AH3518" s="90">
        <f t="shared" ref="AH3518:AH3537" si="5593">IF($AG$3378=$AH$3378,0,IF(
AND(P3518&lt;&gt;"NA",AG3518=$AL$3378),0,IF(
AND(P3518="NA",AG3518=$AM$3378),0,1)))</f>
        <v>0</v>
      </c>
      <c r="AI3518" s="130">
        <f t="shared" ref="AI3518:AI3537" si="5594">P3518</f>
        <v>0</v>
      </c>
      <c r="AJ3518" s="130">
        <f t="shared" ref="AJ3518:AJ3537" si="5595">COUNTIF(R3518:U3518,"NS")</f>
        <v>0</v>
      </c>
      <c r="AK3518" s="130">
        <f t="shared" ref="AK3518:AK3537" si="5596">SUM(R3518:U3518)</f>
        <v>0</v>
      </c>
      <c r="AL3518" s="130">
        <f t="shared" ref="AL3518:AL3537" si="5597">COUNTIF(P3518:U3518,"NA")</f>
        <v>0</v>
      </c>
      <c r="AM3518" s="359">
        <f t="shared" ref="AM3518:AM3537" si="5598">IF($AG$3378=$AH$3378,0,
IF(OR(
AND(AI3518=0,AJ3518&gt;0),
AND(AI3518="NS",AK3518&gt;0),
AND(AI3518="NS",AK3518=0,AJ3518=0)),1,
IF(OR(
AND(AI3518&gt;0,AJ3518=2),
AND(AI3518="NS",AJ3518=2),
AND(AI3518="NS",AK3518=0,AJ3518&gt;0),
AI3518=AK3518,
AND(AI3518="NA",AJ3518=0,AK3518=0,AL3518&gt;0)),0,
IF(
AND(AI3518="NA",AG3518=$AM$1789),0,1))))</f>
        <v>0</v>
      </c>
      <c r="AN3518" s="130">
        <f t="shared" ref="AN3518:AN3537" si="5599">R3518</f>
        <v>0</v>
      </c>
      <c r="AO3518" s="130">
        <f t="shared" ref="AO3518:AO3537" si="5600">SUM(COUNTIF(W3518,"NS"),COUNTIF(Z3518,"ns"),COUNTIF(AC3518,"ns"))</f>
        <v>0</v>
      </c>
      <c r="AP3518" s="130">
        <f t="shared" ref="AP3518:AP3537" si="5601">SUM(W3518,Z3518,AC3518)</f>
        <v>0</v>
      </c>
      <c r="AQ3518" s="130">
        <f t="shared" ref="AQ3518:AQ3537" si="5602">SUM(COUNTIF(W3518,"NA"),COUNTIF(Z3518,"NA"),COUNTIF(AC3518,"NA"))</f>
        <v>0</v>
      </c>
      <c r="AR3518" s="359">
        <f t="shared" ref="AR3518:AR3537" si="5603">IF($AG$3378=$AH$3378,0,
IF(OR(
AND(AN3518=0,AO3518&gt;0),
AND(AN3518="NS",AP3518&gt;0),
AND(AN3518="NS",AP3518=0,AO3518=0)),1,
IF(OR(
AND(AO3518&gt;=2,AP3518&lt;AN3518),
AND(AN3518="NS",AP3518=0,AO3518&gt;0),
AN3518=AP3518,
AND(AN3518="NA",AO3518=0,AP3518=0,AQ3518&gt;0)),0,1)))</f>
        <v>0</v>
      </c>
      <c r="AS3518" s="130">
        <f t="shared" ref="AS3518:AS3537" si="5604">T3518</f>
        <v>0</v>
      </c>
      <c r="AT3518" s="130">
        <f t="shared" ref="AT3518:AT3537" si="5605">SUM(COUNTIF(X3518,"NS"),COUNTIF(AA3518,"ns"),COUNTIF(AD3518,"ns"))</f>
        <v>0</v>
      </c>
      <c r="AU3518" s="130">
        <f t="shared" ref="AU3518:AU3537" si="5606">SUM(X3518,AA3518,AD3518)</f>
        <v>0</v>
      </c>
      <c r="AV3518" s="130">
        <f t="shared" ref="AV3518:AV3537" si="5607">SUM(COUNTIF(X3518,"NA"),COUNTIF(AA3518,"NA"),COUNTIF(AD3518,"NA"))</f>
        <v>0</v>
      </c>
      <c r="AW3518" s="359">
        <f t="shared" ref="AW3518:AW3537" si="5608">IF($AG$3378=$AH$3378,0,
IF(OR(
AND(AS3518=0,AT3518&gt;0),
AND(AS3518="NS",AU3518&gt;0),
AND(AS3518="NS",AU3518=0,AT3518=0)),1,
IF(OR(
AND(AT3518&gt;=2,AU3518&lt;AS3518),
AND(AS3518="NS",AU3518=0,AT3518&gt;0),
AS3518=AU3518,
AND(AS3518="NA",AT3518=0,AU3518=0,AV3518&gt;0)),0,1)))</f>
        <v>0</v>
      </c>
      <c r="AX3518" s="130">
        <f t="shared" ref="AX3518:AX3537" si="5609">V3518</f>
        <v>0</v>
      </c>
      <c r="AY3518" s="130">
        <f t="shared" ref="AY3518:AY3537" si="5610">COUNTIF(W3518:X3518,"NS")</f>
        <v>0</v>
      </c>
      <c r="AZ3518" s="130">
        <f t="shared" ref="AZ3518:AZ3537" si="5611">SUM(W3518:X3518)</f>
        <v>0</v>
      </c>
      <c r="BA3518" s="130">
        <f t="shared" ref="BA3518:BA3537" si="5612">COUNTIF(W3518:X3518,"NA")</f>
        <v>0</v>
      </c>
      <c r="BB3518" s="359">
        <f t="shared" ref="BB3518:BB3537" si="5613">IF($AG$3378=$AH$3378,0,
IF(OR(
AND(AX3518=0,AY3518&gt;0),
AND(AX3518="NS",AZ3518&gt;0),
AND(AX3518="NS",AZ3518=0,AY3518=0)),1,
IF(OR(
AND(AX3518&gt;0,AY3518=2),
AND(AX3518="NS",AY3518=2),
AND(AX3518="NS",AZ3518=0,AY3518&gt;0),
AX3518=AZ3518,
AND(AX3518="NA",AY3518=0,AZ3518=0,BA3518&gt;0)),0,1)))</f>
        <v>0</v>
      </c>
      <c r="BC3518" s="130">
        <f t="shared" ref="BC3518:BC3537" si="5614">Y3518</f>
        <v>0</v>
      </c>
      <c r="BD3518" s="130">
        <f t="shared" ref="BD3518:BD3537" si="5615">COUNTIF(Z3518:AA3518,"NS")</f>
        <v>0</v>
      </c>
      <c r="BE3518" s="130">
        <f t="shared" ref="BE3518:BE3537" si="5616">SUM(Z3518:AA3518)</f>
        <v>0</v>
      </c>
      <c r="BF3518" s="130">
        <f t="shared" ref="BF3518:BF3537" si="5617">COUNTIF(Z3518:AA3518,"NA")</f>
        <v>0</v>
      </c>
      <c r="BG3518" s="359">
        <f t="shared" ref="BG3518:BG3537" si="5618">IF($AG$3378=$AH$3378,0,
IF(OR(
AND(BC3518=0,BD3518&gt;0),
AND(BC3518="NS",BE3518&gt;0),
AND(BC3518="NS",BE3518=0,BD3518=0)),1,
IF(OR(
AND(BC3518&gt;0,BD3518=2),
AND(BC3518="NS",BD3518=2),
AND(BC3518="NS",BE3518=0,BD3518&gt;0),
BC3518=BE3518,
AND(BC3518="NA",BD3518=0,BE3518=0,BF3518&gt;0)),0,1)))</f>
        <v>0</v>
      </c>
      <c r="BH3518" s="130">
        <f t="shared" ref="BH3518:BH3537" si="5619">AB3518</f>
        <v>0</v>
      </c>
      <c r="BI3518" s="130">
        <f t="shared" ref="BI3518:BI3537" si="5620">COUNTIF(AC3518:AD3518,"NS")</f>
        <v>0</v>
      </c>
      <c r="BJ3518" s="130">
        <f t="shared" ref="BJ3518:BJ3537" si="5621">SUM(AC3518:AD3518)</f>
        <v>0</v>
      </c>
      <c r="BK3518" s="130">
        <f t="shared" ref="BK3518:BK3537" si="5622">COUNTIF(AC3518:AD3518,"NA")</f>
        <v>0</v>
      </c>
      <c r="BL3518" s="359">
        <f t="shared" ref="BL3518:BL3537" si="5623">IF($AG$3378=$AH$3378,0,
IF(OR(
AND(BH3518=0,BI3518&gt;0),
AND(BH3518="NS",BJ3518&gt;0),
AND(BH3518="NS",BJ3518=0,BI3518=0)),1,
IF(OR(
AND(BH3518&gt;0,BI3518=2),
AND(BH3518="NS",BI3518=2),
AND(BH3518="NS",BJ3518=0,BI3518&gt;0),
BH3518=BJ3518,
AND(BH3518="NA",BI3518=0,BJ3518=0,BK3518&gt;0)),0,1)))</f>
        <v>0</v>
      </c>
      <c r="BM3518" s="90">
        <f t="shared" ref="BM3518:BM3537" si="5624">IF($AG$3378=$AH$3378,0,IF(AND(AI3518="NA",AG3518&lt;$AM$3378),1,0))</f>
        <v>0</v>
      </c>
      <c r="CO3518" s="186"/>
      <c r="CP3518" s="186"/>
      <c r="CQ3518" s="186"/>
      <c r="CR3518" s="186"/>
      <c r="CS3518" s="186"/>
      <c r="CT3518" s="186"/>
      <c r="CU3518" s="186"/>
      <c r="CV3518" s="186"/>
      <c r="CW3518" s="186"/>
      <c r="CX3518" s="186"/>
      <c r="CY3518" s="186"/>
      <c r="CZ3518" s="186"/>
      <c r="DA3518" s="186"/>
      <c r="DB3518" s="186"/>
      <c r="DC3518" s="186"/>
      <c r="DD3518" s="186"/>
      <c r="DE3518" s="186"/>
      <c r="DF3518" s="186"/>
      <c r="DG3518" s="186"/>
      <c r="DH3518" s="186"/>
      <c r="DI3518" s="186"/>
      <c r="DJ3518" s="186"/>
      <c r="DK3518" s="186"/>
      <c r="DL3518" s="186"/>
      <c r="DM3518" s="186"/>
      <c r="DN3518" s="186"/>
      <c r="DO3518" s="186"/>
      <c r="DP3518" s="186"/>
      <c r="DQ3518" s="186"/>
      <c r="DR3518" s="186"/>
    </row>
    <row r="3519" spans="1:123" ht="24" customHeight="1" x14ac:dyDescent="0.2">
      <c r="A3519" s="109"/>
      <c r="B3519" s="109"/>
      <c r="C3519" s="633"/>
      <c r="D3519" s="759"/>
      <c r="E3519" s="760"/>
      <c r="F3519" s="836"/>
      <c r="G3519" s="629" t="s">
        <v>647</v>
      </c>
      <c r="H3519" s="629"/>
      <c r="I3519" s="587" t="s">
        <v>648</v>
      </c>
      <c r="J3519" s="588"/>
      <c r="K3519" s="588"/>
      <c r="L3519" s="588"/>
      <c r="M3519" s="588"/>
      <c r="N3519" s="588"/>
      <c r="O3519" s="589"/>
      <c r="P3519" s="590"/>
      <c r="Q3519" s="591"/>
      <c r="R3519" s="590"/>
      <c r="S3519" s="591"/>
      <c r="T3519" s="590"/>
      <c r="U3519" s="591"/>
      <c r="V3519" s="243"/>
      <c r="W3519" s="243"/>
      <c r="X3519" s="243"/>
      <c r="Y3519" s="243"/>
      <c r="Z3519" s="243"/>
      <c r="AA3519" s="243"/>
      <c r="AB3519" s="243"/>
      <c r="AC3519" s="243"/>
      <c r="AD3519" s="243"/>
      <c r="AE3519" s="109"/>
      <c r="AG3519" s="130">
        <f t="shared" si="5592"/>
        <v>15</v>
      </c>
      <c r="AH3519" s="90">
        <f t="shared" si="5593"/>
        <v>0</v>
      </c>
      <c r="AI3519" s="130">
        <f t="shared" si="5594"/>
        <v>0</v>
      </c>
      <c r="AJ3519" s="130">
        <f t="shared" si="5595"/>
        <v>0</v>
      </c>
      <c r="AK3519" s="130">
        <f t="shared" si="5596"/>
        <v>0</v>
      </c>
      <c r="AL3519" s="130">
        <f t="shared" si="5597"/>
        <v>0</v>
      </c>
      <c r="AM3519" s="359">
        <f t="shared" si="5598"/>
        <v>0</v>
      </c>
      <c r="AN3519" s="130">
        <f t="shared" si="5599"/>
        <v>0</v>
      </c>
      <c r="AO3519" s="130">
        <f t="shared" si="5600"/>
        <v>0</v>
      </c>
      <c r="AP3519" s="130">
        <f t="shared" si="5601"/>
        <v>0</v>
      </c>
      <c r="AQ3519" s="130">
        <f t="shared" si="5602"/>
        <v>0</v>
      </c>
      <c r="AR3519" s="359">
        <f t="shared" si="5603"/>
        <v>0</v>
      </c>
      <c r="AS3519" s="130">
        <f t="shared" si="5604"/>
        <v>0</v>
      </c>
      <c r="AT3519" s="130">
        <f t="shared" si="5605"/>
        <v>0</v>
      </c>
      <c r="AU3519" s="130">
        <f t="shared" si="5606"/>
        <v>0</v>
      </c>
      <c r="AV3519" s="130">
        <f t="shared" si="5607"/>
        <v>0</v>
      </c>
      <c r="AW3519" s="359">
        <f t="shared" si="5608"/>
        <v>0</v>
      </c>
      <c r="AX3519" s="130">
        <f t="shared" si="5609"/>
        <v>0</v>
      </c>
      <c r="AY3519" s="130">
        <f t="shared" si="5610"/>
        <v>0</v>
      </c>
      <c r="AZ3519" s="130">
        <f t="shared" si="5611"/>
        <v>0</v>
      </c>
      <c r="BA3519" s="130">
        <f t="shared" si="5612"/>
        <v>0</v>
      </c>
      <c r="BB3519" s="359">
        <f t="shared" si="5613"/>
        <v>0</v>
      </c>
      <c r="BC3519" s="130">
        <f t="shared" si="5614"/>
        <v>0</v>
      </c>
      <c r="BD3519" s="130">
        <f t="shared" si="5615"/>
        <v>0</v>
      </c>
      <c r="BE3519" s="130">
        <f t="shared" si="5616"/>
        <v>0</v>
      </c>
      <c r="BF3519" s="130">
        <f t="shared" si="5617"/>
        <v>0</v>
      </c>
      <c r="BG3519" s="359">
        <f t="shared" si="5618"/>
        <v>0</v>
      </c>
      <c r="BH3519" s="130">
        <f t="shared" si="5619"/>
        <v>0</v>
      </c>
      <c r="BI3519" s="130">
        <f t="shared" si="5620"/>
        <v>0</v>
      </c>
      <c r="BJ3519" s="130">
        <f t="shared" si="5621"/>
        <v>0</v>
      </c>
      <c r="BK3519" s="130">
        <f t="shared" si="5622"/>
        <v>0</v>
      </c>
      <c r="BL3519" s="359">
        <f t="shared" si="5623"/>
        <v>0</v>
      </c>
      <c r="BM3519" s="90">
        <f t="shared" si="5624"/>
        <v>0</v>
      </c>
      <c r="BO3519" s="246" t="s">
        <v>2104</v>
      </c>
      <c r="BP3519" s="246" t="s">
        <v>2048</v>
      </c>
      <c r="BQ3519" s="246" t="s">
        <v>2049</v>
      </c>
      <c r="BR3519" s="246" t="s">
        <v>84</v>
      </c>
      <c r="BS3519" s="246" t="s">
        <v>2048</v>
      </c>
      <c r="BT3519" s="246" t="s">
        <v>2049</v>
      </c>
      <c r="BU3519" s="246" t="s">
        <v>84</v>
      </c>
      <c r="BV3519" s="246" t="s">
        <v>2048</v>
      </c>
      <c r="BW3519" s="246" t="s">
        <v>2049</v>
      </c>
      <c r="BX3519" s="246" t="s">
        <v>84</v>
      </c>
      <c r="BY3519" s="246" t="s">
        <v>2048</v>
      </c>
      <c r="BZ3519" s="246" t="s">
        <v>2049</v>
      </c>
      <c r="CO3519" s="186"/>
      <c r="CP3519" s="186"/>
      <c r="CQ3519" s="186"/>
      <c r="CR3519" s="186"/>
      <c r="CS3519" s="186"/>
      <c r="CT3519" s="186"/>
      <c r="CU3519" s="186"/>
      <c r="CV3519" s="186"/>
      <c r="CW3519" s="186"/>
      <c r="CX3519" s="186"/>
      <c r="CY3519" s="186"/>
      <c r="CZ3519" s="186"/>
      <c r="DA3519" s="186"/>
      <c r="DB3519" s="186"/>
      <c r="DC3519" s="186"/>
      <c r="DD3519" s="186"/>
      <c r="DE3519" s="186"/>
      <c r="DF3519" s="186"/>
      <c r="DG3519" s="186"/>
      <c r="DH3519" s="186"/>
      <c r="DI3519" s="186"/>
      <c r="DJ3519" s="186"/>
      <c r="DK3519" s="186"/>
      <c r="DL3519" s="186"/>
      <c r="DM3519" s="186"/>
      <c r="DN3519" s="186"/>
      <c r="DO3519" s="186"/>
      <c r="DP3519" s="186"/>
      <c r="DQ3519" s="186"/>
      <c r="DR3519" s="186"/>
    </row>
    <row r="3520" spans="1:123" s="186" customFormat="1" ht="15" customHeight="1" x14ac:dyDescent="0.2">
      <c r="A3520" s="235"/>
      <c r="B3520" s="235"/>
      <c r="C3520" s="633"/>
      <c r="D3520" s="759"/>
      <c r="E3520" s="760"/>
      <c r="F3520" s="836"/>
      <c r="G3520" s="653" t="s">
        <v>649</v>
      </c>
      <c r="H3520" s="653"/>
      <c r="I3520" s="654" t="s">
        <v>650</v>
      </c>
      <c r="J3520" s="655"/>
      <c r="K3520" s="655"/>
      <c r="L3520" s="655"/>
      <c r="M3520" s="655"/>
      <c r="N3520" s="655"/>
      <c r="O3520" s="656"/>
      <c r="P3520" s="732"/>
      <c r="Q3520" s="733"/>
      <c r="R3520" s="732"/>
      <c r="S3520" s="733"/>
      <c r="T3520" s="732"/>
      <c r="U3520" s="733"/>
      <c r="V3520" s="17"/>
      <c r="W3520" s="17"/>
      <c r="X3520" s="17"/>
      <c r="Y3520" s="17"/>
      <c r="Z3520" s="17"/>
      <c r="AA3520" s="17"/>
      <c r="AB3520" s="17"/>
      <c r="AC3520" s="17"/>
      <c r="AD3520" s="17"/>
      <c r="AE3520" s="235"/>
      <c r="AF3520" s="237"/>
      <c r="AG3520" s="178">
        <f t="shared" si="5592"/>
        <v>15</v>
      </c>
      <c r="AH3520" s="186">
        <f t="shared" si="5593"/>
        <v>0</v>
      </c>
      <c r="AI3520" s="178">
        <f t="shared" si="5594"/>
        <v>0</v>
      </c>
      <c r="AJ3520" s="178">
        <f t="shared" si="5595"/>
        <v>0</v>
      </c>
      <c r="AK3520" s="178">
        <f t="shared" si="5596"/>
        <v>0</v>
      </c>
      <c r="AL3520" s="130">
        <f t="shared" si="5597"/>
        <v>0</v>
      </c>
      <c r="AM3520" s="359">
        <f t="shared" si="5598"/>
        <v>0</v>
      </c>
      <c r="AN3520" s="178">
        <f t="shared" si="5599"/>
        <v>0</v>
      </c>
      <c r="AO3520" s="178">
        <f t="shared" si="5600"/>
        <v>0</v>
      </c>
      <c r="AP3520" s="178">
        <f t="shared" si="5601"/>
        <v>0</v>
      </c>
      <c r="AQ3520" s="178">
        <f t="shared" si="5602"/>
        <v>0</v>
      </c>
      <c r="AR3520" s="359">
        <f t="shared" si="5603"/>
        <v>0</v>
      </c>
      <c r="AS3520" s="178">
        <f t="shared" si="5604"/>
        <v>0</v>
      </c>
      <c r="AT3520" s="178">
        <f t="shared" si="5605"/>
        <v>0</v>
      </c>
      <c r="AU3520" s="178">
        <f t="shared" si="5606"/>
        <v>0</v>
      </c>
      <c r="AV3520" s="178">
        <f t="shared" si="5607"/>
        <v>0</v>
      </c>
      <c r="AW3520" s="359">
        <f t="shared" si="5608"/>
        <v>0</v>
      </c>
      <c r="AX3520" s="178">
        <f t="shared" si="5609"/>
        <v>0</v>
      </c>
      <c r="AY3520" s="178">
        <f t="shared" si="5610"/>
        <v>0</v>
      </c>
      <c r="AZ3520" s="178">
        <f t="shared" si="5611"/>
        <v>0</v>
      </c>
      <c r="BA3520" s="178">
        <f t="shared" si="5612"/>
        <v>0</v>
      </c>
      <c r="BB3520" s="359">
        <f t="shared" si="5613"/>
        <v>0</v>
      </c>
      <c r="BC3520" s="178">
        <f t="shared" si="5614"/>
        <v>0</v>
      </c>
      <c r="BD3520" s="178">
        <f t="shared" si="5615"/>
        <v>0</v>
      </c>
      <c r="BE3520" s="178">
        <f t="shared" si="5616"/>
        <v>0</v>
      </c>
      <c r="BF3520" s="178">
        <f t="shared" si="5617"/>
        <v>0</v>
      </c>
      <c r="BG3520" s="359">
        <f t="shared" si="5618"/>
        <v>0</v>
      </c>
      <c r="BH3520" s="178">
        <f t="shared" si="5619"/>
        <v>0</v>
      </c>
      <c r="BI3520" s="178">
        <f t="shared" si="5620"/>
        <v>0</v>
      </c>
      <c r="BJ3520" s="178">
        <f t="shared" si="5621"/>
        <v>0</v>
      </c>
      <c r="BK3520" s="178">
        <f t="shared" si="5622"/>
        <v>0</v>
      </c>
      <c r="BL3520" s="359">
        <f t="shared" si="5623"/>
        <v>0</v>
      </c>
      <c r="BM3520" s="186">
        <f t="shared" si="5624"/>
        <v>0</v>
      </c>
      <c r="BN3520" s="186" t="s">
        <v>2077</v>
      </c>
      <c r="BO3520" s="178">
        <f t="shared" ref="BO3520:BZ3520" si="5625">IF($AG$1789=$AH$1789,0,IF(
OR(
AND(BO3524=0,BO3523&gt;0),
AND(BO3524="NS",BO3522&gt;0),
AND(BO3524="NS",BO3522=0,BO3523=0)),1,
IF(OR(
AND(BO3524&gt;0,BO3523=2),
AND(BO3524="NS",BO3523=2),
AND(BO3524="NS",BO3522=0,BO3523&gt;0),
BO3524=BO3522,
AND(BO3524="NA",BO3523=0,BO3522=0,BO3521&gt;0)),0,1)))</f>
        <v>0</v>
      </c>
      <c r="BP3520" s="178">
        <f t="shared" si="5625"/>
        <v>0</v>
      </c>
      <c r="BQ3520" s="178">
        <f t="shared" si="5625"/>
        <v>0</v>
      </c>
      <c r="BR3520" s="178">
        <f t="shared" si="5625"/>
        <v>0</v>
      </c>
      <c r="BS3520" s="178">
        <f t="shared" si="5625"/>
        <v>0</v>
      </c>
      <c r="BT3520" s="178">
        <f t="shared" si="5625"/>
        <v>0</v>
      </c>
      <c r="BU3520" s="178">
        <f t="shared" si="5625"/>
        <v>0</v>
      </c>
      <c r="BV3520" s="178">
        <f t="shared" si="5625"/>
        <v>0</v>
      </c>
      <c r="BW3520" s="178">
        <f t="shared" si="5625"/>
        <v>0</v>
      </c>
      <c r="BX3520" s="178">
        <f t="shared" si="5625"/>
        <v>0</v>
      </c>
      <c r="BY3520" s="178">
        <f t="shared" si="5625"/>
        <v>0</v>
      </c>
      <c r="BZ3520" s="178">
        <f t="shared" si="5625"/>
        <v>0</v>
      </c>
      <c r="CA3520" s="186">
        <f>SUM(BO3520:BZ3520)</f>
        <v>0</v>
      </c>
      <c r="CN3520" s="237"/>
      <c r="DS3520" s="237"/>
    </row>
    <row r="3521" spans="1:123" ht="15" customHeight="1" x14ac:dyDescent="0.2">
      <c r="A3521" s="109"/>
      <c r="B3521" s="109"/>
      <c r="C3521" s="633"/>
      <c r="D3521" s="759"/>
      <c r="E3521" s="760"/>
      <c r="F3521" s="836"/>
      <c r="G3521" s="581" t="s">
        <v>653</v>
      </c>
      <c r="H3521" s="581"/>
      <c r="I3521" s="165"/>
      <c r="J3521" s="625" t="s">
        <v>651</v>
      </c>
      <c r="K3521" s="625"/>
      <c r="L3521" s="625"/>
      <c r="M3521" s="625"/>
      <c r="N3521" s="625"/>
      <c r="O3521" s="626"/>
      <c r="P3521" s="590"/>
      <c r="Q3521" s="591"/>
      <c r="R3521" s="590"/>
      <c r="S3521" s="591"/>
      <c r="T3521" s="590"/>
      <c r="U3521" s="591"/>
      <c r="V3521" s="243"/>
      <c r="W3521" s="243"/>
      <c r="X3521" s="243"/>
      <c r="Y3521" s="243"/>
      <c r="Z3521" s="243"/>
      <c r="AA3521" s="243"/>
      <c r="AB3521" s="243"/>
      <c r="AC3521" s="243"/>
      <c r="AD3521" s="243"/>
      <c r="AE3521" s="109"/>
      <c r="AG3521" s="130">
        <f t="shared" si="5592"/>
        <v>15</v>
      </c>
      <c r="AH3521" s="90">
        <f t="shared" si="5593"/>
        <v>0</v>
      </c>
      <c r="AI3521" s="130">
        <f t="shared" si="5594"/>
        <v>0</v>
      </c>
      <c r="AJ3521" s="130">
        <f t="shared" si="5595"/>
        <v>0</v>
      </c>
      <c r="AK3521" s="130">
        <f t="shared" si="5596"/>
        <v>0</v>
      </c>
      <c r="AL3521" s="130">
        <f t="shared" si="5597"/>
        <v>0</v>
      </c>
      <c r="AM3521" s="359">
        <f t="shared" si="5598"/>
        <v>0</v>
      </c>
      <c r="AN3521" s="130">
        <f t="shared" si="5599"/>
        <v>0</v>
      </c>
      <c r="AO3521" s="130">
        <f t="shared" si="5600"/>
        <v>0</v>
      </c>
      <c r="AP3521" s="130">
        <f t="shared" si="5601"/>
        <v>0</v>
      </c>
      <c r="AQ3521" s="130">
        <f t="shared" si="5602"/>
        <v>0</v>
      </c>
      <c r="AR3521" s="359">
        <f t="shared" si="5603"/>
        <v>0</v>
      </c>
      <c r="AS3521" s="130">
        <f t="shared" si="5604"/>
        <v>0</v>
      </c>
      <c r="AT3521" s="130">
        <f t="shared" si="5605"/>
        <v>0</v>
      </c>
      <c r="AU3521" s="130">
        <f t="shared" si="5606"/>
        <v>0</v>
      </c>
      <c r="AV3521" s="130">
        <f t="shared" si="5607"/>
        <v>0</v>
      </c>
      <c r="AW3521" s="359">
        <f t="shared" si="5608"/>
        <v>0</v>
      </c>
      <c r="AX3521" s="130">
        <f t="shared" si="5609"/>
        <v>0</v>
      </c>
      <c r="AY3521" s="130">
        <f t="shared" si="5610"/>
        <v>0</v>
      </c>
      <c r="AZ3521" s="130">
        <f t="shared" si="5611"/>
        <v>0</v>
      </c>
      <c r="BA3521" s="130">
        <f t="shared" si="5612"/>
        <v>0</v>
      </c>
      <c r="BB3521" s="359">
        <f t="shared" si="5613"/>
        <v>0</v>
      </c>
      <c r="BC3521" s="130">
        <f t="shared" si="5614"/>
        <v>0</v>
      </c>
      <c r="BD3521" s="130">
        <f t="shared" si="5615"/>
        <v>0</v>
      </c>
      <c r="BE3521" s="130">
        <f t="shared" si="5616"/>
        <v>0</v>
      </c>
      <c r="BF3521" s="130">
        <f t="shared" si="5617"/>
        <v>0</v>
      </c>
      <c r="BG3521" s="359">
        <f t="shared" si="5618"/>
        <v>0</v>
      </c>
      <c r="BH3521" s="130">
        <f t="shared" si="5619"/>
        <v>0</v>
      </c>
      <c r="BI3521" s="130">
        <f t="shared" si="5620"/>
        <v>0</v>
      </c>
      <c r="BJ3521" s="130">
        <f t="shared" si="5621"/>
        <v>0</v>
      </c>
      <c r="BK3521" s="130">
        <f t="shared" si="5622"/>
        <v>0</v>
      </c>
      <c r="BL3521" s="359">
        <f t="shared" si="5623"/>
        <v>0</v>
      </c>
      <c r="BM3521" s="90">
        <f t="shared" si="5624"/>
        <v>0</v>
      </c>
      <c r="BN3521" s="90" t="s">
        <v>2058</v>
      </c>
      <c r="BO3521" s="90">
        <f>COUNTIF(P3521:Q3522,"NA")</f>
        <v>0</v>
      </c>
      <c r="BP3521" s="90">
        <f>COUNTIF(R3521:S3522,"NA")</f>
        <v>0</v>
      </c>
      <c r="BQ3521" s="90">
        <f>COUNTIF(T3521:U3522,"NA")</f>
        <v>0</v>
      </c>
      <c r="BR3521" s="90">
        <f t="shared" ref="BR3521:BZ3521" si="5626">COUNTIF(V3521:V3522,"NA")</f>
        <v>0</v>
      </c>
      <c r="BS3521" s="90">
        <f t="shared" si="5626"/>
        <v>0</v>
      </c>
      <c r="BT3521" s="90">
        <f t="shared" si="5626"/>
        <v>0</v>
      </c>
      <c r="BU3521" s="90">
        <f t="shared" si="5626"/>
        <v>0</v>
      </c>
      <c r="BV3521" s="90">
        <f t="shared" si="5626"/>
        <v>0</v>
      </c>
      <c r="BW3521" s="90">
        <f t="shared" si="5626"/>
        <v>0</v>
      </c>
      <c r="BX3521" s="90">
        <f t="shared" si="5626"/>
        <v>0</v>
      </c>
      <c r="BY3521" s="90">
        <f t="shared" si="5626"/>
        <v>0</v>
      </c>
      <c r="BZ3521" s="90">
        <f t="shared" si="5626"/>
        <v>0</v>
      </c>
      <c r="CO3521" s="186"/>
      <c r="CP3521" s="186"/>
      <c r="CQ3521" s="186"/>
      <c r="CR3521" s="186"/>
      <c r="CS3521" s="186"/>
      <c r="CT3521" s="186"/>
      <c r="CU3521" s="186"/>
      <c r="CV3521" s="186"/>
      <c r="CW3521" s="186"/>
      <c r="CX3521" s="186"/>
      <c r="CY3521" s="186"/>
      <c r="CZ3521" s="186"/>
      <c r="DA3521" s="186"/>
      <c r="DB3521" s="186"/>
      <c r="DC3521" s="186"/>
      <c r="DD3521" s="186"/>
      <c r="DE3521" s="186"/>
      <c r="DF3521" s="186"/>
      <c r="DG3521" s="186"/>
      <c r="DH3521" s="186"/>
      <c r="DI3521" s="186"/>
      <c r="DJ3521" s="186"/>
      <c r="DK3521" s="186"/>
      <c r="DL3521" s="186"/>
      <c r="DM3521" s="186"/>
      <c r="DN3521" s="186"/>
      <c r="DO3521" s="186"/>
      <c r="DP3521" s="186"/>
      <c r="DQ3521" s="186"/>
      <c r="DR3521" s="186"/>
    </row>
    <row r="3522" spans="1:123" ht="24" customHeight="1" x14ac:dyDescent="0.2">
      <c r="A3522" s="109"/>
      <c r="B3522" s="109"/>
      <c r="C3522" s="633"/>
      <c r="D3522" s="759"/>
      <c r="E3522" s="760"/>
      <c r="F3522" s="836"/>
      <c r="G3522" s="581" t="s">
        <v>654</v>
      </c>
      <c r="H3522" s="581"/>
      <c r="I3522" s="165"/>
      <c r="J3522" s="625" t="s">
        <v>652</v>
      </c>
      <c r="K3522" s="625"/>
      <c r="L3522" s="625"/>
      <c r="M3522" s="625"/>
      <c r="N3522" s="625"/>
      <c r="O3522" s="626"/>
      <c r="P3522" s="590"/>
      <c r="Q3522" s="591"/>
      <c r="R3522" s="590"/>
      <c r="S3522" s="591"/>
      <c r="T3522" s="590"/>
      <c r="U3522" s="591"/>
      <c r="V3522" s="243"/>
      <c r="W3522" s="243"/>
      <c r="X3522" s="243"/>
      <c r="Y3522" s="243"/>
      <c r="Z3522" s="243"/>
      <c r="AA3522" s="243"/>
      <c r="AB3522" s="243"/>
      <c r="AC3522" s="243"/>
      <c r="AD3522" s="243"/>
      <c r="AE3522" s="109"/>
      <c r="AG3522" s="130">
        <f t="shared" si="5592"/>
        <v>15</v>
      </c>
      <c r="AH3522" s="90">
        <f t="shared" si="5593"/>
        <v>0</v>
      </c>
      <c r="AI3522" s="130">
        <f t="shared" si="5594"/>
        <v>0</v>
      </c>
      <c r="AJ3522" s="130">
        <f t="shared" si="5595"/>
        <v>0</v>
      </c>
      <c r="AK3522" s="130">
        <f t="shared" si="5596"/>
        <v>0</v>
      </c>
      <c r="AL3522" s="130">
        <f t="shared" si="5597"/>
        <v>0</v>
      </c>
      <c r="AM3522" s="359">
        <f t="shared" si="5598"/>
        <v>0</v>
      </c>
      <c r="AN3522" s="130">
        <f t="shared" si="5599"/>
        <v>0</v>
      </c>
      <c r="AO3522" s="130">
        <f t="shared" si="5600"/>
        <v>0</v>
      </c>
      <c r="AP3522" s="130">
        <f t="shared" si="5601"/>
        <v>0</v>
      </c>
      <c r="AQ3522" s="130">
        <f t="shared" si="5602"/>
        <v>0</v>
      </c>
      <c r="AR3522" s="359">
        <f t="shared" si="5603"/>
        <v>0</v>
      </c>
      <c r="AS3522" s="130">
        <f t="shared" si="5604"/>
        <v>0</v>
      </c>
      <c r="AT3522" s="130">
        <f t="shared" si="5605"/>
        <v>0</v>
      </c>
      <c r="AU3522" s="130">
        <f t="shared" si="5606"/>
        <v>0</v>
      </c>
      <c r="AV3522" s="130">
        <f t="shared" si="5607"/>
        <v>0</v>
      </c>
      <c r="AW3522" s="359">
        <f t="shared" si="5608"/>
        <v>0</v>
      </c>
      <c r="AX3522" s="130">
        <f t="shared" si="5609"/>
        <v>0</v>
      </c>
      <c r="AY3522" s="130">
        <f t="shared" si="5610"/>
        <v>0</v>
      </c>
      <c r="AZ3522" s="130">
        <f t="shared" si="5611"/>
        <v>0</v>
      </c>
      <c r="BA3522" s="130">
        <f t="shared" si="5612"/>
        <v>0</v>
      </c>
      <c r="BB3522" s="359">
        <f t="shared" si="5613"/>
        <v>0</v>
      </c>
      <c r="BC3522" s="130">
        <f t="shared" si="5614"/>
        <v>0</v>
      </c>
      <c r="BD3522" s="130">
        <f t="shared" si="5615"/>
        <v>0</v>
      </c>
      <c r="BE3522" s="130">
        <f t="shared" si="5616"/>
        <v>0</v>
      </c>
      <c r="BF3522" s="130">
        <f t="shared" si="5617"/>
        <v>0</v>
      </c>
      <c r="BG3522" s="359">
        <f t="shared" si="5618"/>
        <v>0</v>
      </c>
      <c r="BH3522" s="130">
        <f t="shared" si="5619"/>
        <v>0</v>
      </c>
      <c r="BI3522" s="130">
        <f t="shared" si="5620"/>
        <v>0</v>
      </c>
      <c r="BJ3522" s="130">
        <f t="shared" si="5621"/>
        <v>0</v>
      </c>
      <c r="BK3522" s="130">
        <f t="shared" si="5622"/>
        <v>0</v>
      </c>
      <c r="BL3522" s="359">
        <f t="shared" si="5623"/>
        <v>0</v>
      </c>
      <c r="BM3522" s="90">
        <f t="shared" si="5624"/>
        <v>0</v>
      </c>
      <c r="BN3522" s="90" t="s">
        <v>2078</v>
      </c>
      <c r="BO3522" s="90">
        <f>SUM(P3521:Q3522)</f>
        <v>0</v>
      </c>
      <c r="BP3522" s="90">
        <f>SUM(R3521:S3522)</f>
        <v>0</v>
      </c>
      <c r="BQ3522" s="90">
        <f>SUM(T3521:U3522)</f>
        <v>0</v>
      </c>
      <c r="BR3522" s="90">
        <f t="shared" ref="BR3522:BZ3522" si="5627">SUM(V3521:V3522)</f>
        <v>0</v>
      </c>
      <c r="BS3522" s="90">
        <f t="shared" si="5627"/>
        <v>0</v>
      </c>
      <c r="BT3522" s="90">
        <f t="shared" si="5627"/>
        <v>0</v>
      </c>
      <c r="BU3522" s="90">
        <f t="shared" si="5627"/>
        <v>0</v>
      </c>
      <c r="BV3522" s="90">
        <f t="shared" si="5627"/>
        <v>0</v>
      </c>
      <c r="BW3522" s="90">
        <f t="shared" si="5627"/>
        <v>0</v>
      </c>
      <c r="BX3522" s="90">
        <f t="shared" si="5627"/>
        <v>0</v>
      </c>
      <c r="BY3522" s="90">
        <f t="shared" si="5627"/>
        <v>0</v>
      </c>
      <c r="BZ3522" s="90">
        <f t="shared" si="5627"/>
        <v>0</v>
      </c>
      <c r="CO3522" s="186"/>
      <c r="CP3522" s="186"/>
      <c r="CQ3522" s="186"/>
      <c r="CR3522" s="186"/>
      <c r="CS3522" s="186"/>
      <c r="CT3522" s="186"/>
      <c r="CU3522" s="186"/>
      <c r="CV3522" s="186"/>
      <c r="CW3522" s="186"/>
      <c r="CX3522" s="186"/>
      <c r="CY3522" s="186"/>
      <c r="CZ3522" s="186"/>
      <c r="DA3522" s="186"/>
      <c r="DB3522" s="186"/>
      <c r="DC3522" s="186"/>
      <c r="DD3522" s="186"/>
      <c r="DE3522" s="186"/>
      <c r="DF3522" s="186"/>
      <c r="DG3522" s="186"/>
      <c r="DH3522" s="186"/>
      <c r="DI3522" s="186"/>
      <c r="DJ3522" s="186"/>
      <c r="DK3522" s="186"/>
      <c r="DL3522" s="186"/>
      <c r="DM3522" s="186"/>
      <c r="DN3522" s="186"/>
      <c r="DO3522" s="186"/>
      <c r="DP3522" s="186"/>
      <c r="DQ3522" s="186"/>
      <c r="DR3522" s="186"/>
    </row>
    <row r="3523" spans="1:123" ht="24" customHeight="1" x14ac:dyDescent="0.2">
      <c r="A3523" s="109"/>
      <c r="B3523" s="109"/>
      <c r="C3523" s="633"/>
      <c r="D3523" s="759"/>
      <c r="E3523" s="760"/>
      <c r="F3523" s="836"/>
      <c r="G3523" s="629" t="s">
        <v>655</v>
      </c>
      <c r="H3523" s="629"/>
      <c r="I3523" s="587" t="s">
        <v>656</v>
      </c>
      <c r="J3523" s="588"/>
      <c r="K3523" s="588"/>
      <c r="L3523" s="588"/>
      <c r="M3523" s="588"/>
      <c r="N3523" s="588"/>
      <c r="O3523" s="589"/>
      <c r="P3523" s="590"/>
      <c r="Q3523" s="591"/>
      <c r="R3523" s="590"/>
      <c r="S3523" s="591"/>
      <c r="T3523" s="590"/>
      <c r="U3523" s="591"/>
      <c r="V3523" s="243"/>
      <c r="W3523" s="243"/>
      <c r="X3523" s="243"/>
      <c r="Y3523" s="243"/>
      <c r="Z3523" s="243"/>
      <c r="AA3523" s="243"/>
      <c r="AB3523" s="243"/>
      <c r="AC3523" s="243"/>
      <c r="AD3523" s="243"/>
      <c r="AE3523" s="109"/>
      <c r="AG3523" s="130">
        <f t="shared" si="5592"/>
        <v>15</v>
      </c>
      <c r="AH3523" s="90">
        <f t="shared" si="5593"/>
        <v>0</v>
      </c>
      <c r="AI3523" s="130">
        <f t="shared" si="5594"/>
        <v>0</v>
      </c>
      <c r="AJ3523" s="130">
        <f t="shared" si="5595"/>
        <v>0</v>
      </c>
      <c r="AK3523" s="130">
        <f t="shared" si="5596"/>
        <v>0</v>
      </c>
      <c r="AL3523" s="130">
        <f t="shared" si="5597"/>
        <v>0</v>
      </c>
      <c r="AM3523" s="359">
        <f t="shared" si="5598"/>
        <v>0</v>
      </c>
      <c r="AN3523" s="130">
        <f t="shared" si="5599"/>
        <v>0</v>
      </c>
      <c r="AO3523" s="130">
        <f t="shared" si="5600"/>
        <v>0</v>
      </c>
      <c r="AP3523" s="130">
        <f t="shared" si="5601"/>
        <v>0</v>
      </c>
      <c r="AQ3523" s="130">
        <f t="shared" si="5602"/>
        <v>0</v>
      </c>
      <c r="AR3523" s="359">
        <f t="shared" si="5603"/>
        <v>0</v>
      </c>
      <c r="AS3523" s="130">
        <f t="shared" si="5604"/>
        <v>0</v>
      </c>
      <c r="AT3523" s="130">
        <f t="shared" si="5605"/>
        <v>0</v>
      </c>
      <c r="AU3523" s="130">
        <f t="shared" si="5606"/>
        <v>0</v>
      </c>
      <c r="AV3523" s="130">
        <f t="shared" si="5607"/>
        <v>0</v>
      </c>
      <c r="AW3523" s="359">
        <f t="shared" si="5608"/>
        <v>0</v>
      </c>
      <c r="AX3523" s="130">
        <f t="shared" si="5609"/>
        <v>0</v>
      </c>
      <c r="AY3523" s="130">
        <f t="shared" si="5610"/>
        <v>0</v>
      </c>
      <c r="AZ3523" s="130">
        <f t="shared" si="5611"/>
        <v>0</v>
      </c>
      <c r="BA3523" s="130">
        <f t="shared" si="5612"/>
        <v>0</v>
      </c>
      <c r="BB3523" s="359">
        <f t="shared" si="5613"/>
        <v>0</v>
      </c>
      <c r="BC3523" s="130">
        <f t="shared" si="5614"/>
        <v>0</v>
      </c>
      <c r="BD3523" s="130">
        <f t="shared" si="5615"/>
        <v>0</v>
      </c>
      <c r="BE3523" s="130">
        <f t="shared" si="5616"/>
        <v>0</v>
      </c>
      <c r="BF3523" s="130">
        <f t="shared" si="5617"/>
        <v>0</v>
      </c>
      <c r="BG3523" s="359">
        <f t="shared" si="5618"/>
        <v>0</v>
      </c>
      <c r="BH3523" s="130">
        <f t="shared" si="5619"/>
        <v>0</v>
      </c>
      <c r="BI3523" s="130">
        <f t="shared" si="5620"/>
        <v>0</v>
      </c>
      <c r="BJ3523" s="130">
        <f t="shared" si="5621"/>
        <v>0</v>
      </c>
      <c r="BK3523" s="130">
        <f t="shared" si="5622"/>
        <v>0</v>
      </c>
      <c r="BL3523" s="359">
        <f t="shared" si="5623"/>
        <v>0</v>
      </c>
      <c r="BM3523" s="90">
        <f t="shared" si="5624"/>
        <v>0</v>
      </c>
      <c r="BN3523" s="90" t="s">
        <v>2029</v>
      </c>
      <c r="BO3523" s="90">
        <f>COUNTIF(P3521:Q3522,"NS")</f>
        <v>0</v>
      </c>
      <c r="BP3523" s="90">
        <f>COUNTIF(R3521:S3522,"NS")</f>
        <v>0</v>
      </c>
      <c r="BQ3523" s="90">
        <f>COUNTIF(T3521:U3522,"NS")</f>
        <v>0</v>
      </c>
      <c r="BR3523" s="90">
        <f t="shared" ref="BR3523:BZ3523" si="5628">COUNTIF(V3521:V3522,"NS")</f>
        <v>0</v>
      </c>
      <c r="BS3523" s="90">
        <f t="shared" si="5628"/>
        <v>0</v>
      </c>
      <c r="BT3523" s="90">
        <f t="shared" si="5628"/>
        <v>0</v>
      </c>
      <c r="BU3523" s="90">
        <f t="shared" si="5628"/>
        <v>0</v>
      </c>
      <c r="BV3523" s="90">
        <f t="shared" si="5628"/>
        <v>0</v>
      </c>
      <c r="BW3523" s="90">
        <f t="shared" si="5628"/>
        <v>0</v>
      </c>
      <c r="BX3523" s="90">
        <f t="shared" si="5628"/>
        <v>0</v>
      </c>
      <c r="BY3523" s="90">
        <f t="shared" si="5628"/>
        <v>0</v>
      </c>
      <c r="BZ3523" s="90">
        <f t="shared" si="5628"/>
        <v>0</v>
      </c>
      <c r="CO3523" s="186"/>
      <c r="CP3523" s="186"/>
      <c r="CQ3523" s="186"/>
      <c r="CR3523" s="186"/>
      <c r="CS3523" s="186"/>
      <c r="CT3523" s="186"/>
      <c r="CU3523" s="186"/>
      <c r="CV3523" s="186"/>
      <c r="CW3523" s="186"/>
      <c r="CX3523" s="186"/>
      <c r="CY3523" s="186"/>
      <c r="CZ3523" s="186"/>
      <c r="DA3523" s="186"/>
      <c r="DB3523" s="186"/>
      <c r="DC3523" s="186"/>
      <c r="DD3523" s="186"/>
      <c r="DE3523" s="186"/>
      <c r="DF3523" s="186"/>
      <c r="DG3523" s="186"/>
      <c r="DH3523" s="186"/>
      <c r="DI3523" s="186"/>
      <c r="DJ3523" s="186"/>
      <c r="DK3523" s="186"/>
      <c r="DL3523" s="186"/>
      <c r="DM3523" s="186"/>
      <c r="DN3523" s="186"/>
      <c r="DO3523" s="186"/>
      <c r="DP3523" s="186"/>
      <c r="DQ3523" s="186"/>
      <c r="DR3523" s="186"/>
    </row>
    <row r="3524" spans="1:123" ht="36" customHeight="1" x14ac:dyDescent="0.2">
      <c r="A3524" s="109"/>
      <c r="B3524" s="109"/>
      <c r="C3524" s="633"/>
      <c r="D3524" s="759"/>
      <c r="E3524" s="760"/>
      <c r="F3524" s="836"/>
      <c r="G3524" s="629" t="s">
        <v>657</v>
      </c>
      <c r="H3524" s="629"/>
      <c r="I3524" s="587" t="s">
        <v>658</v>
      </c>
      <c r="J3524" s="588"/>
      <c r="K3524" s="588"/>
      <c r="L3524" s="588"/>
      <c r="M3524" s="588"/>
      <c r="N3524" s="588"/>
      <c r="O3524" s="589"/>
      <c r="P3524" s="590"/>
      <c r="Q3524" s="591"/>
      <c r="R3524" s="590"/>
      <c r="S3524" s="591"/>
      <c r="T3524" s="590"/>
      <c r="U3524" s="591"/>
      <c r="V3524" s="243"/>
      <c r="W3524" s="243"/>
      <c r="X3524" s="243"/>
      <c r="Y3524" s="243"/>
      <c r="Z3524" s="243"/>
      <c r="AA3524" s="243"/>
      <c r="AB3524" s="243"/>
      <c r="AC3524" s="243"/>
      <c r="AD3524" s="243"/>
      <c r="AE3524" s="109"/>
      <c r="AG3524" s="130">
        <f t="shared" si="5592"/>
        <v>15</v>
      </c>
      <c r="AH3524" s="90">
        <f t="shared" si="5593"/>
        <v>0</v>
      </c>
      <c r="AI3524" s="130">
        <f t="shared" si="5594"/>
        <v>0</v>
      </c>
      <c r="AJ3524" s="130">
        <f t="shared" si="5595"/>
        <v>0</v>
      </c>
      <c r="AK3524" s="130">
        <f t="shared" si="5596"/>
        <v>0</v>
      </c>
      <c r="AL3524" s="130">
        <f t="shared" si="5597"/>
        <v>0</v>
      </c>
      <c r="AM3524" s="359">
        <f t="shared" si="5598"/>
        <v>0</v>
      </c>
      <c r="AN3524" s="130">
        <f t="shared" si="5599"/>
        <v>0</v>
      </c>
      <c r="AO3524" s="130">
        <f t="shared" si="5600"/>
        <v>0</v>
      </c>
      <c r="AP3524" s="130">
        <f t="shared" si="5601"/>
        <v>0</v>
      </c>
      <c r="AQ3524" s="130">
        <f t="shared" si="5602"/>
        <v>0</v>
      </c>
      <c r="AR3524" s="359">
        <f t="shared" si="5603"/>
        <v>0</v>
      </c>
      <c r="AS3524" s="130">
        <f t="shared" si="5604"/>
        <v>0</v>
      </c>
      <c r="AT3524" s="130">
        <f t="shared" si="5605"/>
        <v>0</v>
      </c>
      <c r="AU3524" s="130">
        <f t="shared" si="5606"/>
        <v>0</v>
      </c>
      <c r="AV3524" s="130">
        <f t="shared" si="5607"/>
        <v>0</v>
      </c>
      <c r="AW3524" s="359">
        <f t="shared" si="5608"/>
        <v>0</v>
      </c>
      <c r="AX3524" s="130">
        <f t="shared" si="5609"/>
        <v>0</v>
      </c>
      <c r="AY3524" s="130">
        <f t="shared" si="5610"/>
        <v>0</v>
      </c>
      <c r="AZ3524" s="130">
        <f t="shared" si="5611"/>
        <v>0</v>
      </c>
      <c r="BA3524" s="130">
        <f t="shared" si="5612"/>
        <v>0</v>
      </c>
      <c r="BB3524" s="359">
        <f t="shared" si="5613"/>
        <v>0</v>
      </c>
      <c r="BC3524" s="130">
        <f t="shared" si="5614"/>
        <v>0</v>
      </c>
      <c r="BD3524" s="130">
        <f t="shared" si="5615"/>
        <v>0</v>
      </c>
      <c r="BE3524" s="130">
        <f t="shared" si="5616"/>
        <v>0</v>
      </c>
      <c r="BF3524" s="130">
        <f t="shared" si="5617"/>
        <v>0</v>
      </c>
      <c r="BG3524" s="359">
        <f t="shared" si="5618"/>
        <v>0</v>
      </c>
      <c r="BH3524" s="130">
        <f t="shared" si="5619"/>
        <v>0</v>
      </c>
      <c r="BI3524" s="130">
        <f t="shared" si="5620"/>
        <v>0</v>
      </c>
      <c r="BJ3524" s="130">
        <f t="shared" si="5621"/>
        <v>0</v>
      </c>
      <c r="BK3524" s="130">
        <f t="shared" si="5622"/>
        <v>0</v>
      </c>
      <c r="BL3524" s="359">
        <f t="shared" si="5623"/>
        <v>0</v>
      </c>
      <c r="BM3524" s="90">
        <f t="shared" si="5624"/>
        <v>0</v>
      </c>
      <c r="BN3524" s="90" t="s">
        <v>2104</v>
      </c>
      <c r="BO3524" s="90">
        <f>P3520</f>
        <v>0</v>
      </c>
      <c r="BP3524" s="90">
        <f>R3520</f>
        <v>0</v>
      </c>
      <c r="BQ3524" s="90">
        <f>T3520</f>
        <v>0</v>
      </c>
      <c r="BR3524" s="90">
        <f>V3520</f>
        <v>0</v>
      </c>
      <c r="BS3524" s="90">
        <f t="shared" ref="BS3524" si="5629">W3520</f>
        <v>0</v>
      </c>
      <c r="BT3524" s="90">
        <f t="shared" ref="BT3524:BY3524" si="5630">X3520</f>
        <v>0</v>
      </c>
      <c r="BU3524" s="90">
        <f t="shared" si="5630"/>
        <v>0</v>
      </c>
      <c r="BV3524" s="90">
        <f t="shared" si="5630"/>
        <v>0</v>
      </c>
      <c r="BW3524" s="90">
        <f t="shared" si="5630"/>
        <v>0</v>
      </c>
      <c r="BX3524" s="90">
        <f t="shared" si="5630"/>
        <v>0</v>
      </c>
      <c r="BY3524" s="90">
        <f t="shared" si="5630"/>
        <v>0</v>
      </c>
      <c r="BZ3524" s="90">
        <f t="shared" ref="BZ3524" si="5631">AD3520</f>
        <v>0</v>
      </c>
      <c r="CO3524" s="186"/>
      <c r="CP3524" s="186"/>
      <c r="CQ3524" s="186"/>
      <c r="CR3524" s="186"/>
      <c r="CS3524" s="186"/>
      <c r="CT3524" s="186"/>
      <c r="CU3524" s="186"/>
      <c r="CV3524" s="186"/>
      <c r="CW3524" s="186"/>
      <c r="CX3524" s="186"/>
      <c r="CY3524" s="186"/>
      <c r="CZ3524" s="186"/>
      <c r="DA3524" s="186"/>
      <c r="DB3524" s="186"/>
      <c r="DC3524" s="186"/>
      <c r="DD3524" s="186"/>
      <c r="DE3524" s="186"/>
      <c r="DF3524" s="186"/>
      <c r="DG3524" s="186"/>
      <c r="DH3524" s="186"/>
      <c r="DI3524" s="186"/>
      <c r="DJ3524" s="186"/>
      <c r="DK3524" s="186"/>
      <c r="DL3524" s="186"/>
      <c r="DM3524" s="186"/>
      <c r="DN3524" s="186"/>
      <c r="DO3524" s="186"/>
      <c r="DP3524" s="186"/>
      <c r="DQ3524" s="186"/>
      <c r="DR3524" s="186"/>
    </row>
    <row r="3525" spans="1:123" ht="24" customHeight="1" x14ac:dyDescent="0.2">
      <c r="A3525" s="109"/>
      <c r="B3525" s="109"/>
      <c r="C3525" s="633"/>
      <c r="D3525" s="759"/>
      <c r="E3525" s="760"/>
      <c r="F3525" s="836"/>
      <c r="G3525" s="629" t="s">
        <v>659</v>
      </c>
      <c r="H3525" s="629"/>
      <c r="I3525" s="587" t="s">
        <v>660</v>
      </c>
      <c r="J3525" s="588"/>
      <c r="K3525" s="588"/>
      <c r="L3525" s="588"/>
      <c r="M3525" s="588"/>
      <c r="N3525" s="588"/>
      <c r="O3525" s="589"/>
      <c r="P3525" s="590"/>
      <c r="Q3525" s="591"/>
      <c r="R3525" s="590"/>
      <c r="S3525" s="591"/>
      <c r="T3525" s="590"/>
      <c r="U3525" s="591"/>
      <c r="V3525" s="243"/>
      <c r="W3525" s="243"/>
      <c r="X3525" s="243"/>
      <c r="Y3525" s="243"/>
      <c r="Z3525" s="243"/>
      <c r="AA3525" s="243"/>
      <c r="AB3525" s="243"/>
      <c r="AC3525" s="243"/>
      <c r="AD3525" s="243"/>
      <c r="AE3525" s="109"/>
      <c r="AG3525" s="130">
        <f t="shared" si="5592"/>
        <v>15</v>
      </c>
      <c r="AH3525" s="90">
        <f t="shared" si="5593"/>
        <v>0</v>
      </c>
      <c r="AI3525" s="130">
        <f t="shared" si="5594"/>
        <v>0</v>
      </c>
      <c r="AJ3525" s="130">
        <f t="shared" si="5595"/>
        <v>0</v>
      </c>
      <c r="AK3525" s="130">
        <f t="shared" si="5596"/>
        <v>0</v>
      </c>
      <c r="AL3525" s="130">
        <f t="shared" si="5597"/>
        <v>0</v>
      </c>
      <c r="AM3525" s="359">
        <f t="shared" si="5598"/>
        <v>0</v>
      </c>
      <c r="AN3525" s="130">
        <f t="shared" si="5599"/>
        <v>0</v>
      </c>
      <c r="AO3525" s="130">
        <f t="shared" si="5600"/>
        <v>0</v>
      </c>
      <c r="AP3525" s="130">
        <f t="shared" si="5601"/>
        <v>0</v>
      </c>
      <c r="AQ3525" s="130">
        <f t="shared" si="5602"/>
        <v>0</v>
      </c>
      <c r="AR3525" s="359">
        <f t="shared" si="5603"/>
        <v>0</v>
      </c>
      <c r="AS3525" s="130">
        <f t="shared" si="5604"/>
        <v>0</v>
      </c>
      <c r="AT3525" s="130">
        <f t="shared" si="5605"/>
        <v>0</v>
      </c>
      <c r="AU3525" s="130">
        <f t="shared" si="5606"/>
        <v>0</v>
      </c>
      <c r="AV3525" s="130">
        <f t="shared" si="5607"/>
        <v>0</v>
      </c>
      <c r="AW3525" s="359">
        <f t="shared" si="5608"/>
        <v>0</v>
      </c>
      <c r="AX3525" s="130">
        <f t="shared" si="5609"/>
        <v>0</v>
      </c>
      <c r="AY3525" s="130">
        <f t="shared" si="5610"/>
        <v>0</v>
      </c>
      <c r="AZ3525" s="130">
        <f t="shared" si="5611"/>
        <v>0</v>
      </c>
      <c r="BA3525" s="130">
        <f t="shared" si="5612"/>
        <v>0</v>
      </c>
      <c r="BB3525" s="359">
        <f t="shared" si="5613"/>
        <v>0</v>
      </c>
      <c r="BC3525" s="130">
        <f t="shared" si="5614"/>
        <v>0</v>
      </c>
      <c r="BD3525" s="130">
        <f t="shared" si="5615"/>
        <v>0</v>
      </c>
      <c r="BE3525" s="130">
        <f t="shared" si="5616"/>
        <v>0</v>
      </c>
      <c r="BF3525" s="130">
        <f t="shared" si="5617"/>
        <v>0</v>
      </c>
      <c r="BG3525" s="359">
        <f t="shared" si="5618"/>
        <v>0</v>
      </c>
      <c r="BH3525" s="130">
        <f t="shared" si="5619"/>
        <v>0</v>
      </c>
      <c r="BI3525" s="130">
        <f t="shared" si="5620"/>
        <v>0</v>
      </c>
      <c r="BJ3525" s="130">
        <f t="shared" si="5621"/>
        <v>0</v>
      </c>
      <c r="BK3525" s="130">
        <f t="shared" si="5622"/>
        <v>0</v>
      </c>
      <c r="BL3525" s="359">
        <f t="shared" si="5623"/>
        <v>0</v>
      </c>
      <c r="BM3525" s="90">
        <f t="shared" si="5624"/>
        <v>0</v>
      </c>
      <c r="CO3525" s="186"/>
      <c r="CP3525" s="186"/>
      <c r="CQ3525" s="186"/>
      <c r="CR3525" s="186"/>
      <c r="CS3525" s="186"/>
      <c r="CT3525" s="186"/>
      <c r="CU3525" s="186"/>
      <c r="CV3525" s="186"/>
      <c r="CW3525" s="186"/>
      <c r="CX3525" s="186"/>
      <c r="CY3525" s="186"/>
      <c r="CZ3525" s="186"/>
      <c r="DA3525" s="186"/>
      <c r="DB3525" s="186"/>
      <c r="DC3525" s="186"/>
      <c r="DD3525" s="186"/>
      <c r="DE3525" s="186"/>
      <c r="DF3525" s="186"/>
      <c r="DG3525" s="186"/>
      <c r="DH3525" s="186"/>
      <c r="DI3525" s="186"/>
      <c r="DJ3525" s="186"/>
      <c r="DK3525" s="186"/>
      <c r="DL3525" s="186"/>
      <c r="DM3525" s="186"/>
      <c r="DN3525" s="186"/>
      <c r="DO3525" s="186"/>
      <c r="DP3525" s="186"/>
      <c r="DQ3525" s="186"/>
      <c r="DR3525" s="186"/>
    </row>
    <row r="3526" spans="1:123" ht="24" customHeight="1" x14ac:dyDescent="0.2">
      <c r="A3526" s="109"/>
      <c r="B3526" s="109"/>
      <c r="C3526" s="633"/>
      <c r="D3526" s="759"/>
      <c r="E3526" s="760"/>
      <c r="F3526" s="836"/>
      <c r="G3526" s="629" t="s">
        <v>661</v>
      </c>
      <c r="H3526" s="629"/>
      <c r="I3526" s="587" t="s">
        <v>662</v>
      </c>
      <c r="J3526" s="588"/>
      <c r="K3526" s="588"/>
      <c r="L3526" s="588"/>
      <c r="M3526" s="588"/>
      <c r="N3526" s="588"/>
      <c r="O3526" s="589"/>
      <c r="P3526" s="590"/>
      <c r="Q3526" s="591"/>
      <c r="R3526" s="590"/>
      <c r="S3526" s="591"/>
      <c r="T3526" s="590"/>
      <c r="U3526" s="591"/>
      <c r="V3526" s="243"/>
      <c r="W3526" s="243"/>
      <c r="X3526" s="243"/>
      <c r="Y3526" s="243"/>
      <c r="Z3526" s="243"/>
      <c r="AA3526" s="243"/>
      <c r="AB3526" s="243"/>
      <c r="AC3526" s="243"/>
      <c r="AD3526" s="243"/>
      <c r="AE3526" s="109"/>
      <c r="AG3526" s="130">
        <f t="shared" si="5592"/>
        <v>15</v>
      </c>
      <c r="AH3526" s="90">
        <f t="shared" si="5593"/>
        <v>0</v>
      </c>
      <c r="AI3526" s="130">
        <f t="shared" si="5594"/>
        <v>0</v>
      </c>
      <c r="AJ3526" s="130">
        <f t="shared" si="5595"/>
        <v>0</v>
      </c>
      <c r="AK3526" s="130">
        <f t="shared" si="5596"/>
        <v>0</v>
      </c>
      <c r="AL3526" s="130">
        <f t="shared" si="5597"/>
        <v>0</v>
      </c>
      <c r="AM3526" s="359">
        <f t="shared" si="5598"/>
        <v>0</v>
      </c>
      <c r="AN3526" s="130">
        <f t="shared" si="5599"/>
        <v>0</v>
      </c>
      <c r="AO3526" s="130">
        <f t="shared" si="5600"/>
        <v>0</v>
      </c>
      <c r="AP3526" s="130">
        <f t="shared" si="5601"/>
        <v>0</v>
      </c>
      <c r="AQ3526" s="130">
        <f t="shared" si="5602"/>
        <v>0</v>
      </c>
      <c r="AR3526" s="359">
        <f t="shared" si="5603"/>
        <v>0</v>
      </c>
      <c r="AS3526" s="130">
        <f t="shared" si="5604"/>
        <v>0</v>
      </c>
      <c r="AT3526" s="130">
        <f t="shared" si="5605"/>
        <v>0</v>
      </c>
      <c r="AU3526" s="130">
        <f t="shared" si="5606"/>
        <v>0</v>
      </c>
      <c r="AV3526" s="130">
        <f t="shared" si="5607"/>
        <v>0</v>
      </c>
      <c r="AW3526" s="359">
        <f t="shared" si="5608"/>
        <v>0</v>
      </c>
      <c r="AX3526" s="130">
        <f t="shared" si="5609"/>
        <v>0</v>
      </c>
      <c r="AY3526" s="130">
        <f t="shared" si="5610"/>
        <v>0</v>
      </c>
      <c r="AZ3526" s="130">
        <f t="shared" si="5611"/>
        <v>0</v>
      </c>
      <c r="BA3526" s="130">
        <f t="shared" si="5612"/>
        <v>0</v>
      </c>
      <c r="BB3526" s="359">
        <f t="shared" si="5613"/>
        <v>0</v>
      </c>
      <c r="BC3526" s="130">
        <f t="shared" si="5614"/>
        <v>0</v>
      </c>
      <c r="BD3526" s="130">
        <f t="shared" si="5615"/>
        <v>0</v>
      </c>
      <c r="BE3526" s="130">
        <f t="shared" si="5616"/>
        <v>0</v>
      </c>
      <c r="BF3526" s="130">
        <f t="shared" si="5617"/>
        <v>0</v>
      </c>
      <c r="BG3526" s="359">
        <f t="shared" si="5618"/>
        <v>0</v>
      </c>
      <c r="BH3526" s="130">
        <f t="shared" si="5619"/>
        <v>0</v>
      </c>
      <c r="BI3526" s="130">
        <f t="shared" si="5620"/>
        <v>0</v>
      </c>
      <c r="BJ3526" s="130">
        <f t="shared" si="5621"/>
        <v>0</v>
      </c>
      <c r="BK3526" s="130">
        <f t="shared" si="5622"/>
        <v>0</v>
      </c>
      <c r="BL3526" s="359">
        <f t="shared" si="5623"/>
        <v>0</v>
      </c>
      <c r="BM3526" s="90">
        <f t="shared" si="5624"/>
        <v>0</v>
      </c>
      <c r="CO3526" s="186"/>
      <c r="CP3526" s="186"/>
      <c r="CQ3526" s="186"/>
      <c r="CR3526" s="186"/>
      <c r="CS3526" s="186"/>
      <c r="CT3526" s="186"/>
      <c r="CU3526" s="186"/>
      <c r="CV3526" s="186"/>
      <c r="CW3526" s="186"/>
      <c r="CX3526" s="186"/>
      <c r="CY3526" s="186"/>
      <c r="CZ3526" s="186"/>
      <c r="DA3526" s="186"/>
      <c r="DB3526" s="186"/>
      <c r="DC3526" s="186"/>
      <c r="DD3526" s="186"/>
      <c r="DE3526" s="186"/>
      <c r="DF3526" s="186"/>
      <c r="DG3526" s="186"/>
      <c r="DH3526" s="186"/>
      <c r="DI3526" s="186"/>
      <c r="DJ3526" s="186"/>
      <c r="DK3526" s="186"/>
      <c r="DL3526" s="186"/>
      <c r="DM3526" s="186"/>
      <c r="DN3526" s="186"/>
      <c r="DO3526" s="186"/>
      <c r="DP3526" s="186"/>
      <c r="DQ3526" s="186"/>
      <c r="DR3526" s="186"/>
    </row>
    <row r="3527" spans="1:123" ht="15" customHeight="1" x14ac:dyDescent="0.2">
      <c r="A3527" s="109"/>
      <c r="B3527" s="109"/>
      <c r="C3527" s="633"/>
      <c r="D3527" s="759"/>
      <c r="E3527" s="760"/>
      <c r="F3527" s="836"/>
      <c r="G3527" s="629" t="s">
        <v>663</v>
      </c>
      <c r="H3527" s="629"/>
      <c r="I3527" s="587" t="s">
        <v>664</v>
      </c>
      <c r="J3527" s="588"/>
      <c r="K3527" s="588"/>
      <c r="L3527" s="588"/>
      <c r="M3527" s="588"/>
      <c r="N3527" s="588"/>
      <c r="O3527" s="589"/>
      <c r="P3527" s="590"/>
      <c r="Q3527" s="591"/>
      <c r="R3527" s="590"/>
      <c r="S3527" s="591"/>
      <c r="T3527" s="590"/>
      <c r="U3527" s="591"/>
      <c r="V3527" s="243"/>
      <c r="W3527" s="243"/>
      <c r="X3527" s="243"/>
      <c r="Y3527" s="243"/>
      <c r="Z3527" s="243"/>
      <c r="AA3527" s="243"/>
      <c r="AB3527" s="243"/>
      <c r="AC3527" s="243"/>
      <c r="AD3527" s="243"/>
      <c r="AE3527" s="109"/>
      <c r="AG3527" s="130">
        <f t="shared" si="5592"/>
        <v>15</v>
      </c>
      <c r="AH3527" s="90">
        <f t="shared" si="5593"/>
        <v>0</v>
      </c>
      <c r="AI3527" s="130">
        <f t="shared" si="5594"/>
        <v>0</v>
      </c>
      <c r="AJ3527" s="130">
        <f t="shared" si="5595"/>
        <v>0</v>
      </c>
      <c r="AK3527" s="130">
        <f t="shared" si="5596"/>
        <v>0</v>
      </c>
      <c r="AL3527" s="130">
        <f t="shared" si="5597"/>
        <v>0</v>
      </c>
      <c r="AM3527" s="359">
        <f t="shared" si="5598"/>
        <v>0</v>
      </c>
      <c r="AN3527" s="130">
        <f t="shared" si="5599"/>
        <v>0</v>
      </c>
      <c r="AO3527" s="130">
        <f t="shared" si="5600"/>
        <v>0</v>
      </c>
      <c r="AP3527" s="130">
        <f t="shared" si="5601"/>
        <v>0</v>
      </c>
      <c r="AQ3527" s="130">
        <f t="shared" si="5602"/>
        <v>0</v>
      </c>
      <c r="AR3527" s="359">
        <f t="shared" si="5603"/>
        <v>0</v>
      </c>
      <c r="AS3527" s="130">
        <f t="shared" si="5604"/>
        <v>0</v>
      </c>
      <c r="AT3527" s="130">
        <f t="shared" si="5605"/>
        <v>0</v>
      </c>
      <c r="AU3527" s="130">
        <f t="shared" si="5606"/>
        <v>0</v>
      </c>
      <c r="AV3527" s="130">
        <f t="shared" si="5607"/>
        <v>0</v>
      </c>
      <c r="AW3527" s="359">
        <f t="shared" si="5608"/>
        <v>0</v>
      </c>
      <c r="AX3527" s="130">
        <f t="shared" si="5609"/>
        <v>0</v>
      </c>
      <c r="AY3527" s="130">
        <f t="shared" si="5610"/>
        <v>0</v>
      </c>
      <c r="AZ3527" s="130">
        <f t="shared" si="5611"/>
        <v>0</v>
      </c>
      <c r="BA3527" s="130">
        <f t="shared" si="5612"/>
        <v>0</v>
      </c>
      <c r="BB3527" s="359">
        <f t="shared" si="5613"/>
        <v>0</v>
      </c>
      <c r="BC3527" s="130">
        <f t="shared" si="5614"/>
        <v>0</v>
      </c>
      <c r="BD3527" s="130">
        <f t="shared" si="5615"/>
        <v>0</v>
      </c>
      <c r="BE3527" s="130">
        <f t="shared" si="5616"/>
        <v>0</v>
      </c>
      <c r="BF3527" s="130">
        <f t="shared" si="5617"/>
        <v>0</v>
      </c>
      <c r="BG3527" s="359">
        <f t="shared" si="5618"/>
        <v>0</v>
      </c>
      <c r="BH3527" s="130">
        <f t="shared" si="5619"/>
        <v>0</v>
      </c>
      <c r="BI3527" s="130">
        <f t="shared" si="5620"/>
        <v>0</v>
      </c>
      <c r="BJ3527" s="130">
        <f t="shared" si="5621"/>
        <v>0</v>
      </c>
      <c r="BK3527" s="130">
        <f t="shared" si="5622"/>
        <v>0</v>
      </c>
      <c r="BL3527" s="359">
        <f t="shared" si="5623"/>
        <v>0</v>
      </c>
      <c r="BM3527" s="90">
        <f t="shared" si="5624"/>
        <v>0</v>
      </c>
      <c r="CO3527" s="186"/>
      <c r="CP3527" s="186"/>
      <c r="CQ3527" s="186"/>
      <c r="CR3527" s="186"/>
      <c r="CS3527" s="186"/>
      <c r="CT3527" s="186"/>
      <c r="CU3527" s="186"/>
      <c r="CV3527" s="186"/>
      <c r="CW3527" s="186"/>
      <c r="CX3527" s="186"/>
      <c r="CY3527" s="186"/>
      <c r="CZ3527" s="186"/>
      <c r="DA3527" s="186"/>
      <c r="DB3527" s="186"/>
      <c r="DC3527" s="186"/>
      <c r="DD3527" s="186"/>
      <c r="DE3527" s="186"/>
      <c r="DF3527" s="186"/>
      <c r="DG3527" s="186"/>
      <c r="DH3527" s="186"/>
      <c r="DI3527" s="186"/>
      <c r="DJ3527" s="186"/>
      <c r="DK3527" s="186"/>
      <c r="DL3527" s="186"/>
      <c r="DM3527" s="186"/>
      <c r="DN3527" s="186"/>
      <c r="DO3527" s="186"/>
      <c r="DP3527" s="186"/>
      <c r="DQ3527" s="186"/>
      <c r="DR3527" s="186"/>
    </row>
    <row r="3528" spans="1:123" ht="24" customHeight="1" x14ac:dyDescent="0.2">
      <c r="A3528" s="109"/>
      <c r="B3528" s="109"/>
      <c r="C3528" s="633"/>
      <c r="D3528" s="759"/>
      <c r="E3528" s="760"/>
      <c r="F3528" s="836"/>
      <c r="G3528" s="629" t="s">
        <v>665</v>
      </c>
      <c r="H3528" s="629"/>
      <c r="I3528" s="587" t="s">
        <v>666</v>
      </c>
      <c r="J3528" s="588"/>
      <c r="K3528" s="588"/>
      <c r="L3528" s="588"/>
      <c r="M3528" s="588"/>
      <c r="N3528" s="588"/>
      <c r="O3528" s="589"/>
      <c r="P3528" s="590"/>
      <c r="Q3528" s="591"/>
      <c r="R3528" s="590"/>
      <c r="S3528" s="591"/>
      <c r="T3528" s="590"/>
      <c r="U3528" s="591"/>
      <c r="V3528" s="243"/>
      <c r="W3528" s="243"/>
      <c r="X3528" s="243"/>
      <c r="Y3528" s="243"/>
      <c r="Z3528" s="243"/>
      <c r="AA3528" s="243"/>
      <c r="AB3528" s="243"/>
      <c r="AC3528" s="243"/>
      <c r="AD3528" s="243"/>
      <c r="AE3528" s="109"/>
      <c r="AG3528" s="130">
        <f t="shared" si="5592"/>
        <v>15</v>
      </c>
      <c r="AH3528" s="90">
        <f t="shared" si="5593"/>
        <v>0</v>
      </c>
      <c r="AI3528" s="130">
        <f t="shared" si="5594"/>
        <v>0</v>
      </c>
      <c r="AJ3528" s="130">
        <f t="shared" si="5595"/>
        <v>0</v>
      </c>
      <c r="AK3528" s="130">
        <f t="shared" si="5596"/>
        <v>0</v>
      </c>
      <c r="AL3528" s="130">
        <f t="shared" si="5597"/>
        <v>0</v>
      </c>
      <c r="AM3528" s="359">
        <f t="shared" si="5598"/>
        <v>0</v>
      </c>
      <c r="AN3528" s="130">
        <f t="shared" si="5599"/>
        <v>0</v>
      </c>
      <c r="AO3528" s="130">
        <f t="shared" si="5600"/>
        <v>0</v>
      </c>
      <c r="AP3528" s="130">
        <f t="shared" si="5601"/>
        <v>0</v>
      </c>
      <c r="AQ3528" s="130">
        <f t="shared" si="5602"/>
        <v>0</v>
      </c>
      <c r="AR3528" s="359">
        <f t="shared" si="5603"/>
        <v>0</v>
      </c>
      <c r="AS3528" s="130">
        <f t="shared" si="5604"/>
        <v>0</v>
      </c>
      <c r="AT3528" s="130">
        <f t="shared" si="5605"/>
        <v>0</v>
      </c>
      <c r="AU3528" s="130">
        <f t="shared" si="5606"/>
        <v>0</v>
      </c>
      <c r="AV3528" s="130">
        <f t="shared" si="5607"/>
        <v>0</v>
      </c>
      <c r="AW3528" s="359">
        <f t="shared" si="5608"/>
        <v>0</v>
      </c>
      <c r="AX3528" s="130">
        <f t="shared" si="5609"/>
        <v>0</v>
      </c>
      <c r="AY3528" s="130">
        <f t="shared" si="5610"/>
        <v>0</v>
      </c>
      <c r="AZ3528" s="130">
        <f t="shared" si="5611"/>
        <v>0</v>
      </c>
      <c r="BA3528" s="130">
        <f t="shared" si="5612"/>
        <v>0</v>
      </c>
      <c r="BB3528" s="359">
        <f t="shared" si="5613"/>
        <v>0</v>
      </c>
      <c r="BC3528" s="130">
        <f t="shared" si="5614"/>
        <v>0</v>
      </c>
      <c r="BD3528" s="130">
        <f t="shared" si="5615"/>
        <v>0</v>
      </c>
      <c r="BE3528" s="130">
        <f t="shared" si="5616"/>
        <v>0</v>
      </c>
      <c r="BF3528" s="130">
        <f t="shared" si="5617"/>
        <v>0</v>
      </c>
      <c r="BG3528" s="359">
        <f t="shared" si="5618"/>
        <v>0</v>
      </c>
      <c r="BH3528" s="130">
        <f t="shared" si="5619"/>
        <v>0</v>
      </c>
      <c r="BI3528" s="130">
        <f t="shared" si="5620"/>
        <v>0</v>
      </c>
      <c r="BJ3528" s="130">
        <f t="shared" si="5621"/>
        <v>0</v>
      </c>
      <c r="BK3528" s="130">
        <f t="shared" si="5622"/>
        <v>0</v>
      </c>
      <c r="BL3528" s="359">
        <f t="shared" si="5623"/>
        <v>0</v>
      </c>
      <c r="BM3528" s="90">
        <f t="shared" si="5624"/>
        <v>0</v>
      </c>
      <c r="CO3528" s="186"/>
      <c r="CP3528" s="186"/>
      <c r="CQ3528" s="186"/>
      <c r="CR3528" s="186"/>
      <c r="CS3528" s="186"/>
      <c r="CT3528" s="186"/>
      <c r="CU3528" s="186"/>
      <c r="CV3528" s="186"/>
      <c r="CW3528" s="186"/>
      <c r="CX3528" s="186"/>
      <c r="CY3528" s="186"/>
      <c r="CZ3528" s="186"/>
      <c r="DA3528" s="186"/>
      <c r="DB3528" s="186"/>
      <c r="DC3528" s="186"/>
      <c r="DD3528" s="186"/>
      <c r="DE3528" s="186"/>
      <c r="DF3528" s="186"/>
      <c r="DG3528" s="186"/>
      <c r="DH3528" s="186"/>
      <c r="DI3528" s="186"/>
      <c r="DJ3528" s="186"/>
      <c r="DK3528" s="186"/>
      <c r="DL3528" s="186"/>
      <c r="DM3528" s="186"/>
      <c r="DN3528" s="186"/>
      <c r="DO3528" s="186"/>
      <c r="DP3528" s="186"/>
      <c r="DQ3528" s="186"/>
      <c r="DR3528" s="186"/>
    </row>
    <row r="3529" spans="1:123" ht="15" customHeight="1" x14ac:dyDescent="0.2">
      <c r="A3529" s="109"/>
      <c r="B3529" s="109"/>
      <c r="C3529" s="633"/>
      <c r="D3529" s="759"/>
      <c r="E3529" s="760"/>
      <c r="F3529" s="836"/>
      <c r="G3529" s="629" t="s">
        <v>667</v>
      </c>
      <c r="H3529" s="629"/>
      <c r="I3529" s="587" t="s">
        <v>668</v>
      </c>
      <c r="J3529" s="588"/>
      <c r="K3529" s="588"/>
      <c r="L3529" s="588"/>
      <c r="M3529" s="588"/>
      <c r="N3529" s="588"/>
      <c r="O3529" s="589"/>
      <c r="P3529" s="590"/>
      <c r="Q3529" s="591"/>
      <c r="R3529" s="590"/>
      <c r="S3529" s="591"/>
      <c r="T3529" s="590"/>
      <c r="U3529" s="591"/>
      <c r="V3529" s="243"/>
      <c r="W3529" s="243"/>
      <c r="X3529" s="243"/>
      <c r="Y3529" s="243"/>
      <c r="Z3529" s="243"/>
      <c r="AA3529" s="243"/>
      <c r="AB3529" s="243"/>
      <c r="AC3529" s="243"/>
      <c r="AD3529" s="243"/>
      <c r="AE3529" s="109"/>
      <c r="AG3529" s="130">
        <f t="shared" si="5592"/>
        <v>15</v>
      </c>
      <c r="AH3529" s="90">
        <f t="shared" si="5593"/>
        <v>0</v>
      </c>
      <c r="AI3529" s="130">
        <f t="shared" si="5594"/>
        <v>0</v>
      </c>
      <c r="AJ3529" s="130">
        <f t="shared" si="5595"/>
        <v>0</v>
      </c>
      <c r="AK3529" s="130">
        <f t="shared" si="5596"/>
        <v>0</v>
      </c>
      <c r="AL3529" s="130">
        <f t="shared" si="5597"/>
        <v>0</v>
      </c>
      <c r="AM3529" s="359">
        <f t="shared" si="5598"/>
        <v>0</v>
      </c>
      <c r="AN3529" s="130">
        <f t="shared" si="5599"/>
        <v>0</v>
      </c>
      <c r="AO3529" s="130">
        <f t="shared" si="5600"/>
        <v>0</v>
      </c>
      <c r="AP3529" s="130">
        <f t="shared" si="5601"/>
        <v>0</v>
      </c>
      <c r="AQ3529" s="130">
        <f t="shared" si="5602"/>
        <v>0</v>
      </c>
      <c r="AR3529" s="359">
        <f t="shared" si="5603"/>
        <v>0</v>
      </c>
      <c r="AS3529" s="130">
        <f t="shared" si="5604"/>
        <v>0</v>
      </c>
      <c r="AT3529" s="130">
        <f t="shared" si="5605"/>
        <v>0</v>
      </c>
      <c r="AU3529" s="130">
        <f t="shared" si="5606"/>
        <v>0</v>
      </c>
      <c r="AV3529" s="130">
        <f t="shared" si="5607"/>
        <v>0</v>
      </c>
      <c r="AW3529" s="359">
        <f t="shared" si="5608"/>
        <v>0</v>
      </c>
      <c r="AX3529" s="130">
        <f t="shared" si="5609"/>
        <v>0</v>
      </c>
      <c r="AY3529" s="130">
        <f t="shared" si="5610"/>
        <v>0</v>
      </c>
      <c r="AZ3529" s="130">
        <f t="shared" si="5611"/>
        <v>0</v>
      </c>
      <c r="BA3529" s="130">
        <f t="shared" si="5612"/>
        <v>0</v>
      </c>
      <c r="BB3529" s="359">
        <f t="shared" si="5613"/>
        <v>0</v>
      </c>
      <c r="BC3529" s="130">
        <f t="shared" si="5614"/>
        <v>0</v>
      </c>
      <c r="BD3529" s="130">
        <f t="shared" si="5615"/>
        <v>0</v>
      </c>
      <c r="BE3529" s="130">
        <f t="shared" si="5616"/>
        <v>0</v>
      </c>
      <c r="BF3529" s="130">
        <f t="shared" si="5617"/>
        <v>0</v>
      </c>
      <c r="BG3529" s="359">
        <f t="shared" si="5618"/>
        <v>0</v>
      </c>
      <c r="BH3529" s="130">
        <f t="shared" si="5619"/>
        <v>0</v>
      </c>
      <c r="BI3529" s="130">
        <f t="shared" si="5620"/>
        <v>0</v>
      </c>
      <c r="BJ3529" s="130">
        <f t="shared" si="5621"/>
        <v>0</v>
      </c>
      <c r="BK3529" s="130">
        <f t="shared" si="5622"/>
        <v>0</v>
      </c>
      <c r="BL3529" s="359">
        <f t="shared" si="5623"/>
        <v>0</v>
      </c>
      <c r="BM3529" s="90">
        <f t="shared" si="5624"/>
        <v>0</v>
      </c>
      <c r="CO3529" s="186"/>
      <c r="CP3529" s="186"/>
      <c r="CQ3529" s="186"/>
      <c r="CR3529" s="186"/>
      <c r="CS3529" s="186"/>
      <c r="CT3529" s="186"/>
      <c r="CU3529" s="186"/>
      <c r="CV3529" s="186"/>
      <c r="CW3529" s="186"/>
      <c r="CX3529" s="186"/>
      <c r="CY3529" s="186"/>
      <c r="CZ3529" s="186"/>
      <c r="DA3529" s="186"/>
      <c r="DB3529" s="186"/>
      <c r="DC3529" s="186"/>
      <c r="DD3529" s="186"/>
      <c r="DE3529" s="186"/>
      <c r="DF3529" s="186"/>
      <c r="DG3529" s="186"/>
      <c r="DH3529" s="186"/>
      <c r="DI3529" s="186"/>
      <c r="DJ3529" s="186"/>
      <c r="DK3529" s="186"/>
      <c r="DL3529" s="186"/>
      <c r="DM3529" s="186"/>
      <c r="DN3529" s="186"/>
      <c r="DO3529" s="186"/>
      <c r="DP3529" s="186"/>
      <c r="DQ3529" s="186"/>
      <c r="DR3529" s="186"/>
    </row>
    <row r="3530" spans="1:123" ht="24" customHeight="1" x14ac:dyDescent="0.2">
      <c r="A3530" s="109"/>
      <c r="B3530" s="109"/>
      <c r="C3530" s="633"/>
      <c r="D3530" s="759"/>
      <c r="E3530" s="760"/>
      <c r="F3530" s="836"/>
      <c r="G3530" s="629" t="s">
        <v>669</v>
      </c>
      <c r="H3530" s="629"/>
      <c r="I3530" s="587" t="s">
        <v>670</v>
      </c>
      <c r="J3530" s="588"/>
      <c r="K3530" s="588"/>
      <c r="L3530" s="588"/>
      <c r="M3530" s="588"/>
      <c r="N3530" s="588"/>
      <c r="O3530" s="589"/>
      <c r="P3530" s="590"/>
      <c r="Q3530" s="591"/>
      <c r="R3530" s="590"/>
      <c r="S3530" s="591"/>
      <c r="T3530" s="590"/>
      <c r="U3530" s="591"/>
      <c r="V3530" s="243"/>
      <c r="W3530" s="243"/>
      <c r="X3530" s="243"/>
      <c r="Y3530" s="243"/>
      <c r="Z3530" s="243"/>
      <c r="AA3530" s="243"/>
      <c r="AB3530" s="243"/>
      <c r="AC3530" s="243"/>
      <c r="AD3530" s="243"/>
      <c r="AE3530" s="109"/>
      <c r="AG3530" s="130">
        <f t="shared" si="5592"/>
        <v>15</v>
      </c>
      <c r="AH3530" s="90">
        <f t="shared" si="5593"/>
        <v>0</v>
      </c>
      <c r="AI3530" s="130">
        <f t="shared" si="5594"/>
        <v>0</v>
      </c>
      <c r="AJ3530" s="130">
        <f t="shared" si="5595"/>
        <v>0</v>
      </c>
      <c r="AK3530" s="130">
        <f t="shared" si="5596"/>
        <v>0</v>
      </c>
      <c r="AL3530" s="130">
        <f t="shared" si="5597"/>
        <v>0</v>
      </c>
      <c r="AM3530" s="359">
        <f t="shared" si="5598"/>
        <v>0</v>
      </c>
      <c r="AN3530" s="130">
        <f t="shared" si="5599"/>
        <v>0</v>
      </c>
      <c r="AO3530" s="130">
        <f t="shared" si="5600"/>
        <v>0</v>
      </c>
      <c r="AP3530" s="130">
        <f t="shared" si="5601"/>
        <v>0</v>
      </c>
      <c r="AQ3530" s="130">
        <f t="shared" si="5602"/>
        <v>0</v>
      </c>
      <c r="AR3530" s="359">
        <f t="shared" si="5603"/>
        <v>0</v>
      </c>
      <c r="AS3530" s="130">
        <f t="shared" si="5604"/>
        <v>0</v>
      </c>
      <c r="AT3530" s="130">
        <f t="shared" si="5605"/>
        <v>0</v>
      </c>
      <c r="AU3530" s="130">
        <f t="shared" si="5606"/>
        <v>0</v>
      </c>
      <c r="AV3530" s="130">
        <f t="shared" si="5607"/>
        <v>0</v>
      </c>
      <c r="AW3530" s="359">
        <f t="shared" si="5608"/>
        <v>0</v>
      </c>
      <c r="AX3530" s="130">
        <f t="shared" si="5609"/>
        <v>0</v>
      </c>
      <c r="AY3530" s="130">
        <f t="shared" si="5610"/>
        <v>0</v>
      </c>
      <c r="AZ3530" s="130">
        <f t="shared" si="5611"/>
        <v>0</v>
      </c>
      <c r="BA3530" s="130">
        <f t="shared" si="5612"/>
        <v>0</v>
      </c>
      <c r="BB3530" s="359">
        <f t="shared" si="5613"/>
        <v>0</v>
      </c>
      <c r="BC3530" s="130">
        <f t="shared" si="5614"/>
        <v>0</v>
      </c>
      <c r="BD3530" s="130">
        <f t="shared" si="5615"/>
        <v>0</v>
      </c>
      <c r="BE3530" s="130">
        <f t="shared" si="5616"/>
        <v>0</v>
      </c>
      <c r="BF3530" s="130">
        <f t="shared" si="5617"/>
        <v>0</v>
      </c>
      <c r="BG3530" s="359">
        <f t="shared" si="5618"/>
        <v>0</v>
      </c>
      <c r="BH3530" s="130">
        <f t="shared" si="5619"/>
        <v>0</v>
      </c>
      <c r="BI3530" s="130">
        <f t="shared" si="5620"/>
        <v>0</v>
      </c>
      <c r="BJ3530" s="130">
        <f t="shared" si="5621"/>
        <v>0</v>
      </c>
      <c r="BK3530" s="130">
        <f t="shared" si="5622"/>
        <v>0</v>
      </c>
      <c r="BL3530" s="359">
        <f t="shared" si="5623"/>
        <v>0</v>
      </c>
      <c r="BM3530" s="90">
        <f t="shared" si="5624"/>
        <v>0</v>
      </c>
      <c r="BO3530" s="246" t="s">
        <v>2104</v>
      </c>
      <c r="BP3530" s="246" t="s">
        <v>2048</v>
      </c>
      <c r="BQ3530" s="246" t="s">
        <v>2049</v>
      </c>
      <c r="BR3530" s="246" t="s">
        <v>84</v>
      </c>
      <c r="BS3530" s="246" t="s">
        <v>2048</v>
      </c>
      <c r="BT3530" s="246" t="s">
        <v>2049</v>
      </c>
      <c r="BU3530" s="246" t="s">
        <v>84</v>
      </c>
      <c r="BV3530" s="246" t="s">
        <v>2048</v>
      </c>
      <c r="BW3530" s="246" t="s">
        <v>2049</v>
      </c>
      <c r="BX3530" s="246" t="s">
        <v>84</v>
      </c>
      <c r="BY3530" s="246" t="s">
        <v>2048</v>
      </c>
      <c r="BZ3530" s="246" t="s">
        <v>2049</v>
      </c>
      <c r="CO3530" s="186"/>
      <c r="CP3530" s="186"/>
      <c r="CQ3530" s="186"/>
      <c r="CR3530" s="186"/>
      <c r="CS3530" s="186"/>
      <c r="CT3530" s="186"/>
      <c r="CU3530" s="186"/>
      <c r="CV3530" s="186"/>
      <c r="CW3530" s="186"/>
      <c r="CX3530" s="186"/>
      <c r="CY3530" s="186"/>
      <c r="CZ3530" s="186"/>
      <c r="DA3530" s="186"/>
      <c r="DB3530" s="186"/>
      <c r="DC3530" s="186"/>
      <c r="DD3530" s="186"/>
      <c r="DE3530" s="186"/>
      <c r="DF3530" s="186"/>
      <c r="DG3530" s="186"/>
      <c r="DH3530" s="186"/>
      <c r="DI3530" s="186"/>
      <c r="DJ3530" s="186"/>
      <c r="DK3530" s="186"/>
      <c r="DL3530" s="186"/>
      <c r="DM3530" s="186"/>
      <c r="DN3530" s="186"/>
      <c r="DO3530" s="186"/>
      <c r="DP3530" s="186"/>
      <c r="DQ3530" s="186"/>
      <c r="DR3530" s="186"/>
    </row>
    <row r="3531" spans="1:123" s="186" customFormat="1" ht="36" customHeight="1" x14ac:dyDescent="0.2">
      <c r="A3531" s="235"/>
      <c r="B3531" s="235"/>
      <c r="C3531" s="633"/>
      <c r="D3531" s="759"/>
      <c r="E3531" s="760"/>
      <c r="F3531" s="836"/>
      <c r="G3531" s="653" t="s">
        <v>671</v>
      </c>
      <c r="H3531" s="653"/>
      <c r="I3531" s="654" t="s">
        <v>672</v>
      </c>
      <c r="J3531" s="655"/>
      <c r="K3531" s="655"/>
      <c r="L3531" s="655"/>
      <c r="M3531" s="655"/>
      <c r="N3531" s="655"/>
      <c r="O3531" s="656"/>
      <c r="P3531" s="732"/>
      <c r="Q3531" s="733"/>
      <c r="R3531" s="732"/>
      <c r="S3531" s="733"/>
      <c r="T3531" s="732"/>
      <c r="U3531" s="733"/>
      <c r="V3531" s="17"/>
      <c r="W3531" s="17"/>
      <c r="X3531" s="17"/>
      <c r="Y3531" s="17"/>
      <c r="Z3531" s="17"/>
      <c r="AA3531" s="17"/>
      <c r="AB3531" s="17"/>
      <c r="AC3531" s="17"/>
      <c r="AD3531" s="17"/>
      <c r="AE3531" s="235"/>
      <c r="AF3531" s="237"/>
      <c r="AG3531" s="178">
        <f t="shared" si="5592"/>
        <v>15</v>
      </c>
      <c r="AH3531" s="186">
        <f t="shared" si="5593"/>
        <v>0</v>
      </c>
      <c r="AI3531" s="178">
        <f t="shared" si="5594"/>
        <v>0</v>
      </c>
      <c r="AJ3531" s="178">
        <f t="shared" si="5595"/>
        <v>0</v>
      </c>
      <c r="AK3531" s="178">
        <f t="shared" si="5596"/>
        <v>0</v>
      </c>
      <c r="AL3531" s="130">
        <f t="shared" si="5597"/>
        <v>0</v>
      </c>
      <c r="AM3531" s="359">
        <f t="shared" si="5598"/>
        <v>0</v>
      </c>
      <c r="AN3531" s="178">
        <f t="shared" si="5599"/>
        <v>0</v>
      </c>
      <c r="AO3531" s="178">
        <f t="shared" si="5600"/>
        <v>0</v>
      </c>
      <c r="AP3531" s="178">
        <f t="shared" si="5601"/>
        <v>0</v>
      </c>
      <c r="AQ3531" s="178">
        <f t="shared" si="5602"/>
        <v>0</v>
      </c>
      <c r="AR3531" s="359">
        <f t="shared" si="5603"/>
        <v>0</v>
      </c>
      <c r="AS3531" s="178">
        <f t="shared" si="5604"/>
        <v>0</v>
      </c>
      <c r="AT3531" s="178">
        <f t="shared" si="5605"/>
        <v>0</v>
      </c>
      <c r="AU3531" s="178">
        <f t="shared" si="5606"/>
        <v>0</v>
      </c>
      <c r="AV3531" s="178">
        <f t="shared" si="5607"/>
        <v>0</v>
      </c>
      <c r="AW3531" s="359">
        <f t="shared" si="5608"/>
        <v>0</v>
      </c>
      <c r="AX3531" s="178">
        <f t="shared" si="5609"/>
        <v>0</v>
      </c>
      <c r="AY3531" s="178">
        <f t="shared" si="5610"/>
        <v>0</v>
      </c>
      <c r="AZ3531" s="178">
        <f t="shared" si="5611"/>
        <v>0</v>
      </c>
      <c r="BA3531" s="178">
        <f t="shared" si="5612"/>
        <v>0</v>
      </c>
      <c r="BB3531" s="359">
        <f t="shared" si="5613"/>
        <v>0</v>
      </c>
      <c r="BC3531" s="178">
        <f t="shared" si="5614"/>
        <v>0</v>
      </c>
      <c r="BD3531" s="178">
        <f t="shared" si="5615"/>
        <v>0</v>
      </c>
      <c r="BE3531" s="178">
        <f t="shared" si="5616"/>
        <v>0</v>
      </c>
      <c r="BF3531" s="178">
        <f t="shared" si="5617"/>
        <v>0</v>
      </c>
      <c r="BG3531" s="359">
        <f t="shared" si="5618"/>
        <v>0</v>
      </c>
      <c r="BH3531" s="178">
        <f t="shared" si="5619"/>
        <v>0</v>
      </c>
      <c r="BI3531" s="178">
        <f t="shared" si="5620"/>
        <v>0</v>
      </c>
      <c r="BJ3531" s="178">
        <f t="shared" si="5621"/>
        <v>0</v>
      </c>
      <c r="BK3531" s="178">
        <f t="shared" si="5622"/>
        <v>0</v>
      </c>
      <c r="BL3531" s="359">
        <f t="shared" si="5623"/>
        <v>0</v>
      </c>
      <c r="BM3531" s="186">
        <f t="shared" si="5624"/>
        <v>0</v>
      </c>
      <c r="BN3531" s="186" t="s">
        <v>2077</v>
      </c>
      <c r="BO3531" s="178">
        <f>IF($AG$3378=$AH$3378,0,IF(
OR(
AND(BO3535=0,BO3534&gt;0),
AND(BO3535="NS",BO3533&gt;0),
AND(BO3535="NS",BO3533=0,BO3534=0)),1,
IF(OR(
AND(BO3534&gt;=2,BO3533&lt;BO3535),
AND(BO3535="NS",BO3533=0,BO3534&gt;0),
BO3535=BO3533,
AND(BO3535="NA",BO3534=0,BO3533=0,BO3532&gt;0)),0,1)))</f>
        <v>0</v>
      </c>
      <c r="BP3531" s="178">
        <f t="shared" ref="BP3531" si="5632">IF($AG$3378=$AH$3378,0,IF(
OR(
AND(BP3535=0,BP3534&gt;0),
AND(BP3535="NS",BP3533&gt;0),
AND(BP3535="NS",BP3533=0,BP3534=0)),1,
IF(OR(
AND(BP3534&gt;=2,BP3533&lt;BP3535),
AND(BP3535="NS",BP3533=0,BP3534&gt;0),
BP3535=BP3533,
AND(BP3535="NA",BP3534=0,BP3533=0,BP3532&gt;0)),0,1)))</f>
        <v>0</v>
      </c>
      <c r="BQ3531" s="178">
        <f t="shared" ref="BQ3531" si="5633">IF($AG$3378=$AH$3378,0,IF(
OR(
AND(BQ3535=0,BQ3534&gt;0),
AND(BQ3535="NS",BQ3533&gt;0),
AND(BQ3535="NS",BQ3533=0,BQ3534=0)),1,
IF(OR(
AND(BQ3534&gt;=2,BQ3533&lt;BQ3535),
AND(BQ3535="NS",BQ3533=0,BQ3534&gt;0),
BQ3535=BQ3533,
AND(BQ3535="NA",BQ3534=0,BQ3533=0,BQ3532&gt;0)),0,1)))</f>
        <v>0</v>
      </c>
      <c r="BR3531" s="178">
        <f t="shared" ref="BR3531" si="5634">IF($AG$3378=$AH$3378,0,IF(
OR(
AND(BR3535=0,BR3534&gt;0),
AND(BR3535="NS",BR3533&gt;0),
AND(BR3535="NS",BR3533=0,BR3534=0)),1,
IF(OR(
AND(BR3534&gt;=2,BR3533&lt;BR3535),
AND(BR3535="NS",BR3533=0,BR3534&gt;0),
BR3535=BR3533,
AND(BR3535="NA",BR3534=0,BR3533=0,BR3532&gt;0)),0,1)))</f>
        <v>0</v>
      </c>
      <c r="BS3531" s="178">
        <f t="shared" ref="BS3531" si="5635">IF($AG$3378=$AH$3378,0,IF(
OR(
AND(BS3535=0,BS3534&gt;0),
AND(BS3535="NS",BS3533&gt;0),
AND(BS3535="NS",BS3533=0,BS3534=0)),1,
IF(OR(
AND(BS3534&gt;=2,BS3533&lt;BS3535),
AND(BS3535="NS",BS3533=0,BS3534&gt;0),
BS3535=BS3533,
AND(BS3535="NA",BS3534=0,BS3533=0,BS3532&gt;0)),0,1)))</f>
        <v>0</v>
      </c>
      <c r="BT3531" s="178">
        <f t="shared" ref="BT3531" si="5636">IF($AG$3378=$AH$3378,0,IF(
OR(
AND(BT3535=0,BT3534&gt;0),
AND(BT3535="NS",BT3533&gt;0),
AND(BT3535="NS",BT3533=0,BT3534=0)),1,
IF(OR(
AND(BT3534&gt;=2,BT3533&lt;BT3535),
AND(BT3535="NS",BT3533=0,BT3534&gt;0),
BT3535=BT3533,
AND(BT3535="NA",BT3534=0,BT3533=0,BT3532&gt;0)),0,1)))</f>
        <v>0</v>
      </c>
      <c r="BU3531" s="178">
        <f t="shared" ref="BU3531" si="5637">IF($AG$3378=$AH$3378,0,IF(
OR(
AND(BU3535=0,BU3534&gt;0),
AND(BU3535="NS",BU3533&gt;0),
AND(BU3535="NS",BU3533=0,BU3534=0)),1,
IF(OR(
AND(BU3534&gt;=2,BU3533&lt;BU3535),
AND(BU3535="NS",BU3533=0,BU3534&gt;0),
BU3535=BU3533,
AND(BU3535="NA",BU3534=0,BU3533=0,BU3532&gt;0)),0,1)))</f>
        <v>0</v>
      </c>
      <c r="BV3531" s="178">
        <f t="shared" ref="BV3531" si="5638">IF($AG$3378=$AH$3378,0,IF(
OR(
AND(BV3535=0,BV3534&gt;0),
AND(BV3535="NS",BV3533&gt;0),
AND(BV3535="NS",BV3533=0,BV3534=0)),1,
IF(OR(
AND(BV3534&gt;=2,BV3533&lt;BV3535),
AND(BV3535="NS",BV3533=0,BV3534&gt;0),
BV3535=BV3533,
AND(BV3535="NA",BV3534=0,BV3533=0,BV3532&gt;0)),0,1)))</f>
        <v>0</v>
      </c>
      <c r="BW3531" s="178">
        <f t="shared" ref="BW3531" si="5639">IF($AG$3378=$AH$3378,0,IF(
OR(
AND(BW3535=0,BW3534&gt;0),
AND(BW3535="NS",BW3533&gt;0),
AND(BW3535="NS",BW3533=0,BW3534=0)),1,
IF(OR(
AND(BW3534&gt;=2,BW3533&lt;BW3535),
AND(BW3535="NS",BW3533=0,BW3534&gt;0),
BW3535=BW3533,
AND(BW3535="NA",BW3534=0,BW3533=0,BW3532&gt;0)),0,1)))</f>
        <v>0</v>
      </c>
      <c r="BX3531" s="178">
        <f t="shared" ref="BX3531" si="5640">IF($AG$3378=$AH$3378,0,IF(
OR(
AND(BX3535=0,BX3534&gt;0),
AND(BX3535="NS",BX3533&gt;0),
AND(BX3535="NS",BX3533=0,BX3534=0)),1,
IF(OR(
AND(BX3534&gt;=2,BX3533&lt;BX3535),
AND(BX3535="NS",BX3533=0,BX3534&gt;0),
BX3535=BX3533,
AND(BX3535="NA",BX3534=0,BX3533=0,BX3532&gt;0)),0,1)))</f>
        <v>0</v>
      </c>
      <c r="BY3531" s="178">
        <f t="shared" ref="BY3531" si="5641">IF($AG$3378=$AH$3378,0,IF(
OR(
AND(BY3535=0,BY3534&gt;0),
AND(BY3535="NS",BY3533&gt;0),
AND(BY3535="NS",BY3533=0,BY3534=0)),1,
IF(OR(
AND(BY3534&gt;=2,BY3533&lt;BY3535),
AND(BY3535="NS",BY3533=0,BY3534&gt;0),
BY3535=BY3533,
AND(BY3535="NA",BY3534=0,BY3533=0,BY3532&gt;0)),0,1)))</f>
        <v>0</v>
      </c>
      <c r="BZ3531" s="178">
        <f t="shared" ref="BZ3531" si="5642">IF($AG$3378=$AH$3378,0,IF(
OR(
AND(BZ3535=0,BZ3534&gt;0),
AND(BZ3535="NS",BZ3533&gt;0),
AND(BZ3535="NS",BZ3533=0,BZ3534=0)),1,
IF(OR(
AND(BZ3534&gt;=2,BZ3533&lt;BZ3535),
AND(BZ3535="NS",BZ3533=0,BZ3534&gt;0),
BZ3535=BZ3533,
AND(BZ3535="NA",BZ3534=0,BZ3533=0,BZ3532&gt;0)),0,1)))</f>
        <v>0</v>
      </c>
      <c r="CA3531" s="186">
        <f>SUM(BO3531:BZ3531)</f>
        <v>0</v>
      </c>
      <c r="CN3531" s="237"/>
      <c r="DS3531" s="237"/>
    </row>
    <row r="3532" spans="1:123" ht="27.75" customHeight="1" x14ac:dyDescent="0.2">
      <c r="C3532" s="633"/>
      <c r="D3532" s="759"/>
      <c r="E3532" s="760"/>
      <c r="F3532" s="836"/>
      <c r="G3532" s="577" t="s">
        <v>677</v>
      </c>
      <c r="H3532" s="578"/>
      <c r="I3532" s="165"/>
      <c r="J3532" s="625" t="s">
        <v>673</v>
      </c>
      <c r="K3532" s="625"/>
      <c r="L3532" s="625"/>
      <c r="M3532" s="625"/>
      <c r="N3532" s="625"/>
      <c r="O3532" s="626"/>
      <c r="P3532" s="590"/>
      <c r="Q3532" s="591"/>
      <c r="R3532" s="590"/>
      <c r="S3532" s="591"/>
      <c r="T3532" s="590"/>
      <c r="U3532" s="591"/>
      <c r="V3532" s="243"/>
      <c r="W3532" s="243"/>
      <c r="X3532" s="243"/>
      <c r="Y3532" s="243"/>
      <c r="Z3532" s="243"/>
      <c r="AA3532" s="243"/>
      <c r="AB3532" s="243"/>
      <c r="AC3532" s="243"/>
      <c r="AD3532" s="243"/>
      <c r="AE3532" s="109"/>
      <c r="AG3532" s="130">
        <f t="shared" si="5592"/>
        <v>15</v>
      </c>
      <c r="AH3532" s="90">
        <f t="shared" si="5593"/>
        <v>0</v>
      </c>
      <c r="AI3532" s="130">
        <f t="shared" si="5594"/>
        <v>0</v>
      </c>
      <c r="AJ3532" s="130">
        <f t="shared" si="5595"/>
        <v>0</v>
      </c>
      <c r="AK3532" s="130">
        <f t="shared" si="5596"/>
        <v>0</v>
      </c>
      <c r="AL3532" s="130">
        <f t="shared" si="5597"/>
        <v>0</v>
      </c>
      <c r="AM3532" s="359">
        <f t="shared" si="5598"/>
        <v>0</v>
      </c>
      <c r="AN3532" s="130">
        <f t="shared" si="5599"/>
        <v>0</v>
      </c>
      <c r="AO3532" s="130">
        <f t="shared" si="5600"/>
        <v>0</v>
      </c>
      <c r="AP3532" s="130">
        <f t="shared" si="5601"/>
        <v>0</v>
      </c>
      <c r="AQ3532" s="130">
        <f t="shared" si="5602"/>
        <v>0</v>
      </c>
      <c r="AR3532" s="359">
        <f t="shared" si="5603"/>
        <v>0</v>
      </c>
      <c r="AS3532" s="130">
        <f t="shared" si="5604"/>
        <v>0</v>
      </c>
      <c r="AT3532" s="130">
        <f t="shared" si="5605"/>
        <v>0</v>
      </c>
      <c r="AU3532" s="130">
        <f t="shared" si="5606"/>
        <v>0</v>
      </c>
      <c r="AV3532" s="130">
        <f t="shared" si="5607"/>
        <v>0</v>
      </c>
      <c r="AW3532" s="359">
        <f t="shared" si="5608"/>
        <v>0</v>
      </c>
      <c r="AX3532" s="130">
        <f t="shared" si="5609"/>
        <v>0</v>
      </c>
      <c r="AY3532" s="130">
        <f t="shared" si="5610"/>
        <v>0</v>
      </c>
      <c r="AZ3532" s="130">
        <f t="shared" si="5611"/>
        <v>0</v>
      </c>
      <c r="BA3532" s="130">
        <f t="shared" si="5612"/>
        <v>0</v>
      </c>
      <c r="BB3532" s="359">
        <f t="shared" si="5613"/>
        <v>0</v>
      </c>
      <c r="BC3532" s="130">
        <f t="shared" si="5614"/>
        <v>0</v>
      </c>
      <c r="BD3532" s="130">
        <f t="shared" si="5615"/>
        <v>0</v>
      </c>
      <c r="BE3532" s="130">
        <f t="shared" si="5616"/>
        <v>0</v>
      </c>
      <c r="BF3532" s="130">
        <f t="shared" si="5617"/>
        <v>0</v>
      </c>
      <c r="BG3532" s="359">
        <f t="shared" si="5618"/>
        <v>0</v>
      </c>
      <c r="BH3532" s="130">
        <f t="shared" si="5619"/>
        <v>0</v>
      </c>
      <c r="BI3532" s="130">
        <f t="shared" si="5620"/>
        <v>0</v>
      </c>
      <c r="BJ3532" s="130">
        <f t="shared" si="5621"/>
        <v>0</v>
      </c>
      <c r="BK3532" s="130">
        <f t="shared" si="5622"/>
        <v>0</v>
      </c>
      <c r="BL3532" s="359">
        <f t="shared" si="5623"/>
        <v>0</v>
      </c>
      <c r="BM3532" s="90">
        <f t="shared" si="5624"/>
        <v>0</v>
      </c>
      <c r="BN3532" s="90" t="s">
        <v>2058</v>
      </c>
      <c r="BO3532" s="90">
        <f>COUNTIF(P3532:Q3535,"NA")</f>
        <v>0</v>
      </c>
      <c r="BP3532" s="90">
        <f>COUNTIF(R3532:S3535,"NA")</f>
        <v>0</v>
      </c>
      <c r="BQ3532" s="90">
        <f>COUNTIF(T3532:U3535,"NA")</f>
        <v>0</v>
      </c>
      <c r="BR3532" s="90">
        <f t="shared" ref="BR3532:BZ3532" si="5643">COUNTIF(V3532:V3535,"NA")</f>
        <v>0</v>
      </c>
      <c r="BS3532" s="90">
        <f t="shared" si="5643"/>
        <v>0</v>
      </c>
      <c r="BT3532" s="90">
        <f t="shared" si="5643"/>
        <v>0</v>
      </c>
      <c r="BU3532" s="90">
        <f t="shared" si="5643"/>
        <v>0</v>
      </c>
      <c r="BV3532" s="90">
        <f t="shared" si="5643"/>
        <v>0</v>
      </c>
      <c r="BW3532" s="90">
        <f t="shared" si="5643"/>
        <v>0</v>
      </c>
      <c r="BX3532" s="90">
        <f t="shared" si="5643"/>
        <v>0</v>
      </c>
      <c r="BY3532" s="90">
        <f t="shared" si="5643"/>
        <v>0</v>
      </c>
      <c r="BZ3532" s="90">
        <f t="shared" si="5643"/>
        <v>0</v>
      </c>
      <c r="CO3532" s="186"/>
      <c r="CP3532" s="186"/>
      <c r="CQ3532" s="186"/>
      <c r="CR3532" s="186"/>
      <c r="CS3532" s="186"/>
      <c r="CT3532" s="186"/>
      <c r="CU3532" s="186"/>
      <c r="CV3532" s="186"/>
      <c r="CW3532" s="186"/>
      <c r="CX3532" s="186"/>
      <c r="CY3532" s="186"/>
      <c r="CZ3532" s="186"/>
      <c r="DA3532" s="186"/>
      <c r="DB3532" s="186"/>
      <c r="DC3532" s="186"/>
      <c r="DD3532" s="186"/>
      <c r="DE3532" s="186"/>
      <c r="DF3532" s="186"/>
      <c r="DG3532" s="186"/>
      <c r="DH3532" s="186"/>
      <c r="DI3532" s="186"/>
      <c r="DJ3532" s="186"/>
      <c r="DK3532" s="186"/>
      <c r="DL3532" s="186"/>
      <c r="DM3532" s="186"/>
      <c r="DN3532" s="186"/>
      <c r="DO3532" s="186"/>
      <c r="DP3532" s="186"/>
      <c r="DQ3532" s="186"/>
      <c r="DR3532" s="186"/>
    </row>
    <row r="3533" spans="1:123" ht="15" customHeight="1" x14ac:dyDescent="0.2">
      <c r="C3533" s="633"/>
      <c r="D3533" s="759"/>
      <c r="E3533" s="760"/>
      <c r="F3533" s="836"/>
      <c r="G3533" s="577" t="s">
        <v>678</v>
      </c>
      <c r="H3533" s="578"/>
      <c r="I3533" s="165"/>
      <c r="J3533" s="625" t="s">
        <v>674</v>
      </c>
      <c r="K3533" s="625"/>
      <c r="L3533" s="625"/>
      <c r="M3533" s="625"/>
      <c r="N3533" s="625"/>
      <c r="O3533" s="626"/>
      <c r="P3533" s="590"/>
      <c r="Q3533" s="591"/>
      <c r="R3533" s="590"/>
      <c r="S3533" s="591"/>
      <c r="T3533" s="590"/>
      <c r="U3533" s="591"/>
      <c r="V3533" s="243"/>
      <c r="W3533" s="243"/>
      <c r="X3533" s="243"/>
      <c r="Y3533" s="243"/>
      <c r="Z3533" s="243"/>
      <c r="AA3533" s="243"/>
      <c r="AB3533" s="243"/>
      <c r="AC3533" s="243"/>
      <c r="AD3533" s="243"/>
      <c r="AE3533" s="109"/>
      <c r="AG3533" s="130">
        <f t="shared" si="5592"/>
        <v>15</v>
      </c>
      <c r="AH3533" s="90">
        <f t="shared" si="5593"/>
        <v>0</v>
      </c>
      <c r="AI3533" s="130">
        <f t="shared" si="5594"/>
        <v>0</v>
      </c>
      <c r="AJ3533" s="130">
        <f t="shared" si="5595"/>
        <v>0</v>
      </c>
      <c r="AK3533" s="130">
        <f t="shared" si="5596"/>
        <v>0</v>
      </c>
      <c r="AL3533" s="130">
        <f t="shared" si="5597"/>
        <v>0</v>
      </c>
      <c r="AM3533" s="359">
        <f t="shared" si="5598"/>
        <v>0</v>
      </c>
      <c r="AN3533" s="130">
        <f t="shared" si="5599"/>
        <v>0</v>
      </c>
      <c r="AO3533" s="130">
        <f t="shared" si="5600"/>
        <v>0</v>
      </c>
      <c r="AP3533" s="130">
        <f t="shared" si="5601"/>
        <v>0</v>
      </c>
      <c r="AQ3533" s="130">
        <f t="shared" si="5602"/>
        <v>0</v>
      </c>
      <c r="AR3533" s="359">
        <f t="shared" si="5603"/>
        <v>0</v>
      </c>
      <c r="AS3533" s="130">
        <f t="shared" si="5604"/>
        <v>0</v>
      </c>
      <c r="AT3533" s="130">
        <f t="shared" si="5605"/>
        <v>0</v>
      </c>
      <c r="AU3533" s="130">
        <f t="shared" si="5606"/>
        <v>0</v>
      </c>
      <c r="AV3533" s="130">
        <f t="shared" si="5607"/>
        <v>0</v>
      </c>
      <c r="AW3533" s="359">
        <f t="shared" si="5608"/>
        <v>0</v>
      </c>
      <c r="AX3533" s="130">
        <f t="shared" si="5609"/>
        <v>0</v>
      </c>
      <c r="AY3533" s="130">
        <f t="shared" si="5610"/>
        <v>0</v>
      </c>
      <c r="AZ3533" s="130">
        <f t="shared" si="5611"/>
        <v>0</v>
      </c>
      <c r="BA3533" s="130">
        <f t="shared" si="5612"/>
        <v>0</v>
      </c>
      <c r="BB3533" s="359">
        <f t="shared" si="5613"/>
        <v>0</v>
      </c>
      <c r="BC3533" s="130">
        <f t="shared" si="5614"/>
        <v>0</v>
      </c>
      <c r="BD3533" s="130">
        <f t="shared" si="5615"/>
        <v>0</v>
      </c>
      <c r="BE3533" s="130">
        <f t="shared" si="5616"/>
        <v>0</v>
      </c>
      <c r="BF3533" s="130">
        <f t="shared" si="5617"/>
        <v>0</v>
      </c>
      <c r="BG3533" s="359">
        <f t="shared" si="5618"/>
        <v>0</v>
      </c>
      <c r="BH3533" s="130">
        <f t="shared" si="5619"/>
        <v>0</v>
      </c>
      <c r="BI3533" s="130">
        <f t="shared" si="5620"/>
        <v>0</v>
      </c>
      <c r="BJ3533" s="130">
        <f t="shared" si="5621"/>
        <v>0</v>
      </c>
      <c r="BK3533" s="130">
        <f t="shared" si="5622"/>
        <v>0</v>
      </c>
      <c r="BL3533" s="359">
        <f t="shared" si="5623"/>
        <v>0</v>
      </c>
      <c r="BM3533" s="90">
        <f t="shared" si="5624"/>
        <v>0</v>
      </c>
      <c r="BN3533" s="90" t="s">
        <v>2078</v>
      </c>
      <c r="BO3533" s="90">
        <f>SUM(P3532:Q3535)</f>
        <v>0</v>
      </c>
      <c r="BP3533" s="90">
        <f>SUM(R3532:S3535)</f>
        <v>0</v>
      </c>
      <c r="BQ3533" s="90">
        <f>SUM(T3532:U3535)</f>
        <v>0</v>
      </c>
      <c r="BR3533" s="90">
        <f t="shared" ref="BR3533:BZ3533" si="5644">SUM(V3532:V3535)</f>
        <v>0</v>
      </c>
      <c r="BS3533" s="90">
        <f t="shared" si="5644"/>
        <v>0</v>
      </c>
      <c r="BT3533" s="90">
        <f t="shared" si="5644"/>
        <v>0</v>
      </c>
      <c r="BU3533" s="90">
        <f t="shared" si="5644"/>
        <v>0</v>
      </c>
      <c r="BV3533" s="90">
        <f t="shared" si="5644"/>
        <v>0</v>
      </c>
      <c r="BW3533" s="90">
        <f t="shared" si="5644"/>
        <v>0</v>
      </c>
      <c r="BX3533" s="90">
        <f t="shared" si="5644"/>
        <v>0</v>
      </c>
      <c r="BY3533" s="90">
        <f t="shared" si="5644"/>
        <v>0</v>
      </c>
      <c r="BZ3533" s="90">
        <f t="shared" si="5644"/>
        <v>0</v>
      </c>
      <c r="CO3533" s="186"/>
      <c r="CP3533" s="186"/>
      <c r="CQ3533" s="186"/>
      <c r="CR3533" s="186"/>
      <c r="CS3533" s="186"/>
      <c r="CT3533" s="186"/>
      <c r="CU3533" s="186"/>
      <c r="CV3533" s="186"/>
      <c r="CW3533" s="186"/>
      <c r="CX3533" s="186"/>
      <c r="CY3533" s="186"/>
      <c r="CZ3533" s="186"/>
      <c r="DA3533" s="186"/>
      <c r="DB3533" s="186"/>
      <c r="DC3533" s="186"/>
      <c r="DD3533" s="186"/>
      <c r="DE3533" s="186"/>
      <c r="DF3533" s="186"/>
      <c r="DG3533" s="186"/>
      <c r="DH3533" s="186"/>
      <c r="DI3533" s="186"/>
      <c r="DJ3533" s="186"/>
      <c r="DK3533" s="186"/>
      <c r="DL3533" s="186"/>
      <c r="DM3533" s="186"/>
      <c r="DN3533" s="186"/>
      <c r="DO3533" s="186"/>
      <c r="DP3533" s="186"/>
      <c r="DQ3533" s="186"/>
      <c r="DR3533" s="186"/>
    </row>
    <row r="3534" spans="1:123" ht="36" customHeight="1" x14ac:dyDescent="0.2">
      <c r="C3534" s="633"/>
      <c r="D3534" s="759"/>
      <c r="E3534" s="760"/>
      <c r="F3534" s="836"/>
      <c r="G3534" s="577" t="s">
        <v>679</v>
      </c>
      <c r="H3534" s="578"/>
      <c r="I3534" s="165"/>
      <c r="J3534" s="625" t="s">
        <v>675</v>
      </c>
      <c r="K3534" s="625"/>
      <c r="L3534" s="625"/>
      <c r="M3534" s="625"/>
      <c r="N3534" s="625"/>
      <c r="O3534" s="626"/>
      <c r="P3534" s="590"/>
      <c r="Q3534" s="591"/>
      <c r="R3534" s="590"/>
      <c r="S3534" s="591"/>
      <c r="T3534" s="590"/>
      <c r="U3534" s="591"/>
      <c r="V3534" s="243"/>
      <c r="W3534" s="243"/>
      <c r="X3534" s="243"/>
      <c r="Y3534" s="243"/>
      <c r="Z3534" s="243"/>
      <c r="AA3534" s="243"/>
      <c r="AB3534" s="243"/>
      <c r="AC3534" s="243"/>
      <c r="AD3534" s="243"/>
      <c r="AE3534" s="109"/>
      <c r="AG3534" s="130">
        <f t="shared" si="5592"/>
        <v>15</v>
      </c>
      <c r="AH3534" s="90">
        <f t="shared" si="5593"/>
        <v>0</v>
      </c>
      <c r="AI3534" s="130">
        <f t="shared" si="5594"/>
        <v>0</v>
      </c>
      <c r="AJ3534" s="130">
        <f t="shared" si="5595"/>
        <v>0</v>
      </c>
      <c r="AK3534" s="130">
        <f t="shared" si="5596"/>
        <v>0</v>
      </c>
      <c r="AL3534" s="130">
        <f t="shared" si="5597"/>
        <v>0</v>
      </c>
      <c r="AM3534" s="359">
        <f t="shared" si="5598"/>
        <v>0</v>
      </c>
      <c r="AN3534" s="130">
        <f t="shared" si="5599"/>
        <v>0</v>
      </c>
      <c r="AO3534" s="130">
        <f t="shared" si="5600"/>
        <v>0</v>
      </c>
      <c r="AP3534" s="130">
        <f t="shared" si="5601"/>
        <v>0</v>
      </c>
      <c r="AQ3534" s="130">
        <f t="shared" si="5602"/>
        <v>0</v>
      </c>
      <c r="AR3534" s="359">
        <f t="shared" si="5603"/>
        <v>0</v>
      </c>
      <c r="AS3534" s="130">
        <f t="shared" si="5604"/>
        <v>0</v>
      </c>
      <c r="AT3534" s="130">
        <f t="shared" si="5605"/>
        <v>0</v>
      </c>
      <c r="AU3534" s="130">
        <f t="shared" si="5606"/>
        <v>0</v>
      </c>
      <c r="AV3534" s="130">
        <f t="shared" si="5607"/>
        <v>0</v>
      </c>
      <c r="AW3534" s="359">
        <f t="shared" si="5608"/>
        <v>0</v>
      </c>
      <c r="AX3534" s="130">
        <f t="shared" si="5609"/>
        <v>0</v>
      </c>
      <c r="AY3534" s="130">
        <f t="shared" si="5610"/>
        <v>0</v>
      </c>
      <c r="AZ3534" s="130">
        <f t="shared" si="5611"/>
        <v>0</v>
      </c>
      <c r="BA3534" s="130">
        <f t="shared" si="5612"/>
        <v>0</v>
      </c>
      <c r="BB3534" s="359">
        <f t="shared" si="5613"/>
        <v>0</v>
      </c>
      <c r="BC3534" s="130">
        <f t="shared" si="5614"/>
        <v>0</v>
      </c>
      <c r="BD3534" s="130">
        <f t="shared" si="5615"/>
        <v>0</v>
      </c>
      <c r="BE3534" s="130">
        <f t="shared" si="5616"/>
        <v>0</v>
      </c>
      <c r="BF3534" s="130">
        <f t="shared" si="5617"/>
        <v>0</v>
      </c>
      <c r="BG3534" s="359">
        <f t="shared" si="5618"/>
        <v>0</v>
      </c>
      <c r="BH3534" s="130">
        <f t="shared" si="5619"/>
        <v>0</v>
      </c>
      <c r="BI3534" s="130">
        <f t="shared" si="5620"/>
        <v>0</v>
      </c>
      <c r="BJ3534" s="130">
        <f t="shared" si="5621"/>
        <v>0</v>
      </c>
      <c r="BK3534" s="130">
        <f t="shared" si="5622"/>
        <v>0</v>
      </c>
      <c r="BL3534" s="359">
        <f t="shared" si="5623"/>
        <v>0</v>
      </c>
      <c r="BM3534" s="90">
        <f t="shared" si="5624"/>
        <v>0</v>
      </c>
      <c r="BN3534" s="90" t="s">
        <v>2029</v>
      </c>
      <c r="BO3534" s="90">
        <f>COUNTIF(P3532:Q3535,"NS")</f>
        <v>0</v>
      </c>
      <c r="BP3534" s="90">
        <f>COUNTIF(R3532:S3535,"NS")</f>
        <v>0</v>
      </c>
      <c r="BQ3534" s="90">
        <f>COUNTIF(T3532:U3535,"NS")</f>
        <v>0</v>
      </c>
      <c r="BR3534" s="90">
        <f t="shared" ref="BR3534:BZ3534" si="5645">COUNTIF(V3532:V3535,"NS")</f>
        <v>0</v>
      </c>
      <c r="BS3534" s="90">
        <f t="shared" si="5645"/>
        <v>0</v>
      </c>
      <c r="BT3534" s="90">
        <f t="shared" si="5645"/>
        <v>0</v>
      </c>
      <c r="BU3534" s="90">
        <f t="shared" si="5645"/>
        <v>0</v>
      </c>
      <c r="BV3534" s="90">
        <f t="shared" si="5645"/>
        <v>0</v>
      </c>
      <c r="BW3534" s="90">
        <f t="shared" si="5645"/>
        <v>0</v>
      </c>
      <c r="BX3534" s="90">
        <f t="shared" si="5645"/>
        <v>0</v>
      </c>
      <c r="BY3534" s="90">
        <f t="shared" si="5645"/>
        <v>0</v>
      </c>
      <c r="BZ3534" s="90">
        <f t="shared" si="5645"/>
        <v>0</v>
      </c>
      <c r="CO3534" s="186"/>
      <c r="CP3534" s="186"/>
      <c r="CQ3534" s="186"/>
      <c r="CR3534" s="186"/>
      <c r="CS3534" s="186"/>
      <c r="CT3534" s="186"/>
      <c r="CU3534" s="186"/>
      <c r="CV3534" s="186"/>
      <c r="CW3534" s="186"/>
      <c r="CX3534" s="186"/>
      <c r="CY3534" s="186"/>
      <c r="CZ3534" s="186"/>
      <c r="DA3534" s="186"/>
      <c r="DB3534" s="186"/>
      <c r="DC3534" s="186"/>
      <c r="DD3534" s="186"/>
      <c r="DE3534" s="186"/>
      <c r="DF3534" s="186"/>
      <c r="DG3534" s="186"/>
      <c r="DH3534" s="186"/>
      <c r="DI3534" s="186"/>
      <c r="DJ3534" s="186"/>
      <c r="DK3534" s="186"/>
      <c r="DL3534" s="186"/>
      <c r="DM3534" s="186"/>
      <c r="DN3534" s="186"/>
      <c r="DO3534" s="186"/>
      <c r="DP3534" s="186"/>
      <c r="DQ3534" s="186"/>
      <c r="DR3534" s="186"/>
    </row>
    <row r="3535" spans="1:123" ht="48" customHeight="1" x14ac:dyDescent="0.2">
      <c r="C3535" s="633"/>
      <c r="D3535" s="759"/>
      <c r="E3535" s="760"/>
      <c r="F3535" s="836"/>
      <c r="G3535" s="577" t="s">
        <v>680</v>
      </c>
      <c r="H3535" s="578"/>
      <c r="I3535" s="165"/>
      <c r="J3535" s="625" t="s">
        <v>676</v>
      </c>
      <c r="K3535" s="625"/>
      <c r="L3535" s="625"/>
      <c r="M3535" s="625"/>
      <c r="N3535" s="625"/>
      <c r="O3535" s="626"/>
      <c r="P3535" s="590"/>
      <c r="Q3535" s="591"/>
      <c r="R3535" s="590"/>
      <c r="S3535" s="591"/>
      <c r="T3535" s="590"/>
      <c r="U3535" s="591"/>
      <c r="V3535" s="243"/>
      <c r="W3535" s="243"/>
      <c r="X3535" s="243"/>
      <c r="Y3535" s="243"/>
      <c r="Z3535" s="243"/>
      <c r="AA3535" s="243"/>
      <c r="AB3535" s="243"/>
      <c r="AC3535" s="243"/>
      <c r="AD3535" s="243"/>
      <c r="AE3535" s="109"/>
      <c r="AG3535" s="130">
        <f t="shared" si="5592"/>
        <v>15</v>
      </c>
      <c r="AH3535" s="90">
        <f t="shared" si="5593"/>
        <v>0</v>
      </c>
      <c r="AI3535" s="130">
        <f t="shared" si="5594"/>
        <v>0</v>
      </c>
      <c r="AJ3535" s="130">
        <f t="shared" si="5595"/>
        <v>0</v>
      </c>
      <c r="AK3535" s="130">
        <f t="shared" si="5596"/>
        <v>0</v>
      </c>
      <c r="AL3535" s="130">
        <f t="shared" si="5597"/>
        <v>0</v>
      </c>
      <c r="AM3535" s="359">
        <f t="shared" si="5598"/>
        <v>0</v>
      </c>
      <c r="AN3535" s="130">
        <f t="shared" si="5599"/>
        <v>0</v>
      </c>
      <c r="AO3535" s="130">
        <f t="shared" si="5600"/>
        <v>0</v>
      </c>
      <c r="AP3535" s="130">
        <f t="shared" si="5601"/>
        <v>0</v>
      </c>
      <c r="AQ3535" s="130">
        <f t="shared" si="5602"/>
        <v>0</v>
      </c>
      <c r="AR3535" s="359">
        <f t="shared" si="5603"/>
        <v>0</v>
      </c>
      <c r="AS3535" s="130">
        <f t="shared" si="5604"/>
        <v>0</v>
      </c>
      <c r="AT3535" s="130">
        <f t="shared" si="5605"/>
        <v>0</v>
      </c>
      <c r="AU3535" s="130">
        <f t="shared" si="5606"/>
        <v>0</v>
      </c>
      <c r="AV3535" s="130">
        <f t="shared" si="5607"/>
        <v>0</v>
      </c>
      <c r="AW3535" s="359">
        <f t="shared" si="5608"/>
        <v>0</v>
      </c>
      <c r="AX3535" s="130">
        <f t="shared" si="5609"/>
        <v>0</v>
      </c>
      <c r="AY3535" s="130">
        <f t="shared" si="5610"/>
        <v>0</v>
      </c>
      <c r="AZ3535" s="130">
        <f t="shared" si="5611"/>
        <v>0</v>
      </c>
      <c r="BA3535" s="130">
        <f t="shared" si="5612"/>
        <v>0</v>
      </c>
      <c r="BB3535" s="359">
        <f t="shared" si="5613"/>
        <v>0</v>
      </c>
      <c r="BC3535" s="130">
        <f t="shared" si="5614"/>
        <v>0</v>
      </c>
      <c r="BD3535" s="130">
        <f t="shared" si="5615"/>
        <v>0</v>
      </c>
      <c r="BE3535" s="130">
        <f t="shared" si="5616"/>
        <v>0</v>
      </c>
      <c r="BF3535" s="130">
        <f t="shared" si="5617"/>
        <v>0</v>
      </c>
      <c r="BG3535" s="359">
        <f t="shared" si="5618"/>
        <v>0</v>
      </c>
      <c r="BH3535" s="130">
        <f t="shared" si="5619"/>
        <v>0</v>
      </c>
      <c r="BI3535" s="130">
        <f t="shared" si="5620"/>
        <v>0</v>
      </c>
      <c r="BJ3535" s="130">
        <f t="shared" si="5621"/>
        <v>0</v>
      </c>
      <c r="BK3535" s="130">
        <f t="shared" si="5622"/>
        <v>0</v>
      </c>
      <c r="BL3535" s="359">
        <f t="shared" si="5623"/>
        <v>0</v>
      </c>
      <c r="BM3535" s="90">
        <f t="shared" si="5624"/>
        <v>0</v>
      </c>
      <c r="BN3535" s="90" t="s">
        <v>2104</v>
      </c>
      <c r="BO3535" s="90">
        <f>P3531</f>
        <v>0</v>
      </c>
      <c r="BP3535" s="90">
        <f>R3531</f>
        <v>0</v>
      </c>
      <c r="BQ3535" s="90">
        <f>T3531</f>
        <v>0</v>
      </c>
      <c r="BR3535" s="90">
        <f>V3531</f>
        <v>0</v>
      </c>
      <c r="BS3535" s="90">
        <f t="shared" ref="BS3535" si="5646">W3531</f>
        <v>0</v>
      </c>
      <c r="BT3535" s="90">
        <f t="shared" ref="BT3535:BY3535" si="5647">X3531</f>
        <v>0</v>
      </c>
      <c r="BU3535" s="90">
        <f t="shared" si="5647"/>
        <v>0</v>
      </c>
      <c r="BV3535" s="90">
        <f t="shared" si="5647"/>
        <v>0</v>
      </c>
      <c r="BW3535" s="90">
        <f t="shared" si="5647"/>
        <v>0</v>
      </c>
      <c r="BX3535" s="90">
        <f t="shared" si="5647"/>
        <v>0</v>
      </c>
      <c r="BY3535" s="90">
        <f t="shared" si="5647"/>
        <v>0</v>
      </c>
      <c r="BZ3535" s="90">
        <f t="shared" ref="BZ3535" si="5648">AD3531</f>
        <v>0</v>
      </c>
      <c r="CO3535" s="186"/>
      <c r="CP3535" s="186"/>
      <c r="CQ3535" s="186"/>
      <c r="CR3535" s="186"/>
      <c r="CS3535" s="186"/>
      <c r="CT3535" s="186"/>
      <c r="CU3535" s="186"/>
      <c r="CV3535" s="186"/>
      <c r="CW3535" s="186"/>
      <c r="CX3535" s="186"/>
      <c r="CY3535" s="186"/>
      <c r="CZ3535" s="186"/>
      <c r="DA3535" s="186"/>
      <c r="DB3535" s="186"/>
      <c r="DC3535" s="186"/>
      <c r="DD3535" s="186"/>
      <c r="DE3535" s="186"/>
      <c r="DF3535" s="186"/>
      <c r="DG3535" s="186"/>
      <c r="DH3535" s="186"/>
      <c r="DI3535" s="186"/>
      <c r="DJ3535" s="186"/>
      <c r="DK3535" s="186"/>
      <c r="DL3535" s="186"/>
      <c r="DM3535" s="186"/>
      <c r="DN3535" s="186"/>
      <c r="DO3535" s="186"/>
      <c r="DP3535" s="186"/>
      <c r="DQ3535" s="186"/>
      <c r="DR3535" s="186"/>
    </row>
    <row r="3536" spans="1:123" ht="24" customHeight="1" x14ac:dyDescent="0.2">
      <c r="C3536" s="633"/>
      <c r="D3536" s="759"/>
      <c r="E3536" s="760"/>
      <c r="F3536" s="836"/>
      <c r="G3536" s="629" t="s">
        <v>681</v>
      </c>
      <c r="H3536" s="629"/>
      <c r="I3536" s="587" t="s">
        <v>682</v>
      </c>
      <c r="J3536" s="588"/>
      <c r="K3536" s="588"/>
      <c r="L3536" s="588"/>
      <c r="M3536" s="588"/>
      <c r="N3536" s="588"/>
      <c r="O3536" s="589"/>
      <c r="P3536" s="590"/>
      <c r="Q3536" s="591"/>
      <c r="R3536" s="590"/>
      <c r="S3536" s="591"/>
      <c r="T3536" s="590"/>
      <c r="U3536" s="591"/>
      <c r="V3536" s="243"/>
      <c r="W3536" s="243"/>
      <c r="X3536" s="243"/>
      <c r="Y3536" s="243"/>
      <c r="Z3536" s="243"/>
      <c r="AA3536" s="243"/>
      <c r="AB3536" s="243"/>
      <c r="AC3536" s="243"/>
      <c r="AD3536" s="243"/>
      <c r="AE3536" s="109"/>
      <c r="AG3536" s="130">
        <f t="shared" si="5592"/>
        <v>15</v>
      </c>
      <c r="AH3536" s="90">
        <f t="shared" si="5593"/>
        <v>0</v>
      </c>
      <c r="AI3536" s="130">
        <f t="shared" si="5594"/>
        <v>0</v>
      </c>
      <c r="AJ3536" s="130">
        <f t="shared" si="5595"/>
        <v>0</v>
      </c>
      <c r="AK3536" s="130">
        <f t="shared" si="5596"/>
        <v>0</v>
      </c>
      <c r="AL3536" s="130">
        <f t="shared" si="5597"/>
        <v>0</v>
      </c>
      <c r="AM3536" s="359">
        <f t="shared" si="5598"/>
        <v>0</v>
      </c>
      <c r="AN3536" s="130">
        <f t="shared" si="5599"/>
        <v>0</v>
      </c>
      <c r="AO3536" s="130">
        <f t="shared" si="5600"/>
        <v>0</v>
      </c>
      <c r="AP3536" s="130">
        <f t="shared" si="5601"/>
        <v>0</v>
      </c>
      <c r="AQ3536" s="130">
        <f t="shared" si="5602"/>
        <v>0</v>
      </c>
      <c r="AR3536" s="359">
        <f t="shared" si="5603"/>
        <v>0</v>
      </c>
      <c r="AS3536" s="130">
        <f t="shared" si="5604"/>
        <v>0</v>
      </c>
      <c r="AT3536" s="130">
        <f t="shared" si="5605"/>
        <v>0</v>
      </c>
      <c r="AU3536" s="130">
        <f t="shared" si="5606"/>
        <v>0</v>
      </c>
      <c r="AV3536" s="130">
        <f t="shared" si="5607"/>
        <v>0</v>
      </c>
      <c r="AW3536" s="359">
        <f t="shared" si="5608"/>
        <v>0</v>
      </c>
      <c r="AX3536" s="130">
        <f t="shared" si="5609"/>
        <v>0</v>
      </c>
      <c r="AY3536" s="130">
        <f t="shared" si="5610"/>
        <v>0</v>
      </c>
      <c r="AZ3536" s="130">
        <f t="shared" si="5611"/>
        <v>0</v>
      </c>
      <c r="BA3536" s="130">
        <f t="shared" si="5612"/>
        <v>0</v>
      </c>
      <c r="BB3536" s="359">
        <f t="shared" si="5613"/>
        <v>0</v>
      </c>
      <c r="BC3536" s="130">
        <f t="shared" si="5614"/>
        <v>0</v>
      </c>
      <c r="BD3536" s="130">
        <f t="shared" si="5615"/>
        <v>0</v>
      </c>
      <c r="BE3536" s="130">
        <f t="shared" si="5616"/>
        <v>0</v>
      </c>
      <c r="BF3536" s="130">
        <f t="shared" si="5617"/>
        <v>0</v>
      </c>
      <c r="BG3536" s="359">
        <f t="shared" si="5618"/>
        <v>0</v>
      </c>
      <c r="BH3536" s="130">
        <f t="shared" si="5619"/>
        <v>0</v>
      </c>
      <c r="BI3536" s="130">
        <f t="shared" si="5620"/>
        <v>0</v>
      </c>
      <c r="BJ3536" s="130">
        <f t="shared" si="5621"/>
        <v>0</v>
      </c>
      <c r="BK3536" s="130">
        <f t="shared" si="5622"/>
        <v>0</v>
      </c>
      <c r="BL3536" s="359">
        <f t="shared" si="5623"/>
        <v>0</v>
      </c>
      <c r="BM3536" s="90">
        <f t="shared" si="5624"/>
        <v>0</v>
      </c>
      <c r="CO3536" s="186"/>
      <c r="CP3536" s="186"/>
      <c r="CQ3536" s="186"/>
      <c r="CR3536" s="186"/>
      <c r="CS3536" s="186"/>
      <c r="CT3536" s="186"/>
      <c r="CU3536" s="186"/>
      <c r="CV3536" s="186"/>
      <c r="CW3536" s="186"/>
      <c r="CX3536" s="186"/>
      <c r="CY3536" s="186"/>
      <c r="CZ3536" s="186"/>
      <c r="DA3536" s="186"/>
      <c r="DB3536" s="186"/>
      <c r="DC3536" s="186"/>
      <c r="DD3536" s="186"/>
      <c r="DE3536" s="186"/>
      <c r="DF3536" s="186"/>
      <c r="DG3536" s="186"/>
      <c r="DH3536" s="186"/>
      <c r="DI3536" s="186"/>
      <c r="DJ3536" s="186"/>
      <c r="DK3536" s="186"/>
      <c r="DL3536" s="186"/>
      <c r="DM3536" s="186"/>
      <c r="DN3536" s="186"/>
      <c r="DO3536" s="186"/>
      <c r="DP3536" s="186"/>
      <c r="DQ3536" s="186"/>
      <c r="DR3536" s="186"/>
    </row>
    <row r="3537" spans="1:122" ht="15" customHeight="1" x14ac:dyDescent="0.2">
      <c r="C3537" s="634"/>
      <c r="D3537" s="761"/>
      <c r="E3537" s="762"/>
      <c r="F3537" s="837"/>
      <c r="G3537" s="629" t="s">
        <v>683</v>
      </c>
      <c r="H3537" s="629"/>
      <c r="I3537" s="587" t="s">
        <v>684</v>
      </c>
      <c r="J3537" s="588"/>
      <c r="K3537" s="588"/>
      <c r="L3537" s="588"/>
      <c r="M3537" s="588"/>
      <c r="N3537" s="588"/>
      <c r="O3537" s="589"/>
      <c r="P3537" s="590"/>
      <c r="Q3537" s="591"/>
      <c r="R3537" s="590"/>
      <c r="S3537" s="591"/>
      <c r="T3537" s="590"/>
      <c r="U3537" s="591"/>
      <c r="V3537" s="243"/>
      <c r="W3537" s="243"/>
      <c r="X3537" s="243"/>
      <c r="Y3537" s="243"/>
      <c r="Z3537" s="243"/>
      <c r="AA3537" s="243"/>
      <c r="AB3537" s="243"/>
      <c r="AC3537" s="243"/>
      <c r="AD3537" s="243"/>
      <c r="AE3537" s="109"/>
      <c r="AG3537" s="130">
        <f t="shared" si="5592"/>
        <v>15</v>
      </c>
      <c r="AH3537" s="90">
        <f t="shared" si="5593"/>
        <v>0</v>
      </c>
      <c r="AI3537" s="130">
        <f t="shared" si="5594"/>
        <v>0</v>
      </c>
      <c r="AJ3537" s="130">
        <f t="shared" si="5595"/>
        <v>0</v>
      </c>
      <c r="AK3537" s="130">
        <f t="shared" si="5596"/>
        <v>0</v>
      </c>
      <c r="AL3537" s="130">
        <f t="shared" si="5597"/>
        <v>0</v>
      </c>
      <c r="AM3537" s="359">
        <f t="shared" si="5598"/>
        <v>0</v>
      </c>
      <c r="AN3537" s="130">
        <f t="shared" si="5599"/>
        <v>0</v>
      </c>
      <c r="AO3537" s="130">
        <f t="shared" si="5600"/>
        <v>0</v>
      </c>
      <c r="AP3537" s="130">
        <f t="shared" si="5601"/>
        <v>0</v>
      </c>
      <c r="AQ3537" s="130">
        <f t="shared" si="5602"/>
        <v>0</v>
      </c>
      <c r="AR3537" s="359">
        <f t="shared" si="5603"/>
        <v>0</v>
      </c>
      <c r="AS3537" s="130">
        <f t="shared" si="5604"/>
        <v>0</v>
      </c>
      <c r="AT3537" s="130">
        <f t="shared" si="5605"/>
        <v>0</v>
      </c>
      <c r="AU3537" s="130">
        <f t="shared" si="5606"/>
        <v>0</v>
      </c>
      <c r="AV3537" s="130">
        <f t="shared" si="5607"/>
        <v>0</v>
      </c>
      <c r="AW3537" s="359">
        <f t="shared" si="5608"/>
        <v>0</v>
      </c>
      <c r="AX3537" s="130">
        <f t="shared" si="5609"/>
        <v>0</v>
      </c>
      <c r="AY3537" s="130">
        <f t="shared" si="5610"/>
        <v>0</v>
      </c>
      <c r="AZ3537" s="130">
        <f t="shared" si="5611"/>
        <v>0</v>
      </c>
      <c r="BA3537" s="130">
        <f t="shared" si="5612"/>
        <v>0</v>
      </c>
      <c r="BB3537" s="359">
        <f t="shared" si="5613"/>
        <v>0</v>
      </c>
      <c r="BC3537" s="130">
        <f t="shared" si="5614"/>
        <v>0</v>
      </c>
      <c r="BD3537" s="130">
        <f t="shared" si="5615"/>
        <v>0</v>
      </c>
      <c r="BE3537" s="130">
        <f t="shared" si="5616"/>
        <v>0</v>
      </c>
      <c r="BF3537" s="130">
        <f t="shared" si="5617"/>
        <v>0</v>
      </c>
      <c r="BG3537" s="359">
        <f t="shared" si="5618"/>
        <v>0</v>
      </c>
      <c r="BH3537" s="130">
        <f t="shared" si="5619"/>
        <v>0</v>
      </c>
      <c r="BI3537" s="130">
        <f t="shared" si="5620"/>
        <v>0</v>
      </c>
      <c r="BJ3537" s="130">
        <f t="shared" si="5621"/>
        <v>0</v>
      </c>
      <c r="BK3537" s="130">
        <f t="shared" si="5622"/>
        <v>0</v>
      </c>
      <c r="BL3537" s="359">
        <f t="shared" si="5623"/>
        <v>0</v>
      </c>
      <c r="BM3537" s="90">
        <f t="shared" si="5624"/>
        <v>0</v>
      </c>
      <c r="CO3537" s="186"/>
      <c r="CP3537" s="186"/>
      <c r="CQ3537" s="186"/>
      <c r="CR3537" s="186"/>
      <c r="CS3537" s="186"/>
      <c r="CT3537" s="186"/>
      <c r="CU3537" s="186"/>
      <c r="CV3537" s="186"/>
      <c r="CW3537" s="186"/>
      <c r="CX3537" s="186"/>
      <c r="CY3537" s="186"/>
      <c r="CZ3537" s="186"/>
      <c r="DA3537" s="186"/>
      <c r="DB3537" s="186"/>
      <c r="DC3537" s="186"/>
      <c r="DD3537" s="186"/>
      <c r="DE3537" s="186"/>
      <c r="DF3537" s="186"/>
      <c r="DG3537" s="186"/>
      <c r="DH3537" s="186"/>
      <c r="DI3537" s="186"/>
      <c r="DJ3537" s="186"/>
      <c r="DK3537" s="186"/>
      <c r="DL3537" s="186"/>
      <c r="DM3537" s="186"/>
      <c r="DN3537" s="186"/>
      <c r="DO3537" s="186"/>
      <c r="DP3537" s="186"/>
      <c r="DQ3537" s="186"/>
      <c r="DR3537" s="186"/>
    </row>
    <row r="3538" spans="1:122" ht="15" customHeight="1" x14ac:dyDescent="0.2">
      <c r="O3538" s="112" t="s">
        <v>84</v>
      </c>
      <c r="P3538" s="743">
        <f>IF(AND(SUM(P3536:Q3537,P3523:Q3531,P3519:Q3520,P3505:Q3512,P3502:Q3502,P3490:Q3493,P3481:Q3484,P3473:Q3473,P3463:Q3467,P3458:Q3458,P3445:Q3451,P3440:Q3442,P3435:Q3435,P3414:Q3417,P3405:Q3409,P3389:Q3399)=0,SUM(COUNTIF(P3389:Q3399,"NS"),COUNTIF(P3405:Q3409,"NS"),COUNTIF(P3414:Q3417,"NS"),COUNTIF(P3435:Q3435,"NS"),COUNTIF(P3440:Q3442,"NS"),COUNTIF(P3445:Q3451,"NS"),COUNTIF(P3458:Q3458,"NS"),COUNTIF(P3463:Q3467,"NS"),COUNTIF(P3473:Q3473,"NS"),COUNTIF(P3481:Q3484,"NS"),COUNTIF(P3490:Q3493,"NS"),COUNTIF(P3502:Q3502,"NS"),COUNTIF(P3505:Q3512,"NS"),COUNTIF(P3519:Q3520,"NS"),COUNTIF(P3523:Q3531,"NS"),COUNTIF(P3536:Q3537,"NS"))&gt;0),"NS",SUM(P3536:Q3537,P3523:Q3531,P3519:Q3520,P3505:Q3512,P3502:Q3502,P3490:Q3493,P3481:Q3484,P3473:Q3473,P3463:Q3467,P3458:Q3458,P3445:Q3451,P3440:Q3442,P3435:Q3435,P3414:Q3417,P3405:Q3409,P3389:Q3399))</f>
        <v>0</v>
      </c>
      <c r="Q3538" s="743"/>
      <c r="R3538" s="743">
        <f>IF(AND(SUM(R3536:S3537,R3523:S3531,R3519:S3520,R3505:S3512,R3502:S3502,R3490:S3493,R3481:S3484,R3473:S3473,R3463:S3467,R3458:S3458,R3445:S3451,R3440:S3442,R3435:S3435,R3414:S3417,R3405:S3409,R3389:S3399)=0,SUM(COUNTIF(R3389:S3399,"NS"),COUNTIF(R3405:S3409,"NS"),COUNTIF(R3414:S3417,"NS"),COUNTIF(R3435:S3435,"NS"),COUNTIF(R3440:S3442,"NS"),COUNTIF(R3445:S3451,"NS"),COUNTIF(R3458:S3458,"NS"),COUNTIF(R3463:S3467,"NS"),COUNTIF(R3473:S3473,"NS"),COUNTIF(R3481:S3484,"NS"),COUNTIF(R3490:S3493,"NS"),COUNTIF(R3502:S3502,"NS"),COUNTIF(R3505:S3512,"NS"),COUNTIF(R3519:S3520,"NS"),COUNTIF(R3523:S3531,"NS"),COUNTIF(R3536:S3537,"NS"))&gt;0),"NS",SUM(R3536:S3537,R3523:S3531,R3519:S3520,R3505:S3512,R3502:S3502,R3490:S3493,R3481:S3484,R3473:S3473,R3463:S3467,R3458:S3458,R3445:S3451,R3440:S3442,R3435:S3435,R3414:S3417,R3405:S3409,R3389:S3399))</f>
        <v>0</v>
      </c>
      <c r="S3538" s="743"/>
      <c r="T3538" s="743">
        <f>IF(AND(SUM(T3536:U3537,T3523:U3531,T3519:U3520,T3505:U3512,T3502:U3502,T3490:U3493,T3481:U3484,T3473:U3473,T3463:U3467,T3458:U3458,T3445:U3451,T3440:U3442,T3435:U3435,T3414:U3417,T3405:U3409,T3389:U3399)=0,SUM(COUNTIF(T3389:U3399,"NS"),COUNTIF(T3405:U3409,"NS"),COUNTIF(T3414:U3417,"NS"),COUNTIF(T3435:U3435,"NS"),COUNTIF(T3440:U3442,"NS"),COUNTIF(T3445:U3451,"NS"),COUNTIF(T3458:U3458,"NS"),COUNTIF(T3463:U3467,"NS"),COUNTIF(T3473:U3473,"NS"),COUNTIF(T3481:U3484,"NS"),COUNTIF(T3490:U3493,"NS"),COUNTIF(T3502:U3502,"NS"),COUNTIF(T3505:U3512,"NS"),COUNTIF(T3519:U3520,"NS"),COUNTIF(T3523:U3531,"NS"),COUNTIF(T3536:U3537,"NS"))&gt;0),"NS",SUM(T3536:U3537,T3523:U3531,T3519:U3520,T3505:U3512,T3502:U3502,T3490:U3493,T3481:U3484,T3473:U3473,T3463:U3467,T3458:U3458,T3445:U3451,T3440:U3442,T3435:U3435,T3414:U3417,T3405:U3409,T3389:U3399))</f>
        <v>0</v>
      </c>
      <c r="U3538" s="743"/>
      <c r="V3538" s="388">
        <f t="shared" ref="V3538:AD3538" si="5649">IF(AND(SUM(V3536:V3537,V3523:V3531,V3519:V3520,V3505:V3512,V3502,V3490:V3493,V3481:V3484,V3473,V3463:V3467,V3458,V3445:V3451,V3440:V3442,V3435,V3414:V3417,V3405:V3409,V3389:V3399)=0,SUM(COUNTIF(V3389:V3399,"NS"),COUNTIF(V3405:V3409,"NS"),COUNTIF(V3414:V3417,"NS"),COUNTIF(V3435,"NS"),COUNTIF(V3440:V3442,"NS"),COUNTIF(V3445:V3451,"NS"),COUNTIF(V3458,"NS"),COUNTIF(V3463:V3467,"NS"),COUNTIF(V3473,"NS"),COUNTIF(V3481:V3484,"NS"),COUNTIF(V3490:V3493,"NS"),COUNTIF(V3502,"NS"),COUNTIF(V3505:V3512,"NS"),COUNTIF(V3519:V3520,"NS"),COUNTIF(V3523:V3531,"NS"),COUNTIF(V3536:V3537,"NS"))&gt;0),"NS",SUM(V3536:V3537,V3523:V3531,V3519:V3520,V3505:V3512,V3502,V3490:V3493,V3481:V3484,V3473,V3463:V3467,V3458,V3445:V3451,V3440:V3442,V3435,V3414:V3417,V3405:V3409,V3389:V3399))</f>
        <v>0</v>
      </c>
      <c r="W3538" s="388">
        <f t="shared" si="5649"/>
        <v>0</v>
      </c>
      <c r="X3538" s="388">
        <f t="shared" si="5649"/>
        <v>0</v>
      </c>
      <c r="Y3538" s="388">
        <f t="shared" si="5649"/>
        <v>0</v>
      </c>
      <c r="Z3538" s="388">
        <f t="shared" si="5649"/>
        <v>0</v>
      </c>
      <c r="AA3538" s="388">
        <f t="shared" si="5649"/>
        <v>0</v>
      </c>
      <c r="AB3538" s="388">
        <f t="shared" si="5649"/>
        <v>0</v>
      </c>
      <c r="AC3538" s="388">
        <f t="shared" si="5649"/>
        <v>0</v>
      </c>
      <c r="AD3538" s="388">
        <f t="shared" si="5649"/>
        <v>0</v>
      </c>
      <c r="AE3538" s="109"/>
      <c r="AH3538" s="90">
        <f>SUM(AH3389:AH3537)</f>
        <v>0</v>
      </c>
      <c r="AM3538" s="90">
        <f>SUM(AM3389:AM3537)</f>
        <v>0</v>
      </c>
      <c r="AR3538" s="90">
        <f>SUM(AR3389:AR3537)</f>
        <v>0</v>
      </c>
      <c r="AW3538" s="90">
        <f>SUM(AW3389:AW3537)</f>
        <v>0</v>
      </c>
      <c r="BB3538" s="90">
        <f>SUM(BB3389:BB3537)</f>
        <v>0</v>
      </c>
      <c r="BG3538" s="90">
        <f>SUM(BG3389:BG3537)</f>
        <v>0</v>
      </c>
      <c r="BL3538" s="90">
        <f>SUM(BL3389:BL3537)</f>
        <v>0</v>
      </c>
      <c r="BM3538" s="90">
        <f>SUM(BM3389:BM3537)</f>
        <v>0</v>
      </c>
      <c r="DA3538" s="239" t="s">
        <v>2172</v>
      </c>
      <c r="DB3538" s="90">
        <f>SUM(DB3394:DB3537)</f>
        <v>0</v>
      </c>
    </row>
    <row r="3539" spans="1:122" ht="15" customHeight="1" x14ac:dyDescent="0.2">
      <c r="B3539" s="540" t="str">
        <f>IF(AH3538=0,"","Error: Debe completar toda la información requerida.")</f>
        <v/>
      </c>
      <c r="C3539" s="540"/>
      <c r="D3539" s="540"/>
      <c r="E3539" s="540"/>
      <c r="F3539" s="540"/>
      <c r="G3539" s="540"/>
      <c r="H3539" s="540"/>
      <c r="I3539" s="540"/>
      <c r="J3539" s="540"/>
      <c r="K3539" s="540"/>
      <c r="L3539" s="540"/>
      <c r="M3539" s="540"/>
      <c r="N3539" s="540"/>
      <c r="O3539" s="540"/>
      <c r="P3539" s="540"/>
      <c r="Q3539" s="540"/>
      <c r="R3539" s="540"/>
      <c r="S3539" s="540"/>
      <c r="T3539" s="540"/>
      <c r="U3539" s="540"/>
      <c r="V3539" s="540"/>
      <c r="W3539" s="540"/>
      <c r="X3539" s="540"/>
      <c r="Y3539" s="540"/>
      <c r="Z3539" s="540"/>
      <c r="AA3539" s="540"/>
      <c r="AB3539" s="540"/>
      <c r="AC3539" s="540"/>
      <c r="AD3539" s="540"/>
      <c r="AE3539" s="109"/>
      <c r="AM3539" s="90" t="s">
        <v>80</v>
      </c>
      <c r="AN3539" s="90" t="s">
        <v>81</v>
      </c>
      <c r="AO3539" s="90" t="s">
        <v>82</v>
      </c>
      <c r="AP3539" s="90" t="s">
        <v>108</v>
      </c>
      <c r="AQ3539" s="90" t="s">
        <v>81</v>
      </c>
      <c r="AR3539" s="90" t="s">
        <v>82</v>
      </c>
      <c r="AS3539" s="90" t="s">
        <v>108</v>
      </c>
      <c r="AT3539" s="90" t="s">
        <v>81</v>
      </c>
      <c r="AU3539" s="90" t="s">
        <v>82</v>
      </c>
      <c r="AV3539" s="90" t="s">
        <v>108</v>
      </c>
      <c r="AW3539" s="90" t="s">
        <v>81</v>
      </c>
      <c r="AX3539" s="90" t="s">
        <v>82</v>
      </c>
      <c r="AY3539" s="290"/>
      <c r="BZ3539" s="239" t="s">
        <v>2105</v>
      </c>
      <c r="CA3539" s="90">
        <f>SUM(CA3401:CA3533)</f>
        <v>0</v>
      </c>
      <c r="DB3539" s="90">
        <f>IF(AND(DB3538&lt;&gt;0,C3541=""),1,0)</f>
        <v>0</v>
      </c>
    </row>
    <row r="3540" spans="1:122" ht="24" customHeight="1" x14ac:dyDescent="0.2">
      <c r="C3540" s="620" t="s">
        <v>1084</v>
      </c>
      <c r="D3540" s="620"/>
      <c r="E3540" s="620"/>
      <c r="F3540" s="620"/>
      <c r="G3540" s="620"/>
      <c r="H3540" s="620"/>
      <c r="I3540" s="620"/>
      <c r="J3540" s="620"/>
      <c r="K3540" s="620"/>
      <c r="L3540" s="620"/>
      <c r="M3540" s="620"/>
      <c r="N3540" s="620"/>
      <c r="O3540" s="620"/>
      <c r="P3540" s="620"/>
      <c r="Q3540" s="620"/>
      <c r="R3540" s="620"/>
      <c r="S3540" s="620"/>
      <c r="T3540" s="620"/>
      <c r="U3540" s="620"/>
      <c r="V3540" s="620"/>
      <c r="W3540" s="620"/>
      <c r="X3540" s="620"/>
      <c r="Y3540" s="620"/>
      <c r="Z3540" s="620"/>
      <c r="AA3540" s="620"/>
      <c r="AB3540" s="620"/>
      <c r="AC3540" s="620"/>
      <c r="AD3540" s="620"/>
      <c r="AE3540" s="109"/>
      <c r="AG3540" s="289">
        <v>1</v>
      </c>
      <c r="AH3540" s="480" t="s">
        <v>1008</v>
      </c>
      <c r="AI3540" s="481"/>
      <c r="AJ3540" s="481"/>
      <c r="AK3540" s="481"/>
      <c r="AL3540" s="482"/>
      <c r="AM3540" s="370">
        <f>M3368</f>
        <v>0</v>
      </c>
      <c r="AN3540" s="370">
        <f>O3368</f>
        <v>0</v>
      </c>
      <c r="AO3540" s="370">
        <f>Q3368</f>
        <v>0</v>
      </c>
      <c r="AP3540" s="370">
        <f>S3368</f>
        <v>0</v>
      </c>
      <c r="AQ3540" s="356">
        <f>U3368</f>
        <v>0</v>
      </c>
      <c r="AR3540" s="356">
        <f>V3368</f>
        <v>0</v>
      </c>
      <c r="AS3540" s="356">
        <f>W3368</f>
        <v>0</v>
      </c>
      <c r="AT3540" s="356">
        <f>Y3368</f>
        <v>0</v>
      </c>
      <c r="AU3540" s="356">
        <f>Z3368</f>
        <v>0</v>
      </c>
      <c r="AV3540" s="356">
        <f>AA3368</f>
        <v>0</v>
      </c>
      <c r="AW3540" s="356">
        <f>AC3368</f>
        <v>0</v>
      </c>
      <c r="AX3540" s="356">
        <f>AD3368</f>
        <v>0</v>
      </c>
      <c r="AY3540" s="356"/>
      <c r="BZ3540" s="239" t="s">
        <v>2106</v>
      </c>
      <c r="CA3540" s="90">
        <f>SUM(AM3538:BL3538)</f>
        <v>0</v>
      </c>
    </row>
    <row r="3541" spans="1:122" ht="60" customHeight="1" x14ac:dyDescent="0.2">
      <c r="C3541" s="618"/>
      <c r="D3541" s="618"/>
      <c r="E3541" s="618"/>
      <c r="F3541" s="618"/>
      <c r="G3541" s="618"/>
      <c r="H3541" s="618"/>
      <c r="I3541" s="618"/>
      <c r="J3541" s="618"/>
      <c r="K3541" s="618"/>
      <c r="L3541" s="618"/>
      <c r="M3541" s="618"/>
      <c r="N3541" s="618"/>
      <c r="O3541" s="618"/>
      <c r="P3541" s="618"/>
      <c r="Q3541" s="618"/>
      <c r="R3541" s="618"/>
      <c r="S3541" s="618"/>
      <c r="T3541" s="618"/>
      <c r="U3541" s="618"/>
      <c r="V3541" s="618"/>
      <c r="W3541" s="618"/>
      <c r="X3541" s="618"/>
      <c r="Y3541" s="618"/>
      <c r="Z3541" s="618"/>
      <c r="AA3541" s="618"/>
      <c r="AB3541" s="618"/>
      <c r="AC3541" s="618"/>
      <c r="AD3541" s="618"/>
      <c r="AE3541" s="109"/>
      <c r="AH3541" s="483" t="s">
        <v>2029</v>
      </c>
      <c r="AI3541" s="484"/>
      <c r="AJ3541" s="484"/>
      <c r="AK3541" s="484"/>
      <c r="AL3541" s="485"/>
      <c r="AM3541" s="356">
        <f>SUM(COUNTIF(P3389:Q3399,"NS"),COUNTIF(P3405:Q3409,"NS"),COUNTIF(P3414:Q3417,"NS"),COUNTIF(P3435,"NS"),COUNTIF(P3440:Q3442,"NS"),COUNTIF(P3445:Q3451,"NS"),COUNTIF(P3458,"NS"),COUNTIF(P3463:Q3467,"NS"),COUNTIF(P3473,"NS"),COUNTIF(P3481:Q3484,"NS"),COUNTIF(P3490:Q3493,"NS"),COUNTIF(P3502,"NS"),COUNTIF(P3505:Q3512,"NS"),COUNTIF(P3519:Q3520,"NS"),COUNTIF(P3523:Q3531,"NS"),COUNTIF(P3536:Q3537,"NS"))</f>
        <v>0</v>
      </c>
      <c r="AN3541" s="356">
        <f>SUM(COUNTIF(R3389:S3399,"NS"),COUNTIF(R3405:S3409,"NS"),COUNTIF(R3414:S3417,"NS"),COUNTIF(R3435,"NS"),COUNTIF(R3440:S3442,"NS"),COUNTIF(R3445:S3451,"NS"),COUNTIF(R3458,"NS"),COUNTIF(R3463:S3467,"NS"),COUNTIF(R3473,"NS"),COUNTIF(R3481:S3484,"NS"),COUNTIF(R3490:S3493,"NS"),COUNTIF(R3502,"NS"),COUNTIF(R3505:S3512,"NS"),COUNTIF(R3519:S3520,"NS"),COUNTIF(R3523:S3531,"NS"),COUNTIF(R3536:S3537,"NS"))</f>
        <v>0</v>
      </c>
      <c r="AO3541" s="356">
        <f>SUM(COUNTIF(T3389:U3399,"NS"),COUNTIF(T3405:U3409,"NS"),COUNTIF(T3414:U3417,"NS"),COUNTIF(T3435,"NS"),COUNTIF(T3440:U3442,"NS"),COUNTIF(T3445:U3451,"NS"),COUNTIF(T3458,"NS"),COUNTIF(T3463:U3467,"NS"),COUNTIF(T3473,"NS"),COUNTIF(T3481:U3484,"NS"),COUNTIF(T3490:U3493,"NS"),COUNTIF(T3502,"NS"),COUNTIF(T3505:U3512,"NS"),COUNTIF(T3519:U3520,"NS"),COUNTIF(T3523:U3531,"NS"),COUNTIF(T3536:U3537,"NS"))</f>
        <v>0</v>
      </c>
      <c r="AP3541" s="356">
        <f t="shared" ref="AP3541" si="5650">SUM(COUNTIF(V3389:V3399,"NS"),COUNTIF(V3405:V3409,"NS"),COUNTIF(V3414:V3417,"NS"),COUNTIF(V3435,"NS"),COUNTIF(V3440:V3442,"NS"),COUNTIF(V3445:V3451,"NS"),COUNTIF(V3458,"NS"),COUNTIF(V3463:V3467,"NS"),COUNTIF(V3473,"NS"),COUNTIF(V3481:V3484,"NS"),COUNTIF(V3490:V3493,"NS"),COUNTIF(V3502,"NS"),COUNTIF(V3505:V3512,"NS"),COUNTIF(V3519:V3520,"NS"),COUNTIF(V3523:V3531,"NS"),COUNTIF(V3536:V3537,"NS"))</f>
        <v>0</v>
      </c>
      <c r="AQ3541" s="356">
        <f t="shared" ref="AQ3541" si="5651">SUM(COUNTIF(W3389:W3399,"NS"),COUNTIF(W3405:W3409,"NS"),COUNTIF(W3414:W3417,"NS"),COUNTIF(W3435,"NS"),COUNTIF(W3440:W3442,"NS"),COUNTIF(W3445:W3451,"NS"),COUNTIF(W3458,"NS"),COUNTIF(W3463:W3467,"NS"),COUNTIF(W3473,"NS"),COUNTIF(W3481:W3484,"NS"),COUNTIF(W3490:W3493,"NS"),COUNTIF(W3502,"NS"),COUNTIF(W3505:W3512,"NS"),COUNTIF(W3519:W3520,"NS"),COUNTIF(W3523:W3531,"NS"),COUNTIF(W3536:W3537,"NS"))</f>
        <v>0</v>
      </c>
      <c r="AR3541" s="356">
        <f t="shared" ref="AR3541" si="5652">SUM(COUNTIF(X3389:X3399,"NS"),COUNTIF(X3405:X3409,"NS"),COUNTIF(X3414:X3417,"NS"),COUNTIF(X3435,"NS"),COUNTIF(X3440:X3442,"NS"),COUNTIF(X3445:X3451,"NS"),COUNTIF(X3458,"NS"),COUNTIF(X3463:X3467,"NS"),COUNTIF(X3473,"NS"),COUNTIF(X3481:X3484,"NS"),COUNTIF(X3490:X3493,"NS"),COUNTIF(X3502,"NS"),COUNTIF(X3505:X3512,"NS"),COUNTIF(X3519:X3520,"NS"),COUNTIF(X3523:X3531,"NS"),COUNTIF(X3536:X3537,"NS"))</f>
        <v>0</v>
      </c>
      <c r="AS3541" s="356">
        <f t="shared" ref="AS3541" si="5653">SUM(COUNTIF(Y3389:Y3399,"NS"),COUNTIF(Y3405:Y3409,"NS"),COUNTIF(Y3414:Y3417,"NS"),COUNTIF(Y3435,"NS"),COUNTIF(Y3440:Y3442,"NS"),COUNTIF(Y3445:Y3451,"NS"),COUNTIF(Y3458,"NS"),COUNTIF(Y3463:Y3467,"NS"),COUNTIF(Y3473,"NS"),COUNTIF(Y3481:Y3484,"NS"),COUNTIF(Y3490:Y3493,"NS"),COUNTIF(Y3502,"NS"),COUNTIF(Y3505:Y3512,"NS"),COUNTIF(Y3519:Y3520,"NS"),COUNTIF(Y3523:Y3531,"NS"),COUNTIF(Y3536:Y3537,"NS"))</f>
        <v>0</v>
      </c>
      <c r="AT3541" s="356">
        <f t="shared" ref="AT3541" si="5654">SUM(COUNTIF(Z3389:Z3399,"NS"),COUNTIF(Z3405:Z3409,"NS"),COUNTIF(Z3414:Z3417,"NS"),COUNTIF(Z3435,"NS"),COUNTIF(Z3440:Z3442,"NS"),COUNTIF(Z3445:Z3451,"NS"),COUNTIF(Z3458,"NS"),COUNTIF(Z3463:Z3467,"NS"),COUNTIF(Z3473,"NS"),COUNTIF(Z3481:Z3484,"NS"),COUNTIF(Z3490:Z3493,"NS"),COUNTIF(Z3502,"NS"),COUNTIF(Z3505:Z3512,"NS"),COUNTIF(Z3519:Z3520,"NS"),COUNTIF(Z3523:Z3531,"NS"),COUNTIF(Z3536:Z3537,"NS"))</f>
        <v>0</v>
      </c>
      <c r="AU3541" s="356">
        <f t="shared" ref="AU3541" si="5655">SUM(COUNTIF(AA3389:AA3399,"NS"),COUNTIF(AA3405:AA3409,"NS"),COUNTIF(AA3414:AA3417,"NS"),COUNTIF(AA3435,"NS"),COUNTIF(AA3440:AA3442,"NS"),COUNTIF(AA3445:AA3451,"NS"),COUNTIF(AA3458,"NS"),COUNTIF(AA3463:AA3467,"NS"),COUNTIF(AA3473,"NS"),COUNTIF(AA3481:AA3484,"NS"),COUNTIF(AA3490:AA3493,"NS"),COUNTIF(AA3502,"NS"),COUNTIF(AA3505:AA3512,"NS"),COUNTIF(AA3519:AA3520,"NS"),COUNTIF(AA3523:AA3531,"NS"),COUNTIF(AA3536:AA3537,"NS"))</f>
        <v>0</v>
      </c>
      <c r="AV3541" s="356">
        <f t="shared" ref="AV3541" si="5656">SUM(COUNTIF(AB3389:AB3399,"NS"),COUNTIF(AB3405:AB3409,"NS"),COUNTIF(AB3414:AB3417,"NS"),COUNTIF(AB3435,"NS"),COUNTIF(AB3440:AB3442,"NS"),COUNTIF(AB3445:AB3451,"NS"),COUNTIF(AB3458,"NS"),COUNTIF(AB3463:AB3467,"NS"),COUNTIF(AB3473,"NS"),COUNTIF(AB3481:AB3484,"NS"),COUNTIF(AB3490:AB3493,"NS"),COUNTIF(AB3502,"NS"),COUNTIF(AB3505:AB3512,"NS"),COUNTIF(AB3519:AB3520,"NS"),COUNTIF(AB3523:AB3531,"NS"),COUNTIF(AB3536:AB3537,"NS"))</f>
        <v>0</v>
      </c>
      <c r="AW3541" s="356">
        <f t="shared" ref="AW3541" si="5657">SUM(COUNTIF(AC3389:AC3399,"NS"),COUNTIF(AC3405:AC3409,"NS"),COUNTIF(AC3414:AC3417,"NS"),COUNTIF(AC3435,"NS"),COUNTIF(AC3440:AC3442,"NS"),COUNTIF(AC3445:AC3451,"NS"),COUNTIF(AC3458,"NS"),COUNTIF(AC3463:AC3467,"NS"),COUNTIF(AC3473,"NS"),COUNTIF(AC3481:AC3484,"NS"),COUNTIF(AC3490:AC3493,"NS"),COUNTIF(AC3502,"NS"),COUNTIF(AC3505:AC3512,"NS"),COUNTIF(AC3519:AC3520,"NS"),COUNTIF(AC3523:AC3531,"NS"),COUNTIF(AC3536:AC3537,"NS"))</f>
        <v>0</v>
      </c>
      <c r="AX3541" s="356">
        <f t="shared" ref="AX3541" si="5658">SUM(COUNTIF(AD3389:AD3399,"NS"),COUNTIF(AD3405:AD3409,"NS"),COUNTIF(AD3414:AD3417,"NS"),COUNTIF(AD3435,"NS"),COUNTIF(AD3440:AD3442,"NS"),COUNTIF(AD3445:AD3451,"NS"),COUNTIF(AD3458,"NS"),COUNTIF(AD3463:AD3467,"NS"),COUNTIF(AD3473,"NS"),COUNTIF(AD3481:AD3484,"NS"),COUNTIF(AD3490:AD3493,"NS"),COUNTIF(AD3502,"NS"),COUNTIF(AD3505:AD3512,"NS"),COUNTIF(AD3519:AD3520,"NS"),COUNTIF(AD3523:AD3531,"NS"),COUNTIF(AD3536:AD3537,"NS"))</f>
        <v>0</v>
      </c>
      <c r="AY3541" s="356"/>
    </row>
    <row r="3542" spans="1:122" ht="15" customHeight="1" x14ac:dyDescent="0.2">
      <c r="B3542" s="535" t="str">
        <f>IF(DB3539=0,"","Error: Debe justificar el registro de información en la opción otro mayor al 25% de cada bien jurídico")</f>
        <v/>
      </c>
      <c r="C3542" s="535"/>
      <c r="D3542" s="535"/>
      <c r="E3542" s="535"/>
      <c r="F3542" s="535"/>
      <c r="G3542" s="535"/>
      <c r="H3542" s="535"/>
      <c r="I3542" s="535"/>
      <c r="J3542" s="535"/>
      <c r="K3542" s="535"/>
      <c r="L3542" s="535"/>
      <c r="M3542" s="535"/>
      <c r="N3542" s="535"/>
      <c r="O3542" s="535"/>
      <c r="P3542" s="535"/>
      <c r="Q3542" s="535"/>
      <c r="R3542" s="535"/>
      <c r="S3542" s="535"/>
      <c r="T3542" s="535"/>
      <c r="U3542" s="535"/>
      <c r="V3542" s="535"/>
      <c r="W3542" s="535"/>
      <c r="X3542" s="535"/>
      <c r="Y3542" s="535"/>
      <c r="Z3542" s="535"/>
      <c r="AA3542" s="535"/>
      <c r="AB3542" s="535"/>
      <c r="AC3542" s="535"/>
      <c r="AD3542" s="535"/>
      <c r="AE3542" s="109"/>
      <c r="AH3542" s="483" t="s">
        <v>2078</v>
      </c>
      <c r="AI3542" s="484"/>
      <c r="AJ3542" s="484"/>
      <c r="AK3542" s="484"/>
      <c r="AL3542" s="485"/>
      <c r="AM3542" s="356">
        <f>SUM(P3536:Q3537,P3523:Q3531,P3519:Q3520,P3505:Q3512,P3502,P3490:Q3493,P3481:Q3484,P3473,P3463:Q3467,P3458,P3445:Q3451,P3440:Q3442,P3435,P3414:Q3417,P3405:Q3409,P3389:Q3399)</f>
        <v>0</v>
      </c>
      <c r="AN3542" s="356">
        <f>SUM(R3536:S3537,R3523:S3531,R3519:S3520,R3505:S3512,R3502,R3490:S3493,R3481:S3484,R3473,R3463:S3467,R3458,R3445:S3451,R3440:S3442,R3435,R3414:S3417,R3405:S3409,R3389:S3399)</f>
        <v>0</v>
      </c>
      <c r="AO3542" s="356">
        <f>SUM(T3536:U3537,T3523:U3531,T3519:U3520,T3505:U3512,T3502,T3490:U3493,T3481:U3484,T3473,T3463:U3467,T3458,T3445:U3451,T3440:U3442,T3435,T3414:U3417,T3405:U3409,T3389:U3399)</f>
        <v>0</v>
      </c>
      <c r="AP3542" s="356">
        <f t="shared" ref="AP3542" si="5659">SUM(V3536:V3537,V3523:V3531,V3519:V3520,V3505:V3512,V3502,V3490:V3493,V3481:V3484,V3473,V3463:V3467,V3458,V3445:V3451,V3440:V3442,V3435,V3414:V3417,V3405:V3409,V3389:V3399)</f>
        <v>0</v>
      </c>
      <c r="AQ3542" s="356">
        <f t="shared" ref="AQ3542" si="5660">SUM(W3536:W3537,W3523:W3531,W3519:W3520,W3505:W3512,W3502,W3490:W3493,W3481:W3484,W3473,W3463:W3467,W3458,W3445:W3451,W3440:W3442,W3435,W3414:W3417,W3405:W3409,W3389:W3399)</f>
        <v>0</v>
      </c>
      <c r="AR3542" s="356">
        <f t="shared" ref="AR3542" si="5661">SUM(X3536:X3537,X3523:X3531,X3519:X3520,X3505:X3512,X3502,X3490:X3493,X3481:X3484,X3473,X3463:X3467,X3458,X3445:X3451,X3440:X3442,X3435,X3414:X3417,X3405:X3409,X3389:X3399)</f>
        <v>0</v>
      </c>
      <c r="AS3542" s="356">
        <f t="shared" ref="AS3542" si="5662">SUM(Y3536:Y3537,Y3523:Y3531,Y3519:Y3520,Y3505:Y3512,Y3502,Y3490:Y3493,Y3481:Y3484,Y3473,Y3463:Y3467,Y3458,Y3445:Y3451,Y3440:Y3442,Y3435,Y3414:Y3417,Y3405:Y3409,Y3389:Y3399)</f>
        <v>0</v>
      </c>
      <c r="AT3542" s="356">
        <f t="shared" ref="AT3542" si="5663">SUM(Z3536:Z3537,Z3523:Z3531,Z3519:Z3520,Z3505:Z3512,Z3502,Z3490:Z3493,Z3481:Z3484,Z3473,Z3463:Z3467,Z3458,Z3445:Z3451,Z3440:Z3442,Z3435,Z3414:Z3417,Z3405:Z3409,Z3389:Z3399)</f>
        <v>0</v>
      </c>
      <c r="AU3542" s="356">
        <f t="shared" ref="AU3542" si="5664">SUM(AA3536:AA3537,AA3523:AA3531,AA3519:AA3520,AA3505:AA3512,AA3502,AA3490:AA3493,AA3481:AA3484,AA3473,AA3463:AA3467,AA3458,AA3445:AA3451,AA3440:AA3442,AA3435,AA3414:AA3417,AA3405:AA3409,AA3389:AA3399)</f>
        <v>0</v>
      </c>
      <c r="AV3542" s="356">
        <f t="shared" ref="AV3542" si="5665">SUM(AB3536:AB3537,AB3523:AB3531,AB3519:AB3520,AB3505:AB3512,AB3502,AB3490:AB3493,AB3481:AB3484,AB3473,AB3463:AB3467,AB3458,AB3445:AB3451,AB3440:AB3442,AB3435,AB3414:AB3417,AB3405:AB3409,AB3389:AB3399)</f>
        <v>0</v>
      </c>
      <c r="AW3542" s="356">
        <f t="shared" ref="AW3542" si="5666">SUM(AC3536:AC3537,AC3523:AC3531,AC3519:AC3520,AC3505:AC3512,AC3502,AC3490:AC3493,AC3481:AC3484,AC3473,AC3463:AC3467,AC3458,AC3445:AC3451,AC3440:AC3442,AC3435,AC3414:AC3417,AC3405:AC3409,AC3389:AC3399)</f>
        <v>0</v>
      </c>
      <c r="AX3542" s="356">
        <f t="shared" ref="AX3542" si="5667">SUM(AD3536:AD3537,AD3523:AD3531,AD3519:AD3520,AD3505:AD3512,AD3502,AD3490:AD3493,AD3481:AD3484,AD3473,AD3463:AD3467,AD3458,AD3445:AD3451,AD3440:AD3442,AD3435,AD3414:AD3417,AD3405:AD3409,AD3389:AD3399)</f>
        <v>0</v>
      </c>
      <c r="AY3542" s="356"/>
    </row>
    <row r="3543" spans="1:122" ht="15" customHeight="1" x14ac:dyDescent="0.2">
      <c r="B3543" s="535" t="str">
        <f>IF(AND(CA3539=0,CA3540=0),"",IF(AND(CA3539=0,CA3540&lt;&gt;0),"Verificar sumas por fila.",IF(AND(CA3539&lt;&gt;0,CA3540=0),"Error: Verificar sumas por desagregados.",IF(AND(CA3539&lt;&gt;0,CA3540&lt;&gt;0),"Error: Verificar sumas por fila. A demás, verificar sumas por desagregados.",))))</f>
        <v/>
      </c>
      <c r="C3543" s="535"/>
      <c r="D3543" s="535"/>
      <c r="E3543" s="535"/>
      <c r="F3543" s="535"/>
      <c r="G3543" s="535"/>
      <c r="H3543" s="535"/>
      <c r="I3543" s="535"/>
      <c r="J3543" s="535"/>
      <c r="K3543" s="535"/>
      <c r="L3543" s="535"/>
      <c r="M3543" s="535"/>
      <c r="N3543" s="535"/>
      <c r="O3543" s="535"/>
      <c r="P3543" s="535"/>
      <c r="Q3543" s="535"/>
      <c r="R3543" s="535"/>
      <c r="S3543" s="535"/>
      <c r="T3543" s="535"/>
      <c r="U3543" s="535"/>
      <c r="V3543" s="535"/>
      <c r="W3543" s="535"/>
      <c r="X3543" s="535"/>
      <c r="Y3543" s="535"/>
      <c r="Z3543" s="535"/>
      <c r="AA3543" s="535"/>
      <c r="AB3543" s="535"/>
      <c r="AC3543" s="535"/>
      <c r="AD3543" s="535"/>
      <c r="AE3543" s="109"/>
      <c r="AH3543" s="483" t="s">
        <v>2170</v>
      </c>
      <c r="AI3543" s="484"/>
      <c r="AJ3543" s="484"/>
      <c r="AK3543" s="484"/>
      <c r="AL3543" s="485"/>
      <c r="AM3543" s="230">
        <f>IF($AG$3378=$AH$3378,0,
IF(OR(
AND(AM3540=0,AM3541&gt;0),
AND(AM3540="NS",AM3542&gt;0),
AND(AM3540="NS",AM3542=0,AM3541=0)),1,
IF(OR(
AND(AM3541&gt;=2,AM3542&lt;AM3540),
AND(AM3540="NS",AM3542=0,AM3541&gt;0),
AM3540=AM3542),0,1)))</f>
        <v>0</v>
      </c>
      <c r="AN3543" s="230">
        <f t="shared" ref="AN3543:AX3543" si="5668">IF($AG$3378=$AH$3378,0,
IF(OR(
AND(AN3540=0,AN3541&gt;0),
AND(AN3540="NS",AN3542&gt;0),
AND(AN3540="NS",AN3542=0,AN3541=0)),1,
IF(OR(
AND(AN3541&gt;=2,AN3542&lt;AN3540),
AND(AN3540="NS",AN3542=0,AN3541&gt;0),
AN3540=AN3542),0,1)))</f>
        <v>0</v>
      </c>
      <c r="AO3543" s="230">
        <f t="shared" si="5668"/>
        <v>0</v>
      </c>
      <c r="AP3543" s="230">
        <f t="shared" si="5668"/>
        <v>0</v>
      </c>
      <c r="AQ3543" s="230">
        <f t="shared" si="5668"/>
        <v>0</v>
      </c>
      <c r="AR3543" s="230">
        <f t="shared" si="5668"/>
        <v>0</v>
      </c>
      <c r="AS3543" s="230">
        <f t="shared" si="5668"/>
        <v>0</v>
      </c>
      <c r="AT3543" s="230">
        <f t="shared" si="5668"/>
        <v>0</v>
      </c>
      <c r="AU3543" s="230">
        <f t="shared" si="5668"/>
        <v>0</v>
      </c>
      <c r="AV3543" s="230">
        <f t="shared" si="5668"/>
        <v>0</v>
      </c>
      <c r="AW3543" s="230">
        <f t="shared" si="5668"/>
        <v>0</v>
      </c>
      <c r="AX3543" s="230">
        <f t="shared" si="5668"/>
        <v>0</v>
      </c>
      <c r="AY3543" s="356">
        <f>SUM(AM3543:AX3543)</f>
        <v>0</v>
      </c>
    </row>
    <row r="3544" spans="1:122" ht="15" customHeight="1" x14ac:dyDescent="0.2">
      <c r="B3544" s="535" t="str">
        <f>IF(AND(AY3543=0,BM3538=0),"",IF(AND(AY3543&lt;&gt;0,BM3538=0),"Error: Verificar la consistencia con la pregunta 85.",IF(AND(AY3543=0,BM3538&lt;&gt;0),"Error: Verificar la consistencia de las respuestas con NA.","Error: Verificar la consistencia con la pregunta 85. A demás, debe verificar la consistencia de las respuestas con NA.")))</f>
        <v/>
      </c>
      <c r="C3544" s="535"/>
      <c r="D3544" s="535"/>
      <c r="E3544" s="535"/>
      <c r="F3544" s="535"/>
      <c r="G3544" s="535"/>
      <c r="H3544" s="535"/>
      <c r="I3544" s="535"/>
      <c r="J3544" s="535"/>
      <c r="K3544" s="535"/>
      <c r="L3544" s="535"/>
      <c r="M3544" s="535"/>
      <c r="N3544" s="535"/>
      <c r="O3544" s="535"/>
      <c r="P3544" s="535"/>
      <c r="Q3544" s="535"/>
      <c r="R3544" s="535"/>
      <c r="S3544" s="535"/>
      <c r="T3544" s="535"/>
      <c r="U3544" s="535"/>
      <c r="V3544" s="535"/>
      <c r="W3544" s="535"/>
      <c r="X3544" s="535"/>
      <c r="Y3544" s="535"/>
      <c r="Z3544" s="535"/>
      <c r="AA3544" s="535"/>
      <c r="AB3544" s="535"/>
      <c r="AC3544" s="535"/>
      <c r="AD3544" s="535"/>
      <c r="AE3544" s="109"/>
    </row>
    <row r="3545" spans="1:122" ht="24" customHeight="1" x14ac:dyDescent="0.2">
      <c r="A3545" s="36" t="s">
        <v>1524</v>
      </c>
      <c r="B3545" s="636" t="s">
        <v>1739</v>
      </c>
      <c r="C3545" s="636"/>
      <c r="D3545" s="636"/>
      <c r="E3545" s="636"/>
      <c r="F3545" s="636"/>
      <c r="G3545" s="636"/>
      <c r="H3545" s="636"/>
      <c r="I3545" s="636"/>
      <c r="J3545" s="636"/>
      <c r="K3545" s="636"/>
      <c r="L3545" s="636"/>
      <c r="M3545" s="636"/>
      <c r="N3545" s="636"/>
      <c r="O3545" s="636"/>
      <c r="P3545" s="636"/>
      <c r="Q3545" s="636"/>
      <c r="R3545" s="636"/>
      <c r="S3545" s="636"/>
      <c r="T3545" s="636"/>
      <c r="U3545" s="636"/>
      <c r="V3545" s="636"/>
      <c r="W3545" s="636"/>
      <c r="X3545" s="636"/>
      <c r="Y3545" s="636"/>
      <c r="Z3545" s="636"/>
      <c r="AA3545" s="636"/>
      <c r="AB3545" s="636"/>
      <c r="AC3545" s="636"/>
      <c r="AD3545" s="636"/>
      <c r="AE3545" s="109"/>
      <c r="AG3545" s="90" t="s">
        <v>2032</v>
      </c>
      <c r="AH3545" s="90" t="s">
        <v>2072</v>
      </c>
      <c r="AI3545" s="90" t="s">
        <v>2073</v>
      </c>
      <c r="AJ3545" s="90" t="s">
        <v>2045</v>
      </c>
      <c r="AK3545" s="90" t="s">
        <v>2074</v>
      </c>
      <c r="AL3545" s="90" t="s">
        <v>2075</v>
      </c>
      <c r="AM3545" s="90" t="s">
        <v>2102</v>
      </c>
    </row>
    <row r="3546" spans="1:122" ht="36" customHeight="1" x14ac:dyDescent="0.2">
      <c r="C3546" s="619" t="s">
        <v>1727</v>
      </c>
      <c r="D3546" s="619"/>
      <c r="E3546" s="619"/>
      <c r="F3546" s="619"/>
      <c r="G3546" s="619"/>
      <c r="H3546" s="619"/>
      <c r="I3546" s="619"/>
      <c r="J3546" s="619"/>
      <c r="K3546" s="619"/>
      <c r="L3546" s="619"/>
      <c r="M3546" s="619"/>
      <c r="N3546" s="619"/>
      <c r="O3546" s="619"/>
      <c r="P3546" s="619"/>
      <c r="Q3546" s="619"/>
      <c r="R3546" s="619"/>
      <c r="S3546" s="619"/>
      <c r="T3546" s="619"/>
      <c r="U3546" s="619"/>
      <c r="V3546" s="619"/>
      <c r="W3546" s="619"/>
      <c r="X3546" s="619"/>
      <c r="Y3546" s="619"/>
      <c r="Z3546" s="619"/>
      <c r="AA3546" s="619"/>
      <c r="AB3546" s="619"/>
      <c r="AC3546" s="619"/>
      <c r="AD3546" s="619"/>
      <c r="AE3546" s="109"/>
      <c r="AG3546" s="90">
        <f>COUNTBLANK(P3557:AD3705)</f>
        <v>2235</v>
      </c>
      <c r="AH3546" s="90">
        <v>2235</v>
      </c>
      <c r="AI3546" s="90">
        <v>447</v>
      </c>
      <c r="AJ3546" s="90">
        <f>COUNTBLANK(P3557:AD3557)</f>
        <v>15</v>
      </c>
      <c r="AK3546" s="90">
        <v>15</v>
      </c>
      <c r="AL3546" s="90">
        <v>3</v>
      </c>
      <c r="AM3546" s="90">
        <v>14</v>
      </c>
    </row>
    <row r="3547" spans="1:122" ht="24" customHeight="1" x14ac:dyDescent="0.2">
      <c r="C3547" s="619" t="s">
        <v>1304</v>
      </c>
      <c r="D3547" s="619"/>
      <c r="E3547" s="619"/>
      <c r="F3547" s="619"/>
      <c r="G3547" s="619"/>
      <c r="H3547" s="619"/>
      <c r="I3547" s="619"/>
      <c r="J3547" s="619"/>
      <c r="K3547" s="619"/>
      <c r="L3547" s="619"/>
      <c r="M3547" s="619"/>
      <c r="N3547" s="619"/>
      <c r="O3547" s="619"/>
      <c r="P3547" s="619"/>
      <c r="Q3547" s="619"/>
      <c r="R3547" s="619"/>
      <c r="S3547" s="619"/>
      <c r="T3547" s="619"/>
      <c r="U3547" s="619"/>
      <c r="V3547" s="619"/>
      <c r="W3547" s="619"/>
      <c r="X3547" s="619"/>
      <c r="Y3547" s="619"/>
      <c r="Z3547" s="619"/>
      <c r="AA3547" s="619"/>
      <c r="AB3547" s="619"/>
      <c r="AC3547" s="619"/>
      <c r="AD3547" s="619"/>
      <c r="AE3547" s="109"/>
    </row>
    <row r="3548" spans="1:122" ht="24" customHeight="1" x14ac:dyDescent="0.2">
      <c r="C3548" s="619" t="s">
        <v>1992</v>
      </c>
      <c r="D3548" s="619"/>
      <c r="E3548" s="619"/>
      <c r="F3548" s="619"/>
      <c r="G3548" s="619"/>
      <c r="H3548" s="619"/>
      <c r="I3548" s="619"/>
      <c r="J3548" s="619"/>
      <c r="K3548" s="619"/>
      <c r="L3548" s="619"/>
      <c r="M3548" s="619"/>
      <c r="N3548" s="619"/>
      <c r="O3548" s="619"/>
      <c r="P3548" s="619"/>
      <c r="Q3548" s="619"/>
      <c r="R3548" s="619"/>
      <c r="S3548" s="619"/>
      <c r="T3548" s="619"/>
      <c r="U3548" s="619"/>
      <c r="V3548" s="619"/>
      <c r="W3548" s="619"/>
      <c r="X3548" s="619"/>
      <c r="Y3548" s="619"/>
      <c r="Z3548" s="619"/>
      <c r="AA3548" s="619"/>
      <c r="AB3548" s="619"/>
      <c r="AC3548" s="619"/>
      <c r="AD3548" s="619"/>
      <c r="AE3548" s="109"/>
    </row>
    <row r="3549" spans="1:122" ht="24" customHeight="1" x14ac:dyDescent="0.2">
      <c r="C3549" s="619" t="s">
        <v>1730</v>
      </c>
      <c r="D3549" s="619"/>
      <c r="E3549" s="619"/>
      <c r="F3549" s="619"/>
      <c r="G3549" s="619"/>
      <c r="H3549" s="619"/>
      <c r="I3549" s="619"/>
      <c r="J3549" s="619"/>
      <c r="K3549" s="619"/>
      <c r="L3549" s="619"/>
      <c r="M3549" s="619"/>
      <c r="N3549" s="619"/>
      <c r="O3549" s="619"/>
      <c r="P3549" s="619"/>
      <c r="Q3549" s="619"/>
      <c r="R3549" s="619"/>
      <c r="S3549" s="619"/>
      <c r="T3549" s="619"/>
      <c r="U3549" s="619"/>
      <c r="V3549" s="619"/>
      <c r="W3549" s="619"/>
      <c r="X3549" s="619"/>
      <c r="Y3549" s="619"/>
      <c r="Z3549" s="619"/>
      <c r="AA3549" s="619"/>
      <c r="AB3549" s="619"/>
      <c r="AC3549" s="619"/>
      <c r="AD3549" s="619"/>
      <c r="AE3549" s="109"/>
    </row>
    <row r="3550" spans="1:122" ht="24" customHeight="1" x14ac:dyDescent="0.2">
      <c r="C3550" s="1012" t="s">
        <v>1968</v>
      </c>
      <c r="D3550" s="1012"/>
      <c r="E3550" s="1012"/>
      <c r="F3550" s="1012"/>
      <c r="G3550" s="1012"/>
      <c r="H3550" s="1012"/>
      <c r="I3550" s="1012"/>
      <c r="J3550" s="1012"/>
      <c r="K3550" s="1012"/>
      <c r="L3550" s="1012"/>
      <c r="M3550" s="1012"/>
      <c r="N3550" s="1012"/>
      <c r="O3550" s="1012"/>
      <c r="P3550" s="1012"/>
      <c r="Q3550" s="1012"/>
      <c r="R3550" s="1012"/>
      <c r="S3550" s="1012"/>
      <c r="T3550" s="1012"/>
      <c r="U3550" s="1012"/>
      <c r="V3550" s="1012"/>
      <c r="W3550" s="1012"/>
      <c r="X3550" s="1012"/>
      <c r="Y3550" s="1012"/>
      <c r="Z3550" s="1012"/>
      <c r="AA3550" s="1012"/>
      <c r="AB3550" s="1012"/>
      <c r="AC3550" s="1012"/>
      <c r="AD3550" s="1012"/>
      <c r="AE3550" s="109"/>
    </row>
    <row r="3551" spans="1:122" ht="24" customHeight="1" x14ac:dyDescent="0.2">
      <c r="C3551" s="619" t="s">
        <v>1985</v>
      </c>
      <c r="D3551" s="619"/>
      <c r="E3551" s="619"/>
      <c r="F3551" s="619"/>
      <c r="G3551" s="619"/>
      <c r="H3551" s="619"/>
      <c r="I3551" s="619"/>
      <c r="J3551" s="619"/>
      <c r="K3551" s="619"/>
      <c r="L3551" s="619"/>
      <c r="M3551" s="619"/>
      <c r="N3551" s="619"/>
      <c r="O3551" s="619"/>
      <c r="P3551" s="619"/>
      <c r="Q3551" s="619"/>
      <c r="R3551" s="619"/>
      <c r="S3551" s="619"/>
      <c r="T3551" s="619"/>
      <c r="U3551" s="619"/>
      <c r="V3551" s="619"/>
      <c r="W3551" s="619"/>
      <c r="X3551" s="619"/>
      <c r="Y3551" s="619"/>
      <c r="Z3551" s="619"/>
      <c r="AA3551" s="619"/>
      <c r="AB3551" s="619"/>
      <c r="AC3551" s="619"/>
      <c r="AD3551" s="619"/>
      <c r="AE3551" s="109"/>
    </row>
    <row r="3552" spans="1:122" ht="15" customHeight="1" x14ac:dyDescent="0.2">
      <c r="C3552" s="154"/>
      <c r="D3552" s="154"/>
      <c r="E3552" s="154"/>
      <c r="F3552" s="154"/>
      <c r="G3552" s="154"/>
      <c r="H3552" s="154"/>
      <c r="I3552" s="154"/>
      <c r="J3552" s="154"/>
      <c r="K3552" s="154"/>
      <c r="L3552" s="154"/>
      <c r="M3552" s="154"/>
      <c r="N3552" s="154"/>
      <c r="O3552" s="154"/>
      <c r="P3552" s="154"/>
      <c r="Q3552" s="154"/>
      <c r="R3552" s="154"/>
      <c r="S3552" s="154"/>
      <c r="T3552" s="154"/>
      <c r="U3552" s="154"/>
      <c r="V3552" s="154"/>
      <c r="W3552" s="154"/>
      <c r="X3552" s="154"/>
      <c r="Y3552" s="154"/>
      <c r="Z3552" s="154"/>
      <c r="AA3552" s="154"/>
      <c r="AB3552" s="154"/>
      <c r="AC3552" s="154"/>
      <c r="AD3552" s="154"/>
      <c r="AE3552" s="109"/>
    </row>
    <row r="3553" spans="1:106" ht="36" customHeight="1" x14ac:dyDescent="0.2">
      <c r="C3553" s="609" t="s">
        <v>376</v>
      </c>
      <c r="D3553" s="609"/>
      <c r="E3553" s="609"/>
      <c r="F3553" s="609"/>
      <c r="G3553" s="609" t="s">
        <v>377</v>
      </c>
      <c r="H3553" s="609"/>
      <c r="I3553" s="546" t="s">
        <v>378</v>
      </c>
      <c r="J3553" s="547"/>
      <c r="K3553" s="547"/>
      <c r="L3553" s="547"/>
      <c r="M3553" s="547"/>
      <c r="N3553" s="547"/>
      <c r="O3553" s="548"/>
      <c r="P3553" s="737" t="s">
        <v>1228</v>
      </c>
      <c r="Q3553" s="738"/>
      <c r="R3553" s="738"/>
      <c r="S3553" s="738"/>
      <c r="T3553" s="738"/>
      <c r="U3553" s="738"/>
      <c r="V3553" s="738"/>
      <c r="W3553" s="738"/>
      <c r="X3553" s="738"/>
      <c r="Y3553" s="738"/>
      <c r="Z3553" s="738"/>
      <c r="AA3553" s="738"/>
      <c r="AB3553" s="738"/>
      <c r="AC3553" s="738"/>
      <c r="AD3553" s="739"/>
      <c r="AE3553" s="109"/>
    </row>
    <row r="3554" spans="1:106" ht="15" customHeight="1" x14ac:dyDescent="0.2">
      <c r="C3554" s="609"/>
      <c r="D3554" s="609"/>
      <c r="E3554" s="609"/>
      <c r="F3554" s="609"/>
      <c r="G3554" s="609"/>
      <c r="H3554" s="609"/>
      <c r="I3554" s="734"/>
      <c r="J3554" s="735"/>
      <c r="K3554" s="735"/>
      <c r="L3554" s="735"/>
      <c r="M3554" s="735"/>
      <c r="N3554" s="735"/>
      <c r="O3554" s="736"/>
      <c r="P3554" s="514" t="s">
        <v>80</v>
      </c>
      <c r="Q3554" s="515"/>
      <c r="R3554" s="520" t="s">
        <v>81</v>
      </c>
      <c r="S3554" s="521"/>
      <c r="T3554" s="520" t="s">
        <v>82</v>
      </c>
      <c r="U3554" s="521"/>
      <c r="V3554" s="744" t="s">
        <v>804</v>
      </c>
      <c r="W3554" s="745"/>
      <c r="X3554" s="746"/>
      <c r="Y3554" s="537" t="s">
        <v>829</v>
      </c>
      <c r="Z3554" s="538"/>
      <c r="AA3554" s="538"/>
      <c r="AB3554" s="538"/>
      <c r="AC3554" s="538"/>
      <c r="AD3554" s="539"/>
      <c r="AE3554" s="109"/>
    </row>
    <row r="3555" spans="1:106" ht="24" customHeight="1" x14ac:dyDescent="0.2">
      <c r="A3555" s="109"/>
      <c r="B3555" s="109"/>
      <c r="C3555" s="609"/>
      <c r="D3555" s="609"/>
      <c r="E3555" s="609"/>
      <c r="F3555" s="609"/>
      <c r="G3555" s="609"/>
      <c r="H3555" s="609"/>
      <c r="I3555" s="734"/>
      <c r="J3555" s="735"/>
      <c r="K3555" s="735"/>
      <c r="L3555" s="735"/>
      <c r="M3555" s="735"/>
      <c r="N3555" s="735"/>
      <c r="O3555" s="736"/>
      <c r="P3555" s="516"/>
      <c r="Q3555" s="517"/>
      <c r="R3555" s="522"/>
      <c r="S3555" s="523"/>
      <c r="T3555" s="522"/>
      <c r="U3555" s="523"/>
      <c r="V3555" s="509"/>
      <c r="W3555" s="510"/>
      <c r="X3555" s="747"/>
      <c r="Y3555" s="537" t="s">
        <v>1225</v>
      </c>
      <c r="Z3555" s="538"/>
      <c r="AA3555" s="539"/>
      <c r="AB3555" s="537" t="s">
        <v>805</v>
      </c>
      <c r="AC3555" s="538"/>
      <c r="AD3555" s="539"/>
      <c r="AE3555" s="109"/>
      <c r="AI3555" s="561" t="s">
        <v>80</v>
      </c>
      <c r="AJ3555" s="561"/>
      <c r="AK3555" s="561"/>
      <c r="AL3555" s="561"/>
      <c r="AM3555" s="561"/>
      <c r="AN3555" s="561" t="s">
        <v>81</v>
      </c>
      <c r="AO3555" s="561"/>
      <c r="AP3555" s="561"/>
      <c r="AQ3555" s="561"/>
      <c r="AR3555" s="561"/>
      <c r="AS3555" s="561" t="s">
        <v>82</v>
      </c>
      <c r="AT3555" s="561"/>
      <c r="AU3555" s="561"/>
      <c r="AV3555" s="561"/>
      <c r="AW3555" s="561"/>
      <c r="AX3555" s="561" t="s">
        <v>804</v>
      </c>
      <c r="AY3555" s="561"/>
      <c r="AZ3555" s="561"/>
      <c r="BA3555" s="561"/>
      <c r="BB3555" s="561"/>
      <c r="BC3555" s="561" t="s">
        <v>1225</v>
      </c>
      <c r="BD3555" s="561"/>
      <c r="BE3555" s="561"/>
      <c r="BF3555" s="561"/>
      <c r="BG3555" s="561"/>
      <c r="BH3555" s="561" t="s">
        <v>805</v>
      </c>
      <c r="BI3555" s="561"/>
      <c r="BJ3555" s="561"/>
      <c r="BK3555" s="561"/>
      <c r="BL3555" s="561"/>
      <c r="CO3555" s="513"/>
      <c r="CP3555" s="531" t="s">
        <v>80</v>
      </c>
      <c r="CQ3555" s="520" t="s">
        <v>81</v>
      </c>
      <c r="CR3555" s="520" t="s">
        <v>82</v>
      </c>
      <c r="CS3555" s="532" t="s">
        <v>804</v>
      </c>
      <c r="CT3555" s="533"/>
      <c r="CU3555" s="534"/>
      <c r="CV3555" s="532" t="s">
        <v>2274</v>
      </c>
      <c r="CW3555" s="533"/>
      <c r="CX3555" s="534"/>
      <c r="CY3555" s="532" t="s">
        <v>2275</v>
      </c>
      <c r="CZ3555" s="533"/>
      <c r="DA3555" s="534"/>
    </row>
    <row r="3556" spans="1:106" ht="43.5" customHeight="1" x14ac:dyDescent="0.2">
      <c r="A3556" s="109"/>
      <c r="B3556" s="109"/>
      <c r="C3556" s="609"/>
      <c r="D3556" s="609"/>
      <c r="E3556" s="609"/>
      <c r="F3556" s="609"/>
      <c r="G3556" s="609"/>
      <c r="H3556" s="609"/>
      <c r="I3556" s="549"/>
      <c r="J3556" s="550"/>
      <c r="K3556" s="550"/>
      <c r="L3556" s="550"/>
      <c r="M3556" s="550"/>
      <c r="N3556" s="550"/>
      <c r="O3556" s="551"/>
      <c r="P3556" s="516"/>
      <c r="Q3556" s="517"/>
      <c r="R3556" s="522"/>
      <c r="S3556" s="523"/>
      <c r="T3556" s="522"/>
      <c r="U3556" s="523"/>
      <c r="V3556" s="180" t="s">
        <v>108</v>
      </c>
      <c r="W3556" s="55" t="s">
        <v>81</v>
      </c>
      <c r="X3556" s="55" t="s">
        <v>82</v>
      </c>
      <c r="Y3556" s="180" t="s">
        <v>108</v>
      </c>
      <c r="Z3556" s="55" t="s">
        <v>81</v>
      </c>
      <c r="AA3556" s="55" t="s">
        <v>82</v>
      </c>
      <c r="AB3556" s="180" t="s">
        <v>108</v>
      </c>
      <c r="AC3556" s="55" t="s">
        <v>81</v>
      </c>
      <c r="AD3556" s="55" t="s">
        <v>82</v>
      </c>
      <c r="AE3556" s="109"/>
      <c r="AG3556" s="230" t="s">
        <v>2032</v>
      </c>
      <c r="AH3556" s="229" t="s">
        <v>2035</v>
      </c>
      <c r="AI3556" s="229" t="s">
        <v>80</v>
      </c>
      <c r="AJ3556" s="229" t="s">
        <v>2029</v>
      </c>
      <c r="AK3556" s="229" t="s">
        <v>2078</v>
      </c>
      <c r="AL3556" s="229" t="s">
        <v>2058</v>
      </c>
      <c r="AM3556" s="358" t="s">
        <v>2077</v>
      </c>
      <c r="AN3556" s="229" t="s">
        <v>2100</v>
      </c>
      <c r="AO3556" s="229" t="s">
        <v>2029</v>
      </c>
      <c r="AP3556" s="229" t="s">
        <v>2078</v>
      </c>
      <c r="AQ3556" s="229" t="s">
        <v>2058</v>
      </c>
      <c r="AR3556" s="358" t="s">
        <v>2077</v>
      </c>
      <c r="AS3556" s="229" t="s">
        <v>2101</v>
      </c>
      <c r="AT3556" s="229" t="s">
        <v>2029</v>
      </c>
      <c r="AU3556" s="229" t="s">
        <v>2078</v>
      </c>
      <c r="AV3556" s="229" t="s">
        <v>2058</v>
      </c>
      <c r="AW3556" s="358" t="s">
        <v>2077</v>
      </c>
      <c r="AX3556" s="229" t="s">
        <v>80</v>
      </c>
      <c r="AY3556" s="229" t="s">
        <v>2029</v>
      </c>
      <c r="AZ3556" s="229" t="s">
        <v>2078</v>
      </c>
      <c r="BA3556" s="229" t="s">
        <v>2058</v>
      </c>
      <c r="BB3556" s="358" t="s">
        <v>2077</v>
      </c>
      <c r="BC3556" s="229" t="s">
        <v>80</v>
      </c>
      <c r="BD3556" s="229" t="s">
        <v>2029</v>
      </c>
      <c r="BE3556" s="229" t="s">
        <v>2078</v>
      </c>
      <c r="BF3556" s="229" t="s">
        <v>2058</v>
      </c>
      <c r="BG3556" s="358" t="s">
        <v>2077</v>
      </c>
      <c r="BH3556" s="229" t="s">
        <v>80</v>
      </c>
      <c r="BI3556" s="229" t="s">
        <v>2029</v>
      </c>
      <c r="BJ3556" s="229" t="s">
        <v>2078</v>
      </c>
      <c r="BK3556" s="229" t="s">
        <v>2058</v>
      </c>
      <c r="BL3556" s="358" t="s">
        <v>2077</v>
      </c>
      <c r="BM3556" s="229" t="s">
        <v>2103</v>
      </c>
      <c r="CO3556" s="513"/>
      <c r="CP3556" s="531"/>
      <c r="CQ3556" s="524"/>
      <c r="CR3556" s="524"/>
      <c r="CS3556" s="366" t="s">
        <v>108</v>
      </c>
      <c r="CT3556" s="369" t="s">
        <v>81</v>
      </c>
      <c r="CU3556" s="369" t="s">
        <v>82</v>
      </c>
      <c r="CV3556" s="366" t="s">
        <v>108</v>
      </c>
      <c r="CW3556" s="369" t="s">
        <v>81</v>
      </c>
      <c r="CX3556" s="369" t="s">
        <v>82</v>
      </c>
      <c r="CY3556" s="366" t="s">
        <v>108</v>
      </c>
      <c r="CZ3556" s="369" t="s">
        <v>81</v>
      </c>
      <c r="DA3556" s="369" t="s">
        <v>82</v>
      </c>
    </row>
    <row r="3557" spans="1:106" ht="15" customHeight="1" x14ac:dyDescent="0.25">
      <c r="A3557" s="109"/>
      <c r="B3557" s="109"/>
      <c r="C3557" s="740" t="s">
        <v>390</v>
      </c>
      <c r="D3557" s="514" t="s">
        <v>389</v>
      </c>
      <c r="E3557" s="582"/>
      <c r="F3557" s="515"/>
      <c r="G3557" s="629" t="s">
        <v>379</v>
      </c>
      <c r="H3557" s="629"/>
      <c r="I3557" s="587" t="s">
        <v>384</v>
      </c>
      <c r="J3557" s="588"/>
      <c r="K3557" s="588"/>
      <c r="L3557" s="588"/>
      <c r="M3557" s="588"/>
      <c r="N3557" s="588"/>
      <c r="O3557" s="589"/>
      <c r="P3557" s="590"/>
      <c r="Q3557" s="591"/>
      <c r="R3557" s="590"/>
      <c r="S3557" s="591"/>
      <c r="T3557" s="590"/>
      <c r="U3557" s="591"/>
      <c r="V3557" s="206"/>
      <c r="W3557" s="206"/>
      <c r="X3557" s="206"/>
      <c r="Y3557" s="206"/>
      <c r="Z3557" s="206"/>
      <c r="AA3557" s="206"/>
      <c r="AB3557" s="206"/>
      <c r="AC3557" s="206"/>
      <c r="AD3557" s="206"/>
      <c r="AE3557" s="109"/>
      <c r="AG3557" s="130">
        <f>COUNTBLANK(P3557:AD3557)</f>
        <v>15</v>
      </c>
      <c r="AH3557" s="90">
        <f>IF($AG$3546=$AH$3546,0,IF(
AND(P3557&lt;&gt;"NA",AG3557=$AL$3378),0,IF(
AND(P3557="NA",AG3557=$AM$3378),0,1)))</f>
        <v>0</v>
      </c>
      <c r="AI3557" s="130">
        <f>P3557</f>
        <v>0</v>
      </c>
      <c r="AJ3557" s="130">
        <f>COUNTIF(R3557:U3557,"NS")</f>
        <v>0</v>
      </c>
      <c r="AK3557" s="130">
        <f>SUM(R3557:U3557)</f>
        <v>0</v>
      </c>
      <c r="AL3557" s="130">
        <f>COUNTIF(P3557:U3557,"NA")</f>
        <v>0</v>
      </c>
      <c r="AM3557" s="359">
        <f>IF($AG$3546=$AH$3546,0,
IF(OR(
AND(AI3557=0,AJ3557&gt;0),
AND(AI3557="NS",AK3557&gt;0),
AND(AI3557="NS",AK3557=0,AJ3557=0)),1,
IF(OR(
AND(AI3557&gt;0,AJ3557=2),
AND(AI3557="NS",AJ3557=2),
AND(AI3557="NS",AK3557=0,AJ3557&gt;0),
AI3557=AK3557,
AND(AI3557="NA",AJ3557=0,AK3557=0,AL3557&gt;0)),0,
IF(
AND(AI3557="NA",AG3557=$AM$1789),0,1))))</f>
        <v>0</v>
      </c>
      <c r="AN3557" s="130">
        <f>R3557</f>
        <v>0</v>
      </c>
      <c r="AO3557" s="130">
        <f>SUM(COUNTIF(W3557,"NS"),COUNTIF(Z3557,"ns"),COUNTIF(AC3557,"ns"))</f>
        <v>0</v>
      </c>
      <c r="AP3557" s="130">
        <f>SUM(W3557,Z3557,AC3557)</f>
        <v>0</v>
      </c>
      <c r="AQ3557" s="130">
        <f>SUM(COUNTIF(W3557,"NA"),COUNTIF(Z3557,"NA"),COUNTIF(AC3557,"NA"))</f>
        <v>0</v>
      </c>
      <c r="AR3557" s="359">
        <f>IF($AG$3546=$AH$3546,0,
IF(OR(
AND(AN3557=0,AO3557&gt;0),
AND(AN3557="NS",AP3557&gt;0),
AND(AN3557="NS",AP3557=0,AO3557=0)),1,
IF(OR(
AND(AO3557&gt;=2,AP3557&lt;AN3557),
AND(AN3557="NS",AP3557=0,AO3557&gt;0),
AN3557=AP3557,
AND(AN3557="NA",AO3557=0,AP3557=0,AQ3557&gt;0)),0,1)))</f>
        <v>0</v>
      </c>
      <c r="AS3557" s="130">
        <f>T3557</f>
        <v>0</v>
      </c>
      <c r="AT3557" s="130">
        <f>SUM(COUNTIF(X3557,"NS"),COUNTIF(AA3557,"ns"),COUNTIF(AD3557,"ns"))</f>
        <v>0</v>
      </c>
      <c r="AU3557" s="130">
        <f>SUM(X3557,AA3557,AD3557)</f>
        <v>0</v>
      </c>
      <c r="AV3557" s="130">
        <f>SUM(COUNTIF(X3557,"NA"),COUNTIF(AA3557,"NA"),COUNTIF(AD3557,"NA"))</f>
        <v>0</v>
      </c>
      <c r="AW3557" s="359">
        <f>IF($AG$3546=$AH$3546,0,
IF(OR(
AND(AS3557=0,AT3557&gt;0),
AND(AS3557="NS",AU3557&gt;0),
AND(AS3557="NS",AU3557=0,AT3557=0)),1,
IF(OR(
AND(AT3557&gt;=2,AU3557&lt;AS3557),
AND(AS3557="NS",AU3557=0,AT3557&gt;0),
AS3557=AU3557,
AND(AS3557="NA",AT3557=0,AU3557=0,AV3557&gt;0)),0,1)))</f>
        <v>0</v>
      </c>
      <c r="AX3557" s="130">
        <f>V3557</f>
        <v>0</v>
      </c>
      <c r="AY3557" s="130">
        <f>COUNTIF(W3557:X3557,"NS")</f>
        <v>0</v>
      </c>
      <c r="AZ3557" s="130">
        <f>SUM(W3557:X3557)</f>
        <v>0</v>
      </c>
      <c r="BA3557" s="130">
        <f>COUNTIF(W3557:X3557,"NA")</f>
        <v>0</v>
      </c>
      <c r="BB3557" s="359">
        <f t="shared" ref="BB3557:BB3620" si="5669">IF($AG$3546=$AH$3546,0,
IF(OR(
AND(AX3557=0,AY3557&gt;0),
AND(AX3557="NS",AZ3557&gt;0),
AND(AX3557="NS",AZ3557=0,AY3557=0)),1,
IF(OR(
AND(AX3557&gt;0,AY3557=2),
AND(AX3557="NS",AY3557=2),
AND(AX3557="NS",AZ3557=0,AY3557&gt;0),
AX3557=AZ3557,
AND(AX3557="NA",AY3557=0,AZ3557=0,BA3557&gt;0)),0,
IF(
AND(AX3557="NA",AV3557=$AM$1789),0,1))))</f>
        <v>0</v>
      </c>
      <c r="BC3557" s="130">
        <f>Y3557</f>
        <v>0</v>
      </c>
      <c r="BD3557" s="130">
        <f>COUNTIF(Z3557:AA3557,"NS")</f>
        <v>0</v>
      </c>
      <c r="BE3557" s="130">
        <f>SUM(Z3557:AA3557)</f>
        <v>0</v>
      </c>
      <c r="BF3557" s="130">
        <f>COUNTIF(Z3557:AA3557,"NA")</f>
        <v>0</v>
      </c>
      <c r="BG3557" s="359">
        <f t="shared" ref="BG3557:BG3620" si="5670">IF($AG$3546=$AH$3546,0,
IF(OR(
AND(BC3557=0,BD3557&gt;0),
AND(BC3557="NS",BE3557&gt;0),
AND(BC3557="NS",BE3557=0,BD3557=0)),1,
IF(OR(
AND(BC3557&gt;0,BD3557=2),
AND(BC3557="NS",BD3557=2),
AND(BC3557="NS",BE3557=0,BD3557&gt;0),
BC3557=BE3557,
AND(BC3557="NA",BD3557=0,BE3557=0,BF3557&gt;0)),0,
IF(
AND(BC3557="NA",BA3557=$AM$1789),0,1))))</f>
        <v>0</v>
      </c>
      <c r="BH3557" s="130">
        <f>AB3557</f>
        <v>0</v>
      </c>
      <c r="BI3557" s="130">
        <f>COUNTIF(AC3557:AD3557,"NS")</f>
        <v>0</v>
      </c>
      <c r="BJ3557" s="130">
        <f>SUM(AC3557:AD3557)</f>
        <v>0</v>
      </c>
      <c r="BK3557" s="130">
        <f>COUNTIF(AC3557:AD3557,"NA")</f>
        <v>0</v>
      </c>
      <c r="BL3557" s="359">
        <f t="shared" ref="BL3557:BL3620" si="5671">IF($AG$3546=$AH$3546,0,
IF(OR(
AND(BH3557=0,BI3557&gt;0),
AND(BH3557="NS",BJ3557&gt;0),
AND(BH3557="NS",BJ3557=0,BI3557=0)),1,
IF(OR(
AND(BH3557&gt;0,BI3557=2),
AND(BH3557="NS",BI3557=2),
AND(BH3557="NS",BJ3557=0,BI3557&gt;0),
BH3557=BJ3557,
AND(BH3557="NA",BI3557=0,BJ3557=0,BK3557&gt;0)),0,
IF(
AND(BH3557="NA",BF3557=$AM$1789),0,1))))</f>
        <v>0</v>
      </c>
      <c r="BM3557" s="90">
        <f>IF($AG$3546=$AH$3546,0,IF(AND(AI3557="NA",AG3557&lt;$AM$3546),1,0))</f>
        <v>0</v>
      </c>
      <c r="CO3557" s="297" t="s">
        <v>2171</v>
      </c>
      <c r="CP3557" s="297">
        <f>IF(AND(SUM(P3557:Q3561)=0,COUNTIF(P3557:Q3561,"NS")&gt;0),"NS",SUM(P3557:Q3561))</f>
        <v>0</v>
      </c>
      <c r="CQ3557" s="297">
        <f>IF(AND(SUM(R3557:S3561)=0,COUNTIF(R3557:S3561,"NS")&gt;0),"NS",SUM(R3557:S3561))</f>
        <v>0</v>
      </c>
      <c r="CR3557" s="297">
        <f>IF(AND(SUM(T3557:U3561)=0,COUNTIF(T3557:U3561,"NS")&gt;0),"NS",SUM(T3557:U3561))</f>
        <v>0</v>
      </c>
      <c r="CS3557" s="297">
        <f t="shared" ref="CS3557" si="5672">IF(AND(SUM(V3557:V3561)=0,COUNTIF(V3557:V3561,"NS")&gt;0),"NS",SUM(V3557:V3561))</f>
        <v>0</v>
      </c>
      <c r="CT3557" s="297">
        <f t="shared" ref="CT3557" si="5673">IF(AND(SUM(W3557:W3561)=0,COUNTIF(W3557:W3561,"NS")&gt;0),"NS",SUM(W3557:W3561))</f>
        <v>0</v>
      </c>
      <c r="CU3557" s="297">
        <f t="shared" ref="CU3557" si="5674">IF(AND(SUM(X3557:X3561)=0,COUNTIF(X3557:X3561,"NS")&gt;0),"NS",SUM(X3557:X3561))</f>
        <v>0</v>
      </c>
      <c r="CV3557" s="297">
        <f t="shared" ref="CV3557" si="5675">IF(AND(SUM(Y3557:Y3561)=0,COUNTIF(Y3557:Y3561,"NS")&gt;0),"NS",SUM(Y3557:Y3561))</f>
        <v>0</v>
      </c>
      <c r="CW3557" s="297">
        <f t="shared" ref="CW3557" si="5676">IF(AND(SUM(Z3557:Z3561)=0,COUNTIF(Z3557:Z3561,"NS")&gt;0),"NS",SUM(Z3557:Z3561))</f>
        <v>0</v>
      </c>
      <c r="CX3557" s="297">
        <f t="shared" ref="CX3557" si="5677">IF(AND(SUM(AA3557:AA3561)=0,COUNTIF(AA3557:AA3561,"NS")&gt;0),"NS",SUM(AA3557:AA3561))</f>
        <v>0</v>
      </c>
      <c r="CY3557" s="297">
        <f t="shared" ref="CY3557" si="5678">IF(AND(SUM(AB3557:AB3561)=0,COUNTIF(AB3557:AB3561,"NS")&gt;0),"NS",SUM(AB3557:AB3561))</f>
        <v>0</v>
      </c>
      <c r="CZ3557" s="297">
        <f t="shared" ref="CZ3557" si="5679">IF(AND(SUM(AC3557:AC3561)=0,COUNTIF(AC3557:AC3561,"NS")&gt;0),"NS",SUM(AC3557:AC3561))</f>
        <v>0</v>
      </c>
      <c r="DA3557" s="297">
        <f t="shared" ref="DA3557" si="5680">IF(AND(SUM(AD3557:AD3561)=0,COUNTIF(AD3557:AD3561,"NS")&gt;0),"NS",SUM(AD3557:AD3561))</f>
        <v>0</v>
      </c>
      <c r="DB3557" s="186"/>
    </row>
    <row r="3558" spans="1:106" ht="15" customHeight="1" x14ac:dyDescent="0.25">
      <c r="A3558" s="109"/>
      <c r="B3558" s="109"/>
      <c r="C3558" s="741"/>
      <c r="D3558" s="516"/>
      <c r="E3558" s="583"/>
      <c r="F3558" s="517"/>
      <c r="G3558" s="629" t="s">
        <v>380</v>
      </c>
      <c r="H3558" s="629"/>
      <c r="I3558" s="587" t="s">
        <v>385</v>
      </c>
      <c r="J3558" s="588"/>
      <c r="K3558" s="588"/>
      <c r="L3558" s="588"/>
      <c r="M3558" s="588"/>
      <c r="N3558" s="588"/>
      <c r="O3558" s="589"/>
      <c r="P3558" s="590"/>
      <c r="Q3558" s="591"/>
      <c r="R3558" s="590"/>
      <c r="S3558" s="591"/>
      <c r="T3558" s="590"/>
      <c r="U3558" s="591"/>
      <c r="V3558" s="206"/>
      <c r="W3558" s="206"/>
      <c r="X3558" s="206"/>
      <c r="Y3558" s="206"/>
      <c r="Z3558" s="206"/>
      <c r="AA3558" s="206"/>
      <c r="AB3558" s="206"/>
      <c r="AC3558" s="206"/>
      <c r="AD3558" s="206"/>
      <c r="AE3558" s="109"/>
      <c r="AG3558" s="130">
        <f t="shared" ref="AG3558:AG3621" si="5681">COUNTBLANK(P3558:AD3558)</f>
        <v>15</v>
      </c>
      <c r="AH3558" s="90">
        <f t="shared" ref="AH3558:AH3621" si="5682">IF($AG$3546=$AH$3546,0,IF(
AND(P3558&lt;&gt;"NA",AG3558=$AL$3378),0,IF(
AND(P3558="NA",AG3558=$AM$3378),0,1)))</f>
        <v>0</v>
      </c>
      <c r="AI3558" s="130">
        <f t="shared" ref="AI3558:AI3621" si="5683">P3558</f>
        <v>0</v>
      </c>
      <c r="AJ3558" s="130">
        <f t="shared" ref="AJ3558:AJ3621" si="5684">COUNTIF(R3558:U3558,"NS")</f>
        <v>0</v>
      </c>
      <c r="AK3558" s="130">
        <f t="shared" ref="AK3558:AK3621" si="5685">SUM(R3558:U3558)</f>
        <v>0</v>
      </c>
      <c r="AL3558" s="130">
        <f t="shared" ref="AL3558:AL3621" si="5686">COUNTIF(P3558:U3558,"NA")</f>
        <v>0</v>
      </c>
      <c r="AM3558" s="359">
        <f t="shared" ref="AM3558:AM3621" si="5687">IF($AG$3546=$AH$3546,0,
IF(OR(
AND(AI3558=0,AJ3558&gt;0),
AND(AI3558="NS",AK3558&gt;0),
AND(AI3558="NS",AK3558=0,AJ3558=0)),1,
IF(OR(
AND(AI3558&gt;0,AJ3558=2),
AND(AI3558="NS",AJ3558=2),
AND(AI3558="NS",AK3558=0,AJ3558&gt;0),
AI3558=AK3558,
AND(AI3558="NA",AJ3558=0,AK3558=0,AL3558&gt;0)),0,
IF(
AND(AI3558="NA",AG3558=$AM$1789),0,1))))</f>
        <v>0</v>
      </c>
      <c r="AN3558" s="130">
        <f t="shared" ref="AN3558:AN3621" si="5688">R3558</f>
        <v>0</v>
      </c>
      <c r="AO3558" s="130">
        <f t="shared" ref="AO3558:AO3621" si="5689">SUM(COUNTIF(W3558,"NS"),COUNTIF(Z3558,"ns"),COUNTIF(AC3558,"ns"))</f>
        <v>0</v>
      </c>
      <c r="AP3558" s="130">
        <f t="shared" ref="AP3558:AP3621" si="5690">SUM(W3558,Z3558,AC3558)</f>
        <v>0</v>
      </c>
      <c r="AQ3558" s="130">
        <f t="shared" ref="AQ3558:AQ3621" si="5691">SUM(COUNTIF(W3558,"NA"),COUNTIF(Z3558,"NA"),COUNTIF(AC3558,"NA"))</f>
        <v>0</v>
      </c>
      <c r="AR3558" s="359">
        <f t="shared" ref="AR3558:AR3621" si="5692">IF($AG$3546=$AH$3546,0,
IF(OR(
AND(AN3558=0,AO3558&gt;0),
AND(AN3558="NS",AP3558&gt;0),
AND(AN3558="NS",AP3558=0,AO3558=0)),1,
IF(OR(
AND(AO3558&gt;=2,AP3558&lt;AN3558),
AND(AN3558="NS",AP3558=0,AO3558&gt;0),
AN3558=AP3558,
AND(AN3558="NA",AO3558=0,AP3558=0,AQ3558&gt;0)),0,1)))</f>
        <v>0</v>
      </c>
      <c r="AS3558" s="130">
        <f t="shared" ref="AS3558:AS3621" si="5693">T3558</f>
        <v>0</v>
      </c>
      <c r="AT3558" s="130">
        <f t="shared" ref="AT3558:AT3621" si="5694">SUM(COUNTIF(X3558,"NS"),COUNTIF(AA3558,"ns"),COUNTIF(AD3558,"ns"))</f>
        <v>0</v>
      </c>
      <c r="AU3558" s="130">
        <f t="shared" ref="AU3558:AU3621" si="5695">SUM(X3558,AA3558,AD3558)</f>
        <v>0</v>
      </c>
      <c r="AV3558" s="130">
        <f t="shared" ref="AV3558:AV3621" si="5696">SUM(COUNTIF(X3558,"NA"),COUNTIF(AA3558,"NA"),COUNTIF(AD3558,"NA"))</f>
        <v>0</v>
      </c>
      <c r="AW3558" s="359">
        <f t="shared" ref="AW3558:AW3621" si="5697">IF($AG$3546=$AH$3546,0,
IF(OR(
AND(AS3558=0,AT3558&gt;0),
AND(AS3558="NS",AU3558&gt;0),
AND(AS3558="NS",AU3558=0,AT3558=0)),1,
IF(OR(
AND(AT3558&gt;=2,AU3558&lt;AS3558),
AND(AS3558="NS",AU3558=0,AT3558&gt;0),
AS3558=AU3558,
AND(AS3558="NA",AT3558=0,AU3558=0,AV3558&gt;0)),0,1)))</f>
        <v>0</v>
      </c>
      <c r="AX3558" s="130">
        <f t="shared" ref="AX3558:AX3621" si="5698">V3558</f>
        <v>0</v>
      </c>
      <c r="AY3558" s="130">
        <f t="shared" ref="AY3558:AY3621" si="5699">COUNTIF(W3558:X3558,"NS")</f>
        <v>0</v>
      </c>
      <c r="AZ3558" s="130">
        <f t="shared" ref="AZ3558:AZ3621" si="5700">SUM(W3558:X3558)</f>
        <v>0</v>
      </c>
      <c r="BA3558" s="130">
        <f t="shared" ref="BA3558:BA3621" si="5701">COUNTIF(W3558:X3558,"NA")</f>
        <v>0</v>
      </c>
      <c r="BB3558" s="359">
        <f t="shared" si="5669"/>
        <v>0</v>
      </c>
      <c r="BC3558" s="130">
        <f t="shared" ref="BC3558:BC3621" si="5702">Y3558</f>
        <v>0</v>
      </c>
      <c r="BD3558" s="130">
        <f t="shared" ref="BD3558:BD3621" si="5703">COUNTIF(Z3558:AA3558,"NS")</f>
        <v>0</v>
      </c>
      <c r="BE3558" s="130">
        <f t="shared" ref="BE3558:BE3621" si="5704">SUM(Z3558:AA3558)</f>
        <v>0</v>
      </c>
      <c r="BF3558" s="130">
        <f t="shared" ref="BF3558:BF3621" si="5705">COUNTIF(Z3558:AA3558,"NA")</f>
        <v>0</v>
      </c>
      <c r="BG3558" s="359">
        <f t="shared" si="5670"/>
        <v>0</v>
      </c>
      <c r="BH3558" s="130">
        <f t="shared" ref="BH3558:BH3621" si="5706">AB3558</f>
        <v>0</v>
      </c>
      <c r="BI3558" s="130">
        <f t="shared" ref="BI3558:BI3621" si="5707">COUNTIF(AC3558:AD3558,"NS")</f>
        <v>0</v>
      </c>
      <c r="BJ3558" s="130">
        <f t="shared" ref="BJ3558:BJ3621" si="5708">SUM(AC3558:AD3558)</f>
        <v>0</v>
      </c>
      <c r="BK3558" s="130">
        <f t="shared" ref="BK3558:BK3621" si="5709">COUNTIF(AC3558:AD3558,"NA")</f>
        <v>0</v>
      </c>
      <c r="BL3558" s="359">
        <f t="shared" si="5671"/>
        <v>0</v>
      </c>
      <c r="BM3558" s="90">
        <f t="shared" ref="BM3558:BM3621" si="5710">IF($AG$3378=$AH$3378,0,IF(AND(AI3558="NA",AG3558&lt;$AM$3378),1,0))</f>
        <v>0</v>
      </c>
      <c r="CO3558" s="297" t="s">
        <v>2078</v>
      </c>
      <c r="CP3558" s="297">
        <f>SUM(P3557:Q3560)</f>
        <v>0</v>
      </c>
      <c r="CQ3558" s="297">
        <f>SUM(R3557:S3560)</f>
        <v>0</v>
      </c>
      <c r="CR3558" s="297">
        <f>SUM(T3557:U3560)</f>
        <v>0</v>
      </c>
      <c r="CS3558" s="297">
        <f t="shared" ref="CS3558" si="5711">SUM(V3557:V3560)</f>
        <v>0</v>
      </c>
      <c r="CT3558" s="297">
        <f t="shared" ref="CT3558" si="5712">SUM(W3557:W3560)</f>
        <v>0</v>
      </c>
      <c r="CU3558" s="297">
        <f t="shared" ref="CU3558" si="5713">SUM(X3557:X3560)</f>
        <v>0</v>
      </c>
      <c r="CV3558" s="297">
        <f t="shared" ref="CV3558" si="5714">SUM(Y3557:Y3560)</f>
        <v>0</v>
      </c>
      <c r="CW3558" s="297">
        <f t="shared" ref="CW3558" si="5715">SUM(Z3557:Z3560)</f>
        <v>0</v>
      </c>
      <c r="CX3558" s="297">
        <f t="shared" ref="CX3558" si="5716">SUM(AA3557:AA3560)</f>
        <v>0</v>
      </c>
      <c r="CY3558" s="297">
        <f t="shared" ref="CY3558" si="5717">SUM(AB3557:AB3560)</f>
        <v>0</v>
      </c>
      <c r="CZ3558" s="297">
        <f t="shared" ref="CZ3558" si="5718">SUM(AC3557:AC3560)</f>
        <v>0</v>
      </c>
      <c r="DA3558" s="297">
        <f t="shared" ref="DA3558" si="5719">SUM(AD3557:AD3560)</f>
        <v>0</v>
      </c>
      <c r="DB3558" s="186"/>
    </row>
    <row r="3559" spans="1:106" ht="15" customHeight="1" x14ac:dyDescent="0.25">
      <c r="A3559" s="109"/>
      <c r="B3559" s="109"/>
      <c r="C3559" s="741"/>
      <c r="D3559" s="516"/>
      <c r="E3559" s="583"/>
      <c r="F3559" s="517"/>
      <c r="G3559" s="629" t="s">
        <v>381</v>
      </c>
      <c r="H3559" s="629"/>
      <c r="I3559" s="587" t="s">
        <v>386</v>
      </c>
      <c r="J3559" s="588"/>
      <c r="K3559" s="588"/>
      <c r="L3559" s="588"/>
      <c r="M3559" s="588"/>
      <c r="N3559" s="588"/>
      <c r="O3559" s="589"/>
      <c r="P3559" s="590"/>
      <c r="Q3559" s="591"/>
      <c r="R3559" s="590"/>
      <c r="S3559" s="591"/>
      <c r="T3559" s="590"/>
      <c r="U3559" s="591"/>
      <c r="V3559" s="206"/>
      <c r="W3559" s="206"/>
      <c r="X3559" s="206"/>
      <c r="Y3559" s="206"/>
      <c r="Z3559" s="206"/>
      <c r="AA3559" s="206"/>
      <c r="AB3559" s="206"/>
      <c r="AC3559" s="206"/>
      <c r="AD3559" s="206"/>
      <c r="AE3559" s="109"/>
      <c r="AG3559" s="130">
        <f t="shared" si="5681"/>
        <v>15</v>
      </c>
      <c r="AH3559" s="90">
        <f t="shared" si="5682"/>
        <v>0</v>
      </c>
      <c r="AI3559" s="130">
        <f t="shared" si="5683"/>
        <v>0</v>
      </c>
      <c r="AJ3559" s="130">
        <f t="shared" si="5684"/>
        <v>0</v>
      </c>
      <c r="AK3559" s="130">
        <f t="shared" si="5685"/>
        <v>0</v>
      </c>
      <c r="AL3559" s="130">
        <f t="shared" si="5686"/>
        <v>0</v>
      </c>
      <c r="AM3559" s="359">
        <f t="shared" si="5687"/>
        <v>0</v>
      </c>
      <c r="AN3559" s="130">
        <f t="shared" si="5688"/>
        <v>0</v>
      </c>
      <c r="AO3559" s="130">
        <f t="shared" si="5689"/>
        <v>0</v>
      </c>
      <c r="AP3559" s="130">
        <f t="shared" si="5690"/>
        <v>0</v>
      </c>
      <c r="AQ3559" s="130">
        <f t="shared" si="5691"/>
        <v>0</v>
      </c>
      <c r="AR3559" s="359">
        <f t="shared" si="5692"/>
        <v>0</v>
      </c>
      <c r="AS3559" s="130">
        <f t="shared" si="5693"/>
        <v>0</v>
      </c>
      <c r="AT3559" s="130">
        <f t="shared" si="5694"/>
        <v>0</v>
      </c>
      <c r="AU3559" s="130">
        <f t="shared" si="5695"/>
        <v>0</v>
      </c>
      <c r="AV3559" s="130">
        <f t="shared" si="5696"/>
        <v>0</v>
      </c>
      <c r="AW3559" s="359">
        <f t="shared" si="5697"/>
        <v>0</v>
      </c>
      <c r="AX3559" s="130">
        <f t="shared" si="5698"/>
        <v>0</v>
      </c>
      <c r="AY3559" s="130">
        <f t="shared" si="5699"/>
        <v>0</v>
      </c>
      <c r="AZ3559" s="130">
        <f t="shared" si="5700"/>
        <v>0</v>
      </c>
      <c r="BA3559" s="130">
        <f t="shared" si="5701"/>
        <v>0</v>
      </c>
      <c r="BB3559" s="359">
        <f t="shared" si="5669"/>
        <v>0</v>
      </c>
      <c r="BC3559" s="130">
        <f t="shared" si="5702"/>
        <v>0</v>
      </c>
      <c r="BD3559" s="130">
        <f t="shared" si="5703"/>
        <v>0</v>
      </c>
      <c r="BE3559" s="130">
        <f t="shared" si="5704"/>
        <v>0</v>
      </c>
      <c r="BF3559" s="130">
        <f t="shared" si="5705"/>
        <v>0</v>
      </c>
      <c r="BG3559" s="359">
        <f t="shared" si="5670"/>
        <v>0</v>
      </c>
      <c r="BH3559" s="130">
        <f t="shared" si="5706"/>
        <v>0</v>
      </c>
      <c r="BI3559" s="130">
        <f t="shared" si="5707"/>
        <v>0</v>
      </c>
      <c r="BJ3559" s="130">
        <f t="shared" si="5708"/>
        <v>0</v>
      </c>
      <c r="BK3559" s="130">
        <f t="shared" si="5709"/>
        <v>0</v>
      </c>
      <c r="BL3559" s="359">
        <f t="shared" si="5671"/>
        <v>0</v>
      </c>
      <c r="BM3559" s="90">
        <f t="shared" si="5710"/>
        <v>0</v>
      </c>
      <c r="CO3559" s="297" t="s">
        <v>2029</v>
      </c>
      <c r="CP3559" s="297">
        <f>COUNTIF(P3557:Q3560,"NS")</f>
        <v>0</v>
      </c>
      <c r="CQ3559" s="297">
        <f>COUNTIF(R3557:S3560,"NS")</f>
        <v>0</v>
      </c>
      <c r="CR3559" s="297">
        <f>COUNTIF(T3557:U3560,"NS")</f>
        <v>0</v>
      </c>
      <c r="CS3559" s="297">
        <f t="shared" ref="CS3559" si="5720">COUNTIF(V3557:V3560,"NS")</f>
        <v>0</v>
      </c>
      <c r="CT3559" s="297">
        <f t="shared" ref="CT3559" si="5721">COUNTIF(W3557:W3560,"NS")</f>
        <v>0</v>
      </c>
      <c r="CU3559" s="297">
        <f t="shared" ref="CU3559" si="5722">COUNTIF(X3557:X3560,"NS")</f>
        <v>0</v>
      </c>
      <c r="CV3559" s="297">
        <f t="shared" ref="CV3559" si="5723">COUNTIF(Y3557:Y3560,"NS")</f>
        <v>0</v>
      </c>
      <c r="CW3559" s="297">
        <f t="shared" ref="CW3559" si="5724">COUNTIF(Z3557:Z3560,"NS")</f>
        <v>0</v>
      </c>
      <c r="CX3559" s="297">
        <f t="shared" ref="CX3559" si="5725">COUNTIF(AA3557:AA3560,"NS")</f>
        <v>0</v>
      </c>
      <c r="CY3559" s="297">
        <f t="shared" ref="CY3559" si="5726">COUNTIF(AB3557:AB3560,"NS")</f>
        <v>0</v>
      </c>
      <c r="CZ3559" s="297">
        <f t="shared" ref="CZ3559" si="5727">COUNTIF(AC3557:AC3560,"NS")</f>
        <v>0</v>
      </c>
      <c r="DA3559" s="297">
        <f t="shared" ref="DA3559" si="5728">COUNTIF(AD3557:AD3560,"NS")</f>
        <v>0</v>
      </c>
      <c r="DB3559" s="186"/>
    </row>
    <row r="3560" spans="1:106" ht="15" customHeight="1" x14ac:dyDescent="0.25">
      <c r="A3560" s="109"/>
      <c r="B3560" s="109"/>
      <c r="C3560" s="741"/>
      <c r="D3560" s="516"/>
      <c r="E3560" s="583"/>
      <c r="F3560" s="517"/>
      <c r="G3560" s="629" t="s">
        <v>382</v>
      </c>
      <c r="H3560" s="629"/>
      <c r="I3560" s="587" t="s">
        <v>387</v>
      </c>
      <c r="J3560" s="588"/>
      <c r="K3560" s="588"/>
      <c r="L3560" s="588"/>
      <c r="M3560" s="588"/>
      <c r="N3560" s="588"/>
      <c r="O3560" s="589"/>
      <c r="P3560" s="590"/>
      <c r="Q3560" s="591"/>
      <c r="R3560" s="590"/>
      <c r="S3560" s="591"/>
      <c r="T3560" s="590"/>
      <c r="U3560" s="591"/>
      <c r="V3560" s="206"/>
      <c r="W3560" s="206"/>
      <c r="X3560" s="206"/>
      <c r="Y3560" s="206"/>
      <c r="Z3560" s="206"/>
      <c r="AA3560" s="206"/>
      <c r="AB3560" s="206"/>
      <c r="AC3560" s="206"/>
      <c r="AD3560" s="206"/>
      <c r="AE3560" s="109"/>
      <c r="AG3560" s="130">
        <f t="shared" si="5681"/>
        <v>15</v>
      </c>
      <c r="AH3560" s="90">
        <f t="shared" si="5682"/>
        <v>0</v>
      </c>
      <c r="AI3560" s="130">
        <f t="shared" si="5683"/>
        <v>0</v>
      </c>
      <c r="AJ3560" s="130">
        <f t="shared" si="5684"/>
        <v>0</v>
      </c>
      <c r="AK3560" s="130">
        <f t="shared" si="5685"/>
        <v>0</v>
      </c>
      <c r="AL3560" s="130">
        <f t="shared" si="5686"/>
        <v>0</v>
      </c>
      <c r="AM3560" s="359">
        <f t="shared" si="5687"/>
        <v>0</v>
      </c>
      <c r="AN3560" s="130">
        <f t="shared" si="5688"/>
        <v>0</v>
      </c>
      <c r="AO3560" s="130">
        <f t="shared" si="5689"/>
        <v>0</v>
      </c>
      <c r="AP3560" s="130">
        <f t="shared" si="5690"/>
        <v>0</v>
      </c>
      <c r="AQ3560" s="130">
        <f t="shared" si="5691"/>
        <v>0</v>
      </c>
      <c r="AR3560" s="359">
        <f t="shared" si="5692"/>
        <v>0</v>
      </c>
      <c r="AS3560" s="130">
        <f t="shared" si="5693"/>
        <v>0</v>
      </c>
      <c r="AT3560" s="130">
        <f t="shared" si="5694"/>
        <v>0</v>
      </c>
      <c r="AU3560" s="130">
        <f t="shared" si="5695"/>
        <v>0</v>
      </c>
      <c r="AV3560" s="130">
        <f t="shared" si="5696"/>
        <v>0</v>
      </c>
      <c r="AW3560" s="359">
        <f t="shared" si="5697"/>
        <v>0</v>
      </c>
      <c r="AX3560" s="130">
        <f t="shared" si="5698"/>
        <v>0</v>
      </c>
      <c r="AY3560" s="130">
        <f t="shared" si="5699"/>
        <v>0</v>
      </c>
      <c r="AZ3560" s="130">
        <f t="shared" si="5700"/>
        <v>0</v>
      </c>
      <c r="BA3560" s="130">
        <f t="shared" si="5701"/>
        <v>0</v>
      </c>
      <c r="BB3560" s="359">
        <f t="shared" si="5669"/>
        <v>0</v>
      </c>
      <c r="BC3560" s="130">
        <f t="shared" si="5702"/>
        <v>0</v>
      </c>
      <c r="BD3560" s="130">
        <f t="shared" si="5703"/>
        <v>0</v>
      </c>
      <c r="BE3560" s="130">
        <f t="shared" si="5704"/>
        <v>0</v>
      </c>
      <c r="BF3560" s="130">
        <f t="shared" si="5705"/>
        <v>0</v>
      </c>
      <c r="BG3560" s="359">
        <f t="shared" si="5670"/>
        <v>0</v>
      </c>
      <c r="BH3560" s="130">
        <f t="shared" si="5706"/>
        <v>0</v>
      </c>
      <c r="BI3560" s="130">
        <f t="shared" si="5707"/>
        <v>0</v>
      </c>
      <c r="BJ3560" s="130">
        <f t="shared" si="5708"/>
        <v>0</v>
      </c>
      <c r="BK3560" s="130">
        <f t="shared" si="5709"/>
        <v>0</v>
      </c>
      <c r="BL3560" s="359">
        <f t="shared" si="5671"/>
        <v>0</v>
      </c>
      <c r="BM3560" s="90">
        <f t="shared" si="5710"/>
        <v>0</v>
      </c>
      <c r="CO3560" s="298">
        <v>0.25</v>
      </c>
      <c r="CP3560" s="299">
        <f>IF(CP3557="ns",0,CP3557*0.25)</f>
        <v>0</v>
      </c>
      <c r="CQ3560" s="299">
        <f t="shared" ref="CQ3560:DA3560" si="5729">IF(CQ3557="ns",0,CQ3557*0.25)</f>
        <v>0</v>
      </c>
      <c r="CR3560" s="299">
        <f t="shared" si="5729"/>
        <v>0</v>
      </c>
      <c r="CS3560" s="299">
        <f t="shared" si="5729"/>
        <v>0</v>
      </c>
      <c r="CT3560" s="299">
        <f t="shared" si="5729"/>
        <v>0</v>
      </c>
      <c r="CU3560" s="299">
        <f t="shared" si="5729"/>
        <v>0</v>
      </c>
      <c r="CV3560" s="299">
        <f t="shared" si="5729"/>
        <v>0</v>
      </c>
      <c r="CW3560" s="299">
        <f t="shared" si="5729"/>
        <v>0</v>
      </c>
      <c r="CX3560" s="299">
        <f t="shared" si="5729"/>
        <v>0</v>
      </c>
      <c r="CY3560" s="299">
        <f t="shared" si="5729"/>
        <v>0</v>
      </c>
      <c r="CZ3560" s="299">
        <f t="shared" si="5729"/>
        <v>0</v>
      </c>
      <c r="DA3560" s="299">
        <f t="shared" si="5729"/>
        <v>0</v>
      </c>
      <c r="DB3560" s="186"/>
    </row>
    <row r="3561" spans="1:106" ht="24" customHeight="1" x14ac:dyDescent="0.25">
      <c r="A3561" s="109"/>
      <c r="B3561" s="109"/>
      <c r="C3561" s="742"/>
      <c r="D3561" s="518"/>
      <c r="E3561" s="584"/>
      <c r="F3561" s="519"/>
      <c r="G3561" s="647" t="s">
        <v>383</v>
      </c>
      <c r="H3561" s="647"/>
      <c r="I3561" s="587" t="s">
        <v>388</v>
      </c>
      <c r="J3561" s="588"/>
      <c r="K3561" s="588"/>
      <c r="L3561" s="588"/>
      <c r="M3561" s="588"/>
      <c r="N3561" s="588"/>
      <c r="O3561" s="589"/>
      <c r="P3561" s="590"/>
      <c r="Q3561" s="591"/>
      <c r="R3561" s="590"/>
      <c r="S3561" s="591"/>
      <c r="T3561" s="590"/>
      <c r="U3561" s="591"/>
      <c r="V3561" s="206"/>
      <c r="W3561" s="206"/>
      <c r="X3561" s="206"/>
      <c r="Y3561" s="206"/>
      <c r="Z3561" s="206"/>
      <c r="AA3561" s="206"/>
      <c r="AB3561" s="206"/>
      <c r="AC3561" s="206"/>
      <c r="AD3561" s="206"/>
      <c r="AE3561" s="109"/>
      <c r="AG3561" s="130">
        <f t="shared" si="5681"/>
        <v>15</v>
      </c>
      <c r="AH3561" s="90">
        <f t="shared" si="5682"/>
        <v>0</v>
      </c>
      <c r="AI3561" s="130">
        <f t="shared" si="5683"/>
        <v>0</v>
      </c>
      <c r="AJ3561" s="130">
        <f t="shared" si="5684"/>
        <v>0</v>
      </c>
      <c r="AK3561" s="130">
        <f t="shared" si="5685"/>
        <v>0</v>
      </c>
      <c r="AL3561" s="130">
        <f t="shared" si="5686"/>
        <v>0</v>
      </c>
      <c r="AM3561" s="359">
        <f t="shared" si="5687"/>
        <v>0</v>
      </c>
      <c r="AN3561" s="130">
        <f t="shared" si="5688"/>
        <v>0</v>
      </c>
      <c r="AO3561" s="130">
        <f t="shared" si="5689"/>
        <v>0</v>
      </c>
      <c r="AP3561" s="130">
        <f t="shared" si="5690"/>
        <v>0</v>
      </c>
      <c r="AQ3561" s="130">
        <f t="shared" si="5691"/>
        <v>0</v>
      </c>
      <c r="AR3561" s="359">
        <f t="shared" si="5692"/>
        <v>0</v>
      </c>
      <c r="AS3561" s="130">
        <f t="shared" si="5693"/>
        <v>0</v>
      </c>
      <c r="AT3561" s="130">
        <f t="shared" si="5694"/>
        <v>0</v>
      </c>
      <c r="AU3561" s="130">
        <f t="shared" si="5695"/>
        <v>0</v>
      </c>
      <c r="AV3561" s="130">
        <f t="shared" si="5696"/>
        <v>0</v>
      </c>
      <c r="AW3561" s="359">
        <f t="shared" si="5697"/>
        <v>0</v>
      </c>
      <c r="AX3561" s="130">
        <f t="shared" si="5698"/>
        <v>0</v>
      </c>
      <c r="AY3561" s="130">
        <f t="shared" si="5699"/>
        <v>0</v>
      </c>
      <c r="AZ3561" s="130">
        <f t="shared" si="5700"/>
        <v>0</v>
      </c>
      <c r="BA3561" s="130">
        <f t="shared" si="5701"/>
        <v>0</v>
      </c>
      <c r="BB3561" s="359">
        <f t="shared" si="5669"/>
        <v>0</v>
      </c>
      <c r="BC3561" s="130">
        <f t="shared" si="5702"/>
        <v>0</v>
      </c>
      <c r="BD3561" s="130">
        <f t="shared" si="5703"/>
        <v>0</v>
      </c>
      <c r="BE3561" s="130">
        <f t="shared" si="5704"/>
        <v>0</v>
      </c>
      <c r="BF3561" s="130">
        <f t="shared" si="5705"/>
        <v>0</v>
      </c>
      <c r="BG3561" s="359">
        <f t="shared" si="5670"/>
        <v>0</v>
      </c>
      <c r="BH3561" s="130">
        <f t="shared" si="5706"/>
        <v>0</v>
      </c>
      <c r="BI3561" s="130">
        <f t="shared" si="5707"/>
        <v>0</v>
      </c>
      <c r="BJ3561" s="130">
        <f t="shared" si="5708"/>
        <v>0</v>
      </c>
      <c r="BK3561" s="130">
        <f t="shared" si="5709"/>
        <v>0</v>
      </c>
      <c r="BL3561" s="359">
        <f t="shared" si="5671"/>
        <v>0</v>
      </c>
      <c r="BM3561" s="90">
        <f t="shared" si="5710"/>
        <v>0</v>
      </c>
      <c r="CO3561" s="297" t="s">
        <v>72</v>
      </c>
      <c r="CP3561" s="297">
        <f>P3561</f>
        <v>0</v>
      </c>
      <c r="CQ3561" s="297">
        <f>R3561</f>
        <v>0</v>
      </c>
      <c r="CR3561" s="297">
        <f>T3561</f>
        <v>0</v>
      </c>
      <c r="CS3561" s="297">
        <f t="shared" ref="CS3561" si="5730">V3561</f>
        <v>0</v>
      </c>
      <c r="CT3561" s="297">
        <f t="shared" ref="CT3561" si="5731">W3561</f>
        <v>0</v>
      </c>
      <c r="CU3561" s="297">
        <f t="shared" ref="CU3561" si="5732">X3561</f>
        <v>0</v>
      </c>
      <c r="CV3561" s="297">
        <f t="shared" ref="CV3561" si="5733">Y3561</f>
        <v>0</v>
      </c>
      <c r="CW3561" s="297">
        <f t="shared" ref="CW3561" si="5734">Z3561</f>
        <v>0</v>
      </c>
      <c r="CX3561" s="297">
        <f t="shared" ref="CX3561" si="5735">AA3561</f>
        <v>0</v>
      </c>
      <c r="CY3561" s="297">
        <f t="shared" ref="CY3561" si="5736">AB3561</f>
        <v>0</v>
      </c>
      <c r="CZ3561" s="297">
        <f t="shared" ref="CZ3561" si="5737">AC3561</f>
        <v>0</v>
      </c>
      <c r="DA3561" s="297">
        <f t="shared" ref="DA3561" si="5738">AD3561</f>
        <v>0</v>
      </c>
      <c r="DB3561" s="186"/>
    </row>
    <row r="3562" spans="1:106" ht="15" customHeight="1" x14ac:dyDescent="0.25">
      <c r="A3562" s="109"/>
      <c r="B3562" s="109"/>
      <c r="C3562" s="740" t="s">
        <v>415</v>
      </c>
      <c r="D3562" s="757" t="s">
        <v>416</v>
      </c>
      <c r="E3562" s="758"/>
      <c r="F3562" s="758"/>
      <c r="G3562" s="675" t="s">
        <v>391</v>
      </c>
      <c r="H3562" s="675"/>
      <c r="I3562" s="587" t="s">
        <v>397</v>
      </c>
      <c r="J3562" s="588"/>
      <c r="K3562" s="588"/>
      <c r="L3562" s="588"/>
      <c r="M3562" s="588"/>
      <c r="N3562" s="588"/>
      <c r="O3562" s="589"/>
      <c r="P3562" s="590"/>
      <c r="Q3562" s="591"/>
      <c r="R3562" s="590"/>
      <c r="S3562" s="591"/>
      <c r="T3562" s="590"/>
      <c r="U3562" s="591"/>
      <c r="V3562" s="206"/>
      <c r="W3562" s="206"/>
      <c r="X3562" s="206"/>
      <c r="Y3562" s="206"/>
      <c r="Z3562" s="206"/>
      <c r="AA3562" s="206"/>
      <c r="AB3562" s="206"/>
      <c r="AC3562" s="206"/>
      <c r="AD3562" s="206"/>
      <c r="AE3562" s="109"/>
      <c r="AG3562" s="130">
        <f t="shared" si="5681"/>
        <v>15</v>
      </c>
      <c r="AH3562" s="90">
        <f t="shared" si="5682"/>
        <v>0</v>
      </c>
      <c r="AI3562" s="130">
        <f t="shared" si="5683"/>
        <v>0</v>
      </c>
      <c r="AJ3562" s="130">
        <f t="shared" si="5684"/>
        <v>0</v>
      </c>
      <c r="AK3562" s="130">
        <f t="shared" si="5685"/>
        <v>0</v>
      </c>
      <c r="AL3562" s="130">
        <f t="shared" si="5686"/>
        <v>0</v>
      </c>
      <c r="AM3562" s="359">
        <f t="shared" si="5687"/>
        <v>0</v>
      </c>
      <c r="AN3562" s="130">
        <f t="shared" si="5688"/>
        <v>0</v>
      </c>
      <c r="AO3562" s="130">
        <f t="shared" si="5689"/>
        <v>0</v>
      </c>
      <c r="AP3562" s="130">
        <f t="shared" si="5690"/>
        <v>0</v>
      </c>
      <c r="AQ3562" s="130">
        <f t="shared" si="5691"/>
        <v>0</v>
      </c>
      <c r="AR3562" s="359">
        <f t="shared" si="5692"/>
        <v>0</v>
      </c>
      <c r="AS3562" s="130">
        <f t="shared" si="5693"/>
        <v>0</v>
      </c>
      <c r="AT3562" s="130">
        <f t="shared" si="5694"/>
        <v>0</v>
      </c>
      <c r="AU3562" s="130">
        <f t="shared" si="5695"/>
        <v>0</v>
      </c>
      <c r="AV3562" s="130">
        <f t="shared" si="5696"/>
        <v>0</v>
      </c>
      <c r="AW3562" s="359">
        <f t="shared" si="5697"/>
        <v>0</v>
      </c>
      <c r="AX3562" s="130">
        <f t="shared" si="5698"/>
        <v>0</v>
      </c>
      <c r="AY3562" s="130">
        <f t="shared" si="5699"/>
        <v>0</v>
      </c>
      <c r="AZ3562" s="130">
        <f t="shared" si="5700"/>
        <v>0</v>
      </c>
      <c r="BA3562" s="130">
        <f t="shared" si="5701"/>
        <v>0</v>
      </c>
      <c r="BB3562" s="359">
        <f t="shared" si="5669"/>
        <v>0</v>
      </c>
      <c r="BC3562" s="130">
        <f t="shared" si="5702"/>
        <v>0</v>
      </c>
      <c r="BD3562" s="130">
        <f t="shared" si="5703"/>
        <v>0</v>
      </c>
      <c r="BE3562" s="130">
        <f t="shared" si="5704"/>
        <v>0</v>
      </c>
      <c r="BF3562" s="130">
        <f t="shared" si="5705"/>
        <v>0</v>
      </c>
      <c r="BG3562" s="359">
        <f t="shared" si="5670"/>
        <v>0</v>
      </c>
      <c r="BH3562" s="130">
        <f t="shared" si="5706"/>
        <v>0</v>
      </c>
      <c r="BI3562" s="130">
        <f t="shared" si="5707"/>
        <v>0</v>
      </c>
      <c r="BJ3562" s="130">
        <f t="shared" si="5708"/>
        <v>0</v>
      </c>
      <c r="BK3562" s="130">
        <f t="shared" si="5709"/>
        <v>0</v>
      </c>
      <c r="BL3562" s="359">
        <f t="shared" si="5671"/>
        <v>0</v>
      </c>
      <c r="BM3562" s="90">
        <f t="shared" si="5710"/>
        <v>0</v>
      </c>
      <c r="CO3562" s="297" t="s">
        <v>2077</v>
      </c>
      <c r="CP3562" s="297">
        <f>IF(OR(CP3561=0,CP3561="NA",AND(CP3561="NS",CP3559&gt;0),AND(CP3561="NS",CP3558&gt;0),CP3561&lt;=CP3560),0,1)</f>
        <v>0</v>
      </c>
      <c r="CQ3562" s="297">
        <f t="shared" ref="CQ3562:DA3562" si="5739">IF(OR(CQ3561=0,CQ3561="NA",AND(CQ3561="NS",CQ3559&gt;0),AND(CQ3561="NS",CQ3558&gt;0),CQ3561&lt;=CQ3560),0,1)</f>
        <v>0</v>
      </c>
      <c r="CR3562" s="297">
        <f t="shared" si="5739"/>
        <v>0</v>
      </c>
      <c r="CS3562" s="297">
        <f t="shared" si="5739"/>
        <v>0</v>
      </c>
      <c r="CT3562" s="297">
        <f t="shared" si="5739"/>
        <v>0</v>
      </c>
      <c r="CU3562" s="297">
        <f t="shared" si="5739"/>
        <v>0</v>
      </c>
      <c r="CV3562" s="297">
        <f t="shared" si="5739"/>
        <v>0</v>
      </c>
      <c r="CW3562" s="297">
        <f t="shared" si="5739"/>
        <v>0</v>
      </c>
      <c r="CX3562" s="297">
        <f t="shared" si="5739"/>
        <v>0</v>
      </c>
      <c r="CY3562" s="297">
        <f t="shared" si="5739"/>
        <v>0</v>
      </c>
      <c r="CZ3562" s="297">
        <f t="shared" si="5739"/>
        <v>0</v>
      </c>
      <c r="DA3562" s="297">
        <f t="shared" si="5739"/>
        <v>0</v>
      </c>
      <c r="DB3562" s="186">
        <f>SUM(CP3562:DA3562)</f>
        <v>0</v>
      </c>
    </row>
    <row r="3563" spans="1:106" ht="15" customHeight="1" x14ac:dyDescent="0.2">
      <c r="A3563" s="109"/>
      <c r="B3563" s="109"/>
      <c r="C3563" s="741"/>
      <c r="D3563" s="759"/>
      <c r="E3563" s="760"/>
      <c r="F3563" s="760"/>
      <c r="G3563" s="675" t="s">
        <v>392</v>
      </c>
      <c r="H3563" s="675"/>
      <c r="I3563" s="587" t="s">
        <v>398</v>
      </c>
      <c r="J3563" s="588"/>
      <c r="K3563" s="588"/>
      <c r="L3563" s="588"/>
      <c r="M3563" s="588"/>
      <c r="N3563" s="588"/>
      <c r="O3563" s="589"/>
      <c r="P3563" s="590"/>
      <c r="Q3563" s="591"/>
      <c r="R3563" s="590"/>
      <c r="S3563" s="591"/>
      <c r="T3563" s="590"/>
      <c r="U3563" s="591"/>
      <c r="V3563" s="206"/>
      <c r="W3563" s="206"/>
      <c r="X3563" s="206"/>
      <c r="Y3563" s="206"/>
      <c r="Z3563" s="206"/>
      <c r="AA3563" s="206"/>
      <c r="AB3563" s="206"/>
      <c r="AC3563" s="206"/>
      <c r="AD3563" s="206"/>
      <c r="AE3563" s="109"/>
      <c r="AG3563" s="130">
        <f t="shared" si="5681"/>
        <v>15</v>
      </c>
      <c r="AH3563" s="90">
        <f t="shared" si="5682"/>
        <v>0</v>
      </c>
      <c r="AI3563" s="130">
        <f t="shared" si="5683"/>
        <v>0</v>
      </c>
      <c r="AJ3563" s="130">
        <f t="shared" si="5684"/>
        <v>0</v>
      </c>
      <c r="AK3563" s="130">
        <f t="shared" si="5685"/>
        <v>0</v>
      </c>
      <c r="AL3563" s="130">
        <f t="shared" si="5686"/>
        <v>0</v>
      </c>
      <c r="AM3563" s="359">
        <f t="shared" si="5687"/>
        <v>0</v>
      </c>
      <c r="AN3563" s="130">
        <f t="shared" si="5688"/>
        <v>0</v>
      </c>
      <c r="AO3563" s="130">
        <f t="shared" si="5689"/>
        <v>0</v>
      </c>
      <c r="AP3563" s="130">
        <f t="shared" si="5690"/>
        <v>0</v>
      </c>
      <c r="AQ3563" s="130">
        <f t="shared" si="5691"/>
        <v>0</v>
      </c>
      <c r="AR3563" s="359">
        <f t="shared" si="5692"/>
        <v>0</v>
      </c>
      <c r="AS3563" s="130">
        <f t="shared" si="5693"/>
        <v>0</v>
      </c>
      <c r="AT3563" s="130">
        <f t="shared" si="5694"/>
        <v>0</v>
      </c>
      <c r="AU3563" s="130">
        <f t="shared" si="5695"/>
        <v>0</v>
      </c>
      <c r="AV3563" s="130">
        <f t="shared" si="5696"/>
        <v>0</v>
      </c>
      <c r="AW3563" s="359">
        <f t="shared" si="5697"/>
        <v>0</v>
      </c>
      <c r="AX3563" s="130">
        <f t="shared" si="5698"/>
        <v>0</v>
      </c>
      <c r="AY3563" s="130">
        <f t="shared" si="5699"/>
        <v>0</v>
      </c>
      <c r="AZ3563" s="130">
        <f t="shared" si="5700"/>
        <v>0</v>
      </c>
      <c r="BA3563" s="130">
        <f t="shared" si="5701"/>
        <v>0</v>
      </c>
      <c r="BB3563" s="359">
        <f t="shared" si="5669"/>
        <v>0</v>
      </c>
      <c r="BC3563" s="130">
        <f t="shared" si="5702"/>
        <v>0</v>
      </c>
      <c r="BD3563" s="130">
        <f t="shared" si="5703"/>
        <v>0</v>
      </c>
      <c r="BE3563" s="130">
        <f t="shared" si="5704"/>
        <v>0</v>
      </c>
      <c r="BF3563" s="130">
        <f t="shared" si="5705"/>
        <v>0</v>
      </c>
      <c r="BG3563" s="359">
        <f t="shared" si="5670"/>
        <v>0</v>
      </c>
      <c r="BH3563" s="130">
        <f t="shared" si="5706"/>
        <v>0</v>
      </c>
      <c r="BI3563" s="130">
        <f t="shared" si="5707"/>
        <v>0</v>
      </c>
      <c r="BJ3563" s="130">
        <f t="shared" si="5708"/>
        <v>0</v>
      </c>
      <c r="BK3563" s="130">
        <f t="shared" si="5709"/>
        <v>0</v>
      </c>
      <c r="BL3563" s="359">
        <f t="shared" si="5671"/>
        <v>0</v>
      </c>
      <c r="BM3563" s="90">
        <f t="shared" si="5710"/>
        <v>0</v>
      </c>
      <c r="CO3563" s="186"/>
      <c r="CP3563" s="186"/>
      <c r="CQ3563" s="186"/>
      <c r="CR3563" s="186"/>
      <c r="CS3563" s="186"/>
      <c r="CT3563" s="186"/>
      <c r="CU3563" s="186"/>
      <c r="CV3563" s="186"/>
      <c r="CW3563" s="186"/>
      <c r="CX3563" s="186"/>
      <c r="CY3563" s="186"/>
      <c r="CZ3563" s="186"/>
      <c r="DA3563" s="186"/>
      <c r="DB3563" s="186"/>
    </row>
    <row r="3564" spans="1:106" ht="24" customHeight="1" x14ac:dyDescent="0.2">
      <c r="A3564" s="109"/>
      <c r="B3564" s="109"/>
      <c r="C3564" s="741"/>
      <c r="D3564" s="759"/>
      <c r="E3564" s="760"/>
      <c r="F3564" s="760"/>
      <c r="G3564" s="675" t="s">
        <v>393</v>
      </c>
      <c r="H3564" s="675"/>
      <c r="I3564" s="587" t="s">
        <v>399</v>
      </c>
      <c r="J3564" s="588"/>
      <c r="K3564" s="588"/>
      <c r="L3564" s="588"/>
      <c r="M3564" s="588"/>
      <c r="N3564" s="588"/>
      <c r="O3564" s="589"/>
      <c r="P3564" s="590"/>
      <c r="Q3564" s="591"/>
      <c r="R3564" s="590"/>
      <c r="S3564" s="591"/>
      <c r="T3564" s="590"/>
      <c r="U3564" s="591"/>
      <c r="V3564" s="206"/>
      <c r="W3564" s="206"/>
      <c r="X3564" s="206"/>
      <c r="Y3564" s="206"/>
      <c r="Z3564" s="206"/>
      <c r="AA3564" s="206"/>
      <c r="AB3564" s="206"/>
      <c r="AC3564" s="206"/>
      <c r="AD3564" s="206"/>
      <c r="AE3564" s="109"/>
      <c r="AG3564" s="130">
        <f t="shared" si="5681"/>
        <v>15</v>
      </c>
      <c r="AH3564" s="90">
        <f t="shared" si="5682"/>
        <v>0</v>
      </c>
      <c r="AI3564" s="130">
        <f t="shared" si="5683"/>
        <v>0</v>
      </c>
      <c r="AJ3564" s="130">
        <f t="shared" si="5684"/>
        <v>0</v>
      </c>
      <c r="AK3564" s="130">
        <f t="shared" si="5685"/>
        <v>0</v>
      </c>
      <c r="AL3564" s="130">
        <f t="shared" si="5686"/>
        <v>0</v>
      </c>
      <c r="AM3564" s="359">
        <f t="shared" si="5687"/>
        <v>0</v>
      </c>
      <c r="AN3564" s="130">
        <f t="shared" si="5688"/>
        <v>0</v>
      </c>
      <c r="AO3564" s="130">
        <f t="shared" si="5689"/>
        <v>0</v>
      </c>
      <c r="AP3564" s="130">
        <f t="shared" si="5690"/>
        <v>0</v>
      </c>
      <c r="AQ3564" s="130">
        <f t="shared" si="5691"/>
        <v>0</v>
      </c>
      <c r="AR3564" s="359">
        <f t="shared" si="5692"/>
        <v>0</v>
      </c>
      <c r="AS3564" s="130">
        <f t="shared" si="5693"/>
        <v>0</v>
      </c>
      <c r="AT3564" s="130">
        <f t="shared" si="5694"/>
        <v>0</v>
      </c>
      <c r="AU3564" s="130">
        <f t="shared" si="5695"/>
        <v>0</v>
      </c>
      <c r="AV3564" s="130">
        <f t="shared" si="5696"/>
        <v>0</v>
      </c>
      <c r="AW3564" s="359">
        <f t="shared" si="5697"/>
        <v>0</v>
      </c>
      <c r="AX3564" s="130">
        <f t="shared" si="5698"/>
        <v>0</v>
      </c>
      <c r="AY3564" s="130">
        <f t="shared" si="5699"/>
        <v>0</v>
      </c>
      <c r="AZ3564" s="130">
        <f t="shared" si="5700"/>
        <v>0</v>
      </c>
      <c r="BA3564" s="130">
        <f t="shared" si="5701"/>
        <v>0</v>
      </c>
      <c r="BB3564" s="359">
        <f t="shared" si="5669"/>
        <v>0</v>
      </c>
      <c r="BC3564" s="130">
        <f t="shared" si="5702"/>
        <v>0</v>
      </c>
      <c r="BD3564" s="130">
        <f t="shared" si="5703"/>
        <v>0</v>
      </c>
      <c r="BE3564" s="130">
        <f t="shared" si="5704"/>
        <v>0</v>
      </c>
      <c r="BF3564" s="130">
        <f t="shared" si="5705"/>
        <v>0</v>
      </c>
      <c r="BG3564" s="359">
        <f t="shared" si="5670"/>
        <v>0</v>
      </c>
      <c r="BH3564" s="130">
        <f t="shared" si="5706"/>
        <v>0</v>
      </c>
      <c r="BI3564" s="130">
        <f t="shared" si="5707"/>
        <v>0</v>
      </c>
      <c r="BJ3564" s="130">
        <f t="shared" si="5708"/>
        <v>0</v>
      </c>
      <c r="BK3564" s="130">
        <f t="shared" si="5709"/>
        <v>0</v>
      </c>
      <c r="BL3564" s="359">
        <f t="shared" si="5671"/>
        <v>0</v>
      </c>
      <c r="BM3564" s="90">
        <f t="shared" si="5710"/>
        <v>0</v>
      </c>
      <c r="CO3564" s="186"/>
      <c r="CP3564" s="186"/>
      <c r="CQ3564" s="186"/>
      <c r="CR3564" s="186"/>
      <c r="CS3564" s="186"/>
      <c r="CT3564" s="186"/>
      <c r="CU3564" s="186"/>
      <c r="CV3564" s="186"/>
      <c r="CW3564" s="186"/>
      <c r="CX3564" s="186"/>
      <c r="CY3564" s="186"/>
      <c r="CZ3564" s="186"/>
      <c r="DA3564" s="186"/>
      <c r="DB3564" s="186"/>
    </row>
    <row r="3565" spans="1:106" ht="15" customHeight="1" x14ac:dyDescent="0.2">
      <c r="A3565" s="109"/>
      <c r="B3565" s="109"/>
      <c r="C3565" s="741"/>
      <c r="D3565" s="759"/>
      <c r="E3565" s="760"/>
      <c r="F3565" s="760"/>
      <c r="G3565" s="675" t="s">
        <v>394</v>
      </c>
      <c r="H3565" s="675"/>
      <c r="I3565" s="587" t="s">
        <v>400</v>
      </c>
      <c r="J3565" s="588"/>
      <c r="K3565" s="588"/>
      <c r="L3565" s="588"/>
      <c r="M3565" s="588"/>
      <c r="N3565" s="588"/>
      <c r="O3565" s="589"/>
      <c r="P3565" s="590"/>
      <c r="Q3565" s="591"/>
      <c r="R3565" s="590"/>
      <c r="S3565" s="591"/>
      <c r="T3565" s="590"/>
      <c r="U3565" s="591"/>
      <c r="V3565" s="206"/>
      <c r="W3565" s="206"/>
      <c r="X3565" s="206"/>
      <c r="Y3565" s="206"/>
      <c r="Z3565" s="206"/>
      <c r="AA3565" s="206"/>
      <c r="AB3565" s="206"/>
      <c r="AC3565" s="206"/>
      <c r="AD3565" s="206"/>
      <c r="AE3565" s="109"/>
      <c r="AG3565" s="130">
        <f t="shared" si="5681"/>
        <v>15</v>
      </c>
      <c r="AH3565" s="90">
        <f t="shared" si="5682"/>
        <v>0</v>
      </c>
      <c r="AI3565" s="130">
        <f t="shared" si="5683"/>
        <v>0</v>
      </c>
      <c r="AJ3565" s="130">
        <f t="shared" si="5684"/>
        <v>0</v>
      </c>
      <c r="AK3565" s="130">
        <f t="shared" si="5685"/>
        <v>0</v>
      </c>
      <c r="AL3565" s="130">
        <f t="shared" si="5686"/>
        <v>0</v>
      </c>
      <c r="AM3565" s="359">
        <f t="shared" si="5687"/>
        <v>0</v>
      </c>
      <c r="AN3565" s="130">
        <f t="shared" si="5688"/>
        <v>0</v>
      </c>
      <c r="AO3565" s="130">
        <f t="shared" si="5689"/>
        <v>0</v>
      </c>
      <c r="AP3565" s="130">
        <f t="shared" si="5690"/>
        <v>0</v>
      </c>
      <c r="AQ3565" s="130">
        <f t="shared" si="5691"/>
        <v>0</v>
      </c>
      <c r="AR3565" s="359">
        <f t="shared" si="5692"/>
        <v>0</v>
      </c>
      <c r="AS3565" s="130">
        <f t="shared" si="5693"/>
        <v>0</v>
      </c>
      <c r="AT3565" s="130">
        <f t="shared" si="5694"/>
        <v>0</v>
      </c>
      <c r="AU3565" s="130">
        <f t="shared" si="5695"/>
        <v>0</v>
      </c>
      <c r="AV3565" s="130">
        <f t="shared" si="5696"/>
        <v>0</v>
      </c>
      <c r="AW3565" s="359">
        <f t="shared" si="5697"/>
        <v>0</v>
      </c>
      <c r="AX3565" s="130">
        <f t="shared" si="5698"/>
        <v>0</v>
      </c>
      <c r="AY3565" s="130">
        <f t="shared" si="5699"/>
        <v>0</v>
      </c>
      <c r="AZ3565" s="130">
        <f t="shared" si="5700"/>
        <v>0</v>
      </c>
      <c r="BA3565" s="130">
        <f t="shared" si="5701"/>
        <v>0</v>
      </c>
      <c r="BB3565" s="359">
        <f t="shared" si="5669"/>
        <v>0</v>
      </c>
      <c r="BC3565" s="130">
        <f t="shared" si="5702"/>
        <v>0</v>
      </c>
      <c r="BD3565" s="130">
        <f t="shared" si="5703"/>
        <v>0</v>
      </c>
      <c r="BE3565" s="130">
        <f t="shared" si="5704"/>
        <v>0</v>
      </c>
      <c r="BF3565" s="130">
        <f t="shared" si="5705"/>
        <v>0</v>
      </c>
      <c r="BG3565" s="359">
        <f t="shared" si="5670"/>
        <v>0</v>
      </c>
      <c r="BH3565" s="130">
        <f t="shared" si="5706"/>
        <v>0</v>
      </c>
      <c r="BI3565" s="130">
        <f t="shared" si="5707"/>
        <v>0</v>
      </c>
      <c r="BJ3565" s="130">
        <f t="shared" si="5708"/>
        <v>0</v>
      </c>
      <c r="BK3565" s="130">
        <f t="shared" si="5709"/>
        <v>0</v>
      </c>
      <c r="BL3565" s="359">
        <f t="shared" si="5671"/>
        <v>0</v>
      </c>
      <c r="BM3565" s="90">
        <f t="shared" si="5710"/>
        <v>0</v>
      </c>
      <c r="CO3565" s="186"/>
      <c r="CP3565" s="186"/>
      <c r="CQ3565" s="186"/>
      <c r="CR3565" s="186"/>
      <c r="CS3565" s="186"/>
      <c r="CT3565" s="186"/>
      <c r="CU3565" s="186"/>
      <c r="CV3565" s="186"/>
      <c r="CW3565" s="186"/>
      <c r="CX3565" s="186"/>
      <c r="CY3565" s="186"/>
      <c r="CZ3565" s="186"/>
      <c r="DA3565" s="186"/>
      <c r="DB3565" s="186"/>
    </row>
    <row r="3566" spans="1:106" ht="15" customHeight="1" x14ac:dyDescent="0.2">
      <c r="A3566" s="109"/>
      <c r="B3566" s="109"/>
      <c r="C3566" s="741"/>
      <c r="D3566" s="759"/>
      <c r="E3566" s="760"/>
      <c r="F3566" s="760"/>
      <c r="G3566" s="675" t="s">
        <v>395</v>
      </c>
      <c r="H3566" s="675"/>
      <c r="I3566" s="587" t="s">
        <v>401</v>
      </c>
      <c r="J3566" s="588"/>
      <c r="K3566" s="588"/>
      <c r="L3566" s="588"/>
      <c r="M3566" s="588"/>
      <c r="N3566" s="588"/>
      <c r="O3566" s="589"/>
      <c r="P3566" s="590"/>
      <c r="Q3566" s="591"/>
      <c r="R3566" s="590"/>
      <c r="S3566" s="591"/>
      <c r="T3566" s="590"/>
      <c r="U3566" s="591"/>
      <c r="V3566" s="206"/>
      <c r="W3566" s="206"/>
      <c r="X3566" s="206"/>
      <c r="Y3566" s="206"/>
      <c r="Z3566" s="206"/>
      <c r="AA3566" s="206"/>
      <c r="AB3566" s="206"/>
      <c r="AC3566" s="206"/>
      <c r="AD3566" s="206"/>
      <c r="AE3566" s="109"/>
      <c r="AG3566" s="130">
        <f t="shared" si="5681"/>
        <v>15</v>
      </c>
      <c r="AH3566" s="90">
        <f t="shared" si="5682"/>
        <v>0</v>
      </c>
      <c r="AI3566" s="130">
        <f t="shared" si="5683"/>
        <v>0</v>
      </c>
      <c r="AJ3566" s="130">
        <f t="shared" si="5684"/>
        <v>0</v>
      </c>
      <c r="AK3566" s="130">
        <f t="shared" si="5685"/>
        <v>0</v>
      </c>
      <c r="AL3566" s="130">
        <f t="shared" si="5686"/>
        <v>0</v>
      </c>
      <c r="AM3566" s="359">
        <f t="shared" si="5687"/>
        <v>0</v>
      </c>
      <c r="AN3566" s="130">
        <f t="shared" si="5688"/>
        <v>0</v>
      </c>
      <c r="AO3566" s="130">
        <f t="shared" si="5689"/>
        <v>0</v>
      </c>
      <c r="AP3566" s="130">
        <f t="shared" si="5690"/>
        <v>0</v>
      </c>
      <c r="AQ3566" s="130">
        <f t="shared" si="5691"/>
        <v>0</v>
      </c>
      <c r="AR3566" s="359">
        <f t="shared" si="5692"/>
        <v>0</v>
      </c>
      <c r="AS3566" s="130">
        <f t="shared" si="5693"/>
        <v>0</v>
      </c>
      <c r="AT3566" s="130">
        <f t="shared" si="5694"/>
        <v>0</v>
      </c>
      <c r="AU3566" s="130">
        <f t="shared" si="5695"/>
        <v>0</v>
      </c>
      <c r="AV3566" s="130">
        <f t="shared" si="5696"/>
        <v>0</v>
      </c>
      <c r="AW3566" s="359">
        <f t="shared" si="5697"/>
        <v>0</v>
      </c>
      <c r="AX3566" s="130">
        <f t="shared" si="5698"/>
        <v>0</v>
      </c>
      <c r="AY3566" s="130">
        <f t="shared" si="5699"/>
        <v>0</v>
      </c>
      <c r="AZ3566" s="130">
        <f t="shared" si="5700"/>
        <v>0</v>
      </c>
      <c r="BA3566" s="130">
        <f t="shared" si="5701"/>
        <v>0</v>
      </c>
      <c r="BB3566" s="359">
        <f t="shared" si="5669"/>
        <v>0</v>
      </c>
      <c r="BC3566" s="130">
        <f t="shared" si="5702"/>
        <v>0</v>
      </c>
      <c r="BD3566" s="130">
        <f t="shared" si="5703"/>
        <v>0</v>
      </c>
      <c r="BE3566" s="130">
        <f t="shared" si="5704"/>
        <v>0</v>
      </c>
      <c r="BF3566" s="130">
        <f t="shared" si="5705"/>
        <v>0</v>
      </c>
      <c r="BG3566" s="359">
        <f t="shared" si="5670"/>
        <v>0</v>
      </c>
      <c r="BH3566" s="130">
        <f t="shared" si="5706"/>
        <v>0</v>
      </c>
      <c r="BI3566" s="130">
        <f t="shared" si="5707"/>
        <v>0</v>
      </c>
      <c r="BJ3566" s="130">
        <f t="shared" si="5708"/>
        <v>0</v>
      </c>
      <c r="BK3566" s="130">
        <f t="shared" si="5709"/>
        <v>0</v>
      </c>
      <c r="BL3566" s="359">
        <f t="shared" si="5671"/>
        <v>0</v>
      </c>
      <c r="BM3566" s="90">
        <f t="shared" si="5710"/>
        <v>0</v>
      </c>
      <c r="BO3566" s="246" t="s">
        <v>2104</v>
      </c>
      <c r="BP3566" s="246" t="s">
        <v>2048</v>
      </c>
      <c r="BQ3566" s="246" t="s">
        <v>2049</v>
      </c>
      <c r="BR3566" s="246" t="s">
        <v>84</v>
      </c>
      <c r="BS3566" s="246" t="s">
        <v>2048</v>
      </c>
      <c r="BT3566" s="246" t="s">
        <v>2049</v>
      </c>
      <c r="BU3566" s="246" t="s">
        <v>84</v>
      </c>
      <c r="BV3566" s="246" t="s">
        <v>2048</v>
      </c>
      <c r="BW3566" s="246" t="s">
        <v>2049</v>
      </c>
      <c r="BX3566" s="246" t="s">
        <v>84</v>
      </c>
      <c r="BY3566" s="246" t="s">
        <v>2048</v>
      </c>
      <c r="BZ3566" s="246" t="s">
        <v>2049</v>
      </c>
      <c r="CO3566" s="186"/>
      <c r="CP3566" s="186"/>
      <c r="CQ3566" s="186"/>
      <c r="CR3566" s="186"/>
      <c r="CS3566" s="186"/>
      <c r="CT3566" s="186"/>
      <c r="CU3566" s="186"/>
      <c r="CV3566" s="186"/>
      <c r="CW3566" s="186"/>
      <c r="CX3566" s="186"/>
      <c r="CY3566" s="186"/>
      <c r="CZ3566" s="186"/>
      <c r="DA3566" s="186"/>
      <c r="DB3566" s="186"/>
    </row>
    <row r="3567" spans="1:106" ht="15" customHeight="1" x14ac:dyDescent="0.25">
      <c r="A3567" s="109"/>
      <c r="B3567" s="109"/>
      <c r="C3567" s="741"/>
      <c r="D3567" s="759"/>
      <c r="E3567" s="760"/>
      <c r="F3567" s="760"/>
      <c r="G3567" s="675" t="s">
        <v>396</v>
      </c>
      <c r="H3567" s="675"/>
      <c r="I3567" s="587" t="s">
        <v>402</v>
      </c>
      <c r="J3567" s="588"/>
      <c r="K3567" s="588"/>
      <c r="L3567" s="588"/>
      <c r="M3567" s="588"/>
      <c r="N3567" s="588"/>
      <c r="O3567" s="589"/>
      <c r="P3567" s="590"/>
      <c r="Q3567" s="591"/>
      <c r="R3567" s="590"/>
      <c r="S3567" s="591"/>
      <c r="T3567" s="590"/>
      <c r="U3567" s="591"/>
      <c r="V3567" s="206"/>
      <c r="W3567" s="206"/>
      <c r="X3567" s="206"/>
      <c r="Y3567" s="206"/>
      <c r="Z3567" s="206"/>
      <c r="AA3567" s="206"/>
      <c r="AB3567" s="206"/>
      <c r="AC3567" s="206"/>
      <c r="AD3567" s="206"/>
      <c r="AE3567" s="109"/>
      <c r="AG3567" s="130">
        <f t="shared" si="5681"/>
        <v>15</v>
      </c>
      <c r="AH3567" s="90">
        <f t="shared" si="5682"/>
        <v>0</v>
      </c>
      <c r="AI3567" s="130">
        <f t="shared" si="5683"/>
        <v>0</v>
      </c>
      <c r="AJ3567" s="130">
        <f t="shared" si="5684"/>
        <v>0</v>
      </c>
      <c r="AK3567" s="130">
        <f t="shared" si="5685"/>
        <v>0</v>
      </c>
      <c r="AL3567" s="130">
        <f t="shared" si="5686"/>
        <v>0</v>
      </c>
      <c r="AM3567" s="359">
        <f t="shared" si="5687"/>
        <v>0</v>
      </c>
      <c r="AN3567" s="130">
        <f t="shared" si="5688"/>
        <v>0</v>
      </c>
      <c r="AO3567" s="130">
        <f t="shared" si="5689"/>
        <v>0</v>
      </c>
      <c r="AP3567" s="130">
        <f t="shared" si="5690"/>
        <v>0</v>
      </c>
      <c r="AQ3567" s="130">
        <f t="shared" si="5691"/>
        <v>0</v>
      </c>
      <c r="AR3567" s="359">
        <f t="shared" si="5692"/>
        <v>0</v>
      </c>
      <c r="AS3567" s="130">
        <f t="shared" si="5693"/>
        <v>0</v>
      </c>
      <c r="AT3567" s="130">
        <f t="shared" si="5694"/>
        <v>0</v>
      </c>
      <c r="AU3567" s="130">
        <f t="shared" si="5695"/>
        <v>0</v>
      </c>
      <c r="AV3567" s="130">
        <f t="shared" si="5696"/>
        <v>0</v>
      </c>
      <c r="AW3567" s="359">
        <f t="shared" si="5697"/>
        <v>0</v>
      </c>
      <c r="AX3567" s="130">
        <f t="shared" si="5698"/>
        <v>0</v>
      </c>
      <c r="AY3567" s="130">
        <f t="shared" si="5699"/>
        <v>0</v>
      </c>
      <c r="AZ3567" s="130">
        <f t="shared" si="5700"/>
        <v>0</v>
      </c>
      <c r="BA3567" s="130">
        <f t="shared" si="5701"/>
        <v>0</v>
      </c>
      <c r="BB3567" s="359">
        <f t="shared" si="5669"/>
        <v>0</v>
      </c>
      <c r="BC3567" s="130">
        <f t="shared" si="5702"/>
        <v>0</v>
      </c>
      <c r="BD3567" s="130">
        <f t="shared" si="5703"/>
        <v>0</v>
      </c>
      <c r="BE3567" s="130">
        <f t="shared" si="5704"/>
        <v>0</v>
      </c>
      <c r="BF3567" s="130">
        <f t="shared" si="5705"/>
        <v>0</v>
      </c>
      <c r="BG3567" s="359">
        <f t="shared" si="5670"/>
        <v>0</v>
      </c>
      <c r="BH3567" s="130">
        <f t="shared" si="5706"/>
        <v>0</v>
      </c>
      <c r="BI3567" s="130">
        <f t="shared" si="5707"/>
        <v>0</v>
      </c>
      <c r="BJ3567" s="130">
        <f t="shared" si="5708"/>
        <v>0</v>
      </c>
      <c r="BK3567" s="130">
        <f t="shared" si="5709"/>
        <v>0</v>
      </c>
      <c r="BL3567" s="359">
        <f t="shared" si="5671"/>
        <v>0</v>
      </c>
      <c r="BM3567" s="90">
        <f t="shared" si="5710"/>
        <v>0</v>
      </c>
      <c r="BN3567" s="186" t="s">
        <v>2077</v>
      </c>
      <c r="BO3567" s="178">
        <f>IF($AG$3546=$AH$3546,0,IF(
OR(
AND(BO3571=0,BO3570&gt;0),
AND(BO3571="NS",BO3569&gt;0),
AND(BO3571="NS",BO3569=0,BO3570=0)),1,
IF(OR(
AND(BO3570&gt;=2,BO3569&lt;BO3571),
AND(BO3571="NS",BO3569=0,BO3570&gt;0),
BO3571=BO3569,
AND(BO3571="NA",BO3570=0,BO3569=0,BO3568&gt;0)),0,1)))</f>
        <v>0</v>
      </c>
      <c r="BP3567" s="178">
        <f t="shared" ref="BP3567:BZ3567" si="5740">IF($AG$3546=$AH$3546,0,IF(
OR(
AND(BP3571=0,BP3570&gt;0),
AND(BP3571="NS",BP3569&gt;0),
AND(BP3571="NS",BP3569=0,BP3570=0)),1,
IF(OR(
AND(BP3570&gt;=2,BP3569&lt;BP3571),
AND(BP3571="NS",BP3569=0,BP3570&gt;0),
BP3571=BP3569,
AND(BP3571="NA",BP3570=0,BP3569=0,BP3568&gt;0)),0,1)))</f>
        <v>0</v>
      </c>
      <c r="BQ3567" s="178">
        <f t="shared" si="5740"/>
        <v>0</v>
      </c>
      <c r="BR3567" s="178">
        <f t="shared" si="5740"/>
        <v>0</v>
      </c>
      <c r="BS3567" s="178">
        <f t="shared" si="5740"/>
        <v>0</v>
      </c>
      <c r="BT3567" s="178">
        <f t="shared" si="5740"/>
        <v>0</v>
      </c>
      <c r="BU3567" s="178">
        <f t="shared" si="5740"/>
        <v>0</v>
      </c>
      <c r="BV3567" s="178">
        <f t="shared" si="5740"/>
        <v>0</v>
      </c>
      <c r="BW3567" s="178">
        <f t="shared" si="5740"/>
        <v>0</v>
      </c>
      <c r="BX3567" s="178">
        <f t="shared" si="5740"/>
        <v>0</v>
      </c>
      <c r="BY3567" s="178">
        <f t="shared" si="5740"/>
        <v>0</v>
      </c>
      <c r="BZ3567" s="178">
        <f t="shared" si="5740"/>
        <v>0</v>
      </c>
      <c r="CA3567" s="186">
        <f>SUM(BO3567:BZ3567)</f>
        <v>0</v>
      </c>
      <c r="CO3567" s="297" t="s">
        <v>2171</v>
      </c>
      <c r="CP3567" s="297">
        <f>IF(AND(SUM(P3562:Q3567,P3573)=0,SUM(COUNTIF(P3562:Q3567,"NS"),COUNTIF(P3573,"NS")&gt;0)),"NS",SUM(P3562:Q3567,P3573))</f>
        <v>0</v>
      </c>
      <c r="CQ3567" s="297">
        <f>IF(AND(SUM(R3562:S3567,R3573)=0,SUM(COUNTIF(R3562:S3567,"NS"),COUNTIF(R3573,"NS")&gt;0)),"NS",SUM(R3562:S3567,R3573))</f>
        <v>0</v>
      </c>
      <c r="CR3567" s="297">
        <f>IF(AND(SUM(T3562:U3567,T3573)=0,SUM(COUNTIF(T3562:U3567,"NS"),COUNTIF(T3573,"NS")&gt;0)),"NS",SUM(T3562:U3567,T3573))</f>
        <v>0</v>
      </c>
      <c r="CS3567" s="297">
        <f>IF(AND(SUM(V3562:V3567,V3573)=0,SUM(COUNTIF(V3562:V3567,"NS"),COUNTIF(V3573,"NS")&gt;0)),"NS",SUM(V3562:V3567,V3573))</f>
        <v>0</v>
      </c>
      <c r="CT3567" s="297">
        <f t="shared" ref="CT3567" si="5741">IF(AND(SUM(W3562:W3567,W3573)=0,SUM(COUNTIF(W3562:W3567,"NS"),COUNTIF(W3573,"NS")&gt;0)),"NS",SUM(W3562:W3567,W3573))</f>
        <v>0</v>
      </c>
      <c r="CU3567" s="297">
        <f t="shared" ref="CU3567" si="5742">IF(AND(SUM(X3562:X3567,X3573)=0,SUM(COUNTIF(X3562:X3567,"NS"),COUNTIF(X3573,"NS")&gt;0)),"NS",SUM(X3562:X3567,X3573))</f>
        <v>0</v>
      </c>
      <c r="CV3567" s="297">
        <f t="shared" ref="CV3567" si="5743">IF(AND(SUM(Y3562:Y3567,Y3573)=0,SUM(COUNTIF(Y3562:Y3567,"NS"),COUNTIF(Y3573,"NS")&gt;0)),"NS",SUM(Y3562:Y3567,Y3573))</f>
        <v>0</v>
      </c>
      <c r="CW3567" s="297">
        <f t="shared" ref="CW3567" si="5744">IF(AND(SUM(Z3562:Z3567,Z3573)=0,SUM(COUNTIF(Z3562:Z3567,"NS"),COUNTIF(Z3573,"NS")&gt;0)),"NS",SUM(Z3562:Z3567,Z3573))</f>
        <v>0</v>
      </c>
      <c r="CX3567" s="297">
        <f t="shared" ref="CX3567" si="5745">IF(AND(SUM(AA3562:AA3567,AA3573)=0,SUM(COUNTIF(AA3562:AA3567,"NS"),COUNTIF(AA3573,"NS")&gt;0)),"NS",SUM(AA3562:AA3567,AA3573))</f>
        <v>0</v>
      </c>
      <c r="CY3567" s="297">
        <f t="shared" ref="CY3567" si="5746">IF(AND(SUM(AB3562:AB3567,AB3573)=0,SUM(COUNTIF(AB3562:AB3567,"NS"),COUNTIF(AB3573,"NS")&gt;0)),"NS",SUM(AB3562:AB3567,AB3573))</f>
        <v>0</v>
      </c>
      <c r="CZ3567" s="297">
        <f t="shared" ref="CZ3567" si="5747">IF(AND(SUM(AC3562:AC3567,AC3573)=0,SUM(COUNTIF(AC3562:AC3567,"NS"),COUNTIF(AC3573,"NS")&gt;0)),"NS",SUM(AC3562:AC3567,AC3573))</f>
        <v>0</v>
      </c>
      <c r="DA3567" s="297">
        <f t="shared" ref="DA3567" si="5748">IF(AND(SUM(AD3562:AD3567,AD3573)=0,SUM(COUNTIF(AD3562:AD3567,"NS"),COUNTIF(AD3573,"NS")&gt;0)),"NS",SUM(AD3562:AD3567,AD3573))</f>
        <v>0</v>
      </c>
      <c r="DB3567" s="186"/>
    </row>
    <row r="3568" spans="1:106" ht="15" customHeight="1" x14ac:dyDescent="0.25">
      <c r="A3568" s="109"/>
      <c r="B3568" s="109"/>
      <c r="C3568" s="741"/>
      <c r="D3568" s="759"/>
      <c r="E3568" s="760"/>
      <c r="F3568" s="760"/>
      <c r="G3568" s="630" t="s">
        <v>408</v>
      </c>
      <c r="H3568" s="630"/>
      <c r="I3568" s="151"/>
      <c r="J3568" s="588" t="s">
        <v>403</v>
      </c>
      <c r="K3568" s="588"/>
      <c r="L3568" s="588"/>
      <c r="M3568" s="588"/>
      <c r="N3568" s="588"/>
      <c r="O3568" s="589"/>
      <c r="P3568" s="590"/>
      <c r="Q3568" s="591"/>
      <c r="R3568" s="590"/>
      <c r="S3568" s="591"/>
      <c r="T3568" s="590"/>
      <c r="U3568" s="591"/>
      <c r="V3568" s="206"/>
      <c r="W3568" s="206"/>
      <c r="X3568" s="206"/>
      <c r="Y3568" s="206"/>
      <c r="Z3568" s="206"/>
      <c r="AA3568" s="206"/>
      <c r="AB3568" s="206"/>
      <c r="AC3568" s="206"/>
      <c r="AD3568" s="206"/>
      <c r="AE3568" s="109"/>
      <c r="AG3568" s="130">
        <f t="shared" si="5681"/>
        <v>15</v>
      </c>
      <c r="AH3568" s="90">
        <f t="shared" si="5682"/>
        <v>0</v>
      </c>
      <c r="AI3568" s="130">
        <f t="shared" si="5683"/>
        <v>0</v>
      </c>
      <c r="AJ3568" s="130">
        <f t="shared" si="5684"/>
        <v>0</v>
      </c>
      <c r="AK3568" s="130">
        <f t="shared" si="5685"/>
        <v>0</v>
      </c>
      <c r="AL3568" s="130">
        <f t="shared" si="5686"/>
        <v>0</v>
      </c>
      <c r="AM3568" s="359">
        <f t="shared" si="5687"/>
        <v>0</v>
      </c>
      <c r="AN3568" s="130">
        <f t="shared" si="5688"/>
        <v>0</v>
      </c>
      <c r="AO3568" s="130">
        <f t="shared" si="5689"/>
        <v>0</v>
      </c>
      <c r="AP3568" s="130">
        <f t="shared" si="5690"/>
        <v>0</v>
      </c>
      <c r="AQ3568" s="130">
        <f t="shared" si="5691"/>
        <v>0</v>
      </c>
      <c r="AR3568" s="359">
        <f t="shared" si="5692"/>
        <v>0</v>
      </c>
      <c r="AS3568" s="130">
        <f t="shared" si="5693"/>
        <v>0</v>
      </c>
      <c r="AT3568" s="130">
        <f t="shared" si="5694"/>
        <v>0</v>
      </c>
      <c r="AU3568" s="130">
        <f t="shared" si="5695"/>
        <v>0</v>
      </c>
      <c r="AV3568" s="130">
        <f t="shared" si="5696"/>
        <v>0</v>
      </c>
      <c r="AW3568" s="359">
        <f t="shared" si="5697"/>
        <v>0</v>
      </c>
      <c r="AX3568" s="130">
        <f t="shared" si="5698"/>
        <v>0</v>
      </c>
      <c r="AY3568" s="130">
        <f t="shared" si="5699"/>
        <v>0</v>
      </c>
      <c r="AZ3568" s="130">
        <f t="shared" si="5700"/>
        <v>0</v>
      </c>
      <c r="BA3568" s="130">
        <f t="shared" si="5701"/>
        <v>0</v>
      </c>
      <c r="BB3568" s="359">
        <f t="shared" si="5669"/>
        <v>0</v>
      </c>
      <c r="BC3568" s="130">
        <f t="shared" si="5702"/>
        <v>0</v>
      </c>
      <c r="BD3568" s="130">
        <f t="shared" si="5703"/>
        <v>0</v>
      </c>
      <c r="BE3568" s="130">
        <f t="shared" si="5704"/>
        <v>0</v>
      </c>
      <c r="BF3568" s="130">
        <f t="shared" si="5705"/>
        <v>0</v>
      </c>
      <c r="BG3568" s="359">
        <f t="shared" si="5670"/>
        <v>0</v>
      </c>
      <c r="BH3568" s="130">
        <f t="shared" si="5706"/>
        <v>0</v>
      </c>
      <c r="BI3568" s="130">
        <f t="shared" si="5707"/>
        <v>0</v>
      </c>
      <c r="BJ3568" s="130">
        <f t="shared" si="5708"/>
        <v>0</v>
      </c>
      <c r="BK3568" s="130">
        <f t="shared" si="5709"/>
        <v>0</v>
      </c>
      <c r="BL3568" s="359">
        <f t="shared" si="5671"/>
        <v>0</v>
      </c>
      <c r="BM3568" s="90">
        <f t="shared" si="5710"/>
        <v>0</v>
      </c>
      <c r="BN3568" s="90" t="s">
        <v>2058</v>
      </c>
      <c r="BO3568" s="90">
        <f>COUNTIF(P3568:Q3572,"NA")</f>
        <v>0</v>
      </c>
      <c r="BP3568" s="90">
        <f>COUNTIF(R3568:S3572,"NA")</f>
        <v>0</v>
      </c>
      <c r="BQ3568" s="90">
        <f>COUNTIF(T3568:U3572,"NA")</f>
        <v>0</v>
      </c>
      <c r="BR3568" s="90">
        <f>COUNTIF(V3568:V3572,"NA")</f>
        <v>0</v>
      </c>
      <c r="BS3568" s="90">
        <f>COUNTIF(W3568:W3572,"NA")</f>
        <v>0</v>
      </c>
      <c r="BT3568" s="90">
        <f>COUNTIF(X3568:X3572,"NA")</f>
        <v>0</v>
      </c>
      <c r="BU3568" s="90">
        <f t="shared" ref="BU3568" si="5749">COUNTIF(Y3568:Y3572,"NA")</f>
        <v>0</v>
      </c>
      <c r="BV3568" s="90">
        <f t="shared" ref="BV3568" si="5750">COUNTIF(Z3568:Z3572,"NA")</f>
        <v>0</v>
      </c>
      <c r="BW3568" s="90">
        <f t="shared" ref="BW3568" si="5751">COUNTIF(AA3568:AA3572,"NA")</f>
        <v>0</v>
      </c>
      <c r="BX3568" s="90">
        <f t="shared" ref="BX3568" si="5752">COUNTIF(AB3568:AB3572,"NA")</f>
        <v>0</v>
      </c>
      <c r="BY3568" s="90">
        <f t="shared" ref="BY3568" si="5753">COUNTIF(AC3568:AC3572,"NA")</f>
        <v>0</v>
      </c>
      <c r="BZ3568" s="90">
        <f t="shared" ref="BZ3568" si="5754">COUNTIF(AD3568:AD3572,"NA")</f>
        <v>0</v>
      </c>
      <c r="CO3568" s="297" t="s">
        <v>2078</v>
      </c>
      <c r="CP3568" s="297">
        <f>SUM(P3562:Q3567)</f>
        <v>0</v>
      </c>
      <c r="CQ3568" s="297">
        <f>SUM(R3562:S3567)</f>
        <v>0</v>
      </c>
      <c r="CR3568" s="297">
        <f>SUM(T3562:U3567)</f>
        <v>0</v>
      </c>
      <c r="CS3568" s="297">
        <f t="shared" ref="CS3568" si="5755">SUM(V3562:V3567)</f>
        <v>0</v>
      </c>
      <c r="CT3568" s="297">
        <f t="shared" ref="CT3568" si="5756">SUM(W3562:W3567)</f>
        <v>0</v>
      </c>
      <c r="CU3568" s="297">
        <f t="shared" ref="CU3568" si="5757">SUM(X3562:X3567)</f>
        <v>0</v>
      </c>
      <c r="CV3568" s="297">
        <f t="shared" ref="CV3568" si="5758">SUM(Y3562:Y3567)</f>
        <v>0</v>
      </c>
      <c r="CW3568" s="297">
        <f t="shared" ref="CW3568" si="5759">SUM(Z3562:Z3567)</f>
        <v>0</v>
      </c>
      <c r="CX3568" s="297">
        <f t="shared" ref="CX3568" si="5760">SUM(AA3562:AA3567)</f>
        <v>0</v>
      </c>
      <c r="CY3568" s="297">
        <f t="shared" ref="CY3568" si="5761">SUM(AB3562:AB3567)</f>
        <v>0</v>
      </c>
      <c r="CZ3568" s="297">
        <f t="shared" ref="CZ3568" si="5762">SUM(AC3562:AC3567)</f>
        <v>0</v>
      </c>
      <c r="DA3568" s="297">
        <f t="shared" ref="DA3568" si="5763">SUM(AD3562:AD3567)</f>
        <v>0</v>
      </c>
      <c r="DB3568" s="186"/>
    </row>
    <row r="3569" spans="1:106" ht="15" customHeight="1" x14ac:dyDescent="0.25">
      <c r="A3569" s="109"/>
      <c r="B3569" s="109"/>
      <c r="C3569" s="741"/>
      <c r="D3569" s="759"/>
      <c r="E3569" s="760"/>
      <c r="F3569" s="760"/>
      <c r="G3569" s="630" t="s">
        <v>409</v>
      </c>
      <c r="H3569" s="630"/>
      <c r="I3569" s="151"/>
      <c r="J3569" s="588" t="s">
        <v>404</v>
      </c>
      <c r="K3569" s="588"/>
      <c r="L3569" s="588"/>
      <c r="M3569" s="588"/>
      <c r="N3569" s="588"/>
      <c r="O3569" s="589"/>
      <c r="P3569" s="590"/>
      <c r="Q3569" s="591"/>
      <c r="R3569" s="590"/>
      <c r="S3569" s="591"/>
      <c r="T3569" s="590"/>
      <c r="U3569" s="591"/>
      <c r="V3569" s="206"/>
      <c r="W3569" s="206"/>
      <c r="X3569" s="206"/>
      <c r="Y3569" s="206"/>
      <c r="Z3569" s="206"/>
      <c r="AA3569" s="206"/>
      <c r="AB3569" s="206"/>
      <c r="AC3569" s="206"/>
      <c r="AD3569" s="206"/>
      <c r="AE3569" s="109"/>
      <c r="AG3569" s="130">
        <f t="shared" si="5681"/>
        <v>15</v>
      </c>
      <c r="AH3569" s="90">
        <f t="shared" si="5682"/>
        <v>0</v>
      </c>
      <c r="AI3569" s="130">
        <f t="shared" si="5683"/>
        <v>0</v>
      </c>
      <c r="AJ3569" s="130">
        <f t="shared" si="5684"/>
        <v>0</v>
      </c>
      <c r="AK3569" s="130">
        <f t="shared" si="5685"/>
        <v>0</v>
      </c>
      <c r="AL3569" s="130">
        <f t="shared" si="5686"/>
        <v>0</v>
      </c>
      <c r="AM3569" s="359">
        <f t="shared" si="5687"/>
        <v>0</v>
      </c>
      <c r="AN3569" s="130">
        <f t="shared" si="5688"/>
        <v>0</v>
      </c>
      <c r="AO3569" s="130">
        <f t="shared" si="5689"/>
        <v>0</v>
      </c>
      <c r="AP3569" s="130">
        <f t="shared" si="5690"/>
        <v>0</v>
      </c>
      <c r="AQ3569" s="130">
        <f t="shared" si="5691"/>
        <v>0</v>
      </c>
      <c r="AR3569" s="359">
        <f t="shared" si="5692"/>
        <v>0</v>
      </c>
      <c r="AS3569" s="130">
        <f t="shared" si="5693"/>
        <v>0</v>
      </c>
      <c r="AT3569" s="130">
        <f t="shared" si="5694"/>
        <v>0</v>
      </c>
      <c r="AU3569" s="130">
        <f t="shared" si="5695"/>
        <v>0</v>
      </c>
      <c r="AV3569" s="130">
        <f t="shared" si="5696"/>
        <v>0</v>
      </c>
      <c r="AW3569" s="359">
        <f t="shared" si="5697"/>
        <v>0</v>
      </c>
      <c r="AX3569" s="130">
        <f t="shared" si="5698"/>
        <v>0</v>
      </c>
      <c r="AY3569" s="130">
        <f t="shared" si="5699"/>
        <v>0</v>
      </c>
      <c r="AZ3569" s="130">
        <f t="shared" si="5700"/>
        <v>0</v>
      </c>
      <c r="BA3569" s="130">
        <f t="shared" si="5701"/>
        <v>0</v>
      </c>
      <c r="BB3569" s="359">
        <f t="shared" si="5669"/>
        <v>0</v>
      </c>
      <c r="BC3569" s="130">
        <f t="shared" si="5702"/>
        <v>0</v>
      </c>
      <c r="BD3569" s="130">
        <f t="shared" si="5703"/>
        <v>0</v>
      </c>
      <c r="BE3569" s="130">
        <f t="shared" si="5704"/>
        <v>0</v>
      </c>
      <c r="BF3569" s="130">
        <f t="shared" si="5705"/>
        <v>0</v>
      </c>
      <c r="BG3569" s="359">
        <f t="shared" si="5670"/>
        <v>0</v>
      </c>
      <c r="BH3569" s="130">
        <f t="shared" si="5706"/>
        <v>0</v>
      </c>
      <c r="BI3569" s="130">
        <f t="shared" si="5707"/>
        <v>0</v>
      </c>
      <c r="BJ3569" s="130">
        <f t="shared" si="5708"/>
        <v>0</v>
      </c>
      <c r="BK3569" s="130">
        <f t="shared" si="5709"/>
        <v>0</v>
      </c>
      <c r="BL3569" s="359">
        <f t="shared" si="5671"/>
        <v>0</v>
      </c>
      <c r="BM3569" s="90">
        <f t="shared" si="5710"/>
        <v>0</v>
      </c>
      <c r="BN3569" s="90" t="s">
        <v>2078</v>
      </c>
      <c r="BO3569" s="90">
        <f>SUM(P3568:Q3572)</f>
        <v>0</v>
      </c>
      <c r="BP3569" s="90">
        <f>SUM(R3568:S3572)</f>
        <v>0</v>
      </c>
      <c r="BQ3569" s="90">
        <f>SUM(T3568:U3572)</f>
        <v>0</v>
      </c>
      <c r="BR3569" s="90">
        <f>SUM(V3568:V3572)</f>
        <v>0</v>
      </c>
      <c r="BS3569" s="90">
        <f>SUM(W3568:W3572)</f>
        <v>0</v>
      </c>
      <c r="BT3569" s="90">
        <f>SUM(X3568:X3572)</f>
        <v>0</v>
      </c>
      <c r="BU3569" s="90">
        <f t="shared" ref="BU3569" si="5764">SUM(Y3568:Y3572)</f>
        <v>0</v>
      </c>
      <c r="BV3569" s="90">
        <f t="shared" ref="BV3569" si="5765">SUM(Z3568:Z3572)</f>
        <v>0</v>
      </c>
      <c r="BW3569" s="90">
        <f t="shared" ref="BW3569" si="5766">SUM(AA3568:AA3572)</f>
        <v>0</v>
      </c>
      <c r="BX3569" s="90">
        <f t="shared" ref="BX3569" si="5767">SUM(AB3568:AB3572)</f>
        <v>0</v>
      </c>
      <c r="BY3569" s="90">
        <f t="shared" ref="BY3569" si="5768">SUM(AC3568:AC3572)</f>
        <v>0</v>
      </c>
      <c r="BZ3569" s="90">
        <f t="shared" ref="BZ3569" si="5769">SUM(AD3568:AD3572)</f>
        <v>0</v>
      </c>
      <c r="CO3569" s="297" t="s">
        <v>2029</v>
      </c>
      <c r="CP3569" s="297">
        <f>SUM(COUNTIF(P3562:Q3567,"NS"))</f>
        <v>0</v>
      </c>
      <c r="CQ3569" s="297">
        <f>SUM(COUNTIF(R3562:S3567,"NS"))</f>
        <v>0</v>
      </c>
      <c r="CR3569" s="297">
        <f>SUM(COUNTIF(T3562:U3567,"NS"))</f>
        <v>0</v>
      </c>
      <c r="CS3569" s="297">
        <f t="shared" ref="CS3569" si="5770">SUM(COUNTIF(V3562:V3567,"NS"))</f>
        <v>0</v>
      </c>
      <c r="CT3569" s="297">
        <f t="shared" ref="CT3569" si="5771">SUM(COUNTIF(W3562:W3567,"NS"))</f>
        <v>0</v>
      </c>
      <c r="CU3569" s="297">
        <f t="shared" ref="CU3569" si="5772">SUM(COUNTIF(X3562:X3567,"NS"))</f>
        <v>0</v>
      </c>
      <c r="CV3569" s="297">
        <f t="shared" ref="CV3569" si="5773">SUM(COUNTIF(Y3562:Y3567,"NS"))</f>
        <v>0</v>
      </c>
      <c r="CW3569" s="297">
        <f t="shared" ref="CW3569" si="5774">SUM(COUNTIF(Z3562:Z3567,"NS"))</f>
        <v>0</v>
      </c>
      <c r="CX3569" s="297">
        <f t="shared" ref="CX3569" si="5775">SUM(COUNTIF(AA3562:AA3567,"NS"))</f>
        <v>0</v>
      </c>
      <c r="CY3569" s="297">
        <f t="shared" ref="CY3569" si="5776">SUM(COUNTIF(AB3562:AB3567,"NS"))</f>
        <v>0</v>
      </c>
      <c r="CZ3569" s="297">
        <f t="shared" ref="CZ3569" si="5777">SUM(COUNTIF(AC3562:AC3567,"NS"))</f>
        <v>0</v>
      </c>
      <c r="DA3569" s="297">
        <f t="shared" ref="DA3569" si="5778">SUM(COUNTIF(AD3562:AD3567,"NS"))</f>
        <v>0</v>
      </c>
      <c r="DB3569" s="186"/>
    </row>
    <row r="3570" spans="1:106" ht="15" customHeight="1" x14ac:dyDescent="0.25">
      <c r="A3570" s="109"/>
      <c r="B3570" s="109"/>
      <c r="C3570" s="741"/>
      <c r="D3570" s="759"/>
      <c r="E3570" s="760"/>
      <c r="F3570" s="760"/>
      <c r="G3570" s="630" t="s">
        <v>410</v>
      </c>
      <c r="H3570" s="630"/>
      <c r="I3570" s="151"/>
      <c r="J3570" s="588" t="s">
        <v>405</v>
      </c>
      <c r="K3570" s="588"/>
      <c r="L3570" s="588"/>
      <c r="M3570" s="588"/>
      <c r="N3570" s="588"/>
      <c r="O3570" s="589"/>
      <c r="P3570" s="590"/>
      <c r="Q3570" s="591"/>
      <c r="R3570" s="590"/>
      <c r="S3570" s="591"/>
      <c r="T3570" s="590"/>
      <c r="U3570" s="591"/>
      <c r="V3570" s="206"/>
      <c r="W3570" s="206"/>
      <c r="X3570" s="206"/>
      <c r="Y3570" s="206"/>
      <c r="Z3570" s="206"/>
      <c r="AA3570" s="206"/>
      <c r="AB3570" s="206"/>
      <c r="AC3570" s="206"/>
      <c r="AD3570" s="206"/>
      <c r="AE3570" s="109"/>
      <c r="AG3570" s="130">
        <f t="shared" si="5681"/>
        <v>15</v>
      </c>
      <c r="AH3570" s="90">
        <f t="shared" si="5682"/>
        <v>0</v>
      </c>
      <c r="AI3570" s="130">
        <f t="shared" si="5683"/>
        <v>0</v>
      </c>
      <c r="AJ3570" s="130">
        <f t="shared" si="5684"/>
        <v>0</v>
      </c>
      <c r="AK3570" s="130">
        <f t="shared" si="5685"/>
        <v>0</v>
      </c>
      <c r="AL3570" s="130">
        <f t="shared" si="5686"/>
        <v>0</v>
      </c>
      <c r="AM3570" s="359">
        <f t="shared" si="5687"/>
        <v>0</v>
      </c>
      <c r="AN3570" s="130">
        <f t="shared" si="5688"/>
        <v>0</v>
      </c>
      <c r="AO3570" s="130">
        <f t="shared" si="5689"/>
        <v>0</v>
      </c>
      <c r="AP3570" s="130">
        <f t="shared" si="5690"/>
        <v>0</v>
      </c>
      <c r="AQ3570" s="130">
        <f t="shared" si="5691"/>
        <v>0</v>
      </c>
      <c r="AR3570" s="359">
        <f t="shared" si="5692"/>
        <v>0</v>
      </c>
      <c r="AS3570" s="130">
        <f t="shared" si="5693"/>
        <v>0</v>
      </c>
      <c r="AT3570" s="130">
        <f t="shared" si="5694"/>
        <v>0</v>
      </c>
      <c r="AU3570" s="130">
        <f t="shared" si="5695"/>
        <v>0</v>
      </c>
      <c r="AV3570" s="130">
        <f t="shared" si="5696"/>
        <v>0</v>
      </c>
      <c r="AW3570" s="359">
        <f t="shared" si="5697"/>
        <v>0</v>
      </c>
      <c r="AX3570" s="130">
        <f t="shared" si="5698"/>
        <v>0</v>
      </c>
      <c r="AY3570" s="130">
        <f t="shared" si="5699"/>
        <v>0</v>
      </c>
      <c r="AZ3570" s="130">
        <f t="shared" si="5700"/>
        <v>0</v>
      </c>
      <c r="BA3570" s="130">
        <f t="shared" si="5701"/>
        <v>0</v>
      </c>
      <c r="BB3570" s="359">
        <f t="shared" si="5669"/>
        <v>0</v>
      </c>
      <c r="BC3570" s="130">
        <f t="shared" si="5702"/>
        <v>0</v>
      </c>
      <c r="BD3570" s="130">
        <f t="shared" si="5703"/>
        <v>0</v>
      </c>
      <c r="BE3570" s="130">
        <f t="shared" si="5704"/>
        <v>0</v>
      </c>
      <c r="BF3570" s="130">
        <f t="shared" si="5705"/>
        <v>0</v>
      </c>
      <c r="BG3570" s="359">
        <f t="shared" si="5670"/>
        <v>0</v>
      </c>
      <c r="BH3570" s="130">
        <f t="shared" si="5706"/>
        <v>0</v>
      </c>
      <c r="BI3570" s="130">
        <f t="shared" si="5707"/>
        <v>0</v>
      </c>
      <c r="BJ3570" s="130">
        <f t="shared" si="5708"/>
        <v>0</v>
      </c>
      <c r="BK3570" s="130">
        <f t="shared" si="5709"/>
        <v>0</v>
      </c>
      <c r="BL3570" s="359">
        <f t="shared" si="5671"/>
        <v>0</v>
      </c>
      <c r="BM3570" s="90">
        <f t="shared" si="5710"/>
        <v>0</v>
      </c>
      <c r="BN3570" s="90" t="s">
        <v>2029</v>
      </c>
      <c r="BO3570" s="90">
        <f>COUNTIF(P3568:Q3572,"NS")</f>
        <v>0</v>
      </c>
      <c r="BP3570" s="90">
        <f>COUNTIF(R3568:S3572,"NS")</f>
        <v>0</v>
      </c>
      <c r="BQ3570" s="90">
        <f>COUNTIF(T3568:U3572,"NS")</f>
        <v>0</v>
      </c>
      <c r="BR3570" s="90">
        <f>COUNTIF(V3568:V3572,"NS")</f>
        <v>0</v>
      </c>
      <c r="BS3570" s="90">
        <f>COUNTIF(W3568:W3572,"NS")</f>
        <v>0</v>
      </c>
      <c r="BT3570" s="90">
        <f>COUNTIF(X3568:X3572,"NS")</f>
        <v>0</v>
      </c>
      <c r="BU3570" s="90">
        <f t="shared" ref="BU3570" si="5779">COUNTIF(Y3568:Y3572,"NS")</f>
        <v>0</v>
      </c>
      <c r="BV3570" s="90">
        <f t="shared" ref="BV3570" si="5780">COUNTIF(Z3568:Z3572,"NS")</f>
        <v>0</v>
      </c>
      <c r="BW3570" s="90">
        <f t="shared" ref="BW3570" si="5781">COUNTIF(AA3568:AA3572,"NS")</f>
        <v>0</v>
      </c>
      <c r="BX3570" s="90">
        <f t="shared" ref="BX3570" si="5782">COUNTIF(AB3568:AB3572,"NS")</f>
        <v>0</v>
      </c>
      <c r="BY3570" s="90">
        <f t="shared" ref="BY3570" si="5783">COUNTIF(AC3568:AC3572,"NS")</f>
        <v>0</v>
      </c>
      <c r="BZ3570" s="90">
        <f t="shared" ref="BZ3570" si="5784">COUNTIF(AD3568:AD3572,"NS")</f>
        <v>0</v>
      </c>
      <c r="CO3570" s="298">
        <v>0.25</v>
      </c>
      <c r="CP3570" s="299">
        <f>IF(CP3567="ns",0,CP3567*0.25)</f>
        <v>0</v>
      </c>
      <c r="CQ3570" s="299">
        <f t="shared" ref="CQ3570:DA3570" si="5785">IF(CQ3567="ns",0,CQ3567*0.25)</f>
        <v>0</v>
      </c>
      <c r="CR3570" s="299">
        <f t="shared" si="5785"/>
        <v>0</v>
      </c>
      <c r="CS3570" s="299">
        <f t="shared" si="5785"/>
        <v>0</v>
      </c>
      <c r="CT3570" s="299">
        <f t="shared" si="5785"/>
        <v>0</v>
      </c>
      <c r="CU3570" s="299">
        <f t="shared" si="5785"/>
        <v>0</v>
      </c>
      <c r="CV3570" s="299">
        <f t="shared" si="5785"/>
        <v>0</v>
      </c>
      <c r="CW3570" s="299">
        <f t="shared" si="5785"/>
        <v>0</v>
      </c>
      <c r="CX3570" s="299">
        <f t="shared" si="5785"/>
        <v>0</v>
      </c>
      <c r="CY3570" s="299">
        <f t="shared" si="5785"/>
        <v>0</v>
      </c>
      <c r="CZ3570" s="299">
        <f t="shared" si="5785"/>
        <v>0</v>
      </c>
      <c r="DA3570" s="299">
        <f t="shared" si="5785"/>
        <v>0</v>
      </c>
      <c r="DB3570" s="186"/>
    </row>
    <row r="3571" spans="1:106" ht="15" customHeight="1" x14ac:dyDescent="0.25">
      <c r="A3571" s="109"/>
      <c r="B3571" s="109"/>
      <c r="C3571" s="741"/>
      <c r="D3571" s="759"/>
      <c r="E3571" s="760"/>
      <c r="F3571" s="760"/>
      <c r="G3571" s="630" t="s">
        <v>411</v>
      </c>
      <c r="H3571" s="630"/>
      <c r="I3571" s="151"/>
      <c r="J3571" s="588" t="s">
        <v>406</v>
      </c>
      <c r="K3571" s="588"/>
      <c r="L3571" s="588"/>
      <c r="M3571" s="588"/>
      <c r="N3571" s="588"/>
      <c r="O3571" s="589"/>
      <c r="P3571" s="590"/>
      <c r="Q3571" s="591"/>
      <c r="R3571" s="590"/>
      <c r="S3571" s="591"/>
      <c r="T3571" s="590"/>
      <c r="U3571" s="591"/>
      <c r="V3571" s="206"/>
      <c r="W3571" s="206"/>
      <c r="X3571" s="206"/>
      <c r="Y3571" s="206"/>
      <c r="Z3571" s="206"/>
      <c r="AA3571" s="206"/>
      <c r="AB3571" s="206"/>
      <c r="AC3571" s="206"/>
      <c r="AD3571" s="206"/>
      <c r="AE3571" s="109"/>
      <c r="AG3571" s="130">
        <f t="shared" si="5681"/>
        <v>15</v>
      </c>
      <c r="AH3571" s="90">
        <f t="shared" si="5682"/>
        <v>0</v>
      </c>
      <c r="AI3571" s="130">
        <f t="shared" si="5683"/>
        <v>0</v>
      </c>
      <c r="AJ3571" s="130">
        <f t="shared" si="5684"/>
        <v>0</v>
      </c>
      <c r="AK3571" s="130">
        <f t="shared" si="5685"/>
        <v>0</v>
      </c>
      <c r="AL3571" s="130">
        <f t="shared" si="5686"/>
        <v>0</v>
      </c>
      <c r="AM3571" s="359">
        <f t="shared" si="5687"/>
        <v>0</v>
      </c>
      <c r="AN3571" s="130">
        <f t="shared" si="5688"/>
        <v>0</v>
      </c>
      <c r="AO3571" s="130">
        <f t="shared" si="5689"/>
        <v>0</v>
      </c>
      <c r="AP3571" s="130">
        <f t="shared" si="5690"/>
        <v>0</v>
      </c>
      <c r="AQ3571" s="130">
        <f t="shared" si="5691"/>
        <v>0</v>
      </c>
      <c r="AR3571" s="359">
        <f t="shared" si="5692"/>
        <v>0</v>
      </c>
      <c r="AS3571" s="130">
        <f t="shared" si="5693"/>
        <v>0</v>
      </c>
      <c r="AT3571" s="130">
        <f t="shared" si="5694"/>
        <v>0</v>
      </c>
      <c r="AU3571" s="130">
        <f t="shared" si="5695"/>
        <v>0</v>
      </c>
      <c r="AV3571" s="130">
        <f t="shared" si="5696"/>
        <v>0</v>
      </c>
      <c r="AW3571" s="359">
        <f t="shared" si="5697"/>
        <v>0</v>
      </c>
      <c r="AX3571" s="130">
        <f t="shared" si="5698"/>
        <v>0</v>
      </c>
      <c r="AY3571" s="130">
        <f t="shared" si="5699"/>
        <v>0</v>
      </c>
      <c r="AZ3571" s="130">
        <f t="shared" si="5700"/>
        <v>0</v>
      </c>
      <c r="BA3571" s="130">
        <f t="shared" si="5701"/>
        <v>0</v>
      </c>
      <c r="BB3571" s="359">
        <f t="shared" si="5669"/>
        <v>0</v>
      </c>
      <c r="BC3571" s="130">
        <f t="shared" si="5702"/>
        <v>0</v>
      </c>
      <c r="BD3571" s="130">
        <f t="shared" si="5703"/>
        <v>0</v>
      </c>
      <c r="BE3571" s="130">
        <f t="shared" si="5704"/>
        <v>0</v>
      </c>
      <c r="BF3571" s="130">
        <f t="shared" si="5705"/>
        <v>0</v>
      </c>
      <c r="BG3571" s="359">
        <f t="shared" si="5670"/>
        <v>0</v>
      </c>
      <c r="BH3571" s="130">
        <f t="shared" si="5706"/>
        <v>0</v>
      </c>
      <c r="BI3571" s="130">
        <f t="shared" si="5707"/>
        <v>0</v>
      </c>
      <c r="BJ3571" s="130">
        <f t="shared" si="5708"/>
        <v>0</v>
      </c>
      <c r="BK3571" s="130">
        <f t="shared" si="5709"/>
        <v>0</v>
      </c>
      <c r="BL3571" s="359">
        <f t="shared" si="5671"/>
        <v>0</v>
      </c>
      <c r="BM3571" s="90">
        <f t="shared" si="5710"/>
        <v>0</v>
      </c>
      <c r="BN3571" s="90" t="s">
        <v>2104</v>
      </c>
      <c r="BO3571" s="90">
        <f>P3567</f>
        <v>0</v>
      </c>
      <c r="BP3571" s="90">
        <f>R3567</f>
        <v>0</v>
      </c>
      <c r="BQ3571" s="90">
        <f>T3567</f>
        <v>0</v>
      </c>
      <c r="BR3571" s="90">
        <f>V3567</f>
        <v>0</v>
      </c>
      <c r="BS3571" s="90">
        <f t="shared" ref="BS3571" si="5786">W3567</f>
        <v>0</v>
      </c>
      <c r="BT3571" s="90">
        <f t="shared" ref="BT3571:BY3571" si="5787">X3567</f>
        <v>0</v>
      </c>
      <c r="BU3571" s="90">
        <f t="shared" si="5787"/>
        <v>0</v>
      </c>
      <c r="BV3571" s="90">
        <f t="shared" si="5787"/>
        <v>0</v>
      </c>
      <c r="BW3571" s="90">
        <f t="shared" si="5787"/>
        <v>0</v>
      </c>
      <c r="BX3571" s="90">
        <f t="shared" si="5787"/>
        <v>0</v>
      </c>
      <c r="BY3571" s="90">
        <f t="shared" si="5787"/>
        <v>0</v>
      </c>
      <c r="BZ3571" s="90">
        <f t="shared" ref="BZ3571" si="5788">AD3567</f>
        <v>0</v>
      </c>
      <c r="CO3571" s="297" t="s">
        <v>72</v>
      </c>
      <c r="CP3571" s="297">
        <f>P3573</f>
        <v>0</v>
      </c>
      <c r="CQ3571" s="297">
        <f>R3573</f>
        <v>0</v>
      </c>
      <c r="CR3571" s="297">
        <f>T3573</f>
        <v>0</v>
      </c>
      <c r="CS3571" s="297">
        <f t="shared" ref="CS3571" si="5789">V3573</f>
        <v>0</v>
      </c>
      <c r="CT3571" s="297">
        <f t="shared" ref="CT3571" si="5790">W3573</f>
        <v>0</v>
      </c>
      <c r="CU3571" s="297">
        <f t="shared" ref="CU3571" si="5791">X3573</f>
        <v>0</v>
      </c>
      <c r="CV3571" s="297">
        <f t="shared" ref="CV3571" si="5792">Y3573</f>
        <v>0</v>
      </c>
      <c r="CW3571" s="297">
        <f t="shared" ref="CW3571" si="5793">Z3573</f>
        <v>0</v>
      </c>
      <c r="CX3571" s="297">
        <f t="shared" ref="CX3571" si="5794">AA3573</f>
        <v>0</v>
      </c>
      <c r="CY3571" s="297">
        <f t="shared" ref="CY3571" si="5795">AB3573</f>
        <v>0</v>
      </c>
      <c r="CZ3571" s="297">
        <f t="shared" ref="CZ3571" si="5796">AC3573</f>
        <v>0</v>
      </c>
      <c r="DA3571" s="297">
        <f t="shared" ref="DA3571" si="5797">AD3573</f>
        <v>0</v>
      </c>
      <c r="DB3571" s="186"/>
    </row>
    <row r="3572" spans="1:106" ht="15" customHeight="1" x14ac:dyDescent="0.25">
      <c r="A3572" s="109"/>
      <c r="B3572" s="109"/>
      <c r="C3572" s="741"/>
      <c r="D3572" s="759"/>
      <c r="E3572" s="760"/>
      <c r="F3572" s="760"/>
      <c r="G3572" s="630" t="s">
        <v>412</v>
      </c>
      <c r="H3572" s="630"/>
      <c r="I3572" s="151"/>
      <c r="J3572" s="588" t="s">
        <v>407</v>
      </c>
      <c r="K3572" s="588"/>
      <c r="L3572" s="588"/>
      <c r="M3572" s="588"/>
      <c r="N3572" s="588"/>
      <c r="O3572" s="589"/>
      <c r="P3572" s="590"/>
      <c r="Q3572" s="591"/>
      <c r="R3572" s="590"/>
      <c r="S3572" s="591"/>
      <c r="T3572" s="590"/>
      <c r="U3572" s="591"/>
      <c r="V3572" s="206"/>
      <c r="W3572" s="206"/>
      <c r="X3572" s="206"/>
      <c r="Y3572" s="206"/>
      <c r="Z3572" s="206"/>
      <c r="AA3572" s="206"/>
      <c r="AB3572" s="206"/>
      <c r="AC3572" s="206"/>
      <c r="AD3572" s="206"/>
      <c r="AE3572" s="109"/>
      <c r="AG3572" s="130">
        <f t="shared" si="5681"/>
        <v>15</v>
      </c>
      <c r="AH3572" s="90">
        <f t="shared" si="5682"/>
        <v>0</v>
      </c>
      <c r="AI3572" s="130">
        <f t="shared" si="5683"/>
        <v>0</v>
      </c>
      <c r="AJ3572" s="130">
        <f t="shared" si="5684"/>
        <v>0</v>
      </c>
      <c r="AK3572" s="130">
        <f t="shared" si="5685"/>
        <v>0</v>
      </c>
      <c r="AL3572" s="130">
        <f t="shared" si="5686"/>
        <v>0</v>
      </c>
      <c r="AM3572" s="359">
        <f t="shared" si="5687"/>
        <v>0</v>
      </c>
      <c r="AN3572" s="130">
        <f t="shared" si="5688"/>
        <v>0</v>
      </c>
      <c r="AO3572" s="130">
        <f t="shared" si="5689"/>
        <v>0</v>
      </c>
      <c r="AP3572" s="130">
        <f t="shared" si="5690"/>
        <v>0</v>
      </c>
      <c r="AQ3572" s="130">
        <f t="shared" si="5691"/>
        <v>0</v>
      </c>
      <c r="AR3572" s="359">
        <f t="shared" si="5692"/>
        <v>0</v>
      </c>
      <c r="AS3572" s="130">
        <f t="shared" si="5693"/>
        <v>0</v>
      </c>
      <c r="AT3572" s="130">
        <f t="shared" si="5694"/>
        <v>0</v>
      </c>
      <c r="AU3572" s="130">
        <f t="shared" si="5695"/>
        <v>0</v>
      </c>
      <c r="AV3572" s="130">
        <f t="shared" si="5696"/>
        <v>0</v>
      </c>
      <c r="AW3572" s="359">
        <f t="shared" si="5697"/>
        <v>0</v>
      </c>
      <c r="AX3572" s="130">
        <f t="shared" si="5698"/>
        <v>0</v>
      </c>
      <c r="AY3572" s="130">
        <f t="shared" si="5699"/>
        <v>0</v>
      </c>
      <c r="AZ3572" s="130">
        <f t="shared" si="5700"/>
        <v>0</v>
      </c>
      <c r="BA3572" s="130">
        <f t="shared" si="5701"/>
        <v>0</v>
      </c>
      <c r="BB3572" s="359">
        <f t="shared" si="5669"/>
        <v>0</v>
      </c>
      <c r="BC3572" s="130">
        <f t="shared" si="5702"/>
        <v>0</v>
      </c>
      <c r="BD3572" s="130">
        <f t="shared" si="5703"/>
        <v>0</v>
      </c>
      <c r="BE3572" s="130">
        <f t="shared" si="5704"/>
        <v>0</v>
      </c>
      <c r="BF3572" s="130">
        <f t="shared" si="5705"/>
        <v>0</v>
      </c>
      <c r="BG3572" s="359">
        <f t="shared" si="5670"/>
        <v>0</v>
      </c>
      <c r="BH3572" s="130">
        <f t="shared" si="5706"/>
        <v>0</v>
      </c>
      <c r="BI3572" s="130">
        <f t="shared" si="5707"/>
        <v>0</v>
      </c>
      <c r="BJ3572" s="130">
        <f t="shared" si="5708"/>
        <v>0</v>
      </c>
      <c r="BK3572" s="130">
        <f t="shared" si="5709"/>
        <v>0</v>
      </c>
      <c r="BL3572" s="359">
        <f t="shared" si="5671"/>
        <v>0</v>
      </c>
      <c r="BM3572" s="90">
        <f t="shared" si="5710"/>
        <v>0</v>
      </c>
      <c r="CO3572" s="297" t="s">
        <v>2077</v>
      </c>
      <c r="CP3572" s="297">
        <f>IF(OR(CP3571=0,CP3571="NA",AND(CP3571="NS",CP3569&gt;0),AND(CP3571="NS",CP3568&gt;0),CP3571&lt;=CP3570),0,1)</f>
        <v>0</v>
      </c>
      <c r="CQ3572" s="297">
        <f t="shared" ref="CQ3572:DA3572" si="5798">IF(OR(CQ3571=0,CQ3571="NA",AND(CQ3571="NS",CQ3569&gt;0),AND(CQ3571="NS",CQ3568&gt;0),CQ3571&lt;=CQ3570),0,1)</f>
        <v>0</v>
      </c>
      <c r="CR3572" s="297">
        <f t="shared" si="5798"/>
        <v>0</v>
      </c>
      <c r="CS3572" s="297">
        <f t="shared" si="5798"/>
        <v>0</v>
      </c>
      <c r="CT3572" s="297">
        <f t="shared" si="5798"/>
        <v>0</v>
      </c>
      <c r="CU3572" s="297">
        <f t="shared" si="5798"/>
        <v>0</v>
      </c>
      <c r="CV3572" s="297">
        <f t="shared" si="5798"/>
        <v>0</v>
      </c>
      <c r="CW3572" s="297">
        <f t="shared" si="5798"/>
        <v>0</v>
      </c>
      <c r="CX3572" s="297">
        <f t="shared" si="5798"/>
        <v>0</v>
      </c>
      <c r="CY3572" s="297">
        <f t="shared" si="5798"/>
        <v>0</v>
      </c>
      <c r="CZ3572" s="297">
        <f t="shared" si="5798"/>
        <v>0</v>
      </c>
      <c r="DA3572" s="297">
        <f t="shared" si="5798"/>
        <v>0</v>
      </c>
      <c r="DB3572" s="186">
        <f>SUM(CP3572:DA3572)</f>
        <v>0</v>
      </c>
    </row>
    <row r="3573" spans="1:106" ht="24" customHeight="1" x14ac:dyDescent="0.2">
      <c r="A3573" s="109"/>
      <c r="B3573" s="109"/>
      <c r="C3573" s="742"/>
      <c r="D3573" s="761"/>
      <c r="E3573" s="762"/>
      <c r="F3573" s="762"/>
      <c r="G3573" s="629" t="s">
        <v>413</v>
      </c>
      <c r="H3573" s="629"/>
      <c r="I3573" s="587" t="s">
        <v>414</v>
      </c>
      <c r="J3573" s="588"/>
      <c r="K3573" s="588"/>
      <c r="L3573" s="588"/>
      <c r="M3573" s="588"/>
      <c r="N3573" s="588"/>
      <c r="O3573" s="589"/>
      <c r="P3573" s="590"/>
      <c r="Q3573" s="591"/>
      <c r="R3573" s="590"/>
      <c r="S3573" s="591"/>
      <c r="T3573" s="590"/>
      <c r="U3573" s="591"/>
      <c r="V3573" s="206"/>
      <c r="W3573" s="206"/>
      <c r="X3573" s="206"/>
      <c r="Y3573" s="206"/>
      <c r="Z3573" s="206"/>
      <c r="AA3573" s="206"/>
      <c r="AB3573" s="206"/>
      <c r="AC3573" s="206"/>
      <c r="AD3573" s="206"/>
      <c r="AE3573" s="109"/>
      <c r="AG3573" s="130">
        <f t="shared" si="5681"/>
        <v>15</v>
      </c>
      <c r="AH3573" s="90">
        <f t="shared" si="5682"/>
        <v>0</v>
      </c>
      <c r="AI3573" s="130">
        <f t="shared" si="5683"/>
        <v>0</v>
      </c>
      <c r="AJ3573" s="130">
        <f t="shared" si="5684"/>
        <v>0</v>
      </c>
      <c r="AK3573" s="130">
        <f t="shared" si="5685"/>
        <v>0</v>
      </c>
      <c r="AL3573" s="130">
        <f t="shared" si="5686"/>
        <v>0</v>
      </c>
      <c r="AM3573" s="359">
        <f t="shared" si="5687"/>
        <v>0</v>
      </c>
      <c r="AN3573" s="130">
        <f t="shared" si="5688"/>
        <v>0</v>
      </c>
      <c r="AO3573" s="130">
        <f t="shared" si="5689"/>
        <v>0</v>
      </c>
      <c r="AP3573" s="130">
        <f t="shared" si="5690"/>
        <v>0</v>
      </c>
      <c r="AQ3573" s="130">
        <f t="shared" si="5691"/>
        <v>0</v>
      </c>
      <c r="AR3573" s="359">
        <f t="shared" si="5692"/>
        <v>0</v>
      </c>
      <c r="AS3573" s="130">
        <f t="shared" si="5693"/>
        <v>0</v>
      </c>
      <c r="AT3573" s="130">
        <f t="shared" si="5694"/>
        <v>0</v>
      </c>
      <c r="AU3573" s="130">
        <f t="shared" si="5695"/>
        <v>0</v>
      </c>
      <c r="AV3573" s="130">
        <f t="shared" si="5696"/>
        <v>0</v>
      </c>
      <c r="AW3573" s="359">
        <f t="shared" si="5697"/>
        <v>0</v>
      </c>
      <c r="AX3573" s="130">
        <f t="shared" si="5698"/>
        <v>0</v>
      </c>
      <c r="AY3573" s="130">
        <f t="shared" si="5699"/>
        <v>0</v>
      </c>
      <c r="AZ3573" s="130">
        <f t="shared" si="5700"/>
        <v>0</v>
      </c>
      <c r="BA3573" s="130">
        <f t="shared" si="5701"/>
        <v>0</v>
      </c>
      <c r="BB3573" s="359">
        <f t="shared" si="5669"/>
        <v>0</v>
      </c>
      <c r="BC3573" s="130">
        <f t="shared" si="5702"/>
        <v>0</v>
      </c>
      <c r="BD3573" s="130">
        <f t="shared" si="5703"/>
        <v>0</v>
      </c>
      <c r="BE3573" s="130">
        <f t="shared" si="5704"/>
        <v>0</v>
      </c>
      <c r="BF3573" s="130">
        <f t="shared" si="5705"/>
        <v>0</v>
      </c>
      <c r="BG3573" s="359">
        <f t="shared" si="5670"/>
        <v>0</v>
      </c>
      <c r="BH3573" s="130">
        <f t="shared" si="5706"/>
        <v>0</v>
      </c>
      <c r="BI3573" s="130">
        <f t="shared" si="5707"/>
        <v>0</v>
      </c>
      <c r="BJ3573" s="130">
        <f t="shared" si="5708"/>
        <v>0</v>
      </c>
      <c r="BK3573" s="130">
        <f t="shared" si="5709"/>
        <v>0</v>
      </c>
      <c r="BL3573" s="359">
        <f t="shared" si="5671"/>
        <v>0</v>
      </c>
      <c r="BM3573" s="90">
        <f t="shared" si="5710"/>
        <v>0</v>
      </c>
      <c r="CO3573" s="186"/>
      <c r="CP3573" s="186"/>
      <c r="CQ3573" s="186"/>
      <c r="CR3573" s="186"/>
      <c r="CS3573" s="186"/>
      <c r="CT3573" s="186"/>
      <c r="CU3573" s="186"/>
      <c r="CV3573" s="186"/>
      <c r="CW3573" s="186"/>
      <c r="CX3573" s="186"/>
      <c r="CY3573" s="186"/>
      <c r="CZ3573" s="186"/>
      <c r="DA3573" s="186"/>
      <c r="DB3573" s="186"/>
    </row>
    <row r="3574" spans="1:106" ht="15" customHeight="1" x14ac:dyDescent="0.25">
      <c r="A3574" s="109"/>
      <c r="B3574" s="109"/>
      <c r="C3574" s="740" t="s">
        <v>439</v>
      </c>
      <c r="D3574" s="757" t="s">
        <v>440</v>
      </c>
      <c r="E3574" s="758"/>
      <c r="F3574" s="835"/>
      <c r="G3574" s="629" t="s">
        <v>417</v>
      </c>
      <c r="H3574" s="629"/>
      <c r="I3574" s="587" t="s">
        <v>421</v>
      </c>
      <c r="J3574" s="588"/>
      <c r="K3574" s="588"/>
      <c r="L3574" s="588"/>
      <c r="M3574" s="588"/>
      <c r="N3574" s="588"/>
      <c r="O3574" s="589"/>
      <c r="P3574" s="590"/>
      <c r="Q3574" s="591"/>
      <c r="R3574" s="590"/>
      <c r="S3574" s="591"/>
      <c r="T3574" s="590"/>
      <c r="U3574" s="591"/>
      <c r="V3574" s="206"/>
      <c r="W3574" s="206"/>
      <c r="X3574" s="206"/>
      <c r="Y3574" s="206"/>
      <c r="Z3574" s="206"/>
      <c r="AA3574" s="206"/>
      <c r="AB3574" s="206"/>
      <c r="AC3574" s="206"/>
      <c r="AD3574" s="206"/>
      <c r="AE3574" s="109"/>
      <c r="AG3574" s="130">
        <f t="shared" si="5681"/>
        <v>15</v>
      </c>
      <c r="AH3574" s="90">
        <f t="shared" si="5682"/>
        <v>0</v>
      </c>
      <c r="AI3574" s="130">
        <f t="shared" si="5683"/>
        <v>0</v>
      </c>
      <c r="AJ3574" s="130">
        <f t="shared" si="5684"/>
        <v>0</v>
      </c>
      <c r="AK3574" s="130">
        <f t="shared" si="5685"/>
        <v>0</v>
      </c>
      <c r="AL3574" s="130">
        <f t="shared" si="5686"/>
        <v>0</v>
      </c>
      <c r="AM3574" s="359">
        <f t="shared" si="5687"/>
        <v>0</v>
      </c>
      <c r="AN3574" s="130">
        <f t="shared" si="5688"/>
        <v>0</v>
      </c>
      <c r="AO3574" s="130">
        <f t="shared" si="5689"/>
        <v>0</v>
      </c>
      <c r="AP3574" s="130">
        <f t="shared" si="5690"/>
        <v>0</v>
      </c>
      <c r="AQ3574" s="130">
        <f t="shared" si="5691"/>
        <v>0</v>
      </c>
      <c r="AR3574" s="359">
        <f t="shared" si="5692"/>
        <v>0</v>
      </c>
      <c r="AS3574" s="130">
        <f t="shared" si="5693"/>
        <v>0</v>
      </c>
      <c r="AT3574" s="130">
        <f t="shared" si="5694"/>
        <v>0</v>
      </c>
      <c r="AU3574" s="130">
        <f t="shared" si="5695"/>
        <v>0</v>
      </c>
      <c r="AV3574" s="130">
        <f t="shared" si="5696"/>
        <v>0</v>
      </c>
      <c r="AW3574" s="359">
        <f t="shared" si="5697"/>
        <v>0</v>
      </c>
      <c r="AX3574" s="130">
        <f t="shared" si="5698"/>
        <v>0</v>
      </c>
      <c r="AY3574" s="130">
        <f t="shared" si="5699"/>
        <v>0</v>
      </c>
      <c r="AZ3574" s="130">
        <f t="shared" si="5700"/>
        <v>0</v>
      </c>
      <c r="BA3574" s="130">
        <f t="shared" si="5701"/>
        <v>0</v>
      </c>
      <c r="BB3574" s="359">
        <f t="shared" si="5669"/>
        <v>0</v>
      </c>
      <c r="BC3574" s="130">
        <f t="shared" si="5702"/>
        <v>0</v>
      </c>
      <c r="BD3574" s="130">
        <f t="shared" si="5703"/>
        <v>0</v>
      </c>
      <c r="BE3574" s="130">
        <f t="shared" si="5704"/>
        <v>0</v>
      </c>
      <c r="BF3574" s="130">
        <f t="shared" si="5705"/>
        <v>0</v>
      </c>
      <c r="BG3574" s="359">
        <f t="shared" si="5670"/>
        <v>0</v>
      </c>
      <c r="BH3574" s="130">
        <f t="shared" si="5706"/>
        <v>0</v>
      </c>
      <c r="BI3574" s="130">
        <f t="shared" si="5707"/>
        <v>0</v>
      </c>
      <c r="BJ3574" s="130">
        <f t="shared" si="5708"/>
        <v>0</v>
      </c>
      <c r="BK3574" s="130">
        <f t="shared" si="5709"/>
        <v>0</v>
      </c>
      <c r="BL3574" s="359">
        <f t="shared" si="5671"/>
        <v>0</v>
      </c>
      <c r="BM3574" s="90">
        <f t="shared" si="5710"/>
        <v>0</v>
      </c>
      <c r="CO3574" s="297" t="s">
        <v>2171</v>
      </c>
      <c r="CP3574" s="297">
        <f>IF(AND(SUM(P3574:Q3577,P3582:Q3584)=0,SUM(COUNTIF(P3574:Q3577,"NS"),COUNTIF(P3582:Q3584,"NS")&gt;0)),"NS",SUM(P3574:Q3577,P3582:Q3584))</f>
        <v>0</v>
      </c>
      <c r="CQ3574" s="297">
        <f>IF(AND(SUM(R3574:S3577,R3582:S3584)=0,SUM(COUNTIF(R3574:S3577,"NS"),COUNTIF(R3582:S3584,"NS")&gt;0)),"NS",SUM(R3574:S3577,R3582:S3584))</f>
        <v>0</v>
      </c>
      <c r="CR3574" s="297">
        <f>IF(AND(SUM(T3574:U3577,T3582:U3584)=0,SUM(COUNTIF(T3574:U3577,"NS"),COUNTIF(T3582:U3584,"NS")&gt;0)),"NS",SUM(T3574:U3577,T3582:U3584))</f>
        <v>0</v>
      </c>
      <c r="CS3574" s="297">
        <f t="shared" ref="CS3574" si="5799">IF(AND(SUM(V3574:V3577,V3582:V3584)=0,SUM(COUNTIF(V3574:V3577,"NS"),COUNTIF(V3582:V3584,"NS")&gt;0)),"NS",SUM(V3574:V3577,V3582:V3584))</f>
        <v>0</v>
      </c>
      <c r="CT3574" s="297">
        <f t="shared" ref="CT3574" si="5800">IF(AND(SUM(W3574:W3577,W3582:W3584)=0,SUM(COUNTIF(W3574:W3577,"NS"),COUNTIF(W3582:W3584,"NS")&gt;0)),"NS",SUM(W3574:W3577,W3582:W3584))</f>
        <v>0</v>
      </c>
      <c r="CU3574" s="297">
        <f t="shared" ref="CU3574" si="5801">IF(AND(SUM(X3574:X3577,X3582:X3584)=0,SUM(COUNTIF(X3574:X3577,"NS"),COUNTIF(X3582:X3584,"NS")&gt;0)),"NS",SUM(X3574:X3577,X3582:X3584))</f>
        <v>0</v>
      </c>
      <c r="CV3574" s="297">
        <f t="shared" ref="CV3574" si="5802">IF(AND(SUM(Y3574:Y3577,Y3582:Y3584)=0,SUM(COUNTIF(Y3574:Y3577,"NS"),COUNTIF(Y3582:Y3584,"NS")&gt;0)),"NS",SUM(Y3574:Y3577,Y3582:Y3584))</f>
        <v>0</v>
      </c>
      <c r="CW3574" s="297">
        <f t="shared" ref="CW3574" si="5803">IF(AND(SUM(Z3574:Z3577,Z3582:Z3584)=0,SUM(COUNTIF(Z3574:Z3577,"NS"),COUNTIF(Z3582:Z3584,"NS")&gt;0)),"NS",SUM(Z3574:Z3577,Z3582:Z3584))</f>
        <v>0</v>
      </c>
      <c r="CX3574" s="297">
        <f t="shared" ref="CX3574" si="5804">IF(AND(SUM(AA3574:AA3577,AA3582:AA3584)=0,SUM(COUNTIF(AA3574:AA3577,"NS"),COUNTIF(AA3582:AA3584,"NS")&gt;0)),"NS",SUM(AA3574:AA3577,AA3582:AA3584))</f>
        <v>0</v>
      </c>
      <c r="CY3574" s="297">
        <f t="shared" ref="CY3574" si="5805">IF(AND(SUM(AB3574:AB3577,AB3582:AB3584)=0,SUM(COUNTIF(AB3574:AB3577,"NS"),COUNTIF(AB3582:AB3584,"NS")&gt;0)),"NS",SUM(AB3574:AB3577,AB3582:AB3584))</f>
        <v>0</v>
      </c>
      <c r="CZ3574" s="297">
        <f t="shared" ref="CZ3574" si="5806">IF(AND(SUM(AC3574:AC3577,AC3582:AC3584)=0,SUM(COUNTIF(AC3574:AC3577,"NS"),COUNTIF(AC3582:AC3584,"NS")&gt;0)),"NS",SUM(AC3574:AC3577,AC3582:AC3584))</f>
        <v>0</v>
      </c>
      <c r="DA3574" s="297">
        <f t="shared" ref="DA3574" si="5807">IF(AND(SUM(AD3574:AD3577,AD3582:AD3584)=0,SUM(COUNTIF(AD3574:AD3577,"NS"),COUNTIF(AD3582:AD3584,"NS")&gt;0)),"NS",SUM(AD3574:AD3577,AD3582:AD3584))</f>
        <v>0</v>
      </c>
      <c r="DB3574" s="186"/>
    </row>
    <row r="3575" spans="1:106" ht="15" customHeight="1" x14ac:dyDescent="0.25">
      <c r="A3575" s="109"/>
      <c r="B3575" s="109"/>
      <c r="C3575" s="741"/>
      <c r="D3575" s="759"/>
      <c r="E3575" s="760"/>
      <c r="F3575" s="836"/>
      <c r="G3575" s="629" t="s">
        <v>418</v>
      </c>
      <c r="H3575" s="629"/>
      <c r="I3575" s="587" t="s">
        <v>422</v>
      </c>
      <c r="J3575" s="588"/>
      <c r="K3575" s="588"/>
      <c r="L3575" s="588"/>
      <c r="M3575" s="588"/>
      <c r="N3575" s="588"/>
      <c r="O3575" s="589"/>
      <c r="P3575" s="590"/>
      <c r="Q3575" s="591"/>
      <c r="R3575" s="590"/>
      <c r="S3575" s="591"/>
      <c r="T3575" s="590"/>
      <c r="U3575" s="591"/>
      <c r="V3575" s="206"/>
      <c r="W3575" s="206"/>
      <c r="X3575" s="206"/>
      <c r="Y3575" s="206"/>
      <c r="Z3575" s="206"/>
      <c r="AA3575" s="206"/>
      <c r="AB3575" s="206"/>
      <c r="AC3575" s="206"/>
      <c r="AD3575" s="206"/>
      <c r="AE3575" s="109"/>
      <c r="AG3575" s="130">
        <f t="shared" si="5681"/>
        <v>15</v>
      </c>
      <c r="AH3575" s="90">
        <f t="shared" si="5682"/>
        <v>0</v>
      </c>
      <c r="AI3575" s="130">
        <f t="shared" si="5683"/>
        <v>0</v>
      </c>
      <c r="AJ3575" s="130">
        <f t="shared" si="5684"/>
        <v>0</v>
      </c>
      <c r="AK3575" s="130">
        <f t="shared" si="5685"/>
        <v>0</v>
      </c>
      <c r="AL3575" s="130">
        <f t="shared" si="5686"/>
        <v>0</v>
      </c>
      <c r="AM3575" s="359">
        <f t="shared" si="5687"/>
        <v>0</v>
      </c>
      <c r="AN3575" s="130">
        <f t="shared" si="5688"/>
        <v>0</v>
      </c>
      <c r="AO3575" s="130">
        <f t="shared" si="5689"/>
        <v>0</v>
      </c>
      <c r="AP3575" s="130">
        <f t="shared" si="5690"/>
        <v>0</v>
      </c>
      <c r="AQ3575" s="130">
        <f t="shared" si="5691"/>
        <v>0</v>
      </c>
      <c r="AR3575" s="359">
        <f t="shared" si="5692"/>
        <v>0</v>
      </c>
      <c r="AS3575" s="130">
        <f t="shared" si="5693"/>
        <v>0</v>
      </c>
      <c r="AT3575" s="130">
        <f t="shared" si="5694"/>
        <v>0</v>
      </c>
      <c r="AU3575" s="130">
        <f t="shared" si="5695"/>
        <v>0</v>
      </c>
      <c r="AV3575" s="130">
        <f t="shared" si="5696"/>
        <v>0</v>
      </c>
      <c r="AW3575" s="359">
        <f t="shared" si="5697"/>
        <v>0</v>
      </c>
      <c r="AX3575" s="130">
        <f t="shared" si="5698"/>
        <v>0</v>
      </c>
      <c r="AY3575" s="130">
        <f t="shared" si="5699"/>
        <v>0</v>
      </c>
      <c r="AZ3575" s="130">
        <f t="shared" si="5700"/>
        <v>0</v>
      </c>
      <c r="BA3575" s="130">
        <f t="shared" si="5701"/>
        <v>0</v>
      </c>
      <c r="BB3575" s="359">
        <f t="shared" si="5669"/>
        <v>0</v>
      </c>
      <c r="BC3575" s="130">
        <f t="shared" si="5702"/>
        <v>0</v>
      </c>
      <c r="BD3575" s="130">
        <f t="shared" si="5703"/>
        <v>0</v>
      </c>
      <c r="BE3575" s="130">
        <f t="shared" si="5704"/>
        <v>0</v>
      </c>
      <c r="BF3575" s="130">
        <f t="shared" si="5705"/>
        <v>0</v>
      </c>
      <c r="BG3575" s="359">
        <f t="shared" si="5670"/>
        <v>0</v>
      </c>
      <c r="BH3575" s="130">
        <f t="shared" si="5706"/>
        <v>0</v>
      </c>
      <c r="BI3575" s="130">
        <f t="shared" si="5707"/>
        <v>0</v>
      </c>
      <c r="BJ3575" s="130">
        <f t="shared" si="5708"/>
        <v>0</v>
      </c>
      <c r="BK3575" s="130">
        <f t="shared" si="5709"/>
        <v>0</v>
      </c>
      <c r="BL3575" s="359">
        <f t="shared" si="5671"/>
        <v>0</v>
      </c>
      <c r="BM3575" s="90">
        <f t="shared" si="5710"/>
        <v>0</v>
      </c>
      <c r="CO3575" s="297" t="s">
        <v>2078</v>
      </c>
      <c r="CP3575" s="297">
        <f>SUM(P3574:Q3577,P3582:Q3583)</f>
        <v>0</v>
      </c>
      <c r="CQ3575" s="297">
        <f>SUM(R3574:S3577,R3582:S3584)</f>
        <v>0</v>
      </c>
      <c r="CR3575" s="297">
        <f>SUM(T3574:U3577,T3582:U3584)</f>
        <v>0</v>
      </c>
      <c r="CS3575" s="297">
        <f t="shared" ref="CS3575" si="5808">SUM(V3574:V3577,V3582:V3584)</f>
        <v>0</v>
      </c>
      <c r="CT3575" s="297">
        <f t="shared" ref="CT3575" si="5809">SUM(W3574:W3577,W3582:W3584)</f>
        <v>0</v>
      </c>
      <c r="CU3575" s="297">
        <f t="shared" ref="CU3575" si="5810">SUM(X3574:X3577,X3582:X3584)</f>
        <v>0</v>
      </c>
      <c r="CV3575" s="297">
        <f t="shared" ref="CV3575" si="5811">SUM(Y3574:Y3577,Y3582:Y3584)</f>
        <v>0</v>
      </c>
      <c r="CW3575" s="297">
        <f t="shared" ref="CW3575" si="5812">SUM(Z3574:Z3577,Z3582:Z3584)</f>
        <v>0</v>
      </c>
      <c r="CX3575" s="297">
        <f t="shared" ref="CX3575" si="5813">SUM(AA3574:AA3577,AA3582:AA3584)</f>
        <v>0</v>
      </c>
      <c r="CY3575" s="297">
        <f t="shared" ref="CY3575" si="5814">SUM(AB3574:AB3577,AB3582:AB3584)</f>
        <v>0</v>
      </c>
      <c r="CZ3575" s="297">
        <f t="shared" ref="CZ3575" si="5815">SUM(AC3574:AC3577,AC3582:AC3584)</f>
        <v>0</v>
      </c>
      <c r="DA3575" s="297">
        <f t="shared" ref="DA3575" si="5816">SUM(AD3574:AD3577,AD3582:AD3584)</f>
        <v>0</v>
      </c>
      <c r="DB3575" s="186"/>
    </row>
    <row r="3576" spans="1:106" ht="15" customHeight="1" x14ac:dyDescent="0.25">
      <c r="A3576" s="109"/>
      <c r="B3576" s="109"/>
      <c r="C3576" s="741"/>
      <c r="D3576" s="759"/>
      <c r="E3576" s="760"/>
      <c r="F3576" s="836"/>
      <c r="G3576" s="629" t="s">
        <v>419</v>
      </c>
      <c r="H3576" s="629"/>
      <c r="I3576" s="587" t="s">
        <v>423</v>
      </c>
      <c r="J3576" s="588"/>
      <c r="K3576" s="588"/>
      <c r="L3576" s="588"/>
      <c r="M3576" s="588"/>
      <c r="N3576" s="588"/>
      <c r="O3576" s="589"/>
      <c r="P3576" s="590"/>
      <c r="Q3576" s="591"/>
      <c r="R3576" s="590"/>
      <c r="S3576" s="591"/>
      <c r="T3576" s="590"/>
      <c r="U3576" s="591"/>
      <c r="V3576" s="206"/>
      <c r="W3576" s="206"/>
      <c r="X3576" s="206"/>
      <c r="Y3576" s="206"/>
      <c r="Z3576" s="206"/>
      <c r="AA3576" s="206"/>
      <c r="AB3576" s="206"/>
      <c r="AC3576" s="206"/>
      <c r="AD3576" s="206"/>
      <c r="AE3576" s="109"/>
      <c r="AG3576" s="130">
        <f t="shared" si="5681"/>
        <v>15</v>
      </c>
      <c r="AH3576" s="90">
        <f t="shared" si="5682"/>
        <v>0</v>
      </c>
      <c r="AI3576" s="130">
        <f t="shared" si="5683"/>
        <v>0</v>
      </c>
      <c r="AJ3576" s="130">
        <f t="shared" si="5684"/>
        <v>0</v>
      </c>
      <c r="AK3576" s="130">
        <f t="shared" si="5685"/>
        <v>0</v>
      </c>
      <c r="AL3576" s="130">
        <f t="shared" si="5686"/>
        <v>0</v>
      </c>
      <c r="AM3576" s="359">
        <f t="shared" si="5687"/>
        <v>0</v>
      </c>
      <c r="AN3576" s="130">
        <f t="shared" si="5688"/>
        <v>0</v>
      </c>
      <c r="AO3576" s="130">
        <f t="shared" si="5689"/>
        <v>0</v>
      </c>
      <c r="AP3576" s="130">
        <f t="shared" si="5690"/>
        <v>0</v>
      </c>
      <c r="AQ3576" s="130">
        <f t="shared" si="5691"/>
        <v>0</v>
      </c>
      <c r="AR3576" s="359">
        <f t="shared" si="5692"/>
        <v>0</v>
      </c>
      <c r="AS3576" s="130">
        <f t="shared" si="5693"/>
        <v>0</v>
      </c>
      <c r="AT3576" s="130">
        <f t="shared" si="5694"/>
        <v>0</v>
      </c>
      <c r="AU3576" s="130">
        <f t="shared" si="5695"/>
        <v>0</v>
      </c>
      <c r="AV3576" s="130">
        <f t="shared" si="5696"/>
        <v>0</v>
      </c>
      <c r="AW3576" s="359">
        <f t="shared" si="5697"/>
        <v>0</v>
      </c>
      <c r="AX3576" s="130">
        <f t="shared" si="5698"/>
        <v>0</v>
      </c>
      <c r="AY3576" s="130">
        <f t="shared" si="5699"/>
        <v>0</v>
      </c>
      <c r="AZ3576" s="130">
        <f t="shared" si="5700"/>
        <v>0</v>
      </c>
      <c r="BA3576" s="130">
        <f t="shared" si="5701"/>
        <v>0</v>
      </c>
      <c r="BB3576" s="359">
        <f t="shared" si="5669"/>
        <v>0</v>
      </c>
      <c r="BC3576" s="130">
        <f t="shared" si="5702"/>
        <v>0</v>
      </c>
      <c r="BD3576" s="130">
        <f t="shared" si="5703"/>
        <v>0</v>
      </c>
      <c r="BE3576" s="130">
        <f t="shared" si="5704"/>
        <v>0</v>
      </c>
      <c r="BF3576" s="130">
        <f t="shared" si="5705"/>
        <v>0</v>
      </c>
      <c r="BG3576" s="359">
        <f t="shared" si="5670"/>
        <v>0</v>
      </c>
      <c r="BH3576" s="130">
        <f t="shared" si="5706"/>
        <v>0</v>
      </c>
      <c r="BI3576" s="130">
        <f t="shared" si="5707"/>
        <v>0</v>
      </c>
      <c r="BJ3576" s="130">
        <f t="shared" si="5708"/>
        <v>0</v>
      </c>
      <c r="BK3576" s="130">
        <f t="shared" si="5709"/>
        <v>0</v>
      </c>
      <c r="BL3576" s="359">
        <f t="shared" si="5671"/>
        <v>0</v>
      </c>
      <c r="BM3576" s="90">
        <f t="shared" si="5710"/>
        <v>0</v>
      </c>
      <c r="BO3576" s="246" t="s">
        <v>2104</v>
      </c>
      <c r="BP3576" s="246" t="s">
        <v>2048</v>
      </c>
      <c r="BQ3576" s="246" t="s">
        <v>2049</v>
      </c>
      <c r="BR3576" s="246" t="s">
        <v>84</v>
      </c>
      <c r="BS3576" s="246" t="s">
        <v>2048</v>
      </c>
      <c r="BT3576" s="246" t="s">
        <v>2049</v>
      </c>
      <c r="BU3576" s="246" t="s">
        <v>84</v>
      </c>
      <c r="BV3576" s="246" t="s">
        <v>2048</v>
      </c>
      <c r="BW3576" s="246" t="s">
        <v>2049</v>
      </c>
      <c r="BX3576" s="246" t="s">
        <v>84</v>
      </c>
      <c r="BY3576" s="246" t="s">
        <v>2048</v>
      </c>
      <c r="BZ3576" s="246" t="s">
        <v>2049</v>
      </c>
      <c r="CO3576" s="297" t="s">
        <v>2029</v>
      </c>
      <c r="CP3576" s="297">
        <f>SUM(COUNTIF(P3574:Q3577,"NS"),COUNTIF(P3582:Q3583,"NS"))</f>
        <v>0</v>
      </c>
      <c r="CQ3576" s="297">
        <f>SUM(COUNTIF(R3569:S3574,"NS"),COUNTIF(R3580,"NS"))</f>
        <v>0</v>
      </c>
      <c r="CR3576" s="297">
        <f>SUM(COUNTIF(T3569:U3574,"NS"),COUNTIF(T3580,"NS"))</f>
        <v>0</v>
      </c>
      <c r="CS3576" s="297">
        <f t="shared" ref="CS3576" si="5817">SUM(COUNTIF(V3569:V3574,"NS"),COUNTIF(V3580,"NS"))</f>
        <v>0</v>
      </c>
      <c r="CT3576" s="297">
        <f t="shared" ref="CT3576" si="5818">SUM(COUNTIF(W3569:W3574,"NS"),COUNTIF(W3580,"NS"))</f>
        <v>0</v>
      </c>
      <c r="CU3576" s="297">
        <f t="shared" ref="CU3576" si="5819">SUM(COUNTIF(X3569:X3574,"NS"),COUNTIF(X3580,"NS"))</f>
        <v>0</v>
      </c>
      <c r="CV3576" s="297">
        <f t="shared" ref="CV3576" si="5820">SUM(COUNTIF(Y3569:Y3574,"NS"),COUNTIF(Y3580,"NS"))</f>
        <v>0</v>
      </c>
      <c r="CW3576" s="297">
        <f t="shared" ref="CW3576" si="5821">SUM(COUNTIF(Z3569:Z3574,"NS"),COUNTIF(Z3580,"NS"))</f>
        <v>0</v>
      </c>
      <c r="CX3576" s="297">
        <f t="shared" ref="CX3576" si="5822">SUM(COUNTIF(AA3569:AA3574,"NS"),COUNTIF(AA3580,"NS"))</f>
        <v>0</v>
      </c>
      <c r="CY3576" s="297">
        <f t="shared" ref="CY3576" si="5823">SUM(COUNTIF(AB3569:AB3574,"NS"),COUNTIF(AB3580,"NS"))</f>
        <v>0</v>
      </c>
      <c r="CZ3576" s="297">
        <f t="shared" ref="CZ3576" si="5824">SUM(COUNTIF(AC3569:AC3574,"NS"),COUNTIF(AC3580,"NS"))</f>
        <v>0</v>
      </c>
      <c r="DA3576" s="297">
        <f t="shared" ref="DA3576" si="5825">SUM(COUNTIF(AD3569:AD3574,"NS"),COUNTIF(AD3580,"NS"))</f>
        <v>0</v>
      </c>
      <c r="DB3576" s="186"/>
    </row>
    <row r="3577" spans="1:106" ht="15" customHeight="1" x14ac:dyDescent="0.25">
      <c r="A3577" s="109"/>
      <c r="B3577" s="109"/>
      <c r="C3577" s="741"/>
      <c r="D3577" s="759"/>
      <c r="E3577" s="760"/>
      <c r="F3577" s="836"/>
      <c r="G3577" s="629" t="s">
        <v>420</v>
      </c>
      <c r="H3577" s="629"/>
      <c r="I3577" s="587" t="s">
        <v>424</v>
      </c>
      <c r="J3577" s="588"/>
      <c r="K3577" s="588"/>
      <c r="L3577" s="588"/>
      <c r="M3577" s="588"/>
      <c r="N3577" s="588"/>
      <c r="O3577" s="589"/>
      <c r="P3577" s="590"/>
      <c r="Q3577" s="591"/>
      <c r="R3577" s="590"/>
      <c r="S3577" s="591"/>
      <c r="T3577" s="590"/>
      <c r="U3577" s="591"/>
      <c r="V3577" s="206"/>
      <c r="W3577" s="206"/>
      <c r="X3577" s="206"/>
      <c r="Y3577" s="206"/>
      <c r="Z3577" s="206"/>
      <c r="AA3577" s="206"/>
      <c r="AB3577" s="206"/>
      <c r="AC3577" s="206"/>
      <c r="AD3577" s="206"/>
      <c r="AE3577" s="109"/>
      <c r="AG3577" s="178">
        <f t="shared" si="5681"/>
        <v>15</v>
      </c>
      <c r="AH3577" s="90">
        <f t="shared" si="5682"/>
        <v>0</v>
      </c>
      <c r="AI3577" s="178">
        <f t="shared" si="5683"/>
        <v>0</v>
      </c>
      <c r="AJ3577" s="178">
        <f t="shared" si="5684"/>
        <v>0</v>
      </c>
      <c r="AK3577" s="178">
        <f t="shared" si="5685"/>
        <v>0</v>
      </c>
      <c r="AL3577" s="130">
        <f t="shared" si="5686"/>
        <v>0</v>
      </c>
      <c r="AM3577" s="359">
        <f t="shared" si="5687"/>
        <v>0</v>
      </c>
      <c r="AN3577" s="178">
        <f t="shared" si="5688"/>
        <v>0</v>
      </c>
      <c r="AO3577" s="178">
        <f t="shared" si="5689"/>
        <v>0</v>
      </c>
      <c r="AP3577" s="178">
        <f t="shared" si="5690"/>
        <v>0</v>
      </c>
      <c r="AQ3577" s="178">
        <f t="shared" si="5691"/>
        <v>0</v>
      </c>
      <c r="AR3577" s="359">
        <f t="shared" si="5692"/>
        <v>0</v>
      </c>
      <c r="AS3577" s="178">
        <f t="shared" si="5693"/>
        <v>0</v>
      </c>
      <c r="AT3577" s="178">
        <f t="shared" si="5694"/>
        <v>0</v>
      </c>
      <c r="AU3577" s="178">
        <f t="shared" si="5695"/>
        <v>0</v>
      </c>
      <c r="AV3577" s="178">
        <f t="shared" si="5696"/>
        <v>0</v>
      </c>
      <c r="AW3577" s="359">
        <f t="shared" si="5697"/>
        <v>0</v>
      </c>
      <c r="AX3577" s="178">
        <f t="shared" si="5698"/>
        <v>0</v>
      </c>
      <c r="AY3577" s="178">
        <f t="shared" si="5699"/>
        <v>0</v>
      </c>
      <c r="AZ3577" s="178">
        <f t="shared" si="5700"/>
        <v>0</v>
      </c>
      <c r="BA3577" s="178">
        <f t="shared" si="5701"/>
        <v>0</v>
      </c>
      <c r="BB3577" s="359">
        <f t="shared" si="5669"/>
        <v>0</v>
      </c>
      <c r="BC3577" s="178">
        <f t="shared" si="5702"/>
        <v>0</v>
      </c>
      <c r="BD3577" s="178">
        <f t="shared" si="5703"/>
        <v>0</v>
      </c>
      <c r="BE3577" s="178">
        <f t="shared" si="5704"/>
        <v>0</v>
      </c>
      <c r="BF3577" s="178">
        <f t="shared" si="5705"/>
        <v>0</v>
      </c>
      <c r="BG3577" s="359">
        <f t="shared" si="5670"/>
        <v>0</v>
      </c>
      <c r="BH3577" s="178">
        <f t="shared" si="5706"/>
        <v>0</v>
      </c>
      <c r="BI3577" s="178">
        <f t="shared" si="5707"/>
        <v>0</v>
      </c>
      <c r="BJ3577" s="178">
        <f t="shared" si="5708"/>
        <v>0</v>
      </c>
      <c r="BK3577" s="178">
        <f t="shared" si="5709"/>
        <v>0</v>
      </c>
      <c r="BL3577" s="359">
        <f t="shared" si="5671"/>
        <v>0</v>
      </c>
      <c r="BM3577" s="186">
        <f t="shared" si="5710"/>
        <v>0</v>
      </c>
      <c r="BN3577" s="186" t="s">
        <v>2077</v>
      </c>
      <c r="BO3577" s="178">
        <f>IF($AG$3546=$AH$3546,0,IF(
OR(
AND(BO3581=0,BO3580&gt;0),
AND(BO3581="NS",BO3579&gt;0),
AND(BO3581="NS",BO3579=0,BO3580=0)),1,
IF(OR(
AND(BO3580&gt;=2,BO3579&lt;BO3581),
AND(BO3581="NS",BO3579=0,BO3580&gt;0),
BO3581=BO3579,
AND(BO3581="NA",BO3580=0,BO3579=0,BO3578&gt;0)),0,1)))</f>
        <v>0</v>
      </c>
      <c r="BP3577" s="178">
        <f t="shared" ref="BP3577:BZ3577" si="5826">IF($AG$3546=$AH$3546,0,IF(
OR(
AND(BP3581=0,BP3580&gt;0),
AND(BP3581="NS",BP3579&gt;0),
AND(BP3581="NS",BP3579=0,BP3580=0)),1,
IF(OR(
AND(BP3580&gt;=2,BP3579&lt;BP3581),
AND(BP3581="NS",BP3579=0,BP3580&gt;0),
BP3581=BP3579,
AND(BP3581="NA",BP3580=0,BP3579=0,BP3578&gt;0)),0,1)))</f>
        <v>0</v>
      </c>
      <c r="BQ3577" s="178">
        <f t="shared" si="5826"/>
        <v>0</v>
      </c>
      <c r="BR3577" s="178">
        <f t="shared" si="5826"/>
        <v>0</v>
      </c>
      <c r="BS3577" s="178">
        <f t="shared" si="5826"/>
        <v>0</v>
      </c>
      <c r="BT3577" s="178">
        <f t="shared" si="5826"/>
        <v>0</v>
      </c>
      <c r="BU3577" s="178">
        <f t="shared" si="5826"/>
        <v>0</v>
      </c>
      <c r="BV3577" s="178">
        <f t="shared" si="5826"/>
        <v>0</v>
      </c>
      <c r="BW3577" s="178">
        <f t="shared" si="5826"/>
        <v>0</v>
      </c>
      <c r="BX3577" s="178">
        <f t="shared" si="5826"/>
        <v>0</v>
      </c>
      <c r="BY3577" s="178">
        <f t="shared" si="5826"/>
        <v>0</v>
      </c>
      <c r="BZ3577" s="178">
        <f t="shared" si="5826"/>
        <v>0</v>
      </c>
      <c r="CA3577" s="186">
        <f>SUM(BO3577:BZ3577)</f>
        <v>0</v>
      </c>
      <c r="CO3577" s="298">
        <v>0.25</v>
      </c>
      <c r="CP3577" s="299">
        <f>IF(CP3574="ns",0,CP3574*0.25)</f>
        <v>0</v>
      </c>
      <c r="CQ3577" s="299">
        <f t="shared" ref="CQ3577:DA3577" si="5827">IF(CQ3574="ns",0,CQ3574*0.25)</f>
        <v>0</v>
      </c>
      <c r="CR3577" s="299">
        <f t="shared" si="5827"/>
        <v>0</v>
      </c>
      <c r="CS3577" s="299">
        <f t="shared" si="5827"/>
        <v>0</v>
      </c>
      <c r="CT3577" s="299">
        <f t="shared" si="5827"/>
        <v>0</v>
      </c>
      <c r="CU3577" s="299">
        <f t="shared" si="5827"/>
        <v>0</v>
      </c>
      <c r="CV3577" s="299">
        <f t="shared" si="5827"/>
        <v>0</v>
      </c>
      <c r="CW3577" s="299">
        <f t="shared" si="5827"/>
        <v>0</v>
      </c>
      <c r="CX3577" s="299">
        <f t="shared" si="5827"/>
        <v>0</v>
      </c>
      <c r="CY3577" s="299">
        <f t="shared" si="5827"/>
        <v>0</v>
      </c>
      <c r="CZ3577" s="299">
        <f t="shared" si="5827"/>
        <v>0</v>
      </c>
      <c r="DA3577" s="299">
        <f t="shared" si="5827"/>
        <v>0</v>
      </c>
      <c r="DB3577" s="186"/>
    </row>
    <row r="3578" spans="1:106" ht="15" customHeight="1" x14ac:dyDescent="0.25">
      <c r="A3578" s="109"/>
      <c r="B3578" s="109"/>
      <c r="C3578" s="741"/>
      <c r="D3578" s="759"/>
      <c r="E3578" s="760"/>
      <c r="F3578" s="836"/>
      <c r="G3578" s="581" t="s">
        <v>429</v>
      </c>
      <c r="H3578" s="581"/>
      <c r="I3578" s="165"/>
      <c r="J3578" s="625" t="s">
        <v>425</v>
      </c>
      <c r="K3578" s="625"/>
      <c r="L3578" s="625"/>
      <c r="M3578" s="625"/>
      <c r="N3578" s="625"/>
      <c r="O3578" s="626"/>
      <c r="P3578" s="590"/>
      <c r="Q3578" s="591"/>
      <c r="R3578" s="590"/>
      <c r="S3578" s="591"/>
      <c r="T3578" s="590"/>
      <c r="U3578" s="591"/>
      <c r="V3578" s="206"/>
      <c r="W3578" s="206"/>
      <c r="X3578" s="206"/>
      <c r="Y3578" s="206"/>
      <c r="Z3578" s="206"/>
      <c r="AA3578" s="206"/>
      <c r="AB3578" s="206"/>
      <c r="AC3578" s="206"/>
      <c r="AD3578" s="206"/>
      <c r="AE3578" s="109"/>
      <c r="AG3578" s="130">
        <f t="shared" si="5681"/>
        <v>15</v>
      </c>
      <c r="AH3578" s="90">
        <f t="shared" si="5682"/>
        <v>0</v>
      </c>
      <c r="AI3578" s="130">
        <f t="shared" si="5683"/>
        <v>0</v>
      </c>
      <c r="AJ3578" s="130">
        <f t="shared" si="5684"/>
        <v>0</v>
      </c>
      <c r="AK3578" s="130">
        <f t="shared" si="5685"/>
        <v>0</v>
      </c>
      <c r="AL3578" s="130">
        <f t="shared" si="5686"/>
        <v>0</v>
      </c>
      <c r="AM3578" s="359">
        <f t="shared" si="5687"/>
        <v>0</v>
      </c>
      <c r="AN3578" s="130">
        <f t="shared" si="5688"/>
        <v>0</v>
      </c>
      <c r="AO3578" s="130">
        <f t="shared" si="5689"/>
        <v>0</v>
      </c>
      <c r="AP3578" s="130">
        <f t="shared" si="5690"/>
        <v>0</v>
      </c>
      <c r="AQ3578" s="130">
        <f t="shared" si="5691"/>
        <v>0</v>
      </c>
      <c r="AR3578" s="359">
        <f t="shared" si="5692"/>
        <v>0</v>
      </c>
      <c r="AS3578" s="130">
        <f t="shared" si="5693"/>
        <v>0</v>
      </c>
      <c r="AT3578" s="130">
        <f t="shared" si="5694"/>
        <v>0</v>
      </c>
      <c r="AU3578" s="130">
        <f t="shared" si="5695"/>
        <v>0</v>
      </c>
      <c r="AV3578" s="130">
        <f t="shared" si="5696"/>
        <v>0</v>
      </c>
      <c r="AW3578" s="359">
        <f t="shared" si="5697"/>
        <v>0</v>
      </c>
      <c r="AX3578" s="130">
        <f t="shared" si="5698"/>
        <v>0</v>
      </c>
      <c r="AY3578" s="130">
        <f t="shared" si="5699"/>
        <v>0</v>
      </c>
      <c r="AZ3578" s="130">
        <f t="shared" si="5700"/>
        <v>0</v>
      </c>
      <c r="BA3578" s="130">
        <f t="shared" si="5701"/>
        <v>0</v>
      </c>
      <c r="BB3578" s="359">
        <f t="shared" si="5669"/>
        <v>0</v>
      </c>
      <c r="BC3578" s="130">
        <f t="shared" si="5702"/>
        <v>0</v>
      </c>
      <c r="BD3578" s="130">
        <f t="shared" si="5703"/>
        <v>0</v>
      </c>
      <c r="BE3578" s="130">
        <f t="shared" si="5704"/>
        <v>0</v>
      </c>
      <c r="BF3578" s="130">
        <f t="shared" si="5705"/>
        <v>0</v>
      </c>
      <c r="BG3578" s="359">
        <f t="shared" si="5670"/>
        <v>0</v>
      </c>
      <c r="BH3578" s="130">
        <f t="shared" si="5706"/>
        <v>0</v>
      </c>
      <c r="BI3578" s="130">
        <f t="shared" si="5707"/>
        <v>0</v>
      </c>
      <c r="BJ3578" s="130">
        <f t="shared" si="5708"/>
        <v>0</v>
      </c>
      <c r="BK3578" s="130">
        <f t="shared" si="5709"/>
        <v>0</v>
      </c>
      <c r="BL3578" s="359">
        <f t="shared" si="5671"/>
        <v>0</v>
      </c>
      <c r="BM3578" s="90">
        <f t="shared" si="5710"/>
        <v>0</v>
      </c>
      <c r="BN3578" s="90" t="s">
        <v>2058</v>
      </c>
      <c r="BO3578" s="90">
        <f>COUNTIF(P3578:Q3581,"NA")</f>
        <v>0</v>
      </c>
      <c r="BP3578" s="90">
        <f>COUNTIF(R3578:S3581,"NA")</f>
        <v>0</v>
      </c>
      <c r="BQ3578" s="90">
        <f>COUNTIF(T3578:U3581,"NA")</f>
        <v>0</v>
      </c>
      <c r="BR3578" s="90">
        <f t="shared" ref="BR3578:BZ3578" si="5828">COUNTIF(V3578:V3581,"NA")</f>
        <v>0</v>
      </c>
      <c r="BS3578" s="90">
        <f t="shared" si="5828"/>
        <v>0</v>
      </c>
      <c r="BT3578" s="90">
        <f t="shared" si="5828"/>
        <v>0</v>
      </c>
      <c r="BU3578" s="90">
        <f t="shared" si="5828"/>
        <v>0</v>
      </c>
      <c r="BV3578" s="90">
        <f t="shared" si="5828"/>
        <v>0</v>
      </c>
      <c r="BW3578" s="90">
        <f t="shared" si="5828"/>
        <v>0</v>
      </c>
      <c r="BX3578" s="90">
        <f t="shared" si="5828"/>
        <v>0</v>
      </c>
      <c r="BY3578" s="90">
        <f t="shared" si="5828"/>
        <v>0</v>
      </c>
      <c r="BZ3578" s="90">
        <f t="shared" si="5828"/>
        <v>0</v>
      </c>
      <c r="CO3578" s="297" t="s">
        <v>72</v>
      </c>
      <c r="CP3578" s="297">
        <f>P3584</f>
        <v>0</v>
      </c>
      <c r="CQ3578" s="297">
        <f>R3584</f>
        <v>0</v>
      </c>
      <c r="CR3578" s="297">
        <f>T3584</f>
        <v>0</v>
      </c>
      <c r="CS3578" s="297">
        <f t="shared" ref="CS3578" si="5829">V3584</f>
        <v>0</v>
      </c>
      <c r="CT3578" s="297">
        <f t="shared" ref="CT3578" si="5830">W3584</f>
        <v>0</v>
      </c>
      <c r="CU3578" s="297">
        <f t="shared" ref="CU3578" si="5831">X3584</f>
        <v>0</v>
      </c>
      <c r="CV3578" s="297">
        <f t="shared" ref="CV3578" si="5832">Y3584</f>
        <v>0</v>
      </c>
      <c r="CW3578" s="297">
        <f t="shared" ref="CW3578" si="5833">Z3584</f>
        <v>0</v>
      </c>
      <c r="CX3578" s="297">
        <f t="shared" ref="CX3578" si="5834">AA3584</f>
        <v>0</v>
      </c>
      <c r="CY3578" s="297">
        <f t="shared" ref="CY3578" si="5835">AB3584</f>
        <v>0</v>
      </c>
      <c r="CZ3578" s="297">
        <f t="shared" ref="CZ3578" si="5836">AC3584</f>
        <v>0</v>
      </c>
      <c r="DA3578" s="297">
        <f t="shared" ref="DA3578" si="5837">AD3584</f>
        <v>0</v>
      </c>
      <c r="DB3578" s="186"/>
    </row>
    <row r="3579" spans="1:106" ht="60" customHeight="1" x14ac:dyDescent="0.25">
      <c r="A3579" s="109"/>
      <c r="B3579" s="109"/>
      <c r="C3579" s="741"/>
      <c r="D3579" s="759"/>
      <c r="E3579" s="760"/>
      <c r="F3579" s="836"/>
      <c r="G3579" s="581" t="s">
        <v>430</v>
      </c>
      <c r="H3579" s="581"/>
      <c r="I3579" s="165"/>
      <c r="J3579" s="625" t="s">
        <v>426</v>
      </c>
      <c r="K3579" s="625"/>
      <c r="L3579" s="625"/>
      <c r="M3579" s="625"/>
      <c r="N3579" s="625"/>
      <c r="O3579" s="626"/>
      <c r="P3579" s="590"/>
      <c r="Q3579" s="591"/>
      <c r="R3579" s="590"/>
      <c r="S3579" s="591"/>
      <c r="T3579" s="590"/>
      <c r="U3579" s="591"/>
      <c r="V3579" s="206"/>
      <c r="W3579" s="206"/>
      <c r="X3579" s="206"/>
      <c r="Y3579" s="206"/>
      <c r="Z3579" s="206"/>
      <c r="AA3579" s="206"/>
      <c r="AB3579" s="206"/>
      <c r="AC3579" s="206"/>
      <c r="AD3579" s="206"/>
      <c r="AE3579" s="109"/>
      <c r="AG3579" s="130">
        <f t="shared" si="5681"/>
        <v>15</v>
      </c>
      <c r="AH3579" s="90">
        <f t="shared" si="5682"/>
        <v>0</v>
      </c>
      <c r="AI3579" s="130">
        <f t="shared" si="5683"/>
        <v>0</v>
      </c>
      <c r="AJ3579" s="130">
        <f t="shared" si="5684"/>
        <v>0</v>
      </c>
      <c r="AK3579" s="130">
        <f t="shared" si="5685"/>
        <v>0</v>
      </c>
      <c r="AL3579" s="130">
        <f t="shared" si="5686"/>
        <v>0</v>
      </c>
      <c r="AM3579" s="359">
        <f t="shared" si="5687"/>
        <v>0</v>
      </c>
      <c r="AN3579" s="130">
        <f t="shared" si="5688"/>
        <v>0</v>
      </c>
      <c r="AO3579" s="130">
        <f t="shared" si="5689"/>
        <v>0</v>
      </c>
      <c r="AP3579" s="130">
        <f t="shared" si="5690"/>
        <v>0</v>
      </c>
      <c r="AQ3579" s="130">
        <f t="shared" si="5691"/>
        <v>0</v>
      </c>
      <c r="AR3579" s="359">
        <f t="shared" si="5692"/>
        <v>0</v>
      </c>
      <c r="AS3579" s="130">
        <f t="shared" si="5693"/>
        <v>0</v>
      </c>
      <c r="AT3579" s="130">
        <f t="shared" si="5694"/>
        <v>0</v>
      </c>
      <c r="AU3579" s="130">
        <f t="shared" si="5695"/>
        <v>0</v>
      </c>
      <c r="AV3579" s="130">
        <f t="shared" si="5696"/>
        <v>0</v>
      </c>
      <c r="AW3579" s="359">
        <f t="shared" si="5697"/>
        <v>0</v>
      </c>
      <c r="AX3579" s="130">
        <f t="shared" si="5698"/>
        <v>0</v>
      </c>
      <c r="AY3579" s="130">
        <f t="shared" si="5699"/>
        <v>0</v>
      </c>
      <c r="AZ3579" s="130">
        <f t="shared" si="5700"/>
        <v>0</v>
      </c>
      <c r="BA3579" s="130">
        <f t="shared" si="5701"/>
        <v>0</v>
      </c>
      <c r="BB3579" s="359">
        <f t="shared" si="5669"/>
        <v>0</v>
      </c>
      <c r="BC3579" s="130">
        <f t="shared" si="5702"/>
        <v>0</v>
      </c>
      <c r="BD3579" s="130">
        <f t="shared" si="5703"/>
        <v>0</v>
      </c>
      <c r="BE3579" s="130">
        <f t="shared" si="5704"/>
        <v>0</v>
      </c>
      <c r="BF3579" s="130">
        <f t="shared" si="5705"/>
        <v>0</v>
      </c>
      <c r="BG3579" s="359">
        <f t="shared" si="5670"/>
        <v>0</v>
      </c>
      <c r="BH3579" s="130">
        <f t="shared" si="5706"/>
        <v>0</v>
      </c>
      <c r="BI3579" s="130">
        <f t="shared" si="5707"/>
        <v>0</v>
      </c>
      <c r="BJ3579" s="130">
        <f t="shared" si="5708"/>
        <v>0</v>
      </c>
      <c r="BK3579" s="130">
        <f t="shared" si="5709"/>
        <v>0</v>
      </c>
      <c r="BL3579" s="359">
        <f t="shared" si="5671"/>
        <v>0</v>
      </c>
      <c r="BM3579" s="90">
        <f t="shared" si="5710"/>
        <v>0</v>
      </c>
      <c r="BN3579" s="90" t="s">
        <v>2078</v>
      </c>
      <c r="BO3579" s="90">
        <f>SUM(P3578:Q3581)</f>
        <v>0</v>
      </c>
      <c r="BP3579" s="90">
        <f>SUM(R3578:S3581)</f>
        <v>0</v>
      </c>
      <c r="BQ3579" s="90">
        <f>SUM(T3578:U3581)</f>
        <v>0</v>
      </c>
      <c r="BR3579" s="90">
        <f t="shared" ref="BR3579:BZ3579" si="5838">SUM(V3578:V3581)</f>
        <v>0</v>
      </c>
      <c r="BS3579" s="90">
        <f t="shared" si="5838"/>
        <v>0</v>
      </c>
      <c r="BT3579" s="90">
        <f t="shared" si="5838"/>
        <v>0</v>
      </c>
      <c r="BU3579" s="90">
        <f t="shared" si="5838"/>
        <v>0</v>
      </c>
      <c r="BV3579" s="90">
        <f t="shared" si="5838"/>
        <v>0</v>
      </c>
      <c r="BW3579" s="90">
        <f t="shared" si="5838"/>
        <v>0</v>
      </c>
      <c r="BX3579" s="90">
        <f t="shared" si="5838"/>
        <v>0</v>
      </c>
      <c r="BY3579" s="90">
        <f t="shared" si="5838"/>
        <v>0</v>
      </c>
      <c r="BZ3579" s="90">
        <f t="shared" si="5838"/>
        <v>0</v>
      </c>
      <c r="CO3579" s="297" t="s">
        <v>2077</v>
      </c>
      <c r="CP3579" s="297">
        <f>IF(OR(CP3578=0,CP3578="NA",AND(CP3578="NS",CP3576&gt;0),AND(CP3578="NS",CP3575&gt;0),CP3578&lt;=CP3577),0,1)</f>
        <v>0</v>
      </c>
      <c r="CQ3579" s="297">
        <f t="shared" ref="CQ3579:DA3579" si="5839">IF(OR(CQ3578=0,CQ3578="NA",AND(CQ3578="NS",CQ3576&gt;0),AND(CQ3578="NS",CQ3575&gt;0),CQ3578&lt;=CQ3577),0,1)</f>
        <v>0</v>
      </c>
      <c r="CR3579" s="297">
        <f t="shared" si="5839"/>
        <v>0</v>
      </c>
      <c r="CS3579" s="297">
        <f t="shared" si="5839"/>
        <v>0</v>
      </c>
      <c r="CT3579" s="297">
        <f t="shared" si="5839"/>
        <v>0</v>
      </c>
      <c r="CU3579" s="297">
        <f t="shared" si="5839"/>
        <v>0</v>
      </c>
      <c r="CV3579" s="297">
        <f t="shared" si="5839"/>
        <v>0</v>
      </c>
      <c r="CW3579" s="297">
        <f t="shared" si="5839"/>
        <v>0</v>
      </c>
      <c r="CX3579" s="297">
        <f t="shared" si="5839"/>
        <v>0</v>
      </c>
      <c r="CY3579" s="297">
        <f t="shared" si="5839"/>
        <v>0</v>
      </c>
      <c r="CZ3579" s="297">
        <f t="shared" si="5839"/>
        <v>0</v>
      </c>
      <c r="DA3579" s="297">
        <f t="shared" si="5839"/>
        <v>0</v>
      </c>
      <c r="DB3579" s="186">
        <f>SUM(CP3579:DA3579)</f>
        <v>0</v>
      </c>
    </row>
    <row r="3580" spans="1:106" ht="24" customHeight="1" x14ac:dyDescent="0.2">
      <c r="A3580" s="109"/>
      <c r="B3580" s="109"/>
      <c r="C3580" s="741"/>
      <c r="D3580" s="759"/>
      <c r="E3580" s="760"/>
      <c r="F3580" s="836"/>
      <c r="G3580" s="581" t="s">
        <v>431</v>
      </c>
      <c r="H3580" s="581"/>
      <c r="I3580" s="181"/>
      <c r="J3580" s="625" t="s">
        <v>427</v>
      </c>
      <c r="K3580" s="625"/>
      <c r="L3580" s="625"/>
      <c r="M3580" s="625"/>
      <c r="N3580" s="625"/>
      <c r="O3580" s="626"/>
      <c r="P3580" s="590"/>
      <c r="Q3580" s="591"/>
      <c r="R3580" s="590"/>
      <c r="S3580" s="591"/>
      <c r="T3580" s="590"/>
      <c r="U3580" s="591"/>
      <c r="V3580" s="206"/>
      <c r="W3580" s="206"/>
      <c r="X3580" s="206"/>
      <c r="Y3580" s="206"/>
      <c r="Z3580" s="206"/>
      <c r="AA3580" s="206"/>
      <c r="AB3580" s="206"/>
      <c r="AC3580" s="206"/>
      <c r="AD3580" s="206"/>
      <c r="AE3580" s="109"/>
      <c r="AG3580" s="130">
        <f t="shared" si="5681"/>
        <v>15</v>
      </c>
      <c r="AH3580" s="90">
        <f t="shared" si="5682"/>
        <v>0</v>
      </c>
      <c r="AI3580" s="130">
        <f t="shared" si="5683"/>
        <v>0</v>
      </c>
      <c r="AJ3580" s="130">
        <f t="shared" si="5684"/>
        <v>0</v>
      </c>
      <c r="AK3580" s="130">
        <f t="shared" si="5685"/>
        <v>0</v>
      </c>
      <c r="AL3580" s="130">
        <f t="shared" si="5686"/>
        <v>0</v>
      </c>
      <c r="AM3580" s="359">
        <f t="shared" si="5687"/>
        <v>0</v>
      </c>
      <c r="AN3580" s="130">
        <f t="shared" si="5688"/>
        <v>0</v>
      </c>
      <c r="AO3580" s="130">
        <f t="shared" si="5689"/>
        <v>0</v>
      </c>
      <c r="AP3580" s="130">
        <f t="shared" si="5690"/>
        <v>0</v>
      </c>
      <c r="AQ3580" s="130">
        <f t="shared" si="5691"/>
        <v>0</v>
      </c>
      <c r="AR3580" s="359">
        <f t="shared" si="5692"/>
        <v>0</v>
      </c>
      <c r="AS3580" s="130">
        <f t="shared" si="5693"/>
        <v>0</v>
      </c>
      <c r="AT3580" s="130">
        <f t="shared" si="5694"/>
        <v>0</v>
      </c>
      <c r="AU3580" s="130">
        <f t="shared" si="5695"/>
        <v>0</v>
      </c>
      <c r="AV3580" s="130">
        <f t="shared" si="5696"/>
        <v>0</v>
      </c>
      <c r="AW3580" s="359">
        <f t="shared" si="5697"/>
        <v>0</v>
      </c>
      <c r="AX3580" s="130">
        <f t="shared" si="5698"/>
        <v>0</v>
      </c>
      <c r="AY3580" s="130">
        <f t="shared" si="5699"/>
        <v>0</v>
      </c>
      <c r="AZ3580" s="130">
        <f t="shared" si="5700"/>
        <v>0</v>
      </c>
      <c r="BA3580" s="130">
        <f t="shared" si="5701"/>
        <v>0</v>
      </c>
      <c r="BB3580" s="359">
        <f t="shared" si="5669"/>
        <v>0</v>
      </c>
      <c r="BC3580" s="130">
        <f t="shared" si="5702"/>
        <v>0</v>
      </c>
      <c r="BD3580" s="130">
        <f t="shared" si="5703"/>
        <v>0</v>
      </c>
      <c r="BE3580" s="130">
        <f t="shared" si="5704"/>
        <v>0</v>
      </c>
      <c r="BF3580" s="130">
        <f t="shared" si="5705"/>
        <v>0</v>
      </c>
      <c r="BG3580" s="359">
        <f t="shared" si="5670"/>
        <v>0</v>
      </c>
      <c r="BH3580" s="130">
        <f t="shared" si="5706"/>
        <v>0</v>
      </c>
      <c r="BI3580" s="130">
        <f t="shared" si="5707"/>
        <v>0</v>
      </c>
      <c r="BJ3580" s="130">
        <f t="shared" si="5708"/>
        <v>0</v>
      </c>
      <c r="BK3580" s="130">
        <f t="shared" si="5709"/>
        <v>0</v>
      </c>
      <c r="BL3580" s="359">
        <f t="shared" si="5671"/>
        <v>0</v>
      </c>
      <c r="BM3580" s="90">
        <f t="shared" si="5710"/>
        <v>0</v>
      </c>
      <c r="BN3580" s="90" t="s">
        <v>2029</v>
      </c>
      <c r="BO3580" s="90">
        <f>COUNTIF(P3578:Q3581,"NS")</f>
        <v>0</v>
      </c>
      <c r="BP3580" s="90">
        <f>COUNTIF(R3578:S3581,"NS")</f>
        <v>0</v>
      </c>
      <c r="BQ3580" s="90">
        <f>COUNTIF(T3578:U3581,"NS")</f>
        <v>0</v>
      </c>
      <c r="BR3580" s="90">
        <f t="shared" ref="BR3580:BZ3580" si="5840">COUNTIF(V3578:V3581,"NS")</f>
        <v>0</v>
      </c>
      <c r="BS3580" s="90">
        <f t="shared" si="5840"/>
        <v>0</v>
      </c>
      <c r="BT3580" s="90">
        <f t="shared" si="5840"/>
        <v>0</v>
      </c>
      <c r="BU3580" s="90">
        <f t="shared" si="5840"/>
        <v>0</v>
      </c>
      <c r="BV3580" s="90">
        <f t="shared" si="5840"/>
        <v>0</v>
      </c>
      <c r="BW3580" s="90">
        <f t="shared" si="5840"/>
        <v>0</v>
      </c>
      <c r="BX3580" s="90">
        <f t="shared" si="5840"/>
        <v>0</v>
      </c>
      <c r="BY3580" s="90">
        <f t="shared" si="5840"/>
        <v>0</v>
      </c>
      <c r="BZ3580" s="90">
        <f t="shared" si="5840"/>
        <v>0</v>
      </c>
      <c r="CO3580" s="186"/>
      <c r="CP3580" s="186"/>
      <c r="CQ3580" s="186"/>
      <c r="CR3580" s="186"/>
      <c r="CS3580" s="186"/>
      <c r="CT3580" s="186"/>
      <c r="CU3580" s="186"/>
      <c r="CV3580" s="186"/>
      <c r="CW3580" s="186"/>
      <c r="CX3580" s="186"/>
      <c r="CY3580" s="186"/>
      <c r="CZ3580" s="186"/>
      <c r="DA3580" s="186"/>
      <c r="DB3580" s="186"/>
    </row>
    <row r="3581" spans="1:106" ht="15" customHeight="1" x14ac:dyDescent="0.2">
      <c r="A3581" s="109"/>
      <c r="B3581" s="109"/>
      <c r="C3581" s="741"/>
      <c r="D3581" s="759"/>
      <c r="E3581" s="760"/>
      <c r="F3581" s="836"/>
      <c r="G3581" s="581" t="s">
        <v>432</v>
      </c>
      <c r="H3581" s="581"/>
      <c r="I3581" s="165"/>
      <c r="J3581" s="625" t="s">
        <v>428</v>
      </c>
      <c r="K3581" s="625"/>
      <c r="L3581" s="625"/>
      <c r="M3581" s="625"/>
      <c r="N3581" s="625"/>
      <c r="O3581" s="626"/>
      <c r="P3581" s="590"/>
      <c r="Q3581" s="591"/>
      <c r="R3581" s="590"/>
      <c r="S3581" s="591"/>
      <c r="T3581" s="590"/>
      <c r="U3581" s="591"/>
      <c r="V3581" s="206"/>
      <c r="W3581" s="206"/>
      <c r="X3581" s="206"/>
      <c r="Y3581" s="206"/>
      <c r="Z3581" s="206"/>
      <c r="AA3581" s="206"/>
      <c r="AB3581" s="206"/>
      <c r="AC3581" s="206"/>
      <c r="AD3581" s="206"/>
      <c r="AE3581" s="109"/>
      <c r="AG3581" s="130">
        <f t="shared" si="5681"/>
        <v>15</v>
      </c>
      <c r="AH3581" s="90">
        <f t="shared" si="5682"/>
        <v>0</v>
      </c>
      <c r="AI3581" s="130">
        <f t="shared" si="5683"/>
        <v>0</v>
      </c>
      <c r="AJ3581" s="130">
        <f t="shared" si="5684"/>
        <v>0</v>
      </c>
      <c r="AK3581" s="130">
        <f t="shared" si="5685"/>
        <v>0</v>
      </c>
      <c r="AL3581" s="130">
        <f t="shared" si="5686"/>
        <v>0</v>
      </c>
      <c r="AM3581" s="359">
        <f t="shared" si="5687"/>
        <v>0</v>
      </c>
      <c r="AN3581" s="130">
        <f t="shared" si="5688"/>
        <v>0</v>
      </c>
      <c r="AO3581" s="130">
        <f t="shared" si="5689"/>
        <v>0</v>
      </c>
      <c r="AP3581" s="130">
        <f t="shared" si="5690"/>
        <v>0</v>
      </c>
      <c r="AQ3581" s="130">
        <f t="shared" si="5691"/>
        <v>0</v>
      </c>
      <c r="AR3581" s="359">
        <f t="shared" si="5692"/>
        <v>0</v>
      </c>
      <c r="AS3581" s="130">
        <f t="shared" si="5693"/>
        <v>0</v>
      </c>
      <c r="AT3581" s="130">
        <f t="shared" si="5694"/>
        <v>0</v>
      </c>
      <c r="AU3581" s="130">
        <f t="shared" si="5695"/>
        <v>0</v>
      </c>
      <c r="AV3581" s="130">
        <f t="shared" si="5696"/>
        <v>0</v>
      </c>
      <c r="AW3581" s="359">
        <f t="shared" si="5697"/>
        <v>0</v>
      </c>
      <c r="AX3581" s="130">
        <f t="shared" si="5698"/>
        <v>0</v>
      </c>
      <c r="AY3581" s="130">
        <f t="shared" si="5699"/>
        <v>0</v>
      </c>
      <c r="AZ3581" s="130">
        <f t="shared" si="5700"/>
        <v>0</v>
      </c>
      <c r="BA3581" s="130">
        <f t="shared" si="5701"/>
        <v>0</v>
      </c>
      <c r="BB3581" s="359">
        <f t="shared" si="5669"/>
        <v>0</v>
      </c>
      <c r="BC3581" s="130">
        <f t="shared" si="5702"/>
        <v>0</v>
      </c>
      <c r="BD3581" s="130">
        <f t="shared" si="5703"/>
        <v>0</v>
      </c>
      <c r="BE3581" s="130">
        <f t="shared" si="5704"/>
        <v>0</v>
      </c>
      <c r="BF3581" s="130">
        <f t="shared" si="5705"/>
        <v>0</v>
      </c>
      <c r="BG3581" s="359">
        <f t="shared" si="5670"/>
        <v>0</v>
      </c>
      <c r="BH3581" s="130">
        <f t="shared" si="5706"/>
        <v>0</v>
      </c>
      <c r="BI3581" s="130">
        <f t="shared" si="5707"/>
        <v>0</v>
      </c>
      <c r="BJ3581" s="130">
        <f t="shared" si="5708"/>
        <v>0</v>
      </c>
      <c r="BK3581" s="130">
        <f t="shared" si="5709"/>
        <v>0</v>
      </c>
      <c r="BL3581" s="359">
        <f t="shared" si="5671"/>
        <v>0</v>
      </c>
      <c r="BM3581" s="90">
        <f t="shared" si="5710"/>
        <v>0</v>
      </c>
      <c r="BN3581" s="90" t="s">
        <v>2104</v>
      </c>
      <c r="BO3581" s="90">
        <f>P3577</f>
        <v>0</v>
      </c>
      <c r="BP3581" s="90">
        <f>R3577</f>
        <v>0</v>
      </c>
      <c r="BQ3581" s="90">
        <f>T3577</f>
        <v>0</v>
      </c>
      <c r="BR3581" s="90">
        <f>V3577</f>
        <v>0</v>
      </c>
      <c r="BS3581" s="90">
        <f t="shared" ref="BS3581" si="5841">W3577</f>
        <v>0</v>
      </c>
      <c r="BT3581" s="90">
        <f t="shared" ref="BT3581:BY3581" si="5842">X3577</f>
        <v>0</v>
      </c>
      <c r="BU3581" s="90">
        <f t="shared" si="5842"/>
        <v>0</v>
      </c>
      <c r="BV3581" s="90">
        <f t="shared" si="5842"/>
        <v>0</v>
      </c>
      <c r="BW3581" s="90">
        <f t="shared" si="5842"/>
        <v>0</v>
      </c>
      <c r="BX3581" s="90">
        <f t="shared" si="5842"/>
        <v>0</v>
      </c>
      <c r="BY3581" s="90">
        <f t="shared" si="5842"/>
        <v>0</v>
      </c>
      <c r="BZ3581" s="90">
        <f t="shared" ref="BZ3581" si="5843">AD3577</f>
        <v>0</v>
      </c>
      <c r="CO3581" s="186"/>
      <c r="CP3581" s="186"/>
      <c r="CQ3581" s="186"/>
      <c r="CR3581" s="186"/>
      <c r="CS3581" s="186"/>
      <c r="CT3581" s="186"/>
      <c r="CU3581" s="186"/>
      <c r="CV3581" s="186"/>
      <c r="CW3581" s="186"/>
      <c r="CX3581" s="186"/>
      <c r="CY3581" s="186"/>
      <c r="CZ3581" s="186"/>
      <c r="DA3581" s="186"/>
      <c r="DB3581" s="186"/>
    </row>
    <row r="3582" spans="1:106" ht="15" customHeight="1" x14ac:dyDescent="0.2">
      <c r="A3582" s="109"/>
      <c r="B3582" s="109"/>
      <c r="C3582" s="741"/>
      <c r="D3582" s="759"/>
      <c r="E3582" s="760"/>
      <c r="F3582" s="836"/>
      <c r="G3582" s="629" t="s">
        <v>433</v>
      </c>
      <c r="H3582" s="629"/>
      <c r="I3582" s="587" t="s">
        <v>436</v>
      </c>
      <c r="J3582" s="588"/>
      <c r="K3582" s="588"/>
      <c r="L3582" s="588"/>
      <c r="M3582" s="588"/>
      <c r="N3582" s="588"/>
      <c r="O3582" s="589"/>
      <c r="P3582" s="590"/>
      <c r="Q3582" s="591"/>
      <c r="R3582" s="590"/>
      <c r="S3582" s="591"/>
      <c r="T3582" s="590"/>
      <c r="U3582" s="591"/>
      <c r="V3582" s="206"/>
      <c r="W3582" s="206"/>
      <c r="X3582" s="206"/>
      <c r="Y3582" s="206"/>
      <c r="Z3582" s="206"/>
      <c r="AA3582" s="206"/>
      <c r="AB3582" s="206"/>
      <c r="AC3582" s="206"/>
      <c r="AD3582" s="206"/>
      <c r="AE3582" s="109"/>
      <c r="AG3582" s="130">
        <f t="shared" si="5681"/>
        <v>15</v>
      </c>
      <c r="AH3582" s="90">
        <f t="shared" si="5682"/>
        <v>0</v>
      </c>
      <c r="AI3582" s="130">
        <f t="shared" si="5683"/>
        <v>0</v>
      </c>
      <c r="AJ3582" s="130">
        <f t="shared" si="5684"/>
        <v>0</v>
      </c>
      <c r="AK3582" s="130">
        <f t="shared" si="5685"/>
        <v>0</v>
      </c>
      <c r="AL3582" s="130">
        <f t="shared" si="5686"/>
        <v>0</v>
      </c>
      <c r="AM3582" s="359">
        <f t="shared" si="5687"/>
        <v>0</v>
      </c>
      <c r="AN3582" s="130">
        <f t="shared" si="5688"/>
        <v>0</v>
      </c>
      <c r="AO3582" s="130">
        <f t="shared" si="5689"/>
        <v>0</v>
      </c>
      <c r="AP3582" s="130">
        <f t="shared" si="5690"/>
        <v>0</v>
      </c>
      <c r="AQ3582" s="130">
        <f t="shared" si="5691"/>
        <v>0</v>
      </c>
      <c r="AR3582" s="359">
        <f t="shared" si="5692"/>
        <v>0</v>
      </c>
      <c r="AS3582" s="130">
        <f t="shared" si="5693"/>
        <v>0</v>
      </c>
      <c r="AT3582" s="130">
        <f t="shared" si="5694"/>
        <v>0</v>
      </c>
      <c r="AU3582" s="130">
        <f t="shared" si="5695"/>
        <v>0</v>
      </c>
      <c r="AV3582" s="130">
        <f t="shared" si="5696"/>
        <v>0</v>
      </c>
      <c r="AW3582" s="359">
        <f t="shared" si="5697"/>
        <v>0</v>
      </c>
      <c r="AX3582" s="130">
        <f t="shared" si="5698"/>
        <v>0</v>
      </c>
      <c r="AY3582" s="130">
        <f t="shared" si="5699"/>
        <v>0</v>
      </c>
      <c r="AZ3582" s="130">
        <f t="shared" si="5700"/>
        <v>0</v>
      </c>
      <c r="BA3582" s="130">
        <f t="shared" si="5701"/>
        <v>0</v>
      </c>
      <c r="BB3582" s="359">
        <f t="shared" si="5669"/>
        <v>0</v>
      </c>
      <c r="BC3582" s="130">
        <f t="shared" si="5702"/>
        <v>0</v>
      </c>
      <c r="BD3582" s="130">
        <f t="shared" si="5703"/>
        <v>0</v>
      </c>
      <c r="BE3582" s="130">
        <f t="shared" si="5704"/>
        <v>0</v>
      </c>
      <c r="BF3582" s="130">
        <f t="shared" si="5705"/>
        <v>0</v>
      </c>
      <c r="BG3582" s="359">
        <f t="shared" si="5670"/>
        <v>0</v>
      </c>
      <c r="BH3582" s="130">
        <f t="shared" si="5706"/>
        <v>0</v>
      </c>
      <c r="BI3582" s="130">
        <f t="shared" si="5707"/>
        <v>0</v>
      </c>
      <c r="BJ3582" s="130">
        <f t="shared" si="5708"/>
        <v>0</v>
      </c>
      <c r="BK3582" s="130">
        <f t="shared" si="5709"/>
        <v>0</v>
      </c>
      <c r="BL3582" s="359">
        <f t="shared" si="5671"/>
        <v>0</v>
      </c>
      <c r="BM3582" s="90">
        <f t="shared" si="5710"/>
        <v>0</v>
      </c>
      <c r="CO3582" s="186"/>
      <c r="CP3582" s="186"/>
      <c r="CQ3582" s="186"/>
      <c r="CR3582" s="186"/>
      <c r="CS3582" s="186"/>
      <c r="CT3582" s="186"/>
      <c r="CU3582" s="186"/>
      <c r="CV3582" s="186"/>
      <c r="CW3582" s="186"/>
      <c r="CX3582" s="186"/>
      <c r="CY3582" s="186"/>
      <c r="CZ3582" s="186"/>
      <c r="DA3582" s="186"/>
      <c r="DB3582" s="186"/>
    </row>
    <row r="3583" spans="1:106" ht="15" customHeight="1" x14ac:dyDescent="0.2">
      <c r="A3583" s="109"/>
      <c r="B3583" s="109"/>
      <c r="C3583" s="741"/>
      <c r="D3583" s="759"/>
      <c r="E3583" s="760"/>
      <c r="F3583" s="836"/>
      <c r="G3583" s="629" t="s">
        <v>434</v>
      </c>
      <c r="H3583" s="629"/>
      <c r="I3583" s="587" t="s">
        <v>437</v>
      </c>
      <c r="J3583" s="588"/>
      <c r="K3583" s="588"/>
      <c r="L3583" s="588"/>
      <c r="M3583" s="588"/>
      <c r="N3583" s="588"/>
      <c r="O3583" s="589"/>
      <c r="P3583" s="590"/>
      <c r="Q3583" s="591"/>
      <c r="R3583" s="590"/>
      <c r="S3583" s="591"/>
      <c r="T3583" s="590"/>
      <c r="U3583" s="591"/>
      <c r="V3583" s="206"/>
      <c r="W3583" s="206"/>
      <c r="X3583" s="206"/>
      <c r="Y3583" s="206"/>
      <c r="Z3583" s="206"/>
      <c r="AA3583" s="206"/>
      <c r="AB3583" s="206"/>
      <c r="AC3583" s="206"/>
      <c r="AD3583" s="206"/>
      <c r="AE3583" s="109"/>
      <c r="AG3583" s="130">
        <f t="shared" si="5681"/>
        <v>15</v>
      </c>
      <c r="AH3583" s="90">
        <f t="shared" si="5682"/>
        <v>0</v>
      </c>
      <c r="AI3583" s="130">
        <f t="shared" si="5683"/>
        <v>0</v>
      </c>
      <c r="AJ3583" s="130">
        <f t="shared" si="5684"/>
        <v>0</v>
      </c>
      <c r="AK3583" s="130">
        <f t="shared" si="5685"/>
        <v>0</v>
      </c>
      <c r="AL3583" s="130">
        <f t="shared" si="5686"/>
        <v>0</v>
      </c>
      <c r="AM3583" s="359">
        <f t="shared" si="5687"/>
        <v>0</v>
      </c>
      <c r="AN3583" s="130">
        <f t="shared" si="5688"/>
        <v>0</v>
      </c>
      <c r="AO3583" s="130">
        <f t="shared" si="5689"/>
        <v>0</v>
      </c>
      <c r="AP3583" s="130">
        <f t="shared" si="5690"/>
        <v>0</v>
      </c>
      <c r="AQ3583" s="130">
        <f t="shared" si="5691"/>
        <v>0</v>
      </c>
      <c r="AR3583" s="359">
        <f t="shared" si="5692"/>
        <v>0</v>
      </c>
      <c r="AS3583" s="130">
        <f t="shared" si="5693"/>
        <v>0</v>
      </c>
      <c r="AT3583" s="130">
        <f t="shared" si="5694"/>
        <v>0</v>
      </c>
      <c r="AU3583" s="130">
        <f t="shared" si="5695"/>
        <v>0</v>
      </c>
      <c r="AV3583" s="130">
        <f t="shared" si="5696"/>
        <v>0</v>
      </c>
      <c r="AW3583" s="359">
        <f t="shared" si="5697"/>
        <v>0</v>
      </c>
      <c r="AX3583" s="130">
        <f t="shared" si="5698"/>
        <v>0</v>
      </c>
      <c r="AY3583" s="130">
        <f t="shared" si="5699"/>
        <v>0</v>
      </c>
      <c r="AZ3583" s="130">
        <f t="shared" si="5700"/>
        <v>0</v>
      </c>
      <c r="BA3583" s="130">
        <f t="shared" si="5701"/>
        <v>0</v>
      </c>
      <c r="BB3583" s="359">
        <f t="shared" si="5669"/>
        <v>0</v>
      </c>
      <c r="BC3583" s="130">
        <f t="shared" si="5702"/>
        <v>0</v>
      </c>
      <c r="BD3583" s="130">
        <f t="shared" si="5703"/>
        <v>0</v>
      </c>
      <c r="BE3583" s="130">
        <f t="shared" si="5704"/>
        <v>0</v>
      </c>
      <c r="BF3583" s="130">
        <f t="shared" si="5705"/>
        <v>0</v>
      </c>
      <c r="BG3583" s="359">
        <f t="shared" si="5670"/>
        <v>0</v>
      </c>
      <c r="BH3583" s="130">
        <f t="shared" si="5706"/>
        <v>0</v>
      </c>
      <c r="BI3583" s="130">
        <f t="shared" si="5707"/>
        <v>0</v>
      </c>
      <c r="BJ3583" s="130">
        <f t="shared" si="5708"/>
        <v>0</v>
      </c>
      <c r="BK3583" s="130">
        <f t="shared" si="5709"/>
        <v>0</v>
      </c>
      <c r="BL3583" s="359">
        <f t="shared" si="5671"/>
        <v>0</v>
      </c>
      <c r="BM3583" s="90">
        <f t="shared" si="5710"/>
        <v>0</v>
      </c>
      <c r="CO3583" s="186"/>
      <c r="CP3583" s="186"/>
      <c r="CQ3583" s="186"/>
      <c r="CR3583" s="186"/>
      <c r="CS3583" s="186"/>
      <c r="CT3583" s="186"/>
      <c r="CU3583" s="186"/>
      <c r="CV3583" s="186"/>
      <c r="CW3583" s="186"/>
      <c r="CX3583" s="186"/>
      <c r="CY3583" s="186"/>
      <c r="CZ3583" s="186"/>
      <c r="DA3583" s="186"/>
      <c r="DB3583" s="186"/>
    </row>
    <row r="3584" spans="1:106" ht="24" customHeight="1" x14ac:dyDescent="0.2">
      <c r="A3584" s="109"/>
      <c r="B3584" s="109"/>
      <c r="C3584" s="742"/>
      <c r="D3584" s="761"/>
      <c r="E3584" s="762"/>
      <c r="F3584" s="837"/>
      <c r="G3584" s="629" t="s">
        <v>435</v>
      </c>
      <c r="H3584" s="629"/>
      <c r="I3584" s="587" t="s">
        <v>438</v>
      </c>
      <c r="J3584" s="588"/>
      <c r="K3584" s="588"/>
      <c r="L3584" s="588"/>
      <c r="M3584" s="588"/>
      <c r="N3584" s="588"/>
      <c r="O3584" s="589"/>
      <c r="P3584" s="590"/>
      <c r="Q3584" s="591"/>
      <c r="R3584" s="590"/>
      <c r="S3584" s="591"/>
      <c r="T3584" s="590"/>
      <c r="U3584" s="591"/>
      <c r="V3584" s="206"/>
      <c r="W3584" s="206"/>
      <c r="X3584" s="206"/>
      <c r="Y3584" s="206"/>
      <c r="Z3584" s="206"/>
      <c r="AA3584" s="206"/>
      <c r="AB3584" s="206"/>
      <c r="AC3584" s="206"/>
      <c r="AD3584" s="206"/>
      <c r="AE3584" s="109"/>
      <c r="AG3584" s="130">
        <f t="shared" si="5681"/>
        <v>15</v>
      </c>
      <c r="AH3584" s="90">
        <f t="shared" si="5682"/>
        <v>0</v>
      </c>
      <c r="AI3584" s="130">
        <f t="shared" si="5683"/>
        <v>0</v>
      </c>
      <c r="AJ3584" s="130">
        <f t="shared" si="5684"/>
        <v>0</v>
      </c>
      <c r="AK3584" s="130">
        <f t="shared" si="5685"/>
        <v>0</v>
      </c>
      <c r="AL3584" s="130">
        <f t="shared" si="5686"/>
        <v>0</v>
      </c>
      <c r="AM3584" s="359">
        <f t="shared" si="5687"/>
        <v>0</v>
      </c>
      <c r="AN3584" s="130">
        <f t="shared" si="5688"/>
        <v>0</v>
      </c>
      <c r="AO3584" s="130">
        <f t="shared" si="5689"/>
        <v>0</v>
      </c>
      <c r="AP3584" s="130">
        <f t="shared" si="5690"/>
        <v>0</v>
      </c>
      <c r="AQ3584" s="130">
        <f t="shared" si="5691"/>
        <v>0</v>
      </c>
      <c r="AR3584" s="359">
        <f t="shared" si="5692"/>
        <v>0</v>
      </c>
      <c r="AS3584" s="130">
        <f t="shared" si="5693"/>
        <v>0</v>
      </c>
      <c r="AT3584" s="130">
        <f t="shared" si="5694"/>
        <v>0</v>
      </c>
      <c r="AU3584" s="130">
        <f t="shared" si="5695"/>
        <v>0</v>
      </c>
      <c r="AV3584" s="130">
        <f t="shared" si="5696"/>
        <v>0</v>
      </c>
      <c r="AW3584" s="359">
        <f t="shared" si="5697"/>
        <v>0</v>
      </c>
      <c r="AX3584" s="130">
        <f t="shared" si="5698"/>
        <v>0</v>
      </c>
      <c r="AY3584" s="130">
        <f t="shared" si="5699"/>
        <v>0</v>
      </c>
      <c r="AZ3584" s="130">
        <f t="shared" si="5700"/>
        <v>0</v>
      </c>
      <c r="BA3584" s="130">
        <f t="shared" si="5701"/>
        <v>0</v>
      </c>
      <c r="BB3584" s="359">
        <f t="shared" si="5669"/>
        <v>0</v>
      </c>
      <c r="BC3584" s="130">
        <f t="shared" si="5702"/>
        <v>0</v>
      </c>
      <c r="BD3584" s="130">
        <f t="shared" si="5703"/>
        <v>0</v>
      </c>
      <c r="BE3584" s="130">
        <f t="shared" si="5704"/>
        <v>0</v>
      </c>
      <c r="BF3584" s="130">
        <f t="shared" si="5705"/>
        <v>0</v>
      </c>
      <c r="BG3584" s="359">
        <f t="shared" si="5670"/>
        <v>0</v>
      </c>
      <c r="BH3584" s="130">
        <f t="shared" si="5706"/>
        <v>0</v>
      </c>
      <c r="BI3584" s="130">
        <f t="shared" si="5707"/>
        <v>0</v>
      </c>
      <c r="BJ3584" s="130">
        <f t="shared" si="5708"/>
        <v>0</v>
      </c>
      <c r="BK3584" s="130">
        <f t="shared" si="5709"/>
        <v>0</v>
      </c>
      <c r="BL3584" s="359">
        <f t="shared" si="5671"/>
        <v>0</v>
      </c>
      <c r="BM3584" s="90">
        <f t="shared" si="5710"/>
        <v>0</v>
      </c>
      <c r="BO3584" s="246" t="s">
        <v>2104</v>
      </c>
      <c r="BP3584" s="246" t="s">
        <v>2048</v>
      </c>
      <c r="BQ3584" s="246" t="s">
        <v>2049</v>
      </c>
      <c r="BR3584" s="246" t="s">
        <v>84</v>
      </c>
      <c r="BS3584" s="246" t="s">
        <v>2048</v>
      </c>
      <c r="BT3584" s="246" t="s">
        <v>2049</v>
      </c>
      <c r="BU3584" s="246" t="s">
        <v>84</v>
      </c>
      <c r="BV3584" s="246" t="s">
        <v>2048</v>
      </c>
      <c r="BW3584" s="246" t="s">
        <v>2049</v>
      </c>
      <c r="BX3584" s="246" t="s">
        <v>84</v>
      </c>
      <c r="BY3584" s="246" t="s">
        <v>2048</v>
      </c>
      <c r="BZ3584" s="246" t="s">
        <v>2049</v>
      </c>
      <c r="CO3584" s="186"/>
      <c r="CP3584" s="186"/>
      <c r="CQ3584" s="186"/>
      <c r="CR3584" s="186"/>
      <c r="CS3584" s="186"/>
      <c r="CT3584" s="186"/>
      <c r="CU3584" s="186"/>
      <c r="CV3584" s="186"/>
      <c r="CW3584" s="186"/>
      <c r="CX3584" s="186"/>
      <c r="CY3584" s="186"/>
      <c r="CZ3584" s="186"/>
      <c r="DA3584" s="186"/>
      <c r="DB3584" s="186"/>
    </row>
    <row r="3585" spans="1:106" ht="15" customHeight="1" x14ac:dyDescent="0.25">
      <c r="A3585" s="109"/>
      <c r="B3585" s="109"/>
      <c r="C3585" s="632" t="s">
        <v>503</v>
      </c>
      <c r="D3585" s="757" t="s">
        <v>504</v>
      </c>
      <c r="E3585" s="758"/>
      <c r="F3585" s="835"/>
      <c r="G3585" s="629" t="s">
        <v>441</v>
      </c>
      <c r="H3585" s="629"/>
      <c r="I3585" s="587" t="s">
        <v>442</v>
      </c>
      <c r="J3585" s="588"/>
      <c r="K3585" s="588"/>
      <c r="L3585" s="588"/>
      <c r="M3585" s="588"/>
      <c r="N3585" s="588"/>
      <c r="O3585" s="589"/>
      <c r="P3585" s="590"/>
      <c r="Q3585" s="591"/>
      <c r="R3585" s="590"/>
      <c r="S3585" s="591"/>
      <c r="T3585" s="590"/>
      <c r="U3585" s="591"/>
      <c r="V3585" s="206"/>
      <c r="W3585" s="206"/>
      <c r="X3585" s="206"/>
      <c r="Y3585" s="206"/>
      <c r="Z3585" s="206"/>
      <c r="AA3585" s="206"/>
      <c r="AB3585" s="206"/>
      <c r="AC3585" s="206"/>
      <c r="AD3585" s="206"/>
      <c r="AE3585" s="109"/>
      <c r="AG3585" s="178">
        <f t="shared" si="5681"/>
        <v>15</v>
      </c>
      <c r="AH3585" s="90">
        <f t="shared" si="5682"/>
        <v>0</v>
      </c>
      <c r="AI3585" s="178">
        <f t="shared" si="5683"/>
        <v>0</v>
      </c>
      <c r="AJ3585" s="178">
        <f t="shared" si="5684"/>
        <v>0</v>
      </c>
      <c r="AK3585" s="178">
        <f t="shared" si="5685"/>
        <v>0</v>
      </c>
      <c r="AL3585" s="130">
        <f t="shared" si="5686"/>
        <v>0</v>
      </c>
      <c r="AM3585" s="359">
        <f t="shared" si="5687"/>
        <v>0</v>
      </c>
      <c r="AN3585" s="178">
        <f t="shared" si="5688"/>
        <v>0</v>
      </c>
      <c r="AO3585" s="178">
        <f t="shared" si="5689"/>
        <v>0</v>
      </c>
      <c r="AP3585" s="178">
        <f t="shared" si="5690"/>
        <v>0</v>
      </c>
      <c r="AQ3585" s="178">
        <f t="shared" si="5691"/>
        <v>0</v>
      </c>
      <c r="AR3585" s="359">
        <f t="shared" si="5692"/>
        <v>0</v>
      </c>
      <c r="AS3585" s="178">
        <f t="shared" si="5693"/>
        <v>0</v>
      </c>
      <c r="AT3585" s="178">
        <f t="shared" si="5694"/>
        <v>0</v>
      </c>
      <c r="AU3585" s="178">
        <f t="shared" si="5695"/>
        <v>0</v>
      </c>
      <c r="AV3585" s="178">
        <f t="shared" si="5696"/>
        <v>0</v>
      </c>
      <c r="AW3585" s="359">
        <f t="shared" si="5697"/>
        <v>0</v>
      </c>
      <c r="AX3585" s="178">
        <f t="shared" si="5698"/>
        <v>0</v>
      </c>
      <c r="AY3585" s="178">
        <f t="shared" si="5699"/>
        <v>0</v>
      </c>
      <c r="AZ3585" s="178">
        <f t="shared" si="5700"/>
        <v>0</v>
      </c>
      <c r="BA3585" s="178">
        <f t="shared" si="5701"/>
        <v>0</v>
      </c>
      <c r="BB3585" s="359">
        <f t="shared" si="5669"/>
        <v>0</v>
      </c>
      <c r="BC3585" s="178">
        <f t="shared" si="5702"/>
        <v>0</v>
      </c>
      <c r="BD3585" s="178">
        <f t="shared" si="5703"/>
        <v>0</v>
      </c>
      <c r="BE3585" s="178">
        <f t="shared" si="5704"/>
        <v>0</v>
      </c>
      <c r="BF3585" s="178">
        <f t="shared" si="5705"/>
        <v>0</v>
      </c>
      <c r="BG3585" s="359">
        <f t="shared" si="5670"/>
        <v>0</v>
      </c>
      <c r="BH3585" s="178">
        <f t="shared" si="5706"/>
        <v>0</v>
      </c>
      <c r="BI3585" s="178">
        <f t="shared" si="5707"/>
        <v>0</v>
      </c>
      <c r="BJ3585" s="178">
        <f t="shared" si="5708"/>
        <v>0</v>
      </c>
      <c r="BK3585" s="178">
        <f t="shared" si="5709"/>
        <v>0</v>
      </c>
      <c r="BL3585" s="359">
        <f t="shared" si="5671"/>
        <v>0</v>
      </c>
      <c r="BM3585" s="186">
        <f t="shared" si="5710"/>
        <v>0</v>
      </c>
      <c r="BN3585" s="186" t="s">
        <v>2077</v>
      </c>
      <c r="BO3585" s="178">
        <f t="shared" ref="BO3585:BZ3585" si="5844">IF($AG$3546=$AH$3546,0,IF(
OR(
AND(BO3589=0,BO3588&gt;0),
AND(BO3589="NS",BO3587&gt;0),
AND(BO3589="NS",BO3587=0,BO3588=0)),1,
IF(OR(
AND(BO3588&gt;=2,BO3587&lt;BO3589),
AND(BO3589="NS",BO3587=0,BO3588&gt;0),
BO3589=BO3587,
AND(BO3589="NA",BO3588=0,BO3587=0,BO3586&gt;0)),0,1)))</f>
        <v>0</v>
      </c>
      <c r="BP3585" s="178">
        <f t="shared" si="5844"/>
        <v>0</v>
      </c>
      <c r="BQ3585" s="178">
        <f t="shared" si="5844"/>
        <v>0</v>
      </c>
      <c r="BR3585" s="178">
        <f t="shared" si="5844"/>
        <v>0</v>
      </c>
      <c r="BS3585" s="178">
        <f t="shared" si="5844"/>
        <v>0</v>
      </c>
      <c r="BT3585" s="178">
        <f t="shared" si="5844"/>
        <v>0</v>
      </c>
      <c r="BU3585" s="178">
        <f t="shared" si="5844"/>
        <v>0</v>
      </c>
      <c r="BV3585" s="178">
        <f t="shared" si="5844"/>
        <v>0</v>
      </c>
      <c r="BW3585" s="178">
        <f t="shared" si="5844"/>
        <v>0</v>
      </c>
      <c r="BX3585" s="178">
        <f t="shared" si="5844"/>
        <v>0</v>
      </c>
      <c r="BY3585" s="178">
        <f t="shared" si="5844"/>
        <v>0</v>
      </c>
      <c r="BZ3585" s="178">
        <f t="shared" si="5844"/>
        <v>0</v>
      </c>
      <c r="CA3585" s="186">
        <f>SUM(BO3585:BZ3585)</f>
        <v>0</v>
      </c>
      <c r="CO3585" s="297" t="s">
        <v>2171</v>
      </c>
      <c r="CP3585" s="297">
        <f>IF(AND(SUM(P3585,P3603,P3608:Q3610,P3613:Q3614)=0,SUM(COUNTIF(P3585,"NS"),COUNTIF(P3603,"NS"),COUNTIF(P3608:Q3610,"NS"),COUNTIF(P3613:Q3614,"NS")&gt;0)),"NS",SUM(P3585,P3603,P3608:Q3610,P3613:Q3614))</f>
        <v>0</v>
      </c>
      <c r="CQ3585" s="297">
        <f>IF(AND(SUM(R3585,R3603,R3608:S3610,R3613:S3614)=0,SUM(COUNTIF(R3585,"NS"),COUNTIF(R3603,"NS"),COUNTIF(R3608:S3610,"NS"),COUNTIF(R3613:S3614,"NS")&gt;0)),"NS",SUM(R3585,R3603,R3608:S3610,R3613:S3614))</f>
        <v>0</v>
      </c>
      <c r="CR3585" s="297">
        <f>IF(AND(SUM(T3585,T3603,T3608:U3610,T3613:U3614)=0,SUM(COUNTIF(T3585,"NS"),COUNTIF(T3603,"NS"),COUNTIF(T3608:U3610,"NS"),COUNTIF(T3613:U3614,"NS")&gt;0)),"NS",SUM(T3585,T3603,T3608:U3610,T3613:U3614))</f>
        <v>0</v>
      </c>
      <c r="CS3585" s="297">
        <f t="shared" ref="CS3585" si="5845">IF(AND(SUM(V3585,V3603,V3608:V3610,V3613:V3614)=0,SUM(COUNTIF(V3585,"NS"),COUNTIF(V3603,"NS"),COUNTIF(V3608:V3610,"NS"),COUNTIF(V3613:V3614,"NS")&gt;0)),"NS",SUM(V3585,V3603,V3608:V3610,V3613:V3614))</f>
        <v>0</v>
      </c>
      <c r="CT3585" s="297">
        <f t="shared" ref="CT3585" si="5846">IF(AND(SUM(W3585,W3603,W3608:W3610,W3613:W3614)=0,SUM(COUNTIF(W3585,"NS"),COUNTIF(W3603,"NS"),COUNTIF(W3608:W3610,"NS"),COUNTIF(W3613:W3614,"NS")&gt;0)),"NS",SUM(W3585,W3603,W3608:W3610,W3613:W3614))</f>
        <v>0</v>
      </c>
      <c r="CU3585" s="297">
        <f t="shared" ref="CU3585" si="5847">IF(AND(SUM(X3585,X3603,X3608:X3610,X3613:X3614)=0,SUM(COUNTIF(X3585,"NS"),COUNTIF(X3603,"NS"),COUNTIF(X3608:X3610,"NS"),COUNTIF(X3613:X3614,"NS")&gt;0)),"NS",SUM(X3585,X3603,X3608:X3610,X3613:X3614))</f>
        <v>0</v>
      </c>
      <c r="CV3585" s="297">
        <f t="shared" ref="CV3585" si="5848">IF(AND(SUM(Y3585,Y3603,Y3608:Y3610,Y3613:Y3614)=0,SUM(COUNTIF(Y3585,"NS"),COUNTIF(Y3603,"NS"),COUNTIF(Y3608:Y3610,"NS"),COUNTIF(Y3613:Y3614,"NS")&gt;0)),"NS",SUM(Y3585,Y3603,Y3608:Y3610,Y3613:Y3614))</f>
        <v>0</v>
      </c>
      <c r="CW3585" s="297">
        <f t="shared" ref="CW3585" si="5849">IF(AND(SUM(Z3585,Z3603,Z3608:Z3610,Z3613:Z3614)=0,SUM(COUNTIF(Z3585,"NS"),COUNTIF(Z3603,"NS"),COUNTIF(Z3608:Z3610,"NS"),COUNTIF(Z3613:Z3614,"NS")&gt;0)),"NS",SUM(Z3585,Z3603,Z3608:Z3610,Z3613:Z3614))</f>
        <v>0</v>
      </c>
      <c r="CX3585" s="297">
        <f t="shared" ref="CX3585" si="5850">IF(AND(SUM(AA3585,AA3603,AA3608:AA3610,AA3613:AA3614)=0,SUM(COUNTIF(AA3585,"NS"),COUNTIF(AA3603,"NS"),COUNTIF(AA3608:AA3610,"NS"),COUNTIF(AA3613:AA3614,"NS")&gt;0)),"NS",SUM(AA3585,AA3603,AA3608:AA3610,AA3613:AA3614))</f>
        <v>0</v>
      </c>
      <c r="CY3585" s="297">
        <f t="shared" ref="CY3585" si="5851">IF(AND(SUM(AB3585,AB3603,AB3608:AB3610,AB3613:AB3614)=0,SUM(COUNTIF(AB3585,"NS"),COUNTIF(AB3603,"NS"),COUNTIF(AB3608:AB3610,"NS"),COUNTIF(AB3613:AB3614,"NS")&gt;0)),"NS",SUM(AB3585,AB3603,AB3608:AB3610,AB3613:AB3614))</f>
        <v>0</v>
      </c>
      <c r="CZ3585" s="297">
        <f t="shared" ref="CZ3585" si="5852">IF(AND(SUM(AC3585,AC3603,AC3608:AC3610,AC3613:AC3614)=0,SUM(COUNTIF(AC3585,"NS"),COUNTIF(AC3603,"NS"),COUNTIF(AC3608:AC3610,"NS"),COUNTIF(AC3613:AC3614,"NS")&gt;0)),"NS",SUM(AC3585,AC3603,AC3608:AC3610,AC3613:AC3614))</f>
        <v>0</v>
      </c>
      <c r="DA3585" s="297">
        <f t="shared" ref="DA3585" si="5853">IF(AND(SUM(AD3585,AD3603,AD3608:AD3610,AD3613:AD3614)=0,SUM(COUNTIF(AD3585,"NS"),COUNTIF(AD3603,"NS"),COUNTIF(AD3608:AD3610,"NS"),COUNTIF(AD3613:AD3614,"NS")&gt;0)),"NS",SUM(AD3585,AD3603,AD3608:AD3610,AD3613:AD3614))</f>
        <v>0</v>
      </c>
      <c r="DB3585" s="186"/>
    </row>
    <row r="3586" spans="1:106" ht="15" customHeight="1" x14ac:dyDescent="0.25">
      <c r="A3586" s="109"/>
      <c r="B3586" s="109"/>
      <c r="C3586" s="633"/>
      <c r="D3586" s="759"/>
      <c r="E3586" s="760"/>
      <c r="F3586" s="836"/>
      <c r="G3586" s="581" t="s">
        <v>460</v>
      </c>
      <c r="H3586" s="581"/>
      <c r="I3586" s="165"/>
      <c r="J3586" s="625" t="s">
        <v>443</v>
      </c>
      <c r="K3586" s="625"/>
      <c r="L3586" s="625"/>
      <c r="M3586" s="625"/>
      <c r="N3586" s="625"/>
      <c r="O3586" s="626"/>
      <c r="P3586" s="590"/>
      <c r="Q3586" s="591"/>
      <c r="R3586" s="590"/>
      <c r="S3586" s="591"/>
      <c r="T3586" s="590"/>
      <c r="U3586" s="591"/>
      <c r="V3586" s="206"/>
      <c r="W3586" s="206"/>
      <c r="X3586" s="206"/>
      <c r="Y3586" s="206"/>
      <c r="Z3586" s="206"/>
      <c r="AA3586" s="206"/>
      <c r="AB3586" s="206"/>
      <c r="AC3586" s="206"/>
      <c r="AD3586" s="206"/>
      <c r="AE3586" s="109"/>
      <c r="AG3586" s="130">
        <f t="shared" si="5681"/>
        <v>15</v>
      </c>
      <c r="AH3586" s="90">
        <f t="shared" si="5682"/>
        <v>0</v>
      </c>
      <c r="AI3586" s="130">
        <f t="shared" si="5683"/>
        <v>0</v>
      </c>
      <c r="AJ3586" s="130">
        <f t="shared" si="5684"/>
        <v>0</v>
      </c>
      <c r="AK3586" s="130">
        <f t="shared" si="5685"/>
        <v>0</v>
      </c>
      <c r="AL3586" s="130">
        <f t="shared" si="5686"/>
        <v>0</v>
      </c>
      <c r="AM3586" s="359">
        <f t="shared" si="5687"/>
        <v>0</v>
      </c>
      <c r="AN3586" s="130">
        <f t="shared" si="5688"/>
        <v>0</v>
      </c>
      <c r="AO3586" s="130">
        <f t="shared" si="5689"/>
        <v>0</v>
      </c>
      <c r="AP3586" s="130">
        <f t="shared" si="5690"/>
        <v>0</v>
      </c>
      <c r="AQ3586" s="130">
        <f t="shared" si="5691"/>
        <v>0</v>
      </c>
      <c r="AR3586" s="359">
        <f t="shared" si="5692"/>
        <v>0</v>
      </c>
      <c r="AS3586" s="130">
        <f t="shared" si="5693"/>
        <v>0</v>
      </c>
      <c r="AT3586" s="130">
        <f t="shared" si="5694"/>
        <v>0</v>
      </c>
      <c r="AU3586" s="130">
        <f t="shared" si="5695"/>
        <v>0</v>
      </c>
      <c r="AV3586" s="130">
        <f t="shared" si="5696"/>
        <v>0</v>
      </c>
      <c r="AW3586" s="359">
        <f t="shared" si="5697"/>
        <v>0</v>
      </c>
      <c r="AX3586" s="130">
        <f t="shared" si="5698"/>
        <v>0</v>
      </c>
      <c r="AY3586" s="130">
        <f t="shared" si="5699"/>
        <v>0</v>
      </c>
      <c r="AZ3586" s="130">
        <f t="shared" si="5700"/>
        <v>0</v>
      </c>
      <c r="BA3586" s="130">
        <f t="shared" si="5701"/>
        <v>0</v>
      </c>
      <c r="BB3586" s="359">
        <f t="shared" si="5669"/>
        <v>0</v>
      </c>
      <c r="BC3586" s="130">
        <f t="shared" si="5702"/>
        <v>0</v>
      </c>
      <c r="BD3586" s="130">
        <f t="shared" si="5703"/>
        <v>0</v>
      </c>
      <c r="BE3586" s="130">
        <f t="shared" si="5704"/>
        <v>0</v>
      </c>
      <c r="BF3586" s="130">
        <f t="shared" si="5705"/>
        <v>0</v>
      </c>
      <c r="BG3586" s="359">
        <f t="shared" si="5670"/>
        <v>0</v>
      </c>
      <c r="BH3586" s="130">
        <f t="shared" si="5706"/>
        <v>0</v>
      </c>
      <c r="BI3586" s="130">
        <f t="shared" si="5707"/>
        <v>0</v>
      </c>
      <c r="BJ3586" s="130">
        <f t="shared" si="5708"/>
        <v>0</v>
      </c>
      <c r="BK3586" s="130">
        <f t="shared" si="5709"/>
        <v>0</v>
      </c>
      <c r="BL3586" s="359">
        <f t="shared" si="5671"/>
        <v>0</v>
      </c>
      <c r="BM3586" s="90">
        <f t="shared" si="5710"/>
        <v>0</v>
      </c>
      <c r="BN3586" s="90" t="s">
        <v>2058</v>
      </c>
      <c r="BO3586" s="90">
        <f>COUNTIF(P3586:Q3602,"NA")</f>
        <v>0</v>
      </c>
      <c r="BP3586" s="90">
        <f>COUNTIF(R3586:S3602,"NA")</f>
        <v>0</v>
      </c>
      <c r="BQ3586" s="90">
        <f>COUNTIF(T3586:U3602,"NA")</f>
        <v>0</v>
      </c>
      <c r="BR3586" s="90">
        <f t="shared" ref="BR3586:BZ3586" si="5854">COUNTIF(V3586:V3602,"NA")</f>
        <v>0</v>
      </c>
      <c r="BS3586" s="90">
        <f t="shared" si="5854"/>
        <v>0</v>
      </c>
      <c r="BT3586" s="90">
        <f t="shared" si="5854"/>
        <v>0</v>
      </c>
      <c r="BU3586" s="90">
        <f t="shared" si="5854"/>
        <v>0</v>
      </c>
      <c r="BV3586" s="90">
        <f t="shared" si="5854"/>
        <v>0</v>
      </c>
      <c r="BW3586" s="90">
        <f t="shared" si="5854"/>
        <v>0</v>
      </c>
      <c r="BX3586" s="90">
        <f t="shared" si="5854"/>
        <v>0</v>
      </c>
      <c r="BY3586" s="90">
        <f t="shared" si="5854"/>
        <v>0</v>
      </c>
      <c r="BZ3586" s="90">
        <f t="shared" si="5854"/>
        <v>0</v>
      </c>
      <c r="CO3586" s="297" t="s">
        <v>2078</v>
      </c>
      <c r="CP3586" s="297">
        <f>SUM(P3585,P3603,P3608:Q3610,P3613:Q3614)</f>
        <v>0</v>
      </c>
      <c r="CQ3586" s="297">
        <f>SUM(R3585,R3603,R3608:S3610,R3613:S3614)</f>
        <v>0</v>
      </c>
      <c r="CR3586" s="297">
        <f>SUM(T3585,T3603,T3608:U3610,T3613:U3614)</f>
        <v>0</v>
      </c>
      <c r="CS3586" s="297">
        <f t="shared" ref="CS3586" si="5855">SUM(V3585,V3603,V3608:V3610,V3613:V3614)</f>
        <v>0</v>
      </c>
      <c r="CT3586" s="297">
        <f t="shared" ref="CT3586" si="5856">SUM(W3585,W3603,W3608:W3610,W3613:W3614)</f>
        <v>0</v>
      </c>
      <c r="CU3586" s="297">
        <f t="shared" ref="CU3586" si="5857">SUM(X3585,X3603,X3608:X3610,X3613:X3614)</f>
        <v>0</v>
      </c>
      <c r="CV3586" s="297">
        <f t="shared" ref="CV3586" si="5858">SUM(Y3585,Y3603,Y3608:Y3610,Y3613:Y3614)</f>
        <v>0</v>
      </c>
      <c r="CW3586" s="297">
        <f t="shared" ref="CW3586" si="5859">SUM(Z3585,Z3603,Z3608:Z3610,Z3613:Z3614)</f>
        <v>0</v>
      </c>
      <c r="CX3586" s="297">
        <f t="shared" ref="CX3586" si="5860">SUM(AA3585,AA3603,AA3608:AA3610,AA3613:AA3614)</f>
        <v>0</v>
      </c>
      <c r="CY3586" s="297">
        <f t="shared" ref="CY3586" si="5861">SUM(AB3585,AB3603,AB3608:AB3610,AB3613:AB3614)</f>
        <v>0</v>
      </c>
      <c r="CZ3586" s="297">
        <f t="shared" ref="CZ3586" si="5862">SUM(AC3585,AC3603,AC3608:AC3610,AC3613:AC3614)</f>
        <v>0</v>
      </c>
      <c r="DA3586" s="297">
        <f t="shared" ref="DA3586" si="5863">SUM(AD3585,AD3603,AD3608:AD3610,AD3613:AD3614)</f>
        <v>0</v>
      </c>
      <c r="DB3586" s="186"/>
    </row>
    <row r="3587" spans="1:106" ht="15" customHeight="1" x14ac:dyDescent="0.25">
      <c r="A3587" s="109"/>
      <c r="B3587" s="109"/>
      <c r="C3587" s="633"/>
      <c r="D3587" s="759"/>
      <c r="E3587" s="760"/>
      <c r="F3587" s="836"/>
      <c r="G3587" s="630" t="s">
        <v>461</v>
      </c>
      <c r="H3587" s="630"/>
      <c r="I3587" s="165"/>
      <c r="J3587" s="625" t="s">
        <v>444</v>
      </c>
      <c r="K3587" s="625"/>
      <c r="L3587" s="625"/>
      <c r="M3587" s="625"/>
      <c r="N3587" s="625"/>
      <c r="O3587" s="626"/>
      <c r="P3587" s="590"/>
      <c r="Q3587" s="591"/>
      <c r="R3587" s="590"/>
      <c r="S3587" s="591"/>
      <c r="T3587" s="590"/>
      <c r="U3587" s="591"/>
      <c r="V3587" s="206"/>
      <c r="W3587" s="206"/>
      <c r="X3587" s="206"/>
      <c r="Y3587" s="206"/>
      <c r="Z3587" s="206"/>
      <c r="AA3587" s="206"/>
      <c r="AB3587" s="206"/>
      <c r="AC3587" s="206"/>
      <c r="AD3587" s="206"/>
      <c r="AE3587" s="109"/>
      <c r="AG3587" s="130">
        <f t="shared" si="5681"/>
        <v>15</v>
      </c>
      <c r="AH3587" s="90">
        <f t="shared" si="5682"/>
        <v>0</v>
      </c>
      <c r="AI3587" s="130">
        <f t="shared" si="5683"/>
        <v>0</v>
      </c>
      <c r="AJ3587" s="130">
        <f t="shared" si="5684"/>
        <v>0</v>
      </c>
      <c r="AK3587" s="130">
        <f t="shared" si="5685"/>
        <v>0</v>
      </c>
      <c r="AL3587" s="130">
        <f t="shared" si="5686"/>
        <v>0</v>
      </c>
      <c r="AM3587" s="359">
        <f t="shared" si="5687"/>
        <v>0</v>
      </c>
      <c r="AN3587" s="130">
        <f t="shared" si="5688"/>
        <v>0</v>
      </c>
      <c r="AO3587" s="130">
        <f t="shared" si="5689"/>
        <v>0</v>
      </c>
      <c r="AP3587" s="130">
        <f t="shared" si="5690"/>
        <v>0</v>
      </c>
      <c r="AQ3587" s="130">
        <f t="shared" si="5691"/>
        <v>0</v>
      </c>
      <c r="AR3587" s="359">
        <f t="shared" si="5692"/>
        <v>0</v>
      </c>
      <c r="AS3587" s="130">
        <f t="shared" si="5693"/>
        <v>0</v>
      </c>
      <c r="AT3587" s="130">
        <f t="shared" si="5694"/>
        <v>0</v>
      </c>
      <c r="AU3587" s="130">
        <f t="shared" si="5695"/>
        <v>0</v>
      </c>
      <c r="AV3587" s="130">
        <f t="shared" si="5696"/>
        <v>0</v>
      </c>
      <c r="AW3587" s="359">
        <f t="shared" si="5697"/>
        <v>0</v>
      </c>
      <c r="AX3587" s="130">
        <f t="shared" si="5698"/>
        <v>0</v>
      </c>
      <c r="AY3587" s="130">
        <f t="shared" si="5699"/>
        <v>0</v>
      </c>
      <c r="AZ3587" s="130">
        <f t="shared" si="5700"/>
        <v>0</v>
      </c>
      <c r="BA3587" s="130">
        <f t="shared" si="5701"/>
        <v>0</v>
      </c>
      <c r="BB3587" s="359">
        <f t="shared" si="5669"/>
        <v>0</v>
      </c>
      <c r="BC3587" s="130">
        <f t="shared" si="5702"/>
        <v>0</v>
      </c>
      <c r="BD3587" s="130">
        <f t="shared" si="5703"/>
        <v>0</v>
      </c>
      <c r="BE3587" s="130">
        <f t="shared" si="5704"/>
        <v>0</v>
      </c>
      <c r="BF3587" s="130">
        <f t="shared" si="5705"/>
        <v>0</v>
      </c>
      <c r="BG3587" s="359">
        <f t="shared" si="5670"/>
        <v>0</v>
      </c>
      <c r="BH3587" s="130">
        <f t="shared" si="5706"/>
        <v>0</v>
      </c>
      <c r="BI3587" s="130">
        <f t="shared" si="5707"/>
        <v>0</v>
      </c>
      <c r="BJ3587" s="130">
        <f t="shared" si="5708"/>
        <v>0</v>
      </c>
      <c r="BK3587" s="130">
        <f t="shared" si="5709"/>
        <v>0</v>
      </c>
      <c r="BL3587" s="359">
        <f t="shared" si="5671"/>
        <v>0</v>
      </c>
      <c r="BM3587" s="90">
        <f t="shared" si="5710"/>
        <v>0</v>
      </c>
      <c r="BN3587" s="90" t="s">
        <v>2078</v>
      </c>
      <c r="BO3587" s="90">
        <f>SUM(P3586:Q3602)</f>
        <v>0</v>
      </c>
      <c r="BP3587" s="90">
        <f>SUM(R3586:S3602)</f>
        <v>0</v>
      </c>
      <c r="BQ3587" s="90">
        <f>SUM(T3586:U3602)</f>
        <v>0</v>
      </c>
      <c r="BR3587" s="90">
        <f t="shared" ref="BR3587:BZ3587" si="5864">SUM(V3586:V3602)</f>
        <v>0</v>
      </c>
      <c r="BS3587" s="90">
        <f t="shared" si="5864"/>
        <v>0</v>
      </c>
      <c r="BT3587" s="90">
        <f t="shared" si="5864"/>
        <v>0</v>
      </c>
      <c r="BU3587" s="90">
        <f t="shared" si="5864"/>
        <v>0</v>
      </c>
      <c r="BV3587" s="90">
        <f t="shared" si="5864"/>
        <v>0</v>
      </c>
      <c r="BW3587" s="90">
        <f t="shared" si="5864"/>
        <v>0</v>
      </c>
      <c r="BX3587" s="90">
        <f t="shared" si="5864"/>
        <v>0</v>
      </c>
      <c r="BY3587" s="90">
        <f t="shared" si="5864"/>
        <v>0</v>
      </c>
      <c r="BZ3587" s="90">
        <f t="shared" si="5864"/>
        <v>0</v>
      </c>
      <c r="CO3587" s="297" t="s">
        <v>2029</v>
      </c>
      <c r="CP3587" s="297">
        <f>SUM(COUNTIF(P3585,"NS"),COUNTIF(P3603,"NS"),COUNTIF(P3608:Q3610,"NS"),COUNTIF(P3613:Q3614,"NS"))</f>
        <v>0</v>
      </c>
      <c r="CQ3587" s="297">
        <f>SUM(COUNTIF(R3585,"NS"),COUNTIF(R3603,"NS"),COUNTIF(R3608:S3610,"NS"),COUNTIF(R3613:S3614,"NS"))</f>
        <v>0</v>
      </c>
      <c r="CR3587" s="297">
        <f>SUM(COUNTIF(T3585,"NS"),COUNTIF(T3603,"NS"),COUNTIF(T3608:U3610,"NS"),COUNTIF(T3613:U3614,"NS"))</f>
        <v>0</v>
      </c>
      <c r="CS3587" s="297">
        <f t="shared" ref="CS3587" si="5865">SUM(COUNTIF(V3585,"NS"),COUNTIF(V3603,"NS"),COUNTIF(V3608:V3610,"NS"),COUNTIF(V3613:V3614,"NS"))</f>
        <v>0</v>
      </c>
      <c r="CT3587" s="297">
        <f t="shared" ref="CT3587" si="5866">SUM(COUNTIF(W3585,"NS"),COUNTIF(W3603,"NS"),COUNTIF(W3608:W3610,"NS"),COUNTIF(W3613:W3614,"NS"))</f>
        <v>0</v>
      </c>
      <c r="CU3587" s="297">
        <f t="shared" ref="CU3587" si="5867">SUM(COUNTIF(X3585,"NS"),COUNTIF(X3603,"NS"),COUNTIF(X3608:X3610,"NS"),COUNTIF(X3613:X3614,"NS"))</f>
        <v>0</v>
      </c>
      <c r="CV3587" s="297">
        <f t="shared" ref="CV3587" si="5868">SUM(COUNTIF(Y3585,"NS"),COUNTIF(Y3603,"NS"),COUNTIF(Y3608:Y3610,"NS"),COUNTIF(Y3613:Y3614,"NS"))</f>
        <v>0</v>
      </c>
      <c r="CW3587" s="297">
        <f t="shared" ref="CW3587" si="5869">SUM(COUNTIF(Z3585,"NS"),COUNTIF(Z3603,"NS"),COUNTIF(Z3608:Z3610,"NS"),COUNTIF(Z3613:Z3614,"NS"))</f>
        <v>0</v>
      </c>
      <c r="CX3587" s="297">
        <f t="shared" ref="CX3587" si="5870">SUM(COUNTIF(AA3585,"NS"),COUNTIF(AA3603,"NS"),COUNTIF(AA3608:AA3610,"NS"),COUNTIF(AA3613:AA3614,"NS"))</f>
        <v>0</v>
      </c>
      <c r="CY3587" s="297">
        <f t="shared" ref="CY3587" si="5871">SUM(COUNTIF(AB3585,"NS"),COUNTIF(AB3603,"NS"),COUNTIF(AB3608:AB3610,"NS"),COUNTIF(AB3613:AB3614,"NS"))</f>
        <v>0</v>
      </c>
      <c r="CZ3587" s="297">
        <f t="shared" ref="CZ3587" si="5872">SUM(COUNTIF(AC3585,"NS"),COUNTIF(AC3603,"NS"),COUNTIF(AC3608:AC3610,"NS"),COUNTIF(AC3613:AC3614,"NS"))</f>
        <v>0</v>
      </c>
      <c r="DA3587" s="297">
        <f t="shared" ref="DA3587" si="5873">SUM(COUNTIF(AD3585,"NS"),COUNTIF(AD3603,"NS"),COUNTIF(AD3608:AD3610,"NS"),COUNTIF(AD3613:AD3614,"NS"))</f>
        <v>0</v>
      </c>
      <c r="DB3587" s="186"/>
    </row>
    <row r="3588" spans="1:106" ht="15" customHeight="1" x14ac:dyDescent="0.25">
      <c r="A3588" s="109"/>
      <c r="B3588" s="109"/>
      <c r="C3588" s="633"/>
      <c r="D3588" s="759"/>
      <c r="E3588" s="760"/>
      <c r="F3588" s="836"/>
      <c r="G3588" s="630" t="s">
        <v>462</v>
      </c>
      <c r="H3588" s="630"/>
      <c r="I3588" s="165"/>
      <c r="J3588" s="625" t="s">
        <v>445</v>
      </c>
      <c r="K3588" s="625"/>
      <c r="L3588" s="625"/>
      <c r="M3588" s="625"/>
      <c r="N3588" s="625"/>
      <c r="O3588" s="626"/>
      <c r="P3588" s="590"/>
      <c r="Q3588" s="591"/>
      <c r="R3588" s="590"/>
      <c r="S3588" s="591"/>
      <c r="T3588" s="590"/>
      <c r="U3588" s="591"/>
      <c r="V3588" s="206"/>
      <c r="W3588" s="206"/>
      <c r="X3588" s="206"/>
      <c r="Y3588" s="206"/>
      <c r="Z3588" s="206"/>
      <c r="AA3588" s="206"/>
      <c r="AB3588" s="206"/>
      <c r="AC3588" s="206"/>
      <c r="AD3588" s="206"/>
      <c r="AE3588" s="109"/>
      <c r="AG3588" s="130">
        <f t="shared" si="5681"/>
        <v>15</v>
      </c>
      <c r="AH3588" s="90">
        <f t="shared" si="5682"/>
        <v>0</v>
      </c>
      <c r="AI3588" s="130">
        <f t="shared" si="5683"/>
        <v>0</v>
      </c>
      <c r="AJ3588" s="130">
        <f t="shared" si="5684"/>
        <v>0</v>
      </c>
      <c r="AK3588" s="130">
        <f t="shared" si="5685"/>
        <v>0</v>
      </c>
      <c r="AL3588" s="130">
        <f t="shared" si="5686"/>
        <v>0</v>
      </c>
      <c r="AM3588" s="359">
        <f t="shared" si="5687"/>
        <v>0</v>
      </c>
      <c r="AN3588" s="130">
        <f t="shared" si="5688"/>
        <v>0</v>
      </c>
      <c r="AO3588" s="130">
        <f t="shared" si="5689"/>
        <v>0</v>
      </c>
      <c r="AP3588" s="130">
        <f t="shared" si="5690"/>
        <v>0</v>
      </c>
      <c r="AQ3588" s="130">
        <f t="shared" si="5691"/>
        <v>0</v>
      </c>
      <c r="AR3588" s="359">
        <f t="shared" si="5692"/>
        <v>0</v>
      </c>
      <c r="AS3588" s="130">
        <f t="shared" si="5693"/>
        <v>0</v>
      </c>
      <c r="AT3588" s="130">
        <f t="shared" si="5694"/>
        <v>0</v>
      </c>
      <c r="AU3588" s="130">
        <f t="shared" si="5695"/>
        <v>0</v>
      </c>
      <c r="AV3588" s="130">
        <f t="shared" si="5696"/>
        <v>0</v>
      </c>
      <c r="AW3588" s="359">
        <f t="shared" si="5697"/>
        <v>0</v>
      </c>
      <c r="AX3588" s="130">
        <f t="shared" si="5698"/>
        <v>0</v>
      </c>
      <c r="AY3588" s="130">
        <f t="shared" si="5699"/>
        <v>0</v>
      </c>
      <c r="AZ3588" s="130">
        <f t="shared" si="5700"/>
        <v>0</v>
      </c>
      <c r="BA3588" s="130">
        <f t="shared" si="5701"/>
        <v>0</v>
      </c>
      <c r="BB3588" s="359">
        <f t="shared" si="5669"/>
        <v>0</v>
      </c>
      <c r="BC3588" s="130">
        <f t="shared" si="5702"/>
        <v>0</v>
      </c>
      <c r="BD3588" s="130">
        <f t="shared" si="5703"/>
        <v>0</v>
      </c>
      <c r="BE3588" s="130">
        <f t="shared" si="5704"/>
        <v>0</v>
      </c>
      <c r="BF3588" s="130">
        <f t="shared" si="5705"/>
        <v>0</v>
      </c>
      <c r="BG3588" s="359">
        <f t="shared" si="5670"/>
        <v>0</v>
      </c>
      <c r="BH3588" s="130">
        <f t="shared" si="5706"/>
        <v>0</v>
      </c>
      <c r="BI3588" s="130">
        <f t="shared" si="5707"/>
        <v>0</v>
      </c>
      <c r="BJ3588" s="130">
        <f t="shared" si="5708"/>
        <v>0</v>
      </c>
      <c r="BK3588" s="130">
        <f t="shared" si="5709"/>
        <v>0</v>
      </c>
      <c r="BL3588" s="359">
        <f t="shared" si="5671"/>
        <v>0</v>
      </c>
      <c r="BM3588" s="90">
        <f t="shared" si="5710"/>
        <v>0</v>
      </c>
      <c r="BN3588" s="90" t="s">
        <v>2029</v>
      </c>
      <c r="BO3588" s="90">
        <f>COUNTIF(P3586:Q3602,"NS")</f>
        <v>0</v>
      </c>
      <c r="BP3588" s="90">
        <f>COUNTIF(R3586:S3602,"NS")</f>
        <v>0</v>
      </c>
      <c r="BQ3588" s="90">
        <f>COUNTIF(T3586:U3602,"NS")</f>
        <v>0</v>
      </c>
      <c r="BR3588" s="90">
        <f t="shared" ref="BR3588:BZ3588" si="5874">COUNTIF(V3586:V3602,"NS")</f>
        <v>0</v>
      </c>
      <c r="BS3588" s="90">
        <f t="shared" si="5874"/>
        <v>0</v>
      </c>
      <c r="BT3588" s="90">
        <f t="shared" si="5874"/>
        <v>0</v>
      </c>
      <c r="BU3588" s="90">
        <f t="shared" si="5874"/>
        <v>0</v>
      </c>
      <c r="BV3588" s="90">
        <f t="shared" si="5874"/>
        <v>0</v>
      </c>
      <c r="BW3588" s="90">
        <f t="shared" si="5874"/>
        <v>0</v>
      </c>
      <c r="BX3588" s="90">
        <f t="shared" si="5874"/>
        <v>0</v>
      </c>
      <c r="BY3588" s="90">
        <f t="shared" si="5874"/>
        <v>0</v>
      </c>
      <c r="BZ3588" s="90">
        <f t="shared" si="5874"/>
        <v>0</v>
      </c>
      <c r="CO3588" s="298">
        <v>0.25</v>
      </c>
      <c r="CP3588" s="299">
        <f>IF(CP3585="ns",0,CP3585*0.25)</f>
        <v>0</v>
      </c>
      <c r="CQ3588" s="299">
        <f t="shared" ref="CQ3588:DA3588" si="5875">IF(CQ3585="ns",0,CQ3585*0.25)</f>
        <v>0</v>
      </c>
      <c r="CR3588" s="299">
        <f t="shared" si="5875"/>
        <v>0</v>
      </c>
      <c r="CS3588" s="299">
        <f t="shared" si="5875"/>
        <v>0</v>
      </c>
      <c r="CT3588" s="299">
        <f t="shared" si="5875"/>
        <v>0</v>
      </c>
      <c r="CU3588" s="299">
        <f t="shared" si="5875"/>
        <v>0</v>
      </c>
      <c r="CV3588" s="299">
        <f t="shared" si="5875"/>
        <v>0</v>
      </c>
      <c r="CW3588" s="299">
        <f t="shared" si="5875"/>
        <v>0</v>
      </c>
      <c r="CX3588" s="299">
        <f t="shared" si="5875"/>
        <v>0</v>
      </c>
      <c r="CY3588" s="299">
        <f t="shared" si="5875"/>
        <v>0</v>
      </c>
      <c r="CZ3588" s="299">
        <f t="shared" si="5875"/>
        <v>0</v>
      </c>
      <c r="DA3588" s="299">
        <f t="shared" si="5875"/>
        <v>0</v>
      </c>
      <c r="DB3588" s="186"/>
    </row>
    <row r="3589" spans="1:106" ht="15" customHeight="1" x14ac:dyDescent="0.25">
      <c r="A3589" s="109"/>
      <c r="B3589" s="109"/>
      <c r="C3589" s="633"/>
      <c r="D3589" s="759"/>
      <c r="E3589" s="760"/>
      <c r="F3589" s="836"/>
      <c r="G3589" s="630" t="s">
        <v>463</v>
      </c>
      <c r="H3589" s="630"/>
      <c r="I3589" s="165"/>
      <c r="J3589" s="625" t="s">
        <v>446</v>
      </c>
      <c r="K3589" s="625"/>
      <c r="L3589" s="625"/>
      <c r="M3589" s="625"/>
      <c r="N3589" s="625"/>
      <c r="O3589" s="626"/>
      <c r="P3589" s="590"/>
      <c r="Q3589" s="591"/>
      <c r="R3589" s="590"/>
      <c r="S3589" s="591"/>
      <c r="T3589" s="590"/>
      <c r="U3589" s="591"/>
      <c r="V3589" s="206"/>
      <c r="W3589" s="206"/>
      <c r="X3589" s="206"/>
      <c r="Y3589" s="206"/>
      <c r="Z3589" s="206"/>
      <c r="AA3589" s="206"/>
      <c r="AB3589" s="206"/>
      <c r="AC3589" s="206"/>
      <c r="AD3589" s="206"/>
      <c r="AE3589" s="109"/>
      <c r="AG3589" s="130">
        <f t="shared" si="5681"/>
        <v>15</v>
      </c>
      <c r="AH3589" s="90">
        <f t="shared" si="5682"/>
        <v>0</v>
      </c>
      <c r="AI3589" s="130">
        <f t="shared" si="5683"/>
        <v>0</v>
      </c>
      <c r="AJ3589" s="130">
        <f t="shared" si="5684"/>
        <v>0</v>
      </c>
      <c r="AK3589" s="130">
        <f t="shared" si="5685"/>
        <v>0</v>
      </c>
      <c r="AL3589" s="130">
        <f t="shared" si="5686"/>
        <v>0</v>
      </c>
      <c r="AM3589" s="359">
        <f t="shared" si="5687"/>
        <v>0</v>
      </c>
      <c r="AN3589" s="130">
        <f t="shared" si="5688"/>
        <v>0</v>
      </c>
      <c r="AO3589" s="130">
        <f t="shared" si="5689"/>
        <v>0</v>
      </c>
      <c r="AP3589" s="130">
        <f t="shared" si="5690"/>
        <v>0</v>
      </c>
      <c r="AQ3589" s="130">
        <f t="shared" si="5691"/>
        <v>0</v>
      </c>
      <c r="AR3589" s="359">
        <f t="shared" si="5692"/>
        <v>0</v>
      </c>
      <c r="AS3589" s="130">
        <f t="shared" si="5693"/>
        <v>0</v>
      </c>
      <c r="AT3589" s="130">
        <f t="shared" si="5694"/>
        <v>0</v>
      </c>
      <c r="AU3589" s="130">
        <f t="shared" si="5695"/>
        <v>0</v>
      </c>
      <c r="AV3589" s="130">
        <f t="shared" si="5696"/>
        <v>0</v>
      </c>
      <c r="AW3589" s="359">
        <f t="shared" si="5697"/>
        <v>0</v>
      </c>
      <c r="AX3589" s="130">
        <f t="shared" si="5698"/>
        <v>0</v>
      </c>
      <c r="AY3589" s="130">
        <f t="shared" si="5699"/>
        <v>0</v>
      </c>
      <c r="AZ3589" s="130">
        <f t="shared" si="5700"/>
        <v>0</v>
      </c>
      <c r="BA3589" s="130">
        <f t="shared" si="5701"/>
        <v>0</v>
      </c>
      <c r="BB3589" s="359">
        <f t="shared" si="5669"/>
        <v>0</v>
      </c>
      <c r="BC3589" s="130">
        <f t="shared" si="5702"/>
        <v>0</v>
      </c>
      <c r="BD3589" s="130">
        <f t="shared" si="5703"/>
        <v>0</v>
      </c>
      <c r="BE3589" s="130">
        <f t="shared" si="5704"/>
        <v>0</v>
      </c>
      <c r="BF3589" s="130">
        <f t="shared" si="5705"/>
        <v>0</v>
      </c>
      <c r="BG3589" s="359">
        <f t="shared" si="5670"/>
        <v>0</v>
      </c>
      <c r="BH3589" s="130">
        <f t="shared" si="5706"/>
        <v>0</v>
      </c>
      <c r="BI3589" s="130">
        <f t="shared" si="5707"/>
        <v>0</v>
      </c>
      <c r="BJ3589" s="130">
        <f t="shared" si="5708"/>
        <v>0</v>
      </c>
      <c r="BK3589" s="130">
        <f t="shared" si="5709"/>
        <v>0</v>
      </c>
      <c r="BL3589" s="359">
        <f t="shared" si="5671"/>
        <v>0</v>
      </c>
      <c r="BM3589" s="90">
        <f t="shared" si="5710"/>
        <v>0</v>
      </c>
      <c r="BN3589" s="90" t="s">
        <v>2104</v>
      </c>
      <c r="BO3589" s="90">
        <f>P3585</f>
        <v>0</v>
      </c>
      <c r="BP3589" s="90">
        <f>R3585</f>
        <v>0</v>
      </c>
      <c r="BQ3589" s="90">
        <f>T3585</f>
        <v>0</v>
      </c>
      <c r="BR3589" s="90">
        <f t="shared" ref="BR3589:BY3589" si="5876">V3585</f>
        <v>0</v>
      </c>
      <c r="BS3589" s="90">
        <f t="shared" si="5876"/>
        <v>0</v>
      </c>
      <c r="BT3589" s="90">
        <f t="shared" si="5876"/>
        <v>0</v>
      </c>
      <c r="BU3589" s="90">
        <f t="shared" si="5876"/>
        <v>0</v>
      </c>
      <c r="BV3589" s="90">
        <f t="shared" si="5876"/>
        <v>0</v>
      </c>
      <c r="BW3589" s="90">
        <f t="shared" si="5876"/>
        <v>0</v>
      </c>
      <c r="BX3589" s="90">
        <f t="shared" si="5876"/>
        <v>0</v>
      </c>
      <c r="BY3589" s="90">
        <f t="shared" si="5876"/>
        <v>0</v>
      </c>
      <c r="BZ3589" s="90">
        <f t="shared" ref="BZ3589" si="5877">AD3585</f>
        <v>0</v>
      </c>
      <c r="CO3589" s="297" t="s">
        <v>72</v>
      </c>
      <c r="CP3589" s="297">
        <f>P3615</f>
        <v>0</v>
      </c>
      <c r="CQ3589" s="297">
        <f>R3615</f>
        <v>0</v>
      </c>
      <c r="CR3589" s="297">
        <f>T3615</f>
        <v>0</v>
      </c>
      <c r="CS3589" s="297">
        <f t="shared" ref="CS3589" si="5878">V3615</f>
        <v>0</v>
      </c>
      <c r="CT3589" s="297">
        <f t="shared" ref="CT3589" si="5879">W3615</f>
        <v>0</v>
      </c>
      <c r="CU3589" s="297">
        <f t="shared" ref="CU3589" si="5880">X3615</f>
        <v>0</v>
      </c>
      <c r="CV3589" s="297">
        <f t="shared" ref="CV3589" si="5881">Y3615</f>
        <v>0</v>
      </c>
      <c r="CW3589" s="297">
        <f t="shared" ref="CW3589" si="5882">Z3615</f>
        <v>0</v>
      </c>
      <c r="CX3589" s="297">
        <f t="shared" ref="CX3589" si="5883">AA3615</f>
        <v>0</v>
      </c>
      <c r="CY3589" s="297">
        <f t="shared" ref="CY3589" si="5884">AB3615</f>
        <v>0</v>
      </c>
      <c r="CZ3589" s="297">
        <f t="shared" ref="CZ3589" si="5885">AC3615</f>
        <v>0</v>
      </c>
      <c r="DA3589" s="297">
        <f t="shared" ref="DA3589" si="5886">AD3615</f>
        <v>0</v>
      </c>
      <c r="DB3589" s="186"/>
    </row>
    <row r="3590" spans="1:106" ht="24" customHeight="1" x14ac:dyDescent="0.25">
      <c r="A3590" s="109"/>
      <c r="B3590" s="109"/>
      <c r="C3590" s="633"/>
      <c r="D3590" s="759"/>
      <c r="E3590" s="760"/>
      <c r="F3590" s="836"/>
      <c r="G3590" s="630" t="s">
        <v>464</v>
      </c>
      <c r="H3590" s="630"/>
      <c r="I3590" s="165"/>
      <c r="J3590" s="625" t="s">
        <v>447</v>
      </c>
      <c r="K3590" s="625"/>
      <c r="L3590" s="625"/>
      <c r="M3590" s="625"/>
      <c r="N3590" s="625"/>
      <c r="O3590" s="626"/>
      <c r="P3590" s="590"/>
      <c r="Q3590" s="591"/>
      <c r="R3590" s="590"/>
      <c r="S3590" s="591"/>
      <c r="T3590" s="590"/>
      <c r="U3590" s="591"/>
      <c r="V3590" s="206"/>
      <c r="W3590" s="206"/>
      <c r="X3590" s="206"/>
      <c r="Y3590" s="206"/>
      <c r="Z3590" s="206"/>
      <c r="AA3590" s="206"/>
      <c r="AB3590" s="206"/>
      <c r="AC3590" s="206"/>
      <c r="AD3590" s="206"/>
      <c r="AE3590" s="109"/>
      <c r="AG3590" s="130">
        <f t="shared" si="5681"/>
        <v>15</v>
      </c>
      <c r="AH3590" s="90">
        <f t="shared" si="5682"/>
        <v>0</v>
      </c>
      <c r="AI3590" s="130">
        <f t="shared" si="5683"/>
        <v>0</v>
      </c>
      <c r="AJ3590" s="130">
        <f t="shared" si="5684"/>
        <v>0</v>
      </c>
      <c r="AK3590" s="130">
        <f t="shared" si="5685"/>
        <v>0</v>
      </c>
      <c r="AL3590" s="130">
        <f t="shared" si="5686"/>
        <v>0</v>
      </c>
      <c r="AM3590" s="359">
        <f t="shared" si="5687"/>
        <v>0</v>
      </c>
      <c r="AN3590" s="130">
        <f t="shared" si="5688"/>
        <v>0</v>
      </c>
      <c r="AO3590" s="130">
        <f t="shared" si="5689"/>
        <v>0</v>
      </c>
      <c r="AP3590" s="130">
        <f t="shared" si="5690"/>
        <v>0</v>
      </c>
      <c r="AQ3590" s="130">
        <f t="shared" si="5691"/>
        <v>0</v>
      </c>
      <c r="AR3590" s="359">
        <f t="shared" si="5692"/>
        <v>0</v>
      </c>
      <c r="AS3590" s="130">
        <f t="shared" si="5693"/>
        <v>0</v>
      </c>
      <c r="AT3590" s="130">
        <f t="shared" si="5694"/>
        <v>0</v>
      </c>
      <c r="AU3590" s="130">
        <f t="shared" si="5695"/>
        <v>0</v>
      </c>
      <c r="AV3590" s="130">
        <f t="shared" si="5696"/>
        <v>0</v>
      </c>
      <c r="AW3590" s="359">
        <f t="shared" si="5697"/>
        <v>0</v>
      </c>
      <c r="AX3590" s="130">
        <f t="shared" si="5698"/>
        <v>0</v>
      </c>
      <c r="AY3590" s="130">
        <f t="shared" si="5699"/>
        <v>0</v>
      </c>
      <c r="AZ3590" s="130">
        <f t="shared" si="5700"/>
        <v>0</v>
      </c>
      <c r="BA3590" s="130">
        <f t="shared" si="5701"/>
        <v>0</v>
      </c>
      <c r="BB3590" s="359">
        <f t="shared" si="5669"/>
        <v>0</v>
      </c>
      <c r="BC3590" s="130">
        <f t="shared" si="5702"/>
        <v>0</v>
      </c>
      <c r="BD3590" s="130">
        <f t="shared" si="5703"/>
        <v>0</v>
      </c>
      <c r="BE3590" s="130">
        <f t="shared" si="5704"/>
        <v>0</v>
      </c>
      <c r="BF3590" s="130">
        <f t="shared" si="5705"/>
        <v>0</v>
      </c>
      <c r="BG3590" s="359">
        <f t="shared" si="5670"/>
        <v>0</v>
      </c>
      <c r="BH3590" s="130">
        <f t="shared" si="5706"/>
        <v>0</v>
      </c>
      <c r="BI3590" s="130">
        <f t="shared" si="5707"/>
        <v>0</v>
      </c>
      <c r="BJ3590" s="130">
        <f t="shared" si="5708"/>
        <v>0</v>
      </c>
      <c r="BK3590" s="130">
        <f t="shared" si="5709"/>
        <v>0</v>
      </c>
      <c r="BL3590" s="359">
        <f t="shared" si="5671"/>
        <v>0</v>
      </c>
      <c r="BM3590" s="90">
        <f t="shared" si="5710"/>
        <v>0</v>
      </c>
      <c r="CO3590" s="297" t="s">
        <v>2077</v>
      </c>
      <c r="CP3590" s="297">
        <f>IF(OR(CP3589=0,CP3589="NA",AND(CP3589="NS",CP3587&gt;0),AND(CP3589="NS",CP3586&gt;0),CP3589&lt;=CP3588),0,1)</f>
        <v>0</v>
      </c>
      <c r="CQ3590" s="297">
        <f t="shared" ref="CQ3590:DA3590" si="5887">IF(OR(CQ3589=0,CQ3589="NA",AND(CQ3589="NS",CQ3587&gt;0),AND(CQ3589="NS",CQ3586&gt;0),CQ3589&lt;=CQ3588),0,1)</f>
        <v>0</v>
      </c>
      <c r="CR3590" s="297">
        <f t="shared" si="5887"/>
        <v>0</v>
      </c>
      <c r="CS3590" s="297">
        <f t="shared" si="5887"/>
        <v>0</v>
      </c>
      <c r="CT3590" s="297">
        <f t="shared" si="5887"/>
        <v>0</v>
      </c>
      <c r="CU3590" s="297">
        <f t="shared" si="5887"/>
        <v>0</v>
      </c>
      <c r="CV3590" s="297">
        <f t="shared" si="5887"/>
        <v>0</v>
      </c>
      <c r="CW3590" s="297">
        <f t="shared" si="5887"/>
        <v>0</v>
      </c>
      <c r="CX3590" s="297">
        <f t="shared" si="5887"/>
        <v>0</v>
      </c>
      <c r="CY3590" s="297">
        <f t="shared" si="5887"/>
        <v>0</v>
      </c>
      <c r="CZ3590" s="297">
        <f t="shared" si="5887"/>
        <v>0</v>
      </c>
      <c r="DA3590" s="297">
        <f t="shared" si="5887"/>
        <v>0</v>
      </c>
      <c r="DB3590" s="186">
        <f>SUM(CP3590:DA3590)</f>
        <v>0</v>
      </c>
    </row>
    <row r="3591" spans="1:106" ht="24" customHeight="1" x14ac:dyDescent="0.2">
      <c r="A3591" s="109"/>
      <c r="B3591" s="109"/>
      <c r="C3591" s="633"/>
      <c r="D3591" s="759"/>
      <c r="E3591" s="760"/>
      <c r="F3591" s="836"/>
      <c r="G3591" s="630" t="s">
        <v>465</v>
      </c>
      <c r="H3591" s="630"/>
      <c r="I3591" s="165"/>
      <c r="J3591" s="625" t="s">
        <v>448</v>
      </c>
      <c r="K3591" s="625"/>
      <c r="L3591" s="625"/>
      <c r="M3591" s="625"/>
      <c r="N3591" s="625"/>
      <c r="O3591" s="626"/>
      <c r="P3591" s="590"/>
      <c r="Q3591" s="591"/>
      <c r="R3591" s="590"/>
      <c r="S3591" s="591"/>
      <c r="T3591" s="590"/>
      <c r="U3591" s="591"/>
      <c r="V3591" s="206"/>
      <c r="W3591" s="206"/>
      <c r="X3591" s="206"/>
      <c r="Y3591" s="206"/>
      <c r="Z3591" s="206"/>
      <c r="AA3591" s="206"/>
      <c r="AB3591" s="206"/>
      <c r="AC3591" s="206"/>
      <c r="AD3591" s="206"/>
      <c r="AE3591" s="109"/>
      <c r="AG3591" s="130">
        <f t="shared" si="5681"/>
        <v>15</v>
      </c>
      <c r="AH3591" s="90">
        <f t="shared" si="5682"/>
        <v>0</v>
      </c>
      <c r="AI3591" s="130">
        <f t="shared" si="5683"/>
        <v>0</v>
      </c>
      <c r="AJ3591" s="130">
        <f t="shared" si="5684"/>
        <v>0</v>
      </c>
      <c r="AK3591" s="130">
        <f t="shared" si="5685"/>
        <v>0</v>
      </c>
      <c r="AL3591" s="130">
        <f t="shared" si="5686"/>
        <v>0</v>
      </c>
      <c r="AM3591" s="359">
        <f t="shared" si="5687"/>
        <v>0</v>
      </c>
      <c r="AN3591" s="130">
        <f t="shared" si="5688"/>
        <v>0</v>
      </c>
      <c r="AO3591" s="130">
        <f t="shared" si="5689"/>
        <v>0</v>
      </c>
      <c r="AP3591" s="130">
        <f t="shared" si="5690"/>
        <v>0</v>
      </c>
      <c r="AQ3591" s="130">
        <f t="shared" si="5691"/>
        <v>0</v>
      </c>
      <c r="AR3591" s="359">
        <f t="shared" si="5692"/>
        <v>0</v>
      </c>
      <c r="AS3591" s="130">
        <f t="shared" si="5693"/>
        <v>0</v>
      </c>
      <c r="AT3591" s="130">
        <f t="shared" si="5694"/>
        <v>0</v>
      </c>
      <c r="AU3591" s="130">
        <f t="shared" si="5695"/>
        <v>0</v>
      </c>
      <c r="AV3591" s="130">
        <f t="shared" si="5696"/>
        <v>0</v>
      </c>
      <c r="AW3591" s="359">
        <f t="shared" si="5697"/>
        <v>0</v>
      </c>
      <c r="AX3591" s="130">
        <f t="shared" si="5698"/>
        <v>0</v>
      </c>
      <c r="AY3591" s="130">
        <f t="shared" si="5699"/>
        <v>0</v>
      </c>
      <c r="AZ3591" s="130">
        <f t="shared" si="5700"/>
        <v>0</v>
      </c>
      <c r="BA3591" s="130">
        <f t="shared" si="5701"/>
        <v>0</v>
      </c>
      <c r="BB3591" s="359">
        <f t="shared" si="5669"/>
        <v>0</v>
      </c>
      <c r="BC3591" s="130">
        <f t="shared" si="5702"/>
        <v>0</v>
      </c>
      <c r="BD3591" s="130">
        <f t="shared" si="5703"/>
        <v>0</v>
      </c>
      <c r="BE3591" s="130">
        <f t="shared" si="5704"/>
        <v>0</v>
      </c>
      <c r="BF3591" s="130">
        <f t="shared" si="5705"/>
        <v>0</v>
      </c>
      <c r="BG3591" s="359">
        <f t="shared" si="5670"/>
        <v>0</v>
      </c>
      <c r="BH3591" s="130">
        <f t="shared" si="5706"/>
        <v>0</v>
      </c>
      <c r="BI3591" s="130">
        <f t="shared" si="5707"/>
        <v>0</v>
      </c>
      <c r="BJ3591" s="130">
        <f t="shared" si="5708"/>
        <v>0</v>
      </c>
      <c r="BK3591" s="130">
        <f t="shared" si="5709"/>
        <v>0</v>
      </c>
      <c r="BL3591" s="359">
        <f t="shared" si="5671"/>
        <v>0</v>
      </c>
      <c r="BM3591" s="90">
        <f t="shared" si="5710"/>
        <v>0</v>
      </c>
      <c r="CO3591" s="186"/>
      <c r="CP3591" s="186"/>
      <c r="CQ3591" s="186"/>
      <c r="CR3591" s="186"/>
      <c r="CS3591" s="186"/>
      <c r="CT3591" s="186"/>
      <c r="CU3591" s="186"/>
      <c r="CV3591" s="186"/>
      <c r="CW3591" s="186"/>
      <c r="CX3591" s="186"/>
      <c r="CY3591" s="186"/>
      <c r="CZ3591" s="186"/>
      <c r="DA3591" s="186"/>
      <c r="DB3591" s="186"/>
    </row>
    <row r="3592" spans="1:106" ht="24" customHeight="1" x14ac:dyDescent="0.2">
      <c r="A3592" s="109"/>
      <c r="B3592" s="109"/>
      <c r="C3592" s="633"/>
      <c r="D3592" s="759"/>
      <c r="E3592" s="760"/>
      <c r="F3592" s="836"/>
      <c r="G3592" s="630" t="s">
        <v>466</v>
      </c>
      <c r="H3592" s="630"/>
      <c r="I3592" s="165"/>
      <c r="J3592" s="625" t="s">
        <v>449</v>
      </c>
      <c r="K3592" s="625"/>
      <c r="L3592" s="625"/>
      <c r="M3592" s="625"/>
      <c r="N3592" s="625"/>
      <c r="O3592" s="626"/>
      <c r="P3592" s="590"/>
      <c r="Q3592" s="591"/>
      <c r="R3592" s="590"/>
      <c r="S3592" s="591"/>
      <c r="T3592" s="590"/>
      <c r="U3592" s="591"/>
      <c r="V3592" s="206"/>
      <c r="W3592" s="206"/>
      <c r="X3592" s="206"/>
      <c r="Y3592" s="206"/>
      <c r="Z3592" s="206"/>
      <c r="AA3592" s="206"/>
      <c r="AB3592" s="206"/>
      <c r="AC3592" s="206"/>
      <c r="AD3592" s="206"/>
      <c r="AE3592" s="109"/>
      <c r="AG3592" s="130">
        <f t="shared" si="5681"/>
        <v>15</v>
      </c>
      <c r="AH3592" s="90">
        <f t="shared" si="5682"/>
        <v>0</v>
      </c>
      <c r="AI3592" s="130">
        <f t="shared" si="5683"/>
        <v>0</v>
      </c>
      <c r="AJ3592" s="130">
        <f t="shared" si="5684"/>
        <v>0</v>
      </c>
      <c r="AK3592" s="130">
        <f t="shared" si="5685"/>
        <v>0</v>
      </c>
      <c r="AL3592" s="130">
        <f t="shared" si="5686"/>
        <v>0</v>
      </c>
      <c r="AM3592" s="359">
        <f t="shared" si="5687"/>
        <v>0</v>
      </c>
      <c r="AN3592" s="130">
        <f t="shared" si="5688"/>
        <v>0</v>
      </c>
      <c r="AO3592" s="130">
        <f t="shared" si="5689"/>
        <v>0</v>
      </c>
      <c r="AP3592" s="130">
        <f t="shared" si="5690"/>
        <v>0</v>
      </c>
      <c r="AQ3592" s="130">
        <f t="shared" si="5691"/>
        <v>0</v>
      </c>
      <c r="AR3592" s="359">
        <f t="shared" si="5692"/>
        <v>0</v>
      </c>
      <c r="AS3592" s="130">
        <f t="shared" si="5693"/>
        <v>0</v>
      </c>
      <c r="AT3592" s="130">
        <f t="shared" si="5694"/>
        <v>0</v>
      </c>
      <c r="AU3592" s="130">
        <f t="shared" si="5695"/>
        <v>0</v>
      </c>
      <c r="AV3592" s="130">
        <f t="shared" si="5696"/>
        <v>0</v>
      </c>
      <c r="AW3592" s="359">
        <f t="shared" si="5697"/>
        <v>0</v>
      </c>
      <c r="AX3592" s="130">
        <f t="shared" si="5698"/>
        <v>0</v>
      </c>
      <c r="AY3592" s="130">
        <f t="shared" si="5699"/>
        <v>0</v>
      </c>
      <c r="AZ3592" s="130">
        <f t="shared" si="5700"/>
        <v>0</v>
      </c>
      <c r="BA3592" s="130">
        <f t="shared" si="5701"/>
        <v>0</v>
      </c>
      <c r="BB3592" s="359">
        <f t="shared" si="5669"/>
        <v>0</v>
      </c>
      <c r="BC3592" s="130">
        <f t="shared" si="5702"/>
        <v>0</v>
      </c>
      <c r="BD3592" s="130">
        <f t="shared" si="5703"/>
        <v>0</v>
      </c>
      <c r="BE3592" s="130">
        <f t="shared" si="5704"/>
        <v>0</v>
      </c>
      <c r="BF3592" s="130">
        <f t="shared" si="5705"/>
        <v>0</v>
      </c>
      <c r="BG3592" s="359">
        <f t="shared" si="5670"/>
        <v>0</v>
      </c>
      <c r="BH3592" s="130">
        <f t="shared" si="5706"/>
        <v>0</v>
      </c>
      <c r="BI3592" s="130">
        <f t="shared" si="5707"/>
        <v>0</v>
      </c>
      <c r="BJ3592" s="130">
        <f t="shared" si="5708"/>
        <v>0</v>
      </c>
      <c r="BK3592" s="130">
        <f t="shared" si="5709"/>
        <v>0</v>
      </c>
      <c r="BL3592" s="359">
        <f t="shared" si="5671"/>
        <v>0</v>
      </c>
      <c r="BM3592" s="90">
        <f t="shared" si="5710"/>
        <v>0</v>
      </c>
      <c r="CO3592" s="186"/>
      <c r="CP3592" s="186"/>
      <c r="CQ3592" s="186"/>
      <c r="CR3592" s="186"/>
      <c r="CS3592" s="186"/>
      <c r="CT3592" s="186"/>
      <c r="CU3592" s="186"/>
      <c r="CV3592" s="186"/>
      <c r="CW3592" s="186"/>
      <c r="CX3592" s="186"/>
      <c r="CY3592" s="186"/>
      <c r="CZ3592" s="186"/>
      <c r="DA3592" s="186"/>
      <c r="DB3592" s="186"/>
    </row>
    <row r="3593" spans="1:106" ht="15" customHeight="1" x14ac:dyDescent="0.2">
      <c r="A3593" s="109"/>
      <c r="B3593" s="109"/>
      <c r="C3593" s="633"/>
      <c r="D3593" s="759"/>
      <c r="E3593" s="760"/>
      <c r="F3593" s="836"/>
      <c r="G3593" s="630" t="s">
        <v>467</v>
      </c>
      <c r="H3593" s="630"/>
      <c r="I3593" s="165"/>
      <c r="J3593" s="625" t="s">
        <v>450</v>
      </c>
      <c r="K3593" s="625"/>
      <c r="L3593" s="625"/>
      <c r="M3593" s="625"/>
      <c r="N3593" s="625"/>
      <c r="O3593" s="626"/>
      <c r="P3593" s="590"/>
      <c r="Q3593" s="591"/>
      <c r="R3593" s="590"/>
      <c r="S3593" s="591"/>
      <c r="T3593" s="590"/>
      <c r="U3593" s="591"/>
      <c r="V3593" s="206"/>
      <c r="W3593" s="206"/>
      <c r="X3593" s="206"/>
      <c r="Y3593" s="206"/>
      <c r="Z3593" s="206"/>
      <c r="AA3593" s="206"/>
      <c r="AB3593" s="206"/>
      <c r="AC3593" s="206"/>
      <c r="AD3593" s="206"/>
      <c r="AE3593" s="109"/>
      <c r="AG3593" s="130">
        <f t="shared" si="5681"/>
        <v>15</v>
      </c>
      <c r="AH3593" s="90">
        <f t="shared" si="5682"/>
        <v>0</v>
      </c>
      <c r="AI3593" s="130">
        <f t="shared" si="5683"/>
        <v>0</v>
      </c>
      <c r="AJ3593" s="130">
        <f t="shared" si="5684"/>
        <v>0</v>
      </c>
      <c r="AK3593" s="130">
        <f t="shared" si="5685"/>
        <v>0</v>
      </c>
      <c r="AL3593" s="130">
        <f t="shared" si="5686"/>
        <v>0</v>
      </c>
      <c r="AM3593" s="359">
        <f t="shared" si="5687"/>
        <v>0</v>
      </c>
      <c r="AN3593" s="130">
        <f t="shared" si="5688"/>
        <v>0</v>
      </c>
      <c r="AO3593" s="130">
        <f t="shared" si="5689"/>
        <v>0</v>
      </c>
      <c r="AP3593" s="130">
        <f t="shared" si="5690"/>
        <v>0</v>
      </c>
      <c r="AQ3593" s="130">
        <f t="shared" si="5691"/>
        <v>0</v>
      </c>
      <c r="AR3593" s="359">
        <f t="shared" si="5692"/>
        <v>0</v>
      </c>
      <c r="AS3593" s="130">
        <f t="shared" si="5693"/>
        <v>0</v>
      </c>
      <c r="AT3593" s="130">
        <f t="shared" si="5694"/>
        <v>0</v>
      </c>
      <c r="AU3593" s="130">
        <f t="shared" si="5695"/>
        <v>0</v>
      </c>
      <c r="AV3593" s="130">
        <f t="shared" si="5696"/>
        <v>0</v>
      </c>
      <c r="AW3593" s="359">
        <f t="shared" si="5697"/>
        <v>0</v>
      </c>
      <c r="AX3593" s="130">
        <f t="shared" si="5698"/>
        <v>0</v>
      </c>
      <c r="AY3593" s="130">
        <f t="shared" si="5699"/>
        <v>0</v>
      </c>
      <c r="AZ3593" s="130">
        <f t="shared" si="5700"/>
        <v>0</v>
      </c>
      <c r="BA3593" s="130">
        <f t="shared" si="5701"/>
        <v>0</v>
      </c>
      <c r="BB3593" s="359">
        <f t="shared" si="5669"/>
        <v>0</v>
      </c>
      <c r="BC3593" s="130">
        <f t="shared" si="5702"/>
        <v>0</v>
      </c>
      <c r="BD3593" s="130">
        <f t="shared" si="5703"/>
        <v>0</v>
      </c>
      <c r="BE3593" s="130">
        <f t="shared" si="5704"/>
        <v>0</v>
      </c>
      <c r="BF3593" s="130">
        <f t="shared" si="5705"/>
        <v>0</v>
      </c>
      <c r="BG3593" s="359">
        <f t="shared" si="5670"/>
        <v>0</v>
      </c>
      <c r="BH3593" s="130">
        <f t="shared" si="5706"/>
        <v>0</v>
      </c>
      <c r="BI3593" s="130">
        <f t="shared" si="5707"/>
        <v>0</v>
      </c>
      <c r="BJ3593" s="130">
        <f t="shared" si="5708"/>
        <v>0</v>
      </c>
      <c r="BK3593" s="130">
        <f t="shared" si="5709"/>
        <v>0</v>
      </c>
      <c r="BL3593" s="359">
        <f t="shared" si="5671"/>
        <v>0</v>
      </c>
      <c r="BM3593" s="90">
        <f t="shared" si="5710"/>
        <v>0</v>
      </c>
      <c r="CO3593" s="186"/>
      <c r="CP3593" s="186"/>
      <c r="CQ3593" s="186"/>
      <c r="CR3593" s="186"/>
      <c r="CS3593" s="186"/>
      <c r="CT3593" s="186"/>
      <c r="CU3593" s="186"/>
      <c r="CV3593" s="186"/>
      <c r="CW3593" s="186"/>
      <c r="CX3593" s="186"/>
      <c r="CY3593" s="186"/>
      <c r="CZ3593" s="186"/>
      <c r="DA3593" s="186"/>
      <c r="DB3593" s="186"/>
    </row>
    <row r="3594" spans="1:106" ht="24" customHeight="1" x14ac:dyDescent="0.2">
      <c r="A3594" s="109"/>
      <c r="B3594" s="109"/>
      <c r="C3594" s="633"/>
      <c r="D3594" s="759"/>
      <c r="E3594" s="760"/>
      <c r="F3594" s="836"/>
      <c r="G3594" s="630" t="s">
        <v>468</v>
      </c>
      <c r="H3594" s="630"/>
      <c r="I3594" s="165"/>
      <c r="J3594" s="625" t="s">
        <v>451</v>
      </c>
      <c r="K3594" s="625"/>
      <c r="L3594" s="625"/>
      <c r="M3594" s="625"/>
      <c r="N3594" s="625"/>
      <c r="O3594" s="626"/>
      <c r="P3594" s="590"/>
      <c r="Q3594" s="591"/>
      <c r="R3594" s="590"/>
      <c r="S3594" s="591"/>
      <c r="T3594" s="590"/>
      <c r="U3594" s="591"/>
      <c r="V3594" s="206"/>
      <c r="W3594" s="206"/>
      <c r="X3594" s="206"/>
      <c r="Y3594" s="206"/>
      <c r="Z3594" s="206"/>
      <c r="AA3594" s="206"/>
      <c r="AB3594" s="206"/>
      <c r="AC3594" s="206"/>
      <c r="AD3594" s="206"/>
      <c r="AE3594" s="109"/>
      <c r="AG3594" s="130">
        <f t="shared" si="5681"/>
        <v>15</v>
      </c>
      <c r="AH3594" s="90">
        <f t="shared" si="5682"/>
        <v>0</v>
      </c>
      <c r="AI3594" s="130">
        <f t="shared" si="5683"/>
        <v>0</v>
      </c>
      <c r="AJ3594" s="130">
        <f t="shared" si="5684"/>
        <v>0</v>
      </c>
      <c r="AK3594" s="130">
        <f t="shared" si="5685"/>
        <v>0</v>
      </c>
      <c r="AL3594" s="130">
        <f t="shared" si="5686"/>
        <v>0</v>
      </c>
      <c r="AM3594" s="359">
        <f t="shared" si="5687"/>
        <v>0</v>
      </c>
      <c r="AN3594" s="130">
        <f t="shared" si="5688"/>
        <v>0</v>
      </c>
      <c r="AO3594" s="130">
        <f t="shared" si="5689"/>
        <v>0</v>
      </c>
      <c r="AP3594" s="130">
        <f t="shared" si="5690"/>
        <v>0</v>
      </c>
      <c r="AQ3594" s="130">
        <f t="shared" si="5691"/>
        <v>0</v>
      </c>
      <c r="AR3594" s="359">
        <f t="shared" si="5692"/>
        <v>0</v>
      </c>
      <c r="AS3594" s="130">
        <f t="shared" si="5693"/>
        <v>0</v>
      </c>
      <c r="AT3594" s="130">
        <f t="shared" si="5694"/>
        <v>0</v>
      </c>
      <c r="AU3594" s="130">
        <f t="shared" si="5695"/>
        <v>0</v>
      </c>
      <c r="AV3594" s="130">
        <f t="shared" si="5696"/>
        <v>0</v>
      </c>
      <c r="AW3594" s="359">
        <f t="shared" si="5697"/>
        <v>0</v>
      </c>
      <c r="AX3594" s="130">
        <f t="shared" si="5698"/>
        <v>0</v>
      </c>
      <c r="AY3594" s="130">
        <f t="shared" si="5699"/>
        <v>0</v>
      </c>
      <c r="AZ3594" s="130">
        <f t="shared" si="5700"/>
        <v>0</v>
      </c>
      <c r="BA3594" s="130">
        <f t="shared" si="5701"/>
        <v>0</v>
      </c>
      <c r="BB3594" s="359">
        <f t="shared" si="5669"/>
        <v>0</v>
      </c>
      <c r="BC3594" s="130">
        <f t="shared" si="5702"/>
        <v>0</v>
      </c>
      <c r="BD3594" s="130">
        <f t="shared" si="5703"/>
        <v>0</v>
      </c>
      <c r="BE3594" s="130">
        <f t="shared" si="5704"/>
        <v>0</v>
      </c>
      <c r="BF3594" s="130">
        <f t="shared" si="5705"/>
        <v>0</v>
      </c>
      <c r="BG3594" s="359">
        <f t="shared" si="5670"/>
        <v>0</v>
      </c>
      <c r="BH3594" s="130">
        <f t="shared" si="5706"/>
        <v>0</v>
      </c>
      <c r="BI3594" s="130">
        <f t="shared" si="5707"/>
        <v>0</v>
      </c>
      <c r="BJ3594" s="130">
        <f t="shared" si="5708"/>
        <v>0</v>
      </c>
      <c r="BK3594" s="130">
        <f t="shared" si="5709"/>
        <v>0</v>
      </c>
      <c r="BL3594" s="359">
        <f t="shared" si="5671"/>
        <v>0</v>
      </c>
      <c r="BM3594" s="90">
        <f t="shared" si="5710"/>
        <v>0</v>
      </c>
      <c r="CO3594" s="186"/>
      <c r="CP3594" s="186"/>
      <c r="CQ3594" s="186"/>
      <c r="CR3594" s="186"/>
      <c r="CS3594" s="186"/>
      <c r="CT3594" s="186"/>
      <c r="CU3594" s="186"/>
      <c r="CV3594" s="186"/>
      <c r="CW3594" s="186"/>
      <c r="CX3594" s="186"/>
      <c r="CY3594" s="186"/>
      <c r="CZ3594" s="186"/>
      <c r="DA3594" s="186"/>
      <c r="DB3594" s="186"/>
    </row>
    <row r="3595" spans="1:106" ht="24" customHeight="1" x14ac:dyDescent="0.2">
      <c r="A3595" s="109"/>
      <c r="B3595" s="109"/>
      <c r="C3595" s="633"/>
      <c r="D3595" s="759"/>
      <c r="E3595" s="760"/>
      <c r="F3595" s="836"/>
      <c r="G3595" s="630" t="s">
        <v>469</v>
      </c>
      <c r="H3595" s="630"/>
      <c r="I3595" s="165"/>
      <c r="J3595" s="625" t="s">
        <v>452</v>
      </c>
      <c r="K3595" s="625"/>
      <c r="L3595" s="625"/>
      <c r="M3595" s="625"/>
      <c r="N3595" s="625"/>
      <c r="O3595" s="626"/>
      <c r="P3595" s="590"/>
      <c r="Q3595" s="591"/>
      <c r="R3595" s="590"/>
      <c r="S3595" s="591"/>
      <c r="T3595" s="590"/>
      <c r="U3595" s="591"/>
      <c r="V3595" s="206"/>
      <c r="W3595" s="206"/>
      <c r="X3595" s="206"/>
      <c r="Y3595" s="206"/>
      <c r="Z3595" s="206"/>
      <c r="AA3595" s="206"/>
      <c r="AB3595" s="206"/>
      <c r="AC3595" s="206"/>
      <c r="AD3595" s="206"/>
      <c r="AE3595" s="109"/>
      <c r="AG3595" s="130">
        <f t="shared" si="5681"/>
        <v>15</v>
      </c>
      <c r="AH3595" s="90">
        <f t="shared" si="5682"/>
        <v>0</v>
      </c>
      <c r="AI3595" s="130">
        <f t="shared" si="5683"/>
        <v>0</v>
      </c>
      <c r="AJ3595" s="130">
        <f t="shared" si="5684"/>
        <v>0</v>
      </c>
      <c r="AK3595" s="130">
        <f t="shared" si="5685"/>
        <v>0</v>
      </c>
      <c r="AL3595" s="130">
        <f t="shared" si="5686"/>
        <v>0</v>
      </c>
      <c r="AM3595" s="359">
        <f t="shared" si="5687"/>
        <v>0</v>
      </c>
      <c r="AN3595" s="130">
        <f t="shared" si="5688"/>
        <v>0</v>
      </c>
      <c r="AO3595" s="130">
        <f t="shared" si="5689"/>
        <v>0</v>
      </c>
      <c r="AP3595" s="130">
        <f t="shared" si="5690"/>
        <v>0</v>
      </c>
      <c r="AQ3595" s="130">
        <f t="shared" si="5691"/>
        <v>0</v>
      </c>
      <c r="AR3595" s="359">
        <f t="shared" si="5692"/>
        <v>0</v>
      </c>
      <c r="AS3595" s="130">
        <f t="shared" si="5693"/>
        <v>0</v>
      </c>
      <c r="AT3595" s="130">
        <f t="shared" si="5694"/>
        <v>0</v>
      </c>
      <c r="AU3595" s="130">
        <f t="shared" si="5695"/>
        <v>0</v>
      </c>
      <c r="AV3595" s="130">
        <f t="shared" si="5696"/>
        <v>0</v>
      </c>
      <c r="AW3595" s="359">
        <f t="shared" si="5697"/>
        <v>0</v>
      </c>
      <c r="AX3595" s="130">
        <f t="shared" si="5698"/>
        <v>0</v>
      </c>
      <c r="AY3595" s="130">
        <f t="shared" si="5699"/>
        <v>0</v>
      </c>
      <c r="AZ3595" s="130">
        <f t="shared" si="5700"/>
        <v>0</v>
      </c>
      <c r="BA3595" s="130">
        <f t="shared" si="5701"/>
        <v>0</v>
      </c>
      <c r="BB3595" s="359">
        <f t="shared" si="5669"/>
        <v>0</v>
      </c>
      <c r="BC3595" s="130">
        <f t="shared" si="5702"/>
        <v>0</v>
      </c>
      <c r="BD3595" s="130">
        <f t="shared" si="5703"/>
        <v>0</v>
      </c>
      <c r="BE3595" s="130">
        <f t="shared" si="5704"/>
        <v>0</v>
      </c>
      <c r="BF3595" s="130">
        <f t="shared" si="5705"/>
        <v>0</v>
      </c>
      <c r="BG3595" s="359">
        <f t="shared" si="5670"/>
        <v>0</v>
      </c>
      <c r="BH3595" s="130">
        <f t="shared" si="5706"/>
        <v>0</v>
      </c>
      <c r="BI3595" s="130">
        <f t="shared" si="5707"/>
        <v>0</v>
      </c>
      <c r="BJ3595" s="130">
        <f t="shared" si="5708"/>
        <v>0</v>
      </c>
      <c r="BK3595" s="130">
        <f t="shared" si="5709"/>
        <v>0</v>
      </c>
      <c r="BL3595" s="359">
        <f t="shared" si="5671"/>
        <v>0</v>
      </c>
      <c r="BM3595" s="90">
        <f t="shared" si="5710"/>
        <v>0</v>
      </c>
      <c r="CO3595" s="186"/>
      <c r="CP3595" s="186"/>
      <c r="CQ3595" s="186"/>
      <c r="CR3595" s="186"/>
      <c r="CS3595" s="186"/>
      <c r="CT3595" s="186"/>
      <c r="CU3595" s="186"/>
      <c r="CV3595" s="186"/>
      <c r="CW3595" s="186"/>
      <c r="CX3595" s="186"/>
      <c r="CY3595" s="186"/>
      <c r="CZ3595" s="186"/>
      <c r="DA3595" s="186"/>
      <c r="DB3595" s="186"/>
    </row>
    <row r="3596" spans="1:106" ht="15" customHeight="1" x14ac:dyDescent="0.2">
      <c r="A3596" s="109"/>
      <c r="B3596" s="109"/>
      <c r="C3596" s="633"/>
      <c r="D3596" s="759"/>
      <c r="E3596" s="760"/>
      <c r="F3596" s="836"/>
      <c r="G3596" s="630" t="s">
        <v>470</v>
      </c>
      <c r="H3596" s="630"/>
      <c r="I3596" s="165"/>
      <c r="J3596" s="625" t="s">
        <v>453</v>
      </c>
      <c r="K3596" s="625"/>
      <c r="L3596" s="625"/>
      <c r="M3596" s="625"/>
      <c r="N3596" s="625"/>
      <c r="O3596" s="626"/>
      <c r="P3596" s="590"/>
      <c r="Q3596" s="591"/>
      <c r="R3596" s="590"/>
      <c r="S3596" s="591"/>
      <c r="T3596" s="590"/>
      <c r="U3596" s="591"/>
      <c r="V3596" s="206"/>
      <c r="W3596" s="206"/>
      <c r="X3596" s="206"/>
      <c r="Y3596" s="206"/>
      <c r="Z3596" s="206"/>
      <c r="AA3596" s="206"/>
      <c r="AB3596" s="206"/>
      <c r="AC3596" s="206"/>
      <c r="AD3596" s="206"/>
      <c r="AE3596" s="109"/>
      <c r="AG3596" s="130">
        <f t="shared" si="5681"/>
        <v>15</v>
      </c>
      <c r="AH3596" s="90">
        <f t="shared" si="5682"/>
        <v>0</v>
      </c>
      <c r="AI3596" s="130">
        <f t="shared" si="5683"/>
        <v>0</v>
      </c>
      <c r="AJ3596" s="130">
        <f t="shared" si="5684"/>
        <v>0</v>
      </c>
      <c r="AK3596" s="130">
        <f t="shared" si="5685"/>
        <v>0</v>
      </c>
      <c r="AL3596" s="130">
        <f t="shared" si="5686"/>
        <v>0</v>
      </c>
      <c r="AM3596" s="359">
        <f t="shared" si="5687"/>
        <v>0</v>
      </c>
      <c r="AN3596" s="130">
        <f t="shared" si="5688"/>
        <v>0</v>
      </c>
      <c r="AO3596" s="130">
        <f t="shared" si="5689"/>
        <v>0</v>
      </c>
      <c r="AP3596" s="130">
        <f t="shared" si="5690"/>
        <v>0</v>
      </c>
      <c r="AQ3596" s="130">
        <f t="shared" si="5691"/>
        <v>0</v>
      </c>
      <c r="AR3596" s="359">
        <f t="shared" si="5692"/>
        <v>0</v>
      </c>
      <c r="AS3596" s="130">
        <f t="shared" si="5693"/>
        <v>0</v>
      </c>
      <c r="AT3596" s="130">
        <f t="shared" si="5694"/>
        <v>0</v>
      </c>
      <c r="AU3596" s="130">
        <f t="shared" si="5695"/>
        <v>0</v>
      </c>
      <c r="AV3596" s="130">
        <f t="shared" si="5696"/>
        <v>0</v>
      </c>
      <c r="AW3596" s="359">
        <f t="shared" si="5697"/>
        <v>0</v>
      </c>
      <c r="AX3596" s="130">
        <f t="shared" si="5698"/>
        <v>0</v>
      </c>
      <c r="AY3596" s="130">
        <f t="shared" si="5699"/>
        <v>0</v>
      </c>
      <c r="AZ3596" s="130">
        <f t="shared" si="5700"/>
        <v>0</v>
      </c>
      <c r="BA3596" s="130">
        <f t="shared" si="5701"/>
        <v>0</v>
      </c>
      <c r="BB3596" s="359">
        <f t="shared" si="5669"/>
        <v>0</v>
      </c>
      <c r="BC3596" s="130">
        <f t="shared" si="5702"/>
        <v>0</v>
      </c>
      <c r="BD3596" s="130">
        <f t="shared" si="5703"/>
        <v>0</v>
      </c>
      <c r="BE3596" s="130">
        <f t="shared" si="5704"/>
        <v>0</v>
      </c>
      <c r="BF3596" s="130">
        <f t="shared" si="5705"/>
        <v>0</v>
      </c>
      <c r="BG3596" s="359">
        <f t="shared" si="5670"/>
        <v>0</v>
      </c>
      <c r="BH3596" s="130">
        <f t="shared" si="5706"/>
        <v>0</v>
      </c>
      <c r="BI3596" s="130">
        <f t="shared" si="5707"/>
        <v>0</v>
      </c>
      <c r="BJ3596" s="130">
        <f t="shared" si="5708"/>
        <v>0</v>
      </c>
      <c r="BK3596" s="130">
        <f t="shared" si="5709"/>
        <v>0</v>
      </c>
      <c r="BL3596" s="359">
        <f t="shared" si="5671"/>
        <v>0</v>
      </c>
      <c r="BM3596" s="90">
        <f t="shared" si="5710"/>
        <v>0</v>
      </c>
      <c r="CO3596" s="186"/>
      <c r="CP3596" s="186"/>
      <c r="CQ3596" s="186"/>
      <c r="CR3596" s="186"/>
      <c r="CS3596" s="186"/>
      <c r="CT3596" s="186"/>
      <c r="CU3596" s="186"/>
      <c r="CV3596" s="186"/>
      <c r="CW3596" s="186"/>
      <c r="CX3596" s="186"/>
      <c r="CY3596" s="186"/>
      <c r="CZ3596" s="186"/>
      <c r="DA3596" s="186"/>
      <c r="DB3596" s="186"/>
    </row>
    <row r="3597" spans="1:106" ht="15" customHeight="1" x14ac:dyDescent="0.2">
      <c r="A3597" s="109"/>
      <c r="B3597" s="109"/>
      <c r="C3597" s="633"/>
      <c r="D3597" s="759"/>
      <c r="E3597" s="760"/>
      <c r="F3597" s="836"/>
      <c r="G3597" s="630" t="s">
        <v>471</v>
      </c>
      <c r="H3597" s="630"/>
      <c r="I3597" s="165"/>
      <c r="J3597" s="625" t="s">
        <v>454</v>
      </c>
      <c r="K3597" s="625"/>
      <c r="L3597" s="625"/>
      <c r="M3597" s="625"/>
      <c r="N3597" s="625"/>
      <c r="O3597" s="626"/>
      <c r="P3597" s="590"/>
      <c r="Q3597" s="591"/>
      <c r="R3597" s="590"/>
      <c r="S3597" s="591"/>
      <c r="T3597" s="590"/>
      <c r="U3597" s="591"/>
      <c r="V3597" s="206"/>
      <c r="W3597" s="206"/>
      <c r="X3597" s="206"/>
      <c r="Y3597" s="206"/>
      <c r="Z3597" s="206"/>
      <c r="AA3597" s="206"/>
      <c r="AB3597" s="206"/>
      <c r="AC3597" s="206"/>
      <c r="AD3597" s="206"/>
      <c r="AE3597" s="109"/>
      <c r="AG3597" s="130">
        <f t="shared" si="5681"/>
        <v>15</v>
      </c>
      <c r="AH3597" s="90">
        <f t="shared" si="5682"/>
        <v>0</v>
      </c>
      <c r="AI3597" s="130">
        <f t="shared" si="5683"/>
        <v>0</v>
      </c>
      <c r="AJ3597" s="130">
        <f t="shared" si="5684"/>
        <v>0</v>
      </c>
      <c r="AK3597" s="130">
        <f t="shared" si="5685"/>
        <v>0</v>
      </c>
      <c r="AL3597" s="130">
        <f t="shared" si="5686"/>
        <v>0</v>
      </c>
      <c r="AM3597" s="359">
        <f t="shared" si="5687"/>
        <v>0</v>
      </c>
      <c r="AN3597" s="130">
        <f t="shared" si="5688"/>
        <v>0</v>
      </c>
      <c r="AO3597" s="130">
        <f t="shared" si="5689"/>
        <v>0</v>
      </c>
      <c r="AP3597" s="130">
        <f t="shared" si="5690"/>
        <v>0</v>
      </c>
      <c r="AQ3597" s="130">
        <f t="shared" si="5691"/>
        <v>0</v>
      </c>
      <c r="AR3597" s="359">
        <f t="shared" si="5692"/>
        <v>0</v>
      </c>
      <c r="AS3597" s="130">
        <f t="shared" si="5693"/>
        <v>0</v>
      </c>
      <c r="AT3597" s="130">
        <f t="shared" si="5694"/>
        <v>0</v>
      </c>
      <c r="AU3597" s="130">
        <f t="shared" si="5695"/>
        <v>0</v>
      </c>
      <c r="AV3597" s="130">
        <f t="shared" si="5696"/>
        <v>0</v>
      </c>
      <c r="AW3597" s="359">
        <f t="shared" si="5697"/>
        <v>0</v>
      </c>
      <c r="AX3597" s="130">
        <f t="shared" si="5698"/>
        <v>0</v>
      </c>
      <c r="AY3597" s="130">
        <f t="shared" si="5699"/>
        <v>0</v>
      </c>
      <c r="AZ3597" s="130">
        <f t="shared" si="5700"/>
        <v>0</v>
      </c>
      <c r="BA3597" s="130">
        <f t="shared" si="5701"/>
        <v>0</v>
      </c>
      <c r="BB3597" s="359">
        <f t="shared" si="5669"/>
        <v>0</v>
      </c>
      <c r="BC3597" s="130">
        <f t="shared" si="5702"/>
        <v>0</v>
      </c>
      <c r="BD3597" s="130">
        <f t="shared" si="5703"/>
        <v>0</v>
      </c>
      <c r="BE3597" s="130">
        <f t="shared" si="5704"/>
        <v>0</v>
      </c>
      <c r="BF3597" s="130">
        <f t="shared" si="5705"/>
        <v>0</v>
      </c>
      <c r="BG3597" s="359">
        <f t="shared" si="5670"/>
        <v>0</v>
      </c>
      <c r="BH3597" s="130">
        <f t="shared" si="5706"/>
        <v>0</v>
      </c>
      <c r="BI3597" s="130">
        <f t="shared" si="5707"/>
        <v>0</v>
      </c>
      <c r="BJ3597" s="130">
        <f t="shared" si="5708"/>
        <v>0</v>
      </c>
      <c r="BK3597" s="130">
        <f t="shared" si="5709"/>
        <v>0</v>
      </c>
      <c r="BL3597" s="359">
        <f t="shared" si="5671"/>
        <v>0</v>
      </c>
      <c r="BM3597" s="90">
        <f t="shared" si="5710"/>
        <v>0</v>
      </c>
      <c r="CO3597" s="186"/>
      <c r="CP3597" s="186"/>
      <c r="CQ3597" s="186"/>
      <c r="CR3597" s="186"/>
      <c r="CS3597" s="186"/>
      <c r="CT3597" s="186"/>
      <c r="CU3597" s="186"/>
      <c r="CV3597" s="186"/>
      <c r="CW3597" s="186"/>
      <c r="CX3597" s="186"/>
      <c r="CY3597" s="186"/>
      <c r="CZ3597" s="186"/>
      <c r="DA3597" s="186"/>
      <c r="DB3597" s="186"/>
    </row>
    <row r="3598" spans="1:106" ht="15" customHeight="1" x14ac:dyDescent="0.2">
      <c r="A3598" s="109"/>
      <c r="B3598" s="109"/>
      <c r="C3598" s="633"/>
      <c r="D3598" s="759"/>
      <c r="E3598" s="760"/>
      <c r="F3598" s="836"/>
      <c r="G3598" s="630" t="s">
        <v>472</v>
      </c>
      <c r="H3598" s="630"/>
      <c r="I3598" s="165"/>
      <c r="J3598" s="625" t="s">
        <v>455</v>
      </c>
      <c r="K3598" s="625"/>
      <c r="L3598" s="625"/>
      <c r="M3598" s="625"/>
      <c r="N3598" s="625"/>
      <c r="O3598" s="626"/>
      <c r="P3598" s="590"/>
      <c r="Q3598" s="591"/>
      <c r="R3598" s="590"/>
      <c r="S3598" s="591"/>
      <c r="T3598" s="590"/>
      <c r="U3598" s="591"/>
      <c r="V3598" s="206"/>
      <c r="W3598" s="206"/>
      <c r="X3598" s="206"/>
      <c r="Y3598" s="206"/>
      <c r="Z3598" s="206"/>
      <c r="AA3598" s="206"/>
      <c r="AB3598" s="206"/>
      <c r="AC3598" s="206"/>
      <c r="AD3598" s="206"/>
      <c r="AE3598" s="109"/>
      <c r="AG3598" s="130">
        <f t="shared" si="5681"/>
        <v>15</v>
      </c>
      <c r="AH3598" s="90">
        <f t="shared" si="5682"/>
        <v>0</v>
      </c>
      <c r="AI3598" s="130">
        <f t="shared" si="5683"/>
        <v>0</v>
      </c>
      <c r="AJ3598" s="130">
        <f t="shared" si="5684"/>
        <v>0</v>
      </c>
      <c r="AK3598" s="130">
        <f t="shared" si="5685"/>
        <v>0</v>
      </c>
      <c r="AL3598" s="130">
        <f t="shared" si="5686"/>
        <v>0</v>
      </c>
      <c r="AM3598" s="359">
        <f t="shared" si="5687"/>
        <v>0</v>
      </c>
      <c r="AN3598" s="130">
        <f t="shared" si="5688"/>
        <v>0</v>
      </c>
      <c r="AO3598" s="130">
        <f t="shared" si="5689"/>
        <v>0</v>
      </c>
      <c r="AP3598" s="130">
        <f t="shared" si="5690"/>
        <v>0</v>
      </c>
      <c r="AQ3598" s="130">
        <f t="shared" si="5691"/>
        <v>0</v>
      </c>
      <c r="AR3598" s="359">
        <f t="shared" si="5692"/>
        <v>0</v>
      </c>
      <c r="AS3598" s="130">
        <f t="shared" si="5693"/>
        <v>0</v>
      </c>
      <c r="AT3598" s="130">
        <f t="shared" si="5694"/>
        <v>0</v>
      </c>
      <c r="AU3598" s="130">
        <f t="shared" si="5695"/>
        <v>0</v>
      </c>
      <c r="AV3598" s="130">
        <f t="shared" si="5696"/>
        <v>0</v>
      </c>
      <c r="AW3598" s="359">
        <f t="shared" si="5697"/>
        <v>0</v>
      </c>
      <c r="AX3598" s="130">
        <f t="shared" si="5698"/>
        <v>0</v>
      </c>
      <c r="AY3598" s="130">
        <f t="shared" si="5699"/>
        <v>0</v>
      </c>
      <c r="AZ3598" s="130">
        <f t="shared" si="5700"/>
        <v>0</v>
      </c>
      <c r="BA3598" s="130">
        <f t="shared" si="5701"/>
        <v>0</v>
      </c>
      <c r="BB3598" s="359">
        <f t="shared" si="5669"/>
        <v>0</v>
      </c>
      <c r="BC3598" s="130">
        <f t="shared" si="5702"/>
        <v>0</v>
      </c>
      <c r="BD3598" s="130">
        <f t="shared" si="5703"/>
        <v>0</v>
      </c>
      <c r="BE3598" s="130">
        <f t="shared" si="5704"/>
        <v>0</v>
      </c>
      <c r="BF3598" s="130">
        <f t="shared" si="5705"/>
        <v>0</v>
      </c>
      <c r="BG3598" s="359">
        <f t="shared" si="5670"/>
        <v>0</v>
      </c>
      <c r="BH3598" s="130">
        <f t="shared" si="5706"/>
        <v>0</v>
      </c>
      <c r="BI3598" s="130">
        <f t="shared" si="5707"/>
        <v>0</v>
      </c>
      <c r="BJ3598" s="130">
        <f t="shared" si="5708"/>
        <v>0</v>
      </c>
      <c r="BK3598" s="130">
        <f t="shared" si="5709"/>
        <v>0</v>
      </c>
      <c r="BL3598" s="359">
        <f t="shared" si="5671"/>
        <v>0</v>
      </c>
      <c r="BM3598" s="90">
        <f t="shared" si="5710"/>
        <v>0</v>
      </c>
      <c r="CO3598" s="186"/>
      <c r="CP3598" s="186"/>
      <c r="CQ3598" s="186"/>
      <c r="CR3598" s="186"/>
      <c r="CS3598" s="186"/>
      <c r="CT3598" s="186"/>
      <c r="CU3598" s="186"/>
      <c r="CV3598" s="186"/>
      <c r="CW3598" s="186"/>
      <c r="CX3598" s="186"/>
      <c r="CY3598" s="186"/>
      <c r="CZ3598" s="186"/>
      <c r="DA3598" s="186"/>
      <c r="DB3598" s="186"/>
    </row>
    <row r="3599" spans="1:106" ht="15" customHeight="1" x14ac:dyDescent="0.2">
      <c r="A3599" s="109"/>
      <c r="B3599" s="109"/>
      <c r="C3599" s="633"/>
      <c r="D3599" s="759"/>
      <c r="E3599" s="760"/>
      <c r="F3599" s="836"/>
      <c r="G3599" s="630" t="s">
        <v>473</v>
      </c>
      <c r="H3599" s="630"/>
      <c r="I3599" s="165"/>
      <c r="J3599" s="625" t="s">
        <v>456</v>
      </c>
      <c r="K3599" s="625"/>
      <c r="L3599" s="625"/>
      <c r="M3599" s="625"/>
      <c r="N3599" s="625"/>
      <c r="O3599" s="626"/>
      <c r="P3599" s="590"/>
      <c r="Q3599" s="591"/>
      <c r="R3599" s="590"/>
      <c r="S3599" s="591"/>
      <c r="T3599" s="590"/>
      <c r="U3599" s="591"/>
      <c r="V3599" s="206"/>
      <c r="W3599" s="206"/>
      <c r="X3599" s="206"/>
      <c r="Y3599" s="206"/>
      <c r="Z3599" s="206"/>
      <c r="AA3599" s="206"/>
      <c r="AB3599" s="206"/>
      <c r="AC3599" s="206"/>
      <c r="AD3599" s="206"/>
      <c r="AE3599" s="109"/>
      <c r="AG3599" s="130">
        <f t="shared" si="5681"/>
        <v>15</v>
      </c>
      <c r="AH3599" s="90">
        <f t="shared" si="5682"/>
        <v>0</v>
      </c>
      <c r="AI3599" s="130">
        <f t="shared" si="5683"/>
        <v>0</v>
      </c>
      <c r="AJ3599" s="130">
        <f t="shared" si="5684"/>
        <v>0</v>
      </c>
      <c r="AK3599" s="130">
        <f t="shared" si="5685"/>
        <v>0</v>
      </c>
      <c r="AL3599" s="130">
        <f t="shared" si="5686"/>
        <v>0</v>
      </c>
      <c r="AM3599" s="359">
        <f t="shared" si="5687"/>
        <v>0</v>
      </c>
      <c r="AN3599" s="130">
        <f t="shared" si="5688"/>
        <v>0</v>
      </c>
      <c r="AO3599" s="130">
        <f t="shared" si="5689"/>
        <v>0</v>
      </c>
      <c r="AP3599" s="130">
        <f t="shared" si="5690"/>
        <v>0</v>
      </c>
      <c r="AQ3599" s="130">
        <f t="shared" si="5691"/>
        <v>0</v>
      </c>
      <c r="AR3599" s="359">
        <f t="shared" si="5692"/>
        <v>0</v>
      </c>
      <c r="AS3599" s="130">
        <f t="shared" si="5693"/>
        <v>0</v>
      </c>
      <c r="AT3599" s="130">
        <f t="shared" si="5694"/>
        <v>0</v>
      </c>
      <c r="AU3599" s="130">
        <f t="shared" si="5695"/>
        <v>0</v>
      </c>
      <c r="AV3599" s="130">
        <f t="shared" si="5696"/>
        <v>0</v>
      </c>
      <c r="AW3599" s="359">
        <f t="shared" si="5697"/>
        <v>0</v>
      </c>
      <c r="AX3599" s="130">
        <f t="shared" si="5698"/>
        <v>0</v>
      </c>
      <c r="AY3599" s="130">
        <f t="shared" si="5699"/>
        <v>0</v>
      </c>
      <c r="AZ3599" s="130">
        <f t="shared" si="5700"/>
        <v>0</v>
      </c>
      <c r="BA3599" s="130">
        <f t="shared" si="5701"/>
        <v>0</v>
      </c>
      <c r="BB3599" s="359">
        <f t="shared" si="5669"/>
        <v>0</v>
      </c>
      <c r="BC3599" s="130">
        <f t="shared" si="5702"/>
        <v>0</v>
      </c>
      <c r="BD3599" s="130">
        <f t="shared" si="5703"/>
        <v>0</v>
      </c>
      <c r="BE3599" s="130">
        <f t="shared" si="5704"/>
        <v>0</v>
      </c>
      <c r="BF3599" s="130">
        <f t="shared" si="5705"/>
        <v>0</v>
      </c>
      <c r="BG3599" s="359">
        <f t="shared" si="5670"/>
        <v>0</v>
      </c>
      <c r="BH3599" s="130">
        <f t="shared" si="5706"/>
        <v>0</v>
      </c>
      <c r="BI3599" s="130">
        <f t="shared" si="5707"/>
        <v>0</v>
      </c>
      <c r="BJ3599" s="130">
        <f t="shared" si="5708"/>
        <v>0</v>
      </c>
      <c r="BK3599" s="130">
        <f t="shared" si="5709"/>
        <v>0</v>
      </c>
      <c r="BL3599" s="359">
        <f t="shared" si="5671"/>
        <v>0</v>
      </c>
      <c r="BM3599" s="90">
        <f t="shared" si="5710"/>
        <v>0</v>
      </c>
      <c r="CO3599" s="186"/>
      <c r="CP3599" s="186"/>
      <c r="CQ3599" s="186"/>
      <c r="CR3599" s="186"/>
      <c r="CS3599" s="186"/>
      <c r="CT3599" s="186"/>
      <c r="CU3599" s="186"/>
      <c r="CV3599" s="186"/>
      <c r="CW3599" s="186"/>
      <c r="CX3599" s="186"/>
      <c r="CY3599" s="186"/>
      <c r="CZ3599" s="186"/>
      <c r="DA3599" s="186"/>
      <c r="DB3599" s="186"/>
    </row>
    <row r="3600" spans="1:106" ht="15" customHeight="1" x14ac:dyDescent="0.2">
      <c r="A3600" s="109"/>
      <c r="B3600" s="109"/>
      <c r="C3600" s="633"/>
      <c r="D3600" s="759"/>
      <c r="E3600" s="760"/>
      <c r="F3600" s="836"/>
      <c r="G3600" s="630" t="s">
        <v>474</v>
      </c>
      <c r="H3600" s="630"/>
      <c r="I3600" s="165"/>
      <c r="J3600" s="625" t="s">
        <v>457</v>
      </c>
      <c r="K3600" s="625"/>
      <c r="L3600" s="625"/>
      <c r="M3600" s="625"/>
      <c r="N3600" s="625"/>
      <c r="O3600" s="626"/>
      <c r="P3600" s="590"/>
      <c r="Q3600" s="591"/>
      <c r="R3600" s="590"/>
      <c r="S3600" s="591"/>
      <c r="T3600" s="590"/>
      <c r="U3600" s="591"/>
      <c r="V3600" s="206"/>
      <c r="W3600" s="206"/>
      <c r="X3600" s="206"/>
      <c r="Y3600" s="206"/>
      <c r="Z3600" s="206"/>
      <c r="AA3600" s="206"/>
      <c r="AB3600" s="206"/>
      <c r="AC3600" s="206"/>
      <c r="AD3600" s="206"/>
      <c r="AE3600" s="109"/>
      <c r="AG3600" s="130">
        <f t="shared" si="5681"/>
        <v>15</v>
      </c>
      <c r="AH3600" s="90">
        <f t="shared" si="5682"/>
        <v>0</v>
      </c>
      <c r="AI3600" s="130">
        <f t="shared" si="5683"/>
        <v>0</v>
      </c>
      <c r="AJ3600" s="130">
        <f t="shared" si="5684"/>
        <v>0</v>
      </c>
      <c r="AK3600" s="130">
        <f t="shared" si="5685"/>
        <v>0</v>
      </c>
      <c r="AL3600" s="130">
        <f t="shared" si="5686"/>
        <v>0</v>
      </c>
      <c r="AM3600" s="359">
        <f t="shared" si="5687"/>
        <v>0</v>
      </c>
      <c r="AN3600" s="130">
        <f t="shared" si="5688"/>
        <v>0</v>
      </c>
      <c r="AO3600" s="130">
        <f t="shared" si="5689"/>
        <v>0</v>
      </c>
      <c r="AP3600" s="130">
        <f t="shared" si="5690"/>
        <v>0</v>
      </c>
      <c r="AQ3600" s="130">
        <f t="shared" si="5691"/>
        <v>0</v>
      </c>
      <c r="AR3600" s="359">
        <f t="shared" si="5692"/>
        <v>0</v>
      </c>
      <c r="AS3600" s="130">
        <f t="shared" si="5693"/>
        <v>0</v>
      </c>
      <c r="AT3600" s="130">
        <f t="shared" si="5694"/>
        <v>0</v>
      </c>
      <c r="AU3600" s="130">
        <f t="shared" si="5695"/>
        <v>0</v>
      </c>
      <c r="AV3600" s="130">
        <f t="shared" si="5696"/>
        <v>0</v>
      </c>
      <c r="AW3600" s="359">
        <f t="shared" si="5697"/>
        <v>0</v>
      </c>
      <c r="AX3600" s="130">
        <f t="shared" si="5698"/>
        <v>0</v>
      </c>
      <c r="AY3600" s="130">
        <f t="shared" si="5699"/>
        <v>0</v>
      </c>
      <c r="AZ3600" s="130">
        <f t="shared" si="5700"/>
        <v>0</v>
      </c>
      <c r="BA3600" s="130">
        <f t="shared" si="5701"/>
        <v>0</v>
      </c>
      <c r="BB3600" s="359">
        <f t="shared" si="5669"/>
        <v>0</v>
      </c>
      <c r="BC3600" s="130">
        <f t="shared" si="5702"/>
        <v>0</v>
      </c>
      <c r="BD3600" s="130">
        <f t="shared" si="5703"/>
        <v>0</v>
      </c>
      <c r="BE3600" s="130">
        <f t="shared" si="5704"/>
        <v>0</v>
      </c>
      <c r="BF3600" s="130">
        <f t="shared" si="5705"/>
        <v>0</v>
      </c>
      <c r="BG3600" s="359">
        <f t="shared" si="5670"/>
        <v>0</v>
      </c>
      <c r="BH3600" s="130">
        <f t="shared" si="5706"/>
        <v>0</v>
      </c>
      <c r="BI3600" s="130">
        <f t="shared" si="5707"/>
        <v>0</v>
      </c>
      <c r="BJ3600" s="130">
        <f t="shared" si="5708"/>
        <v>0</v>
      </c>
      <c r="BK3600" s="130">
        <f t="shared" si="5709"/>
        <v>0</v>
      </c>
      <c r="BL3600" s="359">
        <f t="shared" si="5671"/>
        <v>0</v>
      </c>
      <c r="BM3600" s="90">
        <f t="shared" si="5710"/>
        <v>0</v>
      </c>
      <c r="CO3600" s="186"/>
      <c r="CP3600" s="186"/>
      <c r="CQ3600" s="186"/>
      <c r="CR3600" s="186"/>
      <c r="CS3600" s="186"/>
      <c r="CT3600" s="186"/>
      <c r="CU3600" s="186"/>
      <c r="CV3600" s="186"/>
      <c r="CW3600" s="186"/>
      <c r="CX3600" s="186"/>
      <c r="CY3600" s="186"/>
      <c r="CZ3600" s="186"/>
      <c r="DA3600" s="186"/>
      <c r="DB3600" s="186"/>
    </row>
    <row r="3601" spans="1:106" ht="15" customHeight="1" x14ac:dyDescent="0.2">
      <c r="A3601" s="109"/>
      <c r="B3601" s="109"/>
      <c r="C3601" s="633"/>
      <c r="D3601" s="759"/>
      <c r="E3601" s="760"/>
      <c r="F3601" s="836"/>
      <c r="G3601" s="630" t="s">
        <v>475</v>
      </c>
      <c r="H3601" s="630"/>
      <c r="I3601" s="165"/>
      <c r="J3601" s="625" t="s">
        <v>458</v>
      </c>
      <c r="K3601" s="625"/>
      <c r="L3601" s="625"/>
      <c r="M3601" s="625"/>
      <c r="N3601" s="625"/>
      <c r="O3601" s="626"/>
      <c r="P3601" s="590"/>
      <c r="Q3601" s="591"/>
      <c r="R3601" s="590"/>
      <c r="S3601" s="591"/>
      <c r="T3601" s="590"/>
      <c r="U3601" s="591"/>
      <c r="V3601" s="206"/>
      <c r="W3601" s="206"/>
      <c r="X3601" s="206"/>
      <c r="Y3601" s="206"/>
      <c r="Z3601" s="206"/>
      <c r="AA3601" s="206"/>
      <c r="AB3601" s="206"/>
      <c r="AC3601" s="206"/>
      <c r="AD3601" s="206"/>
      <c r="AE3601" s="109"/>
      <c r="AG3601" s="130">
        <f t="shared" si="5681"/>
        <v>15</v>
      </c>
      <c r="AH3601" s="90">
        <f t="shared" si="5682"/>
        <v>0</v>
      </c>
      <c r="AI3601" s="130">
        <f t="shared" si="5683"/>
        <v>0</v>
      </c>
      <c r="AJ3601" s="130">
        <f t="shared" si="5684"/>
        <v>0</v>
      </c>
      <c r="AK3601" s="130">
        <f t="shared" si="5685"/>
        <v>0</v>
      </c>
      <c r="AL3601" s="130">
        <f t="shared" si="5686"/>
        <v>0</v>
      </c>
      <c r="AM3601" s="359">
        <f t="shared" si="5687"/>
        <v>0</v>
      </c>
      <c r="AN3601" s="130">
        <f t="shared" si="5688"/>
        <v>0</v>
      </c>
      <c r="AO3601" s="130">
        <f t="shared" si="5689"/>
        <v>0</v>
      </c>
      <c r="AP3601" s="130">
        <f t="shared" si="5690"/>
        <v>0</v>
      </c>
      <c r="AQ3601" s="130">
        <f t="shared" si="5691"/>
        <v>0</v>
      </c>
      <c r="AR3601" s="359">
        <f t="shared" si="5692"/>
        <v>0</v>
      </c>
      <c r="AS3601" s="130">
        <f t="shared" si="5693"/>
        <v>0</v>
      </c>
      <c r="AT3601" s="130">
        <f t="shared" si="5694"/>
        <v>0</v>
      </c>
      <c r="AU3601" s="130">
        <f t="shared" si="5695"/>
        <v>0</v>
      </c>
      <c r="AV3601" s="130">
        <f t="shared" si="5696"/>
        <v>0</v>
      </c>
      <c r="AW3601" s="359">
        <f t="shared" si="5697"/>
        <v>0</v>
      </c>
      <c r="AX3601" s="130">
        <f t="shared" si="5698"/>
        <v>0</v>
      </c>
      <c r="AY3601" s="130">
        <f t="shared" si="5699"/>
        <v>0</v>
      </c>
      <c r="AZ3601" s="130">
        <f t="shared" si="5700"/>
        <v>0</v>
      </c>
      <c r="BA3601" s="130">
        <f t="shared" si="5701"/>
        <v>0</v>
      </c>
      <c r="BB3601" s="359">
        <f t="shared" si="5669"/>
        <v>0</v>
      </c>
      <c r="BC3601" s="130">
        <f t="shared" si="5702"/>
        <v>0</v>
      </c>
      <c r="BD3601" s="130">
        <f t="shared" si="5703"/>
        <v>0</v>
      </c>
      <c r="BE3601" s="130">
        <f t="shared" si="5704"/>
        <v>0</v>
      </c>
      <c r="BF3601" s="130">
        <f t="shared" si="5705"/>
        <v>0</v>
      </c>
      <c r="BG3601" s="359">
        <f t="shared" si="5670"/>
        <v>0</v>
      </c>
      <c r="BH3601" s="130">
        <f t="shared" si="5706"/>
        <v>0</v>
      </c>
      <c r="BI3601" s="130">
        <f t="shared" si="5707"/>
        <v>0</v>
      </c>
      <c r="BJ3601" s="130">
        <f t="shared" si="5708"/>
        <v>0</v>
      </c>
      <c r="BK3601" s="130">
        <f t="shared" si="5709"/>
        <v>0</v>
      </c>
      <c r="BL3601" s="359">
        <f t="shared" si="5671"/>
        <v>0</v>
      </c>
      <c r="BM3601" s="90">
        <f t="shared" si="5710"/>
        <v>0</v>
      </c>
      <c r="CO3601" s="186"/>
      <c r="CP3601" s="186"/>
      <c r="CQ3601" s="186"/>
      <c r="CR3601" s="186"/>
      <c r="CS3601" s="186"/>
      <c r="CT3601" s="186"/>
      <c r="CU3601" s="186"/>
      <c r="CV3601" s="186"/>
      <c r="CW3601" s="186"/>
      <c r="CX3601" s="186"/>
      <c r="CY3601" s="186"/>
      <c r="CZ3601" s="186"/>
      <c r="DA3601" s="186"/>
      <c r="DB3601" s="186"/>
    </row>
    <row r="3602" spans="1:106" ht="15" customHeight="1" x14ac:dyDescent="0.2">
      <c r="A3602" s="109"/>
      <c r="B3602" s="109"/>
      <c r="C3602" s="633"/>
      <c r="D3602" s="759"/>
      <c r="E3602" s="760"/>
      <c r="F3602" s="836"/>
      <c r="G3602" s="630" t="s">
        <v>476</v>
      </c>
      <c r="H3602" s="630"/>
      <c r="I3602" s="165"/>
      <c r="J3602" s="625" t="s">
        <v>459</v>
      </c>
      <c r="K3602" s="625"/>
      <c r="L3602" s="625"/>
      <c r="M3602" s="625"/>
      <c r="N3602" s="625"/>
      <c r="O3602" s="626"/>
      <c r="P3602" s="590"/>
      <c r="Q3602" s="591"/>
      <c r="R3602" s="590"/>
      <c r="S3602" s="591"/>
      <c r="T3602" s="590"/>
      <c r="U3602" s="591"/>
      <c r="V3602" s="206"/>
      <c r="W3602" s="206"/>
      <c r="X3602" s="206"/>
      <c r="Y3602" s="206"/>
      <c r="Z3602" s="206"/>
      <c r="AA3602" s="206"/>
      <c r="AB3602" s="206"/>
      <c r="AC3602" s="206"/>
      <c r="AD3602" s="206"/>
      <c r="AE3602" s="109"/>
      <c r="AG3602" s="130">
        <f t="shared" si="5681"/>
        <v>15</v>
      </c>
      <c r="AH3602" s="90">
        <f t="shared" si="5682"/>
        <v>0</v>
      </c>
      <c r="AI3602" s="130">
        <f t="shared" si="5683"/>
        <v>0</v>
      </c>
      <c r="AJ3602" s="130">
        <f t="shared" si="5684"/>
        <v>0</v>
      </c>
      <c r="AK3602" s="130">
        <f t="shared" si="5685"/>
        <v>0</v>
      </c>
      <c r="AL3602" s="130">
        <f t="shared" si="5686"/>
        <v>0</v>
      </c>
      <c r="AM3602" s="359">
        <f t="shared" si="5687"/>
        <v>0</v>
      </c>
      <c r="AN3602" s="130">
        <f t="shared" si="5688"/>
        <v>0</v>
      </c>
      <c r="AO3602" s="130">
        <f t="shared" si="5689"/>
        <v>0</v>
      </c>
      <c r="AP3602" s="130">
        <f t="shared" si="5690"/>
        <v>0</v>
      </c>
      <c r="AQ3602" s="130">
        <f t="shared" si="5691"/>
        <v>0</v>
      </c>
      <c r="AR3602" s="359">
        <f t="shared" si="5692"/>
        <v>0</v>
      </c>
      <c r="AS3602" s="130">
        <f t="shared" si="5693"/>
        <v>0</v>
      </c>
      <c r="AT3602" s="130">
        <f t="shared" si="5694"/>
        <v>0</v>
      </c>
      <c r="AU3602" s="130">
        <f t="shared" si="5695"/>
        <v>0</v>
      </c>
      <c r="AV3602" s="130">
        <f t="shared" si="5696"/>
        <v>0</v>
      </c>
      <c r="AW3602" s="359">
        <f t="shared" si="5697"/>
        <v>0</v>
      </c>
      <c r="AX3602" s="130">
        <f t="shared" si="5698"/>
        <v>0</v>
      </c>
      <c r="AY3602" s="130">
        <f t="shared" si="5699"/>
        <v>0</v>
      </c>
      <c r="AZ3602" s="130">
        <f t="shared" si="5700"/>
        <v>0</v>
      </c>
      <c r="BA3602" s="130">
        <f t="shared" si="5701"/>
        <v>0</v>
      </c>
      <c r="BB3602" s="359">
        <f t="shared" si="5669"/>
        <v>0</v>
      </c>
      <c r="BC3602" s="130">
        <f t="shared" si="5702"/>
        <v>0</v>
      </c>
      <c r="BD3602" s="130">
        <f t="shared" si="5703"/>
        <v>0</v>
      </c>
      <c r="BE3602" s="130">
        <f t="shared" si="5704"/>
        <v>0</v>
      </c>
      <c r="BF3602" s="130">
        <f t="shared" si="5705"/>
        <v>0</v>
      </c>
      <c r="BG3602" s="359">
        <f t="shared" si="5670"/>
        <v>0</v>
      </c>
      <c r="BH3602" s="130">
        <f t="shared" si="5706"/>
        <v>0</v>
      </c>
      <c r="BI3602" s="130">
        <f t="shared" si="5707"/>
        <v>0</v>
      </c>
      <c r="BJ3602" s="130">
        <f t="shared" si="5708"/>
        <v>0</v>
      </c>
      <c r="BK3602" s="130">
        <f t="shared" si="5709"/>
        <v>0</v>
      </c>
      <c r="BL3602" s="359">
        <f t="shared" si="5671"/>
        <v>0</v>
      </c>
      <c r="BM3602" s="90">
        <f t="shared" si="5710"/>
        <v>0</v>
      </c>
      <c r="BO3602" s="246" t="s">
        <v>2104</v>
      </c>
      <c r="BP3602" s="246" t="s">
        <v>2048</v>
      </c>
      <c r="BQ3602" s="246" t="s">
        <v>2049</v>
      </c>
      <c r="BR3602" s="246" t="s">
        <v>84</v>
      </c>
      <c r="BS3602" s="246" t="s">
        <v>2048</v>
      </c>
      <c r="BT3602" s="246" t="s">
        <v>2049</v>
      </c>
      <c r="BU3602" s="246" t="s">
        <v>84</v>
      </c>
      <c r="BV3602" s="246" t="s">
        <v>2048</v>
      </c>
      <c r="BW3602" s="246" t="s">
        <v>2049</v>
      </c>
      <c r="BX3602" s="246" t="s">
        <v>84</v>
      </c>
      <c r="BY3602" s="246" t="s">
        <v>2048</v>
      </c>
      <c r="BZ3602" s="246" t="s">
        <v>2049</v>
      </c>
      <c r="CO3602" s="186"/>
      <c r="CP3602" s="186"/>
      <c r="CQ3602" s="186"/>
      <c r="CR3602" s="186"/>
      <c r="CS3602" s="186"/>
      <c r="CT3602" s="186"/>
      <c r="CU3602" s="186"/>
      <c r="CV3602" s="186"/>
      <c r="CW3602" s="186"/>
      <c r="CX3602" s="186"/>
      <c r="CY3602" s="186"/>
      <c r="CZ3602" s="186"/>
      <c r="DA3602" s="186"/>
      <c r="DB3602" s="186"/>
    </row>
    <row r="3603" spans="1:106" ht="24" customHeight="1" x14ac:dyDescent="0.2">
      <c r="A3603" s="109"/>
      <c r="B3603" s="109"/>
      <c r="C3603" s="633"/>
      <c r="D3603" s="759"/>
      <c r="E3603" s="760"/>
      <c r="F3603" s="836"/>
      <c r="G3603" s="629" t="s">
        <v>477</v>
      </c>
      <c r="H3603" s="629"/>
      <c r="I3603" s="587" t="s">
        <v>478</v>
      </c>
      <c r="J3603" s="588"/>
      <c r="K3603" s="588"/>
      <c r="L3603" s="588"/>
      <c r="M3603" s="588"/>
      <c r="N3603" s="588"/>
      <c r="O3603" s="589"/>
      <c r="P3603" s="590"/>
      <c r="Q3603" s="591"/>
      <c r="R3603" s="590"/>
      <c r="S3603" s="591"/>
      <c r="T3603" s="590"/>
      <c r="U3603" s="591"/>
      <c r="V3603" s="206"/>
      <c r="W3603" s="206"/>
      <c r="X3603" s="206"/>
      <c r="Y3603" s="206"/>
      <c r="Z3603" s="206"/>
      <c r="AA3603" s="206"/>
      <c r="AB3603" s="206"/>
      <c r="AC3603" s="206"/>
      <c r="AD3603" s="206"/>
      <c r="AE3603" s="109"/>
      <c r="AG3603" s="178">
        <f t="shared" si="5681"/>
        <v>15</v>
      </c>
      <c r="AH3603" s="90">
        <f t="shared" si="5682"/>
        <v>0</v>
      </c>
      <c r="AI3603" s="178">
        <f t="shared" si="5683"/>
        <v>0</v>
      </c>
      <c r="AJ3603" s="178">
        <f t="shared" si="5684"/>
        <v>0</v>
      </c>
      <c r="AK3603" s="178">
        <f t="shared" si="5685"/>
        <v>0</v>
      </c>
      <c r="AL3603" s="130">
        <f t="shared" si="5686"/>
        <v>0</v>
      </c>
      <c r="AM3603" s="359">
        <f t="shared" si="5687"/>
        <v>0</v>
      </c>
      <c r="AN3603" s="178">
        <f t="shared" si="5688"/>
        <v>0</v>
      </c>
      <c r="AO3603" s="178">
        <f t="shared" si="5689"/>
        <v>0</v>
      </c>
      <c r="AP3603" s="178">
        <f t="shared" si="5690"/>
        <v>0</v>
      </c>
      <c r="AQ3603" s="178">
        <f t="shared" si="5691"/>
        <v>0</v>
      </c>
      <c r="AR3603" s="359">
        <f t="shared" si="5692"/>
        <v>0</v>
      </c>
      <c r="AS3603" s="178">
        <f t="shared" si="5693"/>
        <v>0</v>
      </c>
      <c r="AT3603" s="178">
        <f t="shared" si="5694"/>
        <v>0</v>
      </c>
      <c r="AU3603" s="178">
        <f t="shared" si="5695"/>
        <v>0</v>
      </c>
      <c r="AV3603" s="178">
        <f t="shared" si="5696"/>
        <v>0</v>
      </c>
      <c r="AW3603" s="359">
        <f t="shared" si="5697"/>
        <v>0</v>
      </c>
      <c r="AX3603" s="178">
        <f t="shared" si="5698"/>
        <v>0</v>
      </c>
      <c r="AY3603" s="178">
        <f t="shared" si="5699"/>
        <v>0</v>
      </c>
      <c r="AZ3603" s="178">
        <f t="shared" si="5700"/>
        <v>0</v>
      </c>
      <c r="BA3603" s="178">
        <f t="shared" si="5701"/>
        <v>0</v>
      </c>
      <c r="BB3603" s="359">
        <f t="shared" si="5669"/>
        <v>0</v>
      </c>
      <c r="BC3603" s="178">
        <f t="shared" si="5702"/>
        <v>0</v>
      </c>
      <c r="BD3603" s="178">
        <f t="shared" si="5703"/>
        <v>0</v>
      </c>
      <c r="BE3603" s="178">
        <f t="shared" si="5704"/>
        <v>0</v>
      </c>
      <c r="BF3603" s="178">
        <f t="shared" si="5705"/>
        <v>0</v>
      </c>
      <c r="BG3603" s="359">
        <f t="shared" si="5670"/>
        <v>0</v>
      </c>
      <c r="BH3603" s="178">
        <f t="shared" si="5706"/>
        <v>0</v>
      </c>
      <c r="BI3603" s="178">
        <f t="shared" si="5707"/>
        <v>0</v>
      </c>
      <c r="BJ3603" s="178">
        <f t="shared" si="5708"/>
        <v>0</v>
      </c>
      <c r="BK3603" s="178">
        <f t="shared" si="5709"/>
        <v>0</v>
      </c>
      <c r="BL3603" s="359">
        <f t="shared" si="5671"/>
        <v>0</v>
      </c>
      <c r="BM3603" s="186">
        <f t="shared" si="5710"/>
        <v>0</v>
      </c>
      <c r="BN3603" s="186" t="s">
        <v>2077</v>
      </c>
      <c r="BO3603" s="178">
        <f t="shared" ref="BO3603:BZ3603" si="5888">IF($AG$3546=$AH$3546,0,IF(
OR(
AND(BO3607=0,BO3606&gt;0),
AND(BO3607="NS",BO3605&gt;0),
AND(BO3607="NS",BO3605=0,BO3606=0)),1,
IF(OR(
AND(BO3606&gt;=2,BO3605&lt;BO3607),
AND(BO3607="NS",BO3605=0,BO3606&gt;0),
BO3607=BO3605,
AND(BO3607="NA",BO3606=0,BO3605=0,BO3604&gt;0)),0,1)))</f>
        <v>0</v>
      </c>
      <c r="BP3603" s="178">
        <f t="shared" si="5888"/>
        <v>0</v>
      </c>
      <c r="BQ3603" s="178">
        <f t="shared" si="5888"/>
        <v>0</v>
      </c>
      <c r="BR3603" s="178">
        <f t="shared" si="5888"/>
        <v>0</v>
      </c>
      <c r="BS3603" s="178">
        <f t="shared" si="5888"/>
        <v>0</v>
      </c>
      <c r="BT3603" s="178">
        <f t="shared" si="5888"/>
        <v>0</v>
      </c>
      <c r="BU3603" s="178">
        <f t="shared" si="5888"/>
        <v>0</v>
      </c>
      <c r="BV3603" s="178">
        <f t="shared" si="5888"/>
        <v>0</v>
      </c>
      <c r="BW3603" s="178">
        <f t="shared" si="5888"/>
        <v>0</v>
      </c>
      <c r="BX3603" s="178">
        <f t="shared" si="5888"/>
        <v>0</v>
      </c>
      <c r="BY3603" s="178">
        <f t="shared" si="5888"/>
        <v>0</v>
      </c>
      <c r="BZ3603" s="178">
        <f t="shared" si="5888"/>
        <v>0</v>
      </c>
      <c r="CA3603" s="186">
        <f>SUM(BO3603:BZ3603)</f>
        <v>0</v>
      </c>
      <c r="CO3603" s="186"/>
      <c r="CP3603" s="186"/>
      <c r="CQ3603" s="186"/>
      <c r="CR3603" s="186"/>
      <c r="CS3603" s="186"/>
      <c r="CT3603" s="186"/>
      <c r="CU3603" s="186"/>
      <c r="CV3603" s="186"/>
      <c r="CW3603" s="186"/>
      <c r="CX3603" s="186"/>
      <c r="CY3603" s="186"/>
      <c r="CZ3603" s="186"/>
      <c r="DA3603" s="186"/>
      <c r="DB3603" s="186"/>
    </row>
    <row r="3604" spans="1:106" ht="24" customHeight="1" x14ac:dyDescent="0.2">
      <c r="A3604" s="109"/>
      <c r="B3604" s="109"/>
      <c r="C3604" s="633"/>
      <c r="D3604" s="759"/>
      <c r="E3604" s="760"/>
      <c r="F3604" s="836"/>
      <c r="G3604" s="581" t="s">
        <v>479</v>
      </c>
      <c r="H3604" s="581"/>
      <c r="I3604" s="165"/>
      <c r="J3604" s="625" t="s">
        <v>483</v>
      </c>
      <c r="K3604" s="625"/>
      <c r="L3604" s="625"/>
      <c r="M3604" s="625"/>
      <c r="N3604" s="625"/>
      <c r="O3604" s="626"/>
      <c r="P3604" s="590"/>
      <c r="Q3604" s="591"/>
      <c r="R3604" s="590"/>
      <c r="S3604" s="591"/>
      <c r="T3604" s="590"/>
      <c r="U3604" s="591"/>
      <c r="V3604" s="206"/>
      <c r="W3604" s="206"/>
      <c r="X3604" s="206"/>
      <c r="Y3604" s="206"/>
      <c r="Z3604" s="206"/>
      <c r="AA3604" s="206"/>
      <c r="AB3604" s="206"/>
      <c r="AC3604" s="206"/>
      <c r="AD3604" s="206"/>
      <c r="AE3604" s="109"/>
      <c r="AG3604" s="130">
        <f t="shared" si="5681"/>
        <v>15</v>
      </c>
      <c r="AH3604" s="90">
        <f t="shared" si="5682"/>
        <v>0</v>
      </c>
      <c r="AI3604" s="130">
        <f t="shared" si="5683"/>
        <v>0</v>
      </c>
      <c r="AJ3604" s="130">
        <f t="shared" si="5684"/>
        <v>0</v>
      </c>
      <c r="AK3604" s="130">
        <f t="shared" si="5685"/>
        <v>0</v>
      </c>
      <c r="AL3604" s="130">
        <f t="shared" si="5686"/>
        <v>0</v>
      </c>
      <c r="AM3604" s="359">
        <f t="shared" si="5687"/>
        <v>0</v>
      </c>
      <c r="AN3604" s="130">
        <f t="shared" si="5688"/>
        <v>0</v>
      </c>
      <c r="AO3604" s="130">
        <f t="shared" si="5689"/>
        <v>0</v>
      </c>
      <c r="AP3604" s="130">
        <f t="shared" si="5690"/>
        <v>0</v>
      </c>
      <c r="AQ3604" s="130">
        <f t="shared" si="5691"/>
        <v>0</v>
      </c>
      <c r="AR3604" s="359">
        <f t="shared" si="5692"/>
        <v>0</v>
      </c>
      <c r="AS3604" s="130">
        <f t="shared" si="5693"/>
        <v>0</v>
      </c>
      <c r="AT3604" s="130">
        <f t="shared" si="5694"/>
        <v>0</v>
      </c>
      <c r="AU3604" s="130">
        <f t="shared" si="5695"/>
        <v>0</v>
      </c>
      <c r="AV3604" s="130">
        <f t="shared" si="5696"/>
        <v>0</v>
      </c>
      <c r="AW3604" s="359">
        <f t="shared" si="5697"/>
        <v>0</v>
      </c>
      <c r="AX3604" s="130">
        <f t="shared" si="5698"/>
        <v>0</v>
      </c>
      <c r="AY3604" s="130">
        <f t="shared" si="5699"/>
        <v>0</v>
      </c>
      <c r="AZ3604" s="130">
        <f t="shared" si="5700"/>
        <v>0</v>
      </c>
      <c r="BA3604" s="130">
        <f t="shared" si="5701"/>
        <v>0</v>
      </c>
      <c r="BB3604" s="359">
        <f t="shared" si="5669"/>
        <v>0</v>
      </c>
      <c r="BC3604" s="130">
        <f t="shared" si="5702"/>
        <v>0</v>
      </c>
      <c r="BD3604" s="130">
        <f t="shared" si="5703"/>
        <v>0</v>
      </c>
      <c r="BE3604" s="130">
        <f t="shared" si="5704"/>
        <v>0</v>
      </c>
      <c r="BF3604" s="130">
        <f t="shared" si="5705"/>
        <v>0</v>
      </c>
      <c r="BG3604" s="359">
        <f t="shared" si="5670"/>
        <v>0</v>
      </c>
      <c r="BH3604" s="130">
        <f t="shared" si="5706"/>
        <v>0</v>
      </c>
      <c r="BI3604" s="130">
        <f t="shared" si="5707"/>
        <v>0</v>
      </c>
      <c r="BJ3604" s="130">
        <f t="shared" si="5708"/>
        <v>0</v>
      </c>
      <c r="BK3604" s="130">
        <f t="shared" si="5709"/>
        <v>0</v>
      </c>
      <c r="BL3604" s="359">
        <f t="shared" si="5671"/>
        <v>0</v>
      </c>
      <c r="BM3604" s="90">
        <f t="shared" si="5710"/>
        <v>0</v>
      </c>
      <c r="BN3604" s="90" t="s">
        <v>2058</v>
      </c>
      <c r="BO3604" s="90">
        <f>COUNTIF(P3604:Q3607,"NA")</f>
        <v>0</v>
      </c>
      <c r="BP3604" s="90">
        <f>COUNTIF(R3604:S3607,"NA")</f>
        <v>0</v>
      </c>
      <c r="BQ3604" s="90">
        <f>COUNTIF(T3604:U3607,"NA")</f>
        <v>0</v>
      </c>
      <c r="BR3604" s="90">
        <f t="shared" ref="BR3604:BZ3604" si="5889">COUNTIF(V3604:V3607,"NA")</f>
        <v>0</v>
      </c>
      <c r="BS3604" s="90">
        <f t="shared" si="5889"/>
        <v>0</v>
      </c>
      <c r="BT3604" s="90">
        <f t="shared" si="5889"/>
        <v>0</v>
      </c>
      <c r="BU3604" s="90">
        <f t="shared" si="5889"/>
        <v>0</v>
      </c>
      <c r="BV3604" s="90">
        <f t="shared" si="5889"/>
        <v>0</v>
      </c>
      <c r="BW3604" s="90">
        <f t="shared" si="5889"/>
        <v>0</v>
      </c>
      <c r="BX3604" s="90">
        <f t="shared" si="5889"/>
        <v>0</v>
      </c>
      <c r="BY3604" s="90">
        <f t="shared" si="5889"/>
        <v>0</v>
      </c>
      <c r="BZ3604" s="90">
        <f t="shared" si="5889"/>
        <v>0</v>
      </c>
      <c r="CO3604" s="186"/>
      <c r="CP3604" s="186"/>
      <c r="CQ3604" s="186"/>
      <c r="CR3604" s="186"/>
      <c r="CS3604" s="186"/>
      <c r="CT3604" s="186"/>
      <c r="CU3604" s="186"/>
      <c r="CV3604" s="186"/>
      <c r="CW3604" s="186"/>
      <c r="CX3604" s="186"/>
      <c r="CY3604" s="186"/>
      <c r="CZ3604" s="186"/>
      <c r="DA3604" s="186"/>
      <c r="DB3604" s="186"/>
    </row>
    <row r="3605" spans="1:106" ht="24" customHeight="1" x14ac:dyDescent="0.2">
      <c r="A3605" s="109"/>
      <c r="B3605" s="109"/>
      <c r="C3605" s="633"/>
      <c r="D3605" s="759"/>
      <c r="E3605" s="760"/>
      <c r="F3605" s="836"/>
      <c r="G3605" s="581" t="s">
        <v>480</v>
      </c>
      <c r="H3605" s="581"/>
      <c r="I3605" s="165"/>
      <c r="J3605" s="625" t="s">
        <v>484</v>
      </c>
      <c r="K3605" s="625"/>
      <c r="L3605" s="625"/>
      <c r="M3605" s="625"/>
      <c r="N3605" s="625"/>
      <c r="O3605" s="626"/>
      <c r="P3605" s="590"/>
      <c r="Q3605" s="591"/>
      <c r="R3605" s="590"/>
      <c r="S3605" s="591"/>
      <c r="T3605" s="590"/>
      <c r="U3605" s="591"/>
      <c r="V3605" s="206"/>
      <c r="W3605" s="206"/>
      <c r="X3605" s="206"/>
      <c r="Y3605" s="206"/>
      <c r="Z3605" s="206"/>
      <c r="AA3605" s="206"/>
      <c r="AB3605" s="206"/>
      <c r="AC3605" s="206"/>
      <c r="AD3605" s="206"/>
      <c r="AE3605" s="109"/>
      <c r="AG3605" s="130">
        <f t="shared" si="5681"/>
        <v>15</v>
      </c>
      <c r="AH3605" s="90">
        <f t="shared" si="5682"/>
        <v>0</v>
      </c>
      <c r="AI3605" s="130">
        <f t="shared" si="5683"/>
        <v>0</v>
      </c>
      <c r="AJ3605" s="130">
        <f t="shared" si="5684"/>
        <v>0</v>
      </c>
      <c r="AK3605" s="130">
        <f t="shared" si="5685"/>
        <v>0</v>
      </c>
      <c r="AL3605" s="130">
        <f t="shared" si="5686"/>
        <v>0</v>
      </c>
      <c r="AM3605" s="359">
        <f t="shared" si="5687"/>
        <v>0</v>
      </c>
      <c r="AN3605" s="130">
        <f t="shared" si="5688"/>
        <v>0</v>
      </c>
      <c r="AO3605" s="130">
        <f t="shared" si="5689"/>
        <v>0</v>
      </c>
      <c r="AP3605" s="130">
        <f t="shared" si="5690"/>
        <v>0</v>
      </c>
      <c r="AQ3605" s="130">
        <f t="shared" si="5691"/>
        <v>0</v>
      </c>
      <c r="AR3605" s="359">
        <f t="shared" si="5692"/>
        <v>0</v>
      </c>
      <c r="AS3605" s="130">
        <f t="shared" si="5693"/>
        <v>0</v>
      </c>
      <c r="AT3605" s="130">
        <f t="shared" si="5694"/>
        <v>0</v>
      </c>
      <c r="AU3605" s="130">
        <f t="shared" si="5695"/>
        <v>0</v>
      </c>
      <c r="AV3605" s="130">
        <f t="shared" si="5696"/>
        <v>0</v>
      </c>
      <c r="AW3605" s="359">
        <f t="shared" si="5697"/>
        <v>0</v>
      </c>
      <c r="AX3605" s="130">
        <f t="shared" si="5698"/>
        <v>0</v>
      </c>
      <c r="AY3605" s="130">
        <f t="shared" si="5699"/>
        <v>0</v>
      </c>
      <c r="AZ3605" s="130">
        <f t="shared" si="5700"/>
        <v>0</v>
      </c>
      <c r="BA3605" s="130">
        <f t="shared" si="5701"/>
        <v>0</v>
      </c>
      <c r="BB3605" s="359">
        <f t="shared" si="5669"/>
        <v>0</v>
      </c>
      <c r="BC3605" s="130">
        <f t="shared" si="5702"/>
        <v>0</v>
      </c>
      <c r="BD3605" s="130">
        <f t="shared" si="5703"/>
        <v>0</v>
      </c>
      <c r="BE3605" s="130">
        <f t="shared" si="5704"/>
        <v>0</v>
      </c>
      <c r="BF3605" s="130">
        <f t="shared" si="5705"/>
        <v>0</v>
      </c>
      <c r="BG3605" s="359">
        <f t="shared" si="5670"/>
        <v>0</v>
      </c>
      <c r="BH3605" s="130">
        <f t="shared" si="5706"/>
        <v>0</v>
      </c>
      <c r="BI3605" s="130">
        <f t="shared" si="5707"/>
        <v>0</v>
      </c>
      <c r="BJ3605" s="130">
        <f t="shared" si="5708"/>
        <v>0</v>
      </c>
      <c r="BK3605" s="130">
        <f t="shared" si="5709"/>
        <v>0</v>
      </c>
      <c r="BL3605" s="359">
        <f t="shared" si="5671"/>
        <v>0</v>
      </c>
      <c r="BM3605" s="90">
        <f t="shared" si="5710"/>
        <v>0</v>
      </c>
      <c r="BN3605" s="90" t="s">
        <v>2078</v>
      </c>
      <c r="BO3605" s="90">
        <f>SUM(P3604:Q3607)</f>
        <v>0</v>
      </c>
      <c r="BP3605" s="90">
        <f>SUM(R3604:S3607)</f>
        <v>0</v>
      </c>
      <c r="BQ3605" s="90">
        <f>SUM(T3604:U3607)</f>
        <v>0</v>
      </c>
      <c r="BR3605" s="90">
        <f t="shared" ref="BR3605:BZ3605" si="5890">SUM(V3604:V3607)</f>
        <v>0</v>
      </c>
      <c r="BS3605" s="90">
        <f t="shared" si="5890"/>
        <v>0</v>
      </c>
      <c r="BT3605" s="90">
        <f t="shared" si="5890"/>
        <v>0</v>
      </c>
      <c r="BU3605" s="90">
        <f t="shared" si="5890"/>
        <v>0</v>
      </c>
      <c r="BV3605" s="90">
        <f t="shared" si="5890"/>
        <v>0</v>
      </c>
      <c r="BW3605" s="90">
        <f t="shared" si="5890"/>
        <v>0</v>
      </c>
      <c r="BX3605" s="90">
        <f t="shared" si="5890"/>
        <v>0</v>
      </c>
      <c r="BY3605" s="90">
        <f t="shared" si="5890"/>
        <v>0</v>
      </c>
      <c r="BZ3605" s="90">
        <f t="shared" si="5890"/>
        <v>0</v>
      </c>
      <c r="CO3605" s="186"/>
      <c r="CP3605" s="186"/>
      <c r="CQ3605" s="186"/>
      <c r="CR3605" s="186"/>
      <c r="CS3605" s="186"/>
      <c r="CT3605" s="186"/>
      <c r="CU3605" s="186"/>
      <c r="CV3605" s="186"/>
      <c r="CW3605" s="186"/>
      <c r="CX3605" s="186"/>
      <c r="CY3605" s="186"/>
      <c r="CZ3605" s="186"/>
      <c r="DA3605" s="186"/>
      <c r="DB3605" s="186"/>
    </row>
    <row r="3606" spans="1:106" ht="24" customHeight="1" x14ac:dyDescent="0.2">
      <c r="A3606" s="109"/>
      <c r="B3606" s="109"/>
      <c r="C3606" s="633"/>
      <c r="D3606" s="759"/>
      <c r="E3606" s="760"/>
      <c r="F3606" s="836"/>
      <c r="G3606" s="581" t="s">
        <v>481</v>
      </c>
      <c r="H3606" s="581"/>
      <c r="I3606" s="165"/>
      <c r="J3606" s="625" t="s">
        <v>485</v>
      </c>
      <c r="K3606" s="625"/>
      <c r="L3606" s="625"/>
      <c r="M3606" s="625"/>
      <c r="N3606" s="625"/>
      <c r="O3606" s="626"/>
      <c r="P3606" s="590"/>
      <c r="Q3606" s="591"/>
      <c r="R3606" s="590"/>
      <c r="S3606" s="591"/>
      <c r="T3606" s="590"/>
      <c r="U3606" s="591"/>
      <c r="V3606" s="206"/>
      <c r="W3606" s="206"/>
      <c r="X3606" s="206"/>
      <c r="Y3606" s="206"/>
      <c r="Z3606" s="206"/>
      <c r="AA3606" s="206"/>
      <c r="AB3606" s="206"/>
      <c r="AC3606" s="206"/>
      <c r="AD3606" s="206"/>
      <c r="AE3606" s="109"/>
      <c r="AG3606" s="130">
        <f t="shared" si="5681"/>
        <v>15</v>
      </c>
      <c r="AH3606" s="90">
        <f t="shared" si="5682"/>
        <v>0</v>
      </c>
      <c r="AI3606" s="130">
        <f t="shared" si="5683"/>
        <v>0</v>
      </c>
      <c r="AJ3606" s="130">
        <f t="shared" si="5684"/>
        <v>0</v>
      </c>
      <c r="AK3606" s="130">
        <f t="shared" si="5685"/>
        <v>0</v>
      </c>
      <c r="AL3606" s="130">
        <f t="shared" si="5686"/>
        <v>0</v>
      </c>
      <c r="AM3606" s="359">
        <f t="shared" si="5687"/>
        <v>0</v>
      </c>
      <c r="AN3606" s="130">
        <f t="shared" si="5688"/>
        <v>0</v>
      </c>
      <c r="AO3606" s="130">
        <f t="shared" si="5689"/>
        <v>0</v>
      </c>
      <c r="AP3606" s="130">
        <f t="shared" si="5690"/>
        <v>0</v>
      </c>
      <c r="AQ3606" s="130">
        <f t="shared" si="5691"/>
        <v>0</v>
      </c>
      <c r="AR3606" s="359">
        <f t="shared" si="5692"/>
        <v>0</v>
      </c>
      <c r="AS3606" s="130">
        <f t="shared" si="5693"/>
        <v>0</v>
      </c>
      <c r="AT3606" s="130">
        <f t="shared" si="5694"/>
        <v>0</v>
      </c>
      <c r="AU3606" s="130">
        <f t="shared" si="5695"/>
        <v>0</v>
      </c>
      <c r="AV3606" s="130">
        <f t="shared" si="5696"/>
        <v>0</v>
      </c>
      <c r="AW3606" s="359">
        <f t="shared" si="5697"/>
        <v>0</v>
      </c>
      <c r="AX3606" s="130">
        <f t="shared" si="5698"/>
        <v>0</v>
      </c>
      <c r="AY3606" s="130">
        <f t="shared" si="5699"/>
        <v>0</v>
      </c>
      <c r="AZ3606" s="130">
        <f t="shared" si="5700"/>
        <v>0</v>
      </c>
      <c r="BA3606" s="130">
        <f t="shared" si="5701"/>
        <v>0</v>
      </c>
      <c r="BB3606" s="359">
        <f t="shared" si="5669"/>
        <v>0</v>
      </c>
      <c r="BC3606" s="130">
        <f t="shared" si="5702"/>
        <v>0</v>
      </c>
      <c r="BD3606" s="130">
        <f t="shared" si="5703"/>
        <v>0</v>
      </c>
      <c r="BE3606" s="130">
        <f t="shared" si="5704"/>
        <v>0</v>
      </c>
      <c r="BF3606" s="130">
        <f t="shared" si="5705"/>
        <v>0</v>
      </c>
      <c r="BG3606" s="359">
        <f t="shared" si="5670"/>
        <v>0</v>
      </c>
      <c r="BH3606" s="130">
        <f t="shared" si="5706"/>
        <v>0</v>
      </c>
      <c r="BI3606" s="130">
        <f t="shared" si="5707"/>
        <v>0</v>
      </c>
      <c r="BJ3606" s="130">
        <f t="shared" si="5708"/>
        <v>0</v>
      </c>
      <c r="BK3606" s="130">
        <f t="shared" si="5709"/>
        <v>0</v>
      </c>
      <c r="BL3606" s="359">
        <f t="shared" si="5671"/>
        <v>0</v>
      </c>
      <c r="BM3606" s="90">
        <f t="shared" si="5710"/>
        <v>0</v>
      </c>
      <c r="BN3606" s="90" t="s">
        <v>2029</v>
      </c>
      <c r="BO3606" s="90">
        <f>COUNTIF(P3604:Q3607,"NS")</f>
        <v>0</v>
      </c>
      <c r="BP3606" s="90">
        <f>COUNTIF(R3604:S3607,"NS")</f>
        <v>0</v>
      </c>
      <c r="BQ3606" s="90">
        <f>COUNTIF(T3604:U3607,"NS")</f>
        <v>0</v>
      </c>
      <c r="BR3606" s="90">
        <f t="shared" ref="BR3606:BZ3606" si="5891">COUNTIF(V3604:V3607,"NS")</f>
        <v>0</v>
      </c>
      <c r="BS3606" s="90">
        <f t="shared" si="5891"/>
        <v>0</v>
      </c>
      <c r="BT3606" s="90">
        <f t="shared" si="5891"/>
        <v>0</v>
      </c>
      <c r="BU3606" s="90">
        <f t="shared" si="5891"/>
        <v>0</v>
      </c>
      <c r="BV3606" s="90">
        <f t="shared" si="5891"/>
        <v>0</v>
      </c>
      <c r="BW3606" s="90">
        <f t="shared" si="5891"/>
        <v>0</v>
      </c>
      <c r="BX3606" s="90">
        <f t="shared" si="5891"/>
        <v>0</v>
      </c>
      <c r="BY3606" s="90">
        <f t="shared" si="5891"/>
        <v>0</v>
      </c>
      <c r="BZ3606" s="90">
        <f t="shared" si="5891"/>
        <v>0</v>
      </c>
      <c r="CO3606" s="186"/>
      <c r="CP3606" s="186"/>
      <c r="CQ3606" s="186"/>
      <c r="CR3606" s="186"/>
      <c r="CS3606" s="186"/>
      <c r="CT3606" s="186"/>
      <c r="CU3606" s="186"/>
      <c r="CV3606" s="186"/>
      <c r="CW3606" s="186"/>
      <c r="CX3606" s="186"/>
      <c r="CY3606" s="186"/>
      <c r="CZ3606" s="186"/>
      <c r="DA3606" s="186"/>
      <c r="DB3606" s="186"/>
    </row>
    <row r="3607" spans="1:106" ht="24" customHeight="1" x14ac:dyDescent="0.2">
      <c r="A3607" s="109"/>
      <c r="B3607" s="109"/>
      <c r="C3607" s="633"/>
      <c r="D3607" s="759"/>
      <c r="E3607" s="760"/>
      <c r="F3607" s="836"/>
      <c r="G3607" s="581" t="s">
        <v>482</v>
      </c>
      <c r="H3607" s="581"/>
      <c r="I3607" s="165"/>
      <c r="J3607" s="625" t="s">
        <v>486</v>
      </c>
      <c r="K3607" s="625"/>
      <c r="L3607" s="625"/>
      <c r="M3607" s="625"/>
      <c r="N3607" s="625"/>
      <c r="O3607" s="626"/>
      <c r="P3607" s="590"/>
      <c r="Q3607" s="591"/>
      <c r="R3607" s="590"/>
      <c r="S3607" s="591"/>
      <c r="T3607" s="590"/>
      <c r="U3607" s="591"/>
      <c r="V3607" s="206"/>
      <c r="W3607" s="206"/>
      <c r="X3607" s="206"/>
      <c r="Y3607" s="206"/>
      <c r="Z3607" s="206"/>
      <c r="AA3607" s="206"/>
      <c r="AB3607" s="206"/>
      <c r="AC3607" s="206"/>
      <c r="AD3607" s="206"/>
      <c r="AE3607" s="109"/>
      <c r="AG3607" s="130">
        <f t="shared" si="5681"/>
        <v>15</v>
      </c>
      <c r="AH3607" s="90">
        <f t="shared" si="5682"/>
        <v>0</v>
      </c>
      <c r="AI3607" s="130">
        <f t="shared" si="5683"/>
        <v>0</v>
      </c>
      <c r="AJ3607" s="130">
        <f t="shared" si="5684"/>
        <v>0</v>
      </c>
      <c r="AK3607" s="130">
        <f t="shared" si="5685"/>
        <v>0</v>
      </c>
      <c r="AL3607" s="130">
        <f t="shared" si="5686"/>
        <v>0</v>
      </c>
      <c r="AM3607" s="359">
        <f t="shared" si="5687"/>
        <v>0</v>
      </c>
      <c r="AN3607" s="130">
        <f t="shared" si="5688"/>
        <v>0</v>
      </c>
      <c r="AO3607" s="130">
        <f t="shared" si="5689"/>
        <v>0</v>
      </c>
      <c r="AP3607" s="130">
        <f t="shared" si="5690"/>
        <v>0</v>
      </c>
      <c r="AQ3607" s="130">
        <f t="shared" si="5691"/>
        <v>0</v>
      </c>
      <c r="AR3607" s="359">
        <f t="shared" si="5692"/>
        <v>0</v>
      </c>
      <c r="AS3607" s="130">
        <f t="shared" si="5693"/>
        <v>0</v>
      </c>
      <c r="AT3607" s="130">
        <f t="shared" si="5694"/>
        <v>0</v>
      </c>
      <c r="AU3607" s="130">
        <f t="shared" si="5695"/>
        <v>0</v>
      </c>
      <c r="AV3607" s="130">
        <f t="shared" si="5696"/>
        <v>0</v>
      </c>
      <c r="AW3607" s="359">
        <f t="shared" si="5697"/>
        <v>0</v>
      </c>
      <c r="AX3607" s="130">
        <f t="shared" si="5698"/>
        <v>0</v>
      </c>
      <c r="AY3607" s="130">
        <f t="shared" si="5699"/>
        <v>0</v>
      </c>
      <c r="AZ3607" s="130">
        <f t="shared" si="5700"/>
        <v>0</v>
      </c>
      <c r="BA3607" s="130">
        <f t="shared" si="5701"/>
        <v>0</v>
      </c>
      <c r="BB3607" s="359">
        <f t="shared" si="5669"/>
        <v>0</v>
      </c>
      <c r="BC3607" s="130">
        <f t="shared" si="5702"/>
        <v>0</v>
      </c>
      <c r="BD3607" s="130">
        <f t="shared" si="5703"/>
        <v>0</v>
      </c>
      <c r="BE3607" s="130">
        <f t="shared" si="5704"/>
        <v>0</v>
      </c>
      <c r="BF3607" s="130">
        <f t="shared" si="5705"/>
        <v>0</v>
      </c>
      <c r="BG3607" s="359">
        <f t="shared" si="5670"/>
        <v>0</v>
      </c>
      <c r="BH3607" s="130">
        <f t="shared" si="5706"/>
        <v>0</v>
      </c>
      <c r="BI3607" s="130">
        <f t="shared" si="5707"/>
        <v>0</v>
      </c>
      <c r="BJ3607" s="130">
        <f t="shared" si="5708"/>
        <v>0</v>
      </c>
      <c r="BK3607" s="130">
        <f t="shared" si="5709"/>
        <v>0</v>
      </c>
      <c r="BL3607" s="359">
        <f t="shared" si="5671"/>
        <v>0</v>
      </c>
      <c r="BM3607" s="90">
        <f t="shared" si="5710"/>
        <v>0</v>
      </c>
      <c r="BN3607" s="90" t="s">
        <v>2104</v>
      </c>
      <c r="BO3607" s="90">
        <f>P3603</f>
        <v>0</v>
      </c>
      <c r="BP3607" s="90">
        <f>R3603</f>
        <v>0</v>
      </c>
      <c r="BQ3607" s="90">
        <f>T3603</f>
        <v>0</v>
      </c>
      <c r="BR3607" s="90">
        <f>V3603</f>
        <v>0</v>
      </c>
      <c r="BS3607" s="90">
        <f t="shared" ref="BS3607" si="5892">W3603</f>
        <v>0</v>
      </c>
      <c r="BT3607" s="90">
        <f t="shared" ref="BT3607:BY3607" si="5893">X3603</f>
        <v>0</v>
      </c>
      <c r="BU3607" s="90">
        <f t="shared" si="5893"/>
        <v>0</v>
      </c>
      <c r="BV3607" s="90">
        <f t="shared" si="5893"/>
        <v>0</v>
      </c>
      <c r="BW3607" s="90">
        <f t="shared" si="5893"/>
        <v>0</v>
      </c>
      <c r="BX3607" s="90">
        <f t="shared" si="5893"/>
        <v>0</v>
      </c>
      <c r="BY3607" s="90">
        <f t="shared" si="5893"/>
        <v>0</v>
      </c>
      <c r="BZ3607" s="90">
        <f t="shared" ref="BZ3607" si="5894">AD3603</f>
        <v>0</v>
      </c>
      <c r="CO3607" s="186"/>
      <c r="CP3607" s="186"/>
      <c r="CQ3607" s="186"/>
      <c r="CR3607" s="186"/>
      <c r="CS3607" s="186"/>
      <c r="CT3607" s="186"/>
      <c r="CU3607" s="186"/>
      <c r="CV3607" s="186"/>
      <c r="CW3607" s="186"/>
      <c r="CX3607" s="186"/>
      <c r="CY3607" s="186"/>
      <c r="CZ3607" s="186"/>
      <c r="DA3607" s="186"/>
      <c r="DB3607" s="186"/>
    </row>
    <row r="3608" spans="1:106" ht="15" customHeight="1" x14ac:dyDescent="0.2">
      <c r="A3608" s="109"/>
      <c r="B3608" s="109"/>
      <c r="C3608" s="633"/>
      <c r="D3608" s="759"/>
      <c r="E3608" s="760"/>
      <c r="F3608" s="836"/>
      <c r="G3608" s="629" t="s">
        <v>487</v>
      </c>
      <c r="H3608" s="629"/>
      <c r="I3608" s="587" t="s">
        <v>488</v>
      </c>
      <c r="J3608" s="588"/>
      <c r="K3608" s="588"/>
      <c r="L3608" s="588"/>
      <c r="M3608" s="588"/>
      <c r="N3608" s="588"/>
      <c r="O3608" s="589"/>
      <c r="P3608" s="590"/>
      <c r="Q3608" s="591"/>
      <c r="R3608" s="590"/>
      <c r="S3608" s="591"/>
      <c r="T3608" s="590"/>
      <c r="U3608" s="591"/>
      <c r="V3608" s="206"/>
      <c r="W3608" s="206"/>
      <c r="X3608" s="206"/>
      <c r="Y3608" s="206"/>
      <c r="Z3608" s="206"/>
      <c r="AA3608" s="206"/>
      <c r="AB3608" s="206"/>
      <c r="AC3608" s="206"/>
      <c r="AD3608" s="206"/>
      <c r="AE3608" s="109"/>
      <c r="AG3608" s="130">
        <f t="shared" si="5681"/>
        <v>15</v>
      </c>
      <c r="AH3608" s="90">
        <f t="shared" si="5682"/>
        <v>0</v>
      </c>
      <c r="AI3608" s="130">
        <f t="shared" si="5683"/>
        <v>0</v>
      </c>
      <c r="AJ3608" s="130">
        <f t="shared" si="5684"/>
        <v>0</v>
      </c>
      <c r="AK3608" s="130">
        <f t="shared" si="5685"/>
        <v>0</v>
      </c>
      <c r="AL3608" s="130">
        <f t="shared" si="5686"/>
        <v>0</v>
      </c>
      <c r="AM3608" s="359">
        <f t="shared" si="5687"/>
        <v>0</v>
      </c>
      <c r="AN3608" s="130">
        <f t="shared" si="5688"/>
        <v>0</v>
      </c>
      <c r="AO3608" s="130">
        <f t="shared" si="5689"/>
        <v>0</v>
      </c>
      <c r="AP3608" s="130">
        <f t="shared" si="5690"/>
        <v>0</v>
      </c>
      <c r="AQ3608" s="130">
        <f t="shared" si="5691"/>
        <v>0</v>
      </c>
      <c r="AR3608" s="359">
        <f t="shared" si="5692"/>
        <v>0</v>
      </c>
      <c r="AS3608" s="130">
        <f t="shared" si="5693"/>
        <v>0</v>
      </c>
      <c r="AT3608" s="130">
        <f t="shared" si="5694"/>
        <v>0</v>
      </c>
      <c r="AU3608" s="130">
        <f t="shared" si="5695"/>
        <v>0</v>
      </c>
      <c r="AV3608" s="130">
        <f t="shared" si="5696"/>
        <v>0</v>
      </c>
      <c r="AW3608" s="359">
        <f t="shared" si="5697"/>
        <v>0</v>
      </c>
      <c r="AX3608" s="130">
        <f t="shared" si="5698"/>
        <v>0</v>
      </c>
      <c r="AY3608" s="130">
        <f t="shared" si="5699"/>
        <v>0</v>
      </c>
      <c r="AZ3608" s="130">
        <f t="shared" si="5700"/>
        <v>0</v>
      </c>
      <c r="BA3608" s="130">
        <f t="shared" si="5701"/>
        <v>0</v>
      </c>
      <c r="BB3608" s="359">
        <f t="shared" si="5669"/>
        <v>0</v>
      </c>
      <c r="BC3608" s="130">
        <f t="shared" si="5702"/>
        <v>0</v>
      </c>
      <c r="BD3608" s="130">
        <f t="shared" si="5703"/>
        <v>0</v>
      </c>
      <c r="BE3608" s="130">
        <f t="shared" si="5704"/>
        <v>0</v>
      </c>
      <c r="BF3608" s="130">
        <f t="shared" si="5705"/>
        <v>0</v>
      </c>
      <c r="BG3608" s="359">
        <f t="shared" si="5670"/>
        <v>0</v>
      </c>
      <c r="BH3608" s="130">
        <f t="shared" si="5706"/>
        <v>0</v>
      </c>
      <c r="BI3608" s="130">
        <f t="shared" si="5707"/>
        <v>0</v>
      </c>
      <c r="BJ3608" s="130">
        <f t="shared" si="5708"/>
        <v>0</v>
      </c>
      <c r="BK3608" s="130">
        <f t="shared" si="5709"/>
        <v>0</v>
      </c>
      <c r="BL3608" s="359">
        <f t="shared" si="5671"/>
        <v>0</v>
      </c>
      <c r="BM3608" s="90">
        <f t="shared" si="5710"/>
        <v>0</v>
      </c>
      <c r="CO3608" s="186"/>
      <c r="CP3608" s="186"/>
      <c r="CQ3608" s="186"/>
      <c r="CR3608" s="186"/>
      <c r="CS3608" s="186"/>
      <c r="CT3608" s="186"/>
      <c r="CU3608" s="186"/>
      <c r="CV3608" s="186"/>
      <c r="CW3608" s="186"/>
      <c r="CX3608" s="186"/>
      <c r="CY3608" s="186"/>
      <c r="CZ3608" s="186"/>
      <c r="DA3608" s="186"/>
      <c r="DB3608" s="186"/>
    </row>
    <row r="3609" spans="1:106" ht="15" customHeight="1" x14ac:dyDescent="0.2">
      <c r="A3609" s="109"/>
      <c r="B3609" s="109"/>
      <c r="C3609" s="633"/>
      <c r="D3609" s="759"/>
      <c r="E3609" s="760"/>
      <c r="F3609" s="836"/>
      <c r="G3609" s="629" t="s">
        <v>489</v>
      </c>
      <c r="H3609" s="629"/>
      <c r="I3609" s="587" t="s">
        <v>490</v>
      </c>
      <c r="J3609" s="588"/>
      <c r="K3609" s="588"/>
      <c r="L3609" s="588"/>
      <c r="M3609" s="588"/>
      <c r="N3609" s="588"/>
      <c r="O3609" s="589"/>
      <c r="P3609" s="590"/>
      <c r="Q3609" s="591"/>
      <c r="R3609" s="590"/>
      <c r="S3609" s="591"/>
      <c r="T3609" s="590"/>
      <c r="U3609" s="591"/>
      <c r="V3609" s="206"/>
      <c r="W3609" s="206"/>
      <c r="X3609" s="206"/>
      <c r="Y3609" s="206"/>
      <c r="Z3609" s="206"/>
      <c r="AA3609" s="206"/>
      <c r="AB3609" s="206"/>
      <c r="AC3609" s="206"/>
      <c r="AD3609" s="206"/>
      <c r="AE3609" s="109"/>
      <c r="AG3609" s="130">
        <f t="shared" si="5681"/>
        <v>15</v>
      </c>
      <c r="AH3609" s="90">
        <f t="shared" si="5682"/>
        <v>0</v>
      </c>
      <c r="AI3609" s="130">
        <f t="shared" si="5683"/>
        <v>0</v>
      </c>
      <c r="AJ3609" s="130">
        <f t="shared" si="5684"/>
        <v>0</v>
      </c>
      <c r="AK3609" s="130">
        <f t="shared" si="5685"/>
        <v>0</v>
      </c>
      <c r="AL3609" s="130">
        <f t="shared" si="5686"/>
        <v>0</v>
      </c>
      <c r="AM3609" s="359">
        <f t="shared" si="5687"/>
        <v>0</v>
      </c>
      <c r="AN3609" s="130">
        <f t="shared" si="5688"/>
        <v>0</v>
      </c>
      <c r="AO3609" s="130">
        <f t="shared" si="5689"/>
        <v>0</v>
      </c>
      <c r="AP3609" s="130">
        <f t="shared" si="5690"/>
        <v>0</v>
      </c>
      <c r="AQ3609" s="130">
        <f t="shared" si="5691"/>
        <v>0</v>
      </c>
      <c r="AR3609" s="359">
        <f t="shared" si="5692"/>
        <v>0</v>
      </c>
      <c r="AS3609" s="130">
        <f t="shared" si="5693"/>
        <v>0</v>
      </c>
      <c r="AT3609" s="130">
        <f t="shared" si="5694"/>
        <v>0</v>
      </c>
      <c r="AU3609" s="130">
        <f t="shared" si="5695"/>
        <v>0</v>
      </c>
      <c r="AV3609" s="130">
        <f t="shared" si="5696"/>
        <v>0</v>
      </c>
      <c r="AW3609" s="359">
        <f t="shared" si="5697"/>
        <v>0</v>
      </c>
      <c r="AX3609" s="130">
        <f t="shared" si="5698"/>
        <v>0</v>
      </c>
      <c r="AY3609" s="130">
        <f t="shared" si="5699"/>
        <v>0</v>
      </c>
      <c r="AZ3609" s="130">
        <f t="shared" si="5700"/>
        <v>0</v>
      </c>
      <c r="BA3609" s="130">
        <f t="shared" si="5701"/>
        <v>0</v>
      </c>
      <c r="BB3609" s="359">
        <f t="shared" si="5669"/>
        <v>0</v>
      </c>
      <c r="BC3609" s="130">
        <f t="shared" si="5702"/>
        <v>0</v>
      </c>
      <c r="BD3609" s="130">
        <f t="shared" si="5703"/>
        <v>0</v>
      </c>
      <c r="BE3609" s="130">
        <f t="shared" si="5704"/>
        <v>0</v>
      </c>
      <c r="BF3609" s="130">
        <f t="shared" si="5705"/>
        <v>0</v>
      </c>
      <c r="BG3609" s="359">
        <f t="shared" si="5670"/>
        <v>0</v>
      </c>
      <c r="BH3609" s="130">
        <f t="shared" si="5706"/>
        <v>0</v>
      </c>
      <c r="BI3609" s="130">
        <f t="shared" si="5707"/>
        <v>0</v>
      </c>
      <c r="BJ3609" s="130">
        <f t="shared" si="5708"/>
        <v>0</v>
      </c>
      <c r="BK3609" s="130">
        <f t="shared" si="5709"/>
        <v>0</v>
      </c>
      <c r="BL3609" s="359">
        <f t="shared" si="5671"/>
        <v>0</v>
      </c>
      <c r="BM3609" s="90">
        <f t="shared" si="5710"/>
        <v>0</v>
      </c>
      <c r="BO3609" s="246" t="s">
        <v>2104</v>
      </c>
      <c r="BP3609" s="246" t="s">
        <v>2048</v>
      </c>
      <c r="BQ3609" s="246" t="s">
        <v>2049</v>
      </c>
      <c r="BR3609" s="246" t="s">
        <v>84</v>
      </c>
      <c r="BS3609" s="246" t="s">
        <v>2048</v>
      </c>
      <c r="BT3609" s="246" t="s">
        <v>2049</v>
      </c>
      <c r="BU3609" s="246" t="s">
        <v>84</v>
      </c>
      <c r="BV3609" s="246" t="s">
        <v>2048</v>
      </c>
      <c r="BW3609" s="246" t="s">
        <v>2049</v>
      </c>
      <c r="BX3609" s="246" t="s">
        <v>84</v>
      </c>
      <c r="BY3609" s="246" t="s">
        <v>2048</v>
      </c>
      <c r="BZ3609" s="246" t="s">
        <v>2049</v>
      </c>
      <c r="CO3609" s="186"/>
      <c r="CP3609" s="186"/>
      <c r="CQ3609" s="186"/>
      <c r="CR3609" s="186"/>
      <c r="CS3609" s="186"/>
      <c r="CT3609" s="186"/>
      <c r="CU3609" s="186"/>
      <c r="CV3609" s="186"/>
      <c r="CW3609" s="186"/>
      <c r="CX3609" s="186"/>
      <c r="CY3609" s="186"/>
      <c r="CZ3609" s="186"/>
      <c r="DA3609" s="186"/>
      <c r="DB3609" s="186"/>
    </row>
    <row r="3610" spans="1:106" ht="15" customHeight="1" x14ac:dyDescent="0.2">
      <c r="A3610" s="109"/>
      <c r="B3610" s="109"/>
      <c r="C3610" s="633"/>
      <c r="D3610" s="759"/>
      <c r="E3610" s="760"/>
      <c r="F3610" s="836"/>
      <c r="G3610" s="629" t="s">
        <v>491</v>
      </c>
      <c r="H3610" s="629"/>
      <c r="I3610" s="587" t="s">
        <v>492</v>
      </c>
      <c r="J3610" s="588"/>
      <c r="K3610" s="588"/>
      <c r="L3610" s="588"/>
      <c r="M3610" s="588"/>
      <c r="N3610" s="588"/>
      <c r="O3610" s="589"/>
      <c r="P3610" s="590"/>
      <c r="Q3610" s="591"/>
      <c r="R3610" s="590"/>
      <c r="S3610" s="591"/>
      <c r="T3610" s="590"/>
      <c r="U3610" s="591"/>
      <c r="V3610" s="206"/>
      <c r="W3610" s="206"/>
      <c r="X3610" s="206"/>
      <c r="Y3610" s="206"/>
      <c r="Z3610" s="206"/>
      <c r="AA3610" s="206"/>
      <c r="AB3610" s="206"/>
      <c r="AC3610" s="206"/>
      <c r="AD3610" s="206"/>
      <c r="AE3610" s="109"/>
      <c r="AG3610" s="178">
        <f t="shared" si="5681"/>
        <v>15</v>
      </c>
      <c r="AH3610" s="90">
        <f t="shared" si="5682"/>
        <v>0</v>
      </c>
      <c r="AI3610" s="178">
        <f t="shared" si="5683"/>
        <v>0</v>
      </c>
      <c r="AJ3610" s="178">
        <f t="shared" si="5684"/>
        <v>0</v>
      </c>
      <c r="AK3610" s="178">
        <f t="shared" si="5685"/>
        <v>0</v>
      </c>
      <c r="AL3610" s="130">
        <f t="shared" si="5686"/>
        <v>0</v>
      </c>
      <c r="AM3610" s="359">
        <f t="shared" si="5687"/>
        <v>0</v>
      </c>
      <c r="AN3610" s="178">
        <f t="shared" si="5688"/>
        <v>0</v>
      </c>
      <c r="AO3610" s="178">
        <f t="shared" si="5689"/>
        <v>0</v>
      </c>
      <c r="AP3610" s="178">
        <f t="shared" si="5690"/>
        <v>0</v>
      </c>
      <c r="AQ3610" s="178">
        <f t="shared" si="5691"/>
        <v>0</v>
      </c>
      <c r="AR3610" s="359">
        <f t="shared" si="5692"/>
        <v>0</v>
      </c>
      <c r="AS3610" s="178">
        <f t="shared" si="5693"/>
        <v>0</v>
      </c>
      <c r="AT3610" s="178">
        <f t="shared" si="5694"/>
        <v>0</v>
      </c>
      <c r="AU3610" s="178">
        <f t="shared" si="5695"/>
        <v>0</v>
      </c>
      <c r="AV3610" s="178">
        <f t="shared" si="5696"/>
        <v>0</v>
      </c>
      <c r="AW3610" s="359">
        <f t="shared" si="5697"/>
        <v>0</v>
      </c>
      <c r="AX3610" s="178">
        <f t="shared" si="5698"/>
        <v>0</v>
      </c>
      <c r="AY3610" s="178">
        <f t="shared" si="5699"/>
        <v>0</v>
      </c>
      <c r="AZ3610" s="178">
        <f t="shared" si="5700"/>
        <v>0</v>
      </c>
      <c r="BA3610" s="178">
        <f t="shared" si="5701"/>
        <v>0</v>
      </c>
      <c r="BB3610" s="359">
        <f t="shared" si="5669"/>
        <v>0</v>
      </c>
      <c r="BC3610" s="178">
        <f t="shared" si="5702"/>
        <v>0</v>
      </c>
      <c r="BD3610" s="178">
        <f t="shared" si="5703"/>
        <v>0</v>
      </c>
      <c r="BE3610" s="178">
        <f t="shared" si="5704"/>
        <v>0</v>
      </c>
      <c r="BF3610" s="178">
        <f t="shared" si="5705"/>
        <v>0</v>
      </c>
      <c r="BG3610" s="359">
        <f t="shared" si="5670"/>
        <v>0</v>
      </c>
      <c r="BH3610" s="178">
        <f t="shared" si="5706"/>
        <v>0</v>
      </c>
      <c r="BI3610" s="178">
        <f t="shared" si="5707"/>
        <v>0</v>
      </c>
      <c r="BJ3610" s="178">
        <f t="shared" si="5708"/>
        <v>0</v>
      </c>
      <c r="BK3610" s="178">
        <f t="shared" si="5709"/>
        <v>0</v>
      </c>
      <c r="BL3610" s="359">
        <f t="shared" si="5671"/>
        <v>0</v>
      </c>
      <c r="BM3610" s="186">
        <f t="shared" si="5710"/>
        <v>0</v>
      </c>
      <c r="BN3610" s="186" t="s">
        <v>2077</v>
      </c>
      <c r="BO3610" s="178">
        <f>IF($AG$3546=$AH$3546,0,IF(
OR(
AND(BO3614=0,BO3613&gt;0),
AND(BO3614="NS",BO3612&gt;0),
AND(BO3614="NS",BO3612=0,BO3613=0)),1,
IF(OR(
AND(BO3614&gt;0,BO3613=2),
AND(BO3614="NS",BO3613=2),
AND(BO3614="NS",BO3612=0,BO3613&gt;0),
BO3614=BO3612,
AND(BO3614="NA",BO3613=0,BO3612=0,BO3611&gt;0)),0,1)))</f>
        <v>0</v>
      </c>
      <c r="BP3610" s="178">
        <f t="shared" ref="BP3610:BZ3610" si="5895">IF($AG$3546=$AH$3546,0,IF(
OR(
AND(BP3614=0,BP3613&gt;0),
AND(BP3614="NS",BP3612&gt;0),
AND(BP3614="NS",BP3612=0,BP3613=0)),1,
IF(OR(
AND(BP3614&gt;0,BP3613=2),
AND(BP3614="NS",BP3613=2),
AND(BP3614="NS",BP3612=0,BP3613&gt;0),
BP3614=BP3612,
AND(BP3614="NA",BP3613=0,BP3612=0,BP3611&gt;0)),0,1)))</f>
        <v>0</v>
      </c>
      <c r="BQ3610" s="178">
        <f t="shared" si="5895"/>
        <v>0</v>
      </c>
      <c r="BR3610" s="178">
        <f t="shared" si="5895"/>
        <v>0</v>
      </c>
      <c r="BS3610" s="178">
        <f t="shared" si="5895"/>
        <v>0</v>
      </c>
      <c r="BT3610" s="178">
        <f t="shared" si="5895"/>
        <v>0</v>
      </c>
      <c r="BU3610" s="178">
        <f t="shared" si="5895"/>
        <v>0</v>
      </c>
      <c r="BV3610" s="178">
        <f t="shared" si="5895"/>
        <v>0</v>
      </c>
      <c r="BW3610" s="178">
        <f t="shared" si="5895"/>
        <v>0</v>
      </c>
      <c r="BX3610" s="178">
        <f t="shared" si="5895"/>
        <v>0</v>
      </c>
      <c r="BY3610" s="178">
        <f t="shared" si="5895"/>
        <v>0</v>
      </c>
      <c r="BZ3610" s="178">
        <f t="shared" si="5895"/>
        <v>0</v>
      </c>
      <c r="CA3610" s="186">
        <f>SUM(BO3610:BZ3610)</f>
        <v>0</v>
      </c>
      <c r="CO3610" s="186"/>
      <c r="CP3610" s="186"/>
      <c r="CQ3610" s="186"/>
      <c r="CR3610" s="186"/>
      <c r="CS3610" s="186"/>
      <c r="CT3610" s="186"/>
      <c r="CU3610" s="186"/>
      <c r="CV3610" s="186"/>
      <c r="CW3610" s="186"/>
      <c r="CX3610" s="186"/>
      <c r="CY3610" s="186"/>
      <c r="CZ3610" s="186"/>
      <c r="DA3610" s="186"/>
      <c r="DB3610" s="186"/>
    </row>
    <row r="3611" spans="1:106" ht="48" customHeight="1" x14ac:dyDescent="0.2">
      <c r="A3611" s="109"/>
      <c r="B3611" s="109"/>
      <c r="C3611" s="633"/>
      <c r="D3611" s="759"/>
      <c r="E3611" s="760"/>
      <c r="F3611" s="836"/>
      <c r="G3611" s="630" t="s">
        <v>493</v>
      </c>
      <c r="H3611" s="630"/>
      <c r="I3611" s="165"/>
      <c r="J3611" s="625" t="s">
        <v>494</v>
      </c>
      <c r="K3611" s="625"/>
      <c r="L3611" s="625"/>
      <c r="M3611" s="625"/>
      <c r="N3611" s="625"/>
      <c r="O3611" s="626"/>
      <c r="P3611" s="590"/>
      <c r="Q3611" s="591"/>
      <c r="R3611" s="590"/>
      <c r="S3611" s="591"/>
      <c r="T3611" s="590"/>
      <c r="U3611" s="591"/>
      <c r="V3611" s="206"/>
      <c r="W3611" s="206"/>
      <c r="X3611" s="206"/>
      <c r="Y3611" s="206"/>
      <c r="Z3611" s="206"/>
      <c r="AA3611" s="206"/>
      <c r="AB3611" s="206"/>
      <c r="AC3611" s="206"/>
      <c r="AD3611" s="206"/>
      <c r="AE3611" s="109"/>
      <c r="AG3611" s="130">
        <f t="shared" si="5681"/>
        <v>15</v>
      </c>
      <c r="AH3611" s="90">
        <f t="shared" si="5682"/>
        <v>0</v>
      </c>
      <c r="AI3611" s="130">
        <f t="shared" si="5683"/>
        <v>0</v>
      </c>
      <c r="AJ3611" s="130">
        <f t="shared" si="5684"/>
        <v>0</v>
      </c>
      <c r="AK3611" s="130">
        <f t="shared" si="5685"/>
        <v>0</v>
      </c>
      <c r="AL3611" s="130">
        <f t="shared" si="5686"/>
        <v>0</v>
      </c>
      <c r="AM3611" s="359">
        <f t="shared" si="5687"/>
        <v>0</v>
      </c>
      <c r="AN3611" s="130">
        <f t="shared" si="5688"/>
        <v>0</v>
      </c>
      <c r="AO3611" s="130">
        <f t="shared" si="5689"/>
        <v>0</v>
      </c>
      <c r="AP3611" s="130">
        <f t="shared" si="5690"/>
        <v>0</v>
      </c>
      <c r="AQ3611" s="130">
        <f t="shared" si="5691"/>
        <v>0</v>
      </c>
      <c r="AR3611" s="359">
        <f t="shared" si="5692"/>
        <v>0</v>
      </c>
      <c r="AS3611" s="130">
        <f t="shared" si="5693"/>
        <v>0</v>
      </c>
      <c r="AT3611" s="130">
        <f t="shared" si="5694"/>
        <v>0</v>
      </c>
      <c r="AU3611" s="130">
        <f t="shared" si="5695"/>
        <v>0</v>
      </c>
      <c r="AV3611" s="130">
        <f t="shared" si="5696"/>
        <v>0</v>
      </c>
      <c r="AW3611" s="359">
        <f t="shared" si="5697"/>
        <v>0</v>
      </c>
      <c r="AX3611" s="130">
        <f t="shared" si="5698"/>
        <v>0</v>
      </c>
      <c r="AY3611" s="130">
        <f t="shared" si="5699"/>
        <v>0</v>
      </c>
      <c r="AZ3611" s="130">
        <f t="shared" si="5700"/>
        <v>0</v>
      </c>
      <c r="BA3611" s="130">
        <f t="shared" si="5701"/>
        <v>0</v>
      </c>
      <c r="BB3611" s="359">
        <f t="shared" si="5669"/>
        <v>0</v>
      </c>
      <c r="BC3611" s="130">
        <f t="shared" si="5702"/>
        <v>0</v>
      </c>
      <c r="BD3611" s="130">
        <f t="shared" si="5703"/>
        <v>0</v>
      </c>
      <c r="BE3611" s="130">
        <f t="shared" si="5704"/>
        <v>0</v>
      </c>
      <c r="BF3611" s="130">
        <f t="shared" si="5705"/>
        <v>0</v>
      </c>
      <c r="BG3611" s="359">
        <f t="shared" si="5670"/>
        <v>0</v>
      </c>
      <c r="BH3611" s="130">
        <f t="shared" si="5706"/>
        <v>0</v>
      </c>
      <c r="BI3611" s="130">
        <f t="shared" si="5707"/>
        <v>0</v>
      </c>
      <c r="BJ3611" s="130">
        <f t="shared" si="5708"/>
        <v>0</v>
      </c>
      <c r="BK3611" s="130">
        <f t="shared" si="5709"/>
        <v>0</v>
      </c>
      <c r="BL3611" s="359">
        <f t="shared" si="5671"/>
        <v>0</v>
      </c>
      <c r="BM3611" s="90">
        <f t="shared" si="5710"/>
        <v>0</v>
      </c>
      <c r="BN3611" s="90" t="s">
        <v>2058</v>
      </c>
      <c r="BO3611" s="90">
        <f>COUNTIF(P3611:Q3612,"NA")</f>
        <v>0</v>
      </c>
      <c r="BP3611" s="90">
        <f>COUNTIF(R3611:S3612,"NA")</f>
        <v>0</v>
      </c>
      <c r="BQ3611" s="90">
        <f>COUNTIF(T3611:U3612,"NA")</f>
        <v>0</v>
      </c>
      <c r="BR3611" s="90">
        <f t="shared" ref="BR3611:BZ3611" si="5896">COUNTIF(V3611:V3612,"NA")</f>
        <v>0</v>
      </c>
      <c r="BS3611" s="90">
        <f t="shared" si="5896"/>
        <v>0</v>
      </c>
      <c r="BT3611" s="90">
        <f t="shared" si="5896"/>
        <v>0</v>
      </c>
      <c r="BU3611" s="90">
        <f t="shared" si="5896"/>
        <v>0</v>
      </c>
      <c r="BV3611" s="90">
        <f t="shared" si="5896"/>
        <v>0</v>
      </c>
      <c r="BW3611" s="90">
        <f t="shared" si="5896"/>
        <v>0</v>
      </c>
      <c r="BX3611" s="90">
        <f t="shared" si="5896"/>
        <v>0</v>
      </c>
      <c r="BY3611" s="90">
        <f t="shared" si="5896"/>
        <v>0</v>
      </c>
      <c r="BZ3611" s="90">
        <f t="shared" si="5896"/>
        <v>0</v>
      </c>
      <c r="CO3611" s="186"/>
      <c r="CP3611" s="186"/>
      <c r="CQ3611" s="186"/>
      <c r="CR3611" s="186"/>
      <c r="CS3611" s="186"/>
      <c r="CT3611" s="186"/>
      <c r="CU3611" s="186"/>
      <c r="CV3611" s="186"/>
      <c r="CW3611" s="186"/>
      <c r="CX3611" s="186"/>
      <c r="CY3611" s="186"/>
      <c r="CZ3611" s="186"/>
      <c r="DA3611" s="186"/>
      <c r="DB3611" s="186"/>
    </row>
    <row r="3612" spans="1:106" ht="15" customHeight="1" x14ac:dyDescent="0.2">
      <c r="A3612" s="109"/>
      <c r="B3612" s="109"/>
      <c r="C3612" s="633"/>
      <c r="D3612" s="759"/>
      <c r="E3612" s="760"/>
      <c r="F3612" s="836"/>
      <c r="G3612" s="630" t="s">
        <v>495</v>
      </c>
      <c r="H3612" s="630"/>
      <c r="I3612" s="165"/>
      <c r="J3612" s="625" t="s">
        <v>496</v>
      </c>
      <c r="K3612" s="625"/>
      <c r="L3612" s="625"/>
      <c r="M3612" s="625"/>
      <c r="N3612" s="625"/>
      <c r="O3612" s="626"/>
      <c r="P3612" s="590"/>
      <c r="Q3612" s="591"/>
      <c r="R3612" s="590"/>
      <c r="S3612" s="591"/>
      <c r="T3612" s="590"/>
      <c r="U3612" s="591"/>
      <c r="V3612" s="206"/>
      <c r="W3612" s="206"/>
      <c r="X3612" s="206"/>
      <c r="Y3612" s="206"/>
      <c r="Z3612" s="206"/>
      <c r="AA3612" s="206"/>
      <c r="AB3612" s="206"/>
      <c r="AC3612" s="206"/>
      <c r="AD3612" s="206"/>
      <c r="AE3612" s="109"/>
      <c r="AG3612" s="130">
        <f t="shared" si="5681"/>
        <v>15</v>
      </c>
      <c r="AH3612" s="90">
        <f t="shared" si="5682"/>
        <v>0</v>
      </c>
      <c r="AI3612" s="130">
        <f t="shared" si="5683"/>
        <v>0</v>
      </c>
      <c r="AJ3612" s="130">
        <f t="shared" si="5684"/>
        <v>0</v>
      </c>
      <c r="AK3612" s="130">
        <f t="shared" si="5685"/>
        <v>0</v>
      </c>
      <c r="AL3612" s="130">
        <f t="shared" si="5686"/>
        <v>0</v>
      </c>
      <c r="AM3612" s="359">
        <f t="shared" si="5687"/>
        <v>0</v>
      </c>
      <c r="AN3612" s="130">
        <f t="shared" si="5688"/>
        <v>0</v>
      </c>
      <c r="AO3612" s="130">
        <f t="shared" si="5689"/>
        <v>0</v>
      </c>
      <c r="AP3612" s="130">
        <f t="shared" si="5690"/>
        <v>0</v>
      </c>
      <c r="AQ3612" s="130">
        <f t="shared" si="5691"/>
        <v>0</v>
      </c>
      <c r="AR3612" s="359">
        <f t="shared" si="5692"/>
        <v>0</v>
      </c>
      <c r="AS3612" s="130">
        <f t="shared" si="5693"/>
        <v>0</v>
      </c>
      <c r="AT3612" s="130">
        <f t="shared" si="5694"/>
        <v>0</v>
      </c>
      <c r="AU3612" s="130">
        <f t="shared" si="5695"/>
        <v>0</v>
      </c>
      <c r="AV3612" s="130">
        <f t="shared" si="5696"/>
        <v>0</v>
      </c>
      <c r="AW3612" s="359">
        <f t="shared" si="5697"/>
        <v>0</v>
      </c>
      <c r="AX3612" s="130">
        <f t="shared" si="5698"/>
        <v>0</v>
      </c>
      <c r="AY3612" s="130">
        <f t="shared" si="5699"/>
        <v>0</v>
      </c>
      <c r="AZ3612" s="130">
        <f t="shared" si="5700"/>
        <v>0</v>
      </c>
      <c r="BA3612" s="130">
        <f t="shared" si="5701"/>
        <v>0</v>
      </c>
      <c r="BB3612" s="359">
        <f t="shared" si="5669"/>
        <v>0</v>
      </c>
      <c r="BC3612" s="130">
        <f t="shared" si="5702"/>
        <v>0</v>
      </c>
      <c r="BD3612" s="130">
        <f t="shared" si="5703"/>
        <v>0</v>
      </c>
      <c r="BE3612" s="130">
        <f t="shared" si="5704"/>
        <v>0</v>
      </c>
      <c r="BF3612" s="130">
        <f t="shared" si="5705"/>
        <v>0</v>
      </c>
      <c r="BG3612" s="359">
        <f t="shared" si="5670"/>
        <v>0</v>
      </c>
      <c r="BH3612" s="130">
        <f t="shared" si="5706"/>
        <v>0</v>
      </c>
      <c r="BI3612" s="130">
        <f t="shared" si="5707"/>
        <v>0</v>
      </c>
      <c r="BJ3612" s="130">
        <f t="shared" si="5708"/>
        <v>0</v>
      </c>
      <c r="BK3612" s="130">
        <f t="shared" si="5709"/>
        <v>0</v>
      </c>
      <c r="BL3612" s="359">
        <f t="shared" si="5671"/>
        <v>0</v>
      </c>
      <c r="BM3612" s="90">
        <f t="shared" si="5710"/>
        <v>0</v>
      </c>
      <c r="BN3612" s="90" t="s">
        <v>2078</v>
      </c>
      <c r="BO3612" s="90">
        <f>SUM(P3611:Q3612)</f>
        <v>0</v>
      </c>
      <c r="BP3612" s="90">
        <f>SUM(R3611:S3612)</f>
        <v>0</v>
      </c>
      <c r="BQ3612" s="90">
        <f>SUM(T3611:U3612)</f>
        <v>0</v>
      </c>
      <c r="BR3612" s="90">
        <f t="shared" ref="BR3612:BZ3612" si="5897">SUM(V3611:V3612)</f>
        <v>0</v>
      </c>
      <c r="BS3612" s="90">
        <f t="shared" si="5897"/>
        <v>0</v>
      </c>
      <c r="BT3612" s="90">
        <f t="shared" si="5897"/>
        <v>0</v>
      </c>
      <c r="BU3612" s="90">
        <f t="shared" si="5897"/>
        <v>0</v>
      </c>
      <c r="BV3612" s="90">
        <f t="shared" si="5897"/>
        <v>0</v>
      </c>
      <c r="BW3612" s="90">
        <f t="shared" si="5897"/>
        <v>0</v>
      </c>
      <c r="BX3612" s="90">
        <f t="shared" si="5897"/>
        <v>0</v>
      </c>
      <c r="BY3612" s="90">
        <f t="shared" si="5897"/>
        <v>0</v>
      </c>
      <c r="BZ3612" s="90">
        <f t="shared" si="5897"/>
        <v>0</v>
      </c>
      <c r="CO3612" s="186"/>
      <c r="CP3612" s="186"/>
      <c r="CQ3612" s="186"/>
      <c r="CR3612" s="186"/>
      <c r="CS3612" s="186"/>
      <c r="CT3612" s="186"/>
      <c r="CU3612" s="186"/>
      <c r="CV3612" s="186"/>
      <c r="CW3612" s="186"/>
      <c r="CX3612" s="186"/>
      <c r="CY3612" s="186"/>
      <c r="CZ3612" s="186"/>
      <c r="DA3612" s="186"/>
      <c r="DB3612" s="186"/>
    </row>
    <row r="3613" spans="1:106" ht="15" customHeight="1" x14ac:dyDescent="0.2">
      <c r="A3613" s="109"/>
      <c r="B3613" s="109"/>
      <c r="C3613" s="633"/>
      <c r="D3613" s="759"/>
      <c r="E3613" s="760"/>
      <c r="F3613" s="836"/>
      <c r="G3613" s="629" t="s">
        <v>497</v>
      </c>
      <c r="H3613" s="629"/>
      <c r="I3613" s="587" t="s">
        <v>498</v>
      </c>
      <c r="J3613" s="588"/>
      <c r="K3613" s="588"/>
      <c r="L3613" s="588"/>
      <c r="M3613" s="588"/>
      <c r="N3613" s="588"/>
      <c r="O3613" s="589"/>
      <c r="P3613" s="590"/>
      <c r="Q3613" s="591"/>
      <c r="R3613" s="590"/>
      <c r="S3613" s="591"/>
      <c r="T3613" s="590"/>
      <c r="U3613" s="591"/>
      <c r="V3613" s="206"/>
      <c r="W3613" s="206"/>
      <c r="X3613" s="206"/>
      <c r="Y3613" s="206"/>
      <c r="Z3613" s="206"/>
      <c r="AA3613" s="206"/>
      <c r="AB3613" s="206"/>
      <c r="AC3613" s="206"/>
      <c r="AD3613" s="206"/>
      <c r="AE3613" s="109"/>
      <c r="AG3613" s="130">
        <f t="shared" si="5681"/>
        <v>15</v>
      </c>
      <c r="AH3613" s="90">
        <f t="shared" si="5682"/>
        <v>0</v>
      </c>
      <c r="AI3613" s="130">
        <f t="shared" si="5683"/>
        <v>0</v>
      </c>
      <c r="AJ3613" s="130">
        <f t="shared" si="5684"/>
        <v>0</v>
      </c>
      <c r="AK3613" s="130">
        <f t="shared" si="5685"/>
        <v>0</v>
      </c>
      <c r="AL3613" s="130">
        <f t="shared" si="5686"/>
        <v>0</v>
      </c>
      <c r="AM3613" s="359">
        <f t="shared" si="5687"/>
        <v>0</v>
      </c>
      <c r="AN3613" s="130">
        <f t="shared" si="5688"/>
        <v>0</v>
      </c>
      <c r="AO3613" s="130">
        <f t="shared" si="5689"/>
        <v>0</v>
      </c>
      <c r="AP3613" s="130">
        <f t="shared" si="5690"/>
        <v>0</v>
      </c>
      <c r="AQ3613" s="130">
        <f t="shared" si="5691"/>
        <v>0</v>
      </c>
      <c r="AR3613" s="359">
        <f t="shared" si="5692"/>
        <v>0</v>
      </c>
      <c r="AS3613" s="130">
        <f t="shared" si="5693"/>
        <v>0</v>
      </c>
      <c r="AT3613" s="130">
        <f t="shared" si="5694"/>
        <v>0</v>
      </c>
      <c r="AU3613" s="130">
        <f t="shared" si="5695"/>
        <v>0</v>
      </c>
      <c r="AV3613" s="130">
        <f t="shared" si="5696"/>
        <v>0</v>
      </c>
      <c r="AW3613" s="359">
        <f t="shared" si="5697"/>
        <v>0</v>
      </c>
      <c r="AX3613" s="130">
        <f t="shared" si="5698"/>
        <v>0</v>
      </c>
      <c r="AY3613" s="130">
        <f t="shared" si="5699"/>
        <v>0</v>
      </c>
      <c r="AZ3613" s="130">
        <f t="shared" si="5700"/>
        <v>0</v>
      </c>
      <c r="BA3613" s="130">
        <f t="shared" si="5701"/>
        <v>0</v>
      </c>
      <c r="BB3613" s="359">
        <f t="shared" si="5669"/>
        <v>0</v>
      </c>
      <c r="BC3613" s="130">
        <f t="shared" si="5702"/>
        <v>0</v>
      </c>
      <c r="BD3613" s="130">
        <f t="shared" si="5703"/>
        <v>0</v>
      </c>
      <c r="BE3613" s="130">
        <f t="shared" si="5704"/>
        <v>0</v>
      </c>
      <c r="BF3613" s="130">
        <f t="shared" si="5705"/>
        <v>0</v>
      </c>
      <c r="BG3613" s="359">
        <f t="shared" si="5670"/>
        <v>0</v>
      </c>
      <c r="BH3613" s="130">
        <f t="shared" si="5706"/>
        <v>0</v>
      </c>
      <c r="BI3613" s="130">
        <f t="shared" si="5707"/>
        <v>0</v>
      </c>
      <c r="BJ3613" s="130">
        <f t="shared" si="5708"/>
        <v>0</v>
      </c>
      <c r="BK3613" s="130">
        <f t="shared" si="5709"/>
        <v>0</v>
      </c>
      <c r="BL3613" s="359">
        <f t="shared" si="5671"/>
        <v>0</v>
      </c>
      <c r="BM3613" s="90">
        <f t="shared" si="5710"/>
        <v>0</v>
      </c>
      <c r="BN3613" s="90" t="s">
        <v>2029</v>
      </c>
      <c r="BO3613" s="90">
        <f>COUNTIF(P3611:Q3612,"NS")</f>
        <v>0</v>
      </c>
      <c r="BP3613" s="90">
        <f>COUNTIF(R3611:S3612,"NS")</f>
        <v>0</v>
      </c>
      <c r="BQ3613" s="90">
        <f>COUNTIF(T3611:U3612,"NS")</f>
        <v>0</v>
      </c>
      <c r="BR3613" s="90">
        <f t="shared" ref="BR3613:BZ3613" si="5898">COUNTIF(V3611:V3612,"NS")</f>
        <v>0</v>
      </c>
      <c r="BS3613" s="90">
        <f t="shared" si="5898"/>
        <v>0</v>
      </c>
      <c r="BT3613" s="90">
        <f t="shared" si="5898"/>
        <v>0</v>
      </c>
      <c r="BU3613" s="90">
        <f t="shared" si="5898"/>
        <v>0</v>
      </c>
      <c r="BV3613" s="90">
        <f t="shared" si="5898"/>
        <v>0</v>
      </c>
      <c r="BW3613" s="90">
        <f t="shared" si="5898"/>
        <v>0</v>
      </c>
      <c r="BX3613" s="90">
        <f t="shared" si="5898"/>
        <v>0</v>
      </c>
      <c r="BY3613" s="90">
        <f t="shared" si="5898"/>
        <v>0</v>
      </c>
      <c r="BZ3613" s="90">
        <f t="shared" si="5898"/>
        <v>0</v>
      </c>
      <c r="CO3613" s="186"/>
      <c r="CP3613" s="186"/>
      <c r="CQ3613" s="186"/>
      <c r="CR3613" s="186"/>
      <c r="CS3613" s="186"/>
      <c r="CT3613" s="186"/>
      <c r="CU3613" s="186"/>
      <c r="CV3613" s="186"/>
      <c r="CW3613" s="186"/>
      <c r="CX3613" s="186"/>
      <c r="CY3613" s="186"/>
      <c r="CZ3613" s="186"/>
      <c r="DA3613" s="186"/>
      <c r="DB3613" s="186"/>
    </row>
    <row r="3614" spans="1:106" ht="15" customHeight="1" x14ac:dyDescent="0.2">
      <c r="A3614" s="109"/>
      <c r="B3614" s="109"/>
      <c r="C3614" s="633"/>
      <c r="D3614" s="759"/>
      <c r="E3614" s="760"/>
      <c r="F3614" s="836"/>
      <c r="G3614" s="629" t="s">
        <v>499</v>
      </c>
      <c r="H3614" s="629"/>
      <c r="I3614" s="587" t="s">
        <v>500</v>
      </c>
      <c r="J3614" s="588"/>
      <c r="K3614" s="588"/>
      <c r="L3614" s="588"/>
      <c r="M3614" s="588"/>
      <c r="N3614" s="588"/>
      <c r="O3614" s="589"/>
      <c r="P3614" s="590"/>
      <c r="Q3614" s="591"/>
      <c r="R3614" s="590"/>
      <c r="S3614" s="591"/>
      <c r="T3614" s="590"/>
      <c r="U3614" s="591"/>
      <c r="V3614" s="206"/>
      <c r="W3614" s="206"/>
      <c r="X3614" s="206"/>
      <c r="Y3614" s="206"/>
      <c r="Z3614" s="206"/>
      <c r="AA3614" s="206"/>
      <c r="AB3614" s="206"/>
      <c r="AC3614" s="206"/>
      <c r="AD3614" s="206"/>
      <c r="AE3614" s="109"/>
      <c r="AG3614" s="130">
        <f t="shared" si="5681"/>
        <v>15</v>
      </c>
      <c r="AH3614" s="90">
        <f t="shared" si="5682"/>
        <v>0</v>
      </c>
      <c r="AI3614" s="130">
        <f t="shared" si="5683"/>
        <v>0</v>
      </c>
      <c r="AJ3614" s="130">
        <f t="shared" si="5684"/>
        <v>0</v>
      </c>
      <c r="AK3614" s="130">
        <f t="shared" si="5685"/>
        <v>0</v>
      </c>
      <c r="AL3614" s="130">
        <f t="shared" si="5686"/>
        <v>0</v>
      </c>
      <c r="AM3614" s="359">
        <f t="shared" si="5687"/>
        <v>0</v>
      </c>
      <c r="AN3614" s="130">
        <f t="shared" si="5688"/>
        <v>0</v>
      </c>
      <c r="AO3614" s="130">
        <f t="shared" si="5689"/>
        <v>0</v>
      </c>
      <c r="AP3614" s="130">
        <f t="shared" si="5690"/>
        <v>0</v>
      </c>
      <c r="AQ3614" s="130">
        <f t="shared" si="5691"/>
        <v>0</v>
      </c>
      <c r="AR3614" s="359">
        <f t="shared" si="5692"/>
        <v>0</v>
      </c>
      <c r="AS3614" s="130">
        <f t="shared" si="5693"/>
        <v>0</v>
      </c>
      <c r="AT3614" s="130">
        <f t="shared" si="5694"/>
        <v>0</v>
      </c>
      <c r="AU3614" s="130">
        <f t="shared" si="5695"/>
        <v>0</v>
      </c>
      <c r="AV3614" s="130">
        <f t="shared" si="5696"/>
        <v>0</v>
      </c>
      <c r="AW3614" s="359">
        <f t="shared" si="5697"/>
        <v>0</v>
      </c>
      <c r="AX3614" s="130">
        <f t="shared" si="5698"/>
        <v>0</v>
      </c>
      <c r="AY3614" s="130">
        <f t="shared" si="5699"/>
        <v>0</v>
      </c>
      <c r="AZ3614" s="130">
        <f t="shared" si="5700"/>
        <v>0</v>
      </c>
      <c r="BA3614" s="130">
        <f t="shared" si="5701"/>
        <v>0</v>
      </c>
      <c r="BB3614" s="359">
        <f t="shared" si="5669"/>
        <v>0</v>
      </c>
      <c r="BC3614" s="130">
        <f t="shared" si="5702"/>
        <v>0</v>
      </c>
      <c r="BD3614" s="130">
        <f t="shared" si="5703"/>
        <v>0</v>
      </c>
      <c r="BE3614" s="130">
        <f t="shared" si="5704"/>
        <v>0</v>
      </c>
      <c r="BF3614" s="130">
        <f t="shared" si="5705"/>
        <v>0</v>
      </c>
      <c r="BG3614" s="359">
        <f t="shared" si="5670"/>
        <v>0</v>
      </c>
      <c r="BH3614" s="130">
        <f t="shared" si="5706"/>
        <v>0</v>
      </c>
      <c r="BI3614" s="130">
        <f t="shared" si="5707"/>
        <v>0</v>
      </c>
      <c r="BJ3614" s="130">
        <f t="shared" si="5708"/>
        <v>0</v>
      </c>
      <c r="BK3614" s="130">
        <f t="shared" si="5709"/>
        <v>0</v>
      </c>
      <c r="BL3614" s="359">
        <f t="shared" si="5671"/>
        <v>0</v>
      </c>
      <c r="BM3614" s="90">
        <f t="shared" si="5710"/>
        <v>0</v>
      </c>
      <c r="BN3614" s="90" t="s">
        <v>2104</v>
      </c>
      <c r="BO3614" s="90">
        <f>P3610</f>
        <v>0</v>
      </c>
      <c r="BP3614" s="90">
        <f>R3610</f>
        <v>0</v>
      </c>
      <c r="BQ3614" s="90">
        <f>T3610</f>
        <v>0</v>
      </c>
      <c r="BR3614" s="90">
        <f>V3610</f>
        <v>0</v>
      </c>
      <c r="BS3614" s="90">
        <f t="shared" ref="BS3614" si="5899">W3610</f>
        <v>0</v>
      </c>
      <c r="BT3614" s="90">
        <f t="shared" ref="BT3614:BY3614" si="5900">X3610</f>
        <v>0</v>
      </c>
      <c r="BU3614" s="90">
        <f t="shared" si="5900"/>
        <v>0</v>
      </c>
      <c r="BV3614" s="90">
        <f t="shared" si="5900"/>
        <v>0</v>
      </c>
      <c r="BW3614" s="90">
        <f t="shared" si="5900"/>
        <v>0</v>
      </c>
      <c r="BX3614" s="90">
        <f t="shared" si="5900"/>
        <v>0</v>
      </c>
      <c r="BY3614" s="90">
        <f t="shared" si="5900"/>
        <v>0</v>
      </c>
      <c r="BZ3614" s="90">
        <f t="shared" ref="BZ3614" si="5901">AD3610</f>
        <v>0</v>
      </c>
      <c r="CO3614" s="186"/>
      <c r="CP3614" s="186"/>
      <c r="CQ3614" s="186"/>
      <c r="CR3614" s="186"/>
      <c r="CS3614" s="186"/>
      <c r="CT3614" s="186"/>
      <c r="CU3614" s="186"/>
      <c r="CV3614" s="186"/>
      <c r="CW3614" s="186"/>
      <c r="CX3614" s="186"/>
      <c r="CY3614" s="186"/>
      <c r="CZ3614" s="186"/>
      <c r="DA3614" s="186"/>
      <c r="DB3614" s="186"/>
    </row>
    <row r="3615" spans="1:106" ht="24" customHeight="1" x14ac:dyDescent="0.2">
      <c r="A3615" s="109"/>
      <c r="B3615" s="109"/>
      <c r="C3615" s="634"/>
      <c r="D3615" s="761"/>
      <c r="E3615" s="762"/>
      <c r="F3615" s="837"/>
      <c r="G3615" s="629" t="s">
        <v>501</v>
      </c>
      <c r="H3615" s="629"/>
      <c r="I3615" s="587" t="s">
        <v>502</v>
      </c>
      <c r="J3615" s="588"/>
      <c r="K3615" s="588"/>
      <c r="L3615" s="588"/>
      <c r="M3615" s="588"/>
      <c r="N3615" s="588"/>
      <c r="O3615" s="589"/>
      <c r="P3615" s="590"/>
      <c r="Q3615" s="591"/>
      <c r="R3615" s="590"/>
      <c r="S3615" s="591"/>
      <c r="T3615" s="590"/>
      <c r="U3615" s="591"/>
      <c r="V3615" s="206"/>
      <c r="W3615" s="206"/>
      <c r="X3615" s="206"/>
      <c r="Y3615" s="206"/>
      <c r="Z3615" s="206"/>
      <c r="AA3615" s="206"/>
      <c r="AB3615" s="206"/>
      <c r="AC3615" s="206"/>
      <c r="AD3615" s="206"/>
      <c r="AE3615" s="109"/>
      <c r="AG3615" s="130">
        <f t="shared" si="5681"/>
        <v>15</v>
      </c>
      <c r="AH3615" s="90">
        <f t="shared" si="5682"/>
        <v>0</v>
      </c>
      <c r="AI3615" s="130">
        <f t="shared" si="5683"/>
        <v>0</v>
      </c>
      <c r="AJ3615" s="130">
        <f t="shared" si="5684"/>
        <v>0</v>
      </c>
      <c r="AK3615" s="130">
        <f t="shared" si="5685"/>
        <v>0</v>
      </c>
      <c r="AL3615" s="130">
        <f t="shared" si="5686"/>
        <v>0</v>
      </c>
      <c r="AM3615" s="359">
        <f t="shared" si="5687"/>
        <v>0</v>
      </c>
      <c r="AN3615" s="130">
        <f t="shared" si="5688"/>
        <v>0</v>
      </c>
      <c r="AO3615" s="130">
        <f t="shared" si="5689"/>
        <v>0</v>
      </c>
      <c r="AP3615" s="130">
        <f t="shared" si="5690"/>
        <v>0</v>
      </c>
      <c r="AQ3615" s="130">
        <f t="shared" si="5691"/>
        <v>0</v>
      </c>
      <c r="AR3615" s="359">
        <f t="shared" si="5692"/>
        <v>0</v>
      </c>
      <c r="AS3615" s="130">
        <f t="shared" si="5693"/>
        <v>0</v>
      </c>
      <c r="AT3615" s="130">
        <f t="shared" si="5694"/>
        <v>0</v>
      </c>
      <c r="AU3615" s="130">
        <f t="shared" si="5695"/>
        <v>0</v>
      </c>
      <c r="AV3615" s="130">
        <f t="shared" si="5696"/>
        <v>0</v>
      </c>
      <c r="AW3615" s="359">
        <f t="shared" si="5697"/>
        <v>0</v>
      </c>
      <c r="AX3615" s="130">
        <f t="shared" si="5698"/>
        <v>0</v>
      </c>
      <c r="AY3615" s="130">
        <f t="shared" si="5699"/>
        <v>0</v>
      </c>
      <c r="AZ3615" s="130">
        <f t="shared" si="5700"/>
        <v>0</v>
      </c>
      <c r="BA3615" s="130">
        <f t="shared" si="5701"/>
        <v>0</v>
      </c>
      <c r="BB3615" s="359">
        <f t="shared" si="5669"/>
        <v>0</v>
      </c>
      <c r="BC3615" s="130">
        <f t="shared" si="5702"/>
        <v>0</v>
      </c>
      <c r="BD3615" s="130">
        <f t="shared" si="5703"/>
        <v>0</v>
      </c>
      <c r="BE3615" s="130">
        <f t="shared" si="5704"/>
        <v>0</v>
      </c>
      <c r="BF3615" s="130">
        <f t="shared" si="5705"/>
        <v>0</v>
      </c>
      <c r="BG3615" s="359">
        <f t="shared" si="5670"/>
        <v>0</v>
      </c>
      <c r="BH3615" s="130">
        <f t="shared" si="5706"/>
        <v>0</v>
      </c>
      <c r="BI3615" s="130">
        <f t="shared" si="5707"/>
        <v>0</v>
      </c>
      <c r="BJ3615" s="130">
        <f t="shared" si="5708"/>
        <v>0</v>
      </c>
      <c r="BK3615" s="130">
        <f t="shared" si="5709"/>
        <v>0</v>
      </c>
      <c r="BL3615" s="359">
        <f t="shared" si="5671"/>
        <v>0</v>
      </c>
      <c r="BM3615" s="90">
        <f t="shared" si="5710"/>
        <v>0</v>
      </c>
      <c r="CO3615" s="186"/>
      <c r="CP3615" s="186"/>
      <c r="CQ3615" s="186"/>
      <c r="CR3615" s="186"/>
      <c r="CS3615" s="186"/>
      <c r="CT3615" s="186"/>
      <c r="CU3615" s="186"/>
      <c r="CV3615" s="186"/>
      <c r="CW3615" s="186"/>
      <c r="CX3615" s="186"/>
      <c r="CY3615" s="186"/>
      <c r="CZ3615" s="186"/>
      <c r="DA3615" s="186"/>
      <c r="DB3615" s="186"/>
    </row>
    <row r="3616" spans="1:106" ht="15" customHeight="1" x14ac:dyDescent="0.25">
      <c r="A3616" s="109"/>
      <c r="B3616" s="109"/>
      <c r="C3616" s="740" t="s">
        <v>511</v>
      </c>
      <c r="D3616" s="757" t="s">
        <v>512</v>
      </c>
      <c r="E3616" s="758"/>
      <c r="F3616" s="835"/>
      <c r="G3616" s="629" t="s">
        <v>505</v>
      </c>
      <c r="H3616" s="629"/>
      <c r="I3616" s="587" t="s">
        <v>506</v>
      </c>
      <c r="J3616" s="588"/>
      <c r="K3616" s="588"/>
      <c r="L3616" s="588"/>
      <c r="M3616" s="588"/>
      <c r="N3616" s="588"/>
      <c r="O3616" s="589"/>
      <c r="P3616" s="590"/>
      <c r="Q3616" s="591"/>
      <c r="R3616" s="590"/>
      <c r="S3616" s="591"/>
      <c r="T3616" s="590"/>
      <c r="U3616" s="591"/>
      <c r="V3616" s="206"/>
      <c r="W3616" s="206"/>
      <c r="X3616" s="206"/>
      <c r="Y3616" s="206"/>
      <c r="Z3616" s="206"/>
      <c r="AA3616" s="206"/>
      <c r="AB3616" s="206"/>
      <c r="AC3616" s="206"/>
      <c r="AD3616" s="206"/>
      <c r="AE3616" s="109"/>
      <c r="AG3616" s="130">
        <f t="shared" si="5681"/>
        <v>15</v>
      </c>
      <c r="AH3616" s="90">
        <f t="shared" si="5682"/>
        <v>0</v>
      </c>
      <c r="AI3616" s="130">
        <f t="shared" si="5683"/>
        <v>0</v>
      </c>
      <c r="AJ3616" s="130">
        <f t="shared" si="5684"/>
        <v>0</v>
      </c>
      <c r="AK3616" s="130">
        <f t="shared" si="5685"/>
        <v>0</v>
      </c>
      <c r="AL3616" s="130">
        <f t="shared" si="5686"/>
        <v>0</v>
      </c>
      <c r="AM3616" s="359">
        <f t="shared" si="5687"/>
        <v>0</v>
      </c>
      <c r="AN3616" s="130">
        <f t="shared" si="5688"/>
        <v>0</v>
      </c>
      <c r="AO3616" s="130">
        <f t="shared" si="5689"/>
        <v>0</v>
      </c>
      <c r="AP3616" s="130">
        <f t="shared" si="5690"/>
        <v>0</v>
      </c>
      <c r="AQ3616" s="130">
        <f t="shared" si="5691"/>
        <v>0</v>
      </c>
      <c r="AR3616" s="359">
        <f t="shared" si="5692"/>
        <v>0</v>
      </c>
      <c r="AS3616" s="130">
        <f t="shared" si="5693"/>
        <v>0</v>
      </c>
      <c r="AT3616" s="130">
        <f t="shared" si="5694"/>
        <v>0</v>
      </c>
      <c r="AU3616" s="130">
        <f t="shared" si="5695"/>
        <v>0</v>
      </c>
      <c r="AV3616" s="130">
        <f t="shared" si="5696"/>
        <v>0</v>
      </c>
      <c r="AW3616" s="359">
        <f t="shared" si="5697"/>
        <v>0</v>
      </c>
      <c r="AX3616" s="130">
        <f t="shared" si="5698"/>
        <v>0</v>
      </c>
      <c r="AY3616" s="130">
        <f t="shared" si="5699"/>
        <v>0</v>
      </c>
      <c r="AZ3616" s="130">
        <f t="shared" si="5700"/>
        <v>0</v>
      </c>
      <c r="BA3616" s="130">
        <f t="shared" si="5701"/>
        <v>0</v>
      </c>
      <c r="BB3616" s="359">
        <f t="shared" si="5669"/>
        <v>0</v>
      </c>
      <c r="BC3616" s="130">
        <f t="shared" si="5702"/>
        <v>0</v>
      </c>
      <c r="BD3616" s="130">
        <f t="shared" si="5703"/>
        <v>0</v>
      </c>
      <c r="BE3616" s="130">
        <f t="shared" si="5704"/>
        <v>0</v>
      </c>
      <c r="BF3616" s="130">
        <f t="shared" si="5705"/>
        <v>0</v>
      </c>
      <c r="BG3616" s="359">
        <f t="shared" si="5670"/>
        <v>0</v>
      </c>
      <c r="BH3616" s="130">
        <f t="shared" si="5706"/>
        <v>0</v>
      </c>
      <c r="BI3616" s="130">
        <f t="shared" si="5707"/>
        <v>0</v>
      </c>
      <c r="BJ3616" s="130">
        <f t="shared" si="5708"/>
        <v>0</v>
      </c>
      <c r="BK3616" s="130">
        <f t="shared" si="5709"/>
        <v>0</v>
      </c>
      <c r="BL3616" s="359">
        <f t="shared" si="5671"/>
        <v>0</v>
      </c>
      <c r="BM3616" s="90">
        <f t="shared" si="5710"/>
        <v>0</v>
      </c>
      <c r="CO3616" s="297" t="s">
        <v>2171</v>
      </c>
      <c r="CP3616" s="297">
        <f>IF(AND(SUM(P3616:Q3618)=0,COUNTIF(P3616:Q3618,"NS")&gt;0),"NS",SUM(P3616:Q3618))</f>
        <v>0</v>
      </c>
      <c r="CQ3616" s="297">
        <f>IF(AND(SUM(R3616:S3618)=0,COUNTIF(R3616:S3618,"NS")&gt;0),"NS",SUM(R3616:S3618))</f>
        <v>0</v>
      </c>
      <c r="CR3616" s="297">
        <f>IF(AND(SUM(T3616:U3618)=0,COUNTIF(T3616:U3618,"NS")&gt;0),"NS",SUM(T3616:U3618))</f>
        <v>0</v>
      </c>
      <c r="CS3616" s="297">
        <f t="shared" ref="CS3616" si="5902">IF(AND(SUM(V3616:V3618)=0,COUNTIF(V3616:V3618,"NS")&gt;0),"NS",SUM(V3616:V3618))</f>
        <v>0</v>
      </c>
      <c r="CT3616" s="297">
        <f t="shared" ref="CT3616" si="5903">IF(AND(SUM(W3616:W3618)=0,COUNTIF(W3616:W3618,"NS")&gt;0),"NS",SUM(W3616:W3618))</f>
        <v>0</v>
      </c>
      <c r="CU3616" s="297">
        <f t="shared" ref="CU3616" si="5904">IF(AND(SUM(X3616:X3618)=0,COUNTIF(X3616:X3618,"NS")&gt;0),"NS",SUM(X3616:X3618))</f>
        <v>0</v>
      </c>
      <c r="CV3616" s="297">
        <f t="shared" ref="CV3616" si="5905">IF(AND(SUM(Y3616:Y3618)=0,COUNTIF(Y3616:Y3618,"NS")&gt;0),"NS",SUM(Y3616:Y3618))</f>
        <v>0</v>
      </c>
      <c r="CW3616" s="297">
        <f t="shared" ref="CW3616" si="5906">IF(AND(SUM(Z3616:Z3618)=0,COUNTIF(Z3616:Z3618,"NS")&gt;0),"NS",SUM(Z3616:Z3618))</f>
        <v>0</v>
      </c>
      <c r="CX3616" s="297">
        <f t="shared" ref="CX3616" si="5907">IF(AND(SUM(AA3616:AA3618)=0,COUNTIF(AA3616:AA3618,"NS")&gt;0),"NS",SUM(AA3616:AA3618))</f>
        <v>0</v>
      </c>
      <c r="CY3616" s="297">
        <f t="shared" ref="CY3616" si="5908">IF(AND(SUM(AB3616:AB3618)=0,COUNTIF(AB3616:AB3618,"NS")&gt;0),"NS",SUM(AB3616:AB3618))</f>
        <v>0</v>
      </c>
      <c r="CZ3616" s="297">
        <f t="shared" ref="CZ3616" si="5909">IF(AND(SUM(AC3616:AC3618)=0,COUNTIF(AC3616:AC3618,"NS")&gt;0),"NS",SUM(AC3616:AC3618))</f>
        <v>0</v>
      </c>
      <c r="DA3616" s="297">
        <f t="shared" ref="DA3616" si="5910">IF(AND(SUM(AD3616:AD3618)=0,COUNTIF(AD3616:AD3618,"NS")&gt;0),"NS",SUM(AD3616:AD3618))</f>
        <v>0</v>
      </c>
      <c r="DB3616" s="186"/>
    </row>
    <row r="3617" spans="1:106" ht="24" customHeight="1" x14ac:dyDescent="0.25">
      <c r="A3617" s="109"/>
      <c r="B3617" s="109"/>
      <c r="C3617" s="741"/>
      <c r="D3617" s="759"/>
      <c r="E3617" s="760"/>
      <c r="F3617" s="836"/>
      <c r="G3617" s="629" t="s">
        <v>507</v>
      </c>
      <c r="H3617" s="629"/>
      <c r="I3617" s="587" t="s">
        <v>508</v>
      </c>
      <c r="J3617" s="588"/>
      <c r="K3617" s="588"/>
      <c r="L3617" s="588"/>
      <c r="M3617" s="588"/>
      <c r="N3617" s="588"/>
      <c r="O3617" s="589"/>
      <c r="P3617" s="590"/>
      <c r="Q3617" s="591"/>
      <c r="R3617" s="590"/>
      <c r="S3617" s="591"/>
      <c r="T3617" s="590"/>
      <c r="U3617" s="591"/>
      <c r="V3617" s="206"/>
      <c r="W3617" s="206"/>
      <c r="X3617" s="206"/>
      <c r="Y3617" s="206"/>
      <c r="Z3617" s="206"/>
      <c r="AA3617" s="206"/>
      <c r="AB3617" s="206"/>
      <c r="AC3617" s="206"/>
      <c r="AD3617" s="206"/>
      <c r="AE3617" s="109"/>
      <c r="AG3617" s="130">
        <f t="shared" si="5681"/>
        <v>15</v>
      </c>
      <c r="AH3617" s="90">
        <f t="shared" si="5682"/>
        <v>0</v>
      </c>
      <c r="AI3617" s="130">
        <f t="shared" si="5683"/>
        <v>0</v>
      </c>
      <c r="AJ3617" s="130">
        <f t="shared" si="5684"/>
        <v>0</v>
      </c>
      <c r="AK3617" s="130">
        <f t="shared" si="5685"/>
        <v>0</v>
      </c>
      <c r="AL3617" s="130">
        <f t="shared" si="5686"/>
        <v>0</v>
      </c>
      <c r="AM3617" s="359">
        <f t="shared" si="5687"/>
        <v>0</v>
      </c>
      <c r="AN3617" s="130">
        <f t="shared" si="5688"/>
        <v>0</v>
      </c>
      <c r="AO3617" s="130">
        <f t="shared" si="5689"/>
        <v>0</v>
      </c>
      <c r="AP3617" s="130">
        <f t="shared" si="5690"/>
        <v>0</v>
      </c>
      <c r="AQ3617" s="130">
        <f t="shared" si="5691"/>
        <v>0</v>
      </c>
      <c r="AR3617" s="359">
        <f t="shared" si="5692"/>
        <v>0</v>
      </c>
      <c r="AS3617" s="130">
        <f t="shared" si="5693"/>
        <v>0</v>
      </c>
      <c r="AT3617" s="130">
        <f t="shared" si="5694"/>
        <v>0</v>
      </c>
      <c r="AU3617" s="130">
        <f t="shared" si="5695"/>
        <v>0</v>
      </c>
      <c r="AV3617" s="130">
        <f t="shared" si="5696"/>
        <v>0</v>
      </c>
      <c r="AW3617" s="359">
        <f t="shared" si="5697"/>
        <v>0</v>
      </c>
      <c r="AX3617" s="130">
        <f t="shared" si="5698"/>
        <v>0</v>
      </c>
      <c r="AY3617" s="130">
        <f t="shared" si="5699"/>
        <v>0</v>
      </c>
      <c r="AZ3617" s="130">
        <f t="shared" si="5700"/>
        <v>0</v>
      </c>
      <c r="BA3617" s="130">
        <f t="shared" si="5701"/>
        <v>0</v>
      </c>
      <c r="BB3617" s="359">
        <f t="shared" si="5669"/>
        <v>0</v>
      </c>
      <c r="BC3617" s="130">
        <f t="shared" si="5702"/>
        <v>0</v>
      </c>
      <c r="BD3617" s="130">
        <f t="shared" si="5703"/>
        <v>0</v>
      </c>
      <c r="BE3617" s="130">
        <f t="shared" si="5704"/>
        <v>0</v>
      </c>
      <c r="BF3617" s="130">
        <f t="shared" si="5705"/>
        <v>0</v>
      </c>
      <c r="BG3617" s="359">
        <f t="shared" si="5670"/>
        <v>0</v>
      </c>
      <c r="BH3617" s="130">
        <f t="shared" si="5706"/>
        <v>0</v>
      </c>
      <c r="BI3617" s="130">
        <f t="shared" si="5707"/>
        <v>0</v>
      </c>
      <c r="BJ3617" s="130">
        <f t="shared" si="5708"/>
        <v>0</v>
      </c>
      <c r="BK3617" s="130">
        <f t="shared" si="5709"/>
        <v>0</v>
      </c>
      <c r="BL3617" s="359">
        <f t="shared" si="5671"/>
        <v>0</v>
      </c>
      <c r="BM3617" s="90">
        <f t="shared" si="5710"/>
        <v>0</v>
      </c>
      <c r="CO3617" s="297" t="s">
        <v>2078</v>
      </c>
      <c r="CP3617" s="297">
        <f>SUM(P3616:Q3617)</f>
        <v>0</v>
      </c>
      <c r="CQ3617" s="297">
        <f>SUM(R3616:S3617)</f>
        <v>0</v>
      </c>
      <c r="CR3617" s="297">
        <f>SUM(T3616:U3617)</f>
        <v>0</v>
      </c>
      <c r="CS3617" s="297">
        <f>SUM(V3616:V3617)</f>
        <v>0</v>
      </c>
      <c r="CT3617" s="297">
        <f>SUM(W3616:W3617)</f>
        <v>0</v>
      </c>
      <c r="CU3617" s="297">
        <f>SUM(X3616:X3617)</f>
        <v>0</v>
      </c>
      <c r="CV3617" s="297">
        <f t="shared" ref="CV3617" si="5911">SUM(Y3616:Y3617)</f>
        <v>0</v>
      </c>
      <c r="CW3617" s="297">
        <f t="shared" ref="CW3617" si="5912">SUM(Z3616:Z3617)</f>
        <v>0</v>
      </c>
      <c r="CX3617" s="297">
        <f t="shared" ref="CX3617" si="5913">SUM(AA3616:AA3617)</f>
        <v>0</v>
      </c>
      <c r="CY3617" s="297">
        <f t="shared" ref="CY3617" si="5914">SUM(AB3616:AB3617)</f>
        <v>0</v>
      </c>
      <c r="CZ3617" s="297">
        <f t="shared" ref="CZ3617" si="5915">SUM(AC3616:AC3617)</f>
        <v>0</v>
      </c>
      <c r="DA3617" s="297">
        <f t="shared" ref="DA3617" si="5916">SUM(AD3616:AD3617)</f>
        <v>0</v>
      </c>
      <c r="DB3617" s="186"/>
    </row>
    <row r="3618" spans="1:106" ht="15" customHeight="1" x14ac:dyDescent="0.25">
      <c r="A3618" s="109"/>
      <c r="B3618" s="109"/>
      <c r="C3618" s="742"/>
      <c r="D3618" s="761"/>
      <c r="E3618" s="762"/>
      <c r="F3618" s="837"/>
      <c r="G3618" s="629" t="s">
        <v>509</v>
      </c>
      <c r="H3618" s="629"/>
      <c r="I3618" s="587" t="s">
        <v>510</v>
      </c>
      <c r="J3618" s="588"/>
      <c r="K3618" s="588"/>
      <c r="L3618" s="588"/>
      <c r="M3618" s="588"/>
      <c r="N3618" s="588"/>
      <c r="O3618" s="589"/>
      <c r="P3618" s="590"/>
      <c r="Q3618" s="591"/>
      <c r="R3618" s="590"/>
      <c r="S3618" s="591"/>
      <c r="T3618" s="590"/>
      <c r="U3618" s="591"/>
      <c r="V3618" s="206"/>
      <c r="W3618" s="206"/>
      <c r="X3618" s="206"/>
      <c r="Y3618" s="206"/>
      <c r="Z3618" s="206"/>
      <c r="AA3618" s="206"/>
      <c r="AB3618" s="206"/>
      <c r="AC3618" s="206"/>
      <c r="AD3618" s="206"/>
      <c r="AE3618" s="109"/>
      <c r="AG3618" s="130">
        <f t="shared" si="5681"/>
        <v>15</v>
      </c>
      <c r="AH3618" s="90">
        <f t="shared" si="5682"/>
        <v>0</v>
      </c>
      <c r="AI3618" s="130">
        <f t="shared" si="5683"/>
        <v>0</v>
      </c>
      <c r="AJ3618" s="130">
        <f t="shared" si="5684"/>
        <v>0</v>
      </c>
      <c r="AK3618" s="130">
        <f t="shared" si="5685"/>
        <v>0</v>
      </c>
      <c r="AL3618" s="130">
        <f t="shared" si="5686"/>
        <v>0</v>
      </c>
      <c r="AM3618" s="359">
        <f t="shared" si="5687"/>
        <v>0</v>
      </c>
      <c r="AN3618" s="130">
        <f t="shared" si="5688"/>
        <v>0</v>
      </c>
      <c r="AO3618" s="130">
        <f t="shared" si="5689"/>
        <v>0</v>
      </c>
      <c r="AP3618" s="130">
        <f t="shared" si="5690"/>
        <v>0</v>
      </c>
      <c r="AQ3618" s="130">
        <f t="shared" si="5691"/>
        <v>0</v>
      </c>
      <c r="AR3618" s="359">
        <f t="shared" si="5692"/>
        <v>0</v>
      </c>
      <c r="AS3618" s="130">
        <f t="shared" si="5693"/>
        <v>0</v>
      </c>
      <c r="AT3618" s="130">
        <f t="shared" si="5694"/>
        <v>0</v>
      </c>
      <c r="AU3618" s="130">
        <f t="shared" si="5695"/>
        <v>0</v>
      </c>
      <c r="AV3618" s="130">
        <f t="shared" si="5696"/>
        <v>0</v>
      </c>
      <c r="AW3618" s="359">
        <f t="shared" si="5697"/>
        <v>0</v>
      </c>
      <c r="AX3618" s="130">
        <f t="shared" si="5698"/>
        <v>0</v>
      </c>
      <c r="AY3618" s="130">
        <f t="shared" si="5699"/>
        <v>0</v>
      </c>
      <c r="AZ3618" s="130">
        <f t="shared" si="5700"/>
        <v>0</v>
      </c>
      <c r="BA3618" s="130">
        <f t="shared" si="5701"/>
        <v>0</v>
      </c>
      <c r="BB3618" s="359">
        <f t="shared" si="5669"/>
        <v>0</v>
      </c>
      <c r="BC3618" s="130">
        <f t="shared" si="5702"/>
        <v>0</v>
      </c>
      <c r="BD3618" s="130">
        <f t="shared" si="5703"/>
        <v>0</v>
      </c>
      <c r="BE3618" s="130">
        <f t="shared" si="5704"/>
        <v>0</v>
      </c>
      <c r="BF3618" s="130">
        <f t="shared" si="5705"/>
        <v>0</v>
      </c>
      <c r="BG3618" s="359">
        <f t="shared" si="5670"/>
        <v>0</v>
      </c>
      <c r="BH3618" s="130">
        <f t="shared" si="5706"/>
        <v>0</v>
      </c>
      <c r="BI3618" s="130">
        <f t="shared" si="5707"/>
        <v>0</v>
      </c>
      <c r="BJ3618" s="130">
        <f t="shared" si="5708"/>
        <v>0</v>
      </c>
      <c r="BK3618" s="130">
        <f t="shared" si="5709"/>
        <v>0</v>
      </c>
      <c r="BL3618" s="359">
        <f t="shared" si="5671"/>
        <v>0</v>
      </c>
      <c r="BM3618" s="90">
        <f t="shared" si="5710"/>
        <v>0</v>
      </c>
      <c r="BO3618" s="246" t="s">
        <v>2104</v>
      </c>
      <c r="BP3618" s="246" t="s">
        <v>2048</v>
      </c>
      <c r="BQ3618" s="246" t="s">
        <v>2049</v>
      </c>
      <c r="BR3618" s="246" t="s">
        <v>84</v>
      </c>
      <c r="BS3618" s="246" t="s">
        <v>2048</v>
      </c>
      <c r="BT3618" s="246" t="s">
        <v>2049</v>
      </c>
      <c r="BU3618" s="246" t="s">
        <v>84</v>
      </c>
      <c r="BV3618" s="246" t="s">
        <v>2048</v>
      </c>
      <c r="BW3618" s="246" t="s">
        <v>2049</v>
      </c>
      <c r="BX3618" s="246" t="s">
        <v>84</v>
      </c>
      <c r="BY3618" s="246" t="s">
        <v>2048</v>
      </c>
      <c r="BZ3618" s="246" t="s">
        <v>2049</v>
      </c>
      <c r="CO3618" s="297" t="s">
        <v>2029</v>
      </c>
      <c r="CP3618" s="297">
        <f>COUNTIF(P3616:Q3617,"NS")</f>
        <v>0</v>
      </c>
      <c r="CQ3618" s="297">
        <f>COUNTIF(R3616:S3617,"NS")</f>
        <v>0</v>
      </c>
      <c r="CR3618" s="297">
        <f>COUNTIF(T3616:U3617,"NS")</f>
        <v>0</v>
      </c>
      <c r="CS3618" s="297">
        <f>COUNTIF(V3616:V3617,"NS")</f>
        <v>0</v>
      </c>
      <c r="CT3618" s="297">
        <f>COUNTIF(W3616:W3617,"NS")</f>
        <v>0</v>
      </c>
      <c r="CU3618" s="297">
        <f>COUNTIF(X3616:X3617,"NS")</f>
        <v>0</v>
      </c>
      <c r="CV3618" s="297">
        <f>COUNTIF(Y3616:Y3617,"NS")</f>
        <v>0</v>
      </c>
      <c r="CW3618" s="297">
        <f t="shared" ref="CW3618" si="5917">COUNTIF(Z3616:Z3617,"NS")</f>
        <v>0</v>
      </c>
      <c r="CX3618" s="297">
        <f t="shared" ref="CX3618" si="5918">COUNTIF(AA3616:AA3617,"NS")</f>
        <v>0</v>
      </c>
      <c r="CY3618" s="297">
        <f t="shared" ref="CY3618" si="5919">COUNTIF(AB3616:AB3617,"NS")</f>
        <v>0</v>
      </c>
      <c r="CZ3618" s="297">
        <f t="shared" ref="CZ3618" si="5920">COUNTIF(AC3616:AC3617,"NS")</f>
        <v>0</v>
      </c>
      <c r="DA3618" s="297">
        <f t="shared" ref="DA3618" si="5921">COUNTIF(AD3616:AD3617,"NS")</f>
        <v>0</v>
      </c>
      <c r="DB3618" s="186"/>
    </row>
    <row r="3619" spans="1:106" ht="24" customHeight="1" x14ac:dyDescent="0.25">
      <c r="A3619" s="109"/>
      <c r="B3619" s="109"/>
      <c r="C3619" s="740" t="s">
        <v>547</v>
      </c>
      <c r="D3619" s="757" t="s">
        <v>548</v>
      </c>
      <c r="E3619" s="758"/>
      <c r="F3619" s="835"/>
      <c r="G3619" s="629" t="s">
        <v>513</v>
      </c>
      <c r="H3619" s="629"/>
      <c r="I3619" s="587" t="s">
        <v>514</v>
      </c>
      <c r="J3619" s="588"/>
      <c r="K3619" s="588"/>
      <c r="L3619" s="588"/>
      <c r="M3619" s="588"/>
      <c r="N3619" s="588"/>
      <c r="O3619" s="589"/>
      <c r="P3619" s="590"/>
      <c r="Q3619" s="591"/>
      <c r="R3619" s="590"/>
      <c r="S3619" s="591"/>
      <c r="T3619" s="590"/>
      <c r="U3619" s="591"/>
      <c r="V3619" s="206"/>
      <c r="W3619" s="206"/>
      <c r="X3619" s="206"/>
      <c r="Y3619" s="206"/>
      <c r="Z3619" s="206"/>
      <c r="AA3619" s="206"/>
      <c r="AB3619" s="206"/>
      <c r="AC3619" s="206"/>
      <c r="AD3619" s="206"/>
      <c r="AE3619" s="109"/>
      <c r="AG3619" s="178">
        <f t="shared" si="5681"/>
        <v>15</v>
      </c>
      <c r="AH3619" s="90">
        <f t="shared" si="5682"/>
        <v>0</v>
      </c>
      <c r="AI3619" s="178">
        <f t="shared" si="5683"/>
        <v>0</v>
      </c>
      <c r="AJ3619" s="178">
        <f t="shared" si="5684"/>
        <v>0</v>
      </c>
      <c r="AK3619" s="178">
        <f t="shared" si="5685"/>
        <v>0</v>
      </c>
      <c r="AL3619" s="130">
        <f t="shared" si="5686"/>
        <v>0</v>
      </c>
      <c r="AM3619" s="359">
        <f t="shared" si="5687"/>
        <v>0</v>
      </c>
      <c r="AN3619" s="178">
        <f t="shared" si="5688"/>
        <v>0</v>
      </c>
      <c r="AO3619" s="178">
        <f t="shared" si="5689"/>
        <v>0</v>
      </c>
      <c r="AP3619" s="178">
        <f t="shared" si="5690"/>
        <v>0</v>
      </c>
      <c r="AQ3619" s="178">
        <f t="shared" si="5691"/>
        <v>0</v>
      </c>
      <c r="AR3619" s="359">
        <f t="shared" si="5692"/>
        <v>0</v>
      </c>
      <c r="AS3619" s="178">
        <f t="shared" si="5693"/>
        <v>0</v>
      </c>
      <c r="AT3619" s="178">
        <f t="shared" si="5694"/>
        <v>0</v>
      </c>
      <c r="AU3619" s="178">
        <f t="shared" si="5695"/>
        <v>0</v>
      </c>
      <c r="AV3619" s="178">
        <f t="shared" si="5696"/>
        <v>0</v>
      </c>
      <c r="AW3619" s="359">
        <f t="shared" si="5697"/>
        <v>0</v>
      </c>
      <c r="AX3619" s="178">
        <f t="shared" si="5698"/>
        <v>0</v>
      </c>
      <c r="AY3619" s="178">
        <f t="shared" si="5699"/>
        <v>0</v>
      </c>
      <c r="AZ3619" s="178">
        <f t="shared" si="5700"/>
        <v>0</v>
      </c>
      <c r="BA3619" s="178">
        <f t="shared" si="5701"/>
        <v>0</v>
      </c>
      <c r="BB3619" s="359">
        <f t="shared" si="5669"/>
        <v>0</v>
      </c>
      <c r="BC3619" s="178">
        <f t="shared" si="5702"/>
        <v>0</v>
      </c>
      <c r="BD3619" s="178">
        <f t="shared" si="5703"/>
        <v>0</v>
      </c>
      <c r="BE3619" s="178">
        <f t="shared" si="5704"/>
        <v>0</v>
      </c>
      <c r="BF3619" s="178">
        <f t="shared" si="5705"/>
        <v>0</v>
      </c>
      <c r="BG3619" s="359">
        <f t="shared" si="5670"/>
        <v>0</v>
      </c>
      <c r="BH3619" s="178">
        <f t="shared" si="5706"/>
        <v>0</v>
      </c>
      <c r="BI3619" s="178">
        <f t="shared" si="5707"/>
        <v>0</v>
      </c>
      <c r="BJ3619" s="178">
        <f t="shared" si="5708"/>
        <v>0</v>
      </c>
      <c r="BK3619" s="178">
        <f t="shared" si="5709"/>
        <v>0</v>
      </c>
      <c r="BL3619" s="359">
        <f t="shared" si="5671"/>
        <v>0</v>
      </c>
      <c r="BM3619" s="186">
        <f t="shared" si="5710"/>
        <v>0</v>
      </c>
      <c r="BN3619" s="186" t="s">
        <v>2077</v>
      </c>
      <c r="BO3619" s="178">
        <f t="shared" ref="BO3619" si="5922">IF($AG$3546=$AH$3546,0,IF(
OR(
AND(BO3623=0,BO3622&gt;0),
AND(BO3623="NS",BO3621&gt;0),
AND(BO3623="NS",BO3621=0,BO3622=0)),1,
IF(OR(
AND(BO3622&gt;=2,BO3621&lt;BO3623),
AND(BO3623="NS",BO3621=0,BO3622&gt;0),
BO3623=BO3621,
AND(BO3623="NA",BO3622=0,BO3621=0,BO3620&gt;0)),0,1)))</f>
        <v>0</v>
      </c>
      <c r="BP3619" s="178">
        <f t="shared" ref="BP3619" si="5923">IF($AG$3546=$AH$3546,0,IF(
OR(
AND(BP3623=0,BP3622&gt;0),
AND(BP3623="NS",BP3621&gt;0),
AND(BP3623="NS",BP3621=0,BP3622=0)),1,
IF(OR(
AND(BP3622&gt;=2,BP3621&lt;BP3623),
AND(BP3623="NS",BP3621=0,BP3622&gt;0),
BP3623=BP3621,
AND(BP3623="NA",BP3622=0,BP3621=0,BP3620&gt;0)),0,1)))</f>
        <v>0</v>
      </c>
      <c r="BQ3619" s="178">
        <f t="shared" ref="BQ3619" si="5924">IF($AG$3546=$AH$3546,0,IF(
OR(
AND(BQ3623=0,BQ3622&gt;0),
AND(BQ3623="NS",BQ3621&gt;0),
AND(BQ3623="NS",BQ3621=0,BQ3622=0)),1,
IF(OR(
AND(BQ3622&gt;=2,BQ3621&lt;BQ3623),
AND(BQ3623="NS",BQ3621=0,BQ3622&gt;0),
BQ3623=BQ3621,
AND(BQ3623="NA",BQ3622=0,BQ3621=0,BQ3620&gt;0)),0,1)))</f>
        <v>0</v>
      </c>
      <c r="BR3619" s="178">
        <f t="shared" ref="BR3619" si="5925">IF($AG$3546=$AH$3546,0,IF(
OR(
AND(BR3623=0,BR3622&gt;0),
AND(BR3623="NS",BR3621&gt;0),
AND(BR3623="NS",BR3621=0,BR3622=0)),1,
IF(OR(
AND(BR3622&gt;=2,BR3621&lt;BR3623),
AND(BR3623="NS",BR3621=0,BR3622&gt;0),
BR3623=BR3621,
AND(BR3623="NA",BR3622=0,BR3621=0,BR3620&gt;0)),0,1)))</f>
        <v>0</v>
      </c>
      <c r="BS3619" s="178">
        <f t="shared" ref="BS3619" si="5926">IF($AG$3546=$AH$3546,0,IF(
OR(
AND(BS3623=0,BS3622&gt;0),
AND(BS3623="NS",BS3621&gt;0),
AND(BS3623="NS",BS3621=0,BS3622=0)),1,
IF(OR(
AND(BS3622&gt;=2,BS3621&lt;BS3623),
AND(BS3623="NS",BS3621=0,BS3622&gt;0),
BS3623=BS3621,
AND(BS3623="NA",BS3622=0,BS3621=0,BS3620&gt;0)),0,1)))</f>
        <v>0</v>
      </c>
      <c r="BT3619" s="178">
        <f t="shared" ref="BT3619" si="5927">IF($AG$3546=$AH$3546,0,IF(
OR(
AND(BT3623=0,BT3622&gt;0),
AND(BT3623="NS",BT3621&gt;0),
AND(BT3623="NS",BT3621=0,BT3622=0)),1,
IF(OR(
AND(BT3622&gt;=2,BT3621&lt;BT3623),
AND(BT3623="NS",BT3621=0,BT3622&gt;0),
BT3623=BT3621,
AND(BT3623="NA",BT3622=0,BT3621=0,BT3620&gt;0)),0,1)))</f>
        <v>0</v>
      </c>
      <c r="BU3619" s="178">
        <f t="shared" ref="BU3619" si="5928">IF($AG$3546=$AH$3546,0,IF(
OR(
AND(BU3623=0,BU3622&gt;0),
AND(BU3623="NS",BU3621&gt;0),
AND(BU3623="NS",BU3621=0,BU3622=0)),1,
IF(OR(
AND(BU3622&gt;=2,BU3621&lt;BU3623),
AND(BU3623="NS",BU3621=0,BU3622&gt;0),
BU3623=BU3621,
AND(BU3623="NA",BU3622=0,BU3621=0,BU3620&gt;0)),0,1)))</f>
        <v>0</v>
      </c>
      <c r="BV3619" s="178">
        <f t="shared" ref="BV3619" si="5929">IF($AG$3546=$AH$3546,0,IF(
OR(
AND(BV3623=0,BV3622&gt;0),
AND(BV3623="NS",BV3621&gt;0),
AND(BV3623="NS",BV3621=0,BV3622=0)),1,
IF(OR(
AND(BV3622&gt;=2,BV3621&lt;BV3623),
AND(BV3623="NS",BV3621=0,BV3622&gt;0),
BV3623=BV3621,
AND(BV3623="NA",BV3622=0,BV3621=0,BV3620&gt;0)),0,1)))</f>
        <v>0</v>
      </c>
      <c r="BW3619" s="178">
        <f t="shared" ref="BW3619" si="5930">IF($AG$3546=$AH$3546,0,IF(
OR(
AND(BW3623=0,BW3622&gt;0),
AND(BW3623="NS",BW3621&gt;0),
AND(BW3623="NS",BW3621=0,BW3622=0)),1,
IF(OR(
AND(BW3622&gt;=2,BW3621&lt;BW3623),
AND(BW3623="NS",BW3621=0,BW3622&gt;0),
BW3623=BW3621,
AND(BW3623="NA",BW3622=0,BW3621=0,BW3620&gt;0)),0,1)))</f>
        <v>0</v>
      </c>
      <c r="BX3619" s="178">
        <f t="shared" ref="BX3619" si="5931">IF($AG$3546=$AH$3546,0,IF(
OR(
AND(BX3623=0,BX3622&gt;0),
AND(BX3623="NS",BX3621&gt;0),
AND(BX3623="NS",BX3621=0,BX3622=0)),1,
IF(OR(
AND(BX3622&gt;=2,BX3621&lt;BX3623),
AND(BX3623="NS",BX3621=0,BX3622&gt;0),
BX3623=BX3621,
AND(BX3623="NA",BX3622=0,BX3621=0,BX3620&gt;0)),0,1)))</f>
        <v>0</v>
      </c>
      <c r="BY3619" s="178">
        <f t="shared" ref="BY3619" si="5932">IF($AG$3546=$AH$3546,0,IF(
OR(
AND(BY3623=0,BY3622&gt;0),
AND(BY3623="NS",BY3621&gt;0),
AND(BY3623="NS",BY3621=0,BY3622=0)),1,
IF(OR(
AND(BY3622&gt;=2,BY3621&lt;BY3623),
AND(BY3623="NS",BY3621=0,BY3622&gt;0),
BY3623=BY3621,
AND(BY3623="NA",BY3622=0,BY3621=0,BY3620&gt;0)),0,1)))</f>
        <v>0</v>
      </c>
      <c r="BZ3619" s="178">
        <f t="shared" ref="BZ3619" si="5933">IF($AG$3546=$AH$3546,0,IF(
OR(
AND(BZ3623=0,BZ3622&gt;0),
AND(BZ3623="NS",BZ3621&gt;0),
AND(BZ3623="NS",BZ3621=0,BZ3622=0)),1,
IF(OR(
AND(BZ3622&gt;=2,BZ3621&lt;BZ3623),
AND(BZ3623="NS",BZ3621=0,BZ3622&gt;0),
BZ3623=BZ3621,
AND(BZ3623="NA",BZ3622=0,BZ3621=0,BZ3620&gt;0)),0,1)))</f>
        <v>0</v>
      </c>
      <c r="CA3619" s="186">
        <f>SUM(BO3619:BZ3619)</f>
        <v>0</v>
      </c>
      <c r="CO3619" s="298">
        <v>0.25</v>
      </c>
      <c r="CP3619" s="299">
        <f>IF(CP3616="ns",0,CP3616*0.25)</f>
        <v>0</v>
      </c>
      <c r="CQ3619" s="299">
        <f t="shared" ref="CQ3619:DA3619" si="5934">IF(CQ3616="ns",0,CQ3616*0.25)</f>
        <v>0</v>
      </c>
      <c r="CR3619" s="299">
        <f t="shared" si="5934"/>
        <v>0</v>
      </c>
      <c r="CS3619" s="299">
        <f t="shared" si="5934"/>
        <v>0</v>
      </c>
      <c r="CT3619" s="299">
        <f t="shared" si="5934"/>
        <v>0</v>
      </c>
      <c r="CU3619" s="299">
        <f t="shared" si="5934"/>
        <v>0</v>
      </c>
      <c r="CV3619" s="299">
        <f t="shared" si="5934"/>
        <v>0</v>
      </c>
      <c r="CW3619" s="299">
        <f t="shared" si="5934"/>
        <v>0</v>
      </c>
      <c r="CX3619" s="299">
        <f t="shared" si="5934"/>
        <v>0</v>
      </c>
      <c r="CY3619" s="299">
        <f t="shared" si="5934"/>
        <v>0</v>
      </c>
      <c r="CZ3619" s="299">
        <f t="shared" si="5934"/>
        <v>0</v>
      </c>
      <c r="DA3619" s="299">
        <f t="shared" si="5934"/>
        <v>0</v>
      </c>
      <c r="DB3619" s="186"/>
    </row>
    <row r="3620" spans="1:106" ht="24" customHeight="1" x14ac:dyDescent="0.25">
      <c r="A3620" s="109"/>
      <c r="B3620" s="109"/>
      <c r="C3620" s="741"/>
      <c r="D3620" s="759"/>
      <c r="E3620" s="760"/>
      <c r="F3620" s="836"/>
      <c r="G3620" s="581" t="s">
        <v>521</v>
      </c>
      <c r="H3620" s="581"/>
      <c r="I3620" s="165"/>
      <c r="J3620" s="625" t="s">
        <v>515</v>
      </c>
      <c r="K3620" s="625"/>
      <c r="L3620" s="625"/>
      <c r="M3620" s="625"/>
      <c r="N3620" s="625"/>
      <c r="O3620" s="626"/>
      <c r="P3620" s="590"/>
      <c r="Q3620" s="591"/>
      <c r="R3620" s="590"/>
      <c r="S3620" s="591"/>
      <c r="T3620" s="590"/>
      <c r="U3620" s="591"/>
      <c r="V3620" s="206"/>
      <c r="W3620" s="206"/>
      <c r="X3620" s="206"/>
      <c r="Y3620" s="206"/>
      <c r="Z3620" s="206"/>
      <c r="AA3620" s="206"/>
      <c r="AB3620" s="206"/>
      <c r="AC3620" s="206"/>
      <c r="AD3620" s="206"/>
      <c r="AE3620" s="109"/>
      <c r="AG3620" s="130">
        <f t="shared" si="5681"/>
        <v>15</v>
      </c>
      <c r="AH3620" s="90">
        <f t="shared" si="5682"/>
        <v>0</v>
      </c>
      <c r="AI3620" s="130">
        <f t="shared" si="5683"/>
        <v>0</v>
      </c>
      <c r="AJ3620" s="130">
        <f t="shared" si="5684"/>
        <v>0</v>
      </c>
      <c r="AK3620" s="130">
        <f t="shared" si="5685"/>
        <v>0</v>
      </c>
      <c r="AL3620" s="130">
        <f t="shared" si="5686"/>
        <v>0</v>
      </c>
      <c r="AM3620" s="359">
        <f t="shared" si="5687"/>
        <v>0</v>
      </c>
      <c r="AN3620" s="130">
        <f t="shared" si="5688"/>
        <v>0</v>
      </c>
      <c r="AO3620" s="130">
        <f t="shared" si="5689"/>
        <v>0</v>
      </c>
      <c r="AP3620" s="130">
        <f t="shared" si="5690"/>
        <v>0</v>
      </c>
      <c r="AQ3620" s="130">
        <f t="shared" si="5691"/>
        <v>0</v>
      </c>
      <c r="AR3620" s="359">
        <f t="shared" si="5692"/>
        <v>0</v>
      </c>
      <c r="AS3620" s="130">
        <f t="shared" si="5693"/>
        <v>0</v>
      </c>
      <c r="AT3620" s="130">
        <f t="shared" si="5694"/>
        <v>0</v>
      </c>
      <c r="AU3620" s="130">
        <f t="shared" si="5695"/>
        <v>0</v>
      </c>
      <c r="AV3620" s="130">
        <f t="shared" si="5696"/>
        <v>0</v>
      </c>
      <c r="AW3620" s="359">
        <f t="shared" si="5697"/>
        <v>0</v>
      </c>
      <c r="AX3620" s="130">
        <f t="shared" si="5698"/>
        <v>0</v>
      </c>
      <c r="AY3620" s="130">
        <f t="shared" si="5699"/>
        <v>0</v>
      </c>
      <c r="AZ3620" s="130">
        <f t="shared" si="5700"/>
        <v>0</v>
      </c>
      <c r="BA3620" s="130">
        <f t="shared" si="5701"/>
        <v>0</v>
      </c>
      <c r="BB3620" s="359">
        <f t="shared" si="5669"/>
        <v>0</v>
      </c>
      <c r="BC3620" s="130">
        <f t="shared" si="5702"/>
        <v>0</v>
      </c>
      <c r="BD3620" s="130">
        <f t="shared" si="5703"/>
        <v>0</v>
      </c>
      <c r="BE3620" s="130">
        <f t="shared" si="5704"/>
        <v>0</v>
      </c>
      <c r="BF3620" s="130">
        <f t="shared" si="5705"/>
        <v>0</v>
      </c>
      <c r="BG3620" s="359">
        <f t="shared" si="5670"/>
        <v>0</v>
      </c>
      <c r="BH3620" s="130">
        <f t="shared" si="5706"/>
        <v>0</v>
      </c>
      <c r="BI3620" s="130">
        <f t="shared" si="5707"/>
        <v>0</v>
      </c>
      <c r="BJ3620" s="130">
        <f t="shared" si="5708"/>
        <v>0</v>
      </c>
      <c r="BK3620" s="130">
        <f t="shared" si="5709"/>
        <v>0</v>
      </c>
      <c r="BL3620" s="359">
        <f t="shared" si="5671"/>
        <v>0</v>
      </c>
      <c r="BM3620" s="90">
        <f t="shared" si="5710"/>
        <v>0</v>
      </c>
      <c r="BN3620" s="90" t="s">
        <v>2058</v>
      </c>
      <c r="BO3620" s="90">
        <f>COUNTIF(P3620:Q3625,"NA")</f>
        <v>0</v>
      </c>
      <c r="BP3620" s="90">
        <f>COUNTIF(R3620:S3625,"NA")</f>
        <v>0</v>
      </c>
      <c r="BQ3620" s="90">
        <f>COUNTIF(T3620:U3625,"NA")</f>
        <v>0</v>
      </c>
      <c r="BR3620" s="90">
        <f t="shared" ref="BR3620:BZ3620" si="5935">COUNTIF(V3620:V3625,"NA")</f>
        <v>0</v>
      </c>
      <c r="BS3620" s="90">
        <f t="shared" si="5935"/>
        <v>0</v>
      </c>
      <c r="BT3620" s="90">
        <f t="shared" si="5935"/>
        <v>0</v>
      </c>
      <c r="BU3620" s="90">
        <f t="shared" si="5935"/>
        <v>0</v>
      </c>
      <c r="BV3620" s="90">
        <f t="shared" si="5935"/>
        <v>0</v>
      </c>
      <c r="BW3620" s="90">
        <f t="shared" si="5935"/>
        <v>0</v>
      </c>
      <c r="BX3620" s="90">
        <f t="shared" si="5935"/>
        <v>0</v>
      </c>
      <c r="BY3620" s="90">
        <f t="shared" si="5935"/>
        <v>0</v>
      </c>
      <c r="BZ3620" s="90">
        <f t="shared" si="5935"/>
        <v>0</v>
      </c>
      <c r="CO3620" s="297" t="s">
        <v>72</v>
      </c>
      <c r="CP3620" s="297">
        <f>P3618</f>
        <v>0</v>
      </c>
      <c r="CQ3620" s="297">
        <f>R3618</f>
        <v>0</v>
      </c>
      <c r="CR3620" s="297">
        <f>T3618</f>
        <v>0</v>
      </c>
      <c r="CS3620" s="297">
        <f>V3618</f>
        <v>0</v>
      </c>
      <c r="CT3620" s="297">
        <f>W3618</f>
        <v>0</v>
      </c>
      <c r="CU3620" s="297">
        <f>X3618</f>
        <v>0</v>
      </c>
      <c r="CV3620" s="297">
        <f t="shared" ref="CV3620" si="5936">Y3618</f>
        <v>0</v>
      </c>
      <c r="CW3620" s="297">
        <f t="shared" ref="CW3620" si="5937">Z3618</f>
        <v>0</v>
      </c>
      <c r="CX3620" s="297">
        <f t="shared" ref="CX3620" si="5938">AA3618</f>
        <v>0</v>
      </c>
      <c r="CY3620" s="297">
        <f t="shared" ref="CY3620" si="5939">AB3618</f>
        <v>0</v>
      </c>
      <c r="CZ3620" s="297">
        <f t="shared" ref="CZ3620" si="5940">AC3618</f>
        <v>0</v>
      </c>
      <c r="DA3620" s="297">
        <f t="shared" ref="DA3620" si="5941">AD3618</f>
        <v>0</v>
      </c>
      <c r="DB3620" s="186"/>
    </row>
    <row r="3621" spans="1:106" ht="24" customHeight="1" x14ac:dyDescent="0.25">
      <c r="A3621" s="109"/>
      <c r="B3621" s="109"/>
      <c r="C3621" s="741"/>
      <c r="D3621" s="759"/>
      <c r="E3621" s="760"/>
      <c r="F3621" s="836"/>
      <c r="G3621" s="581" t="s">
        <v>522</v>
      </c>
      <c r="H3621" s="581"/>
      <c r="I3621" s="165"/>
      <c r="J3621" s="625" t="s">
        <v>516</v>
      </c>
      <c r="K3621" s="625"/>
      <c r="L3621" s="625"/>
      <c r="M3621" s="625"/>
      <c r="N3621" s="625"/>
      <c r="O3621" s="626"/>
      <c r="P3621" s="590"/>
      <c r="Q3621" s="591"/>
      <c r="R3621" s="590"/>
      <c r="S3621" s="591"/>
      <c r="T3621" s="590"/>
      <c r="U3621" s="591"/>
      <c r="V3621" s="206"/>
      <c r="W3621" s="206"/>
      <c r="X3621" s="206"/>
      <c r="Y3621" s="206"/>
      <c r="Z3621" s="206"/>
      <c r="AA3621" s="206"/>
      <c r="AB3621" s="206"/>
      <c r="AC3621" s="206"/>
      <c r="AD3621" s="206"/>
      <c r="AE3621" s="109"/>
      <c r="AG3621" s="130">
        <f t="shared" si="5681"/>
        <v>15</v>
      </c>
      <c r="AH3621" s="90">
        <f t="shared" si="5682"/>
        <v>0</v>
      </c>
      <c r="AI3621" s="130">
        <f t="shared" si="5683"/>
        <v>0</v>
      </c>
      <c r="AJ3621" s="130">
        <f t="shared" si="5684"/>
        <v>0</v>
      </c>
      <c r="AK3621" s="130">
        <f t="shared" si="5685"/>
        <v>0</v>
      </c>
      <c r="AL3621" s="130">
        <f t="shared" si="5686"/>
        <v>0</v>
      </c>
      <c r="AM3621" s="359">
        <f t="shared" si="5687"/>
        <v>0</v>
      </c>
      <c r="AN3621" s="130">
        <f t="shared" si="5688"/>
        <v>0</v>
      </c>
      <c r="AO3621" s="130">
        <f t="shared" si="5689"/>
        <v>0</v>
      </c>
      <c r="AP3621" s="130">
        <f t="shared" si="5690"/>
        <v>0</v>
      </c>
      <c r="AQ3621" s="130">
        <f t="shared" si="5691"/>
        <v>0</v>
      </c>
      <c r="AR3621" s="359">
        <f t="shared" si="5692"/>
        <v>0</v>
      </c>
      <c r="AS3621" s="130">
        <f t="shared" si="5693"/>
        <v>0</v>
      </c>
      <c r="AT3621" s="130">
        <f t="shared" si="5694"/>
        <v>0</v>
      </c>
      <c r="AU3621" s="130">
        <f t="shared" si="5695"/>
        <v>0</v>
      </c>
      <c r="AV3621" s="130">
        <f t="shared" si="5696"/>
        <v>0</v>
      </c>
      <c r="AW3621" s="359">
        <f t="shared" si="5697"/>
        <v>0</v>
      </c>
      <c r="AX3621" s="130">
        <f t="shared" si="5698"/>
        <v>0</v>
      </c>
      <c r="AY3621" s="130">
        <f t="shared" si="5699"/>
        <v>0</v>
      </c>
      <c r="AZ3621" s="130">
        <f t="shared" si="5700"/>
        <v>0</v>
      </c>
      <c r="BA3621" s="130">
        <f t="shared" si="5701"/>
        <v>0</v>
      </c>
      <c r="BB3621" s="359">
        <f t="shared" ref="BB3621:BB3684" si="5942">IF($AG$3546=$AH$3546,0,
IF(OR(
AND(AX3621=0,AY3621&gt;0),
AND(AX3621="NS",AZ3621&gt;0),
AND(AX3621="NS",AZ3621=0,AY3621=0)),1,
IF(OR(
AND(AX3621&gt;0,AY3621=2),
AND(AX3621="NS",AY3621=2),
AND(AX3621="NS",AZ3621=0,AY3621&gt;0),
AX3621=AZ3621,
AND(AX3621="NA",AY3621=0,AZ3621=0,BA3621&gt;0)),0,
IF(
AND(AX3621="NA",AV3621=$AM$1789),0,1))))</f>
        <v>0</v>
      </c>
      <c r="BC3621" s="130">
        <f t="shared" si="5702"/>
        <v>0</v>
      </c>
      <c r="BD3621" s="130">
        <f t="shared" si="5703"/>
        <v>0</v>
      </c>
      <c r="BE3621" s="130">
        <f t="shared" si="5704"/>
        <v>0</v>
      </c>
      <c r="BF3621" s="130">
        <f t="shared" si="5705"/>
        <v>0</v>
      </c>
      <c r="BG3621" s="359">
        <f t="shared" ref="BG3621:BG3684" si="5943">IF($AG$3546=$AH$3546,0,
IF(OR(
AND(BC3621=0,BD3621&gt;0),
AND(BC3621="NS",BE3621&gt;0),
AND(BC3621="NS",BE3621=0,BD3621=0)),1,
IF(OR(
AND(BC3621&gt;0,BD3621=2),
AND(BC3621="NS",BD3621=2),
AND(BC3621="NS",BE3621=0,BD3621&gt;0),
BC3621=BE3621,
AND(BC3621="NA",BD3621=0,BE3621=0,BF3621&gt;0)),0,
IF(
AND(BC3621="NA",BA3621=$AM$1789),0,1))))</f>
        <v>0</v>
      </c>
      <c r="BH3621" s="130">
        <f t="shared" si="5706"/>
        <v>0</v>
      </c>
      <c r="BI3621" s="130">
        <f t="shared" si="5707"/>
        <v>0</v>
      </c>
      <c r="BJ3621" s="130">
        <f t="shared" si="5708"/>
        <v>0</v>
      </c>
      <c r="BK3621" s="130">
        <f t="shared" si="5709"/>
        <v>0</v>
      </c>
      <c r="BL3621" s="359">
        <f t="shared" ref="BL3621:BL3684" si="5944">IF($AG$3546=$AH$3546,0,
IF(OR(
AND(BH3621=0,BI3621&gt;0),
AND(BH3621="NS",BJ3621&gt;0),
AND(BH3621="NS",BJ3621=0,BI3621=0)),1,
IF(OR(
AND(BH3621&gt;0,BI3621=2),
AND(BH3621="NS",BI3621=2),
AND(BH3621="NS",BJ3621=0,BI3621&gt;0),
BH3621=BJ3621,
AND(BH3621="NA",BI3621=0,BJ3621=0,BK3621&gt;0)),0,
IF(
AND(BH3621="NA",BF3621=$AM$1789),0,1))))</f>
        <v>0</v>
      </c>
      <c r="BM3621" s="90">
        <f t="shared" si="5710"/>
        <v>0</v>
      </c>
      <c r="BN3621" s="90" t="s">
        <v>2078</v>
      </c>
      <c r="BO3621" s="90">
        <f>SUM(P3620:Q3625)</f>
        <v>0</v>
      </c>
      <c r="BP3621" s="90">
        <f>SUM(R3620:S3625)</f>
        <v>0</v>
      </c>
      <c r="BQ3621" s="90">
        <f>SUM(T3620:U3625)</f>
        <v>0</v>
      </c>
      <c r="BR3621" s="90">
        <f t="shared" ref="BR3621:BZ3621" si="5945">SUM(V3620:V3625)</f>
        <v>0</v>
      </c>
      <c r="BS3621" s="90">
        <f t="shared" si="5945"/>
        <v>0</v>
      </c>
      <c r="BT3621" s="90">
        <f t="shared" si="5945"/>
        <v>0</v>
      </c>
      <c r="BU3621" s="90">
        <f t="shared" si="5945"/>
        <v>0</v>
      </c>
      <c r="BV3621" s="90">
        <f t="shared" si="5945"/>
        <v>0</v>
      </c>
      <c r="BW3621" s="90">
        <f t="shared" si="5945"/>
        <v>0</v>
      </c>
      <c r="BX3621" s="90">
        <f t="shared" si="5945"/>
        <v>0</v>
      </c>
      <c r="BY3621" s="90">
        <f t="shared" si="5945"/>
        <v>0</v>
      </c>
      <c r="BZ3621" s="90">
        <f t="shared" si="5945"/>
        <v>0</v>
      </c>
      <c r="CO3621" s="297" t="s">
        <v>2077</v>
      </c>
      <c r="CP3621" s="297">
        <f>IF(OR(CP3620=0,CP3620="NA",AND(CP3620="NS",CP3618&gt;0),AND(CP3620="NS",CP3617&gt;0),CP3620&lt;=CP3619),0,1)</f>
        <v>0</v>
      </c>
      <c r="CQ3621" s="297">
        <f t="shared" ref="CQ3621:DA3621" si="5946">IF(OR(CQ3620=0,CQ3620="NA",AND(CQ3620="NS",CQ3618&gt;0),AND(CQ3620="NS",CQ3617&gt;0),CQ3620&lt;=CQ3619),0,1)</f>
        <v>0</v>
      </c>
      <c r="CR3621" s="297">
        <f t="shared" si="5946"/>
        <v>0</v>
      </c>
      <c r="CS3621" s="297">
        <f t="shared" si="5946"/>
        <v>0</v>
      </c>
      <c r="CT3621" s="297">
        <f t="shared" si="5946"/>
        <v>0</v>
      </c>
      <c r="CU3621" s="297">
        <f t="shared" si="5946"/>
        <v>0</v>
      </c>
      <c r="CV3621" s="297">
        <f t="shared" si="5946"/>
        <v>0</v>
      </c>
      <c r="CW3621" s="297">
        <f t="shared" si="5946"/>
        <v>0</v>
      </c>
      <c r="CX3621" s="297">
        <f t="shared" si="5946"/>
        <v>0</v>
      </c>
      <c r="CY3621" s="297">
        <f t="shared" si="5946"/>
        <v>0</v>
      </c>
      <c r="CZ3621" s="297">
        <f t="shared" si="5946"/>
        <v>0</v>
      </c>
      <c r="DA3621" s="297">
        <f t="shared" si="5946"/>
        <v>0</v>
      </c>
      <c r="DB3621" s="186">
        <f>SUM(CP3621:DA3621)</f>
        <v>0</v>
      </c>
    </row>
    <row r="3622" spans="1:106" ht="15" customHeight="1" x14ac:dyDescent="0.2">
      <c r="A3622" s="109"/>
      <c r="B3622" s="109"/>
      <c r="C3622" s="741"/>
      <c r="D3622" s="759"/>
      <c r="E3622" s="760"/>
      <c r="F3622" s="836"/>
      <c r="G3622" s="581" t="s">
        <v>523</v>
      </c>
      <c r="H3622" s="581"/>
      <c r="I3622" s="165"/>
      <c r="J3622" s="625" t="s">
        <v>517</v>
      </c>
      <c r="K3622" s="625"/>
      <c r="L3622" s="625"/>
      <c r="M3622" s="625"/>
      <c r="N3622" s="625"/>
      <c r="O3622" s="626"/>
      <c r="P3622" s="590"/>
      <c r="Q3622" s="591"/>
      <c r="R3622" s="590"/>
      <c r="S3622" s="591"/>
      <c r="T3622" s="590"/>
      <c r="U3622" s="591"/>
      <c r="V3622" s="206"/>
      <c r="W3622" s="206"/>
      <c r="X3622" s="206"/>
      <c r="Y3622" s="206"/>
      <c r="Z3622" s="206"/>
      <c r="AA3622" s="206"/>
      <c r="AB3622" s="206"/>
      <c r="AC3622" s="206"/>
      <c r="AD3622" s="206"/>
      <c r="AE3622" s="109"/>
      <c r="AG3622" s="130">
        <f t="shared" ref="AG3622:AG3685" si="5947">COUNTBLANK(P3622:AD3622)</f>
        <v>15</v>
      </c>
      <c r="AH3622" s="90">
        <f t="shared" ref="AH3622:AH3685" si="5948">IF($AG$3546=$AH$3546,0,IF(
AND(P3622&lt;&gt;"NA",AG3622=$AL$3378),0,IF(
AND(P3622="NA",AG3622=$AM$3378),0,1)))</f>
        <v>0</v>
      </c>
      <c r="AI3622" s="130">
        <f t="shared" ref="AI3622:AI3685" si="5949">P3622</f>
        <v>0</v>
      </c>
      <c r="AJ3622" s="130">
        <f t="shared" ref="AJ3622:AJ3685" si="5950">COUNTIF(R3622:U3622,"NS")</f>
        <v>0</v>
      </c>
      <c r="AK3622" s="130">
        <f t="shared" ref="AK3622:AK3685" si="5951">SUM(R3622:U3622)</f>
        <v>0</v>
      </c>
      <c r="AL3622" s="130">
        <f t="shared" ref="AL3622:AL3685" si="5952">COUNTIF(P3622:U3622,"NA")</f>
        <v>0</v>
      </c>
      <c r="AM3622" s="359">
        <f t="shared" ref="AM3622:AM3685" si="5953">IF($AG$3546=$AH$3546,0,
IF(OR(
AND(AI3622=0,AJ3622&gt;0),
AND(AI3622="NS",AK3622&gt;0),
AND(AI3622="NS",AK3622=0,AJ3622=0)),1,
IF(OR(
AND(AI3622&gt;0,AJ3622=2),
AND(AI3622="NS",AJ3622=2),
AND(AI3622="NS",AK3622=0,AJ3622&gt;0),
AI3622=AK3622,
AND(AI3622="NA",AJ3622=0,AK3622=0,AL3622&gt;0)),0,
IF(
AND(AI3622="NA",AG3622=$AM$1789),0,1))))</f>
        <v>0</v>
      </c>
      <c r="AN3622" s="130">
        <f t="shared" ref="AN3622:AN3685" si="5954">R3622</f>
        <v>0</v>
      </c>
      <c r="AO3622" s="130">
        <f t="shared" ref="AO3622:AO3685" si="5955">SUM(COUNTIF(W3622,"NS"),COUNTIF(Z3622,"ns"),COUNTIF(AC3622,"ns"))</f>
        <v>0</v>
      </c>
      <c r="AP3622" s="130">
        <f t="shared" ref="AP3622:AP3685" si="5956">SUM(W3622,Z3622,AC3622)</f>
        <v>0</v>
      </c>
      <c r="AQ3622" s="130">
        <f t="shared" ref="AQ3622:AQ3685" si="5957">SUM(COUNTIF(W3622,"NA"),COUNTIF(Z3622,"NA"),COUNTIF(AC3622,"NA"))</f>
        <v>0</v>
      </c>
      <c r="AR3622" s="359">
        <f t="shared" ref="AR3622:AR3685" si="5958">IF($AG$3546=$AH$3546,0,
IF(OR(
AND(AN3622=0,AO3622&gt;0),
AND(AN3622="NS",AP3622&gt;0),
AND(AN3622="NS",AP3622=0,AO3622=0)),1,
IF(OR(
AND(AO3622&gt;=2,AP3622&lt;AN3622),
AND(AN3622="NS",AP3622=0,AO3622&gt;0),
AN3622=AP3622,
AND(AN3622="NA",AO3622=0,AP3622=0,AQ3622&gt;0)),0,1)))</f>
        <v>0</v>
      </c>
      <c r="AS3622" s="130">
        <f t="shared" ref="AS3622:AS3685" si="5959">T3622</f>
        <v>0</v>
      </c>
      <c r="AT3622" s="130">
        <f t="shared" ref="AT3622:AT3685" si="5960">SUM(COUNTIF(X3622,"NS"),COUNTIF(AA3622,"ns"),COUNTIF(AD3622,"ns"))</f>
        <v>0</v>
      </c>
      <c r="AU3622" s="130">
        <f t="shared" ref="AU3622:AU3685" si="5961">SUM(X3622,AA3622,AD3622)</f>
        <v>0</v>
      </c>
      <c r="AV3622" s="130">
        <f t="shared" ref="AV3622:AV3685" si="5962">SUM(COUNTIF(X3622,"NA"),COUNTIF(AA3622,"NA"),COUNTIF(AD3622,"NA"))</f>
        <v>0</v>
      </c>
      <c r="AW3622" s="359">
        <f t="shared" ref="AW3622:AW3685" si="5963">IF($AG$3546=$AH$3546,0,
IF(OR(
AND(AS3622=0,AT3622&gt;0),
AND(AS3622="NS",AU3622&gt;0),
AND(AS3622="NS",AU3622=0,AT3622=0)),1,
IF(OR(
AND(AT3622&gt;=2,AU3622&lt;AS3622),
AND(AS3622="NS",AU3622=0,AT3622&gt;0),
AS3622=AU3622,
AND(AS3622="NA",AT3622=0,AU3622=0,AV3622&gt;0)),0,1)))</f>
        <v>0</v>
      </c>
      <c r="AX3622" s="130">
        <f t="shared" ref="AX3622:AX3685" si="5964">V3622</f>
        <v>0</v>
      </c>
      <c r="AY3622" s="130">
        <f t="shared" ref="AY3622:AY3685" si="5965">COUNTIF(W3622:X3622,"NS")</f>
        <v>0</v>
      </c>
      <c r="AZ3622" s="130">
        <f t="shared" ref="AZ3622:AZ3685" si="5966">SUM(W3622:X3622)</f>
        <v>0</v>
      </c>
      <c r="BA3622" s="130">
        <f t="shared" ref="BA3622:BA3685" si="5967">COUNTIF(W3622:X3622,"NA")</f>
        <v>0</v>
      </c>
      <c r="BB3622" s="359">
        <f t="shared" si="5942"/>
        <v>0</v>
      </c>
      <c r="BC3622" s="130">
        <f t="shared" ref="BC3622:BC3685" si="5968">Y3622</f>
        <v>0</v>
      </c>
      <c r="BD3622" s="130">
        <f t="shared" ref="BD3622:BD3685" si="5969">COUNTIF(Z3622:AA3622,"NS")</f>
        <v>0</v>
      </c>
      <c r="BE3622" s="130">
        <f t="shared" ref="BE3622:BE3685" si="5970">SUM(Z3622:AA3622)</f>
        <v>0</v>
      </c>
      <c r="BF3622" s="130">
        <f t="shared" ref="BF3622:BF3685" si="5971">COUNTIF(Z3622:AA3622,"NA")</f>
        <v>0</v>
      </c>
      <c r="BG3622" s="359">
        <f t="shared" si="5943"/>
        <v>0</v>
      </c>
      <c r="BH3622" s="130">
        <f t="shared" ref="BH3622:BH3685" si="5972">AB3622</f>
        <v>0</v>
      </c>
      <c r="BI3622" s="130">
        <f t="shared" ref="BI3622:BI3685" si="5973">COUNTIF(AC3622:AD3622,"NS")</f>
        <v>0</v>
      </c>
      <c r="BJ3622" s="130">
        <f t="shared" ref="BJ3622:BJ3685" si="5974">SUM(AC3622:AD3622)</f>
        <v>0</v>
      </c>
      <c r="BK3622" s="130">
        <f t="shared" ref="BK3622:BK3685" si="5975">COUNTIF(AC3622:AD3622,"NA")</f>
        <v>0</v>
      </c>
      <c r="BL3622" s="359">
        <f t="shared" si="5944"/>
        <v>0</v>
      </c>
      <c r="BM3622" s="90">
        <f t="shared" ref="BM3622:BM3685" si="5976">IF($AG$3378=$AH$3378,0,IF(AND(AI3622="NA",AG3622&lt;$AM$3378),1,0))</f>
        <v>0</v>
      </c>
      <c r="BN3622" s="90" t="s">
        <v>2029</v>
      </c>
      <c r="BO3622" s="90">
        <f>COUNTIF(P3620:Q3625,"NS")</f>
        <v>0</v>
      </c>
      <c r="BP3622" s="90">
        <f>COUNTIF(R3620:S3625,"NS")</f>
        <v>0</v>
      </c>
      <c r="BQ3622" s="90">
        <f>COUNTIF(T3620:U3625,"NS")</f>
        <v>0</v>
      </c>
      <c r="BR3622" s="90">
        <f t="shared" ref="BR3622:BZ3622" si="5977">COUNTIF(V3620:V3625,"NS")</f>
        <v>0</v>
      </c>
      <c r="BS3622" s="90">
        <f t="shared" si="5977"/>
        <v>0</v>
      </c>
      <c r="BT3622" s="90">
        <f t="shared" si="5977"/>
        <v>0</v>
      </c>
      <c r="BU3622" s="90">
        <f t="shared" si="5977"/>
        <v>0</v>
      </c>
      <c r="BV3622" s="90">
        <f t="shared" si="5977"/>
        <v>0</v>
      </c>
      <c r="BW3622" s="90">
        <f t="shared" si="5977"/>
        <v>0</v>
      </c>
      <c r="BX3622" s="90">
        <f t="shared" si="5977"/>
        <v>0</v>
      </c>
      <c r="BY3622" s="90">
        <f t="shared" si="5977"/>
        <v>0</v>
      </c>
      <c r="BZ3622" s="90">
        <f t="shared" si="5977"/>
        <v>0</v>
      </c>
      <c r="CO3622" s="186"/>
      <c r="CP3622" s="186"/>
      <c r="CQ3622" s="186"/>
      <c r="CR3622" s="186"/>
      <c r="CS3622" s="186"/>
      <c r="CT3622" s="186"/>
      <c r="CU3622" s="186"/>
      <c r="CV3622" s="186"/>
      <c r="CW3622" s="186"/>
      <c r="CX3622" s="186"/>
      <c r="CY3622" s="186"/>
      <c r="CZ3622" s="186"/>
      <c r="DA3622" s="186"/>
      <c r="DB3622" s="186"/>
    </row>
    <row r="3623" spans="1:106" ht="15" customHeight="1" x14ac:dyDescent="0.2">
      <c r="A3623" s="109"/>
      <c r="B3623" s="109"/>
      <c r="C3623" s="741"/>
      <c r="D3623" s="759"/>
      <c r="E3623" s="760"/>
      <c r="F3623" s="836"/>
      <c r="G3623" s="581" t="s">
        <v>524</v>
      </c>
      <c r="H3623" s="581"/>
      <c r="I3623" s="165"/>
      <c r="J3623" s="625" t="s">
        <v>518</v>
      </c>
      <c r="K3623" s="625"/>
      <c r="L3623" s="625"/>
      <c r="M3623" s="625"/>
      <c r="N3623" s="625"/>
      <c r="O3623" s="626"/>
      <c r="P3623" s="590"/>
      <c r="Q3623" s="591"/>
      <c r="R3623" s="590"/>
      <c r="S3623" s="591"/>
      <c r="T3623" s="590"/>
      <c r="U3623" s="591"/>
      <c r="V3623" s="206"/>
      <c r="W3623" s="206"/>
      <c r="X3623" s="206"/>
      <c r="Y3623" s="206"/>
      <c r="Z3623" s="206"/>
      <c r="AA3623" s="206"/>
      <c r="AB3623" s="206"/>
      <c r="AC3623" s="206"/>
      <c r="AD3623" s="206"/>
      <c r="AE3623" s="109"/>
      <c r="AG3623" s="130">
        <f t="shared" si="5947"/>
        <v>15</v>
      </c>
      <c r="AH3623" s="90">
        <f t="shared" si="5948"/>
        <v>0</v>
      </c>
      <c r="AI3623" s="130">
        <f t="shared" si="5949"/>
        <v>0</v>
      </c>
      <c r="AJ3623" s="130">
        <f t="shared" si="5950"/>
        <v>0</v>
      </c>
      <c r="AK3623" s="130">
        <f t="shared" si="5951"/>
        <v>0</v>
      </c>
      <c r="AL3623" s="130">
        <f t="shared" si="5952"/>
        <v>0</v>
      </c>
      <c r="AM3623" s="359">
        <f t="shared" si="5953"/>
        <v>0</v>
      </c>
      <c r="AN3623" s="130">
        <f t="shared" si="5954"/>
        <v>0</v>
      </c>
      <c r="AO3623" s="130">
        <f t="shared" si="5955"/>
        <v>0</v>
      </c>
      <c r="AP3623" s="130">
        <f t="shared" si="5956"/>
        <v>0</v>
      </c>
      <c r="AQ3623" s="130">
        <f t="shared" si="5957"/>
        <v>0</v>
      </c>
      <c r="AR3623" s="359">
        <f t="shared" si="5958"/>
        <v>0</v>
      </c>
      <c r="AS3623" s="130">
        <f t="shared" si="5959"/>
        <v>0</v>
      </c>
      <c r="AT3623" s="130">
        <f t="shared" si="5960"/>
        <v>0</v>
      </c>
      <c r="AU3623" s="130">
        <f t="shared" si="5961"/>
        <v>0</v>
      </c>
      <c r="AV3623" s="130">
        <f t="shared" si="5962"/>
        <v>0</v>
      </c>
      <c r="AW3623" s="359">
        <f t="shared" si="5963"/>
        <v>0</v>
      </c>
      <c r="AX3623" s="130">
        <f t="shared" si="5964"/>
        <v>0</v>
      </c>
      <c r="AY3623" s="130">
        <f t="shared" si="5965"/>
        <v>0</v>
      </c>
      <c r="AZ3623" s="130">
        <f t="shared" si="5966"/>
        <v>0</v>
      </c>
      <c r="BA3623" s="130">
        <f t="shared" si="5967"/>
        <v>0</v>
      </c>
      <c r="BB3623" s="359">
        <f t="shared" si="5942"/>
        <v>0</v>
      </c>
      <c r="BC3623" s="130">
        <f t="shared" si="5968"/>
        <v>0</v>
      </c>
      <c r="BD3623" s="130">
        <f t="shared" si="5969"/>
        <v>0</v>
      </c>
      <c r="BE3623" s="130">
        <f t="shared" si="5970"/>
        <v>0</v>
      </c>
      <c r="BF3623" s="130">
        <f t="shared" si="5971"/>
        <v>0</v>
      </c>
      <c r="BG3623" s="359">
        <f t="shared" si="5943"/>
        <v>0</v>
      </c>
      <c r="BH3623" s="130">
        <f t="shared" si="5972"/>
        <v>0</v>
      </c>
      <c r="BI3623" s="130">
        <f t="shared" si="5973"/>
        <v>0</v>
      </c>
      <c r="BJ3623" s="130">
        <f t="shared" si="5974"/>
        <v>0</v>
      </c>
      <c r="BK3623" s="130">
        <f t="shared" si="5975"/>
        <v>0</v>
      </c>
      <c r="BL3623" s="359">
        <f t="shared" si="5944"/>
        <v>0</v>
      </c>
      <c r="BM3623" s="90">
        <f t="shared" si="5976"/>
        <v>0</v>
      </c>
      <c r="BN3623" s="90" t="s">
        <v>2104</v>
      </c>
      <c r="BO3623" s="90">
        <f>P3619</f>
        <v>0</v>
      </c>
      <c r="BP3623" s="90">
        <f>R3619</f>
        <v>0</v>
      </c>
      <c r="BQ3623" s="90">
        <f>T3619</f>
        <v>0</v>
      </c>
      <c r="BR3623" s="90">
        <f>V3619</f>
        <v>0</v>
      </c>
      <c r="BS3623" s="90">
        <f t="shared" ref="BS3623" si="5978">W3619</f>
        <v>0</v>
      </c>
      <c r="BT3623" s="90">
        <f t="shared" ref="BT3623:BY3623" si="5979">X3619</f>
        <v>0</v>
      </c>
      <c r="BU3623" s="90">
        <f t="shared" si="5979"/>
        <v>0</v>
      </c>
      <c r="BV3623" s="90">
        <f t="shared" si="5979"/>
        <v>0</v>
      </c>
      <c r="BW3623" s="90">
        <f t="shared" si="5979"/>
        <v>0</v>
      </c>
      <c r="BX3623" s="90">
        <f t="shared" si="5979"/>
        <v>0</v>
      </c>
      <c r="BY3623" s="90">
        <f t="shared" si="5979"/>
        <v>0</v>
      </c>
      <c r="BZ3623" s="90">
        <f t="shared" ref="BZ3623" si="5980">AD3619</f>
        <v>0</v>
      </c>
      <c r="CO3623" s="186"/>
      <c r="CP3623" s="186"/>
      <c r="CQ3623" s="186"/>
      <c r="CR3623" s="186"/>
      <c r="CS3623" s="186"/>
      <c r="CT3623" s="186"/>
      <c r="CU3623" s="186"/>
      <c r="CV3623" s="186"/>
      <c r="CW3623" s="186"/>
      <c r="CX3623" s="186"/>
      <c r="CY3623" s="186"/>
      <c r="CZ3623" s="186"/>
      <c r="DA3623" s="186"/>
      <c r="DB3623" s="186"/>
    </row>
    <row r="3624" spans="1:106" ht="15" customHeight="1" x14ac:dyDescent="0.2">
      <c r="A3624" s="109"/>
      <c r="B3624" s="109"/>
      <c r="C3624" s="741"/>
      <c r="D3624" s="759"/>
      <c r="E3624" s="760"/>
      <c r="F3624" s="836"/>
      <c r="G3624" s="581" t="s">
        <v>525</v>
      </c>
      <c r="H3624" s="581"/>
      <c r="I3624" s="165"/>
      <c r="J3624" s="625" t="s">
        <v>519</v>
      </c>
      <c r="K3624" s="625"/>
      <c r="L3624" s="625"/>
      <c r="M3624" s="625"/>
      <c r="N3624" s="625"/>
      <c r="O3624" s="626"/>
      <c r="P3624" s="590"/>
      <c r="Q3624" s="591"/>
      <c r="R3624" s="590"/>
      <c r="S3624" s="591"/>
      <c r="T3624" s="590"/>
      <c r="U3624" s="591"/>
      <c r="V3624" s="206"/>
      <c r="W3624" s="206"/>
      <c r="X3624" s="206"/>
      <c r="Y3624" s="206"/>
      <c r="Z3624" s="206"/>
      <c r="AA3624" s="206"/>
      <c r="AB3624" s="206"/>
      <c r="AC3624" s="206"/>
      <c r="AD3624" s="206"/>
      <c r="AE3624" s="109"/>
      <c r="AG3624" s="130">
        <f t="shared" si="5947"/>
        <v>15</v>
      </c>
      <c r="AH3624" s="90">
        <f t="shared" si="5948"/>
        <v>0</v>
      </c>
      <c r="AI3624" s="130">
        <f t="shared" si="5949"/>
        <v>0</v>
      </c>
      <c r="AJ3624" s="130">
        <f t="shared" si="5950"/>
        <v>0</v>
      </c>
      <c r="AK3624" s="130">
        <f t="shared" si="5951"/>
        <v>0</v>
      </c>
      <c r="AL3624" s="130">
        <f t="shared" si="5952"/>
        <v>0</v>
      </c>
      <c r="AM3624" s="359">
        <f t="shared" si="5953"/>
        <v>0</v>
      </c>
      <c r="AN3624" s="130">
        <f t="shared" si="5954"/>
        <v>0</v>
      </c>
      <c r="AO3624" s="130">
        <f t="shared" si="5955"/>
        <v>0</v>
      </c>
      <c r="AP3624" s="130">
        <f t="shared" si="5956"/>
        <v>0</v>
      </c>
      <c r="AQ3624" s="130">
        <f t="shared" si="5957"/>
        <v>0</v>
      </c>
      <c r="AR3624" s="359">
        <f t="shared" si="5958"/>
        <v>0</v>
      </c>
      <c r="AS3624" s="130">
        <f t="shared" si="5959"/>
        <v>0</v>
      </c>
      <c r="AT3624" s="130">
        <f t="shared" si="5960"/>
        <v>0</v>
      </c>
      <c r="AU3624" s="130">
        <f t="shared" si="5961"/>
        <v>0</v>
      </c>
      <c r="AV3624" s="130">
        <f t="shared" si="5962"/>
        <v>0</v>
      </c>
      <c r="AW3624" s="359">
        <f t="shared" si="5963"/>
        <v>0</v>
      </c>
      <c r="AX3624" s="130">
        <f t="shared" si="5964"/>
        <v>0</v>
      </c>
      <c r="AY3624" s="130">
        <f t="shared" si="5965"/>
        <v>0</v>
      </c>
      <c r="AZ3624" s="130">
        <f t="shared" si="5966"/>
        <v>0</v>
      </c>
      <c r="BA3624" s="130">
        <f t="shared" si="5967"/>
        <v>0</v>
      </c>
      <c r="BB3624" s="359">
        <f t="shared" si="5942"/>
        <v>0</v>
      </c>
      <c r="BC3624" s="130">
        <f t="shared" si="5968"/>
        <v>0</v>
      </c>
      <c r="BD3624" s="130">
        <f t="shared" si="5969"/>
        <v>0</v>
      </c>
      <c r="BE3624" s="130">
        <f t="shared" si="5970"/>
        <v>0</v>
      </c>
      <c r="BF3624" s="130">
        <f t="shared" si="5971"/>
        <v>0</v>
      </c>
      <c r="BG3624" s="359">
        <f t="shared" si="5943"/>
        <v>0</v>
      </c>
      <c r="BH3624" s="130">
        <f t="shared" si="5972"/>
        <v>0</v>
      </c>
      <c r="BI3624" s="130">
        <f t="shared" si="5973"/>
        <v>0</v>
      </c>
      <c r="BJ3624" s="130">
        <f t="shared" si="5974"/>
        <v>0</v>
      </c>
      <c r="BK3624" s="130">
        <f t="shared" si="5975"/>
        <v>0</v>
      </c>
      <c r="BL3624" s="359">
        <f t="shared" si="5944"/>
        <v>0</v>
      </c>
      <c r="BM3624" s="90">
        <f t="shared" si="5976"/>
        <v>0</v>
      </c>
      <c r="CO3624" s="186"/>
      <c r="CP3624" s="186"/>
      <c r="CQ3624" s="186"/>
      <c r="CR3624" s="186"/>
      <c r="CS3624" s="186"/>
      <c r="CT3624" s="186"/>
      <c r="CU3624" s="186"/>
      <c r="CV3624" s="186"/>
      <c r="CW3624" s="186"/>
      <c r="CX3624" s="186"/>
      <c r="CY3624" s="186"/>
      <c r="CZ3624" s="186"/>
      <c r="DA3624" s="186"/>
      <c r="DB3624" s="186"/>
    </row>
    <row r="3625" spans="1:106" ht="24" customHeight="1" x14ac:dyDescent="0.2">
      <c r="A3625" s="109"/>
      <c r="B3625" s="109"/>
      <c r="C3625" s="741"/>
      <c r="D3625" s="759"/>
      <c r="E3625" s="760"/>
      <c r="F3625" s="836"/>
      <c r="G3625" s="581" t="s">
        <v>526</v>
      </c>
      <c r="H3625" s="581"/>
      <c r="I3625" s="165"/>
      <c r="J3625" s="625" t="s">
        <v>520</v>
      </c>
      <c r="K3625" s="625"/>
      <c r="L3625" s="625"/>
      <c r="M3625" s="625"/>
      <c r="N3625" s="625"/>
      <c r="O3625" s="626"/>
      <c r="P3625" s="590"/>
      <c r="Q3625" s="591"/>
      <c r="R3625" s="590"/>
      <c r="S3625" s="591"/>
      <c r="T3625" s="590"/>
      <c r="U3625" s="591"/>
      <c r="V3625" s="206"/>
      <c r="W3625" s="206"/>
      <c r="X3625" s="206"/>
      <c r="Y3625" s="206"/>
      <c r="Z3625" s="206"/>
      <c r="AA3625" s="206"/>
      <c r="AB3625" s="206"/>
      <c r="AC3625" s="206"/>
      <c r="AD3625" s="206"/>
      <c r="AE3625" s="109"/>
      <c r="AG3625" s="130">
        <f t="shared" si="5947"/>
        <v>15</v>
      </c>
      <c r="AH3625" s="90">
        <f t="shared" si="5948"/>
        <v>0</v>
      </c>
      <c r="AI3625" s="130">
        <f t="shared" si="5949"/>
        <v>0</v>
      </c>
      <c r="AJ3625" s="130">
        <f t="shared" si="5950"/>
        <v>0</v>
      </c>
      <c r="AK3625" s="130">
        <f t="shared" si="5951"/>
        <v>0</v>
      </c>
      <c r="AL3625" s="130">
        <f t="shared" si="5952"/>
        <v>0</v>
      </c>
      <c r="AM3625" s="359">
        <f t="shared" si="5953"/>
        <v>0</v>
      </c>
      <c r="AN3625" s="130">
        <f t="shared" si="5954"/>
        <v>0</v>
      </c>
      <c r="AO3625" s="130">
        <f t="shared" si="5955"/>
        <v>0</v>
      </c>
      <c r="AP3625" s="130">
        <f t="shared" si="5956"/>
        <v>0</v>
      </c>
      <c r="AQ3625" s="130">
        <f t="shared" si="5957"/>
        <v>0</v>
      </c>
      <c r="AR3625" s="359">
        <f t="shared" si="5958"/>
        <v>0</v>
      </c>
      <c r="AS3625" s="130">
        <f t="shared" si="5959"/>
        <v>0</v>
      </c>
      <c r="AT3625" s="130">
        <f t="shared" si="5960"/>
        <v>0</v>
      </c>
      <c r="AU3625" s="130">
        <f t="shared" si="5961"/>
        <v>0</v>
      </c>
      <c r="AV3625" s="130">
        <f t="shared" si="5962"/>
        <v>0</v>
      </c>
      <c r="AW3625" s="359">
        <f t="shared" si="5963"/>
        <v>0</v>
      </c>
      <c r="AX3625" s="130">
        <f t="shared" si="5964"/>
        <v>0</v>
      </c>
      <c r="AY3625" s="130">
        <f t="shared" si="5965"/>
        <v>0</v>
      </c>
      <c r="AZ3625" s="130">
        <f t="shared" si="5966"/>
        <v>0</v>
      </c>
      <c r="BA3625" s="130">
        <f t="shared" si="5967"/>
        <v>0</v>
      </c>
      <c r="BB3625" s="359">
        <f t="shared" si="5942"/>
        <v>0</v>
      </c>
      <c r="BC3625" s="130">
        <f t="shared" si="5968"/>
        <v>0</v>
      </c>
      <c r="BD3625" s="130">
        <f t="shared" si="5969"/>
        <v>0</v>
      </c>
      <c r="BE3625" s="130">
        <f t="shared" si="5970"/>
        <v>0</v>
      </c>
      <c r="BF3625" s="130">
        <f t="shared" si="5971"/>
        <v>0</v>
      </c>
      <c r="BG3625" s="359">
        <f t="shared" si="5943"/>
        <v>0</v>
      </c>
      <c r="BH3625" s="130">
        <f t="shared" si="5972"/>
        <v>0</v>
      </c>
      <c r="BI3625" s="130">
        <f t="shared" si="5973"/>
        <v>0</v>
      </c>
      <c r="BJ3625" s="130">
        <f t="shared" si="5974"/>
        <v>0</v>
      </c>
      <c r="BK3625" s="130">
        <f t="shared" si="5975"/>
        <v>0</v>
      </c>
      <c r="BL3625" s="359">
        <f t="shared" si="5944"/>
        <v>0</v>
      </c>
      <c r="BM3625" s="90">
        <f t="shared" si="5976"/>
        <v>0</v>
      </c>
      <c r="BO3625" s="246" t="s">
        <v>2104</v>
      </c>
      <c r="BP3625" s="246" t="s">
        <v>2048</v>
      </c>
      <c r="BQ3625" s="246" t="s">
        <v>2049</v>
      </c>
      <c r="BR3625" s="246" t="s">
        <v>84</v>
      </c>
      <c r="BS3625" s="246" t="s">
        <v>2048</v>
      </c>
      <c r="BT3625" s="246" t="s">
        <v>2049</v>
      </c>
      <c r="BU3625" s="246" t="s">
        <v>84</v>
      </c>
      <c r="BV3625" s="246" t="s">
        <v>2048</v>
      </c>
      <c r="BW3625" s="246" t="s">
        <v>2049</v>
      </c>
      <c r="BX3625" s="246" t="s">
        <v>84</v>
      </c>
      <c r="BY3625" s="246" t="s">
        <v>2048</v>
      </c>
      <c r="BZ3625" s="246" t="s">
        <v>2049</v>
      </c>
      <c r="CO3625" s="186"/>
      <c r="CP3625" s="186"/>
      <c r="CQ3625" s="186"/>
      <c r="CR3625" s="186"/>
      <c r="CS3625" s="186"/>
      <c r="CT3625" s="186"/>
      <c r="CU3625" s="186"/>
      <c r="CV3625" s="186"/>
      <c r="CW3625" s="186"/>
      <c r="CX3625" s="186"/>
      <c r="CY3625" s="186"/>
      <c r="CZ3625" s="186"/>
      <c r="DA3625" s="186"/>
      <c r="DB3625" s="186"/>
    </row>
    <row r="3626" spans="1:106" ht="15" customHeight="1" x14ac:dyDescent="0.25">
      <c r="A3626" s="109"/>
      <c r="B3626" s="109"/>
      <c r="C3626" s="741"/>
      <c r="D3626" s="759"/>
      <c r="E3626" s="760"/>
      <c r="F3626" s="836"/>
      <c r="G3626" s="627" t="s">
        <v>527</v>
      </c>
      <c r="H3626" s="628"/>
      <c r="I3626" s="587" t="s">
        <v>528</v>
      </c>
      <c r="J3626" s="588"/>
      <c r="K3626" s="588"/>
      <c r="L3626" s="588"/>
      <c r="M3626" s="588"/>
      <c r="N3626" s="588"/>
      <c r="O3626" s="589"/>
      <c r="P3626" s="590"/>
      <c r="Q3626" s="591"/>
      <c r="R3626" s="590"/>
      <c r="S3626" s="591"/>
      <c r="T3626" s="590"/>
      <c r="U3626" s="591"/>
      <c r="V3626" s="206"/>
      <c r="W3626" s="206"/>
      <c r="X3626" s="206"/>
      <c r="Y3626" s="206"/>
      <c r="Z3626" s="206"/>
      <c r="AA3626" s="206"/>
      <c r="AB3626" s="206"/>
      <c r="AC3626" s="206"/>
      <c r="AD3626" s="206"/>
      <c r="AE3626" s="109"/>
      <c r="AG3626" s="178">
        <f t="shared" si="5947"/>
        <v>15</v>
      </c>
      <c r="AH3626" s="90">
        <f t="shared" si="5948"/>
        <v>0</v>
      </c>
      <c r="AI3626" s="178">
        <f t="shared" si="5949"/>
        <v>0</v>
      </c>
      <c r="AJ3626" s="178">
        <f t="shared" si="5950"/>
        <v>0</v>
      </c>
      <c r="AK3626" s="178">
        <f t="shared" si="5951"/>
        <v>0</v>
      </c>
      <c r="AL3626" s="130">
        <f t="shared" si="5952"/>
        <v>0</v>
      </c>
      <c r="AM3626" s="359">
        <f t="shared" si="5953"/>
        <v>0</v>
      </c>
      <c r="AN3626" s="178">
        <f t="shared" si="5954"/>
        <v>0</v>
      </c>
      <c r="AO3626" s="178">
        <f t="shared" si="5955"/>
        <v>0</v>
      </c>
      <c r="AP3626" s="178">
        <f t="shared" si="5956"/>
        <v>0</v>
      </c>
      <c r="AQ3626" s="178">
        <f t="shared" si="5957"/>
        <v>0</v>
      </c>
      <c r="AR3626" s="359">
        <f t="shared" si="5958"/>
        <v>0</v>
      </c>
      <c r="AS3626" s="178">
        <f t="shared" si="5959"/>
        <v>0</v>
      </c>
      <c r="AT3626" s="178">
        <f t="shared" si="5960"/>
        <v>0</v>
      </c>
      <c r="AU3626" s="178">
        <f t="shared" si="5961"/>
        <v>0</v>
      </c>
      <c r="AV3626" s="178">
        <f t="shared" si="5962"/>
        <v>0</v>
      </c>
      <c r="AW3626" s="359">
        <f t="shared" si="5963"/>
        <v>0</v>
      </c>
      <c r="AX3626" s="178">
        <f t="shared" si="5964"/>
        <v>0</v>
      </c>
      <c r="AY3626" s="178">
        <f t="shared" si="5965"/>
        <v>0</v>
      </c>
      <c r="AZ3626" s="178">
        <f t="shared" si="5966"/>
        <v>0</v>
      </c>
      <c r="BA3626" s="178">
        <f t="shared" si="5967"/>
        <v>0</v>
      </c>
      <c r="BB3626" s="359">
        <f t="shared" si="5942"/>
        <v>0</v>
      </c>
      <c r="BC3626" s="178">
        <f t="shared" si="5968"/>
        <v>0</v>
      </c>
      <c r="BD3626" s="178">
        <f t="shared" si="5969"/>
        <v>0</v>
      </c>
      <c r="BE3626" s="178">
        <f t="shared" si="5970"/>
        <v>0</v>
      </c>
      <c r="BF3626" s="178">
        <f t="shared" si="5971"/>
        <v>0</v>
      </c>
      <c r="BG3626" s="359">
        <f t="shared" si="5943"/>
        <v>0</v>
      </c>
      <c r="BH3626" s="178">
        <f t="shared" si="5972"/>
        <v>0</v>
      </c>
      <c r="BI3626" s="178">
        <f t="shared" si="5973"/>
        <v>0</v>
      </c>
      <c r="BJ3626" s="178">
        <f t="shared" si="5974"/>
        <v>0</v>
      </c>
      <c r="BK3626" s="178">
        <f t="shared" si="5975"/>
        <v>0</v>
      </c>
      <c r="BL3626" s="359">
        <f t="shared" si="5944"/>
        <v>0</v>
      </c>
      <c r="BM3626" s="186">
        <f t="shared" si="5976"/>
        <v>0</v>
      </c>
      <c r="BN3626" s="186" t="s">
        <v>2077</v>
      </c>
      <c r="BO3626" s="178">
        <f t="shared" ref="BO3626" si="5981">IF($AG$3546=$AH$3546,0,IF(
OR(
AND(BO3630=0,BO3629&gt;0),
AND(BO3630="NS",BO3628&gt;0),
AND(BO3630="NS",BO3628=0,BO3629=0)),1,
IF(OR(
AND(BO3629&gt;=2,BO3628&lt;BO3630),
AND(BO3630="NS",BO3628=0,BO3629&gt;0),
BO3630=BO3628,
AND(BO3630="NA",BO3629=0,BO3628=0,BO3627&gt;0)),0,1)))</f>
        <v>0</v>
      </c>
      <c r="BP3626" s="178">
        <f t="shared" ref="BP3626" si="5982">IF($AG$3546=$AH$3546,0,IF(
OR(
AND(BP3630=0,BP3629&gt;0),
AND(BP3630="NS",BP3628&gt;0),
AND(BP3630="NS",BP3628=0,BP3629=0)),1,
IF(OR(
AND(BP3629&gt;=2,BP3628&lt;BP3630),
AND(BP3630="NS",BP3628=0,BP3629&gt;0),
BP3630=BP3628,
AND(BP3630="NA",BP3629=0,BP3628=0,BP3627&gt;0)),0,1)))</f>
        <v>0</v>
      </c>
      <c r="BQ3626" s="178">
        <f t="shared" ref="BQ3626" si="5983">IF($AG$3546=$AH$3546,0,IF(
OR(
AND(BQ3630=0,BQ3629&gt;0),
AND(BQ3630="NS",BQ3628&gt;0),
AND(BQ3630="NS",BQ3628=0,BQ3629=0)),1,
IF(OR(
AND(BQ3629&gt;=2,BQ3628&lt;BQ3630),
AND(BQ3630="NS",BQ3628=0,BQ3629&gt;0),
BQ3630=BQ3628,
AND(BQ3630="NA",BQ3629=0,BQ3628=0,BQ3627&gt;0)),0,1)))</f>
        <v>0</v>
      </c>
      <c r="BR3626" s="178">
        <f t="shared" ref="BR3626" si="5984">IF($AG$3546=$AH$3546,0,IF(
OR(
AND(BR3630=0,BR3629&gt;0),
AND(BR3630="NS",BR3628&gt;0),
AND(BR3630="NS",BR3628=0,BR3629=0)),1,
IF(OR(
AND(BR3629&gt;=2,BR3628&lt;BR3630),
AND(BR3630="NS",BR3628=0,BR3629&gt;0),
BR3630=BR3628,
AND(BR3630="NA",BR3629=0,BR3628=0,BR3627&gt;0)),0,1)))</f>
        <v>0</v>
      </c>
      <c r="BS3626" s="178">
        <f t="shared" ref="BS3626" si="5985">IF($AG$3546=$AH$3546,0,IF(
OR(
AND(BS3630=0,BS3629&gt;0),
AND(BS3630="NS",BS3628&gt;0),
AND(BS3630="NS",BS3628=0,BS3629=0)),1,
IF(OR(
AND(BS3629&gt;=2,BS3628&lt;BS3630),
AND(BS3630="NS",BS3628=0,BS3629&gt;0),
BS3630=BS3628,
AND(BS3630="NA",BS3629=0,BS3628=0,BS3627&gt;0)),0,1)))</f>
        <v>0</v>
      </c>
      <c r="BT3626" s="178">
        <f t="shared" ref="BT3626" si="5986">IF($AG$3546=$AH$3546,0,IF(
OR(
AND(BT3630=0,BT3629&gt;0),
AND(BT3630="NS",BT3628&gt;0),
AND(BT3630="NS",BT3628=0,BT3629=0)),1,
IF(OR(
AND(BT3629&gt;=2,BT3628&lt;BT3630),
AND(BT3630="NS",BT3628=0,BT3629&gt;0),
BT3630=BT3628,
AND(BT3630="NA",BT3629=0,BT3628=0,BT3627&gt;0)),0,1)))</f>
        <v>0</v>
      </c>
      <c r="BU3626" s="178">
        <f t="shared" ref="BU3626" si="5987">IF($AG$3546=$AH$3546,0,IF(
OR(
AND(BU3630=0,BU3629&gt;0),
AND(BU3630="NS",BU3628&gt;0),
AND(BU3630="NS",BU3628=0,BU3629=0)),1,
IF(OR(
AND(BU3629&gt;=2,BU3628&lt;BU3630),
AND(BU3630="NS",BU3628=0,BU3629&gt;0),
BU3630=BU3628,
AND(BU3630="NA",BU3629=0,BU3628=0,BU3627&gt;0)),0,1)))</f>
        <v>0</v>
      </c>
      <c r="BV3626" s="178">
        <f t="shared" ref="BV3626" si="5988">IF($AG$3546=$AH$3546,0,IF(
OR(
AND(BV3630=0,BV3629&gt;0),
AND(BV3630="NS",BV3628&gt;0),
AND(BV3630="NS",BV3628=0,BV3629=0)),1,
IF(OR(
AND(BV3629&gt;=2,BV3628&lt;BV3630),
AND(BV3630="NS",BV3628=0,BV3629&gt;0),
BV3630=BV3628,
AND(BV3630="NA",BV3629=0,BV3628=0,BV3627&gt;0)),0,1)))</f>
        <v>0</v>
      </c>
      <c r="BW3626" s="178">
        <f t="shared" ref="BW3626" si="5989">IF($AG$3546=$AH$3546,0,IF(
OR(
AND(BW3630=0,BW3629&gt;0),
AND(BW3630="NS",BW3628&gt;0),
AND(BW3630="NS",BW3628=0,BW3629=0)),1,
IF(OR(
AND(BW3629&gt;=2,BW3628&lt;BW3630),
AND(BW3630="NS",BW3628=0,BW3629&gt;0),
BW3630=BW3628,
AND(BW3630="NA",BW3629=0,BW3628=0,BW3627&gt;0)),0,1)))</f>
        <v>0</v>
      </c>
      <c r="BX3626" s="178">
        <f t="shared" ref="BX3626" si="5990">IF($AG$3546=$AH$3546,0,IF(
OR(
AND(BX3630=0,BX3629&gt;0),
AND(BX3630="NS",BX3628&gt;0),
AND(BX3630="NS",BX3628=0,BX3629=0)),1,
IF(OR(
AND(BX3629&gt;=2,BX3628&lt;BX3630),
AND(BX3630="NS",BX3628=0,BX3629&gt;0),
BX3630=BX3628,
AND(BX3630="NA",BX3629=0,BX3628=0,BX3627&gt;0)),0,1)))</f>
        <v>0</v>
      </c>
      <c r="BY3626" s="178">
        <f t="shared" ref="BY3626" si="5991">IF($AG$3546=$AH$3546,0,IF(
OR(
AND(BY3630=0,BY3629&gt;0),
AND(BY3630="NS",BY3628&gt;0),
AND(BY3630="NS",BY3628=0,BY3629=0)),1,
IF(OR(
AND(BY3629&gt;=2,BY3628&lt;BY3630),
AND(BY3630="NS",BY3628=0,BY3629&gt;0),
BY3630=BY3628,
AND(BY3630="NA",BY3629=0,BY3628=0,BY3627&gt;0)),0,1)))</f>
        <v>0</v>
      </c>
      <c r="BZ3626" s="178">
        <f t="shared" ref="BZ3626" si="5992">IF($AG$3546=$AH$3546,0,IF(
OR(
AND(BZ3630=0,BZ3629&gt;0),
AND(BZ3630="NS",BZ3628&gt;0),
AND(BZ3630="NS",BZ3628=0,BZ3629=0)),1,
IF(OR(
AND(BZ3629&gt;=2,BZ3628&lt;BZ3630),
AND(BZ3630="NS",BZ3628=0,BZ3629&gt;0),
BZ3630=BZ3628,
AND(BZ3630="NA",BZ3629=0,BZ3628=0,BZ3627&gt;0)),0,1)))</f>
        <v>0</v>
      </c>
      <c r="CA3626" s="186">
        <f>SUM(BO3626:BZ3626)</f>
        <v>0</v>
      </c>
      <c r="CO3626" s="297" t="s">
        <v>2171</v>
      </c>
      <c r="CP3626" s="297">
        <f>IF(AND(SUM(P3619,P3626,P3631:Q3634)=0,SUM(COUNTIF(P3619,"NS"),COUNTIF(P3626,"NS"),COUNTIF(P3631:Q3634,"NS")&gt;0)),"NS",SUM(P3619,P3626,P3631:Q3634))</f>
        <v>0</v>
      </c>
      <c r="CQ3626" s="297">
        <f>IF(AND(SUM(R3619,R3626,R3631:S3634)=0,SUM(COUNTIF(R3619,"NS"),COUNTIF(R3626,"NS"),COUNTIF(R3631:S3634,"NS")&gt;0)),"NS",SUM(R3619,R3626,R3631:S3634))</f>
        <v>0</v>
      </c>
      <c r="CR3626" s="297">
        <f>IF(AND(SUM(T3619,T3626,T3631:U3634)=0,SUM(COUNTIF(T3619,"NS"),COUNTIF(T3626,"NS"),COUNTIF(T3631:U3634,"NS")&gt;0)),"NS",SUM(T3619,T3626,T3631:U3634))</f>
        <v>0</v>
      </c>
      <c r="CS3626" s="297">
        <f>IF(AND(SUM(V3619,V3626,V3631:V3634)=0,SUM(COUNTIF(V3619,"NS"),COUNTIF(V3626,"NS"),COUNTIF(V3631:V3634,"NS")&gt;0)),"NS",SUM(V3619,V3626,V3631:V3634))</f>
        <v>0</v>
      </c>
      <c r="CT3626" s="297">
        <f>IF(AND(SUM(W3619,W3626,W3631:W3634)=0,SUM(COUNTIF(W3619,"NS"),COUNTIF(W3626,"NS"),COUNTIF(W3631:W3634,"NS")&gt;0)),"NS",SUM(W3619,W3626,W3631:W3634))</f>
        <v>0</v>
      </c>
      <c r="CU3626" s="297">
        <f>IF(AND(SUM(X3619,X3626,X3631:X3634)=0,SUM(COUNTIF(X3619,"NS"),COUNTIF(X3626,"NS"),COUNTIF(X3631:X3634,"NS")&gt;0)),"NS",SUM(X3619,X3626,X3631:X3634))</f>
        <v>0</v>
      </c>
      <c r="CV3626" s="297">
        <f t="shared" ref="CV3626" si="5993">IF(AND(SUM(Y3619,Y3626,Y3631:Y3634)=0,SUM(COUNTIF(Y3619,"NS"),COUNTIF(Y3626,"NS"),COUNTIF(Y3631:Y3634,"NS")&gt;0)),"NS",SUM(Y3619,Y3626,Y3631:Y3634))</f>
        <v>0</v>
      </c>
      <c r="CW3626" s="297">
        <f t="shared" ref="CW3626" si="5994">IF(AND(SUM(Z3619,Z3626,Z3631:Z3634)=0,SUM(COUNTIF(Z3619,"NS"),COUNTIF(Z3626,"NS"),COUNTIF(Z3631:Z3634,"NS")&gt;0)),"NS",SUM(Z3619,Z3626,Z3631:Z3634))</f>
        <v>0</v>
      </c>
      <c r="CX3626" s="297">
        <f t="shared" ref="CX3626" si="5995">IF(AND(SUM(AA3619,AA3626,AA3631:AA3634)=0,SUM(COUNTIF(AA3619,"NS"),COUNTIF(AA3626,"NS"),COUNTIF(AA3631:AA3634,"NS")&gt;0)),"NS",SUM(AA3619,AA3626,AA3631:AA3634))</f>
        <v>0</v>
      </c>
      <c r="CY3626" s="297">
        <f t="shared" ref="CY3626" si="5996">IF(AND(SUM(AB3619,AB3626,AB3631:AB3634)=0,SUM(COUNTIF(AB3619,"NS"),COUNTIF(AB3626,"NS"),COUNTIF(AB3631:AB3634,"NS")&gt;0)),"NS",SUM(AB3619,AB3626,AB3631:AB3634))</f>
        <v>0</v>
      </c>
      <c r="CZ3626" s="297">
        <f t="shared" ref="CZ3626" si="5997">IF(AND(SUM(AC3619,AC3626,AC3631:AC3634)=0,SUM(COUNTIF(AC3619,"NS"),COUNTIF(AC3626,"NS"),COUNTIF(AC3631:AC3634,"NS")&gt;0)),"NS",SUM(AC3619,AC3626,AC3631:AC3634))</f>
        <v>0</v>
      </c>
      <c r="DA3626" s="297">
        <f t="shared" ref="DA3626" si="5998">IF(AND(SUM(AD3619,AD3626,AD3631:AD3634)=0,SUM(COUNTIF(AD3619,"NS"),COUNTIF(AD3626,"NS"),COUNTIF(AD3631:AD3634,"NS")&gt;0)),"NS",SUM(AD3619,AD3626,AD3631:AD3634))</f>
        <v>0</v>
      </c>
      <c r="DB3626" s="186"/>
    </row>
    <row r="3627" spans="1:106" ht="24" customHeight="1" x14ac:dyDescent="0.25">
      <c r="A3627" s="109"/>
      <c r="B3627" s="109"/>
      <c r="C3627" s="741"/>
      <c r="D3627" s="759"/>
      <c r="E3627" s="760"/>
      <c r="F3627" s="836"/>
      <c r="G3627" s="577" t="s">
        <v>533</v>
      </c>
      <c r="H3627" s="578"/>
      <c r="I3627" s="165"/>
      <c r="J3627" s="625" t="s">
        <v>529</v>
      </c>
      <c r="K3627" s="625"/>
      <c r="L3627" s="625"/>
      <c r="M3627" s="625"/>
      <c r="N3627" s="625"/>
      <c r="O3627" s="626"/>
      <c r="P3627" s="590"/>
      <c r="Q3627" s="591"/>
      <c r="R3627" s="590"/>
      <c r="S3627" s="591"/>
      <c r="T3627" s="590"/>
      <c r="U3627" s="591"/>
      <c r="V3627" s="206"/>
      <c r="W3627" s="206"/>
      <c r="X3627" s="206"/>
      <c r="Y3627" s="206"/>
      <c r="Z3627" s="206"/>
      <c r="AA3627" s="206"/>
      <c r="AB3627" s="206"/>
      <c r="AC3627" s="206"/>
      <c r="AD3627" s="206"/>
      <c r="AE3627" s="109"/>
      <c r="AG3627" s="130">
        <f t="shared" si="5947"/>
        <v>15</v>
      </c>
      <c r="AH3627" s="90">
        <f t="shared" si="5948"/>
        <v>0</v>
      </c>
      <c r="AI3627" s="130">
        <f t="shared" si="5949"/>
        <v>0</v>
      </c>
      <c r="AJ3627" s="130">
        <f t="shared" si="5950"/>
        <v>0</v>
      </c>
      <c r="AK3627" s="130">
        <f t="shared" si="5951"/>
        <v>0</v>
      </c>
      <c r="AL3627" s="130">
        <f t="shared" si="5952"/>
        <v>0</v>
      </c>
      <c r="AM3627" s="359">
        <f t="shared" si="5953"/>
        <v>0</v>
      </c>
      <c r="AN3627" s="130">
        <f t="shared" si="5954"/>
        <v>0</v>
      </c>
      <c r="AO3627" s="130">
        <f t="shared" si="5955"/>
        <v>0</v>
      </c>
      <c r="AP3627" s="130">
        <f t="shared" si="5956"/>
        <v>0</v>
      </c>
      <c r="AQ3627" s="130">
        <f t="shared" si="5957"/>
        <v>0</v>
      </c>
      <c r="AR3627" s="359">
        <f t="shared" si="5958"/>
        <v>0</v>
      </c>
      <c r="AS3627" s="130">
        <f t="shared" si="5959"/>
        <v>0</v>
      </c>
      <c r="AT3627" s="130">
        <f t="shared" si="5960"/>
        <v>0</v>
      </c>
      <c r="AU3627" s="130">
        <f t="shared" si="5961"/>
        <v>0</v>
      </c>
      <c r="AV3627" s="130">
        <f t="shared" si="5962"/>
        <v>0</v>
      </c>
      <c r="AW3627" s="359">
        <f t="shared" si="5963"/>
        <v>0</v>
      </c>
      <c r="AX3627" s="130">
        <f t="shared" si="5964"/>
        <v>0</v>
      </c>
      <c r="AY3627" s="130">
        <f t="shared" si="5965"/>
        <v>0</v>
      </c>
      <c r="AZ3627" s="130">
        <f t="shared" si="5966"/>
        <v>0</v>
      </c>
      <c r="BA3627" s="130">
        <f t="shared" si="5967"/>
        <v>0</v>
      </c>
      <c r="BB3627" s="359">
        <f t="shared" si="5942"/>
        <v>0</v>
      </c>
      <c r="BC3627" s="130">
        <f t="shared" si="5968"/>
        <v>0</v>
      </c>
      <c r="BD3627" s="130">
        <f t="shared" si="5969"/>
        <v>0</v>
      </c>
      <c r="BE3627" s="130">
        <f t="shared" si="5970"/>
        <v>0</v>
      </c>
      <c r="BF3627" s="130">
        <f t="shared" si="5971"/>
        <v>0</v>
      </c>
      <c r="BG3627" s="359">
        <f t="shared" si="5943"/>
        <v>0</v>
      </c>
      <c r="BH3627" s="130">
        <f t="shared" si="5972"/>
        <v>0</v>
      </c>
      <c r="BI3627" s="130">
        <f t="shared" si="5973"/>
        <v>0</v>
      </c>
      <c r="BJ3627" s="130">
        <f t="shared" si="5974"/>
        <v>0</v>
      </c>
      <c r="BK3627" s="130">
        <f t="shared" si="5975"/>
        <v>0</v>
      </c>
      <c r="BL3627" s="359">
        <f t="shared" si="5944"/>
        <v>0</v>
      </c>
      <c r="BM3627" s="90">
        <f t="shared" si="5976"/>
        <v>0</v>
      </c>
      <c r="BN3627" s="90" t="s">
        <v>2058</v>
      </c>
      <c r="BO3627" s="90">
        <f>COUNTIF(P3627:Q3630,"NA")</f>
        <v>0</v>
      </c>
      <c r="BP3627" s="90">
        <f>COUNTIF(R3627:S3630,"NA")</f>
        <v>0</v>
      </c>
      <c r="BQ3627" s="90">
        <f>COUNTIF(T3627:U3630,"NA")</f>
        <v>0</v>
      </c>
      <c r="BR3627" s="90">
        <f t="shared" ref="BR3627:BZ3627" si="5999">COUNTIF(V3627:V3630,"NA")</f>
        <v>0</v>
      </c>
      <c r="BS3627" s="90">
        <f t="shared" si="5999"/>
        <v>0</v>
      </c>
      <c r="BT3627" s="90">
        <f t="shared" si="5999"/>
        <v>0</v>
      </c>
      <c r="BU3627" s="90">
        <f t="shared" si="5999"/>
        <v>0</v>
      </c>
      <c r="BV3627" s="90">
        <f t="shared" si="5999"/>
        <v>0</v>
      </c>
      <c r="BW3627" s="90">
        <f t="shared" si="5999"/>
        <v>0</v>
      </c>
      <c r="BX3627" s="90">
        <f t="shared" si="5999"/>
        <v>0</v>
      </c>
      <c r="BY3627" s="90">
        <f t="shared" si="5999"/>
        <v>0</v>
      </c>
      <c r="BZ3627" s="90">
        <f t="shared" si="5999"/>
        <v>0</v>
      </c>
      <c r="CO3627" s="297" t="s">
        <v>2078</v>
      </c>
      <c r="CP3627" s="297">
        <f>SUM(P3619,P3626,P3631:Q3633)</f>
        <v>0</v>
      </c>
      <c r="CQ3627" s="297">
        <f>SUM(R3619,R3626,R3631:S3633)</f>
        <v>0</v>
      </c>
      <c r="CR3627" s="297">
        <f>SUM(T3619,T3626,T3631:U3633)</f>
        <v>0</v>
      </c>
      <c r="CS3627" s="297">
        <f>SUM(V3619,V3626,V3631:V3633)</f>
        <v>0</v>
      </c>
      <c r="CT3627" s="297">
        <f>SUM(W3619,W3626,W3631:W3633)</f>
        <v>0</v>
      </c>
      <c r="CU3627" s="297">
        <f t="shared" ref="CU3627" si="6000">SUM(X3619,X3626,X3631:X3633)</f>
        <v>0</v>
      </c>
      <c r="CV3627" s="297">
        <f t="shared" ref="CV3627" si="6001">SUM(Y3619,Y3626,Y3631:Y3633)</f>
        <v>0</v>
      </c>
      <c r="CW3627" s="297">
        <f t="shared" ref="CW3627" si="6002">SUM(Z3619,Z3626,Z3631:Z3633)</f>
        <v>0</v>
      </c>
      <c r="CX3627" s="297">
        <f t="shared" ref="CX3627" si="6003">SUM(AA3619,AA3626,AA3631:AA3633)</f>
        <v>0</v>
      </c>
      <c r="CY3627" s="297">
        <f t="shared" ref="CY3627" si="6004">SUM(AB3619,AB3626,AB3631:AB3633)</f>
        <v>0</v>
      </c>
      <c r="CZ3627" s="297">
        <f t="shared" ref="CZ3627" si="6005">SUM(AC3619,AC3626,AC3631:AC3633)</f>
        <v>0</v>
      </c>
      <c r="DA3627" s="297">
        <f t="shared" ref="DA3627" si="6006">SUM(AD3619,AD3626,AD3631:AD3633)</f>
        <v>0</v>
      </c>
      <c r="DB3627" s="186"/>
    </row>
    <row r="3628" spans="1:106" ht="24" customHeight="1" x14ac:dyDescent="0.25">
      <c r="A3628" s="109"/>
      <c r="B3628" s="109"/>
      <c r="C3628" s="741"/>
      <c r="D3628" s="759"/>
      <c r="E3628" s="760"/>
      <c r="F3628" s="836"/>
      <c r="G3628" s="577" t="s">
        <v>534</v>
      </c>
      <c r="H3628" s="578"/>
      <c r="I3628" s="165"/>
      <c r="J3628" s="625" t="s">
        <v>530</v>
      </c>
      <c r="K3628" s="625"/>
      <c r="L3628" s="625"/>
      <c r="M3628" s="625"/>
      <c r="N3628" s="625"/>
      <c r="O3628" s="626"/>
      <c r="P3628" s="590"/>
      <c r="Q3628" s="591"/>
      <c r="R3628" s="590"/>
      <c r="S3628" s="591"/>
      <c r="T3628" s="590"/>
      <c r="U3628" s="591"/>
      <c r="V3628" s="206"/>
      <c r="W3628" s="206"/>
      <c r="X3628" s="206"/>
      <c r="Y3628" s="206"/>
      <c r="Z3628" s="206"/>
      <c r="AA3628" s="206"/>
      <c r="AB3628" s="206"/>
      <c r="AC3628" s="206"/>
      <c r="AD3628" s="206"/>
      <c r="AE3628" s="109"/>
      <c r="AG3628" s="130">
        <f t="shared" si="5947"/>
        <v>15</v>
      </c>
      <c r="AH3628" s="90">
        <f t="shared" si="5948"/>
        <v>0</v>
      </c>
      <c r="AI3628" s="130">
        <f t="shared" si="5949"/>
        <v>0</v>
      </c>
      <c r="AJ3628" s="130">
        <f t="shared" si="5950"/>
        <v>0</v>
      </c>
      <c r="AK3628" s="130">
        <f t="shared" si="5951"/>
        <v>0</v>
      </c>
      <c r="AL3628" s="130">
        <f t="shared" si="5952"/>
        <v>0</v>
      </c>
      <c r="AM3628" s="359">
        <f t="shared" si="5953"/>
        <v>0</v>
      </c>
      <c r="AN3628" s="130">
        <f t="shared" si="5954"/>
        <v>0</v>
      </c>
      <c r="AO3628" s="130">
        <f t="shared" si="5955"/>
        <v>0</v>
      </c>
      <c r="AP3628" s="130">
        <f t="shared" si="5956"/>
        <v>0</v>
      </c>
      <c r="AQ3628" s="130">
        <f t="shared" si="5957"/>
        <v>0</v>
      </c>
      <c r="AR3628" s="359">
        <f t="shared" si="5958"/>
        <v>0</v>
      </c>
      <c r="AS3628" s="130">
        <f t="shared" si="5959"/>
        <v>0</v>
      </c>
      <c r="AT3628" s="130">
        <f t="shared" si="5960"/>
        <v>0</v>
      </c>
      <c r="AU3628" s="130">
        <f t="shared" si="5961"/>
        <v>0</v>
      </c>
      <c r="AV3628" s="130">
        <f t="shared" si="5962"/>
        <v>0</v>
      </c>
      <c r="AW3628" s="359">
        <f t="shared" si="5963"/>
        <v>0</v>
      </c>
      <c r="AX3628" s="130">
        <f t="shared" si="5964"/>
        <v>0</v>
      </c>
      <c r="AY3628" s="130">
        <f t="shared" si="5965"/>
        <v>0</v>
      </c>
      <c r="AZ3628" s="130">
        <f t="shared" si="5966"/>
        <v>0</v>
      </c>
      <c r="BA3628" s="130">
        <f t="shared" si="5967"/>
        <v>0</v>
      </c>
      <c r="BB3628" s="359">
        <f t="shared" si="5942"/>
        <v>0</v>
      </c>
      <c r="BC3628" s="130">
        <f t="shared" si="5968"/>
        <v>0</v>
      </c>
      <c r="BD3628" s="130">
        <f t="shared" si="5969"/>
        <v>0</v>
      </c>
      <c r="BE3628" s="130">
        <f t="shared" si="5970"/>
        <v>0</v>
      </c>
      <c r="BF3628" s="130">
        <f t="shared" si="5971"/>
        <v>0</v>
      </c>
      <c r="BG3628" s="359">
        <f t="shared" si="5943"/>
        <v>0</v>
      </c>
      <c r="BH3628" s="130">
        <f t="shared" si="5972"/>
        <v>0</v>
      </c>
      <c r="BI3628" s="130">
        <f t="shared" si="5973"/>
        <v>0</v>
      </c>
      <c r="BJ3628" s="130">
        <f t="shared" si="5974"/>
        <v>0</v>
      </c>
      <c r="BK3628" s="130">
        <f t="shared" si="5975"/>
        <v>0</v>
      </c>
      <c r="BL3628" s="359">
        <f t="shared" si="5944"/>
        <v>0</v>
      </c>
      <c r="BM3628" s="90">
        <f t="shared" si="5976"/>
        <v>0</v>
      </c>
      <c r="BN3628" s="90" t="s">
        <v>2078</v>
      </c>
      <c r="BO3628" s="90">
        <f>SUM(P3627:Q3630)</f>
        <v>0</v>
      </c>
      <c r="BP3628" s="90">
        <f>SUM(R3627:S3630)</f>
        <v>0</v>
      </c>
      <c r="BQ3628" s="90">
        <f>SUM(T3627:U3630)</f>
        <v>0</v>
      </c>
      <c r="BR3628" s="90">
        <f t="shared" ref="BR3628:BZ3628" si="6007">SUM(V3627:V3630)</f>
        <v>0</v>
      </c>
      <c r="BS3628" s="90">
        <f t="shared" si="6007"/>
        <v>0</v>
      </c>
      <c r="BT3628" s="90">
        <f t="shared" si="6007"/>
        <v>0</v>
      </c>
      <c r="BU3628" s="90">
        <f t="shared" si="6007"/>
        <v>0</v>
      </c>
      <c r="BV3628" s="90">
        <f t="shared" si="6007"/>
        <v>0</v>
      </c>
      <c r="BW3628" s="90">
        <f t="shared" si="6007"/>
        <v>0</v>
      </c>
      <c r="BX3628" s="90">
        <f t="shared" si="6007"/>
        <v>0</v>
      </c>
      <c r="BY3628" s="90">
        <f t="shared" si="6007"/>
        <v>0</v>
      </c>
      <c r="BZ3628" s="90">
        <f t="shared" si="6007"/>
        <v>0</v>
      </c>
      <c r="CO3628" s="297" t="s">
        <v>2029</v>
      </c>
      <c r="CP3628" s="297">
        <f>SUM(COUNTIF(P3619,"NS"),COUNTIF(P3626,"NS"),COUNTIF(P3631:Q3633,"NS"))</f>
        <v>0</v>
      </c>
      <c r="CQ3628" s="297">
        <f>SUM(COUNTIF(R3619,"NS"),COUNTIF(R3626,"NS"),COUNTIF(R3631:S3633,"NS"))</f>
        <v>0</v>
      </c>
      <c r="CR3628" s="297">
        <f>SUM(COUNTIF(T3619,"NS"),COUNTIF(T3626,"NS"),COUNTIF(T3631:U3633,"NS"))</f>
        <v>0</v>
      </c>
      <c r="CS3628" s="297">
        <f>SUM(COUNTIF(V3619,"NS"),COUNTIF(V3626,"NS"),COUNTIF(V3631:V3633,"NS"))</f>
        <v>0</v>
      </c>
      <c r="CT3628" s="297">
        <f>SUM(COUNTIF(W3619,"NS"),COUNTIF(W3626,"NS"),COUNTIF(W3631:W3633,"NS"))</f>
        <v>0</v>
      </c>
      <c r="CU3628" s="297">
        <f>SUM(COUNTIF(X3619,"NS"),COUNTIF(X3626,"NS"),COUNTIF(X3631:X3633,"NS"))</f>
        <v>0</v>
      </c>
      <c r="CV3628" s="297">
        <f t="shared" ref="CV3628" si="6008">SUM(COUNTIF(Y3619,"NS"),COUNTIF(Y3626,"NS"),COUNTIF(Y3631:Y3633,"NS"))</f>
        <v>0</v>
      </c>
      <c r="CW3628" s="297">
        <f t="shared" ref="CW3628" si="6009">SUM(COUNTIF(Z3619,"NS"),COUNTIF(Z3626,"NS"),COUNTIF(Z3631:Z3633,"NS"))</f>
        <v>0</v>
      </c>
      <c r="CX3628" s="297">
        <f t="shared" ref="CX3628" si="6010">SUM(COUNTIF(AA3619,"NS"),COUNTIF(AA3626,"NS"),COUNTIF(AA3631:AA3633,"NS"))</f>
        <v>0</v>
      </c>
      <c r="CY3628" s="297">
        <f t="shared" ref="CY3628" si="6011">SUM(COUNTIF(AB3619,"NS"),COUNTIF(AB3626,"NS"),COUNTIF(AB3631:AB3633,"NS"))</f>
        <v>0</v>
      </c>
      <c r="CZ3628" s="297">
        <f t="shared" ref="CZ3628" si="6012">SUM(COUNTIF(AC3619,"NS"),COUNTIF(AC3626,"NS"),COUNTIF(AC3631:AC3633,"NS"))</f>
        <v>0</v>
      </c>
      <c r="DA3628" s="297">
        <f t="shared" ref="DA3628" si="6013">SUM(COUNTIF(AD3619,"NS"),COUNTIF(AD3626,"NS"),COUNTIF(AD3631:AD3633,"NS"))</f>
        <v>0</v>
      </c>
      <c r="DB3628" s="186"/>
    </row>
    <row r="3629" spans="1:106" ht="24" customHeight="1" x14ac:dyDescent="0.25">
      <c r="A3629" s="109"/>
      <c r="B3629" s="109"/>
      <c r="C3629" s="741"/>
      <c r="D3629" s="759"/>
      <c r="E3629" s="760"/>
      <c r="F3629" s="836"/>
      <c r="G3629" s="577" t="s">
        <v>535</v>
      </c>
      <c r="H3629" s="578"/>
      <c r="I3629" s="165"/>
      <c r="J3629" s="625" t="s">
        <v>531</v>
      </c>
      <c r="K3629" s="625"/>
      <c r="L3629" s="625"/>
      <c r="M3629" s="625"/>
      <c r="N3629" s="625"/>
      <c r="O3629" s="626"/>
      <c r="P3629" s="590"/>
      <c r="Q3629" s="591"/>
      <c r="R3629" s="590"/>
      <c r="S3629" s="591"/>
      <c r="T3629" s="590"/>
      <c r="U3629" s="591"/>
      <c r="V3629" s="206"/>
      <c r="W3629" s="206"/>
      <c r="X3629" s="206"/>
      <c r="Y3629" s="206"/>
      <c r="Z3629" s="206"/>
      <c r="AA3629" s="206"/>
      <c r="AB3629" s="206"/>
      <c r="AC3629" s="206"/>
      <c r="AD3629" s="206"/>
      <c r="AE3629" s="109"/>
      <c r="AG3629" s="130">
        <f t="shared" si="5947"/>
        <v>15</v>
      </c>
      <c r="AH3629" s="90">
        <f t="shared" si="5948"/>
        <v>0</v>
      </c>
      <c r="AI3629" s="130">
        <f t="shared" si="5949"/>
        <v>0</v>
      </c>
      <c r="AJ3629" s="130">
        <f t="shared" si="5950"/>
        <v>0</v>
      </c>
      <c r="AK3629" s="130">
        <f t="shared" si="5951"/>
        <v>0</v>
      </c>
      <c r="AL3629" s="130">
        <f t="shared" si="5952"/>
        <v>0</v>
      </c>
      <c r="AM3629" s="359">
        <f t="shared" si="5953"/>
        <v>0</v>
      </c>
      <c r="AN3629" s="130">
        <f t="shared" si="5954"/>
        <v>0</v>
      </c>
      <c r="AO3629" s="130">
        <f t="shared" si="5955"/>
        <v>0</v>
      </c>
      <c r="AP3629" s="130">
        <f t="shared" si="5956"/>
        <v>0</v>
      </c>
      <c r="AQ3629" s="130">
        <f t="shared" si="5957"/>
        <v>0</v>
      </c>
      <c r="AR3629" s="359">
        <f t="shared" si="5958"/>
        <v>0</v>
      </c>
      <c r="AS3629" s="130">
        <f t="shared" si="5959"/>
        <v>0</v>
      </c>
      <c r="AT3629" s="130">
        <f t="shared" si="5960"/>
        <v>0</v>
      </c>
      <c r="AU3629" s="130">
        <f t="shared" si="5961"/>
        <v>0</v>
      </c>
      <c r="AV3629" s="130">
        <f t="shared" si="5962"/>
        <v>0</v>
      </c>
      <c r="AW3629" s="359">
        <f t="shared" si="5963"/>
        <v>0</v>
      </c>
      <c r="AX3629" s="130">
        <f t="shared" si="5964"/>
        <v>0</v>
      </c>
      <c r="AY3629" s="130">
        <f t="shared" si="5965"/>
        <v>0</v>
      </c>
      <c r="AZ3629" s="130">
        <f t="shared" si="5966"/>
        <v>0</v>
      </c>
      <c r="BA3629" s="130">
        <f t="shared" si="5967"/>
        <v>0</v>
      </c>
      <c r="BB3629" s="359">
        <f t="shared" si="5942"/>
        <v>0</v>
      </c>
      <c r="BC3629" s="130">
        <f t="shared" si="5968"/>
        <v>0</v>
      </c>
      <c r="BD3629" s="130">
        <f t="shared" si="5969"/>
        <v>0</v>
      </c>
      <c r="BE3629" s="130">
        <f t="shared" si="5970"/>
        <v>0</v>
      </c>
      <c r="BF3629" s="130">
        <f t="shared" si="5971"/>
        <v>0</v>
      </c>
      <c r="BG3629" s="359">
        <f t="shared" si="5943"/>
        <v>0</v>
      </c>
      <c r="BH3629" s="130">
        <f t="shared" si="5972"/>
        <v>0</v>
      </c>
      <c r="BI3629" s="130">
        <f t="shared" si="5973"/>
        <v>0</v>
      </c>
      <c r="BJ3629" s="130">
        <f t="shared" si="5974"/>
        <v>0</v>
      </c>
      <c r="BK3629" s="130">
        <f t="shared" si="5975"/>
        <v>0</v>
      </c>
      <c r="BL3629" s="359">
        <f t="shared" si="5944"/>
        <v>0</v>
      </c>
      <c r="BM3629" s="90">
        <f t="shared" si="5976"/>
        <v>0</v>
      </c>
      <c r="BN3629" s="90" t="s">
        <v>2029</v>
      </c>
      <c r="BO3629" s="90">
        <f>COUNTIF(P3627:Q3630,"NS")</f>
        <v>0</v>
      </c>
      <c r="BP3629" s="90">
        <f>COUNTIF(R3627:S3630,"NS")</f>
        <v>0</v>
      </c>
      <c r="BQ3629" s="90">
        <f>COUNTIF(T3627:U3630,"NS")</f>
        <v>0</v>
      </c>
      <c r="BR3629" s="90">
        <f t="shared" ref="BR3629:BZ3629" si="6014">COUNTIF(V3627:V3630,"NS")</f>
        <v>0</v>
      </c>
      <c r="BS3629" s="90">
        <f t="shared" si="6014"/>
        <v>0</v>
      </c>
      <c r="BT3629" s="90">
        <f t="shared" si="6014"/>
        <v>0</v>
      </c>
      <c r="BU3629" s="90">
        <f t="shared" si="6014"/>
        <v>0</v>
      </c>
      <c r="BV3629" s="90">
        <f t="shared" si="6014"/>
        <v>0</v>
      </c>
      <c r="BW3629" s="90">
        <f t="shared" si="6014"/>
        <v>0</v>
      </c>
      <c r="BX3629" s="90">
        <f t="shared" si="6014"/>
        <v>0</v>
      </c>
      <c r="BY3629" s="90">
        <f t="shared" si="6014"/>
        <v>0</v>
      </c>
      <c r="BZ3629" s="90">
        <f t="shared" si="6014"/>
        <v>0</v>
      </c>
      <c r="CO3629" s="298">
        <v>0.25</v>
      </c>
      <c r="CP3629" s="299">
        <f>IF(CP3626="ns",0,CP3626*0.25)</f>
        <v>0</v>
      </c>
      <c r="CQ3629" s="299">
        <f t="shared" ref="CQ3629:DA3629" si="6015">IF(CQ3626="ns",0,CQ3626*0.25)</f>
        <v>0</v>
      </c>
      <c r="CR3629" s="299">
        <f t="shared" si="6015"/>
        <v>0</v>
      </c>
      <c r="CS3629" s="299">
        <f t="shared" si="6015"/>
        <v>0</v>
      </c>
      <c r="CT3629" s="299">
        <f t="shared" si="6015"/>
        <v>0</v>
      </c>
      <c r="CU3629" s="299">
        <f t="shared" si="6015"/>
        <v>0</v>
      </c>
      <c r="CV3629" s="299">
        <f t="shared" si="6015"/>
        <v>0</v>
      </c>
      <c r="CW3629" s="299">
        <f t="shared" si="6015"/>
        <v>0</v>
      </c>
      <c r="CX3629" s="299">
        <f t="shared" si="6015"/>
        <v>0</v>
      </c>
      <c r="CY3629" s="299">
        <f t="shared" si="6015"/>
        <v>0</v>
      </c>
      <c r="CZ3629" s="299">
        <f t="shared" si="6015"/>
        <v>0</v>
      </c>
      <c r="DA3629" s="299">
        <f t="shared" si="6015"/>
        <v>0</v>
      </c>
      <c r="DB3629" s="186"/>
    </row>
    <row r="3630" spans="1:106" ht="24" customHeight="1" x14ac:dyDescent="0.25">
      <c r="A3630" s="109"/>
      <c r="B3630" s="109"/>
      <c r="C3630" s="741"/>
      <c r="D3630" s="759"/>
      <c r="E3630" s="760"/>
      <c r="F3630" s="836"/>
      <c r="G3630" s="577" t="s">
        <v>536</v>
      </c>
      <c r="H3630" s="578"/>
      <c r="I3630" s="165"/>
      <c r="J3630" s="625" t="s">
        <v>532</v>
      </c>
      <c r="K3630" s="625"/>
      <c r="L3630" s="625"/>
      <c r="M3630" s="625"/>
      <c r="N3630" s="625"/>
      <c r="O3630" s="626"/>
      <c r="P3630" s="590"/>
      <c r="Q3630" s="591"/>
      <c r="R3630" s="590"/>
      <c r="S3630" s="591"/>
      <c r="T3630" s="590"/>
      <c r="U3630" s="591"/>
      <c r="V3630" s="206"/>
      <c r="W3630" s="206"/>
      <c r="X3630" s="206"/>
      <c r="Y3630" s="206"/>
      <c r="Z3630" s="206"/>
      <c r="AA3630" s="206"/>
      <c r="AB3630" s="206"/>
      <c r="AC3630" s="206"/>
      <c r="AD3630" s="206"/>
      <c r="AE3630" s="109"/>
      <c r="AG3630" s="130">
        <f t="shared" si="5947"/>
        <v>15</v>
      </c>
      <c r="AH3630" s="90">
        <f t="shared" si="5948"/>
        <v>0</v>
      </c>
      <c r="AI3630" s="130">
        <f t="shared" si="5949"/>
        <v>0</v>
      </c>
      <c r="AJ3630" s="130">
        <f t="shared" si="5950"/>
        <v>0</v>
      </c>
      <c r="AK3630" s="130">
        <f t="shared" si="5951"/>
        <v>0</v>
      </c>
      <c r="AL3630" s="130">
        <f t="shared" si="5952"/>
        <v>0</v>
      </c>
      <c r="AM3630" s="359">
        <f t="shared" si="5953"/>
        <v>0</v>
      </c>
      <c r="AN3630" s="130">
        <f t="shared" si="5954"/>
        <v>0</v>
      </c>
      <c r="AO3630" s="130">
        <f t="shared" si="5955"/>
        <v>0</v>
      </c>
      <c r="AP3630" s="130">
        <f t="shared" si="5956"/>
        <v>0</v>
      </c>
      <c r="AQ3630" s="130">
        <f t="shared" si="5957"/>
        <v>0</v>
      </c>
      <c r="AR3630" s="359">
        <f t="shared" si="5958"/>
        <v>0</v>
      </c>
      <c r="AS3630" s="130">
        <f t="shared" si="5959"/>
        <v>0</v>
      </c>
      <c r="AT3630" s="130">
        <f t="shared" si="5960"/>
        <v>0</v>
      </c>
      <c r="AU3630" s="130">
        <f t="shared" si="5961"/>
        <v>0</v>
      </c>
      <c r="AV3630" s="130">
        <f t="shared" si="5962"/>
        <v>0</v>
      </c>
      <c r="AW3630" s="359">
        <f t="shared" si="5963"/>
        <v>0</v>
      </c>
      <c r="AX3630" s="130">
        <f t="shared" si="5964"/>
        <v>0</v>
      </c>
      <c r="AY3630" s="130">
        <f t="shared" si="5965"/>
        <v>0</v>
      </c>
      <c r="AZ3630" s="130">
        <f t="shared" si="5966"/>
        <v>0</v>
      </c>
      <c r="BA3630" s="130">
        <f t="shared" si="5967"/>
        <v>0</v>
      </c>
      <c r="BB3630" s="359">
        <f t="shared" si="5942"/>
        <v>0</v>
      </c>
      <c r="BC3630" s="130">
        <f t="shared" si="5968"/>
        <v>0</v>
      </c>
      <c r="BD3630" s="130">
        <f t="shared" si="5969"/>
        <v>0</v>
      </c>
      <c r="BE3630" s="130">
        <f t="shared" si="5970"/>
        <v>0</v>
      </c>
      <c r="BF3630" s="130">
        <f t="shared" si="5971"/>
        <v>0</v>
      </c>
      <c r="BG3630" s="359">
        <f t="shared" si="5943"/>
        <v>0</v>
      </c>
      <c r="BH3630" s="130">
        <f t="shared" si="5972"/>
        <v>0</v>
      </c>
      <c r="BI3630" s="130">
        <f t="shared" si="5973"/>
        <v>0</v>
      </c>
      <c r="BJ3630" s="130">
        <f t="shared" si="5974"/>
        <v>0</v>
      </c>
      <c r="BK3630" s="130">
        <f t="shared" si="5975"/>
        <v>0</v>
      </c>
      <c r="BL3630" s="359">
        <f t="shared" si="5944"/>
        <v>0</v>
      </c>
      <c r="BM3630" s="90">
        <f t="shared" si="5976"/>
        <v>0</v>
      </c>
      <c r="BN3630" s="90" t="s">
        <v>2104</v>
      </c>
      <c r="BO3630" s="90">
        <f>P3626</f>
        <v>0</v>
      </c>
      <c r="BP3630" s="90">
        <f>R3626</f>
        <v>0</v>
      </c>
      <c r="BQ3630" s="90">
        <f>T3626</f>
        <v>0</v>
      </c>
      <c r="BR3630" s="90">
        <f>V3626</f>
        <v>0</v>
      </c>
      <c r="BS3630" s="90">
        <f t="shared" ref="BS3630" si="6016">W3626</f>
        <v>0</v>
      </c>
      <c r="BT3630" s="90">
        <f t="shared" ref="BT3630:BY3630" si="6017">X3626</f>
        <v>0</v>
      </c>
      <c r="BU3630" s="90">
        <f t="shared" si="6017"/>
        <v>0</v>
      </c>
      <c r="BV3630" s="90">
        <f t="shared" si="6017"/>
        <v>0</v>
      </c>
      <c r="BW3630" s="90">
        <f t="shared" si="6017"/>
        <v>0</v>
      </c>
      <c r="BX3630" s="90">
        <f t="shared" si="6017"/>
        <v>0</v>
      </c>
      <c r="BY3630" s="90">
        <f t="shared" si="6017"/>
        <v>0</v>
      </c>
      <c r="BZ3630" s="90">
        <f t="shared" ref="BZ3630" si="6018">AD3626</f>
        <v>0</v>
      </c>
      <c r="CO3630" s="297" t="s">
        <v>72</v>
      </c>
      <c r="CP3630" s="297">
        <f>P3634</f>
        <v>0</v>
      </c>
      <c r="CQ3630" s="297">
        <f>R3634</f>
        <v>0</v>
      </c>
      <c r="CR3630" s="297">
        <f>T3634</f>
        <v>0</v>
      </c>
      <c r="CS3630" s="297">
        <f>V3634</f>
        <v>0</v>
      </c>
      <c r="CT3630" s="297">
        <f>W3634</f>
        <v>0</v>
      </c>
      <c r="CU3630" s="297">
        <f>X3634</f>
        <v>0</v>
      </c>
      <c r="CV3630" s="297">
        <f t="shared" ref="CV3630" si="6019">Y3634</f>
        <v>0</v>
      </c>
      <c r="CW3630" s="297">
        <f t="shared" ref="CW3630" si="6020">Z3634</f>
        <v>0</v>
      </c>
      <c r="CX3630" s="297">
        <f t="shared" ref="CX3630" si="6021">AA3634</f>
        <v>0</v>
      </c>
      <c r="CY3630" s="297">
        <f t="shared" ref="CY3630" si="6022">AB3634</f>
        <v>0</v>
      </c>
      <c r="CZ3630" s="297">
        <f t="shared" ref="CZ3630" si="6023">AC3634</f>
        <v>0</v>
      </c>
      <c r="DA3630" s="297">
        <f t="shared" ref="DA3630" si="6024">AD3634</f>
        <v>0</v>
      </c>
      <c r="DB3630" s="186"/>
    </row>
    <row r="3631" spans="1:106" ht="36" customHeight="1" x14ac:dyDescent="0.25">
      <c r="A3631" s="109"/>
      <c r="B3631" s="109"/>
      <c r="C3631" s="741"/>
      <c r="D3631" s="759"/>
      <c r="E3631" s="760"/>
      <c r="F3631" s="836"/>
      <c r="G3631" s="629" t="s">
        <v>537</v>
      </c>
      <c r="H3631" s="629"/>
      <c r="I3631" s="587" t="s">
        <v>538</v>
      </c>
      <c r="J3631" s="588"/>
      <c r="K3631" s="588"/>
      <c r="L3631" s="588"/>
      <c r="M3631" s="588"/>
      <c r="N3631" s="588"/>
      <c r="O3631" s="589"/>
      <c r="P3631" s="590"/>
      <c r="Q3631" s="591"/>
      <c r="R3631" s="590"/>
      <c r="S3631" s="591"/>
      <c r="T3631" s="590"/>
      <c r="U3631" s="591"/>
      <c r="V3631" s="206"/>
      <c r="W3631" s="206"/>
      <c r="X3631" s="206"/>
      <c r="Y3631" s="206"/>
      <c r="Z3631" s="206"/>
      <c r="AA3631" s="206"/>
      <c r="AB3631" s="206"/>
      <c r="AC3631" s="206"/>
      <c r="AD3631" s="206"/>
      <c r="AE3631" s="109"/>
      <c r="AG3631" s="130">
        <f t="shared" si="5947"/>
        <v>15</v>
      </c>
      <c r="AH3631" s="90">
        <f t="shared" si="5948"/>
        <v>0</v>
      </c>
      <c r="AI3631" s="130">
        <f t="shared" si="5949"/>
        <v>0</v>
      </c>
      <c r="AJ3631" s="130">
        <f t="shared" si="5950"/>
        <v>0</v>
      </c>
      <c r="AK3631" s="130">
        <f t="shared" si="5951"/>
        <v>0</v>
      </c>
      <c r="AL3631" s="130">
        <f t="shared" si="5952"/>
        <v>0</v>
      </c>
      <c r="AM3631" s="359">
        <f t="shared" si="5953"/>
        <v>0</v>
      </c>
      <c r="AN3631" s="130">
        <f t="shared" si="5954"/>
        <v>0</v>
      </c>
      <c r="AO3631" s="130">
        <f t="shared" si="5955"/>
        <v>0</v>
      </c>
      <c r="AP3631" s="130">
        <f t="shared" si="5956"/>
        <v>0</v>
      </c>
      <c r="AQ3631" s="130">
        <f t="shared" si="5957"/>
        <v>0</v>
      </c>
      <c r="AR3631" s="359">
        <f t="shared" si="5958"/>
        <v>0</v>
      </c>
      <c r="AS3631" s="130">
        <f t="shared" si="5959"/>
        <v>0</v>
      </c>
      <c r="AT3631" s="130">
        <f t="shared" si="5960"/>
        <v>0</v>
      </c>
      <c r="AU3631" s="130">
        <f t="shared" si="5961"/>
        <v>0</v>
      </c>
      <c r="AV3631" s="130">
        <f t="shared" si="5962"/>
        <v>0</v>
      </c>
      <c r="AW3631" s="359">
        <f t="shared" si="5963"/>
        <v>0</v>
      </c>
      <c r="AX3631" s="130">
        <f t="shared" si="5964"/>
        <v>0</v>
      </c>
      <c r="AY3631" s="130">
        <f t="shared" si="5965"/>
        <v>0</v>
      </c>
      <c r="AZ3631" s="130">
        <f t="shared" si="5966"/>
        <v>0</v>
      </c>
      <c r="BA3631" s="130">
        <f t="shared" si="5967"/>
        <v>0</v>
      </c>
      <c r="BB3631" s="359">
        <f t="shared" si="5942"/>
        <v>0</v>
      </c>
      <c r="BC3631" s="130">
        <f t="shared" si="5968"/>
        <v>0</v>
      </c>
      <c r="BD3631" s="130">
        <f t="shared" si="5969"/>
        <v>0</v>
      </c>
      <c r="BE3631" s="130">
        <f t="shared" si="5970"/>
        <v>0</v>
      </c>
      <c r="BF3631" s="130">
        <f t="shared" si="5971"/>
        <v>0</v>
      </c>
      <c r="BG3631" s="359">
        <f t="shared" si="5943"/>
        <v>0</v>
      </c>
      <c r="BH3631" s="130">
        <f t="shared" si="5972"/>
        <v>0</v>
      </c>
      <c r="BI3631" s="130">
        <f t="shared" si="5973"/>
        <v>0</v>
      </c>
      <c r="BJ3631" s="130">
        <f t="shared" si="5974"/>
        <v>0</v>
      </c>
      <c r="BK3631" s="130">
        <f t="shared" si="5975"/>
        <v>0</v>
      </c>
      <c r="BL3631" s="359">
        <f t="shared" si="5944"/>
        <v>0</v>
      </c>
      <c r="BM3631" s="90">
        <f t="shared" si="5976"/>
        <v>0</v>
      </c>
      <c r="CO3631" s="297" t="s">
        <v>2077</v>
      </c>
      <c r="CP3631" s="297">
        <f>IF(OR(CP3630=0,CP3630="NA",AND(CP3630="NS",CP3628&gt;0),AND(CP3630="NS",CP3627&gt;0),CP3630&lt;=CP3629),0,1)</f>
        <v>0</v>
      </c>
      <c r="CQ3631" s="297">
        <f t="shared" ref="CQ3631:CS3631" si="6025">IF(OR(CQ3630=0,CQ3630="NA",AND(CQ3630="NS",CQ3628&gt;0),AND(CQ3630="NS",CQ3627&gt;0),CQ3630&lt;=CQ3629),0,1)</f>
        <v>0</v>
      </c>
      <c r="CR3631" s="297">
        <f t="shared" si="6025"/>
        <v>0</v>
      </c>
      <c r="CS3631" s="297">
        <f t="shared" si="6025"/>
        <v>0</v>
      </c>
      <c r="CT3631" s="297">
        <f>IF(OR(CT3630=0,CT3630="NA",AND(CT3630="NS",CT3628&gt;0),AND(CT3630="NS",CT3627&gt;0),CT3630&lt;=CT3629),0,1)</f>
        <v>0</v>
      </c>
      <c r="CU3631" s="297">
        <f t="shared" ref="CU3631:DA3631" si="6026">IF(OR(CU3630=0,CU3630="NA",AND(CU3630="NS",CU3628&gt;0),AND(CU3630="NS",CU3627&gt;0),CU3630&lt;=CU3629),0,1)</f>
        <v>0</v>
      </c>
      <c r="CV3631" s="297">
        <f t="shared" si="6026"/>
        <v>0</v>
      </c>
      <c r="CW3631" s="297">
        <f t="shared" si="6026"/>
        <v>0</v>
      </c>
      <c r="CX3631" s="297">
        <f t="shared" si="6026"/>
        <v>0</v>
      </c>
      <c r="CY3631" s="297">
        <f t="shared" si="6026"/>
        <v>0</v>
      </c>
      <c r="CZ3631" s="297">
        <f t="shared" si="6026"/>
        <v>0</v>
      </c>
      <c r="DA3631" s="297">
        <f t="shared" si="6026"/>
        <v>0</v>
      </c>
      <c r="DB3631" s="186">
        <f>SUM(CP3631:DA3631)</f>
        <v>0</v>
      </c>
    </row>
    <row r="3632" spans="1:106" ht="15" customHeight="1" x14ac:dyDescent="0.2">
      <c r="A3632" s="109"/>
      <c r="B3632" s="109"/>
      <c r="C3632" s="741"/>
      <c r="D3632" s="759"/>
      <c r="E3632" s="760"/>
      <c r="F3632" s="836"/>
      <c r="G3632" s="629" t="s">
        <v>539</v>
      </c>
      <c r="H3632" s="629"/>
      <c r="I3632" s="587" t="s">
        <v>540</v>
      </c>
      <c r="J3632" s="588"/>
      <c r="K3632" s="588"/>
      <c r="L3632" s="588"/>
      <c r="M3632" s="588"/>
      <c r="N3632" s="588"/>
      <c r="O3632" s="589"/>
      <c r="P3632" s="590"/>
      <c r="Q3632" s="591"/>
      <c r="R3632" s="590"/>
      <c r="S3632" s="591"/>
      <c r="T3632" s="590"/>
      <c r="U3632" s="591"/>
      <c r="V3632" s="206"/>
      <c r="W3632" s="206"/>
      <c r="X3632" s="206"/>
      <c r="Y3632" s="206"/>
      <c r="Z3632" s="206"/>
      <c r="AA3632" s="206"/>
      <c r="AB3632" s="206"/>
      <c r="AC3632" s="206"/>
      <c r="AD3632" s="206"/>
      <c r="AE3632" s="109"/>
      <c r="AG3632" s="130">
        <f t="shared" si="5947"/>
        <v>15</v>
      </c>
      <c r="AH3632" s="90">
        <f t="shared" si="5948"/>
        <v>0</v>
      </c>
      <c r="AI3632" s="130">
        <f t="shared" si="5949"/>
        <v>0</v>
      </c>
      <c r="AJ3632" s="130">
        <f t="shared" si="5950"/>
        <v>0</v>
      </c>
      <c r="AK3632" s="130">
        <f t="shared" si="5951"/>
        <v>0</v>
      </c>
      <c r="AL3632" s="130">
        <f t="shared" si="5952"/>
        <v>0</v>
      </c>
      <c r="AM3632" s="359">
        <f t="shared" si="5953"/>
        <v>0</v>
      </c>
      <c r="AN3632" s="130">
        <f t="shared" si="5954"/>
        <v>0</v>
      </c>
      <c r="AO3632" s="130">
        <f t="shared" si="5955"/>
        <v>0</v>
      </c>
      <c r="AP3632" s="130">
        <f t="shared" si="5956"/>
        <v>0</v>
      </c>
      <c r="AQ3632" s="130">
        <f t="shared" si="5957"/>
        <v>0</v>
      </c>
      <c r="AR3632" s="359">
        <f t="shared" si="5958"/>
        <v>0</v>
      </c>
      <c r="AS3632" s="130">
        <f t="shared" si="5959"/>
        <v>0</v>
      </c>
      <c r="AT3632" s="130">
        <f t="shared" si="5960"/>
        <v>0</v>
      </c>
      <c r="AU3632" s="130">
        <f t="shared" si="5961"/>
        <v>0</v>
      </c>
      <c r="AV3632" s="130">
        <f t="shared" si="5962"/>
        <v>0</v>
      </c>
      <c r="AW3632" s="359">
        <f t="shared" si="5963"/>
        <v>0</v>
      </c>
      <c r="AX3632" s="130">
        <f t="shared" si="5964"/>
        <v>0</v>
      </c>
      <c r="AY3632" s="130">
        <f t="shared" si="5965"/>
        <v>0</v>
      </c>
      <c r="AZ3632" s="130">
        <f t="shared" si="5966"/>
        <v>0</v>
      </c>
      <c r="BA3632" s="130">
        <f t="shared" si="5967"/>
        <v>0</v>
      </c>
      <c r="BB3632" s="359">
        <f t="shared" si="5942"/>
        <v>0</v>
      </c>
      <c r="BC3632" s="130">
        <f t="shared" si="5968"/>
        <v>0</v>
      </c>
      <c r="BD3632" s="130">
        <f t="shared" si="5969"/>
        <v>0</v>
      </c>
      <c r="BE3632" s="130">
        <f t="shared" si="5970"/>
        <v>0</v>
      </c>
      <c r="BF3632" s="130">
        <f t="shared" si="5971"/>
        <v>0</v>
      </c>
      <c r="BG3632" s="359">
        <f t="shared" si="5943"/>
        <v>0</v>
      </c>
      <c r="BH3632" s="130">
        <f t="shared" si="5972"/>
        <v>0</v>
      </c>
      <c r="BI3632" s="130">
        <f t="shared" si="5973"/>
        <v>0</v>
      </c>
      <c r="BJ3632" s="130">
        <f t="shared" si="5974"/>
        <v>0</v>
      </c>
      <c r="BK3632" s="130">
        <f t="shared" si="5975"/>
        <v>0</v>
      </c>
      <c r="BL3632" s="359">
        <f t="shared" si="5944"/>
        <v>0</v>
      </c>
      <c r="BM3632" s="90">
        <f t="shared" si="5976"/>
        <v>0</v>
      </c>
      <c r="CO3632" s="186"/>
      <c r="CP3632" s="186"/>
      <c r="CQ3632" s="186"/>
      <c r="CR3632" s="186"/>
      <c r="CS3632" s="186"/>
      <c r="CT3632" s="186"/>
      <c r="CU3632" s="186"/>
      <c r="CV3632" s="186"/>
      <c r="CW3632" s="186"/>
      <c r="CX3632" s="186"/>
      <c r="CY3632" s="186"/>
      <c r="CZ3632" s="186"/>
      <c r="DA3632" s="186"/>
      <c r="DB3632" s="186"/>
    </row>
    <row r="3633" spans="1:123" ht="15" customHeight="1" x14ac:dyDescent="0.2">
      <c r="A3633" s="109"/>
      <c r="B3633" s="109"/>
      <c r="C3633" s="741"/>
      <c r="D3633" s="759"/>
      <c r="E3633" s="760"/>
      <c r="F3633" s="836"/>
      <c r="G3633" s="629" t="s">
        <v>541</v>
      </c>
      <c r="H3633" s="629"/>
      <c r="I3633" s="587" t="s">
        <v>542</v>
      </c>
      <c r="J3633" s="588"/>
      <c r="K3633" s="588"/>
      <c r="L3633" s="588"/>
      <c r="M3633" s="588"/>
      <c r="N3633" s="588"/>
      <c r="O3633" s="589"/>
      <c r="P3633" s="590"/>
      <c r="Q3633" s="591"/>
      <c r="R3633" s="590"/>
      <c r="S3633" s="591"/>
      <c r="T3633" s="590"/>
      <c r="U3633" s="591"/>
      <c r="V3633" s="206"/>
      <c r="W3633" s="206"/>
      <c r="X3633" s="206"/>
      <c r="Y3633" s="206"/>
      <c r="Z3633" s="206"/>
      <c r="AA3633" s="206"/>
      <c r="AB3633" s="206"/>
      <c r="AC3633" s="206"/>
      <c r="AD3633" s="206"/>
      <c r="AE3633" s="109"/>
      <c r="AG3633" s="130">
        <f t="shared" si="5947"/>
        <v>15</v>
      </c>
      <c r="AH3633" s="90">
        <f t="shared" si="5948"/>
        <v>0</v>
      </c>
      <c r="AI3633" s="130">
        <f t="shared" si="5949"/>
        <v>0</v>
      </c>
      <c r="AJ3633" s="130">
        <f t="shared" si="5950"/>
        <v>0</v>
      </c>
      <c r="AK3633" s="130">
        <f t="shared" si="5951"/>
        <v>0</v>
      </c>
      <c r="AL3633" s="130">
        <f t="shared" si="5952"/>
        <v>0</v>
      </c>
      <c r="AM3633" s="359">
        <f t="shared" si="5953"/>
        <v>0</v>
      </c>
      <c r="AN3633" s="130">
        <f t="shared" si="5954"/>
        <v>0</v>
      </c>
      <c r="AO3633" s="130">
        <f t="shared" si="5955"/>
        <v>0</v>
      </c>
      <c r="AP3633" s="130">
        <f t="shared" si="5956"/>
        <v>0</v>
      </c>
      <c r="AQ3633" s="130">
        <f t="shared" si="5957"/>
        <v>0</v>
      </c>
      <c r="AR3633" s="359">
        <f t="shared" si="5958"/>
        <v>0</v>
      </c>
      <c r="AS3633" s="130">
        <f t="shared" si="5959"/>
        <v>0</v>
      </c>
      <c r="AT3633" s="130">
        <f t="shared" si="5960"/>
        <v>0</v>
      </c>
      <c r="AU3633" s="130">
        <f t="shared" si="5961"/>
        <v>0</v>
      </c>
      <c r="AV3633" s="130">
        <f t="shared" si="5962"/>
        <v>0</v>
      </c>
      <c r="AW3633" s="359">
        <f t="shared" si="5963"/>
        <v>0</v>
      </c>
      <c r="AX3633" s="130">
        <f t="shared" si="5964"/>
        <v>0</v>
      </c>
      <c r="AY3633" s="130">
        <f t="shared" si="5965"/>
        <v>0</v>
      </c>
      <c r="AZ3633" s="130">
        <f t="shared" si="5966"/>
        <v>0</v>
      </c>
      <c r="BA3633" s="130">
        <f t="shared" si="5967"/>
        <v>0</v>
      </c>
      <c r="BB3633" s="359">
        <f t="shared" si="5942"/>
        <v>0</v>
      </c>
      <c r="BC3633" s="130">
        <f t="shared" si="5968"/>
        <v>0</v>
      </c>
      <c r="BD3633" s="130">
        <f t="shared" si="5969"/>
        <v>0</v>
      </c>
      <c r="BE3633" s="130">
        <f t="shared" si="5970"/>
        <v>0</v>
      </c>
      <c r="BF3633" s="130">
        <f t="shared" si="5971"/>
        <v>0</v>
      </c>
      <c r="BG3633" s="359">
        <f t="shared" si="5943"/>
        <v>0</v>
      </c>
      <c r="BH3633" s="130">
        <f t="shared" si="5972"/>
        <v>0</v>
      </c>
      <c r="BI3633" s="130">
        <f t="shared" si="5973"/>
        <v>0</v>
      </c>
      <c r="BJ3633" s="130">
        <f t="shared" si="5974"/>
        <v>0</v>
      </c>
      <c r="BK3633" s="130">
        <f t="shared" si="5975"/>
        <v>0</v>
      </c>
      <c r="BL3633" s="359">
        <f t="shared" si="5944"/>
        <v>0</v>
      </c>
      <c r="BM3633" s="90">
        <f t="shared" si="5976"/>
        <v>0</v>
      </c>
      <c r="CO3633" s="186"/>
      <c r="CP3633" s="186"/>
      <c r="CQ3633" s="186"/>
      <c r="CR3633" s="186"/>
      <c r="CS3633" s="186"/>
      <c r="CT3633" s="186"/>
      <c r="CU3633" s="186"/>
      <c r="CV3633" s="186"/>
      <c r="CW3633" s="186"/>
      <c r="CX3633" s="186"/>
      <c r="CY3633" s="186"/>
      <c r="CZ3633" s="186"/>
      <c r="DA3633" s="186"/>
      <c r="DB3633" s="186"/>
    </row>
    <row r="3634" spans="1:123" ht="15" customHeight="1" x14ac:dyDescent="0.2">
      <c r="A3634" s="109"/>
      <c r="B3634" s="109"/>
      <c r="C3634" s="742"/>
      <c r="D3634" s="761"/>
      <c r="E3634" s="762"/>
      <c r="F3634" s="837"/>
      <c r="G3634" s="629" t="s">
        <v>543</v>
      </c>
      <c r="H3634" s="629"/>
      <c r="I3634" s="587" t="s">
        <v>544</v>
      </c>
      <c r="J3634" s="588"/>
      <c r="K3634" s="588"/>
      <c r="L3634" s="588"/>
      <c r="M3634" s="588"/>
      <c r="N3634" s="588"/>
      <c r="O3634" s="589"/>
      <c r="P3634" s="590"/>
      <c r="Q3634" s="591"/>
      <c r="R3634" s="590"/>
      <c r="S3634" s="591"/>
      <c r="T3634" s="590"/>
      <c r="U3634" s="591"/>
      <c r="V3634" s="206"/>
      <c r="W3634" s="206"/>
      <c r="X3634" s="206"/>
      <c r="Y3634" s="206"/>
      <c r="Z3634" s="206"/>
      <c r="AA3634" s="206"/>
      <c r="AB3634" s="206"/>
      <c r="AC3634" s="206"/>
      <c r="AD3634" s="206"/>
      <c r="AE3634" s="109"/>
      <c r="AG3634" s="130">
        <f t="shared" si="5947"/>
        <v>15</v>
      </c>
      <c r="AH3634" s="90">
        <f t="shared" si="5948"/>
        <v>0</v>
      </c>
      <c r="AI3634" s="130">
        <f t="shared" si="5949"/>
        <v>0</v>
      </c>
      <c r="AJ3634" s="130">
        <f t="shared" si="5950"/>
        <v>0</v>
      </c>
      <c r="AK3634" s="130">
        <f t="shared" si="5951"/>
        <v>0</v>
      </c>
      <c r="AL3634" s="130">
        <f t="shared" si="5952"/>
        <v>0</v>
      </c>
      <c r="AM3634" s="359">
        <f t="shared" si="5953"/>
        <v>0</v>
      </c>
      <c r="AN3634" s="130">
        <f t="shared" si="5954"/>
        <v>0</v>
      </c>
      <c r="AO3634" s="130">
        <f t="shared" si="5955"/>
        <v>0</v>
      </c>
      <c r="AP3634" s="130">
        <f t="shared" si="5956"/>
        <v>0</v>
      </c>
      <c r="AQ3634" s="130">
        <f t="shared" si="5957"/>
        <v>0</v>
      </c>
      <c r="AR3634" s="359">
        <f t="shared" si="5958"/>
        <v>0</v>
      </c>
      <c r="AS3634" s="130">
        <f t="shared" si="5959"/>
        <v>0</v>
      </c>
      <c r="AT3634" s="130">
        <f t="shared" si="5960"/>
        <v>0</v>
      </c>
      <c r="AU3634" s="130">
        <f t="shared" si="5961"/>
        <v>0</v>
      </c>
      <c r="AV3634" s="130">
        <f t="shared" si="5962"/>
        <v>0</v>
      </c>
      <c r="AW3634" s="359">
        <f t="shared" si="5963"/>
        <v>0</v>
      </c>
      <c r="AX3634" s="130">
        <f t="shared" si="5964"/>
        <v>0</v>
      </c>
      <c r="AY3634" s="130">
        <f t="shared" si="5965"/>
        <v>0</v>
      </c>
      <c r="AZ3634" s="130">
        <f t="shared" si="5966"/>
        <v>0</v>
      </c>
      <c r="BA3634" s="130">
        <f t="shared" si="5967"/>
        <v>0</v>
      </c>
      <c r="BB3634" s="359">
        <f t="shared" si="5942"/>
        <v>0</v>
      </c>
      <c r="BC3634" s="130">
        <f t="shared" si="5968"/>
        <v>0</v>
      </c>
      <c r="BD3634" s="130">
        <f t="shared" si="5969"/>
        <v>0</v>
      </c>
      <c r="BE3634" s="130">
        <f t="shared" si="5970"/>
        <v>0</v>
      </c>
      <c r="BF3634" s="130">
        <f t="shared" si="5971"/>
        <v>0</v>
      </c>
      <c r="BG3634" s="359">
        <f t="shared" si="5943"/>
        <v>0</v>
      </c>
      <c r="BH3634" s="130">
        <f t="shared" si="5972"/>
        <v>0</v>
      </c>
      <c r="BI3634" s="130">
        <f t="shared" si="5973"/>
        <v>0</v>
      </c>
      <c r="BJ3634" s="130">
        <f t="shared" si="5974"/>
        <v>0</v>
      </c>
      <c r="BK3634" s="130">
        <f t="shared" si="5975"/>
        <v>0</v>
      </c>
      <c r="BL3634" s="359">
        <f t="shared" si="5944"/>
        <v>0</v>
      </c>
      <c r="BM3634" s="90">
        <f t="shared" si="5976"/>
        <v>0</v>
      </c>
      <c r="BO3634" s="246" t="s">
        <v>2104</v>
      </c>
      <c r="BP3634" s="246" t="s">
        <v>2048</v>
      </c>
      <c r="BQ3634" s="246" t="s">
        <v>2049</v>
      </c>
      <c r="BR3634" s="246" t="s">
        <v>84</v>
      </c>
      <c r="BS3634" s="246" t="s">
        <v>2048</v>
      </c>
      <c r="BT3634" s="246" t="s">
        <v>2049</v>
      </c>
      <c r="BU3634" s="246" t="s">
        <v>84</v>
      </c>
      <c r="BV3634" s="246" t="s">
        <v>2048</v>
      </c>
      <c r="BW3634" s="246" t="s">
        <v>2049</v>
      </c>
      <c r="BX3634" s="246" t="s">
        <v>84</v>
      </c>
      <c r="BY3634" s="246" t="s">
        <v>2048</v>
      </c>
      <c r="BZ3634" s="246" t="s">
        <v>2049</v>
      </c>
      <c r="CO3634" s="186"/>
      <c r="CP3634" s="186"/>
      <c r="CQ3634" s="186"/>
      <c r="CR3634" s="186"/>
      <c r="CS3634" s="186"/>
      <c r="CT3634" s="186"/>
      <c r="CU3634" s="186"/>
      <c r="CV3634" s="186"/>
      <c r="CW3634" s="186"/>
      <c r="CX3634" s="186"/>
      <c r="CY3634" s="186"/>
      <c r="CZ3634" s="186"/>
      <c r="DA3634" s="186"/>
      <c r="DB3634" s="186"/>
    </row>
    <row r="3635" spans="1:123" s="186" customFormat="1" ht="36" customHeight="1" x14ac:dyDescent="0.25">
      <c r="A3635" s="235"/>
      <c r="B3635" s="235"/>
      <c r="C3635" s="740" t="s">
        <v>598</v>
      </c>
      <c r="D3635" s="757" t="s">
        <v>599</v>
      </c>
      <c r="E3635" s="758"/>
      <c r="F3635" s="835"/>
      <c r="G3635" s="653" t="s">
        <v>545</v>
      </c>
      <c r="H3635" s="653"/>
      <c r="I3635" s="654" t="s">
        <v>546</v>
      </c>
      <c r="J3635" s="655"/>
      <c r="K3635" s="655"/>
      <c r="L3635" s="655"/>
      <c r="M3635" s="655"/>
      <c r="N3635" s="655"/>
      <c r="O3635" s="656"/>
      <c r="P3635" s="732"/>
      <c r="Q3635" s="733"/>
      <c r="R3635" s="732"/>
      <c r="S3635" s="733"/>
      <c r="T3635" s="732"/>
      <c r="U3635" s="733"/>
      <c r="V3635" s="236"/>
      <c r="W3635" s="236"/>
      <c r="X3635" s="236"/>
      <c r="Y3635" s="236"/>
      <c r="Z3635" s="236"/>
      <c r="AA3635" s="236"/>
      <c r="AB3635" s="236"/>
      <c r="AC3635" s="236"/>
      <c r="AD3635" s="236"/>
      <c r="AE3635" s="235"/>
      <c r="AF3635" s="237"/>
      <c r="AG3635" s="178">
        <f t="shared" si="5947"/>
        <v>15</v>
      </c>
      <c r="AH3635" s="186">
        <f t="shared" si="5948"/>
        <v>0</v>
      </c>
      <c r="AI3635" s="178">
        <f t="shared" si="5949"/>
        <v>0</v>
      </c>
      <c r="AJ3635" s="178">
        <f t="shared" si="5950"/>
        <v>0</v>
      </c>
      <c r="AK3635" s="178">
        <f t="shared" si="5951"/>
        <v>0</v>
      </c>
      <c r="AL3635" s="130">
        <f t="shared" si="5952"/>
        <v>0</v>
      </c>
      <c r="AM3635" s="359">
        <f t="shared" si="5953"/>
        <v>0</v>
      </c>
      <c r="AN3635" s="178">
        <f t="shared" si="5954"/>
        <v>0</v>
      </c>
      <c r="AO3635" s="178">
        <f t="shared" si="5955"/>
        <v>0</v>
      </c>
      <c r="AP3635" s="178">
        <f t="shared" si="5956"/>
        <v>0</v>
      </c>
      <c r="AQ3635" s="178">
        <f t="shared" si="5957"/>
        <v>0</v>
      </c>
      <c r="AR3635" s="359">
        <f t="shared" si="5958"/>
        <v>0</v>
      </c>
      <c r="AS3635" s="178">
        <f t="shared" si="5959"/>
        <v>0</v>
      </c>
      <c r="AT3635" s="178">
        <f t="shared" si="5960"/>
        <v>0</v>
      </c>
      <c r="AU3635" s="178">
        <f t="shared" si="5961"/>
        <v>0</v>
      </c>
      <c r="AV3635" s="178">
        <f t="shared" si="5962"/>
        <v>0</v>
      </c>
      <c r="AW3635" s="359">
        <f t="shared" si="5963"/>
        <v>0</v>
      </c>
      <c r="AX3635" s="178">
        <f t="shared" si="5964"/>
        <v>0</v>
      </c>
      <c r="AY3635" s="178">
        <f t="shared" si="5965"/>
        <v>0</v>
      </c>
      <c r="AZ3635" s="178">
        <f t="shared" si="5966"/>
        <v>0</v>
      </c>
      <c r="BA3635" s="178">
        <f t="shared" si="5967"/>
        <v>0</v>
      </c>
      <c r="BB3635" s="359">
        <f t="shared" si="5942"/>
        <v>0</v>
      </c>
      <c r="BC3635" s="178">
        <f t="shared" si="5968"/>
        <v>0</v>
      </c>
      <c r="BD3635" s="178">
        <f t="shared" si="5969"/>
        <v>0</v>
      </c>
      <c r="BE3635" s="178">
        <f t="shared" si="5970"/>
        <v>0</v>
      </c>
      <c r="BF3635" s="178">
        <f t="shared" si="5971"/>
        <v>0</v>
      </c>
      <c r="BG3635" s="359">
        <f t="shared" si="5943"/>
        <v>0</v>
      </c>
      <c r="BH3635" s="178">
        <f t="shared" si="5972"/>
        <v>0</v>
      </c>
      <c r="BI3635" s="178">
        <f t="shared" si="5973"/>
        <v>0</v>
      </c>
      <c r="BJ3635" s="178">
        <f t="shared" si="5974"/>
        <v>0</v>
      </c>
      <c r="BK3635" s="178">
        <f t="shared" si="5975"/>
        <v>0</v>
      </c>
      <c r="BL3635" s="359">
        <f t="shared" si="5944"/>
        <v>0</v>
      </c>
      <c r="BM3635" s="186">
        <f t="shared" si="5976"/>
        <v>0</v>
      </c>
      <c r="BN3635" s="186" t="s">
        <v>2077</v>
      </c>
      <c r="BO3635" s="178">
        <f t="shared" ref="BO3635" si="6027">IF($AG$3546=$AH$3546,0,IF(
OR(
AND(BO3639=0,BO3638&gt;0),
AND(BO3639="NS",BO3637&gt;0),
AND(BO3639="NS",BO3637=0,BO3638=0)),1,
IF(OR(
AND(BO3638&gt;=2,BO3637&lt;BO3639),
AND(BO3639="NS",BO3637=0,BO3638&gt;0),
BO3639=BO3637,
AND(BO3639="NA",BO3638=0,BO3637=0,BO3636&gt;0)),0,1)))</f>
        <v>0</v>
      </c>
      <c r="BP3635" s="178">
        <f t="shared" ref="BP3635" si="6028">IF($AG$3546=$AH$3546,0,IF(
OR(
AND(BP3639=0,BP3638&gt;0),
AND(BP3639="NS",BP3637&gt;0),
AND(BP3639="NS",BP3637=0,BP3638=0)),1,
IF(OR(
AND(BP3638&gt;=2,BP3637&lt;BP3639),
AND(BP3639="NS",BP3637=0,BP3638&gt;0),
BP3639=BP3637,
AND(BP3639="NA",BP3638=0,BP3637=0,BP3636&gt;0)),0,1)))</f>
        <v>0</v>
      </c>
      <c r="BQ3635" s="178">
        <f t="shared" ref="BQ3635" si="6029">IF($AG$3546=$AH$3546,0,IF(
OR(
AND(BQ3639=0,BQ3638&gt;0),
AND(BQ3639="NS",BQ3637&gt;0),
AND(BQ3639="NS",BQ3637=0,BQ3638=0)),1,
IF(OR(
AND(BQ3638&gt;=2,BQ3637&lt;BQ3639),
AND(BQ3639="NS",BQ3637=0,BQ3638&gt;0),
BQ3639=BQ3637,
AND(BQ3639="NA",BQ3638=0,BQ3637=0,BQ3636&gt;0)),0,1)))</f>
        <v>0</v>
      </c>
      <c r="BR3635" s="178">
        <f t="shared" ref="BR3635" si="6030">IF($AG$3546=$AH$3546,0,IF(
OR(
AND(BR3639=0,BR3638&gt;0),
AND(BR3639="NS",BR3637&gt;0),
AND(BR3639="NS",BR3637=0,BR3638=0)),1,
IF(OR(
AND(BR3638&gt;=2,BR3637&lt;BR3639),
AND(BR3639="NS",BR3637=0,BR3638&gt;0),
BR3639=BR3637,
AND(BR3639="NA",BR3638=0,BR3637=0,BR3636&gt;0)),0,1)))</f>
        <v>0</v>
      </c>
      <c r="BS3635" s="178">
        <f t="shared" ref="BS3635" si="6031">IF($AG$3546=$AH$3546,0,IF(
OR(
AND(BS3639=0,BS3638&gt;0),
AND(BS3639="NS",BS3637&gt;0),
AND(BS3639="NS",BS3637=0,BS3638=0)),1,
IF(OR(
AND(BS3638&gt;=2,BS3637&lt;BS3639),
AND(BS3639="NS",BS3637=0,BS3638&gt;0),
BS3639=BS3637,
AND(BS3639="NA",BS3638=0,BS3637=0,BS3636&gt;0)),0,1)))</f>
        <v>0</v>
      </c>
      <c r="BT3635" s="178">
        <f t="shared" ref="BT3635" si="6032">IF($AG$3546=$AH$3546,0,IF(
OR(
AND(BT3639=0,BT3638&gt;0),
AND(BT3639="NS",BT3637&gt;0),
AND(BT3639="NS",BT3637=0,BT3638=0)),1,
IF(OR(
AND(BT3638&gt;=2,BT3637&lt;BT3639),
AND(BT3639="NS",BT3637=0,BT3638&gt;0),
BT3639=BT3637,
AND(BT3639="NA",BT3638=0,BT3637=0,BT3636&gt;0)),0,1)))</f>
        <v>0</v>
      </c>
      <c r="BU3635" s="178">
        <f t="shared" ref="BU3635" si="6033">IF($AG$3546=$AH$3546,0,IF(
OR(
AND(BU3639=0,BU3638&gt;0),
AND(BU3639="NS",BU3637&gt;0),
AND(BU3639="NS",BU3637=0,BU3638=0)),1,
IF(OR(
AND(BU3638&gt;=2,BU3637&lt;BU3639),
AND(BU3639="NS",BU3637=0,BU3638&gt;0),
BU3639=BU3637,
AND(BU3639="NA",BU3638=0,BU3637=0,BU3636&gt;0)),0,1)))</f>
        <v>0</v>
      </c>
      <c r="BV3635" s="178">
        <f t="shared" ref="BV3635" si="6034">IF($AG$3546=$AH$3546,0,IF(
OR(
AND(BV3639=0,BV3638&gt;0),
AND(BV3639="NS",BV3637&gt;0),
AND(BV3639="NS",BV3637=0,BV3638=0)),1,
IF(OR(
AND(BV3638&gt;=2,BV3637&lt;BV3639),
AND(BV3639="NS",BV3637=0,BV3638&gt;0),
BV3639=BV3637,
AND(BV3639="NA",BV3638=0,BV3637=0,BV3636&gt;0)),0,1)))</f>
        <v>0</v>
      </c>
      <c r="BW3635" s="178">
        <f t="shared" ref="BW3635" si="6035">IF($AG$3546=$AH$3546,0,IF(
OR(
AND(BW3639=0,BW3638&gt;0),
AND(BW3639="NS",BW3637&gt;0),
AND(BW3639="NS",BW3637=0,BW3638=0)),1,
IF(OR(
AND(BW3638&gt;=2,BW3637&lt;BW3639),
AND(BW3639="NS",BW3637=0,BW3638&gt;0),
BW3639=BW3637,
AND(BW3639="NA",BW3638=0,BW3637=0,BW3636&gt;0)),0,1)))</f>
        <v>0</v>
      </c>
      <c r="BX3635" s="178">
        <f t="shared" ref="BX3635" si="6036">IF($AG$3546=$AH$3546,0,IF(
OR(
AND(BX3639=0,BX3638&gt;0),
AND(BX3639="NS",BX3637&gt;0),
AND(BX3639="NS",BX3637=0,BX3638=0)),1,
IF(OR(
AND(BX3638&gt;=2,BX3637&lt;BX3639),
AND(BX3639="NS",BX3637=0,BX3638&gt;0),
BX3639=BX3637,
AND(BX3639="NA",BX3638=0,BX3637=0,BX3636&gt;0)),0,1)))</f>
        <v>0</v>
      </c>
      <c r="BY3635" s="178">
        <f t="shared" ref="BY3635" si="6037">IF($AG$3546=$AH$3546,0,IF(
OR(
AND(BY3639=0,BY3638&gt;0),
AND(BY3639="NS",BY3637&gt;0),
AND(BY3639="NS",BY3637=0,BY3638=0)),1,
IF(OR(
AND(BY3638&gt;=2,BY3637&lt;BY3639),
AND(BY3639="NS",BY3637=0,BY3638&gt;0),
BY3639=BY3637,
AND(BY3639="NA",BY3638=0,BY3637=0,BY3636&gt;0)),0,1)))</f>
        <v>0</v>
      </c>
      <c r="BZ3635" s="178">
        <f t="shared" ref="BZ3635" si="6038">IF($AG$3546=$AH$3546,0,IF(
OR(
AND(BZ3639=0,BZ3638&gt;0),
AND(BZ3639="NS",BZ3637&gt;0),
AND(BZ3639="NS",BZ3637=0,BZ3638=0)),1,
IF(OR(
AND(BZ3638&gt;=2,BZ3637&lt;BZ3639),
AND(BZ3639="NS",BZ3637=0,BZ3638&gt;0),
BZ3639=BZ3637,
AND(BZ3639="NA",BZ3638=0,BZ3637=0,BZ3636&gt;0)),0,1)))</f>
        <v>0</v>
      </c>
      <c r="CA3635" s="186">
        <f>SUM(BO3635:BZ3635)</f>
        <v>0</v>
      </c>
      <c r="CN3635" s="237"/>
      <c r="CO3635" s="297" t="s">
        <v>2171</v>
      </c>
      <c r="CP3635" s="297">
        <f>IF(AND(SUM(P3635,P3641,P3649:Q3652,P3658:Q3660)=0,SUM(COUNTIF(P3635,"NS"),COUNTIF(P3641,"NS"),COUNTIF(P3649:Q3652,"NS"),COUNTIF(P3658:Q3660,"NS")&gt;0)),"NS",SUM(P3635,P3641,P3649:Q3652,P3658:Q3660))</f>
        <v>0</v>
      </c>
      <c r="CQ3635" s="297">
        <f>IF(AND(SUM(R3635,R3641,R3649:S3652,R3658:S3660)=0,SUM(COUNTIF(R3635,"NS"),COUNTIF(R3641,"NS"),COUNTIF(R3649:S3652,"NS"),COUNTIF(R3658:S3660,"NS")&gt;0)),"NS",SUM(R3635,R3641,R3649:S3652,R3658:S3660))</f>
        <v>0</v>
      </c>
      <c r="CR3635" s="297">
        <f>IF(AND(SUM(T3635,T3641,T3649:U3652,T3658:U3660)=0,SUM(COUNTIF(T3635,"NS"),COUNTIF(T3641,"NS"),COUNTIF(T3649:U3652,"NS"),COUNTIF(T3658:U3660,"NS")&gt;0)),"NS",SUM(T3635,T3641,T3649:U3652,T3658:U3660))</f>
        <v>0</v>
      </c>
      <c r="CS3635" s="297">
        <f t="shared" ref="CS3635" si="6039">IF(AND(SUM(V3635,V3641,V3649:V3652,V3658:V3660)=0,SUM(COUNTIF(V3635,"NS"),COUNTIF(V3641,"NS"),COUNTIF(V3649:V3652,"NS"),COUNTIF(V3658:V3660,"NS")&gt;0)),"NS",SUM(V3635,V3641,V3649:V3652,V3658:V3660))</f>
        <v>0</v>
      </c>
      <c r="CT3635" s="297">
        <f t="shared" ref="CT3635" si="6040">IF(AND(SUM(W3635,W3641,W3649:W3652,W3658:W3660)=0,SUM(COUNTIF(W3635,"NS"),COUNTIF(W3641,"NS"),COUNTIF(W3649:W3652,"NS"),COUNTIF(W3658:W3660,"NS")&gt;0)),"NS",SUM(W3635,W3641,W3649:W3652,W3658:W3660))</f>
        <v>0</v>
      </c>
      <c r="CU3635" s="297">
        <f t="shared" ref="CU3635" si="6041">IF(AND(SUM(X3635,X3641,X3649:X3652,X3658:X3660)=0,SUM(COUNTIF(X3635,"NS"),COUNTIF(X3641,"NS"),COUNTIF(X3649:X3652,"NS"),COUNTIF(X3658:X3660,"NS")&gt;0)),"NS",SUM(X3635,X3641,X3649:X3652,X3658:X3660))</f>
        <v>0</v>
      </c>
      <c r="CV3635" s="297">
        <f t="shared" ref="CV3635" si="6042">IF(AND(SUM(Y3635,Y3641,Y3649:Y3652,Y3658:Y3660)=0,SUM(COUNTIF(Y3635,"NS"),COUNTIF(Y3641,"NS"),COUNTIF(Y3649:Y3652,"NS"),COUNTIF(Y3658:Y3660,"NS")&gt;0)),"NS",SUM(Y3635,Y3641,Y3649:Y3652,Y3658:Y3660))</f>
        <v>0</v>
      </c>
      <c r="CW3635" s="297">
        <f t="shared" ref="CW3635" si="6043">IF(AND(SUM(Z3635,Z3641,Z3649:Z3652,Z3658:Z3660)=0,SUM(COUNTIF(Z3635,"NS"),COUNTIF(Z3641,"NS"),COUNTIF(Z3649:Z3652,"NS"),COUNTIF(Z3658:Z3660,"NS")&gt;0)),"NS",SUM(Z3635,Z3641,Z3649:Z3652,Z3658:Z3660))</f>
        <v>0</v>
      </c>
      <c r="CX3635" s="297">
        <f t="shared" ref="CX3635" si="6044">IF(AND(SUM(AA3635,AA3641,AA3649:AA3652,AA3658:AA3660)=0,SUM(COUNTIF(AA3635,"NS"),COUNTIF(AA3641,"NS"),COUNTIF(AA3649:AA3652,"NS"),COUNTIF(AA3658:AA3660,"NS")&gt;0)),"NS",SUM(AA3635,AA3641,AA3649:AA3652,AA3658:AA3660))</f>
        <v>0</v>
      </c>
      <c r="CY3635" s="297">
        <f t="shared" ref="CY3635" si="6045">IF(AND(SUM(AB3635,AB3641,AB3649:AB3652,AB3658:AB3660)=0,SUM(COUNTIF(AB3635,"NS"),COUNTIF(AB3641,"NS"),COUNTIF(AB3649:AB3652,"NS"),COUNTIF(AB3658:AB3660,"NS")&gt;0)),"NS",SUM(AB3635,AB3641,AB3649:AB3652,AB3658:AB3660))</f>
        <v>0</v>
      </c>
      <c r="CZ3635" s="297">
        <f t="shared" ref="CZ3635" si="6046">IF(AND(SUM(AC3635,AC3641,AC3649:AC3652,AC3658:AC3660)=0,SUM(COUNTIF(AC3635,"NS"),COUNTIF(AC3641,"NS"),COUNTIF(AC3649:AC3652,"NS"),COUNTIF(AC3658:AC3660,"NS")&gt;0)),"NS",SUM(AC3635,AC3641,AC3649:AC3652,AC3658:AC3660))</f>
        <v>0</v>
      </c>
      <c r="DA3635" s="297">
        <f t="shared" ref="DA3635" si="6047">IF(AND(SUM(AD3635,AD3641,AD3649:AD3652,AD3658:AD3660)=0,SUM(COUNTIF(AD3635,"NS"),COUNTIF(AD3641,"NS"),COUNTIF(AD3649:AD3652,"NS"),COUNTIF(AD3658:AD3660,"NS")&gt;0)),"NS",SUM(AD3635,AD3641,AD3649:AD3652,AD3658:AD3660))</f>
        <v>0</v>
      </c>
      <c r="DS3635" s="237"/>
    </row>
    <row r="3636" spans="1:123" ht="15" customHeight="1" x14ac:dyDescent="0.25">
      <c r="A3636" s="109"/>
      <c r="B3636" s="109"/>
      <c r="C3636" s="741"/>
      <c r="D3636" s="759"/>
      <c r="E3636" s="760"/>
      <c r="F3636" s="836"/>
      <c r="G3636" s="581" t="s">
        <v>554</v>
      </c>
      <c r="H3636" s="581"/>
      <c r="I3636" s="165"/>
      <c r="J3636" s="625" t="s">
        <v>549</v>
      </c>
      <c r="K3636" s="625"/>
      <c r="L3636" s="625"/>
      <c r="M3636" s="625"/>
      <c r="N3636" s="625"/>
      <c r="O3636" s="626"/>
      <c r="P3636" s="590"/>
      <c r="Q3636" s="591"/>
      <c r="R3636" s="590"/>
      <c r="S3636" s="591"/>
      <c r="T3636" s="590"/>
      <c r="U3636" s="591"/>
      <c r="V3636" s="206"/>
      <c r="W3636" s="206"/>
      <c r="X3636" s="206"/>
      <c r="Y3636" s="206"/>
      <c r="Z3636" s="206"/>
      <c r="AA3636" s="206"/>
      <c r="AB3636" s="206"/>
      <c r="AC3636" s="206"/>
      <c r="AD3636" s="206"/>
      <c r="AE3636" s="109"/>
      <c r="AG3636" s="130">
        <f t="shared" si="5947"/>
        <v>15</v>
      </c>
      <c r="AH3636" s="90">
        <f t="shared" si="5948"/>
        <v>0</v>
      </c>
      <c r="AI3636" s="130">
        <f t="shared" si="5949"/>
        <v>0</v>
      </c>
      <c r="AJ3636" s="130">
        <f t="shared" si="5950"/>
        <v>0</v>
      </c>
      <c r="AK3636" s="130">
        <f t="shared" si="5951"/>
        <v>0</v>
      </c>
      <c r="AL3636" s="130">
        <f t="shared" si="5952"/>
        <v>0</v>
      </c>
      <c r="AM3636" s="359">
        <f t="shared" si="5953"/>
        <v>0</v>
      </c>
      <c r="AN3636" s="130">
        <f t="shared" si="5954"/>
        <v>0</v>
      </c>
      <c r="AO3636" s="130">
        <f t="shared" si="5955"/>
        <v>0</v>
      </c>
      <c r="AP3636" s="130">
        <f t="shared" si="5956"/>
        <v>0</v>
      </c>
      <c r="AQ3636" s="130">
        <f t="shared" si="5957"/>
        <v>0</v>
      </c>
      <c r="AR3636" s="359">
        <f t="shared" si="5958"/>
        <v>0</v>
      </c>
      <c r="AS3636" s="130">
        <f t="shared" si="5959"/>
        <v>0</v>
      </c>
      <c r="AT3636" s="130">
        <f t="shared" si="5960"/>
        <v>0</v>
      </c>
      <c r="AU3636" s="130">
        <f t="shared" si="5961"/>
        <v>0</v>
      </c>
      <c r="AV3636" s="130">
        <f t="shared" si="5962"/>
        <v>0</v>
      </c>
      <c r="AW3636" s="359">
        <f t="shared" si="5963"/>
        <v>0</v>
      </c>
      <c r="AX3636" s="130">
        <f t="shared" si="5964"/>
        <v>0</v>
      </c>
      <c r="AY3636" s="130">
        <f t="shared" si="5965"/>
        <v>0</v>
      </c>
      <c r="AZ3636" s="130">
        <f t="shared" si="5966"/>
        <v>0</v>
      </c>
      <c r="BA3636" s="130">
        <f t="shared" si="5967"/>
        <v>0</v>
      </c>
      <c r="BB3636" s="359">
        <f t="shared" si="5942"/>
        <v>0</v>
      </c>
      <c r="BC3636" s="130">
        <f t="shared" si="5968"/>
        <v>0</v>
      </c>
      <c r="BD3636" s="130">
        <f t="shared" si="5969"/>
        <v>0</v>
      </c>
      <c r="BE3636" s="130">
        <f t="shared" si="5970"/>
        <v>0</v>
      </c>
      <c r="BF3636" s="130">
        <f t="shared" si="5971"/>
        <v>0</v>
      </c>
      <c r="BG3636" s="359">
        <f t="shared" si="5943"/>
        <v>0</v>
      </c>
      <c r="BH3636" s="130">
        <f t="shared" si="5972"/>
        <v>0</v>
      </c>
      <c r="BI3636" s="130">
        <f t="shared" si="5973"/>
        <v>0</v>
      </c>
      <c r="BJ3636" s="130">
        <f t="shared" si="5974"/>
        <v>0</v>
      </c>
      <c r="BK3636" s="130">
        <f t="shared" si="5975"/>
        <v>0</v>
      </c>
      <c r="BL3636" s="359">
        <f t="shared" si="5944"/>
        <v>0</v>
      </c>
      <c r="BM3636" s="90">
        <f t="shared" si="5976"/>
        <v>0</v>
      </c>
      <c r="BN3636" s="90" t="s">
        <v>2058</v>
      </c>
      <c r="BO3636" s="90">
        <f>COUNTIF(P3636:Q3640,"NA")</f>
        <v>0</v>
      </c>
      <c r="BP3636" s="90">
        <f>COUNTIF(R3636:S3640,"NA")</f>
        <v>0</v>
      </c>
      <c r="BQ3636" s="90">
        <f>COUNTIF(T3636:U3640,"NA")</f>
        <v>0</v>
      </c>
      <c r="BR3636" s="90">
        <f>COUNTIF(V3636:V3640,"NA")</f>
        <v>0</v>
      </c>
      <c r="BS3636" s="90">
        <f>COUNTIF(W3636:W3640,"NA")</f>
        <v>0</v>
      </c>
      <c r="BT3636" s="90">
        <f>COUNTIF(X3636:X3640,"NA")</f>
        <v>0</v>
      </c>
      <c r="BU3636" s="90">
        <f t="shared" ref="BU3636" si="6048">COUNTIF(Y3636:Y3640,"NA")</f>
        <v>0</v>
      </c>
      <c r="BV3636" s="90">
        <f t="shared" ref="BV3636" si="6049">COUNTIF(Z3636:Z3640,"NA")</f>
        <v>0</v>
      </c>
      <c r="BW3636" s="90">
        <f t="shared" ref="BW3636" si="6050">COUNTIF(AA3636:AA3640,"NA")</f>
        <v>0</v>
      </c>
      <c r="BX3636" s="90">
        <f t="shared" ref="BX3636" si="6051">COUNTIF(AB3636:AB3640,"NA")</f>
        <v>0</v>
      </c>
      <c r="BY3636" s="90">
        <f t="shared" ref="BY3636" si="6052">COUNTIF(AC3636:AC3640,"NA")</f>
        <v>0</v>
      </c>
      <c r="BZ3636" s="90">
        <f t="shared" ref="BZ3636" si="6053">COUNTIF(AD3636:AD3640,"NA")</f>
        <v>0</v>
      </c>
      <c r="CO3636" s="297" t="s">
        <v>2078</v>
      </c>
      <c r="CP3636" s="297">
        <f>SUM(P3635,P3641,P3649:Q3652,P3658:Q3659)</f>
        <v>0</v>
      </c>
      <c r="CQ3636" s="297">
        <f>SUM(R3635,R3641,R3649:S3652,R3658:S3659)</f>
        <v>0</v>
      </c>
      <c r="CR3636" s="297">
        <f>SUM(T3635,T3641,T3649:U3652,T3658:U3659)</f>
        <v>0</v>
      </c>
      <c r="CS3636" s="297">
        <f t="shared" ref="CS3636" si="6054">SUM(V3635,V3641,V3649:V3652,V3658:V3659)</f>
        <v>0</v>
      </c>
      <c r="CT3636" s="297">
        <f t="shared" ref="CT3636" si="6055">SUM(W3635,W3641,W3649:W3652,W3658:W3659)</f>
        <v>0</v>
      </c>
      <c r="CU3636" s="297">
        <f t="shared" ref="CU3636" si="6056">SUM(X3635,X3641,X3649:X3652,X3658:X3659)</f>
        <v>0</v>
      </c>
      <c r="CV3636" s="297">
        <f t="shared" ref="CV3636" si="6057">SUM(Y3635,Y3641,Y3649:Y3652,Y3658:Y3659)</f>
        <v>0</v>
      </c>
      <c r="CW3636" s="297">
        <f t="shared" ref="CW3636" si="6058">SUM(Z3635,Z3641,Z3649:Z3652,Z3658:Z3659)</f>
        <v>0</v>
      </c>
      <c r="CX3636" s="297">
        <f t="shared" ref="CX3636" si="6059">SUM(AA3635,AA3641,AA3649:AA3652,AA3658:AA3659)</f>
        <v>0</v>
      </c>
      <c r="CY3636" s="297">
        <f t="shared" ref="CY3636" si="6060">SUM(AB3635,AB3641,AB3649:AB3652,AB3658:AB3659)</f>
        <v>0</v>
      </c>
      <c r="CZ3636" s="297">
        <f t="shared" ref="CZ3636" si="6061">SUM(AC3635,AC3641,AC3649:AC3652,AC3658:AC3659)</f>
        <v>0</v>
      </c>
      <c r="DA3636" s="297">
        <f t="shared" ref="DA3636" si="6062">SUM(AD3635,AD3641,AD3649:AD3652,AD3658:AD3659)</f>
        <v>0</v>
      </c>
      <c r="DB3636" s="186"/>
    </row>
    <row r="3637" spans="1:123" ht="36" customHeight="1" x14ac:dyDescent="0.25">
      <c r="A3637" s="109"/>
      <c r="B3637" s="109"/>
      <c r="C3637" s="741"/>
      <c r="D3637" s="759"/>
      <c r="E3637" s="760"/>
      <c r="F3637" s="836"/>
      <c r="G3637" s="581" t="s">
        <v>555</v>
      </c>
      <c r="H3637" s="581"/>
      <c r="I3637" s="165"/>
      <c r="J3637" s="625" t="s">
        <v>550</v>
      </c>
      <c r="K3637" s="625"/>
      <c r="L3637" s="625"/>
      <c r="M3637" s="625"/>
      <c r="N3637" s="625"/>
      <c r="O3637" s="626"/>
      <c r="P3637" s="590"/>
      <c r="Q3637" s="591"/>
      <c r="R3637" s="590"/>
      <c r="S3637" s="591"/>
      <c r="T3637" s="590"/>
      <c r="U3637" s="591"/>
      <c r="V3637" s="206"/>
      <c r="W3637" s="206"/>
      <c r="X3637" s="206"/>
      <c r="Y3637" s="206"/>
      <c r="Z3637" s="206"/>
      <c r="AA3637" s="206"/>
      <c r="AB3637" s="206"/>
      <c r="AC3637" s="206"/>
      <c r="AD3637" s="206"/>
      <c r="AE3637" s="109"/>
      <c r="AG3637" s="130">
        <f t="shared" si="5947"/>
        <v>15</v>
      </c>
      <c r="AH3637" s="90">
        <f t="shared" si="5948"/>
        <v>0</v>
      </c>
      <c r="AI3637" s="130">
        <f t="shared" si="5949"/>
        <v>0</v>
      </c>
      <c r="AJ3637" s="130">
        <f t="shared" si="5950"/>
        <v>0</v>
      </c>
      <c r="AK3637" s="130">
        <f t="shared" si="5951"/>
        <v>0</v>
      </c>
      <c r="AL3637" s="130">
        <f t="shared" si="5952"/>
        <v>0</v>
      </c>
      <c r="AM3637" s="359">
        <f t="shared" si="5953"/>
        <v>0</v>
      </c>
      <c r="AN3637" s="130">
        <f t="shared" si="5954"/>
        <v>0</v>
      </c>
      <c r="AO3637" s="130">
        <f t="shared" si="5955"/>
        <v>0</v>
      </c>
      <c r="AP3637" s="130">
        <f t="shared" si="5956"/>
        <v>0</v>
      </c>
      <c r="AQ3637" s="130">
        <f t="shared" si="5957"/>
        <v>0</v>
      </c>
      <c r="AR3637" s="359">
        <f t="shared" si="5958"/>
        <v>0</v>
      </c>
      <c r="AS3637" s="130">
        <f t="shared" si="5959"/>
        <v>0</v>
      </c>
      <c r="AT3637" s="130">
        <f t="shared" si="5960"/>
        <v>0</v>
      </c>
      <c r="AU3637" s="130">
        <f t="shared" si="5961"/>
        <v>0</v>
      </c>
      <c r="AV3637" s="130">
        <f t="shared" si="5962"/>
        <v>0</v>
      </c>
      <c r="AW3637" s="359">
        <f t="shared" si="5963"/>
        <v>0</v>
      </c>
      <c r="AX3637" s="130">
        <f t="shared" si="5964"/>
        <v>0</v>
      </c>
      <c r="AY3637" s="130">
        <f t="shared" si="5965"/>
        <v>0</v>
      </c>
      <c r="AZ3637" s="130">
        <f t="shared" si="5966"/>
        <v>0</v>
      </c>
      <c r="BA3637" s="130">
        <f t="shared" si="5967"/>
        <v>0</v>
      </c>
      <c r="BB3637" s="359">
        <f t="shared" si="5942"/>
        <v>0</v>
      </c>
      <c r="BC3637" s="130">
        <f t="shared" si="5968"/>
        <v>0</v>
      </c>
      <c r="BD3637" s="130">
        <f t="shared" si="5969"/>
        <v>0</v>
      </c>
      <c r="BE3637" s="130">
        <f t="shared" si="5970"/>
        <v>0</v>
      </c>
      <c r="BF3637" s="130">
        <f t="shared" si="5971"/>
        <v>0</v>
      </c>
      <c r="BG3637" s="359">
        <f t="shared" si="5943"/>
        <v>0</v>
      </c>
      <c r="BH3637" s="130">
        <f t="shared" si="5972"/>
        <v>0</v>
      </c>
      <c r="BI3637" s="130">
        <f t="shared" si="5973"/>
        <v>0</v>
      </c>
      <c r="BJ3637" s="130">
        <f t="shared" si="5974"/>
        <v>0</v>
      </c>
      <c r="BK3637" s="130">
        <f t="shared" si="5975"/>
        <v>0</v>
      </c>
      <c r="BL3637" s="359">
        <f t="shared" si="5944"/>
        <v>0</v>
      </c>
      <c r="BM3637" s="90">
        <f t="shared" si="5976"/>
        <v>0</v>
      </c>
      <c r="BN3637" s="90" t="s">
        <v>2078</v>
      </c>
      <c r="BO3637" s="90">
        <f>SUM(P3636:Q3640)</f>
        <v>0</v>
      </c>
      <c r="BP3637" s="90">
        <f>SUM(R3636:S3640)</f>
        <v>0</v>
      </c>
      <c r="BQ3637" s="90">
        <f>SUM(T3636:U3640)</f>
        <v>0</v>
      </c>
      <c r="BR3637" s="90">
        <f>SUM(V3636:V3640)</f>
        <v>0</v>
      </c>
      <c r="BS3637" s="90">
        <f>SUM(W3636:W3640)</f>
        <v>0</v>
      </c>
      <c r="BT3637" s="90">
        <f>SUM(X3636:X3640)</f>
        <v>0</v>
      </c>
      <c r="BU3637" s="90">
        <f t="shared" ref="BU3637" si="6063">SUM(Y3636:Y3640)</f>
        <v>0</v>
      </c>
      <c r="BV3637" s="90">
        <f t="shared" ref="BV3637" si="6064">SUM(Z3636:Z3640)</f>
        <v>0</v>
      </c>
      <c r="BW3637" s="90">
        <f t="shared" ref="BW3637" si="6065">SUM(AA3636:AA3640)</f>
        <v>0</v>
      </c>
      <c r="BX3637" s="90">
        <f t="shared" ref="BX3637" si="6066">SUM(AB3636:AB3640)</f>
        <v>0</v>
      </c>
      <c r="BY3637" s="90">
        <f t="shared" ref="BY3637" si="6067">SUM(AC3636:AC3640)</f>
        <v>0</v>
      </c>
      <c r="BZ3637" s="90">
        <f t="shared" ref="BZ3637" si="6068">SUM(AD3636:AD3640)</f>
        <v>0</v>
      </c>
      <c r="CO3637" s="297" t="s">
        <v>2029</v>
      </c>
      <c r="CP3637" s="297">
        <f>SUM(COUNTIF(P3635,"NS"),COUNTIF(P3641,"NS"),COUNTIF(P3649:Q3652,"NS"),COUNTIF(P3658:Q3659,"NS"))</f>
        <v>0</v>
      </c>
      <c r="CQ3637" s="297">
        <f>SUM(COUNTIF(R3635,"NS"),COUNTIF(R3641,"NS"),COUNTIF(R3649:S3652,"NS"),COUNTIF(R3658:S3659,"NS"))</f>
        <v>0</v>
      </c>
      <c r="CR3637" s="297">
        <f>SUM(COUNTIF(T3635,"NS"),COUNTIF(T3641,"NS"),COUNTIF(T3649:U3652,"NS"),COUNTIF(T3658:U3659,"NS"))</f>
        <v>0</v>
      </c>
      <c r="CS3637" s="297">
        <f t="shared" ref="CS3637" si="6069">SUM(COUNTIF(V3635,"NS"),COUNTIF(V3641,"NS"),COUNTIF(V3649:V3652,"NS"),COUNTIF(V3658:V3659,"NS"))</f>
        <v>0</v>
      </c>
      <c r="CT3637" s="297">
        <f t="shared" ref="CT3637" si="6070">SUM(COUNTIF(W3635,"NS"),COUNTIF(W3641,"NS"),COUNTIF(W3649:W3652,"NS"),COUNTIF(W3658:W3659,"NS"))</f>
        <v>0</v>
      </c>
      <c r="CU3637" s="297">
        <f t="shared" ref="CU3637" si="6071">SUM(COUNTIF(X3635,"NS"),COUNTIF(X3641,"NS"),COUNTIF(X3649:X3652,"NS"),COUNTIF(X3658:X3659,"NS"))</f>
        <v>0</v>
      </c>
      <c r="CV3637" s="297">
        <f t="shared" ref="CV3637" si="6072">SUM(COUNTIF(Y3635,"NS"),COUNTIF(Y3641,"NS"),COUNTIF(Y3649:Y3652,"NS"),COUNTIF(Y3658:Y3659,"NS"))</f>
        <v>0</v>
      </c>
      <c r="CW3637" s="297">
        <f t="shared" ref="CW3637" si="6073">SUM(COUNTIF(Z3635,"NS"),COUNTIF(Z3641,"NS"),COUNTIF(Z3649:Z3652,"NS"),COUNTIF(Z3658:Z3659,"NS"))</f>
        <v>0</v>
      </c>
      <c r="CX3637" s="297">
        <f t="shared" ref="CX3637" si="6074">SUM(COUNTIF(AA3635,"NS"),COUNTIF(AA3641,"NS"),COUNTIF(AA3649:AA3652,"NS"),COUNTIF(AA3658:AA3659,"NS"))</f>
        <v>0</v>
      </c>
      <c r="CY3637" s="297">
        <f t="shared" ref="CY3637" si="6075">SUM(COUNTIF(AB3635,"NS"),COUNTIF(AB3641,"NS"),COUNTIF(AB3649:AB3652,"NS"),COUNTIF(AB3658:AB3659,"NS"))</f>
        <v>0</v>
      </c>
      <c r="CZ3637" s="297">
        <f t="shared" ref="CZ3637" si="6076">SUM(COUNTIF(AC3635,"NS"),COUNTIF(AC3641,"NS"),COUNTIF(AC3649:AC3652,"NS"),COUNTIF(AC3658:AC3659,"NS"))</f>
        <v>0</v>
      </c>
      <c r="DA3637" s="297">
        <f t="shared" ref="DA3637" si="6077">SUM(COUNTIF(AD3635,"NS"),COUNTIF(AD3641,"NS"),COUNTIF(AD3649:AD3652,"NS"),COUNTIF(AD3658:AD3659,"NS"))</f>
        <v>0</v>
      </c>
      <c r="DB3637" s="186"/>
    </row>
    <row r="3638" spans="1:123" ht="15" customHeight="1" x14ac:dyDescent="0.25">
      <c r="A3638" s="109"/>
      <c r="B3638" s="109"/>
      <c r="C3638" s="741"/>
      <c r="D3638" s="759"/>
      <c r="E3638" s="760"/>
      <c r="F3638" s="836"/>
      <c r="G3638" s="581" t="s">
        <v>556</v>
      </c>
      <c r="H3638" s="581"/>
      <c r="I3638" s="165"/>
      <c r="J3638" s="625" t="s">
        <v>551</v>
      </c>
      <c r="K3638" s="625"/>
      <c r="L3638" s="625"/>
      <c r="M3638" s="625"/>
      <c r="N3638" s="625"/>
      <c r="O3638" s="626"/>
      <c r="P3638" s="590"/>
      <c r="Q3638" s="591"/>
      <c r="R3638" s="590"/>
      <c r="S3638" s="591"/>
      <c r="T3638" s="590"/>
      <c r="U3638" s="591"/>
      <c r="V3638" s="206"/>
      <c r="W3638" s="206"/>
      <c r="X3638" s="206"/>
      <c r="Y3638" s="206"/>
      <c r="Z3638" s="206"/>
      <c r="AA3638" s="206"/>
      <c r="AB3638" s="206"/>
      <c r="AC3638" s="206"/>
      <c r="AD3638" s="206"/>
      <c r="AE3638" s="109"/>
      <c r="AG3638" s="130">
        <f t="shared" si="5947"/>
        <v>15</v>
      </c>
      <c r="AH3638" s="90">
        <f t="shared" si="5948"/>
        <v>0</v>
      </c>
      <c r="AI3638" s="130">
        <f t="shared" si="5949"/>
        <v>0</v>
      </c>
      <c r="AJ3638" s="130">
        <f t="shared" si="5950"/>
        <v>0</v>
      </c>
      <c r="AK3638" s="130">
        <f t="shared" si="5951"/>
        <v>0</v>
      </c>
      <c r="AL3638" s="130">
        <f t="shared" si="5952"/>
        <v>0</v>
      </c>
      <c r="AM3638" s="359">
        <f t="shared" si="5953"/>
        <v>0</v>
      </c>
      <c r="AN3638" s="130">
        <f t="shared" si="5954"/>
        <v>0</v>
      </c>
      <c r="AO3638" s="130">
        <f t="shared" si="5955"/>
        <v>0</v>
      </c>
      <c r="AP3638" s="130">
        <f t="shared" si="5956"/>
        <v>0</v>
      </c>
      <c r="AQ3638" s="130">
        <f t="shared" si="5957"/>
        <v>0</v>
      </c>
      <c r="AR3638" s="359">
        <f t="shared" si="5958"/>
        <v>0</v>
      </c>
      <c r="AS3638" s="130">
        <f t="shared" si="5959"/>
        <v>0</v>
      </c>
      <c r="AT3638" s="130">
        <f t="shared" si="5960"/>
        <v>0</v>
      </c>
      <c r="AU3638" s="130">
        <f t="shared" si="5961"/>
        <v>0</v>
      </c>
      <c r="AV3638" s="130">
        <f t="shared" si="5962"/>
        <v>0</v>
      </c>
      <c r="AW3638" s="359">
        <f t="shared" si="5963"/>
        <v>0</v>
      </c>
      <c r="AX3638" s="130">
        <f t="shared" si="5964"/>
        <v>0</v>
      </c>
      <c r="AY3638" s="130">
        <f t="shared" si="5965"/>
        <v>0</v>
      </c>
      <c r="AZ3638" s="130">
        <f t="shared" si="5966"/>
        <v>0</v>
      </c>
      <c r="BA3638" s="130">
        <f t="shared" si="5967"/>
        <v>0</v>
      </c>
      <c r="BB3638" s="359">
        <f t="shared" si="5942"/>
        <v>0</v>
      </c>
      <c r="BC3638" s="130">
        <f t="shared" si="5968"/>
        <v>0</v>
      </c>
      <c r="BD3638" s="130">
        <f t="shared" si="5969"/>
        <v>0</v>
      </c>
      <c r="BE3638" s="130">
        <f t="shared" si="5970"/>
        <v>0</v>
      </c>
      <c r="BF3638" s="130">
        <f t="shared" si="5971"/>
        <v>0</v>
      </c>
      <c r="BG3638" s="359">
        <f t="shared" si="5943"/>
        <v>0</v>
      </c>
      <c r="BH3638" s="130">
        <f t="shared" si="5972"/>
        <v>0</v>
      </c>
      <c r="BI3638" s="130">
        <f t="shared" si="5973"/>
        <v>0</v>
      </c>
      <c r="BJ3638" s="130">
        <f t="shared" si="5974"/>
        <v>0</v>
      </c>
      <c r="BK3638" s="130">
        <f t="shared" si="5975"/>
        <v>0</v>
      </c>
      <c r="BL3638" s="359">
        <f t="shared" si="5944"/>
        <v>0</v>
      </c>
      <c r="BM3638" s="90">
        <f t="shared" si="5976"/>
        <v>0</v>
      </c>
      <c r="BN3638" s="90" t="s">
        <v>2029</v>
      </c>
      <c r="BO3638" s="90">
        <f>COUNTIF(P3636:Q3640,"NS")</f>
        <v>0</v>
      </c>
      <c r="BP3638" s="90">
        <f>COUNTIF(R3636:S3640,"NS")</f>
        <v>0</v>
      </c>
      <c r="BQ3638" s="90">
        <f>COUNTIF(T3636:U3640,"NS")</f>
        <v>0</v>
      </c>
      <c r="BR3638" s="90">
        <f>COUNTIF(V3636:V3640,"NS")</f>
        <v>0</v>
      </c>
      <c r="BS3638" s="90">
        <f>COUNTIF(W3636:W3640,"NS")</f>
        <v>0</v>
      </c>
      <c r="BT3638" s="90">
        <f>COUNTIF(X3636:X3640,"NS")</f>
        <v>0</v>
      </c>
      <c r="BU3638" s="90">
        <f t="shared" ref="BU3638" si="6078">COUNTIF(Y3636:Y3640,"NS")</f>
        <v>0</v>
      </c>
      <c r="BV3638" s="90">
        <f t="shared" ref="BV3638" si="6079">COUNTIF(Z3636:Z3640,"NS")</f>
        <v>0</v>
      </c>
      <c r="BW3638" s="90">
        <f t="shared" ref="BW3638" si="6080">COUNTIF(AA3636:AA3640,"NS")</f>
        <v>0</v>
      </c>
      <c r="BX3638" s="90">
        <f t="shared" ref="BX3638" si="6081">COUNTIF(AB3636:AB3640,"NS")</f>
        <v>0</v>
      </c>
      <c r="BY3638" s="90">
        <f t="shared" ref="BY3638" si="6082">COUNTIF(AC3636:AC3640,"NS")</f>
        <v>0</v>
      </c>
      <c r="BZ3638" s="90">
        <f t="shared" ref="BZ3638" si="6083">COUNTIF(AD3636:AD3640,"NS")</f>
        <v>0</v>
      </c>
      <c r="CO3638" s="298">
        <v>0.25</v>
      </c>
      <c r="CP3638" s="299">
        <f>IF(CP3635="ns",0,CP3635*0.25)</f>
        <v>0</v>
      </c>
      <c r="CQ3638" s="299">
        <f t="shared" ref="CQ3638:DA3638" si="6084">IF(CQ3635="ns",0,CQ3635*0.25)</f>
        <v>0</v>
      </c>
      <c r="CR3638" s="299">
        <f t="shared" si="6084"/>
        <v>0</v>
      </c>
      <c r="CS3638" s="299">
        <f t="shared" si="6084"/>
        <v>0</v>
      </c>
      <c r="CT3638" s="299">
        <f t="shared" si="6084"/>
        <v>0</v>
      </c>
      <c r="CU3638" s="299">
        <f t="shared" si="6084"/>
        <v>0</v>
      </c>
      <c r="CV3638" s="299">
        <f t="shared" si="6084"/>
        <v>0</v>
      </c>
      <c r="CW3638" s="299">
        <f t="shared" si="6084"/>
        <v>0</v>
      </c>
      <c r="CX3638" s="299">
        <f t="shared" si="6084"/>
        <v>0</v>
      </c>
      <c r="CY3638" s="299">
        <f t="shared" si="6084"/>
        <v>0</v>
      </c>
      <c r="CZ3638" s="299">
        <f t="shared" si="6084"/>
        <v>0</v>
      </c>
      <c r="DA3638" s="299">
        <f t="shared" si="6084"/>
        <v>0</v>
      </c>
      <c r="DB3638" s="186"/>
    </row>
    <row r="3639" spans="1:123" ht="15" customHeight="1" x14ac:dyDescent="0.25">
      <c r="A3639" s="109"/>
      <c r="B3639" s="109"/>
      <c r="C3639" s="741"/>
      <c r="D3639" s="759"/>
      <c r="E3639" s="760"/>
      <c r="F3639" s="836"/>
      <c r="G3639" s="581" t="s">
        <v>557</v>
      </c>
      <c r="H3639" s="581"/>
      <c r="I3639" s="165"/>
      <c r="J3639" s="625" t="s">
        <v>552</v>
      </c>
      <c r="K3639" s="625"/>
      <c r="L3639" s="625"/>
      <c r="M3639" s="625"/>
      <c r="N3639" s="625"/>
      <c r="O3639" s="626"/>
      <c r="P3639" s="590"/>
      <c r="Q3639" s="591"/>
      <c r="R3639" s="590"/>
      <c r="S3639" s="591"/>
      <c r="T3639" s="590"/>
      <c r="U3639" s="591"/>
      <c r="V3639" s="206"/>
      <c r="W3639" s="206"/>
      <c r="X3639" s="206"/>
      <c r="Y3639" s="206"/>
      <c r="Z3639" s="206"/>
      <c r="AA3639" s="206"/>
      <c r="AB3639" s="206"/>
      <c r="AC3639" s="206"/>
      <c r="AD3639" s="206"/>
      <c r="AE3639" s="109"/>
      <c r="AG3639" s="130">
        <f t="shared" si="5947"/>
        <v>15</v>
      </c>
      <c r="AH3639" s="90">
        <f t="shared" si="5948"/>
        <v>0</v>
      </c>
      <c r="AI3639" s="130">
        <f t="shared" si="5949"/>
        <v>0</v>
      </c>
      <c r="AJ3639" s="130">
        <f t="shared" si="5950"/>
        <v>0</v>
      </c>
      <c r="AK3639" s="130">
        <f t="shared" si="5951"/>
        <v>0</v>
      </c>
      <c r="AL3639" s="130">
        <f t="shared" si="5952"/>
        <v>0</v>
      </c>
      <c r="AM3639" s="359">
        <f t="shared" si="5953"/>
        <v>0</v>
      </c>
      <c r="AN3639" s="130">
        <f t="shared" si="5954"/>
        <v>0</v>
      </c>
      <c r="AO3639" s="130">
        <f t="shared" si="5955"/>
        <v>0</v>
      </c>
      <c r="AP3639" s="130">
        <f t="shared" si="5956"/>
        <v>0</v>
      </c>
      <c r="AQ3639" s="130">
        <f t="shared" si="5957"/>
        <v>0</v>
      </c>
      <c r="AR3639" s="359">
        <f t="shared" si="5958"/>
        <v>0</v>
      </c>
      <c r="AS3639" s="130">
        <f t="shared" si="5959"/>
        <v>0</v>
      </c>
      <c r="AT3639" s="130">
        <f t="shared" si="5960"/>
        <v>0</v>
      </c>
      <c r="AU3639" s="130">
        <f t="shared" si="5961"/>
        <v>0</v>
      </c>
      <c r="AV3639" s="130">
        <f t="shared" si="5962"/>
        <v>0</v>
      </c>
      <c r="AW3639" s="359">
        <f t="shared" si="5963"/>
        <v>0</v>
      </c>
      <c r="AX3639" s="130">
        <f t="shared" si="5964"/>
        <v>0</v>
      </c>
      <c r="AY3639" s="130">
        <f t="shared" si="5965"/>
        <v>0</v>
      </c>
      <c r="AZ3639" s="130">
        <f t="shared" si="5966"/>
        <v>0</v>
      </c>
      <c r="BA3639" s="130">
        <f t="shared" si="5967"/>
        <v>0</v>
      </c>
      <c r="BB3639" s="359">
        <f t="shared" si="5942"/>
        <v>0</v>
      </c>
      <c r="BC3639" s="130">
        <f t="shared" si="5968"/>
        <v>0</v>
      </c>
      <c r="BD3639" s="130">
        <f t="shared" si="5969"/>
        <v>0</v>
      </c>
      <c r="BE3639" s="130">
        <f t="shared" si="5970"/>
        <v>0</v>
      </c>
      <c r="BF3639" s="130">
        <f t="shared" si="5971"/>
        <v>0</v>
      </c>
      <c r="BG3639" s="359">
        <f t="shared" si="5943"/>
        <v>0</v>
      </c>
      <c r="BH3639" s="130">
        <f t="shared" si="5972"/>
        <v>0</v>
      </c>
      <c r="BI3639" s="130">
        <f t="shared" si="5973"/>
        <v>0</v>
      </c>
      <c r="BJ3639" s="130">
        <f t="shared" si="5974"/>
        <v>0</v>
      </c>
      <c r="BK3639" s="130">
        <f t="shared" si="5975"/>
        <v>0</v>
      </c>
      <c r="BL3639" s="359">
        <f t="shared" si="5944"/>
        <v>0</v>
      </c>
      <c r="BM3639" s="90">
        <f t="shared" si="5976"/>
        <v>0</v>
      </c>
      <c r="BN3639" s="90" t="s">
        <v>2104</v>
      </c>
      <c r="BO3639" s="90">
        <f>P3635</f>
        <v>0</v>
      </c>
      <c r="BP3639" s="90">
        <f>R3635</f>
        <v>0</v>
      </c>
      <c r="BQ3639" s="90">
        <f>T3635</f>
        <v>0</v>
      </c>
      <c r="BR3639" s="90">
        <f>V3635</f>
        <v>0</v>
      </c>
      <c r="BS3639" s="90">
        <f t="shared" ref="BS3639" si="6085">W3635</f>
        <v>0</v>
      </c>
      <c r="BT3639" s="90">
        <f t="shared" ref="BT3639:BY3639" si="6086">X3635</f>
        <v>0</v>
      </c>
      <c r="BU3639" s="90">
        <f t="shared" si="6086"/>
        <v>0</v>
      </c>
      <c r="BV3639" s="90">
        <f t="shared" si="6086"/>
        <v>0</v>
      </c>
      <c r="BW3639" s="90">
        <f t="shared" si="6086"/>
        <v>0</v>
      </c>
      <c r="BX3639" s="90">
        <f t="shared" si="6086"/>
        <v>0</v>
      </c>
      <c r="BY3639" s="90">
        <f t="shared" si="6086"/>
        <v>0</v>
      </c>
      <c r="BZ3639" s="90">
        <f t="shared" ref="BZ3639" si="6087">AD3635</f>
        <v>0</v>
      </c>
      <c r="CO3639" s="297" t="s">
        <v>72</v>
      </c>
      <c r="CP3639" s="297">
        <f>P3660</f>
        <v>0</v>
      </c>
      <c r="CQ3639" s="297">
        <f>R3660</f>
        <v>0</v>
      </c>
      <c r="CR3639" s="297">
        <f>T3660</f>
        <v>0</v>
      </c>
      <c r="CS3639" s="297">
        <f>V3660</f>
        <v>0</v>
      </c>
      <c r="CT3639" s="297">
        <f>W3660</f>
        <v>0</v>
      </c>
      <c r="CU3639" s="297">
        <f>X3660</f>
        <v>0</v>
      </c>
      <c r="CV3639" s="297">
        <f t="shared" ref="CV3639" si="6088">Y3660</f>
        <v>0</v>
      </c>
      <c r="CW3639" s="297">
        <f t="shared" ref="CW3639" si="6089">Z3660</f>
        <v>0</v>
      </c>
      <c r="CX3639" s="297">
        <f t="shared" ref="CX3639" si="6090">AA3660</f>
        <v>0</v>
      </c>
      <c r="CY3639" s="297">
        <f t="shared" ref="CY3639" si="6091">AB3660</f>
        <v>0</v>
      </c>
      <c r="CZ3639" s="297">
        <f t="shared" ref="CZ3639" si="6092">AC3660</f>
        <v>0</v>
      </c>
      <c r="DA3639" s="297">
        <f t="shared" ref="DA3639" si="6093">AD3660</f>
        <v>0</v>
      </c>
      <c r="DB3639" s="186"/>
    </row>
    <row r="3640" spans="1:123" ht="48" customHeight="1" x14ac:dyDescent="0.25">
      <c r="A3640" s="109"/>
      <c r="B3640" s="109"/>
      <c r="C3640" s="741"/>
      <c r="D3640" s="759"/>
      <c r="E3640" s="760"/>
      <c r="F3640" s="836"/>
      <c r="G3640" s="581" t="s">
        <v>558</v>
      </c>
      <c r="H3640" s="581"/>
      <c r="I3640" s="165"/>
      <c r="J3640" s="625" t="s">
        <v>553</v>
      </c>
      <c r="K3640" s="625"/>
      <c r="L3640" s="625"/>
      <c r="M3640" s="625"/>
      <c r="N3640" s="625"/>
      <c r="O3640" s="626"/>
      <c r="P3640" s="590"/>
      <c r="Q3640" s="591"/>
      <c r="R3640" s="590"/>
      <c r="S3640" s="591"/>
      <c r="T3640" s="590"/>
      <c r="U3640" s="591"/>
      <c r="V3640" s="206"/>
      <c r="W3640" s="206"/>
      <c r="X3640" s="206"/>
      <c r="Y3640" s="206"/>
      <c r="Z3640" s="206"/>
      <c r="AA3640" s="206"/>
      <c r="AB3640" s="206"/>
      <c r="AC3640" s="206"/>
      <c r="AD3640" s="206"/>
      <c r="AE3640" s="109"/>
      <c r="AG3640" s="130">
        <f t="shared" si="5947"/>
        <v>15</v>
      </c>
      <c r="AH3640" s="90">
        <f t="shared" si="5948"/>
        <v>0</v>
      </c>
      <c r="AI3640" s="130">
        <f t="shared" si="5949"/>
        <v>0</v>
      </c>
      <c r="AJ3640" s="130">
        <f t="shared" si="5950"/>
        <v>0</v>
      </c>
      <c r="AK3640" s="130">
        <f t="shared" si="5951"/>
        <v>0</v>
      </c>
      <c r="AL3640" s="130">
        <f t="shared" si="5952"/>
        <v>0</v>
      </c>
      <c r="AM3640" s="359">
        <f t="shared" si="5953"/>
        <v>0</v>
      </c>
      <c r="AN3640" s="130">
        <f t="shared" si="5954"/>
        <v>0</v>
      </c>
      <c r="AO3640" s="130">
        <f t="shared" si="5955"/>
        <v>0</v>
      </c>
      <c r="AP3640" s="130">
        <f t="shared" si="5956"/>
        <v>0</v>
      </c>
      <c r="AQ3640" s="130">
        <f t="shared" si="5957"/>
        <v>0</v>
      </c>
      <c r="AR3640" s="359">
        <f t="shared" si="5958"/>
        <v>0</v>
      </c>
      <c r="AS3640" s="130">
        <f t="shared" si="5959"/>
        <v>0</v>
      </c>
      <c r="AT3640" s="130">
        <f t="shared" si="5960"/>
        <v>0</v>
      </c>
      <c r="AU3640" s="130">
        <f t="shared" si="5961"/>
        <v>0</v>
      </c>
      <c r="AV3640" s="130">
        <f t="shared" si="5962"/>
        <v>0</v>
      </c>
      <c r="AW3640" s="359">
        <f t="shared" si="5963"/>
        <v>0</v>
      </c>
      <c r="AX3640" s="130">
        <f t="shared" si="5964"/>
        <v>0</v>
      </c>
      <c r="AY3640" s="130">
        <f t="shared" si="5965"/>
        <v>0</v>
      </c>
      <c r="AZ3640" s="130">
        <f t="shared" si="5966"/>
        <v>0</v>
      </c>
      <c r="BA3640" s="130">
        <f t="shared" si="5967"/>
        <v>0</v>
      </c>
      <c r="BB3640" s="359">
        <f t="shared" si="5942"/>
        <v>0</v>
      </c>
      <c r="BC3640" s="130">
        <f t="shared" si="5968"/>
        <v>0</v>
      </c>
      <c r="BD3640" s="130">
        <f t="shared" si="5969"/>
        <v>0</v>
      </c>
      <c r="BE3640" s="130">
        <f t="shared" si="5970"/>
        <v>0</v>
      </c>
      <c r="BF3640" s="130">
        <f t="shared" si="5971"/>
        <v>0</v>
      </c>
      <c r="BG3640" s="359">
        <f t="shared" si="5943"/>
        <v>0</v>
      </c>
      <c r="BH3640" s="130">
        <f t="shared" si="5972"/>
        <v>0</v>
      </c>
      <c r="BI3640" s="130">
        <f t="shared" si="5973"/>
        <v>0</v>
      </c>
      <c r="BJ3640" s="130">
        <f t="shared" si="5974"/>
        <v>0</v>
      </c>
      <c r="BK3640" s="130">
        <f t="shared" si="5975"/>
        <v>0</v>
      </c>
      <c r="BL3640" s="359">
        <f t="shared" si="5944"/>
        <v>0</v>
      </c>
      <c r="BM3640" s="90">
        <f t="shared" si="5976"/>
        <v>0</v>
      </c>
      <c r="BO3640" s="246" t="s">
        <v>2104</v>
      </c>
      <c r="BP3640" s="246" t="s">
        <v>2048</v>
      </c>
      <c r="BQ3640" s="246" t="s">
        <v>2049</v>
      </c>
      <c r="BR3640" s="246" t="s">
        <v>84</v>
      </c>
      <c r="BS3640" s="246" t="s">
        <v>2048</v>
      </c>
      <c r="BT3640" s="246" t="s">
        <v>2049</v>
      </c>
      <c r="BU3640" s="246" t="s">
        <v>84</v>
      </c>
      <c r="BV3640" s="246" t="s">
        <v>2048</v>
      </c>
      <c r="BW3640" s="246" t="s">
        <v>2049</v>
      </c>
      <c r="BX3640" s="246" t="s">
        <v>84</v>
      </c>
      <c r="BY3640" s="246" t="s">
        <v>2048</v>
      </c>
      <c r="BZ3640" s="246" t="s">
        <v>2049</v>
      </c>
      <c r="CO3640" s="297" t="s">
        <v>2077</v>
      </c>
      <c r="CP3640" s="297">
        <f>IF(OR(CP3639=0,CP3639="NA",AND(CP3639="NS",CP3637&gt;0),AND(CP3639="NS",CP3636&gt;0),CP3639&lt;=CP3638),0,1)</f>
        <v>0</v>
      </c>
      <c r="CQ3640" s="297">
        <f t="shared" ref="CQ3640:DA3640" si="6094">IF(OR(CQ3639=0,CQ3639="NA",AND(CQ3639="NS",CQ3637&gt;0),AND(CQ3639="NS",CQ3636&gt;0),CQ3639&lt;=CQ3638),0,1)</f>
        <v>0</v>
      </c>
      <c r="CR3640" s="297">
        <f t="shared" si="6094"/>
        <v>0</v>
      </c>
      <c r="CS3640" s="297">
        <f t="shared" si="6094"/>
        <v>0</v>
      </c>
      <c r="CT3640" s="297">
        <f t="shared" si="6094"/>
        <v>0</v>
      </c>
      <c r="CU3640" s="297">
        <f t="shared" si="6094"/>
        <v>0</v>
      </c>
      <c r="CV3640" s="297">
        <f t="shared" si="6094"/>
        <v>0</v>
      </c>
      <c r="CW3640" s="297">
        <f t="shared" si="6094"/>
        <v>0</v>
      </c>
      <c r="CX3640" s="297">
        <f t="shared" si="6094"/>
        <v>0</v>
      </c>
      <c r="CY3640" s="297">
        <f t="shared" si="6094"/>
        <v>0</v>
      </c>
      <c r="CZ3640" s="297">
        <f t="shared" si="6094"/>
        <v>0</v>
      </c>
      <c r="DA3640" s="297">
        <f t="shared" si="6094"/>
        <v>0</v>
      </c>
      <c r="DB3640" s="186">
        <f>SUM(CP3640:DA3640)</f>
        <v>0</v>
      </c>
    </row>
    <row r="3641" spans="1:123" ht="24" customHeight="1" x14ac:dyDescent="0.2">
      <c r="A3641" s="109"/>
      <c r="B3641" s="109"/>
      <c r="C3641" s="741"/>
      <c r="D3641" s="759"/>
      <c r="E3641" s="760"/>
      <c r="F3641" s="836"/>
      <c r="G3641" s="629" t="s">
        <v>559</v>
      </c>
      <c r="H3641" s="629"/>
      <c r="I3641" s="587" t="s">
        <v>560</v>
      </c>
      <c r="J3641" s="588"/>
      <c r="K3641" s="588"/>
      <c r="L3641" s="588"/>
      <c r="M3641" s="588"/>
      <c r="N3641" s="588"/>
      <c r="O3641" s="589"/>
      <c r="P3641" s="590"/>
      <c r="Q3641" s="591"/>
      <c r="R3641" s="590"/>
      <c r="S3641" s="591"/>
      <c r="T3641" s="590"/>
      <c r="U3641" s="591"/>
      <c r="V3641" s="206"/>
      <c r="W3641" s="206"/>
      <c r="X3641" s="206"/>
      <c r="Y3641" s="206"/>
      <c r="Z3641" s="206"/>
      <c r="AA3641" s="206"/>
      <c r="AB3641" s="206"/>
      <c r="AC3641" s="206"/>
      <c r="AD3641" s="206"/>
      <c r="AE3641" s="109"/>
      <c r="AG3641" s="178">
        <f t="shared" si="5947"/>
        <v>15</v>
      </c>
      <c r="AH3641" s="90">
        <f t="shared" si="5948"/>
        <v>0</v>
      </c>
      <c r="AI3641" s="178">
        <f t="shared" si="5949"/>
        <v>0</v>
      </c>
      <c r="AJ3641" s="178">
        <f t="shared" si="5950"/>
        <v>0</v>
      </c>
      <c r="AK3641" s="178">
        <f t="shared" si="5951"/>
        <v>0</v>
      </c>
      <c r="AL3641" s="130">
        <f t="shared" si="5952"/>
        <v>0</v>
      </c>
      <c r="AM3641" s="359">
        <f t="shared" si="5953"/>
        <v>0</v>
      </c>
      <c r="AN3641" s="178">
        <f t="shared" si="5954"/>
        <v>0</v>
      </c>
      <c r="AO3641" s="178">
        <f t="shared" si="5955"/>
        <v>0</v>
      </c>
      <c r="AP3641" s="178">
        <f t="shared" si="5956"/>
        <v>0</v>
      </c>
      <c r="AQ3641" s="178">
        <f t="shared" si="5957"/>
        <v>0</v>
      </c>
      <c r="AR3641" s="359">
        <f t="shared" si="5958"/>
        <v>0</v>
      </c>
      <c r="AS3641" s="178">
        <f t="shared" si="5959"/>
        <v>0</v>
      </c>
      <c r="AT3641" s="178">
        <f t="shared" si="5960"/>
        <v>0</v>
      </c>
      <c r="AU3641" s="178">
        <f t="shared" si="5961"/>
        <v>0</v>
      </c>
      <c r="AV3641" s="178">
        <f t="shared" si="5962"/>
        <v>0</v>
      </c>
      <c r="AW3641" s="359">
        <f t="shared" si="5963"/>
        <v>0</v>
      </c>
      <c r="AX3641" s="178">
        <f t="shared" si="5964"/>
        <v>0</v>
      </c>
      <c r="AY3641" s="178">
        <f t="shared" si="5965"/>
        <v>0</v>
      </c>
      <c r="AZ3641" s="178">
        <f t="shared" si="5966"/>
        <v>0</v>
      </c>
      <c r="BA3641" s="178">
        <f t="shared" si="5967"/>
        <v>0</v>
      </c>
      <c r="BB3641" s="359">
        <f t="shared" si="5942"/>
        <v>0</v>
      </c>
      <c r="BC3641" s="178">
        <f t="shared" si="5968"/>
        <v>0</v>
      </c>
      <c r="BD3641" s="178">
        <f t="shared" si="5969"/>
        <v>0</v>
      </c>
      <c r="BE3641" s="178">
        <f t="shared" si="5970"/>
        <v>0</v>
      </c>
      <c r="BF3641" s="178">
        <f t="shared" si="5971"/>
        <v>0</v>
      </c>
      <c r="BG3641" s="359">
        <f t="shared" si="5943"/>
        <v>0</v>
      </c>
      <c r="BH3641" s="178">
        <f t="shared" si="5972"/>
        <v>0</v>
      </c>
      <c r="BI3641" s="178">
        <f t="shared" si="5973"/>
        <v>0</v>
      </c>
      <c r="BJ3641" s="178">
        <f t="shared" si="5974"/>
        <v>0</v>
      </c>
      <c r="BK3641" s="178">
        <f t="shared" si="5975"/>
        <v>0</v>
      </c>
      <c r="BL3641" s="359">
        <f t="shared" si="5944"/>
        <v>0</v>
      </c>
      <c r="BM3641" s="186">
        <f t="shared" si="5976"/>
        <v>0</v>
      </c>
      <c r="BN3641" s="186" t="s">
        <v>2077</v>
      </c>
      <c r="BO3641" s="178">
        <f t="shared" ref="BO3641" si="6095">IF($AG$3546=$AH$3546,0,IF(
OR(
AND(BO3645=0,BO3644&gt;0),
AND(BO3645="NS",BO3643&gt;0),
AND(BO3645="NS",BO3643=0,BO3644=0)),1,
IF(OR(
AND(BO3644&gt;=2,BO3643&lt;BO3645),
AND(BO3645="NS",BO3643=0,BO3644&gt;0),
BO3645=BO3643,
AND(BO3645="NA",BO3644=0,BO3643=0,BO3642&gt;0)),0,1)))</f>
        <v>0</v>
      </c>
      <c r="BP3641" s="178">
        <f t="shared" ref="BP3641" si="6096">IF($AG$3546=$AH$3546,0,IF(
OR(
AND(BP3645=0,BP3644&gt;0),
AND(BP3645="NS",BP3643&gt;0),
AND(BP3645="NS",BP3643=0,BP3644=0)),1,
IF(OR(
AND(BP3644&gt;=2,BP3643&lt;BP3645),
AND(BP3645="NS",BP3643=0,BP3644&gt;0),
BP3645=BP3643,
AND(BP3645="NA",BP3644=0,BP3643=0,BP3642&gt;0)),0,1)))</f>
        <v>0</v>
      </c>
      <c r="BQ3641" s="178">
        <f t="shared" ref="BQ3641" si="6097">IF($AG$3546=$AH$3546,0,IF(
OR(
AND(BQ3645=0,BQ3644&gt;0),
AND(BQ3645="NS",BQ3643&gt;0),
AND(BQ3645="NS",BQ3643=0,BQ3644=0)),1,
IF(OR(
AND(BQ3644&gt;=2,BQ3643&lt;BQ3645),
AND(BQ3645="NS",BQ3643=0,BQ3644&gt;0),
BQ3645=BQ3643,
AND(BQ3645="NA",BQ3644=0,BQ3643=0,BQ3642&gt;0)),0,1)))</f>
        <v>0</v>
      </c>
      <c r="BR3641" s="178">
        <f t="shared" ref="BR3641" si="6098">IF($AG$3546=$AH$3546,0,IF(
OR(
AND(BR3645=0,BR3644&gt;0),
AND(BR3645="NS",BR3643&gt;0),
AND(BR3645="NS",BR3643=0,BR3644=0)),1,
IF(OR(
AND(BR3644&gt;=2,BR3643&lt;BR3645),
AND(BR3645="NS",BR3643=0,BR3644&gt;0),
BR3645=BR3643,
AND(BR3645="NA",BR3644=0,BR3643=0,BR3642&gt;0)),0,1)))</f>
        <v>0</v>
      </c>
      <c r="BS3641" s="178">
        <f t="shared" ref="BS3641" si="6099">IF($AG$3546=$AH$3546,0,IF(
OR(
AND(BS3645=0,BS3644&gt;0),
AND(BS3645="NS",BS3643&gt;0),
AND(BS3645="NS",BS3643=0,BS3644=0)),1,
IF(OR(
AND(BS3644&gt;=2,BS3643&lt;BS3645),
AND(BS3645="NS",BS3643=0,BS3644&gt;0),
BS3645=BS3643,
AND(BS3645="NA",BS3644=0,BS3643=0,BS3642&gt;0)),0,1)))</f>
        <v>0</v>
      </c>
      <c r="BT3641" s="178">
        <f t="shared" ref="BT3641" si="6100">IF($AG$3546=$AH$3546,0,IF(
OR(
AND(BT3645=0,BT3644&gt;0),
AND(BT3645="NS",BT3643&gt;0),
AND(BT3645="NS",BT3643=0,BT3644=0)),1,
IF(OR(
AND(BT3644&gt;=2,BT3643&lt;BT3645),
AND(BT3645="NS",BT3643=0,BT3644&gt;0),
BT3645=BT3643,
AND(BT3645="NA",BT3644=0,BT3643=0,BT3642&gt;0)),0,1)))</f>
        <v>0</v>
      </c>
      <c r="BU3641" s="178">
        <f t="shared" ref="BU3641" si="6101">IF($AG$3546=$AH$3546,0,IF(
OR(
AND(BU3645=0,BU3644&gt;0),
AND(BU3645="NS",BU3643&gt;0),
AND(BU3645="NS",BU3643=0,BU3644=0)),1,
IF(OR(
AND(BU3644&gt;=2,BU3643&lt;BU3645),
AND(BU3645="NS",BU3643=0,BU3644&gt;0),
BU3645=BU3643,
AND(BU3645="NA",BU3644=0,BU3643=0,BU3642&gt;0)),0,1)))</f>
        <v>0</v>
      </c>
      <c r="BV3641" s="178">
        <f t="shared" ref="BV3641" si="6102">IF($AG$3546=$AH$3546,0,IF(
OR(
AND(BV3645=0,BV3644&gt;0),
AND(BV3645="NS",BV3643&gt;0),
AND(BV3645="NS",BV3643=0,BV3644=0)),1,
IF(OR(
AND(BV3644&gt;=2,BV3643&lt;BV3645),
AND(BV3645="NS",BV3643=0,BV3644&gt;0),
BV3645=BV3643,
AND(BV3645="NA",BV3644=0,BV3643=0,BV3642&gt;0)),0,1)))</f>
        <v>0</v>
      </c>
      <c r="BW3641" s="178">
        <f t="shared" ref="BW3641" si="6103">IF($AG$3546=$AH$3546,0,IF(
OR(
AND(BW3645=0,BW3644&gt;0),
AND(BW3645="NS",BW3643&gt;0),
AND(BW3645="NS",BW3643=0,BW3644=0)),1,
IF(OR(
AND(BW3644&gt;=2,BW3643&lt;BW3645),
AND(BW3645="NS",BW3643=0,BW3644&gt;0),
BW3645=BW3643,
AND(BW3645="NA",BW3644=0,BW3643=0,BW3642&gt;0)),0,1)))</f>
        <v>0</v>
      </c>
      <c r="BX3641" s="178">
        <f t="shared" ref="BX3641" si="6104">IF($AG$3546=$AH$3546,0,IF(
OR(
AND(BX3645=0,BX3644&gt;0),
AND(BX3645="NS",BX3643&gt;0),
AND(BX3645="NS",BX3643=0,BX3644=0)),1,
IF(OR(
AND(BX3644&gt;=2,BX3643&lt;BX3645),
AND(BX3645="NS",BX3643=0,BX3644&gt;0),
BX3645=BX3643,
AND(BX3645="NA",BX3644=0,BX3643=0,BX3642&gt;0)),0,1)))</f>
        <v>0</v>
      </c>
      <c r="BY3641" s="178">
        <f t="shared" ref="BY3641" si="6105">IF($AG$3546=$AH$3546,0,IF(
OR(
AND(BY3645=0,BY3644&gt;0),
AND(BY3645="NS",BY3643&gt;0),
AND(BY3645="NS",BY3643=0,BY3644=0)),1,
IF(OR(
AND(BY3644&gt;=2,BY3643&lt;BY3645),
AND(BY3645="NS",BY3643=0,BY3644&gt;0),
BY3645=BY3643,
AND(BY3645="NA",BY3644=0,BY3643=0,BY3642&gt;0)),0,1)))</f>
        <v>0</v>
      </c>
      <c r="BZ3641" s="178">
        <f t="shared" ref="BZ3641" si="6106">IF($AG$3546=$AH$3546,0,IF(
OR(
AND(BZ3645=0,BZ3644&gt;0),
AND(BZ3645="NS",BZ3643&gt;0),
AND(BZ3645="NS",BZ3643=0,BZ3644=0)),1,
IF(OR(
AND(BZ3644&gt;=2,BZ3643&lt;BZ3645),
AND(BZ3645="NS",BZ3643=0,BZ3644&gt;0),
BZ3645=BZ3643,
AND(BZ3645="NA",BZ3644=0,BZ3643=0,BZ3642&gt;0)),0,1)))</f>
        <v>0</v>
      </c>
      <c r="CA3641" s="186">
        <f>SUM(BO3641:BZ3641)</f>
        <v>0</v>
      </c>
      <c r="CO3641" s="186"/>
      <c r="CP3641" s="186"/>
      <c r="CQ3641" s="186"/>
      <c r="CR3641" s="186"/>
      <c r="CS3641" s="186"/>
      <c r="CT3641" s="186"/>
      <c r="CU3641" s="186"/>
      <c r="CV3641" s="186"/>
      <c r="CW3641" s="186"/>
      <c r="CX3641" s="186"/>
      <c r="CY3641" s="186"/>
      <c r="CZ3641" s="186"/>
      <c r="DA3641" s="186"/>
      <c r="DB3641" s="186"/>
    </row>
    <row r="3642" spans="1:123" ht="15" customHeight="1" x14ac:dyDescent="0.2">
      <c r="A3642" s="109"/>
      <c r="B3642" s="109"/>
      <c r="C3642" s="741"/>
      <c r="D3642" s="759"/>
      <c r="E3642" s="760"/>
      <c r="F3642" s="836"/>
      <c r="G3642" s="581" t="s">
        <v>568</v>
      </c>
      <c r="H3642" s="581"/>
      <c r="I3642" s="165"/>
      <c r="J3642" s="625" t="s">
        <v>561</v>
      </c>
      <c r="K3642" s="625"/>
      <c r="L3642" s="625"/>
      <c r="M3642" s="625"/>
      <c r="N3642" s="625"/>
      <c r="O3642" s="626"/>
      <c r="P3642" s="590"/>
      <c r="Q3642" s="591"/>
      <c r="R3642" s="590"/>
      <c r="S3642" s="591"/>
      <c r="T3642" s="590"/>
      <c r="U3642" s="591"/>
      <c r="V3642" s="206"/>
      <c r="W3642" s="206"/>
      <c r="X3642" s="206"/>
      <c r="Y3642" s="206"/>
      <c r="Z3642" s="206"/>
      <c r="AA3642" s="206"/>
      <c r="AB3642" s="206"/>
      <c r="AC3642" s="206"/>
      <c r="AD3642" s="206"/>
      <c r="AE3642" s="109"/>
      <c r="AG3642" s="130">
        <f t="shared" si="5947"/>
        <v>15</v>
      </c>
      <c r="AH3642" s="90">
        <f t="shared" si="5948"/>
        <v>0</v>
      </c>
      <c r="AI3642" s="130">
        <f t="shared" si="5949"/>
        <v>0</v>
      </c>
      <c r="AJ3642" s="130">
        <f t="shared" si="5950"/>
        <v>0</v>
      </c>
      <c r="AK3642" s="130">
        <f t="shared" si="5951"/>
        <v>0</v>
      </c>
      <c r="AL3642" s="130">
        <f t="shared" si="5952"/>
        <v>0</v>
      </c>
      <c r="AM3642" s="359">
        <f t="shared" si="5953"/>
        <v>0</v>
      </c>
      <c r="AN3642" s="130">
        <f t="shared" si="5954"/>
        <v>0</v>
      </c>
      <c r="AO3642" s="130">
        <f t="shared" si="5955"/>
        <v>0</v>
      </c>
      <c r="AP3642" s="130">
        <f t="shared" si="5956"/>
        <v>0</v>
      </c>
      <c r="AQ3642" s="130">
        <f t="shared" si="5957"/>
        <v>0</v>
      </c>
      <c r="AR3642" s="359">
        <f t="shared" si="5958"/>
        <v>0</v>
      </c>
      <c r="AS3642" s="130">
        <f t="shared" si="5959"/>
        <v>0</v>
      </c>
      <c r="AT3642" s="130">
        <f t="shared" si="5960"/>
        <v>0</v>
      </c>
      <c r="AU3642" s="130">
        <f t="shared" si="5961"/>
        <v>0</v>
      </c>
      <c r="AV3642" s="130">
        <f t="shared" si="5962"/>
        <v>0</v>
      </c>
      <c r="AW3642" s="359">
        <f t="shared" si="5963"/>
        <v>0</v>
      </c>
      <c r="AX3642" s="130">
        <f t="shared" si="5964"/>
        <v>0</v>
      </c>
      <c r="AY3642" s="130">
        <f t="shared" si="5965"/>
        <v>0</v>
      </c>
      <c r="AZ3642" s="130">
        <f t="shared" si="5966"/>
        <v>0</v>
      </c>
      <c r="BA3642" s="130">
        <f t="shared" si="5967"/>
        <v>0</v>
      </c>
      <c r="BB3642" s="359">
        <f t="shared" si="5942"/>
        <v>0</v>
      </c>
      <c r="BC3642" s="130">
        <f t="shared" si="5968"/>
        <v>0</v>
      </c>
      <c r="BD3642" s="130">
        <f t="shared" si="5969"/>
        <v>0</v>
      </c>
      <c r="BE3642" s="130">
        <f t="shared" si="5970"/>
        <v>0</v>
      </c>
      <c r="BF3642" s="130">
        <f t="shared" si="5971"/>
        <v>0</v>
      </c>
      <c r="BG3642" s="359">
        <f t="shared" si="5943"/>
        <v>0</v>
      </c>
      <c r="BH3642" s="130">
        <f t="shared" si="5972"/>
        <v>0</v>
      </c>
      <c r="BI3642" s="130">
        <f t="shared" si="5973"/>
        <v>0</v>
      </c>
      <c r="BJ3642" s="130">
        <f t="shared" si="5974"/>
        <v>0</v>
      </c>
      <c r="BK3642" s="130">
        <f t="shared" si="5975"/>
        <v>0</v>
      </c>
      <c r="BL3642" s="359">
        <f t="shared" si="5944"/>
        <v>0</v>
      </c>
      <c r="BM3642" s="90">
        <f t="shared" si="5976"/>
        <v>0</v>
      </c>
      <c r="BN3642" s="90" t="s">
        <v>2058</v>
      </c>
      <c r="BO3642" s="90">
        <f>COUNTIF(P3642:Q3648,"NA")</f>
        <v>0</v>
      </c>
      <c r="BP3642" s="90">
        <f>COUNTIF(R3642:S3648,"NA")</f>
        <v>0</v>
      </c>
      <c r="BQ3642" s="90">
        <f>COUNTIF(T3642:U3648,"NA")</f>
        <v>0</v>
      </c>
      <c r="BR3642" s="90">
        <f t="shared" ref="BR3642:BZ3642" si="6107">COUNTIF(V3642:V3648,"NA")</f>
        <v>0</v>
      </c>
      <c r="BS3642" s="90">
        <f t="shared" si="6107"/>
        <v>0</v>
      </c>
      <c r="BT3642" s="90">
        <f t="shared" si="6107"/>
        <v>0</v>
      </c>
      <c r="BU3642" s="90">
        <f t="shared" si="6107"/>
        <v>0</v>
      </c>
      <c r="BV3642" s="90">
        <f t="shared" si="6107"/>
        <v>0</v>
      </c>
      <c r="BW3642" s="90">
        <f t="shared" si="6107"/>
        <v>0</v>
      </c>
      <c r="BX3642" s="90">
        <f t="shared" si="6107"/>
        <v>0</v>
      </c>
      <c r="BY3642" s="90">
        <f t="shared" si="6107"/>
        <v>0</v>
      </c>
      <c r="BZ3642" s="90">
        <f t="shared" si="6107"/>
        <v>0</v>
      </c>
      <c r="CO3642" s="186"/>
      <c r="CP3642" s="186"/>
      <c r="CQ3642" s="186"/>
      <c r="CR3642" s="186"/>
      <c r="CS3642" s="186"/>
      <c r="CT3642" s="186"/>
      <c r="CU3642" s="186"/>
      <c r="CV3642" s="186"/>
      <c r="CW3642" s="186"/>
      <c r="CX3642" s="186"/>
      <c r="CY3642" s="186"/>
      <c r="CZ3642" s="186"/>
      <c r="DA3642" s="186"/>
      <c r="DB3642" s="186"/>
    </row>
    <row r="3643" spans="1:123" ht="15" customHeight="1" x14ac:dyDescent="0.2">
      <c r="A3643" s="109"/>
      <c r="B3643" s="109"/>
      <c r="C3643" s="741"/>
      <c r="D3643" s="759"/>
      <c r="E3643" s="760"/>
      <c r="F3643" s="836"/>
      <c r="G3643" s="581" t="s">
        <v>569</v>
      </c>
      <c r="H3643" s="581"/>
      <c r="I3643" s="165"/>
      <c r="J3643" s="625" t="s">
        <v>562</v>
      </c>
      <c r="K3643" s="625"/>
      <c r="L3643" s="625"/>
      <c r="M3643" s="625"/>
      <c r="N3643" s="625"/>
      <c r="O3643" s="626"/>
      <c r="P3643" s="590"/>
      <c r="Q3643" s="591"/>
      <c r="R3643" s="590"/>
      <c r="S3643" s="591"/>
      <c r="T3643" s="590"/>
      <c r="U3643" s="591"/>
      <c r="V3643" s="206"/>
      <c r="W3643" s="206"/>
      <c r="X3643" s="206"/>
      <c r="Y3643" s="206"/>
      <c r="Z3643" s="206"/>
      <c r="AA3643" s="206"/>
      <c r="AB3643" s="206"/>
      <c r="AC3643" s="206"/>
      <c r="AD3643" s="206"/>
      <c r="AE3643" s="109"/>
      <c r="AG3643" s="130">
        <f t="shared" si="5947"/>
        <v>15</v>
      </c>
      <c r="AH3643" s="90">
        <f t="shared" si="5948"/>
        <v>0</v>
      </c>
      <c r="AI3643" s="130">
        <f t="shared" si="5949"/>
        <v>0</v>
      </c>
      <c r="AJ3643" s="130">
        <f t="shared" si="5950"/>
        <v>0</v>
      </c>
      <c r="AK3643" s="130">
        <f t="shared" si="5951"/>
        <v>0</v>
      </c>
      <c r="AL3643" s="130">
        <f t="shared" si="5952"/>
        <v>0</v>
      </c>
      <c r="AM3643" s="359">
        <f t="shared" si="5953"/>
        <v>0</v>
      </c>
      <c r="AN3643" s="130">
        <f t="shared" si="5954"/>
        <v>0</v>
      </c>
      <c r="AO3643" s="130">
        <f t="shared" si="5955"/>
        <v>0</v>
      </c>
      <c r="AP3643" s="130">
        <f t="shared" si="5956"/>
        <v>0</v>
      </c>
      <c r="AQ3643" s="130">
        <f t="shared" si="5957"/>
        <v>0</v>
      </c>
      <c r="AR3643" s="359">
        <f t="shared" si="5958"/>
        <v>0</v>
      </c>
      <c r="AS3643" s="130">
        <f t="shared" si="5959"/>
        <v>0</v>
      </c>
      <c r="AT3643" s="130">
        <f t="shared" si="5960"/>
        <v>0</v>
      </c>
      <c r="AU3643" s="130">
        <f t="shared" si="5961"/>
        <v>0</v>
      </c>
      <c r="AV3643" s="130">
        <f t="shared" si="5962"/>
        <v>0</v>
      </c>
      <c r="AW3643" s="359">
        <f t="shared" si="5963"/>
        <v>0</v>
      </c>
      <c r="AX3643" s="130">
        <f t="shared" si="5964"/>
        <v>0</v>
      </c>
      <c r="AY3643" s="130">
        <f t="shared" si="5965"/>
        <v>0</v>
      </c>
      <c r="AZ3643" s="130">
        <f t="shared" si="5966"/>
        <v>0</v>
      </c>
      <c r="BA3643" s="130">
        <f t="shared" si="5967"/>
        <v>0</v>
      </c>
      <c r="BB3643" s="359">
        <f t="shared" si="5942"/>
        <v>0</v>
      </c>
      <c r="BC3643" s="130">
        <f t="shared" si="5968"/>
        <v>0</v>
      </c>
      <c r="BD3643" s="130">
        <f t="shared" si="5969"/>
        <v>0</v>
      </c>
      <c r="BE3643" s="130">
        <f t="shared" si="5970"/>
        <v>0</v>
      </c>
      <c r="BF3643" s="130">
        <f t="shared" si="5971"/>
        <v>0</v>
      </c>
      <c r="BG3643" s="359">
        <f t="shared" si="5943"/>
        <v>0</v>
      </c>
      <c r="BH3643" s="130">
        <f t="shared" si="5972"/>
        <v>0</v>
      </c>
      <c r="BI3643" s="130">
        <f t="shared" si="5973"/>
        <v>0</v>
      </c>
      <c r="BJ3643" s="130">
        <f t="shared" si="5974"/>
        <v>0</v>
      </c>
      <c r="BK3643" s="130">
        <f t="shared" si="5975"/>
        <v>0</v>
      </c>
      <c r="BL3643" s="359">
        <f t="shared" si="5944"/>
        <v>0</v>
      </c>
      <c r="BM3643" s="90">
        <f t="shared" si="5976"/>
        <v>0</v>
      </c>
      <c r="BN3643" s="90" t="s">
        <v>2078</v>
      </c>
      <c r="BO3643" s="90">
        <f>SUM(P3642:Q3648)</f>
        <v>0</v>
      </c>
      <c r="BP3643" s="90">
        <f>SUM(R3642:S3648)</f>
        <v>0</v>
      </c>
      <c r="BQ3643" s="90">
        <f>SUM(T3642:U3648)</f>
        <v>0</v>
      </c>
      <c r="BR3643" s="90">
        <f t="shared" ref="BR3643:BZ3643" si="6108">SUM(V3642:V3648)</f>
        <v>0</v>
      </c>
      <c r="BS3643" s="90">
        <f t="shared" si="6108"/>
        <v>0</v>
      </c>
      <c r="BT3643" s="90">
        <f t="shared" si="6108"/>
        <v>0</v>
      </c>
      <c r="BU3643" s="90">
        <f t="shared" si="6108"/>
        <v>0</v>
      </c>
      <c r="BV3643" s="90">
        <f t="shared" si="6108"/>
        <v>0</v>
      </c>
      <c r="BW3643" s="90">
        <f t="shared" si="6108"/>
        <v>0</v>
      </c>
      <c r="BX3643" s="90">
        <f t="shared" si="6108"/>
        <v>0</v>
      </c>
      <c r="BY3643" s="90">
        <f t="shared" si="6108"/>
        <v>0</v>
      </c>
      <c r="BZ3643" s="90">
        <f t="shared" si="6108"/>
        <v>0</v>
      </c>
      <c r="CO3643" s="186"/>
      <c r="CP3643" s="186"/>
      <c r="CQ3643" s="186"/>
      <c r="CR3643" s="186"/>
      <c r="CS3643" s="186"/>
      <c r="CT3643" s="186"/>
      <c r="CU3643" s="186"/>
      <c r="CV3643" s="186"/>
      <c r="CW3643" s="186"/>
      <c r="CX3643" s="186"/>
      <c r="CY3643" s="186"/>
      <c r="CZ3643" s="186"/>
      <c r="DA3643" s="186"/>
      <c r="DB3643" s="186"/>
    </row>
    <row r="3644" spans="1:123" ht="15" customHeight="1" x14ac:dyDescent="0.2">
      <c r="A3644" s="109"/>
      <c r="B3644" s="109"/>
      <c r="C3644" s="741"/>
      <c r="D3644" s="759"/>
      <c r="E3644" s="760"/>
      <c r="F3644" s="836"/>
      <c r="G3644" s="581" t="s">
        <v>570</v>
      </c>
      <c r="H3644" s="581"/>
      <c r="I3644" s="165"/>
      <c r="J3644" s="625" t="s">
        <v>563</v>
      </c>
      <c r="K3644" s="625"/>
      <c r="L3644" s="625"/>
      <c r="M3644" s="625"/>
      <c r="N3644" s="625"/>
      <c r="O3644" s="626"/>
      <c r="P3644" s="590"/>
      <c r="Q3644" s="591"/>
      <c r="R3644" s="590"/>
      <c r="S3644" s="591"/>
      <c r="T3644" s="590"/>
      <c r="U3644" s="591"/>
      <c r="V3644" s="206"/>
      <c r="W3644" s="206"/>
      <c r="X3644" s="206"/>
      <c r="Y3644" s="206"/>
      <c r="Z3644" s="206"/>
      <c r="AA3644" s="206"/>
      <c r="AB3644" s="206"/>
      <c r="AC3644" s="206"/>
      <c r="AD3644" s="206"/>
      <c r="AE3644" s="109"/>
      <c r="AG3644" s="130">
        <f t="shared" si="5947"/>
        <v>15</v>
      </c>
      <c r="AH3644" s="90">
        <f t="shared" si="5948"/>
        <v>0</v>
      </c>
      <c r="AI3644" s="130">
        <f t="shared" si="5949"/>
        <v>0</v>
      </c>
      <c r="AJ3644" s="130">
        <f t="shared" si="5950"/>
        <v>0</v>
      </c>
      <c r="AK3644" s="130">
        <f t="shared" si="5951"/>
        <v>0</v>
      </c>
      <c r="AL3644" s="130">
        <f t="shared" si="5952"/>
        <v>0</v>
      </c>
      <c r="AM3644" s="359">
        <f t="shared" si="5953"/>
        <v>0</v>
      </c>
      <c r="AN3644" s="130">
        <f t="shared" si="5954"/>
        <v>0</v>
      </c>
      <c r="AO3644" s="130">
        <f t="shared" si="5955"/>
        <v>0</v>
      </c>
      <c r="AP3644" s="130">
        <f t="shared" si="5956"/>
        <v>0</v>
      </c>
      <c r="AQ3644" s="130">
        <f t="shared" si="5957"/>
        <v>0</v>
      </c>
      <c r="AR3644" s="359">
        <f t="shared" si="5958"/>
        <v>0</v>
      </c>
      <c r="AS3644" s="130">
        <f t="shared" si="5959"/>
        <v>0</v>
      </c>
      <c r="AT3644" s="130">
        <f t="shared" si="5960"/>
        <v>0</v>
      </c>
      <c r="AU3644" s="130">
        <f t="shared" si="5961"/>
        <v>0</v>
      </c>
      <c r="AV3644" s="130">
        <f t="shared" si="5962"/>
        <v>0</v>
      </c>
      <c r="AW3644" s="359">
        <f t="shared" si="5963"/>
        <v>0</v>
      </c>
      <c r="AX3644" s="130">
        <f t="shared" si="5964"/>
        <v>0</v>
      </c>
      <c r="AY3644" s="130">
        <f t="shared" si="5965"/>
        <v>0</v>
      </c>
      <c r="AZ3644" s="130">
        <f t="shared" si="5966"/>
        <v>0</v>
      </c>
      <c r="BA3644" s="130">
        <f t="shared" si="5967"/>
        <v>0</v>
      </c>
      <c r="BB3644" s="359">
        <f t="shared" si="5942"/>
        <v>0</v>
      </c>
      <c r="BC3644" s="130">
        <f t="shared" si="5968"/>
        <v>0</v>
      </c>
      <c r="BD3644" s="130">
        <f t="shared" si="5969"/>
        <v>0</v>
      </c>
      <c r="BE3644" s="130">
        <f t="shared" si="5970"/>
        <v>0</v>
      </c>
      <c r="BF3644" s="130">
        <f t="shared" si="5971"/>
        <v>0</v>
      </c>
      <c r="BG3644" s="359">
        <f t="shared" si="5943"/>
        <v>0</v>
      </c>
      <c r="BH3644" s="130">
        <f t="shared" si="5972"/>
        <v>0</v>
      </c>
      <c r="BI3644" s="130">
        <f t="shared" si="5973"/>
        <v>0</v>
      </c>
      <c r="BJ3644" s="130">
        <f t="shared" si="5974"/>
        <v>0</v>
      </c>
      <c r="BK3644" s="130">
        <f t="shared" si="5975"/>
        <v>0</v>
      </c>
      <c r="BL3644" s="359">
        <f t="shared" si="5944"/>
        <v>0</v>
      </c>
      <c r="BM3644" s="90">
        <f t="shared" si="5976"/>
        <v>0</v>
      </c>
      <c r="BN3644" s="90" t="s">
        <v>2029</v>
      </c>
      <c r="BO3644" s="90">
        <f>COUNTIF(P3642:Q3648,"NS")</f>
        <v>0</v>
      </c>
      <c r="BP3644" s="90">
        <f>COUNTIF(R3642:S3648,"NS")</f>
        <v>0</v>
      </c>
      <c r="BQ3644" s="90">
        <f>COUNTIF(T3642:U3648,"NS")</f>
        <v>0</v>
      </c>
      <c r="BR3644" s="90">
        <f t="shared" ref="BR3644:BZ3644" si="6109">COUNTIF(V3642:V3648,"NS")</f>
        <v>0</v>
      </c>
      <c r="BS3644" s="90">
        <f t="shared" si="6109"/>
        <v>0</v>
      </c>
      <c r="BT3644" s="90">
        <f t="shared" si="6109"/>
        <v>0</v>
      </c>
      <c r="BU3644" s="90">
        <f t="shared" si="6109"/>
        <v>0</v>
      </c>
      <c r="BV3644" s="90">
        <f t="shared" si="6109"/>
        <v>0</v>
      </c>
      <c r="BW3644" s="90">
        <f t="shared" si="6109"/>
        <v>0</v>
      </c>
      <c r="BX3644" s="90">
        <f t="shared" si="6109"/>
        <v>0</v>
      </c>
      <c r="BY3644" s="90">
        <f t="shared" si="6109"/>
        <v>0</v>
      </c>
      <c r="BZ3644" s="90">
        <f t="shared" si="6109"/>
        <v>0</v>
      </c>
      <c r="CO3644" s="186"/>
      <c r="CP3644" s="186"/>
      <c r="CQ3644" s="186"/>
      <c r="CR3644" s="186"/>
      <c r="CS3644" s="186"/>
      <c r="CT3644" s="186"/>
      <c r="CU3644" s="186"/>
      <c r="CV3644" s="186"/>
      <c r="CW3644" s="186"/>
      <c r="CX3644" s="186"/>
      <c r="CY3644" s="186"/>
      <c r="CZ3644" s="186"/>
      <c r="DA3644" s="186"/>
      <c r="DB3644" s="186"/>
    </row>
    <row r="3645" spans="1:123" ht="15" customHeight="1" x14ac:dyDescent="0.2">
      <c r="A3645" s="109"/>
      <c r="B3645" s="109"/>
      <c r="C3645" s="741"/>
      <c r="D3645" s="759"/>
      <c r="E3645" s="760"/>
      <c r="F3645" s="836"/>
      <c r="G3645" s="581" t="s">
        <v>571</v>
      </c>
      <c r="H3645" s="581"/>
      <c r="I3645" s="165"/>
      <c r="J3645" s="625" t="s">
        <v>564</v>
      </c>
      <c r="K3645" s="625"/>
      <c r="L3645" s="625"/>
      <c r="M3645" s="625"/>
      <c r="N3645" s="625"/>
      <c r="O3645" s="626"/>
      <c r="P3645" s="590"/>
      <c r="Q3645" s="591"/>
      <c r="R3645" s="590"/>
      <c r="S3645" s="591"/>
      <c r="T3645" s="590"/>
      <c r="U3645" s="591"/>
      <c r="V3645" s="206"/>
      <c r="W3645" s="206"/>
      <c r="X3645" s="206"/>
      <c r="Y3645" s="206"/>
      <c r="Z3645" s="206"/>
      <c r="AA3645" s="206"/>
      <c r="AB3645" s="206"/>
      <c r="AC3645" s="206"/>
      <c r="AD3645" s="206"/>
      <c r="AE3645" s="109"/>
      <c r="AG3645" s="130">
        <f t="shared" si="5947"/>
        <v>15</v>
      </c>
      <c r="AH3645" s="90">
        <f t="shared" si="5948"/>
        <v>0</v>
      </c>
      <c r="AI3645" s="130">
        <f t="shared" si="5949"/>
        <v>0</v>
      </c>
      <c r="AJ3645" s="130">
        <f t="shared" si="5950"/>
        <v>0</v>
      </c>
      <c r="AK3645" s="130">
        <f t="shared" si="5951"/>
        <v>0</v>
      </c>
      <c r="AL3645" s="130">
        <f t="shared" si="5952"/>
        <v>0</v>
      </c>
      <c r="AM3645" s="359">
        <f t="shared" si="5953"/>
        <v>0</v>
      </c>
      <c r="AN3645" s="130">
        <f t="shared" si="5954"/>
        <v>0</v>
      </c>
      <c r="AO3645" s="130">
        <f t="shared" si="5955"/>
        <v>0</v>
      </c>
      <c r="AP3645" s="130">
        <f t="shared" si="5956"/>
        <v>0</v>
      </c>
      <c r="AQ3645" s="130">
        <f t="shared" si="5957"/>
        <v>0</v>
      </c>
      <c r="AR3645" s="359">
        <f t="shared" si="5958"/>
        <v>0</v>
      </c>
      <c r="AS3645" s="130">
        <f t="shared" si="5959"/>
        <v>0</v>
      </c>
      <c r="AT3645" s="130">
        <f t="shared" si="5960"/>
        <v>0</v>
      </c>
      <c r="AU3645" s="130">
        <f t="shared" si="5961"/>
        <v>0</v>
      </c>
      <c r="AV3645" s="130">
        <f t="shared" si="5962"/>
        <v>0</v>
      </c>
      <c r="AW3645" s="359">
        <f t="shared" si="5963"/>
        <v>0</v>
      </c>
      <c r="AX3645" s="130">
        <f t="shared" si="5964"/>
        <v>0</v>
      </c>
      <c r="AY3645" s="130">
        <f t="shared" si="5965"/>
        <v>0</v>
      </c>
      <c r="AZ3645" s="130">
        <f t="shared" si="5966"/>
        <v>0</v>
      </c>
      <c r="BA3645" s="130">
        <f t="shared" si="5967"/>
        <v>0</v>
      </c>
      <c r="BB3645" s="359">
        <f t="shared" si="5942"/>
        <v>0</v>
      </c>
      <c r="BC3645" s="130">
        <f t="shared" si="5968"/>
        <v>0</v>
      </c>
      <c r="BD3645" s="130">
        <f t="shared" si="5969"/>
        <v>0</v>
      </c>
      <c r="BE3645" s="130">
        <f t="shared" si="5970"/>
        <v>0</v>
      </c>
      <c r="BF3645" s="130">
        <f t="shared" si="5971"/>
        <v>0</v>
      </c>
      <c r="BG3645" s="359">
        <f t="shared" si="5943"/>
        <v>0</v>
      </c>
      <c r="BH3645" s="130">
        <f t="shared" si="5972"/>
        <v>0</v>
      </c>
      <c r="BI3645" s="130">
        <f t="shared" si="5973"/>
        <v>0</v>
      </c>
      <c r="BJ3645" s="130">
        <f t="shared" si="5974"/>
        <v>0</v>
      </c>
      <c r="BK3645" s="130">
        <f t="shared" si="5975"/>
        <v>0</v>
      </c>
      <c r="BL3645" s="359">
        <f t="shared" si="5944"/>
        <v>0</v>
      </c>
      <c r="BM3645" s="90">
        <f t="shared" si="5976"/>
        <v>0</v>
      </c>
      <c r="BN3645" s="90" t="s">
        <v>2104</v>
      </c>
      <c r="BO3645" s="90">
        <f>P3641</f>
        <v>0</v>
      </c>
      <c r="BP3645" s="90">
        <f>R3641</f>
        <v>0</v>
      </c>
      <c r="BQ3645" s="90">
        <f>T3641</f>
        <v>0</v>
      </c>
      <c r="BR3645" s="90">
        <f>V3641</f>
        <v>0</v>
      </c>
      <c r="BS3645" s="90">
        <f t="shared" ref="BS3645" si="6110">W3641</f>
        <v>0</v>
      </c>
      <c r="BT3645" s="90">
        <f t="shared" ref="BT3645:BY3645" si="6111">X3641</f>
        <v>0</v>
      </c>
      <c r="BU3645" s="90">
        <f t="shared" si="6111"/>
        <v>0</v>
      </c>
      <c r="BV3645" s="90">
        <f t="shared" si="6111"/>
        <v>0</v>
      </c>
      <c r="BW3645" s="90">
        <f t="shared" si="6111"/>
        <v>0</v>
      </c>
      <c r="BX3645" s="90">
        <f t="shared" si="6111"/>
        <v>0</v>
      </c>
      <c r="BY3645" s="90">
        <f t="shared" si="6111"/>
        <v>0</v>
      </c>
      <c r="BZ3645" s="90">
        <f t="shared" ref="BZ3645" si="6112">AD3641</f>
        <v>0</v>
      </c>
      <c r="CO3645" s="186"/>
      <c r="CP3645" s="186"/>
      <c r="CQ3645" s="186"/>
      <c r="CR3645" s="186"/>
      <c r="CS3645" s="186"/>
      <c r="CT3645" s="186"/>
      <c r="CU3645" s="186"/>
      <c r="CV3645" s="186"/>
      <c r="CW3645" s="186"/>
      <c r="CX3645" s="186"/>
      <c r="CY3645" s="186"/>
      <c r="CZ3645" s="186"/>
      <c r="DA3645" s="186"/>
      <c r="DB3645" s="186"/>
    </row>
    <row r="3646" spans="1:123" ht="15" customHeight="1" x14ac:dyDescent="0.2">
      <c r="A3646" s="109"/>
      <c r="B3646" s="109"/>
      <c r="C3646" s="741"/>
      <c r="D3646" s="759"/>
      <c r="E3646" s="760"/>
      <c r="F3646" s="836"/>
      <c r="G3646" s="581" t="s">
        <v>572</v>
      </c>
      <c r="H3646" s="581"/>
      <c r="I3646" s="165"/>
      <c r="J3646" s="625" t="s">
        <v>565</v>
      </c>
      <c r="K3646" s="625"/>
      <c r="L3646" s="625"/>
      <c r="M3646" s="625"/>
      <c r="N3646" s="625"/>
      <c r="O3646" s="626"/>
      <c r="P3646" s="590"/>
      <c r="Q3646" s="591"/>
      <c r="R3646" s="590"/>
      <c r="S3646" s="591"/>
      <c r="T3646" s="590"/>
      <c r="U3646" s="591"/>
      <c r="V3646" s="206"/>
      <c r="W3646" s="206"/>
      <c r="X3646" s="206"/>
      <c r="Y3646" s="206"/>
      <c r="Z3646" s="206"/>
      <c r="AA3646" s="206"/>
      <c r="AB3646" s="206"/>
      <c r="AC3646" s="206"/>
      <c r="AD3646" s="206"/>
      <c r="AE3646" s="109"/>
      <c r="AG3646" s="130">
        <f t="shared" si="5947"/>
        <v>15</v>
      </c>
      <c r="AH3646" s="90">
        <f t="shared" si="5948"/>
        <v>0</v>
      </c>
      <c r="AI3646" s="130">
        <f t="shared" si="5949"/>
        <v>0</v>
      </c>
      <c r="AJ3646" s="130">
        <f t="shared" si="5950"/>
        <v>0</v>
      </c>
      <c r="AK3646" s="130">
        <f t="shared" si="5951"/>
        <v>0</v>
      </c>
      <c r="AL3646" s="130">
        <f t="shared" si="5952"/>
        <v>0</v>
      </c>
      <c r="AM3646" s="359">
        <f t="shared" si="5953"/>
        <v>0</v>
      </c>
      <c r="AN3646" s="130">
        <f t="shared" si="5954"/>
        <v>0</v>
      </c>
      <c r="AO3646" s="130">
        <f t="shared" si="5955"/>
        <v>0</v>
      </c>
      <c r="AP3646" s="130">
        <f t="shared" si="5956"/>
        <v>0</v>
      </c>
      <c r="AQ3646" s="130">
        <f t="shared" si="5957"/>
        <v>0</v>
      </c>
      <c r="AR3646" s="359">
        <f t="shared" si="5958"/>
        <v>0</v>
      </c>
      <c r="AS3646" s="130">
        <f t="shared" si="5959"/>
        <v>0</v>
      </c>
      <c r="AT3646" s="130">
        <f t="shared" si="5960"/>
        <v>0</v>
      </c>
      <c r="AU3646" s="130">
        <f t="shared" si="5961"/>
        <v>0</v>
      </c>
      <c r="AV3646" s="130">
        <f t="shared" si="5962"/>
        <v>0</v>
      </c>
      <c r="AW3646" s="359">
        <f t="shared" si="5963"/>
        <v>0</v>
      </c>
      <c r="AX3646" s="130">
        <f t="shared" si="5964"/>
        <v>0</v>
      </c>
      <c r="AY3646" s="130">
        <f t="shared" si="5965"/>
        <v>0</v>
      </c>
      <c r="AZ3646" s="130">
        <f t="shared" si="5966"/>
        <v>0</v>
      </c>
      <c r="BA3646" s="130">
        <f t="shared" si="5967"/>
        <v>0</v>
      </c>
      <c r="BB3646" s="359">
        <f t="shared" si="5942"/>
        <v>0</v>
      </c>
      <c r="BC3646" s="130">
        <f t="shared" si="5968"/>
        <v>0</v>
      </c>
      <c r="BD3646" s="130">
        <f t="shared" si="5969"/>
        <v>0</v>
      </c>
      <c r="BE3646" s="130">
        <f t="shared" si="5970"/>
        <v>0</v>
      </c>
      <c r="BF3646" s="130">
        <f t="shared" si="5971"/>
        <v>0</v>
      </c>
      <c r="BG3646" s="359">
        <f t="shared" si="5943"/>
        <v>0</v>
      </c>
      <c r="BH3646" s="130">
        <f t="shared" si="5972"/>
        <v>0</v>
      </c>
      <c r="BI3646" s="130">
        <f t="shared" si="5973"/>
        <v>0</v>
      </c>
      <c r="BJ3646" s="130">
        <f t="shared" si="5974"/>
        <v>0</v>
      </c>
      <c r="BK3646" s="130">
        <f t="shared" si="5975"/>
        <v>0</v>
      </c>
      <c r="BL3646" s="359">
        <f t="shared" si="5944"/>
        <v>0</v>
      </c>
      <c r="BM3646" s="90">
        <f t="shared" si="5976"/>
        <v>0</v>
      </c>
      <c r="CO3646" s="186"/>
      <c r="CP3646" s="186"/>
      <c r="CQ3646" s="186"/>
      <c r="CR3646" s="186"/>
      <c r="CS3646" s="186"/>
      <c r="CT3646" s="186"/>
      <c r="CU3646" s="186"/>
      <c r="CV3646" s="186"/>
      <c r="CW3646" s="186"/>
      <c r="CX3646" s="186"/>
      <c r="CY3646" s="186"/>
      <c r="CZ3646" s="186"/>
      <c r="DA3646" s="186"/>
      <c r="DB3646" s="186"/>
    </row>
    <row r="3647" spans="1:123" ht="15" customHeight="1" x14ac:dyDescent="0.2">
      <c r="A3647" s="109"/>
      <c r="B3647" s="109"/>
      <c r="C3647" s="741"/>
      <c r="D3647" s="759"/>
      <c r="E3647" s="760"/>
      <c r="F3647" s="836"/>
      <c r="G3647" s="581" t="s">
        <v>573</v>
      </c>
      <c r="H3647" s="581"/>
      <c r="I3647" s="165"/>
      <c r="J3647" s="625" t="s">
        <v>566</v>
      </c>
      <c r="K3647" s="625"/>
      <c r="L3647" s="625"/>
      <c r="M3647" s="625"/>
      <c r="N3647" s="625"/>
      <c r="O3647" s="626"/>
      <c r="P3647" s="590"/>
      <c r="Q3647" s="591"/>
      <c r="R3647" s="590"/>
      <c r="S3647" s="591"/>
      <c r="T3647" s="590"/>
      <c r="U3647" s="591"/>
      <c r="V3647" s="206"/>
      <c r="W3647" s="206"/>
      <c r="X3647" s="206"/>
      <c r="Y3647" s="206"/>
      <c r="Z3647" s="206"/>
      <c r="AA3647" s="206"/>
      <c r="AB3647" s="206"/>
      <c r="AC3647" s="206"/>
      <c r="AD3647" s="206"/>
      <c r="AE3647" s="109"/>
      <c r="AG3647" s="130">
        <f t="shared" si="5947"/>
        <v>15</v>
      </c>
      <c r="AH3647" s="90">
        <f t="shared" si="5948"/>
        <v>0</v>
      </c>
      <c r="AI3647" s="130">
        <f t="shared" si="5949"/>
        <v>0</v>
      </c>
      <c r="AJ3647" s="130">
        <f t="shared" si="5950"/>
        <v>0</v>
      </c>
      <c r="AK3647" s="130">
        <f t="shared" si="5951"/>
        <v>0</v>
      </c>
      <c r="AL3647" s="130">
        <f t="shared" si="5952"/>
        <v>0</v>
      </c>
      <c r="AM3647" s="359">
        <f t="shared" si="5953"/>
        <v>0</v>
      </c>
      <c r="AN3647" s="130">
        <f t="shared" si="5954"/>
        <v>0</v>
      </c>
      <c r="AO3647" s="130">
        <f t="shared" si="5955"/>
        <v>0</v>
      </c>
      <c r="AP3647" s="130">
        <f t="shared" si="5956"/>
        <v>0</v>
      </c>
      <c r="AQ3647" s="130">
        <f t="shared" si="5957"/>
        <v>0</v>
      </c>
      <c r="AR3647" s="359">
        <f t="shared" si="5958"/>
        <v>0</v>
      </c>
      <c r="AS3647" s="130">
        <f t="shared" si="5959"/>
        <v>0</v>
      </c>
      <c r="AT3647" s="130">
        <f t="shared" si="5960"/>
        <v>0</v>
      </c>
      <c r="AU3647" s="130">
        <f t="shared" si="5961"/>
        <v>0</v>
      </c>
      <c r="AV3647" s="130">
        <f t="shared" si="5962"/>
        <v>0</v>
      </c>
      <c r="AW3647" s="359">
        <f t="shared" si="5963"/>
        <v>0</v>
      </c>
      <c r="AX3647" s="130">
        <f t="shared" si="5964"/>
        <v>0</v>
      </c>
      <c r="AY3647" s="130">
        <f t="shared" si="5965"/>
        <v>0</v>
      </c>
      <c r="AZ3647" s="130">
        <f t="shared" si="5966"/>
        <v>0</v>
      </c>
      <c r="BA3647" s="130">
        <f t="shared" si="5967"/>
        <v>0</v>
      </c>
      <c r="BB3647" s="359">
        <f t="shared" si="5942"/>
        <v>0</v>
      </c>
      <c r="BC3647" s="130">
        <f t="shared" si="5968"/>
        <v>0</v>
      </c>
      <c r="BD3647" s="130">
        <f t="shared" si="5969"/>
        <v>0</v>
      </c>
      <c r="BE3647" s="130">
        <f t="shared" si="5970"/>
        <v>0</v>
      </c>
      <c r="BF3647" s="130">
        <f t="shared" si="5971"/>
        <v>0</v>
      </c>
      <c r="BG3647" s="359">
        <f t="shared" si="5943"/>
        <v>0</v>
      </c>
      <c r="BH3647" s="130">
        <f t="shared" si="5972"/>
        <v>0</v>
      </c>
      <c r="BI3647" s="130">
        <f t="shared" si="5973"/>
        <v>0</v>
      </c>
      <c r="BJ3647" s="130">
        <f t="shared" si="5974"/>
        <v>0</v>
      </c>
      <c r="BK3647" s="130">
        <f t="shared" si="5975"/>
        <v>0</v>
      </c>
      <c r="BL3647" s="359">
        <f t="shared" si="5944"/>
        <v>0</v>
      </c>
      <c r="BM3647" s="90">
        <f t="shared" si="5976"/>
        <v>0</v>
      </c>
      <c r="CO3647" s="186"/>
      <c r="CP3647" s="186"/>
      <c r="CQ3647" s="186"/>
      <c r="CR3647" s="186"/>
      <c r="CS3647" s="186"/>
      <c r="CT3647" s="186"/>
      <c r="CU3647" s="186"/>
      <c r="CV3647" s="186"/>
      <c r="CW3647" s="186"/>
      <c r="CX3647" s="186"/>
      <c r="CY3647" s="186"/>
      <c r="CZ3647" s="186"/>
      <c r="DA3647" s="186"/>
      <c r="DB3647" s="186"/>
    </row>
    <row r="3648" spans="1:123" ht="36" customHeight="1" x14ac:dyDescent="0.2">
      <c r="A3648" s="109"/>
      <c r="B3648" s="109"/>
      <c r="C3648" s="741"/>
      <c r="D3648" s="759"/>
      <c r="E3648" s="760"/>
      <c r="F3648" s="836"/>
      <c r="G3648" s="581" t="s">
        <v>574</v>
      </c>
      <c r="H3648" s="581"/>
      <c r="I3648" s="165"/>
      <c r="J3648" s="625" t="s">
        <v>567</v>
      </c>
      <c r="K3648" s="625"/>
      <c r="L3648" s="625"/>
      <c r="M3648" s="625"/>
      <c r="N3648" s="625"/>
      <c r="O3648" s="626"/>
      <c r="P3648" s="590"/>
      <c r="Q3648" s="591"/>
      <c r="R3648" s="590"/>
      <c r="S3648" s="591"/>
      <c r="T3648" s="590"/>
      <c r="U3648" s="591"/>
      <c r="V3648" s="206"/>
      <c r="W3648" s="206"/>
      <c r="X3648" s="206"/>
      <c r="Y3648" s="206"/>
      <c r="Z3648" s="206"/>
      <c r="AA3648" s="206"/>
      <c r="AB3648" s="206"/>
      <c r="AC3648" s="206"/>
      <c r="AD3648" s="206"/>
      <c r="AE3648" s="109"/>
      <c r="AG3648" s="130">
        <f t="shared" si="5947"/>
        <v>15</v>
      </c>
      <c r="AH3648" s="90">
        <f t="shared" si="5948"/>
        <v>0</v>
      </c>
      <c r="AI3648" s="130">
        <f t="shared" si="5949"/>
        <v>0</v>
      </c>
      <c r="AJ3648" s="130">
        <f t="shared" si="5950"/>
        <v>0</v>
      </c>
      <c r="AK3648" s="130">
        <f t="shared" si="5951"/>
        <v>0</v>
      </c>
      <c r="AL3648" s="130">
        <f t="shared" si="5952"/>
        <v>0</v>
      </c>
      <c r="AM3648" s="359">
        <f t="shared" si="5953"/>
        <v>0</v>
      </c>
      <c r="AN3648" s="130">
        <f t="shared" si="5954"/>
        <v>0</v>
      </c>
      <c r="AO3648" s="130">
        <f t="shared" si="5955"/>
        <v>0</v>
      </c>
      <c r="AP3648" s="130">
        <f t="shared" si="5956"/>
        <v>0</v>
      </c>
      <c r="AQ3648" s="130">
        <f t="shared" si="5957"/>
        <v>0</v>
      </c>
      <c r="AR3648" s="359">
        <f t="shared" si="5958"/>
        <v>0</v>
      </c>
      <c r="AS3648" s="130">
        <f t="shared" si="5959"/>
        <v>0</v>
      </c>
      <c r="AT3648" s="130">
        <f t="shared" si="5960"/>
        <v>0</v>
      </c>
      <c r="AU3648" s="130">
        <f t="shared" si="5961"/>
        <v>0</v>
      </c>
      <c r="AV3648" s="130">
        <f t="shared" si="5962"/>
        <v>0</v>
      </c>
      <c r="AW3648" s="359">
        <f t="shared" si="5963"/>
        <v>0</v>
      </c>
      <c r="AX3648" s="130">
        <f t="shared" si="5964"/>
        <v>0</v>
      </c>
      <c r="AY3648" s="130">
        <f t="shared" si="5965"/>
        <v>0</v>
      </c>
      <c r="AZ3648" s="130">
        <f t="shared" si="5966"/>
        <v>0</v>
      </c>
      <c r="BA3648" s="130">
        <f t="shared" si="5967"/>
        <v>0</v>
      </c>
      <c r="BB3648" s="359">
        <f t="shared" si="5942"/>
        <v>0</v>
      </c>
      <c r="BC3648" s="130">
        <f t="shared" si="5968"/>
        <v>0</v>
      </c>
      <c r="BD3648" s="130">
        <f t="shared" si="5969"/>
        <v>0</v>
      </c>
      <c r="BE3648" s="130">
        <f t="shared" si="5970"/>
        <v>0</v>
      </c>
      <c r="BF3648" s="130">
        <f t="shared" si="5971"/>
        <v>0</v>
      </c>
      <c r="BG3648" s="359">
        <f t="shared" si="5943"/>
        <v>0</v>
      </c>
      <c r="BH3648" s="130">
        <f t="shared" si="5972"/>
        <v>0</v>
      </c>
      <c r="BI3648" s="130">
        <f t="shared" si="5973"/>
        <v>0</v>
      </c>
      <c r="BJ3648" s="130">
        <f t="shared" si="5974"/>
        <v>0</v>
      </c>
      <c r="BK3648" s="130">
        <f t="shared" si="5975"/>
        <v>0</v>
      </c>
      <c r="BL3648" s="359">
        <f t="shared" si="5944"/>
        <v>0</v>
      </c>
      <c r="BM3648" s="90">
        <f t="shared" si="5976"/>
        <v>0</v>
      </c>
      <c r="CO3648" s="186"/>
      <c r="CP3648" s="186"/>
      <c r="CQ3648" s="186"/>
      <c r="CR3648" s="186"/>
      <c r="CS3648" s="186"/>
      <c r="CT3648" s="186"/>
      <c r="CU3648" s="186"/>
      <c r="CV3648" s="186"/>
      <c r="CW3648" s="186"/>
      <c r="CX3648" s="186"/>
      <c r="CY3648" s="186"/>
      <c r="CZ3648" s="186"/>
      <c r="DA3648" s="186"/>
      <c r="DB3648" s="186"/>
    </row>
    <row r="3649" spans="1:106" ht="15" customHeight="1" x14ac:dyDescent="0.2">
      <c r="A3649" s="109"/>
      <c r="B3649" s="109"/>
      <c r="C3649" s="741"/>
      <c r="D3649" s="759"/>
      <c r="E3649" s="760"/>
      <c r="F3649" s="836"/>
      <c r="G3649" s="629" t="s">
        <v>575</v>
      </c>
      <c r="H3649" s="629"/>
      <c r="I3649" s="587" t="s">
        <v>307</v>
      </c>
      <c r="J3649" s="588"/>
      <c r="K3649" s="588"/>
      <c r="L3649" s="588"/>
      <c r="M3649" s="588"/>
      <c r="N3649" s="588"/>
      <c r="O3649" s="589"/>
      <c r="P3649" s="590"/>
      <c r="Q3649" s="591"/>
      <c r="R3649" s="590"/>
      <c r="S3649" s="591"/>
      <c r="T3649" s="590"/>
      <c r="U3649" s="591"/>
      <c r="V3649" s="206"/>
      <c r="W3649" s="206"/>
      <c r="X3649" s="206"/>
      <c r="Y3649" s="206"/>
      <c r="Z3649" s="206"/>
      <c r="AA3649" s="206"/>
      <c r="AB3649" s="206"/>
      <c r="AC3649" s="206"/>
      <c r="AD3649" s="206"/>
      <c r="AE3649" s="109"/>
      <c r="AG3649" s="130">
        <f t="shared" si="5947"/>
        <v>15</v>
      </c>
      <c r="AH3649" s="90">
        <f t="shared" si="5948"/>
        <v>0</v>
      </c>
      <c r="AI3649" s="130">
        <f t="shared" si="5949"/>
        <v>0</v>
      </c>
      <c r="AJ3649" s="130">
        <f t="shared" si="5950"/>
        <v>0</v>
      </c>
      <c r="AK3649" s="130">
        <f t="shared" si="5951"/>
        <v>0</v>
      </c>
      <c r="AL3649" s="130">
        <f t="shared" si="5952"/>
        <v>0</v>
      </c>
      <c r="AM3649" s="359">
        <f t="shared" si="5953"/>
        <v>0</v>
      </c>
      <c r="AN3649" s="130">
        <f t="shared" si="5954"/>
        <v>0</v>
      </c>
      <c r="AO3649" s="130">
        <f t="shared" si="5955"/>
        <v>0</v>
      </c>
      <c r="AP3649" s="130">
        <f t="shared" si="5956"/>
        <v>0</v>
      </c>
      <c r="AQ3649" s="130">
        <f t="shared" si="5957"/>
        <v>0</v>
      </c>
      <c r="AR3649" s="359">
        <f t="shared" si="5958"/>
        <v>0</v>
      </c>
      <c r="AS3649" s="130">
        <f t="shared" si="5959"/>
        <v>0</v>
      </c>
      <c r="AT3649" s="130">
        <f t="shared" si="5960"/>
        <v>0</v>
      </c>
      <c r="AU3649" s="130">
        <f t="shared" si="5961"/>
        <v>0</v>
      </c>
      <c r="AV3649" s="130">
        <f t="shared" si="5962"/>
        <v>0</v>
      </c>
      <c r="AW3649" s="359">
        <f t="shared" si="5963"/>
        <v>0</v>
      </c>
      <c r="AX3649" s="130">
        <f t="shared" si="5964"/>
        <v>0</v>
      </c>
      <c r="AY3649" s="130">
        <f t="shared" si="5965"/>
        <v>0</v>
      </c>
      <c r="AZ3649" s="130">
        <f t="shared" si="5966"/>
        <v>0</v>
      </c>
      <c r="BA3649" s="130">
        <f t="shared" si="5967"/>
        <v>0</v>
      </c>
      <c r="BB3649" s="359">
        <f t="shared" si="5942"/>
        <v>0</v>
      </c>
      <c r="BC3649" s="130">
        <f t="shared" si="5968"/>
        <v>0</v>
      </c>
      <c r="BD3649" s="130">
        <f t="shared" si="5969"/>
        <v>0</v>
      </c>
      <c r="BE3649" s="130">
        <f t="shared" si="5970"/>
        <v>0</v>
      </c>
      <c r="BF3649" s="130">
        <f t="shared" si="5971"/>
        <v>0</v>
      </c>
      <c r="BG3649" s="359">
        <f t="shared" si="5943"/>
        <v>0</v>
      </c>
      <c r="BH3649" s="130">
        <f t="shared" si="5972"/>
        <v>0</v>
      </c>
      <c r="BI3649" s="130">
        <f t="shared" si="5973"/>
        <v>0</v>
      </c>
      <c r="BJ3649" s="130">
        <f t="shared" si="5974"/>
        <v>0</v>
      </c>
      <c r="BK3649" s="130">
        <f t="shared" si="5975"/>
        <v>0</v>
      </c>
      <c r="BL3649" s="359">
        <f t="shared" si="5944"/>
        <v>0</v>
      </c>
      <c r="BM3649" s="90">
        <f t="shared" si="5976"/>
        <v>0</v>
      </c>
      <c r="CO3649" s="186"/>
      <c r="CP3649" s="186"/>
      <c r="CQ3649" s="186"/>
      <c r="CR3649" s="186"/>
      <c r="CS3649" s="186"/>
      <c r="CT3649" s="186"/>
      <c r="CU3649" s="186"/>
      <c r="CV3649" s="186"/>
      <c r="CW3649" s="186"/>
      <c r="CX3649" s="186"/>
      <c r="CY3649" s="186"/>
      <c r="CZ3649" s="186"/>
      <c r="DA3649" s="186"/>
      <c r="DB3649" s="186"/>
    </row>
    <row r="3650" spans="1:106" ht="24" customHeight="1" x14ac:dyDescent="0.2">
      <c r="A3650" s="109"/>
      <c r="B3650" s="109"/>
      <c r="C3650" s="741"/>
      <c r="D3650" s="759"/>
      <c r="E3650" s="760"/>
      <c r="F3650" s="836"/>
      <c r="G3650" s="629" t="s">
        <v>576</v>
      </c>
      <c r="H3650" s="629"/>
      <c r="I3650" s="587" t="s">
        <v>577</v>
      </c>
      <c r="J3650" s="588"/>
      <c r="K3650" s="588"/>
      <c r="L3650" s="588"/>
      <c r="M3650" s="588"/>
      <c r="N3650" s="588"/>
      <c r="O3650" s="589"/>
      <c r="P3650" s="590"/>
      <c r="Q3650" s="591"/>
      <c r="R3650" s="590"/>
      <c r="S3650" s="591"/>
      <c r="T3650" s="590"/>
      <c r="U3650" s="591"/>
      <c r="V3650" s="206"/>
      <c r="W3650" s="206"/>
      <c r="X3650" s="206"/>
      <c r="Y3650" s="206"/>
      <c r="Z3650" s="206"/>
      <c r="AA3650" s="206"/>
      <c r="AB3650" s="206"/>
      <c r="AC3650" s="206"/>
      <c r="AD3650" s="206"/>
      <c r="AE3650" s="109"/>
      <c r="AG3650" s="130">
        <f t="shared" si="5947"/>
        <v>15</v>
      </c>
      <c r="AH3650" s="90">
        <f t="shared" si="5948"/>
        <v>0</v>
      </c>
      <c r="AI3650" s="130">
        <f t="shared" si="5949"/>
        <v>0</v>
      </c>
      <c r="AJ3650" s="130">
        <f t="shared" si="5950"/>
        <v>0</v>
      </c>
      <c r="AK3650" s="130">
        <f t="shared" si="5951"/>
        <v>0</v>
      </c>
      <c r="AL3650" s="130">
        <f t="shared" si="5952"/>
        <v>0</v>
      </c>
      <c r="AM3650" s="359">
        <f t="shared" si="5953"/>
        <v>0</v>
      </c>
      <c r="AN3650" s="130">
        <f t="shared" si="5954"/>
        <v>0</v>
      </c>
      <c r="AO3650" s="130">
        <f t="shared" si="5955"/>
        <v>0</v>
      </c>
      <c r="AP3650" s="130">
        <f t="shared" si="5956"/>
        <v>0</v>
      </c>
      <c r="AQ3650" s="130">
        <f t="shared" si="5957"/>
        <v>0</v>
      </c>
      <c r="AR3650" s="359">
        <f t="shared" si="5958"/>
        <v>0</v>
      </c>
      <c r="AS3650" s="130">
        <f t="shared" si="5959"/>
        <v>0</v>
      </c>
      <c r="AT3650" s="130">
        <f t="shared" si="5960"/>
        <v>0</v>
      </c>
      <c r="AU3650" s="130">
        <f t="shared" si="5961"/>
        <v>0</v>
      </c>
      <c r="AV3650" s="130">
        <f t="shared" si="5962"/>
        <v>0</v>
      </c>
      <c r="AW3650" s="359">
        <f t="shared" si="5963"/>
        <v>0</v>
      </c>
      <c r="AX3650" s="130">
        <f t="shared" si="5964"/>
        <v>0</v>
      </c>
      <c r="AY3650" s="130">
        <f t="shared" si="5965"/>
        <v>0</v>
      </c>
      <c r="AZ3650" s="130">
        <f t="shared" si="5966"/>
        <v>0</v>
      </c>
      <c r="BA3650" s="130">
        <f t="shared" si="5967"/>
        <v>0</v>
      </c>
      <c r="BB3650" s="359">
        <f t="shared" si="5942"/>
        <v>0</v>
      </c>
      <c r="BC3650" s="130">
        <f t="shared" si="5968"/>
        <v>0</v>
      </c>
      <c r="BD3650" s="130">
        <f t="shared" si="5969"/>
        <v>0</v>
      </c>
      <c r="BE3650" s="130">
        <f t="shared" si="5970"/>
        <v>0</v>
      </c>
      <c r="BF3650" s="130">
        <f t="shared" si="5971"/>
        <v>0</v>
      </c>
      <c r="BG3650" s="359">
        <f t="shared" si="5943"/>
        <v>0</v>
      </c>
      <c r="BH3650" s="130">
        <f t="shared" si="5972"/>
        <v>0</v>
      </c>
      <c r="BI3650" s="130">
        <f t="shared" si="5973"/>
        <v>0</v>
      </c>
      <c r="BJ3650" s="130">
        <f t="shared" si="5974"/>
        <v>0</v>
      </c>
      <c r="BK3650" s="130">
        <f t="shared" si="5975"/>
        <v>0</v>
      </c>
      <c r="BL3650" s="359">
        <f t="shared" si="5944"/>
        <v>0</v>
      </c>
      <c r="BM3650" s="90">
        <f t="shared" si="5976"/>
        <v>0</v>
      </c>
      <c r="CO3650" s="186"/>
      <c r="CP3650" s="186"/>
      <c r="CQ3650" s="186"/>
      <c r="CR3650" s="186"/>
      <c r="CS3650" s="186"/>
      <c r="CT3650" s="186"/>
      <c r="CU3650" s="186"/>
      <c r="CV3650" s="186"/>
      <c r="CW3650" s="186"/>
      <c r="CX3650" s="186"/>
      <c r="CY3650" s="186"/>
      <c r="CZ3650" s="186"/>
      <c r="DA3650" s="186"/>
      <c r="DB3650" s="186"/>
    </row>
    <row r="3651" spans="1:106" ht="15" customHeight="1" x14ac:dyDescent="0.2">
      <c r="A3651" s="109"/>
      <c r="B3651" s="109"/>
      <c r="C3651" s="741"/>
      <c r="D3651" s="759"/>
      <c r="E3651" s="760"/>
      <c r="F3651" s="836"/>
      <c r="G3651" s="629" t="s">
        <v>578</v>
      </c>
      <c r="H3651" s="629"/>
      <c r="I3651" s="587" t="s">
        <v>579</v>
      </c>
      <c r="J3651" s="588"/>
      <c r="K3651" s="588"/>
      <c r="L3651" s="588"/>
      <c r="M3651" s="588"/>
      <c r="N3651" s="588"/>
      <c r="O3651" s="589"/>
      <c r="P3651" s="590"/>
      <c r="Q3651" s="591"/>
      <c r="R3651" s="590"/>
      <c r="S3651" s="591"/>
      <c r="T3651" s="590"/>
      <c r="U3651" s="591"/>
      <c r="V3651" s="206"/>
      <c r="W3651" s="206"/>
      <c r="X3651" s="206"/>
      <c r="Y3651" s="206"/>
      <c r="Z3651" s="206"/>
      <c r="AA3651" s="206"/>
      <c r="AB3651" s="206"/>
      <c r="AC3651" s="206"/>
      <c r="AD3651" s="206"/>
      <c r="AE3651" s="109"/>
      <c r="AG3651" s="130">
        <f t="shared" si="5947"/>
        <v>15</v>
      </c>
      <c r="AH3651" s="90">
        <f t="shared" si="5948"/>
        <v>0</v>
      </c>
      <c r="AI3651" s="130">
        <f t="shared" si="5949"/>
        <v>0</v>
      </c>
      <c r="AJ3651" s="130">
        <f t="shared" si="5950"/>
        <v>0</v>
      </c>
      <c r="AK3651" s="130">
        <f t="shared" si="5951"/>
        <v>0</v>
      </c>
      <c r="AL3651" s="130">
        <f t="shared" si="5952"/>
        <v>0</v>
      </c>
      <c r="AM3651" s="359">
        <f t="shared" si="5953"/>
        <v>0</v>
      </c>
      <c r="AN3651" s="130">
        <f t="shared" si="5954"/>
        <v>0</v>
      </c>
      <c r="AO3651" s="130">
        <f t="shared" si="5955"/>
        <v>0</v>
      </c>
      <c r="AP3651" s="130">
        <f t="shared" si="5956"/>
        <v>0</v>
      </c>
      <c r="AQ3651" s="130">
        <f t="shared" si="5957"/>
        <v>0</v>
      </c>
      <c r="AR3651" s="359">
        <f t="shared" si="5958"/>
        <v>0</v>
      </c>
      <c r="AS3651" s="130">
        <f t="shared" si="5959"/>
        <v>0</v>
      </c>
      <c r="AT3651" s="130">
        <f t="shared" si="5960"/>
        <v>0</v>
      </c>
      <c r="AU3651" s="130">
        <f t="shared" si="5961"/>
        <v>0</v>
      </c>
      <c r="AV3651" s="130">
        <f t="shared" si="5962"/>
        <v>0</v>
      </c>
      <c r="AW3651" s="359">
        <f t="shared" si="5963"/>
        <v>0</v>
      </c>
      <c r="AX3651" s="130">
        <f t="shared" si="5964"/>
        <v>0</v>
      </c>
      <c r="AY3651" s="130">
        <f t="shared" si="5965"/>
        <v>0</v>
      </c>
      <c r="AZ3651" s="130">
        <f t="shared" si="5966"/>
        <v>0</v>
      </c>
      <c r="BA3651" s="130">
        <f t="shared" si="5967"/>
        <v>0</v>
      </c>
      <c r="BB3651" s="359">
        <f t="shared" si="5942"/>
        <v>0</v>
      </c>
      <c r="BC3651" s="130">
        <f t="shared" si="5968"/>
        <v>0</v>
      </c>
      <c r="BD3651" s="130">
        <f t="shared" si="5969"/>
        <v>0</v>
      </c>
      <c r="BE3651" s="130">
        <f t="shared" si="5970"/>
        <v>0</v>
      </c>
      <c r="BF3651" s="130">
        <f t="shared" si="5971"/>
        <v>0</v>
      </c>
      <c r="BG3651" s="359">
        <f t="shared" si="5943"/>
        <v>0</v>
      </c>
      <c r="BH3651" s="130">
        <f t="shared" si="5972"/>
        <v>0</v>
      </c>
      <c r="BI3651" s="130">
        <f t="shared" si="5973"/>
        <v>0</v>
      </c>
      <c r="BJ3651" s="130">
        <f t="shared" si="5974"/>
        <v>0</v>
      </c>
      <c r="BK3651" s="130">
        <f t="shared" si="5975"/>
        <v>0</v>
      </c>
      <c r="BL3651" s="359">
        <f t="shared" si="5944"/>
        <v>0</v>
      </c>
      <c r="BM3651" s="90">
        <f t="shared" si="5976"/>
        <v>0</v>
      </c>
      <c r="BO3651" s="246" t="s">
        <v>2104</v>
      </c>
      <c r="BP3651" s="246" t="s">
        <v>2048</v>
      </c>
      <c r="BQ3651" s="246" t="s">
        <v>2049</v>
      </c>
      <c r="BR3651" s="246" t="s">
        <v>84</v>
      </c>
      <c r="BS3651" s="246" t="s">
        <v>2048</v>
      </c>
      <c r="BT3651" s="246" t="s">
        <v>2049</v>
      </c>
      <c r="BU3651" s="246" t="s">
        <v>84</v>
      </c>
      <c r="BV3651" s="246" t="s">
        <v>2048</v>
      </c>
      <c r="BW3651" s="246" t="s">
        <v>2049</v>
      </c>
      <c r="BX3651" s="246" t="s">
        <v>84</v>
      </c>
      <c r="BY3651" s="246" t="s">
        <v>2048</v>
      </c>
      <c r="BZ3651" s="246" t="s">
        <v>2049</v>
      </c>
      <c r="CO3651" s="186"/>
      <c r="CP3651" s="186"/>
      <c r="CQ3651" s="186"/>
      <c r="CR3651" s="186"/>
      <c r="CS3651" s="186"/>
      <c r="CT3651" s="186"/>
      <c r="CU3651" s="186"/>
      <c r="CV3651" s="186"/>
      <c r="CW3651" s="186"/>
      <c r="CX3651" s="186"/>
      <c r="CY3651" s="186"/>
      <c r="CZ3651" s="186"/>
      <c r="DA3651" s="186"/>
      <c r="DB3651" s="186"/>
    </row>
    <row r="3652" spans="1:106" ht="36" customHeight="1" x14ac:dyDescent="0.2">
      <c r="A3652" s="109"/>
      <c r="B3652" s="109"/>
      <c r="C3652" s="741"/>
      <c r="D3652" s="759"/>
      <c r="E3652" s="760"/>
      <c r="F3652" s="836"/>
      <c r="G3652" s="629" t="s">
        <v>580</v>
      </c>
      <c r="H3652" s="629"/>
      <c r="I3652" s="587" t="s">
        <v>581</v>
      </c>
      <c r="J3652" s="588"/>
      <c r="K3652" s="588"/>
      <c r="L3652" s="588"/>
      <c r="M3652" s="588"/>
      <c r="N3652" s="588"/>
      <c r="O3652" s="589"/>
      <c r="P3652" s="590"/>
      <c r="Q3652" s="591"/>
      <c r="R3652" s="590"/>
      <c r="S3652" s="591"/>
      <c r="T3652" s="590"/>
      <c r="U3652" s="591"/>
      <c r="V3652" s="206"/>
      <c r="W3652" s="206"/>
      <c r="X3652" s="206"/>
      <c r="Y3652" s="206"/>
      <c r="Z3652" s="206"/>
      <c r="AA3652" s="206"/>
      <c r="AB3652" s="206"/>
      <c r="AC3652" s="206"/>
      <c r="AD3652" s="206"/>
      <c r="AE3652" s="109"/>
      <c r="AG3652" s="178">
        <f t="shared" si="5947"/>
        <v>15</v>
      </c>
      <c r="AH3652" s="90">
        <f t="shared" si="5948"/>
        <v>0</v>
      </c>
      <c r="AI3652" s="178">
        <f t="shared" si="5949"/>
        <v>0</v>
      </c>
      <c r="AJ3652" s="178">
        <f t="shared" si="5950"/>
        <v>0</v>
      </c>
      <c r="AK3652" s="178">
        <f t="shared" si="5951"/>
        <v>0</v>
      </c>
      <c r="AL3652" s="130">
        <f t="shared" si="5952"/>
        <v>0</v>
      </c>
      <c r="AM3652" s="359">
        <f t="shared" si="5953"/>
        <v>0</v>
      </c>
      <c r="AN3652" s="178">
        <f t="shared" si="5954"/>
        <v>0</v>
      </c>
      <c r="AO3652" s="178">
        <f t="shared" si="5955"/>
        <v>0</v>
      </c>
      <c r="AP3652" s="178">
        <f t="shared" si="5956"/>
        <v>0</v>
      </c>
      <c r="AQ3652" s="178">
        <f t="shared" si="5957"/>
        <v>0</v>
      </c>
      <c r="AR3652" s="359">
        <f t="shared" si="5958"/>
        <v>0</v>
      </c>
      <c r="AS3652" s="178">
        <f t="shared" si="5959"/>
        <v>0</v>
      </c>
      <c r="AT3652" s="178">
        <f t="shared" si="5960"/>
        <v>0</v>
      </c>
      <c r="AU3652" s="178">
        <f t="shared" si="5961"/>
        <v>0</v>
      </c>
      <c r="AV3652" s="178">
        <f t="shared" si="5962"/>
        <v>0</v>
      </c>
      <c r="AW3652" s="359">
        <f t="shared" si="5963"/>
        <v>0</v>
      </c>
      <c r="AX3652" s="178">
        <f t="shared" si="5964"/>
        <v>0</v>
      </c>
      <c r="AY3652" s="178">
        <f t="shared" si="5965"/>
        <v>0</v>
      </c>
      <c r="AZ3652" s="178">
        <f t="shared" si="5966"/>
        <v>0</v>
      </c>
      <c r="BA3652" s="178">
        <f t="shared" si="5967"/>
        <v>0</v>
      </c>
      <c r="BB3652" s="359">
        <f t="shared" si="5942"/>
        <v>0</v>
      </c>
      <c r="BC3652" s="178">
        <f t="shared" si="5968"/>
        <v>0</v>
      </c>
      <c r="BD3652" s="178">
        <f t="shared" si="5969"/>
        <v>0</v>
      </c>
      <c r="BE3652" s="178">
        <f t="shared" si="5970"/>
        <v>0</v>
      </c>
      <c r="BF3652" s="178">
        <f t="shared" si="5971"/>
        <v>0</v>
      </c>
      <c r="BG3652" s="359">
        <f t="shared" si="5943"/>
        <v>0</v>
      </c>
      <c r="BH3652" s="178">
        <f t="shared" si="5972"/>
        <v>0</v>
      </c>
      <c r="BI3652" s="178">
        <f t="shared" si="5973"/>
        <v>0</v>
      </c>
      <c r="BJ3652" s="178">
        <f t="shared" si="5974"/>
        <v>0</v>
      </c>
      <c r="BK3652" s="178">
        <f t="shared" si="5975"/>
        <v>0</v>
      </c>
      <c r="BL3652" s="359">
        <f t="shared" si="5944"/>
        <v>0</v>
      </c>
      <c r="BM3652" s="186">
        <f t="shared" si="5976"/>
        <v>0</v>
      </c>
      <c r="BN3652" s="186" t="s">
        <v>2077</v>
      </c>
      <c r="BO3652" s="178">
        <f t="shared" ref="BO3652" si="6113">IF($AG$3546=$AH$3546,0,IF(
OR(
AND(BO3656=0,BO3655&gt;0),
AND(BO3656="NS",BO3654&gt;0),
AND(BO3656="NS",BO3654=0,BO3655=0)),1,
IF(OR(
AND(BO3655&gt;=2,BO3654&lt;BO3656),
AND(BO3656="NS",BO3654=0,BO3655&gt;0),
BO3656=BO3654,
AND(BO3656="NA",BO3655=0,BO3654=0,BO3653&gt;0)),0,1)))</f>
        <v>0</v>
      </c>
      <c r="BP3652" s="178">
        <f t="shared" ref="BP3652" si="6114">IF($AG$3546=$AH$3546,0,IF(
OR(
AND(BP3656=0,BP3655&gt;0),
AND(BP3656="NS",BP3654&gt;0),
AND(BP3656="NS",BP3654=0,BP3655=0)),1,
IF(OR(
AND(BP3655&gt;=2,BP3654&lt;BP3656),
AND(BP3656="NS",BP3654=0,BP3655&gt;0),
BP3656=BP3654,
AND(BP3656="NA",BP3655=0,BP3654=0,BP3653&gt;0)),0,1)))</f>
        <v>0</v>
      </c>
      <c r="BQ3652" s="178">
        <f t="shared" ref="BQ3652" si="6115">IF($AG$3546=$AH$3546,0,IF(
OR(
AND(BQ3656=0,BQ3655&gt;0),
AND(BQ3656="NS",BQ3654&gt;0),
AND(BQ3656="NS",BQ3654=0,BQ3655=0)),1,
IF(OR(
AND(BQ3655&gt;=2,BQ3654&lt;BQ3656),
AND(BQ3656="NS",BQ3654=0,BQ3655&gt;0),
BQ3656=BQ3654,
AND(BQ3656="NA",BQ3655=0,BQ3654=0,BQ3653&gt;0)),0,1)))</f>
        <v>0</v>
      </c>
      <c r="BR3652" s="178">
        <f t="shared" ref="BR3652" si="6116">IF($AG$3546=$AH$3546,0,IF(
OR(
AND(BR3656=0,BR3655&gt;0),
AND(BR3656="NS",BR3654&gt;0),
AND(BR3656="NS",BR3654=0,BR3655=0)),1,
IF(OR(
AND(BR3655&gt;=2,BR3654&lt;BR3656),
AND(BR3656="NS",BR3654=0,BR3655&gt;0),
BR3656=BR3654,
AND(BR3656="NA",BR3655=0,BR3654=0,BR3653&gt;0)),0,1)))</f>
        <v>0</v>
      </c>
      <c r="BS3652" s="178">
        <f t="shared" ref="BS3652" si="6117">IF($AG$3546=$AH$3546,0,IF(
OR(
AND(BS3656=0,BS3655&gt;0),
AND(BS3656="NS",BS3654&gt;0),
AND(BS3656="NS",BS3654=0,BS3655=0)),1,
IF(OR(
AND(BS3655&gt;=2,BS3654&lt;BS3656),
AND(BS3656="NS",BS3654=0,BS3655&gt;0),
BS3656=BS3654,
AND(BS3656="NA",BS3655=0,BS3654=0,BS3653&gt;0)),0,1)))</f>
        <v>0</v>
      </c>
      <c r="BT3652" s="178">
        <f t="shared" ref="BT3652" si="6118">IF($AG$3546=$AH$3546,0,IF(
OR(
AND(BT3656=0,BT3655&gt;0),
AND(BT3656="NS",BT3654&gt;0),
AND(BT3656="NS",BT3654=0,BT3655=0)),1,
IF(OR(
AND(BT3655&gt;=2,BT3654&lt;BT3656),
AND(BT3656="NS",BT3654=0,BT3655&gt;0),
BT3656=BT3654,
AND(BT3656="NA",BT3655=0,BT3654=0,BT3653&gt;0)),0,1)))</f>
        <v>0</v>
      </c>
      <c r="BU3652" s="178">
        <f t="shared" ref="BU3652" si="6119">IF($AG$3546=$AH$3546,0,IF(
OR(
AND(BU3656=0,BU3655&gt;0),
AND(BU3656="NS",BU3654&gt;0),
AND(BU3656="NS",BU3654=0,BU3655=0)),1,
IF(OR(
AND(BU3655&gt;=2,BU3654&lt;BU3656),
AND(BU3656="NS",BU3654=0,BU3655&gt;0),
BU3656=BU3654,
AND(BU3656="NA",BU3655=0,BU3654=0,BU3653&gt;0)),0,1)))</f>
        <v>0</v>
      </c>
      <c r="BV3652" s="178">
        <f t="shared" ref="BV3652" si="6120">IF($AG$3546=$AH$3546,0,IF(
OR(
AND(BV3656=0,BV3655&gt;0),
AND(BV3656="NS",BV3654&gt;0),
AND(BV3656="NS",BV3654=0,BV3655=0)),1,
IF(OR(
AND(BV3655&gt;=2,BV3654&lt;BV3656),
AND(BV3656="NS",BV3654=0,BV3655&gt;0),
BV3656=BV3654,
AND(BV3656="NA",BV3655=0,BV3654=0,BV3653&gt;0)),0,1)))</f>
        <v>0</v>
      </c>
      <c r="BW3652" s="178">
        <f t="shared" ref="BW3652" si="6121">IF($AG$3546=$AH$3546,0,IF(
OR(
AND(BW3656=0,BW3655&gt;0),
AND(BW3656="NS",BW3654&gt;0),
AND(BW3656="NS",BW3654=0,BW3655=0)),1,
IF(OR(
AND(BW3655&gt;=2,BW3654&lt;BW3656),
AND(BW3656="NS",BW3654=0,BW3655&gt;0),
BW3656=BW3654,
AND(BW3656="NA",BW3655=0,BW3654=0,BW3653&gt;0)),0,1)))</f>
        <v>0</v>
      </c>
      <c r="BX3652" s="178">
        <f t="shared" ref="BX3652" si="6122">IF($AG$3546=$AH$3546,0,IF(
OR(
AND(BX3656=0,BX3655&gt;0),
AND(BX3656="NS",BX3654&gt;0),
AND(BX3656="NS",BX3654=0,BX3655=0)),1,
IF(OR(
AND(BX3655&gt;=2,BX3654&lt;BX3656),
AND(BX3656="NS",BX3654=0,BX3655&gt;0),
BX3656=BX3654,
AND(BX3656="NA",BX3655=0,BX3654=0,BX3653&gt;0)),0,1)))</f>
        <v>0</v>
      </c>
      <c r="BY3652" s="178">
        <f t="shared" ref="BY3652" si="6123">IF($AG$3546=$AH$3546,0,IF(
OR(
AND(BY3656=0,BY3655&gt;0),
AND(BY3656="NS",BY3654&gt;0),
AND(BY3656="NS",BY3654=0,BY3655=0)),1,
IF(OR(
AND(BY3655&gt;=2,BY3654&lt;BY3656),
AND(BY3656="NS",BY3654=0,BY3655&gt;0),
BY3656=BY3654,
AND(BY3656="NA",BY3655=0,BY3654=0,BY3653&gt;0)),0,1)))</f>
        <v>0</v>
      </c>
      <c r="BZ3652" s="178">
        <f t="shared" ref="BZ3652" si="6124">IF($AG$3546=$AH$3546,0,IF(
OR(
AND(BZ3656=0,BZ3655&gt;0),
AND(BZ3656="NS",BZ3654&gt;0),
AND(BZ3656="NS",BZ3654=0,BZ3655=0)),1,
IF(OR(
AND(BZ3655&gt;=2,BZ3654&lt;BZ3656),
AND(BZ3656="NS",BZ3654=0,BZ3655&gt;0),
BZ3656=BZ3654,
AND(BZ3656="NA",BZ3655=0,BZ3654=0,BZ3653&gt;0)),0,1)))</f>
        <v>0</v>
      </c>
      <c r="CA3652" s="186">
        <f>SUM(BO3652:BZ3652)</f>
        <v>0</v>
      </c>
      <c r="CO3652" s="186"/>
      <c r="CP3652" s="186"/>
      <c r="CQ3652" s="186"/>
      <c r="CR3652" s="186"/>
      <c r="CS3652" s="186"/>
      <c r="CT3652" s="186"/>
      <c r="CU3652" s="186"/>
      <c r="CV3652" s="186"/>
      <c r="CW3652" s="186"/>
      <c r="CX3652" s="186"/>
      <c r="CY3652" s="186"/>
      <c r="CZ3652" s="186"/>
      <c r="DA3652" s="186"/>
      <c r="DB3652" s="186"/>
    </row>
    <row r="3653" spans="1:106" ht="15" customHeight="1" x14ac:dyDescent="0.2">
      <c r="A3653" s="109"/>
      <c r="B3653" s="109"/>
      <c r="C3653" s="741"/>
      <c r="D3653" s="759"/>
      <c r="E3653" s="760"/>
      <c r="F3653" s="836"/>
      <c r="G3653" s="630" t="s">
        <v>587</v>
      </c>
      <c r="H3653" s="630"/>
      <c r="I3653" s="165"/>
      <c r="J3653" s="625" t="s">
        <v>582</v>
      </c>
      <c r="K3653" s="625"/>
      <c r="L3653" s="625"/>
      <c r="M3653" s="625"/>
      <c r="N3653" s="625"/>
      <c r="O3653" s="626"/>
      <c r="P3653" s="590"/>
      <c r="Q3653" s="591"/>
      <c r="R3653" s="590"/>
      <c r="S3653" s="591"/>
      <c r="T3653" s="590"/>
      <c r="U3653" s="591"/>
      <c r="V3653" s="206"/>
      <c r="W3653" s="206"/>
      <c r="X3653" s="206"/>
      <c r="Y3653" s="206"/>
      <c r="Z3653" s="206"/>
      <c r="AA3653" s="206"/>
      <c r="AB3653" s="206"/>
      <c r="AC3653" s="206"/>
      <c r="AD3653" s="206"/>
      <c r="AE3653" s="109"/>
      <c r="AG3653" s="130">
        <f t="shared" si="5947"/>
        <v>15</v>
      </c>
      <c r="AH3653" s="90">
        <f t="shared" si="5948"/>
        <v>0</v>
      </c>
      <c r="AI3653" s="130">
        <f t="shared" si="5949"/>
        <v>0</v>
      </c>
      <c r="AJ3653" s="130">
        <f t="shared" si="5950"/>
        <v>0</v>
      </c>
      <c r="AK3653" s="130">
        <f t="shared" si="5951"/>
        <v>0</v>
      </c>
      <c r="AL3653" s="130">
        <f t="shared" si="5952"/>
        <v>0</v>
      </c>
      <c r="AM3653" s="359">
        <f t="shared" si="5953"/>
        <v>0</v>
      </c>
      <c r="AN3653" s="130">
        <f t="shared" si="5954"/>
        <v>0</v>
      </c>
      <c r="AO3653" s="130">
        <f t="shared" si="5955"/>
        <v>0</v>
      </c>
      <c r="AP3653" s="130">
        <f t="shared" si="5956"/>
        <v>0</v>
      </c>
      <c r="AQ3653" s="130">
        <f t="shared" si="5957"/>
        <v>0</v>
      </c>
      <c r="AR3653" s="359">
        <f t="shared" si="5958"/>
        <v>0</v>
      </c>
      <c r="AS3653" s="130">
        <f t="shared" si="5959"/>
        <v>0</v>
      </c>
      <c r="AT3653" s="130">
        <f t="shared" si="5960"/>
        <v>0</v>
      </c>
      <c r="AU3653" s="130">
        <f t="shared" si="5961"/>
        <v>0</v>
      </c>
      <c r="AV3653" s="130">
        <f t="shared" si="5962"/>
        <v>0</v>
      </c>
      <c r="AW3653" s="359">
        <f t="shared" si="5963"/>
        <v>0</v>
      </c>
      <c r="AX3653" s="130">
        <f t="shared" si="5964"/>
        <v>0</v>
      </c>
      <c r="AY3653" s="130">
        <f t="shared" si="5965"/>
        <v>0</v>
      </c>
      <c r="AZ3653" s="130">
        <f t="shared" si="5966"/>
        <v>0</v>
      </c>
      <c r="BA3653" s="130">
        <f t="shared" si="5967"/>
        <v>0</v>
      </c>
      <c r="BB3653" s="359">
        <f t="shared" si="5942"/>
        <v>0</v>
      </c>
      <c r="BC3653" s="130">
        <f t="shared" si="5968"/>
        <v>0</v>
      </c>
      <c r="BD3653" s="130">
        <f t="shared" si="5969"/>
        <v>0</v>
      </c>
      <c r="BE3653" s="130">
        <f t="shared" si="5970"/>
        <v>0</v>
      </c>
      <c r="BF3653" s="130">
        <f t="shared" si="5971"/>
        <v>0</v>
      </c>
      <c r="BG3653" s="359">
        <f t="shared" si="5943"/>
        <v>0</v>
      </c>
      <c r="BH3653" s="130">
        <f t="shared" si="5972"/>
        <v>0</v>
      </c>
      <c r="BI3653" s="130">
        <f t="shared" si="5973"/>
        <v>0</v>
      </c>
      <c r="BJ3653" s="130">
        <f t="shared" si="5974"/>
        <v>0</v>
      </c>
      <c r="BK3653" s="130">
        <f t="shared" si="5975"/>
        <v>0</v>
      </c>
      <c r="BL3653" s="359">
        <f t="shared" si="5944"/>
        <v>0</v>
      </c>
      <c r="BM3653" s="90">
        <f t="shared" si="5976"/>
        <v>0</v>
      </c>
      <c r="BN3653" s="90" t="s">
        <v>2058</v>
      </c>
      <c r="BO3653" s="90">
        <f>COUNTIF(P3653:Q3657,"NA")</f>
        <v>0</v>
      </c>
      <c r="BP3653" s="90">
        <f>COUNTIF(R3653:S3657,"NA")</f>
        <v>0</v>
      </c>
      <c r="BQ3653" s="90">
        <f>COUNTIF(T3653:U3657,"NA")</f>
        <v>0</v>
      </c>
      <c r="BR3653" s="90">
        <f>COUNTIF(V3653:V3657,"NA")</f>
        <v>0</v>
      </c>
      <c r="BS3653" s="90">
        <f>COUNTIF(W3653:W3657,"NA")</f>
        <v>0</v>
      </c>
      <c r="BT3653" s="90">
        <f>COUNTIF(X3653:X3657,"NA")</f>
        <v>0</v>
      </c>
      <c r="BU3653" s="90">
        <f t="shared" ref="BU3653" si="6125">COUNTIF(Y3653:Y3657,"NA")</f>
        <v>0</v>
      </c>
      <c r="BV3653" s="90">
        <f t="shared" ref="BV3653" si="6126">COUNTIF(Z3653:Z3657,"NA")</f>
        <v>0</v>
      </c>
      <c r="BW3653" s="90">
        <f t="shared" ref="BW3653" si="6127">COUNTIF(AA3653:AA3657,"NA")</f>
        <v>0</v>
      </c>
      <c r="BX3653" s="90">
        <f t="shared" ref="BX3653" si="6128">COUNTIF(AB3653:AB3657,"NA")</f>
        <v>0</v>
      </c>
      <c r="BY3653" s="90">
        <f t="shared" ref="BY3653" si="6129">COUNTIF(AC3653:AC3657,"NA")</f>
        <v>0</v>
      </c>
      <c r="BZ3653" s="90">
        <f t="shared" ref="BZ3653" si="6130">COUNTIF(AD3653:AD3657,"NA")</f>
        <v>0</v>
      </c>
      <c r="CO3653" s="186"/>
      <c r="CP3653" s="186"/>
      <c r="CQ3653" s="186"/>
      <c r="CR3653" s="186"/>
      <c r="CS3653" s="186"/>
      <c r="CT3653" s="186"/>
      <c r="CU3653" s="186"/>
      <c r="CV3653" s="186"/>
      <c r="CW3653" s="186"/>
      <c r="CX3653" s="186"/>
      <c r="CY3653" s="186"/>
      <c r="CZ3653" s="186"/>
      <c r="DA3653" s="186"/>
      <c r="DB3653" s="186"/>
    </row>
    <row r="3654" spans="1:106" ht="24" customHeight="1" x14ac:dyDescent="0.2">
      <c r="A3654" s="109"/>
      <c r="B3654" s="109"/>
      <c r="C3654" s="741"/>
      <c r="D3654" s="759"/>
      <c r="E3654" s="760"/>
      <c r="F3654" s="836"/>
      <c r="G3654" s="630" t="s">
        <v>588</v>
      </c>
      <c r="H3654" s="630"/>
      <c r="I3654" s="165"/>
      <c r="J3654" s="625" t="s">
        <v>583</v>
      </c>
      <c r="K3654" s="625"/>
      <c r="L3654" s="625"/>
      <c r="M3654" s="625"/>
      <c r="N3654" s="625"/>
      <c r="O3654" s="626"/>
      <c r="P3654" s="590"/>
      <c r="Q3654" s="591"/>
      <c r="R3654" s="590"/>
      <c r="S3654" s="591"/>
      <c r="T3654" s="590"/>
      <c r="U3654" s="591"/>
      <c r="V3654" s="206"/>
      <c r="W3654" s="206"/>
      <c r="X3654" s="206"/>
      <c r="Y3654" s="206"/>
      <c r="Z3654" s="206"/>
      <c r="AA3654" s="206"/>
      <c r="AB3654" s="206"/>
      <c r="AC3654" s="206"/>
      <c r="AD3654" s="206"/>
      <c r="AE3654" s="109"/>
      <c r="AG3654" s="130">
        <f t="shared" si="5947"/>
        <v>15</v>
      </c>
      <c r="AH3654" s="90">
        <f t="shared" si="5948"/>
        <v>0</v>
      </c>
      <c r="AI3654" s="130">
        <f t="shared" si="5949"/>
        <v>0</v>
      </c>
      <c r="AJ3654" s="130">
        <f t="shared" si="5950"/>
        <v>0</v>
      </c>
      <c r="AK3654" s="130">
        <f t="shared" si="5951"/>
        <v>0</v>
      </c>
      <c r="AL3654" s="130">
        <f t="shared" si="5952"/>
        <v>0</v>
      </c>
      <c r="AM3654" s="359">
        <f t="shared" si="5953"/>
        <v>0</v>
      </c>
      <c r="AN3654" s="130">
        <f t="shared" si="5954"/>
        <v>0</v>
      </c>
      <c r="AO3654" s="130">
        <f t="shared" si="5955"/>
        <v>0</v>
      </c>
      <c r="AP3654" s="130">
        <f t="shared" si="5956"/>
        <v>0</v>
      </c>
      <c r="AQ3654" s="130">
        <f t="shared" si="5957"/>
        <v>0</v>
      </c>
      <c r="AR3654" s="359">
        <f t="shared" si="5958"/>
        <v>0</v>
      </c>
      <c r="AS3654" s="130">
        <f t="shared" si="5959"/>
        <v>0</v>
      </c>
      <c r="AT3654" s="130">
        <f t="shared" si="5960"/>
        <v>0</v>
      </c>
      <c r="AU3654" s="130">
        <f t="shared" si="5961"/>
        <v>0</v>
      </c>
      <c r="AV3654" s="130">
        <f t="shared" si="5962"/>
        <v>0</v>
      </c>
      <c r="AW3654" s="359">
        <f t="shared" si="5963"/>
        <v>0</v>
      </c>
      <c r="AX3654" s="130">
        <f t="shared" si="5964"/>
        <v>0</v>
      </c>
      <c r="AY3654" s="130">
        <f t="shared" si="5965"/>
        <v>0</v>
      </c>
      <c r="AZ3654" s="130">
        <f t="shared" si="5966"/>
        <v>0</v>
      </c>
      <c r="BA3654" s="130">
        <f t="shared" si="5967"/>
        <v>0</v>
      </c>
      <c r="BB3654" s="359">
        <f t="shared" si="5942"/>
        <v>0</v>
      </c>
      <c r="BC3654" s="130">
        <f t="shared" si="5968"/>
        <v>0</v>
      </c>
      <c r="BD3654" s="130">
        <f t="shared" si="5969"/>
        <v>0</v>
      </c>
      <c r="BE3654" s="130">
        <f t="shared" si="5970"/>
        <v>0</v>
      </c>
      <c r="BF3654" s="130">
        <f t="shared" si="5971"/>
        <v>0</v>
      </c>
      <c r="BG3654" s="359">
        <f t="shared" si="5943"/>
        <v>0</v>
      </c>
      <c r="BH3654" s="130">
        <f t="shared" si="5972"/>
        <v>0</v>
      </c>
      <c r="BI3654" s="130">
        <f t="shared" si="5973"/>
        <v>0</v>
      </c>
      <c r="BJ3654" s="130">
        <f t="shared" si="5974"/>
        <v>0</v>
      </c>
      <c r="BK3654" s="130">
        <f t="shared" si="5975"/>
        <v>0</v>
      </c>
      <c r="BL3654" s="359">
        <f t="shared" si="5944"/>
        <v>0</v>
      </c>
      <c r="BM3654" s="90">
        <f t="shared" si="5976"/>
        <v>0</v>
      </c>
      <c r="BN3654" s="90" t="s">
        <v>2078</v>
      </c>
      <c r="BO3654" s="90">
        <f>SUM(P3653:Q3657)</f>
        <v>0</v>
      </c>
      <c r="BP3654" s="90">
        <f>SUM(R3653:S3657)</f>
        <v>0</v>
      </c>
      <c r="BQ3654" s="90">
        <f>SUM(T3653:U3657)</f>
        <v>0</v>
      </c>
      <c r="BR3654" s="90">
        <f>SUM(V3653:V3657)</f>
        <v>0</v>
      </c>
      <c r="BS3654" s="90">
        <f>SUM(W3653:W3657)</f>
        <v>0</v>
      </c>
      <c r="BT3654" s="90">
        <f>SUM(X3653:X3657)</f>
        <v>0</v>
      </c>
      <c r="BU3654" s="90">
        <f t="shared" ref="BU3654" si="6131">SUM(Y3653:Y3657)</f>
        <v>0</v>
      </c>
      <c r="BV3654" s="90">
        <f t="shared" ref="BV3654" si="6132">SUM(Z3653:Z3657)</f>
        <v>0</v>
      </c>
      <c r="BW3654" s="90">
        <f t="shared" ref="BW3654" si="6133">SUM(AA3653:AA3657)</f>
        <v>0</v>
      </c>
      <c r="BX3654" s="90">
        <f t="shared" ref="BX3654" si="6134">SUM(AB3653:AB3657)</f>
        <v>0</v>
      </c>
      <c r="BY3654" s="90">
        <f t="shared" ref="BY3654" si="6135">SUM(AC3653:AC3657)</f>
        <v>0</v>
      </c>
      <c r="BZ3654" s="90">
        <f t="shared" ref="BZ3654" si="6136">SUM(AD3653:AD3657)</f>
        <v>0</v>
      </c>
      <c r="CO3654" s="186"/>
      <c r="CP3654" s="186"/>
      <c r="CQ3654" s="186"/>
      <c r="CR3654" s="186"/>
      <c r="CS3654" s="186"/>
      <c r="CT3654" s="186"/>
      <c r="CU3654" s="186"/>
      <c r="CV3654" s="186"/>
      <c r="CW3654" s="186"/>
      <c r="CX3654" s="186"/>
      <c r="CY3654" s="186"/>
      <c r="CZ3654" s="186"/>
      <c r="DA3654" s="186"/>
      <c r="DB3654" s="186"/>
    </row>
    <row r="3655" spans="1:106" ht="15" customHeight="1" x14ac:dyDescent="0.2">
      <c r="A3655" s="109"/>
      <c r="B3655" s="109"/>
      <c r="C3655" s="741"/>
      <c r="D3655" s="759"/>
      <c r="E3655" s="760"/>
      <c r="F3655" s="836"/>
      <c r="G3655" s="630" t="s">
        <v>589</v>
      </c>
      <c r="H3655" s="630"/>
      <c r="I3655" s="165"/>
      <c r="J3655" s="625" t="s">
        <v>584</v>
      </c>
      <c r="K3655" s="625"/>
      <c r="L3655" s="625"/>
      <c r="M3655" s="625"/>
      <c r="N3655" s="625"/>
      <c r="O3655" s="626"/>
      <c r="P3655" s="590"/>
      <c r="Q3655" s="591"/>
      <c r="R3655" s="590"/>
      <c r="S3655" s="591"/>
      <c r="T3655" s="590"/>
      <c r="U3655" s="591"/>
      <c r="V3655" s="206"/>
      <c r="W3655" s="206"/>
      <c r="X3655" s="206"/>
      <c r="Y3655" s="206"/>
      <c r="Z3655" s="206"/>
      <c r="AA3655" s="206"/>
      <c r="AB3655" s="206"/>
      <c r="AC3655" s="206"/>
      <c r="AD3655" s="206"/>
      <c r="AE3655" s="109"/>
      <c r="AG3655" s="130">
        <f t="shared" si="5947"/>
        <v>15</v>
      </c>
      <c r="AH3655" s="90">
        <f t="shared" si="5948"/>
        <v>0</v>
      </c>
      <c r="AI3655" s="130">
        <f t="shared" si="5949"/>
        <v>0</v>
      </c>
      <c r="AJ3655" s="130">
        <f t="shared" si="5950"/>
        <v>0</v>
      </c>
      <c r="AK3655" s="130">
        <f t="shared" si="5951"/>
        <v>0</v>
      </c>
      <c r="AL3655" s="130">
        <f t="shared" si="5952"/>
        <v>0</v>
      </c>
      <c r="AM3655" s="359">
        <f t="shared" si="5953"/>
        <v>0</v>
      </c>
      <c r="AN3655" s="130">
        <f t="shared" si="5954"/>
        <v>0</v>
      </c>
      <c r="AO3655" s="130">
        <f t="shared" si="5955"/>
        <v>0</v>
      </c>
      <c r="AP3655" s="130">
        <f t="shared" si="5956"/>
        <v>0</v>
      </c>
      <c r="AQ3655" s="130">
        <f t="shared" si="5957"/>
        <v>0</v>
      </c>
      <c r="AR3655" s="359">
        <f t="shared" si="5958"/>
        <v>0</v>
      </c>
      <c r="AS3655" s="130">
        <f t="shared" si="5959"/>
        <v>0</v>
      </c>
      <c r="AT3655" s="130">
        <f t="shared" si="5960"/>
        <v>0</v>
      </c>
      <c r="AU3655" s="130">
        <f t="shared" si="5961"/>
        <v>0</v>
      </c>
      <c r="AV3655" s="130">
        <f t="shared" si="5962"/>
        <v>0</v>
      </c>
      <c r="AW3655" s="359">
        <f t="shared" si="5963"/>
        <v>0</v>
      </c>
      <c r="AX3655" s="130">
        <f t="shared" si="5964"/>
        <v>0</v>
      </c>
      <c r="AY3655" s="130">
        <f t="shared" si="5965"/>
        <v>0</v>
      </c>
      <c r="AZ3655" s="130">
        <f t="shared" si="5966"/>
        <v>0</v>
      </c>
      <c r="BA3655" s="130">
        <f t="shared" si="5967"/>
        <v>0</v>
      </c>
      <c r="BB3655" s="359">
        <f t="shared" si="5942"/>
        <v>0</v>
      </c>
      <c r="BC3655" s="130">
        <f t="shared" si="5968"/>
        <v>0</v>
      </c>
      <c r="BD3655" s="130">
        <f t="shared" si="5969"/>
        <v>0</v>
      </c>
      <c r="BE3655" s="130">
        <f t="shared" si="5970"/>
        <v>0</v>
      </c>
      <c r="BF3655" s="130">
        <f t="shared" si="5971"/>
        <v>0</v>
      </c>
      <c r="BG3655" s="359">
        <f t="shared" si="5943"/>
        <v>0</v>
      </c>
      <c r="BH3655" s="130">
        <f t="shared" si="5972"/>
        <v>0</v>
      </c>
      <c r="BI3655" s="130">
        <f t="shared" si="5973"/>
        <v>0</v>
      </c>
      <c r="BJ3655" s="130">
        <f t="shared" si="5974"/>
        <v>0</v>
      </c>
      <c r="BK3655" s="130">
        <f t="shared" si="5975"/>
        <v>0</v>
      </c>
      <c r="BL3655" s="359">
        <f t="shared" si="5944"/>
        <v>0</v>
      </c>
      <c r="BM3655" s="90">
        <f t="shared" si="5976"/>
        <v>0</v>
      </c>
      <c r="BN3655" s="90" t="s">
        <v>2029</v>
      </c>
      <c r="BO3655" s="90">
        <f>COUNTIF(P3653:Q3657,"NS")</f>
        <v>0</v>
      </c>
      <c r="BP3655" s="90">
        <f>COUNTIF(R3653:S3657,"NS")</f>
        <v>0</v>
      </c>
      <c r="BQ3655" s="90">
        <f>COUNTIF(T3653:U3657,"NS")</f>
        <v>0</v>
      </c>
      <c r="BR3655" s="90">
        <f>COUNTIF(V3653:V3657,"NS")</f>
        <v>0</v>
      </c>
      <c r="BS3655" s="90">
        <f>COUNTIF(W3653:W3657,"NS")</f>
        <v>0</v>
      </c>
      <c r="BT3655" s="90">
        <f>COUNTIF(X3653:X3657,"NS")</f>
        <v>0</v>
      </c>
      <c r="BU3655" s="90">
        <f t="shared" ref="BU3655" si="6137">COUNTIF(Y3653:Y3657,"NS")</f>
        <v>0</v>
      </c>
      <c r="BV3655" s="90">
        <f t="shared" ref="BV3655" si="6138">COUNTIF(Z3653:Z3657,"NS")</f>
        <v>0</v>
      </c>
      <c r="BW3655" s="90">
        <f t="shared" ref="BW3655" si="6139">COUNTIF(AA3653:AA3657,"NS")</f>
        <v>0</v>
      </c>
      <c r="BX3655" s="90">
        <f t="shared" ref="BX3655" si="6140">COUNTIF(AB3653:AB3657,"NS")</f>
        <v>0</v>
      </c>
      <c r="BY3655" s="90">
        <f t="shared" ref="BY3655" si="6141">COUNTIF(AC3653:AC3657,"NS")</f>
        <v>0</v>
      </c>
      <c r="BZ3655" s="90">
        <f t="shared" ref="BZ3655" si="6142">COUNTIF(AD3653:AD3657,"NS")</f>
        <v>0</v>
      </c>
      <c r="CO3655" s="186"/>
      <c r="CP3655" s="186"/>
      <c r="CQ3655" s="186"/>
      <c r="CR3655" s="186"/>
      <c r="CS3655" s="186"/>
      <c r="CT3655" s="186"/>
      <c r="CU3655" s="186"/>
      <c r="CV3655" s="186"/>
      <c r="CW3655" s="186"/>
      <c r="CX3655" s="186"/>
      <c r="CY3655" s="186"/>
      <c r="CZ3655" s="186"/>
      <c r="DA3655" s="186"/>
      <c r="DB3655" s="186"/>
    </row>
    <row r="3656" spans="1:106" ht="36" customHeight="1" x14ac:dyDescent="0.2">
      <c r="A3656" s="109"/>
      <c r="B3656" s="109"/>
      <c r="C3656" s="741"/>
      <c r="D3656" s="759"/>
      <c r="E3656" s="760"/>
      <c r="F3656" s="836"/>
      <c r="G3656" s="630" t="s">
        <v>590</v>
      </c>
      <c r="H3656" s="630"/>
      <c r="I3656" s="165"/>
      <c r="J3656" s="625" t="s">
        <v>585</v>
      </c>
      <c r="K3656" s="625"/>
      <c r="L3656" s="625"/>
      <c r="M3656" s="625"/>
      <c r="N3656" s="625"/>
      <c r="O3656" s="626"/>
      <c r="P3656" s="590"/>
      <c r="Q3656" s="591"/>
      <c r="R3656" s="590"/>
      <c r="S3656" s="591"/>
      <c r="T3656" s="590"/>
      <c r="U3656" s="591"/>
      <c r="V3656" s="206"/>
      <c r="W3656" s="206"/>
      <c r="X3656" s="206"/>
      <c r="Y3656" s="206"/>
      <c r="Z3656" s="206"/>
      <c r="AA3656" s="206"/>
      <c r="AB3656" s="206"/>
      <c r="AC3656" s="206"/>
      <c r="AD3656" s="206"/>
      <c r="AE3656" s="109"/>
      <c r="AG3656" s="130">
        <f t="shared" si="5947"/>
        <v>15</v>
      </c>
      <c r="AH3656" s="90">
        <f t="shared" si="5948"/>
        <v>0</v>
      </c>
      <c r="AI3656" s="130">
        <f t="shared" si="5949"/>
        <v>0</v>
      </c>
      <c r="AJ3656" s="130">
        <f t="shared" si="5950"/>
        <v>0</v>
      </c>
      <c r="AK3656" s="130">
        <f t="shared" si="5951"/>
        <v>0</v>
      </c>
      <c r="AL3656" s="130">
        <f t="shared" si="5952"/>
        <v>0</v>
      </c>
      <c r="AM3656" s="359">
        <f t="shared" si="5953"/>
        <v>0</v>
      </c>
      <c r="AN3656" s="130">
        <f t="shared" si="5954"/>
        <v>0</v>
      </c>
      <c r="AO3656" s="130">
        <f t="shared" si="5955"/>
        <v>0</v>
      </c>
      <c r="AP3656" s="130">
        <f t="shared" si="5956"/>
        <v>0</v>
      </c>
      <c r="AQ3656" s="130">
        <f t="shared" si="5957"/>
        <v>0</v>
      </c>
      <c r="AR3656" s="359">
        <f t="shared" si="5958"/>
        <v>0</v>
      </c>
      <c r="AS3656" s="130">
        <f t="shared" si="5959"/>
        <v>0</v>
      </c>
      <c r="AT3656" s="130">
        <f t="shared" si="5960"/>
        <v>0</v>
      </c>
      <c r="AU3656" s="130">
        <f t="shared" si="5961"/>
        <v>0</v>
      </c>
      <c r="AV3656" s="130">
        <f t="shared" si="5962"/>
        <v>0</v>
      </c>
      <c r="AW3656" s="359">
        <f t="shared" si="5963"/>
        <v>0</v>
      </c>
      <c r="AX3656" s="130">
        <f t="shared" si="5964"/>
        <v>0</v>
      </c>
      <c r="AY3656" s="130">
        <f t="shared" si="5965"/>
        <v>0</v>
      </c>
      <c r="AZ3656" s="130">
        <f t="shared" si="5966"/>
        <v>0</v>
      </c>
      <c r="BA3656" s="130">
        <f t="shared" si="5967"/>
        <v>0</v>
      </c>
      <c r="BB3656" s="359">
        <f t="shared" si="5942"/>
        <v>0</v>
      </c>
      <c r="BC3656" s="130">
        <f t="shared" si="5968"/>
        <v>0</v>
      </c>
      <c r="BD3656" s="130">
        <f t="shared" si="5969"/>
        <v>0</v>
      </c>
      <c r="BE3656" s="130">
        <f t="shared" si="5970"/>
        <v>0</v>
      </c>
      <c r="BF3656" s="130">
        <f t="shared" si="5971"/>
        <v>0</v>
      </c>
      <c r="BG3656" s="359">
        <f t="shared" si="5943"/>
        <v>0</v>
      </c>
      <c r="BH3656" s="130">
        <f t="shared" si="5972"/>
        <v>0</v>
      </c>
      <c r="BI3656" s="130">
        <f t="shared" si="5973"/>
        <v>0</v>
      </c>
      <c r="BJ3656" s="130">
        <f t="shared" si="5974"/>
        <v>0</v>
      </c>
      <c r="BK3656" s="130">
        <f t="shared" si="5975"/>
        <v>0</v>
      </c>
      <c r="BL3656" s="359">
        <f t="shared" si="5944"/>
        <v>0</v>
      </c>
      <c r="BM3656" s="90">
        <f t="shared" si="5976"/>
        <v>0</v>
      </c>
      <c r="BN3656" s="90" t="s">
        <v>2104</v>
      </c>
      <c r="BO3656" s="90">
        <f>P3652</f>
        <v>0</v>
      </c>
      <c r="BP3656" s="90">
        <f>R3652</f>
        <v>0</v>
      </c>
      <c r="BQ3656" s="90">
        <f>T3652</f>
        <v>0</v>
      </c>
      <c r="BR3656" s="90">
        <f>V3652</f>
        <v>0</v>
      </c>
      <c r="BS3656" s="90">
        <f t="shared" ref="BS3656" si="6143">W3652</f>
        <v>0</v>
      </c>
      <c r="BT3656" s="90">
        <f t="shared" ref="BT3656:BY3656" si="6144">X3652</f>
        <v>0</v>
      </c>
      <c r="BU3656" s="90">
        <f t="shared" si="6144"/>
        <v>0</v>
      </c>
      <c r="BV3656" s="90">
        <f t="shared" si="6144"/>
        <v>0</v>
      </c>
      <c r="BW3656" s="90">
        <f t="shared" si="6144"/>
        <v>0</v>
      </c>
      <c r="BX3656" s="90">
        <f t="shared" si="6144"/>
        <v>0</v>
      </c>
      <c r="BY3656" s="90">
        <f t="shared" si="6144"/>
        <v>0</v>
      </c>
      <c r="BZ3656" s="90">
        <f t="shared" ref="BZ3656" si="6145">AD3652</f>
        <v>0</v>
      </c>
      <c r="CO3656" s="186"/>
      <c r="CP3656" s="186"/>
      <c r="CQ3656" s="186"/>
      <c r="CR3656" s="186"/>
      <c r="CS3656" s="186"/>
      <c r="CT3656" s="186"/>
      <c r="CU3656" s="186"/>
      <c r="CV3656" s="186"/>
      <c r="CW3656" s="186"/>
      <c r="CX3656" s="186"/>
      <c r="CY3656" s="186"/>
      <c r="CZ3656" s="186"/>
      <c r="DA3656" s="186"/>
      <c r="DB3656" s="186"/>
    </row>
    <row r="3657" spans="1:106" ht="36" customHeight="1" x14ac:dyDescent="0.2">
      <c r="A3657" s="109"/>
      <c r="B3657" s="109"/>
      <c r="C3657" s="741"/>
      <c r="D3657" s="759"/>
      <c r="E3657" s="760"/>
      <c r="F3657" s="836"/>
      <c r="G3657" s="630" t="s">
        <v>591</v>
      </c>
      <c r="H3657" s="630"/>
      <c r="I3657" s="165"/>
      <c r="J3657" s="625" t="s">
        <v>586</v>
      </c>
      <c r="K3657" s="625"/>
      <c r="L3657" s="625"/>
      <c r="M3657" s="625"/>
      <c r="N3657" s="625"/>
      <c r="O3657" s="626"/>
      <c r="P3657" s="590"/>
      <c r="Q3657" s="591"/>
      <c r="R3657" s="590"/>
      <c r="S3657" s="591"/>
      <c r="T3657" s="590"/>
      <c r="U3657" s="591"/>
      <c r="V3657" s="206"/>
      <c r="W3657" s="206"/>
      <c r="X3657" s="206"/>
      <c r="Y3657" s="206"/>
      <c r="Z3657" s="206"/>
      <c r="AA3657" s="206"/>
      <c r="AB3657" s="206"/>
      <c r="AC3657" s="206"/>
      <c r="AD3657" s="206"/>
      <c r="AE3657" s="109"/>
      <c r="AG3657" s="130">
        <f t="shared" si="5947"/>
        <v>15</v>
      </c>
      <c r="AH3657" s="90">
        <f t="shared" si="5948"/>
        <v>0</v>
      </c>
      <c r="AI3657" s="130">
        <f t="shared" si="5949"/>
        <v>0</v>
      </c>
      <c r="AJ3657" s="130">
        <f t="shared" si="5950"/>
        <v>0</v>
      </c>
      <c r="AK3657" s="130">
        <f t="shared" si="5951"/>
        <v>0</v>
      </c>
      <c r="AL3657" s="130">
        <f t="shared" si="5952"/>
        <v>0</v>
      </c>
      <c r="AM3657" s="359">
        <f t="shared" si="5953"/>
        <v>0</v>
      </c>
      <c r="AN3657" s="130">
        <f t="shared" si="5954"/>
        <v>0</v>
      </c>
      <c r="AO3657" s="130">
        <f t="shared" si="5955"/>
        <v>0</v>
      </c>
      <c r="AP3657" s="130">
        <f t="shared" si="5956"/>
        <v>0</v>
      </c>
      <c r="AQ3657" s="130">
        <f t="shared" si="5957"/>
        <v>0</v>
      </c>
      <c r="AR3657" s="359">
        <f t="shared" si="5958"/>
        <v>0</v>
      </c>
      <c r="AS3657" s="130">
        <f t="shared" si="5959"/>
        <v>0</v>
      </c>
      <c r="AT3657" s="130">
        <f t="shared" si="5960"/>
        <v>0</v>
      </c>
      <c r="AU3657" s="130">
        <f t="shared" si="5961"/>
        <v>0</v>
      </c>
      <c r="AV3657" s="130">
        <f t="shared" si="5962"/>
        <v>0</v>
      </c>
      <c r="AW3657" s="359">
        <f t="shared" si="5963"/>
        <v>0</v>
      </c>
      <c r="AX3657" s="130">
        <f t="shared" si="5964"/>
        <v>0</v>
      </c>
      <c r="AY3657" s="130">
        <f t="shared" si="5965"/>
        <v>0</v>
      </c>
      <c r="AZ3657" s="130">
        <f t="shared" si="5966"/>
        <v>0</v>
      </c>
      <c r="BA3657" s="130">
        <f t="shared" si="5967"/>
        <v>0</v>
      </c>
      <c r="BB3657" s="359">
        <f t="shared" si="5942"/>
        <v>0</v>
      </c>
      <c r="BC3657" s="130">
        <f t="shared" si="5968"/>
        <v>0</v>
      </c>
      <c r="BD3657" s="130">
        <f t="shared" si="5969"/>
        <v>0</v>
      </c>
      <c r="BE3657" s="130">
        <f t="shared" si="5970"/>
        <v>0</v>
      </c>
      <c r="BF3657" s="130">
        <f t="shared" si="5971"/>
        <v>0</v>
      </c>
      <c r="BG3657" s="359">
        <f t="shared" si="5943"/>
        <v>0</v>
      </c>
      <c r="BH3657" s="130">
        <f t="shared" si="5972"/>
        <v>0</v>
      </c>
      <c r="BI3657" s="130">
        <f t="shared" si="5973"/>
        <v>0</v>
      </c>
      <c r="BJ3657" s="130">
        <f t="shared" si="5974"/>
        <v>0</v>
      </c>
      <c r="BK3657" s="130">
        <f t="shared" si="5975"/>
        <v>0</v>
      </c>
      <c r="BL3657" s="359">
        <f t="shared" si="5944"/>
        <v>0</v>
      </c>
      <c r="BM3657" s="90">
        <f t="shared" si="5976"/>
        <v>0</v>
      </c>
      <c r="CO3657" s="186"/>
      <c r="CP3657" s="186"/>
      <c r="CQ3657" s="186"/>
      <c r="CR3657" s="186"/>
      <c r="CS3657" s="186"/>
      <c r="CT3657" s="186"/>
      <c r="CU3657" s="186"/>
      <c r="CV3657" s="186"/>
      <c r="CW3657" s="186"/>
      <c r="CX3657" s="186"/>
      <c r="CY3657" s="186"/>
      <c r="CZ3657" s="186"/>
      <c r="DA3657" s="186"/>
      <c r="DB3657" s="186"/>
    </row>
    <row r="3658" spans="1:106" ht="15" customHeight="1" x14ac:dyDescent="0.2">
      <c r="A3658" s="109"/>
      <c r="B3658" s="109"/>
      <c r="C3658" s="741"/>
      <c r="D3658" s="759"/>
      <c r="E3658" s="760"/>
      <c r="F3658" s="836"/>
      <c r="G3658" s="629" t="s">
        <v>592</v>
      </c>
      <c r="H3658" s="629"/>
      <c r="I3658" s="587" t="s">
        <v>593</v>
      </c>
      <c r="J3658" s="588"/>
      <c r="K3658" s="588"/>
      <c r="L3658" s="588"/>
      <c r="M3658" s="588"/>
      <c r="N3658" s="588"/>
      <c r="O3658" s="589"/>
      <c r="P3658" s="590"/>
      <c r="Q3658" s="591"/>
      <c r="R3658" s="590"/>
      <c r="S3658" s="591"/>
      <c r="T3658" s="590"/>
      <c r="U3658" s="591"/>
      <c r="V3658" s="206"/>
      <c r="W3658" s="206"/>
      <c r="X3658" s="206"/>
      <c r="Y3658" s="206"/>
      <c r="Z3658" s="206"/>
      <c r="AA3658" s="206"/>
      <c r="AB3658" s="206"/>
      <c r="AC3658" s="206"/>
      <c r="AD3658" s="206"/>
      <c r="AE3658" s="109"/>
      <c r="AG3658" s="130">
        <f t="shared" si="5947"/>
        <v>15</v>
      </c>
      <c r="AH3658" s="90">
        <f t="shared" si="5948"/>
        <v>0</v>
      </c>
      <c r="AI3658" s="130">
        <f t="shared" si="5949"/>
        <v>0</v>
      </c>
      <c r="AJ3658" s="130">
        <f t="shared" si="5950"/>
        <v>0</v>
      </c>
      <c r="AK3658" s="130">
        <f t="shared" si="5951"/>
        <v>0</v>
      </c>
      <c r="AL3658" s="130">
        <f t="shared" si="5952"/>
        <v>0</v>
      </c>
      <c r="AM3658" s="359">
        <f t="shared" si="5953"/>
        <v>0</v>
      </c>
      <c r="AN3658" s="130">
        <f t="shared" si="5954"/>
        <v>0</v>
      </c>
      <c r="AO3658" s="130">
        <f t="shared" si="5955"/>
        <v>0</v>
      </c>
      <c r="AP3658" s="130">
        <f t="shared" si="5956"/>
        <v>0</v>
      </c>
      <c r="AQ3658" s="130">
        <f t="shared" si="5957"/>
        <v>0</v>
      </c>
      <c r="AR3658" s="359">
        <f t="shared" si="5958"/>
        <v>0</v>
      </c>
      <c r="AS3658" s="130">
        <f t="shared" si="5959"/>
        <v>0</v>
      </c>
      <c r="AT3658" s="130">
        <f t="shared" si="5960"/>
        <v>0</v>
      </c>
      <c r="AU3658" s="130">
        <f t="shared" si="5961"/>
        <v>0</v>
      </c>
      <c r="AV3658" s="130">
        <f t="shared" si="5962"/>
        <v>0</v>
      </c>
      <c r="AW3658" s="359">
        <f t="shared" si="5963"/>
        <v>0</v>
      </c>
      <c r="AX3658" s="130">
        <f t="shared" si="5964"/>
        <v>0</v>
      </c>
      <c r="AY3658" s="130">
        <f t="shared" si="5965"/>
        <v>0</v>
      </c>
      <c r="AZ3658" s="130">
        <f t="shared" si="5966"/>
        <v>0</v>
      </c>
      <c r="BA3658" s="130">
        <f t="shared" si="5967"/>
        <v>0</v>
      </c>
      <c r="BB3658" s="359">
        <f t="shared" si="5942"/>
        <v>0</v>
      </c>
      <c r="BC3658" s="130">
        <f t="shared" si="5968"/>
        <v>0</v>
      </c>
      <c r="BD3658" s="130">
        <f t="shared" si="5969"/>
        <v>0</v>
      </c>
      <c r="BE3658" s="130">
        <f t="shared" si="5970"/>
        <v>0</v>
      </c>
      <c r="BF3658" s="130">
        <f t="shared" si="5971"/>
        <v>0</v>
      </c>
      <c r="BG3658" s="359">
        <f t="shared" si="5943"/>
        <v>0</v>
      </c>
      <c r="BH3658" s="130">
        <f t="shared" si="5972"/>
        <v>0</v>
      </c>
      <c r="BI3658" s="130">
        <f t="shared" si="5973"/>
        <v>0</v>
      </c>
      <c r="BJ3658" s="130">
        <f t="shared" si="5974"/>
        <v>0</v>
      </c>
      <c r="BK3658" s="130">
        <f t="shared" si="5975"/>
        <v>0</v>
      </c>
      <c r="BL3658" s="359">
        <f t="shared" si="5944"/>
        <v>0</v>
      </c>
      <c r="BM3658" s="90">
        <f t="shared" si="5976"/>
        <v>0</v>
      </c>
      <c r="CO3658" s="186"/>
      <c r="CP3658" s="186"/>
      <c r="CQ3658" s="186"/>
      <c r="CR3658" s="186"/>
      <c r="CS3658" s="186"/>
      <c r="CT3658" s="186"/>
      <c r="CU3658" s="186"/>
      <c r="CV3658" s="186"/>
      <c r="CW3658" s="186"/>
      <c r="CX3658" s="186"/>
      <c r="CY3658" s="186"/>
      <c r="CZ3658" s="186"/>
      <c r="DA3658" s="186"/>
      <c r="DB3658" s="186"/>
    </row>
    <row r="3659" spans="1:106" ht="15" customHeight="1" x14ac:dyDescent="0.2">
      <c r="A3659" s="109"/>
      <c r="B3659" s="109"/>
      <c r="C3659" s="741"/>
      <c r="D3659" s="759"/>
      <c r="E3659" s="760"/>
      <c r="F3659" s="836"/>
      <c r="G3659" s="629" t="s">
        <v>594</v>
      </c>
      <c r="H3659" s="629"/>
      <c r="I3659" s="587" t="s">
        <v>595</v>
      </c>
      <c r="J3659" s="588"/>
      <c r="K3659" s="588"/>
      <c r="L3659" s="588"/>
      <c r="M3659" s="588"/>
      <c r="N3659" s="588"/>
      <c r="O3659" s="589"/>
      <c r="P3659" s="590"/>
      <c r="Q3659" s="591"/>
      <c r="R3659" s="590"/>
      <c r="S3659" s="591"/>
      <c r="T3659" s="590"/>
      <c r="U3659" s="591"/>
      <c r="V3659" s="206"/>
      <c r="W3659" s="206"/>
      <c r="X3659" s="206"/>
      <c r="Y3659" s="206"/>
      <c r="Z3659" s="206"/>
      <c r="AA3659" s="206"/>
      <c r="AB3659" s="206"/>
      <c r="AC3659" s="206"/>
      <c r="AD3659" s="206"/>
      <c r="AE3659" s="109"/>
      <c r="AG3659" s="130">
        <f t="shared" si="5947"/>
        <v>15</v>
      </c>
      <c r="AH3659" s="90">
        <f t="shared" si="5948"/>
        <v>0</v>
      </c>
      <c r="AI3659" s="130">
        <f t="shared" si="5949"/>
        <v>0</v>
      </c>
      <c r="AJ3659" s="130">
        <f t="shared" si="5950"/>
        <v>0</v>
      </c>
      <c r="AK3659" s="130">
        <f t="shared" si="5951"/>
        <v>0</v>
      </c>
      <c r="AL3659" s="130">
        <f t="shared" si="5952"/>
        <v>0</v>
      </c>
      <c r="AM3659" s="359">
        <f t="shared" si="5953"/>
        <v>0</v>
      </c>
      <c r="AN3659" s="130">
        <f t="shared" si="5954"/>
        <v>0</v>
      </c>
      <c r="AO3659" s="130">
        <f t="shared" si="5955"/>
        <v>0</v>
      </c>
      <c r="AP3659" s="130">
        <f t="shared" si="5956"/>
        <v>0</v>
      </c>
      <c r="AQ3659" s="130">
        <f t="shared" si="5957"/>
        <v>0</v>
      </c>
      <c r="AR3659" s="359">
        <f t="shared" si="5958"/>
        <v>0</v>
      </c>
      <c r="AS3659" s="130">
        <f t="shared" si="5959"/>
        <v>0</v>
      </c>
      <c r="AT3659" s="130">
        <f t="shared" si="5960"/>
        <v>0</v>
      </c>
      <c r="AU3659" s="130">
        <f t="shared" si="5961"/>
        <v>0</v>
      </c>
      <c r="AV3659" s="130">
        <f t="shared" si="5962"/>
        <v>0</v>
      </c>
      <c r="AW3659" s="359">
        <f t="shared" si="5963"/>
        <v>0</v>
      </c>
      <c r="AX3659" s="130">
        <f t="shared" si="5964"/>
        <v>0</v>
      </c>
      <c r="AY3659" s="130">
        <f t="shared" si="5965"/>
        <v>0</v>
      </c>
      <c r="AZ3659" s="130">
        <f t="shared" si="5966"/>
        <v>0</v>
      </c>
      <c r="BA3659" s="130">
        <f t="shared" si="5967"/>
        <v>0</v>
      </c>
      <c r="BB3659" s="359">
        <f t="shared" si="5942"/>
        <v>0</v>
      </c>
      <c r="BC3659" s="130">
        <f t="shared" si="5968"/>
        <v>0</v>
      </c>
      <c r="BD3659" s="130">
        <f t="shared" si="5969"/>
        <v>0</v>
      </c>
      <c r="BE3659" s="130">
        <f t="shared" si="5970"/>
        <v>0</v>
      </c>
      <c r="BF3659" s="130">
        <f t="shared" si="5971"/>
        <v>0</v>
      </c>
      <c r="BG3659" s="359">
        <f t="shared" si="5943"/>
        <v>0</v>
      </c>
      <c r="BH3659" s="130">
        <f t="shared" si="5972"/>
        <v>0</v>
      </c>
      <c r="BI3659" s="130">
        <f t="shared" si="5973"/>
        <v>0</v>
      </c>
      <c r="BJ3659" s="130">
        <f t="shared" si="5974"/>
        <v>0</v>
      </c>
      <c r="BK3659" s="130">
        <f t="shared" si="5975"/>
        <v>0</v>
      </c>
      <c r="BL3659" s="359">
        <f t="shared" si="5944"/>
        <v>0</v>
      </c>
      <c r="BM3659" s="90">
        <f t="shared" si="5976"/>
        <v>0</v>
      </c>
      <c r="CO3659" s="186"/>
      <c r="CP3659" s="186"/>
      <c r="CQ3659" s="186"/>
      <c r="CR3659" s="186"/>
      <c r="CS3659" s="186"/>
      <c r="CT3659" s="186"/>
      <c r="CU3659" s="186"/>
      <c r="CV3659" s="186"/>
      <c r="CW3659" s="186"/>
      <c r="CX3659" s="186"/>
      <c r="CY3659" s="186"/>
      <c r="CZ3659" s="186"/>
      <c r="DA3659" s="186"/>
      <c r="DB3659" s="186"/>
    </row>
    <row r="3660" spans="1:106" ht="24" customHeight="1" x14ac:dyDescent="0.2">
      <c r="A3660" s="109"/>
      <c r="B3660" s="109"/>
      <c r="C3660" s="742"/>
      <c r="D3660" s="761"/>
      <c r="E3660" s="762"/>
      <c r="F3660" s="837"/>
      <c r="G3660" s="629" t="s">
        <v>596</v>
      </c>
      <c r="H3660" s="629"/>
      <c r="I3660" s="587" t="s">
        <v>597</v>
      </c>
      <c r="J3660" s="588"/>
      <c r="K3660" s="588"/>
      <c r="L3660" s="588"/>
      <c r="M3660" s="588"/>
      <c r="N3660" s="588"/>
      <c r="O3660" s="589"/>
      <c r="P3660" s="590"/>
      <c r="Q3660" s="591"/>
      <c r="R3660" s="590"/>
      <c r="S3660" s="591"/>
      <c r="T3660" s="590"/>
      <c r="U3660" s="591"/>
      <c r="V3660" s="206"/>
      <c r="W3660" s="206"/>
      <c r="X3660" s="206"/>
      <c r="Y3660" s="206"/>
      <c r="Z3660" s="206"/>
      <c r="AA3660" s="206"/>
      <c r="AB3660" s="206"/>
      <c r="AC3660" s="206"/>
      <c r="AD3660" s="206"/>
      <c r="AE3660" s="109"/>
      <c r="AG3660" s="130">
        <f t="shared" si="5947"/>
        <v>15</v>
      </c>
      <c r="AH3660" s="90">
        <f t="shared" si="5948"/>
        <v>0</v>
      </c>
      <c r="AI3660" s="130">
        <f t="shared" si="5949"/>
        <v>0</v>
      </c>
      <c r="AJ3660" s="130">
        <f t="shared" si="5950"/>
        <v>0</v>
      </c>
      <c r="AK3660" s="130">
        <f t="shared" si="5951"/>
        <v>0</v>
      </c>
      <c r="AL3660" s="130">
        <f t="shared" si="5952"/>
        <v>0</v>
      </c>
      <c r="AM3660" s="359">
        <f t="shared" si="5953"/>
        <v>0</v>
      </c>
      <c r="AN3660" s="130">
        <f t="shared" si="5954"/>
        <v>0</v>
      </c>
      <c r="AO3660" s="130">
        <f t="shared" si="5955"/>
        <v>0</v>
      </c>
      <c r="AP3660" s="130">
        <f t="shared" si="5956"/>
        <v>0</v>
      </c>
      <c r="AQ3660" s="130">
        <f t="shared" si="5957"/>
        <v>0</v>
      </c>
      <c r="AR3660" s="359">
        <f t="shared" si="5958"/>
        <v>0</v>
      </c>
      <c r="AS3660" s="130">
        <f t="shared" si="5959"/>
        <v>0</v>
      </c>
      <c r="AT3660" s="130">
        <f t="shared" si="5960"/>
        <v>0</v>
      </c>
      <c r="AU3660" s="130">
        <f t="shared" si="5961"/>
        <v>0</v>
      </c>
      <c r="AV3660" s="130">
        <f t="shared" si="5962"/>
        <v>0</v>
      </c>
      <c r="AW3660" s="359">
        <f t="shared" si="5963"/>
        <v>0</v>
      </c>
      <c r="AX3660" s="130">
        <f t="shared" si="5964"/>
        <v>0</v>
      </c>
      <c r="AY3660" s="130">
        <f t="shared" si="5965"/>
        <v>0</v>
      </c>
      <c r="AZ3660" s="130">
        <f t="shared" si="5966"/>
        <v>0</v>
      </c>
      <c r="BA3660" s="130">
        <f t="shared" si="5967"/>
        <v>0</v>
      </c>
      <c r="BB3660" s="359">
        <f t="shared" si="5942"/>
        <v>0</v>
      </c>
      <c r="BC3660" s="130">
        <f t="shared" si="5968"/>
        <v>0</v>
      </c>
      <c r="BD3660" s="130">
        <f t="shared" si="5969"/>
        <v>0</v>
      </c>
      <c r="BE3660" s="130">
        <f t="shared" si="5970"/>
        <v>0</v>
      </c>
      <c r="BF3660" s="130">
        <f t="shared" si="5971"/>
        <v>0</v>
      </c>
      <c r="BG3660" s="359">
        <f t="shared" si="5943"/>
        <v>0</v>
      </c>
      <c r="BH3660" s="130">
        <f t="shared" si="5972"/>
        <v>0</v>
      </c>
      <c r="BI3660" s="130">
        <f t="shared" si="5973"/>
        <v>0</v>
      </c>
      <c r="BJ3660" s="130">
        <f t="shared" si="5974"/>
        <v>0</v>
      </c>
      <c r="BK3660" s="130">
        <f t="shared" si="5975"/>
        <v>0</v>
      </c>
      <c r="BL3660" s="359">
        <f t="shared" si="5944"/>
        <v>0</v>
      </c>
      <c r="BM3660" s="90">
        <f t="shared" si="5976"/>
        <v>0</v>
      </c>
      <c r="BO3660" s="246" t="s">
        <v>2104</v>
      </c>
      <c r="BP3660" s="246" t="s">
        <v>2048</v>
      </c>
      <c r="BQ3660" s="246" t="s">
        <v>2049</v>
      </c>
      <c r="BR3660" s="246" t="s">
        <v>84</v>
      </c>
      <c r="BS3660" s="246" t="s">
        <v>2048</v>
      </c>
      <c r="BT3660" s="246" t="s">
        <v>2049</v>
      </c>
      <c r="BU3660" s="246" t="s">
        <v>84</v>
      </c>
      <c r="BV3660" s="246" t="s">
        <v>2048</v>
      </c>
      <c r="BW3660" s="246" t="s">
        <v>2049</v>
      </c>
      <c r="BX3660" s="246" t="s">
        <v>84</v>
      </c>
      <c r="BY3660" s="246" t="s">
        <v>2048</v>
      </c>
      <c r="BZ3660" s="246" t="s">
        <v>2049</v>
      </c>
      <c r="CO3660" s="186"/>
      <c r="CP3660" s="186"/>
      <c r="CQ3660" s="186"/>
      <c r="CR3660" s="186"/>
      <c r="CS3660" s="186"/>
      <c r="CT3660" s="186"/>
      <c r="CU3660" s="186"/>
      <c r="CV3660" s="186"/>
      <c r="CW3660" s="186"/>
      <c r="CX3660" s="186"/>
      <c r="CY3660" s="186"/>
      <c r="CZ3660" s="186"/>
      <c r="DA3660" s="186"/>
      <c r="DB3660" s="186"/>
    </row>
    <row r="3661" spans="1:106" ht="15" customHeight="1" x14ac:dyDescent="0.25">
      <c r="A3661" s="109"/>
      <c r="B3661" s="109"/>
      <c r="C3661" s="632" t="s">
        <v>623</v>
      </c>
      <c r="D3661" s="757" t="s">
        <v>624</v>
      </c>
      <c r="E3661" s="758"/>
      <c r="F3661" s="835"/>
      <c r="G3661" s="629" t="s">
        <v>600</v>
      </c>
      <c r="H3661" s="629"/>
      <c r="I3661" s="587" t="s">
        <v>601</v>
      </c>
      <c r="J3661" s="588"/>
      <c r="K3661" s="588"/>
      <c r="L3661" s="588"/>
      <c r="M3661" s="588"/>
      <c r="N3661" s="588"/>
      <c r="O3661" s="589"/>
      <c r="P3661" s="590"/>
      <c r="Q3661" s="591"/>
      <c r="R3661" s="590"/>
      <c r="S3661" s="591"/>
      <c r="T3661" s="590"/>
      <c r="U3661" s="591"/>
      <c r="V3661" s="206"/>
      <c r="W3661" s="206"/>
      <c r="X3661" s="206"/>
      <c r="Y3661" s="206"/>
      <c r="Z3661" s="206"/>
      <c r="AA3661" s="206"/>
      <c r="AB3661" s="206"/>
      <c r="AC3661" s="206"/>
      <c r="AD3661" s="206"/>
      <c r="AE3661" s="109"/>
      <c r="AG3661" s="178">
        <f t="shared" si="5947"/>
        <v>15</v>
      </c>
      <c r="AH3661" s="90">
        <f t="shared" si="5948"/>
        <v>0</v>
      </c>
      <c r="AI3661" s="178">
        <f t="shared" si="5949"/>
        <v>0</v>
      </c>
      <c r="AJ3661" s="178">
        <f t="shared" si="5950"/>
        <v>0</v>
      </c>
      <c r="AK3661" s="178">
        <f t="shared" si="5951"/>
        <v>0</v>
      </c>
      <c r="AL3661" s="130">
        <f t="shared" si="5952"/>
        <v>0</v>
      </c>
      <c r="AM3661" s="359">
        <f t="shared" si="5953"/>
        <v>0</v>
      </c>
      <c r="AN3661" s="178">
        <f t="shared" si="5954"/>
        <v>0</v>
      </c>
      <c r="AO3661" s="178">
        <f t="shared" si="5955"/>
        <v>0</v>
      </c>
      <c r="AP3661" s="178">
        <f t="shared" si="5956"/>
        <v>0</v>
      </c>
      <c r="AQ3661" s="178">
        <f t="shared" si="5957"/>
        <v>0</v>
      </c>
      <c r="AR3661" s="359">
        <f t="shared" si="5958"/>
        <v>0</v>
      </c>
      <c r="AS3661" s="178">
        <f t="shared" si="5959"/>
        <v>0</v>
      </c>
      <c r="AT3661" s="178">
        <f t="shared" si="5960"/>
        <v>0</v>
      </c>
      <c r="AU3661" s="178">
        <f t="shared" si="5961"/>
        <v>0</v>
      </c>
      <c r="AV3661" s="178">
        <f t="shared" si="5962"/>
        <v>0</v>
      </c>
      <c r="AW3661" s="359">
        <f t="shared" si="5963"/>
        <v>0</v>
      </c>
      <c r="AX3661" s="178">
        <f t="shared" si="5964"/>
        <v>0</v>
      </c>
      <c r="AY3661" s="178">
        <f t="shared" si="5965"/>
        <v>0</v>
      </c>
      <c r="AZ3661" s="178">
        <f t="shared" si="5966"/>
        <v>0</v>
      </c>
      <c r="BA3661" s="178">
        <f t="shared" si="5967"/>
        <v>0</v>
      </c>
      <c r="BB3661" s="359">
        <f t="shared" si="5942"/>
        <v>0</v>
      </c>
      <c r="BC3661" s="178">
        <f t="shared" si="5968"/>
        <v>0</v>
      </c>
      <c r="BD3661" s="178">
        <f t="shared" si="5969"/>
        <v>0</v>
      </c>
      <c r="BE3661" s="178">
        <f t="shared" si="5970"/>
        <v>0</v>
      </c>
      <c r="BF3661" s="178">
        <f t="shared" si="5971"/>
        <v>0</v>
      </c>
      <c r="BG3661" s="359">
        <f t="shared" si="5943"/>
        <v>0</v>
      </c>
      <c r="BH3661" s="178">
        <f t="shared" si="5972"/>
        <v>0</v>
      </c>
      <c r="BI3661" s="178">
        <f t="shared" si="5973"/>
        <v>0</v>
      </c>
      <c r="BJ3661" s="178">
        <f t="shared" si="5974"/>
        <v>0</v>
      </c>
      <c r="BK3661" s="178">
        <f t="shared" si="5975"/>
        <v>0</v>
      </c>
      <c r="BL3661" s="359">
        <f t="shared" si="5944"/>
        <v>0</v>
      </c>
      <c r="BM3661" s="186">
        <f t="shared" si="5976"/>
        <v>0</v>
      </c>
      <c r="BN3661" s="186" t="s">
        <v>2077</v>
      </c>
      <c r="BO3661" s="178">
        <f t="shared" ref="BO3661" si="6146">IF($AG$3546=$AH$3546,0,IF(
OR(
AND(BO3665=0,BO3664&gt;0),
AND(BO3665="NS",BO3663&gt;0),
AND(BO3665="NS",BO3663=0,BO3664=0)),1,
IF(OR(
AND(BO3664&gt;=2,BO3663&lt;BO3665),
AND(BO3665="NS",BO3663=0,BO3664&gt;0),
BO3665=BO3663,
AND(BO3665="NA",BO3664=0,BO3663=0,BO3662&gt;0)),0,1)))</f>
        <v>0</v>
      </c>
      <c r="BP3661" s="178">
        <f t="shared" ref="BP3661" si="6147">IF($AG$3546=$AH$3546,0,IF(
OR(
AND(BP3665=0,BP3664&gt;0),
AND(BP3665="NS",BP3663&gt;0),
AND(BP3665="NS",BP3663=0,BP3664=0)),1,
IF(OR(
AND(BP3664&gt;=2,BP3663&lt;BP3665),
AND(BP3665="NS",BP3663=0,BP3664&gt;0),
BP3665=BP3663,
AND(BP3665="NA",BP3664=0,BP3663=0,BP3662&gt;0)),0,1)))</f>
        <v>0</v>
      </c>
      <c r="BQ3661" s="178">
        <f t="shared" ref="BQ3661" si="6148">IF($AG$3546=$AH$3546,0,IF(
OR(
AND(BQ3665=0,BQ3664&gt;0),
AND(BQ3665="NS",BQ3663&gt;0),
AND(BQ3665="NS",BQ3663=0,BQ3664=0)),1,
IF(OR(
AND(BQ3664&gt;=2,BQ3663&lt;BQ3665),
AND(BQ3665="NS",BQ3663=0,BQ3664&gt;0),
BQ3665=BQ3663,
AND(BQ3665="NA",BQ3664=0,BQ3663=0,BQ3662&gt;0)),0,1)))</f>
        <v>0</v>
      </c>
      <c r="BR3661" s="178">
        <f t="shared" ref="BR3661" si="6149">IF($AG$3546=$AH$3546,0,IF(
OR(
AND(BR3665=0,BR3664&gt;0),
AND(BR3665="NS",BR3663&gt;0),
AND(BR3665="NS",BR3663=0,BR3664=0)),1,
IF(OR(
AND(BR3664&gt;=2,BR3663&lt;BR3665),
AND(BR3665="NS",BR3663=0,BR3664&gt;0),
BR3665=BR3663,
AND(BR3665="NA",BR3664=0,BR3663=0,BR3662&gt;0)),0,1)))</f>
        <v>0</v>
      </c>
      <c r="BS3661" s="178">
        <f t="shared" ref="BS3661" si="6150">IF($AG$3546=$AH$3546,0,IF(
OR(
AND(BS3665=0,BS3664&gt;0),
AND(BS3665="NS",BS3663&gt;0),
AND(BS3665="NS",BS3663=0,BS3664=0)),1,
IF(OR(
AND(BS3664&gt;=2,BS3663&lt;BS3665),
AND(BS3665="NS",BS3663=0,BS3664&gt;0),
BS3665=BS3663,
AND(BS3665="NA",BS3664=0,BS3663=0,BS3662&gt;0)),0,1)))</f>
        <v>0</v>
      </c>
      <c r="BT3661" s="178">
        <f t="shared" ref="BT3661" si="6151">IF($AG$3546=$AH$3546,0,IF(
OR(
AND(BT3665=0,BT3664&gt;0),
AND(BT3665="NS",BT3663&gt;0),
AND(BT3665="NS",BT3663=0,BT3664=0)),1,
IF(OR(
AND(BT3664&gt;=2,BT3663&lt;BT3665),
AND(BT3665="NS",BT3663=0,BT3664&gt;0),
BT3665=BT3663,
AND(BT3665="NA",BT3664=0,BT3663=0,BT3662&gt;0)),0,1)))</f>
        <v>0</v>
      </c>
      <c r="BU3661" s="178">
        <f t="shared" ref="BU3661" si="6152">IF($AG$3546=$AH$3546,0,IF(
OR(
AND(BU3665=0,BU3664&gt;0),
AND(BU3665="NS",BU3663&gt;0),
AND(BU3665="NS",BU3663=0,BU3664=0)),1,
IF(OR(
AND(BU3664&gt;=2,BU3663&lt;BU3665),
AND(BU3665="NS",BU3663=0,BU3664&gt;0),
BU3665=BU3663,
AND(BU3665="NA",BU3664=0,BU3663=0,BU3662&gt;0)),0,1)))</f>
        <v>0</v>
      </c>
      <c r="BV3661" s="178">
        <f t="shared" ref="BV3661" si="6153">IF($AG$3546=$AH$3546,0,IF(
OR(
AND(BV3665=0,BV3664&gt;0),
AND(BV3665="NS",BV3663&gt;0),
AND(BV3665="NS",BV3663=0,BV3664=0)),1,
IF(OR(
AND(BV3664&gt;=2,BV3663&lt;BV3665),
AND(BV3665="NS",BV3663=0,BV3664&gt;0),
BV3665=BV3663,
AND(BV3665="NA",BV3664=0,BV3663=0,BV3662&gt;0)),0,1)))</f>
        <v>0</v>
      </c>
      <c r="BW3661" s="178">
        <f t="shared" ref="BW3661" si="6154">IF($AG$3546=$AH$3546,0,IF(
OR(
AND(BW3665=0,BW3664&gt;0),
AND(BW3665="NS",BW3663&gt;0),
AND(BW3665="NS",BW3663=0,BW3664=0)),1,
IF(OR(
AND(BW3664&gt;=2,BW3663&lt;BW3665),
AND(BW3665="NS",BW3663=0,BW3664&gt;0),
BW3665=BW3663,
AND(BW3665="NA",BW3664=0,BW3663=0,BW3662&gt;0)),0,1)))</f>
        <v>0</v>
      </c>
      <c r="BX3661" s="178">
        <f t="shared" ref="BX3661" si="6155">IF($AG$3546=$AH$3546,0,IF(
OR(
AND(BX3665=0,BX3664&gt;0),
AND(BX3665="NS",BX3663&gt;0),
AND(BX3665="NS",BX3663=0,BX3664=0)),1,
IF(OR(
AND(BX3664&gt;=2,BX3663&lt;BX3665),
AND(BX3665="NS",BX3663=0,BX3664&gt;0),
BX3665=BX3663,
AND(BX3665="NA",BX3664=0,BX3663=0,BX3662&gt;0)),0,1)))</f>
        <v>0</v>
      </c>
      <c r="BY3661" s="178">
        <f t="shared" ref="BY3661" si="6156">IF($AG$3546=$AH$3546,0,IF(
OR(
AND(BY3665=0,BY3664&gt;0),
AND(BY3665="NS",BY3663&gt;0),
AND(BY3665="NS",BY3663=0,BY3664=0)),1,
IF(OR(
AND(BY3664&gt;=2,BY3663&lt;BY3665),
AND(BY3665="NS",BY3663=0,BY3664&gt;0),
BY3665=BY3663,
AND(BY3665="NA",BY3664=0,BY3663=0,BY3662&gt;0)),0,1)))</f>
        <v>0</v>
      </c>
      <c r="BZ3661" s="178">
        <f t="shared" ref="BZ3661" si="6157">IF($AG$3546=$AH$3546,0,IF(
OR(
AND(BZ3665=0,BZ3664&gt;0),
AND(BZ3665="NS",BZ3663&gt;0),
AND(BZ3665="NS",BZ3663=0,BZ3664=0)),1,
IF(OR(
AND(BZ3664&gt;=2,BZ3663&lt;BZ3665),
AND(BZ3665="NS",BZ3663=0,BZ3664&gt;0),
BZ3665=BZ3663,
AND(BZ3665="NA",BZ3664=0,BZ3663=0,BZ3662&gt;0)),0,1)))</f>
        <v>0</v>
      </c>
      <c r="CA3661" s="186">
        <f>SUM(BO3661:BZ3661)</f>
        <v>0</v>
      </c>
      <c r="CO3661" s="297" t="s">
        <v>2171</v>
      </c>
      <c r="CP3661" s="297">
        <f>IF(AND(SUM(P3661,P3670,P3673:Q3675)=0,SUM(COUNTIF(P3661,"NS"),COUNTIF(P3670,"NS"),COUNTIF(P3673:Q3675,"NS")&gt;0)),"NS",SUM(P3661,P3670,P3673:Q3675))</f>
        <v>0</v>
      </c>
      <c r="CQ3661" s="297">
        <f>IF(AND(SUM(R3661,R3670,R3673:S3675)=0,SUM(COUNTIF(R3661,"NS"),COUNTIF(R3670,"NS"),COUNTIF(R3673:S3675,"NS")&gt;0)),"NS",SUM(R3661,R3670,R3673:S3675))</f>
        <v>0</v>
      </c>
      <c r="CR3661" s="297">
        <f>IF(AND(SUM(T3661,T3670,T3673:U3675)=0,SUM(COUNTIF(T3661,"NS"),COUNTIF(T3670,"NS"),COUNTIF(T3673:U3675,"NS")&gt;0)),"NS",SUM(T3661,T3670,T3673:U3675))</f>
        <v>0</v>
      </c>
      <c r="CS3661" s="297">
        <f t="shared" ref="CS3661" si="6158">IF(AND(SUM(V3661,V3670,V3673:V3675)=0,SUM(COUNTIF(V3661,"NS"),COUNTIF(V3670,"NS"),COUNTIF(V3673:V3675,"NS")&gt;0)),"NS",SUM(V3661,V3670,V3673:V3675))</f>
        <v>0</v>
      </c>
      <c r="CT3661" s="297">
        <f t="shared" ref="CT3661" si="6159">IF(AND(SUM(W3661,W3670,W3673:W3675)=0,SUM(COUNTIF(W3661,"NS"),COUNTIF(W3670,"NS"),COUNTIF(W3673:W3675,"NS")&gt;0)),"NS",SUM(W3661,W3670,W3673:W3675))</f>
        <v>0</v>
      </c>
      <c r="CU3661" s="297">
        <f t="shared" ref="CU3661" si="6160">IF(AND(SUM(X3661,X3670,X3673:X3675)=0,SUM(COUNTIF(X3661,"NS"),COUNTIF(X3670,"NS"),COUNTIF(X3673:X3675,"NS")&gt;0)),"NS",SUM(X3661,X3670,X3673:X3675))</f>
        <v>0</v>
      </c>
      <c r="CV3661" s="297">
        <f t="shared" ref="CV3661" si="6161">IF(AND(SUM(Y3661,Y3670,Y3673:Y3675)=0,SUM(COUNTIF(Y3661,"NS"),COUNTIF(Y3670,"NS"),COUNTIF(Y3673:Y3675,"NS")&gt;0)),"NS",SUM(Y3661,Y3670,Y3673:Y3675))</f>
        <v>0</v>
      </c>
      <c r="CW3661" s="297">
        <f t="shared" ref="CW3661" si="6162">IF(AND(SUM(Z3661,Z3670,Z3673:Z3675)=0,SUM(COUNTIF(Z3661,"NS"),COUNTIF(Z3670,"NS"),COUNTIF(Z3673:Z3675,"NS")&gt;0)),"NS",SUM(Z3661,Z3670,Z3673:Z3675))</f>
        <v>0</v>
      </c>
      <c r="CX3661" s="297">
        <f t="shared" ref="CX3661" si="6163">IF(AND(SUM(AA3661,AA3670,AA3673:AA3675)=0,SUM(COUNTIF(AA3661,"NS"),COUNTIF(AA3670,"NS"),COUNTIF(AA3673:AA3675,"NS")&gt;0)),"NS",SUM(AA3661,AA3670,AA3673:AA3675))</f>
        <v>0</v>
      </c>
      <c r="CY3661" s="297">
        <f t="shared" ref="CY3661" si="6164">IF(AND(SUM(AB3661,AB3670,AB3673:AB3675)=0,SUM(COUNTIF(AB3661,"NS"),COUNTIF(AB3670,"NS"),COUNTIF(AB3673:AB3675,"NS")&gt;0)),"NS",SUM(AB3661,AB3670,AB3673:AB3675))</f>
        <v>0</v>
      </c>
      <c r="CZ3661" s="297">
        <f t="shared" ref="CZ3661" si="6165">IF(AND(SUM(AC3661,AC3670,AC3673:AC3675)=0,SUM(COUNTIF(AC3661,"NS"),COUNTIF(AC3670,"NS"),COUNTIF(AC3673:AC3675,"NS")&gt;0)),"NS",SUM(AC3661,AC3670,AC3673:AC3675))</f>
        <v>0</v>
      </c>
      <c r="DA3661" s="297">
        <f t="shared" ref="DA3661" si="6166">IF(AND(SUM(AD3661,AD3670,AD3673:AD3675)=0,SUM(COUNTIF(AD3661,"NS"),COUNTIF(AD3670,"NS"),COUNTIF(AD3673:AD3675,"NS")&gt;0)),"NS",SUM(AD3661,AD3670,AD3673:AD3675))</f>
        <v>0</v>
      </c>
      <c r="DB3661" s="186"/>
    </row>
    <row r="3662" spans="1:106" ht="24" customHeight="1" x14ac:dyDescent="0.25">
      <c r="A3662" s="109"/>
      <c r="B3662" s="109"/>
      <c r="C3662" s="633"/>
      <c r="D3662" s="759"/>
      <c r="E3662" s="760"/>
      <c r="F3662" s="836"/>
      <c r="G3662" s="581" t="s">
        <v>602</v>
      </c>
      <c r="H3662" s="581"/>
      <c r="I3662" s="165"/>
      <c r="J3662" s="625" t="s">
        <v>305</v>
      </c>
      <c r="K3662" s="625"/>
      <c r="L3662" s="625"/>
      <c r="M3662" s="625"/>
      <c r="N3662" s="625"/>
      <c r="O3662" s="626"/>
      <c r="P3662" s="590"/>
      <c r="Q3662" s="591"/>
      <c r="R3662" s="590"/>
      <c r="S3662" s="591"/>
      <c r="T3662" s="590"/>
      <c r="U3662" s="591"/>
      <c r="V3662" s="206"/>
      <c r="W3662" s="206"/>
      <c r="X3662" s="206"/>
      <c r="Y3662" s="206"/>
      <c r="Z3662" s="206"/>
      <c r="AA3662" s="206"/>
      <c r="AB3662" s="206"/>
      <c r="AC3662" s="206"/>
      <c r="AD3662" s="206"/>
      <c r="AE3662" s="109"/>
      <c r="AG3662" s="130">
        <f t="shared" si="5947"/>
        <v>15</v>
      </c>
      <c r="AH3662" s="90">
        <f t="shared" si="5948"/>
        <v>0</v>
      </c>
      <c r="AI3662" s="130">
        <f t="shared" si="5949"/>
        <v>0</v>
      </c>
      <c r="AJ3662" s="130">
        <f t="shared" si="5950"/>
        <v>0</v>
      </c>
      <c r="AK3662" s="130">
        <f t="shared" si="5951"/>
        <v>0</v>
      </c>
      <c r="AL3662" s="130">
        <f t="shared" si="5952"/>
        <v>0</v>
      </c>
      <c r="AM3662" s="359">
        <f t="shared" si="5953"/>
        <v>0</v>
      </c>
      <c r="AN3662" s="130">
        <f t="shared" si="5954"/>
        <v>0</v>
      </c>
      <c r="AO3662" s="130">
        <f t="shared" si="5955"/>
        <v>0</v>
      </c>
      <c r="AP3662" s="130">
        <f t="shared" si="5956"/>
        <v>0</v>
      </c>
      <c r="AQ3662" s="130">
        <f t="shared" si="5957"/>
        <v>0</v>
      </c>
      <c r="AR3662" s="359">
        <f t="shared" si="5958"/>
        <v>0</v>
      </c>
      <c r="AS3662" s="130">
        <f t="shared" si="5959"/>
        <v>0</v>
      </c>
      <c r="AT3662" s="130">
        <f t="shared" si="5960"/>
        <v>0</v>
      </c>
      <c r="AU3662" s="130">
        <f t="shared" si="5961"/>
        <v>0</v>
      </c>
      <c r="AV3662" s="130">
        <f t="shared" si="5962"/>
        <v>0</v>
      </c>
      <c r="AW3662" s="359">
        <f t="shared" si="5963"/>
        <v>0</v>
      </c>
      <c r="AX3662" s="130">
        <f t="shared" si="5964"/>
        <v>0</v>
      </c>
      <c r="AY3662" s="130">
        <f t="shared" si="5965"/>
        <v>0</v>
      </c>
      <c r="AZ3662" s="130">
        <f t="shared" si="5966"/>
        <v>0</v>
      </c>
      <c r="BA3662" s="130">
        <f t="shared" si="5967"/>
        <v>0</v>
      </c>
      <c r="BB3662" s="359">
        <f t="shared" si="5942"/>
        <v>0</v>
      </c>
      <c r="BC3662" s="130">
        <f t="shared" si="5968"/>
        <v>0</v>
      </c>
      <c r="BD3662" s="130">
        <f t="shared" si="5969"/>
        <v>0</v>
      </c>
      <c r="BE3662" s="130">
        <f t="shared" si="5970"/>
        <v>0</v>
      </c>
      <c r="BF3662" s="130">
        <f t="shared" si="5971"/>
        <v>0</v>
      </c>
      <c r="BG3662" s="359">
        <f t="shared" si="5943"/>
        <v>0</v>
      </c>
      <c r="BH3662" s="130">
        <f t="shared" si="5972"/>
        <v>0</v>
      </c>
      <c r="BI3662" s="130">
        <f t="shared" si="5973"/>
        <v>0</v>
      </c>
      <c r="BJ3662" s="130">
        <f t="shared" si="5974"/>
        <v>0</v>
      </c>
      <c r="BK3662" s="130">
        <f t="shared" si="5975"/>
        <v>0</v>
      </c>
      <c r="BL3662" s="359">
        <f t="shared" si="5944"/>
        <v>0</v>
      </c>
      <c r="BM3662" s="90">
        <f t="shared" si="5976"/>
        <v>0</v>
      </c>
      <c r="BN3662" s="90" t="s">
        <v>2058</v>
      </c>
      <c r="BO3662" s="90">
        <f>COUNTIF(P3662:Q3669,"NA")</f>
        <v>0</v>
      </c>
      <c r="BP3662" s="90">
        <f>COUNTIF(R3662:S3669,"NA")</f>
        <v>0</v>
      </c>
      <c r="BQ3662" s="90">
        <f>COUNTIF(T3662:U3669,"NA")</f>
        <v>0</v>
      </c>
      <c r="BR3662" s="90">
        <f t="shared" ref="BR3662:BZ3662" si="6167">COUNTIF(V3662:V3669,"NA")</f>
        <v>0</v>
      </c>
      <c r="BS3662" s="90">
        <f t="shared" si="6167"/>
        <v>0</v>
      </c>
      <c r="BT3662" s="90">
        <f t="shared" si="6167"/>
        <v>0</v>
      </c>
      <c r="BU3662" s="90">
        <f t="shared" si="6167"/>
        <v>0</v>
      </c>
      <c r="BV3662" s="90">
        <f t="shared" si="6167"/>
        <v>0</v>
      </c>
      <c r="BW3662" s="90">
        <f t="shared" si="6167"/>
        <v>0</v>
      </c>
      <c r="BX3662" s="90">
        <f t="shared" si="6167"/>
        <v>0</v>
      </c>
      <c r="BY3662" s="90">
        <f t="shared" si="6167"/>
        <v>0</v>
      </c>
      <c r="BZ3662" s="90">
        <f t="shared" si="6167"/>
        <v>0</v>
      </c>
      <c r="CO3662" s="297" t="s">
        <v>2078</v>
      </c>
      <c r="CP3662" s="297">
        <f>SUM(P3661,P3670,P3673:Q3674)</f>
        <v>0</v>
      </c>
      <c r="CQ3662" s="297">
        <f>SUM(R3661,R3670,R3673:S3674)</f>
        <v>0</v>
      </c>
      <c r="CR3662" s="297">
        <f>SUM(T3661,T3670,T3673:U3674)</f>
        <v>0</v>
      </c>
      <c r="CS3662" s="297">
        <f t="shared" ref="CS3662" si="6168">SUM(V3661,V3670,V3673:V3674)</f>
        <v>0</v>
      </c>
      <c r="CT3662" s="297">
        <f t="shared" ref="CT3662" si="6169">SUM(W3661,W3670,W3673:W3674)</f>
        <v>0</v>
      </c>
      <c r="CU3662" s="297">
        <f t="shared" ref="CU3662" si="6170">SUM(X3661,X3670,X3673:X3674)</f>
        <v>0</v>
      </c>
      <c r="CV3662" s="297">
        <f t="shared" ref="CV3662" si="6171">SUM(Y3661,Y3670,Y3673:Y3674)</f>
        <v>0</v>
      </c>
      <c r="CW3662" s="297">
        <f t="shared" ref="CW3662" si="6172">SUM(Z3661,Z3670,Z3673:Z3674)</f>
        <v>0</v>
      </c>
      <c r="CX3662" s="297">
        <f t="shared" ref="CX3662" si="6173">SUM(AA3661,AA3670,AA3673:AA3674)</f>
        <v>0</v>
      </c>
      <c r="CY3662" s="297">
        <f t="shared" ref="CY3662" si="6174">SUM(AB3661,AB3670,AB3673:AB3674)</f>
        <v>0</v>
      </c>
      <c r="CZ3662" s="297">
        <f t="shared" ref="CZ3662" si="6175">SUM(AC3661,AC3670,AC3673:AC3674)</f>
        <v>0</v>
      </c>
      <c r="DA3662" s="297">
        <f t="shared" ref="DA3662" si="6176">SUM(AD3661,AD3670,AD3673:AD3674)</f>
        <v>0</v>
      </c>
      <c r="DB3662" s="186"/>
    </row>
    <row r="3663" spans="1:106" ht="15" customHeight="1" x14ac:dyDescent="0.25">
      <c r="A3663" s="109"/>
      <c r="B3663" s="109"/>
      <c r="C3663" s="633"/>
      <c r="D3663" s="759"/>
      <c r="E3663" s="760"/>
      <c r="F3663" s="836"/>
      <c r="G3663" s="581" t="s">
        <v>603</v>
      </c>
      <c r="H3663" s="581"/>
      <c r="I3663" s="165"/>
      <c r="J3663" s="625" t="s">
        <v>301</v>
      </c>
      <c r="K3663" s="625"/>
      <c r="L3663" s="625"/>
      <c r="M3663" s="625"/>
      <c r="N3663" s="625"/>
      <c r="O3663" s="626"/>
      <c r="P3663" s="590"/>
      <c r="Q3663" s="591"/>
      <c r="R3663" s="590"/>
      <c r="S3663" s="591"/>
      <c r="T3663" s="590"/>
      <c r="U3663" s="591"/>
      <c r="V3663" s="206"/>
      <c r="W3663" s="206"/>
      <c r="X3663" s="206"/>
      <c r="Y3663" s="206"/>
      <c r="Z3663" s="206"/>
      <c r="AA3663" s="206"/>
      <c r="AB3663" s="206"/>
      <c r="AC3663" s="206"/>
      <c r="AD3663" s="206"/>
      <c r="AE3663" s="109"/>
      <c r="AG3663" s="130">
        <f t="shared" si="5947"/>
        <v>15</v>
      </c>
      <c r="AH3663" s="90">
        <f t="shared" si="5948"/>
        <v>0</v>
      </c>
      <c r="AI3663" s="130">
        <f t="shared" si="5949"/>
        <v>0</v>
      </c>
      <c r="AJ3663" s="130">
        <f t="shared" si="5950"/>
        <v>0</v>
      </c>
      <c r="AK3663" s="130">
        <f t="shared" si="5951"/>
        <v>0</v>
      </c>
      <c r="AL3663" s="130">
        <f t="shared" si="5952"/>
        <v>0</v>
      </c>
      <c r="AM3663" s="359">
        <f t="shared" si="5953"/>
        <v>0</v>
      </c>
      <c r="AN3663" s="130">
        <f t="shared" si="5954"/>
        <v>0</v>
      </c>
      <c r="AO3663" s="130">
        <f t="shared" si="5955"/>
        <v>0</v>
      </c>
      <c r="AP3663" s="130">
        <f t="shared" si="5956"/>
        <v>0</v>
      </c>
      <c r="AQ3663" s="130">
        <f t="shared" si="5957"/>
        <v>0</v>
      </c>
      <c r="AR3663" s="359">
        <f t="shared" si="5958"/>
        <v>0</v>
      </c>
      <c r="AS3663" s="130">
        <f t="shared" si="5959"/>
        <v>0</v>
      </c>
      <c r="AT3663" s="130">
        <f t="shared" si="5960"/>
        <v>0</v>
      </c>
      <c r="AU3663" s="130">
        <f t="shared" si="5961"/>
        <v>0</v>
      </c>
      <c r="AV3663" s="130">
        <f t="shared" si="5962"/>
        <v>0</v>
      </c>
      <c r="AW3663" s="359">
        <f t="shared" si="5963"/>
        <v>0</v>
      </c>
      <c r="AX3663" s="130">
        <f t="shared" si="5964"/>
        <v>0</v>
      </c>
      <c r="AY3663" s="130">
        <f t="shared" si="5965"/>
        <v>0</v>
      </c>
      <c r="AZ3663" s="130">
        <f t="shared" si="5966"/>
        <v>0</v>
      </c>
      <c r="BA3663" s="130">
        <f t="shared" si="5967"/>
        <v>0</v>
      </c>
      <c r="BB3663" s="359">
        <f t="shared" si="5942"/>
        <v>0</v>
      </c>
      <c r="BC3663" s="130">
        <f t="shared" si="5968"/>
        <v>0</v>
      </c>
      <c r="BD3663" s="130">
        <f t="shared" si="5969"/>
        <v>0</v>
      </c>
      <c r="BE3663" s="130">
        <f t="shared" si="5970"/>
        <v>0</v>
      </c>
      <c r="BF3663" s="130">
        <f t="shared" si="5971"/>
        <v>0</v>
      </c>
      <c r="BG3663" s="359">
        <f t="shared" si="5943"/>
        <v>0</v>
      </c>
      <c r="BH3663" s="130">
        <f t="shared" si="5972"/>
        <v>0</v>
      </c>
      <c r="BI3663" s="130">
        <f t="shared" si="5973"/>
        <v>0</v>
      </c>
      <c r="BJ3663" s="130">
        <f t="shared" si="5974"/>
        <v>0</v>
      </c>
      <c r="BK3663" s="130">
        <f t="shared" si="5975"/>
        <v>0</v>
      </c>
      <c r="BL3663" s="359">
        <f t="shared" si="5944"/>
        <v>0</v>
      </c>
      <c r="BM3663" s="90">
        <f t="shared" si="5976"/>
        <v>0</v>
      </c>
      <c r="BN3663" s="90" t="s">
        <v>2078</v>
      </c>
      <c r="BO3663" s="90">
        <f>SUM(P3662:Q3669)</f>
        <v>0</v>
      </c>
      <c r="BP3663" s="90">
        <f>SUM(R3662:S3669)</f>
        <v>0</v>
      </c>
      <c r="BQ3663" s="90">
        <f>SUM(T3662:U3669)</f>
        <v>0</v>
      </c>
      <c r="BR3663" s="90">
        <f t="shared" ref="BR3663:BZ3663" si="6177">SUM(V3662:V3669)</f>
        <v>0</v>
      </c>
      <c r="BS3663" s="90">
        <f t="shared" si="6177"/>
        <v>0</v>
      </c>
      <c r="BT3663" s="90">
        <f t="shared" si="6177"/>
        <v>0</v>
      </c>
      <c r="BU3663" s="90">
        <f t="shared" si="6177"/>
        <v>0</v>
      </c>
      <c r="BV3663" s="90">
        <f t="shared" si="6177"/>
        <v>0</v>
      </c>
      <c r="BW3663" s="90">
        <f t="shared" si="6177"/>
        <v>0</v>
      </c>
      <c r="BX3663" s="90">
        <f t="shared" si="6177"/>
        <v>0</v>
      </c>
      <c r="BY3663" s="90">
        <f t="shared" si="6177"/>
        <v>0</v>
      </c>
      <c r="BZ3663" s="90">
        <f t="shared" si="6177"/>
        <v>0</v>
      </c>
      <c r="CO3663" s="297" t="s">
        <v>2029</v>
      </c>
      <c r="CP3663" s="297">
        <f>SUM(COUNTIF(P3661,"NS"),COUNTIF(P3670,"NS"),COUNTIF(P3673:Q3674,"NS"))</f>
        <v>0</v>
      </c>
      <c r="CQ3663" s="297">
        <f>SUM(COUNTIF(R3661,"NS"),COUNTIF(R3670,"NS"),COUNTIF(R3673:S3674,"NS"))</f>
        <v>0</v>
      </c>
      <c r="CR3663" s="297">
        <f>SUM(COUNTIF(T3661,"NS"),COUNTIF(T3670,"NS"),COUNTIF(T3673:U3674,"NS"))</f>
        <v>0</v>
      </c>
      <c r="CS3663" s="297">
        <f t="shared" ref="CS3663" si="6178">SUM(COUNTIF(V3661,"NS"),COUNTIF(V3670,"NS"),COUNTIF(V3673:V3674,"NS"))</f>
        <v>0</v>
      </c>
      <c r="CT3663" s="297">
        <f t="shared" ref="CT3663" si="6179">SUM(COUNTIF(W3661,"NS"),COUNTIF(W3670,"NS"),COUNTIF(W3673:W3674,"NS"))</f>
        <v>0</v>
      </c>
      <c r="CU3663" s="297">
        <f t="shared" ref="CU3663" si="6180">SUM(COUNTIF(X3661,"NS"),COUNTIF(X3670,"NS"),COUNTIF(X3673:X3674,"NS"))</f>
        <v>0</v>
      </c>
      <c r="CV3663" s="297">
        <f t="shared" ref="CV3663" si="6181">SUM(COUNTIF(Y3661,"NS"),COUNTIF(Y3670,"NS"),COUNTIF(Y3673:Y3674,"NS"))</f>
        <v>0</v>
      </c>
      <c r="CW3663" s="297">
        <f t="shared" ref="CW3663" si="6182">SUM(COUNTIF(Z3661,"NS"),COUNTIF(Z3670,"NS"),COUNTIF(Z3673:Z3674,"NS"))</f>
        <v>0</v>
      </c>
      <c r="CX3663" s="297">
        <f t="shared" ref="CX3663" si="6183">SUM(COUNTIF(AA3661,"NS"),COUNTIF(AA3670,"NS"),COUNTIF(AA3673:AA3674,"NS"))</f>
        <v>0</v>
      </c>
      <c r="CY3663" s="297">
        <f t="shared" ref="CY3663" si="6184">SUM(COUNTIF(AB3661,"NS"),COUNTIF(AB3670,"NS"),COUNTIF(AB3673:AB3674,"NS"))</f>
        <v>0</v>
      </c>
      <c r="CZ3663" s="297">
        <f t="shared" ref="CZ3663" si="6185">SUM(COUNTIF(AC3661,"NS"),COUNTIF(AC3670,"NS"),COUNTIF(AC3673:AC3674,"NS"))</f>
        <v>0</v>
      </c>
      <c r="DA3663" s="297">
        <f t="shared" ref="DA3663" si="6186">SUM(COUNTIF(AD3661,"NS"),COUNTIF(AD3670,"NS"),COUNTIF(AD3673:AD3674,"NS"))</f>
        <v>0</v>
      </c>
      <c r="DB3663" s="186"/>
    </row>
    <row r="3664" spans="1:106" ht="15" customHeight="1" x14ac:dyDescent="0.25">
      <c r="A3664" s="109"/>
      <c r="B3664" s="109"/>
      <c r="C3664" s="633"/>
      <c r="D3664" s="759"/>
      <c r="E3664" s="760"/>
      <c r="F3664" s="836"/>
      <c r="G3664" s="581" t="s">
        <v>604</v>
      </c>
      <c r="H3664" s="581"/>
      <c r="I3664" s="165"/>
      <c r="J3664" s="625" t="s">
        <v>302</v>
      </c>
      <c r="K3664" s="625"/>
      <c r="L3664" s="625"/>
      <c r="M3664" s="625"/>
      <c r="N3664" s="625"/>
      <c r="O3664" s="626"/>
      <c r="P3664" s="590"/>
      <c r="Q3664" s="591"/>
      <c r="R3664" s="590"/>
      <c r="S3664" s="591"/>
      <c r="T3664" s="590"/>
      <c r="U3664" s="591"/>
      <c r="V3664" s="206"/>
      <c r="W3664" s="206"/>
      <c r="X3664" s="206"/>
      <c r="Y3664" s="206"/>
      <c r="Z3664" s="206"/>
      <c r="AA3664" s="206"/>
      <c r="AB3664" s="206"/>
      <c r="AC3664" s="206"/>
      <c r="AD3664" s="206"/>
      <c r="AE3664" s="109"/>
      <c r="AG3664" s="130">
        <f t="shared" si="5947"/>
        <v>15</v>
      </c>
      <c r="AH3664" s="90">
        <f t="shared" si="5948"/>
        <v>0</v>
      </c>
      <c r="AI3664" s="130">
        <f t="shared" si="5949"/>
        <v>0</v>
      </c>
      <c r="AJ3664" s="130">
        <f t="shared" si="5950"/>
        <v>0</v>
      </c>
      <c r="AK3664" s="130">
        <f t="shared" si="5951"/>
        <v>0</v>
      </c>
      <c r="AL3664" s="130">
        <f t="shared" si="5952"/>
        <v>0</v>
      </c>
      <c r="AM3664" s="359">
        <f t="shared" si="5953"/>
        <v>0</v>
      </c>
      <c r="AN3664" s="130">
        <f t="shared" si="5954"/>
        <v>0</v>
      </c>
      <c r="AO3664" s="130">
        <f t="shared" si="5955"/>
        <v>0</v>
      </c>
      <c r="AP3664" s="130">
        <f t="shared" si="5956"/>
        <v>0</v>
      </c>
      <c r="AQ3664" s="130">
        <f t="shared" si="5957"/>
        <v>0</v>
      </c>
      <c r="AR3664" s="359">
        <f t="shared" si="5958"/>
        <v>0</v>
      </c>
      <c r="AS3664" s="130">
        <f t="shared" si="5959"/>
        <v>0</v>
      </c>
      <c r="AT3664" s="130">
        <f t="shared" si="5960"/>
        <v>0</v>
      </c>
      <c r="AU3664" s="130">
        <f t="shared" si="5961"/>
        <v>0</v>
      </c>
      <c r="AV3664" s="130">
        <f t="shared" si="5962"/>
        <v>0</v>
      </c>
      <c r="AW3664" s="359">
        <f t="shared" si="5963"/>
        <v>0</v>
      </c>
      <c r="AX3664" s="130">
        <f t="shared" si="5964"/>
        <v>0</v>
      </c>
      <c r="AY3664" s="130">
        <f t="shared" si="5965"/>
        <v>0</v>
      </c>
      <c r="AZ3664" s="130">
        <f t="shared" si="5966"/>
        <v>0</v>
      </c>
      <c r="BA3664" s="130">
        <f t="shared" si="5967"/>
        <v>0</v>
      </c>
      <c r="BB3664" s="359">
        <f t="shared" si="5942"/>
        <v>0</v>
      </c>
      <c r="BC3664" s="130">
        <f t="shared" si="5968"/>
        <v>0</v>
      </c>
      <c r="BD3664" s="130">
        <f t="shared" si="5969"/>
        <v>0</v>
      </c>
      <c r="BE3664" s="130">
        <f t="shared" si="5970"/>
        <v>0</v>
      </c>
      <c r="BF3664" s="130">
        <f t="shared" si="5971"/>
        <v>0</v>
      </c>
      <c r="BG3664" s="359">
        <f t="shared" si="5943"/>
        <v>0</v>
      </c>
      <c r="BH3664" s="130">
        <f t="shared" si="5972"/>
        <v>0</v>
      </c>
      <c r="BI3664" s="130">
        <f t="shared" si="5973"/>
        <v>0</v>
      </c>
      <c r="BJ3664" s="130">
        <f t="shared" si="5974"/>
        <v>0</v>
      </c>
      <c r="BK3664" s="130">
        <f t="shared" si="5975"/>
        <v>0</v>
      </c>
      <c r="BL3664" s="359">
        <f t="shared" si="5944"/>
        <v>0</v>
      </c>
      <c r="BM3664" s="90">
        <f t="shared" si="5976"/>
        <v>0</v>
      </c>
      <c r="BN3664" s="90" t="s">
        <v>2029</v>
      </c>
      <c r="BO3664" s="90">
        <f>COUNTIF(P3662:Q3669,"NS")</f>
        <v>0</v>
      </c>
      <c r="BP3664" s="90">
        <f>COUNTIF(R3662:S3669,"NS")</f>
        <v>0</v>
      </c>
      <c r="BQ3664" s="90">
        <f>COUNTIF(T3662:U3669,"NS")</f>
        <v>0</v>
      </c>
      <c r="BR3664" s="90">
        <f t="shared" ref="BR3664:BZ3664" si="6187">COUNTIF(V3662:V3669,"NS")</f>
        <v>0</v>
      </c>
      <c r="BS3664" s="90">
        <f t="shared" si="6187"/>
        <v>0</v>
      </c>
      <c r="BT3664" s="90">
        <f t="shared" si="6187"/>
        <v>0</v>
      </c>
      <c r="BU3664" s="90">
        <f t="shared" si="6187"/>
        <v>0</v>
      </c>
      <c r="BV3664" s="90">
        <f t="shared" si="6187"/>
        <v>0</v>
      </c>
      <c r="BW3664" s="90">
        <f t="shared" si="6187"/>
        <v>0</v>
      </c>
      <c r="BX3664" s="90">
        <f t="shared" si="6187"/>
        <v>0</v>
      </c>
      <c r="BY3664" s="90">
        <f t="shared" si="6187"/>
        <v>0</v>
      </c>
      <c r="BZ3664" s="90">
        <f t="shared" si="6187"/>
        <v>0</v>
      </c>
      <c r="CO3664" s="298">
        <v>0.25</v>
      </c>
      <c r="CP3664" s="299">
        <f>IF(CP3661="ns",0,CP3661*0.25)</f>
        <v>0</v>
      </c>
      <c r="CQ3664" s="299">
        <f t="shared" ref="CQ3664:DA3664" si="6188">IF(CQ3661="ns",0,CQ3661*0.25)</f>
        <v>0</v>
      </c>
      <c r="CR3664" s="299">
        <f t="shared" si="6188"/>
        <v>0</v>
      </c>
      <c r="CS3664" s="299">
        <f t="shared" si="6188"/>
        <v>0</v>
      </c>
      <c r="CT3664" s="299">
        <f t="shared" si="6188"/>
        <v>0</v>
      </c>
      <c r="CU3664" s="299">
        <f t="shared" si="6188"/>
        <v>0</v>
      </c>
      <c r="CV3664" s="299">
        <f t="shared" si="6188"/>
        <v>0</v>
      </c>
      <c r="CW3664" s="299">
        <f t="shared" si="6188"/>
        <v>0</v>
      </c>
      <c r="CX3664" s="299">
        <f t="shared" si="6188"/>
        <v>0</v>
      </c>
      <c r="CY3664" s="299">
        <f t="shared" si="6188"/>
        <v>0</v>
      </c>
      <c r="CZ3664" s="299">
        <f t="shared" si="6188"/>
        <v>0</v>
      </c>
      <c r="DA3664" s="299">
        <f t="shared" si="6188"/>
        <v>0</v>
      </c>
      <c r="DB3664" s="186"/>
    </row>
    <row r="3665" spans="1:106" ht="15" customHeight="1" x14ac:dyDescent="0.25">
      <c r="A3665" s="109"/>
      <c r="B3665" s="109"/>
      <c r="C3665" s="633"/>
      <c r="D3665" s="759"/>
      <c r="E3665" s="760"/>
      <c r="F3665" s="836"/>
      <c r="G3665" s="581" t="s">
        <v>605</v>
      </c>
      <c r="H3665" s="581"/>
      <c r="I3665" s="165"/>
      <c r="J3665" s="625" t="s">
        <v>308</v>
      </c>
      <c r="K3665" s="625"/>
      <c r="L3665" s="625"/>
      <c r="M3665" s="625"/>
      <c r="N3665" s="625"/>
      <c r="O3665" s="626"/>
      <c r="P3665" s="590"/>
      <c r="Q3665" s="591"/>
      <c r="R3665" s="590"/>
      <c r="S3665" s="591"/>
      <c r="T3665" s="590"/>
      <c r="U3665" s="591"/>
      <c r="V3665" s="206"/>
      <c r="W3665" s="206"/>
      <c r="X3665" s="206"/>
      <c r="Y3665" s="206"/>
      <c r="Z3665" s="206"/>
      <c r="AA3665" s="206"/>
      <c r="AB3665" s="206"/>
      <c r="AC3665" s="206"/>
      <c r="AD3665" s="206"/>
      <c r="AE3665" s="109"/>
      <c r="AG3665" s="130">
        <f t="shared" si="5947"/>
        <v>15</v>
      </c>
      <c r="AH3665" s="90">
        <f t="shared" si="5948"/>
        <v>0</v>
      </c>
      <c r="AI3665" s="130">
        <f t="shared" si="5949"/>
        <v>0</v>
      </c>
      <c r="AJ3665" s="130">
        <f t="shared" si="5950"/>
        <v>0</v>
      </c>
      <c r="AK3665" s="130">
        <f t="shared" si="5951"/>
        <v>0</v>
      </c>
      <c r="AL3665" s="130">
        <f t="shared" si="5952"/>
        <v>0</v>
      </c>
      <c r="AM3665" s="359">
        <f t="shared" si="5953"/>
        <v>0</v>
      </c>
      <c r="AN3665" s="130">
        <f t="shared" si="5954"/>
        <v>0</v>
      </c>
      <c r="AO3665" s="130">
        <f t="shared" si="5955"/>
        <v>0</v>
      </c>
      <c r="AP3665" s="130">
        <f t="shared" si="5956"/>
        <v>0</v>
      </c>
      <c r="AQ3665" s="130">
        <f t="shared" si="5957"/>
        <v>0</v>
      </c>
      <c r="AR3665" s="359">
        <f t="shared" si="5958"/>
        <v>0</v>
      </c>
      <c r="AS3665" s="130">
        <f t="shared" si="5959"/>
        <v>0</v>
      </c>
      <c r="AT3665" s="130">
        <f t="shared" si="5960"/>
        <v>0</v>
      </c>
      <c r="AU3665" s="130">
        <f t="shared" si="5961"/>
        <v>0</v>
      </c>
      <c r="AV3665" s="130">
        <f t="shared" si="5962"/>
        <v>0</v>
      </c>
      <c r="AW3665" s="359">
        <f t="shared" si="5963"/>
        <v>0</v>
      </c>
      <c r="AX3665" s="130">
        <f t="shared" si="5964"/>
        <v>0</v>
      </c>
      <c r="AY3665" s="130">
        <f t="shared" si="5965"/>
        <v>0</v>
      </c>
      <c r="AZ3665" s="130">
        <f t="shared" si="5966"/>
        <v>0</v>
      </c>
      <c r="BA3665" s="130">
        <f t="shared" si="5967"/>
        <v>0</v>
      </c>
      <c r="BB3665" s="359">
        <f t="shared" si="5942"/>
        <v>0</v>
      </c>
      <c r="BC3665" s="130">
        <f t="shared" si="5968"/>
        <v>0</v>
      </c>
      <c r="BD3665" s="130">
        <f t="shared" si="5969"/>
        <v>0</v>
      </c>
      <c r="BE3665" s="130">
        <f t="shared" si="5970"/>
        <v>0</v>
      </c>
      <c r="BF3665" s="130">
        <f t="shared" si="5971"/>
        <v>0</v>
      </c>
      <c r="BG3665" s="359">
        <f t="shared" si="5943"/>
        <v>0</v>
      </c>
      <c r="BH3665" s="130">
        <f t="shared" si="5972"/>
        <v>0</v>
      </c>
      <c r="BI3665" s="130">
        <f t="shared" si="5973"/>
        <v>0</v>
      </c>
      <c r="BJ3665" s="130">
        <f t="shared" si="5974"/>
        <v>0</v>
      </c>
      <c r="BK3665" s="130">
        <f t="shared" si="5975"/>
        <v>0</v>
      </c>
      <c r="BL3665" s="359">
        <f t="shared" si="5944"/>
        <v>0</v>
      </c>
      <c r="BM3665" s="90">
        <f t="shared" si="5976"/>
        <v>0</v>
      </c>
      <c r="BN3665" s="90" t="s">
        <v>2104</v>
      </c>
      <c r="BO3665" s="90">
        <f>P3661</f>
        <v>0</v>
      </c>
      <c r="BP3665" s="90">
        <f>R3661</f>
        <v>0</v>
      </c>
      <c r="BQ3665" s="90">
        <f>T3661</f>
        <v>0</v>
      </c>
      <c r="BR3665" s="90">
        <f>V3661</f>
        <v>0</v>
      </c>
      <c r="BS3665" s="90">
        <f t="shared" ref="BS3665" si="6189">W3661</f>
        <v>0</v>
      </c>
      <c r="BT3665" s="90">
        <f t="shared" ref="BT3665:BY3665" si="6190">X3661</f>
        <v>0</v>
      </c>
      <c r="BU3665" s="90">
        <f t="shared" si="6190"/>
        <v>0</v>
      </c>
      <c r="BV3665" s="90">
        <f t="shared" si="6190"/>
        <v>0</v>
      </c>
      <c r="BW3665" s="90">
        <f t="shared" si="6190"/>
        <v>0</v>
      </c>
      <c r="BX3665" s="90">
        <f t="shared" si="6190"/>
        <v>0</v>
      </c>
      <c r="BY3665" s="90">
        <f t="shared" si="6190"/>
        <v>0</v>
      </c>
      <c r="BZ3665" s="90">
        <f t="shared" ref="BZ3665" si="6191">AD3661</f>
        <v>0</v>
      </c>
      <c r="CO3665" s="297" t="s">
        <v>72</v>
      </c>
      <c r="CP3665" s="297">
        <f>P3675</f>
        <v>0</v>
      </c>
      <c r="CQ3665" s="297">
        <f>R3675</f>
        <v>0</v>
      </c>
      <c r="CR3665" s="297">
        <f>T3675</f>
        <v>0</v>
      </c>
      <c r="CS3665" s="297">
        <f>V3675</f>
        <v>0</v>
      </c>
      <c r="CT3665" s="297">
        <f>W3675</f>
        <v>0</v>
      </c>
      <c r="CU3665" s="297">
        <f>X3675</f>
        <v>0</v>
      </c>
      <c r="CV3665" s="297">
        <f t="shared" ref="CV3665" si="6192">Y3675</f>
        <v>0</v>
      </c>
      <c r="CW3665" s="297">
        <f t="shared" ref="CW3665" si="6193">Z3675</f>
        <v>0</v>
      </c>
      <c r="CX3665" s="297">
        <f t="shared" ref="CX3665" si="6194">AA3675</f>
        <v>0</v>
      </c>
      <c r="CY3665" s="297">
        <f t="shared" ref="CY3665" si="6195">AB3675</f>
        <v>0</v>
      </c>
      <c r="CZ3665" s="297">
        <f t="shared" ref="CZ3665" si="6196">AC3675</f>
        <v>0</v>
      </c>
      <c r="DA3665" s="297">
        <f t="shared" ref="DA3665" si="6197">AD3675</f>
        <v>0</v>
      </c>
      <c r="DB3665" s="186"/>
    </row>
    <row r="3666" spans="1:106" ht="15" customHeight="1" x14ac:dyDescent="0.25">
      <c r="A3666" s="109"/>
      <c r="B3666" s="109"/>
      <c r="C3666" s="633"/>
      <c r="D3666" s="759"/>
      <c r="E3666" s="760"/>
      <c r="F3666" s="836"/>
      <c r="G3666" s="581" t="s">
        <v>606</v>
      </c>
      <c r="H3666" s="581"/>
      <c r="I3666" s="165"/>
      <c r="J3666" s="625" t="s">
        <v>306</v>
      </c>
      <c r="K3666" s="625"/>
      <c r="L3666" s="625"/>
      <c r="M3666" s="625"/>
      <c r="N3666" s="625"/>
      <c r="O3666" s="626"/>
      <c r="P3666" s="590"/>
      <c r="Q3666" s="591"/>
      <c r="R3666" s="590"/>
      <c r="S3666" s="591"/>
      <c r="T3666" s="590"/>
      <c r="U3666" s="591"/>
      <c r="V3666" s="206"/>
      <c r="W3666" s="206"/>
      <c r="X3666" s="206"/>
      <c r="Y3666" s="206"/>
      <c r="Z3666" s="206"/>
      <c r="AA3666" s="206"/>
      <c r="AB3666" s="206"/>
      <c r="AC3666" s="206"/>
      <c r="AD3666" s="206"/>
      <c r="AE3666" s="109"/>
      <c r="AG3666" s="130">
        <f t="shared" si="5947"/>
        <v>15</v>
      </c>
      <c r="AH3666" s="90">
        <f t="shared" si="5948"/>
        <v>0</v>
      </c>
      <c r="AI3666" s="130">
        <f t="shared" si="5949"/>
        <v>0</v>
      </c>
      <c r="AJ3666" s="130">
        <f t="shared" si="5950"/>
        <v>0</v>
      </c>
      <c r="AK3666" s="130">
        <f t="shared" si="5951"/>
        <v>0</v>
      </c>
      <c r="AL3666" s="130">
        <f t="shared" si="5952"/>
        <v>0</v>
      </c>
      <c r="AM3666" s="359">
        <f t="shared" si="5953"/>
        <v>0</v>
      </c>
      <c r="AN3666" s="130">
        <f t="shared" si="5954"/>
        <v>0</v>
      </c>
      <c r="AO3666" s="130">
        <f t="shared" si="5955"/>
        <v>0</v>
      </c>
      <c r="AP3666" s="130">
        <f t="shared" si="5956"/>
        <v>0</v>
      </c>
      <c r="AQ3666" s="130">
        <f t="shared" si="5957"/>
        <v>0</v>
      </c>
      <c r="AR3666" s="359">
        <f t="shared" si="5958"/>
        <v>0</v>
      </c>
      <c r="AS3666" s="130">
        <f t="shared" si="5959"/>
        <v>0</v>
      </c>
      <c r="AT3666" s="130">
        <f t="shared" si="5960"/>
        <v>0</v>
      </c>
      <c r="AU3666" s="130">
        <f t="shared" si="5961"/>
        <v>0</v>
      </c>
      <c r="AV3666" s="130">
        <f t="shared" si="5962"/>
        <v>0</v>
      </c>
      <c r="AW3666" s="359">
        <f t="shared" si="5963"/>
        <v>0</v>
      </c>
      <c r="AX3666" s="130">
        <f t="shared" si="5964"/>
        <v>0</v>
      </c>
      <c r="AY3666" s="130">
        <f t="shared" si="5965"/>
        <v>0</v>
      </c>
      <c r="AZ3666" s="130">
        <f t="shared" si="5966"/>
        <v>0</v>
      </c>
      <c r="BA3666" s="130">
        <f t="shared" si="5967"/>
        <v>0</v>
      </c>
      <c r="BB3666" s="359">
        <f t="shared" si="5942"/>
        <v>0</v>
      </c>
      <c r="BC3666" s="130">
        <f t="shared" si="5968"/>
        <v>0</v>
      </c>
      <c r="BD3666" s="130">
        <f t="shared" si="5969"/>
        <v>0</v>
      </c>
      <c r="BE3666" s="130">
        <f t="shared" si="5970"/>
        <v>0</v>
      </c>
      <c r="BF3666" s="130">
        <f t="shared" si="5971"/>
        <v>0</v>
      </c>
      <c r="BG3666" s="359">
        <f t="shared" si="5943"/>
        <v>0</v>
      </c>
      <c r="BH3666" s="130">
        <f t="shared" si="5972"/>
        <v>0</v>
      </c>
      <c r="BI3666" s="130">
        <f t="shared" si="5973"/>
        <v>0</v>
      </c>
      <c r="BJ3666" s="130">
        <f t="shared" si="5974"/>
        <v>0</v>
      </c>
      <c r="BK3666" s="130">
        <f t="shared" si="5975"/>
        <v>0</v>
      </c>
      <c r="BL3666" s="359">
        <f t="shared" si="5944"/>
        <v>0</v>
      </c>
      <c r="BM3666" s="90">
        <f t="shared" si="5976"/>
        <v>0</v>
      </c>
      <c r="CO3666" s="297" t="s">
        <v>2077</v>
      </c>
      <c r="CP3666" s="297">
        <f>IF(OR(CP3665=0,CP3665="NA",AND(CP3665="NS",CP3663&gt;0),AND(CP3665="NS",CP3662&gt;0),CP3665&lt;=CP3664),0,1)</f>
        <v>0</v>
      </c>
      <c r="CQ3666" s="297">
        <f t="shared" ref="CQ3666:CS3666" si="6198">IF(OR(CQ3665=0,CQ3665="NA",AND(CQ3665="NS",CQ3663&gt;0),AND(CQ3665="NS",CQ3662&gt;0),CQ3665&lt;=CQ3664),0,1)</f>
        <v>0</v>
      </c>
      <c r="CR3666" s="297">
        <f t="shared" si="6198"/>
        <v>0</v>
      </c>
      <c r="CS3666" s="297">
        <f t="shared" si="6198"/>
        <v>0</v>
      </c>
      <c r="CT3666" s="297">
        <f>IF(OR(CT3665=0,CT3665="NA",AND(CT3665="NS",CT3663&gt;0),AND(CT3665="NS",CT3662&gt;0),CT3665&lt;=CT3664),0,1)</f>
        <v>0</v>
      </c>
      <c r="CU3666" s="297">
        <f t="shared" ref="CU3666:DA3666" si="6199">IF(OR(CU3665=0,CU3665="NA",AND(CU3665="NS",CU3663&gt;0),AND(CU3665="NS",CU3662&gt;0),CU3665&lt;=CU3664),0,1)</f>
        <v>0</v>
      </c>
      <c r="CV3666" s="297">
        <f t="shared" si="6199"/>
        <v>0</v>
      </c>
      <c r="CW3666" s="297">
        <f t="shared" si="6199"/>
        <v>0</v>
      </c>
      <c r="CX3666" s="297">
        <f t="shared" si="6199"/>
        <v>0</v>
      </c>
      <c r="CY3666" s="297">
        <f t="shared" si="6199"/>
        <v>0</v>
      </c>
      <c r="CZ3666" s="297">
        <f t="shared" si="6199"/>
        <v>0</v>
      </c>
      <c r="DA3666" s="297">
        <f t="shared" si="6199"/>
        <v>0</v>
      </c>
      <c r="DB3666" s="186">
        <f>SUM(CP3666:DA3666)</f>
        <v>0</v>
      </c>
    </row>
    <row r="3667" spans="1:106" ht="15" customHeight="1" x14ac:dyDescent="0.2">
      <c r="A3667" s="109"/>
      <c r="B3667" s="109"/>
      <c r="C3667" s="633"/>
      <c r="D3667" s="759"/>
      <c r="E3667" s="760"/>
      <c r="F3667" s="836"/>
      <c r="G3667" s="581" t="s">
        <v>607</v>
      </c>
      <c r="H3667" s="581"/>
      <c r="I3667" s="165"/>
      <c r="J3667" s="625" t="s">
        <v>304</v>
      </c>
      <c r="K3667" s="625"/>
      <c r="L3667" s="625"/>
      <c r="M3667" s="625"/>
      <c r="N3667" s="625"/>
      <c r="O3667" s="626"/>
      <c r="P3667" s="590"/>
      <c r="Q3667" s="591"/>
      <c r="R3667" s="590"/>
      <c r="S3667" s="591"/>
      <c r="T3667" s="590"/>
      <c r="U3667" s="591"/>
      <c r="V3667" s="206"/>
      <c r="W3667" s="206"/>
      <c r="X3667" s="206"/>
      <c r="Y3667" s="206"/>
      <c r="Z3667" s="206"/>
      <c r="AA3667" s="206"/>
      <c r="AB3667" s="206"/>
      <c r="AC3667" s="206"/>
      <c r="AD3667" s="206"/>
      <c r="AE3667" s="109"/>
      <c r="AG3667" s="130">
        <f t="shared" si="5947"/>
        <v>15</v>
      </c>
      <c r="AH3667" s="90">
        <f t="shared" si="5948"/>
        <v>0</v>
      </c>
      <c r="AI3667" s="130">
        <f t="shared" si="5949"/>
        <v>0</v>
      </c>
      <c r="AJ3667" s="130">
        <f t="shared" si="5950"/>
        <v>0</v>
      </c>
      <c r="AK3667" s="130">
        <f t="shared" si="5951"/>
        <v>0</v>
      </c>
      <c r="AL3667" s="130">
        <f t="shared" si="5952"/>
        <v>0</v>
      </c>
      <c r="AM3667" s="359">
        <f t="shared" si="5953"/>
        <v>0</v>
      </c>
      <c r="AN3667" s="130">
        <f t="shared" si="5954"/>
        <v>0</v>
      </c>
      <c r="AO3667" s="130">
        <f t="shared" si="5955"/>
        <v>0</v>
      </c>
      <c r="AP3667" s="130">
        <f t="shared" si="5956"/>
        <v>0</v>
      </c>
      <c r="AQ3667" s="130">
        <f t="shared" si="5957"/>
        <v>0</v>
      </c>
      <c r="AR3667" s="359">
        <f t="shared" si="5958"/>
        <v>0</v>
      </c>
      <c r="AS3667" s="130">
        <f t="shared" si="5959"/>
        <v>0</v>
      </c>
      <c r="AT3667" s="130">
        <f t="shared" si="5960"/>
        <v>0</v>
      </c>
      <c r="AU3667" s="130">
        <f t="shared" si="5961"/>
        <v>0</v>
      </c>
      <c r="AV3667" s="130">
        <f t="shared" si="5962"/>
        <v>0</v>
      </c>
      <c r="AW3667" s="359">
        <f t="shared" si="5963"/>
        <v>0</v>
      </c>
      <c r="AX3667" s="130">
        <f t="shared" si="5964"/>
        <v>0</v>
      </c>
      <c r="AY3667" s="130">
        <f t="shared" si="5965"/>
        <v>0</v>
      </c>
      <c r="AZ3667" s="130">
        <f t="shared" si="5966"/>
        <v>0</v>
      </c>
      <c r="BA3667" s="130">
        <f t="shared" si="5967"/>
        <v>0</v>
      </c>
      <c r="BB3667" s="359">
        <f t="shared" si="5942"/>
        <v>0</v>
      </c>
      <c r="BC3667" s="130">
        <f t="shared" si="5968"/>
        <v>0</v>
      </c>
      <c r="BD3667" s="130">
        <f t="shared" si="5969"/>
        <v>0</v>
      </c>
      <c r="BE3667" s="130">
        <f t="shared" si="5970"/>
        <v>0</v>
      </c>
      <c r="BF3667" s="130">
        <f t="shared" si="5971"/>
        <v>0</v>
      </c>
      <c r="BG3667" s="359">
        <f t="shared" si="5943"/>
        <v>0</v>
      </c>
      <c r="BH3667" s="130">
        <f t="shared" si="5972"/>
        <v>0</v>
      </c>
      <c r="BI3667" s="130">
        <f t="shared" si="5973"/>
        <v>0</v>
      </c>
      <c r="BJ3667" s="130">
        <f t="shared" si="5974"/>
        <v>0</v>
      </c>
      <c r="BK3667" s="130">
        <f t="shared" si="5975"/>
        <v>0</v>
      </c>
      <c r="BL3667" s="359">
        <f t="shared" si="5944"/>
        <v>0</v>
      </c>
      <c r="BM3667" s="90">
        <f t="shared" si="5976"/>
        <v>0</v>
      </c>
      <c r="CO3667" s="186"/>
      <c r="CP3667" s="186"/>
      <c r="CQ3667" s="186"/>
      <c r="CR3667" s="186"/>
      <c r="CS3667" s="186"/>
      <c r="CT3667" s="186"/>
      <c r="CU3667" s="186"/>
      <c r="CV3667" s="186"/>
      <c r="CW3667" s="186"/>
      <c r="CX3667" s="186"/>
      <c r="CY3667" s="186"/>
      <c r="CZ3667" s="186"/>
      <c r="DA3667" s="186"/>
      <c r="DB3667" s="186"/>
    </row>
    <row r="3668" spans="1:106" ht="15" customHeight="1" x14ac:dyDescent="0.2">
      <c r="A3668" s="109"/>
      <c r="B3668" s="109"/>
      <c r="C3668" s="633"/>
      <c r="D3668" s="759"/>
      <c r="E3668" s="760"/>
      <c r="F3668" s="836"/>
      <c r="G3668" s="581" t="s">
        <v>608</v>
      </c>
      <c r="H3668" s="581"/>
      <c r="I3668" s="165"/>
      <c r="J3668" s="625" t="s">
        <v>309</v>
      </c>
      <c r="K3668" s="625"/>
      <c r="L3668" s="625"/>
      <c r="M3668" s="625"/>
      <c r="N3668" s="625"/>
      <c r="O3668" s="626"/>
      <c r="P3668" s="590"/>
      <c r="Q3668" s="591"/>
      <c r="R3668" s="590"/>
      <c r="S3668" s="591"/>
      <c r="T3668" s="590"/>
      <c r="U3668" s="591"/>
      <c r="V3668" s="206"/>
      <c r="W3668" s="206"/>
      <c r="X3668" s="206"/>
      <c r="Y3668" s="206"/>
      <c r="Z3668" s="206"/>
      <c r="AA3668" s="206"/>
      <c r="AB3668" s="206"/>
      <c r="AC3668" s="206"/>
      <c r="AD3668" s="206"/>
      <c r="AE3668" s="109"/>
      <c r="AG3668" s="130">
        <f t="shared" si="5947"/>
        <v>15</v>
      </c>
      <c r="AH3668" s="90">
        <f t="shared" si="5948"/>
        <v>0</v>
      </c>
      <c r="AI3668" s="130">
        <f t="shared" si="5949"/>
        <v>0</v>
      </c>
      <c r="AJ3668" s="130">
        <f t="shared" si="5950"/>
        <v>0</v>
      </c>
      <c r="AK3668" s="130">
        <f t="shared" si="5951"/>
        <v>0</v>
      </c>
      <c r="AL3668" s="130">
        <f t="shared" si="5952"/>
        <v>0</v>
      </c>
      <c r="AM3668" s="359">
        <f t="shared" si="5953"/>
        <v>0</v>
      </c>
      <c r="AN3668" s="130">
        <f t="shared" si="5954"/>
        <v>0</v>
      </c>
      <c r="AO3668" s="130">
        <f t="shared" si="5955"/>
        <v>0</v>
      </c>
      <c r="AP3668" s="130">
        <f t="shared" si="5956"/>
        <v>0</v>
      </c>
      <c r="AQ3668" s="130">
        <f t="shared" si="5957"/>
        <v>0</v>
      </c>
      <c r="AR3668" s="359">
        <f t="shared" si="5958"/>
        <v>0</v>
      </c>
      <c r="AS3668" s="130">
        <f t="shared" si="5959"/>
        <v>0</v>
      </c>
      <c r="AT3668" s="130">
        <f t="shared" si="5960"/>
        <v>0</v>
      </c>
      <c r="AU3668" s="130">
        <f t="shared" si="5961"/>
        <v>0</v>
      </c>
      <c r="AV3668" s="130">
        <f t="shared" si="5962"/>
        <v>0</v>
      </c>
      <c r="AW3668" s="359">
        <f t="shared" si="5963"/>
        <v>0</v>
      </c>
      <c r="AX3668" s="130">
        <f t="shared" si="5964"/>
        <v>0</v>
      </c>
      <c r="AY3668" s="130">
        <f t="shared" si="5965"/>
        <v>0</v>
      </c>
      <c r="AZ3668" s="130">
        <f t="shared" si="5966"/>
        <v>0</v>
      </c>
      <c r="BA3668" s="130">
        <f t="shared" si="5967"/>
        <v>0</v>
      </c>
      <c r="BB3668" s="359">
        <f t="shared" si="5942"/>
        <v>0</v>
      </c>
      <c r="BC3668" s="130">
        <f t="shared" si="5968"/>
        <v>0</v>
      </c>
      <c r="BD3668" s="130">
        <f t="shared" si="5969"/>
        <v>0</v>
      </c>
      <c r="BE3668" s="130">
        <f t="shared" si="5970"/>
        <v>0</v>
      </c>
      <c r="BF3668" s="130">
        <f t="shared" si="5971"/>
        <v>0</v>
      </c>
      <c r="BG3668" s="359">
        <f t="shared" si="5943"/>
        <v>0</v>
      </c>
      <c r="BH3668" s="130">
        <f t="shared" si="5972"/>
        <v>0</v>
      </c>
      <c r="BI3668" s="130">
        <f t="shared" si="5973"/>
        <v>0</v>
      </c>
      <c r="BJ3668" s="130">
        <f t="shared" si="5974"/>
        <v>0</v>
      </c>
      <c r="BK3668" s="130">
        <f t="shared" si="5975"/>
        <v>0</v>
      </c>
      <c r="BL3668" s="359">
        <f t="shared" si="5944"/>
        <v>0</v>
      </c>
      <c r="BM3668" s="90">
        <f t="shared" si="5976"/>
        <v>0</v>
      </c>
      <c r="CO3668" s="186"/>
      <c r="CP3668" s="186"/>
      <c r="CQ3668" s="186"/>
      <c r="CR3668" s="186"/>
      <c r="CS3668" s="186"/>
      <c r="CT3668" s="186"/>
      <c r="CU3668" s="186"/>
      <c r="CV3668" s="186"/>
      <c r="CW3668" s="186"/>
      <c r="CX3668" s="186"/>
      <c r="CY3668" s="186"/>
      <c r="CZ3668" s="186"/>
      <c r="DA3668" s="186"/>
      <c r="DB3668" s="186"/>
    </row>
    <row r="3669" spans="1:106" ht="24" customHeight="1" x14ac:dyDescent="0.2">
      <c r="A3669" s="109"/>
      <c r="B3669" s="109"/>
      <c r="C3669" s="633"/>
      <c r="D3669" s="759"/>
      <c r="E3669" s="760"/>
      <c r="F3669" s="836"/>
      <c r="G3669" s="581" t="s">
        <v>609</v>
      </c>
      <c r="H3669" s="581"/>
      <c r="I3669" s="165"/>
      <c r="J3669" s="625" t="s">
        <v>610</v>
      </c>
      <c r="K3669" s="625"/>
      <c r="L3669" s="625"/>
      <c r="M3669" s="625"/>
      <c r="N3669" s="625"/>
      <c r="O3669" s="626"/>
      <c r="P3669" s="590"/>
      <c r="Q3669" s="591"/>
      <c r="R3669" s="590"/>
      <c r="S3669" s="591"/>
      <c r="T3669" s="590"/>
      <c r="U3669" s="591"/>
      <c r="V3669" s="206"/>
      <c r="W3669" s="206"/>
      <c r="X3669" s="206"/>
      <c r="Y3669" s="206"/>
      <c r="Z3669" s="206"/>
      <c r="AA3669" s="206"/>
      <c r="AB3669" s="206"/>
      <c r="AC3669" s="206"/>
      <c r="AD3669" s="206"/>
      <c r="AE3669" s="109"/>
      <c r="AG3669" s="130">
        <f t="shared" si="5947"/>
        <v>15</v>
      </c>
      <c r="AH3669" s="90">
        <f t="shared" si="5948"/>
        <v>0</v>
      </c>
      <c r="AI3669" s="130">
        <f t="shared" si="5949"/>
        <v>0</v>
      </c>
      <c r="AJ3669" s="130">
        <f t="shared" si="5950"/>
        <v>0</v>
      </c>
      <c r="AK3669" s="130">
        <f t="shared" si="5951"/>
        <v>0</v>
      </c>
      <c r="AL3669" s="130">
        <f t="shared" si="5952"/>
        <v>0</v>
      </c>
      <c r="AM3669" s="359">
        <f t="shared" si="5953"/>
        <v>0</v>
      </c>
      <c r="AN3669" s="130">
        <f t="shared" si="5954"/>
        <v>0</v>
      </c>
      <c r="AO3669" s="130">
        <f t="shared" si="5955"/>
        <v>0</v>
      </c>
      <c r="AP3669" s="130">
        <f t="shared" si="5956"/>
        <v>0</v>
      </c>
      <c r="AQ3669" s="130">
        <f t="shared" si="5957"/>
        <v>0</v>
      </c>
      <c r="AR3669" s="359">
        <f t="shared" si="5958"/>
        <v>0</v>
      </c>
      <c r="AS3669" s="130">
        <f t="shared" si="5959"/>
        <v>0</v>
      </c>
      <c r="AT3669" s="130">
        <f t="shared" si="5960"/>
        <v>0</v>
      </c>
      <c r="AU3669" s="130">
        <f t="shared" si="5961"/>
        <v>0</v>
      </c>
      <c r="AV3669" s="130">
        <f t="shared" si="5962"/>
        <v>0</v>
      </c>
      <c r="AW3669" s="359">
        <f t="shared" si="5963"/>
        <v>0</v>
      </c>
      <c r="AX3669" s="130">
        <f t="shared" si="5964"/>
        <v>0</v>
      </c>
      <c r="AY3669" s="130">
        <f t="shared" si="5965"/>
        <v>0</v>
      </c>
      <c r="AZ3669" s="130">
        <f t="shared" si="5966"/>
        <v>0</v>
      </c>
      <c r="BA3669" s="130">
        <f t="shared" si="5967"/>
        <v>0</v>
      </c>
      <c r="BB3669" s="359">
        <f t="shared" si="5942"/>
        <v>0</v>
      </c>
      <c r="BC3669" s="130">
        <f t="shared" si="5968"/>
        <v>0</v>
      </c>
      <c r="BD3669" s="130">
        <f t="shared" si="5969"/>
        <v>0</v>
      </c>
      <c r="BE3669" s="130">
        <f t="shared" si="5970"/>
        <v>0</v>
      </c>
      <c r="BF3669" s="130">
        <f t="shared" si="5971"/>
        <v>0</v>
      </c>
      <c r="BG3669" s="359">
        <f t="shared" si="5943"/>
        <v>0</v>
      </c>
      <c r="BH3669" s="130">
        <f t="shared" si="5972"/>
        <v>0</v>
      </c>
      <c r="BI3669" s="130">
        <f t="shared" si="5973"/>
        <v>0</v>
      </c>
      <c r="BJ3669" s="130">
        <f t="shared" si="5974"/>
        <v>0</v>
      </c>
      <c r="BK3669" s="130">
        <f t="shared" si="5975"/>
        <v>0</v>
      </c>
      <c r="BL3669" s="359">
        <f t="shared" si="5944"/>
        <v>0</v>
      </c>
      <c r="BM3669" s="90">
        <f t="shared" si="5976"/>
        <v>0</v>
      </c>
      <c r="BO3669" s="246" t="s">
        <v>2104</v>
      </c>
      <c r="BP3669" s="246" t="s">
        <v>2048</v>
      </c>
      <c r="BQ3669" s="246" t="s">
        <v>2049</v>
      </c>
      <c r="BR3669" s="246" t="s">
        <v>84</v>
      </c>
      <c r="BS3669" s="246" t="s">
        <v>2048</v>
      </c>
      <c r="BT3669" s="246" t="s">
        <v>2049</v>
      </c>
      <c r="BU3669" s="246" t="s">
        <v>84</v>
      </c>
      <c r="BV3669" s="246" t="s">
        <v>2048</v>
      </c>
      <c r="BW3669" s="246" t="s">
        <v>2049</v>
      </c>
      <c r="BX3669" s="246" t="s">
        <v>84</v>
      </c>
      <c r="BY3669" s="246" t="s">
        <v>2048</v>
      </c>
      <c r="BZ3669" s="246" t="s">
        <v>2049</v>
      </c>
      <c r="CO3669" s="186"/>
      <c r="CP3669" s="186"/>
      <c r="CQ3669" s="186"/>
      <c r="CR3669" s="186"/>
      <c r="CS3669" s="186"/>
      <c r="CT3669" s="186"/>
      <c r="CU3669" s="186"/>
      <c r="CV3669" s="186"/>
      <c r="CW3669" s="186"/>
      <c r="CX3669" s="186"/>
      <c r="CY3669" s="186"/>
      <c r="CZ3669" s="186"/>
      <c r="DA3669" s="186"/>
      <c r="DB3669" s="186"/>
    </row>
    <row r="3670" spans="1:106" ht="24" customHeight="1" x14ac:dyDescent="0.2">
      <c r="A3670" s="109"/>
      <c r="B3670" s="109"/>
      <c r="C3670" s="633"/>
      <c r="D3670" s="759"/>
      <c r="E3670" s="760"/>
      <c r="F3670" s="836"/>
      <c r="G3670" s="629" t="s">
        <v>611</v>
      </c>
      <c r="H3670" s="629"/>
      <c r="I3670" s="587" t="s">
        <v>612</v>
      </c>
      <c r="J3670" s="588"/>
      <c r="K3670" s="588"/>
      <c r="L3670" s="588"/>
      <c r="M3670" s="588"/>
      <c r="N3670" s="588"/>
      <c r="O3670" s="589"/>
      <c r="P3670" s="590"/>
      <c r="Q3670" s="591"/>
      <c r="R3670" s="590"/>
      <c r="S3670" s="591"/>
      <c r="T3670" s="590"/>
      <c r="U3670" s="591"/>
      <c r="V3670" s="206"/>
      <c r="W3670" s="206"/>
      <c r="X3670" s="206"/>
      <c r="Y3670" s="206"/>
      <c r="Z3670" s="206"/>
      <c r="AA3670" s="206"/>
      <c r="AB3670" s="206"/>
      <c r="AC3670" s="206"/>
      <c r="AD3670" s="206"/>
      <c r="AE3670" s="109"/>
      <c r="AG3670" s="178">
        <f t="shared" si="5947"/>
        <v>15</v>
      </c>
      <c r="AH3670" s="90">
        <f t="shared" si="5948"/>
        <v>0</v>
      </c>
      <c r="AI3670" s="178">
        <f t="shared" si="5949"/>
        <v>0</v>
      </c>
      <c r="AJ3670" s="178">
        <f t="shared" si="5950"/>
        <v>0</v>
      </c>
      <c r="AK3670" s="178">
        <f t="shared" si="5951"/>
        <v>0</v>
      </c>
      <c r="AL3670" s="130">
        <f t="shared" si="5952"/>
        <v>0</v>
      </c>
      <c r="AM3670" s="359">
        <f t="shared" si="5953"/>
        <v>0</v>
      </c>
      <c r="AN3670" s="178">
        <f t="shared" si="5954"/>
        <v>0</v>
      </c>
      <c r="AO3670" s="178">
        <f t="shared" si="5955"/>
        <v>0</v>
      </c>
      <c r="AP3670" s="178">
        <f t="shared" si="5956"/>
        <v>0</v>
      </c>
      <c r="AQ3670" s="178">
        <f t="shared" si="5957"/>
        <v>0</v>
      </c>
      <c r="AR3670" s="359">
        <f t="shared" si="5958"/>
        <v>0</v>
      </c>
      <c r="AS3670" s="178">
        <f t="shared" si="5959"/>
        <v>0</v>
      </c>
      <c r="AT3670" s="178">
        <f t="shared" si="5960"/>
        <v>0</v>
      </c>
      <c r="AU3670" s="178">
        <f t="shared" si="5961"/>
        <v>0</v>
      </c>
      <c r="AV3670" s="178">
        <f t="shared" si="5962"/>
        <v>0</v>
      </c>
      <c r="AW3670" s="359">
        <f t="shared" si="5963"/>
        <v>0</v>
      </c>
      <c r="AX3670" s="178">
        <f t="shared" si="5964"/>
        <v>0</v>
      </c>
      <c r="AY3670" s="178">
        <f t="shared" si="5965"/>
        <v>0</v>
      </c>
      <c r="AZ3670" s="178">
        <f t="shared" si="5966"/>
        <v>0</v>
      </c>
      <c r="BA3670" s="178">
        <f t="shared" si="5967"/>
        <v>0</v>
      </c>
      <c r="BB3670" s="359">
        <f t="shared" si="5942"/>
        <v>0</v>
      </c>
      <c r="BC3670" s="178">
        <f t="shared" si="5968"/>
        <v>0</v>
      </c>
      <c r="BD3670" s="178">
        <f t="shared" si="5969"/>
        <v>0</v>
      </c>
      <c r="BE3670" s="178">
        <f t="shared" si="5970"/>
        <v>0</v>
      </c>
      <c r="BF3670" s="178">
        <f t="shared" si="5971"/>
        <v>0</v>
      </c>
      <c r="BG3670" s="359">
        <f t="shared" si="5943"/>
        <v>0</v>
      </c>
      <c r="BH3670" s="178">
        <f t="shared" si="5972"/>
        <v>0</v>
      </c>
      <c r="BI3670" s="178">
        <f t="shared" si="5973"/>
        <v>0</v>
      </c>
      <c r="BJ3670" s="178">
        <f t="shared" si="5974"/>
        <v>0</v>
      </c>
      <c r="BK3670" s="178">
        <f t="shared" si="5975"/>
        <v>0</v>
      </c>
      <c r="BL3670" s="359">
        <f t="shared" si="5944"/>
        <v>0</v>
      </c>
      <c r="BM3670" s="186">
        <f t="shared" si="5976"/>
        <v>0</v>
      </c>
      <c r="BN3670" s="186" t="s">
        <v>2077</v>
      </c>
      <c r="BO3670" s="178">
        <f>IF($AG$3546=$AH$3546,0,IF(
OR(
AND(BO3674=0,BO3673&gt;0),
AND(BO3674="NS",BO3672&gt;0),
AND(BO3674="NS",BO3672=0,BO3673=0)),1,
IF(OR(
AND(BO3674&gt;0,BO3673=2),
AND(BO3674="NS",BO3673=2),
AND(BO3674="NS",BO3672=0,BO3673&gt;0),
BO3674=BO3672,
AND(BO3674="NA",BO3673=0,BO3672=0,BO3671&gt;0)),0,1)))</f>
        <v>0</v>
      </c>
      <c r="BP3670" s="178">
        <f t="shared" ref="BP3670:BZ3670" si="6200">IF($AG$3546=$AH$3546,0,IF(
OR(
AND(BP3674=0,BP3673&gt;0),
AND(BP3674="NS",BP3672&gt;0),
AND(BP3674="NS",BP3672=0,BP3673=0)),1,
IF(OR(
AND(BP3674&gt;0,BP3673=2),
AND(BP3674="NS",BP3673=2),
AND(BP3674="NS",BP3672=0,BP3673&gt;0),
BP3674=BP3672,
AND(BP3674="NA",BP3673=0,BP3672=0,BP3671&gt;0)),0,1)))</f>
        <v>0</v>
      </c>
      <c r="BQ3670" s="178">
        <f t="shared" si="6200"/>
        <v>0</v>
      </c>
      <c r="BR3670" s="178">
        <f t="shared" si="6200"/>
        <v>0</v>
      </c>
      <c r="BS3670" s="178">
        <f t="shared" si="6200"/>
        <v>0</v>
      </c>
      <c r="BT3670" s="178">
        <f t="shared" si="6200"/>
        <v>0</v>
      </c>
      <c r="BU3670" s="178">
        <f t="shared" si="6200"/>
        <v>0</v>
      </c>
      <c r="BV3670" s="178">
        <f t="shared" si="6200"/>
        <v>0</v>
      </c>
      <c r="BW3670" s="178">
        <f t="shared" si="6200"/>
        <v>0</v>
      </c>
      <c r="BX3670" s="178">
        <f t="shared" si="6200"/>
        <v>0</v>
      </c>
      <c r="BY3670" s="178">
        <f t="shared" si="6200"/>
        <v>0</v>
      </c>
      <c r="BZ3670" s="178">
        <f t="shared" si="6200"/>
        <v>0</v>
      </c>
      <c r="CA3670" s="186">
        <f>SUM(BO3670:BZ3670)</f>
        <v>0</v>
      </c>
      <c r="CO3670" s="186"/>
      <c r="CP3670" s="186"/>
      <c r="CQ3670" s="186"/>
      <c r="CR3670" s="186"/>
      <c r="CS3670" s="186"/>
      <c r="CT3670" s="186"/>
      <c r="CU3670" s="186"/>
      <c r="CV3670" s="186"/>
      <c r="CW3670" s="186"/>
      <c r="CX3670" s="186"/>
      <c r="CY3670" s="186"/>
      <c r="CZ3670" s="186"/>
      <c r="DA3670" s="186"/>
      <c r="DB3670" s="186"/>
    </row>
    <row r="3671" spans="1:106" ht="15" customHeight="1" x14ac:dyDescent="0.2">
      <c r="A3671" s="109"/>
      <c r="B3671" s="109"/>
      <c r="C3671" s="633"/>
      <c r="D3671" s="759"/>
      <c r="E3671" s="760"/>
      <c r="F3671" s="836"/>
      <c r="G3671" s="577" t="s">
        <v>615</v>
      </c>
      <c r="H3671" s="578"/>
      <c r="I3671" s="165"/>
      <c r="J3671" s="625" t="s">
        <v>613</v>
      </c>
      <c r="K3671" s="625"/>
      <c r="L3671" s="625"/>
      <c r="M3671" s="625"/>
      <c r="N3671" s="625"/>
      <c r="O3671" s="626"/>
      <c r="P3671" s="590"/>
      <c r="Q3671" s="591"/>
      <c r="R3671" s="590"/>
      <c r="S3671" s="591"/>
      <c r="T3671" s="590"/>
      <c r="U3671" s="591"/>
      <c r="V3671" s="206"/>
      <c r="W3671" s="206"/>
      <c r="X3671" s="206"/>
      <c r="Y3671" s="206"/>
      <c r="Z3671" s="206"/>
      <c r="AA3671" s="206"/>
      <c r="AB3671" s="206"/>
      <c r="AC3671" s="206"/>
      <c r="AD3671" s="206"/>
      <c r="AE3671" s="109"/>
      <c r="AG3671" s="130">
        <f t="shared" si="5947"/>
        <v>15</v>
      </c>
      <c r="AH3671" s="90">
        <f t="shared" si="5948"/>
        <v>0</v>
      </c>
      <c r="AI3671" s="130">
        <f t="shared" si="5949"/>
        <v>0</v>
      </c>
      <c r="AJ3671" s="130">
        <f t="shared" si="5950"/>
        <v>0</v>
      </c>
      <c r="AK3671" s="130">
        <f t="shared" si="5951"/>
        <v>0</v>
      </c>
      <c r="AL3671" s="130">
        <f t="shared" si="5952"/>
        <v>0</v>
      </c>
      <c r="AM3671" s="359">
        <f t="shared" si="5953"/>
        <v>0</v>
      </c>
      <c r="AN3671" s="130">
        <f t="shared" si="5954"/>
        <v>0</v>
      </c>
      <c r="AO3671" s="130">
        <f t="shared" si="5955"/>
        <v>0</v>
      </c>
      <c r="AP3671" s="130">
        <f t="shared" si="5956"/>
        <v>0</v>
      </c>
      <c r="AQ3671" s="130">
        <f t="shared" si="5957"/>
        <v>0</v>
      </c>
      <c r="AR3671" s="359">
        <f t="shared" si="5958"/>
        <v>0</v>
      </c>
      <c r="AS3671" s="130">
        <f t="shared" si="5959"/>
        <v>0</v>
      </c>
      <c r="AT3671" s="130">
        <f t="shared" si="5960"/>
        <v>0</v>
      </c>
      <c r="AU3671" s="130">
        <f t="shared" si="5961"/>
        <v>0</v>
      </c>
      <c r="AV3671" s="130">
        <f t="shared" si="5962"/>
        <v>0</v>
      </c>
      <c r="AW3671" s="359">
        <f t="shared" si="5963"/>
        <v>0</v>
      </c>
      <c r="AX3671" s="130">
        <f t="shared" si="5964"/>
        <v>0</v>
      </c>
      <c r="AY3671" s="130">
        <f t="shared" si="5965"/>
        <v>0</v>
      </c>
      <c r="AZ3671" s="130">
        <f t="shared" si="5966"/>
        <v>0</v>
      </c>
      <c r="BA3671" s="130">
        <f t="shared" si="5967"/>
        <v>0</v>
      </c>
      <c r="BB3671" s="359">
        <f t="shared" si="5942"/>
        <v>0</v>
      </c>
      <c r="BC3671" s="130">
        <f t="shared" si="5968"/>
        <v>0</v>
      </c>
      <c r="BD3671" s="130">
        <f t="shared" si="5969"/>
        <v>0</v>
      </c>
      <c r="BE3671" s="130">
        <f t="shared" si="5970"/>
        <v>0</v>
      </c>
      <c r="BF3671" s="130">
        <f t="shared" si="5971"/>
        <v>0</v>
      </c>
      <c r="BG3671" s="359">
        <f t="shared" si="5943"/>
        <v>0</v>
      </c>
      <c r="BH3671" s="130">
        <f t="shared" si="5972"/>
        <v>0</v>
      </c>
      <c r="BI3671" s="130">
        <f t="shared" si="5973"/>
        <v>0</v>
      </c>
      <c r="BJ3671" s="130">
        <f t="shared" si="5974"/>
        <v>0</v>
      </c>
      <c r="BK3671" s="130">
        <f t="shared" si="5975"/>
        <v>0</v>
      </c>
      <c r="BL3671" s="359">
        <f t="shared" si="5944"/>
        <v>0</v>
      </c>
      <c r="BM3671" s="90">
        <f t="shared" si="5976"/>
        <v>0</v>
      </c>
      <c r="BN3671" s="90" t="s">
        <v>2058</v>
      </c>
      <c r="BO3671" s="90">
        <f>COUNTIF(P3671:Q3672,"NA")</f>
        <v>0</v>
      </c>
      <c r="BP3671" s="90">
        <f>COUNTIF(R3671:S3672,"NA")</f>
        <v>0</v>
      </c>
      <c r="BQ3671" s="90">
        <f>COUNTIF(T3671:U3672,"NA")</f>
        <v>0</v>
      </c>
      <c r="BR3671" s="90">
        <f t="shared" ref="BR3671:BZ3671" si="6201">COUNTIF(V3671:V3672,"NA")</f>
        <v>0</v>
      </c>
      <c r="BS3671" s="90">
        <f t="shared" si="6201"/>
        <v>0</v>
      </c>
      <c r="BT3671" s="90">
        <f t="shared" si="6201"/>
        <v>0</v>
      </c>
      <c r="BU3671" s="90">
        <f t="shared" si="6201"/>
        <v>0</v>
      </c>
      <c r="BV3671" s="90">
        <f t="shared" si="6201"/>
        <v>0</v>
      </c>
      <c r="BW3671" s="90">
        <f t="shared" si="6201"/>
        <v>0</v>
      </c>
      <c r="BX3671" s="90">
        <f t="shared" si="6201"/>
        <v>0</v>
      </c>
      <c r="BY3671" s="90">
        <f t="shared" si="6201"/>
        <v>0</v>
      </c>
      <c r="BZ3671" s="90">
        <f t="shared" si="6201"/>
        <v>0</v>
      </c>
      <c r="CO3671" s="186"/>
      <c r="CP3671" s="186"/>
      <c r="CQ3671" s="186"/>
      <c r="CR3671" s="186"/>
      <c r="CS3671" s="186"/>
      <c r="CT3671" s="186"/>
      <c r="CU3671" s="186"/>
      <c r="CV3671" s="186"/>
      <c r="CW3671" s="186"/>
      <c r="CX3671" s="186"/>
      <c r="CY3671" s="186"/>
      <c r="CZ3671" s="186"/>
      <c r="DA3671" s="186"/>
      <c r="DB3671" s="186"/>
    </row>
    <row r="3672" spans="1:106" ht="24" customHeight="1" x14ac:dyDescent="0.2">
      <c r="A3672" s="109"/>
      <c r="B3672" s="109"/>
      <c r="C3672" s="633"/>
      <c r="D3672" s="759"/>
      <c r="E3672" s="760"/>
      <c r="F3672" s="836"/>
      <c r="G3672" s="577" t="s">
        <v>616</v>
      </c>
      <c r="H3672" s="578"/>
      <c r="I3672" s="165"/>
      <c r="J3672" s="625" t="s">
        <v>614</v>
      </c>
      <c r="K3672" s="625"/>
      <c r="L3672" s="625"/>
      <c r="M3672" s="625"/>
      <c r="N3672" s="625"/>
      <c r="O3672" s="626"/>
      <c r="P3672" s="590"/>
      <c r="Q3672" s="591"/>
      <c r="R3672" s="590"/>
      <c r="S3672" s="591"/>
      <c r="T3672" s="590"/>
      <c r="U3672" s="591"/>
      <c r="V3672" s="206"/>
      <c r="W3672" s="206"/>
      <c r="X3672" s="206"/>
      <c r="Y3672" s="206"/>
      <c r="Z3672" s="206"/>
      <c r="AA3672" s="206"/>
      <c r="AB3672" s="206"/>
      <c r="AC3672" s="206"/>
      <c r="AD3672" s="206"/>
      <c r="AE3672" s="109"/>
      <c r="AG3672" s="130">
        <f t="shared" si="5947"/>
        <v>15</v>
      </c>
      <c r="AH3672" s="90">
        <f t="shared" si="5948"/>
        <v>0</v>
      </c>
      <c r="AI3672" s="130">
        <f t="shared" si="5949"/>
        <v>0</v>
      </c>
      <c r="AJ3672" s="130">
        <f t="shared" si="5950"/>
        <v>0</v>
      </c>
      <c r="AK3672" s="130">
        <f t="shared" si="5951"/>
        <v>0</v>
      </c>
      <c r="AL3672" s="130">
        <f t="shared" si="5952"/>
        <v>0</v>
      </c>
      <c r="AM3672" s="359">
        <f t="shared" si="5953"/>
        <v>0</v>
      </c>
      <c r="AN3672" s="130">
        <f t="shared" si="5954"/>
        <v>0</v>
      </c>
      <c r="AO3672" s="130">
        <f t="shared" si="5955"/>
        <v>0</v>
      </c>
      <c r="AP3672" s="130">
        <f t="shared" si="5956"/>
        <v>0</v>
      </c>
      <c r="AQ3672" s="130">
        <f t="shared" si="5957"/>
        <v>0</v>
      </c>
      <c r="AR3672" s="359">
        <f t="shared" si="5958"/>
        <v>0</v>
      </c>
      <c r="AS3672" s="130">
        <f t="shared" si="5959"/>
        <v>0</v>
      </c>
      <c r="AT3672" s="130">
        <f t="shared" si="5960"/>
        <v>0</v>
      </c>
      <c r="AU3672" s="130">
        <f t="shared" si="5961"/>
        <v>0</v>
      </c>
      <c r="AV3672" s="130">
        <f t="shared" si="5962"/>
        <v>0</v>
      </c>
      <c r="AW3672" s="359">
        <f t="shared" si="5963"/>
        <v>0</v>
      </c>
      <c r="AX3672" s="130">
        <f t="shared" si="5964"/>
        <v>0</v>
      </c>
      <c r="AY3672" s="130">
        <f t="shared" si="5965"/>
        <v>0</v>
      </c>
      <c r="AZ3672" s="130">
        <f t="shared" si="5966"/>
        <v>0</v>
      </c>
      <c r="BA3672" s="130">
        <f t="shared" si="5967"/>
        <v>0</v>
      </c>
      <c r="BB3672" s="359">
        <f t="shared" si="5942"/>
        <v>0</v>
      </c>
      <c r="BC3672" s="130">
        <f t="shared" si="5968"/>
        <v>0</v>
      </c>
      <c r="BD3672" s="130">
        <f t="shared" si="5969"/>
        <v>0</v>
      </c>
      <c r="BE3672" s="130">
        <f t="shared" si="5970"/>
        <v>0</v>
      </c>
      <c r="BF3672" s="130">
        <f t="shared" si="5971"/>
        <v>0</v>
      </c>
      <c r="BG3672" s="359">
        <f t="shared" si="5943"/>
        <v>0</v>
      </c>
      <c r="BH3672" s="130">
        <f t="shared" si="5972"/>
        <v>0</v>
      </c>
      <c r="BI3672" s="130">
        <f t="shared" si="5973"/>
        <v>0</v>
      </c>
      <c r="BJ3672" s="130">
        <f t="shared" si="5974"/>
        <v>0</v>
      </c>
      <c r="BK3672" s="130">
        <f t="shared" si="5975"/>
        <v>0</v>
      </c>
      <c r="BL3672" s="359">
        <f t="shared" si="5944"/>
        <v>0</v>
      </c>
      <c r="BM3672" s="90">
        <f t="shared" si="5976"/>
        <v>0</v>
      </c>
      <c r="BN3672" s="90" t="s">
        <v>2078</v>
      </c>
      <c r="BO3672" s="90">
        <f>SUM(P3671:Q3672)</f>
        <v>0</v>
      </c>
      <c r="BP3672" s="90">
        <f>SUM(R3671:S3672)</f>
        <v>0</v>
      </c>
      <c r="BQ3672" s="90">
        <f>SUM(T3671:U3672)</f>
        <v>0</v>
      </c>
      <c r="BR3672" s="90">
        <f t="shared" ref="BR3672:BZ3672" si="6202">SUM(V3671:V3672)</f>
        <v>0</v>
      </c>
      <c r="BS3672" s="90">
        <f t="shared" si="6202"/>
        <v>0</v>
      </c>
      <c r="BT3672" s="90">
        <f t="shared" si="6202"/>
        <v>0</v>
      </c>
      <c r="BU3672" s="90">
        <f t="shared" si="6202"/>
        <v>0</v>
      </c>
      <c r="BV3672" s="90">
        <f t="shared" si="6202"/>
        <v>0</v>
      </c>
      <c r="BW3672" s="90">
        <f t="shared" si="6202"/>
        <v>0</v>
      </c>
      <c r="BX3672" s="90">
        <f t="shared" si="6202"/>
        <v>0</v>
      </c>
      <c r="BY3672" s="90">
        <f t="shared" si="6202"/>
        <v>0</v>
      </c>
      <c r="BZ3672" s="90">
        <f t="shared" si="6202"/>
        <v>0</v>
      </c>
      <c r="CO3672" s="186"/>
      <c r="CP3672" s="186"/>
      <c r="CQ3672" s="186"/>
      <c r="CR3672" s="186"/>
      <c r="CS3672" s="186"/>
      <c r="CT3672" s="186"/>
      <c r="CU3672" s="186"/>
      <c r="CV3672" s="186"/>
      <c r="CW3672" s="186"/>
      <c r="CX3672" s="186"/>
      <c r="CY3672" s="186"/>
      <c r="CZ3672" s="186"/>
      <c r="DA3672" s="186"/>
      <c r="DB3672" s="186"/>
    </row>
    <row r="3673" spans="1:106" ht="15" customHeight="1" x14ac:dyDescent="0.2">
      <c r="A3673" s="109"/>
      <c r="B3673" s="109"/>
      <c r="C3673" s="633"/>
      <c r="D3673" s="759"/>
      <c r="E3673" s="760"/>
      <c r="F3673" s="836"/>
      <c r="G3673" s="629" t="s">
        <v>617</v>
      </c>
      <c r="H3673" s="629"/>
      <c r="I3673" s="587" t="s">
        <v>618</v>
      </c>
      <c r="J3673" s="588"/>
      <c r="K3673" s="588"/>
      <c r="L3673" s="588"/>
      <c r="M3673" s="588"/>
      <c r="N3673" s="588"/>
      <c r="O3673" s="589"/>
      <c r="P3673" s="590"/>
      <c r="Q3673" s="591"/>
      <c r="R3673" s="590"/>
      <c r="S3673" s="591"/>
      <c r="T3673" s="590"/>
      <c r="U3673" s="591"/>
      <c r="V3673" s="206"/>
      <c r="W3673" s="206"/>
      <c r="X3673" s="206"/>
      <c r="Y3673" s="206"/>
      <c r="Z3673" s="206"/>
      <c r="AA3673" s="206"/>
      <c r="AB3673" s="206"/>
      <c r="AC3673" s="206"/>
      <c r="AD3673" s="206"/>
      <c r="AE3673" s="109"/>
      <c r="AG3673" s="130">
        <f t="shared" si="5947"/>
        <v>15</v>
      </c>
      <c r="AH3673" s="90">
        <f t="shared" si="5948"/>
        <v>0</v>
      </c>
      <c r="AI3673" s="130">
        <f t="shared" si="5949"/>
        <v>0</v>
      </c>
      <c r="AJ3673" s="130">
        <f t="shared" si="5950"/>
        <v>0</v>
      </c>
      <c r="AK3673" s="130">
        <f t="shared" si="5951"/>
        <v>0</v>
      </c>
      <c r="AL3673" s="130">
        <f t="shared" si="5952"/>
        <v>0</v>
      </c>
      <c r="AM3673" s="359">
        <f t="shared" si="5953"/>
        <v>0</v>
      </c>
      <c r="AN3673" s="130">
        <f t="shared" si="5954"/>
        <v>0</v>
      </c>
      <c r="AO3673" s="130">
        <f t="shared" si="5955"/>
        <v>0</v>
      </c>
      <c r="AP3673" s="130">
        <f t="shared" si="5956"/>
        <v>0</v>
      </c>
      <c r="AQ3673" s="130">
        <f t="shared" si="5957"/>
        <v>0</v>
      </c>
      <c r="AR3673" s="359">
        <f t="shared" si="5958"/>
        <v>0</v>
      </c>
      <c r="AS3673" s="130">
        <f t="shared" si="5959"/>
        <v>0</v>
      </c>
      <c r="AT3673" s="130">
        <f t="shared" si="5960"/>
        <v>0</v>
      </c>
      <c r="AU3673" s="130">
        <f t="shared" si="5961"/>
        <v>0</v>
      </c>
      <c r="AV3673" s="130">
        <f t="shared" si="5962"/>
        <v>0</v>
      </c>
      <c r="AW3673" s="359">
        <f t="shared" si="5963"/>
        <v>0</v>
      </c>
      <c r="AX3673" s="130">
        <f t="shared" si="5964"/>
        <v>0</v>
      </c>
      <c r="AY3673" s="130">
        <f t="shared" si="5965"/>
        <v>0</v>
      </c>
      <c r="AZ3673" s="130">
        <f t="shared" si="5966"/>
        <v>0</v>
      </c>
      <c r="BA3673" s="130">
        <f t="shared" si="5967"/>
        <v>0</v>
      </c>
      <c r="BB3673" s="359">
        <f t="shared" si="5942"/>
        <v>0</v>
      </c>
      <c r="BC3673" s="130">
        <f t="shared" si="5968"/>
        <v>0</v>
      </c>
      <c r="BD3673" s="130">
        <f t="shared" si="5969"/>
        <v>0</v>
      </c>
      <c r="BE3673" s="130">
        <f t="shared" si="5970"/>
        <v>0</v>
      </c>
      <c r="BF3673" s="130">
        <f t="shared" si="5971"/>
        <v>0</v>
      </c>
      <c r="BG3673" s="359">
        <f t="shared" si="5943"/>
        <v>0</v>
      </c>
      <c r="BH3673" s="130">
        <f t="shared" si="5972"/>
        <v>0</v>
      </c>
      <c r="BI3673" s="130">
        <f t="shared" si="5973"/>
        <v>0</v>
      </c>
      <c r="BJ3673" s="130">
        <f t="shared" si="5974"/>
        <v>0</v>
      </c>
      <c r="BK3673" s="130">
        <f t="shared" si="5975"/>
        <v>0</v>
      </c>
      <c r="BL3673" s="359">
        <f t="shared" si="5944"/>
        <v>0</v>
      </c>
      <c r="BM3673" s="90">
        <f t="shared" si="5976"/>
        <v>0</v>
      </c>
      <c r="BN3673" s="90" t="s">
        <v>2029</v>
      </c>
      <c r="BO3673" s="90">
        <f>COUNTIF(P3671:Q3672,"NS")</f>
        <v>0</v>
      </c>
      <c r="BP3673" s="90">
        <f>COUNTIF(R3671:S3672,"NS")</f>
        <v>0</v>
      </c>
      <c r="BQ3673" s="90">
        <f>COUNTIF(T3671:U3672,"NS")</f>
        <v>0</v>
      </c>
      <c r="BR3673" s="90">
        <f t="shared" ref="BR3673:BZ3673" si="6203">COUNTIF(V3671:V3672,"NS")</f>
        <v>0</v>
      </c>
      <c r="BS3673" s="90">
        <f t="shared" si="6203"/>
        <v>0</v>
      </c>
      <c r="BT3673" s="90">
        <f t="shared" si="6203"/>
        <v>0</v>
      </c>
      <c r="BU3673" s="90">
        <f t="shared" si="6203"/>
        <v>0</v>
      </c>
      <c r="BV3673" s="90">
        <f t="shared" si="6203"/>
        <v>0</v>
      </c>
      <c r="BW3673" s="90">
        <f t="shared" si="6203"/>
        <v>0</v>
      </c>
      <c r="BX3673" s="90">
        <f t="shared" si="6203"/>
        <v>0</v>
      </c>
      <c r="BY3673" s="90">
        <f t="shared" si="6203"/>
        <v>0</v>
      </c>
      <c r="BZ3673" s="90">
        <f t="shared" si="6203"/>
        <v>0</v>
      </c>
      <c r="CO3673" s="186"/>
      <c r="CP3673" s="186"/>
      <c r="CQ3673" s="186"/>
      <c r="CR3673" s="186"/>
      <c r="CS3673" s="186"/>
      <c r="CT3673" s="186"/>
      <c r="CU3673" s="186"/>
      <c r="CV3673" s="186"/>
      <c r="CW3673" s="186"/>
      <c r="CX3673" s="186"/>
      <c r="CY3673" s="186"/>
      <c r="CZ3673" s="186"/>
      <c r="DA3673" s="186"/>
      <c r="DB3673" s="186"/>
    </row>
    <row r="3674" spans="1:106" ht="15" customHeight="1" x14ac:dyDescent="0.2">
      <c r="A3674" s="109"/>
      <c r="B3674" s="109"/>
      <c r="C3674" s="633"/>
      <c r="D3674" s="759"/>
      <c r="E3674" s="760"/>
      <c r="F3674" s="836"/>
      <c r="G3674" s="629" t="s">
        <v>619</v>
      </c>
      <c r="H3674" s="629"/>
      <c r="I3674" s="587" t="s">
        <v>620</v>
      </c>
      <c r="J3674" s="588"/>
      <c r="K3674" s="588"/>
      <c r="L3674" s="588"/>
      <c r="M3674" s="588"/>
      <c r="N3674" s="588"/>
      <c r="O3674" s="589"/>
      <c r="P3674" s="590"/>
      <c r="Q3674" s="591"/>
      <c r="R3674" s="590"/>
      <c r="S3674" s="591"/>
      <c r="T3674" s="590"/>
      <c r="U3674" s="591"/>
      <c r="V3674" s="206"/>
      <c r="W3674" s="206"/>
      <c r="X3674" s="206"/>
      <c r="Y3674" s="206"/>
      <c r="Z3674" s="206"/>
      <c r="AA3674" s="206"/>
      <c r="AB3674" s="206"/>
      <c r="AC3674" s="206"/>
      <c r="AD3674" s="206"/>
      <c r="AE3674" s="109"/>
      <c r="AG3674" s="130">
        <f t="shared" si="5947"/>
        <v>15</v>
      </c>
      <c r="AH3674" s="90">
        <f t="shared" si="5948"/>
        <v>0</v>
      </c>
      <c r="AI3674" s="130">
        <f t="shared" si="5949"/>
        <v>0</v>
      </c>
      <c r="AJ3674" s="130">
        <f t="shared" si="5950"/>
        <v>0</v>
      </c>
      <c r="AK3674" s="130">
        <f t="shared" si="5951"/>
        <v>0</v>
      </c>
      <c r="AL3674" s="130">
        <f t="shared" si="5952"/>
        <v>0</v>
      </c>
      <c r="AM3674" s="359">
        <f t="shared" si="5953"/>
        <v>0</v>
      </c>
      <c r="AN3674" s="130">
        <f t="shared" si="5954"/>
        <v>0</v>
      </c>
      <c r="AO3674" s="130">
        <f t="shared" si="5955"/>
        <v>0</v>
      </c>
      <c r="AP3674" s="130">
        <f t="shared" si="5956"/>
        <v>0</v>
      </c>
      <c r="AQ3674" s="130">
        <f t="shared" si="5957"/>
        <v>0</v>
      </c>
      <c r="AR3674" s="359">
        <f t="shared" si="5958"/>
        <v>0</v>
      </c>
      <c r="AS3674" s="130">
        <f t="shared" si="5959"/>
        <v>0</v>
      </c>
      <c r="AT3674" s="130">
        <f t="shared" si="5960"/>
        <v>0</v>
      </c>
      <c r="AU3674" s="130">
        <f t="shared" si="5961"/>
        <v>0</v>
      </c>
      <c r="AV3674" s="130">
        <f t="shared" si="5962"/>
        <v>0</v>
      </c>
      <c r="AW3674" s="359">
        <f t="shared" si="5963"/>
        <v>0</v>
      </c>
      <c r="AX3674" s="130">
        <f t="shared" si="5964"/>
        <v>0</v>
      </c>
      <c r="AY3674" s="130">
        <f t="shared" si="5965"/>
        <v>0</v>
      </c>
      <c r="AZ3674" s="130">
        <f t="shared" si="5966"/>
        <v>0</v>
      </c>
      <c r="BA3674" s="130">
        <f t="shared" si="5967"/>
        <v>0</v>
      </c>
      <c r="BB3674" s="359">
        <f t="shared" si="5942"/>
        <v>0</v>
      </c>
      <c r="BC3674" s="130">
        <f t="shared" si="5968"/>
        <v>0</v>
      </c>
      <c r="BD3674" s="130">
        <f t="shared" si="5969"/>
        <v>0</v>
      </c>
      <c r="BE3674" s="130">
        <f t="shared" si="5970"/>
        <v>0</v>
      </c>
      <c r="BF3674" s="130">
        <f t="shared" si="5971"/>
        <v>0</v>
      </c>
      <c r="BG3674" s="359">
        <f t="shared" si="5943"/>
        <v>0</v>
      </c>
      <c r="BH3674" s="130">
        <f t="shared" si="5972"/>
        <v>0</v>
      </c>
      <c r="BI3674" s="130">
        <f t="shared" si="5973"/>
        <v>0</v>
      </c>
      <c r="BJ3674" s="130">
        <f t="shared" si="5974"/>
        <v>0</v>
      </c>
      <c r="BK3674" s="130">
        <f t="shared" si="5975"/>
        <v>0</v>
      </c>
      <c r="BL3674" s="359">
        <f t="shared" si="5944"/>
        <v>0</v>
      </c>
      <c r="BM3674" s="90">
        <f t="shared" si="5976"/>
        <v>0</v>
      </c>
      <c r="BN3674" s="90" t="s">
        <v>2104</v>
      </c>
      <c r="BO3674" s="90">
        <f>P3670</f>
        <v>0</v>
      </c>
      <c r="BP3674" s="90">
        <f>R3670</f>
        <v>0</v>
      </c>
      <c r="BQ3674" s="90">
        <f>T3670</f>
        <v>0</v>
      </c>
      <c r="BR3674" s="90">
        <f>V3670</f>
        <v>0</v>
      </c>
      <c r="BS3674" s="90">
        <f t="shared" ref="BS3674" si="6204">W3670</f>
        <v>0</v>
      </c>
      <c r="BT3674" s="90">
        <f t="shared" ref="BT3674:BY3674" si="6205">X3670</f>
        <v>0</v>
      </c>
      <c r="BU3674" s="90">
        <f t="shared" si="6205"/>
        <v>0</v>
      </c>
      <c r="BV3674" s="90">
        <f t="shared" si="6205"/>
        <v>0</v>
      </c>
      <c r="BW3674" s="90">
        <f t="shared" si="6205"/>
        <v>0</v>
      </c>
      <c r="BX3674" s="90">
        <f t="shared" si="6205"/>
        <v>0</v>
      </c>
      <c r="BY3674" s="90">
        <f t="shared" si="6205"/>
        <v>0</v>
      </c>
      <c r="BZ3674" s="90">
        <f t="shared" ref="BZ3674" si="6206">AD3670</f>
        <v>0</v>
      </c>
      <c r="CO3674" s="186"/>
      <c r="CP3674" s="186"/>
      <c r="CQ3674" s="186"/>
      <c r="CR3674" s="186"/>
      <c r="CS3674" s="186"/>
      <c r="CT3674" s="186"/>
      <c r="CU3674" s="186"/>
      <c r="CV3674" s="186"/>
      <c r="CW3674" s="186"/>
      <c r="CX3674" s="186"/>
      <c r="CY3674" s="186"/>
      <c r="CZ3674" s="186"/>
      <c r="DA3674" s="186"/>
      <c r="DB3674" s="186"/>
    </row>
    <row r="3675" spans="1:106" ht="24" customHeight="1" x14ac:dyDescent="0.2">
      <c r="A3675" s="109"/>
      <c r="B3675" s="109"/>
      <c r="C3675" s="634"/>
      <c r="D3675" s="761"/>
      <c r="E3675" s="762"/>
      <c r="F3675" s="837"/>
      <c r="G3675" s="629" t="s">
        <v>621</v>
      </c>
      <c r="H3675" s="629"/>
      <c r="I3675" s="587" t="s">
        <v>622</v>
      </c>
      <c r="J3675" s="588"/>
      <c r="K3675" s="588"/>
      <c r="L3675" s="588"/>
      <c r="M3675" s="588"/>
      <c r="N3675" s="588"/>
      <c r="O3675" s="589"/>
      <c r="P3675" s="590"/>
      <c r="Q3675" s="591"/>
      <c r="R3675" s="590"/>
      <c r="S3675" s="591"/>
      <c r="T3675" s="590"/>
      <c r="U3675" s="591"/>
      <c r="V3675" s="206"/>
      <c r="W3675" s="206"/>
      <c r="X3675" s="206"/>
      <c r="Y3675" s="206"/>
      <c r="Z3675" s="206"/>
      <c r="AA3675" s="206"/>
      <c r="AB3675" s="206"/>
      <c r="AC3675" s="206"/>
      <c r="AD3675" s="206"/>
      <c r="AE3675" s="109"/>
      <c r="AG3675" s="130">
        <f t="shared" si="5947"/>
        <v>15</v>
      </c>
      <c r="AH3675" s="90">
        <f t="shared" si="5948"/>
        <v>0</v>
      </c>
      <c r="AI3675" s="130">
        <f t="shared" si="5949"/>
        <v>0</v>
      </c>
      <c r="AJ3675" s="130">
        <f t="shared" si="5950"/>
        <v>0</v>
      </c>
      <c r="AK3675" s="130">
        <f t="shared" si="5951"/>
        <v>0</v>
      </c>
      <c r="AL3675" s="130">
        <f t="shared" si="5952"/>
        <v>0</v>
      </c>
      <c r="AM3675" s="359">
        <f t="shared" si="5953"/>
        <v>0</v>
      </c>
      <c r="AN3675" s="130">
        <f t="shared" si="5954"/>
        <v>0</v>
      </c>
      <c r="AO3675" s="130">
        <f t="shared" si="5955"/>
        <v>0</v>
      </c>
      <c r="AP3675" s="130">
        <f t="shared" si="5956"/>
        <v>0</v>
      </c>
      <c r="AQ3675" s="130">
        <f t="shared" si="5957"/>
        <v>0</v>
      </c>
      <c r="AR3675" s="359">
        <f t="shared" si="5958"/>
        <v>0</v>
      </c>
      <c r="AS3675" s="130">
        <f t="shared" si="5959"/>
        <v>0</v>
      </c>
      <c r="AT3675" s="130">
        <f t="shared" si="5960"/>
        <v>0</v>
      </c>
      <c r="AU3675" s="130">
        <f t="shared" si="5961"/>
        <v>0</v>
      </c>
      <c r="AV3675" s="130">
        <f t="shared" si="5962"/>
        <v>0</v>
      </c>
      <c r="AW3675" s="359">
        <f t="shared" si="5963"/>
        <v>0</v>
      </c>
      <c r="AX3675" s="130">
        <f t="shared" si="5964"/>
        <v>0</v>
      </c>
      <c r="AY3675" s="130">
        <f t="shared" si="5965"/>
        <v>0</v>
      </c>
      <c r="AZ3675" s="130">
        <f t="shared" si="5966"/>
        <v>0</v>
      </c>
      <c r="BA3675" s="130">
        <f t="shared" si="5967"/>
        <v>0</v>
      </c>
      <c r="BB3675" s="359">
        <f t="shared" si="5942"/>
        <v>0</v>
      </c>
      <c r="BC3675" s="130">
        <f t="shared" si="5968"/>
        <v>0</v>
      </c>
      <c r="BD3675" s="130">
        <f t="shared" si="5969"/>
        <v>0</v>
      </c>
      <c r="BE3675" s="130">
        <f t="shared" si="5970"/>
        <v>0</v>
      </c>
      <c r="BF3675" s="130">
        <f t="shared" si="5971"/>
        <v>0</v>
      </c>
      <c r="BG3675" s="359">
        <f t="shared" si="5943"/>
        <v>0</v>
      </c>
      <c r="BH3675" s="130">
        <f t="shared" si="5972"/>
        <v>0</v>
      </c>
      <c r="BI3675" s="130">
        <f t="shared" si="5973"/>
        <v>0</v>
      </c>
      <c r="BJ3675" s="130">
        <f t="shared" si="5974"/>
        <v>0</v>
      </c>
      <c r="BK3675" s="130">
        <f t="shared" si="5975"/>
        <v>0</v>
      </c>
      <c r="BL3675" s="359">
        <f t="shared" si="5944"/>
        <v>0</v>
      </c>
      <c r="BM3675" s="90">
        <f t="shared" si="5976"/>
        <v>0</v>
      </c>
      <c r="CO3675" s="186"/>
      <c r="CP3675" s="186"/>
      <c r="CQ3675" s="186"/>
      <c r="CR3675" s="186"/>
      <c r="CS3675" s="186"/>
      <c r="CT3675" s="186"/>
      <c r="CU3675" s="186"/>
      <c r="CV3675" s="186"/>
      <c r="CW3675" s="186"/>
      <c r="CX3675" s="186"/>
      <c r="CY3675" s="186"/>
      <c r="CZ3675" s="186"/>
      <c r="DA3675" s="186"/>
      <c r="DB3675" s="186"/>
    </row>
    <row r="3676" spans="1:106" ht="15" customHeight="1" x14ac:dyDescent="0.25">
      <c r="A3676" s="109"/>
      <c r="B3676" s="109"/>
      <c r="C3676" s="632" t="s">
        <v>685</v>
      </c>
      <c r="D3676" s="757" t="s">
        <v>686</v>
      </c>
      <c r="E3676" s="758"/>
      <c r="F3676" s="835"/>
      <c r="G3676" s="629" t="s">
        <v>625</v>
      </c>
      <c r="H3676" s="629"/>
      <c r="I3676" s="587" t="s">
        <v>626</v>
      </c>
      <c r="J3676" s="588"/>
      <c r="K3676" s="588"/>
      <c r="L3676" s="588"/>
      <c r="M3676" s="588"/>
      <c r="N3676" s="588"/>
      <c r="O3676" s="589"/>
      <c r="P3676" s="590"/>
      <c r="Q3676" s="591"/>
      <c r="R3676" s="590"/>
      <c r="S3676" s="591"/>
      <c r="T3676" s="590"/>
      <c r="U3676" s="591"/>
      <c r="V3676" s="206"/>
      <c r="W3676" s="206"/>
      <c r="X3676" s="206"/>
      <c r="Y3676" s="206"/>
      <c r="Z3676" s="206"/>
      <c r="AA3676" s="206"/>
      <c r="AB3676" s="206"/>
      <c r="AC3676" s="206"/>
      <c r="AD3676" s="206"/>
      <c r="AE3676" s="109"/>
      <c r="AG3676" s="130">
        <f t="shared" si="5947"/>
        <v>15</v>
      </c>
      <c r="AH3676" s="90">
        <f t="shared" si="5948"/>
        <v>0</v>
      </c>
      <c r="AI3676" s="130">
        <f t="shared" si="5949"/>
        <v>0</v>
      </c>
      <c r="AJ3676" s="130">
        <f t="shared" si="5950"/>
        <v>0</v>
      </c>
      <c r="AK3676" s="130">
        <f t="shared" si="5951"/>
        <v>0</v>
      </c>
      <c r="AL3676" s="130">
        <f t="shared" si="5952"/>
        <v>0</v>
      </c>
      <c r="AM3676" s="359">
        <f t="shared" si="5953"/>
        <v>0</v>
      </c>
      <c r="AN3676" s="130">
        <f t="shared" si="5954"/>
        <v>0</v>
      </c>
      <c r="AO3676" s="130">
        <f t="shared" si="5955"/>
        <v>0</v>
      </c>
      <c r="AP3676" s="130">
        <f t="shared" si="5956"/>
        <v>0</v>
      </c>
      <c r="AQ3676" s="130">
        <f t="shared" si="5957"/>
        <v>0</v>
      </c>
      <c r="AR3676" s="359">
        <f t="shared" si="5958"/>
        <v>0</v>
      </c>
      <c r="AS3676" s="130">
        <f t="shared" si="5959"/>
        <v>0</v>
      </c>
      <c r="AT3676" s="130">
        <f t="shared" si="5960"/>
        <v>0</v>
      </c>
      <c r="AU3676" s="130">
        <f t="shared" si="5961"/>
        <v>0</v>
      </c>
      <c r="AV3676" s="130">
        <f t="shared" si="5962"/>
        <v>0</v>
      </c>
      <c r="AW3676" s="359">
        <f t="shared" si="5963"/>
        <v>0</v>
      </c>
      <c r="AX3676" s="130">
        <f t="shared" si="5964"/>
        <v>0</v>
      </c>
      <c r="AY3676" s="130">
        <f t="shared" si="5965"/>
        <v>0</v>
      </c>
      <c r="AZ3676" s="130">
        <f t="shared" si="5966"/>
        <v>0</v>
      </c>
      <c r="BA3676" s="130">
        <f t="shared" si="5967"/>
        <v>0</v>
      </c>
      <c r="BB3676" s="359">
        <f t="shared" si="5942"/>
        <v>0</v>
      </c>
      <c r="BC3676" s="130">
        <f t="shared" si="5968"/>
        <v>0</v>
      </c>
      <c r="BD3676" s="130">
        <f t="shared" si="5969"/>
        <v>0</v>
      </c>
      <c r="BE3676" s="130">
        <f t="shared" si="5970"/>
        <v>0</v>
      </c>
      <c r="BF3676" s="130">
        <f t="shared" si="5971"/>
        <v>0</v>
      </c>
      <c r="BG3676" s="359">
        <f t="shared" si="5943"/>
        <v>0</v>
      </c>
      <c r="BH3676" s="130">
        <f t="shared" si="5972"/>
        <v>0</v>
      </c>
      <c r="BI3676" s="130">
        <f t="shared" si="5973"/>
        <v>0</v>
      </c>
      <c r="BJ3676" s="130">
        <f t="shared" si="5974"/>
        <v>0</v>
      </c>
      <c r="BK3676" s="130">
        <f t="shared" si="5975"/>
        <v>0</v>
      </c>
      <c r="BL3676" s="359">
        <f t="shared" si="5944"/>
        <v>0</v>
      </c>
      <c r="BM3676" s="90">
        <f t="shared" si="5976"/>
        <v>0</v>
      </c>
      <c r="CO3676" s="297" t="s">
        <v>2171</v>
      </c>
      <c r="CP3676" s="297">
        <f>IF(AND(SUM(P3676:Q3680,P3687:Q3688,P3691:Q3699,P3704:Q3705)=0,SUM(COUNTIF(P3676:Q3680,"NS"),COUNTIF(P3687:Q3688,"NS"),COUNTIF(P3691:Q3699,"NS"),COUNTIF(P3704:Q3705,"NS")&gt;0)),"NS",SUM(P3676:Q3680,P3687:Q3688,P3691:Q3699,P3704:Q3705))</f>
        <v>0</v>
      </c>
      <c r="CQ3676" s="297">
        <f>IF(AND(SUM(R3676:S3680,R3687:S3688,R3691:S3699,R3704:S3705)=0,SUM(COUNTIF(R3676:S3680,"NS"),COUNTIF(R3687:S3688,"NS"),COUNTIF(R3691:S3699,"NS"),COUNTIF(R3704:S3705,"NS")&gt;0)),"NS",SUM(R3676:S3680,R3687:S3688,R3691:S3699,R3704:S3705))</f>
        <v>0</v>
      </c>
      <c r="CR3676" s="297">
        <f>IF(AND(SUM(T3676:U3680,T3687:U3688,T3691:U3699,T3704:U3705)=0,SUM(COUNTIF(T3676:U3680,"NS"),COUNTIF(T3687:U3688,"NS"),COUNTIF(T3691:U3699,"NS"),COUNTIF(T3704:U3705,"NS")&gt;0)),"NS",SUM(T3676:U3680,T3687:U3688,T3691:U3699,T3704:U3705))</f>
        <v>0</v>
      </c>
      <c r="CS3676" s="297">
        <f t="shared" ref="CS3676:DA3676" si="6207">IF(AND(SUM(V3676:V3680,V3687:V3688,V3691:V3699,V3704:V3705)=0,SUM(COUNTIF(V3676:V3680,"NS"),COUNTIF(V3687:V3688,"NS"),COUNTIF(V3691:V3699,"NS"),COUNTIF(V3704:V3705,"NS")&gt;0)),"NS",SUM(V3676:V3680,V3687:V3688,V3691:V3699,V3704:V3705))</f>
        <v>0</v>
      </c>
      <c r="CT3676" s="297">
        <f t="shared" si="6207"/>
        <v>0</v>
      </c>
      <c r="CU3676" s="297">
        <f t="shared" si="6207"/>
        <v>0</v>
      </c>
      <c r="CV3676" s="297">
        <f t="shared" si="6207"/>
        <v>0</v>
      </c>
      <c r="CW3676" s="297">
        <f t="shared" si="6207"/>
        <v>0</v>
      </c>
      <c r="CX3676" s="297">
        <f t="shared" si="6207"/>
        <v>0</v>
      </c>
      <c r="CY3676" s="297">
        <f t="shared" si="6207"/>
        <v>0</v>
      </c>
      <c r="CZ3676" s="297">
        <f t="shared" si="6207"/>
        <v>0</v>
      </c>
      <c r="DA3676" s="297">
        <f t="shared" si="6207"/>
        <v>0</v>
      </c>
      <c r="DB3676" s="186"/>
    </row>
    <row r="3677" spans="1:106" ht="15" customHeight="1" x14ac:dyDescent="0.25">
      <c r="A3677" s="109"/>
      <c r="B3677" s="109"/>
      <c r="C3677" s="633"/>
      <c r="D3677" s="759"/>
      <c r="E3677" s="760"/>
      <c r="F3677" s="836"/>
      <c r="G3677" s="629" t="s">
        <v>627</v>
      </c>
      <c r="H3677" s="629"/>
      <c r="I3677" s="587" t="s">
        <v>628</v>
      </c>
      <c r="J3677" s="588"/>
      <c r="K3677" s="588"/>
      <c r="L3677" s="588"/>
      <c r="M3677" s="588"/>
      <c r="N3677" s="588"/>
      <c r="O3677" s="589"/>
      <c r="P3677" s="590"/>
      <c r="Q3677" s="591"/>
      <c r="R3677" s="590"/>
      <c r="S3677" s="591"/>
      <c r="T3677" s="590"/>
      <c r="U3677" s="591"/>
      <c r="V3677" s="206"/>
      <c r="W3677" s="206"/>
      <c r="X3677" s="206"/>
      <c r="Y3677" s="206"/>
      <c r="Z3677" s="206"/>
      <c r="AA3677" s="206"/>
      <c r="AB3677" s="206"/>
      <c r="AC3677" s="206"/>
      <c r="AD3677" s="206"/>
      <c r="AE3677" s="109"/>
      <c r="AG3677" s="130">
        <f t="shared" si="5947"/>
        <v>15</v>
      </c>
      <c r="AH3677" s="90">
        <f t="shared" si="5948"/>
        <v>0</v>
      </c>
      <c r="AI3677" s="130">
        <f t="shared" si="5949"/>
        <v>0</v>
      </c>
      <c r="AJ3677" s="130">
        <f t="shared" si="5950"/>
        <v>0</v>
      </c>
      <c r="AK3677" s="130">
        <f t="shared" si="5951"/>
        <v>0</v>
      </c>
      <c r="AL3677" s="130">
        <f t="shared" si="5952"/>
        <v>0</v>
      </c>
      <c r="AM3677" s="359">
        <f t="shared" si="5953"/>
        <v>0</v>
      </c>
      <c r="AN3677" s="130">
        <f t="shared" si="5954"/>
        <v>0</v>
      </c>
      <c r="AO3677" s="130">
        <f t="shared" si="5955"/>
        <v>0</v>
      </c>
      <c r="AP3677" s="130">
        <f t="shared" si="5956"/>
        <v>0</v>
      </c>
      <c r="AQ3677" s="130">
        <f t="shared" si="5957"/>
        <v>0</v>
      </c>
      <c r="AR3677" s="359">
        <f t="shared" si="5958"/>
        <v>0</v>
      </c>
      <c r="AS3677" s="130">
        <f t="shared" si="5959"/>
        <v>0</v>
      </c>
      <c r="AT3677" s="130">
        <f t="shared" si="5960"/>
        <v>0</v>
      </c>
      <c r="AU3677" s="130">
        <f t="shared" si="5961"/>
        <v>0</v>
      </c>
      <c r="AV3677" s="130">
        <f t="shared" si="5962"/>
        <v>0</v>
      </c>
      <c r="AW3677" s="359">
        <f t="shared" si="5963"/>
        <v>0</v>
      </c>
      <c r="AX3677" s="130">
        <f t="shared" si="5964"/>
        <v>0</v>
      </c>
      <c r="AY3677" s="130">
        <f t="shared" si="5965"/>
        <v>0</v>
      </c>
      <c r="AZ3677" s="130">
        <f t="shared" si="5966"/>
        <v>0</v>
      </c>
      <c r="BA3677" s="130">
        <f t="shared" si="5967"/>
        <v>0</v>
      </c>
      <c r="BB3677" s="359">
        <f t="shared" si="5942"/>
        <v>0</v>
      </c>
      <c r="BC3677" s="130">
        <f t="shared" si="5968"/>
        <v>0</v>
      </c>
      <c r="BD3677" s="130">
        <f t="shared" si="5969"/>
        <v>0</v>
      </c>
      <c r="BE3677" s="130">
        <f t="shared" si="5970"/>
        <v>0</v>
      </c>
      <c r="BF3677" s="130">
        <f t="shared" si="5971"/>
        <v>0</v>
      </c>
      <c r="BG3677" s="359">
        <f t="shared" si="5943"/>
        <v>0</v>
      </c>
      <c r="BH3677" s="130">
        <f t="shared" si="5972"/>
        <v>0</v>
      </c>
      <c r="BI3677" s="130">
        <f t="shared" si="5973"/>
        <v>0</v>
      </c>
      <c r="BJ3677" s="130">
        <f t="shared" si="5974"/>
        <v>0</v>
      </c>
      <c r="BK3677" s="130">
        <f t="shared" si="5975"/>
        <v>0</v>
      </c>
      <c r="BL3677" s="359">
        <f t="shared" si="5944"/>
        <v>0</v>
      </c>
      <c r="BM3677" s="90">
        <f t="shared" si="5976"/>
        <v>0</v>
      </c>
      <c r="CO3677" s="297" t="s">
        <v>2078</v>
      </c>
      <c r="CP3677" s="297">
        <f>SUM(P3676:Q3680,P3687:Q3688,P3691:Q3699,P3704)</f>
        <v>0</v>
      </c>
      <c r="CQ3677" s="297">
        <f>SUM(R3676:S3680,R3687:S3688,R3691:S3699,R3704)</f>
        <v>0</v>
      </c>
      <c r="CR3677" s="297">
        <f>SUM(T3676:U3680,T3687:U3688,T3691:U3699,T3704)</f>
        <v>0</v>
      </c>
      <c r="CS3677" s="297">
        <f t="shared" ref="CS3677" si="6208">SUM(V3676:V3680,V3687:V3688,V3691:V3699,V3704)</f>
        <v>0</v>
      </c>
      <c r="CT3677" s="297">
        <f t="shared" ref="CT3677" si="6209">SUM(W3676:W3680,W3687:W3688,W3691:W3699,W3704)</f>
        <v>0</v>
      </c>
      <c r="CU3677" s="297">
        <f t="shared" ref="CU3677" si="6210">SUM(X3676:X3680,X3687:X3688,X3691:X3699,X3704)</f>
        <v>0</v>
      </c>
      <c r="CV3677" s="297">
        <f t="shared" ref="CV3677" si="6211">SUM(Y3676:Y3680,Y3687:Y3688,Y3691:Y3699,Y3704)</f>
        <v>0</v>
      </c>
      <c r="CW3677" s="297">
        <f t="shared" ref="CW3677" si="6212">SUM(Z3676:Z3680,Z3687:Z3688,Z3691:Z3699,Z3704)</f>
        <v>0</v>
      </c>
      <c r="CX3677" s="297">
        <f t="shared" ref="CX3677" si="6213">SUM(AA3676:AA3680,AA3687:AA3688,AA3691:AA3699,AA3704)</f>
        <v>0</v>
      </c>
      <c r="CY3677" s="297">
        <f t="shared" ref="CY3677" si="6214">SUM(AB3676:AB3680,AB3687:AB3688,AB3691:AB3699,AB3704)</f>
        <v>0</v>
      </c>
      <c r="CZ3677" s="297">
        <f t="shared" ref="CZ3677" si="6215">SUM(AC3676:AC3680,AC3687:AC3688,AC3691:AC3699,AC3704)</f>
        <v>0</v>
      </c>
      <c r="DA3677" s="297">
        <f t="shared" ref="DA3677" si="6216">SUM(AD3676:AD3680,AD3687:AD3688,AD3691:AD3699,AD3704)</f>
        <v>0</v>
      </c>
      <c r="DB3677" s="186"/>
    </row>
    <row r="3678" spans="1:106" ht="15" customHeight="1" x14ac:dyDescent="0.25">
      <c r="A3678" s="109"/>
      <c r="B3678" s="109"/>
      <c r="C3678" s="633"/>
      <c r="D3678" s="759"/>
      <c r="E3678" s="760"/>
      <c r="F3678" s="836"/>
      <c r="G3678" s="629" t="s">
        <v>629</v>
      </c>
      <c r="H3678" s="629"/>
      <c r="I3678" s="587" t="s">
        <v>630</v>
      </c>
      <c r="J3678" s="588"/>
      <c r="K3678" s="588"/>
      <c r="L3678" s="588"/>
      <c r="M3678" s="588"/>
      <c r="N3678" s="588"/>
      <c r="O3678" s="589"/>
      <c r="P3678" s="590"/>
      <c r="Q3678" s="591"/>
      <c r="R3678" s="590"/>
      <c r="S3678" s="591"/>
      <c r="T3678" s="590"/>
      <c r="U3678" s="591"/>
      <c r="V3678" s="206"/>
      <c r="W3678" s="206"/>
      <c r="X3678" s="206"/>
      <c r="Y3678" s="206"/>
      <c r="Z3678" s="206"/>
      <c r="AA3678" s="206"/>
      <c r="AB3678" s="206"/>
      <c r="AC3678" s="206"/>
      <c r="AD3678" s="206"/>
      <c r="AE3678" s="109"/>
      <c r="AG3678" s="130">
        <f t="shared" si="5947"/>
        <v>15</v>
      </c>
      <c r="AH3678" s="90">
        <f t="shared" si="5948"/>
        <v>0</v>
      </c>
      <c r="AI3678" s="130">
        <f t="shared" si="5949"/>
        <v>0</v>
      </c>
      <c r="AJ3678" s="130">
        <f t="shared" si="5950"/>
        <v>0</v>
      </c>
      <c r="AK3678" s="130">
        <f t="shared" si="5951"/>
        <v>0</v>
      </c>
      <c r="AL3678" s="130">
        <f t="shared" si="5952"/>
        <v>0</v>
      </c>
      <c r="AM3678" s="359">
        <f t="shared" si="5953"/>
        <v>0</v>
      </c>
      <c r="AN3678" s="130">
        <f t="shared" si="5954"/>
        <v>0</v>
      </c>
      <c r="AO3678" s="130">
        <f t="shared" si="5955"/>
        <v>0</v>
      </c>
      <c r="AP3678" s="130">
        <f t="shared" si="5956"/>
        <v>0</v>
      </c>
      <c r="AQ3678" s="130">
        <f t="shared" si="5957"/>
        <v>0</v>
      </c>
      <c r="AR3678" s="359">
        <f t="shared" si="5958"/>
        <v>0</v>
      </c>
      <c r="AS3678" s="130">
        <f t="shared" si="5959"/>
        <v>0</v>
      </c>
      <c r="AT3678" s="130">
        <f t="shared" si="5960"/>
        <v>0</v>
      </c>
      <c r="AU3678" s="130">
        <f t="shared" si="5961"/>
        <v>0</v>
      </c>
      <c r="AV3678" s="130">
        <f t="shared" si="5962"/>
        <v>0</v>
      </c>
      <c r="AW3678" s="359">
        <f t="shared" si="5963"/>
        <v>0</v>
      </c>
      <c r="AX3678" s="130">
        <f t="shared" si="5964"/>
        <v>0</v>
      </c>
      <c r="AY3678" s="130">
        <f t="shared" si="5965"/>
        <v>0</v>
      </c>
      <c r="AZ3678" s="130">
        <f t="shared" si="5966"/>
        <v>0</v>
      </c>
      <c r="BA3678" s="130">
        <f t="shared" si="5967"/>
        <v>0</v>
      </c>
      <c r="BB3678" s="359">
        <f t="shared" si="5942"/>
        <v>0</v>
      </c>
      <c r="BC3678" s="130">
        <f t="shared" si="5968"/>
        <v>0</v>
      </c>
      <c r="BD3678" s="130">
        <f t="shared" si="5969"/>
        <v>0</v>
      </c>
      <c r="BE3678" s="130">
        <f t="shared" si="5970"/>
        <v>0</v>
      </c>
      <c r="BF3678" s="130">
        <f t="shared" si="5971"/>
        <v>0</v>
      </c>
      <c r="BG3678" s="359">
        <f t="shared" si="5943"/>
        <v>0</v>
      </c>
      <c r="BH3678" s="130">
        <f t="shared" si="5972"/>
        <v>0</v>
      </c>
      <c r="BI3678" s="130">
        <f t="shared" si="5973"/>
        <v>0</v>
      </c>
      <c r="BJ3678" s="130">
        <f t="shared" si="5974"/>
        <v>0</v>
      </c>
      <c r="BK3678" s="130">
        <f t="shared" si="5975"/>
        <v>0</v>
      </c>
      <c r="BL3678" s="359">
        <f t="shared" si="5944"/>
        <v>0</v>
      </c>
      <c r="BM3678" s="90">
        <f t="shared" si="5976"/>
        <v>0</v>
      </c>
      <c r="CO3678" s="297" t="s">
        <v>2029</v>
      </c>
      <c r="CP3678" s="297">
        <f>SUM(COUNTIF(P3676:Q3680,"NS"),COUNTIF(P3687:Q3688,"NS"),COUNTIF(P3691:Q3699,"NS"),COUNTIF(P3704,"NS"))</f>
        <v>0</v>
      </c>
      <c r="CQ3678" s="297">
        <f>SUM(COUNTIF(R3676:S3680,"NS"),COUNTIF(R3687:S3688,"NS"),COUNTIF(R3691:S3699,"NS"),COUNTIF(R3704,"NS"))</f>
        <v>0</v>
      </c>
      <c r="CR3678" s="297">
        <f>SUM(COUNTIF(T3676:U3680,"NS"),COUNTIF(T3687:U3688,"NS"),COUNTIF(T3691:U3699,"NS"),COUNTIF(T3704,"NS"))</f>
        <v>0</v>
      </c>
      <c r="CS3678" s="297">
        <f t="shared" ref="CS3678" si="6217">SUM(COUNTIF(V3676:V3680,"NS"),COUNTIF(V3687:V3688,"NS"),COUNTIF(V3691:V3699,"NS"),COUNTIF(V3704,"NS"))</f>
        <v>0</v>
      </c>
      <c r="CT3678" s="297">
        <f t="shared" ref="CT3678" si="6218">SUM(COUNTIF(W3676:W3680,"NS"),COUNTIF(W3687:W3688,"NS"),COUNTIF(W3691:W3699,"NS"),COUNTIF(W3704,"NS"))</f>
        <v>0</v>
      </c>
      <c r="CU3678" s="297">
        <f t="shared" ref="CU3678" si="6219">SUM(COUNTIF(X3676:X3680,"NS"),COUNTIF(X3687:X3688,"NS"),COUNTIF(X3691:X3699,"NS"),COUNTIF(X3704,"NS"))</f>
        <v>0</v>
      </c>
      <c r="CV3678" s="297">
        <f t="shared" ref="CV3678" si="6220">SUM(COUNTIF(Y3676:Y3680,"NS"),COUNTIF(Y3687:Y3688,"NS"),COUNTIF(Y3691:Y3699,"NS"),COUNTIF(Y3704,"NS"))</f>
        <v>0</v>
      </c>
      <c r="CW3678" s="297">
        <f t="shared" ref="CW3678" si="6221">SUM(COUNTIF(Z3676:Z3680,"NS"),COUNTIF(Z3687:Z3688,"NS"),COUNTIF(Z3691:Z3699,"NS"),COUNTIF(Z3704,"NS"))</f>
        <v>0</v>
      </c>
      <c r="CX3678" s="297">
        <f t="shared" ref="CX3678" si="6222">SUM(COUNTIF(AA3676:AA3680,"NS"),COUNTIF(AA3687:AA3688,"NS"),COUNTIF(AA3691:AA3699,"NS"),COUNTIF(AA3704,"NS"))</f>
        <v>0</v>
      </c>
      <c r="CY3678" s="297">
        <f t="shared" ref="CY3678" si="6223">SUM(COUNTIF(AB3676:AB3680,"NS"),COUNTIF(AB3687:AB3688,"NS"),COUNTIF(AB3691:AB3699,"NS"),COUNTIF(AB3704,"NS"))</f>
        <v>0</v>
      </c>
      <c r="CZ3678" s="297">
        <f t="shared" ref="CZ3678" si="6224">SUM(COUNTIF(AC3676:AC3680,"NS"),COUNTIF(AC3687:AC3688,"NS"),COUNTIF(AC3691:AC3699,"NS"),COUNTIF(AC3704,"NS"))</f>
        <v>0</v>
      </c>
      <c r="DA3678" s="297">
        <f t="shared" ref="DA3678" si="6225">SUM(COUNTIF(AD3676:AD3680,"NS"),COUNTIF(AD3687:AD3688,"NS"),COUNTIF(AD3691:AD3699,"NS"),COUNTIF(AD3704,"NS"))</f>
        <v>0</v>
      </c>
      <c r="DB3678" s="186"/>
    </row>
    <row r="3679" spans="1:106" ht="15" customHeight="1" x14ac:dyDescent="0.25">
      <c r="A3679" s="109"/>
      <c r="B3679" s="109"/>
      <c r="C3679" s="633"/>
      <c r="D3679" s="759"/>
      <c r="E3679" s="760"/>
      <c r="F3679" s="836"/>
      <c r="G3679" s="629" t="s">
        <v>631</v>
      </c>
      <c r="H3679" s="629"/>
      <c r="I3679" s="587" t="s">
        <v>632</v>
      </c>
      <c r="J3679" s="588"/>
      <c r="K3679" s="588"/>
      <c r="L3679" s="588"/>
      <c r="M3679" s="588"/>
      <c r="N3679" s="588"/>
      <c r="O3679" s="589"/>
      <c r="P3679" s="590"/>
      <c r="Q3679" s="591"/>
      <c r="R3679" s="590"/>
      <c r="S3679" s="591"/>
      <c r="T3679" s="590"/>
      <c r="U3679" s="591"/>
      <c r="V3679" s="206"/>
      <c r="W3679" s="206"/>
      <c r="X3679" s="206"/>
      <c r="Y3679" s="206"/>
      <c r="Z3679" s="206"/>
      <c r="AA3679" s="206"/>
      <c r="AB3679" s="206"/>
      <c r="AC3679" s="206"/>
      <c r="AD3679" s="206"/>
      <c r="AE3679" s="109"/>
      <c r="AG3679" s="130">
        <f t="shared" si="5947"/>
        <v>15</v>
      </c>
      <c r="AH3679" s="90">
        <f t="shared" si="5948"/>
        <v>0</v>
      </c>
      <c r="AI3679" s="130">
        <f t="shared" si="5949"/>
        <v>0</v>
      </c>
      <c r="AJ3679" s="130">
        <f t="shared" si="5950"/>
        <v>0</v>
      </c>
      <c r="AK3679" s="130">
        <f t="shared" si="5951"/>
        <v>0</v>
      </c>
      <c r="AL3679" s="130">
        <f t="shared" si="5952"/>
        <v>0</v>
      </c>
      <c r="AM3679" s="359">
        <f t="shared" si="5953"/>
        <v>0</v>
      </c>
      <c r="AN3679" s="130">
        <f t="shared" si="5954"/>
        <v>0</v>
      </c>
      <c r="AO3679" s="130">
        <f t="shared" si="5955"/>
        <v>0</v>
      </c>
      <c r="AP3679" s="130">
        <f t="shared" si="5956"/>
        <v>0</v>
      </c>
      <c r="AQ3679" s="130">
        <f t="shared" si="5957"/>
        <v>0</v>
      </c>
      <c r="AR3679" s="359">
        <f t="shared" si="5958"/>
        <v>0</v>
      </c>
      <c r="AS3679" s="130">
        <f t="shared" si="5959"/>
        <v>0</v>
      </c>
      <c r="AT3679" s="130">
        <f t="shared" si="5960"/>
        <v>0</v>
      </c>
      <c r="AU3679" s="130">
        <f t="shared" si="5961"/>
        <v>0</v>
      </c>
      <c r="AV3679" s="130">
        <f t="shared" si="5962"/>
        <v>0</v>
      </c>
      <c r="AW3679" s="359">
        <f t="shared" si="5963"/>
        <v>0</v>
      </c>
      <c r="AX3679" s="130">
        <f t="shared" si="5964"/>
        <v>0</v>
      </c>
      <c r="AY3679" s="130">
        <f t="shared" si="5965"/>
        <v>0</v>
      </c>
      <c r="AZ3679" s="130">
        <f t="shared" si="5966"/>
        <v>0</v>
      </c>
      <c r="BA3679" s="130">
        <f t="shared" si="5967"/>
        <v>0</v>
      </c>
      <c r="BB3679" s="359">
        <f t="shared" si="5942"/>
        <v>0</v>
      </c>
      <c r="BC3679" s="130">
        <f t="shared" si="5968"/>
        <v>0</v>
      </c>
      <c r="BD3679" s="130">
        <f t="shared" si="5969"/>
        <v>0</v>
      </c>
      <c r="BE3679" s="130">
        <f t="shared" si="5970"/>
        <v>0</v>
      </c>
      <c r="BF3679" s="130">
        <f t="shared" si="5971"/>
        <v>0</v>
      </c>
      <c r="BG3679" s="359">
        <f t="shared" si="5943"/>
        <v>0</v>
      </c>
      <c r="BH3679" s="130">
        <f t="shared" si="5972"/>
        <v>0</v>
      </c>
      <c r="BI3679" s="130">
        <f t="shared" si="5973"/>
        <v>0</v>
      </c>
      <c r="BJ3679" s="130">
        <f t="shared" si="5974"/>
        <v>0</v>
      </c>
      <c r="BK3679" s="130">
        <f t="shared" si="5975"/>
        <v>0</v>
      </c>
      <c r="BL3679" s="359">
        <f t="shared" si="5944"/>
        <v>0</v>
      </c>
      <c r="BM3679" s="90">
        <f t="shared" si="5976"/>
        <v>0</v>
      </c>
      <c r="BO3679" s="246" t="s">
        <v>2104</v>
      </c>
      <c r="BP3679" s="246" t="s">
        <v>2048</v>
      </c>
      <c r="BQ3679" s="246" t="s">
        <v>2049</v>
      </c>
      <c r="BR3679" s="246" t="s">
        <v>84</v>
      </c>
      <c r="BS3679" s="246" t="s">
        <v>2048</v>
      </c>
      <c r="BT3679" s="246" t="s">
        <v>2049</v>
      </c>
      <c r="BU3679" s="246" t="s">
        <v>84</v>
      </c>
      <c r="BV3679" s="246" t="s">
        <v>2048</v>
      </c>
      <c r="BW3679" s="246" t="s">
        <v>2049</v>
      </c>
      <c r="BX3679" s="246" t="s">
        <v>84</v>
      </c>
      <c r="BY3679" s="246" t="s">
        <v>2048</v>
      </c>
      <c r="BZ3679" s="246" t="s">
        <v>2049</v>
      </c>
      <c r="CO3679" s="298">
        <v>0.25</v>
      </c>
      <c r="CP3679" s="299">
        <f>IF(CP3676="ns",0,CP3676*0.25)</f>
        <v>0</v>
      </c>
      <c r="CQ3679" s="299">
        <f t="shared" ref="CQ3679:DA3679" si="6226">IF(CQ3676="ns",0,CQ3676*0.25)</f>
        <v>0</v>
      </c>
      <c r="CR3679" s="299">
        <f t="shared" si="6226"/>
        <v>0</v>
      </c>
      <c r="CS3679" s="299">
        <f t="shared" si="6226"/>
        <v>0</v>
      </c>
      <c r="CT3679" s="299">
        <f t="shared" si="6226"/>
        <v>0</v>
      </c>
      <c r="CU3679" s="299">
        <f t="shared" si="6226"/>
        <v>0</v>
      </c>
      <c r="CV3679" s="299">
        <f t="shared" si="6226"/>
        <v>0</v>
      </c>
      <c r="CW3679" s="299">
        <f t="shared" si="6226"/>
        <v>0</v>
      </c>
      <c r="CX3679" s="299">
        <f t="shared" si="6226"/>
        <v>0</v>
      </c>
      <c r="CY3679" s="299">
        <f t="shared" si="6226"/>
        <v>0</v>
      </c>
      <c r="CZ3679" s="299">
        <f t="shared" si="6226"/>
        <v>0</v>
      </c>
      <c r="DA3679" s="299">
        <f t="shared" si="6226"/>
        <v>0</v>
      </c>
      <c r="DB3679" s="186"/>
    </row>
    <row r="3680" spans="1:106" ht="36" customHeight="1" x14ac:dyDescent="0.25">
      <c r="A3680" s="109"/>
      <c r="B3680" s="109"/>
      <c r="C3680" s="633"/>
      <c r="D3680" s="759"/>
      <c r="E3680" s="760"/>
      <c r="F3680" s="836"/>
      <c r="G3680" s="629" t="s">
        <v>633</v>
      </c>
      <c r="H3680" s="629"/>
      <c r="I3680" s="587" t="s">
        <v>634</v>
      </c>
      <c r="J3680" s="588"/>
      <c r="K3680" s="588"/>
      <c r="L3680" s="588"/>
      <c r="M3680" s="588"/>
      <c r="N3680" s="588"/>
      <c r="O3680" s="589"/>
      <c r="P3680" s="590"/>
      <c r="Q3680" s="591"/>
      <c r="R3680" s="590"/>
      <c r="S3680" s="591"/>
      <c r="T3680" s="590"/>
      <c r="U3680" s="591"/>
      <c r="V3680" s="206"/>
      <c r="W3680" s="206"/>
      <c r="X3680" s="206"/>
      <c r="Y3680" s="206"/>
      <c r="Z3680" s="206"/>
      <c r="AA3680" s="206"/>
      <c r="AB3680" s="206"/>
      <c r="AC3680" s="206"/>
      <c r="AD3680" s="206"/>
      <c r="AE3680" s="109"/>
      <c r="AG3680" s="178">
        <f t="shared" si="5947"/>
        <v>15</v>
      </c>
      <c r="AH3680" s="90">
        <f t="shared" si="5948"/>
        <v>0</v>
      </c>
      <c r="AI3680" s="178">
        <f t="shared" si="5949"/>
        <v>0</v>
      </c>
      <c r="AJ3680" s="178">
        <f t="shared" si="5950"/>
        <v>0</v>
      </c>
      <c r="AK3680" s="178">
        <f t="shared" si="5951"/>
        <v>0</v>
      </c>
      <c r="AL3680" s="130">
        <f t="shared" si="5952"/>
        <v>0</v>
      </c>
      <c r="AM3680" s="359">
        <f t="shared" si="5953"/>
        <v>0</v>
      </c>
      <c r="AN3680" s="178">
        <f t="shared" si="5954"/>
        <v>0</v>
      </c>
      <c r="AO3680" s="178">
        <f t="shared" si="5955"/>
        <v>0</v>
      </c>
      <c r="AP3680" s="178">
        <f t="shared" si="5956"/>
        <v>0</v>
      </c>
      <c r="AQ3680" s="178">
        <f t="shared" si="5957"/>
        <v>0</v>
      </c>
      <c r="AR3680" s="359">
        <f t="shared" si="5958"/>
        <v>0</v>
      </c>
      <c r="AS3680" s="178">
        <f t="shared" si="5959"/>
        <v>0</v>
      </c>
      <c r="AT3680" s="178">
        <f t="shared" si="5960"/>
        <v>0</v>
      </c>
      <c r="AU3680" s="178">
        <f t="shared" si="5961"/>
        <v>0</v>
      </c>
      <c r="AV3680" s="178">
        <f t="shared" si="5962"/>
        <v>0</v>
      </c>
      <c r="AW3680" s="359">
        <f t="shared" si="5963"/>
        <v>0</v>
      </c>
      <c r="AX3680" s="178">
        <f t="shared" si="5964"/>
        <v>0</v>
      </c>
      <c r="AY3680" s="178">
        <f t="shared" si="5965"/>
        <v>0</v>
      </c>
      <c r="AZ3680" s="178">
        <f t="shared" si="5966"/>
        <v>0</v>
      </c>
      <c r="BA3680" s="178">
        <f t="shared" si="5967"/>
        <v>0</v>
      </c>
      <c r="BB3680" s="359">
        <f t="shared" si="5942"/>
        <v>0</v>
      </c>
      <c r="BC3680" s="178">
        <f t="shared" si="5968"/>
        <v>0</v>
      </c>
      <c r="BD3680" s="178">
        <f t="shared" si="5969"/>
        <v>0</v>
      </c>
      <c r="BE3680" s="178">
        <f t="shared" si="5970"/>
        <v>0</v>
      </c>
      <c r="BF3680" s="178">
        <f t="shared" si="5971"/>
        <v>0</v>
      </c>
      <c r="BG3680" s="359">
        <f t="shared" si="5943"/>
        <v>0</v>
      </c>
      <c r="BH3680" s="178">
        <f t="shared" si="5972"/>
        <v>0</v>
      </c>
      <c r="BI3680" s="178">
        <f t="shared" si="5973"/>
        <v>0</v>
      </c>
      <c r="BJ3680" s="178">
        <f t="shared" si="5974"/>
        <v>0</v>
      </c>
      <c r="BK3680" s="178">
        <f t="shared" si="5975"/>
        <v>0</v>
      </c>
      <c r="BL3680" s="359">
        <f t="shared" si="5944"/>
        <v>0</v>
      </c>
      <c r="BM3680" s="186">
        <f t="shared" si="5976"/>
        <v>0</v>
      </c>
      <c r="BN3680" s="186" t="s">
        <v>2077</v>
      </c>
      <c r="BO3680" s="178">
        <f t="shared" ref="BO3680" si="6227">IF($AG$3546=$AH$3546,0,IF(
OR(
AND(BO3684=0,BO3683&gt;0),
AND(BO3684="NS",BO3682&gt;0),
AND(BO3684="NS",BO3682=0,BO3683=0)),1,
IF(OR(
AND(BO3683&gt;=2,BO3682&lt;BO3684),
AND(BO3684="NS",BO3682=0,BO3683&gt;0),
BO3684=BO3682,
AND(BO3684="NA",BO3683=0,BO3682=0,BO3681&gt;0)),0,1)))</f>
        <v>0</v>
      </c>
      <c r="BP3680" s="178">
        <f t="shared" ref="BP3680" si="6228">IF($AG$3546=$AH$3546,0,IF(
OR(
AND(BP3684=0,BP3683&gt;0),
AND(BP3684="NS",BP3682&gt;0),
AND(BP3684="NS",BP3682=0,BP3683=0)),1,
IF(OR(
AND(BP3683&gt;=2,BP3682&lt;BP3684),
AND(BP3684="NS",BP3682=0,BP3683&gt;0),
BP3684=BP3682,
AND(BP3684="NA",BP3683=0,BP3682=0,BP3681&gt;0)),0,1)))</f>
        <v>0</v>
      </c>
      <c r="BQ3680" s="178">
        <f t="shared" ref="BQ3680" si="6229">IF($AG$3546=$AH$3546,0,IF(
OR(
AND(BQ3684=0,BQ3683&gt;0),
AND(BQ3684="NS",BQ3682&gt;0),
AND(BQ3684="NS",BQ3682=0,BQ3683=0)),1,
IF(OR(
AND(BQ3683&gt;=2,BQ3682&lt;BQ3684),
AND(BQ3684="NS",BQ3682=0,BQ3683&gt;0),
BQ3684=BQ3682,
AND(BQ3684="NA",BQ3683=0,BQ3682=0,BQ3681&gt;0)),0,1)))</f>
        <v>0</v>
      </c>
      <c r="BR3680" s="178">
        <f t="shared" ref="BR3680" si="6230">IF($AG$3546=$AH$3546,0,IF(
OR(
AND(BR3684=0,BR3683&gt;0),
AND(BR3684="NS",BR3682&gt;0),
AND(BR3684="NS",BR3682=0,BR3683=0)),1,
IF(OR(
AND(BR3683&gt;=2,BR3682&lt;BR3684),
AND(BR3684="NS",BR3682=0,BR3683&gt;0),
BR3684=BR3682,
AND(BR3684="NA",BR3683=0,BR3682=0,BR3681&gt;0)),0,1)))</f>
        <v>0</v>
      </c>
      <c r="BS3680" s="178">
        <f t="shared" ref="BS3680" si="6231">IF($AG$3546=$AH$3546,0,IF(
OR(
AND(BS3684=0,BS3683&gt;0),
AND(BS3684="NS",BS3682&gt;0),
AND(BS3684="NS",BS3682=0,BS3683=0)),1,
IF(OR(
AND(BS3683&gt;=2,BS3682&lt;BS3684),
AND(BS3684="NS",BS3682=0,BS3683&gt;0),
BS3684=BS3682,
AND(BS3684="NA",BS3683=0,BS3682=0,BS3681&gt;0)),0,1)))</f>
        <v>0</v>
      </c>
      <c r="BT3680" s="178">
        <f t="shared" ref="BT3680" si="6232">IF($AG$3546=$AH$3546,0,IF(
OR(
AND(BT3684=0,BT3683&gt;0),
AND(BT3684="NS",BT3682&gt;0),
AND(BT3684="NS",BT3682=0,BT3683=0)),1,
IF(OR(
AND(BT3683&gt;=2,BT3682&lt;BT3684),
AND(BT3684="NS",BT3682=0,BT3683&gt;0),
BT3684=BT3682,
AND(BT3684="NA",BT3683=0,BT3682=0,BT3681&gt;0)),0,1)))</f>
        <v>0</v>
      </c>
      <c r="BU3680" s="178">
        <f t="shared" ref="BU3680" si="6233">IF($AG$3546=$AH$3546,0,IF(
OR(
AND(BU3684=0,BU3683&gt;0),
AND(BU3684="NS",BU3682&gt;0),
AND(BU3684="NS",BU3682=0,BU3683=0)),1,
IF(OR(
AND(BU3683&gt;=2,BU3682&lt;BU3684),
AND(BU3684="NS",BU3682=0,BU3683&gt;0),
BU3684=BU3682,
AND(BU3684="NA",BU3683=0,BU3682=0,BU3681&gt;0)),0,1)))</f>
        <v>0</v>
      </c>
      <c r="BV3680" s="178">
        <f t="shared" ref="BV3680" si="6234">IF($AG$3546=$AH$3546,0,IF(
OR(
AND(BV3684=0,BV3683&gt;0),
AND(BV3684="NS",BV3682&gt;0),
AND(BV3684="NS",BV3682=0,BV3683=0)),1,
IF(OR(
AND(BV3683&gt;=2,BV3682&lt;BV3684),
AND(BV3684="NS",BV3682=0,BV3683&gt;0),
BV3684=BV3682,
AND(BV3684="NA",BV3683=0,BV3682=0,BV3681&gt;0)),0,1)))</f>
        <v>0</v>
      </c>
      <c r="BW3680" s="178">
        <f t="shared" ref="BW3680" si="6235">IF($AG$3546=$AH$3546,0,IF(
OR(
AND(BW3684=0,BW3683&gt;0),
AND(BW3684="NS",BW3682&gt;0),
AND(BW3684="NS",BW3682=0,BW3683=0)),1,
IF(OR(
AND(BW3683&gt;=2,BW3682&lt;BW3684),
AND(BW3684="NS",BW3682=0,BW3683&gt;0),
BW3684=BW3682,
AND(BW3684="NA",BW3683=0,BW3682=0,BW3681&gt;0)),0,1)))</f>
        <v>0</v>
      </c>
      <c r="BX3680" s="178">
        <f t="shared" ref="BX3680" si="6236">IF($AG$3546=$AH$3546,0,IF(
OR(
AND(BX3684=0,BX3683&gt;0),
AND(BX3684="NS",BX3682&gt;0),
AND(BX3684="NS",BX3682=0,BX3683=0)),1,
IF(OR(
AND(BX3683&gt;=2,BX3682&lt;BX3684),
AND(BX3684="NS",BX3682=0,BX3683&gt;0),
BX3684=BX3682,
AND(BX3684="NA",BX3683=0,BX3682=0,BX3681&gt;0)),0,1)))</f>
        <v>0</v>
      </c>
      <c r="BY3680" s="178">
        <f t="shared" ref="BY3680" si="6237">IF($AG$3546=$AH$3546,0,IF(
OR(
AND(BY3684=0,BY3683&gt;0),
AND(BY3684="NS",BY3682&gt;0),
AND(BY3684="NS",BY3682=0,BY3683=0)),1,
IF(OR(
AND(BY3683&gt;=2,BY3682&lt;BY3684),
AND(BY3684="NS",BY3682=0,BY3683&gt;0),
BY3684=BY3682,
AND(BY3684="NA",BY3683=0,BY3682=0,BY3681&gt;0)),0,1)))</f>
        <v>0</v>
      </c>
      <c r="BZ3680" s="178">
        <f t="shared" ref="BZ3680" si="6238">IF($AG$3546=$AH$3546,0,IF(
OR(
AND(BZ3684=0,BZ3683&gt;0),
AND(BZ3684="NS",BZ3682&gt;0),
AND(BZ3684="NS",BZ3682=0,BZ3683=0)),1,
IF(OR(
AND(BZ3683&gt;=2,BZ3682&lt;BZ3684),
AND(BZ3684="NS",BZ3682=0,BZ3683&gt;0),
BZ3684=BZ3682,
AND(BZ3684="NA",BZ3683=0,BZ3682=0,BZ3681&gt;0)),0,1)))</f>
        <v>0</v>
      </c>
      <c r="CA3680" s="186">
        <f>SUM(BO3680:BZ3680)</f>
        <v>0</v>
      </c>
      <c r="CO3680" s="297" t="s">
        <v>72</v>
      </c>
      <c r="CP3680" s="297">
        <f>P3705</f>
        <v>0</v>
      </c>
      <c r="CQ3680" s="297">
        <f>R3705</f>
        <v>0</v>
      </c>
      <c r="CR3680" s="297">
        <f>T3705</f>
        <v>0</v>
      </c>
      <c r="CS3680" s="297">
        <f>V3705</f>
        <v>0</v>
      </c>
      <c r="CT3680" s="297">
        <f>W3705</f>
        <v>0</v>
      </c>
      <c r="CU3680" s="297">
        <f t="shared" ref="CU3680" si="6239">X3705</f>
        <v>0</v>
      </c>
      <c r="CV3680" s="297">
        <f t="shared" ref="CV3680" si="6240">Y3705</f>
        <v>0</v>
      </c>
      <c r="CW3680" s="297">
        <f t="shared" ref="CW3680" si="6241">Z3705</f>
        <v>0</v>
      </c>
      <c r="CX3680" s="297">
        <f t="shared" ref="CX3680" si="6242">AA3705</f>
        <v>0</v>
      </c>
      <c r="CY3680" s="297">
        <f t="shared" ref="CY3680" si="6243">AB3705</f>
        <v>0</v>
      </c>
      <c r="CZ3680" s="297">
        <f t="shared" ref="CZ3680" si="6244">AC3705</f>
        <v>0</v>
      </c>
      <c r="DA3680" s="297">
        <f t="shared" ref="DA3680" si="6245">AD3705</f>
        <v>0</v>
      </c>
      <c r="DB3680" s="186"/>
    </row>
    <row r="3681" spans="1:106" ht="48" customHeight="1" x14ac:dyDescent="0.25">
      <c r="A3681" s="109"/>
      <c r="B3681" s="109"/>
      <c r="C3681" s="633"/>
      <c r="D3681" s="759"/>
      <c r="E3681" s="760"/>
      <c r="F3681" s="836"/>
      <c r="G3681" s="581" t="s">
        <v>641</v>
      </c>
      <c r="H3681" s="581"/>
      <c r="I3681" s="165"/>
      <c r="J3681" s="625" t="s">
        <v>635</v>
      </c>
      <c r="K3681" s="625"/>
      <c r="L3681" s="625"/>
      <c r="M3681" s="625"/>
      <c r="N3681" s="625"/>
      <c r="O3681" s="626"/>
      <c r="P3681" s="590"/>
      <c r="Q3681" s="591"/>
      <c r="R3681" s="590"/>
      <c r="S3681" s="591"/>
      <c r="T3681" s="590"/>
      <c r="U3681" s="591"/>
      <c r="V3681" s="206"/>
      <c r="W3681" s="206"/>
      <c r="X3681" s="206"/>
      <c r="Y3681" s="206"/>
      <c r="Z3681" s="206"/>
      <c r="AA3681" s="206"/>
      <c r="AB3681" s="206"/>
      <c r="AC3681" s="206"/>
      <c r="AD3681" s="206"/>
      <c r="AE3681" s="109"/>
      <c r="AG3681" s="130">
        <f t="shared" si="5947"/>
        <v>15</v>
      </c>
      <c r="AH3681" s="90">
        <f t="shared" si="5948"/>
        <v>0</v>
      </c>
      <c r="AI3681" s="130">
        <f t="shared" si="5949"/>
        <v>0</v>
      </c>
      <c r="AJ3681" s="130">
        <f t="shared" si="5950"/>
        <v>0</v>
      </c>
      <c r="AK3681" s="130">
        <f t="shared" si="5951"/>
        <v>0</v>
      </c>
      <c r="AL3681" s="130">
        <f t="shared" si="5952"/>
        <v>0</v>
      </c>
      <c r="AM3681" s="359">
        <f t="shared" si="5953"/>
        <v>0</v>
      </c>
      <c r="AN3681" s="130">
        <f t="shared" si="5954"/>
        <v>0</v>
      </c>
      <c r="AO3681" s="130">
        <f t="shared" si="5955"/>
        <v>0</v>
      </c>
      <c r="AP3681" s="130">
        <f t="shared" si="5956"/>
        <v>0</v>
      </c>
      <c r="AQ3681" s="130">
        <f t="shared" si="5957"/>
        <v>0</v>
      </c>
      <c r="AR3681" s="359">
        <f t="shared" si="5958"/>
        <v>0</v>
      </c>
      <c r="AS3681" s="130">
        <f t="shared" si="5959"/>
        <v>0</v>
      </c>
      <c r="AT3681" s="130">
        <f t="shared" si="5960"/>
        <v>0</v>
      </c>
      <c r="AU3681" s="130">
        <f t="shared" si="5961"/>
        <v>0</v>
      </c>
      <c r="AV3681" s="130">
        <f t="shared" si="5962"/>
        <v>0</v>
      </c>
      <c r="AW3681" s="359">
        <f t="shared" si="5963"/>
        <v>0</v>
      </c>
      <c r="AX3681" s="130">
        <f t="shared" si="5964"/>
        <v>0</v>
      </c>
      <c r="AY3681" s="130">
        <f t="shared" si="5965"/>
        <v>0</v>
      </c>
      <c r="AZ3681" s="130">
        <f t="shared" si="5966"/>
        <v>0</v>
      </c>
      <c r="BA3681" s="130">
        <f t="shared" si="5967"/>
        <v>0</v>
      </c>
      <c r="BB3681" s="359">
        <f t="shared" si="5942"/>
        <v>0</v>
      </c>
      <c r="BC3681" s="130">
        <f t="shared" si="5968"/>
        <v>0</v>
      </c>
      <c r="BD3681" s="130">
        <f t="shared" si="5969"/>
        <v>0</v>
      </c>
      <c r="BE3681" s="130">
        <f t="shared" si="5970"/>
        <v>0</v>
      </c>
      <c r="BF3681" s="130">
        <f t="shared" si="5971"/>
        <v>0</v>
      </c>
      <c r="BG3681" s="359">
        <f t="shared" si="5943"/>
        <v>0</v>
      </c>
      <c r="BH3681" s="130">
        <f t="shared" si="5972"/>
        <v>0</v>
      </c>
      <c r="BI3681" s="130">
        <f t="shared" si="5973"/>
        <v>0</v>
      </c>
      <c r="BJ3681" s="130">
        <f t="shared" si="5974"/>
        <v>0</v>
      </c>
      <c r="BK3681" s="130">
        <f t="shared" si="5975"/>
        <v>0</v>
      </c>
      <c r="BL3681" s="359">
        <f t="shared" si="5944"/>
        <v>0</v>
      </c>
      <c r="BM3681" s="90">
        <f t="shared" si="5976"/>
        <v>0</v>
      </c>
      <c r="BN3681" s="90" t="s">
        <v>2058</v>
      </c>
      <c r="BO3681" s="90">
        <f>COUNTIF(P3681:Q3686,"NA")</f>
        <v>0</v>
      </c>
      <c r="BP3681" s="90">
        <f>COUNTIF(R3681:S3686,"NA")</f>
        <v>0</v>
      </c>
      <c r="BQ3681" s="90">
        <f>COUNTIF(T3681:U3686,"NA")</f>
        <v>0</v>
      </c>
      <c r="BR3681" s="90">
        <f t="shared" ref="BR3681:BZ3681" si="6246">COUNTIF(V3681:V3686,"NA")</f>
        <v>0</v>
      </c>
      <c r="BS3681" s="90">
        <f t="shared" si="6246"/>
        <v>0</v>
      </c>
      <c r="BT3681" s="90">
        <f t="shared" si="6246"/>
        <v>0</v>
      </c>
      <c r="BU3681" s="90">
        <f t="shared" si="6246"/>
        <v>0</v>
      </c>
      <c r="BV3681" s="90">
        <f t="shared" si="6246"/>
        <v>0</v>
      </c>
      <c r="BW3681" s="90">
        <f t="shared" si="6246"/>
        <v>0</v>
      </c>
      <c r="BX3681" s="90">
        <f t="shared" si="6246"/>
        <v>0</v>
      </c>
      <c r="BY3681" s="90">
        <f t="shared" si="6246"/>
        <v>0</v>
      </c>
      <c r="BZ3681" s="90">
        <f t="shared" si="6246"/>
        <v>0</v>
      </c>
      <c r="CO3681" s="297" t="s">
        <v>2077</v>
      </c>
      <c r="CP3681" s="297">
        <f>IF(OR(CP3680=0,CP3680="NA",AND(CP3680="NS",CP3678&gt;0),AND(CP3680="NS",CP3677&gt;0),CP3680&lt;=CP3679),0,1)</f>
        <v>0</v>
      </c>
      <c r="CQ3681" s="297">
        <f t="shared" ref="CQ3681:DA3681" si="6247">IF(OR(CQ3680=0,CQ3680="NA",AND(CQ3680="NS",CQ3678&gt;0),AND(CQ3680="NS",CQ3677&gt;0),CQ3680&lt;=CQ3679),0,1)</f>
        <v>0</v>
      </c>
      <c r="CR3681" s="297">
        <f t="shared" si="6247"/>
        <v>0</v>
      </c>
      <c r="CS3681" s="297">
        <f t="shared" si="6247"/>
        <v>0</v>
      </c>
      <c r="CT3681" s="297">
        <f t="shared" si="6247"/>
        <v>0</v>
      </c>
      <c r="CU3681" s="297">
        <f t="shared" si="6247"/>
        <v>0</v>
      </c>
      <c r="CV3681" s="297">
        <f t="shared" si="6247"/>
        <v>0</v>
      </c>
      <c r="CW3681" s="297">
        <f t="shared" si="6247"/>
        <v>0</v>
      </c>
      <c r="CX3681" s="297">
        <f t="shared" si="6247"/>
        <v>0</v>
      </c>
      <c r="CY3681" s="297">
        <f t="shared" si="6247"/>
        <v>0</v>
      </c>
      <c r="CZ3681" s="297">
        <f t="shared" si="6247"/>
        <v>0</v>
      </c>
      <c r="DA3681" s="297">
        <f t="shared" si="6247"/>
        <v>0</v>
      </c>
      <c r="DB3681" s="186">
        <f>SUM(CP3681:DA3681)</f>
        <v>0</v>
      </c>
    </row>
    <row r="3682" spans="1:106" ht="47.25" customHeight="1" x14ac:dyDescent="0.2">
      <c r="A3682" s="109"/>
      <c r="B3682" s="109"/>
      <c r="C3682" s="633"/>
      <c r="D3682" s="759"/>
      <c r="E3682" s="760"/>
      <c r="F3682" s="836"/>
      <c r="G3682" s="581" t="s">
        <v>642</v>
      </c>
      <c r="H3682" s="581"/>
      <c r="I3682" s="165"/>
      <c r="J3682" s="625" t="s">
        <v>636</v>
      </c>
      <c r="K3682" s="625"/>
      <c r="L3682" s="625"/>
      <c r="M3682" s="625"/>
      <c r="N3682" s="625"/>
      <c r="O3682" s="626"/>
      <c r="P3682" s="590"/>
      <c r="Q3682" s="591"/>
      <c r="R3682" s="590"/>
      <c r="S3682" s="591"/>
      <c r="T3682" s="590"/>
      <c r="U3682" s="591"/>
      <c r="V3682" s="206"/>
      <c r="W3682" s="206"/>
      <c r="X3682" s="206"/>
      <c r="Y3682" s="206"/>
      <c r="Z3682" s="206"/>
      <c r="AA3682" s="206"/>
      <c r="AB3682" s="206"/>
      <c r="AC3682" s="206"/>
      <c r="AD3682" s="206"/>
      <c r="AE3682" s="109"/>
      <c r="AG3682" s="130">
        <f t="shared" si="5947"/>
        <v>15</v>
      </c>
      <c r="AH3682" s="90">
        <f t="shared" si="5948"/>
        <v>0</v>
      </c>
      <c r="AI3682" s="130">
        <f t="shared" si="5949"/>
        <v>0</v>
      </c>
      <c r="AJ3682" s="130">
        <f t="shared" si="5950"/>
        <v>0</v>
      </c>
      <c r="AK3682" s="130">
        <f t="shared" si="5951"/>
        <v>0</v>
      </c>
      <c r="AL3682" s="130">
        <f t="shared" si="5952"/>
        <v>0</v>
      </c>
      <c r="AM3682" s="359">
        <f t="shared" si="5953"/>
        <v>0</v>
      </c>
      <c r="AN3682" s="130">
        <f t="shared" si="5954"/>
        <v>0</v>
      </c>
      <c r="AO3682" s="130">
        <f t="shared" si="5955"/>
        <v>0</v>
      </c>
      <c r="AP3682" s="130">
        <f t="shared" si="5956"/>
        <v>0</v>
      </c>
      <c r="AQ3682" s="130">
        <f t="shared" si="5957"/>
        <v>0</v>
      </c>
      <c r="AR3682" s="359">
        <f t="shared" si="5958"/>
        <v>0</v>
      </c>
      <c r="AS3682" s="130">
        <f t="shared" si="5959"/>
        <v>0</v>
      </c>
      <c r="AT3682" s="130">
        <f t="shared" si="5960"/>
        <v>0</v>
      </c>
      <c r="AU3682" s="130">
        <f t="shared" si="5961"/>
        <v>0</v>
      </c>
      <c r="AV3682" s="130">
        <f t="shared" si="5962"/>
        <v>0</v>
      </c>
      <c r="AW3682" s="359">
        <f t="shared" si="5963"/>
        <v>0</v>
      </c>
      <c r="AX3682" s="130">
        <f t="shared" si="5964"/>
        <v>0</v>
      </c>
      <c r="AY3682" s="130">
        <f t="shared" si="5965"/>
        <v>0</v>
      </c>
      <c r="AZ3682" s="130">
        <f t="shared" si="5966"/>
        <v>0</v>
      </c>
      <c r="BA3682" s="130">
        <f t="shared" si="5967"/>
        <v>0</v>
      </c>
      <c r="BB3682" s="359">
        <f t="shared" si="5942"/>
        <v>0</v>
      </c>
      <c r="BC3682" s="130">
        <f t="shared" si="5968"/>
        <v>0</v>
      </c>
      <c r="BD3682" s="130">
        <f t="shared" si="5969"/>
        <v>0</v>
      </c>
      <c r="BE3682" s="130">
        <f t="shared" si="5970"/>
        <v>0</v>
      </c>
      <c r="BF3682" s="130">
        <f t="shared" si="5971"/>
        <v>0</v>
      </c>
      <c r="BG3682" s="359">
        <f t="shared" si="5943"/>
        <v>0</v>
      </c>
      <c r="BH3682" s="130">
        <f t="shared" si="5972"/>
        <v>0</v>
      </c>
      <c r="BI3682" s="130">
        <f t="shared" si="5973"/>
        <v>0</v>
      </c>
      <c r="BJ3682" s="130">
        <f t="shared" si="5974"/>
        <v>0</v>
      </c>
      <c r="BK3682" s="130">
        <f t="shared" si="5975"/>
        <v>0</v>
      </c>
      <c r="BL3682" s="359">
        <f t="shared" si="5944"/>
        <v>0</v>
      </c>
      <c r="BM3682" s="90">
        <f t="shared" si="5976"/>
        <v>0</v>
      </c>
      <c r="BN3682" s="90" t="s">
        <v>2078</v>
      </c>
      <c r="BO3682" s="90">
        <f>SUM(P3681:Q3686)</f>
        <v>0</v>
      </c>
      <c r="BP3682" s="90">
        <f>SUM(R3681:S3686)</f>
        <v>0</v>
      </c>
      <c r="BQ3682" s="90">
        <f>SUM(T3681:U3686)</f>
        <v>0</v>
      </c>
      <c r="BR3682" s="90">
        <f t="shared" ref="BR3682:BZ3682" si="6248">SUM(V3681:V3686)</f>
        <v>0</v>
      </c>
      <c r="BS3682" s="90">
        <f t="shared" si="6248"/>
        <v>0</v>
      </c>
      <c r="BT3682" s="90">
        <f t="shared" si="6248"/>
        <v>0</v>
      </c>
      <c r="BU3682" s="90">
        <f t="shared" si="6248"/>
        <v>0</v>
      </c>
      <c r="BV3682" s="90">
        <f t="shared" si="6248"/>
        <v>0</v>
      </c>
      <c r="BW3682" s="90">
        <f t="shared" si="6248"/>
        <v>0</v>
      </c>
      <c r="BX3682" s="90">
        <f t="shared" si="6248"/>
        <v>0</v>
      </c>
      <c r="BY3682" s="90">
        <f t="shared" si="6248"/>
        <v>0</v>
      </c>
      <c r="BZ3682" s="90">
        <f t="shared" si="6248"/>
        <v>0</v>
      </c>
      <c r="CO3682" s="186"/>
      <c r="CP3682" s="186"/>
      <c r="CQ3682" s="186"/>
      <c r="CR3682" s="186"/>
      <c r="CS3682" s="186"/>
      <c r="CT3682" s="186"/>
      <c r="CU3682" s="186"/>
      <c r="CV3682" s="186"/>
      <c r="CW3682" s="186"/>
      <c r="CX3682" s="186"/>
      <c r="CY3682" s="186"/>
      <c r="CZ3682" s="186"/>
      <c r="DA3682" s="186"/>
      <c r="DB3682" s="186"/>
    </row>
    <row r="3683" spans="1:106" ht="60" customHeight="1" x14ac:dyDescent="0.2">
      <c r="A3683" s="109"/>
      <c r="B3683" s="109"/>
      <c r="C3683" s="633"/>
      <c r="D3683" s="759"/>
      <c r="E3683" s="760"/>
      <c r="F3683" s="836"/>
      <c r="G3683" s="581" t="s">
        <v>643</v>
      </c>
      <c r="H3683" s="581"/>
      <c r="I3683" s="165"/>
      <c r="J3683" s="625" t="s">
        <v>637</v>
      </c>
      <c r="K3683" s="625"/>
      <c r="L3683" s="625"/>
      <c r="M3683" s="625"/>
      <c r="N3683" s="625"/>
      <c r="O3683" s="626"/>
      <c r="P3683" s="590"/>
      <c r="Q3683" s="591"/>
      <c r="R3683" s="590"/>
      <c r="S3683" s="591"/>
      <c r="T3683" s="590"/>
      <c r="U3683" s="591"/>
      <c r="V3683" s="206"/>
      <c r="W3683" s="206"/>
      <c r="X3683" s="206"/>
      <c r="Y3683" s="206"/>
      <c r="Z3683" s="206"/>
      <c r="AA3683" s="206"/>
      <c r="AB3683" s="206"/>
      <c r="AC3683" s="206"/>
      <c r="AD3683" s="206"/>
      <c r="AE3683" s="109"/>
      <c r="AG3683" s="130">
        <f t="shared" si="5947"/>
        <v>15</v>
      </c>
      <c r="AH3683" s="90">
        <f t="shared" si="5948"/>
        <v>0</v>
      </c>
      <c r="AI3683" s="130">
        <f t="shared" si="5949"/>
        <v>0</v>
      </c>
      <c r="AJ3683" s="130">
        <f t="shared" si="5950"/>
        <v>0</v>
      </c>
      <c r="AK3683" s="130">
        <f t="shared" si="5951"/>
        <v>0</v>
      </c>
      <c r="AL3683" s="130">
        <f t="shared" si="5952"/>
        <v>0</v>
      </c>
      <c r="AM3683" s="359">
        <f t="shared" si="5953"/>
        <v>0</v>
      </c>
      <c r="AN3683" s="130">
        <f t="shared" si="5954"/>
        <v>0</v>
      </c>
      <c r="AO3683" s="130">
        <f t="shared" si="5955"/>
        <v>0</v>
      </c>
      <c r="AP3683" s="130">
        <f t="shared" si="5956"/>
        <v>0</v>
      </c>
      <c r="AQ3683" s="130">
        <f t="shared" si="5957"/>
        <v>0</v>
      </c>
      <c r="AR3683" s="359">
        <f t="shared" si="5958"/>
        <v>0</v>
      </c>
      <c r="AS3683" s="130">
        <f t="shared" si="5959"/>
        <v>0</v>
      </c>
      <c r="AT3683" s="130">
        <f t="shared" si="5960"/>
        <v>0</v>
      </c>
      <c r="AU3683" s="130">
        <f t="shared" si="5961"/>
        <v>0</v>
      </c>
      <c r="AV3683" s="130">
        <f t="shared" si="5962"/>
        <v>0</v>
      </c>
      <c r="AW3683" s="359">
        <f t="shared" si="5963"/>
        <v>0</v>
      </c>
      <c r="AX3683" s="130">
        <f t="shared" si="5964"/>
        <v>0</v>
      </c>
      <c r="AY3683" s="130">
        <f t="shared" si="5965"/>
        <v>0</v>
      </c>
      <c r="AZ3683" s="130">
        <f t="shared" si="5966"/>
        <v>0</v>
      </c>
      <c r="BA3683" s="130">
        <f t="shared" si="5967"/>
        <v>0</v>
      </c>
      <c r="BB3683" s="359">
        <f t="shared" si="5942"/>
        <v>0</v>
      </c>
      <c r="BC3683" s="130">
        <f t="shared" si="5968"/>
        <v>0</v>
      </c>
      <c r="BD3683" s="130">
        <f t="shared" si="5969"/>
        <v>0</v>
      </c>
      <c r="BE3683" s="130">
        <f t="shared" si="5970"/>
        <v>0</v>
      </c>
      <c r="BF3683" s="130">
        <f t="shared" si="5971"/>
        <v>0</v>
      </c>
      <c r="BG3683" s="359">
        <f t="shared" si="5943"/>
        <v>0</v>
      </c>
      <c r="BH3683" s="130">
        <f t="shared" si="5972"/>
        <v>0</v>
      </c>
      <c r="BI3683" s="130">
        <f t="shared" si="5973"/>
        <v>0</v>
      </c>
      <c r="BJ3683" s="130">
        <f t="shared" si="5974"/>
        <v>0</v>
      </c>
      <c r="BK3683" s="130">
        <f t="shared" si="5975"/>
        <v>0</v>
      </c>
      <c r="BL3683" s="359">
        <f t="shared" si="5944"/>
        <v>0</v>
      </c>
      <c r="BM3683" s="90">
        <f t="shared" si="5976"/>
        <v>0</v>
      </c>
      <c r="BN3683" s="90" t="s">
        <v>2029</v>
      </c>
      <c r="BO3683" s="90">
        <f>COUNTIF(P3681:Q3686,"NS")</f>
        <v>0</v>
      </c>
      <c r="BP3683" s="90">
        <f>COUNTIF(R3681:S3686,"NS")</f>
        <v>0</v>
      </c>
      <c r="BQ3683" s="90">
        <f>COUNTIF(T3681:U3686,"NS")</f>
        <v>0</v>
      </c>
      <c r="BR3683" s="90">
        <f t="shared" ref="BR3683:BZ3683" si="6249">COUNTIF(V3681:V3686,"NS")</f>
        <v>0</v>
      </c>
      <c r="BS3683" s="90">
        <f t="shared" si="6249"/>
        <v>0</v>
      </c>
      <c r="BT3683" s="90">
        <f t="shared" si="6249"/>
        <v>0</v>
      </c>
      <c r="BU3683" s="90">
        <f t="shared" si="6249"/>
        <v>0</v>
      </c>
      <c r="BV3683" s="90">
        <f t="shared" si="6249"/>
        <v>0</v>
      </c>
      <c r="BW3683" s="90">
        <f t="shared" si="6249"/>
        <v>0</v>
      </c>
      <c r="BX3683" s="90">
        <f t="shared" si="6249"/>
        <v>0</v>
      </c>
      <c r="BY3683" s="90">
        <f t="shared" si="6249"/>
        <v>0</v>
      </c>
      <c r="BZ3683" s="90">
        <f t="shared" si="6249"/>
        <v>0</v>
      </c>
      <c r="CO3683" s="186"/>
      <c r="CP3683" s="186"/>
      <c r="CQ3683" s="186"/>
      <c r="CR3683" s="186"/>
      <c r="CS3683" s="186"/>
      <c r="CT3683" s="186"/>
      <c r="CU3683" s="186"/>
      <c r="CV3683" s="186"/>
      <c r="CW3683" s="186"/>
      <c r="CX3683" s="186"/>
      <c r="CY3683" s="186"/>
      <c r="CZ3683" s="186"/>
      <c r="DA3683" s="186"/>
      <c r="DB3683" s="186"/>
    </row>
    <row r="3684" spans="1:106" ht="24" customHeight="1" x14ac:dyDescent="0.2">
      <c r="A3684" s="109"/>
      <c r="B3684" s="109"/>
      <c r="C3684" s="633"/>
      <c r="D3684" s="759"/>
      <c r="E3684" s="760"/>
      <c r="F3684" s="836"/>
      <c r="G3684" s="581" t="s">
        <v>644</v>
      </c>
      <c r="H3684" s="581"/>
      <c r="I3684" s="165"/>
      <c r="J3684" s="625" t="s">
        <v>638</v>
      </c>
      <c r="K3684" s="625"/>
      <c r="L3684" s="625"/>
      <c r="M3684" s="625"/>
      <c r="N3684" s="625"/>
      <c r="O3684" s="626"/>
      <c r="P3684" s="590"/>
      <c r="Q3684" s="591"/>
      <c r="R3684" s="590"/>
      <c r="S3684" s="591"/>
      <c r="T3684" s="590"/>
      <c r="U3684" s="591"/>
      <c r="V3684" s="206"/>
      <c r="W3684" s="206"/>
      <c r="X3684" s="206"/>
      <c r="Y3684" s="206"/>
      <c r="Z3684" s="206"/>
      <c r="AA3684" s="206"/>
      <c r="AB3684" s="206"/>
      <c r="AC3684" s="206"/>
      <c r="AD3684" s="206"/>
      <c r="AE3684" s="109"/>
      <c r="AG3684" s="130">
        <f t="shared" si="5947"/>
        <v>15</v>
      </c>
      <c r="AH3684" s="90">
        <f t="shared" si="5948"/>
        <v>0</v>
      </c>
      <c r="AI3684" s="130">
        <f t="shared" si="5949"/>
        <v>0</v>
      </c>
      <c r="AJ3684" s="130">
        <f t="shared" si="5950"/>
        <v>0</v>
      </c>
      <c r="AK3684" s="130">
        <f t="shared" si="5951"/>
        <v>0</v>
      </c>
      <c r="AL3684" s="130">
        <f t="shared" si="5952"/>
        <v>0</v>
      </c>
      <c r="AM3684" s="359">
        <f t="shared" si="5953"/>
        <v>0</v>
      </c>
      <c r="AN3684" s="130">
        <f t="shared" si="5954"/>
        <v>0</v>
      </c>
      <c r="AO3684" s="130">
        <f t="shared" si="5955"/>
        <v>0</v>
      </c>
      <c r="AP3684" s="130">
        <f t="shared" si="5956"/>
        <v>0</v>
      </c>
      <c r="AQ3684" s="130">
        <f t="shared" si="5957"/>
        <v>0</v>
      </c>
      <c r="AR3684" s="359">
        <f t="shared" si="5958"/>
        <v>0</v>
      </c>
      <c r="AS3684" s="130">
        <f t="shared" si="5959"/>
        <v>0</v>
      </c>
      <c r="AT3684" s="130">
        <f t="shared" si="5960"/>
        <v>0</v>
      </c>
      <c r="AU3684" s="130">
        <f t="shared" si="5961"/>
        <v>0</v>
      </c>
      <c r="AV3684" s="130">
        <f t="shared" si="5962"/>
        <v>0</v>
      </c>
      <c r="AW3684" s="359">
        <f t="shared" si="5963"/>
        <v>0</v>
      </c>
      <c r="AX3684" s="130">
        <f t="shared" si="5964"/>
        <v>0</v>
      </c>
      <c r="AY3684" s="130">
        <f t="shared" si="5965"/>
        <v>0</v>
      </c>
      <c r="AZ3684" s="130">
        <f t="shared" si="5966"/>
        <v>0</v>
      </c>
      <c r="BA3684" s="130">
        <f t="shared" si="5967"/>
        <v>0</v>
      </c>
      <c r="BB3684" s="359">
        <f t="shared" si="5942"/>
        <v>0</v>
      </c>
      <c r="BC3684" s="130">
        <f t="shared" si="5968"/>
        <v>0</v>
      </c>
      <c r="BD3684" s="130">
        <f t="shared" si="5969"/>
        <v>0</v>
      </c>
      <c r="BE3684" s="130">
        <f t="shared" si="5970"/>
        <v>0</v>
      </c>
      <c r="BF3684" s="130">
        <f t="shared" si="5971"/>
        <v>0</v>
      </c>
      <c r="BG3684" s="359">
        <f t="shared" si="5943"/>
        <v>0</v>
      </c>
      <c r="BH3684" s="130">
        <f t="shared" si="5972"/>
        <v>0</v>
      </c>
      <c r="BI3684" s="130">
        <f t="shared" si="5973"/>
        <v>0</v>
      </c>
      <c r="BJ3684" s="130">
        <f t="shared" si="5974"/>
        <v>0</v>
      </c>
      <c r="BK3684" s="130">
        <f t="shared" si="5975"/>
        <v>0</v>
      </c>
      <c r="BL3684" s="359">
        <f t="shared" si="5944"/>
        <v>0</v>
      </c>
      <c r="BM3684" s="90">
        <f t="shared" si="5976"/>
        <v>0</v>
      </c>
      <c r="BN3684" s="90" t="s">
        <v>2104</v>
      </c>
      <c r="BO3684" s="90">
        <f>P3680</f>
        <v>0</v>
      </c>
      <c r="BP3684" s="90">
        <f>R3680</f>
        <v>0</v>
      </c>
      <c r="BQ3684" s="90">
        <f>T3680</f>
        <v>0</v>
      </c>
      <c r="BR3684" s="90">
        <f t="shared" ref="BR3684:BY3684" si="6250">V3680</f>
        <v>0</v>
      </c>
      <c r="BS3684" s="90">
        <f t="shared" si="6250"/>
        <v>0</v>
      </c>
      <c r="BT3684" s="90">
        <f t="shared" si="6250"/>
        <v>0</v>
      </c>
      <c r="BU3684" s="90">
        <f t="shared" si="6250"/>
        <v>0</v>
      </c>
      <c r="BV3684" s="90">
        <f t="shared" si="6250"/>
        <v>0</v>
      </c>
      <c r="BW3684" s="90">
        <f t="shared" si="6250"/>
        <v>0</v>
      </c>
      <c r="BX3684" s="90">
        <f t="shared" si="6250"/>
        <v>0</v>
      </c>
      <c r="BY3684" s="90">
        <f t="shared" si="6250"/>
        <v>0</v>
      </c>
      <c r="BZ3684" s="90">
        <f t="shared" ref="BZ3684" si="6251">AD3680</f>
        <v>0</v>
      </c>
      <c r="CO3684" s="186"/>
      <c r="CP3684" s="186"/>
      <c r="CQ3684" s="186"/>
      <c r="CR3684" s="186"/>
      <c r="CS3684" s="186"/>
      <c r="CT3684" s="186"/>
      <c r="CU3684" s="186"/>
      <c r="CV3684" s="186"/>
      <c r="CW3684" s="186"/>
      <c r="CX3684" s="186"/>
      <c r="CY3684" s="186"/>
      <c r="CZ3684" s="186"/>
      <c r="DA3684" s="186"/>
      <c r="DB3684" s="186"/>
    </row>
    <row r="3685" spans="1:106" ht="24" customHeight="1" x14ac:dyDescent="0.2">
      <c r="A3685" s="109"/>
      <c r="B3685" s="109"/>
      <c r="C3685" s="633"/>
      <c r="D3685" s="759"/>
      <c r="E3685" s="760"/>
      <c r="F3685" s="836"/>
      <c r="G3685" s="581" t="s">
        <v>645</v>
      </c>
      <c r="H3685" s="581"/>
      <c r="I3685" s="165"/>
      <c r="J3685" s="625" t="s">
        <v>639</v>
      </c>
      <c r="K3685" s="625"/>
      <c r="L3685" s="625"/>
      <c r="M3685" s="625"/>
      <c r="N3685" s="625"/>
      <c r="O3685" s="626"/>
      <c r="P3685" s="590"/>
      <c r="Q3685" s="591"/>
      <c r="R3685" s="590"/>
      <c r="S3685" s="591"/>
      <c r="T3685" s="590"/>
      <c r="U3685" s="591"/>
      <c r="V3685" s="206"/>
      <c r="W3685" s="206"/>
      <c r="X3685" s="206"/>
      <c r="Y3685" s="206"/>
      <c r="Z3685" s="206"/>
      <c r="AA3685" s="206"/>
      <c r="AB3685" s="206"/>
      <c r="AC3685" s="206"/>
      <c r="AD3685" s="206"/>
      <c r="AE3685" s="109"/>
      <c r="AG3685" s="130">
        <f t="shared" si="5947"/>
        <v>15</v>
      </c>
      <c r="AH3685" s="90">
        <f t="shared" si="5948"/>
        <v>0</v>
      </c>
      <c r="AI3685" s="130">
        <f t="shared" si="5949"/>
        <v>0</v>
      </c>
      <c r="AJ3685" s="130">
        <f t="shared" si="5950"/>
        <v>0</v>
      </c>
      <c r="AK3685" s="130">
        <f t="shared" si="5951"/>
        <v>0</v>
      </c>
      <c r="AL3685" s="130">
        <f t="shared" si="5952"/>
        <v>0</v>
      </c>
      <c r="AM3685" s="359">
        <f t="shared" si="5953"/>
        <v>0</v>
      </c>
      <c r="AN3685" s="130">
        <f t="shared" si="5954"/>
        <v>0</v>
      </c>
      <c r="AO3685" s="130">
        <f t="shared" si="5955"/>
        <v>0</v>
      </c>
      <c r="AP3685" s="130">
        <f t="shared" si="5956"/>
        <v>0</v>
      </c>
      <c r="AQ3685" s="130">
        <f t="shared" si="5957"/>
        <v>0</v>
      </c>
      <c r="AR3685" s="359">
        <f t="shared" si="5958"/>
        <v>0</v>
      </c>
      <c r="AS3685" s="130">
        <f t="shared" si="5959"/>
        <v>0</v>
      </c>
      <c r="AT3685" s="130">
        <f t="shared" si="5960"/>
        <v>0</v>
      </c>
      <c r="AU3685" s="130">
        <f t="shared" si="5961"/>
        <v>0</v>
      </c>
      <c r="AV3685" s="130">
        <f t="shared" si="5962"/>
        <v>0</v>
      </c>
      <c r="AW3685" s="359">
        <f t="shared" si="5963"/>
        <v>0</v>
      </c>
      <c r="AX3685" s="130">
        <f t="shared" si="5964"/>
        <v>0</v>
      </c>
      <c r="AY3685" s="130">
        <f t="shared" si="5965"/>
        <v>0</v>
      </c>
      <c r="AZ3685" s="130">
        <f t="shared" si="5966"/>
        <v>0</v>
      </c>
      <c r="BA3685" s="130">
        <f t="shared" si="5967"/>
        <v>0</v>
      </c>
      <c r="BB3685" s="359">
        <f t="shared" ref="BB3685:BB3705" si="6252">IF($AG$3546=$AH$3546,0,
IF(OR(
AND(AX3685=0,AY3685&gt;0),
AND(AX3685="NS",AZ3685&gt;0),
AND(AX3685="NS",AZ3685=0,AY3685=0)),1,
IF(OR(
AND(AX3685&gt;0,AY3685=2),
AND(AX3685="NS",AY3685=2),
AND(AX3685="NS",AZ3685=0,AY3685&gt;0),
AX3685=AZ3685,
AND(AX3685="NA",AY3685=0,AZ3685=0,BA3685&gt;0)),0,
IF(
AND(AX3685="NA",AV3685=$AM$1789),0,1))))</f>
        <v>0</v>
      </c>
      <c r="BC3685" s="130">
        <f t="shared" si="5968"/>
        <v>0</v>
      </c>
      <c r="BD3685" s="130">
        <f t="shared" si="5969"/>
        <v>0</v>
      </c>
      <c r="BE3685" s="130">
        <f t="shared" si="5970"/>
        <v>0</v>
      </c>
      <c r="BF3685" s="130">
        <f t="shared" si="5971"/>
        <v>0</v>
      </c>
      <c r="BG3685" s="359">
        <f t="shared" ref="BG3685:BG3705" si="6253">IF($AG$3546=$AH$3546,0,
IF(OR(
AND(BC3685=0,BD3685&gt;0),
AND(BC3685="NS",BE3685&gt;0),
AND(BC3685="NS",BE3685=0,BD3685=0)),1,
IF(OR(
AND(BC3685&gt;0,BD3685=2),
AND(BC3685="NS",BD3685=2),
AND(BC3685="NS",BE3685=0,BD3685&gt;0),
BC3685=BE3685,
AND(BC3685="NA",BD3685=0,BE3685=0,BF3685&gt;0)),0,
IF(
AND(BC3685="NA",BA3685=$AM$1789),0,1))))</f>
        <v>0</v>
      </c>
      <c r="BH3685" s="130">
        <f t="shared" si="5972"/>
        <v>0</v>
      </c>
      <c r="BI3685" s="130">
        <f t="shared" si="5973"/>
        <v>0</v>
      </c>
      <c r="BJ3685" s="130">
        <f t="shared" si="5974"/>
        <v>0</v>
      </c>
      <c r="BK3685" s="130">
        <f t="shared" si="5975"/>
        <v>0</v>
      </c>
      <c r="BL3685" s="359">
        <f t="shared" ref="BL3685:BL3705" si="6254">IF($AG$3546=$AH$3546,0,
IF(OR(
AND(BH3685=0,BI3685&gt;0),
AND(BH3685="NS",BJ3685&gt;0),
AND(BH3685="NS",BJ3685=0,BI3685=0)),1,
IF(OR(
AND(BH3685&gt;0,BI3685=2),
AND(BH3685="NS",BI3685=2),
AND(BH3685="NS",BJ3685=0,BI3685&gt;0),
BH3685=BJ3685,
AND(BH3685="NA",BI3685=0,BJ3685=0,BK3685&gt;0)),0,
IF(
AND(BH3685="NA",BF3685=$AM$1789),0,1))))</f>
        <v>0</v>
      </c>
      <c r="BM3685" s="90">
        <f t="shared" si="5976"/>
        <v>0</v>
      </c>
      <c r="CO3685" s="186"/>
      <c r="CP3685" s="186"/>
      <c r="CQ3685" s="186"/>
      <c r="CR3685" s="186"/>
      <c r="CS3685" s="186"/>
      <c r="CT3685" s="186"/>
      <c r="CU3685" s="186"/>
      <c r="CV3685" s="186"/>
      <c r="CW3685" s="186"/>
      <c r="CX3685" s="186"/>
      <c r="CY3685" s="186"/>
      <c r="CZ3685" s="186"/>
      <c r="DA3685" s="186"/>
      <c r="DB3685" s="186"/>
    </row>
    <row r="3686" spans="1:106" ht="36" customHeight="1" x14ac:dyDescent="0.2">
      <c r="A3686" s="109"/>
      <c r="B3686" s="109"/>
      <c r="C3686" s="633"/>
      <c r="D3686" s="759"/>
      <c r="E3686" s="760"/>
      <c r="F3686" s="836"/>
      <c r="G3686" s="581" t="s">
        <v>646</v>
      </c>
      <c r="H3686" s="581"/>
      <c r="I3686" s="165"/>
      <c r="J3686" s="625" t="s">
        <v>640</v>
      </c>
      <c r="K3686" s="625"/>
      <c r="L3686" s="625"/>
      <c r="M3686" s="625"/>
      <c r="N3686" s="625"/>
      <c r="O3686" s="626"/>
      <c r="P3686" s="590"/>
      <c r="Q3686" s="591"/>
      <c r="R3686" s="590"/>
      <c r="S3686" s="591"/>
      <c r="T3686" s="590"/>
      <c r="U3686" s="591"/>
      <c r="V3686" s="206"/>
      <c r="W3686" s="206"/>
      <c r="X3686" s="206"/>
      <c r="Y3686" s="206"/>
      <c r="Z3686" s="206"/>
      <c r="AA3686" s="206"/>
      <c r="AB3686" s="206"/>
      <c r="AC3686" s="206"/>
      <c r="AD3686" s="206"/>
      <c r="AE3686" s="109"/>
      <c r="AG3686" s="130">
        <f t="shared" ref="AG3686:AG3705" si="6255">COUNTBLANK(P3686:AD3686)</f>
        <v>15</v>
      </c>
      <c r="AH3686" s="90">
        <f t="shared" ref="AH3686:AH3705" si="6256">IF($AG$3546=$AH$3546,0,IF(
AND(P3686&lt;&gt;"NA",AG3686=$AL$3378),0,IF(
AND(P3686="NA",AG3686=$AM$3378),0,1)))</f>
        <v>0</v>
      </c>
      <c r="AI3686" s="130">
        <f t="shared" ref="AI3686:AI3705" si="6257">P3686</f>
        <v>0</v>
      </c>
      <c r="AJ3686" s="130">
        <f t="shared" ref="AJ3686:AJ3705" si="6258">COUNTIF(R3686:U3686,"NS")</f>
        <v>0</v>
      </c>
      <c r="AK3686" s="130">
        <f t="shared" ref="AK3686:AK3705" si="6259">SUM(R3686:U3686)</f>
        <v>0</v>
      </c>
      <c r="AL3686" s="130">
        <f t="shared" ref="AL3686:AL3705" si="6260">COUNTIF(P3686:U3686,"NA")</f>
        <v>0</v>
      </c>
      <c r="AM3686" s="359">
        <f t="shared" ref="AM3686:AM3705" si="6261">IF($AG$3546=$AH$3546,0,
IF(OR(
AND(AI3686=0,AJ3686&gt;0),
AND(AI3686="NS",AK3686&gt;0),
AND(AI3686="NS",AK3686=0,AJ3686=0)),1,
IF(OR(
AND(AI3686&gt;0,AJ3686=2),
AND(AI3686="NS",AJ3686=2),
AND(AI3686="NS",AK3686=0,AJ3686&gt;0),
AI3686=AK3686,
AND(AI3686="NA",AJ3686=0,AK3686=0,AL3686&gt;0)),0,
IF(
AND(AI3686="NA",AG3686=$AM$1789),0,1))))</f>
        <v>0</v>
      </c>
      <c r="AN3686" s="130">
        <f t="shared" ref="AN3686:AN3705" si="6262">R3686</f>
        <v>0</v>
      </c>
      <c r="AO3686" s="130">
        <f t="shared" ref="AO3686:AO3705" si="6263">SUM(COUNTIF(W3686,"NS"),COUNTIF(Z3686,"ns"),COUNTIF(AC3686,"ns"))</f>
        <v>0</v>
      </c>
      <c r="AP3686" s="130">
        <f t="shared" ref="AP3686:AP3705" si="6264">SUM(W3686,Z3686,AC3686)</f>
        <v>0</v>
      </c>
      <c r="AQ3686" s="130">
        <f t="shared" ref="AQ3686:AQ3705" si="6265">SUM(COUNTIF(W3686,"NA"),COUNTIF(Z3686,"NA"),COUNTIF(AC3686,"NA"))</f>
        <v>0</v>
      </c>
      <c r="AR3686" s="359">
        <f t="shared" ref="AR3686:AR3705" si="6266">IF($AG$3546=$AH$3546,0,
IF(OR(
AND(AN3686=0,AO3686&gt;0),
AND(AN3686="NS",AP3686&gt;0),
AND(AN3686="NS",AP3686=0,AO3686=0)),1,
IF(OR(
AND(AO3686&gt;=2,AP3686&lt;AN3686),
AND(AN3686="NS",AP3686=0,AO3686&gt;0),
AN3686=AP3686,
AND(AN3686="NA",AO3686=0,AP3686=0,AQ3686&gt;0)),0,1)))</f>
        <v>0</v>
      </c>
      <c r="AS3686" s="130">
        <f t="shared" ref="AS3686:AS3705" si="6267">T3686</f>
        <v>0</v>
      </c>
      <c r="AT3686" s="130">
        <f t="shared" ref="AT3686:AT3705" si="6268">SUM(COUNTIF(X3686,"NS"),COUNTIF(AA3686,"ns"),COUNTIF(AD3686,"ns"))</f>
        <v>0</v>
      </c>
      <c r="AU3686" s="130">
        <f t="shared" ref="AU3686:AU3705" si="6269">SUM(X3686,AA3686,AD3686)</f>
        <v>0</v>
      </c>
      <c r="AV3686" s="130">
        <f t="shared" ref="AV3686:AV3705" si="6270">SUM(COUNTIF(X3686,"NA"),COUNTIF(AA3686,"NA"),COUNTIF(AD3686,"NA"))</f>
        <v>0</v>
      </c>
      <c r="AW3686" s="359">
        <f t="shared" ref="AW3686:AW3705" si="6271">IF($AG$3546=$AH$3546,0,
IF(OR(
AND(AS3686=0,AT3686&gt;0),
AND(AS3686="NS",AU3686&gt;0),
AND(AS3686="NS",AU3686=0,AT3686=0)),1,
IF(OR(
AND(AT3686&gt;=2,AU3686&lt;AS3686),
AND(AS3686="NS",AU3686=0,AT3686&gt;0),
AS3686=AU3686,
AND(AS3686="NA",AT3686=0,AU3686=0,AV3686&gt;0)),0,1)))</f>
        <v>0</v>
      </c>
      <c r="AX3686" s="130">
        <f t="shared" ref="AX3686:AX3705" si="6272">V3686</f>
        <v>0</v>
      </c>
      <c r="AY3686" s="130">
        <f t="shared" ref="AY3686:AY3705" si="6273">COUNTIF(W3686:X3686,"NS")</f>
        <v>0</v>
      </c>
      <c r="AZ3686" s="130">
        <f t="shared" ref="AZ3686:AZ3705" si="6274">SUM(W3686:X3686)</f>
        <v>0</v>
      </c>
      <c r="BA3686" s="130">
        <f t="shared" ref="BA3686:BA3705" si="6275">COUNTIF(W3686:X3686,"NA")</f>
        <v>0</v>
      </c>
      <c r="BB3686" s="359">
        <f t="shared" si="6252"/>
        <v>0</v>
      </c>
      <c r="BC3686" s="130">
        <f t="shared" ref="BC3686:BC3705" si="6276">Y3686</f>
        <v>0</v>
      </c>
      <c r="BD3686" s="130">
        <f t="shared" ref="BD3686:BD3705" si="6277">COUNTIF(Z3686:AA3686,"NS")</f>
        <v>0</v>
      </c>
      <c r="BE3686" s="130">
        <f t="shared" ref="BE3686:BE3705" si="6278">SUM(Z3686:AA3686)</f>
        <v>0</v>
      </c>
      <c r="BF3686" s="130">
        <f t="shared" ref="BF3686:BF3705" si="6279">COUNTIF(Z3686:AA3686,"NA")</f>
        <v>0</v>
      </c>
      <c r="BG3686" s="359">
        <f t="shared" si="6253"/>
        <v>0</v>
      </c>
      <c r="BH3686" s="130">
        <f t="shared" ref="BH3686:BH3705" si="6280">AB3686</f>
        <v>0</v>
      </c>
      <c r="BI3686" s="130">
        <f t="shared" ref="BI3686:BI3705" si="6281">COUNTIF(AC3686:AD3686,"NS")</f>
        <v>0</v>
      </c>
      <c r="BJ3686" s="130">
        <f t="shared" ref="BJ3686:BJ3705" si="6282">SUM(AC3686:AD3686)</f>
        <v>0</v>
      </c>
      <c r="BK3686" s="130">
        <f t="shared" ref="BK3686:BK3705" si="6283">COUNTIF(AC3686:AD3686,"NA")</f>
        <v>0</v>
      </c>
      <c r="BL3686" s="359">
        <f t="shared" si="6254"/>
        <v>0</v>
      </c>
      <c r="BM3686" s="90">
        <f t="shared" ref="BM3686:BM3705" si="6284">IF($AG$3378=$AH$3378,0,IF(AND(AI3686="NA",AG3686&lt;$AM$3378),1,0))</f>
        <v>0</v>
      </c>
      <c r="CO3686" s="186"/>
      <c r="CP3686" s="186"/>
      <c r="CQ3686" s="186"/>
      <c r="CR3686" s="186"/>
      <c r="CS3686" s="186"/>
      <c r="CT3686" s="186"/>
      <c r="CU3686" s="186"/>
      <c r="CV3686" s="186"/>
      <c r="CW3686" s="186"/>
      <c r="CX3686" s="186"/>
      <c r="CY3686" s="186"/>
      <c r="CZ3686" s="186"/>
      <c r="DA3686" s="186"/>
      <c r="DB3686" s="186"/>
    </row>
    <row r="3687" spans="1:106" ht="24" customHeight="1" x14ac:dyDescent="0.2">
      <c r="A3687" s="109"/>
      <c r="B3687" s="109"/>
      <c r="C3687" s="633"/>
      <c r="D3687" s="759"/>
      <c r="E3687" s="760"/>
      <c r="F3687" s="836"/>
      <c r="G3687" s="629" t="s">
        <v>647</v>
      </c>
      <c r="H3687" s="629"/>
      <c r="I3687" s="587" t="s">
        <v>648</v>
      </c>
      <c r="J3687" s="588"/>
      <c r="K3687" s="588"/>
      <c r="L3687" s="588"/>
      <c r="M3687" s="588"/>
      <c r="N3687" s="588"/>
      <c r="O3687" s="589"/>
      <c r="P3687" s="590"/>
      <c r="Q3687" s="591"/>
      <c r="R3687" s="590"/>
      <c r="S3687" s="591"/>
      <c r="T3687" s="590"/>
      <c r="U3687" s="591"/>
      <c r="V3687" s="206"/>
      <c r="W3687" s="206"/>
      <c r="X3687" s="206"/>
      <c r="Y3687" s="206"/>
      <c r="Z3687" s="206"/>
      <c r="AA3687" s="206"/>
      <c r="AB3687" s="206"/>
      <c r="AC3687" s="206"/>
      <c r="AD3687" s="206"/>
      <c r="AE3687" s="109"/>
      <c r="AG3687" s="130">
        <f t="shared" si="6255"/>
        <v>15</v>
      </c>
      <c r="AH3687" s="90">
        <f t="shared" si="6256"/>
        <v>0</v>
      </c>
      <c r="AI3687" s="130">
        <f t="shared" si="6257"/>
        <v>0</v>
      </c>
      <c r="AJ3687" s="130">
        <f t="shared" si="6258"/>
        <v>0</v>
      </c>
      <c r="AK3687" s="130">
        <f t="shared" si="6259"/>
        <v>0</v>
      </c>
      <c r="AL3687" s="130">
        <f t="shared" si="6260"/>
        <v>0</v>
      </c>
      <c r="AM3687" s="359">
        <f t="shared" si="6261"/>
        <v>0</v>
      </c>
      <c r="AN3687" s="130">
        <f t="shared" si="6262"/>
        <v>0</v>
      </c>
      <c r="AO3687" s="130">
        <f t="shared" si="6263"/>
        <v>0</v>
      </c>
      <c r="AP3687" s="130">
        <f t="shared" si="6264"/>
        <v>0</v>
      </c>
      <c r="AQ3687" s="130">
        <f t="shared" si="6265"/>
        <v>0</v>
      </c>
      <c r="AR3687" s="359">
        <f t="shared" si="6266"/>
        <v>0</v>
      </c>
      <c r="AS3687" s="130">
        <f t="shared" si="6267"/>
        <v>0</v>
      </c>
      <c r="AT3687" s="130">
        <f t="shared" si="6268"/>
        <v>0</v>
      </c>
      <c r="AU3687" s="130">
        <f t="shared" si="6269"/>
        <v>0</v>
      </c>
      <c r="AV3687" s="130">
        <f t="shared" si="6270"/>
        <v>0</v>
      </c>
      <c r="AW3687" s="359">
        <f t="shared" si="6271"/>
        <v>0</v>
      </c>
      <c r="AX3687" s="130">
        <f t="shared" si="6272"/>
        <v>0</v>
      </c>
      <c r="AY3687" s="130">
        <f t="shared" si="6273"/>
        <v>0</v>
      </c>
      <c r="AZ3687" s="130">
        <f t="shared" si="6274"/>
        <v>0</v>
      </c>
      <c r="BA3687" s="130">
        <f t="shared" si="6275"/>
        <v>0</v>
      </c>
      <c r="BB3687" s="359">
        <f t="shared" si="6252"/>
        <v>0</v>
      </c>
      <c r="BC3687" s="130">
        <f t="shared" si="6276"/>
        <v>0</v>
      </c>
      <c r="BD3687" s="130">
        <f t="shared" si="6277"/>
        <v>0</v>
      </c>
      <c r="BE3687" s="130">
        <f t="shared" si="6278"/>
        <v>0</v>
      </c>
      <c r="BF3687" s="130">
        <f t="shared" si="6279"/>
        <v>0</v>
      </c>
      <c r="BG3687" s="359">
        <f t="shared" si="6253"/>
        <v>0</v>
      </c>
      <c r="BH3687" s="130">
        <f t="shared" si="6280"/>
        <v>0</v>
      </c>
      <c r="BI3687" s="130">
        <f t="shared" si="6281"/>
        <v>0</v>
      </c>
      <c r="BJ3687" s="130">
        <f t="shared" si="6282"/>
        <v>0</v>
      </c>
      <c r="BK3687" s="130">
        <f t="shared" si="6283"/>
        <v>0</v>
      </c>
      <c r="BL3687" s="359">
        <f t="shared" si="6254"/>
        <v>0</v>
      </c>
      <c r="BM3687" s="90">
        <f t="shared" si="6284"/>
        <v>0</v>
      </c>
      <c r="BO3687" s="246" t="s">
        <v>2104</v>
      </c>
      <c r="BP3687" s="246" t="s">
        <v>2048</v>
      </c>
      <c r="BQ3687" s="246" t="s">
        <v>2049</v>
      </c>
      <c r="BR3687" s="246" t="s">
        <v>84</v>
      </c>
      <c r="BS3687" s="246" t="s">
        <v>2048</v>
      </c>
      <c r="BT3687" s="246" t="s">
        <v>2049</v>
      </c>
      <c r="BU3687" s="246" t="s">
        <v>84</v>
      </c>
      <c r="BV3687" s="246" t="s">
        <v>2048</v>
      </c>
      <c r="BW3687" s="246" t="s">
        <v>2049</v>
      </c>
      <c r="BX3687" s="246" t="s">
        <v>84</v>
      </c>
      <c r="BY3687" s="246" t="s">
        <v>2048</v>
      </c>
      <c r="BZ3687" s="246" t="s">
        <v>2049</v>
      </c>
      <c r="CO3687" s="186"/>
      <c r="CP3687" s="186"/>
      <c r="CQ3687" s="186"/>
      <c r="CR3687" s="186"/>
      <c r="CS3687" s="186"/>
      <c r="CT3687" s="186"/>
      <c r="CU3687" s="186"/>
      <c r="CV3687" s="186"/>
      <c r="CW3687" s="186"/>
      <c r="CX3687" s="186"/>
      <c r="CY3687" s="186"/>
      <c r="CZ3687" s="186"/>
      <c r="DA3687" s="186"/>
      <c r="DB3687" s="186"/>
    </row>
    <row r="3688" spans="1:106" ht="15" customHeight="1" x14ac:dyDescent="0.2">
      <c r="A3688" s="109"/>
      <c r="B3688" s="109"/>
      <c r="C3688" s="633"/>
      <c r="D3688" s="759"/>
      <c r="E3688" s="760"/>
      <c r="F3688" s="836"/>
      <c r="G3688" s="629" t="s">
        <v>649</v>
      </c>
      <c r="H3688" s="629"/>
      <c r="I3688" s="587" t="s">
        <v>650</v>
      </c>
      <c r="J3688" s="588"/>
      <c r="K3688" s="588"/>
      <c r="L3688" s="588"/>
      <c r="M3688" s="588"/>
      <c r="N3688" s="588"/>
      <c r="O3688" s="589"/>
      <c r="P3688" s="590"/>
      <c r="Q3688" s="591"/>
      <c r="R3688" s="590"/>
      <c r="S3688" s="591"/>
      <c r="T3688" s="590"/>
      <c r="U3688" s="591"/>
      <c r="V3688" s="206"/>
      <c r="W3688" s="206"/>
      <c r="X3688" s="206"/>
      <c r="Y3688" s="206"/>
      <c r="Z3688" s="206"/>
      <c r="AA3688" s="206"/>
      <c r="AB3688" s="206"/>
      <c r="AC3688" s="206"/>
      <c r="AD3688" s="206"/>
      <c r="AE3688" s="109"/>
      <c r="AG3688" s="178">
        <f t="shared" si="6255"/>
        <v>15</v>
      </c>
      <c r="AH3688" s="90">
        <f t="shared" si="6256"/>
        <v>0</v>
      </c>
      <c r="AI3688" s="178">
        <f t="shared" si="6257"/>
        <v>0</v>
      </c>
      <c r="AJ3688" s="178">
        <f t="shared" si="6258"/>
        <v>0</v>
      </c>
      <c r="AK3688" s="178">
        <f t="shared" si="6259"/>
        <v>0</v>
      </c>
      <c r="AL3688" s="130">
        <f t="shared" si="6260"/>
        <v>0</v>
      </c>
      <c r="AM3688" s="359">
        <f t="shared" si="6261"/>
        <v>0</v>
      </c>
      <c r="AN3688" s="178">
        <f t="shared" si="6262"/>
        <v>0</v>
      </c>
      <c r="AO3688" s="178">
        <f t="shared" si="6263"/>
        <v>0</v>
      </c>
      <c r="AP3688" s="178">
        <f t="shared" si="6264"/>
        <v>0</v>
      </c>
      <c r="AQ3688" s="178">
        <f t="shared" si="6265"/>
        <v>0</v>
      </c>
      <c r="AR3688" s="359">
        <f t="shared" si="6266"/>
        <v>0</v>
      </c>
      <c r="AS3688" s="178">
        <f t="shared" si="6267"/>
        <v>0</v>
      </c>
      <c r="AT3688" s="178">
        <f t="shared" si="6268"/>
        <v>0</v>
      </c>
      <c r="AU3688" s="178">
        <f t="shared" si="6269"/>
        <v>0</v>
      </c>
      <c r="AV3688" s="178">
        <f t="shared" si="6270"/>
        <v>0</v>
      </c>
      <c r="AW3688" s="359">
        <f t="shared" si="6271"/>
        <v>0</v>
      </c>
      <c r="AX3688" s="178">
        <f t="shared" si="6272"/>
        <v>0</v>
      </c>
      <c r="AY3688" s="178">
        <f t="shared" si="6273"/>
        <v>0</v>
      </c>
      <c r="AZ3688" s="178">
        <f t="shared" si="6274"/>
        <v>0</v>
      </c>
      <c r="BA3688" s="178">
        <f t="shared" si="6275"/>
        <v>0</v>
      </c>
      <c r="BB3688" s="359">
        <f t="shared" si="6252"/>
        <v>0</v>
      </c>
      <c r="BC3688" s="178">
        <f t="shared" si="6276"/>
        <v>0</v>
      </c>
      <c r="BD3688" s="178">
        <f t="shared" si="6277"/>
        <v>0</v>
      </c>
      <c r="BE3688" s="178">
        <f t="shared" si="6278"/>
        <v>0</v>
      </c>
      <c r="BF3688" s="178">
        <f t="shared" si="6279"/>
        <v>0</v>
      </c>
      <c r="BG3688" s="359">
        <f t="shared" si="6253"/>
        <v>0</v>
      </c>
      <c r="BH3688" s="178">
        <f t="shared" si="6280"/>
        <v>0</v>
      </c>
      <c r="BI3688" s="178">
        <f t="shared" si="6281"/>
        <v>0</v>
      </c>
      <c r="BJ3688" s="178">
        <f t="shared" si="6282"/>
        <v>0</v>
      </c>
      <c r="BK3688" s="178">
        <f t="shared" si="6283"/>
        <v>0</v>
      </c>
      <c r="BL3688" s="359">
        <f t="shared" si="6254"/>
        <v>0</v>
      </c>
      <c r="BM3688" s="186">
        <f t="shared" si="6284"/>
        <v>0</v>
      </c>
      <c r="BN3688" s="186" t="s">
        <v>2077</v>
      </c>
      <c r="BO3688" s="178">
        <f>IF($AG$3546=$AH$3546,0,IF(
OR(
AND(BO3692=0,BO3691&gt;0),
AND(BO3692="NS",BO3690&gt;0),
AND(BO3692="NS",BO3690=0,BO3691=0)),1,
IF(OR(
AND(BO3692&gt;0,BO3691=2),
AND(BO3692="NS",BO3691=2),
AND(BO3692="NS",BO3690=0,BO3691&gt;0),
BO3692=BO3690,
AND(BO3692="NA",BO3691=0,BO3690=0,BO3689&gt;0)),0,1)))</f>
        <v>0</v>
      </c>
      <c r="BP3688" s="178">
        <f t="shared" ref="BP3688:BZ3688" si="6285">IF($AG$3546=$AH$3546,0,IF(
OR(
AND(BP3692=0,BP3691&gt;0),
AND(BP3692="NS",BP3690&gt;0),
AND(BP3692="NS",BP3690=0,BP3691=0)),1,
IF(OR(
AND(BP3692&gt;0,BP3691=2),
AND(BP3692="NS",BP3691=2),
AND(BP3692="NS",BP3690=0,BP3691&gt;0),
BP3692=BP3690,
AND(BP3692="NA",BP3691=0,BP3690=0,BP3689&gt;0)),0,1)))</f>
        <v>0</v>
      </c>
      <c r="BQ3688" s="178">
        <f t="shared" si="6285"/>
        <v>0</v>
      </c>
      <c r="BR3688" s="178">
        <f t="shared" si="6285"/>
        <v>0</v>
      </c>
      <c r="BS3688" s="178">
        <f t="shared" si="6285"/>
        <v>0</v>
      </c>
      <c r="BT3688" s="178">
        <f t="shared" si="6285"/>
        <v>0</v>
      </c>
      <c r="BU3688" s="178">
        <f t="shared" si="6285"/>
        <v>0</v>
      </c>
      <c r="BV3688" s="178">
        <f t="shared" si="6285"/>
        <v>0</v>
      </c>
      <c r="BW3688" s="178">
        <f t="shared" si="6285"/>
        <v>0</v>
      </c>
      <c r="BX3688" s="178">
        <f t="shared" si="6285"/>
        <v>0</v>
      </c>
      <c r="BY3688" s="178">
        <f t="shared" si="6285"/>
        <v>0</v>
      </c>
      <c r="BZ3688" s="178">
        <f t="shared" si="6285"/>
        <v>0</v>
      </c>
      <c r="CA3688" s="186">
        <f>SUM(BO3688:BZ3688)</f>
        <v>0</v>
      </c>
      <c r="CO3688" s="186"/>
      <c r="CP3688" s="186"/>
      <c r="CQ3688" s="186"/>
      <c r="CR3688" s="186"/>
      <c r="CS3688" s="186"/>
      <c r="CT3688" s="186"/>
      <c r="CU3688" s="186"/>
      <c r="CV3688" s="186"/>
      <c r="CW3688" s="186"/>
      <c r="CX3688" s="186"/>
      <c r="CY3688" s="186"/>
      <c r="CZ3688" s="186"/>
      <c r="DA3688" s="186"/>
      <c r="DB3688" s="186"/>
    </row>
    <row r="3689" spans="1:106" ht="15" customHeight="1" x14ac:dyDescent="0.2">
      <c r="A3689" s="109"/>
      <c r="B3689" s="109"/>
      <c r="C3689" s="633"/>
      <c r="D3689" s="759"/>
      <c r="E3689" s="760"/>
      <c r="F3689" s="836"/>
      <c r="G3689" s="581" t="s">
        <v>653</v>
      </c>
      <c r="H3689" s="581"/>
      <c r="I3689" s="165"/>
      <c r="J3689" s="625" t="s">
        <v>651</v>
      </c>
      <c r="K3689" s="625"/>
      <c r="L3689" s="625"/>
      <c r="M3689" s="625"/>
      <c r="N3689" s="625"/>
      <c r="O3689" s="626"/>
      <c r="P3689" s="590"/>
      <c r="Q3689" s="591"/>
      <c r="R3689" s="590"/>
      <c r="S3689" s="591"/>
      <c r="T3689" s="590"/>
      <c r="U3689" s="591"/>
      <c r="V3689" s="206"/>
      <c r="W3689" s="206"/>
      <c r="X3689" s="206"/>
      <c r="Y3689" s="206"/>
      <c r="Z3689" s="206"/>
      <c r="AA3689" s="206"/>
      <c r="AB3689" s="206"/>
      <c r="AC3689" s="206"/>
      <c r="AD3689" s="206"/>
      <c r="AE3689" s="109"/>
      <c r="AG3689" s="130">
        <f t="shared" si="6255"/>
        <v>15</v>
      </c>
      <c r="AH3689" s="90">
        <f t="shared" si="6256"/>
        <v>0</v>
      </c>
      <c r="AI3689" s="130">
        <f t="shared" si="6257"/>
        <v>0</v>
      </c>
      <c r="AJ3689" s="130">
        <f t="shared" si="6258"/>
        <v>0</v>
      </c>
      <c r="AK3689" s="130">
        <f t="shared" si="6259"/>
        <v>0</v>
      </c>
      <c r="AL3689" s="130">
        <f t="shared" si="6260"/>
        <v>0</v>
      </c>
      <c r="AM3689" s="359">
        <f t="shared" si="6261"/>
        <v>0</v>
      </c>
      <c r="AN3689" s="130">
        <f t="shared" si="6262"/>
        <v>0</v>
      </c>
      <c r="AO3689" s="130">
        <f t="shared" si="6263"/>
        <v>0</v>
      </c>
      <c r="AP3689" s="130">
        <f t="shared" si="6264"/>
        <v>0</v>
      </c>
      <c r="AQ3689" s="130">
        <f t="shared" si="6265"/>
        <v>0</v>
      </c>
      <c r="AR3689" s="359">
        <f t="shared" si="6266"/>
        <v>0</v>
      </c>
      <c r="AS3689" s="130">
        <f t="shared" si="6267"/>
        <v>0</v>
      </c>
      <c r="AT3689" s="130">
        <f t="shared" si="6268"/>
        <v>0</v>
      </c>
      <c r="AU3689" s="130">
        <f t="shared" si="6269"/>
        <v>0</v>
      </c>
      <c r="AV3689" s="130">
        <f t="shared" si="6270"/>
        <v>0</v>
      </c>
      <c r="AW3689" s="359">
        <f t="shared" si="6271"/>
        <v>0</v>
      </c>
      <c r="AX3689" s="130">
        <f t="shared" si="6272"/>
        <v>0</v>
      </c>
      <c r="AY3689" s="130">
        <f t="shared" si="6273"/>
        <v>0</v>
      </c>
      <c r="AZ3689" s="130">
        <f t="shared" si="6274"/>
        <v>0</v>
      </c>
      <c r="BA3689" s="130">
        <f t="shared" si="6275"/>
        <v>0</v>
      </c>
      <c r="BB3689" s="359">
        <f t="shared" si="6252"/>
        <v>0</v>
      </c>
      <c r="BC3689" s="130">
        <f t="shared" si="6276"/>
        <v>0</v>
      </c>
      <c r="BD3689" s="130">
        <f t="shared" si="6277"/>
        <v>0</v>
      </c>
      <c r="BE3689" s="130">
        <f t="shared" si="6278"/>
        <v>0</v>
      </c>
      <c r="BF3689" s="130">
        <f t="shared" si="6279"/>
        <v>0</v>
      </c>
      <c r="BG3689" s="359">
        <f t="shared" si="6253"/>
        <v>0</v>
      </c>
      <c r="BH3689" s="130">
        <f t="shared" si="6280"/>
        <v>0</v>
      </c>
      <c r="BI3689" s="130">
        <f t="shared" si="6281"/>
        <v>0</v>
      </c>
      <c r="BJ3689" s="130">
        <f t="shared" si="6282"/>
        <v>0</v>
      </c>
      <c r="BK3689" s="130">
        <f t="shared" si="6283"/>
        <v>0</v>
      </c>
      <c r="BL3689" s="359">
        <f t="shared" si="6254"/>
        <v>0</v>
      </c>
      <c r="BM3689" s="90">
        <f t="shared" si="6284"/>
        <v>0</v>
      </c>
      <c r="BN3689" s="90" t="s">
        <v>2058</v>
      </c>
      <c r="BO3689" s="90">
        <f>COUNTIF(P3689:Q3690,"NA")</f>
        <v>0</v>
      </c>
      <c r="BP3689" s="90">
        <f>COUNTIF(R3689:S3690,"NA")</f>
        <v>0</v>
      </c>
      <c r="BQ3689" s="90">
        <f>COUNTIF(T3689:U3690,"NA")</f>
        <v>0</v>
      </c>
      <c r="BR3689" s="90">
        <f t="shared" ref="BR3689:BZ3689" si="6286">COUNTIF(V3689:V3690,"NA")</f>
        <v>0</v>
      </c>
      <c r="BS3689" s="90">
        <f t="shared" si="6286"/>
        <v>0</v>
      </c>
      <c r="BT3689" s="90">
        <f t="shared" si="6286"/>
        <v>0</v>
      </c>
      <c r="BU3689" s="90">
        <f t="shared" si="6286"/>
        <v>0</v>
      </c>
      <c r="BV3689" s="90">
        <f t="shared" si="6286"/>
        <v>0</v>
      </c>
      <c r="BW3689" s="90">
        <f t="shared" si="6286"/>
        <v>0</v>
      </c>
      <c r="BX3689" s="90">
        <f t="shared" si="6286"/>
        <v>0</v>
      </c>
      <c r="BY3689" s="90">
        <f t="shared" si="6286"/>
        <v>0</v>
      </c>
      <c r="BZ3689" s="90">
        <f t="shared" si="6286"/>
        <v>0</v>
      </c>
      <c r="CO3689" s="186"/>
      <c r="CP3689" s="186"/>
      <c r="CQ3689" s="186"/>
      <c r="CR3689" s="186"/>
      <c r="CS3689" s="186"/>
      <c r="CT3689" s="186"/>
      <c r="CU3689" s="186"/>
      <c r="CV3689" s="186"/>
      <c r="CW3689" s="186"/>
      <c r="CX3689" s="186"/>
      <c r="CY3689" s="186"/>
      <c r="CZ3689" s="186"/>
      <c r="DA3689" s="186"/>
      <c r="DB3689" s="186"/>
    </row>
    <row r="3690" spans="1:106" ht="24" customHeight="1" x14ac:dyDescent="0.2">
      <c r="A3690" s="109"/>
      <c r="B3690" s="109"/>
      <c r="C3690" s="633"/>
      <c r="D3690" s="759"/>
      <c r="E3690" s="760"/>
      <c r="F3690" s="836"/>
      <c r="G3690" s="581" t="s">
        <v>654</v>
      </c>
      <c r="H3690" s="581"/>
      <c r="I3690" s="165"/>
      <c r="J3690" s="625" t="s">
        <v>652</v>
      </c>
      <c r="K3690" s="625"/>
      <c r="L3690" s="625"/>
      <c r="M3690" s="625"/>
      <c r="N3690" s="625"/>
      <c r="O3690" s="626"/>
      <c r="P3690" s="590"/>
      <c r="Q3690" s="591"/>
      <c r="R3690" s="590"/>
      <c r="S3690" s="591"/>
      <c r="T3690" s="590"/>
      <c r="U3690" s="591"/>
      <c r="V3690" s="206"/>
      <c r="W3690" s="206"/>
      <c r="X3690" s="206"/>
      <c r="Y3690" s="206"/>
      <c r="Z3690" s="206"/>
      <c r="AA3690" s="206"/>
      <c r="AB3690" s="206"/>
      <c r="AC3690" s="206"/>
      <c r="AD3690" s="206"/>
      <c r="AE3690" s="109"/>
      <c r="AG3690" s="130">
        <f t="shared" si="6255"/>
        <v>15</v>
      </c>
      <c r="AH3690" s="90">
        <f t="shared" si="6256"/>
        <v>0</v>
      </c>
      <c r="AI3690" s="130">
        <f t="shared" si="6257"/>
        <v>0</v>
      </c>
      <c r="AJ3690" s="130">
        <f t="shared" si="6258"/>
        <v>0</v>
      </c>
      <c r="AK3690" s="130">
        <f t="shared" si="6259"/>
        <v>0</v>
      </c>
      <c r="AL3690" s="130">
        <f t="shared" si="6260"/>
        <v>0</v>
      </c>
      <c r="AM3690" s="359">
        <f t="shared" si="6261"/>
        <v>0</v>
      </c>
      <c r="AN3690" s="130">
        <f t="shared" si="6262"/>
        <v>0</v>
      </c>
      <c r="AO3690" s="130">
        <f t="shared" si="6263"/>
        <v>0</v>
      </c>
      <c r="AP3690" s="130">
        <f t="shared" si="6264"/>
        <v>0</v>
      </c>
      <c r="AQ3690" s="130">
        <f t="shared" si="6265"/>
        <v>0</v>
      </c>
      <c r="AR3690" s="359">
        <f t="shared" si="6266"/>
        <v>0</v>
      </c>
      <c r="AS3690" s="130">
        <f t="shared" si="6267"/>
        <v>0</v>
      </c>
      <c r="AT3690" s="130">
        <f t="shared" si="6268"/>
        <v>0</v>
      </c>
      <c r="AU3690" s="130">
        <f t="shared" si="6269"/>
        <v>0</v>
      </c>
      <c r="AV3690" s="130">
        <f t="shared" si="6270"/>
        <v>0</v>
      </c>
      <c r="AW3690" s="359">
        <f t="shared" si="6271"/>
        <v>0</v>
      </c>
      <c r="AX3690" s="130">
        <f t="shared" si="6272"/>
        <v>0</v>
      </c>
      <c r="AY3690" s="130">
        <f t="shared" si="6273"/>
        <v>0</v>
      </c>
      <c r="AZ3690" s="130">
        <f t="shared" si="6274"/>
        <v>0</v>
      </c>
      <c r="BA3690" s="130">
        <f t="shared" si="6275"/>
        <v>0</v>
      </c>
      <c r="BB3690" s="359">
        <f t="shared" si="6252"/>
        <v>0</v>
      </c>
      <c r="BC3690" s="130">
        <f t="shared" si="6276"/>
        <v>0</v>
      </c>
      <c r="BD3690" s="130">
        <f t="shared" si="6277"/>
        <v>0</v>
      </c>
      <c r="BE3690" s="130">
        <f t="shared" si="6278"/>
        <v>0</v>
      </c>
      <c r="BF3690" s="130">
        <f t="shared" si="6279"/>
        <v>0</v>
      </c>
      <c r="BG3690" s="359">
        <f t="shared" si="6253"/>
        <v>0</v>
      </c>
      <c r="BH3690" s="130">
        <f t="shared" si="6280"/>
        <v>0</v>
      </c>
      <c r="BI3690" s="130">
        <f t="shared" si="6281"/>
        <v>0</v>
      </c>
      <c r="BJ3690" s="130">
        <f t="shared" si="6282"/>
        <v>0</v>
      </c>
      <c r="BK3690" s="130">
        <f t="shared" si="6283"/>
        <v>0</v>
      </c>
      <c r="BL3690" s="359">
        <f t="shared" si="6254"/>
        <v>0</v>
      </c>
      <c r="BM3690" s="90">
        <f t="shared" si="6284"/>
        <v>0</v>
      </c>
      <c r="BN3690" s="90" t="s">
        <v>2078</v>
      </c>
      <c r="BO3690" s="90">
        <f>SUM(P3689:Q3690)</f>
        <v>0</v>
      </c>
      <c r="BP3690" s="90">
        <f>SUM(R3689:S3690)</f>
        <v>0</v>
      </c>
      <c r="BQ3690" s="90">
        <f>SUM(T3689:U3690)</f>
        <v>0</v>
      </c>
      <c r="BR3690" s="90">
        <f t="shared" ref="BR3690:BZ3690" si="6287">SUM(V3689:V3690)</f>
        <v>0</v>
      </c>
      <c r="BS3690" s="90">
        <f t="shared" si="6287"/>
        <v>0</v>
      </c>
      <c r="BT3690" s="90">
        <f t="shared" si="6287"/>
        <v>0</v>
      </c>
      <c r="BU3690" s="90">
        <f t="shared" si="6287"/>
        <v>0</v>
      </c>
      <c r="BV3690" s="90">
        <f t="shared" si="6287"/>
        <v>0</v>
      </c>
      <c r="BW3690" s="90">
        <f t="shared" si="6287"/>
        <v>0</v>
      </c>
      <c r="BX3690" s="90">
        <f t="shared" si="6287"/>
        <v>0</v>
      </c>
      <c r="BY3690" s="90">
        <f t="shared" si="6287"/>
        <v>0</v>
      </c>
      <c r="BZ3690" s="90">
        <f t="shared" si="6287"/>
        <v>0</v>
      </c>
      <c r="CO3690" s="186"/>
      <c r="CP3690" s="186"/>
      <c r="CQ3690" s="186"/>
      <c r="CR3690" s="186"/>
      <c r="CS3690" s="186"/>
      <c r="CT3690" s="186"/>
      <c r="CU3690" s="186"/>
      <c r="CV3690" s="186"/>
      <c r="CW3690" s="186"/>
      <c r="CX3690" s="186"/>
      <c r="CY3690" s="186"/>
      <c r="CZ3690" s="186"/>
      <c r="DA3690" s="186"/>
      <c r="DB3690" s="186"/>
    </row>
    <row r="3691" spans="1:106" ht="24" customHeight="1" x14ac:dyDescent="0.2">
      <c r="A3691" s="109"/>
      <c r="B3691" s="109"/>
      <c r="C3691" s="633"/>
      <c r="D3691" s="759"/>
      <c r="E3691" s="760"/>
      <c r="F3691" s="836"/>
      <c r="G3691" s="629" t="s">
        <v>655</v>
      </c>
      <c r="H3691" s="629"/>
      <c r="I3691" s="587" t="s">
        <v>656</v>
      </c>
      <c r="J3691" s="588"/>
      <c r="K3691" s="588"/>
      <c r="L3691" s="588"/>
      <c r="M3691" s="588"/>
      <c r="N3691" s="588"/>
      <c r="O3691" s="589"/>
      <c r="P3691" s="590"/>
      <c r="Q3691" s="591"/>
      <c r="R3691" s="590"/>
      <c r="S3691" s="591"/>
      <c r="T3691" s="590"/>
      <c r="U3691" s="591"/>
      <c r="V3691" s="206"/>
      <c r="W3691" s="206"/>
      <c r="X3691" s="206"/>
      <c r="Y3691" s="206"/>
      <c r="Z3691" s="206"/>
      <c r="AA3691" s="206"/>
      <c r="AB3691" s="206"/>
      <c r="AC3691" s="206"/>
      <c r="AD3691" s="206"/>
      <c r="AE3691" s="109"/>
      <c r="AG3691" s="130">
        <f t="shared" si="6255"/>
        <v>15</v>
      </c>
      <c r="AH3691" s="90">
        <f t="shared" si="6256"/>
        <v>0</v>
      </c>
      <c r="AI3691" s="130">
        <f t="shared" si="6257"/>
        <v>0</v>
      </c>
      <c r="AJ3691" s="130">
        <f t="shared" si="6258"/>
        <v>0</v>
      </c>
      <c r="AK3691" s="130">
        <f t="shared" si="6259"/>
        <v>0</v>
      </c>
      <c r="AL3691" s="130">
        <f t="shared" si="6260"/>
        <v>0</v>
      </c>
      <c r="AM3691" s="359">
        <f t="shared" si="6261"/>
        <v>0</v>
      </c>
      <c r="AN3691" s="130">
        <f t="shared" si="6262"/>
        <v>0</v>
      </c>
      <c r="AO3691" s="130">
        <f t="shared" si="6263"/>
        <v>0</v>
      </c>
      <c r="AP3691" s="130">
        <f t="shared" si="6264"/>
        <v>0</v>
      </c>
      <c r="AQ3691" s="130">
        <f t="shared" si="6265"/>
        <v>0</v>
      </c>
      <c r="AR3691" s="359">
        <f t="shared" si="6266"/>
        <v>0</v>
      </c>
      <c r="AS3691" s="130">
        <f t="shared" si="6267"/>
        <v>0</v>
      </c>
      <c r="AT3691" s="130">
        <f t="shared" si="6268"/>
        <v>0</v>
      </c>
      <c r="AU3691" s="130">
        <f t="shared" si="6269"/>
        <v>0</v>
      </c>
      <c r="AV3691" s="130">
        <f t="shared" si="6270"/>
        <v>0</v>
      </c>
      <c r="AW3691" s="359">
        <f t="shared" si="6271"/>
        <v>0</v>
      </c>
      <c r="AX3691" s="130">
        <f t="shared" si="6272"/>
        <v>0</v>
      </c>
      <c r="AY3691" s="130">
        <f t="shared" si="6273"/>
        <v>0</v>
      </c>
      <c r="AZ3691" s="130">
        <f t="shared" si="6274"/>
        <v>0</v>
      </c>
      <c r="BA3691" s="130">
        <f t="shared" si="6275"/>
        <v>0</v>
      </c>
      <c r="BB3691" s="359">
        <f t="shared" si="6252"/>
        <v>0</v>
      </c>
      <c r="BC3691" s="130">
        <f t="shared" si="6276"/>
        <v>0</v>
      </c>
      <c r="BD3691" s="130">
        <f t="shared" si="6277"/>
        <v>0</v>
      </c>
      <c r="BE3691" s="130">
        <f t="shared" si="6278"/>
        <v>0</v>
      </c>
      <c r="BF3691" s="130">
        <f t="shared" si="6279"/>
        <v>0</v>
      </c>
      <c r="BG3691" s="359">
        <f t="shared" si="6253"/>
        <v>0</v>
      </c>
      <c r="BH3691" s="130">
        <f t="shared" si="6280"/>
        <v>0</v>
      </c>
      <c r="BI3691" s="130">
        <f t="shared" si="6281"/>
        <v>0</v>
      </c>
      <c r="BJ3691" s="130">
        <f t="shared" si="6282"/>
        <v>0</v>
      </c>
      <c r="BK3691" s="130">
        <f t="shared" si="6283"/>
        <v>0</v>
      </c>
      <c r="BL3691" s="359">
        <f t="shared" si="6254"/>
        <v>0</v>
      </c>
      <c r="BM3691" s="90">
        <f t="shared" si="6284"/>
        <v>0</v>
      </c>
      <c r="BN3691" s="90" t="s">
        <v>2029</v>
      </c>
      <c r="BO3691" s="90">
        <f>COUNTIF(P3689:Q3690,"NS")</f>
        <v>0</v>
      </c>
      <c r="BP3691" s="90">
        <f>COUNTIF(R3689:S3690,"NS")</f>
        <v>0</v>
      </c>
      <c r="BQ3691" s="90">
        <f>COUNTIF(T3689:U3690,"NS")</f>
        <v>0</v>
      </c>
      <c r="BR3691" s="90">
        <f t="shared" ref="BR3691:BZ3691" si="6288">COUNTIF(V3689:V3690,"NS")</f>
        <v>0</v>
      </c>
      <c r="BS3691" s="90">
        <f t="shared" si="6288"/>
        <v>0</v>
      </c>
      <c r="BT3691" s="90">
        <f t="shared" si="6288"/>
        <v>0</v>
      </c>
      <c r="BU3691" s="90">
        <f t="shared" si="6288"/>
        <v>0</v>
      </c>
      <c r="BV3691" s="90">
        <f t="shared" si="6288"/>
        <v>0</v>
      </c>
      <c r="BW3691" s="90">
        <f t="shared" si="6288"/>
        <v>0</v>
      </c>
      <c r="BX3691" s="90">
        <f t="shared" si="6288"/>
        <v>0</v>
      </c>
      <c r="BY3691" s="90">
        <f t="shared" si="6288"/>
        <v>0</v>
      </c>
      <c r="BZ3691" s="90">
        <f t="shared" si="6288"/>
        <v>0</v>
      </c>
      <c r="CO3691" s="186"/>
      <c r="CP3691" s="186"/>
      <c r="CQ3691" s="186"/>
      <c r="CR3691" s="186"/>
      <c r="CS3691" s="186"/>
      <c r="CT3691" s="186"/>
      <c r="CU3691" s="186"/>
      <c r="CV3691" s="186"/>
      <c r="CW3691" s="186"/>
      <c r="CX3691" s="186"/>
      <c r="CY3691" s="186"/>
      <c r="CZ3691" s="186"/>
      <c r="DA3691" s="186"/>
      <c r="DB3691" s="186"/>
    </row>
    <row r="3692" spans="1:106" ht="36" customHeight="1" x14ac:dyDescent="0.2">
      <c r="A3692" s="109"/>
      <c r="B3692" s="109"/>
      <c r="C3692" s="633"/>
      <c r="D3692" s="759"/>
      <c r="E3692" s="760"/>
      <c r="F3692" s="836"/>
      <c r="G3692" s="629" t="s">
        <v>657</v>
      </c>
      <c r="H3692" s="629"/>
      <c r="I3692" s="587" t="s">
        <v>658</v>
      </c>
      <c r="J3692" s="588"/>
      <c r="K3692" s="588"/>
      <c r="L3692" s="588"/>
      <c r="M3692" s="588"/>
      <c r="N3692" s="588"/>
      <c r="O3692" s="589"/>
      <c r="P3692" s="590"/>
      <c r="Q3692" s="591"/>
      <c r="R3692" s="590"/>
      <c r="S3692" s="591"/>
      <c r="T3692" s="590"/>
      <c r="U3692" s="591"/>
      <c r="V3692" s="206"/>
      <c r="W3692" s="206"/>
      <c r="X3692" s="206"/>
      <c r="Y3692" s="206"/>
      <c r="Z3692" s="206"/>
      <c r="AA3692" s="206"/>
      <c r="AB3692" s="206"/>
      <c r="AC3692" s="206"/>
      <c r="AD3692" s="206"/>
      <c r="AE3692" s="109"/>
      <c r="AG3692" s="130">
        <f t="shared" si="6255"/>
        <v>15</v>
      </c>
      <c r="AH3692" s="90">
        <f t="shared" si="6256"/>
        <v>0</v>
      </c>
      <c r="AI3692" s="130">
        <f t="shared" si="6257"/>
        <v>0</v>
      </c>
      <c r="AJ3692" s="130">
        <f t="shared" si="6258"/>
        <v>0</v>
      </c>
      <c r="AK3692" s="130">
        <f t="shared" si="6259"/>
        <v>0</v>
      </c>
      <c r="AL3692" s="130">
        <f t="shared" si="6260"/>
        <v>0</v>
      </c>
      <c r="AM3692" s="359">
        <f t="shared" si="6261"/>
        <v>0</v>
      </c>
      <c r="AN3692" s="130">
        <f t="shared" si="6262"/>
        <v>0</v>
      </c>
      <c r="AO3692" s="130">
        <f t="shared" si="6263"/>
        <v>0</v>
      </c>
      <c r="AP3692" s="130">
        <f t="shared" si="6264"/>
        <v>0</v>
      </c>
      <c r="AQ3692" s="130">
        <f t="shared" si="6265"/>
        <v>0</v>
      </c>
      <c r="AR3692" s="359">
        <f t="shared" si="6266"/>
        <v>0</v>
      </c>
      <c r="AS3692" s="130">
        <f t="shared" si="6267"/>
        <v>0</v>
      </c>
      <c r="AT3692" s="130">
        <f t="shared" si="6268"/>
        <v>0</v>
      </c>
      <c r="AU3692" s="130">
        <f t="shared" si="6269"/>
        <v>0</v>
      </c>
      <c r="AV3692" s="130">
        <f t="shared" si="6270"/>
        <v>0</v>
      </c>
      <c r="AW3692" s="359">
        <f t="shared" si="6271"/>
        <v>0</v>
      </c>
      <c r="AX3692" s="130">
        <f t="shared" si="6272"/>
        <v>0</v>
      </c>
      <c r="AY3692" s="130">
        <f t="shared" si="6273"/>
        <v>0</v>
      </c>
      <c r="AZ3692" s="130">
        <f t="shared" si="6274"/>
        <v>0</v>
      </c>
      <c r="BA3692" s="130">
        <f t="shared" si="6275"/>
        <v>0</v>
      </c>
      <c r="BB3692" s="359">
        <f t="shared" si="6252"/>
        <v>0</v>
      </c>
      <c r="BC3692" s="130">
        <f t="shared" si="6276"/>
        <v>0</v>
      </c>
      <c r="BD3692" s="130">
        <f t="shared" si="6277"/>
        <v>0</v>
      </c>
      <c r="BE3692" s="130">
        <f t="shared" si="6278"/>
        <v>0</v>
      </c>
      <c r="BF3692" s="130">
        <f t="shared" si="6279"/>
        <v>0</v>
      </c>
      <c r="BG3692" s="359">
        <f t="shared" si="6253"/>
        <v>0</v>
      </c>
      <c r="BH3692" s="130">
        <f t="shared" si="6280"/>
        <v>0</v>
      </c>
      <c r="BI3692" s="130">
        <f t="shared" si="6281"/>
        <v>0</v>
      </c>
      <c r="BJ3692" s="130">
        <f t="shared" si="6282"/>
        <v>0</v>
      </c>
      <c r="BK3692" s="130">
        <f t="shared" si="6283"/>
        <v>0</v>
      </c>
      <c r="BL3692" s="359">
        <f t="shared" si="6254"/>
        <v>0</v>
      </c>
      <c r="BM3692" s="90">
        <f t="shared" si="6284"/>
        <v>0</v>
      </c>
      <c r="BN3692" s="90" t="s">
        <v>2104</v>
      </c>
      <c r="BO3692" s="90">
        <f>P3688</f>
        <v>0</v>
      </c>
      <c r="BP3692" s="90">
        <f>R3688</f>
        <v>0</v>
      </c>
      <c r="BQ3692" s="90">
        <f>T3688</f>
        <v>0</v>
      </c>
      <c r="BR3692" s="90">
        <f>V3688</f>
        <v>0</v>
      </c>
      <c r="BS3692" s="90">
        <f t="shared" ref="BS3692" si="6289">W3688</f>
        <v>0</v>
      </c>
      <c r="BT3692" s="90">
        <f t="shared" ref="BT3692:BY3692" si="6290">X3688</f>
        <v>0</v>
      </c>
      <c r="BU3692" s="90">
        <f t="shared" si="6290"/>
        <v>0</v>
      </c>
      <c r="BV3692" s="90">
        <f t="shared" si="6290"/>
        <v>0</v>
      </c>
      <c r="BW3692" s="90">
        <f t="shared" si="6290"/>
        <v>0</v>
      </c>
      <c r="BX3692" s="90">
        <f t="shared" si="6290"/>
        <v>0</v>
      </c>
      <c r="BY3692" s="90">
        <f t="shared" si="6290"/>
        <v>0</v>
      </c>
      <c r="BZ3692" s="90">
        <f t="shared" ref="BZ3692" si="6291">AD3688</f>
        <v>0</v>
      </c>
      <c r="CO3692" s="186"/>
      <c r="CP3692" s="186"/>
      <c r="CQ3692" s="186"/>
      <c r="CR3692" s="186"/>
      <c r="CS3692" s="186"/>
      <c r="CT3692" s="186"/>
      <c r="CU3692" s="186"/>
      <c r="CV3692" s="186"/>
      <c r="CW3692" s="186"/>
      <c r="CX3692" s="186"/>
      <c r="CY3692" s="186"/>
      <c r="CZ3692" s="186"/>
      <c r="DA3692" s="186"/>
      <c r="DB3692" s="186"/>
    </row>
    <row r="3693" spans="1:106" ht="24" customHeight="1" x14ac:dyDescent="0.2">
      <c r="A3693" s="109"/>
      <c r="B3693" s="109"/>
      <c r="C3693" s="633"/>
      <c r="D3693" s="759"/>
      <c r="E3693" s="760"/>
      <c r="F3693" s="836"/>
      <c r="G3693" s="629" t="s">
        <v>659</v>
      </c>
      <c r="H3693" s="629"/>
      <c r="I3693" s="587" t="s">
        <v>660</v>
      </c>
      <c r="J3693" s="588"/>
      <c r="K3693" s="588"/>
      <c r="L3693" s="588"/>
      <c r="M3693" s="588"/>
      <c r="N3693" s="588"/>
      <c r="O3693" s="589"/>
      <c r="P3693" s="590"/>
      <c r="Q3693" s="591"/>
      <c r="R3693" s="590"/>
      <c r="S3693" s="591"/>
      <c r="T3693" s="590"/>
      <c r="U3693" s="591"/>
      <c r="V3693" s="206"/>
      <c r="W3693" s="206"/>
      <c r="X3693" s="206"/>
      <c r="Y3693" s="206"/>
      <c r="Z3693" s="206"/>
      <c r="AA3693" s="206"/>
      <c r="AB3693" s="206"/>
      <c r="AC3693" s="206"/>
      <c r="AD3693" s="206"/>
      <c r="AE3693" s="109"/>
      <c r="AG3693" s="130">
        <f t="shared" si="6255"/>
        <v>15</v>
      </c>
      <c r="AH3693" s="90">
        <f t="shared" si="6256"/>
        <v>0</v>
      </c>
      <c r="AI3693" s="130">
        <f t="shared" si="6257"/>
        <v>0</v>
      </c>
      <c r="AJ3693" s="130">
        <f t="shared" si="6258"/>
        <v>0</v>
      </c>
      <c r="AK3693" s="130">
        <f t="shared" si="6259"/>
        <v>0</v>
      </c>
      <c r="AL3693" s="130">
        <f t="shared" si="6260"/>
        <v>0</v>
      </c>
      <c r="AM3693" s="359">
        <f t="shared" si="6261"/>
        <v>0</v>
      </c>
      <c r="AN3693" s="130">
        <f t="shared" si="6262"/>
        <v>0</v>
      </c>
      <c r="AO3693" s="130">
        <f t="shared" si="6263"/>
        <v>0</v>
      </c>
      <c r="AP3693" s="130">
        <f t="shared" si="6264"/>
        <v>0</v>
      </c>
      <c r="AQ3693" s="130">
        <f t="shared" si="6265"/>
        <v>0</v>
      </c>
      <c r="AR3693" s="359">
        <f t="shared" si="6266"/>
        <v>0</v>
      </c>
      <c r="AS3693" s="130">
        <f t="shared" si="6267"/>
        <v>0</v>
      </c>
      <c r="AT3693" s="130">
        <f t="shared" si="6268"/>
        <v>0</v>
      </c>
      <c r="AU3693" s="130">
        <f t="shared" si="6269"/>
        <v>0</v>
      </c>
      <c r="AV3693" s="130">
        <f t="shared" si="6270"/>
        <v>0</v>
      </c>
      <c r="AW3693" s="359">
        <f t="shared" si="6271"/>
        <v>0</v>
      </c>
      <c r="AX3693" s="130">
        <f t="shared" si="6272"/>
        <v>0</v>
      </c>
      <c r="AY3693" s="130">
        <f t="shared" si="6273"/>
        <v>0</v>
      </c>
      <c r="AZ3693" s="130">
        <f t="shared" si="6274"/>
        <v>0</v>
      </c>
      <c r="BA3693" s="130">
        <f t="shared" si="6275"/>
        <v>0</v>
      </c>
      <c r="BB3693" s="359">
        <f t="shared" si="6252"/>
        <v>0</v>
      </c>
      <c r="BC3693" s="130">
        <f t="shared" si="6276"/>
        <v>0</v>
      </c>
      <c r="BD3693" s="130">
        <f t="shared" si="6277"/>
        <v>0</v>
      </c>
      <c r="BE3693" s="130">
        <f t="shared" si="6278"/>
        <v>0</v>
      </c>
      <c r="BF3693" s="130">
        <f t="shared" si="6279"/>
        <v>0</v>
      </c>
      <c r="BG3693" s="359">
        <f t="shared" si="6253"/>
        <v>0</v>
      </c>
      <c r="BH3693" s="130">
        <f t="shared" si="6280"/>
        <v>0</v>
      </c>
      <c r="BI3693" s="130">
        <f t="shared" si="6281"/>
        <v>0</v>
      </c>
      <c r="BJ3693" s="130">
        <f t="shared" si="6282"/>
        <v>0</v>
      </c>
      <c r="BK3693" s="130">
        <f t="shared" si="6283"/>
        <v>0</v>
      </c>
      <c r="BL3693" s="359">
        <f t="shared" si="6254"/>
        <v>0</v>
      </c>
      <c r="BM3693" s="90">
        <f t="shared" si="6284"/>
        <v>0</v>
      </c>
      <c r="CO3693" s="186"/>
      <c r="CP3693" s="186"/>
      <c r="CQ3693" s="186"/>
      <c r="CR3693" s="186"/>
      <c r="CS3693" s="186"/>
      <c r="CT3693" s="186"/>
      <c r="CU3693" s="186"/>
      <c r="CV3693" s="186"/>
      <c r="CW3693" s="186"/>
      <c r="CX3693" s="186"/>
      <c r="CY3693" s="186"/>
      <c r="CZ3693" s="186"/>
      <c r="DA3693" s="186"/>
      <c r="DB3693" s="186"/>
    </row>
    <row r="3694" spans="1:106" ht="24" customHeight="1" x14ac:dyDescent="0.2">
      <c r="A3694" s="109"/>
      <c r="B3694" s="109"/>
      <c r="C3694" s="633"/>
      <c r="D3694" s="759"/>
      <c r="E3694" s="760"/>
      <c r="F3694" s="836"/>
      <c r="G3694" s="629" t="s">
        <v>661</v>
      </c>
      <c r="H3694" s="629"/>
      <c r="I3694" s="587" t="s">
        <v>662</v>
      </c>
      <c r="J3694" s="588"/>
      <c r="K3694" s="588"/>
      <c r="L3694" s="588"/>
      <c r="M3694" s="588"/>
      <c r="N3694" s="588"/>
      <c r="O3694" s="589"/>
      <c r="P3694" s="590"/>
      <c r="Q3694" s="591"/>
      <c r="R3694" s="590"/>
      <c r="S3694" s="591"/>
      <c r="T3694" s="590"/>
      <c r="U3694" s="591"/>
      <c r="V3694" s="206"/>
      <c r="W3694" s="206"/>
      <c r="X3694" s="206"/>
      <c r="Y3694" s="206"/>
      <c r="Z3694" s="206"/>
      <c r="AA3694" s="206"/>
      <c r="AB3694" s="206"/>
      <c r="AC3694" s="206"/>
      <c r="AD3694" s="206"/>
      <c r="AE3694" s="109"/>
      <c r="AG3694" s="130">
        <f t="shared" si="6255"/>
        <v>15</v>
      </c>
      <c r="AH3694" s="90">
        <f t="shared" si="6256"/>
        <v>0</v>
      </c>
      <c r="AI3694" s="130">
        <f t="shared" si="6257"/>
        <v>0</v>
      </c>
      <c r="AJ3694" s="130">
        <f t="shared" si="6258"/>
        <v>0</v>
      </c>
      <c r="AK3694" s="130">
        <f t="shared" si="6259"/>
        <v>0</v>
      </c>
      <c r="AL3694" s="130">
        <f t="shared" si="6260"/>
        <v>0</v>
      </c>
      <c r="AM3694" s="359">
        <f t="shared" si="6261"/>
        <v>0</v>
      </c>
      <c r="AN3694" s="130">
        <f t="shared" si="6262"/>
        <v>0</v>
      </c>
      <c r="AO3694" s="130">
        <f t="shared" si="6263"/>
        <v>0</v>
      </c>
      <c r="AP3694" s="130">
        <f t="shared" si="6264"/>
        <v>0</v>
      </c>
      <c r="AQ3694" s="130">
        <f t="shared" si="6265"/>
        <v>0</v>
      </c>
      <c r="AR3694" s="359">
        <f t="shared" si="6266"/>
        <v>0</v>
      </c>
      <c r="AS3694" s="130">
        <f t="shared" si="6267"/>
        <v>0</v>
      </c>
      <c r="AT3694" s="130">
        <f t="shared" si="6268"/>
        <v>0</v>
      </c>
      <c r="AU3694" s="130">
        <f t="shared" si="6269"/>
        <v>0</v>
      </c>
      <c r="AV3694" s="130">
        <f t="shared" si="6270"/>
        <v>0</v>
      </c>
      <c r="AW3694" s="359">
        <f t="shared" si="6271"/>
        <v>0</v>
      </c>
      <c r="AX3694" s="130">
        <f t="shared" si="6272"/>
        <v>0</v>
      </c>
      <c r="AY3694" s="130">
        <f t="shared" si="6273"/>
        <v>0</v>
      </c>
      <c r="AZ3694" s="130">
        <f t="shared" si="6274"/>
        <v>0</v>
      </c>
      <c r="BA3694" s="130">
        <f t="shared" si="6275"/>
        <v>0</v>
      </c>
      <c r="BB3694" s="359">
        <f t="shared" si="6252"/>
        <v>0</v>
      </c>
      <c r="BC3694" s="130">
        <f t="shared" si="6276"/>
        <v>0</v>
      </c>
      <c r="BD3694" s="130">
        <f t="shared" si="6277"/>
        <v>0</v>
      </c>
      <c r="BE3694" s="130">
        <f t="shared" si="6278"/>
        <v>0</v>
      </c>
      <c r="BF3694" s="130">
        <f t="shared" si="6279"/>
        <v>0</v>
      </c>
      <c r="BG3694" s="359">
        <f t="shared" si="6253"/>
        <v>0</v>
      </c>
      <c r="BH3694" s="130">
        <f t="shared" si="6280"/>
        <v>0</v>
      </c>
      <c r="BI3694" s="130">
        <f t="shared" si="6281"/>
        <v>0</v>
      </c>
      <c r="BJ3694" s="130">
        <f t="shared" si="6282"/>
        <v>0</v>
      </c>
      <c r="BK3694" s="130">
        <f t="shared" si="6283"/>
        <v>0</v>
      </c>
      <c r="BL3694" s="359">
        <f t="shared" si="6254"/>
        <v>0</v>
      </c>
      <c r="BM3694" s="90">
        <f t="shared" si="6284"/>
        <v>0</v>
      </c>
      <c r="CO3694" s="186"/>
      <c r="CP3694" s="186"/>
      <c r="CQ3694" s="186"/>
      <c r="CR3694" s="186"/>
      <c r="CS3694" s="186"/>
      <c r="CT3694" s="186"/>
      <c r="CU3694" s="186"/>
      <c r="CV3694" s="186"/>
      <c r="CW3694" s="186"/>
      <c r="CX3694" s="186"/>
      <c r="CY3694" s="186"/>
      <c r="CZ3694" s="186"/>
      <c r="DA3694" s="186"/>
      <c r="DB3694" s="186"/>
    </row>
    <row r="3695" spans="1:106" ht="15" customHeight="1" x14ac:dyDescent="0.2">
      <c r="A3695" s="109"/>
      <c r="B3695" s="109"/>
      <c r="C3695" s="633"/>
      <c r="D3695" s="759"/>
      <c r="E3695" s="760"/>
      <c r="F3695" s="836"/>
      <c r="G3695" s="629" t="s">
        <v>663</v>
      </c>
      <c r="H3695" s="629"/>
      <c r="I3695" s="587" t="s">
        <v>664</v>
      </c>
      <c r="J3695" s="588"/>
      <c r="K3695" s="588"/>
      <c r="L3695" s="588"/>
      <c r="M3695" s="588"/>
      <c r="N3695" s="588"/>
      <c r="O3695" s="589"/>
      <c r="P3695" s="590"/>
      <c r="Q3695" s="591"/>
      <c r="R3695" s="590"/>
      <c r="S3695" s="591"/>
      <c r="T3695" s="590"/>
      <c r="U3695" s="591"/>
      <c r="V3695" s="206"/>
      <c r="W3695" s="206"/>
      <c r="X3695" s="206"/>
      <c r="Y3695" s="206"/>
      <c r="Z3695" s="206"/>
      <c r="AA3695" s="206"/>
      <c r="AB3695" s="206"/>
      <c r="AC3695" s="206"/>
      <c r="AD3695" s="206"/>
      <c r="AE3695" s="109"/>
      <c r="AG3695" s="130">
        <f t="shared" si="6255"/>
        <v>15</v>
      </c>
      <c r="AH3695" s="90">
        <f t="shared" si="6256"/>
        <v>0</v>
      </c>
      <c r="AI3695" s="130">
        <f t="shared" si="6257"/>
        <v>0</v>
      </c>
      <c r="AJ3695" s="130">
        <f t="shared" si="6258"/>
        <v>0</v>
      </c>
      <c r="AK3695" s="130">
        <f t="shared" si="6259"/>
        <v>0</v>
      </c>
      <c r="AL3695" s="130">
        <f t="shared" si="6260"/>
        <v>0</v>
      </c>
      <c r="AM3695" s="359">
        <f t="shared" si="6261"/>
        <v>0</v>
      </c>
      <c r="AN3695" s="130">
        <f t="shared" si="6262"/>
        <v>0</v>
      </c>
      <c r="AO3695" s="130">
        <f t="shared" si="6263"/>
        <v>0</v>
      </c>
      <c r="AP3695" s="130">
        <f t="shared" si="6264"/>
        <v>0</v>
      </c>
      <c r="AQ3695" s="130">
        <f t="shared" si="6265"/>
        <v>0</v>
      </c>
      <c r="AR3695" s="359">
        <f t="shared" si="6266"/>
        <v>0</v>
      </c>
      <c r="AS3695" s="130">
        <f t="shared" si="6267"/>
        <v>0</v>
      </c>
      <c r="AT3695" s="130">
        <f t="shared" si="6268"/>
        <v>0</v>
      </c>
      <c r="AU3695" s="130">
        <f t="shared" si="6269"/>
        <v>0</v>
      </c>
      <c r="AV3695" s="130">
        <f t="shared" si="6270"/>
        <v>0</v>
      </c>
      <c r="AW3695" s="359">
        <f t="shared" si="6271"/>
        <v>0</v>
      </c>
      <c r="AX3695" s="130">
        <f t="shared" si="6272"/>
        <v>0</v>
      </c>
      <c r="AY3695" s="130">
        <f t="shared" si="6273"/>
        <v>0</v>
      </c>
      <c r="AZ3695" s="130">
        <f t="shared" si="6274"/>
        <v>0</v>
      </c>
      <c r="BA3695" s="130">
        <f t="shared" si="6275"/>
        <v>0</v>
      </c>
      <c r="BB3695" s="359">
        <f t="shared" si="6252"/>
        <v>0</v>
      </c>
      <c r="BC3695" s="130">
        <f t="shared" si="6276"/>
        <v>0</v>
      </c>
      <c r="BD3695" s="130">
        <f t="shared" si="6277"/>
        <v>0</v>
      </c>
      <c r="BE3695" s="130">
        <f t="shared" si="6278"/>
        <v>0</v>
      </c>
      <c r="BF3695" s="130">
        <f t="shared" si="6279"/>
        <v>0</v>
      </c>
      <c r="BG3695" s="359">
        <f t="shared" si="6253"/>
        <v>0</v>
      </c>
      <c r="BH3695" s="130">
        <f t="shared" si="6280"/>
        <v>0</v>
      </c>
      <c r="BI3695" s="130">
        <f t="shared" si="6281"/>
        <v>0</v>
      </c>
      <c r="BJ3695" s="130">
        <f t="shared" si="6282"/>
        <v>0</v>
      </c>
      <c r="BK3695" s="130">
        <f t="shared" si="6283"/>
        <v>0</v>
      </c>
      <c r="BL3695" s="359">
        <f t="shared" si="6254"/>
        <v>0</v>
      </c>
      <c r="BM3695" s="90">
        <f t="shared" si="6284"/>
        <v>0</v>
      </c>
      <c r="CO3695" s="186"/>
      <c r="CP3695" s="186"/>
      <c r="CQ3695" s="186"/>
      <c r="CR3695" s="186"/>
      <c r="CS3695" s="186"/>
      <c r="CT3695" s="186"/>
      <c r="CU3695" s="186"/>
      <c r="CV3695" s="186"/>
      <c r="CW3695" s="186"/>
      <c r="CX3695" s="186"/>
      <c r="CY3695" s="186"/>
      <c r="CZ3695" s="186"/>
      <c r="DA3695" s="186"/>
      <c r="DB3695" s="186"/>
    </row>
    <row r="3696" spans="1:106" ht="24" customHeight="1" x14ac:dyDescent="0.2">
      <c r="A3696" s="109"/>
      <c r="B3696" s="109"/>
      <c r="C3696" s="633"/>
      <c r="D3696" s="759"/>
      <c r="E3696" s="760"/>
      <c r="F3696" s="836"/>
      <c r="G3696" s="629" t="s">
        <v>665</v>
      </c>
      <c r="H3696" s="629"/>
      <c r="I3696" s="587" t="s">
        <v>666</v>
      </c>
      <c r="J3696" s="588"/>
      <c r="K3696" s="588"/>
      <c r="L3696" s="588"/>
      <c r="M3696" s="588"/>
      <c r="N3696" s="588"/>
      <c r="O3696" s="589"/>
      <c r="P3696" s="590"/>
      <c r="Q3696" s="591"/>
      <c r="R3696" s="590"/>
      <c r="S3696" s="591"/>
      <c r="T3696" s="590"/>
      <c r="U3696" s="591"/>
      <c r="V3696" s="206"/>
      <c r="W3696" s="206"/>
      <c r="X3696" s="206"/>
      <c r="Y3696" s="206"/>
      <c r="Z3696" s="206"/>
      <c r="AA3696" s="206"/>
      <c r="AB3696" s="206"/>
      <c r="AC3696" s="206"/>
      <c r="AD3696" s="206"/>
      <c r="AE3696" s="109"/>
      <c r="AG3696" s="130">
        <f t="shared" si="6255"/>
        <v>15</v>
      </c>
      <c r="AH3696" s="90">
        <f t="shared" si="6256"/>
        <v>0</v>
      </c>
      <c r="AI3696" s="130">
        <f t="shared" si="6257"/>
        <v>0</v>
      </c>
      <c r="AJ3696" s="130">
        <f t="shared" si="6258"/>
        <v>0</v>
      </c>
      <c r="AK3696" s="130">
        <f t="shared" si="6259"/>
        <v>0</v>
      </c>
      <c r="AL3696" s="130">
        <f t="shared" si="6260"/>
        <v>0</v>
      </c>
      <c r="AM3696" s="359">
        <f t="shared" si="6261"/>
        <v>0</v>
      </c>
      <c r="AN3696" s="130">
        <f t="shared" si="6262"/>
        <v>0</v>
      </c>
      <c r="AO3696" s="130">
        <f t="shared" si="6263"/>
        <v>0</v>
      </c>
      <c r="AP3696" s="130">
        <f t="shared" si="6264"/>
        <v>0</v>
      </c>
      <c r="AQ3696" s="130">
        <f t="shared" si="6265"/>
        <v>0</v>
      </c>
      <c r="AR3696" s="359">
        <f t="shared" si="6266"/>
        <v>0</v>
      </c>
      <c r="AS3696" s="130">
        <f t="shared" si="6267"/>
        <v>0</v>
      </c>
      <c r="AT3696" s="130">
        <f t="shared" si="6268"/>
        <v>0</v>
      </c>
      <c r="AU3696" s="130">
        <f t="shared" si="6269"/>
        <v>0</v>
      </c>
      <c r="AV3696" s="130">
        <f t="shared" si="6270"/>
        <v>0</v>
      </c>
      <c r="AW3696" s="359">
        <f t="shared" si="6271"/>
        <v>0</v>
      </c>
      <c r="AX3696" s="130">
        <f t="shared" si="6272"/>
        <v>0</v>
      </c>
      <c r="AY3696" s="130">
        <f t="shared" si="6273"/>
        <v>0</v>
      </c>
      <c r="AZ3696" s="130">
        <f t="shared" si="6274"/>
        <v>0</v>
      </c>
      <c r="BA3696" s="130">
        <f t="shared" si="6275"/>
        <v>0</v>
      </c>
      <c r="BB3696" s="359">
        <f t="shared" si="6252"/>
        <v>0</v>
      </c>
      <c r="BC3696" s="130">
        <f t="shared" si="6276"/>
        <v>0</v>
      </c>
      <c r="BD3696" s="130">
        <f t="shared" si="6277"/>
        <v>0</v>
      </c>
      <c r="BE3696" s="130">
        <f t="shared" si="6278"/>
        <v>0</v>
      </c>
      <c r="BF3696" s="130">
        <f t="shared" si="6279"/>
        <v>0</v>
      </c>
      <c r="BG3696" s="359">
        <f t="shared" si="6253"/>
        <v>0</v>
      </c>
      <c r="BH3696" s="130">
        <f t="shared" si="6280"/>
        <v>0</v>
      </c>
      <c r="BI3696" s="130">
        <f t="shared" si="6281"/>
        <v>0</v>
      </c>
      <c r="BJ3696" s="130">
        <f t="shared" si="6282"/>
        <v>0</v>
      </c>
      <c r="BK3696" s="130">
        <f t="shared" si="6283"/>
        <v>0</v>
      </c>
      <c r="BL3696" s="359">
        <f t="shared" si="6254"/>
        <v>0</v>
      </c>
      <c r="BM3696" s="90">
        <f t="shared" si="6284"/>
        <v>0</v>
      </c>
      <c r="CO3696" s="186"/>
      <c r="CP3696" s="186"/>
      <c r="CQ3696" s="186"/>
      <c r="CR3696" s="186"/>
      <c r="CS3696" s="186"/>
      <c r="CT3696" s="186"/>
      <c r="CU3696" s="186"/>
      <c r="CV3696" s="186"/>
      <c r="CW3696" s="186"/>
      <c r="CX3696" s="186"/>
      <c r="CY3696" s="186"/>
      <c r="CZ3696" s="186"/>
      <c r="DA3696" s="186"/>
      <c r="DB3696" s="186"/>
    </row>
    <row r="3697" spans="1:106" ht="15" customHeight="1" x14ac:dyDescent="0.2">
      <c r="A3697" s="109"/>
      <c r="B3697" s="109"/>
      <c r="C3697" s="633"/>
      <c r="D3697" s="759"/>
      <c r="E3697" s="760"/>
      <c r="F3697" s="836"/>
      <c r="G3697" s="629" t="s">
        <v>667</v>
      </c>
      <c r="H3697" s="629"/>
      <c r="I3697" s="587" t="s">
        <v>668</v>
      </c>
      <c r="J3697" s="588"/>
      <c r="K3697" s="588"/>
      <c r="L3697" s="588"/>
      <c r="M3697" s="588"/>
      <c r="N3697" s="588"/>
      <c r="O3697" s="589"/>
      <c r="P3697" s="590"/>
      <c r="Q3697" s="591"/>
      <c r="R3697" s="590"/>
      <c r="S3697" s="591"/>
      <c r="T3697" s="590"/>
      <c r="U3697" s="591"/>
      <c r="V3697" s="206"/>
      <c r="W3697" s="206"/>
      <c r="X3697" s="206"/>
      <c r="Y3697" s="206"/>
      <c r="Z3697" s="206"/>
      <c r="AA3697" s="206"/>
      <c r="AB3697" s="206"/>
      <c r="AC3697" s="206"/>
      <c r="AD3697" s="206"/>
      <c r="AE3697" s="109"/>
      <c r="AG3697" s="130">
        <f t="shared" si="6255"/>
        <v>15</v>
      </c>
      <c r="AH3697" s="90">
        <f t="shared" si="6256"/>
        <v>0</v>
      </c>
      <c r="AI3697" s="130">
        <f t="shared" si="6257"/>
        <v>0</v>
      </c>
      <c r="AJ3697" s="130">
        <f t="shared" si="6258"/>
        <v>0</v>
      </c>
      <c r="AK3697" s="130">
        <f t="shared" si="6259"/>
        <v>0</v>
      </c>
      <c r="AL3697" s="130">
        <f t="shared" si="6260"/>
        <v>0</v>
      </c>
      <c r="AM3697" s="359">
        <f t="shared" si="6261"/>
        <v>0</v>
      </c>
      <c r="AN3697" s="130">
        <f t="shared" si="6262"/>
        <v>0</v>
      </c>
      <c r="AO3697" s="130">
        <f t="shared" si="6263"/>
        <v>0</v>
      </c>
      <c r="AP3697" s="130">
        <f t="shared" si="6264"/>
        <v>0</v>
      </c>
      <c r="AQ3697" s="130">
        <f t="shared" si="6265"/>
        <v>0</v>
      </c>
      <c r="AR3697" s="359">
        <f t="shared" si="6266"/>
        <v>0</v>
      </c>
      <c r="AS3697" s="130">
        <f t="shared" si="6267"/>
        <v>0</v>
      </c>
      <c r="AT3697" s="130">
        <f t="shared" si="6268"/>
        <v>0</v>
      </c>
      <c r="AU3697" s="130">
        <f t="shared" si="6269"/>
        <v>0</v>
      </c>
      <c r="AV3697" s="130">
        <f t="shared" si="6270"/>
        <v>0</v>
      </c>
      <c r="AW3697" s="359">
        <f t="shared" si="6271"/>
        <v>0</v>
      </c>
      <c r="AX3697" s="130">
        <f t="shared" si="6272"/>
        <v>0</v>
      </c>
      <c r="AY3697" s="130">
        <f t="shared" si="6273"/>
        <v>0</v>
      </c>
      <c r="AZ3697" s="130">
        <f t="shared" si="6274"/>
        <v>0</v>
      </c>
      <c r="BA3697" s="130">
        <f t="shared" si="6275"/>
        <v>0</v>
      </c>
      <c r="BB3697" s="359">
        <f t="shared" si="6252"/>
        <v>0</v>
      </c>
      <c r="BC3697" s="130">
        <f t="shared" si="6276"/>
        <v>0</v>
      </c>
      <c r="BD3697" s="130">
        <f t="shared" si="6277"/>
        <v>0</v>
      </c>
      <c r="BE3697" s="130">
        <f t="shared" si="6278"/>
        <v>0</v>
      </c>
      <c r="BF3697" s="130">
        <f t="shared" si="6279"/>
        <v>0</v>
      </c>
      <c r="BG3697" s="359">
        <f t="shared" si="6253"/>
        <v>0</v>
      </c>
      <c r="BH3697" s="130">
        <f t="shared" si="6280"/>
        <v>0</v>
      </c>
      <c r="BI3697" s="130">
        <f t="shared" si="6281"/>
        <v>0</v>
      </c>
      <c r="BJ3697" s="130">
        <f t="shared" si="6282"/>
        <v>0</v>
      </c>
      <c r="BK3697" s="130">
        <f t="shared" si="6283"/>
        <v>0</v>
      </c>
      <c r="BL3697" s="359">
        <f t="shared" si="6254"/>
        <v>0</v>
      </c>
      <c r="BM3697" s="90">
        <f t="shared" si="6284"/>
        <v>0</v>
      </c>
      <c r="CO3697" s="186"/>
      <c r="CP3697" s="186"/>
      <c r="CQ3697" s="186"/>
      <c r="CR3697" s="186"/>
      <c r="CS3697" s="186"/>
      <c r="CT3697" s="186"/>
      <c r="CU3697" s="186"/>
      <c r="CV3697" s="186"/>
      <c r="CW3697" s="186"/>
      <c r="CX3697" s="186"/>
      <c r="CY3697" s="186"/>
      <c r="CZ3697" s="186"/>
      <c r="DA3697" s="186"/>
      <c r="DB3697" s="186"/>
    </row>
    <row r="3698" spans="1:106" ht="24" customHeight="1" x14ac:dyDescent="0.2">
      <c r="A3698" s="109"/>
      <c r="B3698" s="109"/>
      <c r="C3698" s="633"/>
      <c r="D3698" s="759"/>
      <c r="E3698" s="760"/>
      <c r="F3698" s="836"/>
      <c r="G3698" s="629" t="s">
        <v>669</v>
      </c>
      <c r="H3698" s="629"/>
      <c r="I3698" s="587" t="s">
        <v>670</v>
      </c>
      <c r="J3698" s="588"/>
      <c r="K3698" s="588"/>
      <c r="L3698" s="588"/>
      <c r="M3698" s="588"/>
      <c r="N3698" s="588"/>
      <c r="O3698" s="589"/>
      <c r="P3698" s="590"/>
      <c r="Q3698" s="591"/>
      <c r="R3698" s="590"/>
      <c r="S3698" s="591"/>
      <c r="T3698" s="590"/>
      <c r="U3698" s="591"/>
      <c r="V3698" s="206"/>
      <c r="W3698" s="206"/>
      <c r="X3698" s="206"/>
      <c r="Y3698" s="206"/>
      <c r="Z3698" s="206"/>
      <c r="AA3698" s="206"/>
      <c r="AB3698" s="206"/>
      <c r="AC3698" s="206"/>
      <c r="AD3698" s="206"/>
      <c r="AE3698" s="109"/>
      <c r="AG3698" s="130">
        <f t="shared" si="6255"/>
        <v>15</v>
      </c>
      <c r="AH3698" s="90">
        <f t="shared" si="6256"/>
        <v>0</v>
      </c>
      <c r="AI3698" s="130">
        <f t="shared" si="6257"/>
        <v>0</v>
      </c>
      <c r="AJ3698" s="130">
        <f t="shared" si="6258"/>
        <v>0</v>
      </c>
      <c r="AK3698" s="130">
        <f t="shared" si="6259"/>
        <v>0</v>
      </c>
      <c r="AL3698" s="130">
        <f t="shared" si="6260"/>
        <v>0</v>
      </c>
      <c r="AM3698" s="359">
        <f t="shared" si="6261"/>
        <v>0</v>
      </c>
      <c r="AN3698" s="130">
        <f t="shared" si="6262"/>
        <v>0</v>
      </c>
      <c r="AO3698" s="130">
        <f t="shared" si="6263"/>
        <v>0</v>
      </c>
      <c r="AP3698" s="130">
        <f t="shared" si="6264"/>
        <v>0</v>
      </c>
      <c r="AQ3698" s="130">
        <f t="shared" si="6265"/>
        <v>0</v>
      </c>
      <c r="AR3698" s="359">
        <f t="shared" si="6266"/>
        <v>0</v>
      </c>
      <c r="AS3698" s="130">
        <f t="shared" si="6267"/>
        <v>0</v>
      </c>
      <c r="AT3698" s="130">
        <f t="shared" si="6268"/>
        <v>0</v>
      </c>
      <c r="AU3698" s="130">
        <f t="shared" si="6269"/>
        <v>0</v>
      </c>
      <c r="AV3698" s="130">
        <f t="shared" si="6270"/>
        <v>0</v>
      </c>
      <c r="AW3698" s="359">
        <f t="shared" si="6271"/>
        <v>0</v>
      </c>
      <c r="AX3698" s="130">
        <f t="shared" si="6272"/>
        <v>0</v>
      </c>
      <c r="AY3698" s="130">
        <f t="shared" si="6273"/>
        <v>0</v>
      </c>
      <c r="AZ3698" s="130">
        <f t="shared" si="6274"/>
        <v>0</v>
      </c>
      <c r="BA3698" s="130">
        <f t="shared" si="6275"/>
        <v>0</v>
      </c>
      <c r="BB3698" s="359">
        <f t="shared" si="6252"/>
        <v>0</v>
      </c>
      <c r="BC3698" s="130">
        <f t="shared" si="6276"/>
        <v>0</v>
      </c>
      <c r="BD3698" s="130">
        <f t="shared" si="6277"/>
        <v>0</v>
      </c>
      <c r="BE3698" s="130">
        <f t="shared" si="6278"/>
        <v>0</v>
      </c>
      <c r="BF3698" s="130">
        <f t="shared" si="6279"/>
        <v>0</v>
      </c>
      <c r="BG3698" s="359">
        <f t="shared" si="6253"/>
        <v>0</v>
      </c>
      <c r="BH3698" s="130">
        <f t="shared" si="6280"/>
        <v>0</v>
      </c>
      <c r="BI3698" s="130">
        <f t="shared" si="6281"/>
        <v>0</v>
      </c>
      <c r="BJ3698" s="130">
        <f t="shared" si="6282"/>
        <v>0</v>
      </c>
      <c r="BK3698" s="130">
        <f t="shared" si="6283"/>
        <v>0</v>
      </c>
      <c r="BL3698" s="359">
        <f t="shared" si="6254"/>
        <v>0</v>
      </c>
      <c r="BM3698" s="90">
        <f t="shared" si="6284"/>
        <v>0</v>
      </c>
      <c r="BO3698" s="246" t="s">
        <v>2104</v>
      </c>
      <c r="BP3698" s="246" t="s">
        <v>2048</v>
      </c>
      <c r="BQ3698" s="246" t="s">
        <v>2049</v>
      </c>
      <c r="BR3698" s="246" t="s">
        <v>84</v>
      </c>
      <c r="BS3698" s="246" t="s">
        <v>2048</v>
      </c>
      <c r="BT3698" s="246" t="s">
        <v>2049</v>
      </c>
      <c r="BU3698" s="246" t="s">
        <v>84</v>
      </c>
      <c r="BV3698" s="246" t="s">
        <v>2048</v>
      </c>
      <c r="BW3698" s="246" t="s">
        <v>2049</v>
      </c>
      <c r="BX3698" s="246" t="s">
        <v>84</v>
      </c>
      <c r="BY3698" s="246" t="s">
        <v>2048</v>
      </c>
      <c r="BZ3698" s="246" t="s">
        <v>2049</v>
      </c>
      <c r="CO3698" s="186"/>
      <c r="CP3698" s="186"/>
      <c r="CQ3698" s="186"/>
      <c r="CR3698" s="186"/>
      <c r="CS3698" s="186"/>
      <c r="CT3698" s="186"/>
      <c r="CU3698" s="186"/>
      <c r="CV3698" s="186"/>
      <c r="CW3698" s="186"/>
      <c r="CX3698" s="186"/>
      <c r="CY3698" s="186"/>
      <c r="CZ3698" s="186"/>
      <c r="DA3698" s="186"/>
      <c r="DB3698" s="186"/>
    </row>
    <row r="3699" spans="1:106" ht="36" customHeight="1" x14ac:dyDescent="0.2">
      <c r="C3699" s="633"/>
      <c r="D3699" s="759"/>
      <c r="E3699" s="760"/>
      <c r="F3699" s="836"/>
      <c r="G3699" s="629" t="s">
        <v>671</v>
      </c>
      <c r="H3699" s="629"/>
      <c r="I3699" s="587" t="s">
        <v>672</v>
      </c>
      <c r="J3699" s="588"/>
      <c r="K3699" s="588"/>
      <c r="L3699" s="588"/>
      <c r="M3699" s="588"/>
      <c r="N3699" s="588"/>
      <c r="O3699" s="589"/>
      <c r="P3699" s="590"/>
      <c r="Q3699" s="591"/>
      <c r="R3699" s="590"/>
      <c r="S3699" s="591"/>
      <c r="T3699" s="590"/>
      <c r="U3699" s="591"/>
      <c r="V3699" s="206"/>
      <c r="W3699" s="206"/>
      <c r="X3699" s="206"/>
      <c r="Y3699" s="206"/>
      <c r="Z3699" s="206"/>
      <c r="AA3699" s="206"/>
      <c r="AB3699" s="206"/>
      <c r="AC3699" s="206"/>
      <c r="AD3699" s="206"/>
      <c r="AG3699" s="178">
        <f t="shared" si="6255"/>
        <v>15</v>
      </c>
      <c r="AH3699" s="90">
        <f t="shared" si="6256"/>
        <v>0</v>
      </c>
      <c r="AI3699" s="178">
        <f t="shared" si="6257"/>
        <v>0</v>
      </c>
      <c r="AJ3699" s="178">
        <f t="shared" si="6258"/>
        <v>0</v>
      </c>
      <c r="AK3699" s="178">
        <f t="shared" si="6259"/>
        <v>0</v>
      </c>
      <c r="AL3699" s="130">
        <f t="shared" si="6260"/>
        <v>0</v>
      </c>
      <c r="AM3699" s="359">
        <f t="shared" si="6261"/>
        <v>0</v>
      </c>
      <c r="AN3699" s="178">
        <f t="shared" si="6262"/>
        <v>0</v>
      </c>
      <c r="AO3699" s="178">
        <f t="shared" si="6263"/>
        <v>0</v>
      </c>
      <c r="AP3699" s="178">
        <f t="shared" si="6264"/>
        <v>0</v>
      </c>
      <c r="AQ3699" s="178">
        <f t="shared" si="6265"/>
        <v>0</v>
      </c>
      <c r="AR3699" s="359">
        <f t="shared" si="6266"/>
        <v>0</v>
      </c>
      <c r="AS3699" s="178">
        <f t="shared" si="6267"/>
        <v>0</v>
      </c>
      <c r="AT3699" s="178">
        <f t="shared" si="6268"/>
        <v>0</v>
      </c>
      <c r="AU3699" s="178">
        <f t="shared" si="6269"/>
        <v>0</v>
      </c>
      <c r="AV3699" s="178">
        <f t="shared" si="6270"/>
        <v>0</v>
      </c>
      <c r="AW3699" s="359">
        <f t="shared" si="6271"/>
        <v>0</v>
      </c>
      <c r="AX3699" s="178">
        <f t="shared" si="6272"/>
        <v>0</v>
      </c>
      <c r="AY3699" s="178">
        <f t="shared" si="6273"/>
        <v>0</v>
      </c>
      <c r="AZ3699" s="178">
        <f t="shared" si="6274"/>
        <v>0</v>
      </c>
      <c r="BA3699" s="178">
        <f t="shared" si="6275"/>
        <v>0</v>
      </c>
      <c r="BB3699" s="359">
        <f t="shared" si="6252"/>
        <v>0</v>
      </c>
      <c r="BC3699" s="178">
        <f t="shared" si="6276"/>
        <v>0</v>
      </c>
      <c r="BD3699" s="178">
        <f t="shared" si="6277"/>
        <v>0</v>
      </c>
      <c r="BE3699" s="178">
        <f t="shared" si="6278"/>
        <v>0</v>
      </c>
      <c r="BF3699" s="178">
        <f t="shared" si="6279"/>
        <v>0</v>
      </c>
      <c r="BG3699" s="359">
        <f t="shared" si="6253"/>
        <v>0</v>
      </c>
      <c r="BH3699" s="178">
        <f t="shared" si="6280"/>
        <v>0</v>
      </c>
      <c r="BI3699" s="178">
        <f t="shared" si="6281"/>
        <v>0</v>
      </c>
      <c r="BJ3699" s="178">
        <f t="shared" si="6282"/>
        <v>0</v>
      </c>
      <c r="BK3699" s="178">
        <f t="shared" si="6283"/>
        <v>0</v>
      </c>
      <c r="BL3699" s="359">
        <f t="shared" si="6254"/>
        <v>0</v>
      </c>
      <c r="BM3699" s="186">
        <f t="shared" si="6284"/>
        <v>0</v>
      </c>
      <c r="BN3699" s="186" t="s">
        <v>2077</v>
      </c>
      <c r="BO3699" s="178">
        <f t="shared" ref="BO3699" si="6292">IF($AG$3546=$AH$3546,0,IF(
OR(
AND(BO3703=0,BO3702&gt;0),
AND(BO3703="NS",BO3701&gt;0),
AND(BO3703="NS",BO3701=0,BO3702=0)),1,
IF(OR(
AND(BO3702&gt;=2,BO3701&lt;BO3703),
AND(BO3703="NS",BO3701=0,BO3702&gt;0),
BO3703=BO3701,
AND(BO3703="NA",BO3702=0,BO3701=0,BO3700&gt;0)),0,1)))</f>
        <v>0</v>
      </c>
      <c r="BP3699" s="178">
        <f t="shared" ref="BP3699" si="6293">IF($AG$3546=$AH$3546,0,IF(
OR(
AND(BP3703=0,BP3702&gt;0),
AND(BP3703="NS",BP3701&gt;0),
AND(BP3703="NS",BP3701=0,BP3702=0)),1,
IF(OR(
AND(BP3702&gt;=2,BP3701&lt;BP3703),
AND(BP3703="NS",BP3701=0,BP3702&gt;0),
BP3703=BP3701,
AND(BP3703="NA",BP3702=0,BP3701=0,BP3700&gt;0)),0,1)))</f>
        <v>0</v>
      </c>
      <c r="BQ3699" s="178">
        <f t="shared" ref="BQ3699" si="6294">IF($AG$3546=$AH$3546,0,IF(
OR(
AND(BQ3703=0,BQ3702&gt;0),
AND(BQ3703="NS",BQ3701&gt;0),
AND(BQ3703="NS",BQ3701=0,BQ3702=0)),1,
IF(OR(
AND(BQ3702&gt;=2,BQ3701&lt;BQ3703),
AND(BQ3703="NS",BQ3701=0,BQ3702&gt;0),
BQ3703=BQ3701,
AND(BQ3703="NA",BQ3702=0,BQ3701=0,BQ3700&gt;0)),0,1)))</f>
        <v>0</v>
      </c>
      <c r="BR3699" s="178">
        <f t="shared" ref="BR3699" si="6295">IF($AG$3546=$AH$3546,0,IF(
OR(
AND(BR3703=0,BR3702&gt;0),
AND(BR3703="NS",BR3701&gt;0),
AND(BR3703="NS",BR3701=0,BR3702=0)),1,
IF(OR(
AND(BR3702&gt;=2,BR3701&lt;BR3703),
AND(BR3703="NS",BR3701=0,BR3702&gt;0),
BR3703=BR3701,
AND(BR3703="NA",BR3702=0,BR3701=0,BR3700&gt;0)),0,1)))</f>
        <v>0</v>
      </c>
      <c r="BS3699" s="178">
        <f t="shared" ref="BS3699" si="6296">IF($AG$3546=$AH$3546,0,IF(
OR(
AND(BS3703=0,BS3702&gt;0),
AND(BS3703="NS",BS3701&gt;0),
AND(BS3703="NS",BS3701=0,BS3702=0)),1,
IF(OR(
AND(BS3702&gt;=2,BS3701&lt;BS3703),
AND(BS3703="NS",BS3701=0,BS3702&gt;0),
BS3703=BS3701,
AND(BS3703="NA",BS3702=0,BS3701=0,BS3700&gt;0)),0,1)))</f>
        <v>0</v>
      </c>
      <c r="BT3699" s="178">
        <f t="shared" ref="BT3699" si="6297">IF($AG$3546=$AH$3546,0,IF(
OR(
AND(BT3703=0,BT3702&gt;0),
AND(BT3703="NS",BT3701&gt;0),
AND(BT3703="NS",BT3701=0,BT3702=0)),1,
IF(OR(
AND(BT3702&gt;=2,BT3701&lt;BT3703),
AND(BT3703="NS",BT3701=0,BT3702&gt;0),
BT3703=BT3701,
AND(BT3703="NA",BT3702=0,BT3701=0,BT3700&gt;0)),0,1)))</f>
        <v>0</v>
      </c>
      <c r="BU3699" s="178">
        <f t="shared" ref="BU3699" si="6298">IF($AG$3546=$AH$3546,0,IF(
OR(
AND(BU3703=0,BU3702&gt;0),
AND(BU3703="NS",BU3701&gt;0),
AND(BU3703="NS",BU3701=0,BU3702=0)),1,
IF(OR(
AND(BU3702&gt;=2,BU3701&lt;BU3703),
AND(BU3703="NS",BU3701=0,BU3702&gt;0),
BU3703=BU3701,
AND(BU3703="NA",BU3702=0,BU3701=0,BU3700&gt;0)),0,1)))</f>
        <v>0</v>
      </c>
      <c r="BV3699" s="178">
        <f t="shared" ref="BV3699" si="6299">IF($AG$3546=$AH$3546,0,IF(
OR(
AND(BV3703=0,BV3702&gt;0),
AND(BV3703="NS",BV3701&gt;0),
AND(BV3703="NS",BV3701=0,BV3702=0)),1,
IF(OR(
AND(BV3702&gt;=2,BV3701&lt;BV3703),
AND(BV3703="NS",BV3701=0,BV3702&gt;0),
BV3703=BV3701,
AND(BV3703="NA",BV3702=0,BV3701=0,BV3700&gt;0)),0,1)))</f>
        <v>0</v>
      </c>
      <c r="BW3699" s="178">
        <f t="shared" ref="BW3699" si="6300">IF($AG$3546=$AH$3546,0,IF(
OR(
AND(BW3703=0,BW3702&gt;0),
AND(BW3703="NS",BW3701&gt;0),
AND(BW3703="NS",BW3701=0,BW3702=0)),1,
IF(OR(
AND(BW3702&gt;=2,BW3701&lt;BW3703),
AND(BW3703="NS",BW3701=0,BW3702&gt;0),
BW3703=BW3701,
AND(BW3703="NA",BW3702=0,BW3701=0,BW3700&gt;0)),0,1)))</f>
        <v>0</v>
      </c>
      <c r="BX3699" s="178">
        <f t="shared" ref="BX3699" si="6301">IF($AG$3546=$AH$3546,0,IF(
OR(
AND(BX3703=0,BX3702&gt;0),
AND(BX3703="NS",BX3701&gt;0),
AND(BX3703="NS",BX3701=0,BX3702=0)),1,
IF(OR(
AND(BX3702&gt;=2,BX3701&lt;BX3703),
AND(BX3703="NS",BX3701=0,BX3702&gt;0),
BX3703=BX3701,
AND(BX3703="NA",BX3702=0,BX3701=0,BX3700&gt;0)),0,1)))</f>
        <v>0</v>
      </c>
      <c r="BY3699" s="178">
        <f t="shared" ref="BY3699" si="6302">IF($AG$3546=$AH$3546,0,IF(
OR(
AND(BY3703=0,BY3702&gt;0),
AND(BY3703="NS",BY3701&gt;0),
AND(BY3703="NS",BY3701=0,BY3702=0)),1,
IF(OR(
AND(BY3702&gt;=2,BY3701&lt;BY3703),
AND(BY3703="NS",BY3701=0,BY3702&gt;0),
BY3703=BY3701,
AND(BY3703="NA",BY3702=0,BY3701=0,BY3700&gt;0)),0,1)))</f>
        <v>0</v>
      </c>
      <c r="BZ3699" s="178">
        <f t="shared" ref="BZ3699" si="6303">IF($AG$3546=$AH$3546,0,IF(
OR(
AND(BZ3703=0,BZ3702&gt;0),
AND(BZ3703="NS",BZ3701&gt;0),
AND(BZ3703="NS",BZ3701=0,BZ3702=0)),1,
IF(OR(
AND(BZ3702&gt;=2,BZ3701&lt;BZ3703),
AND(BZ3703="NS",BZ3701=0,BZ3702&gt;0),
BZ3703=BZ3701,
AND(BZ3703="NA",BZ3702=0,BZ3701=0,BZ3700&gt;0)),0,1)))</f>
        <v>0</v>
      </c>
      <c r="CA3699" s="186">
        <f>SUM(BO3699:BZ3699)</f>
        <v>0</v>
      </c>
      <c r="CO3699" s="186"/>
      <c r="CP3699" s="186"/>
      <c r="CQ3699" s="186"/>
      <c r="CR3699" s="186"/>
      <c r="CS3699" s="186"/>
      <c r="CT3699" s="186"/>
      <c r="CU3699" s="186"/>
      <c r="CV3699" s="186"/>
      <c r="CW3699" s="186"/>
      <c r="CX3699" s="186"/>
      <c r="CY3699" s="186"/>
      <c r="CZ3699" s="186"/>
      <c r="DA3699" s="186"/>
      <c r="DB3699" s="186"/>
    </row>
    <row r="3700" spans="1:106" ht="24" customHeight="1" x14ac:dyDescent="0.2">
      <c r="C3700" s="633"/>
      <c r="D3700" s="759"/>
      <c r="E3700" s="760"/>
      <c r="F3700" s="836"/>
      <c r="G3700" s="577" t="s">
        <v>677</v>
      </c>
      <c r="H3700" s="578"/>
      <c r="I3700" s="165"/>
      <c r="J3700" s="625" t="s">
        <v>673</v>
      </c>
      <c r="K3700" s="625"/>
      <c r="L3700" s="625"/>
      <c r="M3700" s="625"/>
      <c r="N3700" s="625"/>
      <c r="O3700" s="626"/>
      <c r="P3700" s="590"/>
      <c r="Q3700" s="591"/>
      <c r="R3700" s="590"/>
      <c r="S3700" s="591"/>
      <c r="T3700" s="590"/>
      <c r="U3700" s="591"/>
      <c r="V3700" s="206"/>
      <c r="W3700" s="206"/>
      <c r="X3700" s="206"/>
      <c r="Y3700" s="206"/>
      <c r="Z3700" s="206"/>
      <c r="AA3700" s="206"/>
      <c r="AB3700" s="206"/>
      <c r="AC3700" s="206"/>
      <c r="AD3700" s="206"/>
      <c r="AG3700" s="130">
        <f t="shared" si="6255"/>
        <v>15</v>
      </c>
      <c r="AH3700" s="90">
        <f t="shared" si="6256"/>
        <v>0</v>
      </c>
      <c r="AI3700" s="130">
        <f t="shared" si="6257"/>
        <v>0</v>
      </c>
      <c r="AJ3700" s="130">
        <f t="shared" si="6258"/>
        <v>0</v>
      </c>
      <c r="AK3700" s="130">
        <f t="shared" si="6259"/>
        <v>0</v>
      </c>
      <c r="AL3700" s="130">
        <f t="shared" si="6260"/>
        <v>0</v>
      </c>
      <c r="AM3700" s="359">
        <f t="shared" si="6261"/>
        <v>0</v>
      </c>
      <c r="AN3700" s="130">
        <f t="shared" si="6262"/>
        <v>0</v>
      </c>
      <c r="AO3700" s="130">
        <f t="shared" si="6263"/>
        <v>0</v>
      </c>
      <c r="AP3700" s="130">
        <f t="shared" si="6264"/>
        <v>0</v>
      </c>
      <c r="AQ3700" s="130">
        <f t="shared" si="6265"/>
        <v>0</v>
      </c>
      <c r="AR3700" s="359">
        <f t="shared" si="6266"/>
        <v>0</v>
      </c>
      <c r="AS3700" s="130">
        <f t="shared" si="6267"/>
        <v>0</v>
      </c>
      <c r="AT3700" s="130">
        <f t="shared" si="6268"/>
        <v>0</v>
      </c>
      <c r="AU3700" s="130">
        <f t="shared" si="6269"/>
        <v>0</v>
      </c>
      <c r="AV3700" s="130">
        <f t="shared" si="6270"/>
        <v>0</v>
      </c>
      <c r="AW3700" s="359">
        <f t="shared" si="6271"/>
        <v>0</v>
      </c>
      <c r="AX3700" s="130">
        <f t="shared" si="6272"/>
        <v>0</v>
      </c>
      <c r="AY3700" s="130">
        <f t="shared" si="6273"/>
        <v>0</v>
      </c>
      <c r="AZ3700" s="130">
        <f t="shared" si="6274"/>
        <v>0</v>
      </c>
      <c r="BA3700" s="130">
        <f t="shared" si="6275"/>
        <v>0</v>
      </c>
      <c r="BB3700" s="359">
        <f t="shared" si="6252"/>
        <v>0</v>
      </c>
      <c r="BC3700" s="130">
        <f t="shared" si="6276"/>
        <v>0</v>
      </c>
      <c r="BD3700" s="130">
        <f t="shared" si="6277"/>
        <v>0</v>
      </c>
      <c r="BE3700" s="130">
        <f t="shared" si="6278"/>
        <v>0</v>
      </c>
      <c r="BF3700" s="130">
        <f t="shared" si="6279"/>
        <v>0</v>
      </c>
      <c r="BG3700" s="359">
        <f t="shared" si="6253"/>
        <v>0</v>
      </c>
      <c r="BH3700" s="130">
        <f t="shared" si="6280"/>
        <v>0</v>
      </c>
      <c r="BI3700" s="130">
        <f t="shared" si="6281"/>
        <v>0</v>
      </c>
      <c r="BJ3700" s="130">
        <f t="shared" si="6282"/>
        <v>0</v>
      </c>
      <c r="BK3700" s="130">
        <f t="shared" si="6283"/>
        <v>0</v>
      </c>
      <c r="BL3700" s="359">
        <f t="shared" si="6254"/>
        <v>0</v>
      </c>
      <c r="BM3700" s="90">
        <f t="shared" si="6284"/>
        <v>0</v>
      </c>
      <c r="BN3700" s="90" t="s">
        <v>2058</v>
      </c>
      <c r="BO3700" s="90">
        <f>COUNTIF(P3700:Q3703,"NA")</f>
        <v>0</v>
      </c>
      <c r="BP3700" s="90">
        <f>COUNTIF(R3700:S3703,"NA")</f>
        <v>0</v>
      </c>
      <c r="BQ3700" s="90">
        <f>COUNTIF(T3700:U3703,"NA")</f>
        <v>0</v>
      </c>
      <c r="BR3700" s="90">
        <f t="shared" ref="BR3700:BZ3700" si="6304">COUNTIF(V3700:V3703,"NA")</f>
        <v>0</v>
      </c>
      <c r="BS3700" s="90">
        <f t="shared" si="6304"/>
        <v>0</v>
      </c>
      <c r="BT3700" s="90">
        <f t="shared" si="6304"/>
        <v>0</v>
      </c>
      <c r="BU3700" s="90">
        <f t="shared" si="6304"/>
        <v>0</v>
      </c>
      <c r="BV3700" s="90">
        <f t="shared" si="6304"/>
        <v>0</v>
      </c>
      <c r="BW3700" s="90">
        <f t="shared" si="6304"/>
        <v>0</v>
      </c>
      <c r="BX3700" s="90">
        <f t="shared" si="6304"/>
        <v>0</v>
      </c>
      <c r="BY3700" s="90">
        <f t="shared" si="6304"/>
        <v>0</v>
      </c>
      <c r="BZ3700" s="90">
        <f t="shared" si="6304"/>
        <v>0</v>
      </c>
      <c r="CO3700" s="186"/>
      <c r="CP3700" s="186"/>
      <c r="CQ3700" s="186"/>
      <c r="CR3700" s="186"/>
      <c r="CS3700" s="186"/>
      <c r="CT3700" s="186"/>
      <c r="CU3700" s="186"/>
      <c r="CV3700" s="186"/>
      <c r="CW3700" s="186"/>
      <c r="CX3700" s="186"/>
      <c r="CY3700" s="186"/>
      <c r="CZ3700" s="186"/>
      <c r="DA3700" s="186"/>
      <c r="DB3700" s="186"/>
    </row>
    <row r="3701" spans="1:106" ht="15" customHeight="1" x14ac:dyDescent="0.2">
      <c r="C3701" s="633"/>
      <c r="D3701" s="759"/>
      <c r="E3701" s="760"/>
      <c r="F3701" s="836"/>
      <c r="G3701" s="577" t="s">
        <v>678</v>
      </c>
      <c r="H3701" s="578"/>
      <c r="I3701" s="165"/>
      <c r="J3701" s="625" t="s">
        <v>674</v>
      </c>
      <c r="K3701" s="625"/>
      <c r="L3701" s="625"/>
      <c r="M3701" s="625"/>
      <c r="N3701" s="625"/>
      <c r="O3701" s="626"/>
      <c r="P3701" s="590"/>
      <c r="Q3701" s="591"/>
      <c r="R3701" s="590"/>
      <c r="S3701" s="591"/>
      <c r="T3701" s="590"/>
      <c r="U3701" s="591"/>
      <c r="V3701" s="206"/>
      <c r="W3701" s="206"/>
      <c r="X3701" s="206"/>
      <c r="Y3701" s="206"/>
      <c r="Z3701" s="206"/>
      <c r="AA3701" s="206"/>
      <c r="AB3701" s="206"/>
      <c r="AC3701" s="206"/>
      <c r="AD3701" s="206"/>
      <c r="AG3701" s="130">
        <f t="shared" si="6255"/>
        <v>15</v>
      </c>
      <c r="AH3701" s="90">
        <f t="shared" si="6256"/>
        <v>0</v>
      </c>
      <c r="AI3701" s="130">
        <f t="shared" si="6257"/>
        <v>0</v>
      </c>
      <c r="AJ3701" s="130">
        <f t="shared" si="6258"/>
        <v>0</v>
      </c>
      <c r="AK3701" s="130">
        <f t="shared" si="6259"/>
        <v>0</v>
      </c>
      <c r="AL3701" s="130">
        <f t="shared" si="6260"/>
        <v>0</v>
      </c>
      <c r="AM3701" s="359">
        <f t="shared" si="6261"/>
        <v>0</v>
      </c>
      <c r="AN3701" s="130">
        <f t="shared" si="6262"/>
        <v>0</v>
      </c>
      <c r="AO3701" s="130">
        <f t="shared" si="6263"/>
        <v>0</v>
      </c>
      <c r="AP3701" s="130">
        <f t="shared" si="6264"/>
        <v>0</v>
      </c>
      <c r="AQ3701" s="130">
        <f t="shared" si="6265"/>
        <v>0</v>
      </c>
      <c r="AR3701" s="359">
        <f t="shared" si="6266"/>
        <v>0</v>
      </c>
      <c r="AS3701" s="130">
        <f t="shared" si="6267"/>
        <v>0</v>
      </c>
      <c r="AT3701" s="130">
        <f t="shared" si="6268"/>
        <v>0</v>
      </c>
      <c r="AU3701" s="130">
        <f t="shared" si="6269"/>
        <v>0</v>
      </c>
      <c r="AV3701" s="130">
        <f t="shared" si="6270"/>
        <v>0</v>
      </c>
      <c r="AW3701" s="359">
        <f t="shared" si="6271"/>
        <v>0</v>
      </c>
      <c r="AX3701" s="130">
        <f t="shared" si="6272"/>
        <v>0</v>
      </c>
      <c r="AY3701" s="130">
        <f t="shared" si="6273"/>
        <v>0</v>
      </c>
      <c r="AZ3701" s="130">
        <f t="shared" si="6274"/>
        <v>0</v>
      </c>
      <c r="BA3701" s="130">
        <f t="shared" si="6275"/>
        <v>0</v>
      </c>
      <c r="BB3701" s="359">
        <f t="shared" si="6252"/>
        <v>0</v>
      </c>
      <c r="BC3701" s="130">
        <f t="shared" si="6276"/>
        <v>0</v>
      </c>
      <c r="BD3701" s="130">
        <f t="shared" si="6277"/>
        <v>0</v>
      </c>
      <c r="BE3701" s="130">
        <f t="shared" si="6278"/>
        <v>0</v>
      </c>
      <c r="BF3701" s="130">
        <f t="shared" si="6279"/>
        <v>0</v>
      </c>
      <c r="BG3701" s="359">
        <f t="shared" si="6253"/>
        <v>0</v>
      </c>
      <c r="BH3701" s="130">
        <f t="shared" si="6280"/>
        <v>0</v>
      </c>
      <c r="BI3701" s="130">
        <f t="shared" si="6281"/>
        <v>0</v>
      </c>
      <c r="BJ3701" s="130">
        <f t="shared" si="6282"/>
        <v>0</v>
      </c>
      <c r="BK3701" s="130">
        <f t="shared" si="6283"/>
        <v>0</v>
      </c>
      <c r="BL3701" s="359">
        <f t="shared" si="6254"/>
        <v>0</v>
      </c>
      <c r="BM3701" s="90">
        <f t="shared" si="6284"/>
        <v>0</v>
      </c>
      <c r="BN3701" s="90" t="s">
        <v>2078</v>
      </c>
      <c r="BO3701" s="90">
        <f>SUM(P3700:Q3703)</f>
        <v>0</v>
      </c>
      <c r="BP3701" s="90">
        <f>SUM(R3700:S3703)</f>
        <v>0</v>
      </c>
      <c r="BQ3701" s="90">
        <f>SUM(T3700:U3703)</f>
        <v>0</v>
      </c>
      <c r="BR3701" s="90">
        <f t="shared" ref="BR3701:BZ3701" si="6305">SUM(V3700:V3703)</f>
        <v>0</v>
      </c>
      <c r="BS3701" s="90">
        <f t="shared" si="6305"/>
        <v>0</v>
      </c>
      <c r="BT3701" s="90">
        <f t="shared" si="6305"/>
        <v>0</v>
      </c>
      <c r="BU3701" s="90">
        <f t="shared" si="6305"/>
        <v>0</v>
      </c>
      <c r="BV3701" s="90">
        <f t="shared" si="6305"/>
        <v>0</v>
      </c>
      <c r="BW3701" s="90">
        <f t="shared" si="6305"/>
        <v>0</v>
      </c>
      <c r="BX3701" s="90">
        <f t="shared" si="6305"/>
        <v>0</v>
      </c>
      <c r="BY3701" s="90">
        <f t="shared" si="6305"/>
        <v>0</v>
      </c>
      <c r="BZ3701" s="90">
        <f t="shared" si="6305"/>
        <v>0</v>
      </c>
      <c r="CO3701" s="186"/>
      <c r="CP3701" s="186"/>
      <c r="CQ3701" s="186"/>
      <c r="CR3701" s="186"/>
      <c r="CS3701" s="186"/>
      <c r="CT3701" s="186"/>
      <c r="CU3701" s="186"/>
      <c r="CV3701" s="186"/>
      <c r="CW3701" s="186"/>
      <c r="CX3701" s="186"/>
      <c r="CY3701" s="186"/>
      <c r="CZ3701" s="186"/>
      <c r="DA3701" s="186"/>
      <c r="DB3701" s="186"/>
    </row>
    <row r="3702" spans="1:106" ht="36" customHeight="1" x14ac:dyDescent="0.2">
      <c r="C3702" s="633"/>
      <c r="D3702" s="759"/>
      <c r="E3702" s="760"/>
      <c r="F3702" s="836"/>
      <c r="G3702" s="577" t="s">
        <v>679</v>
      </c>
      <c r="H3702" s="578"/>
      <c r="I3702" s="165"/>
      <c r="J3702" s="625" t="s">
        <v>675</v>
      </c>
      <c r="K3702" s="625"/>
      <c r="L3702" s="625"/>
      <c r="M3702" s="625"/>
      <c r="N3702" s="625"/>
      <c r="O3702" s="626"/>
      <c r="P3702" s="590"/>
      <c r="Q3702" s="591"/>
      <c r="R3702" s="590"/>
      <c r="S3702" s="591"/>
      <c r="T3702" s="590"/>
      <c r="U3702" s="591"/>
      <c r="V3702" s="206"/>
      <c r="W3702" s="206"/>
      <c r="X3702" s="206"/>
      <c r="Y3702" s="206"/>
      <c r="Z3702" s="206"/>
      <c r="AA3702" s="206"/>
      <c r="AB3702" s="206"/>
      <c r="AC3702" s="206"/>
      <c r="AD3702" s="206"/>
      <c r="AG3702" s="130">
        <f t="shared" si="6255"/>
        <v>15</v>
      </c>
      <c r="AH3702" s="90">
        <f t="shared" si="6256"/>
        <v>0</v>
      </c>
      <c r="AI3702" s="130">
        <f t="shared" si="6257"/>
        <v>0</v>
      </c>
      <c r="AJ3702" s="130">
        <f t="shared" si="6258"/>
        <v>0</v>
      </c>
      <c r="AK3702" s="130">
        <f t="shared" si="6259"/>
        <v>0</v>
      </c>
      <c r="AL3702" s="130">
        <f t="shared" si="6260"/>
        <v>0</v>
      </c>
      <c r="AM3702" s="359">
        <f t="shared" si="6261"/>
        <v>0</v>
      </c>
      <c r="AN3702" s="130">
        <f t="shared" si="6262"/>
        <v>0</v>
      </c>
      <c r="AO3702" s="130">
        <f t="shared" si="6263"/>
        <v>0</v>
      </c>
      <c r="AP3702" s="130">
        <f t="shared" si="6264"/>
        <v>0</v>
      </c>
      <c r="AQ3702" s="130">
        <f t="shared" si="6265"/>
        <v>0</v>
      </c>
      <c r="AR3702" s="359">
        <f t="shared" si="6266"/>
        <v>0</v>
      </c>
      <c r="AS3702" s="130">
        <f t="shared" si="6267"/>
        <v>0</v>
      </c>
      <c r="AT3702" s="130">
        <f t="shared" si="6268"/>
        <v>0</v>
      </c>
      <c r="AU3702" s="130">
        <f t="shared" si="6269"/>
        <v>0</v>
      </c>
      <c r="AV3702" s="130">
        <f t="shared" si="6270"/>
        <v>0</v>
      </c>
      <c r="AW3702" s="359">
        <f t="shared" si="6271"/>
        <v>0</v>
      </c>
      <c r="AX3702" s="130">
        <f t="shared" si="6272"/>
        <v>0</v>
      </c>
      <c r="AY3702" s="130">
        <f t="shared" si="6273"/>
        <v>0</v>
      </c>
      <c r="AZ3702" s="130">
        <f t="shared" si="6274"/>
        <v>0</v>
      </c>
      <c r="BA3702" s="130">
        <f t="shared" si="6275"/>
        <v>0</v>
      </c>
      <c r="BB3702" s="359">
        <f t="shared" si="6252"/>
        <v>0</v>
      </c>
      <c r="BC3702" s="130">
        <f t="shared" si="6276"/>
        <v>0</v>
      </c>
      <c r="BD3702" s="130">
        <f t="shared" si="6277"/>
        <v>0</v>
      </c>
      <c r="BE3702" s="130">
        <f t="shared" si="6278"/>
        <v>0</v>
      </c>
      <c r="BF3702" s="130">
        <f t="shared" si="6279"/>
        <v>0</v>
      </c>
      <c r="BG3702" s="359">
        <f t="shared" si="6253"/>
        <v>0</v>
      </c>
      <c r="BH3702" s="130">
        <f t="shared" si="6280"/>
        <v>0</v>
      </c>
      <c r="BI3702" s="130">
        <f t="shared" si="6281"/>
        <v>0</v>
      </c>
      <c r="BJ3702" s="130">
        <f t="shared" si="6282"/>
        <v>0</v>
      </c>
      <c r="BK3702" s="130">
        <f t="shared" si="6283"/>
        <v>0</v>
      </c>
      <c r="BL3702" s="359">
        <f t="shared" si="6254"/>
        <v>0</v>
      </c>
      <c r="BM3702" s="90">
        <f t="shared" si="6284"/>
        <v>0</v>
      </c>
      <c r="BN3702" s="90" t="s">
        <v>2029</v>
      </c>
      <c r="BO3702" s="90">
        <f>COUNTIF(P3700:Q3703,"NS")</f>
        <v>0</v>
      </c>
      <c r="BP3702" s="90">
        <f>COUNTIF(R3700:S3703,"NS")</f>
        <v>0</v>
      </c>
      <c r="BQ3702" s="90">
        <f>COUNTIF(T3700:U3703,"NS")</f>
        <v>0</v>
      </c>
      <c r="BR3702" s="90">
        <f t="shared" ref="BR3702:BZ3702" si="6306">COUNTIF(V3700:V3703,"NS")</f>
        <v>0</v>
      </c>
      <c r="BS3702" s="90">
        <f t="shared" si="6306"/>
        <v>0</v>
      </c>
      <c r="BT3702" s="90">
        <f t="shared" si="6306"/>
        <v>0</v>
      </c>
      <c r="BU3702" s="90">
        <f t="shared" si="6306"/>
        <v>0</v>
      </c>
      <c r="BV3702" s="90">
        <f t="shared" si="6306"/>
        <v>0</v>
      </c>
      <c r="BW3702" s="90">
        <f t="shared" si="6306"/>
        <v>0</v>
      </c>
      <c r="BX3702" s="90">
        <f t="shared" si="6306"/>
        <v>0</v>
      </c>
      <c r="BY3702" s="90">
        <f t="shared" si="6306"/>
        <v>0</v>
      </c>
      <c r="BZ3702" s="90">
        <f t="shared" si="6306"/>
        <v>0</v>
      </c>
      <c r="CO3702" s="186"/>
      <c r="CP3702" s="186"/>
      <c r="CQ3702" s="186"/>
      <c r="CR3702" s="186"/>
      <c r="CS3702" s="186"/>
      <c r="CT3702" s="186"/>
      <c r="CU3702" s="186"/>
      <c r="CV3702" s="186"/>
      <c r="CW3702" s="186"/>
      <c r="CX3702" s="186"/>
      <c r="CY3702" s="186"/>
      <c r="CZ3702" s="186"/>
      <c r="DA3702" s="186"/>
      <c r="DB3702" s="186"/>
    </row>
    <row r="3703" spans="1:106" ht="48" customHeight="1" x14ac:dyDescent="0.2">
      <c r="C3703" s="633"/>
      <c r="D3703" s="759"/>
      <c r="E3703" s="760"/>
      <c r="F3703" s="836"/>
      <c r="G3703" s="577" t="s">
        <v>680</v>
      </c>
      <c r="H3703" s="578"/>
      <c r="I3703" s="165"/>
      <c r="J3703" s="625" t="s">
        <v>676</v>
      </c>
      <c r="K3703" s="625"/>
      <c r="L3703" s="625"/>
      <c r="M3703" s="625"/>
      <c r="N3703" s="625"/>
      <c r="O3703" s="626"/>
      <c r="P3703" s="590"/>
      <c r="Q3703" s="591"/>
      <c r="R3703" s="590"/>
      <c r="S3703" s="591"/>
      <c r="T3703" s="590"/>
      <c r="U3703" s="591"/>
      <c r="V3703" s="206"/>
      <c r="W3703" s="206"/>
      <c r="X3703" s="206"/>
      <c r="Y3703" s="206"/>
      <c r="Z3703" s="206"/>
      <c r="AA3703" s="206"/>
      <c r="AB3703" s="206"/>
      <c r="AC3703" s="206"/>
      <c r="AD3703" s="206"/>
      <c r="AG3703" s="130">
        <f t="shared" si="6255"/>
        <v>15</v>
      </c>
      <c r="AH3703" s="90">
        <f t="shared" si="6256"/>
        <v>0</v>
      </c>
      <c r="AI3703" s="130">
        <f t="shared" si="6257"/>
        <v>0</v>
      </c>
      <c r="AJ3703" s="130">
        <f t="shared" si="6258"/>
        <v>0</v>
      </c>
      <c r="AK3703" s="130">
        <f t="shared" si="6259"/>
        <v>0</v>
      </c>
      <c r="AL3703" s="130">
        <f t="shared" si="6260"/>
        <v>0</v>
      </c>
      <c r="AM3703" s="359">
        <f t="shared" si="6261"/>
        <v>0</v>
      </c>
      <c r="AN3703" s="130">
        <f t="shared" si="6262"/>
        <v>0</v>
      </c>
      <c r="AO3703" s="130">
        <f t="shared" si="6263"/>
        <v>0</v>
      </c>
      <c r="AP3703" s="130">
        <f t="shared" si="6264"/>
        <v>0</v>
      </c>
      <c r="AQ3703" s="130">
        <f t="shared" si="6265"/>
        <v>0</v>
      </c>
      <c r="AR3703" s="359">
        <f t="shared" si="6266"/>
        <v>0</v>
      </c>
      <c r="AS3703" s="130">
        <f t="shared" si="6267"/>
        <v>0</v>
      </c>
      <c r="AT3703" s="130">
        <f t="shared" si="6268"/>
        <v>0</v>
      </c>
      <c r="AU3703" s="130">
        <f t="shared" si="6269"/>
        <v>0</v>
      </c>
      <c r="AV3703" s="130">
        <f t="shared" si="6270"/>
        <v>0</v>
      </c>
      <c r="AW3703" s="359">
        <f t="shared" si="6271"/>
        <v>0</v>
      </c>
      <c r="AX3703" s="130">
        <f t="shared" si="6272"/>
        <v>0</v>
      </c>
      <c r="AY3703" s="130">
        <f t="shared" si="6273"/>
        <v>0</v>
      </c>
      <c r="AZ3703" s="130">
        <f t="shared" si="6274"/>
        <v>0</v>
      </c>
      <c r="BA3703" s="130">
        <f t="shared" si="6275"/>
        <v>0</v>
      </c>
      <c r="BB3703" s="359">
        <f t="shared" si="6252"/>
        <v>0</v>
      </c>
      <c r="BC3703" s="130">
        <f t="shared" si="6276"/>
        <v>0</v>
      </c>
      <c r="BD3703" s="130">
        <f t="shared" si="6277"/>
        <v>0</v>
      </c>
      <c r="BE3703" s="130">
        <f t="shared" si="6278"/>
        <v>0</v>
      </c>
      <c r="BF3703" s="130">
        <f t="shared" si="6279"/>
        <v>0</v>
      </c>
      <c r="BG3703" s="359">
        <f t="shared" si="6253"/>
        <v>0</v>
      </c>
      <c r="BH3703" s="130">
        <f t="shared" si="6280"/>
        <v>0</v>
      </c>
      <c r="BI3703" s="130">
        <f t="shared" si="6281"/>
        <v>0</v>
      </c>
      <c r="BJ3703" s="130">
        <f t="shared" si="6282"/>
        <v>0</v>
      </c>
      <c r="BK3703" s="130">
        <f t="shared" si="6283"/>
        <v>0</v>
      </c>
      <c r="BL3703" s="359">
        <f t="shared" si="6254"/>
        <v>0</v>
      </c>
      <c r="BM3703" s="90">
        <f t="shared" si="6284"/>
        <v>0</v>
      </c>
      <c r="BN3703" s="90" t="s">
        <v>2104</v>
      </c>
      <c r="BO3703" s="90">
        <f>P3699</f>
        <v>0</v>
      </c>
      <c r="BP3703" s="90">
        <f>R3699</f>
        <v>0</v>
      </c>
      <c r="BQ3703" s="90">
        <f>T3699</f>
        <v>0</v>
      </c>
      <c r="BR3703" s="90">
        <f>V3699</f>
        <v>0</v>
      </c>
      <c r="BS3703" s="90">
        <f t="shared" ref="BS3703" si="6307">W3699</f>
        <v>0</v>
      </c>
      <c r="BT3703" s="90">
        <f t="shared" ref="BT3703:BY3703" si="6308">X3699</f>
        <v>0</v>
      </c>
      <c r="BU3703" s="90">
        <f t="shared" si="6308"/>
        <v>0</v>
      </c>
      <c r="BV3703" s="90">
        <f t="shared" si="6308"/>
        <v>0</v>
      </c>
      <c r="BW3703" s="90">
        <f t="shared" si="6308"/>
        <v>0</v>
      </c>
      <c r="BX3703" s="90">
        <f t="shared" si="6308"/>
        <v>0</v>
      </c>
      <c r="BY3703" s="90">
        <f t="shared" si="6308"/>
        <v>0</v>
      </c>
      <c r="BZ3703" s="90">
        <f t="shared" ref="BZ3703" si="6309">AD3699</f>
        <v>0</v>
      </c>
      <c r="CO3703" s="186"/>
      <c r="CP3703" s="186"/>
      <c r="CQ3703" s="186"/>
      <c r="CR3703" s="186"/>
      <c r="CS3703" s="186"/>
      <c r="CT3703" s="186"/>
      <c r="CU3703" s="186"/>
      <c r="CV3703" s="186"/>
      <c r="CW3703" s="186"/>
      <c r="CX3703" s="186"/>
      <c r="CY3703" s="186"/>
      <c r="CZ3703" s="186"/>
      <c r="DA3703" s="186"/>
      <c r="DB3703" s="186"/>
    </row>
    <row r="3704" spans="1:106" ht="24" customHeight="1" x14ac:dyDescent="0.2">
      <c r="C3704" s="633"/>
      <c r="D3704" s="759"/>
      <c r="E3704" s="760"/>
      <c r="F3704" s="836"/>
      <c r="G3704" s="629" t="s">
        <v>681</v>
      </c>
      <c r="H3704" s="629"/>
      <c r="I3704" s="631" t="s">
        <v>682</v>
      </c>
      <c r="J3704" s="625"/>
      <c r="K3704" s="625"/>
      <c r="L3704" s="625"/>
      <c r="M3704" s="625"/>
      <c r="N3704" s="625"/>
      <c r="O3704" s="626"/>
      <c r="P3704" s="590"/>
      <c r="Q3704" s="591"/>
      <c r="R3704" s="590"/>
      <c r="S3704" s="591"/>
      <c r="T3704" s="590"/>
      <c r="U3704" s="591"/>
      <c r="V3704" s="206"/>
      <c r="W3704" s="206"/>
      <c r="X3704" s="206"/>
      <c r="Y3704" s="206"/>
      <c r="Z3704" s="206"/>
      <c r="AA3704" s="206"/>
      <c r="AB3704" s="206"/>
      <c r="AC3704" s="206"/>
      <c r="AD3704" s="206"/>
      <c r="AG3704" s="130">
        <f t="shared" si="6255"/>
        <v>15</v>
      </c>
      <c r="AH3704" s="90">
        <f t="shared" si="6256"/>
        <v>0</v>
      </c>
      <c r="AI3704" s="130">
        <f t="shared" si="6257"/>
        <v>0</v>
      </c>
      <c r="AJ3704" s="130">
        <f t="shared" si="6258"/>
        <v>0</v>
      </c>
      <c r="AK3704" s="130">
        <f t="shared" si="6259"/>
        <v>0</v>
      </c>
      <c r="AL3704" s="130">
        <f t="shared" si="6260"/>
        <v>0</v>
      </c>
      <c r="AM3704" s="359">
        <f t="shared" si="6261"/>
        <v>0</v>
      </c>
      <c r="AN3704" s="130">
        <f t="shared" si="6262"/>
        <v>0</v>
      </c>
      <c r="AO3704" s="130">
        <f t="shared" si="6263"/>
        <v>0</v>
      </c>
      <c r="AP3704" s="130">
        <f t="shared" si="6264"/>
        <v>0</v>
      </c>
      <c r="AQ3704" s="130">
        <f t="shared" si="6265"/>
        <v>0</v>
      </c>
      <c r="AR3704" s="359">
        <f t="shared" si="6266"/>
        <v>0</v>
      </c>
      <c r="AS3704" s="130">
        <f t="shared" si="6267"/>
        <v>0</v>
      </c>
      <c r="AT3704" s="130">
        <f t="shared" si="6268"/>
        <v>0</v>
      </c>
      <c r="AU3704" s="130">
        <f t="shared" si="6269"/>
        <v>0</v>
      </c>
      <c r="AV3704" s="130">
        <f t="shared" si="6270"/>
        <v>0</v>
      </c>
      <c r="AW3704" s="359">
        <f t="shared" si="6271"/>
        <v>0</v>
      </c>
      <c r="AX3704" s="130">
        <f t="shared" si="6272"/>
        <v>0</v>
      </c>
      <c r="AY3704" s="130">
        <f t="shared" si="6273"/>
        <v>0</v>
      </c>
      <c r="AZ3704" s="130">
        <f t="shared" si="6274"/>
        <v>0</v>
      </c>
      <c r="BA3704" s="130">
        <f t="shared" si="6275"/>
        <v>0</v>
      </c>
      <c r="BB3704" s="359">
        <f t="shared" si="6252"/>
        <v>0</v>
      </c>
      <c r="BC3704" s="130">
        <f t="shared" si="6276"/>
        <v>0</v>
      </c>
      <c r="BD3704" s="130">
        <f t="shared" si="6277"/>
        <v>0</v>
      </c>
      <c r="BE3704" s="130">
        <f t="shared" si="6278"/>
        <v>0</v>
      </c>
      <c r="BF3704" s="130">
        <f t="shared" si="6279"/>
        <v>0</v>
      </c>
      <c r="BG3704" s="359">
        <f t="shared" si="6253"/>
        <v>0</v>
      </c>
      <c r="BH3704" s="130">
        <f t="shared" si="6280"/>
        <v>0</v>
      </c>
      <c r="BI3704" s="130">
        <f t="shared" si="6281"/>
        <v>0</v>
      </c>
      <c r="BJ3704" s="130">
        <f t="shared" si="6282"/>
        <v>0</v>
      </c>
      <c r="BK3704" s="130">
        <f t="shared" si="6283"/>
        <v>0</v>
      </c>
      <c r="BL3704" s="359">
        <f t="shared" si="6254"/>
        <v>0</v>
      </c>
      <c r="BM3704" s="90">
        <f t="shared" si="6284"/>
        <v>0</v>
      </c>
      <c r="CO3704" s="186"/>
      <c r="CP3704" s="186"/>
      <c r="CQ3704" s="186"/>
      <c r="CR3704" s="186"/>
      <c r="CS3704" s="186"/>
      <c r="CT3704" s="186"/>
      <c r="CU3704" s="186"/>
      <c r="CV3704" s="186"/>
      <c r="CW3704" s="186"/>
      <c r="CX3704" s="186"/>
      <c r="CY3704" s="186"/>
      <c r="CZ3704" s="186"/>
      <c r="DA3704" s="186"/>
      <c r="DB3704" s="186"/>
    </row>
    <row r="3705" spans="1:106" ht="15" customHeight="1" x14ac:dyDescent="0.2">
      <c r="C3705" s="634"/>
      <c r="D3705" s="761"/>
      <c r="E3705" s="762"/>
      <c r="F3705" s="837"/>
      <c r="G3705" s="629" t="s">
        <v>683</v>
      </c>
      <c r="H3705" s="629"/>
      <c r="I3705" s="587" t="s">
        <v>684</v>
      </c>
      <c r="J3705" s="588"/>
      <c r="K3705" s="588"/>
      <c r="L3705" s="588"/>
      <c r="M3705" s="588"/>
      <c r="N3705" s="588"/>
      <c r="O3705" s="589"/>
      <c r="P3705" s="590"/>
      <c r="Q3705" s="591"/>
      <c r="R3705" s="590"/>
      <c r="S3705" s="591"/>
      <c r="T3705" s="590"/>
      <c r="U3705" s="591"/>
      <c r="V3705" s="206"/>
      <c r="W3705" s="206"/>
      <c r="X3705" s="206"/>
      <c r="Y3705" s="206"/>
      <c r="Z3705" s="206"/>
      <c r="AA3705" s="206"/>
      <c r="AB3705" s="206"/>
      <c r="AC3705" s="206"/>
      <c r="AD3705" s="206"/>
      <c r="AG3705" s="130">
        <f t="shared" si="6255"/>
        <v>15</v>
      </c>
      <c r="AH3705" s="90">
        <f t="shared" si="6256"/>
        <v>0</v>
      </c>
      <c r="AI3705" s="130">
        <f t="shared" si="6257"/>
        <v>0</v>
      </c>
      <c r="AJ3705" s="130">
        <f t="shared" si="6258"/>
        <v>0</v>
      </c>
      <c r="AK3705" s="130">
        <f t="shared" si="6259"/>
        <v>0</v>
      </c>
      <c r="AL3705" s="130">
        <f t="shared" si="6260"/>
        <v>0</v>
      </c>
      <c r="AM3705" s="359">
        <f t="shared" si="6261"/>
        <v>0</v>
      </c>
      <c r="AN3705" s="130">
        <f t="shared" si="6262"/>
        <v>0</v>
      </c>
      <c r="AO3705" s="130">
        <f t="shared" si="6263"/>
        <v>0</v>
      </c>
      <c r="AP3705" s="130">
        <f t="shared" si="6264"/>
        <v>0</v>
      </c>
      <c r="AQ3705" s="130">
        <f t="shared" si="6265"/>
        <v>0</v>
      </c>
      <c r="AR3705" s="359">
        <f t="shared" si="6266"/>
        <v>0</v>
      </c>
      <c r="AS3705" s="130">
        <f t="shared" si="6267"/>
        <v>0</v>
      </c>
      <c r="AT3705" s="130">
        <f t="shared" si="6268"/>
        <v>0</v>
      </c>
      <c r="AU3705" s="130">
        <f t="shared" si="6269"/>
        <v>0</v>
      </c>
      <c r="AV3705" s="130">
        <f t="shared" si="6270"/>
        <v>0</v>
      </c>
      <c r="AW3705" s="359">
        <f t="shared" si="6271"/>
        <v>0</v>
      </c>
      <c r="AX3705" s="130">
        <f t="shared" si="6272"/>
        <v>0</v>
      </c>
      <c r="AY3705" s="130">
        <f t="shared" si="6273"/>
        <v>0</v>
      </c>
      <c r="AZ3705" s="130">
        <f t="shared" si="6274"/>
        <v>0</v>
      </c>
      <c r="BA3705" s="130">
        <f t="shared" si="6275"/>
        <v>0</v>
      </c>
      <c r="BB3705" s="359">
        <f t="shared" si="6252"/>
        <v>0</v>
      </c>
      <c r="BC3705" s="130">
        <f t="shared" si="6276"/>
        <v>0</v>
      </c>
      <c r="BD3705" s="130">
        <f t="shared" si="6277"/>
        <v>0</v>
      </c>
      <c r="BE3705" s="130">
        <f t="shared" si="6278"/>
        <v>0</v>
      </c>
      <c r="BF3705" s="130">
        <f t="shared" si="6279"/>
        <v>0</v>
      </c>
      <c r="BG3705" s="359">
        <f t="shared" si="6253"/>
        <v>0</v>
      </c>
      <c r="BH3705" s="130">
        <f t="shared" si="6280"/>
        <v>0</v>
      </c>
      <c r="BI3705" s="130">
        <f t="shared" si="6281"/>
        <v>0</v>
      </c>
      <c r="BJ3705" s="130">
        <f t="shared" si="6282"/>
        <v>0</v>
      </c>
      <c r="BK3705" s="130">
        <f t="shared" si="6283"/>
        <v>0</v>
      </c>
      <c r="BL3705" s="359">
        <f t="shared" si="6254"/>
        <v>0</v>
      </c>
      <c r="BM3705" s="90">
        <f t="shared" si="6284"/>
        <v>0</v>
      </c>
      <c r="CO3705" s="186"/>
      <c r="CP3705" s="186"/>
      <c r="CQ3705" s="186"/>
      <c r="CR3705" s="186"/>
      <c r="CS3705" s="186"/>
      <c r="CT3705" s="186"/>
      <c r="CU3705" s="186"/>
      <c r="CV3705" s="186"/>
      <c r="CW3705" s="186"/>
      <c r="CX3705" s="186"/>
      <c r="CY3705" s="186"/>
      <c r="CZ3705" s="186"/>
      <c r="DA3705" s="186"/>
      <c r="DB3705" s="186"/>
    </row>
    <row r="3706" spans="1:106" ht="15" customHeight="1" x14ac:dyDescent="0.2">
      <c r="O3706" s="112" t="s">
        <v>84</v>
      </c>
      <c r="P3706" s="743">
        <f>IF(AND(SUM(P3704:Q3705,P3691:Q3699,P3687:Q3688,P3673:Q3680,P3670:Q3670,P3658:Q3661,P3649:Q3652,P3641:Q3641,P3631:Q3635,P3626:Q3626,P3613:Q3619,P3608:Q3610,P3603:Q3603,P3582:Q3585,P3573:Q3577,P3557:Q3567)=0,SUM(COUNTIF(P3557:Q3567,"NS"),COUNTIF(P3573:Q3577,"NS"),COUNTIF(P3582:Q3585,"NS"),COUNTIF(P3603:Q3603,"NS"),COUNTIF(P3608:Q3610,"NS"),COUNTIF(P3613:Q3619,"NS"),COUNTIF(P3626:Q3626,"NS"),COUNTIF(P3631:Q3635,"NS"),COUNTIF(P3641:Q3641,"NS"),COUNTIF(P3649:Q3652,"NS"),COUNTIF(P3658:Q3661,"NS"),COUNTIF(P3670:Q3670,"NS"),COUNTIF(P3673:Q3680,"NS"),COUNTIF(P3687:Q3688,"NS"),COUNTIF(P3691:Q3699,"NS"),COUNTIF(P3704:Q3705,"NS"))&gt;0),"NS",SUM(P3704:Q3705,P3691:Q3699,P3687:Q3688,P3673:Q3680,P3670:Q3670,P3658:Q3661,P3649:Q3652,P3641:Q3641,P3631:Q3635,P3626:Q3626,P3613:Q3619,P3608:Q3610,P3603:Q3603,P3582:Q3585,P3573:Q3577,P3557:Q3567))</f>
        <v>0</v>
      </c>
      <c r="Q3706" s="743"/>
      <c r="R3706" s="743">
        <f>IF(AND(SUM(R3704:S3705,R3691:S3699,R3687:S3688,R3673:S3680,R3670:S3670,R3658:S3661,R3649:S3652,R3641:S3641,R3631:S3635,R3626:S3626,R3613:S3619,R3608:S3610,R3603:S3603,R3582:S3585,R3573:S3577,R3557:S3567)=0,SUM(COUNTIF(R3557:S3567,"NS"),COUNTIF(R3573:S3577,"NS"),COUNTIF(R3582:S3585,"NS"),COUNTIF(R3603:S3603,"NS"),COUNTIF(R3608:S3610,"NS"),COUNTIF(R3613:S3619,"NS"),COUNTIF(R3626:S3626,"NS"),COUNTIF(R3631:S3635,"NS"),COUNTIF(R3641:S3641,"NS"),COUNTIF(R3649:S3652,"NS"),COUNTIF(R3658:S3661,"NS"),COUNTIF(R3670:S3670,"NS"),COUNTIF(R3673:S3680,"NS"),COUNTIF(R3687:S3688,"NS"),COUNTIF(R3691:S3699,"NS"),COUNTIF(R3704:S3705,"NS"))&gt;0),"NS",SUM(R3704:S3705,R3691:S3699,R3687:S3688,R3673:S3680,R3670:S3670,R3658:S3661,R3649:S3652,R3641:S3641,R3631:S3635,R3626:S3626,R3613:S3619,R3608:S3610,R3603:S3603,R3582:S3585,R3573:S3577,R3557:S3567))</f>
        <v>0</v>
      </c>
      <c r="S3706" s="743"/>
      <c r="T3706" s="743">
        <f>IF(AND(SUM(T3704:U3705,T3691:U3699,T3687:U3688,T3673:U3680,T3670:U3670,T3658:U3661,T3649:U3652,T3641:U3641,T3631:U3635,T3626:U3626,T3613:U3619,T3608:U3610,T3603:U3603,T3582:U3585,T3573:U3577,T3557:U3567)=0,SUM(COUNTIF(T3557:U3567,"NS"),COUNTIF(T3573:U3577,"NS"),COUNTIF(T3582:U3585,"NS"),COUNTIF(T3603:U3603,"NS"),COUNTIF(T3608:U3610,"NS"),COUNTIF(T3613:U3619,"NS"),COUNTIF(T3626:U3626,"NS"),COUNTIF(T3631:U3635,"NS"),COUNTIF(T3641:U3641,"NS"),COUNTIF(T3649:U3652,"NS"),COUNTIF(T3658:U3661,"NS"),COUNTIF(T3670:U3670,"NS"),COUNTIF(T3673:U3680,"NS"),COUNTIF(T3687:U3688,"NS"),COUNTIF(T3691:U3699,"NS"),COUNTIF(T3704:U3705,"NS"))&gt;0),"NS",SUM(T3704:U3705,T3691:U3699,T3687:U3688,T3673:U3680,T3670:U3670,T3658:U3661,T3649:U3652,T3641:U3641,T3631:U3635,T3626:U3626,T3613:U3619,T3608:U3610,T3603:U3603,T3582:U3585,T3573:U3577,T3557:U3567))</f>
        <v>0</v>
      </c>
      <c r="U3706" s="743"/>
      <c r="V3706" s="388">
        <f t="shared" ref="V3706:AD3706" si="6310">IF(AND(SUM(V3704:V3705,V3691:V3699,V3687:V3688,V3673:V3680,V3670,V3658:V3661,V3649:V3652,V3641,V3631:V3635,V3626,V3613:V3619,V3608:V3610,V3603,V3582:V3585,V3573:V3577,V3557:V3567)=0,SUM(COUNTIF(V3557:V3567,"NS"),COUNTIF(V3573:V3577,"NS"),COUNTIF(V3582:V3585,"NS"),COUNTIF(V3603,"NS"),COUNTIF(V3608:V3610,"NS"),COUNTIF(V3613:V3619,"NS"),COUNTIF(V3626,"NS"),COUNTIF(V3631:V3635,"NS"),COUNTIF(V3641,"NS"),COUNTIF(V3649:V3652,"NS"),COUNTIF(V3658:V3661,"NS"),COUNTIF(V3670,"NS"),COUNTIF(V3673:V3680,"NS"),COUNTIF(V3687:V3688,"NS"),COUNTIF(V3691:V3699,"NS"),COUNTIF(V3704:V3705,"NS"))&gt;0),"NS",SUM(V3704:V3705,V3691:V3699,V3687:V3688,V3673:V3680,V3670,V3658:V3661,V3649:V3652,V3641,V3631:V3635,V3626,V3613:V3619,V3608:V3610,V3603,V3582:V3585,V3573:V3577,V3557:V3567))</f>
        <v>0</v>
      </c>
      <c r="W3706" s="388">
        <f t="shared" si="6310"/>
        <v>0</v>
      </c>
      <c r="X3706" s="388">
        <f t="shared" si="6310"/>
        <v>0</v>
      </c>
      <c r="Y3706" s="388">
        <f t="shared" si="6310"/>
        <v>0</v>
      </c>
      <c r="Z3706" s="388">
        <f t="shared" si="6310"/>
        <v>0</v>
      </c>
      <c r="AA3706" s="388">
        <f t="shared" si="6310"/>
        <v>0</v>
      </c>
      <c r="AB3706" s="388">
        <f t="shared" si="6310"/>
        <v>0</v>
      </c>
      <c r="AC3706" s="388">
        <f t="shared" si="6310"/>
        <v>0</v>
      </c>
      <c r="AD3706" s="388">
        <f t="shared" si="6310"/>
        <v>0</v>
      </c>
      <c r="AH3706" s="90">
        <f>SUM(AH3557:AH3705)</f>
        <v>0</v>
      </c>
      <c r="AM3706" s="90">
        <f>SUM(AM3557:AM3705)</f>
        <v>0</v>
      </c>
      <c r="AR3706" s="90">
        <f>SUM(AR3557:AR3705)</f>
        <v>0</v>
      </c>
      <c r="AW3706" s="90">
        <f>SUM(AW3557:AW3705)</f>
        <v>0</v>
      </c>
      <c r="BB3706" s="90">
        <f>SUM(BB3557:BB3705)</f>
        <v>0</v>
      </c>
      <c r="BG3706" s="90">
        <f>SUM(BG3557:BG3705)</f>
        <v>0</v>
      </c>
      <c r="BL3706" s="90">
        <f>SUM(BL3557:BL3705)</f>
        <v>0</v>
      </c>
      <c r="BM3706" s="90">
        <f>SUM(BM3557:BM3705)</f>
        <v>0</v>
      </c>
      <c r="DA3706" s="239" t="s">
        <v>2172</v>
      </c>
      <c r="DB3706" s="90">
        <f>SUM(DB3562:DB3705)</f>
        <v>0</v>
      </c>
    </row>
    <row r="3707" spans="1:106" ht="15" customHeight="1" x14ac:dyDescent="0.2">
      <c r="B3707" s="540" t="str">
        <f>IF(AH3706=0,"","Error: Debe completar toda la información requerida.")</f>
        <v/>
      </c>
      <c r="C3707" s="540"/>
      <c r="D3707" s="540"/>
      <c r="E3707" s="540"/>
      <c r="F3707" s="540"/>
      <c r="G3707" s="540"/>
      <c r="H3707" s="540"/>
      <c r="I3707" s="540"/>
      <c r="J3707" s="540"/>
      <c r="K3707" s="540"/>
      <c r="L3707" s="540"/>
      <c r="M3707" s="540"/>
      <c r="N3707" s="540"/>
      <c r="O3707" s="540"/>
      <c r="P3707" s="540"/>
      <c r="Q3707" s="540"/>
      <c r="R3707" s="540"/>
      <c r="S3707" s="540"/>
      <c r="T3707" s="540"/>
      <c r="U3707" s="540"/>
      <c r="V3707" s="540"/>
      <c r="W3707" s="540"/>
      <c r="X3707" s="540"/>
      <c r="Y3707" s="540"/>
      <c r="Z3707" s="540"/>
      <c r="AA3707" s="540"/>
      <c r="AB3707" s="540"/>
      <c r="AC3707" s="540"/>
      <c r="AD3707" s="540"/>
      <c r="AM3707" s="90" t="s">
        <v>80</v>
      </c>
      <c r="AN3707" s="90" t="s">
        <v>81</v>
      </c>
      <c r="AO3707" s="90" t="s">
        <v>82</v>
      </c>
      <c r="AP3707" s="90" t="s">
        <v>108</v>
      </c>
      <c r="AQ3707" s="90" t="s">
        <v>81</v>
      </c>
      <c r="AR3707" s="90" t="s">
        <v>82</v>
      </c>
      <c r="AS3707" s="90" t="s">
        <v>108</v>
      </c>
      <c r="AT3707" s="90" t="s">
        <v>81</v>
      </c>
      <c r="AU3707" s="90" t="s">
        <v>82</v>
      </c>
      <c r="AV3707" s="90" t="s">
        <v>108</v>
      </c>
      <c r="AW3707" s="90" t="s">
        <v>81</v>
      </c>
      <c r="AX3707" s="90" t="s">
        <v>82</v>
      </c>
      <c r="AY3707" s="290"/>
      <c r="BZ3707" s="239" t="s">
        <v>2105</v>
      </c>
      <c r="CA3707" s="90">
        <f>SUM(CA3569:CA3701)</f>
        <v>0</v>
      </c>
      <c r="DB3707" s="90">
        <f>IF(AND(DB3706&lt;&gt;0,C3709=""),1,0)</f>
        <v>0</v>
      </c>
    </row>
    <row r="3708" spans="1:106" ht="24" customHeight="1" x14ac:dyDescent="0.2">
      <c r="C3708" s="620" t="s">
        <v>1084</v>
      </c>
      <c r="D3708" s="620"/>
      <c r="E3708" s="620"/>
      <c r="F3708" s="620"/>
      <c r="G3708" s="620"/>
      <c r="H3708" s="620"/>
      <c r="I3708" s="620"/>
      <c r="J3708" s="620"/>
      <c r="K3708" s="620"/>
      <c r="L3708" s="620"/>
      <c r="M3708" s="620"/>
      <c r="N3708" s="620"/>
      <c r="O3708" s="620"/>
      <c r="P3708" s="620"/>
      <c r="Q3708" s="620"/>
      <c r="R3708" s="620"/>
      <c r="S3708" s="620"/>
      <c r="T3708" s="620"/>
      <c r="U3708" s="620"/>
      <c r="V3708" s="620"/>
      <c r="W3708" s="620"/>
      <c r="X3708" s="620"/>
      <c r="Y3708" s="620"/>
      <c r="Z3708" s="620"/>
      <c r="AA3708" s="620"/>
      <c r="AB3708" s="620"/>
      <c r="AC3708" s="620"/>
      <c r="AD3708" s="620"/>
      <c r="AG3708" s="289">
        <v>1</v>
      </c>
      <c r="AH3708" s="480" t="s">
        <v>1009</v>
      </c>
      <c r="AI3708" s="481"/>
      <c r="AJ3708" s="481"/>
      <c r="AK3708" s="481"/>
      <c r="AL3708" s="482"/>
      <c r="AM3708" s="370">
        <f>M3369</f>
        <v>0</v>
      </c>
      <c r="AN3708" s="370">
        <f>O3369</f>
        <v>0</v>
      </c>
      <c r="AO3708" s="370">
        <f>Q3369</f>
        <v>0</v>
      </c>
      <c r="AP3708" s="370">
        <f>S3369</f>
        <v>0</v>
      </c>
      <c r="AQ3708" s="365">
        <f>U3369</f>
        <v>0</v>
      </c>
      <c r="AR3708" s="365">
        <f>V3369</f>
        <v>0</v>
      </c>
      <c r="AS3708" s="365">
        <f>W3369</f>
        <v>0</v>
      </c>
      <c r="AT3708" s="365">
        <f>Y3369</f>
        <v>0</v>
      </c>
      <c r="AU3708" s="365">
        <f>Z3369</f>
        <v>0</v>
      </c>
      <c r="AV3708" s="365">
        <f>AA3369</f>
        <v>0</v>
      </c>
      <c r="AW3708" s="365">
        <f>AC3369</f>
        <v>0</v>
      </c>
      <c r="AX3708" s="365">
        <f>AD3369</f>
        <v>0</v>
      </c>
      <c r="AY3708" s="365"/>
      <c r="BZ3708" s="239" t="s">
        <v>2106</v>
      </c>
      <c r="CA3708" s="90">
        <f>SUM(AM3706:BL3706)</f>
        <v>0</v>
      </c>
    </row>
    <row r="3709" spans="1:106" ht="60" customHeight="1" x14ac:dyDescent="0.2">
      <c r="C3709" s="618"/>
      <c r="D3709" s="618"/>
      <c r="E3709" s="618"/>
      <c r="F3709" s="618"/>
      <c r="G3709" s="618"/>
      <c r="H3709" s="618"/>
      <c r="I3709" s="618"/>
      <c r="J3709" s="618"/>
      <c r="K3709" s="618"/>
      <c r="L3709" s="618"/>
      <c r="M3709" s="618"/>
      <c r="N3709" s="618"/>
      <c r="O3709" s="618"/>
      <c r="P3709" s="618"/>
      <c r="Q3709" s="618"/>
      <c r="R3709" s="618"/>
      <c r="S3709" s="618"/>
      <c r="T3709" s="618"/>
      <c r="U3709" s="618"/>
      <c r="V3709" s="618"/>
      <c r="W3709" s="618"/>
      <c r="X3709" s="618"/>
      <c r="Y3709" s="618"/>
      <c r="Z3709" s="618"/>
      <c r="AA3709" s="618"/>
      <c r="AB3709" s="618"/>
      <c r="AC3709" s="618"/>
      <c r="AD3709" s="618"/>
      <c r="AH3709" s="483" t="s">
        <v>2029</v>
      </c>
      <c r="AI3709" s="484"/>
      <c r="AJ3709" s="484"/>
      <c r="AK3709" s="484"/>
      <c r="AL3709" s="485"/>
      <c r="AM3709" s="365">
        <f>SUM(COUNTIF(P3557:Q3567,"NS"),COUNTIF(P3573:Q3577,"NS"),COUNTIF(P3582:Q3585,"NS"),COUNTIF(P3603,"NS"),COUNTIF(P3608:Q3610,"NS"),COUNTIF(P3613:Q3619,"NS"),COUNTIF(P3626,"NS"),COUNTIF(P3631:Q3635,"NS"),COUNTIF(P3641,"NS"),COUNTIF(P3649:Q3652,"NS"),COUNTIF(P3658:Q3661,"NS"),COUNTIF(P3670,"NS"),COUNTIF(P3673:Q3680,"NS"),COUNTIF(P3687:Q3688,"NS"),COUNTIF(P3691:Q3699,"NS"),COUNTIF(P3704:Q3705,"NS"))</f>
        <v>0</v>
      </c>
      <c r="AN3709" s="365">
        <f>SUM(COUNTIF(R3557:S3567,"NS"),COUNTIF(R3573:S3577,"NS"),COUNTIF(R3582:S3585,"NS"),COUNTIF(R3603,"NS"),COUNTIF(R3608:S3610,"NS"),COUNTIF(R3613:S3619,"NS"),COUNTIF(R3626,"NS"),COUNTIF(R3631:S3635,"NS"),COUNTIF(R3641,"NS"),COUNTIF(R3649:S3652,"NS"),COUNTIF(R3658:S3661,"NS"),COUNTIF(R3670,"NS"),COUNTIF(R3673:S3680,"NS"),COUNTIF(R3687:S3688,"NS"),COUNTIF(R3691:S3699,"NS"),COUNTIF(R3704:S3705,"NS"))</f>
        <v>0</v>
      </c>
      <c r="AO3709" s="365">
        <f>SUM(COUNTIF(T3557:U3567,"NS"),COUNTIF(T3573:U3577,"NS"),COUNTIF(T3582:U3585,"NS"),COUNTIF(T3603,"NS"),COUNTIF(T3608:U3610,"NS"),COUNTIF(T3613:U3619,"NS"),COUNTIF(T3626,"NS"),COUNTIF(T3631:U3635,"NS"),COUNTIF(T3641,"NS"),COUNTIF(T3649:U3652,"NS"),COUNTIF(T3658:U3661,"NS"),COUNTIF(T3670,"NS"),COUNTIF(T3673:U3680,"NS"),COUNTIF(T3687:U3688,"NS"),COUNTIF(T3691:U3699,"NS"),COUNTIF(T3704:U3705,"NS"))</f>
        <v>0</v>
      </c>
      <c r="AP3709" s="365">
        <f t="shared" ref="AP3709" si="6311">SUM(COUNTIF(V3557:V3567,"NS"),COUNTIF(V3573:V3577,"NS"),COUNTIF(V3582:V3585,"NS"),COUNTIF(V3603,"NS"),COUNTIF(V3608:V3610,"NS"),COUNTIF(V3613:V3619,"NS"),COUNTIF(V3626,"NS"),COUNTIF(V3631:V3635,"NS"),COUNTIF(V3641,"NS"),COUNTIF(V3649:V3652,"NS"),COUNTIF(V3658:V3661,"NS"),COUNTIF(V3670,"NS"),COUNTIF(V3673:V3680,"NS"),COUNTIF(V3687:V3688,"NS"),COUNTIF(V3691:V3699,"NS"),COUNTIF(V3704:V3705,"NS"))</f>
        <v>0</v>
      </c>
      <c r="AQ3709" s="365">
        <f t="shared" ref="AQ3709" si="6312">SUM(COUNTIF(W3557:W3567,"NS"),COUNTIF(W3573:W3577,"NS"),COUNTIF(W3582:W3585,"NS"),COUNTIF(W3603,"NS"),COUNTIF(W3608:W3610,"NS"),COUNTIF(W3613:W3619,"NS"),COUNTIF(W3626,"NS"),COUNTIF(W3631:W3635,"NS"),COUNTIF(W3641,"NS"),COUNTIF(W3649:W3652,"NS"),COUNTIF(W3658:W3661,"NS"),COUNTIF(W3670,"NS"),COUNTIF(W3673:W3680,"NS"),COUNTIF(W3687:W3688,"NS"),COUNTIF(W3691:W3699,"NS"),COUNTIF(W3704:W3705,"NS"))</f>
        <v>0</v>
      </c>
      <c r="AR3709" s="365">
        <f t="shared" ref="AR3709" si="6313">SUM(COUNTIF(X3557:X3567,"NS"),COUNTIF(X3573:X3577,"NS"),COUNTIF(X3582:X3585,"NS"),COUNTIF(X3603,"NS"),COUNTIF(X3608:X3610,"NS"),COUNTIF(X3613:X3619,"NS"),COUNTIF(X3626,"NS"),COUNTIF(X3631:X3635,"NS"),COUNTIF(X3641,"NS"),COUNTIF(X3649:X3652,"NS"),COUNTIF(X3658:X3661,"NS"),COUNTIF(X3670,"NS"),COUNTIF(X3673:X3680,"NS"),COUNTIF(X3687:X3688,"NS"),COUNTIF(X3691:X3699,"NS"),COUNTIF(X3704:X3705,"NS"))</f>
        <v>0</v>
      </c>
      <c r="AS3709" s="365">
        <f t="shared" ref="AS3709" si="6314">SUM(COUNTIF(Y3557:Y3567,"NS"),COUNTIF(Y3573:Y3577,"NS"),COUNTIF(Y3582:Y3585,"NS"),COUNTIF(Y3603,"NS"),COUNTIF(Y3608:Y3610,"NS"),COUNTIF(Y3613:Y3619,"NS"),COUNTIF(Y3626,"NS"),COUNTIF(Y3631:Y3635,"NS"),COUNTIF(Y3641,"NS"),COUNTIF(Y3649:Y3652,"NS"),COUNTIF(Y3658:Y3661,"NS"),COUNTIF(Y3670,"NS"),COUNTIF(Y3673:Y3680,"NS"),COUNTIF(Y3687:Y3688,"NS"),COUNTIF(Y3691:Y3699,"NS"),COUNTIF(Y3704:Y3705,"NS"))</f>
        <v>0</v>
      </c>
      <c r="AT3709" s="365">
        <f t="shared" ref="AT3709" si="6315">SUM(COUNTIF(Z3557:Z3567,"NS"),COUNTIF(Z3573:Z3577,"NS"),COUNTIF(Z3582:Z3585,"NS"),COUNTIF(Z3603,"NS"),COUNTIF(Z3608:Z3610,"NS"),COUNTIF(Z3613:Z3619,"NS"),COUNTIF(Z3626,"NS"),COUNTIF(Z3631:Z3635,"NS"),COUNTIF(Z3641,"NS"),COUNTIF(Z3649:Z3652,"NS"),COUNTIF(Z3658:Z3661,"NS"),COUNTIF(Z3670,"NS"),COUNTIF(Z3673:Z3680,"NS"),COUNTIF(Z3687:Z3688,"NS"),COUNTIF(Z3691:Z3699,"NS"),COUNTIF(Z3704:Z3705,"NS"))</f>
        <v>0</v>
      </c>
      <c r="AU3709" s="365">
        <f t="shared" ref="AU3709" si="6316">SUM(COUNTIF(AA3557:AA3567,"NS"),COUNTIF(AA3573:AA3577,"NS"),COUNTIF(AA3582:AA3585,"NS"),COUNTIF(AA3603,"NS"),COUNTIF(AA3608:AA3610,"NS"),COUNTIF(AA3613:AA3619,"NS"),COUNTIF(AA3626,"NS"),COUNTIF(AA3631:AA3635,"NS"),COUNTIF(AA3641,"NS"),COUNTIF(AA3649:AA3652,"NS"),COUNTIF(AA3658:AA3661,"NS"),COUNTIF(AA3670,"NS"),COUNTIF(AA3673:AA3680,"NS"),COUNTIF(AA3687:AA3688,"NS"),COUNTIF(AA3691:AA3699,"NS"),COUNTIF(AA3704:AA3705,"NS"))</f>
        <v>0</v>
      </c>
      <c r="AV3709" s="365">
        <f t="shared" ref="AV3709" si="6317">SUM(COUNTIF(AB3557:AB3567,"NS"),COUNTIF(AB3573:AB3577,"NS"),COUNTIF(AB3582:AB3585,"NS"),COUNTIF(AB3603,"NS"),COUNTIF(AB3608:AB3610,"NS"),COUNTIF(AB3613:AB3619,"NS"),COUNTIF(AB3626,"NS"),COUNTIF(AB3631:AB3635,"NS"),COUNTIF(AB3641,"NS"),COUNTIF(AB3649:AB3652,"NS"),COUNTIF(AB3658:AB3661,"NS"),COUNTIF(AB3670,"NS"),COUNTIF(AB3673:AB3680,"NS"),COUNTIF(AB3687:AB3688,"NS"),COUNTIF(AB3691:AB3699,"NS"),COUNTIF(AB3704:AB3705,"NS"))</f>
        <v>0</v>
      </c>
      <c r="AW3709" s="365">
        <f t="shared" ref="AW3709" si="6318">SUM(COUNTIF(AC3557:AC3567,"NS"),COUNTIF(AC3573:AC3577,"NS"),COUNTIF(AC3582:AC3585,"NS"),COUNTIF(AC3603,"NS"),COUNTIF(AC3608:AC3610,"NS"),COUNTIF(AC3613:AC3619,"NS"),COUNTIF(AC3626,"NS"),COUNTIF(AC3631:AC3635,"NS"),COUNTIF(AC3641,"NS"),COUNTIF(AC3649:AC3652,"NS"),COUNTIF(AC3658:AC3661,"NS"),COUNTIF(AC3670,"NS"),COUNTIF(AC3673:AC3680,"NS"),COUNTIF(AC3687:AC3688,"NS"),COUNTIF(AC3691:AC3699,"NS"),COUNTIF(AC3704:AC3705,"NS"))</f>
        <v>0</v>
      </c>
      <c r="AX3709" s="365">
        <f t="shared" ref="AX3709" si="6319">SUM(COUNTIF(AD3557:AD3567,"NS"),COUNTIF(AD3573:AD3577,"NS"),COUNTIF(AD3582:AD3585,"NS"),COUNTIF(AD3603,"NS"),COUNTIF(AD3608:AD3610,"NS"),COUNTIF(AD3613:AD3619,"NS"),COUNTIF(AD3626,"NS"),COUNTIF(AD3631:AD3635,"NS"),COUNTIF(AD3641,"NS"),COUNTIF(AD3649:AD3652,"NS"),COUNTIF(AD3658:AD3661,"NS"),COUNTIF(AD3670,"NS"),COUNTIF(AD3673:AD3680,"NS"),COUNTIF(AD3687:AD3688,"NS"),COUNTIF(AD3691:AD3699,"NS"),COUNTIF(AD3704:AD3705,"NS"))</f>
        <v>0</v>
      </c>
      <c r="AY3709" s="365"/>
    </row>
    <row r="3710" spans="1:106" ht="15" customHeight="1" x14ac:dyDescent="0.2">
      <c r="B3710" s="535" t="str">
        <f>IF(DB3707=0,"","Error: Debe justificar el registro de información en la opción otro mayor al 25% de cada bien jurídico")</f>
        <v/>
      </c>
      <c r="C3710" s="535"/>
      <c r="D3710" s="535"/>
      <c r="E3710" s="535"/>
      <c r="F3710" s="535"/>
      <c r="G3710" s="535"/>
      <c r="H3710" s="535"/>
      <c r="I3710" s="535"/>
      <c r="J3710" s="535"/>
      <c r="K3710" s="535"/>
      <c r="L3710" s="535"/>
      <c r="M3710" s="535"/>
      <c r="N3710" s="535"/>
      <c r="O3710" s="535"/>
      <c r="P3710" s="535"/>
      <c r="Q3710" s="535"/>
      <c r="R3710" s="535"/>
      <c r="S3710" s="535"/>
      <c r="T3710" s="535"/>
      <c r="U3710" s="535"/>
      <c r="V3710" s="535"/>
      <c r="W3710" s="535"/>
      <c r="X3710" s="535"/>
      <c r="Y3710" s="535"/>
      <c r="Z3710" s="535"/>
      <c r="AA3710" s="535"/>
      <c r="AB3710" s="535"/>
      <c r="AC3710" s="535"/>
      <c r="AD3710" s="535"/>
      <c r="AH3710" s="483" t="s">
        <v>2078</v>
      </c>
      <c r="AI3710" s="484"/>
      <c r="AJ3710" s="484"/>
      <c r="AK3710" s="484"/>
      <c r="AL3710" s="485"/>
      <c r="AM3710" s="365">
        <f>SUM(P3704:Q3705,P3691:Q3699,P3687:Q3688,P3673:Q3680,P3670,P3658:Q3661,P3649:Q3652,P3641,P3631:Q3635,P3626,P3613:Q3619,P3608:Q3610,P3603,P3582:Q3585,P3573:Q3577,P3557:Q3567)</f>
        <v>0</v>
      </c>
      <c r="AN3710" s="365">
        <f>SUM(R3704:S3705,R3691:S3699,R3687:S3688,R3673:S3680,R3670,R3658:S3661,R3649:S3652,R3641,R3631:S3635,R3626,R3613:S3619,R3608:S3610,R3603,R3582:S3585,R3573:S3577,R3557:S3567)</f>
        <v>0</v>
      </c>
      <c r="AO3710" s="365">
        <f>SUM(T3704:U3705,T3691:U3699,T3687:U3688,T3673:U3680,T3670,T3658:U3661,T3649:U3652,T3641,T3631:U3635,T3626,T3613:U3619,T3608:U3610,T3603,T3582:U3585,T3573:U3577,T3557:U3567)</f>
        <v>0</v>
      </c>
      <c r="AP3710" s="365">
        <f t="shared" ref="AP3710" si="6320">SUM(V3704:V3705,V3691:V3699,V3687:V3688,V3673:V3680,V3670,V3658:V3661,V3649:V3652,V3641,V3631:V3635,V3626,V3613:V3619,V3608:V3610,V3603,V3582:V3585,V3573:V3577,V3557:V3567)</f>
        <v>0</v>
      </c>
      <c r="AQ3710" s="365">
        <f t="shared" ref="AQ3710" si="6321">SUM(W3704:W3705,W3691:W3699,W3687:W3688,W3673:W3680,W3670,W3658:W3661,W3649:W3652,W3641,W3631:W3635,W3626,W3613:W3619,W3608:W3610,W3603,W3582:W3585,W3573:W3577,W3557:W3567)</f>
        <v>0</v>
      </c>
      <c r="AR3710" s="365">
        <f t="shared" ref="AR3710" si="6322">SUM(X3704:X3705,X3691:X3699,X3687:X3688,X3673:X3680,X3670,X3658:X3661,X3649:X3652,X3641,X3631:X3635,X3626,X3613:X3619,X3608:X3610,X3603,X3582:X3585,X3573:X3577,X3557:X3567)</f>
        <v>0</v>
      </c>
      <c r="AS3710" s="365">
        <f t="shared" ref="AS3710" si="6323">SUM(Y3704:Y3705,Y3691:Y3699,Y3687:Y3688,Y3673:Y3680,Y3670,Y3658:Y3661,Y3649:Y3652,Y3641,Y3631:Y3635,Y3626,Y3613:Y3619,Y3608:Y3610,Y3603,Y3582:Y3585,Y3573:Y3577,Y3557:Y3567)</f>
        <v>0</v>
      </c>
      <c r="AT3710" s="365">
        <f t="shared" ref="AT3710" si="6324">SUM(Z3704:Z3705,Z3691:Z3699,Z3687:Z3688,Z3673:Z3680,Z3670,Z3658:Z3661,Z3649:Z3652,Z3641,Z3631:Z3635,Z3626,Z3613:Z3619,Z3608:Z3610,Z3603,Z3582:Z3585,Z3573:Z3577,Z3557:Z3567)</f>
        <v>0</v>
      </c>
      <c r="AU3710" s="365">
        <f t="shared" ref="AU3710" si="6325">SUM(AA3704:AA3705,AA3691:AA3699,AA3687:AA3688,AA3673:AA3680,AA3670,AA3658:AA3661,AA3649:AA3652,AA3641,AA3631:AA3635,AA3626,AA3613:AA3619,AA3608:AA3610,AA3603,AA3582:AA3585,AA3573:AA3577,AA3557:AA3567)</f>
        <v>0</v>
      </c>
      <c r="AV3710" s="365">
        <f t="shared" ref="AV3710" si="6326">SUM(AB3704:AB3705,AB3691:AB3699,AB3687:AB3688,AB3673:AB3680,AB3670,AB3658:AB3661,AB3649:AB3652,AB3641,AB3631:AB3635,AB3626,AB3613:AB3619,AB3608:AB3610,AB3603,AB3582:AB3585,AB3573:AB3577,AB3557:AB3567)</f>
        <v>0</v>
      </c>
      <c r="AW3710" s="365">
        <f t="shared" ref="AW3710" si="6327">SUM(AC3704:AC3705,AC3691:AC3699,AC3687:AC3688,AC3673:AC3680,AC3670,AC3658:AC3661,AC3649:AC3652,AC3641,AC3631:AC3635,AC3626,AC3613:AC3619,AC3608:AC3610,AC3603,AC3582:AC3585,AC3573:AC3577,AC3557:AC3567)</f>
        <v>0</v>
      </c>
      <c r="AX3710" s="365">
        <f t="shared" ref="AX3710" si="6328">SUM(AD3704:AD3705,AD3691:AD3699,AD3687:AD3688,AD3673:AD3680,AD3670,AD3658:AD3661,AD3649:AD3652,AD3641,AD3631:AD3635,AD3626,AD3613:AD3619,AD3608:AD3610,AD3603,AD3582:AD3585,AD3573:AD3577,AD3557:AD3567)</f>
        <v>0</v>
      </c>
      <c r="AY3710" s="365"/>
    </row>
    <row r="3711" spans="1:106" ht="15" customHeight="1" x14ac:dyDescent="0.2">
      <c r="B3711" s="535" t="str">
        <f>IF(AND(CA3707=0,CA3708=0),"",IF(AND(CA3707=0,CA3708&lt;&gt;0),"Verificar sumas por fila.",IF(AND(CA3707&lt;&gt;0,CA3708=0),"Error: Verificar sumas por desagregados.",IF(AND(CA3707&lt;&gt;0,CA3708&lt;&gt;0),"Error: Verificar sumas por fila. A demás, verificar sumas por desagregados.",))))</f>
        <v/>
      </c>
      <c r="C3711" s="535"/>
      <c r="D3711" s="535"/>
      <c r="E3711" s="535"/>
      <c r="F3711" s="535"/>
      <c r="G3711" s="535"/>
      <c r="H3711" s="535"/>
      <c r="I3711" s="535"/>
      <c r="J3711" s="535"/>
      <c r="K3711" s="535"/>
      <c r="L3711" s="535"/>
      <c r="M3711" s="535"/>
      <c r="N3711" s="535"/>
      <c r="O3711" s="535"/>
      <c r="P3711" s="535"/>
      <c r="Q3711" s="535"/>
      <c r="R3711" s="535"/>
      <c r="S3711" s="535"/>
      <c r="T3711" s="535"/>
      <c r="U3711" s="535"/>
      <c r="V3711" s="535"/>
      <c r="W3711" s="535"/>
      <c r="X3711" s="535"/>
      <c r="Y3711" s="535"/>
      <c r="Z3711" s="535"/>
      <c r="AA3711" s="535"/>
      <c r="AB3711" s="535"/>
      <c r="AC3711" s="535"/>
      <c r="AD3711" s="535"/>
      <c r="AH3711" s="483" t="s">
        <v>2170</v>
      </c>
      <c r="AI3711" s="484"/>
      <c r="AJ3711" s="484"/>
      <c r="AK3711" s="484"/>
      <c r="AL3711" s="485"/>
      <c r="AM3711" s="230">
        <f>IF($AG$3378=$AH$3378,0,
IF(OR(
AND(AM3708=0,AM3709&gt;0),
AND(AM3708="NS",AM3710&gt;0),
AND(AM3708="NS",AM3710=0,AM3709=0)),1,
IF(OR(
AND(AM3709&gt;=2,AM3710&lt;AM3708),
AND(AM3708="NS",AM3710=0,AM3709&gt;0),
AM3708=AM3710),0,1)))</f>
        <v>0</v>
      </c>
      <c r="AN3711" s="230">
        <f t="shared" ref="AN3711:AX3711" si="6329">IF($AG$3378=$AH$3378,0,
IF(OR(
AND(AN3708=0,AN3709&gt;0),
AND(AN3708="NS",AN3710&gt;0),
AND(AN3708="NS",AN3710=0,AN3709=0)),1,
IF(OR(
AND(AN3709&gt;=2,AN3710&lt;AN3708),
AND(AN3708="NS",AN3710=0,AN3709&gt;0),
AN3708=AN3710),0,1)))</f>
        <v>0</v>
      </c>
      <c r="AO3711" s="230">
        <f t="shared" si="6329"/>
        <v>0</v>
      </c>
      <c r="AP3711" s="230">
        <f t="shared" si="6329"/>
        <v>0</v>
      </c>
      <c r="AQ3711" s="230">
        <f t="shared" si="6329"/>
        <v>0</v>
      </c>
      <c r="AR3711" s="230">
        <f t="shared" si="6329"/>
        <v>0</v>
      </c>
      <c r="AS3711" s="230">
        <f t="shared" si="6329"/>
        <v>0</v>
      </c>
      <c r="AT3711" s="230">
        <f t="shared" si="6329"/>
        <v>0</v>
      </c>
      <c r="AU3711" s="230">
        <f t="shared" si="6329"/>
        <v>0</v>
      </c>
      <c r="AV3711" s="230">
        <f t="shared" si="6329"/>
        <v>0</v>
      </c>
      <c r="AW3711" s="230">
        <f t="shared" si="6329"/>
        <v>0</v>
      </c>
      <c r="AX3711" s="230">
        <f t="shared" si="6329"/>
        <v>0</v>
      </c>
      <c r="AY3711" s="365">
        <f>SUM(AM3711:AX3711)</f>
        <v>0</v>
      </c>
    </row>
    <row r="3712" spans="1:106" ht="15" customHeight="1" thickBot="1" x14ac:dyDescent="0.25">
      <c r="B3712" s="535" t="str">
        <f>IF(AND(AY3711=0,BM3706=0),"",IF(AND(AY3711&lt;&gt;0,BM3706=0),"Error: Verificar la consistencia con la pregunta 85.",IF(AND(AY3711=0,BM3706&lt;&gt;0),"Error: Verificar la consistencia de las respuestas con NA.","Error: Verificar la consistencia con la pregunta 85. A demás, debe verificar la consistencia de las respuestas con NA.")))</f>
        <v/>
      </c>
      <c r="C3712" s="535"/>
      <c r="D3712" s="535"/>
      <c r="E3712" s="535"/>
      <c r="F3712" s="535"/>
      <c r="G3712" s="535"/>
      <c r="H3712" s="535"/>
      <c r="I3712" s="535"/>
      <c r="J3712" s="535"/>
      <c r="K3712" s="535"/>
      <c r="L3712" s="535"/>
      <c r="M3712" s="535"/>
      <c r="N3712" s="535"/>
      <c r="O3712" s="535"/>
      <c r="P3712" s="535"/>
      <c r="Q3712" s="535"/>
      <c r="R3712" s="535"/>
      <c r="S3712" s="535"/>
      <c r="T3712" s="535"/>
      <c r="U3712" s="535"/>
      <c r="V3712" s="535"/>
      <c r="W3712" s="535"/>
      <c r="X3712" s="535"/>
      <c r="Y3712" s="535"/>
      <c r="Z3712" s="535"/>
      <c r="AA3712" s="535"/>
      <c r="AB3712" s="535"/>
      <c r="AC3712" s="535"/>
      <c r="AD3712" s="535"/>
    </row>
    <row r="3713" spans="1:48" ht="15" customHeight="1" thickBot="1" x14ac:dyDescent="0.25">
      <c r="B3713" s="792" t="s">
        <v>1184</v>
      </c>
      <c r="C3713" s="793"/>
      <c r="D3713" s="793"/>
      <c r="E3713" s="793"/>
      <c r="F3713" s="793"/>
      <c r="G3713" s="793"/>
      <c r="H3713" s="793"/>
      <c r="I3713" s="793"/>
      <c r="J3713" s="793"/>
      <c r="K3713" s="793"/>
      <c r="L3713" s="793"/>
      <c r="M3713" s="793"/>
      <c r="N3713" s="793"/>
      <c r="O3713" s="793"/>
      <c r="P3713" s="793"/>
      <c r="Q3713" s="793"/>
      <c r="R3713" s="793"/>
      <c r="S3713" s="793"/>
      <c r="T3713" s="793"/>
      <c r="U3713" s="793"/>
      <c r="V3713" s="793"/>
      <c r="W3713" s="793"/>
      <c r="X3713" s="793"/>
      <c r="Y3713" s="793"/>
      <c r="Z3713" s="793"/>
      <c r="AA3713" s="793"/>
      <c r="AB3713" s="793"/>
      <c r="AC3713" s="793"/>
      <c r="AD3713" s="794"/>
    </row>
    <row r="3714" spans="1:48" ht="15" customHeight="1" x14ac:dyDescent="0.2"/>
    <row r="3715" spans="1:48" ht="36" customHeight="1" x14ac:dyDescent="0.2">
      <c r="A3715" s="36" t="s">
        <v>1526</v>
      </c>
      <c r="B3715" s="636" t="s">
        <v>1932</v>
      </c>
      <c r="C3715" s="636"/>
      <c r="D3715" s="636"/>
      <c r="E3715" s="636"/>
      <c r="F3715" s="636"/>
      <c r="G3715" s="636"/>
      <c r="H3715" s="636"/>
      <c r="I3715" s="636"/>
      <c r="J3715" s="636"/>
      <c r="K3715" s="636"/>
      <c r="L3715" s="636"/>
      <c r="M3715" s="636"/>
      <c r="N3715" s="636"/>
      <c r="O3715" s="636"/>
      <c r="P3715" s="636"/>
      <c r="Q3715" s="636"/>
      <c r="R3715" s="636"/>
      <c r="S3715" s="636"/>
      <c r="T3715" s="636"/>
      <c r="U3715" s="636"/>
      <c r="V3715" s="636"/>
      <c r="W3715" s="636"/>
      <c r="X3715" s="636"/>
      <c r="Y3715" s="636"/>
      <c r="Z3715" s="636"/>
      <c r="AA3715" s="636"/>
      <c r="AB3715" s="636"/>
      <c r="AC3715" s="636"/>
      <c r="AD3715" s="636"/>
      <c r="AG3715" s="90" t="s">
        <v>2032</v>
      </c>
      <c r="AH3715" s="90" t="s">
        <v>2115</v>
      </c>
      <c r="AI3715" s="90" t="s">
        <v>2116</v>
      </c>
    </row>
    <row r="3716" spans="1:48" ht="15" customHeight="1" x14ac:dyDescent="0.2">
      <c r="AG3716" s="90">
        <f>COUNTBLANK(P3721:AD3726)</f>
        <v>90</v>
      </c>
      <c r="AH3716" s="90">
        <v>90</v>
      </c>
      <c r="AI3716" s="90">
        <v>18</v>
      </c>
    </row>
    <row r="3717" spans="1:48" ht="36" customHeight="1" x14ac:dyDescent="0.2">
      <c r="C3717" s="803" t="s">
        <v>1337</v>
      </c>
      <c r="D3717" s="804"/>
      <c r="E3717" s="804"/>
      <c r="F3717" s="804"/>
      <c r="G3717" s="804"/>
      <c r="H3717" s="804"/>
      <c r="I3717" s="804"/>
      <c r="J3717" s="804"/>
      <c r="K3717" s="804"/>
      <c r="L3717" s="804"/>
      <c r="M3717" s="804"/>
      <c r="N3717" s="804"/>
      <c r="O3717" s="805"/>
      <c r="P3717" s="953" t="s">
        <v>1933</v>
      </c>
      <c r="Q3717" s="954"/>
      <c r="R3717" s="954"/>
      <c r="S3717" s="954"/>
      <c r="T3717" s="954"/>
      <c r="U3717" s="954"/>
      <c r="V3717" s="954"/>
      <c r="W3717" s="954"/>
      <c r="X3717" s="954"/>
      <c r="Y3717" s="954"/>
      <c r="Z3717" s="954"/>
      <c r="AA3717" s="954"/>
      <c r="AB3717" s="954"/>
      <c r="AC3717" s="954"/>
      <c r="AD3717" s="955"/>
      <c r="AG3717" s="90" t="s">
        <v>2076</v>
      </c>
      <c r="AI3717" s="90">
        <f>IF(OR(AG3716=AH3716,AG3716=AI3716),0,1)</f>
        <v>0</v>
      </c>
    </row>
    <row r="3718" spans="1:48" ht="24.75" customHeight="1" x14ac:dyDescent="0.2">
      <c r="C3718" s="806"/>
      <c r="D3718" s="807"/>
      <c r="E3718" s="807"/>
      <c r="F3718" s="807"/>
      <c r="G3718" s="807"/>
      <c r="H3718" s="807"/>
      <c r="I3718" s="807"/>
      <c r="J3718" s="807"/>
      <c r="K3718" s="807"/>
      <c r="L3718" s="807"/>
      <c r="M3718" s="807"/>
      <c r="N3718" s="807"/>
      <c r="O3718" s="808"/>
      <c r="P3718" s="514" t="s">
        <v>80</v>
      </c>
      <c r="Q3718" s="515"/>
      <c r="R3718" s="520" t="s">
        <v>81</v>
      </c>
      <c r="S3718" s="521"/>
      <c r="T3718" s="520" t="s">
        <v>82</v>
      </c>
      <c r="U3718" s="521"/>
      <c r="V3718" s="744" t="s">
        <v>804</v>
      </c>
      <c r="W3718" s="745"/>
      <c r="X3718" s="746"/>
      <c r="Y3718" s="537" t="s">
        <v>829</v>
      </c>
      <c r="Z3718" s="538"/>
      <c r="AA3718" s="538"/>
      <c r="AB3718" s="538"/>
      <c r="AC3718" s="538"/>
      <c r="AD3718" s="539"/>
      <c r="AE3718" s="109"/>
    </row>
    <row r="3719" spans="1:48" ht="24" customHeight="1" x14ac:dyDescent="0.2">
      <c r="C3719" s="806"/>
      <c r="D3719" s="807"/>
      <c r="E3719" s="807"/>
      <c r="F3719" s="807"/>
      <c r="G3719" s="807"/>
      <c r="H3719" s="807"/>
      <c r="I3719" s="807"/>
      <c r="J3719" s="807"/>
      <c r="K3719" s="807"/>
      <c r="L3719" s="807"/>
      <c r="M3719" s="807"/>
      <c r="N3719" s="807"/>
      <c r="O3719" s="808"/>
      <c r="P3719" s="516"/>
      <c r="Q3719" s="517"/>
      <c r="R3719" s="522"/>
      <c r="S3719" s="523"/>
      <c r="T3719" s="522"/>
      <c r="U3719" s="523"/>
      <c r="V3719" s="509"/>
      <c r="W3719" s="510"/>
      <c r="X3719" s="747"/>
      <c r="Y3719" s="537" t="s">
        <v>1225</v>
      </c>
      <c r="Z3719" s="538"/>
      <c r="AA3719" s="539"/>
      <c r="AB3719" s="537" t="s">
        <v>805</v>
      </c>
      <c r="AC3719" s="538"/>
      <c r="AD3719" s="539"/>
      <c r="AE3719" s="109"/>
    </row>
    <row r="3720" spans="1:48" ht="43.5" customHeight="1" x14ac:dyDescent="0.2">
      <c r="C3720" s="809"/>
      <c r="D3720" s="810"/>
      <c r="E3720" s="810"/>
      <c r="F3720" s="810"/>
      <c r="G3720" s="810"/>
      <c r="H3720" s="810"/>
      <c r="I3720" s="810"/>
      <c r="J3720" s="810"/>
      <c r="K3720" s="810"/>
      <c r="L3720" s="810"/>
      <c r="M3720" s="810"/>
      <c r="N3720" s="810"/>
      <c r="O3720" s="811"/>
      <c r="P3720" s="516"/>
      <c r="Q3720" s="517"/>
      <c r="R3720" s="522"/>
      <c r="S3720" s="523"/>
      <c r="T3720" s="522"/>
      <c r="U3720" s="523"/>
      <c r="V3720" s="180" t="s">
        <v>108</v>
      </c>
      <c r="W3720" s="55" t="s">
        <v>81</v>
      </c>
      <c r="X3720" s="55" t="s">
        <v>82</v>
      </c>
      <c r="Y3720" s="180" t="s">
        <v>108</v>
      </c>
      <c r="Z3720" s="55" t="s">
        <v>81</v>
      </c>
      <c r="AA3720" s="55" t="s">
        <v>82</v>
      </c>
      <c r="AB3720" s="180" t="s">
        <v>108</v>
      </c>
      <c r="AC3720" s="55" t="s">
        <v>81</v>
      </c>
      <c r="AD3720" s="55" t="s">
        <v>82</v>
      </c>
      <c r="AE3720" s="109"/>
      <c r="AV3720" s="90" t="s">
        <v>2077</v>
      </c>
    </row>
    <row r="3721" spans="1:48" ht="27" customHeight="1" x14ac:dyDescent="0.2">
      <c r="C3721" s="16" t="s">
        <v>545</v>
      </c>
      <c r="D3721" s="555" t="s">
        <v>546</v>
      </c>
      <c r="E3721" s="556"/>
      <c r="F3721" s="556"/>
      <c r="G3721" s="556"/>
      <c r="H3721" s="556"/>
      <c r="I3721" s="556"/>
      <c r="J3721" s="556"/>
      <c r="K3721" s="556"/>
      <c r="L3721" s="556"/>
      <c r="M3721" s="556"/>
      <c r="N3721" s="556"/>
      <c r="O3721" s="557"/>
      <c r="P3721" s="567" t="str">
        <f>IF(AND(P3467="",P3635=""),"",IF(AND(SUM(P3467,P3635)=0,SUM(COUNTIF(P3467,"NS"),COUNTIF(P3635,"NS")&gt;0)),"NS",SUM(P3467,P3635)))</f>
        <v/>
      </c>
      <c r="Q3721" s="568"/>
      <c r="R3721" s="567" t="str">
        <f t="shared" ref="R3721" si="6330">IF(AND(R3467="",R3635=""),"",IF(AND(SUM(R3467,R3635)=0,SUM(COUNTIF(R3467,"NS"),COUNTIF(R3635,"NS")&gt;0)),"NS",SUM(R3467,R3635)))</f>
        <v/>
      </c>
      <c r="S3721" s="568"/>
      <c r="T3721" s="567" t="str">
        <f t="shared" ref="T3721" si="6331">IF(AND(T3467="",T3635=""),"",IF(AND(SUM(T3467,T3635)=0,SUM(COUNTIF(T3467,"NS"),COUNTIF(T3635,"NS")&gt;0)),"NS",SUM(T3467,T3635)))</f>
        <v/>
      </c>
      <c r="U3721" s="568"/>
      <c r="V3721" s="244" t="str">
        <f>IF(AND(V3467="",V3635=""),"",IF(AND(SUM(V3467,V3635)=0,SUM(COUNTIF(V3467,"NS"),COUNTIF(V3635,"NS")&gt;0)),"NS",SUM(V3467,V3635)))</f>
        <v/>
      </c>
      <c r="W3721" s="244" t="str">
        <f t="shared" ref="W3721:AD3721" si="6332">IF(AND(W3467="",W3635=""),"",IF(AND(SUM(W3467,W3635)=0,SUM(COUNTIF(W3467,"NS"),COUNTIF(W3635,"NS")&gt;0)),"NS",SUM(W3467,W3635)))</f>
        <v/>
      </c>
      <c r="X3721" s="244" t="str">
        <f t="shared" si="6332"/>
        <v/>
      </c>
      <c r="Y3721" s="244" t="str">
        <f t="shared" si="6332"/>
        <v/>
      </c>
      <c r="Z3721" s="244" t="str">
        <f t="shared" si="6332"/>
        <v/>
      </c>
      <c r="AA3721" s="244" t="str">
        <f t="shared" si="6332"/>
        <v/>
      </c>
      <c r="AB3721" s="244" t="str">
        <f t="shared" si="6332"/>
        <v/>
      </c>
      <c r="AC3721" s="244" t="str">
        <f t="shared" si="6332"/>
        <v/>
      </c>
      <c r="AD3721" s="244" t="str">
        <f t="shared" si="6332"/>
        <v/>
      </c>
      <c r="AE3721" s="109"/>
      <c r="AG3721" s="567" t="str">
        <f>IF(AND(P3467="",P3635=""),"",IF(AND(SUM(P3467,P3635)=0,SUM(COUNTIF(P3467,"NS"),COUNTIF(P3635,"NS")&gt;0)),"NS",IF(P3721=SUM(P3467,P3635),0,1)))</f>
        <v/>
      </c>
      <c r="AH3721" s="568"/>
      <c r="AI3721" s="567" t="str">
        <f>IF(AND(R3467="",R3635=""),"",IF(AND(SUM(R3467,R3635)=0,SUM(COUNTIF(R3467,"NS"),COUNTIF(R3635,"NS")&gt;0)),"NS",IF(R3721=SUM(R3467,R3635),0,1)))</f>
        <v/>
      </c>
      <c r="AJ3721" s="568"/>
      <c r="AK3721" s="567" t="str">
        <f>IF(AND(T3467="",T3635=""),"",IF(AND(SUM(T3467,T3635)=0,SUM(COUNTIF(T3467,"NS"),COUNTIF(T3635,"NS")&gt;0)),"NS",IF(T3721=SUM(T3467,T3635),0,1)))</f>
        <v/>
      </c>
      <c r="AL3721" s="568"/>
      <c r="AM3721" s="244" t="str">
        <f>IF(AND(V3467="",V3635=""),"",IF(AND(SUM(V3467,V3635)=0,SUM(COUNTIF(V3467,"NS"),COUNTIF(V3635,"NS")&gt;0)),"NS",IF(V3721=SUM(V3467,V3635),0,1)))</f>
        <v/>
      </c>
      <c r="AN3721" s="244" t="str">
        <f t="shared" ref="AN3721:AU3726" si="6333">IF(AND(W3467="",W3635=""),"",IF(AND(SUM(W3467,W3635)=0,SUM(COUNTIF(W3467,"NS"),COUNTIF(W3635,"NS")&gt;0)),"NS",IF(W3721=SUM(W3467,W3635),0,1)))</f>
        <v/>
      </c>
      <c r="AO3721" s="244" t="str">
        <f t="shared" si="6333"/>
        <v/>
      </c>
      <c r="AP3721" s="244" t="str">
        <f t="shared" si="6333"/>
        <v/>
      </c>
      <c r="AQ3721" s="244" t="str">
        <f t="shared" si="6333"/>
        <v/>
      </c>
      <c r="AR3721" s="244" t="str">
        <f t="shared" si="6333"/>
        <v/>
      </c>
      <c r="AS3721" s="244" t="str">
        <f t="shared" si="6333"/>
        <v/>
      </c>
      <c r="AT3721" s="244" t="str">
        <f t="shared" si="6333"/>
        <v/>
      </c>
      <c r="AU3721" s="244" t="str">
        <f t="shared" si="6333"/>
        <v/>
      </c>
      <c r="AV3721" s="90">
        <f>IF(SUM(AG3721:AU3721)=0,0,1)</f>
        <v>0</v>
      </c>
    </row>
    <row r="3722" spans="1:48" ht="15" customHeight="1" x14ac:dyDescent="0.2">
      <c r="C3722" s="1030" t="s">
        <v>554</v>
      </c>
      <c r="D3722" s="1030"/>
      <c r="E3722" s="555" t="s">
        <v>549</v>
      </c>
      <c r="F3722" s="556"/>
      <c r="G3722" s="556"/>
      <c r="H3722" s="556"/>
      <c r="I3722" s="556"/>
      <c r="J3722" s="556"/>
      <c r="K3722" s="556"/>
      <c r="L3722" s="556"/>
      <c r="M3722" s="556"/>
      <c r="N3722" s="556"/>
      <c r="O3722" s="557"/>
      <c r="P3722" s="567" t="str">
        <f t="shared" ref="P3722:P3726" si="6334">IF(AND(P3468="",P3636=""),"",IF(AND(SUM(P3468,P3636)=0,SUM(COUNTIF(P3468,"NS"),COUNTIF(P3636,"NS")&gt;0)),"NS",SUM(P3468,P3636)))</f>
        <v/>
      </c>
      <c r="Q3722" s="568"/>
      <c r="R3722" s="567" t="str">
        <f t="shared" ref="R3722" si="6335">IF(AND(R3468="",R3636=""),"",IF(AND(SUM(R3468,R3636)=0,SUM(COUNTIF(R3468,"NS"),COUNTIF(R3636,"NS")&gt;0)),"NS",SUM(R3468,R3636)))</f>
        <v/>
      </c>
      <c r="S3722" s="568"/>
      <c r="T3722" s="567" t="str">
        <f t="shared" ref="T3722" si="6336">IF(AND(T3468="",T3636=""),"",IF(AND(SUM(T3468,T3636)=0,SUM(COUNTIF(T3468,"NS"),COUNTIF(T3636,"NS")&gt;0)),"NS",SUM(T3468,T3636)))</f>
        <v/>
      </c>
      <c r="U3722" s="568"/>
      <c r="V3722" s="244" t="str">
        <f t="shared" ref="V3722:AD3722" si="6337">IF(AND(V3468="",V3636=""),"",IF(AND(SUM(V3468,V3636)=0,SUM(COUNTIF(V3468,"NS"),COUNTIF(V3636,"NS")&gt;0)),"NS",SUM(V3468,V3636)))</f>
        <v/>
      </c>
      <c r="W3722" s="244" t="str">
        <f t="shared" si="6337"/>
        <v/>
      </c>
      <c r="X3722" s="244" t="str">
        <f t="shared" si="6337"/>
        <v/>
      </c>
      <c r="Y3722" s="244" t="str">
        <f t="shared" si="6337"/>
        <v/>
      </c>
      <c r="Z3722" s="244" t="str">
        <f t="shared" si="6337"/>
        <v/>
      </c>
      <c r="AA3722" s="244" t="str">
        <f t="shared" si="6337"/>
        <v/>
      </c>
      <c r="AB3722" s="244" t="str">
        <f t="shared" si="6337"/>
        <v/>
      </c>
      <c r="AC3722" s="244" t="str">
        <f t="shared" si="6337"/>
        <v/>
      </c>
      <c r="AD3722" s="244" t="str">
        <f t="shared" si="6337"/>
        <v/>
      </c>
      <c r="AE3722" s="109"/>
      <c r="AG3722" s="567" t="str">
        <f t="shared" ref="AG3722:AG3726" si="6338">IF(AND(P3468="",P3636=""),"",IF(AND(SUM(P3468,P3636)=0,SUM(COUNTIF(P3468,"NS"),COUNTIF(P3636,"NS")&gt;0)),"NS",IF(P3722=SUM(P3468,P3636),0,1)))</f>
        <v/>
      </c>
      <c r="AH3722" s="568"/>
      <c r="AI3722" s="567" t="str">
        <f t="shared" ref="AI3722:AI3726" si="6339">IF(AND(R3468="",R3636=""),"",IF(AND(SUM(R3468,R3636)=0,SUM(COUNTIF(R3468,"NS"),COUNTIF(R3636,"NS")&gt;0)),"NS",IF(R3722=SUM(R3468,R3636),0,1)))</f>
        <v/>
      </c>
      <c r="AJ3722" s="568"/>
      <c r="AK3722" s="567" t="str">
        <f t="shared" ref="AK3722:AK3726" si="6340">IF(AND(T3468="",T3636=""),"",IF(AND(SUM(T3468,T3636)=0,SUM(COUNTIF(T3468,"NS"),COUNTIF(T3636,"NS")&gt;0)),"NS",IF(T3722=SUM(T3468,T3636),0,1)))</f>
        <v/>
      </c>
      <c r="AL3722" s="568"/>
      <c r="AM3722" s="244" t="str">
        <f t="shared" ref="AM3722:AM3726" si="6341">IF(AND(V3468="",V3636=""),"",IF(AND(SUM(V3468,V3636)=0,SUM(COUNTIF(V3468,"NS"),COUNTIF(V3636,"NS")&gt;0)),"NS",IF(V3722=SUM(V3468,V3636),0,1)))</f>
        <v/>
      </c>
      <c r="AN3722" s="244" t="str">
        <f t="shared" si="6333"/>
        <v/>
      </c>
      <c r="AO3722" s="244" t="str">
        <f t="shared" si="6333"/>
        <v/>
      </c>
      <c r="AP3722" s="244" t="str">
        <f t="shared" si="6333"/>
        <v/>
      </c>
      <c r="AQ3722" s="244" t="str">
        <f t="shared" si="6333"/>
        <v/>
      </c>
      <c r="AR3722" s="244" t="str">
        <f t="shared" si="6333"/>
        <v/>
      </c>
      <c r="AS3722" s="244" t="str">
        <f t="shared" si="6333"/>
        <v/>
      </c>
      <c r="AT3722" s="244" t="str">
        <f t="shared" si="6333"/>
        <v/>
      </c>
      <c r="AU3722" s="244" t="str">
        <f t="shared" si="6333"/>
        <v/>
      </c>
      <c r="AV3722" s="90">
        <f t="shared" ref="AV3722:AV3726" si="6342">IF(SUM(AG3722:AU3722)=0,0,1)</f>
        <v>0</v>
      </c>
    </row>
    <row r="3723" spans="1:48" ht="24" customHeight="1" x14ac:dyDescent="0.2">
      <c r="C3723" s="1030" t="s">
        <v>555</v>
      </c>
      <c r="D3723" s="1030"/>
      <c r="E3723" s="555" t="s">
        <v>550</v>
      </c>
      <c r="F3723" s="556"/>
      <c r="G3723" s="556"/>
      <c r="H3723" s="556"/>
      <c r="I3723" s="556"/>
      <c r="J3723" s="556"/>
      <c r="K3723" s="556"/>
      <c r="L3723" s="556"/>
      <c r="M3723" s="556"/>
      <c r="N3723" s="556"/>
      <c r="O3723" s="557"/>
      <c r="P3723" s="567" t="str">
        <f t="shared" si="6334"/>
        <v/>
      </c>
      <c r="Q3723" s="568"/>
      <c r="R3723" s="567" t="str">
        <f t="shared" ref="R3723" si="6343">IF(AND(R3469="",R3637=""),"",IF(AND(SUM(R3469,R3637)=0,SUM(COUNTIF(R3469,"NS"),COUNTIF(R3637,"NS")&gt;0)),"NS",SUM(R3469,R3637)))</f>
        <v/>
      </c>
      <c r="S3723" s="568"/>
      <c r="T3723" s="567" t="str">
        <f t="shared" ref="T3723" si="6344">IF(AND(T3469="",T3637=""),"",IF(AND(SUM(T3469,T3637)=0,SUM(COUNTIF(T3469,"NS"),COUNTIF(T3637,"NS")&gt;0)),"NS",SUM(T3469,T3637)))</f>
        <v/>
      </c>
      <c r="U3723" s="568"/>
      <c r="V3723" s="244" t="str">
        <f t="shared" ref="V3723:AD3723" si="6345">IF(AND(V3469="",V3637=""),"",IF(AND(SUM(V3469,V3637)=0,SUM(COUNTIF(V3469,"NS"),COUNTIF(V3637,"NS")&gt;0)),"NS",SUM(V3469,V3637)))</f>
        <v/>
      </c>
      <c r="W3723" s="244" t="str">
        <f t="shared" si="6345"/>
        <v/>
      </c>
      <c r="X3723" s="244" t="str">
        <f t="shared" si="6345"/>
        <v/>
      </c>
      <c r="Y3723" s="244" t="str">
        <f t="shared" si="6345"/>
        <v/>
      </c>
      <c r="Z3723" s="244" t="str">
        <f t="shared" si="6345"/>
        <v/>
      </c>
      <c r="AA3723" s="244" t="str">
        <f t="shared" si="6345"/>
        <v/>
      </c>
      <c r="AB3723" s="244" t="str">
        <f t="shared" si="6345"/>
        <v/>
      </c>
      <c r="AC3723" s="244" t="str">
        <f t="shared" si="6345"/>
        <v/>
      </c>
      <c r="AD3723" s="244" t="str">
        <f t="shared" si="6345"/>
        <v/>
      </c>
      <c r="AE3723" s="109"/>
      <c r="AG3723" s="567" t="str">
        <f t="shared" si="6338"/>
        <v/>
      </c>
      <c r="AH3723" s="568"/>
      <c r="AI3723" s="567" t="str">
        <f t="shared" si="6339"/>
        <v/>
      </c>
      <c r="AJ3723" s="568"/>
      <c r="AK3723" s="567" t="str">
        <f t="shared" si="6340"/>
        <v/>
      </c>
      <c r="AL3723" s="568"/>
      <c r="AM3723" s="244" t="str">
        <f t="shared" si="6341"/>
        <v/>
      </c>
      <c r="AN3723" s="244" t="str">
        <f t="shared" si="6333"/>
        <v/>
      </c>
      <c r="AO3723" s="244" t="str">
        <f t="shared" si="6333"/>
        <v/>
      </c>
      <c r="AP3723" s="244" t="str">
        <f t="shared" si="6333"/>
        <v/>
      </c>
      <c r="AQ3723" s="244" t="str">
        <f t="shared" si="6333"/>
        <v/>
      </c>
      <c r="AR3723" s="244" t="str">
        <f t="shared" si="6333"/>
        <v/>
      </c>
      <c r="AS3723" s="244" t="str">
        <f t="shared" si="6333"/>
        <v/>
      </c>
      <c r="AT3723" s="244" t="str">
        <f t="shared" si="6333"/>
        <v/>
      </c>
      <c r="AU3723" s="244" t="str">
        <f t="shared" si="6333"/>
        <v/>
      </c>
      <c r="AV3723" s="90">
        <f t="shared" si="6342"/>
        <v>0</v>
      </c>
    </row>
    <row r="3724" spans="1:48" ht="15" customHeight="1" x14ac:dyDescent="0.2">
      <c r="C3724" s="1030" t="s">
        <v>556</v>
      </c>
      <c r="D3724" s="1030"/>
      <c r="E3724" s="555" t="s">
        <v>564</v>
      </c>
      <c r="F3724" s="556"/>
      <c r="G3724" s="556"/>
      <c r="H3724" s="556"/>
      <c r="I3724" s="556"/>
      <c r="J3724" s="556"/>
      <c r="K3724" s="556"/>
      <c r="L3724" s="556"/>
      <c r="M3724" s="556"/>
      <c r="N3724" s="556"/>
      <c r="O3724" s="557"/>
      <c r="P3724" s="567" t="str">
        <f t="shared" si="6334"/>
        <v/>
      </c>
      <c r="Q3724" s="568"/>
      <c r="R3724" s="567" t="str">
        <f t="shared" ref="R3724" si="6346">IF(AND(R3470="",R3638=""),"",IF(AND(SUM(R3470,R3638)=0,SUM(COUNTIF(R3470,"NS"),COUNTIF(R3638,"NS")&gt;0)),"NS",SUM(R3470,R3638)))</f>
        <v/>
      </c>
      <c r="S3724" s="568"/>
      <c r="T3724" s="567" t="str">
        <f t="shared" ref="T3724" si="6347">IF(AND(T3470="",T3638=""),"",IF(AND(SUM(T3470,T3638)=0,SUM(COUNTIF(T3470,"NS"),COUNTIF(T3638,"NS")&gt;0)),"NS",SUM(T3470,T3638)))</f>
        <v/>
      </c>
      <c r="U3724" s="568"/>
      <c r="V3724" s="244" t="str">
        <f t="shared" ref="V3724:AD3724" si="6348">IF(AND(V3470="",V3638=""),"",IF(AND(SUM(V3470,V3638)=0,SUM(COUNTIF(V3470,"NS"),COUNTIF(V3638,"NS")&gt;0)),"NS",SUM(V3470,V3638)))</f>
        <v/>
      </c>
      <c r="W3724" s="244" t="str">
        <f t="shared" si="6348"/>
        <v/>
      </c>
      <c r="X3724" s="244" t="str">
        <f t="shared" si="6348"/>
        <v/>
      </c>
      <c r="Y3724" s="244" t="str">
        <f t="shared" si="6348"/>
        <v/>
      </c>
      <c r="Z3724" s="244" t="str">
        <f t="shared" si="6348"/>
        <v/>
      </c>
      <c r="AA3724" s="244" t="str">
        <f t="shared" si="6348"/>
        <v/>
      </c>
      <c r="AB3724" s="244" t="str">
        <f t="shared" si="6348"/>
        <v/>
      </c>
      <c r="AC3724" s="244" t="str">
        <f t="shared" si="6348"/>
        <v/>
      </c>
      <c r="AD3724" s="244" t="str">
        <f t="shared" si="6348"/>
        <v/>
      </c>
      <c r="AE3724" s="109"/>
      <c r="AG3724" s="567" t="str">
        <f t="shared" si="6338"/>
        <v/>
      </c>
      <c r="AH3724" s="568"/>
      <c r="AI3724" s="567" t="str">
        <f t="shared" si="6339"/>
        <v/>
      </c>
      <c r="AJ3724" s="568"/>
      <c r="AK3724" s="567" t="str">
        <f t="shared" si="6340"/>
        <v/>
      </c>
      <c r="AL3724" s="568"/>
      <c r="AM3724" s="244" t="str">
        <f t="shared" si="6341"/>
        <v/>
      </c>
      <c r="AN3724" s="244" t="str">
        <f t="shared" si="6333"/>
        <v/>
      </c>
      <c r="AO3724" s="244" t="str">
        <f t="shared" si="6333"/>
        <v/>
      </c>
      <c r="AP3724" s="244" t="str">
        <f t="shared" si="6333"/>
        <v/>
      </c>
      <c r="AQ3724" s="244" t="str">
        <f t="shared" si="6333"/>
        <v/>
      </c>
      <c r="AR3724" s="244" t="str">
        <f t="shared" si="6333"/>
        <v/>
      </c>
      <c r="AS3724" s="244" t="str">
        <f t="shared" si="6333"/>
        <v/>
      </c>
      <c r="AT3724" s="244" t="str">
        <f t="shared" si="6333"/>
        <v/>
      </c>
      <c r="AU3724" s="244" t="str">
        <f t="shared" si="6333"/>
        <v/>
      </c>
      <c r="AV3724" s="90">
        <f t="shared" si="6342"/>
        <v>0</v>
      </c>
    </row>
    <row r="3725" spans="1:48" ht="15" customHeight="1" x14ac:dyDescent="0.2">
      <c r="C3725" s="1030" t="s">
        <v>557</v>
      </c>
      <c r="D3725" s="1030"/>
      <c r="E3725" s="555" t="s">
        <v>552</v>
      </c>
      <c r="F3725" s="556"/>
      <c r="G3725" s="556"/>
      <c r="H3725" s="556"/>
      <c r="I3725" s="556"/>
      <c r="J3725" s="556"/>
      <c r="K3725" s="556"/>
      <c r="L3725" s="556"/>
      <c r="M3725" s="556"/>
      <c r="N3725" s="556"/>
      <c r="O3725" s="557"/>
      <c r="P3725" s="567" t="str">
        <f t="shared" si="6334"/>
        <v/>
      </c>
      <c r="Q3725" s="568"/>
      <c r="R3725" s="567" t="str">
        <f t="shared" ref="R3725" si="6349">IF(AND(R3471="",R3639=""),"",IF(AND(SUM(R3471,R3639)=0,SUM(COUNTIF(R3471,"NS"),COUNTIF(R3639,"NS")&gt;0)),"NS",SUM(R3471,R3639)))</f>
        <v/>
      </c>
      <c r="S3725" s="568"/>
      <c r="T3725" s="567" t="str">
        <f t="shared" ref="T3725" si="6350">IF(AND(T3471="",T3639=""),"",IF(AND(SUM(T3471,T3639)=0,SUM(COUNTIF(T3471,"NS"),COUNTIF(T3639,"NS")&gt;0)),"NS",SUM(T3471,T3639)))</f>
        <v/>
      </c>
      <c r="U3725" s="568"/>
      <c r="V3725" s="244" t="str">
        <f t="shared" ref="V3725:AD3725" si="6351">IF(AND(V3471="",V3639=""),"",IF(AND(SUM(V3471,V3639)=0,SUM(COUNTIF(V3471,"NS"),COUNTIF(V3639,"NS")&gt;0)),"NS",SUM(V3471,V3639)))</f>
        <v/>
      </c>
      <c r="W3725" s="244" t="str">
        <f t="shared" si="6351"/>
        <v/>
      </c>
      <c r="X3725" s="244" t="str">
        <f t="shared" si="6351"/>
        <v/>
      </c>
      <c r="Y3725" s="244" t="str">
        <f t="shared" si="6351"/>
        <v/>
      </c>
      <c r="Z3725" s="244" t="str">
        <f t="shared" si="6351"/>
        <v/>
      </c>
      <c r="AA3725" s="244" t="str">
        <f t="shared" si="6351"/>
        <v/>
      </c>
      <c r="AB3725" s="244" t="str">
        <f t="shared" si="6351"/>
        <v/>
      </c>
      <c r="AC3725" s="244" t="str">
        <f t="shared" si="6351"/>
        <v/>
      </c>
      <c r="AD3725" s="244" t="str">
        <f t="shared" si="6351"/>
        <v/>
      </c>
      <c r="AE3725" s="109"/>
      <c r="AG3725" s="567" t="str">
        <f t="shared" si="6338"/>
        <v/>
      </c>
      <c r="AH3725" s="568"/>
      <c r="AI3725" s="567" t="str">
        <f t="shared" si="6339"/>
        <v/>
      </c>
      <c r="AJ3725" s="568"/>
      <c r="AK3725" s="567" t="str">
        <f t="shared" si="6340"/>
        <v/>
      </c>
      <c r="AL3725" s="568"/>
      <c r="AM3725" s="244" t="str">
        <f t="shared" si="6341"/>
        <v/>
      </c>
      <c r="AN3725" s="244" t="str">
        <f t="shared" si="6333"/>
        <v/>
      </c>
      <c r="AO3725" s="244" t="str">
        <f t="shared" si="6333"/>
        <v/>
      </c>
      <c r="AP3725" s="244" t="str">
        <f t="shared" si="6333"/>
        <v/>
      </c>
      <c r="AQ3725" s="244" t="str">
        <f t="shared" si="6333"/>
        <v/>
      </c>
      <c r="AR3725" s="244" t="str">
        <f t="shared" si="6333"/>
        <v/>
      </c>
      <c r="AS3725" s="244" t="str">
        <f t="shared" si="6333"/>
        <v/>
      </c>
      <c r="AT3725" s="244" t="str">
        <f t="shared" si="6333"/>
        <v/>
      </c>
      <c r="AU3725" s="244" t="str">
        <f t="shared" si="6333"/>
        <v/>
      </c>
      <c r="AV3725" s="90">
        <f t="shared" si="6342"/>
        <v>0</v>
      </c>
    </row>
    <row r="3726" spans="1:48" ht="24" customHeight="1" x14ac:dyDescent="0.2">
      <c r="C3726" s="1030" t="s">
        <v>558</v>
      </c>
      <c r="D3726" s="1030"/>
      <c r="E3726" s="555" t="s">
        <v>553</v>
      </c>
      <c r="F3726" s="556"/>
      <c r="G3726" s="556"/>
      <c r="H3726" s="556"/>
      <c r="I3726" s="556"/>
      <c r="J3726" s="556"/>
      <c r="K3726" s="556"/>
      <c r="L3726" s="556"/>
      <c r="M3726" s="556"/>
      <c r="N3726" s="556"/>
      <c r="O3726" s="557"/>
      <c r="P3726" s="567" t="str">
        <f t="shared" si="6334"/>
        <v/>
      </c>
      <c r="Q3726" s="568"/>
      <c r="R3726" s="567" t="str">
        <f t="shared" ref="R3726" si="6352">IF(AND(R3472="",R3640=""),"",IF(AND(SUM(R3472,R3640)=0,SUM(COUNTIF(R3472,"NS"),COUNTIF(R3640,"NS")&gt;0)),"NS",SUM(R3472,R3640)))</f>
        <v/>
      </c>
      <c r="S3726" s="568"/>
      <c r="T3726" s="567" t="str">
        <f t="shared" ref="T3726" si="6353">IF(AND(T3472="",T3640=""),"",IF(AND(SUM(T3472,T3640)=0,SUM(COUNTIF(T3472,"NS"),COUNTIF(T3640,"NS")&gt;0)),"NS",SUM(T3472,T3640)))</f>
        <v/>
      </c>
      <c r="U3726" s="568"/>
      <c r="V3726" s="244" t="str">
        <f t="shared" ref="V3726:AD3726" si="6354">IF(AND(V3472="",V3640=""),"",IF(AND(SUM(V3472,V3640)=0,SUM(COUNTIF(V3472,"NS"),COUNTIF(V3640,"NS")&gt;0)),"NS",SUM(V3472,V3640)))</f>
        <v/>
      </c>
      <c r="W3726" s="244" t="str">
        <f t="shared" si="6354"/>
        <v/>
      </c>
      <c r="X3726" s="244" t="str">
        <f t="shared" si="6354"/>
        <v/>
      </c>
      <c r="Y3726" s="244" t="str">
        <f t="shared" si="6354"/>
        <v/>
      </c>
      <c r="Z3726" s="244" t="str">
        <f t="shared" si="6354"/>
        <v/>
      </c>
      <c r="AA3726" s="244" t="str">
        <f t="shared" si="6354"/>
        <v/>
      </c>
      <c r="AB3726" s="244" t="str">
        <f t="shared" si="6354"/>
        <v/>
      </c>
      <c r="AC3726" s="244" t="str">
        <f t="shared" si="6354"/>
        <v/>
      </c>
      <c r="AD3726" s="244" t="str">
        <f t="shared" si="6354"/>
        <v/>
      </c>
      <c r="AE3726" s="109"/>
      <c r="AG3726" s="567" t="str">
        <f t="shared" si="6338"/>
        <v/>
      </c>
      <c r="AH3726" s="568"/>
      <c r="AI3726" s="567" t="str">
        <f t="shared" si="6339"/>
        <v/>
      </c>
      <c r="AJ3726" s="568"/>
      <c r="AK3726" s="567" t="str">
        <f t="shared" si="6340"/>
        <v/>
      </c>
      <c r="AL3726" s="568"/>
      <c r="AM3726" s="244" t="str">
        <f t="shared" si="6341"/>
        <v/>
      </c>
      <c r="AN3726" s="244" t="str">
        <f t="shared" si="6333"/>
        <v/>
      </c>
      <c r="AO3726" s="244" t="str">
        <f t="shared" si="6333"/>
        <v/>
      </c>
      <c r="AP3726" s="244" t="str">
        <f t="shared" si="6333"/>
        <v/>
      </c>
      <c r="AQ3726" s="244" t="str">
        <f t="shared" si="6333"/>
        <v/>
      </c>
      <c r="AR3726" s="244" t="str">
        <f t="shared" si="6333"/>
        <v/>
      </c>
      <c r="AS3726" s="244" t="str">
        <f t="shared" si="6333"/>
        <v/>
      </c>
      <c r="AT3726" s="244" t="str">
        <f t="shared" si="6333"/>
        <v/>
      </c>
      <c r="AU3726" s="244" t="str">
        <f t="shared" si="6333"/>
        <v/>
      </c>
      <c r="AV3726" s="90">
        <f t="shared" si="6342"/>
        <v>0</v>
      </c>
    </row>
    <row r="3727" spans="1:48" ht="14.25" x14ac:dyDescent="0.2">
      <c r="B3727" s="536" t="str">
        <f>IF(AI3717=0,"","Error: Debe completar toda la información requerida.")</f>
        <v/>
      </c>
      <c r="C3727" s="536"/>
      <c r="D3727" s="536"/>
      <c r="E3727" s="536"/>
      <c r="F3727" s="536"/>
      <c r="G3727" s="536"/>
      <c r="H3727" s="536"/>
      <c r="I3727" s="536"/>
      <c r="J3727" s="536"/>
      <c r="K3727" s="536"/>
      <c r="L3727" s="536"/>
      <c r="M3727" s="536"/>
      <c r="N3727" s="536"/>
      <c r="O3727" s="536"/>
      <c r="P3727" s="536"/>
      <c r="Q3727" s="536"/>
      <c r="R3727" s="536"/>
      <c r="S3727" s="536"/>
      <c r="T3727" s="536"/>
      <c r="U3727" s="536"/>
      <c r="V3727" s="536"/>
      <c r="W3727" s="536"/>
      <c r="X3727" s="536"/>
      <c r="Y3727" s="536"/>
      <c r="Z3727" s="536"/>
      <c r="AA3727" s="536"/>
      <c r="AB3727" s="536"/>
      <c r="AC3727" s="536"/>
      <c r="AD3727" s="536"/>
      <c r="AE3727" s="109"/>
      <c r="AV3727" s="90">
        <f>SUM(AV3721:AV3726)</f>
        <v>0</v>
      </c>
    </row>
    <row r="3728" spans="1:48" ht="14.25" x14ac:dyDescent="0.2">
      <c r="B3728" s="535" t="str">
        <f>IF(AV3727=0,"","Error: Los datos deben corresponder a lo registrado en las tablas de las preguntas 86 y 87.")</f>
        <v/>
      </c>
      <c r="C3728" s="535"/>
      <c r="D3728" s="535"/>
      <c r="E3728" s="535"/>
      <c r="F3728" s="535"/>
      <c r="G3728" s="535"/>
      <c r="H3728" s="535"/>
      <c r="I3728" s="535"/>
      <c r="J3728" s="535"/>
      <c r="K3728" s="535"/>
      <c r="L3728" s="535"/>
      <c r="M3728" s="535"/>
      <c r="N3728" s="535"/>
      <c r="O3728" s="535"/>
      <c r="P3728" s="535"/>
      <c r="Q3728" s="535"/>
      <c r="R3728" s="535"/>
      <c r="S3728" s="535"/>
      <c r="T3728" s="535"/>
      <c r="U3728" s="535"/>
      <c r="V3728" s="535"/>
      <c r="W3728" s="535"/>
      <c r="X3728" s="535"/>
      <c r="Y3728" s="535"/>
      <c r="Z3728" s="535"/>
      <c r="AA3728" s="535"/>
      <c r="AB3728" s="535"/>
      <c r="AC3728" s="535"/>
      <c r="AD3728" s="535"/>
      <c r="AE3728" s="109"/>
    </row>
    <row r="3729" spans="1:97" ht="14.25" x14ac:dyDescent="0.2">
      <c r="B3729" s="535"/>
      <c r="C3729" s="535"/>
      <c r="D3729" s="535"/>
      <c r="E3729" s="535"/>
      <c r="F3729" s="535"/>
      <c r="G3729" s="535"/>
      <c r="H3729" s="535"/>
      <c r="I3729" s="535"/>
      <c r="J3729" s="535"/>
      <c r="K3729" s="535"/>
      <c r="L3729" s="535"/>
      <c r="M3729" s="535"/>
      <c r="N3729" s="535"/>
      <c r="O3729" s="535"/>
      <c r="P3729" s="535"/>
      <c r="Q3729" s="535"/>
      <c r="R3729" s="535"/>
      <c r="S3729" s="535"/>
      <c r="T3729" s="535"/>
      <c r="U3729" s="535"/>
      <c r="V3729" s="535"/>
      <c r="W3729" s="535"/>
      <c r="X3729" s="535"/>
      <c r="Y3729" s="535"/>
      <c r="Z3729" s="535"/>
      <c r="AA3729" s="535"/>
      <c r="AB3729" s="535"/>
      <c r="AC3729" s="535"/>
      <c r="AD3729" s="535"/>
      <c r="AE3729" s="109"/>
    </row>
    <row r="3730" spans="1:97" ht="24" customHeight="1" x14ac:dyDescent="0.2">
      <c r="A3730" s="36" t="s">
        <v>1527</v>
      </c>
      <c r="B3730" s="636" t="s">
        <v>1185</v>
      </c>
      <c r="C3730" s="636"/>
      <c r="D3730" s="636"/>
      <c r="E3730" s="636"/>
      <c r="F3730" s="636"/>
      <c r="G3730" s="636"/>
      <c r="H3730" s="636"/>
      <c r="I3730" s="636"/>
      <c r="J3730" s="636"/>
      <c r="K3730" s="636"/>
      <c r="L3730" s="636"/>
      <c r="M3730" s="636"/>
      <c r="N3730" s="636"/>
      <c r="O3730" s="636"/>
      <c r="P3730" s="636"/>
      <c r="Q3730" s="636"/>
      <c r="R3730" s="636"/>
      <c r="S3730" s="636"/>
      <c r="T3730" s="636"/>
      <c r="U3730" s="636"/>
      <c r="V3730" s="636"/>
      <c r="W3730" s="636"/>
      <c r="X3730" s="636"/>
      <c r="Y3730" s="636"/>
      <c r="Z3730" s="636"/>
      <c r="AA3730" s="636"/>
      <c r="AB3730" s="636"/>
      <c r="AC3730" s="636"/>
      <c r="AD3730" s="636"/>
      <c r="AE3730" s="109"/>
      <c r="AG3730" s="90" t="s">
        <v>2032</v>
      </c>
      <c r="AH3730" s="90" t="s">
        <v>2072</v>
      </c>
      <c r="AI3730" s="90" t="s">
        <v>2073</v>
      </c>
      <c r="AJ3730" s="90" t="s">
        <v>2045</v>
      </c>
      <c r="AK3730" s="90" t="s">
        <v>2074</v>
      </c>
      <c r="AL3730" s="90" t="s">
        <v>2075</v>
      </c>
    </row>
    <row r="3731" spans="1:97" ht="36" customHeight="1" x14ac:dyDescent="0.2">
      <c r="A3731" s="36"/>
      <c r="B3731" s="58"/>
      <c r="C3731" s="674" t="s">
        <v>1971</v>
      </c>
      <c r="D3731" s="674"/>
      <c r="E3731" s="674"/>
      <c r="F3731" s="674"/>
      <c r="G3731" s="674"/>
      <c r="H3731" s="674"/>
      <c r="I3731" s="674"/>
      <c r="J3731" s="674"/>
      <c r="K3731" s="674"/>
      <c r="L3731" s="674"/>
      <c r="M3731" s="674"/>
      <c r="N3731" s="674"/>
      <c r="O3731" s="674"/>
      <c r="P3731" s="674"/>
      <c r="Q3731" s="674"/>
      <c r="R3731" s="674"/>
      <c r="S3731" s="674"/>
      <c r="T3731" s="674"/>
      <c r="U3731" s="674"/>
      <c r="V3731" s="674"/>
      <c r="W3731" s="674"/>
      <c r="X3731" s="674"/>
      <c r="Y3731" s="674"/>
      <c r="Z3731" s="674"/>
      <c r="AA3731" s="674"/>
      <c r="AB3731" s="674"/>
      <c r="AC3731" s="674"/>
      <c r="AD3731" s="674"/>
      <c r="AE3731" s="109"/>
      <c r="AG3731" s="90">
        <f>COUNTBLANK(L3739:AD3744)</f>
        <v>114</v>
      </c>
      <c r="AH3731" s="90">
        <v>114</v>
      </c>
      <c r="AI3731" s="90">
        <v>0</v>
      </c>
      <c r="AJ3731" s="90">
        <f>COUNTBLANK(L3739:AD3739)</f>
        <v>19</v>
      </c>
      <c r="AK3731" s="90">
        <v>19</v>
      </c>
      <c r="AL3731" s="90">
        <v>0</v>
      </c>
    </row>
    <row r="3732" spans="1:97" ht="24" customHeight="1" x14ac:dyDescent="0.2">
      <c r="C3732" s="620" t="s">
        <v>1974</v>
      </c>
      <c r="D3732" s="620"/>
      <c r="E3732" s="620"/>
      <c r="F3732" s="620"/>
      <c r="G3732" s="620"/>
      <c r="H3732" s="620"/>
      <c r="I3732" s="620"/>
      <c r="J3732" s="620"/>
      <c r="K3732" s="620"/>
      <c r="L3732" s="620"/>
      <c r="M3732" s="620"/>
      <c r="N3732" s="620"/>
      <c r="O3732" s="620"/>
      <c r="P3732" s="620"/>
      <c r="Q3732" s="620"/>
      <c r="R3732" s="620"/>
      <c r="S3732" s="620"/>
      <c r="T3732" s="620"/>
      <c r="U3732" s="620"/>
      <c r="V3732" s="620"/>
      <c r="W3732" s="620"/>
      <c r="X3732" s="620"/>
      <c r="Y3732" s="620"/>
      <c r="Z3732" s="620"/>
      <c r="AA3732" s="620"/>
      <c r="AB3732" s="620"/>
      <c r="AC3732" s="620"/>
      <c r="AD3732" s="620"/>
      <c r="AE3732" s="109"/>
      <c r="AG3732" s="90" t="s">
        <v>2035</v>
      </c>
      <c r="AI3732" s="90">
        <f>IF(OR(AG3731=AH3731,AG3731=AI3731),0,1)</f>
        <v>0</v>
      </c>
    </row>
    <row r="3733" spans="1:97" ht="24" customHeight="1" x14ac:dyDescent="0.2">
      <c r="C3733" s="619" t="s">
        <v>1338</v>
      </c>
      <c r="D3733" s="619"/>
      <c r="E3733" s="619"/>
      <c r="F3733" s="619"/>
      <c r="G3733" s="619"/>
      <c r="H3733" s="619"/>
      <c r="I3733" s="619"/>
      <c r="J3733" s="619"/>
      <c r="K3733" s="619"/>
      <c r="L3733" s="619"/>
      <c r="M3733" s="619"/>
      <c r="N3733" s="619"/>
      <c r="O3733" s="619"/>
      <c r="P3733" s="619"/>
      <c r="Q3733" s="619"/>
      <c r="R3733" s="619"/>
      <c r="S3733" s="619"/>
      <c r="T3733" s="619"/>
      <c r="U3733" s="619"/>
      <c r="V3733" s="619"/>
      <c r="W3733" s="619"/>
      <c r="X3733" s="619"/>
      <c r="Y3733" s="619"/>
      <c r="Z3733" s="619"/>
      <c r="AA3733" s="619"/>
      <c r="AB3733" s="619"/>
      <c r="AC3733" s="619"/>
      <c r="AD3733" s="619"/>
      <c r="AE3733" s="109"/>
    </row>
    <row r="3734" spans="1:97" ht="15" customHeight="1" x14ac:dyDescent="0.2">
      <c r="AE3734" s="109"/>
    </row>
    <row r="3735" spans="1:97" ht="27.75" customHeight="1" x14ac:dyDescent="0.2">
      <c r="C3735" s="1021" t="s">
        <v>1337</v>
      </c>
      <c r="D3735" s="1022"/>
      <c r="E3735" s="1022"/>
      <c r="F3735" s="1022"/>
      <c r="G3735" s="1022"/>
      <c r="H3735" s="1022"/>
      <c r="I3735" s="1022"/>
      <c r="J3735" s="1022"/>
      <c r="K3735" s="1023"/>
      <c r="L3735" s="953" t="s">
        <v>1339</v>
      </c>
      <c r="M3735" s="954"/>
      <c r="N3735" s="954"/>
      <c r="O3735" s="954"/>
      <c r="P3735" s="954"/>
      <c r="Q3735" s="954"/>
      <c r="R3735" s="954"/>
      <c r="S3735" s="954"/>
      <c r="T3735" s="954"/>
      <c r="U3735" s="954"/>
      <c r="V3735" s="954"/>
      <c r="W3735" s="954"/>
      <c r="X3735" s="954"/>
      <c r="Y3735" s="954"/>
      <c r="Z3735" s="954"/>
      <c r="AA3735" s="954"/>
      <c r="AB3735" s="954"/>
      <c r="AC3735" s="954"/>
      <c r="AD3735" s="955"/>
      <c r="AE3735" s="109"/>
    </row>
    <row r="3736" spans="1:97" ht="15" customHeight="1" x14ac:dyDescent="0.2">
      <c r="C3736" s="1024"/>
      <c r="D3736" s="1025"/>
      <c r="E3736" s="1025"/>
      <c r="F3736" s="1025"/>
      <c r="G3736" s="1025"/>
      <c r="H3736" s="1025"/>
      <c r="I3736" s="1025"/>
      <c r="J3736" s="1025"/>
      <c r="K3736" s="1026"/>
      <c r="L3736" s="621" t="s">
        <v>850</v>
      </c>
      <c r="M3736" s="624" t="s">
        <v>81</v>
      </c>
      <c r="N3736" s="624" t="s">
        <v>82</v>
      </c>
      <c r="O3736" s="537" t="s">
        <v>1970</v>
      </c>
      <c r="P3736" s="538"/>
      <c r="Q3736" s="538"/>
      <c r="R3736" s="538"/>
      <c r="S3736" s="538"/>
      <c r="T3736" s="538"/>
      <c r="U3736" s="538"/>
      <c r="V3736" s="538"/>
      <c r="W3736" s="538"/>
      <c r="X3736" s="538"/>
      <c r="Y3736" s="538"/>
      <c r="Z3736" s="538"/>
      <c r="AA3736" s="538"/>
      <c r="AB3736" s="538"/>
      <c r="AC3736" s="538"/>
      <c r="AD3736" s="539"/>
      <c r="AE3736" s="109"/>
    </row>
    <row r="3737" spans="1:97" ht="102" customHeight="1" x14ac:dyDescent="0.2">
      <c r="C3737" s="1024"/>
      <c r="D3737" s="1025"/>
      <c r="E3737" s="1025"/>
      <c r="F3737" s="1025"/>
      <c r="G3737" s="1025"/>
      <c r="H3737" s="1025"/>
      <c r="I3737" s="1025"/>
      <c r="J3737" s="1025"/>
      <c r="K3737" s="1026"/>
      <c r="L3737" s="622"/>
      <c r="M3737" s="624"/>
      <c r="N3737" s="624"/>
      <c r="O3737" s="554" t="s">
        <v>851</v>
      </c>
      <c r="P3737" s="505"/>
      <c r="Q3737" s="504" t="s">
        <v>852</v>
      </c>
      <c r="R3737" s="505"/>
      <c r="S3737" s="504" t="s">
        <v>853</v>
      </c>
      <c r="T3737" s="505"/>
      <c r="U3737" s="504" t="s">
        <v>854</v>
      </c>
      <c r="V3737" s="505"/>
      <c r="W3737" s="504" t="s">
        <v>855</v>
      </c>
      <c r="X3737" s="505"/>
      <c r="Y3737" s="504" t="s">
        <v>856</v>
      </c>
      <c r="Z3737" s="505"/>
      <c r="AA3737" s="504" t="s">
        <v>857</v>
      </c>
      <c r="AB3737" s="505"/>
      <c r="AC3737" s="504" t="s">
        <v>858</v>
      </c>
      <c r="AD3737" s="505"/>
      <c r="AE3737" s="109"/>
      <c r="AG3737" s="228" t="s">
        <v>80</v>
      </c>
      <c r="AH3737" s="228"/>
      <c r="AI3737" s="228"/>
      <c r="AJ3737" s="228"/>
      <c r="AK3737" s="228" t="s">
        <v>81</v>
      </c>
      <c r="AL3737" s="228"/>
      <c r="AM3737" s="228"/>
      <c r="AN3737" s="228"/>
      <c r="AO3737" s="228" t="s">
        <v>82</v>
      </c>
      <c r="AP3737" s="228"/>
      <c r="AQ3737" s="228"/>
      <c r="AR3737" s="228"/>
      <c r="AS3737" s="561" t="s">
        <v>2108</v>
      </c>
      <c r="AT3737" s="561"/>
      <c r="AU3737" s="561"/>
      <c r="AV3737" s="561"/>
      <c r="AW3737" s="561"/>
      <c r="AX3737" s="561"/>
      <c r="AY3737" s="561"/>
      <c r="AZ3737" s="561"/>
      <c r="BA3737" s="561"/>
      <c r="BB3737" s="561"/>
      <c r="BC3737" s="561"/>
      <c r="BD3737" s="561"/>
      <c r="BE3737" s="561"/>
      <c r="BF3737" s="561"/>
      <c r="BG3737" s="561"/>
      <c r="BH3737" s="561"/>
      <c r="BI3737" s="561"/>
      <c r="BJ3737" s="561"/>
      <c r="BK3737" s="561"/>
      <c r="BL3737" s="561"/>
      <c r="BN3737" s="330"/>
      <c r="BO3737" s="330"/>
      <c r="BP3737" s="330"/>
      <c r="BQ3737" s="330"/>
      <c r="BR3737" s="228"/>
      <c r="BS3737" s="228"/>
      <c r="CC3737" s="554" t="s">
        <v>851</v>
      </c>
      <c r="CD3737" s="505"/>
      <c r="CE3737" s="504" t="s">
        <v>852</v>
      </c>
      <c r="CF3737" s="505"/>
      <c r="CG3737" s="504" t="s">
        <v>853</v>
      </c>
      <c r="CH3737" s="505"/>
      <c r="CI3737" s="504" t="s">
        <v>854</v>
      </c>
      <c r="CJ3737" s="505"/>
      <c r="CK3737" s="504" t="s">
        <v>855</v>
      </c>
      <c r="CL3737" s="505"/>
      <c r="CM3737" s="504" t="s">
        <v>856</v>
      </c>
      <c r="CN3737" s="505"/>
      <c r="CO3737" s="504" t="s">
        <v>857</v>
      </c>
      <c r="CP3737" s="505"/>
      <c r="CQ3737" s="504" t="s">
        <v>858</v>
      </c>
      <c r="CR3737" s="505"/>
    </row>
    <row r="3738" spans="1:97" ht="43.5" customHeight="1" x14ac:dyDescent="0.2">
      <c r="C3738" s="1027"/>
      <c r="D3738" s="1028"/>
      <c r="E3738" s="1028"/>
      <c r="F3738" s="1028"/>
      <c r="G3738" s="1028"/>
      <c r="H3738" s="1028"/>
      <c r="I3738" s="1028"/>
      <c r="J3738" s="1028"/>
      <c r="K3738" s="1029"/>
      <c r="L3738" s="623"/>
      <c r="M3738" s="624"/>
      <c r="N3738" s="624"/>
      <c r="O3738" s="61" t="s">
        <v>81</v>
      </c>
      <c r="P3738" s="63" t="s">
        <v>82</v>
      </c>
      <c r="Q3738" s="63" t="s">
        <v>81</v>
      </c>
      <c r="R3738" s="63" t="s">
        <v>82</v>
      </c>
      <c r="S3738" s="63" t="s">
        <v>81</v>
      </c>
      <c r="T3738" s="63" t="s">
        <v>82</v>
      </c>
      <c r="U3738" s="63" t="s">
        <v>81</v>
      </c>
      <c r="V3738" s="63" t="s">
        <v>82</v>
      </c>
      <c r="W3738" s="63" t="s">
        <v>81</v>
      </c>
      <c r="X3738" s="63" t="s">
        <v>82</v>
      </c>
      <c r="Y3738" s="63" t="s">
        <v>81</v>
      </c>
      <c r="Z3738" s="63" t="s">
        <v>82</v>
      </c>
      <c r="AA3738" s="63" t="s">
        <v>81</v>
      </c>
      <c r="AB3738" s="63" t="s">
        <v>82</v>
      </c>
      <c r="AC3738" s="63" t="s">
        <v>81</v>
      </c>
      <c r="AD3738" s="63" t="s">
        <v>82</v>
      </c>
      <c r="AE3738" s="109"/>
      <c r="AG3738" s="229" t="s">
        <v>80</v>
      </c>
      <c r="AH3738" s="229" t="s">
        <v>2029</v>
      </c>
      <c r="AI3738" s="229" t="s">
        <v>2078</v>
      </c>
      <c r="AJ3738" s="229" t="s">
        <v>2077</v>
      </c>
      <c r="AK3738" s="229" t="s">
        <v>2100</v>
      </c>
      <c r="AL3738" s="229" t="s">
        <v>2029</v>
      </c>
      <c r="AM3738" s="229" t="s">
        <v>2078</v>
      </c>
      <c r="AN3738" s="229" t="s">
        <v>2077</v>
      </c>
      <c r="AO3738" s="229" t="s">
        <v>2101</v>
      </c>
      <c r="AP3738" s="229" t="s">
        <v>2029</v>
      </c>
      <c r="AQ3738" s="229" t="s">
        <v>2078</v>
      </c>
      <c r="AR3738" s="229" t="s">
        <v>2077</v>
      </c>
      <c r="AS3738" s="229" t="s">
        <v>2107</v>
      </c>
      <c r="AT3738" s="130">
        <f>L3739</f>
        <v>0</v>
      </c>
      <c r="AU3738" s="130">
        <f t="shared" ref="AU3738:BL3738" si="6355">M3739</f>
        <v>0</v>
      </c>
      <c r="AV3738" s="130">
        <f t="shared" si="6355"/>
        <v>0</v>
      </c>
      <c r="AW3738" s="130">
        <f t="shared" si="6355"/>
        <v>0</v>
      </c>
      <c r="AX3738" s="130">
        <f t="shared" si="6355"/>
        <v>0</v>
      </c>
      <c r="AY3738" s="130">
        <f t="shared" si="6355"/>
        <v>0</v>
      </c>
      <c r="AZ3738" s="130">
        <f t="shared" si="6355"/>
        <v>0</v>
      </c>
      <c r="BA3738" s="130">
        <f t="shared" si="6355"/>
        <v>0</v>
      </c>
      <c r="BB3738" s="130">
        <f t="shared" si="6355"/>
        <v>0</v>
      </c>
      <c r="BC3738" s="130">
        <f t="shared" si="6355"/>
        <v>0</v>
      </c>
      <c r="BD3738" s="130">
        <f t="shared" si="6355"/>
        <v>0</v>
      </c>
      <c r="BE3738" s="130">
        <f t="shared" si="6355"/>
        <v>0</v>
      </c>
      <c r="BF3738" s="130">
        <f t="shared" si="6355"/>
        <v>0</v>
      </c>
      <c r="BG3738" s="130">
        <f t="shared" si="6355"/>
        <v>0</v>
      </c>
      <c r="BH3738" s="130">
        <f t="shared" si="6355"/>
        <v>0</v>
      </c>
      <c r="BI3738" s="130">
        <f t="shared" si="6355"/>
        <v>0</v>
      </c>
      <c r="BJ3738" s="130">
        <f t="shared" si="6355"/>
        <v>0</v>
      </c>
      <c r="BK3738" s="130">
        <f t="shared" si="6355"/>
        <v>0</v>
      </c>
      <c r="BL3738" s="130">
        <f t="shared" si="6355"/>
        <v>0</v>
      </c>
      <c r="BN3738" s="330" t="s">
        <v>2240</v>
      </c>
      <c r="BO3738" s="330" t="s">
        <v>2239</v>
      </c>
      <c r="BP3738" s="330" t="s">
        <v>2241</v>
      </c>
      <c r="BQ3738" s="330" t="s">
        <v>2242</v>
      </c>
      <c r="BR3738" s="330" t="s">
        <v>2150</v>
      </c>
      <c r="BS3738" s="330" t="s">
        <v>2151</v>
      </c>
      <c r="BT3738" s="227"/>
      <c r="BU3738" s="227"/>
      <c r="CC3738" s="324" t="s">
        <v>81</v>
      </c>
      <c r="CD3738" s="322" t="s">
        <v>82</v>
      </c>
      <c r="CE3738" s="322" t="s">
        <v>81</v>
      </c>
      <c r="CF3738" s="322" t="s">
        <v>82</v>
      </c>
      <c r="CG3738" s="322" t="s">
        <v>81</v>
      </c>
      <c r="CH3738" s="322" t="s">
        <v>82</v>
      </c>
      <c r="CI3738" s="322" t="s">
        <v>81</v>
      </c>
      <c r="CJ3738" s="322" t="s">
        <v>82</v>
      </c>
      <c r="CK3738" s="322" t="s">
        <v>81</v>
      </c>
      <c r="CL3738" s="322" t="s">
        <v>82</v>
      </c>
      <c r="CM3738" s="322" t="s">
        <v>81</v>
      </c>
      <c r="CN3738" s="322" t="s">
        <v>82</v>
      </c>
      <c r="CO3738" s="322" t="s">
        <v>81</v>
      </c>
      <c r="CP3738" s="322" t="s">
        <v>82</v>
      </c>
      <c r="CQ3738" s="322" t="s">
        <v>81</v>
      </c>
      <c r="CR3738" s="322" t="s">
        <v>82</v>
      </c>
      <c r="CS3738" s="321" t="s">
        <v>2077</v>
      </c>
    </row>
    <row r="3739" spans="1:97" ht="36" customHeight="1" x14ac:dyDescent="0.25">
      <c r="C3739" s="18" t="s">
        <v>545</v>
      </c>
      <c r="D3739" s="555" t="s">
        <v>546</v>
      </c>
      <c r="E3739" s="556"/>
      <c r="F3739" s="556"/>
      <c r="G3739" s="556"/>
      <c r="H3739" s="556"/>
      <c r="I3739" s="556"/>
      <c r="J3739" s="556"/>
      <c r="K3739" s="557"/>
      <c r="L3739" s="323"/>
      <c r="M3739" s="323"/>
      <c r="N3739" s="323"/>
      <c r="O3739" s="17"/>
      <c r="P3739" s="17"/>
      <c r="Q3739" s="17"/>
      <c r="R3739" s="17"/>
      <c r="S3739" s="17"/>
      <c r="T3739" s="17"/>
      <c r="U3739" s="17"/>
      <c r="V3739" s="17"/>
      <c r="W3739" s="17"/>
      <c r="X3739" s="17"/>
      <c r="Y3739" s="17"/>
      <c r="Z3739" s="17"/>
      <c r="AA3739" s="17"/>
      <c r="AB3739" s="17"/>
      <c r="AC3739" s="17"/>
      <c r="AD3739" s="17"/>
      <c r="AE3739" s="109"/>
      <c r="AG3739" s="130">
        <f>L3739</f>
        <v>0</v>
      </c>
      <c r="AH3739" s="130">
        <f>COUNTIF(M3739:N3739,"NS")</f>
        <v>0</v>
      </c>
      <c r="AI3739" s="130">
        <f>SUM(M3739:N3739)</f>
        <v>0</v>
      </c>
      <c r="AJ3739" s="254">
        <f>IF($AG$3731=$AH$3731,0,IF(OR(
AND(AG3739=0,AH3739&gt;0),
AND(AG3739="ns",AI3739&gt;0),
AND(AG3739="ns",AH3739=0,AI3739=0)),1,
IF(OR(
AND(AG3739&gt;0,AH3739=2),
AND(AG3739="ns",AH3739=2),
AND(AG3739="ns",AI3739=0,AH3739&gt;0),
AG3739=AI3739),0,1)))</f>
        <v>0</v>
      </c>
      <c r="AK3739" s="130">
        <f>M3739</f>
        <v>0</v>
      </c>
      <c r="AL3739" s="130">
        <f>SUM(COUNTIF(O3739,"NS"),COUNTIF(Q3739,"ns"),COUNTIF(S3739,"ns"),COUNTIF(U3739,"NS"),COUNTIF(W3739,"NS"),COUNTIF(Y3739,"MS"),COUNTIF(AA3739,"NS"),COUNTIF(AC3739,"NS"))</f>
        <v>0</v>
      </c>
      <c r="AM3739" s="130">
        <f>SUM(O3739,Q3739,S3739,U3739,W3739,Y3739,AA3739,AC3739)</f>
        <v>0</v>
      </c>
      <c r="AN3739" s="130">
        <f>IF($AG$3731=$AH$3731,0,
IF(OR(
AND(AK3739=0,AL3739&gt;0),
AND(AK3739="NS",AM3739&gt;0),
AND(AK3739="NS",AM3739=0,AL3739=0)),1,
IF(OR(
AND(AL3739&gt;=2,AM3739&lt;AK3739),
AND(AK3739="NS",AM3739=0,AL3739&gt;0),
AK3739=AM3739),0,1)))</f>
        <v>0</v>
      </c>
      <c r="AO3739" s="130">
        <f>N3739</f>
        <v>0</v>
      </c>
      <c r="AP3739" s="130">
        <f>SUM(COUNTIF(P3739,"NS"),COUNTIF(R3739,"ns"),COUNTIF(T3739,"ns"),COUNTIF(V3739,"NS"),COUNTIF(X3739,"NS"),COUNTIF(Z3739,"MS"),COUNTIF(AB3739,"NS"),COUNTIF(AD3739,"NS"))</f>
        <v>0</v>
      </c>
      <c r="AQ3739" s="130">
        <f>SUM(P3739,R3739,T3739,V3739,X3739,Z3739,AB3739,AD3739)</f>
        <v>0</v>
      </c>
      <c r="AR3739" s="130">
        <f>IF($AG$3731=$AH$3731,0,
IF(OR(
AND(AO3739=0,AP3739&gt;0),
AND(AO3739="NS",AQ3739&gt;0),
AND(AO3739="NS",AQ3739=0,AP3739=0)),1,
IF(OR(
AND(AP3739&gt;=2,AQ3739&lt;AO3739),
AND(AO3739="NS",AQ3739=0,AP3739&gt;0),
AO3739=AQ3739),0,1)))</f>
        <v>0</v>
      </c>
      <c r="AS3739" s="229" t="s">
        <v>2029</v>
      </c>
      <c r="AT3739" s="130">
        <f>COUNTIF(L3740:L3744,"NS")</f>
        <v>0</v>
      </c>
      <c r="AU3739" s="130">
        <f t="shared" ref="AU3739:BL3739" si="6356">COUNTIF(M3740:M3744,"NS")</f>
        <v>0</v>
      </c>
      <c r="AV3739" s="130">
        <f t="shared" si="6356"/>
        <v>0</v>
      </c>
      <c r="AW3739" s="130">
        <f t="shared" si="6356"/>
        <v>0</v>
      </c>
      <c r="AX3739" s="130">
        <f t="shared" si="6356"/>
        <v>0</v>
      </c>
      <c r="AY3739" s="130">
        <f t="shared" si="6356"/>
        <v>0</v>
      </c>
      <c r="AZ3739" s="130">
        <f t="shared" si="6356"/>
        <v>0</v>
      </c>
      <c r="BA3739" s="130">
        <f t="shared" si="6356"/>
        <v>0</v>
      </c>
      <c r="BB3739" s="130">
        <f t="shared" si="6356"/>
        <v>0</v>
      </c>
      <c r="BC3739" s="130">
        <f t="shared" si="6356"/>
        <v>0</v>
      </c>
      <c r="BD3739" s="130">
        <f t="shared" si="6356"/>
        <v>0</v>
      </c>
      <c r="BE3739" s="130">
        <f t="shared" si="6356"/>
        <v>0</v>
      </c>
      <c r="BF3739" s="130">
        <f t="shared" si="6356"/>
        <v>0</v>
      </c>
      <c r="BG3739" s="130">
        <f t="shared" si="6356"/>
        <v>0</v>
      </c>
      <c r="BH3739" s="130">
        <f t="shared" si="6356"/>
        <v>0</v>
      </c>
      <c r="BI3739" s="130">
        <f t="shared" si="6356"/>
        <v>0</v>
      </c>
      <c r="BJ3739" s="130">
        <f t="shared" si="6356"/>
        <v>0</v>
      </c>
      <c r="BK3739" s="130">
        <f t="shared" si="6356"/>
        <v>0</v>
      </c>
      <c r="BL3739" s="130">
        <f t="shared" si="6356"/>
        <v>0</v>
      </c>
      <c r="BN3739" s="230" t="str">
        <f>R3721</f>
        <v/>
      </c>
      <c r="BO3739" s="230" t="str">
        <f>T3721</f>
        <v/>
      </c>
      <c r="BP3739" s="230">
        <f>M3739</f>
        <v>0</v>
      </c>
      <c r="BQ3739" s="230">
        <f>N3739</f>
        <v>0</v>
      </c>
      <c r="BR3739" s="320">
        <f>IF($AG$3731=$AH$3731,0,IF(AND(BN3739&lt;&gt;0,BP3739&gt;=BN3739),0,IF(AND(BN3739="NS",BP3739&gt;0),0,IF(AND(BN3739=0,BP3739=0),0,1))))</f>
        <v>0</v>
      </c>
      <c r="BS3739" s="436">
        <f t="shared" ref="BS3739:BS3744" si="6357">IF($AG$3731=$AH$3731,0,IF(AND(BO3739&lt;&gt;0,BQ3739&gt;=BO3739),0,IF(AND(BO3739="NS",BQ3739&gt;0),0,IF(AND(BO3739=0,BQ3739=0),0,1))))</f>
        <v>0</v>
      </c>
      <c r="BT3739" s="18" t="s">
        <v>545</v>
      </c>
      <c r="BU3739" s="555" t="s">
        <v>546</v>
      </c>
      <c r="BV3739" s="556"/>
      <c r="BW3739" s="556"/>
      <c r="BX3739" s="556"/>
      <c r="BY3739" s="556"/>
      <c r="BZ3739" s="556"/>
      <c r="CA3739" s="556"/>
      <c r="CB3739" s="557"/>
      <c r="CC3739" s="17">
        <f>IF($AG$3731=AH3731,0,IF(AND($BN3739&lt;&gt;0,O3739&lt;=$BN3739),0,IF(AND(O3739=0,$BN3739=0),0,1)))</f>
        <v>0</v>
      </c>
      <c r="CD3739" s="17">
        <f>IF($AG$3731=AI3731,0,IF(AND($BO3739&lt;&gt;0,P3739&lt;=$BO3739),0,IF(AND(P3739=0,$BO3739=0),0,1)))</f>
        <v>0</v>
      </c>
      <c r="CE3739" s="435">
        <f t="shared" ref="CE3739:CE3744" si="6358">IF($AG$3731=AJ3731,0,IF(AND($BN3739&lt;&gt;0,Q3739&lt;=$BN3739),0,IF(AND(Q3739=0,$BN3739=0),0,1)))</f>
        <v>0</v>
      </c>
      <c r="CF3739" s="435">
        <f t="shared" ref="CF3739:CF3744" si="6359">IF($AG$3731=AK3731,0,IF(AND($BO3739&lt;&gt;0,R3739&lt;=$BO3739),0,IF(AND(R3739=0,$BO3739=0),0,1)))</f>
        <v>0</v>
      </c>
      <c r="CG3739" s="435">
        <f t="shared" ref="CG3739:CG3744" si="6360">IF($AG$3731=AL3731,0,IF(AND($BN3739&lt;&gt;0,S3739&lt;=$BN3739),0,IF(AND(S3739=0,$BN3739=0),0,1)))</f>
        <v>0</v>
      </c>
      <c r="CH3739" s="435">
        <f t="shared" ref="CH3739:CH3744" si="6361">IF($AG$3731=AM3731,0,IF(AND($BO3739&lt;&gt;0,T3739&lt;=$BO3739),0,IF(AND(T3739=0,$BO3739=0),0,1)))</f>
        <v>0</v>
      </c>
      <c r="CI3739" s="435">
        <f t="shared" ref="CI3739:CI3744" si="6362">IF($AG$3731=AN3731,0,IF(AND($BN3739&lt;&gt;0,U3739&lt;=$BN3739),0,IF(AND(U3739=0,$BN3739=0),0,1)))</f>
        <v>0</v>
      </c>
      <c r="CJ3739" s="435">
        <f t="shared" ref="CJ3739:CJ3744" si="6363">IF($AG$3731=AO3731,0,IF(AND($BO3739&lt;&gt;0,V3739&lt;=$BO3739),0,IF(AND(V3739=0,$BO3739=0),0,1)))</f>
        <v>0</v>
      </c>
      <c r="CK3739" s="435">
        <f t="shared" ref="CK3739:CK3744" si="6364">IF($AG$3731=AP3731,0,IF(AND($BN3739&lt;&gt;0,W3739&lt;=$BN3739),0,IF(AND(W3739=0,$BN3739=0),0,1)))</f>
        <v>0</v>
      </c>
      <c r="CL3739" s="435">
        <f t="shared" ref="CL3739:CL3744" si="6365">IF($AG$3731=AQ3731,0,IF(AND($BO3739&lt;&gt;0,X3739&lt;=$BO3739),0,IF(AND(X3739=0,$BO3739=0),0,1)))</f>
        <v>0</v>
      </c>
      <c r="CM3739" s="435">
        <f t="shared" ref="CM3739:CM3744" si="6366">IF($AG$3731=AR3731,0,IF(AND($BN3739&lt;&gt;0,Y3739&lt;=$BN3739),0,IF(AND(Y3739=0,$BN3739=0),0,1)))</f>
        <v>0</v>
      </c>
      <c r="CN3739" s="435">
        <f t="shared" ref="CN3739:CN3744" si="6367">IF($AG$3731=AS3731,0,IF(AND($BO3739&lt;&gt;0,Z3739&lt;=$BO3739),0,IF(AND(Z3739=0,$BO3739=0),0,1)))</f>
        <v>0</v>
      </c>
      <c r="CO3739" s="435">
        <f t="shared" ref="CO3739:CO3744" si="6368">IF($AG$3731=AT3731,0,IF(AND($BN3739&lt;&gt;0,AA3739&lt;=$BN3739),0,IF(AND(AA3739=0,$BN3739=0),0,1)))</f>
        <v>0</v>
      </c>
      <c r="CP3739" s="435">
        <f t="shared" ref="CP3739:CP3744" si="6369">IF($AG$3731=AU3731,0,IF(AND($BO3739&lt;&gt;0,AB3739&lt;=$BO3739),0,IF(AND(AB3739=0,$BO3739=0),0,1)))</f>
        <v>0</v>
      </c>
      <c r="CQ3739" s="435">
        <f t="shared" ref="CQ3739:CQ3744" si="6370">IF($AG$3731=AV3731,0,IF(AND($BN3739&lt;&gt;0,AC3739&lt;=$BN3739),0,IF(AND(AC3739=0,$BN3739=0),0,1)))</f>
        <v>0</v>
      </c>
      <c r="CR3739" s="435">
        <f t="shared" ref="CR3739:CR3744" si="6371">IF($AG$3731=AW3731,0,IF(AND($BO3739&lt;&gt;0,AD3739&lt;=$BO3739),0,IF(AND(AD3739=0,$BO3739=0),0,1)))</f>
        <v>0</v>
      </c>
      <c r="CS3739" s="320">
        <f>SUM(CC3739:CR3739)</f>
        <v>0</v>
      </c>
    </row>
    <row r="3740" spans="1:97" ht="15" customHeight="1" x14ac:dyDescent="0.25">
      <c r="C3740" s="526" t="s">
        <v>554</v>
      </c>
      <c r="D3740" s="526"/>
      <c r="E3740" s="558" t="s">
        <v>549</v>
      </c>
      <c r="F3740" s="559"/>
      <c r="G3740" s="559"/>
      <c r="H3740" s="559"/>
      <c r="I3740" s="559"/>
      <c r="J3740" s="559"/>
      <c r="K3740" s="560"/>
      <c r="L3740" s="323"/>
      <c r="M3740" s="323"/>
      <c r="N3740" s="323"/>
      <c r="O3740" s="17"/>
      <c r="P3740" s="17"/>
      <c r="Q3740" s="17"/>
      <c r="R3740" s="17"/>
      <c r="S3740" s="17"/>
      <c r="T3740" s="17"/>
      <c r="U3740" s="17"/>
      <c r="V3740" s="17"/>
      <c r="W3740" s="17"/>
      <c r="X3740" s="17"/>
      <c r="Y3740" s="17"/>
      <c r="Z3740" s="17"/>
      <c r="AA3740" s="17"/>
      <c r="AB3740" s="17"/>
      <c r="AC3740" s="17"/>
      <c r="AD3740" s="17"/>
      <c r="AE3740" s="109"/>
      <c r="AG3740" s="130">
        <f t="shared" ref="AG3740:AG3744" si="6372">L3740</f>
        <v>0</v>
      </c>
      <c r="AH3740" s="130">
        <f t="shared" ref="AH3740:AH3744" si="6373">COUNTIF(M3740:N3740,"NS")</f>
        <v>0</v>
      </c>
      <c r="AI3740" s="130">
        <f t="shared" ref="AI3740:AI3744" si="6374">SUM(M3740:N3740)</f>
        <v>0</v>
      </c>
      <c r="AJ3740" s="254">
        <f t="shared" ref="AJ3740:AJ3744" si="6375">IF($AG$3731=$AH$3731,0,IF(OR(
AND(AG3740=0,AH3740&gt;0),
AND(AG3740="ns",AI3740&gt;0),
AND(AG3740="ns",AH3740=0,AI3740=0)),1,
IF(OR(
AND(AG3740&gt;0,AH3740=2),
AND(AG3740="ns",AH3740=2),
AND(AG3740="ns",AI3740=0,AH3740&gt;0),
AG3740=AI3740),0,1)))</f>
        <v>0</v>
      </c>
      <c r="AK3740" s="130">
        <f t="shared" ref="AK3740:AK3744" si="6376">M3740</f>
        <v>0</v>
      </c>
      <c r="AL3740" s="130">
        <f t="shared" ref="AL3740:AL3744" si="6377">SUM(COUNTIF(O3740,"NS"),COUNTIF(Q3740,"ns"),COUNTIF(S3740,"ns"),COUNTIF(U3740,"NS"),COUNTIF(W3740,"NS"),COUNTIF(Y3740,"MS"),COUNTIF(AA3740,"NS"),COUNTIF(AC3740,"NS"))</f>
        <v>0</v>
      </c>
      <c r="AM3740" s="130">
        <f t="shared" ref="AM3740:AM3744" si="6378">SUM(O3740,Q3740,S3740,U3740,W3740,Y3740,AA3740,AC3740)</f>
        <v>0</v>
      </c>
      <c r="AN3740" s="130">
        <f t="shared" ref="AN3740:AN3744" si="6379">IF($AG$3731=$AH$3731,0,
IF(OR(
AND(AK3740=0,AL3740&gt;0),
AND(AK3740="NS",AM3740&gt;0),
AND(AK3740="NS",AM3740=0,AL3740=0)),1,
IF(OR(
AND(AL3740&gt;=2,AM3740&lt;AK3740),
AND(AK3740="NS",AM3740=0,AL3740&gt;0),
AK3740=AM3740),0,1)))</f>
        <v>0</v>
      </c>
      <c r="AO3740" s="130">
        <f t="shared" ref="AO3740:AO3744" si="6380">N3740</f>
        <v>0</v>
      </c>
      <c r="AP3740" s="130">
        <f t="shared" ref="AP3740:AP3744" si="6381">SUM(COUNTIF(P3740,"NS"),COUNTIF(R3740,"ns"),COUNTIF(T3740,"ns"),COUNTIF(V3740,"NS"),COUNTIF(X3740,"NS"),COUNTIF(Z3740,"MS"),COUNTIF(AB3740,"NS"),COUNTIF(AD3740,"NS"))</f>
        <v>0</v>
      </c>
      <c r="AQ3740" s="130">
        <f t="shared" ref="AQ3740:AQ3744" si="6382">SUM(P3740,R3740,T3740,V3740,X3740,Z3740,AB3740,AD3740)</f>
        <v>0</v>
      </c>
      <c r="AR3740" s="130">
        <f t="shared" ref="AR3740:AR3744" si="6383">IF($AG$3731=$AH$3731,0,
IF(OR(
AND(AO3740=0,AP3740&gt;0),
AND(AO3740="NS",AQ3740&gt;0),
AND(AO3740="NS",AQ3740=0,AP3740=0)),1,
IF(OR(
AND(AP3740&gt;=2,AQ3740&lt;AO3740),
AND(AO3740="NS",AQ3740=0,AP3740&gt;0),
AO3740=AQ3740),0,1)))</f>
        <v>0</v>
      </c>
      <c r="AS3740" s="229" t="s">
        <v>2078</v>
      </c>
      <c r="AT3740" s="130">
        <f>SUM(L3740:L3744)</f>
        <v>0</v>
      </c>
      <c r="AU3740" s="130">
        <f t="shared" ref="AU3740:BL3740" si="6384">SUM(M3740:M3744)</f>
        <v>0</v>
      </c>
      <c r="AV3740" s="130">
        <f t="shared" si="6384"/>
        <v>0</v>
      </c>
      <c r="AW3740" s="130">
        <f t="shared" si="6384"/>
        <v>0</v>
      </c>
      <c r="AX3740" s="130">
        <f t="shared" si="6384"/>
        <v>0</v>
      </c>
      <c r="AY3740" s="130">
        <f t="shared" si="6384"/>
        <v>0</v>
      </c>
      <c r="AZ3740" s="130">
        <f t="shared" si="6384"/>
        <v>0</v>
      </c>
      <c r="BA3740" s="130">
        <f t="shared" si="6384"/>
        <v>0</v>
      </c>
      <c r="BB3740" s="130">
        <f t="shared" si="6384"/>
        <v>0</v>
      </c>
      <c r="BC3740" s="130">
        <f t="shared" si="6384"/>
        <v>0</v>
      </c>
      <c r="BD3740" s="130">
        <f t="shared" si="6384"/>
        <v>0</v>
      </c>
      <c r="BE3740" s="130">
        <f t="shared" si="6384"/>
        <v>0</v>
      </c>
      <c r="BF3740" s="130">
        <f t="shared" si="6384"/>
        <v>0</v>
      </c>
      <c r="BG3740" s="130">
        <f t="shared" si="6384"/>
        <v>0</v>
      </c>
      <c r="BH3740" s="130">
        <f t="shared" si="6384"/>
        <v>0</v>
      </c>
      <c r="BI3740" s="130">
        <f t="shared" si="6384"/>
        <v>0</v>
      </c>
      <c r="BJ3740" s="130">
        <f t="shared" si="6384"/>
        <v>0</v>
      </c>
      <c r="BK3740" s="130">
        <f t="shared" si="6384"/>
        <v>0</v>
      </c>
      <c r="BL3740" s="130">
        <f t="shared" si="6384"/>
        <v>0</v>
      </c>
      <c r="BN3740" s="230" t="str">
        <f t="shared" ref="BN3740:BN3744" si="6385">R3722</f>
        <v/>
      </c>
      <c r="BO3740" s="230" t="str">
        <f t="shared" ref="BO3740:BO3744" si="6386">T3722</f>
        <v/>
      </c>
      <c r="BP3740" s="230">
        <f t="shared" ref="BP3740:BP3744" si="6387">M3740</f>
        <v>0</v>
      </c>
      <c r="BQ3740" s="230">
        <f t="shared" ref="BQ3740:BQ3744" si="6388">N3740</f>
        <v>0</v>
      </c>
      <c r="BR3740" s="436">
        <f t="shared" ref="BR3740:BR3744" si="6389">IF($AG$3731=$AH$3731,0,IF(AND(BN3740&lt;&gt;0,BP3740&gt;=BN3740),0,IF(AND(BN3740="NS",BP3740&gt;0),0,IF(AND(BN3740=0,BP3740=0),0,1))))</f>
        <v>0</v>
      </c>
      <c r="BS3740" s="436">
        <f t="shared" si="6357"/>
        <v>0</v>
      </c>
      <c r="BT3740" s="526" t="s">
        <v>554</v>
      </c>
      <c r="BU3740" s="526"/>
      <c r="BV3740" s="558" t="s">
        <v>549</v>
      </c>
      <c r="BW3740" s="559"/>
      <c r="BX3740" s="559"/>
      <c r="BY3740" s="559"/>
      <c r="BZ3740" s="559"/>
      <c r="CA3740" s="559"/>
      <c r="CB3740" s="560"/>
      <c r="CC3740" s="435">
        <f t="shared" ref="CC3740:CC3744" si="6390">IF($AG$3731=AH3732,0,IF(AND($BN3740&lt;&gt;0,O3740&lt;=$BN3740),0,IF(AND(O3740=0,$BN3740=0),0,1)))</f>
        <v>0</v>
      </c>
      <c r="CD3740" s="435">
        <f t="shared" ref="CD3740:CD3744" si="6391">IF($AG$3731=AI3732,0,IF(AND($BO3740&lt;&gt;0,P3740&lt;=$BO3740),0,IF(AND(P3740=0,$BO3740=0),0,1)))</f>
        <v>0</v>
      </c>
      <c r="CE3740" s="435">
        <f t="shared" si="6358"/>
        <v>0</v>
      </c>
      <c r="CF3740" s="435">
        <f t="shared" si="6359"/>
        <v>0</v>
      </c>
      <c r="CG3740" s="435">
        <f t="shared" si="6360"/>
        <v>0</v>
      </c>
      <c r="CH3740" s="435">
        <f t="shared" si="6361"/>
        <v>0</v>
      </c>
      <c r="CI3740" s="435">
        <f t="shared" si="6362"/>
        <v>0</v>
      </c>
      <c r="CJ3740" s="435">
        <f t="shared" si="6363"/>
        <v>0</v>
      </c>
      <c r="CK3740" s="435">
        <f t="shared" si="6364"/>
        <v>0</v>
      </c>
      <c r="CL3740" s="435">
        <f t="shared" si="6365"/>
        <v>0</v>
      </c>
      <c r="CM3740" s="435">
        <f t="shared" si="6366"/>
        <v>0</v>
      </c>
      <c r="CN3740" s="435">
        <f t="shared" si="6367"/>
        <v>0</v>
      </c>
      <c r="CO3740" s="435">
        <f t="shared" si="6368"/>
        <v>0</v>
      </c>
      <c r="CP3740" s="435">
        <f t="shared" si="6369"/>
        <v>0</v>
      </c>
      <c r="CQ3740" s="435">
        <f t="shared" si="6370"/>
        <v>0</v>
      </c>
      <c r="CR3740" s="435">
        <f t="shared" si="6371"/>
        <v>0</v>
      </c>
      <c r="CS3740" s="320">
        <f t="shared" ref="CS3740:CS3744" si="6392">SUM(CC3740:CR3740)</f>
        <v>0</v>
      </c>
    </row>
    <row r="3741" spans="1:97" ht="36" customHeight="1" x14ac:dyDescent="0.25">
      <c r="C3741" s="526" t="s">
        <v>555</v>
      </c>
      <c r="D3741" s="526"/>
      <c r="E3741" s="558" t="s">
        <v>550</v>
      </c>
      <c r="F3741" s="559"/>
      <c r="G3741" s="559"/>
      <c r="H3741" s="559"/>
      <c r="I3741" s="559"/>
      <c r="J3741" s="559"/>
      <c r="K3741" s="560"/>
      <c r="L3741" s="323"/>
      <c r="M3741" s="323"/>
      <c r="N3741" s="323"/>
      <c r="O3741" s="17"/>
      <c r="P3741" s="17"/>
      <c r="Q3741" s="17"/>
      <c r="R3741" s="17"/>
      <c r="S3741" s="17"/>
      <c r="T3741" s="17"/>
      <c r="U3741" s="17"/>
      <c r="V3741" s="17"/>
      <c r="W3741" s="17"/>
      <c r="X3741" s="17"/>
      <c r="Y3741" s="17"/>
      <c r="Z3741" s="17"/>
      <c r="AA3741" s="17"/>
      <c r="AB3741" s="17"/>
      <c r="AC3741" s="17"/>
      <c r="AD3741" s="17"/>
      <c r="AE3741" s="109"/>
      <c r="AG3741" s="130">
        <f t="shared" si="6372"/>
        <v>0</v>
      </c>
      <c r="AH3741" s="130">
        <f t="shared" si="6373"/>
        <v>0</v>
      </c>
      <c r="AI3741" s="130">
        <f t="shared" si="6374"/>
        <v>0</v>
      </c>
      <c r="AJ3741" s="254">
        <f t="shared" si="6375"/>
        <v>0</v>
      </c>
      <c r="AK3741" s="130">
        <f t="shared" si="6376"/>
        <v>0</v>
      </c>
      <c r="AL3741" s="130">
        <f t="shared" si="6377"/>
        <v>0</v>
      </c>
      <c r="AM3741" s="130">
        <f t="shared" si="6378"/>
        <v>0</v>
      </c>
      <c r="AN3741" s="130">
        <f t="shared" si="6379"/>
        <v>0</v>
      </c>
      <c r="AO3741" s="130">
        <f t="shared" si="6380"/>
        <v>0</v>
      </c>
      <c r="AP3741" s="130">
        <f t="shared" si="6381"/>
        <v>0</v>
      </c>
      <c r="AQ3741" s="130">
        <f t="shared" si="6382"/>
        <v>0</v>
      </c>
      <c r="AR3741" s="130">
        <f t="shared" si="6383"/>
        <v>0</v>
      </c>
      <c r="AS3741" s="229" t="s">
        <v>2077</v>
      </c>
      <c r="AT3741" s="90">
        <f>IF($AG$3731=$AH$3731,0,IF(OR(
AND(AT3738=0,AT3739&gt;0),
AND(AT3738="NS",AT3740&gt;0),
AND(AT3738="NS",AT3740=0,AT3739=0)),1,
IF(OR(
AND(AT3739&gt;=2,AT3740&lt;AT3738),
AND(AT3738="NS",AT3740=0,AT3739&gt;0),AT3738=AT3740),0,1)))</f>
        <v>0</v>
      </c>
      <c r="AU3741" s="90">
        <f t="shared" ref="AU3741:BL3741" si="6393">IF($AG$3731=$AH$3731,0,IF(OR(
AND(AU3738=0,AU3739&gt;0),
AND(AU3738="NS",AU3740&gt;0),
AND(AU3738="NS",AU3740=0,AU3739=0)),1,
IF(OR(
AND(AU3739&gt;=2,AU3740&lt;AU3738),
AND(AU3738="NS",AU3740=0,AU3739&gt;0),AU3738=AU3740),0,1)))</f>
        <v>0</v>
      </c>
      <c r="AV3741" s="90">
        <f t="shared" si="6393"/>
        <v>0</v>
      </c>
      <c r="AW3741" s="90">
        <f t="shared" si="6393"/>
        <v>0</v>
      </c>
      <c r="AX3741" s="90">
        <f t="shared" si="6393"/>
        <v>0</v>
      </c>
      <c r="AY3741" s="90">
        <f t="shared" si="6393"/>
        <v>0</v>
      </c>
      <c r="AZ3741" s="90">
        <f t="shared" si="6393"/>
        <v>0</v>
      </c>
      <c r="BA3741" s="90">
        <f t="shared" si="6393"/>
        <v>0</v>
      </c>
      <c r="BB3741" s="90">
        <f t="shared" si="6393"/>
        <v>0</v>
      </c>
      <c r="BC3741" s="90">
        <f t="shared" si="6393"/>
        <v>0</v>
      </c>
      <c r="BD3741" s="90">
        <f t="shared" si="6393"/>
        <v>0</v>
      </c>
      <c r="BE3741" s="90">
        <f t="shared" si="6393"/>
        <v>0</v>
      </c>
      <c r="BF3741" s="90">
        <f t="shared" si="6393"/>
        <v>0</v>
      </c>
      <c r="BG3741" s="90">
        <f t="shared" si="6393"/>
        <v>0</v>
      </c>
      <c r="BH3741" s="90">
        <f t="shared" si="6393"/>
        <v>0</v>
      </c>
      <c r="BI3741" s="90">
        <f t="shared" si="6393"/>
        <v>0</v>
      </c>
      <c r="BJ3741" s="90">
        <f t="shared" si="6393"/>
        <v>0</v>
      </c>
      <c r="BK3741" s="90">
        <f t="shared" si="6393"/>
        <v>0</v>
      </c>
      <c r="BL3741" s="90">
        <f t="shared" si="6393"/>
        <v>0</v>
      </c>
      <c r="BN3741" s="230" t="str">
        <f t="shared" si="6385"/>
        <v/>
      </c>
      <c r="BO3741" s="230" t="str">
        <f t="shared" si="6386"/>
        <v/>
      </c>
      <c r="BP3741" s="230">
        <f t="shared" si="6387"/>
        <v>0</v>
      </c>
      <c r="BQ3741" s="230">
        <f t="shared" si="6388"/>
        <v>0</v>
      </c>
      <c r="BR3741" s="436">
        <f t="shared" si="6389"/>
        <v>0</v>
      </c>
      <c r="BS3741" s="436">
        <f t="shared" si="6357"/>
        <v>0</v>
      </c>
      <c r="BT3741" s="526" t="s">
        <v>555</v>
      </c>
      <c r="BU3741" s="526"/>
      <c r="BV3741" s="558" t="s">
        <v>550</v>
      </c>
      <c r="BW3741" s="559"/>
      <c r="BX3741" s="559"/>
      <c r="BY3741" s="559"/>
      <c r="BZ3741" s="559"/>
      <c r="CA3741" s="559"/>
      <c r="CB3741" s="560"/>
      <c r="CC3741" s="435">
        <f t="shared" si="6390"/>
        <v>0</v>
      </c>
      <c r="CD3741" s="435">
        <f t="shared" si="6391"/>
        <v>0</v>
      </c>
      <c r="CE3741" s="435">
        <f t="shared" si="6358"/>
        <v>0</v>
      </c>
      <c r="CF3741" s="435">
        <f t="shared" si="6359"/>
        <v>0</v>
      </c>
      <c r="CG3741" s="435">
        <f t="shared" si="6360"/>
        <v>0</v>
      </c>
      <c r="CH3741" s="435">
        <f t="shared" si="6361"/>
        <v>0</v>
      </c>
      <c r="CI3741" s="435">
        <f t="shared" si="6362"/>
        <v>0</v>
      </c>
      <c r="CJ3741" s="435">
        <f t="shared" si="6363"/>
        <v>0</v>
      </c>
      <c r="CK3741" s="435">
        <f t="shared" si="6364"/>
        <v>0</v>
      </c>
      <c r="CL3741" s="435">
        <f t="shared" si="6365"/>
        <v>0</v>
      </c>
      <c r="CM3741" s="435">
        <f t="shared" si="6366"/>
        <v>0</v>
      </c>
      <c r="CN3741" s="435">
        <f t="shared" si="6367"/>
        <v>0</v>
      </c>
      <c r="CO3741" s="435">
        <f t="shared" si="6368"/>
        <v>0</v>
      </c>
      <c r="CP3741" s="435">
        <f t="shared" si="6369"/>
        <v>0</v>
      </c>
      <c r="CQ3741" s="435">
        <f t="shared" si="6370"/>
        <v>0</v>
      </c>
      <c r="CR3741" s="435">
        <f t="shared" si="6371"/>
        <v>0</v>
      </c>
      <c r="CS3741" s="320">
        <f t="shared" si="6392"/>
        <v>0</v>
      </c>
    </row>
    <row r="3742" spans="1:97" ht="15" customHeight="1" x14ac:dyDescent="0.25">
      <c r="C3742" s="526" t="s">
        <v>556</v>
      </c>
      <c r="D3742" s="526"/>
      <c r="E3742" s="558" t="s">
        <v>564</v>
      </c>
      <c r="F3742" s="559"/>
      <c r="G3742" s="559"/>
      <c r="H3742" s="559"/>
      <c r="I3742" s="559"/>
      <c r="J3742" s="559"/>
      <c r="K3742" s="560"/>
      <c r="L3742" s="323"/>
      <c r="M3742" s="323"/>
      <c r="N3742" s="323"/>
      <c r="O3742" s="17"/>
      <c r="P3742" s="17"/>
      <c r="Q3742" s="17"/>
      <c r="R3742" s="17"/>
      <c r="S3742" s="17"/>
      <c r="T3742" s="17"/>
      <c r="U3742" s="17"/>
      <c r="V3742" s="17"/>
      <c r="W3742" s="17"/>
      <c r="X3742" s="17"/>
      <c r="Y3742" s="17"/>
      <c r="Z3742" s="17"/>
      <c r="AA3742" s="17"/>
      <c r="AB3742" s="17"/>
      <c r="AC3742" s="17"/>
      <c r="AD3742" s="17"/>
      <c r="AE3742" s="109"/>
      <c r="AG3742" s="130">
        <f t="shared" si="6372"/>
        <v>0</v>
      </c>
      <c r="AH3742" s="130">
        <f t="shared" si="6373"/>
        <v>0</v>
      </c>
      <c r="AI3742" s="130">
        <f t="shared" si="6374"/>
        <v>0</v>
      </c>
      <c r="AJ3742" s="254">
        <f t="shared" si="6375"/>
        <v>0</v>
      </c>
      <c r="AK3742" s="130">
        <f t="shared" si="6376"/>
        <v>0</v>
      </c>
      <c r="AL3742" s="130">
        <f t="shared" si="6377"/>
        <v>0</v>
      </c>
      <c r="AM3742" s="130">
        <f t="shared" si="6378"/>
        <v>0</v>
      </c>
      <c r="AN3742" s="130">
        <f t="shared" si="6379"/>
        <v>0</v>
      </c>
      <c r="AO3742" s="130">
        <f t="shared" si="6380"/>
        <v>0</v>
      </c>
      <c r="AP3742" s="130">
        <f t="shared" si="6381"/>
        <v>0</v>
      </c>
      <c r="AQ3742" s="130">
        <f t="shared" si="6382"/>
        <v>0</v>
      </c>
      <c r="AR3742" s="130">
        <f t="shared" si="6383"/>
        <v>0</v>
      </c>
      <c r="BL3742" s="90">
        <f>SUM(AT3741:BL3741)</f>
        <v>0</v>
      </c>
      <c r="BN3742" s="230" t="str">
        <f t="shared" si="6385"/>
        <v/>
      </c>
      <c r="BO3742" s="230" t="str">
        <f t="shared" si="6386"/>
        <v/>
      </c>
      <c r="BP3742" s="230">
        <f t="shared" si="6387"/>
        <v>0</v>
      </c>
      <c r="BQ3742" s="230">
        <f t="shared" si="6388"/>
        <v>0</v>
      </c>
      <c r="BR3742" s="436">
        <f t="shared" si="6389"/>
        <v>0</v>
      </c>
      <c r="BS3742" s="436">
        <f t="shared" si="6357"/>
        <v>0</v>
      </c>
      <c r="BT3742" s="526" t="s">
        <v>556</v>
      </c>
      <c r="BU3742" s="526"/>
      <c r="BV3742" s="558" t="s">
        <v>564</v>
      </c>
      <c r="BW3742" s="559"/>
      <c r="BX3742" s="559"/>
      <c r="BY3742" s="559"/>
      <c r="BZ3742" s="559"/>
      <c r="CA3742" s="559"/>
      <c r="CB3742" s="560"/>
      <c r="CC3742" s="435">
        <f t="shared" si="6390"/>
        <v>0</v>
      </c>
      <c r="CD3742" s="435">
        <f t="shared" si="6391"/>
        <v>0</v>
      </c>
      <c r="CE3742" s="435">
        <f t="shared" si="6358"/>
        <v>0</v>
      </c>
      <c r="CF3742" s="435">
        <f t="shared" si="6359"/>
        <v>0</v>
      </c>
      <c r="CG3742" s="435">
        <f t="shared" si="6360"/>
        <v>0</v>
      </c>
      <c r="CH3742" s="435">
        <f t="shared" si="6361"/>
        <v>0</v>
      </c>
      <c r="CI3742" s="435">
        <f t="shared" si="6362"/>
        <v>0</v>
      </c>
      <c r="CJ3742" s="435">
        <f t="shared" si="6363"/>
        <v>0</v>
      </c>
      <c r="CK3742" s="435">
        <f t="shared" si="6364"/>
        <v>0</v>
      </c>
      <c r="CL3742" s="435">
        <f t="shared" si="6365"/>
        <v>0</v>
      </c>
      <c r="CM3742" s="435">
        <f t="shared" si="6366"/>
        <v>0</v>
      </c>
      <c r="CN3742" s="435">
        <f t="shared" si="6367"/>
        <v>0</v>
      </c>
      <c r="CO3742" s="435">
        <f t="shared" si="6368"/>
        <v>0</v>
      </c>
      <c r="CP3742" s="435">
        <f t="shared" si="6369"/>
        <v>0</v>
      </c>
      <c r="CQ3742" s="435">
        <f t="shared" si="6370"/>
        <v>0</v>
      </c>
      <c r="CR3742" s="435">
        <f t="shared" si="6371"/>
        <v>0</v>
      </c>
      <c r="CS3742" s="320">
        <f t="shared" si="6392"/>
        <v>0</v>
      </c>
    </row>
    <row r="3743" spans="1:97" ht="15" customHeight="1" x14ac:dyDescent="0.25">
      <c r="C3743" s="526" t="s">
        <v>557</v>
      </c>
      <c r="D3743" s="526"/>
      <c r="E3743" s="558" t="s">
        <v>552</v>
      </c>
      <c r="F3743" s="559"/>
      <c r="G3743" s="559"/>
      <c r="H3743" s="559"/>
      <c r="I3743" s="559"/>
      <c r="J3743" s="559"/>
      <c r="K3743" s="560"/>
      <c r="L3743" s="323"/>
      <c r="M3743" s="323"/>
      <c r="N3743" s="323"/>
      <c r="O3743" s="17"/>
      <c r="P3743" s="17"/>
      <c r="Q3743" s="17"/>
      <c r="R3743" s="17"/>
      <c r="S3743" s="17"/>
      <c r="T3743" s="17"/>
      <c r="U3743" s="17"/>
      <c r="V3743" s="17"/>
      <c r="W3743" s="17"/>
      <c r="X3743" s="17"/>
      <c r="Y3743" s="17"/>
      <c r="Z3743" s="17"/>
      <c r="AA3743" s="17"/>
      <c r="AB3743" s="17"/>
      <c r="AC3743" s="17"/>
      <c r="AD3743" s="17"/>
      <c r="AE3743" s="109"/>
      <c r="AG3743" s="130">
        <f t="shared" si="6372"/>
        <v>0</v>
      </c>
      <c r="AH3743" s="130">
        <f t="shared" si="6373"/>
        <v>0</v>
      </c>
      <c r="AI3743" s="130">
        <f t="shared" si="6374"/>
        <v>0</v>
      </c>
      <c r="AJ3743" s="254">
        <f t="shared" si="6375"/>
        <v>0</v>
      </c>
      <c r="AK3743" s="130">
        <f t="shared" si="6376"/>
        <v>0</v>
      </c>
      <c r="AL3743" s="130">
        <f t="shared" si="6377"/>
        <v>0</v>
      </c>
      <c r="AM3743" s="130">
        <f t="shared" si="6378"/>
        <v>0</v>
      </c>
      <c r="AN3743" s="130">
        <f t="shared" si="6379"/>
        <v>0</v>
      </c>
      <c r="AO3743" s="130">
        <f t="shared" si="6380"/>
        <v>0</v>
      </c>
      <c r="AP3743" s="130">
        <f t="shared" si="6381"/>
        <v>0</v>
      </c>
      <c r="AQ3743" s="130">
        <f t="shared" si="6382"/>
        <v>0</v>
      </c>
      <c r="AR3743" s="130">
        <f t="shared" si="6383"/>
        <v>0</v>
      </c>
      <c r="BN3743" s="230" t="str">
        <f t="shared" si="6385"/>
        <v/>
      </c>
      <c r="BO3743" s="230" t="str">
        <f t="shared" si="6386"/>
        <v/>
      </c>
      <c r="BP3743" s="230">
        <f t="shared" si="6387"/>
        <v>0</v>
      </c>
      <c r="BQ3743" s="230">
        <f t="shared" si="6388"/>
        <v>0</v>
      </c>
      <c r="BR3743" s="436">
        <f t="shared" si="6389"/>
        <v>0</v>
      </c>
      <c r="BS3743" s="436">
        <f t="shared" si="6357"/>
        <v>0</v>
      </c>
      <c r="BT3743" s="526" t="s">
        <v>557</v>
      </c>
      <c r="BU3743" s="526"/>
      <c r="BV3743" s="558" t="s">
        <v>552</v>
      </c>
      <c r="BW3743" s="559"/>
      <c r="BX3743" s="559"/>
      <c r="BY3743" s="559"/>
      <c r="BZ3743" s="559"/>
      <c r="CA3743" s="559"/>
      <c r="CB3743" s="560"/>
      <c r="CC3743" s="435">
        <f t="shared" si="6390"/>
        <v>0</v>
      </c>
      <c r="CD3743" s="435">
        <f t="shared" si="6391"/>
        <v>0</v>
      </c>
      <c r="CE3743" s="435">
        <f t="shared" si="6358"/>
        <v>0</v>
      </c>
      <c r="CF3743" s="435">
        <f t="shared" si="6359"/>
        <v>0</v>
      </c>
      <c r="CG3743" s="435">
        <f t="shared" si="6360"/>
        <v>0</v>
      </c>
      <c r="CH3743" s="435">
        <f t="shared" si="6361"/>
        <v>0</v>
      </c>
      <c r="CI3743" s="435">
        <f t="shared" si="6362"/>
        <v>0</v>
      </c>
      <c r="CJ3743" s="435">
        <f t="shared" si="6363"/>
        <v>0</v>
      </c>
      <c r="CK3743" s="435">
        <f t="shared" si="6364"/>
        <v>0</v>
      </c>
      <c r="CL3743" s="435">
        <f t="shared" si="6365"/>
        <v>0</v>
      </c>
      <c r="CM3743" s="435">
        <f t="shared" si="6366"/>
        <v>0</v>
      </c>
      <c r="CN3743" s="435">
        <f t="shared" si="6367"/>
        <v>0</v>
      </c>
      <c r="CO3743" s="435">
        <f t="shared" si="6368"/>
        <v>0</v>
      </c>
      <c r="CP3743" s="435">
        <f t="shared" si="6369"/>
        <v>0</v>
      </c>
      <c r="CQ3743" s="435">
        <f t="shared" si="6370"/>
        <v>0</v>
      </c>
      <c r="CR3743" s="435">
        <f t="shared" si="6371"/>
        <v>0</v>
      </c>
      <c r="CS3743" s="320">
        <f t="shared" si="6392"/>
        <v>0</v>
      </c>
    </row>
    <row r="3744" spans="1:97" ht="48" customHeight="1" x14ac:dyDescent="0.25">
      <c r="C3744" s="526" t="s">
        <v>558</v>
      </c>
      <c r="D3744" s="526"/>
      <c r="E3744" s="558" t="s">
        <v>553</v>
      </c>
      <c r="F3744" s="559"/>
      <c r="G3744" s="559"/>
      <c r="H3744" s="559"/>
      <c r="I3744" s="559"/>
      <c r="J3744" s="559"/>
      <c r="K3744" s="560"/>
      <c r="L3744" s="323"/>
      <c r="M3744" s="323"/>
      <c r="N3744" s="323"/>
      <c r="O3744" s="17"/>
      <c r="P3744" s="17"/>
      <c r="Q3744" s="17"/>
      <c r="R3744" s="17"/>
      <c r="S3744" s="17"/>
      <c r="T3744" s="17"/>
      <c r="U3744" s="17"/>
      <c r="V3744" s="17"/>
      <c r="W3744" s="17"/>
      <c r="X3744" s="17"/>
      <c r="Y3744" s="17"/>
      <c r="Z3744" s="17"/>
      <c r="AA3744" s="17"/>
      <c r="AB3744" s="17"/>
      <c r="AC3744" s="17"/>
      <c r="AD3744" s="17"/>
      <c r="AE3744" s="109"/>
      <c r="AG3744" s="130">
        <f t="shared" si="6372"/>
        <v>0</v>
      </c>
      <c r="AH3744" s="130">
        <f t="shared" si="6373"/>
        <v>0</v>
      </c>
      <c r="AI3744" s="130">
        <f t="shared" si="6374"/>
        <v>0</v>
      </c>
      <c r="AJ3744" s="254">
        <f t="shared" si="6375"/>
        <v>0</v>
      </c>
      <c r="AK3744" s="130">
        <f t="shared" si="6376"/>
        <v>0</v>
      </c>
      <c r="AL3744" s="130">
        <f t="shared" si="6377"/>
        <v>0</v>
      </c>
      <c r="AM3744" s="130">
        <f t="shared" si="6378"/>
        <v>0</v>
      </c>
      <c r="AN3744" s="130">
        <f t="shared" si="6379"/>
        <v>0</v>
      </c>
      <c r="AO3744" s="130">
        <f t="shared" si="6380"/>
        <v>0</v>
      </c>
      <c r="AP3744" s="130">
        <f t="shared" si="6381"/>
        <v>0</v>
      </c>
      <c r="AQ3744" s="130">
        <f t="shared" si="6382"/>
        <v>0</v>
      </c>
      <c r="AR3744" s="130">
        <f t="shared" si="6383"/>
        <v>0</v>
      </c>
      <c r="BN3744" s="230" t="str">
        <f t="shared" si="6385"/>
        <v/>
      </c>
      <c r="BO3744" s="230" t="str">
        <f t="shared" si="6386"/>
        <v/>
      </c>
      <c r="BP3744" s="230">
        <f t="shared" si="6387"/>
        <v>0</v>
      </c>
      <c r="BQ3744" s="230">
        <f t="shared" si="6388"/>
        <v>0</v>
      </c>
      <c r="BR3744" s="436">
        <f t="shared" si="6389"/>
        <v>0</v>
      </c>
      <c r="BS3744" s="436">
        <f t="shared" si="6357"/>
        <v>0</v>
      </c>
      <c r="BT3744" s="526" t="s">
        <v>558</v>
      </c>
      <c r="BU3744" s="526"/>
      <c r="BV3744" s="558" t="s">
        <v>553</v>
      </c>
      <c r="BW3744" s="559"/>
      <c r="BX3744" s="559"/>
      <c r="BY3744" s="559"/>
      <c r="BZ3744" s="559"/>
      <c r="CA3744" s="559"/>
      <c r="CB3744" s="560"/>
      <c r="CC3744" s="435">
        <f t="shared" si="6390"/>
        <v>0</v>
      </c>
      <c r="CD3744" s="435">
        <f t="shared" si="6391"/>
        <v>0</v>
      </c>
      <c r="CE3744" s="435">
        <f t="shared" si="6358"/>
        <v>0</v>
      </c>
      <c r="CF3744" s="435">
        <f t="shared" si="6359"/>
        <v>0</v>
      </c>
      <c r="CG3744" s="435">
        <f t="shared" si="6360"/>
        <v>0</v>
      </c>
      <c r="CH3744" s="435">
        <f t="shared" si="6361"/>
        <v>0</v>
      </c>
      <c r="CI3744" s="435">
        <f t="shared" si="6362"/>
        <v>0</v>
      </c>
      <c r="CJ3744" s="435">
        <f t="shared" si="6363"/>
        <v>0</v>
      </c>
      <c r="CK3744" s="435">
        <f t="shared" si="6364"/>
        <v>0</v>
      </c>
      <c r="CL3744" s="435">
        <f t="shared" si="6365"/>
        <v>0</v>
      </c>
      <c r="CM3744" s="435">
        <f t="shared" si="6366"/>
        <v>0</v>
      </c>
      <c r="CN3744" s="435">
        <f t="shared" si="6367"/>
        <v>0</v>
      </c>
      <c r="CO3744" s="435">
        <f t="shared" si="6368"/>
        <v>0</v>
      </c>
      <c r="CP3744" s="435">
        <f t="shared" si="6369"/>
        <v>0</v>
      </c>
      <c r="CQ3744" s="435">
        <f t="shared" si="6370"/>
        <v>0</v>
      </c>
      <c r="CR3744" s="435">
        <f t="shared" si="6371"/>
        <v>0</v>
      </c>
      <c r="CS3744" s="320">
        <f t="shared" si="6392"/>
        <v>0</v>
      </c>
    </row>
    <row r="3745" spans="1:97" ht="15" customHeight="1" x14ac:dyDescent="0.2">
      <c r="B3745" s="540" t="str">
        <f>IF(AI3732=0,"","Error: Debe completar toda la información requerida.")</f>
        <v/>
      </c>
      <c r="C3745" s="540"/>
      <c r="D3745" s="540"/>
      <c r="E3745" s="540"/>
      <c r="F3745" s="540"/>
      <c r="G3745" s="540"/>
      <c r="H3745" s="540"/>
      <c r="I3745" s="540"/>
      <c r="J3745" s="540"/>
      <c r="K3745" s="540"/>
      <c r="L3745" s="540"/>
      <c r="M3745" s="540"/>
      <c r="N3745" s="540"/>
      <c r="O3745" s="540"/>
      <c r="P3745" s="540"/>
      <c r="Q3745" s="540"/>
      <c r="R3745" s="540"/>
      <c r="S3745" s="540"/>
      <c r="T3745" s="540"/>
      <c r="U3745" s="540"/>
      <c r="V3745" s="540"/>
      <c r="W3745" s="540"/>
      <c r="X3745" s="540"/>
      <c r="Y3745" s="540"/>
      <c r="Z3745" s="540"/>
      <c r="AA3745" s="540"/>
      <c r="AB3745" s="540"/>
      <c r="AC3745" s="540"/>
      <c r="AD3745" s="540"/>
      <c r="AE3745" s="109"/>
      <c r="AJ3745" s="90">
        <f>SUM(AJ3739:AJ3744)</f>
        <v>0</v>
      </c>
      <c r="AN3745" s="90">
        <f>SUM(AN3739:AN3744)</f>
        <v>0</v>
      </c>
      <c r="AR3745" s="90">
        <f>SUM(AR3739:AR3744)</f>
        <v>0</v>
      </c>
      <c r="AS3745" s="90">
        <f>SUM(AJ3745:AR3745)</f>
        <v>0</v>
      </c>
      <c r="BR3745" s="90">
        <f t="shared" ref="BR3745:BS3745" si="6394">SUM(BR3739:BR3744)</f>
        <v>0</v>
      </c>
      <c r="BS3745" s="90">
        <f t="shared" si="6394"/>
        <v>0</v>
      </c>
      <c r="CS3745" s="320">
        <f>SUM(CS3739:CS3744)</f>
        <v>0</v>
      </c>
    </row>
    <row r="3746" spans="1:97" ht="15" customHeight="1" x14ac:dyDescent="0.2">
      <c r="B3746" s="535" t="str">
        <f>IF(AND(AS3745=0,BL3742=0),"",IF(AND(AS3745&lt;&gt;0,BL3742=0)," Error: Verificar sumas por fila.",IF(AND(AS3745=0,BL3742&lt;&gt;0),"Error: Verificar sumas por columna.",IF(AND(AS3745&lt;&gt;0,BL3742&lt;&gt;0),"Error: Verificar sumas por fila y por columna"))))</f>
        <v/>
      </c>
      <c r="C3746" s="535"/>
      <c r="D3746" s="535"/>
      <c r="E3746" s="535"/>
      <c r="F3746" s="535"/>
      <c r="G3746" s="535"/>
      <c r="H3746" s="535"/>
      <c r="I3746" s="535"/>
      <c r="J3746" s="535"/>
      <c r="K3746" s="535"/>
      <c r="L3746" s="535"/>
      <c r="M3746" s="535"/>
      <c r="N3746" s="535"/>
      <c r="O3746" s="535"/>
      <c r="P3746" s="535"/>
      <c r="Q3746" s="535"/>
      <c r="R3746" s="535"/>
      <c r="S3746" s="535"/>
      <c r="T3746" s="535"/>
      <c r="U3746" s="535"/>
      <c r="V3746" s="535"/>
      <c r="W3746" s="535"/>
      <c r="X3746" s="535"/>
      <c r="Y3746" s="535"/>
      <c r="Z3746" s="535"/>
      <c r="AA3746" s="535"/>
      <c r="AB3746" s="535"/>
      <c r="AC3746" s="535"/>
      <c r="AD3746" s="535"/>
      <c r="AE3746" s="109"/>
      <c r="BS3746" s="90">
        <f>SUM(BR3745:BS3745)</f>
        <v>0</v>
      </c>
    </row>
    <row r="3747" spans="1:97" ht="15" customHeight="1" x14ac:dyDescent="0.2">
      <c r="B3747" s="535" t="str">
        <f>IF(AND(BS3746=0,CS3745=0),"","Error: Verificar la consistencia con la pregunta 88.")</f>
        <v/>
      </c>
      <c r="C3747" s="535"/>
      <c r="D3747" s="535"/>
      <c r="E3747" s="535"/>
      <c r="F3747" s="535"/>
      <c r="G3747" s="535"/>
      <c r="H3747" s="535"/>
      <c r="I3747" s="535"/>
      <c r="J3747" s="535"/>
      <c r="K3747" s="535"/>
      <c r="L3747" s="535"/>
      <c r="M3747" s="535"/>
      <c r="N3747" s="535"/>
      <c r="O3747" s="535"/>
      <c r="P3747" s="535"/>
      <c r="Q3747" s="535"/>
      <c r="R3747" s="535"/>
      <c r="S3747" s="535"/>
      <c r="T3747" s="535"/>
      <c r="U3747" s="535"/>
      <c r="V3747" s="535"/>
      <c r="W3747" s="535"/>
      <c r="X3747" s="535"/>
      <c r="Y3747" s="535"/>
      <c r="Z3747" s="535"/>
      <c r="AA3747" s="535"/>
      <c r="AB3747" s="535"/>
      <c r="AC3747" s="535"/>
      <c r="AD3747" s="535"/>
      <c r="AE3747" s="109"/>
    </row>
    <row r="3748" spans="1:97" ht="24" customHeight="1" x14ac:dyDescent="0.2">
      <c r="A3748" s="36" t="s">
        <v>1528</v>
      </c>
      <c r="B3748" s="636" t="s">
        <v>1972</v>
      </c>
      <c r="C3748" s="636"/>
      <c r="D3748" s="636"/>
      <c r="E3748" s="636"/>
      <c r="F3748" s="636"/>
      <c r="G3748" s="636"/>
      <c r="H3748" s="636"/>
      <c r="I3748" s="636"/>
      <c r="J3748" s="636"/>
      <c r="K3748" s="636"/>
      <c r="L3748" s="636"/>
      <c r="M3748" s="636"/>
      <c r="N3748" s="636"/>
      <c r="O3748" s="636"/>
      <c r="P3748" s="636"/>
      <c r="Q3748" s="636"/>
      <c r="R3748" s="636"/>
      <c r="S3748" s="636"/>
      <c r="T3748" s="636"/>
      <c r="U3748" s="636"/>
      <c r="V3748" s="636"/>
      <c r="W3748" s="636"/>
      <c r="X3748" s="636"/>
      <c r="Y3748" s="636"/>
      <c r="Z3748" s="636"/>
      <c r="AA3748" s="636"/>
      <c r="AB3748" s="636"/>
      <c r="AC3748" s="636"/>
      <c r="AD3748" s="636"/>
      <c r="AE3748" s="109"/>
      <c r="AG3748" s="90" t="s">
        <v>2032</v>
      </c>
      <c r="AH3748" s="90" t="s">
        <v>2072</v>
      </c>
      <c r="AI3748" s="90" t="s">
        <v>2073</v>
      </c>
      <c r="AJ3748" s="90" t="s">
        <v>2045</v>
      </c>
      <c r="AK3748" s="90" t="s">
        <v>2074</v>
      </c>
      <c r="AL3748" s="90" t="s">
        <v>2075</v>
      </c>
    </row>
    <row r="3749" spans="1:97" ht="36" customHeight="1" x14ac:dyDescent="0.2">
      <c r="C3749" s="674" t="s">
        <v>1973</v>
      </c>
      <c r="D3749" s="674"/>
      <c r="E3749" s="674"/>
      <c r="F3749" s="674"/>
      <c r="G3749" s="674"/>
      <c r="H3749" s="674"/>
      <c r="I3749" s="674"/>
      <c r="J3749" s="674"/>
      <c r="K3749" s="674"/>
      <c r="L3749" s="674"/>
      <c r="M3749" s="674"/>
      <c r="N3749" s="674"/>
      <c r="O3749" s="674"/>
      <c r="P3749" s="674"/>
      <c r="Q3749" s="674"/>
      <c r="R3749" s="674"/>
      <c r="S3749" s="674"/>
      <c r="T3749" s="674"/>
      <c r="U3749" s="674"/>
      <c r="V3749" s="674"/>
      <c r="W3749" s="674"/>
      <c r="X3749" s="674"/>
      <c r="Y3749" s="674"/>
      <c r="Z3749" s="674"/>
      <c r="AA3749" s="674"/>
      <c r="AB3749" s="674"/>
      <c r="AC3749" s="674"/>
      <c r="AD3749" s="674"/>
      <c r="AE3749" s="109"/>
      <c r="AG3749" s="90">
        <f>COUNTBLANK(P3755:AD3760)</f>
        <v>90</v>
      </c>
      <c r="AH3749" s="90">
        <v>90</v>
      </c>
      <c r="AI3749" s="90">
        <v>72</v>
      </c>
      <c r="AJ3749" s="90">
        <f>COUNTBLANK(P3755:AD3755)</f>
        <v>15</v>
      </c>
      <c r="AK3749" s="90">
        <v>15</v>
      </c>
      <c r="AL3749" s="90">
        <v>12</v>
      </c>
    </row>
    <row r="3750" spans="1:97" ht="23.25" customHeight="1" x14ac:dyDescent="0.2">
      <c r="C3750" s="620" t="s">
        <v>1986</v>
      </c>
      <c r="D3750" s="620"/>
      <c r="E3750" s="620"/>
      <c r="F3750" s="620"/>
      <c r="G3750" s="620"/>
      <c r="H3750" s="620"/>
      <c r="I3750" s="620"/>
      <c r="J3750" s="620"/>
      <c r="K3750" s="620"/>
      <c r="L3750" s="620"/>
      <c r="M3750" s="620"/>
      <c r="N3750" s="620"/>
      <c r="O3750" s="620"/>
      <c r="P3750" s="620"/>
      <c r="Q3750" s="620"/>
      <c r="R3750" s="620"/>
      <c r="S3750" s="620"/>
      <c r="T3750" s="620"/>
      <c r="U3750" s="620"/>
      <c r="V3750" s="620"/>
      <c r="W3750" s="620"/>
      <c r="X3750" s="620"/>
      <c r="Y3750" s="620"/>
      <c r="Z3750" s="620"/>
      <c r="AA3750" s="620"/>
      <c r="AB3750" s="620"/>
      <c r="AC3750" s="620"/>
      <c r="AD3750" s="620"/>
      <c r="AE3750" s="109"/>
      <c r="AG3750" s="90" t="s">
        <v>2035</v>
      </c>
      <c r="AI3750" s="90">
        <f>IF(OR(AG3749=AH3749,AG3749=AI3749),0,1)</f>
        <v>0</v>
      </c>
    </row>
    <row r="3751" spans="1:97" ht="24" customHeight="1" x14ac:dyDescent="0.2">
      <c r="C3751" s="619" t="s">
        <v>1338</v>
      </c>
      <c r="D3751" s="619"/>
      <c r="E3751" s="619"/>
      <c r="F3751" s="619"/>
      <c r="G3751" s="619"/>
      <c r="H3751" s="619"/>
      <c r="I3751" s="619"/>
      <c r="J3751" s="619"/>
      <c r="K3751" s="619"/>
      <c r="L3751" s="619"/>
      <c r="M3751" s="619"/>
      <c r="N3751" s="619"/>
      <c r="O3751" s="619"/>
      <c r="P3751" s="619"/>
      <c r="Q3751" s="619"/>
      <c r="R3751" s="619"/>
      <c r="S3751" s="619"/>
      <c r="T3751" s="619"/>
      <c r="U3751" s="619"/>
      <c r="V3751" s="619"/>
      <c r="W3751" s="619"/>
      <c r="X3751" s="619"/>
      <c r="Y3751" s="619"/>
      <c r="Z3751" s="619"/>
      <c r="AA3751" s="619"/>
      <c r="AB3751" s="619"/>
      <c r="AC3751" s="619"/>
      <c r="AD3751" s="619"/>
      <c r="AE3751" s="109"/>
    </row>
    <row r="3752" spans="1:97" ht="15" customHeight="1" x14ac:dyDescent="0.2">
      <c r="AE3752" s="109"/>
    </row>
    <row r="3753" spans="1:97" ht="24" customHeight="1" x14ac:dyDescent="0.2">
      <c r="C3753" s="803" t="s">
        <v>1337</v>
      </c>
      <c r="D3753" s="804"/>
      <c r="E3753" s="804"/>
      <c r="F3753" s="804"/>
      <c r="G3753" s="804"/>
      <c r="H3753" s="804"/>
      <c r="I3753" s="804"/>
      <c r="J3753" s="804"/>
      <c r="K3753" s="804"/>
      <c r="L3753" s="804"/>
      <c r="M3753" s="804"/>
      <c r="N3753" s="804"/>
      <c r="O3753" s="805"/>
      <c r="P3753" s="953" t="s">
        <v>1229</v>
      </c>
      <c r="Q3753" s="954"/>
      <c r="R3753" s="954"/>
      <c r="S3753" s="954"/>
      <c r="T3753" s="954"/>
      <c r="U3753" s="954"/>
      <c r="V3753" s="954"/>
      <c r="W3753" s="954"/>
      <c r="X3753" s="954"/>
      <c r="Y3753" s="954"/>
      <c r="Z3753" s="954"/>
      <c r="AA3753" s="954"/>
      <c r="AB3753" s="954"/>
      <c r="AC3753" s="954"/>
      <c r="AD3753" s="955"/>
      <c r="AE3753" s="109"/>
    </row>
    <row r="3754" spans="1:97" ht="15" customHeight="1" x14ac:dyDescent="0.2">
      <c r="C3754" s="809"/>
      <c r="D3754" s="810"/>
      <c r="E3754" s="810"/>
      <c r="F3754" s="810"/>
      <c r="G3754" s="810"/>
      <c r="H3754" s="810"/>
      <c r="I3754" s="810"/>
      <c r="J3754" s="810"/>
      <c r="K3754" s="810"/>
      <c r="L3754" s="810"/>
      <c r="M3754" s="810"/>
      <c r="N3754" s="810"/>
      <c r="O3754" s="811"/>
      <c r="P3754" s="1034" t="s">
        <v>80</v>
      </c>
      <c r="Q3754" s="1034"/>
      <c r="R3754" s="1034"/>
      <c r="S3754" s="1034"/>
      <c r="T3754" s="1034"/>
      <c r="U3754" s="1035" t="s">
        <v>81</v>
      </c>
      <c r="V3754" s="1035"/>
      <c r="W3754" s="1035"/>
      <c r="X3754" s="1035"/>
      <c r="Y3754" s="1035"/>
      <c r="Z3754" s="1035" t="s">
        <v>82</v>
      </c>
      <c r="AA3754" s="1035"/>
      <c r="AB3754" s="1035"/>
      <c r="AC3754" s="1035"/>
      <c r="AD3754" s="1035"/>
      <c r="AE3754" s="109"/>
      <c r="AG3754" s="229" t="s">
        <v>80</v>
      </c>
      <c r="AH3754" s="229" t="s">
        <v>2029</v>
      </c>
      <c r="AI3754" s="229" t="s">
        <v>2078</v>
      </c>
      <c r="AJ3754" s="229" t="s">
        <v>2077</v>
      </c>
      <c r="AK3754" s="229" t="s">
        <v>2107</v>
      </c>
      <c r="AL3754" s="245">
        <f>P3755</f>
        <v>0</v>
      </c>
      <c r="AM3754" s="245">
        <f>U3755</f>
        <v>0</v>
      </c>
      <c r="AN3754" s="245">
        <f>Z3755</f>
        <v>0</v>
      </c>
      <c r="AP3754" s="231" t="s">
        <v>2240</v>
      </c>
      <c r="AQ3754" s="231" t="s">
        <v>2239</v>
      </c>
      <c r="AR3754" s="231" t="s">
        <v>2241</v>
      </c>
      <c r="AS3754" s="231" t="s">
        <v>2242</v>
      </c>
      <c r="AT3754" s="231" t="s">
        <v>2150</v>
      </c>
      <c r="AU3754" s="231" t="s">
        <v>2151</v>
      </c>
    </row>
    <row r="3755" spans="1:97" ht="30" customHeight="1" x14ac:dyDescent="0.25">
      <c r="C3755" s="16" t="s">
        <v>545</v>
      </c>
      <c r="D3755" s="555" t="s">
        <v>546</v>
      </c>
      <c r="E3755" s="556"/>
      <c r="F3755" s="556"/>
      <c r="G3755" s="556"/>
      <c r="H3755" s="556"/>
      <c r="I3755" s="556"/>
      <c r="J3755" s="556"/>
      <c r="K3755" s="556"/>
      <c r="L3755" s="556"/>
      <c r="M3755" s="556"/>
      <c r="N3755" s="556"/>
      <c r="O3755" s="557"/>
      <c r="P3755" s="1031"/>
      <c r="Q3755" s="1032"/>
      <c r="R3755" s="1032"/>
      <c r="S3755" s="1032"/>
      <c r="T3755" s="1033"/>
      <c r="U3755" s="1031"/>
      <c r="V3755" s="1032"/>
      <c r="W3755" s="1032"/>
      <c r="X3755" s="1032"/>
      <c r="Y3755" s="1033"/>
      <c r="Z3755" s="1031"/>
      <c r="AA3755" s="1032"/>
      <c r="AB3755" s="1032"/>
      <c r="AC3755" s="1032"/>
      <c r="AD3755" s="1033"/>
      <c r="AE3755" s="109"/>
      <c r="AG3755" s="245">
        <f>P3755</f>
        <v>0</v>
      </c>
      <c r="AH3755" s="130">
        <f>COUNTIF(U3755:AD3755,"NS")</f>
        <v>0</v>
      </c>
      <c r="AI3755" s="245">
        <f>SUM(U3755:AD3755)</f>
        <v>0</v>
      </c>
      <c r="AJ3755" s="254">
        <f>IF($AG$3749=$AH$3749,0,IF(OR(
AND(AG3755=0,AH3755&gt;0),
AND(AG3755="ns",AI3755&gt;0),
AND(AG3755="ns",AH3755=0,AI3755=0)),1,
IF(OR(
AND(AG3755&gt;0,AH3755=2),
AND(AG3755="ns",AH3755=2),
AND(AG3755="ns",AI3755=0,AH3755&gt;0),
AG3755=AI3755),0,1)))</f>
        <v>0</v>
      </c>
      <c r="AK3755" s="229" t="s">
        <v>2029</v>
      </c>
      <c r="AL3755" s="130">
        <f>COUNTIF(P3756:T3760,"NS")</f>
        <v>0</v>
      </c>
      <c r="AM3755" s="130">
        <f>COUNTIF(U3756:Y3760,"NS")</f>
        <v>0</v>
      </c>
      <c r="AN3755" s="130">
        <f>COUNTIF(Z3756:AD3760,"NS")</f>
        <v>0</v>
      </c>
      <c r="AP3755" s="230" t="str">
        <f t="shared" ref="AP3755:AP3760" si="6395">R3721</f>
        <v/>
      </c>
      <c r="AQ3755" s="230" t="str">
        <f>T3721</f>
        <v/>
      </c>
      <c r="AR3755" s="331">
        <f>U3755</f>
        <v>0</v>
      </c>
      <c r="AS3755" s="331">
        <f>Z3755</f>
        <v>0</v>
      </c>
      <c r="AT3755" s="320">
        <f>IF($AG$3749=$AH$3749,0,IF(AND(AP3755&lt;&gt;0,AR3755&lt;=AP3755,AR3755&lt;&gt;0),0,IF(AND(AP3755&gt;0,AR3755="NS"),0,IF(AND(AP3755=0,AR3755=0),0,1))))</f>
        <v>0</v>
      </c>
      <c r="AU3755" s="365">
        <f>IF($AG$3749=$AH$3749,0,IF(AND(AQ3755&lt;&gt;0,AS3755&lt;=AQ3755,AS3755&lt;&gt;0),0,IF(AND(AQ3755&gt;0,AS3755="NS"),0,IF(AND(AQ3755=0,AS3755=0),0,1))))</f>
        <v>0</v>
      </c>
    </row>
    <row r="3756" spans="1:97" ht="15" customHeight="1" x14ac:dyDescent="0.25">
      <c r="C3756" s="1030" t="s">
        <v>554</v>
      </c>
      <c r="D3756" s="1030"/>
      <c r="E3756" s="555" t="s">
        <v>549</v>
      </c>
      <c r="F3756" s="556"/>
      <c r="G3756" s="556"/>
      <c r="H3756" s="556"/>
      <c r="I3756" s="556"/>
      <c r="J3756" s="556"/>
      <c r="K3756" s="556"/>
      <c r="L3756" s="556"/>
      <c r="M3756" s="556"/>
      <c r="N3756" s="556"/>
      <c r="O3756" s="557"/>
      <c r="P3756" s="1031"/>
      <c r="Q3756" s="1032"/>
      <c r="R3756" s="1032"/>
      <c r="S3756" s="1032"/>
      <c r="T3756" s="1033"/>
      <c r="U3756" s="1031"/>
      <c r="V3756" s="1032"/>
      <c r="W3756" s="1032"/>
      <c r="X3756" s="1032"/>
      <c r="Y3756" s="1033"/>
      <c r="Z3756" s="1031"/>
      <c r="AA3756" s="1032"/>
      <c r="AB3756" s="1032"/>
      <c r="AC3756" s="1032"/>
      <c r="AD3756" s="1033"/>
      <c r="AE3756" s="109"/>
      <c r="AG3756" s="245">
        <f t="shared" ref="AG3756:AG3760" si="6396">P3756</f>
        <v>0</v>
      </c>
      <c r="AH3756" s="130">
        <f t="shared" ref="AH3756:AH3760" si="6397">COUNTIF(U3756:AD3756,"NS")</f>
        <v>0</v>
      </c>
      <c r="AI3756" s="245">
        <f t="shared" ref="AI3756:AI3760" si="6398">SUM(U3756:AD3756)</f>
        <v>0</v>
      </c>
      <c r="AJ3756" s="254">
        <f t="shared" ref="AJ3756:AJ3760" si="6399">IF($AG$3749=$AH$3749,0,IF(OR(
AND(AG3756=0,AH3756&gt;0),
AND(AG3756="ns",AI3756&gt;0),
AND(AG3756="ns",AH3756=0,AI3756=0)),1,
IF(OR(
AND(AG3756&gt;0,AH3756=2),
AND(AG3756="ns",AH3756=2),
AND(AG3756="ns",AI3756=0,AH3756&gt;0),
AG3756=AI3756),0,1)))</f>
        <v>0</v>
      </c>
      <c r="AK3756" s="229" t="s">
        <v>2078</v>
      </c>
      <c r="AL3756" s="245">
        <f>SUM(P3756:T3760)</f>
        <v>0</v>
      </c>
      <c r="AM3756" s="245">
        <f>SUM(U3756:Y3760)</f>
        <v>0</v>
      </c>
      <c r="AN3756" s="245">
        <f>SUM(Z3756:AD3760)</f>
        <v>0</v>
      </c>
      <c r="AP3756" s="230" t="str">
        <f>R3722</f>
        <v/>
      </c>
      <c r="AQ3756" s="230" t="str">
        <f t="shared" ref="AQ3756:AQ3760" si="6400">T3722</f>
        <v/>
      </c>
      <c r="AR3756" s="331">
        <f t="shared" ref="AR3756:AR3760" si="6401">U3756</f>
        <v>0</v>
      </c>
      <c r="AS3756" s="331">
        <f t="shared" ref="AS3756:AS3760" si="6402">Z3756</f>
        <v>0</v>
      </c>
      <c r="AT3756" s="365">
        <f t="shared" ref="AT3756:AT3760" si="6403">IF($AG$3749=$AH$3749,0,IF(AND(AP3756&lt;&gt;0,AR3756&lt;=AP3756,AR3756&lt;&gt;0),0,IF(AND(AP3756&gt;0,AR3756="NS"),0,IF(AND(AP3756=0,AR3756=0),0,1))))</f>
        <v>0</v>
      </c>
      <c r="AU3756" s="365">
        <f t="shared" ref="AU3756:AU3760" si="6404">IF($AG$3749=$AH$3749,0,IF(AND(AQ3756&lt;&gt;0,AS3756&lt;=AQ3756,AS3756&lt;&gt;0),0,IF(AND(AQ3756&gt;0,AS3756="NS"),0,IF(AND(AQ3756=0,AS3756=0),0,1))))</f>
        <v>0</v>
      </c>
    </row>
    <row r="3757" spans="1:97" ht="24" customHeight="1" x14ac:dyDescent="0.25">
      <c r="C3757" s="1030" t="s">
        <v>555</v>
      </c>
      <c r="D3757" s="1030"/>
      <c r="E3757" s="555" t="s">
        <v>550</v>
      </c>
      <c r="F3757" s="556"/>
      <c r="G3757" s="556"/>
      <c r="H3757" s="556"/>
      <c r="I3757" s="556"/>
      <c r="J3757" s="556"/>
      <c r="K3757" s="556"/>
      <c r="L3757" s="556"/>
      <c r="M3757" s="556"/>
      <c r="N3757" s="556"/>
      <c r="O3757" s="557"/>
      <c r="P3757" s="1031"/>
      <c r="Q3757" s="1032"/>
      <c r="R3757" s="1032"/>
      <c r="S3757" s="1032"/>
      <c r="T3757" s="1033"/>
      <c r="U3757" s="1031"/>
      <c r="V3757" s="1032"/>
      <c r="W3757" s="1032"/>
      <c r="X3757" s="1032"/>
      <c r="Y3757" s="1033"/>
      <c r="Z3757" s="1031"/>
      <c r="AA3757" s="1032"/>
      <c r="AB3757" s="1032"/>
      <c r="AC3757" s="1032"/>
      <c r="AD3757" s="1033"/>
      <c r="AE3757" s="109"/>
      <c r="AG3757" s="245">
        <f t="shared" si="6396"/>
        <v>0</v>
      </c>
      <c r="AH3757" s="130">
        <f t="shared" si="6397"/>
        <v>0</v>
      </c>
      <c r="AI3757" s="245">
        <f t="shared" si="6398"/>
        <v>0</v>
      </c>
      <c r="AJ3757" s="254">
        <f t="shared" si="6399"/>
        <v>0</v>
      </c>
      <c r="AK3757" s="229" t="s">
        <v>2077</v>
      </c>
      <c r="AL3757" s="90">
        <f>IF($AG$3749=$AH$3749,0,IF(OR(
AND(AL3754=0,AL3755&gt;0),
AND(AL3754="NS",AL3756&gt;0),
AND(AL3754="NS",AL3756=0,AL3755=0)),1,
IF(OR(
AND(AL3755&gt;=2,AL3756&lt;AL3754),
AND(AL3754="NS",AL3756=0,AL3755&gt;0),AL3754=AL3756),0,1)))</f>
        <v>0</v>
      </c>
      <c r="AM3757" s="90">
        <f t="shared" ref="AM3757:AN3757" si="6405">IF($AG$3749=$AH$3749,0,IF(OR(
AND(AM3754=0,AM3755&gt;0),
AND(AM3754="NS",AM3756&gt;0),
AND(AM3754="NS",AM3756=0,AM3755=0)),1,
IF(OR(
AND(AM3755&gt;=2,AM3756&lt;AM3754),
AND(AM3754="NS",AM3756=0,AM3755&gt;0),AM3754=AM3756),0,1)))</f>
        <v>0</v>
      </c>
      <c r="AN3757" s="90">
        <f t="shared" si="6405"/>
        <v>0</v>
      </c>
      <c r="AP3757" s="230" t="str">
        <f t="shared" si="6395"/>
        <v/>
      </c>
      <c r="AQ3757" s="230" t="str">
        <f t="shared" si="6400"/>
        <v/>
      </c>
      <c r="AR3757" s="331">
        <f t="shared" si="6401"/>
        <v>0</v>
      </c>
      <c r="AS3757" s="331">
        <f t="shared" si="6402"/>
        <v>0</v>
      </c>
      <c r="AT3757" s="365">
        <f t="shared" si="6403"/>
        <v>0</v>
      </c>
      <c r="AU3757" s="365">
        <f t="shared" si="6404"/>
        <v>0</v>
      </c>
    </row>
    <row r="3758" spans="1:97" ht="15" customHeight="1" x14ac:dyDescent="0.25">
      <c r="C3758" s="1030" t="s">
        <v>556</v>
      </c>
      <c r="D3758" s="1030"/>
      <c r="E3758" s="555" t="s">
        <v>564</v>
      </c>
      <c r="F3758" s="556"/>
      <c r="G3758" s="556"/>
      <c r="H3758" s="556"/>
      <c r="I3758" s="556"/>
      <c r="J3758" s="556"/>
      <c r="K3758" s="556"/>
      <c r="L3758" s="556"/>
      <c r="M3758" s="556"/>
      <c r="N3758" s="556"/>
      <c r="O3758" s="557"/>
      <c r="P3758" s="1031"/>
      <c r="Q3758" s="1032"/>
      <c r="R3758" s="1032"/>
      <c r="S3758" s="1032"/>
      <c r="T3758" s="1033"/>
      <c r="U3758" s="1031"/>
      <c r="V3758" s="1032"/>
      <c r="W3758" s="1032"/>
      <c r="X3758" s="1032"/>
      <c r="Y3758" s="1033"/>
      <c r="Z3758" s="1031"/>
      <c r="AA3758" s="1032"/>
      <c r="AB3758" s="1032"/>
      <c r="AC3758" s="1032"/>
      <c r="AD3758" s="1033"/>
      <c r="AE3758" s="109"/>
      <c r="AG3758" s="245">
        <f t="shared" si="6396"/>
        <v>0</v>
      </c>
      <c r="AH3758" s="130">
        <f t="shared" si="6397"/>
        <v>0</v>
      </c>
      <c r="AI3758" s="245">
        <f t="shared" si="6398"/>
        <v>0</v>
      </c>
      <c r="AJ3758" s="254">
        <f t="shared" si="6399"/>
        <v>0</v>
      </c>
      <c r="AN3758" s="90">
        <f>SUM(AL3757:AN3757)</f>
        <v>0</v>
      </c>
      <c r="AP3758" s="230" t="str">
        <f t="shared" si="6395"/>
        <v/>
      </c>
      <c r="AQ3758" s="230" t="str">
        <f t="shared" si="6400"/>
        <v/>
      </c>
      <c r="AR3758" s="331">
        <f t="shared" si="6401"/>
        <v>0</v>
      </c>
      <c r="AS3758" s="331">
        <f t="shared" si="6402"/>
        <v>0</v>
      </c>
      <c r="AT3758" s="365">
        <f t="shared" si="6403"/>
        <v>0</v>
      </c>
      <c r="AU3758" s="365">
        <f t="shared" si="6404"/>
        <v>0</v>
      </c>
    </row>
    <row r="3759" spans="1:97" ht="15" customHeight="1" x14ac:dyDescent="0.25">
      <c r="C3759" s="1030" t="s">
        <v>557</v>
      </c>
      <c r="D3759" s="1030"/>
      <c r="E3759" s="555" t="s">
        <v>552</v>
      </c>
      <c r="F3759" s="556"/>
      <c r="G3759" s="556"/>
      <c r="H3759" s="556"/>
      <c r="I3759" s="556"/>
      <c r="J3759" s="556"/>
      <c r="K3759" s="556"/>
      <c r="L3759" s="556"/>
      <c r="M3759" s="556"/>
      <c r="N3759" s="556"/>
      <c r="O3759" s="557"/>
      <c r="P3759" s="1031"/>
      <c r="Q3759" s="1032"/>
      <c r="R3759" s="1032"/>
      <c r="S3759" s="1032"/>
      <c r="T3759" s="1033"/>
      <c r="U3759" s="1031"/>
      <c r="V3759" s="1032"/>
      <c r="W3759" s="1032"/>
      <c r="X3759" s="1032"/>
      <c r="Y3759" s="1033"/>
      <c r="Z3759" s="1031"/>
      <c r="AA3759" s="1032"/>
      <c r="AB3759" s="1032"/>
      <c r="AC3759" s="1032"/>
      <c r="AD3759" s="1033"/>
      <c r="AE3759" s="109"/>
      <c r="AG3759" s="245">
        <f t="shared" si="6396"/>
        <v>0</v>
      </c>
      <c r="AH3759" s="130">
        <f t="shared" si="6397"/>
        <v>0</v>
      </c>
      <c r="AI3759" s="245">
        <f t="shared" si="6398"/>
        <v>0</v>
      </c>
      <c r="AJ3759" s="254">
        <f t="shared" si="6399"/>
        <v>0</v>
      </c>
      <c r="AP3759" s="230" t="str">
        <f t="shared" si="6395"/>
        <v/>
      </c>
      <c r="AQ3759" s="230" t="str">
        <f t="shared" si="6400"/>
        <v/>
      </c>
      <c r="AR3759" s="331">
        <f>U3759</f>
        <v>0</v>
      </c>
      <c r="AS3759" s="331">
        <f t="shared" si="6402"/>
        <v>0</v>
      </c>
      <c r="AT3759" s="365">
        <f t="shared" si="6403"/>
        <v>0</v>
      </c>
      <c r="AU3759" s="365">
        <f t="shared" si="6404"/>
        <v>0</v>
      </c>
    </row>
    <row r="3760" spans="1:97" ht="24" customHeight="1" x14ac:dyDescent="0.25">
      <c r="C3760" s="1030" t="s">
        <v>558</v>
      </c>
      <c r="D3760" s="1030"/>
      <c r="E3760" s="555" t="s">
        <v>553</v>
      </c>
      <c r="F3760" s="556"/>
      <c r="G3760" s="556"/>
      <c r="H3760" s="556"/>
      <c r="I3760" s="556"/>
      <c r="J3760" s="556"/>
      <c r="K3760" s="556"/>
      <c r="L3760" s="556"/>
      <c r="M3760" s="556"/>
      <c r="N3760" s="556"/>
      <c r="O3760" s="557"/>
      <c r="P3760" s="1031"/>
      <c r="Q3760" s="1032"/>
      <c r="R3760" s="1032"/>
      <c r="S3760" s="1032"/>
      <c r="T3760" s="1033"/>
      <c r="U3760" s="1031"/>
      <c r="V3760" s="1032"/>
      <c r="W3760" s="1032"/>
      <c r="X3760" s="1032"/>
      <c r="Y3760" s="1033"/>
      <c r="Z3760" s="1031"/>
      <c r="AA3760" s="1032"/>
      <c r="AB3760" s="1032"/>
      <c r="AC3760" s="1032"/>
      <c r="AD3760" s="1033"/>
      <c r="AE3760" s="109"/>
      <c r="AG3760" s="245">
        <f t="shared" si="6396"/>
        <v>0</v>
      </c>
      <c r="AH3760" s="130">
        <f t="shared" si="6397"/>
        <v>0</v>
      </c>
      <c r="AI3760" s="245">
        <f t="shared" si="6398"/>
        <v>0</v>
      </c>
      <c r="AJ3760" s="254">
        <f t="shared" si="6399"/>
        <v>0</v>
      </c>
      <c r="AP3760" s="230" t="str">
        <f t="shared" si="6395"/>
        <v/>
      </c>
      <c r="AQ3760" s="230" t="str">
        <f t="shared" si="6400"/>
        <v/>
      </c>
      <c r="AR3760" s="331">
        <f t="shared" si="6401"/>
        <v>0</v>
      </c>
      <c r="AS3760" s="331">
        <f t="shared" si="6402"/>
        <v>0</v>
      </c>
      <c r="AT3760" s="365">
        <f t="shared" si="6403"/>
        <v>0</v>
      </c>
      <c r="AU3760" s="365">
        <f t="shared" si="6404"/>
        <v>0</v>
      </c>
    </row>
    <row r="3761" spans="1:97" ht="15" customHeight="1" x14ac:dyDescent="0.2">
      <c r="B3761" s="540" t="str">
        <f>IF(AI3750=0,"","Error: Debe completar toda la información requerida.")</f>
        <v/>
      </c>
      <c r="C3761" s="540"/>
      <c r="D3761" s="540"/>
      <c r="E3761" s="540"/>
      <c r="F3761" s="540"/>
      <c r="G3761" s="540"/>
      <c r="H3761" s="540"/>
      <c r="I3761" s="540"/>
      <c r="J3761" s="540"/>
      <c r="K3761" s="540"/>
      <c r="L3761" s="540"/>
      <c r="M3761" s="540"/>
      <c r="N3761" s="540"/>
      <c r="O3761" s="540"/>
      <c r="P3761" s="540"/>
      <c r="Q3761" s="540"/>
      <c r="R3761" s="540"/>
      <c r="S3761" s="540"/>
      <c r="T3761" s="540"/>
      <c r="U3761" s="540"/>
      <c r="V3761" s="540"/>
      <c r="W3761" s="540"/>
      <c r="X3761" s="540"/>
      <c r="Y3761" s="540"/>
      <c r="Z3761" s="540"/>
      <c r="AA3761" s="540"/>
      <c r="AB3761" s="540"/>
      <c r="AC3761" s="540"/>
      <c r="AD3761" s="540"/>
      <c r="AE3761" s="109"/>
      <c r="AJ3761" s="90">
        <f>SUM(AJ3755:AJ3760)</f>
        <v>0</v>
      </c>
      <c r="AT3761" s="90">
        <f t="shared" ref="AT3761" si="6406">SUM(AT3755:AT3760)</f>
        <v>0</v>
      </c>
      <c r="AU3761" s="90">
        <f t="shared" ref="AU3761" si="6407">SUM(AU3755:AU3760)</f>
        <v>0</v>
      </c>
    </row>
    <row r="3762" spans="1:97" ht="15" customHeight="1" x14ac:dyDescent="0.2">
      <c r="B3762" s="535" t="str">
        <f>IF(AND(AJ3761=0,AN3758=0),"",IF(AND(AJ3761&lt;&gt;0,AN3758=0)," Error: Verificar sumas por fila.",IF(AND(AJ3761=0,AN3758&lt;&gt;0),"Error: Verificar sumas por columna.",IF(AND(AJ3761&lt;&gt;0,AN3758&lt;&gt;0),"Error: Verificar sumas por fila y por columna"))))</f>
        <v/>
      </c>
      <c r="C3762" s="535"/>
      <c r="D3762" s="535"/>
      <c r="E3762" s="535"/>
      <c r="F3762" s="535"/>
      <c r="G3762" s="535"/>
      <c r="H3762" s="535"/>
      <c r="I3762" s="535"/>
      <c r="J3762" s="535"/>
      <c r="K3762" s="535"/>
      <c r="L3762" s="535"/>
      <c r="M3762" s="535"/>
      <c r="N3762" s="535"/>
      <c r="O3762" s="535"/>
      <c r="P3762" s="535"/>
      <c r="Q3762" s="535"/>
      <c r="R3762" s="535"/>
      <c r="S3762" s="535"/>
      <c r="T3762" s="535"/>
      <c r="U3762" s="535"/>
      <c r="V3762" s="535"/>
      <c r="W3762" s="535"/>
      <c r="X3762" s="535"/>
      <c r="Y3762" s="535"/>
      <c r="Z3762" s="535"/>
      <c r="AA3762" s="535"/>
      <c r="AB3762" s="535"/>
      <c r="AC3762" s="535"/>
      <c r="AD3762" s="535"/>
      <c r="AE3762" s="109"/>
      <c r="AU3762" s="90">
        <f>SUM(AT3761:AU3761)</f>
        <v>0</v>
      </c>
    </row>
    <row r="3763" spans="1:97" ht="15" customHeight="1" x14ac:dyDescent="0.2">
      <c r="B3763" s="535" t="str">
        <f>IF(AU3762=0,"","Error: Verificar consistencia con la pregunta 88 ya que las personas deben ser iguales o menores a los delitos.")</f>
        <v/>
      </c>
      <c r="C3763" s="535"/>
      <c r="D3763" s="535"/>
      <c r="E3763" s="535"/>
      <c r="F3763" s="535"/>
      <c r="G3763" s="535"/>
      <c r="H3763" s="535"/>
      <c r="I3763" s="535"/>
      <c r="J3763" s="535"/>
      <c r="K3763" s="535"/>
      <c r="L3763" s="535"/>
      <c r="M3763" s="535"/>
      <c r="N3763" s="535"/>
      <c r="O3763" s="535"/>
      <c r="P3763" s="535"/>
      <c r="Q3763" s="535"/>
      <c r="R3763" s="535"/>
      <c r="S3763" s="535"/>
      <c r="T3763" s="535"/>
      <c r="U3763" s="535"/>
      <c r="V3763" s="535"/>
      <c r="W3763" s="535"/>
      <c r="X3763" s="535"/>
      <c r="Y3763" s="535"/>
      <c r="Z3763" s="535"/>
      <c r="AA3763" s="535"/>
      <c r="AB3763" s="535"/>
      <c r="AC3763" s="535"/>
      <c r="AD3763" s="535"/>
      <c r="AE3763" s="109"/>
    </row>
    <row r="3764" spans="1:97" ht="24" customHeight="1" x14ac:dyDescent="0.2">
      <c r="A3764" s="36" t="s">
        <v>806</v>
      </c>
      <c r="B3764" s="636" t="s">
        <v>1740</v>
      </c>
      <c r="C3764" s="636"/>
      <c r="D3764" s="636"/>
      <c r="E3764" s="636"/>
      <c r="F3764" s="636"/>
      <c r="G3764" s="636"/>
      <c r="H3764" s="636"/>
      <c r="I3764" s="636"/>
      <c r="J3764" s="636"/>
      <c r="K3764" s="636"/>
      <c r="L3764" s="636"/>
      <c r="M3764" s="636"/>
      <c r="N3764" s="636"/>
      <c r="O3764" s="636"/>
      <c r="P3764" s="636"/>
      <c r="Q3764" s="636"/>
      <c r="R3764" s="636"/>
      <c r="S3764" s="636"/>
      <c r="T3764" s="636"/>
      <c r="U3764" s="636"/>
      <c r="V3764" s="636"/>
      <c r="W3764" s="636"/>
      <c r="X3764" s="636"/>
      <c r="Y3764" s="636"/>
      <c r="Z3764" s="636"/>
      <c r="AA3764" s="636"/>
      <c r="AB3764" s="636"/>
      <c r="AC3764" s="636"/>
      <c r="AD3764" s="636"/>
      <c r="AE3764" s="109"/>
      <c r="AG3764" s="90" t="s">
        <v>2032</v>
      </c>
      <c r="AH3764" s="90" t="s">
        <v>2072</v>
      </c>
      <c r="AI3764" s="90" t="s">
        <v>2073</v>
      </c>
      <c r="AJ3764" s="90" t="s">
        <v>2045</v>
      </c>
      <c r="AK3764" s="90" t="s">
        <v>2074</v>
      </c>
      <c r="AL3764" s="90" t="s">
        <v>2075</v>
      </c>
    </row>
    <row r="3765" spans="1:97" ht="24" customHeight="1" x14ac:dyDescent="0.2">
      <c r="C3765" s="674" t="s">
        <v>2021</v>
      </c>
      <c r="D3765" s="674"/>
      <c r="E3765" s="674"/>
      <c r="F3765" s="674"/>
      <c r="G3765" s="674"/>
      <c r="H3765" s="674"/>
      <c r="I3765" s="674"/>
      <c r="J3765" s="674"/>
      <c r="K3765" s="674"/>
      <c r="L3765" s="674"/>
      <c r="M3765" s="674"/>
      <c r="N3765" s="674"/>
      <c r="O3765" s="674"/>
      <c r="P3765" s="674"/>
      <c r="Q3765" s="674"/>
      <c r="R3765" s="674"/>
      <c r="S3765" s="674"/>
      <c r="T3765" s="674"/>
      <c r="U3765" s="674"/>
      <c r="V3765" s="674"/>
      <c r="W3765" s="674"/>
      <c r="X3765" s="674"/>
      <c r="Y3765" s="674"/>
      <c r="Z3765" s="674"/>
      <c r="AA3765" s="674"/>
      <c r="AB3765" s="674"/>
      <c r="AC3765" s="674"/>
      <c r="AD3765" s="674"/>
      <c r="AE3765" s="109"/>
      <c r="AG3765" s="90">
        <f>COUNTBLANK(L3773:AD3778)</f>
        <v>114</v>
      </c>
      <c r="AH3765" s="90">
        <v>114</v>
      </c>
      <c r="AI3765" s="90">
        <v>0</v>
      </c>
      <c r="AJ3765" s="90">
        <f>COUNTBLANK(L3773:AD3773)</f>
        <v>19</v>
      </c>
      <c r="AK3765" s="90">
        <v>19</v>
      </c>
      <c r="AL3765" s="90">
        <v>0</v>
      </c>
    </row>
    <row r="3766" spans="1:97" ht="24" customHeight="1" x14ac:dyDescent="0.2">
      <c r="C3766" s="620" t="s">
        <v>1987</v>
      </c>
      <c r="D3766" s="620"/>
      <c r="E3766" s="620"/>
      <c r="F3766" s="620"/>
      <c r="G3766" s="620"/>
      <c r="H3766" s="620"/>
      <c r="I3766" s="620"/>
      <c r="J3766" s="620"/>
      <c r="K3766" s="620"/>
      <c r="L3766" s="620"/>
      <c r="M3766" s="620"/>
      <c r="N3766" s="620"/>
      <c r="O3766" s="620"/>
      <c r="P3766" s="620"/>
      <c r="Q3766" s="620"/>
      <c r="R3766" s="620"/>
      <c r="S3766" s="620"/>
      <c r="T3766" s="620"/>
      <c r="U3766" s="620"/>
      <c r="V3766" s="620"/>
      <c r="W3766" s="620"/>
      <c r="X3766" s="620"/>
      <c r="Y3766" s="620"/>
      <c r="Z3766" s="620"/>
      <c r="AA3766" s="620"/>
      <c r="AB3766" s="620"/>
      <c r="AC3766" s="620"/>
      <c r="AD3766" s="620"/>
      <c r="AE3766" s="109"/>
      <c r="AG3766" s="90" t="s">
        <v>2035</v>
      </c>
      <c r="AI3766" s="90">
        <f>IF(OR(AG3765=AH3765,AG3765=AI3765),0,1)</f>
        <v>0</v>
      </c>
    </row>
    <row r="3767" spans="1:97" ht="24" customHeight="1" x14ac:dyDescent="0.2">
      <c r="C3767" s="619" t="s">
        <v>1338</v>
      </c>
      <c r="D3767" s="619"/>
      <c r="E3767" s="619"/>
      <c r="F3767" s="619"/>
      <c r="G3767" s="619"/>
      <c r="H3767" s="619"/>
      <c r="I3767" s="619"/>
      <c r="J3767" s="619"/>
      <c r="K3767" s="619"/>
      <c r="L3767" s="619"/>
      <c r="M3767" s="619"/>
      <c r="N3767" s="619"/>
      <c r="O3767" s="619"/>
      <c r="P3767" s="619"/>
      <c r="Q3767" s="619"/>
      <c r="R3767" s="619"/>
      <c r="S3767" s="619"/>
      <c r="T3767" s="619"/>
      <c r="U3767" s="619"/>
      <c r="V3767" s="619"/>
      <c r="W3767" s="619"/>
      <c r="X3767" s="619"/>
      <c r="Y3767" s="619"/>
      <c r="Z3767" s="619"/>
      <c r="AA3767" s="619"/>
      <c r="AB3767" s="619"/>
      <c r="AC3767" s="619"/>
      <c r="AD3767" s="619"/>
      <c r="AE3767" s="109"/>
    </row>
    <row r="3768" spans="1:97" ht="15" customHeight="1" x14ac:dyDescent="0.2">
      <c r="A3768" s="109"/>
      <c r="AE3768" s="109"/>
    </row>
    <row r="3769" spans="1:97" ht="24" customHeight="1" x14ac:dyDescent="0.2">
      <c r="A3769" s="109"/>
      <c r="C3769" s="1021" t="s">
        <v>849</v>
      </c>
      <c r="D3769" s="1022"/>
      <c r="E3769" s="1022"/>
      <c r="F3769" s="1022"/>
      <c r="G3769" s="1022"/>
      <c r="H3769" s="1022"/>
      <c r="I3769" s="1022"/>
      <c r="J3769" s="1022"/>
      <c r="K3769" s="1023"/>
      <c r="L3769" s="953" t="s">
        <v>1340</v>
      </c>
      <c r="M3769" s="954"/>
      <c r="N3769" s="954"/>
      <c r="O3769" s="954"/>
      <c r="P3769" s="954"/>
      <c r="Q3769" s="954"/>
      <c r="R3769" s="954"/>
      <c r="S3769" s="954"/>
      <c r="T3769" s="954"/>
      <c r="U3769" s="954"/>
      <c r="V3769" s="954"/>
      <c r="W3769" s="954"/>
      <c r="X3769" s="954"/>
      <c r="Y3769" s="954"/>
      <c r="Z3769" s="954"/>
      <c r="AA3769" s="954"/>
      <c r="AB3769" s="954"/>
      <c r="AC3769" s="954"/>
      <c r="AD3769" s="955"/>
      <c r="AE3769" s="109"/>
    </row>
    <row r="3770" spans="1:97" ht="15" customHeight="1" x14ac:dyDescent="0.2">
      <c r="A3770" s="109"/>
      <c r="C3770" s="1024"/>
      <c r="D3770" s="1025"/>
      <c r="E3770" s="1025"/>
      <c r="F3770" s="1025"/>
      <c r="G3770" s="1025"/>
      <c r="H3770" s="1025"/>
      <c r="I3770" s="1025"/>
      <c r="J3770" s="1025"/>
      <c r="K3770" s="1026"/>
      <c r="L3770" s="1038" t="s">
        <v>850</v>
      </c>
      <c r="M3770" s="624" t="s">
        <v>81</v>
      </c>
      <c r="N3770" s="624" t="s">
        <v>82</v>
      </c>
      <c r="O3770" s="538" t="s">
        <v>1970</v>
      </c>
      <c r="P3770" s="538"/>
      <c r="Q3770" s="538"/>
      <c r="R3770" s="538"/>
      <c r="S3770" s="538"/>
      <c r="T3770" s="538"/>
      <c r="U3770" s="538"/>
      <c r="V3770" s="538"/>
      <c r="W3770" s="538"/>
      <c r="X3770" s="538"/>
      <c r="Y3770" s="538"/>
      <c r="Z3770" s="538"/>
      <c r="AA3770" s="538"/>
      <c r="AB3770" s="538"/>
      <c r="AC3770" s="538"/>
      <c r="AD3770" s="539"/>
      <c r="AE3770" s="109"/>
    </row>
    <row r="3771" spans="1:97" ht="102" customHeight="1" x14ac:dyDescent="0.2">
      <c r="A3771" s="109"/>
      <c r="C3771" s="1024"/>
      <c r="D3771" s="1025"/>
      <c r="E3771" s="1025"/>
      <c r="F3771" s="1025"/>
      <c r="G3771" s="1025"/>
      <c r="H3771" s="1025"/>
      <c r="I3771" s="1025"/>
      <c r="J3771" s="1025"/>
      <c r="K3771" s="1026"/>
      <c r="L3771" s="1038"/>
      <c r="M3771" s="624"/>
      <c r="N3771" s="624"/>
      <c r="O3771" s="554" t="s">
        <v>851</v>
      </c>
      <c r="P3771" s="505"/>
      <c r="Q3771" s="504" t="s">
        <v>852</v>
      </c>
      <c r="R3771" s="505"/>
      <c r="S3771" s="504" t="s">
        <v>853</v>
      </c>
      <c r="T3771" s="505"/>
      <c r="U3771" s="504" t="s">
        <v>854</v>
      </c>
      <c r="V3771" s="505"/>
      <c r="W3771" s="504" t="s">
        <v>855</v>
      </c>
      <c r="X3771" s="505"/>
      <c r="Y3771" s="504" t="s">
        <v>856</v>
      </c>
      <c r="Z3771" s="505"/>
      <c r="AA3771" s="504" t="s">
        <v>857</v>
      </c>
      <c r="AB3771" s="505"/>
      <c r="AC3771" s="504" t="s">
        <v>858</v>
      </c>
      <c r="AD3771" s="505"/>
      <c r="AE3771" s="109"/>
      <c r="AG3771" s="228" t="s">
        <v>80</v>
      </c>
      <c r="AH3771" s="228"/>
      <c r="AI3771" s="228"/>
      <c r="AJ3771" s="228"/>
      <c r="AK3771" s="228" t="s">
        <v>81</v>
      </c>
      <c r="AL3771" s="228"/>
      <c r="AM3771" s="228"/>
      <c r="AN3771" s="228"/>
      <c r="AO3771" s="228" t="s">
        <v>82</v>
      </c>
      <c r="AP3771" s="228"/>
      <c r="AQ3771" s="228"/>
      <c r="AR3771" s="228"/>
      <c r="AS3771" s="561" t="s">
        <v>2108</v>
      </c>
      <c r="AT3771" s="561"/>
      <c r="AU3771" s="561"/>
      <c r="AV3771" s="561"/>
      <c r="AW3771" s="561"/>
      <c r="AX3771" s="561"/>
      <c r="AY3771" s="561"/>
      <c r="AZ3771" s="561"/>
      <c r="BA3771" s="561"/>
      <c r="BB3771" s="561"/>
      <c r="BC3771" s="561"/>
      <c r="BD3771" s="561"/>
      <c r="BE3771" s="561"/>
      <c r="BF3771" s="561"/>
      <c r="BG3771" s="561"/>
      <c r="BH3771" s="561"/>
      <c r="BI3771" s="561"/>
      <c r="BJ3771" s="561"/>
      <c r="BK3771" s="561"/>
      <c r="BL3771" s="561"/>
      <c r="CC3771" s="554" t="s">
        <v>851</v>
      </c>
      <c r="CD3771" s="505"/>
      <c r="CE3771" s="504" t="s">
        <v>852</v>
      </c>
      <c r="CF3771" s="505"/>
      <c r="CG3771" s="504" t="s">
        <v>853</v>
      </c>
      <c r="CH3771" s="505"/>
      <c r="CI3771" s="504" t="s">
        <v>854</v>
      </c>
      <c r="CJ3771" s="505"/>
      <c r="CK3771" s="504" t="s">
        <v>855</v>
      </c>
      <c r="CL3771" s="505"/>
      <c r="CM3771" s="504" t="s">
        <v>856</v>
      </c>
      <c r="CN3771" s="505"/>
      <c r="CO3771" s="504" t="s">
        <v>857</v>
      </c>
      <c r="CP3771" s="505"/>
      <c r="CQ3771" s="504" t="s">
        <v>858</v>
      </c>
      <c r="CR3771" s="505"/>
    </row>
    <row r="3772" spans="1:97" ht="43.5" customHeight="1" x14ac:dyDescent="0.2">
      <c r="A3772" s="109"/>
      <c r="C3772" s="1027"/>
      <c r="D3772" s="1028"/>
      <c r="E3772" s="1028"/>
      <c r="F3772" s="1028"/>
      <c r="G3772" s="1028"/>
      <c r="H3772" s="1028"/>
      <c r="I3772" s="1028"/>
      <c r="J3772" s="1028"/>
      <c r="K3772" s="1029"/>
      <c r="L3772" s="1038"/>
      <c r="M3772" s="624"/>
      <c r="N3772" s="624"/>
      <c r="O3772" s="61" t="s">
        <v>81</v>
      </c>
      <c r="P3772" s="63" t="s">
        <v>82</v>
      </c>
      <c r="Q3772" s="63" t="s">
        <v>81</v>
      </c>
      <c r="R3772" s="63" t="s">
        <v>82</v>
      </c>
      <c r="S3772" s="63" t="s">
        <v>81</v>
      </c>
      <c r="T3772" s="63" t="s">
        <v>82</v>
      </c>
      <c r="U3772" s="63" t="s">
        <v>81</v>
      </c>
      <c r="V3772" s="63" t="s">
        <v>82</v>
      </c>
      <c r="W3772" s="63" t="s">
        <v>81</v>
      </c>
      <c r="X3772" s="63" t="s">
        <v>82</v>
      </c>
      <c r="Y3772" s="63" t="s">
        <v>81</v>
      </c>
      <c r="Z3772" s="63" t="s">
        <v>82</v>
      </c>
      <c r="AA3772" s="63" t="s">
        <v>81</v>
      </c>
      <c r="AB3772" s="63" t="s">
        <v>82</v>
      </c>
      <c r="AC3772" s="63" t="s">
        <v>81</v>
      </c>
      <c r="AD3772" s="63" t="s">
        <v>82</v>
      </c>
      <c r="AE3772" s="109"/>
      <c r="AG3772" s="229" t="s">
        <v>80</v>
      </c>
      <c r="AH3772" s="229" t="s">
        <v>2029</v>
      </c>
      <c r="AI3772" s="229" t="s">
        <v>2078</v>
      </c>
      <c r="AJ3772" s="229" t="s">
        <v>2077</v>
      </c>
      <c r="AK3772" s="229" t="s">
        <v>2100</v>
      </c>
      <c r="AL3772" s="229" t="s">
        <v>2029</v>
      </c>
      <c r="AM3772" s="229" t="s">
        <v>2078</v>
      </c>
      <c r="AN3772" s="229" t="s">
        <v>2077</v>
      </c>
      <c r="AO3772" s="229" t="s">
        <v>2101</v>
      </c>
      <c r="AP3772" s="229" t="s">
        <v>2029</v>
      </c>
      <c r="AQ3772" s="229" t="s">
        <v>2078</v>
      </c>
      <c r="AR3772" s="229" t="s">
        <v>2077</v>
      </c>
      <c r="AS3772" s="229" t="s">
        <v>2107</v>
      </c>
      <c r="AT3772" s="130">
        <f>L3773</f>
        <v>0</v>
      </c>
      <c r="AU3772" s="130">
        <f t="shared" ref="AU3772" si="6408">M3773</f>
        <v>0</v>
      </c>
      <c r="AV3772" s="130">
        <f t="shared" ref="AV3772" si="6409">N3773</f>
        <v>0</v>
      </c>
      <c r="AW3772" s="130">
        <f t="shared" ref="AW3772" si="6410">O3773</f>
        <v>0</v>
      </c>
      <c r="AX3772" s="130">
        <f t="shared" ref="AX3772" si="6411">P3773</f>
        <v>0</v>
      </c>
      <c r="AY3772" s="130">
        <f t="shared" ref="AY3772" si="6412">Q3773</f>
        <v>0</v>
      </c>
      <c r="AZ3772" s="130">
        <f t="shared" ref="AZ3772" si="6413">R3773</f>
        <v>0</v>
      </c>
      <c r="BA3772" s="130">
        <f t="shared" ref="BA3772" si="6414">S3773</f>
        <v>0</v>
      </c>
      <c r="BB3772" s="130">
        <f t="shared" ref="BB3772" si="6415">T3773</f>
        <v>0</v>
      </c>
      <c r="BC3772" s="130">
        <f t="shared" ref="BC3772" si="6416">U3773</f>
        <v>0</v>
      </c>
      <c r="BD3772" s="130">
        <f t="shared" ref="BD3772" si="6417">V3773</f>
        <v>0</v>
      </c>
      <c r="BE3772" s="130">
        <f t="shared" ref="BE3772" si="6418">W3773</f>
        <v>0</v>
      </c>
      <c r="BF3772" s="130">
        <f t="shared" ref="BF3772" si="6419">X3773</f>
        <v>0</v>
      </c>
      <c r="BG3772" s="130">
        <f t="shared" ref="BG3772" si="6420">Y3773</f>
        <v>0</v>
      </c>
      <c r="BH3772" s="130">
        <f t="shared" ref="BH3772" si="6421">Z3773</f>
        <v>0</v>
      </c>
      <c r="BI3772" s="130">
        <f t="shared" ref="BI3772" si="6422">AA3773</f>
        <v>0</v>
      </c>
      <c r="BJ3772" s="130">
        <f t="shared" ref="BJ3772" si="6423">AB3773</f>
        <v>0</v>
      </c>
      <c r="BK3772" s="130">
        <f t="shared" ref="BK3772" si="6424">AC3773</f>
        <v>0</v>
      </c>
      <c r="BL3772" s="130">
        <f t="shared" ref="BL3772" si="6425">AD3773</f>
        <v>0</v>
      </c>
      <c r="BT3772" s="227"/>
      <c r="BU3772" s="227"/>
      <c r="CC3772" s="324" t="s">
        <v>81</v>
      </c>
      <c r="CD3772" s="322" t="s">
        <v>82</v>
      </c>
      <c r="CE3772" s="322" t="s">
        <v>81</v>
      </c>
      <c r="CF3772" s="322" t="s">
        <v>82</v>
      </c>
      <c r="CG3772" s="322" t="s">
        <v>81</v>
      </c>
      <c r="CH3772" s="322" t="s">
        <v>82</v>
      </c>
      <c r="CI3772" s="322" t="s">
        <v>81</v>
      </c>
      <c r="CJ3772" s="322" t="s">
        <v>82</v>
      </c>
      <c r="CK3772" s="322" t="s">
        <v>81</v>
      </c>
      <c r="CL3772" s="322" t="s">
        <v>82</v>
      </c>
      <c r="CM3772" s="322" t="s">
        <v>81</v>
      </c>
      <c r="CN3772" s="322" t="s">
        <v>82</v>
      </c>
      <c r="CO3772" s="322" t="s">
        <v>81</v>
      </c>
      <c r="CP3772" s="322" t="s">
        <v>82</v>
      </c>
      <c r="CQ3772" s="322" t="s">
        <v>81</v>
      </c>
      <c r="CR3772" s="322" t="s">
        <v>82</v>
      </c>
      <c r="CS3772" s="321" t="s">
        <v>2077</v>
      </c>
    </row>
    <row r="3773" spans="1:97" ht="36" customHeight="1" x14ac:dyDescent="0.25">
      <c r="A3773" s="109"/>
      <c r="C3773" s="18" t="s">
        <v>545</v>
      </c>
      <c r="D3773" s="555" t="s">
        <v>546</v>
      </c>
      <c r="E3773" s="556"/>
      <c r="F3773" s="556"/>
      <c r="G3773" s="556"/>
      <c r="H3773" s="556"/>
      <c r="I3773" s="556"/>
      <c r="J3773" s="556"/>
      <c r="K3773" s="557"/>
      <c r="L3773" s="59"/>
      <c r="M3773" s="59"/>
      <c r="N3773" s="59"/>
      <c r="O3773" s="17"/>
      <c r="P3773" s="17"/>
      <c r="Q3773" s="17"/>
      <c r="R3773" s="17"/>
      <c r="S3773" s="17"/>
      <c r="T3773" s="17"/>
      <c r="U3773" s="17"/>
      <c r="V3773" s="17"/>
      <c r="W3773" s="17"/>
      <c r="X3773" s="17"/>
      <c r="Y3773" s="17"/>
      <c r="Z3773" s="17"/>
      <c r="AA3773" s="17"/>
      <c r="AB3773" s="17"/>
      <c r="AC3773" s="17"/>
      <c r="AD3773" s="17"/>
      <c r="AE3773" s="109"/>
      <c r="AG3773" s="130">
        <f t="shared" ref="AG3773:AG3778" si="6426">L3773</f>
        <v>0</v>
      </c>
      <c r="AH3773" s="130">
        <f>COUNTIF(M3773:N3773,"NS")</f>
        <v>0</v>
      </c>
      <c r="AI3773" s="130">
        <f>SUM(M3773:N3773)</f>
        <v>0</v>
      </c>
      <c r="AJ3773" s="254">
        <f>IF($AG$3765=$AH$3765,0,IF(OR(
AND(AG3773=0,AH3773&gt;0),
AND(AG3773="ns",AI3773&gt;0),
AND(AG3773="ns",AH3773=0,AI3773=0)),1,
IF(OR(
AND(AG3773&gt;0,AH3773=2),
AND(AG3773="ns",AH3773=2),
AND(AG3773="ns",AI3773=0,AH3773&gt;0),
AG3773=AI3773),0,1)))</f>
        <v>0</v>
      </c>
      <c r="AK3773" s="130">
        <f>M3773</f>
        <v>0</v>
      </c>
      <c r="AL3773" s="130">
        <f>SUM(COUNTIF(O3773,"NS"),COUNTIF(Q3773,"ns"),COUNTIF(S3773,"ns"),COUNTIF(U3773,"NS"),COUNTIF(W3773,"NS"),COUNTIF(Y3773,"MS"),COUNTIF(AA3773,"NS"),COUNTIF(AC3773,"NS"))</f>
        <v>0</v>
      </c>
      <c r="AM3773" s="130">
        <f>SUM(O3773,Q3773,S3773,U3773,W3773,Y3773,AA3773,AC3773)</f>
        <v>0</v>
      </c>
      <c r="AN3773" s="130">
        <f>IF($AG$3765=$AH$3765,0,
IF(OR(
AND(AK3773=0,AL3773&gt;0),
AND(AK3773="NS",AM3773&gt;0),
AND(AK3773="NS",AM3773=0,AL3773=0)),1,
IF(OR(
AND(AL3773&gt;=2,AM3773&lt;AK3773),
AND(AK3773="NS",AM3773=0,AL3773&gt;0),
AK3773=AM3773),0,1)))</f>
        <v>0</v>
      </c>
      <c r="AO3773" s="130">
        <f>N3773</f>
        <v>0</v>
      </c>
      <c r="AP3773" s="130">
        <f>SUM(COUNTIF(P3773,"NS"),COUNTIF(R3773,"ns"),COUNTIF(T3773,"ns"),COUNTIF(V3773,"NS"),COUNTIF(X3773,"NS"),COUNTIF(Z3773,"MS"),COUNTIF(AB3773,"NS"),COUNTIF(AD3773,"NS"))</f>
        <v>0</v>
      </c>
      <c r="AQ3773" s="130">
        <f>SUM(P3773,R3773,T3773,V3773,X3773,Z3773,AB3773,AD3773)</f>
        <v>0</v>
      </c>
      <c r="AR3773" s="130">
        <f t="shared" ref="AR3773:AR3778" si="6427">IF($AG$3765=$AH$3765,0,
IF(OR(
AND(AO3773=0,AP3773&gt;0),
AND(AO3773="NS",AQ3773&gt;0),
AND(AO3773="NS",AQ3773=0,AP3773=0)),1,
IF(OR(
AND(AP3773&gt;=2,AQ3773&lt;AO3773),
AND(AO3773="NS",AQ3773=0,AP3773&gt;0),
AO3773=AQ3773),0,1)))</f>
        <v>0</v>
      </c>
      <c r="AS3773" s="229" t="s">
        <v>2029</v>
      </c>
      <c r="AT3773" s="130">
        <f>COUNTIF(L3774:L3778,"NS")</f>
        <v>0</v>
      </c>
      <c r="AU3773" s="130">
        <f t="shared" ref="AU3773" si="6428">COUNTIF(M3774:M3778,"NS")</f>
        <v>0</v>
      </c>
      <c r="AV3773" s="130">
        <f t="shared" ref="AV3773" si="6429">COUNTIF(N3774:N3778,"NS")</f>
        <v>0</v>
      </c>
      <c r="AW3773" s="130">
        <f t="shared" ref="AW3773" si="6430">COUNTIF(O3774:O3778,"NS")</f>
        <v>0</v>
      </c>
      <c r="AX3773" s="130">
        <f t="shared" ref="AX3773" si="6431">COUNTIF(P3774:P3778,"NS")</f>
        <v>0</v>
      </c>
      <c r="AY3773" s="130">
        <f t="shared" ref="AY3773" si="6432">COUNTIF(Q3774:Q3778,"NS")</f>
        <v>0</v>
      </c>
      <c r="AZ3773" s="130">
        <f t="shared" ref="AZ3773" si="6433">COUNTIF(R3774:R3778,"NS")</f>
        <v>0</v>
      </c>
      <c r="BA3773" s="130">
        <f t="shared" ref="BA3773" si="6434">COUNTIF(S3774:S3778,"NS")</f>
        <v>0</v>
      </c>
      <c r="BB3773" s="130">
        <f t="shared" ref="BB3773" si="6435">COUNTIF(T3774:T3778,"NS")</f>
        <v>0</v>
      </c>
      <c r="BC3773" s="130">
        <f t="shared" ref="BC3773" si="6436">COUNTIF(U3774:U3778,"NS")</f>
        <v>0</v>
      </c>
      <c r="BD3773" s="130">
        <f t="shared" ref="BD3773" si="6437">COUNTIF(V3774:V3778,"NS")</f>
        <v>0</v>
      </c>
      <c r="BE3773" s="130">
        <f t="shared" ref="BE3773" si="6438">COUNTIF(W3774:W3778,"NS")</f>
        <v>0</v>
      </c>
      <c r="BF3773" s="130">
        <f t="shared" ref="BF3773" si="6439">COUNTIF(X3774:X3778,"NS")</f>
        <v>0</v>
      </c>
      <c r="BG3773" s="130">
        <f t="shared" ref="BG3773" si="6440">COUNTIF(Y3774:Y3778,"NS")</f>
        <v>0</v>
      </c>
      <c r="BH3773" s="130">
        <f t="shared" ref="BH3773" si="6441">COUNTIF(Z3774:Z3778,"NS")</f>
        <v>0</v>
      </c>
      <c r="BI3773" s="130">
        <f t="shared" ref="BI3773" si="6442">COUNTIF(AA3774:AA3778,"NS")</f>
        <v>0</v>
      </c>
      <c r="BJ3773" s="130">
        <f t="shared" ref="BJ3773" si="6443">COUNTIF(AB3774:AB3778,"NS")</f>
        <v>0</v>
      </c>
      <c r="BK3773" s="130">
        <f t="shared" ref="BK3773" si="6444">COUNTIF(AC3774:AC3778,"NS")</f>
        <v>0</v>
      </c>
      <c r="BL3773" s="130">
        <f t="shared" ref="BL3773" si="6445">COUNTIF(AD3774:AD3778,"NS")</f>
        <v>0</v>
      </c>
      <c r="BT3773" s="18" t="s">
        <v>545</v>
      </c>
      <c r="BU3773" s="555" t="s">
        <v>546</v>
      </c>
      <c r="BV3773" s="556"/>
      <c r="BW3773" s="556"/>
      <c r="BX3773" s="556"/>
      <c r="BY3773" s="556"/>
      <c r="BZ3773" s="556"/>
      <c r="CA3773" s="556"/>
      <c r="CB3773" s="557"/>
      <c r="CC3773" s="17">
        <f>IF($AG$3765=$AH$3765,0,IF(AND(O3739&lt;&gt;0,O3773&lt;&gt;0,O3773&lt;=O3739),0,IF(AND(O3739&lt;&gt;0,O3773="NS"),0,IF(O3773=O3739,0,1))))</f>
        <v>0</v>
      </c>
      <c r="CD3773" s="17">
        <f t="shared" ref="CD3773:CR3773" si="6446">IF($AG$3765=$AH$3765,0,IF(AND(P3739&lt;&gt;0,P3773&lt;&gt;0,P3773&lt;=P3739),0,IF(AND(P3739&lt;&gt;0,P3773="NS"),0,IF(P3773=P3739,0,1))))</f>
        <v>0</v>
      </c>
      <c r="CE3773" s="17">
        <f t="shared" si="6446"/>
        <v>0</v>
      </c>
      <c r="CF3773" s="17">
        <f t="shared" si="6446"/>
        <v>0</v>
      </c>
      <c r="CG3773" s="17">
        <f t="shared" si="6446"/>
        <v>0</v>
      </c>
      <c r="CH3773" s="17">
        <f t="shared" si="6446"/>
        <v>0</v>
      </c>
      <c r="CI3773" s="17">
        <f t="shared" si="6446"/>
        <v>0</v>
      </c>
      <c r="CJ3773" s="17">
        <f t="shared" si="6446"/>
        <v>0</v>
      </c>
      <c r="CK3773" s="17">
        <f t="shared" si="6446"/>
        <v>0</v>
      </c>
      <c r="CL3773" s="17">
        <f t="shared" si="6446"/>
        <v>0</v>
      </c>
      <c r="CM3773" s="17">
        <f t="shared" si="6446"/>
        <v>0</v>
      </c>
      <c r="CN3773" s="17">
        <f t="shared" si="6446"/>
        <v>0</v>
      </c>
      <c r="CO3773" s="17">
        <f t="shared" si="6446"/>
        <v>0</v>
      </c>
      <c r="CP3773" s="17">
        <f t="shared" si="6446"/>
        <v>0</v>
      </c>
      <c r="CQ3773" s="17">
        <f t="shared" si="6446"/>
        <v>0</v>
      </c>
      <c r="CR3773" s="17">
        <f t="shared" si="6446"/>
        <v>0</v>
      </c>
      <c r="CS3773" s="320">
        <f>SUM(CC3773:CR3773)</f>
        <v>0</v>
      </c>
    </row>
    <row r="3774" spans="1:97" ht="15" customHeight="1" x14ac:dyDescent="0.25">
      <c r="A3774" s="109"/>
      <c r="C3774" s="526" t="s">
        <v>554</v>
      </c>
      <c r="D3774" s="526"/>
      <c r="E3774" s="558" t="s">
        <v>549</v>
      </c>
      <c r="F3774" s="559"/>
      <c r="G3774" s="559"/>
      <c r="H3774" s="559"/>
      <c r="I3774" s="559"/>
      <c r="J3774" s="559"/>
      <c r="K3774" s="560"/>
      <c r="L3774" s="59"/>
      <c r="M3774" s="59"/>
      <c r="N3774" s="59"/>
      <c r="O3774" s="17"/>
      <c r="P3774" s="17"/>
      <c r="Q3774" s="17"/>
      <c r="R3774" s="17"/>
      <c r="S3774" s="17"/>
      <c r="T3774" s="17"/>
      <c r="U3774" s="17"/>
      <c r="V3774" s="17"/>
      <c r="W3774" s="17"/>
      <c r="X3774" s="17"/>
      <c r="Y3774" s="17"/>
      <c r="Z3774" s="17"/>
      <c r="AA3774" s="17"/>
      <c r="AB3774" s="17"/>
      <c r="AC3774" s="17"/>
      <c r="AD3774" s="17"/>
      <c r="AE3774" s="109"/>
      <c r="AG3774" s="130">
        <f t="shared" si="6426"/>
        <v>0</v>
      </c>
      <c r="AH3774" s="130">
        <f t="shared" ref="AH3774:AH3777" si="6447">COUNTIF(M3774:N3774,"NS")</f>
        <v>0</v>
      </c>
      <c r="AI3774" s="130">
        <f t="shared" ref="AI3774:AI3777" si="6448">SUM(M3774:N3774)</f>
        <v>0</v>
      </c>
      <c r="AJ3774" s="254">
        <f t="shared" ref="AJ3774:AJ3778" si="6449">IF($AG$3765=$AH$3765,0,IF(OR(
AND(AG3774=0,AH3774&gt;0),
AND(AG3774="ns",AI3774&gt;0),
AND(AG3774="ns",AH3774=0,AI3774=0)),1,
IF(OR(
AND(AG3774&gt;0,AH3774=2),
AND(AG3774="ns",AH3774=2),
AND(AG3774="ns",AI3774=0,AH3774&gt;0),
AG3774=AI3774),0,1)))</f>
        <v>0</v>
      </c>
      <c r="AK3774" s="130">
        <f t="shared" ref="AK3774:AK3777" si="6450">M3774</f>
        <v>0</v>
      </c>
      <c r="AL3774" s="130">
        <f t="shared" ref="AL3774:AL3777" si="6451">SUM(COUNTIF(O3774,"NS"),COUNTIF(Q3774,"ns"),COUNTIF(S3774,"ns"),COUNTIF(U3774,"NS"),COUNTIF(W3774,"NS"),COUNTIF(Y3774,"MS"),COUNTIF(AA3774,"NS"),COUNTIF(AC3774,"NS"))</f>
        <v>0</v>
      </c>
      <c r="AM3774" s="130">
        <f t="shared" ref="AM3774:AM3777" si="6452">SUM(O3774,Q3774,S3774,U3774,W3774,Y3774,AA3774,AC3774)</f>
        <v>0</v>
      </c>
      <c r="AN3774" s="130">
        <f t="shared" ref="AN3774:AN3778" si="6453">IF($AG$3765=$AH$3765,0,
IF(OR(
AND(AK3774=0,AL3774&gt;0),
AND(AK3774="NS",AM3774&gt;0),
AND(AK3774="NS",AM3774=0,AL3774=0)),1,
IF(OR(
AND(AL3774&gt;=2,AM3774&lt;AK3774),
AND(AK3774="NS",AM3774=0,AL3774&gt;0),
AK3774=AM3774),0,1)))</f>
        <v>0</v>
      </c>
      <c r="AO3774" s="130">
        <f t="shared" ref="AO3774:AO3777" si="6454">N3774</f>
        <v>0</v>
      </c>
      <c r="AP3774" s="130">
        <f t="shared" ref="AP3774:AP3777" si="6455">SUM(COUNTIF(P3774,"NS"),COUNTIF(R3774,"ns"),COUNTIF(T3774,"ns"),COUNTIF(V3774,"NS"),COUNTIF(X3774,"NS"),COUNTIF(Z3774,"MS"),COUNTIF(AB3774,"NS"),COUNTIF(AD3774,"NS"))</f>
        <v>0</v>
      </c>
      <c r="AQ3774" s="130">
        <f t="shared" ref="AQ3774:AQ3777" si="6456">SUM(P3774,R3774,T3774,V3774,X3774,Z3774,AB3774,AD3774)</f>
        <v>0</v>
      </c>
      <c r="AR3774" s="130">
        <f t="shared" si="6427"/>
        <v>0</v>
      </c>
      <c r="AS3774" s="229" t="s">
        <v>2078</v>
      </c>
      <c r="AT3774" s="130">
        <f>SUM(L3774:L3778)</f>
        <v>0</v>
      </c>
      <c r="AU3774" s="130">
        <f t="shared" ref="AU3774" si="6457">SUM(M3774:M3778)</f>
        <v>0</v>
      </c>
      <c r="AV3774" s="130">
        <f t="shared" ref="AV3774" si="6458">SUM(N3774:N3778)</f>
        <v>0</v>
      </c>
      <c r="AW3774" s="130">
        <f t="shared" ref="AW3774" si="6459">SUM(O3774:O3778)</f>
        <v>0</v>
      </c>
      <c r="AX3774" s="130">
        <f t="shared" ref="AX3774" si="6460">SUM(P3774:P3778)</f>
        <v>0</v>
      </c>
      <c r="AY3774" s="130">
        <f t="shared" ref="AY3774" si="6461">SUM(Q3774:Q3778)</f>
        <v>0</v>
      </c>
      <c r="AZ3774" s="130">
        <f t="shared" ref="AZ3774" si="6462">SUM(R3774:R3778)</f>
        <v>0</v>
      </c>
      <c r="BA3774" s="130">
        <f t="shared" ref="BA3774" si="6463">SUM(S3774:S3778)</f>
        <v>0</v>
      </c>
      <c r="BB3774" s="130">
        <f t="shared" ref="BB3774" si="6464">SUM(T3774:T3778)</f>
        <v>0</v>
      </c>
      <c r="BC3774" s="130">
        <f t="shared" ref="BC3774" si="6465">SUM(U3774:U3778)</f>
        <v>0</v>
      </c>
      <c r="BD3774" s="130">
        <f t="shared" ref="BD3774" si="6466">SUM(V3774:V3778)</f>
        <v>0</v>
      </c>
      <c r="BE3774" s="130">
        <f t="shared" ref="BE3774" si="6467">SUM(W3774:W3778)</f>
        <v>0</v>
      </c>
      <c r="BF3774" s="130">
        <f t="shared" ref="BF3774" si="6468">SUM(X3774:X3778)</f>
        <v>0</v>
      </c>
      <c r="BG3774" s="130">
        <f t="shared" ref="BG3774" si="6469">SUM(Y3774:Y3778)</f>
        <v>0</v>
      </c>
      <c r="BH3774" s="130">
        <f t="shared" ref="BH3774" si="6470">SUM(Z3774:Z3778)</f>
        <v>0</v>
      </c>
      <c r="BI3774" s="130">
        <f t="shared" ref="BI3774" si="6471">SUM(AA3774:AA3778)</f>
        <v>0</v>
      </c>
      <c r="BJ3774" s="130">
        <f t="shared" ref="BJ3774" si="6472">SUM(AB3774:AB3778)</f>
        <v>0</v>
      </c>
      <c r="BK3774" s="130">
        <f t="shared" ref="BK3774" si="6473">SUM(AC3774:AC3778)</f>
        <v>0</v>
      </c>
      <c r="BL3774" s="130">
        <f t="shared" ref="BL3774" si="6474">SUM(AD3774:AD3778)</f>
        <v>0</v>
      </c>
      <c r="BT3774" s="526" t="s">
        <v>554</v>
      </c>
      <c r="BU3774" s="526"/>
      <c r="BV3774" s="558" t="s">
        <v>549</v>
      </c>
      <c r="BW3774" s="559"/>
      <c r="BX3774" s="559"/>
      <c r="BY3774" s="559"/>
      <c r="BZ3774" s="559"/>
      <c r="CA3774" s="559"/>
      <c r="CB3774" s="560"/>
      <c r="CC3774" s="17">
        <f t="shared" ref="CC3774:CC3778" si="6475">IF($AG$3765=$AH$3765,0,IF(AND(O3740&lt;&gt;0,O3774&lt;&gt;0,O3774&lt;=O3740),0,IF(AND(O3740&lt;&gt;0,O3774="NS"),0,IF(O3774=O3740,0,1))))</f>
        <v>0</v>
      </c>
      <c r="CD3774" s="17">
        <f t="shared" ref="CD3774:CD3778" si="6476">IF($AG$3765=$AH$3765,0,IF(AND(P3740&lt;&gt;0,P3774&lt;&gt;0,P3774&lt;=P3740),0,IF(AND(P3740&lt;&gt;0,P3774="NS"),0,IF(P3774=P3740,0,1))))</f>
        <v>0</v>
      </c>
      <c r="CE3774" s="17">
        <f t="shared" ref="CE3774:CE3778" si="6477">IF($AG$3765=$AH$3765,0,IF(AND(Q3740&lt;&gt;0,Q3774&lt;&gt;0,Q3774&lt;=Q3740),0,IF(AND(Q3740&lt;&gt;0,Q3774="NS"),0,IF(Q3774=Q3740,0,1))))</f>
        <v>0</v>
      </c>
      <c r="CF3774" s="17">
        <f t="shared" ref="CF3774:CF3778" si="6478">IF($AG$3765=$AH$3765,0,IF(AND(R3740&lt;&gt;0,R3774&lt;&gt;0,R3774&lt;=R3740),0,IF(AND(R3740&lt;&gt;0,R3774="NS"),0,IF(R3774=R3740,0,1))))</f>
        <v>0</v>
      </c>
      <c r="CG3774" s="17">
        <f t="shared" ref="CG3774:CG3778" si="6479">IF($AG$3765=$AH$3765,0,IF(AND(S3740&lt;&gt;0,S3774&lt;&gt;0,S3774&lt;=S3740),0,IF(AND(S3740&lt;&gt;0,S3774="NS"),0,IF(S3774=S3740,0,1))))</f>
        <v>0</v>
      </c>
      <c r="CH3774" s="17">
        <f t="shared" ref="CH3774:CH3778" si="6480">IF($AG$3765=$AH$3765,0,IF(AND(T3740&lt;&gt;0,T3774&lt;&gt;0,T3774&lt;=T3740),0,IF(AND(T3740&lt;&gt;0,T3774="NS"),0,IF(T3774=T3740,0,1))))</f>
        <v>0</v>
      </c>
      <c r="CI3774" s="17">
        <f t="shared" ref="CI3774:CI3778" si="6481">IF($AG$3765=$AH$3765,0,IF(AND(U3740&lt;&gt;0,U3774&lt;&gt;0,U3774&lt;=U3740),0,IF(AND(U3740&lt;&gt;0,U3774="NS"),0,IF(U3774=U3740,0,1))))</f>
        <v>0</v>
      </c>
      <c r="CJ3774" s="17">
        <f t="shared" ref="CJ3774:CJ3778" si="6482">IF($AG$3765=$AH$3765,0,IF(AND(V3740&lt;&gt;0,V3774&lt;&gt;0,V3774&lt;=V3740),0,IF(AND(V3740&lt;&gt;0,V3774="NS"),0,IF(V3774=V3740,0,1))))</f>
        <v>0</v>
      </c>
      <c r="CK3774" s="17">
        <f t="shared" ref="CK3774:CK3778" si="6483">IF($AG$3765=$AH$3765,0,IF(AND(W3740&lt;&gt;0,W3774&lt;&gt;0,W3774&lt;=W3740),0,IF(AND(W3740&lt;&gt;0,W3774="NS"),0,IF(W3774=W3740,0,1))))</f>
        <v>0</v>
      </c>
      <c r="CL3774" s="17">
        <f t="shared" ref="CL3774:CL3778" si="6484">IF($AG$3765=$AH$3765,0,IF(AND(X3740&lt;&gt;0,X3774&lt;&gt;0,X3774&lt;=X3740),0,IF(AND(X3740&lt;&gt;0,X3774="NS"),0,IF(X3774=X3740,0,1))))</f>
        <v>0</v>
      </c>
      <c r="CM3774" s="17">
        <f t="shared" ref="CM3774:CM3778" si="6485">IF($AG$3765=$AH$3765,0,IF(AND(Y3740&lt;&gt;0,Y3774&lt;&gt;0,Y3774&lt;=Y3740),0,IF(AND(Y3740&lt;&gt;0,Y3774="NS"),0,IF(Y3774=Y3740,0,1))))</f>
        <v>0</v>
      </c>
      <c r="CN3774" s="17">
        <f t="shared" ref="CN3774:CN3778" si="6486">IF($AG$3765=$AH$3765,0,IF(AND(Z3740&lt;&gt;0,Z3774&lt;&gt;0,Z3774&lt;=Z3740),0,IF(AND(Z3740&lt;&gt;0,Z3774="NS"),0,IF(Z3774=Z3740,0,1))))</f>
        <v>0</v>
      </c>
      <c r="CO3774" s="17">
        <f t="shared" ref="CO3774:CO3778" si="6487">IF($AG$3765=$AH$3765,0,IF(AND(AA3740&lt;&gt;0,AA3774&lt;&gt;0,AA3774&lt;=AA3740),0,IF(AND(AA3740&lt;&gt;0,AA3774="NS"),0,IF(AA3774=AA3740,0,1))))</f>
        <v>0</v>
      </c>
      <c r="CP3774" s="17">
        <f t="shared" ref="CP3774:CP3778" si="6488">IF($AG$3765=$AH$3765,0,IF(AND(AB3740&lt;&gt;0,AB3774&lt;&gt;0,AB3774&lt;=AB3740),0,IF(AND(AB3740&lt;&gt;0,AB3774="NS"),0,IF(AB3774=AB3740,0,1))))</f>
        <v>0</v>
      </c>
      <c r="CQ3774" s="17">
        <f t="shared" ref="CQ3774:CQ3778" si="6489">IF($AG$3765=$AH$3765,0,IF(AND(AC3740&lt;&gt;0,AC3774&lt;&gt;0,AC3774&lt;=AC3740),0,IF(AND(AC3740&lt;&gt;0,AC3774="NS"),0,IF(AC3774=AC3740,0,1))))</f>
        <v>0</v>
      </c>
      <c r="CR3774" s="17">
        <f t="shared" ref="CR3774:CR3778" si="6490">IF($AG$3765=$AH$3765,0,IF(AND(AD3740&lt;&gt;0,AD3774&lt;&gt;0,AD3774&lt;=AD3740),0,IF(AND(AD3740&lt;&gt;0,AD3774="NS"),0,IF(AD3774=AD3740,0,1))))</f>
        <v>0</v>
      </c>
      <c r="CS3774" s="320">
        <f t="shared" ref="CS3774:CS3778" si="6491">SUM(CC3774:CR3774)</f>
        <v>0</v>
      </c>
    </row>
    <row r="3775" spans="1:97" ht="24" customHeight="1" x14ac:dyDescent="0.25">
      <c r="A3775" s="109"/>
      <c r="C3775" s="526" t="s">
        <v>555</v>
      </c>
      <c r="D3775" s="526"/>
      <c r="E3775" s="558" t="s">
        <v>550</v>
      </c>
      <c r="F3775" s="559"/>
      <c r="G3775" s="559"/>
      <c r="H3775" s="559"/>
      <c r="I3775" s="559"/>
      <c r="J3775" s="559"/>
      <c r="K3775" s="560"/>
      <c r="L3775" s="59"/>
      <c r="M3775" s="59"/>
      <c r="N3775" s="59"/>
      <c r="O3775" s="17"/>
      <c r="P3775" s="17"/>
      <c r="Q3775" s="17"/>
      <c r="R3775" s="17"/>
      <c r="S3775" s="17"/>
      <c r="T3775" s="17"/>
      <c r="U3775" s="17"/>
      <c r="V3775" s="17"/>
      <c r="W3775" s="17"/>
      <c r="X3775" s="17"/>
      <c r="Y3775" s="17"/>
      <c r="Z3775" s="17"/>
      <c r="AA3775" s="17"/>
      <c r="AB3775" s="17"/>
      <c r="AC3775" s="17"/>
      <c r="AD3775" s="17"/>
      <c r="AE3775" s="109"/>
      <c r="AG3775" s="130">
        <f t="shared" si="6426"/>
        <v>0</v>
      </c>
      <c r="AH3775" s="130">
        <f t="shared" si="6447"/>
        <v>0</v>
      </c>
      <c r="AI3775" s="130">
        <f t="shared" si="6448"/>
        <v>0</v>
      </c>
      <c r="AJ3775" s="254">
        <f t="shared" si="6449"/>
        <v>0</v>
      </c>
      <c r="AK3775" s="130">
        <f t="shared" si="6450"/>
        <v>0</v>
      </c>
      <c r="AL3775" s="130">
        <f t="shared" si="6451"/>
        <v>0</v>
      </c>
      <c r="AM3775" s="130">
        <f t="shared" si="6452"/>
        <v>0</v>
      </c>
      <c r="AN3775" s="130">
        <f t="shared" si="6453"/>
        <v>0</v>
      </c>
      <c r="AO3775" s="130">
        <f t="shared" si="6454"/>
        <v>0</v>
      </c>
      <c r="AP3775" s="130">
        <f t="shared" si="6455"/>
        <v>0</v>
      </c>
      <c r="AQ3775" s="130">
        <f t="shared" si="6456"/>
        <v>0</v>
      </c>
      <c r="AR3775" s="130">
        <f t="shared" si="6427"/>
        <v>0</v>
      </c>
      <c r="AS3775" s="229" t="s">
        <v>2077</v>
      </c>
      <c r="AT3775" s="90">
        <f>IF($AG$3765=AH3765,0,IF(OR(
AND(AT3772=0,AT3773&gt;0),
AND(AT3772="NS",AT3774&gt;0),
AND(AT3772="NS",AT3774=0,AT3773=0)),1,
IF(OR(
AND(AT3773&gt;=2,AT3774&lt;AT3772),
AND(AT3772="NS",AT3774=0,AT3773&gt;0),AT3772=AT3774),0,1)))</f>
        <v>0</v>
      </c>
      <c r="AU3775" s="90">
        <f t="shared" ref="AU3775:BL3775" si="6492">IF($AG$3765=AI3765,0,IF(OR(
AND(AU3772=0,AU3773&gt;0),
AND(AU3772="NS",AU3774&gt;0),
AND(AU3772="NS",AU3774=0,AU3773=0)),1,
IF(OR(
AND(AU3773&gt;=2,AU3774&lt;AU3772),
AND(AU3772="NS",AU3774=0,AU3773&gt;0),AU3772=AU3774),0,1)))</f>
        <v>0</v>
      </c>
      <c r="AV3775" s="90">
        <f t="shared" si="6492"/>
        <v>0</v>
      </c>
      <c r="AW3775" s="90">
        <f t="shared" si="6492"/>
        <v>0</v>
      </c>
      <c r="AX3775" s="90">
        <f t="shared" si="6492"/>
        <v>0</v>
      </c>
      <c r="AY3775" s="90">
        <f t="shared" si="6492"/>
        <v>0</v>
      </c>
      <c r="AZ3775" s="90">
        <f t="shared" si="6492"/>
        <v>0</v>
      </c>
      <c r="BA3775" s="90">
        <f t="shared" si="6492"/>
        <v>0</v>
      </c>
      <c r="BB3775" s="90">
        <f t="shared" si="6492"/>
        <v>0</v>
      </c>
      <c r="BC3775" s="90">
        <f t="shared" si="6492"/>
        <v>0</v>
      </c>
      <c r="BD3775" s="90">
        <f t="shared" si="6492"/>
        <v>0</v>
      </c>
      <c r="BE3775" s="90">
        <f t="shared" si="6492"/>
        <v>0</v>
      </c>
      <c r="BF3775" s="90">
        <f t="shared" si="6492"/>
        <v>0</v>
      </c>
      <c r="BG3775" s="90">
        <f t="shared" si="6492"/>
        <v>0</v>
      </c>
      <c r="BH3775" s="90">
        <f t="shared" si="6492"/>
        <v>0</v>
      </c>
      <c r="BI3775" s="90">
        <f t="shared" si="6492"/>
        <v>0</v>
      </c>
      <c r="BJ3775" s="90">
        <f t="shared" si="6492"/>
        <v>0</v>
      </c>
      <c r="BK3775" s="90">
        <f t="shared" si="6492"/>
        <v>0</v>
      </c>
      <c r="BL3775" s="90">
        <f t="shared" si="6492"/>
        <v>0</v>
      </c>
      <c r="BT3775" s="526" t="s">
        <v>555</v>
      </c>
      <c r="BU3775" s="526"/>
      <c r="BV3775" s="558" t="s">
        <v>550</v>
      </c>
      <c r="BW3775" s="559"/>
      <c r="BX3775" s="559"/>
      <c r="BY3775" s="559"/>
      <c r="BZ3775" s="559"/>
      <c r="CA3775" s="559"/>
      <c r="CB3775" s="560"/>
      <c r="CC3775" s="17">
        <f t="shared" si="6475"/>
        <v>0</v>
      </c>
      <c r="CD3775" s="17">
        <f t="shared" si="6476"/>
        <v>0</v>
      </c>
      <c r="CE3775" s="17">
        <f t="shared" si="6477"/>
        <v>0</v>
      </c>
      <c r="CF3775" s="17">
        <f t="shared" si="6478"/>
        <v>0</v>
      </c>
      <c r="CG3775" s="17">
        <f t="shared" si="6479"/>
        <v>0</v>
      </c>
      <c r="CH3775" s="17">
        <f t="shared" si="6480"/>
        <v>0</v>
      </c>
      <c r="CI3775" s="17">
        <f t="shared" si="6481"/>
        <v>0</v>
      </c>
      <c r="CJ3775" s="17">
        <f t="shared" si="6482"/>
        <v>0</v>
      </c>
      <c r="CK3775" s="17">
        <f t="shared" si="6483"/>
        <v>0</v>
      </c>
      <c r="CL3775" s="17">
        <f t="shared" si="6484"/>
        <v>0</v>
      </c>
      <c r="CM3775" s="17">
        <f t="shared" si="6485"/>
        <v>0</v>
      </c>
      <c r="CN3775" s="17">
        <f t="shared" si="6486"/>
        <v>0</v>
      </c>
      <c r="CO3775" s="17">
        <f t="shared" si="6487"/>
        <v>0</v>
      </c>
      <c r="CP3775" s="17">
        <f t="shared" si="6488"/>
        <v>0</v>
      </c>
      <c r="CQ3775" s="17">
        <f t="shared" si="6489"/>
        <v>0</v>
      </c>
      <c r="CR3775" s="17">
        <f t="shared" si="6490"/>
        <v>0</v>
      </c>
      <c r="CS3775" s="320">
        <f t="shared" si="6491"/>
        <v>0</v>
      </c>
    </row>
    <row r="3776" spans="1:97" ht="15" customHeight="1" x14ac:dyDescent="0.25">
      <c r="A3776" s="109"/>
      <c r="C3776" s="526" t="s">
        <v>556</v>
      </c>
      <c r="D3776" s="526"/>
      <c r="E3776" s="558" t="s">
        <v>564</v>
      </c>
      <c r="F3776" s="559"/>
      <c r="G3776" s="559"/>
      <c r="H3776" s="559"/>
      <c r="I3776" s="559"/>
      <c r="J3776" s="559"/>
      <c r="K3776" s="560"/>
      <c r="L3776" s="59"/>
      <c r="M3776" s="59"/>
      <c r="N3776" s="59"/>
      <c r="O3776" s="17"/>
      <c r="P3776" s="17"/>
      <c r="Q3776" s="17"/>
      <c r="R3776" s="17"/>
      <c r="S3776" s="17"/>
      <c r="T3776" s="17"/>
      <c r="U3776" s="17"/>
      <c r="V3776" s="17"/>
      <c r="W3776" s="17"/>
      <c r="X3776" s="17"/>
      <c r="Y3776" s="17"/>
      <c r="Z3776" s="17"/>
      <c r="AA3776" s="17"/>
      <c r="AB3776" s="17"/>
      <c r="AC3776" s="17"/>
      <c r="AD3776" s="17"/>
      <c r="AE3776" s="109"/>
      <c r="AG3776" s="130">
        <f t="shared" si="6426"/>
        <v>0</v>
      </c>
      <c r="AH3776" s="130">
        <f t="shared" si="6447"/>
        <v>0</v>
      </c>
      <c r="AI3776" s="130">
        <f t="shared" si="6448"/>
        <v>0</v>
      </c>
      <c r="AJ3776" s="254">
        <f t="shared" si="6449"/>
        <v>0</v>
      </c>
      <c r="AK3776" s="130">
        <f t="shared" si="6450"/>
        <v>0</v>
      </c>
      <c r="AL3776" s="130">
        <f t="shared" si="6451"/>
        <v>0</v>
      </c>
      <c r="AM3776" s="130">
        <f t="shared" si="6452"/>
        <v>0</v>
      </c>
      <c r="AN3776" s="130">
        <f t="shared" si="6453"/>
        <v>0</v>
      </c>
      <c r="AO3776" s="130">
        <f t="shared" si="6454"/>
        <v>0</v>
      </c>
      <c r="AP3776" s="130">
        <f t="shared" si="6455"/>
        <v>0</v>
      </c>
      <c r="AQ3776" s="130">
        <f t="shared" si="6456"/>
        <v>0</v>
      </c>
      <c r="AR3776" s="130">
        <f t="shared" si="6427"/>
        <v>0</v>
      </c>
      <c r="BL3776" s="90">
        <f>SUM(AT3775:BL3775)</f>
        <v>0</v>
      </c>
      <c r="BT3776" s="526" t="s">
        <v>556</v>
      </c>
      <c r="BU3776" s="526"/>
      <c r="BV3776" s="558" t="s">
        <v>564</v>
      </c>
      <c r="BW3776" s="559"/>
      <c r="BX3776" s="559"/>
      <c r="BY3776" s="559"/>
      <c r="BZ3776" s="559"/>
      <c r="CA3776" s="559"/>
      <c r="CB3776" s="560"/>
      <c r="CC3776" s="17">
        <f t="shared" si="6475"/>
        <v>0</v>
      </c>
      <c r="CD3776" s="17">
        <f t="shared" si="6476"/>
        <v>0</v>
      </c>
      <c r="CE3776" s="17">
        <f t="shared" si="6477"/>
        <v>0</v>
      </c>
      <c r="CF3776" s="17">
        <f t="shared" si="6478"/>
        <v>0</v>
      </c>
      <c r="CG3776" s="17">
        <f t="shared" si="6479"/>
        <v>0</v>
      </c>
      <c r="CH3776" s="17">
        <f t="shared" si="6480"/>
        <v>0</v>
      </c>
      <c r="CI3776" s="17">
        <f t="shared" si="6481"/>
        <v>0</v>
      </c>
      <c r="CJ3776" s="17">
        <f t="shared" si="6482"/>
        <v>0</v>
      </c>
      <c r="CK3776" s="17">
        <f t="shared" si="6483"/>
        <v>0</v>
      </c>
      <c r="CL3776" s="17">
        <f t="shared" si="6484"/>
        <v>0</v>
      </c>
      <c r="CM3776" s="17">
        <f t="shared" si="6485"/>
        <v>0</v>
      </c>
      <c r="CN3776" s="17">
        <f t="shared" si="6486"/>
        <v>0</v>
      </c>
      <c r="CO3776" s="17">
        <f t="shared" si="6487"/>
        <v>0</v>
      </c>
      <c r="CP3776" s="17">
        <f t="shared" si="6488"/>
        <v>0</v>
      </c>
      <c r="CQ3776" s="17">
        <f t="shared" si="6489"/>
        <v>0</v>
      </c>
      <c r="CR3776" s="17">
        <f t="shared" si="6490"/>
        <v>0</v>
      </c>
      <c r="CS3776" s="320">
        <f t="shared" si="6491"/>
        <v>0</v>
      </c>
    </row>
    <row r="3777" spans="1:97" ht="15" customHeight="1" x14ac:dyDescent="0.25">
      <c r="A3777" s="109"/>
      <c r="C3777" s="526" t="s">
        <v>557</v>
      </c>
      <c r="D3777" s="526"/>
      <c r="E3777" s="558" t="s">
        <v>552</v>
      </c>
      <c r="F3777" s="559"/>
      <c r="G3777" s="559"/>
      <c r="H3777" s="559"/>
      <c r="I3777" s="559"/>
      <c r="J3777" s="559"/>
      <c r="K3777" s="560"/>
      <c r="L3777" s="59"/>
      <c r="M3777" s="59"/>
      <c r="N3777" s="59"/>
      <c r="O3777" s="17"/>
      <c r="P3777" s="17"/>
      <c r="Q3777" s="17"/>
      <c r="R3777" s="17"/>
      <c r="S3777" s="17"/>
      <c r="T3777" s="17"/>
      <c r="U3777" s="17"/>
      <c r="V3777" s="17"/>
      <c r="W3777" s="17"/>
      <c r="X3777" s="17"/>
      <c r="Y3777" s="17"/>
      <c r="Z3777" s="17"/>
      <c r="AA3777" s="17"/>
      <c r="AB3777" s="17"/>
      <c r="AC3777" s="17"/>
      <c r="AD3777" s="17"/>
      <c r="AE3777" s="109"/>
      <c r="AG3777" s="130">
        <f t="shared" si="6426"/>
        <v>0</v>
      </c>
      <c r="AH3777" s="130">
        <f t="shared" si="6447"/>
        <v>0</v>
      </c>
      <c r="AI3777" s="130">
        <f t="shared" si="6448"/>
        <v>0</v>
      </c>
      <c r="AJ3777" s="254">
        <f t="shared" si="6449"/>
        <v>0</v>
      </c>
      <c r="AK3777" s="130">
        <f t="shared" si="6450"/>
        <v>0</v>
      </c>
      <c r="AL3777" s="130">
        <f t="shared" si="6451"/>
        <v>0</v>
      </c>
      <c r="AM3777" s="130">
        <f t="shared" si="6452"/>
        <v>0</v>
      </c>
      <c r="AN3777" s="130">
        <f t="shared" si="6453"/>
        <v>0</v>
      </c>
      <c r="AO3777" s="130">
        <f t="shared" si="6454"/>
        <v>0</v>
      </c>
      <c r="AP3777" s="130">
        <f t="shared" si="6455"/>
        <v>0</v>
      </c>
      <c r="AQ3777" s="130">
        <f t="shared" si="6456"/>
        <v>0</v>
      </c>
      <c r="AR3777" s="130">
        <f t="shared" si="6427"/>
        <v>0</v>
      </c>
      <c r="BT3777" s="526" t="s">
        <v>557</v>
      </c>
      <c r="BU3777" s="526"/>
      <c r="BV3777" s="558" t="s">
        <v>552</v>
      </c>
      <c r="BW3777" s="559"/>
      <c r="BX3777" s="559"/>
      <c r="BY3777" s="559"/>
      <c r="BZ3777" s="559"/>
      <c r="CA3777" s="559"/>
      <c r="CB3777" s="560"/>
      <c r="CC3777" s="17">
        <f t="shared" si="6475"/>
        <v>0</v>
      </c>
      <c r="CD3777" s="17">
        <f t="shared" si="6476"/>
        <v>0</v>
      </c>
      <c r="CE3777" s="17">
        <f t="shared" si="6477"/>
        <v>0</v>
      </c>
      <c r="CF3777" s="17">
        <f t="shared" si="6478"/>
        <v>0</v>
      </c>
      <c r="CG3777" s="17">
        <f t="shared" si="6479"/>
        <v>0</v>
      </c>
      <c r="CH3777" s="17">
        <f t="shared" si="6480"/>
        <v>0</v>
      </c>
      <c r="CI3777" s="17">
        <f t="shared" si="6481"/>
        <v>0</v>
      </c>
      <c r="CJ3777" s="17">
        <f t="shared" si="6482"/>
        <v>0</v>
      </c>
      <c r="CK3777" s="17">
        <f t="shared" si="6483"/>
        <v>0</v>
      </c>
      <c r="CL3777" s="17">
        <f t="shared" si="6484"/>
        <v>0</v>
      </c>
      <c r="CM3777" s="17">
        <f t="shared" si="6485"/>
        <v>0</v>
      </c>
      <c r="CN3777" s="17">
        <f t="shared" si="6486"/>
        <v>0</v>
      </c>
      <c r="CO3777" s="17">
        <f t="shared" si="6487"/>
        <v>0</v>
      </c>
      <c r="CP3777" s="17">
        <f t="shared" si="6488"/>
        <v>0</v>
      </c>
      <c r="CQ3777" s="17">
        <f t="shared" si="6489"/>
        <v>0</v>
      </c>
      <c r="CR3777" s="17">
        <f t="shared" si="6490"/>
        <v>0</v>
      </c>
      <c r="CS3777" s="320">
        <f t="shared" si="6491"/>
        <v>0</v>
      </c>
    </row>
    <row r="3778" spans="1:97" ht="48" customHeight="1" x14ac:dyDescent="0.25">
      <c r="A3778" s="109"/>
      <c r="C3778" s="526" t="s">
        <v>558</v>
      </c>
      <c r="D3778" s="526"/>
      <c r="E3778" s="558" t="s">
        <v>553</v>
      </c>
      <c r="F3778" s="559"/>
      <c r="G3778" s="559"/>
      <c r="H3778" s="559"/>
      <c r="I3778" s="559"/>
      <c r="J3778" s="559"/>
      <c r="K3778" s="560"/>
      <c r="L3778" s="59"/>
      <c r="M3778" s="59"/>
      <c r="N3778" s="59"/>
      <c r="O3778" s="17"/>
      <c r="P3778" s="17"/>
      <c r="Q3778" s="17"/>
      <c r="R3778" s="17"/>
      <c r="S3778" s="17"/>
      <c r="T3778" s="17"/>
      <c r="U3778" s="17"/>
      <c r="V3778" s="17"/>
      <c r="W3778" s="17"/>
      <c r="X3778" s="17"/>
      <c r="Y3778" s="17"/>
      <c r="Z3778" s="17"/>
      <c r="AA3778" s="17"/>
      <c r="AB3778" s="17"/>
      <c r="AC3778" s="17"/>
      <c r="AD3778" s="17"/>
      <c r="AE3778" s="109"/>
      <c r="AG3778" s="130">
        <f t="shared" si="6426"/>
        <v>0</v>
      </c>
      <c r="AH3778" s="130">
        <f t="shared" ref="AH3778" si="6493">COUNTIF(M3778:N3778,"NS")</f>
        <v>0</v>
      </c>
      <c r="AI3778" s="130">
        <f t="shared" ref="AI3778" si="6494">SUM(M3778:N3778)</f>
        <v>0</v>
      </c>
      <c r="AJ3778" s="254">
        <f t="shared" si="6449"/>
        <v>0</v>
      </c>
      <c r="AK3778" s="130">
        <f t="shared" ref="AK3778" si="6495">M3778</f>
        <v>0</v>
      </c>
      <c r="AL3778" s="130">
        <f t="shared" ref="AL3778" si="6496">SUM(COUNTIF(O3778,"NS"),COUNTIF(Q3778,"ns"),COUNTIF(S3778,"ns"),COUNTIF(U3778,"NS"),COUNTIF(W3778,"NS"),COUNTIF(Y3778,"MS"),COUNTIF(AA3778,"NS"),COUNTIF(AC3778,"NS"))</f>
        <v>0</v>
      </c>
      <c r="AM3778" s="130">
        <f t="shared" ref="AM3778" si="6497">SUM(O3778,Q3778,S3778,U3778,W3778,Y3778,AA3778,AC3778)</f>
        <v>0</v>
      </c>
      <c r="AN3778" s="130">
        <f t="shared" si="6453"/>
        <v>0</v>
      </c>
      <c r="AO3778" s="130">
        <f t="shared" ref="AO3778" si="6498">N3778</f>
        <v>0</v>
      </c>
      <c r="AP3778" s="130">
        <f t="shared" ref="AP3778" si="6499">SUM(COUNTIF(P3778,"NS"),COUNTIF(R3778,"ns"),COUNTIF(T3778,"ns"),COUNTIF(V3778,"NS"),COUNTIF(X3778,"NS"),COUNTIF(Z3778,"MS"),COUNTIF(AB3778,"NS"),COUNTIF(AD3778,"NS"))</f>
        <v>0</v>
      </c>
      <c r="AQ3778" s="130">
        <f t="shared" ref="AQ3778" si="6500">SUM(P3778,R3778,T3778,V3778,X3778,Z3778,AB3778,AD3778)</f>
        <v>0</v>
      </c>
      <c r="AR3778" s="130">
        <f t="shared" si="6427"/>
        <v>0</v>
      </c>
      <c r="BT3778" s="526" t="s">
        <v>558</v>
      </c>
      <c r="BU3778" s="526"/>
      <c r="BV3778" s="558" t="s">
        <v>553</v>
      </c>
      <c r="BW3778" s="559"/>
      <c r="BX3778" s="559"/>
      <c r="BY3778" s="559"/>
      <c r="BZ3778" s="559"/>
      <c r="CA3778" s="559"/>
      <c r="CB3778" s="560"/>
      <c r="CC3778" s="17">
        <f t="shared" si="6475"/>
        <v>0</v>
      </c>
      <c r="CD3778" s="17">
        <f t="shared" si="6476"/>
        <v>0</v>
      </c>
      <c r="CE3778" s="17">
        <f t="shared" si="6477"/>
        <v>0</v>
      </c>
      <c r="CF3778" s="17">
        <f t="shared" si="6478"/>
        <v>0</v>
      </c>
      <c r="CG3778" s="17">
        <f t="shared" si="6479"/>
        <v>0</v>
      </c>
      <c r="CH3778" s="17">
        <f t="shared" si="6480"/>
        <v>0</v>
      </c>
      <c r="CI3778" s="17">
        <f t="shared" si="6481"/>
        <v>0</v>
      </c>
      <c r="CJ3778" s="17">
        <f t="shared" si="6482"/>
        <v>0</v>
      </c>
      <c r="CK3778" s="17">
        <f t="shared" si="6483"/>
        <v>0</v>
      </c>
      <c r="CL3778" s="17">
        <f t="shared" si="6484"/>
        <v>0</v>
      </c>
      <c r="CM3778" s="17">
        <f t="shared" si="6485"/>
        <v>0</v>
      </c>
      <c r="CN3778" s="17">
        <f t="shared" si="6486"/>
        <v>0</v>
      </c>
      <c r="CO3778" s="17">
        <f t="shared" si="6487"/>
        <v>0</v>
      </c>
      <c r="CP3778" s="17">
        <f t="shared" si="6488"/>
        <v>0</v>
      </c>
      <c r="CQ3778" s="17">
        <f t="shared" si="6489"/>
        <v>0</v>
      </c>
      <c r="CR3778" s="17">
        <f t="shared" si="6490"/>
        <v>0</v>
      </c>
      <c r="CS3778" s="320">
        <f t="shared" si="6491"/>
        <v>0</v>
      </c>
    </row>
    <row r="3779" spans="1:97" ht="15" customHeight="1" x14ac:dyDescent="0.2">
      <c r="A3779" s="109"/>
      <c r="B3779" s="540" t="str">
        <f>IF(AI3766=0,"","Error: Debe completar toda la información requerida.")</f>
        <v/>
      </c>
      <c r="C3779" s="540"/>
      <c r="D3779" s="540"/>
      <c r="E3779" s="540"/>
      <c r="F3779" s="540"/>
      <c r="G3779" s="540"/>
      <c r="H3779" s="540"/>
      <c r="I3779" s="540"/>
      <c r="J3779" s="540"/>
      <c r="K3779" s="540"/>
      <c r="L3779" s="540"/>
      <c r="M3779" s="540"/>
      <c r="N3779" s="540"/>
      <c r="O3779" s="540"/>
      <c r="P3779" s="540"/>
      <c r="Q3779" s="540"/>
      <c r="R3779" s="540"/>
      <c r="S3779" s="540"/>
      <c r="T3779" s="540"/>
      <c r="U3779" s="540"/>
      <c r="V3779" s="540"/>
      <c r="W3779" s="540"/>
      <c r="X3779" s="540"/>
      <c r="Y3779" s="540"/>
      <c r="Z3779" s="540"/>
      <c r="AA3779" s="540"/>
      <c r="AB3779" s="540"/>
      <c r="AC3779" s="540"/>
      <c r="AD3779" s="540"/>
      <c r="AE3779" s="109"/>
      <c r="AJ3779" s="90">
        <f>SUM(AJ3773:AJ3778)</f>
        <v>0</v>
      </c>
      <c r="AN3779" s="90">
        <f>SUM(AN3773:AN3778)</f>
        <v>0</v>
      </c>
      <c r="AR3779" s="90">
        <f>SUM(AR3773:AR3778)</f>
        <v>0</v>
      </c>
      <c r="AS3779" s="90">
        <f>SUM(AJ3779:AR3779)</f>
        <v>0</v>
      </c>
      <c r="CS3779" s="320">
        <f>SUM(CS3773:CS3778)</f>
        <v>0</v>
      </c>
    </row>
    <row r="3780" spans="1:97" ht="15" customHeight="1" x14ac:dyDescent="0.2">
      <c r="A3780" s="109"/>
      <c r="B3780" s="535" t="str">
        <f>IF(AND(AS3779=0,BL3776=0),"",IF(AND(AS3779&lt;&gt;0,BL3776=0)," Error: Verificar sumas por fila.",IF(AND(AS3779=0,BL3776&lt;&gt;0),"Error: Verificar sumas por columna.",IF(AND(AS3779&lt;&gt;0,BL3776&lt;&gt;0),"Error: Verificar sumas por fila y por columna"))))</f>
        <v/>
      </c>
      <c r="C3780" s="535"/>
      <c r="D3780" s="535"/>
      <c r="E3780" s="535"/>
      <c r="F3780" s="535"/>
      <c r="G3780" s="535"/>
      <c r="H3780" s="535"/>
      <c r="I3780" s="535"/>
      <c r="J3780" s="535"/>
      <c r="K3780" s="535"/>
      <c r="L3780" s="535"/>
      <c r="M3780" s="535"/>
      <c r="N3780" s="535"/>
      <c r="O3780" s="535"/>
      <c r="P3780" s="535"/>
      <c r="Q3780" s="535"/>
      <c r="R3780" s="535"/>
      <c r="S3780" s="535"/>
      <c r="T3780" s="535"/>
      <c r="U3780" s="535"/>
      <c r="V3780" s="535"/>
      <c r="W3780" s="535"/>
      <c r="X3780" s="535"/>
      <c r="Y3780" s="535"/>
      <c r="Z3780" s="535"/>
      <c r="AA3780" s="535"/>
      <c r="AB3780" s="535"/>
      <c r="AC3780" s="535"/>
      <c r="AD3780" s="535"/>
      <c r="AE3780" s="109"/>
    </row>
    <row r="3781" spans="1:97" ht="15" customHeight="1" x14ac:dyDescent="0.2">
      <c r="A3781" s="109"/>
      <c r="B3781" s="535" t="str">
        <f>IF(CS3779=0,"","Error: Verificar consistencia con la pregunta 89 ya que las personas deben ser igual o menor a los delitos.")</f>
        <v/>
      </c>
      <c r="C3781" s="535"/>
      <c r="D3781" s="535"/>
      <c r="E3781" s="535"/>
      <c r="F3781" s="535"/>
      <c r="G3781" s="535"/>
      <c r="H3781" s="535"/>
      <c r="I3781" s="535"/>
      <c r="J3781" s="535"/>
      <c r="K3781" s="535"/>
      <c r="L3781" s="535"/>
      <c r="M3781" s="535"/>
      <c r="N3781" s="535"/>
      <c r="O3781" s="535"/>
      <c r="P3781" s="535"/>
      <c r="Q3781" s="535"/>
      <c r="R3781" s="535"/>
      <c r="S3781" s="535"/>
      <c r="T3781" s="535"/>
      <c r="U3781" s="535"/>
      <c r="V3781" s="535"/>
      <c r="W3781" s="535"/>
      <c r="X3781" s="535"/>
      <c r="Y3781" s="535"/>
      <c r="Z3781" s="535"/>
      <c r="AA3781" s="535"/>
      <c r="AB3781" s="535"/>
      <c r="AC3781" s="535"/>
      <c r="AD3781" s="535"/>
      <c r="AE3781" s="109"/>
    </row>
    <row r="3782" spans="1:97" ht="15" customHeight="1" thickBot="1" x14ac:dyDescent="0.25">
      <c r="A3782" s="109"/>
      <c r="B3782" s="389"/>
      <c r="C3782" s="389"/>
      <c r="D3782" s="389"/>
      <c r="E3782" s="389"/>
      <c r="F3782" s="389"/>
      <c r="G3782" s="389"/>
      <c r="H3782" s="389"/>
      <c r="I3782" s="389"/>
      <c r="J3782" s="389"/>
      <c r="K3782" s="389"/>
      <c r="L3782" s="389"/>
      <c r="M3782" s="389"/>
      <c r="N3782" s="389"/>
      <c r="O3782" s="389"/>
      <c r="P3782" s="389"/>
      <c r="Q3782" s="389"/>
      <c r="R3782" s="389"/>
      <c r="S3782" s="389"/>
      <c r="T3782" s="389"/>
      <c r="U3782" s="389"/>
      <c r="V3782" s="389"/>
      <c r="W3782" s="389"/>
      <c r="X3782" s="389"/>
      <c r="Y3782" s="389"/>
      <c r="Z3782" s="389"/>
      <c r="AA3782" s="389"/>
      <c r="AB3782" s="389"/>
      <c r="AC3782" s="389"/>
      <c r="AD3782" s="389"/>
      <c r="AE3782" s="109"/>
    </row>
    <row r="3783" spans="1:97" ht="15" customHeight="1" thickBot="1" x14ac:dyDescent="0.25">
      <c r="A3783" s="109"/>
      <c r="B3783" s="792" t="s">
        <v>1231</v>
      </c>
      <c r="C3783" s="793"/>
      <c r="D3783" s="793"/>
      <c r="E3783" s="793"/>
      <c r="F3783" s="793"/>
      <c r="G3783" s="793"/>
      <c r="H3783" s="793"/>
      <c r="I3783" s="793"/>
      <c r="J3783" s="793"/>
      <c r="K3783" s="793"/>
      <c r="L3783" s="793"/>
      <c r="M3783" s="793"/>
      <c r="N3783" s="793"/>
      <c r="O3783" s="793"/>
      <c r="P3783" s="793"/>
      <c r="Q3783" s="793"/>
      <c r="R3783" s="793"/>
      <c r="S3783" s="793"/>
      <c r="T3783" s="793"/>
      <c r="U3783" s="793"/>
      <c r="V3783" s="793"/>
      <c r="W3783" s="793"/>
      <c r="X3783" s="793"/>
      <c r="Y3783" s="793"/>
      <c r="Z3783" s="793"/>
      <c r="AA3783" s="793"/>
      <c r="AB3783" s="793"/>
      <c r="AC3783" s="793"/>
      <c r="AD3783" s="794"/>
      <c r="AE3783" s="109"/>
    </row>
    <row r="3784" spans="1:97" ht="15" customHeight="1" x14ac:dyDescent="0.2">
      <c r="A3784" s="109"/>
      <c r="B3784" s="795" t="s">
        <v>1575</v>
      </c>
      <c r="C3784" s="788"/>
      <c r="D3784" s="788"/>
      <c r="E3784" s="788"/>
      <c r="F3784" s="788"/>
      <c r="G3784" s="788"/>
      <c r="H3784" s="788"/>
      <c r="I3784" s="788"/>
      <c r="J3784" s="788"/>
      <c r="K3784" s="788"/>
      <c r="L3784" s="788"/>
      <c r="M3784" s="788"/>
      <c r="N3784" s="788"/>
      <c r="O3784" s="788"/>
      <c r="P3784" s="788"/>
      <c r="Q3784" s="788"/>
      <c r="R3784" s="788"/>
      <c r="S3784" s="788"/>
      <c r="T3784" s="788"/>
      <c r="U3784" s="788"/>
      <c r="V3784" s="788"/>
      <c r="W3784" s="788"/>
      <c r="X3784" s="788"/>
      <c r="Y3784" s="788"/>
      <c r="Z3784" s="788"/>
      <c r="AA3784" s="788"/>
      <c r="AB3784" s="788"/>
      <c r="AC3784" s="788"/>
      <c r="AD3784" s="796"/>
      <c r="AE3784" s="109"/>
    </row>
    <row r="3785" spans="1:97" ht="24" customHeight="1" x14ac:dyDescent="0.2">
      <c r="A3785" s="109"/>
      <c r="B3785" s="134"/>
      <c r="C3785" s="775" t="s">
        <v>1738</v>
      </c>
      <c r="D3785" s="776"/>
      <c r="E3785" s="776"/>
      <c r="F3785" s="776"/>
      <c r="G3785" s="776"/>
      <c r="H3785" s="776"/>
      <c r="I3785" s="776"/>
      <c r="J3785" s="776"/>
      <c r="K3785" s="776"/>
      <c r="L3785" s="776"/>
      <c r="M3785" s="776"/>
      <c r="N3785" s="776"/>
      <c r="O3785" s="776"/>
      <c r="P3785" s="776"/>
      <c r="Q3785" s="776"/>
      <c r="R3785" s="776"/>
      <c r="S3785" s="776"/>
      <c r="T3785" s="776"/>
      <c r="U3785" s="776"/>
      <c r="V3785" s="776"/>
      <c r="W3785" s="776"/>
      <c r="X3785" s="776"/>
      <c r="Y3785" s="776"/>
      <c r="Z3785" s="776"/>
      <c r="AA3785" s="776"/>
      <c r="AB3785" s="776"/>
      <c r="AC3785" s="776"/>
      <c r="AD3785" s="777"/>
      <c r="AE3785" s="109"/>
    </row>
    <row r="3786" spans="1:97" ht="15" customHeight="1" x14ac:dyDescent="0.2">
      <c r="A3786" s="109"/>
      <c r="AE3786" s="109"/>
    </row>
    <row r="3787" spans="1:97" ht="24" customHeight="1" x14ac:dyDescent="0.2">
      <c r="A3787" s="36" t="s">
        <v>811</v>
      </c>
      <c r="B3787" s="636" t="s">
        <v>1232</v>
      </c>
      <c r="C3787" s="636"/>
      <c r="D3787" s="636"/>
      <c r="E3787" s="636"/>
      <c r="F3787" s="636"/>
      <c r="G3787" s="636"/>
      <c r="H3787" s="636"/>
      <c r="I3787" s="636"/>
      <c r="J3787" s="636"/>
      <c r="K3787" s="636"/>
      <c r="L3787" s="636"/>
      <c r="M3787" s="636"/>
      <c r="N3787" s="636"/>
      <c r="O3787" s="636"/>
      <c r="P3787" s="636"/>
      <c r="Q3787" s="636"/>
      <c r="R3787" s="636"/>
      <c r="S3787" s="636"/>
      <c r="T3787" s="636"/>
      <c r="U3787" s="636"/>
      <c r="V3787" s="636"/>
      <c r="W3787" s="636"/>
      <c r="X3787" s="636"/>
      <c r="Y3787" s="636"/>
      <c r="Z3787" s="636"/>
      <c r="AA3787" s="636"/>
      <c r="AB3787" s="636"/>
      <c r="AC3787" s="636"/>
      <c r="AD3787" s="636"/>
      <c r="AE3787" s="109"/>
      <c r="AG3787" s="90" t="s">
        <v>2032</v>
      </c>
      <c r="AH3787" s="90" t="s">
        <v>2072</v>
      </c>
      <c r="AI3787" s="90" t="s">
        <v>2073</v>
      </c>
      <c r="AJ3787" s="90" t="s">
        <v>2045</v>
      </c>
      <c r="AK3787" s="90" t="s">
        <v>2074</v>
      </c>
      <c r="AL3787" s="90" t="s">
        <v>2075</v>
      </c>
    </row>
    <row r="3788" spans="1:97" ht="15" customHeight="1" x14ac:dyDescent="0.2">
      <c r="C3788" s="674" t="s">
        <v>1109</v>
      </c>
      <c r="D3788" s="674"/>
      <c r="E3788" s="674"/>
      <c r="F3788" s="674"/>
      <c r="G3788" s="674"/>
      <c r="H3788" s="674"/>
      <c r="I3788" s="674"/>
      <c r="J3788" s="674"/>
      <c r="K3788" s="674"/>
      <c r="L3788" s="674"/>
      <c r="M3788" s="674"/>
      <c r="N3788" s="674"/>
      <c r="O3788" s="674"/>
      <c r="P3788" s="674"/>
      <c r="Q3788" s="674"/>
      <c r="R3788" s="674"/>
      <c r="S3788" s="674"/>
      <c r="T3788" s="674"/>
      <c r="U3788" s="674"/>
      <c r="V3788" s="674"/>
      <c r="W3788" s="674"/>
      <c r="X3788" s="674"/>
      <c r="Y3788" s="674"/>
      <c r="Z3788" s="674"/>
      <c r="AA3788" s="674"/>
      <c r="AB3788" s="674"/>
      <c r="AC3788" s="674"/>
      <c r="AD3788" s="674"/>
      <c r="AE3788" s="109"/>
      <c r="AG3788" s="90">
        <f>COUNTBLANK(V3792:AD3816)</f>
        <v>225</v>
      </c>
      <c r="AH3788" s="90">
        <v>225</v>
      </c>
      <c r="AI3788" s="90">
        <v>200</v>
      </c>
      <c r="AJ3788" s="90">
        <f>COUNTBLANK(D3792:AD3792)</f>
        <v>27</v>
      </c>
      <c r="AK3788" s="90">
        <v>27</v>
      </c>
      <c r="AL3788" s="90">
        <v>25</v>
      </c>
    </row>
    <row r="3789" spans="1:97" ht="24" customHeight="1" x14ac:dyDescent="0.2">
      <c r="C3789" s="674" t="s">
        <v>1530</v>
      </c>
      <c r="D3789" s="674"/>
      <c r="E3789" s="674"/>
      <c r="F3789" s="674"/>
      <c r="G3789" s="674"/>
      <c r="H3789" s="674"/>
      <c r="I3789" s="674"/>
      <c r="J3789" s="674"/>
      <c r="K3789" s="674"/>
      <c r="L3789" s="674"/>
      <c r="M3789" s="674"/>
      <c r="N3789" s="674"/>
      <c r="O3789" s="674"/>
      <c r="P3789" s="674"/>
      <c r="Q3789" s="674"/>
      <c r="R3789" s="674"/>
      <c r="S3789" s="674"/>
      <c r="T3789" s="674"/>
      <c r="U3789" s="674"/>
      <c r="V3789" s="674"/>
      <c r="W3789" s="674"/>
      <c r="X3789" s="674"/>
      <c r="Y3789" s="674"/>
      <c r="Z3789" s="674"/>
      <c r="AA3789" s="674"/>
      <c r="AB3789" s="674"/>
      <c r="AC3789" s="674"/>
      <c r="AD3789" s="674"/>
      <c r="AE3789" s="109"/>
    </row>
    <row r="3790" spans="1:97" ht="15" customHeight="1" x14ac:dyDescent="0.2">
      <c r="AE3790" s="109"/>
    </row>
    <row r="3791" spans="1:97" ht="36" customHeight="1" x14ac:dyDescent="0.2">
      <c r="C3791" s="1036" t="s">
        <v>220</v>
      </c>
      <c r="D3791" s="1036"/>
      <c r="E3791" s="1036"/>
      <c r="F3791" s="1036"/>
      <c r="G3791" s="1036"/>
      <c r="H3791" s="1036"/>
      <c r="I3791" s="1036"/>
      <c r="J3791" s="1036"/>
      <c r="K3791" s="1036"/>
      <c r="L3791" s="1036"/>
      <c r="M3791" s="1036"/>
      <c r="N3791" s="1036"/>
      <c r="O3791" s="1036"/>
      <c r="P3791" s="1036"/>
      <c r="Q3791" s="1036"/>
      <c r="R3791" s="1036"/>
      <c r="S3791" s="1036"/>
      <c r="T3791" s="1036"/>
      <c r="U3791" s="1036"/>
      <c r="V3791" s="1034" t="s">
        <v>1233</v>
      </c>
      <c r="W3791" s="1034"/>
      <c r="X3791" s="1034"/>
      <c r="Y3791" s="1034"/>
      <c r="Z3791" s="1034"/>
      <c r="AA3791" s="1034"/>
      <c r="AB3791" s="1034"/>
      <c r="AC3791" s="1034"/>
      <c r="AD3791" s="1034"/>
      <c r="AE3791" s="109"/>
      <c r="AG3791" s="90" t="s">
        <v>2032</v>
      </c>
      <c r="AI3791" s="90" t="s">
        <v>2204</v>
      </c>
      <c r="AJ3791" s="90" t="s">
        <v>2243</v>
      </c>
      <c r="AK3791" s="90" t="s">
        <v>2077</v>
      </c>
    </row>
    <row r="3792" spans="1:97" ht="15.75" customHeight="1" x14ac:dyDescent="0.2">
      <c r="C3792" s="19" t="s">
        <v>28</v>
      </c>
      <c r="D3792" s="1037" t="str">
        <f>IF(D40="","",D40)</f>
        <v/>
      </c>
      <c r="E3792" s="1037"/>
      <c r="F3792" s="1037"/>
      <c r="G3792" s="1037"/>
      <c r="H3792" s="1037"/>
      <c r="I3792" s="1037"/>
      <c r="J3792" s="1037"/>
      <c r="K3792" s="1037"/>
      <c r="L3792" s="1037"/>
      <c r="M3792" s="1037"/>
      <c r="N3792" s="1037"/>
      <c r="O3792" s="1037"/>
      <c r="P3792" s="1037"/>
      <c r="Q3792" s="1037"/>
      <c r="R3792" s="1037"/>
      <c r="S3792" s="1037"/>
      <c r="T3792" s="1037"/>
      <c r="U3792" s="1037"/>
      <c r="V3792" s="487"/>
      <c r="W3792" s="487"/>
      <c r="X3792" s="487"/>
      <c r="Y3792" s="487"/>
      <c r="Z3792" s="487"/>
      <c r="AA3792" s="487"/>
      <c r="AB3792" s="487"/>
      <c r="AC3792" s="487"/>
      <c r="AD3792" s="487"/>
      <c r="AE3792" s="109"/>
      <c r="AG3792" s="90">
        <f>COUNTBLANK(D3792:AD3792)</f>
        <v>27</v>
      </c>
      <c r="AH3792" s="90">
        <f>IF($AG$3788=$AH$3788,0,IF(AND(D3792="",AG3792=$AK$3788),0,IF(AND(D3792&lt;&gt;"",AG3792=$AL$3788),0,1)))</f>
        <v>0</v>
      </c>
      <c r="AI3792" s="90">
        <f>Y3038</f>
        <v>0</v>
      </c>
      <c r="AJ3792" s="90">
        <f>V3792</f>
        <v>0</v>
      </c>
      <c r="AK3792" s="90">
        <f>IF($AG$3788=$AH$3788,0,IF(AND(AI3792=0,AJ3792=0),0,IF(AJ3792&lt;=AI3792,0,1)))</f>
        <v>0</v>
      </c>
    </row>
    <row r="3793" spans="1:37" ht="15" customHeight="1" x14ac:dyDescent="0.2">
      <c r="C3793" s="20" t="s">
        <v>29</v>
      </c>
      <c r="D3793" s="1037" t="str">
        <f t="shared" ref="D3793:D3816" si="6501">IF(D41="","",D41)</f>
        <v/>
      </c>
      <c r="E3793" s="1037"/>
      <c r="F3793" s="1037"/>
      <c r="G3793" s="1037"/>
      <c r="H3793" s="1037"/>
      <c r="I3793" s="1037"/>
      <c r="J3793" s="1037"/>
      <c r="K3793" s="1037"/>
      <c r="L3793" s="1037"/>
      <c r="M3793" s="1037"/>
      <c r="N3793" s="1037"/>
      <c r="O3793" s="1037"/>
      <c r="P3793" s="1037"/>
      <c r="Q3793" s="1037"/>
      <c r="R3793" s="1037"/>
      <c r="S3793" s="1037"/>
      <c r="T3793" s="1037"/>
      <c r="U3793" s="1037"/>
      <c r="V3793" s="487"/>
      <c r="W3793" s="487"/>
      <c r="X3793" s="487"/>
      <c r="Y3793" s="487"/>
      <c r="Z3793" s="487"/>
      <c r="AA3793" s="487"/>
      <c r="AB3793" s="487"/>
      <c r="AC3793" s="487"/>
      <c r="AD3793" s="487"/>
      <c r="AE3793" s="109"/>
      <c r="AG3793" s="90">
        <f t="shared" ref="AG3793:AG3816" si="6502">COUNTBLANK(D3793:AD3793)</f>
        <v>27</v>
      </c>
      <c r="AH3793" s="90">
        <f t="shared" ref="AH3793:AH3816" si="6503">IF($AG$3788=$AH$3788,0,IF(AND(D3793="",AG3793=$AK$3788),0,IF(AND(D3793&lt;&gt;"",AG3793=$AL$3788),0,1)))</f>
        <v>0</v>
      </c>
      <c r="AI3793" s="90">
        <f t="shared" ref="AI3793:AI3816" si="6504">Y3039</f>
        <v>0</v>
      </c>
      <c r="AJ3793" s="90">
        <f t="shared" ref="AJ3793:AJ3816" si="6505">V3793</f>
        <v>0</v>
      </c>
      <c r="AK3793" s="90">
        <f t="shared" ref="AK3793:AK3816" si="6506">IF($AG$3788=$AH$3788,0,IF(AND(AI3793=0,AJ3793=0),0,IF(AJ3793&lt;=AI3793,0,1)))</f>
        <v>0</v>
      </c>
    </row>
    <row r="3794" spans="1:37" ht="15" customHeight="1" x14ac:dyDescent="0.2">
      <c r="C3794" s="20" t="s">
        <v>30</v>
      </c>
      <c r="D3794" s="1037" t="str">
        <f t="shared" si="6501"/>
        <v/>
      </c>
      <c r="E3794" s="1037"/>
      <c r="F3794" s="1037"/>
      <c r="G3794" s="1037"/>
      <c r="H3794" s="1037"/>
      <c r="I3794" s="1037"/>
      <c r="J3794" s="1037"/>
      <c r="K3794" s="1037"/>
      <c r="L3794" s="1037"/>
      <c r="M3794" s="1037"/>
      <c r="N3794" s="1037"/>
      <c r="O3794" s="1037"/>
      <c r="P3794" s="1037"/>
      <c r="Q3794" s="1037"/>
      <c r="R3794" s="1037"/>
      <c r="S3794" s="1037"/>
      <c r="T3794" s="1037"/>
      <c r="U3794" s="1037"/>
      <c r="V3794" s="487"/>
      <c r="W3794" s="487"/>
      <c r="X3794" s="487"/>
      <c r="Y3794" s="487"/>
      <c r="Z3794" s="487"/>
      <c r="AA3794" s="487"/>
      <c r="AB3794" s="487"/>
      <c r="AC3794" s="487"/>
      <c r="AD3794" s="487"/>
      <c r="AE3794" s="109"/>
      <c r="AG3794" s="90">
        <f t="shared" si="6502"/>
        <v>27</v>
      </c>
      <c r="AH3794" s="90">
        <f t="shared" si="6503"/>
        <v>0</v>
      </c>
      <c r="AI3794" s="90">
        <f t="shared" si="6504"/>
        <v>0</v>
      </c>
      <c r="AJ3794" s="90">
        <f t="shared" si="6505"/>
        <v>0</v>
      </c>
      <c r="AK3794" s="90">
        <f t="shared" si="6506"/>
        <v>0</v>
      </c>
    </row>
    <row r="3795" spans="1:37" ht="15" customHeight="1" x14ac:dyDescent="0.2">
      <c r="C3795" s="20" t="s">
        <v>31</v>
      </c>
      <c r="D3795" s="1037" t="str">
        <f t="shared" si="6501"/>
        <v/>
      </c>
      <c r="E3795" s="1037"/>
      <c r="F3795" s="1037"/>
      <c r="G3795" s="1037"/>
      <c r="H3795" s="1037"/>
      <c r="I3795" s="1037"/>
      <c r="J3795" s="1037"/>
      <c r="K3795" s="1037"/>
      <c r="L3795" s="1037"/>
      <c r="M3795" s="1037"/>
      <c r="N3795" s="1037"/>
      <c r="O3795" s="1037"/>
      <c r="P3795" s="1037"/>
      <c r="Q3795" s="1037"/>
      <c r="R3795" s="1037"/>
      <c r="S3795" s="1037"/>
      <c r="T3795" s="1037"/>
      <c r="U3795" s="1037"/>
      <c r="V3795" s="487"/>
      <c r="W3795" s="487"/>
      <c r="X3795" s="487"/>
      <c r="Y3795" s="487"/>
      <c r="Z3795" s="487"/>
      <c r="AA3795" s="487"/>
      <c r="AB3795" s="487"/>
      <c r="AC3795" s="487"/>
      <c r="AD3795" s="487"/>
      <c r="AE3795" s="109"/>
      <c r="AG3795" s="90">
        <f t="shared" si="6502"/>
        <v>27</v>
      </c>
      <c r="AH3795" s="90">
        <f t="shared" si="6503"/>
        <v>0</v>
      </c>
      <c r="AI3795" s="90">
        <f t="shared" si="6504"/>
        <v>0</v>
      </c>
      <c r="AJ3795" s="90">
        <f t="shared" si="6505"/>
        <v>0</v>
      </c>
      <c r="AK3795" s="90">
        <f t="shared" si="6506"/>
        <v>0</v>
      </c>
    </row>
    <row r="3796" spans="1:37" ht="15" customHeight="1" x14ac:dyDescent="0.2">
      <c r="C3796" s="20" t="s">
        <v>32</v>
      </c>
      <c r="D3796" s="1037" t="str">
        <f t="shared" si="6501"/>
        <v/>
      </c>
      <c r="E3796" s="1037"/>
      <c r="F3796" s="1037"/>
      <c r="G3796" s="1037"/>
      <c r="H3796" s="1037"/>
      <c r="I3796" s="1037"/>
      <c r="J3796" s="1037"/>
      <c r="K3796" s="1037"/>
      <c r="L3796" s="1037"/>
      <c r="M3796" s="1037"/>
      <c r="N3796" s="1037"/>
      <c r="O3796" s="1037"/>
      <c r="P3796" s="1037"/>
      <c r="Q3796" s="1037"/>
      <c r="R3796" s="1037"/>
      <c r="S3796" s="1037"/>
      <c r="T3796" s="1037"/>
      <c r="U3796" s="1037"/>
      <c r="V3796" s="487"/>
      <c r="W3796" s="487"/>
      <c r="X3796" s="487"/>
      <c r="Y3796" s="487"/>
      <c r="Z3796" s="487"/>
      <c r="AA3796" s="487"/>
      <c r="AB3796" s="487"/>
      <c r="AC3796" s="487"/>
      <c r="AD3796" s="487"/>
      <c r="AE3796" s="109"/>
      <c r="AG3796" s="90">
        <f t="shared" si="6502"/>
        <v>27</v>
      </c>
      <c r="AH3796" s="90">
        <f t="shared" si="6503"/>
        <v>0</v>
      </c>
      <c r="AI3796" s="90">
        <f t="shared" si="6504"/>
        <v>0</v>
      </c>
      <c r="AJ3796" s="90">
        <f t="shared" si="6505"/>
        <v>0</v>
      </c>
      <c r="AK3796" s="90">
        <f t="shared" si="6506"/>
        <v>0</v>
      </c>
    </row>
    <row r="3797" spans="1:37" ht="15" customHeight="1" x14ac:dyDescent="0.2">
      <c r="C3797" s="20" t="s">
        <v>33</v>
      </c>
      <c r="D3797" s="1037" t="str">
        <f t="shared" si="6501"/>
        <v/>
      </c>
      <c r="E3797" s="1037"/>
      <c r="F3797" s="1037"/>
      <c r="G3797" s="1037"/>
      <c r="H3797" s="1037"/>
      <c r="I3797" s="1037"/>
      <c r="J3797" s="1037"/>
      <c r="K3797" s="1037"/>
      <c r="L3797" s="1037"/>
      <c r="M3797" s="1037"/>
      <c r="N3797" s="1037"/>
      <c r="O3797" s="1037"/>
      <c r="P3797" s="1037"/>
      <c r="Q3797" s="1037"/>
      <c r="R3797" s="1037"/>
      <c r="S3797" s="1037"/>
      <c r="T3797" s="1037"/>
      <c r="U3797" s="1037"/>
      <c r="V3797" s="487"/>
      <c r="W3797" s="487"/>
      <c r="X3797" s="487"/>
      <c r="Y3797" s="487"/>
      <c r="Z3797" s="487"/>
      <c r="AA3797" s="487"/>
      <c r="AB3797" s="487"/>
      <c r="AC3797" s="487"/>
      <c r="AD3797" s="487"/>
      <c r="AE3797" s="109"/>
      <c r="AG3797" s="90">
        <f t="shared" si="6502"/>
        <v>27</v>
      </c>
      <c r="AH3797" s="90">
        <f t="shared" si="6503"/>
        <v>0</v>
      </c>
      <c r="AI3797" s="90">
        <f t="shared" si="6504"/>
        <v>0</v>
      </c>
      <c r="AJ3797" s="90">
        <f t="shared" si="6505"/>
        <v>0</v>
      </c>
      <c r="AK3797" s="90">
        <f t="shared" si="6506"/>
        <v>0</v>
      </c>
    </row>
    <row r="3798" spans="1:37" ht="15" customHeight="1" x14ac:dyDescent="0.2">
      <c r="C3798" s="20" t="s">
        <v>34</v>
      </c>
      <c r="D3798" s="1037" t="str">
        <f t="shared" si="6501"/>
        <v/>
      </c>
      <c r="E3798" s="1037"/>
      <c r="F3798" s="1037"/>
      <c r="G3798" s="1037"/>
      <c r="H3798" s="1037"/>
      <c r="I3798" s="1037"/>
      <c r="J3798" s="1037"/>
      <c r="K3798" s="1037"/>
      <c r="L3798" s="1037"/>
      <c r="M3798" s="1037"/>
      <c r="N3798" s="1037"/>
      <c r="O3798" s="1037"/>
      <c r="P3798" s="1037"/>
      <c r="Q3798" s="1037"/>
      <c r="R3798" s="1037"/>
      <c r="S3798" s="1037"/>
      <c r="T3798" s="1037"/>
      <c r="U3798" s="1037"/>
      <c r="V3798" s="487"/>
      <c r="W3798" s="487"/>
      <c r="X3798" s="487"/>
      <c r="Y3798" s="487"/>
      <c r="Z3798" s="487"/>
      <c r="AA3798" s="487"/>
      <c r="AB3798" s="487"/>
      <c r="AC3798" s="487"/>
      <c r="AD3798" s="487"/>
      <c r="AE3798" s="109"/>
      <c r="AG3798" s="90">
        <f t="shared" si="6502"/>
        <v>27</v>
      </c>
      <c r="AH3798" s="90">
        <f t="shared" si="6503"/>
        <v>0</v>
      </c>
      <c r="AI3798" s="90">
        <f t="shared" si="6504"/>
        <v>0</v>
      </c>
      <c r="AJ3798" s="90">
        <f t="shared" si="6505"/>
        <v>0</v>
      </c>
      <c r="AK3798" s="90">
        <f t="shared" si="6506"/>
        <v>0</v>
      </c>
    </row>
    <row r="3799" spans="1:37" ht="15" customHeight="1" x14ac:dyDescent="0.2">
      <c r="C3799" s="20" t="s">
        <v>35</v>
      </c>
      <c r="D3799" s="1037" t="str">
        <f t="shared" si="6501"/>
        <v/>
      </c>
      <c r="E3799" s="1037"/>
      <c r="F3799" s="1037"/>
      <c r="G3799" s="1037"/>
      <c r="H3799" s="1037"/>
      <c r="I3799" s="1037"/>
      <c r="J3799" s="1037"/>
      <c r="K3799" s="1037"/>
      <c r="L3799" s="1037"/>
      <c r="M3799" s="1037"/>
      <c r="N3799" s="1037"/>
      <c r="O3799" s="1037"/>
      <c r="P3799" s="1037"/>
      <c r="Q3799" s="1037"/>
      <c r="R3799" s="1037"/>
      <c r="S3799" s="1037"/>
      <c r="T3799" s="1037"/>
      <c r="U3799" s="1037"/>
      <c r="V3799" s="487"/>
      <c r="W3799" s="487"/>
      <c r="X3799" s="487"/>
      <c r="Y3799" s="487"/>
      <c r="Z3799" s="487"/>
      <c r="AA3799" s="487"/>
      <c r="AB3799" s="487"/>
      <c r="AC3799" s="487"/>
      <c r="AD3799" s="487"/>
      <c r="AE3799" s="109"/>
      <c r="AG3799" s="90">
        <f t="shared" si="6502"/>
        <v>27</v>
      </c>
      <c r="AH3799" s="90">
        <f t="shared" si="6503"/>
        <v>0</v>
      </c>
      <c r="AI3799" s="90">
        <f t="shared" si="6504"/>
        <v>0</v>
      </c>
      <c r="AJ3799" s="90">
        <f t="shared" si="6505"/>
        <v>0</v>
      </c>
      <c r="AK3799" s="90">
        <f t="shared" si="6506"/>
        <v>0</v>
      </c>
    </row>
    <row r="3800" spans="1:37" ht="15" customHeight="1" x14ac:dyDescent="0.2">
      <c r="C3800" s="20" t="s">
        <v>36</v>
      </c>
      <c r="D3800" s="1037" t="str">
        <f t="shared" si="6501"/>
        <v/>
      </c>
      <c r="E3800" s="1037"/>
      <c r="F3800" s="1037"/>
      <c r="G3800" s="1037"/>
      <c r="H3800" s="1037"/>
      <c r="I3800" s="1037"/>
      <c r="J3800" s="1037"/>
      <c r="K3800" s="1037"/>
      <c r="L3800" s="1037"/>
      <c r="M3800" s="1037"/>
      <c r="N3800" s="1037"/>
      <c r="O3800" s="1037"/>
      <c r="P3800" s="1037"/>
      <c r="Q3800" s="1037"/>
      <c r="R3800" s="1037"/>
      <c r="S3800" s="1037"/>
      <c r="T3800" s="1037"/>
      <c r="U3800" s="1037"/>
      <c r="V3800" s="487"/>
      <c r="W3800" s="487"/>
      <c r="X3800" s="487"/>
      <c r="Y3800" s="487"/>
      <c r="Z3800" s="487"/>
      <c r="AA3800" s="487"/>
      <c r="AB3800" s="487"/>
      <c r="AC3800" s="487"/>
      <c r="AD3800" s="487"/>
      <c r="AE3800" s="109"/>
      <c r="AG3800" s="90">
        <f t="shared" si="6502"/>
        <v>27</v>
      </c>
      <c r="AH3800" s="90">
        <f t="shared" si="6503"/>
        <v>0</v>
      </c>
      <c r="AI3800" s="90">
        <f t="shared" si="6504"/>
        <v>0</v>
      </c>
      <c r="AJ3800" s="90">
        <f t="shared" si="6505"/>
        <v>0</v>
      </c>
      <c r="AK3800" s="90">
        <f t="shared" si="6506"/>
        <v>0</v>
      </c>
    </row>
    <row r="3801" spans="1:37" ht="15" customHeight="1" x14ac:dyDescent="0.2">
      <c r="C3801" s="20" t="s">
        <v>37</v>
      </c>
      <c r="D3801" s="1037" t="str">
        <f t="shared" si="6501"/>
        <v/>
      </c>
      <c r="E3801" s="1037"/>
      <c r="F3801" s="1037"/>
      <c r="G3801" s="1037"/>
      <c r="H3801" s="1037"/>
      <c r="I3801" s="1037"/>
      <c r="J3801" s="1037"/>
      <c r="K3801" s="1037"/>
      <c r="L3801" s="1037"/>
      <c r="M3801" s="1037"/>
      <c r="N3801" s="1037"/>
      <c r="O3801" s="1037"/>
      <c r="P3801" s="1037"/>
      <c r="Q3801" s="1037"/>
      <c r="R3801" s="1037"/>
      <c r="S3801" s="1037"/>
      <c r="T3801" s="1037"/>
      <c r="U3801" s="1037"/>
      <c r="V3801" s="487"/>
      <c r="W3801" s="487"/>
      <c r="X3801" s="487"/>
      <c r="Y3801" s="487"/>
      <c r="Z3801" s="487"/>
      <c r="AA3801" s="487"/>
      <c r="AB3801" s="487"/>
      <c r="AC3801" s="487"/>
      <c r="AD3801" s="487"/>
      <c r="AE3801" s="109"/>
      <c r="AG3801" s="90">
        <f t="shared" si="6502"/>
        <v>27</v>
      </c>
      <c r="AH3801" s="90">
        <f t="shared" si="6503"/>
        <v>0</v>
      </c>
      <c r="AI3801" s="90">
        <f t="shared" si="6504"/>
        <v>0</v>
      </c>
      <c r="AJ3801" s="90">
        <f t="shared" si="6505"/>
        <v>0</v>
      </c>
      <c r="AK3801" s="90">
        <f t="shared" si="6506"/>
        <v>0</v>
      </c>
    </row>
    <row r="3802" spans="1:37" ht="15" customHeight="1" x14ac:dyDescent="0.2">
      <c r="C3802" s="20" t="s">
        <v>40</v>
      </c>
      <c r="D3802" s="1037" t="str">
        <f t="shared" si="6501"/>
        <v/>
      </c>
      <c r="E3802" s="1037"/>
      <c r="F3802" s="1037"/>
      <c r="G3802" s="1037"/>
      <c r="H3802" s="1037"/>
      <c r="I3802" s="1037"/>
      <c r="J3802" s="1037"/>
      <c r="K3802" s="1037"/>
      <c r="L3802" s="1037"/>
      <c r="M3802" s="1037"/>
      <c r="N3802" s="1037"/>
      <c r="O3802" s="1037"/>
      <c r="P3802" s="1037"/>
      <c r="Q3802" s="1037"/>
      <c r="R3802" s="1037"/>
      <c r="S3802" s="1037"/>
      <c r="T3802" s="1037"/>
      <c r="U3802" s="1037"/>
      <c r="V3802" s="487"/>
      <c r="W3802" s="487"/>
      <c r="X3802" s="487"/>
      <c r="Y3802" s="487"/>
      <c r="Z3802" s="487"/>
      <c r="AA3802" s="487"/>
      <c r="AB3802" s="487"/>
      <c r="AC3802" s="487"/>
      <c r="AD3802" s="487"/>
      <c r="AE3802" s="109"/>
      <c r="AG3802" s="90">
        <f t="shared" si="6502"/>
        <v>27</v>
      </c>
      <c r="AH3802" s="90">
        <f t="shared" si="6503"/>
        <v>0</v>
      </c>
      <c r="AI3802" s="90">
        <f t="shared" si="6504"/>
        <v>0</v>
      </c>
      <c r="AJ3802" s="90">
        <f t="shared" si="6505"/>
        <v>0</v>
      </c>
      <c r="AK3802" s="90">
        <f t="shared" si="6506"/>
        <v>0</v>
      </c>
    </row>
    <row r="3803" spans="1:37" ht="15" customHeight="1" x14ac:dyDescent="0.2">
      <c r="A3803" s="109"/>
      <c r="B3803" s="109"/>
      <c r="C3803" s="20" t="s">
        <v>38</v>
      </c>
      <c r="D3803" s="1037" t="str">
        <f t="shared" si="6501"/>
        <v/>
      </c>
      <c r="E3803" s="1037"/>
      <c r="F3803" s="1037"/>
      <c r="G3803" s="1037"/>
      <c r="H3803" s="1037"/>
      <c r="I3803" s="1037"/>
      <c r="J3803" s="1037"/>
      <c r="K3803" s="1037"/>
      <c r="L3803" s="1037"/>
      <c r="M3803" s="1037"/>
      <c r="N3803" s="1037"/>
      <c r="O3803" s="1037"/>
      <c r="P3803" s="1037"/>
      <c r="Q3803" s="1037"/>
      <c r="R3803" s="1037"/>
      <c r="S3803" s="1037"/>
      <c r="T3803" s="1037"/>
      <c r="U3803" s="1037"/>
      <c r="V3803" s="487"/>
      <c r="W3803" s="487"/>
      <c r="X3803" s="487"/>
      <c r="Y3803" s="487"/>
      <c r="Z3803" s="487"/>
      <c r="AA3803" s="487"/>
      <c r="AB3803" s="487"/>
      <c r="AC3803" s="487"/>
      <c r="AD3803" s="487"/>
      <c r="AE3803" s="109"/>
      <c r="AG3803" s="90">
        <f t="shared" si="6502"/>
        <v>27</v>
      </c>
      <c r="AH3803" s="90">
        <f t="shared" si="6503"/>
        <v>0</v>
      </c>
      <c r="AI3803" s="90">
        <f t="shared" si="6504"/>
        <v>0</v>
      </c>
      <c r="AJ3803" s="90">
        <f t="shared" si="6505"/>
        <v>0</v>
      </c>
      <c r="AK3803" s="90">
        <f t="shared" si="6506"/>
        <v>0</v>
      </c>
    </row>
    <row r="3804" spans="1:37" ht="15" customHeight="1" x14ac:dyDescent="0.2">
      <c r="A3804" s="109"/>
      <c r="B3804" s="109"/>
      <c r="C3804" s="20" t="s">
        <v>39</v>
      </c>
      <c r="D3804" s="1037" t="str">
        <f t="shared" si="6501"/>
        <v/>
      </c>
      <c r="E3804" s="1037"/>
      <c r="F3804" s="1037"/>
      <c r="G3804" s="1037"/>
      <c r="H3804" s="1037"/>
      <c r="I3804" s="1037"/>
      <c r="J3804" s="1037"/>
      <c r="K3804" s="1037"/>
      <c r="L3804" s="1037"/>
      <c r="M3804" s="1037"/>
      <c r="N3804" s="1037"/>
      <c r="O3804" s="1037"/>
      <c r="P3804" s="1037"/>
      <c r="Q3804" s="1037"/>
      <c r="R3804" s="1037"/>
      <c r="S3804" s="1037"/>
      <c r="T3804" s="1037"/>
      <c r="U3804" s="1037"/>
      <c r="V3804" s="487"/>
      <c r="W3804" s="487"/>
      <c r="X3804" s="487"/>
      <c r="Y3804" s="487"/>
      <c r="Z3804" s="487"/>
      <c r="AA3804" s="487"/>
      <c r="AB3804" s="487"/>
      <c r="AC3804" s="487"/>
      <c r="AD3804" s="487"/>
      <c r="AE3804" s="109"/>
      <c r="AG3804" s="90">
        <f t="shared" si="6502"/>
        <v>27</v>
      </c>
      <c r="AH3804" s="90">
        <f t="shared" si="6503"/>
        <v>0</v>
      </c>
      <c r="AI3804" s="90">
        <f t="shared" si="6504"/>
        <v>0</v>
      </c>
      <c r="AJ3804" s="90">
        <f t="shared" si="6505"/>
        <v>0</v>
      </c>
      <c r="AK3804" s="90">
        <f t="shared" si="6506"/>
        <v>0</v>
      </c>
    </row>
    <row r="3805" spans="1:37" ht="15" customHeight="1" x14ac:dyDescent="0.2">
      <c r="A3805" s="109"/>
      <c r="B3805" s="109"/>
      <c r="C3805" s="20" t="s">
        <v>41</v>
      </c>
      <c r="D3805" s="1037" t="str">
        <f t="shared" si="6501"/>
        <v/>
      </c>
      <c r="E3805" s="1037"/>
      <c r="F3805" s="1037"/>
      <c r="G3805" s="1037"/>
      <c r="H3805" s="1037"/>
      <c r="I3805" s="1037"/>
      <c r="J3805" s="1037"/>
      <c r="K3805" s="1037"/>
      <c r="L3805" s="1037"/>
      <c r="M3805" s="1037"/>
      <c r="N3805" s="1037"/>
      <c r="O3805" s="1037"/>
      <c r="P3805" s="1037"/>
      <c r="Q3805" s="1037"/>
      <c r="R3805" s="1037"/>
      <c r="S3805" s="1037"/>
      <c r="T3805" s="1037"/>
      <c r="U3805" s="1037"/>
      <c r="V3805" s="487"/>
      <c r="W3805" s="487"/>
      <c r="X3805" s="487"/>
      <c r="Y3805" s="487"/>
      <c r="Z3805" s="487"/>
      <c r="AA3805" s="487"/>
      <c r="AB3805" s="487"/>
      <c r="AC3805" s="487"/>
      <c r="AD3805" s="487"/>
      <c r="AE3805" s="109"/>
      <c r="AG3805" s="90">
        <f t="shared" si="6502"/>
        <v>27</v>
      </c>
      <c r="AH3805" s="90">
        <f t="shared" si="6503"/>
        <v>0</v>
      </c>
      <c r="AI3805" s="90">
        <f t="shared" si="6504"/>
        <v>0</v>
      </c>
      <c r="AJ3805" s="90">
        <f t="shared" si="6505"/>
        <v>0</v>
      </c>
      <c r="AK3805" s="90">
        <f t="shared" si="6506"/>
        <v>0</v>
      </c>
    </row>
    <row r="3806" spans="1:37" ht="15" customHeight="1" x14ac:dyDescent="0.2">
      <c r="A3806" s="109"/>
      <c r="B3806" s="109"/>
      <c r="C3806" s="20" t="s">
        <v>42</v>
      </c>
      <c r="D3806" s="1037" t="str">
        <f t="shared" si="6501"/>
        <v/>
      </c>
      <c r="E3806" s="1037"/>
      <c r="F3806" s="1037"/>
      <c r="G3806" s="1037"/>
      <c r="H3806" s="1037"/>
      <c r="I3806" s="1037"/>
      <c r="J3806" s="1037"/>
      <c r="K3806" s="1037"/>
      <c r="L3806" s="1037"/>
      <c r="M3806" s="1037"/>
      <c r="N3806" s="1037"/>
      <c r="O3806" s="1037"/>
      <c r="P3806" s="1037"/>
      <c r="Q3806" s="1037"/>
      <c r="R3806" s="1037"/>
      <c r="S3806" s="1037"/>
      <c r="T3806" s="1037"/>
      <c r="U3806" s="1037"/>
      <c r="V3806" s="487"/>
      <c r="W3806" s="487"/>
      <c r="X3806" s="487"/>
      <c r="Y3806" s="487"/>
      <c r="Z3806" s="487"/>
      <c r="AA3806" s="487"/>
      <c r="AB3806" s="487"/>
      <c r="AC3806" s="487"/>
      <c r="AD3806" s="487"/>
      <c r="AE3806" s="109"/>
      <c r="AG3806" s="90">
        <f t="shared" si="6502"/>
        <v>27</v>
      </c>
      <c r="AH3806" s="90">
        <f t="shared" si="6503"/>
        <v>0</v>
      </c>
      <c r="AI3806" s="90">
        <f t="shared" si="6504"/>
        <v>0</v>
      </c>
      <c r="AJ3806" s="90">
        <f t="shared" si="6505"/>
        <v>0</v>
      </c>
      <c r="AK3806" s="90">
        <f t="shared" si="6506"/>
        <v>0</v>
      </c>
    </row>
    <row r="3807" spans="1:37" ht="15" customHeight="1" x14ac:dyDescent="0.2">
      <c r="A3807" s="109"/>
      <c r="B3807" s="109"/>
      <c r="C3807" s="20" t="s">
        <v>43</v>
      </c>
      <c r="D3807" s="1037" t="str">
        <f t="shared" si="6501"/>
        <v/>
      </c>
      <c r="E3807" s="1037"/>
      <c r="F3807" s="1037"/>
      <c r="G3807" s="1037"/>
      <c r="H3807" s="1037"/>
      <c r="I3807" s="1037"/>
      <c r="J3807" s="1037"/>
      <c r="K3807" s="1037"/>
      <c r="L3807" s="1037"/>
      <c r="M3807" s="1037"/>
      <c r="N3807" s="1037"/>
      <c r="O3807" s="1037"/>
      <c r="P3807" s="1037"/>
      <c r="Q3807" s="1037"/>
      <c r="R3807" s="1037"/>
      <c r="S3807" s="1037"/>
      <c r="T3807" s="1037"/>
      <c r="U3807" s="1037"/>
      <c r="V3807" s="487"/>
      <c r="W3807" s="487"/>
      <c r="X3807" s="487"/>
      <c r="Y3807" s="487"/>
      <c r="Z3807" s="487"/>
      <c r="AA3807" s="487"/>
      <c r="AB3807" s="487"/>
      <c r="AC3807" s="487"/>
      <c r="AD3807" s="487"/>
      <c r="AE3807" s="109"/>
      <c r="AG3807" s="90">
        <f t="shared" si="6502"/>
        <v>27</v>
      </c>
      <c r="AH3807" s="90">
        <f t="shared" si="6503"/>
        <v>0</v>
      </c>
      <c r="AI3807" s="90">
        <f t="shared" si="6504"/>
        <v>0</v>
      </c>
      <c r="AJ3807" s="90">
        <f t="shared" si="6505"/>
        <v>0</v>
      </c>
      <c r="AK3807" s="90">
        <f t="shared" si="6506"/>
        <v>0</v>
      </c>
    </row>
    <row r="3808" spans="1:37" ht="15" customHeight="1" x14ac:dyDescent="0.2">
      <c r="A3808" s="109"/>
      <c r="B3808" s="109"/>
      <c r="C3808" s="20" t="s">
        <v>44</v>
      </c>
      <c r="D3808" s="1037" t="str">
        <f t="shared" si="6501"/>
        <v/>
      </c>
      <c r="E3808" s="1037"/>
      <c r="F3808" s="1037"/>
      <c r="G3808" s="1037"/>
      <c r="H3808" s="1037"/>
      <c r="I3808" s="1037"/>
      <c r="J3808" s="1037"/>
      <c r="K3808" s="1037"/>
      <c r="L3808" s="1037"/>
      <c r="M3808" s="1037"/>
      <c r="N3808" s="1037"/>
      <c r="O3808" s="1037"/>
      <c r="P3808" s="1037"/>
      <c r="Q3808" s="1037"/>
      <c r="R3808" s="1037"/>
      <c r="S3808" s="1037"/>
      <c r="T3808" s="1037"/>
      <c r="U3808" s="1037"/>
      <c r="V3808" s="487"/>
      <c r="W3808" s="487"/>
      <c r="X3808" s="487"/>
      <c r="Y3808" s="487"/>
      <c r="Z3808" s="487"/>
      <c r="AA3808" s="487"/>
      <c r="AB3808" s="487"/>
      <c r="AC3808" s="487"/>
      <c r="AD3808" s="487"/>
      <c r="AE3808" s="109"/>
      <c r="AG3808" s="90">
        <f t="shared" si="6502"/>
        <v>27</v>
      </c>
      <c r="AH3808" s="90">
        <f t="shared" si="6503"/>
        <v>0</v>
      </c>
      <c r="AI3808" s="90">
        <f t="shared" si="6504"/>
        <v>0</v>
      </c>
      <c r="AJ3808" s="90">
        <f t="shared" si="6505"/>
        <v>0</v>
      </c>
      <c r="AK3808" s="90">
        <f t="shared" si="6506"/>
        <v>0</v>
      </c>
    </row>
    <row r="3809" spans="1:41" ht="15" customHeight="1" x14ac:dyDescent="0.2">
      <c r="A3809" s="109"/>
      <c r="B3809" s="109"/>
      <c r="C3809" s="20" t="s">
        <v>45</v>
      </c>
      <c r="D3809" s="1037" t="str">
        <f t="shared" si="6501"/>
        <v/>
      </c>
      <c r="E3809" s="1037"/>
      <c r="F3809" s="1037"/>
      <c r="G3809" s="1037"/>
      <c r="H3809" s="1037"/>
      <c r="I3809" s="1037"/>
      <c r="J3809" s="1037"/>
      <c r="K3809" s="1037"/>
      <c r="L3809" s="1037"/>
      <c r="M3809" s="1037"/>
      <c r="N3809" s="1037"/>
      <c r="O3809" s="1037"/>
      <c r="P3809" s="1037"/>
      <c r="Q3809" s="1037"/>
      <c r="R3809" s="1037"/>
      <c r="S3809" s="1037"/>
      <c r="T3809" s="1037"/>
      <c r="U3809" s="1037"/>
      <c r="V3809" s="487"/>
      <c r="W3809" s="487"/>
      <c r="X3809" s="487"/>
      <c r="Y3809" s="487"/>
      <c r="Z3809" s="487"/>
      <c r="AA3809" s="487"/>
      <c r="AB3809" s="487"/>
      <c r="AC3809" s="487"/>
      <c r="AD3809" s="487"/>
      <c r="AE3809" s="109"/>
      <c r="AG3809" s="90">
        <f t="shared" si="6502"/>
        <v>27</v>
      </c>
      <c r="AH3809" s="90">
        <f t="shared" si="6503"/>
        <v>0</v>
      </c>
      <c r="AI3809" s="90">
        <f t="shared" si="6504"/>
        <v>0</v>
      </c>
      <c r="AJ3809" s="90">
        <f t="shared" si="6505"/>
        <v>0</v>
      </c>
      <c r="AK3809" s="90">
        <f t="shared" si="6506"/>
        <v>0</v>
      </c>
    </row>
    <row r="3810" spans="1:41" ht="15" customHeight="1" x14ac:dyDescent="0.2">
      <c r="A3810" s="109"/>
      <c r="B3810" s="109"/>
      <c r="C3810" s="20" t="s">
        <v>46</v>
      </c>
      <c r="D3810" s="1037" t="str">
        <f t="shared" si="6501"/>
        <v/>
      </c>
      <c r="E3810" s="1037"/>
      <c r="F3810" s="1037"/>
      <c r="G3810" s="1037"/>
      <c r="H3810" s="1037"/>
      <c r="I3810" s="1037"/>
      <c r="J3810" s="1037"/>
      <c r="K3810" s="1037"/>
      <c r="L3810" s="1037"/>
      <c r="M3810" s="1037"/>
      <c r="N3810" s="1037"/>
      <c r="O3810" s="1037"/>
      <c r="P3810" s="1037"/>
      <c r="Q3810" s="1037"/>
      <c r="R3810" s="1037"/>
      <c r="S3810" s="1037"/>
      <c r="T3810" s="1037"/>
      <c r="U3810" s="1037"/>
      <c r="V3810" s="487"/>
      <c r="W3810" s="487"/>
      <c r="X3810" s="487"/>
      <c r="Y3810" s="487"/>
      <c r="Z3810" s="487"/>
      <c r="AA3810" s="487"/>
      <c r="AB3810" s="487"/>
      <c r="AC3810" s="487"/>
      <c r="AD3810" s="487"/>
      <c r="AE3810" s="109"/>
      <c r="AG3810" s="90">
        <f t="shared" si="6502"/>
        <v>27</v>
      </c>
      <c r="AH3810" s="90">
        <f t="shared" si="6503"/>
        <v>0</v>
      </c>
      <c r="AI3810" s="90">
        <f t="shared" si="6504"/>
        <v>0</v>
      </c>
      <c r="AJ3810" s="90">
        <f t="shared" si="6505"/>
        <v>0</v>
      </c>
      <c r="AK3810" s="90">
        <f t="shared" si="6506"/>
        <v>0</v>
      </c>
    </row>
    <row r="3811" spans="1:41" ht="15" customHeight="1" x14ac:dyDescent="0.2">
      <c r="A3811" s="109"/>
      <c r="B3811" s="109"/>
      <c r="C3811" s="20" t="s">
        <v>47</v>
      </c>
      <c r="D3811" s="1037" t="str">
        <f t="shared" si="6501"/>
        <v/>
      </c>
      <c r="E3811" s="1037"/>
      <c r="F3811" s="1037"/>
      <c r="G3811" s="1037"/>
      <c r="H3811" s="1037"/>
      <c r="I3811" s="1037"/>
      <c r="J3811" s="1037"/>
      <c r="K3811" s="1037"/>
      <c r="L3811" s="1037"/>
      <c r="M3811" s="1037"/>
      <c r="N3811" s="1037"/>
      <c r="O3811" s="1037"/>
      <c r="P3811" s="1037"/>
      <c r="Q3811" s="1037"/>
      <c r="R3811" s="1037"/>
      <c r="S3811" s="1037"/>
      <c r="T3811" s="1037"/>
      <c r="U3811" s="1037"/>
      <c r="V3811" s="487"/>
      <c r="W3811" s="487"/>
      <c r="X3811" s="487"/>
      <c r="Y3811" s="487"/>
      <c r="Z3811" s="487"/>
      <c r="AA3811" s="487"/>
      <c r="AB3811" s="487"/>
      <c r="AC3811" s="487"/>
      <c r="AD3811" s="487"/>
      <c r="AE3811" s="109"/>
      <c r="AG3811" s="90">
        <f t="shared" si="6502"/>
        <v>27</v>
      </c>
      <c r="AH3811" s="90">
        <f t="shared" si="6503"/>
        <v>0</v>
      </c>
      <c r="AI3811" s="90">
        <f t="shared" si="6504"/>
        <v>0</v>
      </c>
      <c r="AJ3811" s="90">
        <f t="shared" si="6505"/>
        <v>0</v>
      </c>
      <c r="AK3811" s="90">
        <f t="shared" si="6506"/>
        <v>0</v>
      </c>
    </row>
    <row r="3812" spans="1:41" ht="15" customHeight="1" x14ac:dyDescent="0.2">
      <c r="A3812" s="109"/>
      <c r="B3812" s="109"/>
      <c r="C3812" s="20" t="s">
        <v>48</v>
      </c>
      <c r="D3812" s="1037" t="str">
        <f t="shared" si="6501"/>
        <v/>
      </c>
      <c r="E3812" s="1037"/>
      <c r="F3812" s="1037"/>
      <c r="G3812" s="1037"/>
      <c r="H3812" s="1037"/>
      <c r="I3812" s="1037"/>
      <c r="J3812" s="1037"/>
      <c r="K3812" s="1037"/>
      <c r="L3812" s="1037"/>
      <c r="M3812" s="1037"/>
      <c r="N3812" s="1037"/>
      <c r="O3812" s="1037"/>
      <c r="P3812" s="1037"/>
      <c r="Q3812" s="1037"/>
      <c r="R3812" s="1037"/>
      <c r="S3812" s="1037"/>
      <c r="T3812" s="1037"/>
      <c r="U3812" s="1037"/>
      <c r="V3812" s="487"/>
      <c r="W3812" s="487"/>
      <c r="X3812" s="487"/>
      <c r="Y3812" s="487"/>
      <c r="Z3812" s="487"/>
      <c r="AA3812" s="487"/>
      <c r="AB3812" s="487"/>
      <c r="AC3812" s="487"/>
      <c r="AD3812" s="487"/>
      <c r="AE3812" s="109"/>
      <c r="AG3812" s="90">
        <f t="shared" si="6502"/>
        <v>27</v>
      </c>
      <c r="AH3812" s="90">
        <f t="shared" si="6503"/>
        <v>0</v>
      </c>
      <c r="AI3812" s="90">
        <f t="shared" si="6504"/>
        <v>0</v>
      </c>
      <c r="AJ3812" s="90">
        <f t="shared" si="6505"/>
        <v>0</v>
      </c>
      <c r="AK3812" s="90">
        <f t="shared" si="6506"/>
        <v>0</v>
      </c>
    </row>
    <row r="3813" spans="1:41" ht="15" customHeight="1" x14ac:dyDescent="0.2">
      <c r="A3813" s="109"/>
      <c r="B3813" s="109"/>
      <c r="C3813" s="20" t="s">
        <v>49</v>
      </c>
      <c r="D3813" s="1037" t="str">
        <f t="shared" si="6501"/>
        <v/>
      </c>
      <c r="E3813" s="1037"/>
      <c r="F3813" s="1037"/>
      <c r="G3813" s="1037"/>
      <c r="H3813" s="1037"/>
      <c r="I3813" s="1037"/>
      <c r="J3813" s="1037"/>
      <c r="K3813" s="1037"/>
      <c r="L3813" s="1037"/>
      <c r="M3813" s="1037"/>
      <c r="N3813" s="1037"/>
      <c r="O3813" s="1037"/>
      <c r="P3813" s="1037"/>
      <c r="Q3813" s="1037"/>
      <c r="R3813" s="1037"/>
      <c r="S3813" s="1037"/>
      <c r="T3813" s="1037"/>
      <c r="U3813" s="1037"/>
      <c r="V3813" s="487"/>
      <c r="W3813" s="487"/>
      <c r="X3813" s="487"/>
      <c r="Y3813" s="487"/>
      <c r="Z3813" s="487"/>
      <c r="AA3813" s="487"/>
      <c r="AB3813" s="487"/>
      <c r="AC3813" s="487"/>
      <c r="AD3813" s="487"/>
      <c r="AE3813" s="109"/>
      <c r="AG3813" s="90">
        <f t="shared" si="6502"/>
        <v>27</v>
      </c>
      <c r="AH3813" s="90">
        <f t="shared" si="6503"/>
        <v>0</v>
      </c>
      <c r="AI3813" s="90">
        <f t="shared" si="6504"/>
        <v>0</v>
      </c>
      <c r="AJ3813" s="90">
        <f t="shared" si="6505"/>
        <v>0</v>
      </c>
      <c r="AK3813" s="90">
        <f t="shared" si="6506"/>
        <v>0</v>
      </c>
    </row>
    <row r="3814" spans="1:41" ht="15" customHeight="1" x14ac:dyDescent="0.2">
      <c r="A3814" s="109"/>
      <c r="B3814" s="109"/>
      <c r="C3814" s="20" t="s">
        <v>50</v>
      </c>
      <c r="D3814" s="1037" t="str">
        <f t="shared" si="6501"/>
        <v/>
      </c>
      <c r="E3814" s="1037"/>
      <c r="F3814" s="1037"/>
      <c r="G3814" s="1037"/>
      <c r="H3814" s="1037"/>
      <c r="I3814" s="1037"/>
      <c r="J3814" s="1037"/>
      <c r="K3814" s="1037"/>
      <c r="L3814" s="1037"/>
      <c r="M3814" s="1037"/>
      <c r="N3814" s="1037"/>
      <c r="O3814" s="1037"/>
      <c r="P3814" s="1037"/>
      <c r="Q3814" s="1037"/>
      <c r="R3814" s="1037"/>
      <c r="S3814" s="1037"/>
      <c r="T3814" s="1037"/>
      <c r="U3814" s="1037"/>
      <c r="V3814" s="487"/>
      <c r="W3814" s="487"/>
      <c r="X3814" s="487"/>
      <c r="Y3814" s="487"/>
      <c r="Z3814" s="487"/>
      <c r="AA3814" s="487"/>
      <c r="AB3814" s="487"/>
      <c r="AC3814" s="487"/>
      <c r="AD3814" s="487"/>
      <c r="AE3814" s="109"/>
      <c r="AG3814" s="90">
        <f t="shared" si="6502"/>
        <v>27</v>
      </c>
      <c r="AH3814" s="90">
        <f t="shared" si="6503"/>
        <v>0</v>
      </c>
      <c r="AI3814" s="90">
        <f t="shared" si="6504"/>
        <v>0</v>
      </c>
      <c r="AJ3814" s="90">
        <f t="shared" si="6505"/>
        <v>0</v>
      </c>
      <c r="AK3814" s="90">
        <f t="shared" si="6506"/>
        <v>0</v>
      </c>
    </row>
    <row r="3815" spans="1:41" ht="15" customHeight="1" x14ac:dyDescent="0.2">
      <c r="A3815" s="109"/>
      <c r="B3815" s="109"/>
      <c r="C3815" s="20" t="s">
        <v>51</v>
      </c>
      <c r="D3815" s="1037" t="str">
        <f t="shared" si="6501"/>
        <v/>
      </c>
      <c r="E3815" s="1037"/>
      <c r="F3815" s="1037"/>
      <c r="G3815" s="1037"/>
      <c r="H3815" s="1037"/>
      <c r="I3815" s="1037"/>
      <c r="J3815" s="1037"/>
      <c r="K3815" s="1037"/>
      <c r="L3815" s="1037"/>
      <c r="M3815" s="1037"/>
      <c r="N3815" s="1037"/>
      <c r="O3815" s="1037"/>
      <c r="P3815" s="1037"/>
      <c r="Q3815" s="1037"/>
      <c r="R3815" s="1037"/>
      <c r="S3815" s="1037"/>
      <c r="T3815" s="1037"/>
      <c r="U3815" s="1037"/>
      <c r="V3815" s="487"/>
      <c r="W3815" s="487"/>
      <c r="X3815" s="487"/>
      <c r="Y3815" s="487"/>
      <c r="Z3815" s="487"/>
      <c r="AA3815" s="487"/>
      <c r="AB3815" s="487"/>
      <c r="AC3815" s="487"/>
      <c r="AD3815" s="487"/>
      <c r="AE3815" s="109"/>
      <c r="AG3815" s="90">
        <f t="shared" si="6502"/>
        <v>27</v>
      </c>
      <c r="AH3815" s="90">
        <f t="shared" si="6503"/>
        <v>0</v>
      </c>
      <c r="AI3815" s="90">
        <f t="shared" si="6504"/>
        <v>0</v>
      </c>
      <c r="AJ3815" s="90">
        <f t="shared" si="6505"/>
        <v>0</v>
      </c>
      <c r="AK3815" s="90">
        <f t="shared" si="6506"/>
        <v>0</v>
      </c>
    </row>
    <row r="3816" spans="1:41" ht="15" customHeight="1" x14ac:dyDescent="0.2">
      <c r="A3816" s="109"/>
      <c r="B3816" s="109"/>
      <c r="C3816" s="20" t="s">
        <v>52</v>
      </c>
      <c r="D3816" s="1037" t="str">
        <f t="shared" si="6501"/>
        <v/>
      </c>
      <c r="E3816" s="1037"/>
      <c r="F3816" s="1037"/>
      <c r="G3816" s="1037"/>
      <c r="H3816" s="1037"/>
      <c r="I3816" s="1037"/>
      <c r="J3816" s="1037"/>
      <c r="K3816" s="1037"/>
      <c r="L3816" s="1037"/>
      <c r="M3816" s="1037"/>
      <c r="N3816" s="1037"/>
      <c r="O3816" s="1037"/>
      <c r="P3816" s="1037"/>
      <c r="Q3816" s="1037"/>
      <c r="R3816" s="1037"/>
      <c r="S3816" s="1037"/>
      <c r="T3816" s="1037"/>
      <c r="U3816" s="1037"/>
      <c r="V3816" s="487"/>
      <c r="W3816" s="487"/>
      <c r="X3816" s="487"/>
      <c r="Y3816" s="487"/>
      <c r="Z3816" s="487"/>
      <c r="AA3816" s="487"/>
      <c r="AB3816" s="487"/>
      <c r="AC3816" s="487"/>
      <c r="AD3816" s="487"/>
      <c r="AE3816" s="109"/>
      <c r="AG3816" s="90">
        <f t="shared" si="6502"/>
        <v>27</v>
      </c>
      <c r="AH3816" s="90">
        <f t="shared" si="6503"/>
        <v>0</v>
      </c>
      <c r="AI3816" s="90">
        <f t="shared" si="6504"/>
        <v>0</v>
      </c>
      <c r="AJ3816" s="90">
        <f t="shared" si="6505"/>
        <v>0</v>
      </c>
      <c r="AK3816" s="90">
        <f t="shared" si="6506"/>
        <v>0</v>
      </c>
    </row>
    <row r="3817" spans="1:41" ht="15" customHeight="1" x14ac:dyDescent="0.25">
      <c r="A3817" s="109"/>
      <c r="B3817" s="109"/>
      <c r="C3817" s="21"/>
      <c r="D3817" s="21"/>
      <c r="E3817" s="21"/>
      <c r="F3817" s="21"/>
      <c r="G3817" s="21"/>
      <c r="H3817" s="21"/>
      <c r="I3817" s="21"/>
      <c r="J3817" s="21"/>
      <c r="K3817" s="21"/>
      <c r="L3817" s="21"/>
      <c r="M3817" s="21"/>
      <c r="N3817" s="21"/>
      <c r="O3817" s="21"/>
      <c r="P3817" s="182"/>
      <c r="Q3817" s="182"/>
      <c r="R3817" s="182"/>
      <c r="S3817" s="182"/>
      <c r="T3817" s="182"/>
      <c r="U3817" s="183" t="s">
        <v>84</v>
      </c>
      <c r="V3817" s="956">
        <f>IF(AND(SUM(V3792:AD3816)=0,COUNTIF(V3792:AD3816,"NS")&gt;0),"NS",SUM(V3792:AD3816))</f>
        <v>0</v>
      </c>
      <c r="W3817" s="1040"/>
      <c r="X3817" s="1040"/>
      <c r="Y3817" s="1040"/>
      <c r="Z3817" s="1040"/>
      <c r="AA3817" s="1040"/>
      <c r="AB3817" s="1040"/>
      <c r="AC3817" s="1040"/>
      <c r="AD3817" s="957"/>
      <c r="AE3817" s="109"/>
      <c r="AH3817" s="90">
        <f>SUM(AH3792:AH3816)</f>
        <v>0</v>
      </c>
      <c r="AK3817" s="90">
        <f>SUM(AK3792:AK3816)</f>
        <v>0</v>
      </c>
    </row>
    <row r="3818" spans="1:41" ht="15" customHeight="1" x14ac:dyDescent="0.2">
      <c r="A3818" s="109"/>
      <c r="B3818" s="540" t="str">
        <f>IF(AH3817=0,"","Error: Debe completar toda la información requerida.")</f>
        <v/>
      </c>
      <c r="C3818" s="540"/>
      <c r="D3818" s="540"/>
      <c r="E3818" s="540"/>
      <c r="F3818" s="540"/>
      <c r="G3818" s="540"/>
      <c r="H3818" s="540"/>
      <c r="I3818" s="540"/>
      <c r="J3818" s="540"/>
      <c r="K3818" s="540"/>
      <c r="L3818" s="540"/>
      <c r="M3818" s="540"/>
      <c r="N3818" s="540"/>
      <c r="O3818" s="540"/>
      <c r="P3818" s="540"/>
      <c r="Q3818" s="540"/>
      <c r="R3818" s="540"/>
      <c r="S3818" s="540"/>
      <c r="T3818" s="540"/>
      <c r="U3818" s="540"/>
      <c r="V3818" s="540"/>
      <c r="W3818" s="540"/>
      <c r="X3818" s="540"/>
      <c r="Y3818" s="540"/>
      <c r="Z3818" s="540"/>
      <c r="AA3818" s="540"/>
      <c r="AB3818" s="540"/>
      <c r="AC3818" s="540"/>
      <c r="AD3818" s="540"/>
      <c r="AE3818" s="109"/>
    </row>
    <row r="3819" spans="1:41" ht="15" customHeight="1" x14ac:dyDescent="0.2">
      <c r="B3819" s="511" t="str">
        <f>IF(AK3817=0,"","Error: Verificar la consistencia con la pregunta 72 ya que la cantidad de mujeres debe ser igual o menor.")</f>
        <v/>
      </c>
      <c r="C3819" s="511"/>
      <c r="D3819" s="511"/>
      <c r="E3819" s="511"/>
      <c r="F3819" s="511"/>
      <c r="G3819" s="511"/>
      <c r="H3819" s="511"/>
      <c r="I3819" s="511"/>
      <c r="J3819" s="511"/>
      <c r="K3819" s="511"/>
      <c r="L3819" s="511"/>
      <c r="M3819" s="511"/>
      <c r="N3819" s="511"/>
      <c r="O3819" s="511"/>
      <c r="P3819" s="511"/>
      <c r="Q3819" s="511"/>
      <c r="R3819" s="511"/>
      <c r="S3819" s="511"/>
      <c r="T3819" s="511"/>
      <c r="U3819" s="511"/>
      <c r="V3819" s="511"/>
      <c r="W3819" s="511"/>
      <c r="X3819" s="511"/>
      <c r="Y3819" s="511"/>
      <c r="Z3819" s="511"/>
      <c r="AA3819" s="511"/>
      <c r="AB3819" s="511"/>
      <c r="AC3819" s="511"/>
      <c r="AD3819" s="511"/>
      <c r="AE3819" s="109"/>
    </row>
    <row r="3820" spans="1:41" ht="15" customHeight="1" x14ac:dyDescent="0.2">
      <c r="B3820" s="535"/>
      <c r="C3820" s="535"/>
      <c r="D3820" s="535"/>
      <c r="E3820" s="535"/>
      <c r="F3820" s="535"/>
      <c r="G3820" s="535"/>
      <c r="H3820" s="535"/>
      <c r="I3820" s="535"/>
      <c r="J3820" s="535"/>
      <c r="K3820" s="535"/>
      <c r="L3820" s="535"/>
      <c r="M3820" s="535"/>
      <c r="N3820" s="535"/>
      <c r="O3820" s="535"/>
      <c r="P3820" s="535"/>
      <c r="Q3820" s="535"/>
      <c r="R3820" s="535"/>
      <c r="S3820" s="535"/>
      <c r="T3820" s="535"/>
      <c r="U3820" s="535"/>
      <c r="V3820" s="535"/>
      <c r="W3820" s="535"/>
      <c r="X3820" s="535"/>
      <c r="Y3820" s="535"/>
      <c r="Z3820" s="535"/>
      <c r="AA3820" s="535"/>
      <c r="AB3820" s="535"/>
      <c r="AC3820" s="535"/>
      <c r="AD3820" s="535"/>
      <c r="AE3820" s="109"/>
    </row>
    <row r="3821" spans="1:41" ht="36" customHeight="1" x14ac:dyDescent="0.2">
      <c r="A3821" s="36" t="s">
        <v>828</v>
      </c>
      <c r="B3821" s="636" t="s">
        <v>1529</v>
      </c>
      <c r="C3821" s="636"/>
      <c r="D3821" s="636"/>
      <c r="E3821" s="636"/>
      <c r="F3821" s="636"/>
      <c r="G3821" s="636"/>
      <c r="H3821" s="636"/>
      <c r="I3821" s="636"/>
      <c r="J3821" s="636"/>
      <c r="K3821" s="636"/>
      <c r="L3821" s="636"/>
      <c r="M3821" s="636"/>
      <c r="N3821" s="636"/>
      <c r="O3821" s="636"/>
      <c r="P3821" s="636"/>
      <c r="Q3821" s="636"/>
      <c r="R3821" s="636"/>
      <c r="S3821" s="636"/>
      <c r="T3821" s="636"/>
      <c r="U3821" s="636"/>
      <c r="V3821" s="636"/>
      <c r="W3821" s="636"/>
      <c r="X3821" s="636"/>
      <c r="Y3821" s="636"/>
      <c r="Z3821" s="636"/>
      <c r="AA3821" s="636"/>
      <c r="AB3821" s="636"/>
      <c r="AC3821" s="636"/>
      <c r="AD3821" s="636"/>
      <c r="AE3821" s="109"/>
      <c r="AG3821" s="74" t="s">
        <v>2032</v>
      </c>
      <c r="AH3821" s="74" t="s">
        <v>2072</v>
      </c>
      <c r="AI3821" s="74" t="s">
        <v>2073</v>
      </c>
    </row>
    <row r="3822" spans="1:41" ht="24" customHeight="1" x14ac:dyDescent="0.2">
      <c r="C3822" s="698" t="s">
        <v>1341</v>
      </c>
      <c r="D3822" s="698"/>
      <c r="E3822" s="698"/>
      <c r="F3822" s="698"/>
      <c r="G3822" s="698"/>
      <c r="H3822" s="698"/>
      <c r="I3822" s="698"/>
      <c r="J3822" s="698"/>
      <c r="K3822" s="698"/>
      <c r="L3822" s="698"/>
      <c r="M3822" s="698"/>
      <c r="N3822" s="698"/>
      <c r="O3822" s="698"/>
      <c r="P3822" s="698"/>
      <c r="Q3822" s="698"/>
      <c r="R3822" s="698"/>
      <c r="S3822" s="698"/>
      <c r="T3822" s="698"/>
      <c r="U3822" s="698"/>
      <c r="V3822" s="698"/>
      <c r="W3822" s="698"/>
      <c r="X3822" s="698"/>
      <c r="Y3822" s="698"/>
      <c r="Z3822" s="698"/>
      <c r="AA3822" s="698"/>
      <c r="AB3822" s="698"/>
      <c r="AC3822" s="698"/>
      <c r="AD3822" s="698"/>
      <c r="AE3822" s="109"/>
      <c r="AG3822" s="74">
        <f>COUNTBLANK(M3826:AD3831)</f>
        <v>108</v>
      </c>
      <c r="AH3822" s="74">
        <v>108</v>
      </c>
      <c r="AI3822" s="74">
        <v>90</v>
      </c>
    </row>
    <row r="3823" spans="1:41" ht="15" customHeight="1" x14ac:dyDescent="0.2">
      <c r="AE3823" s="109"/>
      <c r="AG3823" s="90" t="s">
        <v>2035</v>
      </c>
      <c r="AI3823" s="90">
        <f>IF(OR(AG3822=AH3822,AG3822=AI3822),0,1)</f>
        <v>0</v>
      </c>
    </row>
    <row r="3824" spans="1:41" ht="24" customHeight="1" x14ac:dyDescent="0.2">
      <c r="C3824" s="608" t="s">
        <v>841</v>
      </c>
      <c r="D3824" s="491"/>
      <c r="E3824" s="491"/>
      <c r="F3824" s="491"/>
      <c r="G3824" s="491"/>
      <c r="H3824" s="491"/>
      <c r="I3824" s="491"/>
      <c r="J3824" s="491"/>
      <c r="K3824" s="491"/>
      <c r="L3824" s="491"/>
      <c r="M3824" s="609" t="s">
        <v>1838</v>
      </c>
      <c r="N3824" s="609"/>
      <c r="O3824" s="609"/>
      <c r="P3824" s="609"/>
      <c r="Q3824" s="609"/>
      <c r="R3824" s="609"/>
      <c r="S3824" s="609"/>
      <c r="T3824" s="609"/>
      <c r="U3824" s="609"/>
      <c r="V3824" s="609"/>
      <c r="W3824" s="609"/>
      <c r="X3824" s="609"/>
      <c r="Y3824" s="609"/>
      <c r="Z3824" s="609"/>
      <c r="AA3824" s="609"/>
      <c r="AB3824" s="609"/>
      <c r="AC3824" s="609"/>
      <c r="AD3824" s="609"/>
      <c r="AE3824" s="109"/>
      <c r="AK3824" s="90" t="s">
        <v>2029</v>
      </c>
      <c r="AL3824" s="90" t="s">
        <v>2078</v>
      </c>
      <c r="AM3824" s="90" t="s">
        <v>2243</v>
      </c>
      <c r="AN3824" s="90" t="s">
        <v>2244</v>
      </c>
      <c r="AO3824" s="90" t="s">
        <v>2245</v>
      </c>
    </row>
    <row r="3825" spans="1:41" ht="15" customHeight="1" x14ac:dyDescent="0.2">
      <c r="C3825" s="491"/>
      <c r="D3825" s="491"/>
      <c r="E3825" s="491"/>
      <c r="F3825" s="491"/>
      <c r="G3825" s="491"/>
      <c r="H3825" s="491"/>
      <c r="I3825" s="491"/>
      <c r="J3825" s="491"/>
      <c r="K3825" s="491"/>
      <c r="L3825" s="491"/>
      <c r="M3825" s="610" t="s">
        <v>80</v>
      </c>
      <c r="N3825" s="611"/>
      <c r="O3825" s="611"/>
      <c r="P3825" s="611"/>
      <c r="Q3825" s="611"/>
      <c r="R3825" s="611"/>
      <c r="S3825" s="612" t="s">
        <v>81</v>
      </c>
      <c r="T3825" s="613"/>
      <c r="U3825" s="613"/>
      <c r="V3825" s="613"/>
      <c r="W3825" s="613"/>
      <c r="X3825" s="613"/>
      <c r="Y3825" s="612" t="s">
        <v>82</v>
      </c>
      <c r="Z3825" s="613"/>
      <c r="AA3825" s="613"/>
      <c r="AB3825" s="613"/>
      <c r="AC3825" s="613"/>
      <c r="AD3825" s="613"/>
      <c r="AE3825" s="109"/>
      <c r="AG3825" s="95" t="s">
        <v>80</v>
      </c>
      <c r="AH3825" s="95" t="s">
        <v>2029</v>
      </c>
      <c r="AI3825" s="95" t="s">
        <v>2078</v>
      </c>
      <c r="AJ3825" s="96" t="s">
        <v>2077</v>
      </c>
      <c r="AK3825" s="90">
        <f>COUNTIF(M3826:R3831,"ns")</f>
        <v>0</v>
      </c>
      <c r="AL3825" s="90">
        <f>SUM(M3826:R3831)</f>
        <v>0</v>
      </c>
      <c r="AM3825" s="90">
        <f>V3817</f>
        <v>0</v>
      </c>
      <c r="AN3825" s="90">
        <f>M3832</f>
        <v>0</v>
      </c>
      <c r="AO3825" s="90">
        <f>IF($AG$3822=$AH$3822,0,IF(AN3825&gt;=AM3825,0,IF(AND(AM3825&lt;AN3825,AK3825&gt;=2),0,1)))</f>
        <v>0</v>
      </c>
    </row>
    <row r="3826" spans="1:41" ht="15" customHeight="1" x14ac:dyDescent="0.2">
      <c r="C3826" s="87" t="s">
        <v>28</v>
      </c>
      <c r="D3826" s="614" t="s">
        <v>1230</v>
      </c>
      <c r="E3826" s="614"/>
      <c r="F3826" s="614"/>
      <c r="G3826" s="614"/>
      <c r="H3826" s="614"/>
      <c r="I3826" s="614"/>
      <c r="J3826" s="614"/>
      <c r="K3826" s="614"/>
      <c r="L3826" s="614"/>
      <c r="M3826" s="615"/>
      <c r="N3826" s="615"/>
      <c r="O3826" s="615"/>
      <c r="P3826" s="615"/>
      <c r="Q3826" s="615"/>
      <c r="R3826" s="615"/>
      <c r="S3826" s="615"/>
      <c r="T3826" s="615"/>
      <c r="U3826" s="615"/>
      <c r="V3826" s="615"/>
      <c r="W3826" s="615"/>
      <c r="X3826" s="615"/>
      <c r="Y3826" s="615"/>
      <c r="Z3826" s="615"/>
      <c r="AA3826" s="615"/>
      <c r="AB3826" s="615"/>
      <c r="AC3826" s="615"/>
      <c r="AD3826" s="615"/>
      <c r="AE3826" s="109"/>
      <c r="AG3826" s="94">
        <f>M3826</f>
        <v>0</v>
      </c>
      <c r="AH3826" s="130">
        <f>COUNTIF(S3826:AD3826,"NS")</f>
        <v>0</v>
      </c>
      <c r="AI3826" s="130">
        <f>SUM(S3826:AD3826)</f>
        <v>0</v>
      </c>
      <c r="AJ3826" s="130">
        <f>IF($AG$3822=$AH$3822,0,
IF(OR(
AND(AG3826=0,AH3826&gt;0),
AND(AG3826="NS",AI3826&gt;0),
AND(AG3826="NS",AI3826=0,AH3826=0)),1,
IF(OR(
AND(AG3826&gt;0,AH3826=2),
AND(AG3826="NS",AH3826=2),
AND(AG3826="NS",AI3826=0,AH3826&gt;0),
AG3826=AI3826),0,1)))</f>
        <v>0</v>
      </c>
    </row>
    <row r="3827" spans="1:41" ht="15" customHeight="1" x14ac:dyDescent="0.2">
      <c r="C3827" s="85" t="s">
        <v>29</v>
      </c>
      <c r="D3827" s="614" t="s">
        <v>842</v>
      </c>
      <c r="E3827" s="614"/>
      <c r="F3827" s="614"/>
      <c r="G3827" s="614"/>
      <c r="H3827" s="614"/>
      <c r="I3827" s="614"/>
      <c r="J3827" s="614"/>
      <c r="K3827" s="614"/>
      <c r="L3827" s="614"/>
      <c r="M3827" s="615"/>
      <c r="N3827" s="615"/>
      <c r="O3827" s="615"/>
      <c r="P3827" s="615"/>
      <c r="Q3827" s="615"/>
      <c r="R3827" s="615"/>
      <c r="S3827" s="615"/>
      <c r="T3827" s="615"/>
      <c r="U3827" s="615"/>
      <c r="V3827" s="615"/>
      <c r="W3827" s="615"/>
      <c r="X3827" s="615"/>
      <c r="Y3827" s="615"/>
      <c r="Z3827" s="615"/>
      <c r="AA3827" s="615"/>
      <c r="AB3827" s="615"/>
      <c r="AC3827" s="615"/>
      <c r="AD3827" s="615"/>
      <c r="AE3827" s="109"/>
      <c r="AG3827" s="94">
        <f t="shared" ref="AG3827:AG3831" si="6507">M3827</f>
        <v>0</v>
      </c>
      <c r="AH3827" s="130">
        <f t="shared" ref="AH3827:AH3831" si="6508">COUNTIF(S3827:AD3827,"NS")</f>
        <v>0</v>
      </c>
      <c r="AI3827" s="130">
        <f t="shared" ref="AI3827:AI3831" si="6509">SUM(S3827:AD3827)</f>
        <v>0</v>
      </c>
      <c r="AJ3827" s="130">
        <f t="shared" ref="AJ3827:AJ3831" si="6510">IF($AG$3822=$AH$3822,0,
IF(OR(
AND(AG3827=0,AH3827&gt;0),
AND(AG3827="NS",AI3827&gt;0),
AND(AG3827="NS",AI3827=0,AH3827=0)),1,
IF(OR(
AND(AG3827&gt;0,AH3827=2),
AND(AG3827="NS",AH3827=2),
AND(AG3827="NS",AI3827=0,AH3827&gt;0),
AG3827=AI3827),0,1)))</f>
        <v>0</v>
      </c>
    </row>
    <row r="3828" spans="1:41" ht="15" customHeight="1" x14ac:dyDescent="0.2">
      <c r="C3828" s="85" t="s">
        <v>30</v>
      </c>
      <c r="D3828" s="614" t="s">
        <v>843</v>
      </c>
      <c r="E3828" s="614"/>
      <c r="F3828" s="614"/>
      <c r="G3828" s="614"/>
      <c r="H3828" s="614"/>
      <c r="I3828" s="614"/>
      <c r="J3828" s="614"/>
      <c r="K3828" s="614"/>
      <c r="L3828" s="614"/>
      <c r="M3828" s="615"/>
      <c r="N3828" s="615"/>
      <c r="O3828" s="615"/>
      <c r="P3828" s="615"/>
      <c r="Q3828" s="615"/>
      <c r="R3828" s="615"/>
      <c r="S3828" s="615"/>
      <c r="T3828" s="615"/>
      <c r="U3828" s="615"/>
      <c r="V3828" s="615"/>
      <c r="W3828" s="615"/>
      <c r="X3828" s="615"/>
      <c r="Y3828" s="615"/>
      <c r="Z3828" s="615"/>
      <c r="AA3828" s="615"/>
      <c r="AB3828" s="615"/>
      <c r="AC3828" s="615"/>
      <c r="AD3828" s="615"/>
      <c r="AE3828" s="109"/>
      <c r="AG3828" s="94">
        <f t="shared" si="6507"/>
        <v>0</v>
      </c>
      <c r="AH3828" s="130">
        <f t="shared" si="6508"/>
        <v>0</v>
      </c>
      <c r="AI3828" s="130">
        <f t="shared" si="6509"/>
        <v>0</v>
      </c>
      <c r="AJ3828" s="130">
        <f t="shared" si="6510"/>
        <v>0</v>
      </c>
    </row>
    <row r="3829" spans="1:41" ht="15" customHeight="1" x14ac:dyDescent="0.2">
      <c r="C3829" s="85" t="s">
        <v>31</v>
      </c>
      <c r="D3829" s="614" t="s">
        <v>844</v>
      </c>
      <c r="E3829" s="614"/>
      <c r="F3829" s="614"/>
      <c r="G3829" s="614"/>
      <c r="H3829" s="614"/>
      <c r="I3829" s="614"/>
      <c r="J3829" s="614"/>
      <c r="K3829" s="614"/>
      <c r="L3829" s="614"/>
      <c r="M3829" s="615"/>
      <c r="N3829" s="615"/>
      <c r="O3829" s="615"/>
      <c r="P3829" s="615"/>
      <c r="Q3829" s="615"/>
      <c r="R3829" s="615"/>
      <c r="S3829" s="615"/>
      <c r="T3829" s="615"/>
      <c r="U3829" s="615"/>
      <c r="V3829" s="615"/>
      <c r="W3829" s="615"/>
      <c r="X3829" s="615"/>
      <c r="Y3829" s="615"/>
      <c r="Z3829" s="615"/>
      <c r="AA3829" s="615"/>
      <c r="AB3829" s="615"/>
      <c r="AC3829" s="615"/>
      <c r="AD3829" s="615"/>
      <c r="AE3829" s="109"/>
      <c r="AG3829" s="94">
        <f t="shared" si="6507"/>
        <v>0</v>
      </c>
      <c r="AH3829" s="130">
        <f t="shared" si="6508"/>
        <v>0</v>
      </c>
      <c r="AI3829" s="130">
        <f t="shared" si="6509"/>
        <v>0</v>
      </c>
      <c r="AJ3829" s="130">
        <f t="shared" si="6510"/>
        <v>0</v>
      </c>
    </row>
    <row r="3830" spans="1:41" ht="15" customHeight="1" x14ac:dyDescent="0.2">
      <c r="C3830" s="85" t="s">
        <v>32</v>
      </c>
      <c r="D3830" s="614" t="s">
        <v>845</v>
      </c>
      <c r="E3830" s="614"/>
      <c r="F3830" s="614"/>
      <c r="G3830" s="614"/>
      <c r="H3830" s="614"/>
      <c r="I3830" s="614"/>
      <c r="J3830" s="614"/>
      <c r="K3830" s="614"/>
      <c r="L3830" s="614"/>
      <c r="M3830" s="615"/>
      <c r="N3830" s="615"/>
      <c r="O3830" s="615"/>
      <c r="P3830" s="615"/>
      <c r="Q3830" s="615"/>
      <c r="R3830" s="615"/>
      <c r="S3830" s="615"/>
      <c r="T3830" s="615"/>
      <c r="U3830" s="615"/>
      <c r="V3830" s="615"/>
      <c r="W3830" s="615"/>
      <c r="X3830" s="615"/>
      <c r="Y3830" s="615"/>
      <c r="Z3830" s="615"/>
      <c r="AA3830" s="615"/>
      <c r="AB3830" s="615"/>
      <c r="AC3830" s="615"/>
      <c r="AD3830" s="615"/>
      <c r="AE3830" s="109"/>
      <c r="AG3830" s="94">
        <f t="shared" si="6507"/>
        <v>0</v>
      </c>
      <c r="AH3830" s="130">
        <f t="shared" si="6508"/>
        <v>0</v>
      </c>
      <c r="AI3830" s="130">
        <f t="shared" si="6509"/>
        <v>0</v>
      </c>
      <c r="AJ3830" s="130">
        <f t="shared" si="6510"/>
        <v>0</v>
      </c>
    </row>
    <row r="3831" spans="1:41" ht="15" customHeight="1" x14ac:dyDescent="0.2">
      <c r="C3831" s="85" t="s">
        <v>33</v>
      </c>
      <c r="D3831" s="614" t="s">
        <v>846</v>
      </c>
      <c r="E3831" s="614"/>
      <c r="F3831" s="614"/>
      <c r="G3831" s="614"/>
      <c r="H3831" s="614"/>
      <c r="I3831" s="614"/>
      <c r="J3831" s="614"/>
      <c r="K3831" s="614"/>
      <c r="L3831" s="614"/>
      <c r="M3831" s="615"/>
      <c r="N3831" s="615"/>
      <c r="O3831" s="615"/>
      <c r="P3831" s="615"/>
      <c r="Q3831" s="615"/>
      <c r="R3831" s="615"/>
      <c r="S3831" s="615"/>
      <c r="T3831" s="615"/>
      <c r="U3831" s="615"/>
      <c r="V3831" s="615"/>
      <c r="W3831" s="615"/>
      <c r="X3831" s="615"/>
      <c r="Y3831" s="615"/>
      <c r="Z3831" s="615"/>
      <c r="AA3831" s="615"/>
      <c r="AB3831" s="615"/>
      <c r="AC3831" s="615"/>
      <c r="AD3831" s="615"/>
      <c r="AE3831" s="109"/>
      <c r="AG3831" s="94">
        <f t="shared" si="6507"/>
        <v>0</v>
      </c>
      <c r="AH3831" s="130">
        <f t="shared" si="6508"/>
        <v>0</v>
      </c>
      <c r="AI3831" s="130">
        <f t="shared" si="6509"/>
        <v>0</v>
      </c>
      <c r="AJ3831" s="130">
        <f t="shared" si="6510"/>
        <v>0</v>
      </c>
    </row>
    <row r="3832" spans="1:41" ht="15" customHeight="1" x14ac:dyDescent="0.2">
      <c r="L3832" s="183" t="s">
        <v>84</v>
      </c>
      <c r="M3832" s="693">
        <f>IF(AND(SUM(M3826:R3831)=0,COUNTIF(M3826:R3831,"NS")&gt;0),"NS",SUM(M3826:R3831))</f>
        <v>0</v>
      </c>
      <c r="N3832" s="693"/>
      <c r="O3832" s="693"/>
      <c r="P3832" s="693"/>
      <c r="Q3832" s="693"/>
      <c r="R3832" s="693"/>
      <c r="S3832" s="693">
        <f t="shared" ref="S3832" si="6511">IF(AND(SUM(S3826:X3831)=0,COUNTIF(S3826:X3831,"NS")&gt;0),"NS",SUM(S3826:X3831))</f>
        <v>0</v>
      </c>
      <c r="T3832" s="693"/>
      <c r="U3832" s="693"/>
      <c r="V3832" s="693"/>
      <c r="W3832" s="693"/>
      <c r="X3832" s="693"/>
      <c r="Y3832" s="693">
        <f t="shared" ref="Y3832" si="6512">IF(AND(SUM(Y3826:AD3831)=0,COUNTIF(Y3826:AD3831,"NS")&gt;0),"NS",SUM(Y3826:AD3831))</f>
        <v>0</v>
      </c>
      <c r="Z3832" s="693"/>
      <c r="AA3832" s="693"/>
      <c r="AB3832" s="693"/>
      <c r="AC3832" s="693"/>
      <c r="AD3832" s="693"/>
      <c r="AE3832" s="109"/>
      <c r="AJ3832" s="90">
        <f>SUM(AJ3826:AJ3831)</f>
        <v>0</v>
      </c>
    </row>
    <row r="3833" spans="1:41" ht="15" customHeight="1" x14ac:dyDescent="0.2">
      <c r="B3833" s="540" t="str">
        <f>IF(AI3823=0,"","Error: Debe completar toda la información requerida.")</f>
        <v/>
      </c>
      <c r="C3833" s="540"/>
      <c r="D3833" s="540"/>
      <c r="E3833" s="540"/>
      <c r="F3833" s="540"/>
      <c r="G3833" s="540"/>
      <c r="H3833" s="540"/>
      <c r="I3833" s="540"/>
      <c r="J3833" s="540"/>
      <c r="K3833" s="540"/>
      <c r="L3833" s="540"/>
      <c r="M3833" s="540"/>
      <c r="N3833" s="540"/>
      <c r="O3833" s="540"/>
      <c r="P3833" s="540"/>
      <c r="Q3833" s="540"/>
      <c r="R3833" s="540"/>
      <c r="S3833" s="540"/>
      <c r="T3833" s="540"/>
      <c r="U3833" s="540"/>
      <c r="V3833" s="540"/>
      <c r="W3833" s="540"/>
      <c r="X3833" s="540"/>
      <c r="Y3833" s="540"/>
      <c r="Z3833" s="540"/>
      <c r="AA3833" s="540"/>
      <c r="AB3833" s="540"/>
      <c r="AC3833" s="540"/>
      <c r="AD3833" s="540"/>
      <c r="AE3833" s="109"/>
    </row>
    <row r="3834" spans="1:41" ht="15" customHeight="1" x14ac:dyDescent="0.2">
      <c r="B3834" s="511" t="str">
        <f>IF(AJ3832&lt;&gt;0,"Error: Verificar sumas por fila.","")</f>
        <v/>
      </c>
      <c r="C3834" s="511"/>
      <c r="D3834" s="511"/>
      <c r="E3834" s="511"/>
      <c r="F3834" s="511"/>
      <c r="G3834" s="511"/>
      <c r="H3834" s="511"/>
      <c r="I3834" s="511"/>
      <c r="J3834" s="511"/>
      <c r="K3834" s="511"/>
      <c r="L3834" s="511"/>
      <c r="M3834" s="511"/>
      <c r="N3834" s="511"/>
      <c r="O3834" s="511"/>
      <c r="P3834" s="511"/>
      <c r="Q3834" s="511"/>
      <c r="R3834" s="511"/>
      <c r="S3834" s="511"/>
      <c r="T3834" s="511"/>
      <c r="U3834" s="511"/>
      <c r="V3834" s="511"/>
      <c r="W3834" s="511"/>
      <c r="X3834" s="511"/>
      <c r="Y3834" s="511"/>
      <c r="Z3834" s="511"/>
      <c r="AA3834" s="511"/>
      <c r="AB3834" s="511"/>
      <c r="AC3834" s="511"/>
      <c r="AD3834" s="511"/>
      <c r="AE3834" s="109"/>
    </row>
    <row r="3835" spans="1:41" ht="15" customHeight="1" x14ac:dyDescent="0.2">
      <c r="B3835" s="511" t="str">
        <f>IF(AO3825=0,"","Error: Verificar la consistencia con la pregunta 92 ya que la cantidad registrada debe ser igual o mayor.")</f>
        <v/>
      </c>
      <c r="C3835" s="511"/>
      <c r="D3835" s="511"/>
      <c r="E3835" s="511"/>
      <c r="F3835" s="511"/>
      <c r="G3835" s="511"/>
      <c r="H3835" s="511"/>
      <c r="I3835" s="511"/>
      <c r="J3835" s="511"/>
      <c r="K3835" s="511"/>
      <c r="L3835" s="511"/>
      <c r="M3835" s="511"/>
      <c r="N3835" s="511"/>
      <c r="O3835" s="511"/>
      <c r="P3835" s="511"/>
      <c r="Q3835" s="511"/>
      <c r="R3835" s="511"/>
      <c r="S3835" s="511"/>
      <c r="T3835" s="511"/>
      <c r="U3835" s="511"/>
      <c r="V3835" s="511"/>
      <c r="W3835" s="511"/>
      <c r="X3835" s="511"/>
      <c r="Y3835" s="511"/>
      <c r="Z3835" s="511"/>
      <c r="AA3835" s="511"/>
      <c r="AB3835" s="511"/>
      <c r="AC3835" s="511"/>
      <c r="AD3835" s="511"/>
      <c r="AE3835" s="109"/>
    </row>
    <row r="3836" spans="1:41" ht="27" customHeight="1" x14ac:dyDescent="0.2">
      <c r="A3836" s="36" t="s">
        <v>830</v>
      </c>
      <c r="B3836" s="636" t="s">
        <v>1234</v>
      </c>
      <c r="C3836" s="636"/>
      <c r="D3836" s="636"/>
      <c r="E3836" s="636"/>
      <c r="F3836" s="636"/>
      <c r="G3836" s="636"/>
      <c r="H3836" s="636"/>
      <c r="I3836" s="636"/>
      <c r="J3836" s="636"/>
      <c r="K3836" s="636"/>
      <c r="L3836" s="636"/>
      <c r="M3836" s="636"/>
      <c r="N3836" s="636"/>
      <c r="O3836" s="636"/>
      <c r="P3836" s="636"/>
      <c r="Q3836" s="636"/>
      <c r="R3836" s="636"/>
      <c r="S3836" s="636"/>
      <c r="T3836" s="636"/>
      <c r="U3836" s="636"/>
      <c r="V3836" s="636"/>
      <c r="W3836" s="636"/>
      <c r="X3836" s="636"/>
      <c r="Y3836" s="636"/>
      <c r="Z3836" s="636"/>
      <c r="AA3836" s="636"/>
      <c r="AB3836" s="636"/>
      <c r="AC3836" s="636"/>
      <c r="AD3836" s="636"/>
      <c r="AE3836" s="109"/>
      <c r="AG3836" s="74" t="s">
        <v>2032</v>
      </c>
      <c r="AH3836" s="74" t="s">
        <v>2072</v>
      </c>
      <c r="AI3836" s="74" t="s">
        <v>2073</v>
      </c>
    </row>
    <row r="3837" spans="1:41" ht="24" customHeight="1" x14ac:dyDescent="0.2">
      <c r="C3837" s="698" t="s">
        <v>1827</v>
      </c>
      <c r="D3837" s="698"/>
      <c r="E3837" s="698"/>
      <c r="F3837" s="698"/>
      <c r="G3837" s="698"/>
      <c r="H3837" s="698"/>
      <c r="I3837" s="698"/>
      <c r="J3837" s="698"/>
      <c r="K3837" s="698"/>
      <c r="L3837" s="698"/>
      <c r="M3837" s="698"/>
      <c r="N3837" s="698"/>
      <c r="O3837" s="698"/>
      <c r="P3837" s="698"/>
      <c r="Q3837" s="698"/>
      <c r="R3837" s="698"/>
      <c r="S3837" s="698"/>
      <c r="T3837" s="698"/>
      <c r="U3837" s="698"/>
      <c r="V3837" s="698"/>
      <c r="W3837" s="698"/>
      <c r="X3837" s="698"/>
      <c r="Y3837" s="698"/>
      <c r="Z3837" s="698"/>
      <c r="AA3837" s="698"/>
      <c r="AB3837" s="698"/>
      <c r="AC3837" s="698"/>
      <c r="AD3837" s="698"/>
      <c r="AE3837" s="109"/>
      <c r="AG3837" s="90">
        <f>COUNTBLANK(C3839:H3843)</f>
        <v>29</v>
      </c>
      <c r="AH3837" s="90">
        <v>29</v>
      </c>
      <c r="AI3837" s="90">
        <v>26</v>
      </c>
    </row>
    <row r="3838" spans="1:41" ht="15" customHeight="1" thickBot="1" x14ac:dyDescent="0.25">
      <c r="AE3838" s="109"/>
      <c r="AG3838" s="90" t="s">
        <v>2035</v>
      </c>
      <c r="AI3838" s="90">
        <f>IF(OR(AG3837=AH3837,AG3837=AI3837),0,1)</f>
        <v>0</v>
      </c>
      <c r="AL3838" s="90" t="s">
        <v>2244</v>
      </c>
      <c r="AM3838" s="90" t="s">
        <v>2246</v>
      </c>
    </row>
    <row r="3839" spans="1:41" ht="15" customHeight="1" thickBot="1" x14ac:dyDescent="0.25">
      <c r="C3839" s="1041"/>
      <c r="D3839" s="1042"/>
      <c r="E3839" s="1042"/>
      <c r="F3839" s="1043"/>
      <c r="G3839" s="184" t="s">
        <v>1235</v>
      </c>
      <c r="AE3839" s="109"/>
      <c r="AG3839" s="95" t="s">
        <v>80</v>
      </c>
      <c r="AH3839" s="95" t="s">
        <v>2029</v>
      </c>
      <c r="AI3839" s="95" t="s">
        <v>2078</v>
      </c>
      <c r="AJ3839" s="96" t="s">
        <v>2077</v>
      </c>
      <c r="AL3839" s="90">
        <f>M3832</f>
        <v>0</v>
      </c>
      <c r="AM3839" s="90">
        <f>C3839</f>
        <v>0</v>
      </c>
      <c r="AN3839" s="90">
        <f>IF($AG$3822=$AH$3822,0,IF(AM3839&lt;=AL3839,0,IF(AND(AL3839&gt;0,AM3839="NS"),0,1)))</f>
        <v>0</v>
      </c>
    </row>
    <row r="3840" spans="1:41" ht="15" customHeight="1" x14ac:dyDescent="0.2">
      <c r="AE3840" s="109"/>
      <c r="AG3840" s="94">
        <f>C3839</f>
        <v>0</v>
      </c>
      <c r="AH3840" s="130">
        <f>COUNTIF(E3841:H3843,"NS")</f>
        <v>0</v>
      </c>
      <c r="AI3840" s="130">
        <f>SUM(E3841:H3843)</f>
        <v>0</v>
      </c>
      <c r="AJ3840" s="130">
        <f>IF($AG$3837=$AH$3837,0,
IF(OR(
AND(AG3840=0,AH3840&gt;0),
AND(AG3840="NS",AI3840&gt;0),
AND(AG3840="NS",AI3840=0,AH3840=0)),1,
IF(OR(
AND(AG3840&gt;0,AH3840=2),
AND(AG3840="NS",AH3840=2),
AND(AG3840="NS",AI3840=0,AH3840&gt;0),
AG3840=AI3840),0,1)))</f>
        <v>0</v>
      </c>
    </row>
    <row r="3841" spans="1:38" ht="15" customHeight="1" x14ac:dyDescent="0.2">
      <c r="E3841" s="493"/>
      <c r="F3841" s="493"/>
      <c r="G3841" s="493"/>
      <c r="H3841" s="493"/>
      <c r="I3841" s="108" t="s">
        <v>361</v>
      </c>
      <c r="AE3841" s="109"/>
    </row>
    <row r="3842" spans="1:38" ht="15" customHeight="1" x14ac:dyDescent="0.2">
      <c r="E3842" s="108"/>
      <c r="F3842" s="108"/>
      <c r="G3842" s="108"/>
      <c r="H3842" s="108"/>
      <c r="AE3842" s="109"/>
    </row>
    <row r="3843" spans="1:38" ht="15" customHeight="1" x14ac:dyDescent="0.2">
      <c r="E3843" s="493"/>
      <c r="F3843" s="493"/>
      <c r="G3843" s="493"/>
      <c r="H3843" s="493"/>
      <c r="I3843" s="108" t="s">
        <v>362</v>
      </c>
      <c r="AE3843" s="109"/>
    </row>
    <row r="3844" spans="1:38" ht="15" customHeight="1" x14ac:dyDescent="0.2">
      <c r="B3844" s="536" t="str">
        <f>IF(AI3838=0,"","Error: Debe completar toda la información requerida.")</f>
        <v/>
      </c>
      <c r="C3844" s="536"/>
      <c r="D3844" s="536"/>
      <c r="E3844" s="536"/>
      <c r="F3844" s="536"/>
      <c r="G3844" s="536"/>
      <c r="H3844" s="536"/>
      <c r="I3844" s="536"/>
      <c r="J3844" s="536"/>
      <c r="K3844" s="536"/>
      <c r="L3844" s="536"/>
      <c r="M3844" s="536"/>
      <c r="N3844" s="536"/>
      <c r="O3844" s="536"/>
      <c r="P3844" s="536"/>
      <c r="Q3844" s="536"/>
      <c r="R3844" s="536"/>
      <c r="S3844" s="536"/>
      <c r="T3844" s="536"/>
      <c r="U3844" s="536"/>
      <c r="V3844" s="536"/>
      <c r="W3844" s="536"/>
      <c r="X3844" s="536"/>
      <c r="Y3844" s="536"/>
      <c r="Z3844" s="536"/>
      <c r="AA3844" s="536"/>
      <c r="AB3844" s="536"/>
      <c r="AC3844" s="536"/>
      <c r="AD3844" s="536"/>
      <c r="AE3844" s="109"/>
    </row>
    <row r="3845" spans="1:38" ht="15" customHeight="1" x14ac:dyDescent="0.2">
      <c r="B3845" s="511" t="str">
        <f>IF(AJ3840&lt;&gt;0,"Error: Verificar sumas.","")</f>
        <v/>
      </c>
      <c r="C3845" s="511"/>
      <c r="D3845" s="511"/>
      <c r="E3845" s="511"/>
      <c r="F3845" s="511"/>
      <c r="G3845" s="511"/>
      <c r="H3845" s="511"/>
      <c r="I3845" s="511"/>
      <c r="J3845" s="511"/>
      <c r="K3845" s="511"/>
      <c r="L3845" s="511"/>
      <c r="M3845" s="511"/>
      <c r="N3845" s="511"/>
      <c r="O3845" s="511"/>
      <c r="P3845" s="511"/>
      <c r="Q3845" s="511"/>
      <c r="R3845" s="511"/>
      <c r="S3845" s="511"/>
      <c r="T3845" s="511"/>
      <c r="U3845" s="511"/>
      <c r="V3845" s="511"/>
      <c r="W3845" s="511"/>
      <c r="X3845" s="511"/>
      <c r="Y3845" s="511"/>
      <c r="Z3845" s="511"/>
      <c r="AA3845" s="511"/>
      <c r="AB3845" s="511"/>
      <c r="AC3845" s="511"/>
      <c r="AD3845" s="511"/>
      <c r="AE3845" s="109"/>
    </row>
    <row r="3846" spans="1:38" ht="15" customHeight="1" thickBot="1" x14ac:dyDescent="0.25">
      <c r="B3846" s="511" t="str">
        <f>IF(AN3839=0,"","Error: Verificar la consistencia con la pregunta 93 ya que debe ser igual o menor.")</f>
        <v/>
      </c>
      <c r="C3846" s="511"/>
      <c r="D3846" s="511"/>
      <c r="E3846" s="511"/>
      <c r="F3846" s="511"/>
      <c r="G3846" s="511"/>
      <c r="H3846" s="511"/>
      <c r="I3846" s="511"/>
      <c r="J3846" s="511"/>
      <c r="K3846" s="511"/>
      <c r="L3846" s="511"/>
      <c r="M3846" s="511"/>
      <c r="N3846" s="511"/>
      <c r="O3846" s="511"/>
      <c r="P3846" s="511"/>
      <c r="Q3846" s="511"/>
      <c r="R3846" s="511"/>
      <c r="S3846" s="511"/>
      <c r="T3846" s="511"/>
      <c r="U3846" s="511"/>
      <c r="V3846" s="511"/>
      <c r="W3846" s="511"/>
      <c r="X3846" s="511"/>
      <c r="Y3846" s="511"/>
      <c r="Z3846" s="511"/>
      <c r="AA3846" s="511"/>
      <c r="AB3846" s="511"/>
      <c r="AC3846" s="511"/>
      <c r="AD3846" s="511"/>
      <c r="AE3846" s="109"/>
    </row>
    <row r="3847" spans="1:38" ht="15" customHeight="1" thickBot="1" x14ac:dyDescent="0.25">
      <c r="B3847" s="700" t="s">
        <v>1186</v>
      </c>
      <c r="C3847" s="701"/>
      <c r="D3847" s="701"/>
      <c r="E3847" s="701"/>
      <c r="F3847" s="701"/>
      <c r="G3847" s="701"/>
      <c r="H3847" s="701"/>
      <c r="I3847" s="701"/>
      <c r="J3847" s="701"/>
      <c r="K3847" s="701"/>
      <c r="L3847" s="701"/>
      <c r="M3847" s="701"/>
      <c r="N3847" s="701"/>
      <c r="O3847" s="701"/>
      <c r="P3847" s="701"/>
      <c r="Q3847" s="701"/>
      <c r="R3847" s="701"/>
      <c r="S3847" s="701"/>
      <c r="T3847" s="701"/>
      <c r="U3847" s="701"/>
      <c r="V3847" s="701"/>
      <c r="W3847" s="701"/>
      <c r="X3847" s="701"/>
      <c r="Y3847" s="701"/>
      <c r="Z3847" s="701"/>
      <c r="AA3847" s="701"/>
      <c r="AB3847" s="701"/>
      <c r="AC3847" s="701"/>
      <c r="AD3847" s="702"/>
      <c r="AE3847" s="109"/>
    </row>
    <row r="3848" spans="1:38" ht="15" customHeight="1" thickBot="1" x14ac:dyDescent="0.25">
      <c r="B3848" s="792" t="s">
        <v>1236</v>
      </c>
      <c r="C3848" s="793"/>
      <c r="D3848" s="793"/>
      <c r="E3848" s="793"/>
      <c r="F3848" s="793"/>
      <c r="G3848" s="793"/>
      <c r="H3848" s="793"/>
      <c r="I3848" s="793"/>
      <c r="J3848" s="793"/>
      <c r="K3848" s="793"/>
      <c r="L3848" s="793"/>
      <c r="M3848" s="793"/>
      <c r="N3848" s="793"/>
      <c r="O3848" s="793"/>
      <c r="P3848" s="793"/>
      <c r="Q3848" s="793"/>
      <c r="R3848" s="793"/>
      <c r="S3848" s="793"/>
      <c r="T3848" s="793"/>
      <c r="U3848" s="793"/>
      <c r="V3848" s="793"/>
      <c r="W3848" s="793"/>
      <c r="X3848" s="793"/>
      <c r="Y3848" s="793"/>
      <c r="Z3848" s="793"/>
      <c r="AA3848" s="793"/>
      <c r="AB3848" s="793"/>
      <c r="AC3848" s="793"/>
      <c r="AD3848" s="794"/>
      <c r="AE3848" s="109"/>
    </row>
    <row r="3849" spans="1:38" ht="15" customHeight="1" x14ac:dyDescent="0.2">
      <c r="B3849" s="795" t="s">
        <v>1577</v>
      </c>
      <c r="C3849" s="788"/>
      <c r="D3849" s="788"/>
      <c r="E3849" s="788"/>
      <c r="F3849" s="788"/>
      <c r="G3849" s="788"/>
      <c r="H3849" s="788"/>
      <c r="I3849" s="788"/>
      <c r="J3849" s="788"/>
      <c r="K3849" s="788"/>
      <c r="L3849" s="788"/>
      <c r="M3849" s="788"/>
      <c r="N3849" s="788"/>
      <c r="O3849" s="788"/>
      <c r="P3849" s="788"/>
      <c r="Q3849" s="788"/>
      <c r="R3849" s="788"/>
      <c r="S3849" s="788"/>
      <c r="T3849" s="788"/>
      <c r="U3849" s="788"/>
      <c r="V3849" s="788"/>
      <c r="W3849" s="788"/>
      <c r="X3849" s="788"/>
      <c r="Y3849" s="788"/>
      <c r="Z3849" s="788"/>
      <c r="AA3849" s="788"/>
      <c r="AB3849" s="788"/>
      <c r="AC3849" s="788"/>
      <c r="AD3849" s="796"/>
      <c r="AE3849" s="109"/>
    </row>
    <row r="3850" spans="1:38" ht="24" customHeight="1" x14ac:dyDescent="0.2">
      <c r="B3850" s="100"/>
      <c r="C3850" s="648" t="s">
        <v>1578</v>
      </c>
      <c r="D3850" s="696"/>
      <c r="E3850" s="696"/>
      <c r="F3850" s="696"/>
      <c r="G3850" s="696"/>
      <c r="H3850" s="696"/>
      <c r="I3850" s="696"/>
      <c r="J3850" s="696"/>
      <c r="K3850" s="696"/>
      <c r="L3850" s="696"/>
      <c r="M3850" s="696"/>
      <c r="N3850" s="696"/>
      <c r="O3850" s="696"/>
      <c r="P3850" s="696"/>
      <c r="Q3850" s="696"/>
      <c r="R3850" s="696"/>
      <c r="S3850" s="696"/>
      <c r="T3850" s="696"/>
      <c r="U3850" s="696"/>
      <c r="V3850" s="696"/>
      <c r="W3850" s="696"/>
      <c r="X3850" s="696"/>
      <c r="Y3850" s="696"/>
      <c r="Z3850" s="696"/>
      <c r="AA3850" s="696"/>
      <c r="AB3850" s="696"/>
      <c r="AC3850" s="696"/>
      <c r="AD3850" s="766"/>
      <c r="AE3850" s="109"/>
    </row>
    <row r="3851" spans="1:38" ht="24" customHeight="1" x14ac:dyDescent="0.2">
      <c r="B3851" s="100"/>
      <c r="C3851" s="648" t="s">
        <v>1653</v>
      </c>
      <c r="D3851" s="696"/>
      <c r="E3851" s="696"/>
      <c r="F3851" s="696"/>
      <c r="G3851" s="696"/>
      <c r="H3851" s="696"/>
      <c r="I3851" s="696"/>
      <c r="J3851" s="696"/>
      <c r="K3851" s="696"/>
      <c r="L3851" s="696"/>
      <c r="M3851" s="696"/>
      <c r="N3851" s="696"/>
      <c r="O3851" s="696"/>
      <c r="P3851" s="696"/>
      <c r="Q3851" s="696"/>
      <c r="R3851" s="696"/>
      <c r="S3851" s="696"/>
      <c r="T3851" s="696"/>
      <c r="U3851" s="696"/>
      <c r="V3851" s="696"/>
      <c r="W3851" s="696"/>
      <c r="X3851" s="696"/>
      <c r="Y3851" s="696"/>
      <c r="Z3851" s="696"/>
      <c r="AA3851" s="696"/>
      <c r="AB3851" s="696"/>
      <c r="AC3851" s="696"/>
      <c r="AD3851" s="766"/>
      <c r="AE3851" s="109"/>
    </row>
    <row r="3852" spans="1:38" ht="84" customHeight="1" x14ac:dyDescent="0.2">
      <c r="B3852" s="101"/>
      <c r="C3852" s="775" t="s">
        <v>1840</v>
      </c>
      <c r="D3852" s="776"/>
      <c r="E3852" s="776"/>
      <c r="F3852" s="776"/>
      <c r="G3852" s="776"/>
      <c r="H3852" s="776"/>
      <c r="I3852" s="776"/>
      <c r="J3852" s="776"/>
      <c r="K3852" s="776"/>
      <c r="L3852" s="776"/>
      <c r="M3852" s="776"/>
      <c r="N3852" s="776"/>
      <c r="O3852" s="776"/>
      <c r="P3852" s="776"/>
      <c r="Q3852" s="776"/>
      <c r="R3852" s="776"/>
      <c r="S3852" s="776"/>
      <c r="T3852" s="776"/>
      <c r="U3852" s="776"/>
      <c r="V3852" s="776"/>
      <c r="W3852" s="776"/>
      <c r="X3852" s="776"/>
      <c r="Y3852" s="776"/>
      <c r="Z3852" s="776"/>
      <c r="AA3852" s="776"/>
      <c r="AB3852" s="776"/>
      <c r="AC3852" s="776"/>
      <c r="AD3852" s="777"/>
      <c r="AE3852" s="109"/>
    </row>
    <row r="3853" spans="1:38" ht="15" customHeight="1" x14ac:dyDescent="0.2">
      <c r="AE3853" s="109"/>
    </row>
    <row r="3854" spans="1:38" ht="24" customHeight="1" x14ac:dyDescent="0.2">
      <c r="A3854" s="36" t="s">
        <v>831</v>
      </c>
      <c r="B3854" s="636" t="s">
        <v>1187</v>
      </c>
      <c r="C3854" s="636"/>
      <c r="D3854" s="636"/>
      <c r="E3854" s="636"/>
      <c r="F3854" s="636"/>
      <c r="G3854" s="636"/>
      <c r="H3854" s="636"/>
      <c r="I3854" s="636"/>
      <c r="J3854" s="636"/>
      <c r="K3854" s="636"/>
      <c r="L3854" s="636"/>
      <c r="M3854" s="636"/>
      <c r="N3854" s="636"/>
      <c r="O3854" s="636"/>
      <c r="P3854" s="636"/>
      <c r="Q3854" s="636"/>
      <c r="R3854" s="636"/>
      <c r="S3854" s="636"/>
      <c r="T3854" s="636"/>
      <c r="U3854" s="636"/>
      <c r="V3854" s="636"/>
      <c r="W3854" s="636"/>
      <c r="X3854" s="636"/>
      <c r="Y3854" s="636"/>
      <c r="Z3854" s="636"/>
      <c r="AA3854" s="636"/>
      <c r="AB3854" s="636"/>
      <c r="AC3854" s="636"/>
      <c r="AD3854" s="636"/>
      <c r="AE3854" s="109"/>
      <c r="AG3854" s="90" t="s">
        <v>2032</v>
      </c>
      <c r="AH3854" s="90" t="s">
        <v>2116</v>
      </c>
      <c r="AI3854" s="90" t="s">
        <v>2115</v>
      </c>
      <c r="AJ3854" s="90" t="s">
        <v>2045</v>
      </c>
      <c r="AK3854" s="90" t="s">
        <v>2075</v>
      </c>
      <c r="AL3854" s="90" t="s">
        <v>2074</v>
      </c>
    </row>
    <row r="3855" spans="1:38" ht="15" customHeight="1" x14ac:dyDescent="0.2">
      <c r="C3855" s="674" t="s">
        <v>1109</v>
      </c>
      <c r="D3855" s="674"/>
      <c r="E3855" s="674"/>
      <c r="F3855" s="674"/>
      <c r="G3855" s="674"/>
      <c r="H3855" s="674"/>
      <c r="I3855" s="674"/>
      <c r="J3855" s="674"/>
      <c r="K3855" s="674"/>
      <c r="L3855" s="674"/>
      <c r="M3855" s="674"/>
      <c r="N3855" s="674"/>
      <c r="O3855" s="674"/>
      <c r="P3855" s="674"/>
      <c r="Q3855" s="674"/>
      <c r="R3855" s="674"/>
      <c r="S3855" s="674"/>
      <c r="T3855" s="674"/>
      <c r="U3855" s="674"/>
      <c r="V3855" s="674"/>
      <c r="W3855" s="674"/>
      <c r="X3855" s="674"/>
      <c r="Y3855" s="674"/>
      <c r="Z3855" s="674"/>
      <c r="AA3855" s="674"/>
      <c r="AB3855" s="674"/>
      <c r="AC3855" s="674"/>
      <c r="AD3855" s="674"/>
      <c r="AE3855" s="109"/>
      <c r="AG3855" s="90">
        <f>COUNTBLANK(D3861:AD3885)</f>
        <v>675</v>
      </c>
      <c r="AH3855" s="90">
        <v>675</v>
      </c>
      <c r="AI3855" s="90">
        <v>450</v>
      </c>
      <c r="AJ3855" s="90">
        <f>COUNTBLANK(D3861:AD3861)</f>
        <v>27</v>
      </c>
      <c r="AK3855" s="90">
        <v>27</v>
      </c>
      <c r="AL3855" s="90">
        <v>18</v>
      </c>
    </row>
    <row r="3856" spans="1:38" ht="24" customHeight="1" x14ac:dyDescent="0.2">
      <c r="C3856" s="620" t="s">
        <v>1342</v>
      </c>
      <c r="D3856" s="620"/>
      <c r="E3856" s="620"/>
      <c r="F3856" s="620"/>
      <c r="G3856" s="620"/>
      <c r="H3856" s="620"/>
      <c r="I3856" s="620"/>
      <c r="J3856" s="620"/>
      <c r="K3856" s="620"/>
      <c r="L3856" s="620"/>
      <c r="M3856" s="620"/>
      <c r="N3856" s="620"/>
      <c r="O3856" s="620"/>
      <c r="P3856" s="620"/>
      <c r="Q3856" s="620"/>
      <c r="R3856" s="620"/>
      <c r="S3856" s="620"/>
      <c r="T3856" s="620"/>
      <c r="U3856" s="620"/>
      <c r="V3856" s="620"/>
      <c r="W3856" s="620"/>
      <c r="X3856" s="620"/>
      <c r="Y3856" s="620"/>
      <c r="Z3856" s="620"/>
      <c r="AA3856" s="620"/>
      <c r="AB3856" s="620"/>
      <c r="AC3856" s="620"/>
      <c r="AD3856" s="620"/>
      <c r="AE3856" s="109"/>
    </row>
    <row r="3857" spans="1:39" ht="15" customHeight="1" x14ac:dyDescent="0.2">
      <c r="C3857" s="185"/>
      <c r="D3857" s="185"/>
      <c r="E3857" s="185"/>
      <c r="F3857" s="185"/>
      <c r="G3857" s="185"/>
      <c r="H3857" s="185"/>
      <c r="I3857" s="185"/>
      <c r="J3857" s="185"/>
      <c r="K3857" s="185"/>
      <c r="L3857" s="185"/>
      <c r="M3857" s="185"/>
      <c r="N3857" s="185"/>
      <c r="O3857" s="185"/>
      <c r="P3857" s="185"/>
      <c r="Q3857" s="185"/>
      <c r="R3857" s="185"/>
      <c r="S3857" s="185"/>
      <c r="T3857" s="185"/>
      <c r="U3857" s="185"/>
      <c r="V3857" s="185"/>
      <c r="W3857" s="185"/>
      <c r="X3857" s="185"/>
      <c r="Y3857" s="185"/>
      <c r="Z3857" s="185"/>
      <c r="AA3857" s="185"/>
      <c r="AB3857" s="185"/>
      <c r="AC3857" s="185"/>
      <c r="AD3857" s="185"/>
      <c r="AE3857" s="109"/>
    </row>
    <row r="3858" spans="1:39" ht="15" customHeight="1" x14ac:dyDescent="0.2">
      <c r="C3858" s="1034" t="s">
        <v>220</v>
      </c>
      <c r="D3858" s="1034"/>
      <c r="E3858" s="1034"/>
      <c r="F3858" s="1034"/>
      <c r="G3858" s="1034"/>
      <c r="H3858" s="1034"/>
      <c r="I3858" s="1034"/>
      <c r="J3858" s="1034"/>
      <c r="K3858" s="1034"/>
      <c r="L3858" s="1034"/>
      <c r="M3858" s="1034"/>
      <c r="N3858" s="1039" t="s">
        <v>1839</v>
      </c>
      <c r="O3858" s="1039"/>
      <c r="P3858" s="1039"/>
      <c r="Q3858" s="1039"/>
      <c r="R3858" s="1039"/>
      <c r="S3858" s="1039"/>
      <c r="T3858" s="1039"/>
      <c r="U3858" s="1039"/>
      <c r="V3858" s="1039"/>
      <c r="W3858" s="1039"/>
      <c r="X3858" s="1039"/>
      <c r="Y3858" s="1039"/>
      <c r="Z3858" s="1039"/>
      <c r="AA3858" s="1039"/>
      <c r="AB3858" s="803" t="s">
        <v>1237</v>
      </c>
      <c r="AC3858" s="804"/>
      <c r="AD3858" s="805"/>
      <c r="AE3858" s="109"/>
    </row>
    <row r="3859" spans="1:39" ht="15" customHeight="1" x14ac:dyDescent="0.2">
      <c r="C3859" s="1034"/>
      <c r="D3859" s="1034"/>
      <c r="E3859" s="1034"/>
      <c r="F3859" s="1034"/>
      <c r="G3859" s="1034"/>
      <c r="H3859" s="1034"/>
      <c r="I3859" s="1034"/>
      <c r="J3859" s="1034"/>
      <c r="K3859" s="1034"/>
      <c r="L3859" s="1034"/>
      <c r="M3859" s="1034"/>
      <c r="N3859" s="803" t="s">
        <v>80</v>
      </c>
      <c r="O3859" s="805"/>
      <c r="P3859" s="537" t="s">
        <v>1240</v>
      </c>
      <c r="Q3859" s="538"/>
      <c r="R3859" s="538"/>
      <c r="S3859" s="538"/>
      <c r="T3859" s="538"/>
      <c r="U3859" s="538"/>
      <c r="V3859" s="538"/>
      <c r="W3859" s="538"/>
      <c r="X3859" s="538"/>
      <c r="Y3859" s="538"/>
      <c r="Z3859" s="538"/>
      <c r="AA3859" s="539"/>
      <c r="AB3859" s="806"/>
      <c r="AC3859" s="807"/>
      <c r="AD3859" s="808"/>
      <c r="AE3859" s="109"/>
    </row>
    <row r="3860" spans="1:39" ht="73.5" customHeight="1" x14ac:dyDescent="0.2">
      <c r="C3860" s="1034"/>
      <c r="D3860" s="1034"/>
      <c r="E3860" s="1034"/>
      <c r="F3860" s="1034"/>
      <c r="G3860" s="1034"/>
      <c r="H3860" s="1034"/>
      <c r="I3860" s="1034"/>
      <c r="J3860" s="1034"/>
      <c r="K3860" s="1034"/>
      <c r="L3860" s="1034"/>
      <c r="M3860" s="1034"/>
      <c r="N3860" s="809"/>
      <c r="O3860" s="811"/>
      <c r="P3860" s="1044" t="s">
        <v>307</v>
      </c>
      <c r="Q3860" s="1044"/>
      <c r="R3860" s="1044" t="s">
        <v>867</v>
      </c>
      <c r="S3860" s="1044"/>
      <c r="T3860" s="1044" t="s">
        <v>868</v>
      </c>
      <c r="U3860" s="1044"/>
      <c r="V3860" s="1044" t="s">
        <v>869</v>
      </c>
      <c r="W3860" s="1044"/>
      <c r="X3860" s="1044" t="s">
        <v>1238</v>
      </c>
      <c r="Y3860" s="1044"/>
      <c r="Z3860" s="1044" t="s">
        <v>94</v>
      </c>
      <c r="AA3860" s="1044"/>
      <c r="AB3860" s="809"/>
      <c r="AC3860" s="810"/>
      <c r="AD3860" s="811"/>
      <c r="AE3860" s="109"/>
      <c r="AG3860" s="327" t="s">
        <v>2032</v>
      </c>
      <c r="AH3860" s="327" t="s">
        <v>2076</v>
      </c>
      <c r="AI3860" s="90" t="s">
        <v>80</v>
      </c>
      <c r="AJ3860" s="327" t="s">
        <v>2029</v>
      </c>
      <c r="AK3860" s="90" t="s">
        <v>2078</v>
      </c>
      <c r="AL3860" s="90" t="s">
        <v>2077</v>
      </c>
      <c r="AM3860" s="227" t="s">
        <v>2080</v>
      </c>
    </row>
    <row r="3861" spans="1:39" ht="15" customHeight="1" x14ac:dyDescent="0.2">
      <c r="C3861" s="19" t="s">
        <v>28</v>
      </c>
      <c r="D3861" s="1045" t="str">
        <f>IF(D40="","",D40)</f>
        <v/>
      </c>
      <c r="E3861" s="1046"/>
      <c r="F3861" s="1046"/>
      <c r="G3861" s="1046"/>
      <c r="H3861" s="1046"/>
      <c r="I3861" s="1046"/>
      <c r="J3861" s="1046"/>
      <c r="K3861" s="1046"/>
      <c r="L3861" s="1046"/>
      <c r="M3861" s="1047"/>
      <c r="N3861" s="487"/>
      <c r="O3861" s="487"/>
      <c r="P3861" s="487"/>
      <c r="Q3861" s="487"/>
      <c r="R3861" s="487"/>
      <c r="S3861" s="487"/>
      <c r="T3861" s="487"/>
      <c r="U3861" s="487"/>
      <c r="V3861" s="487"/>
      <c r="W3861" s="487"/>
      <c r="X3861" s="487"/>
      <c r="Y3861" s="487"/>
      <c r="Z3861" s="487"/>
      <c r="AA3861" s="487"/>
      <c r="AB3861" s="603"/>
      <c r="AC3861" s="603"/>
      <c r="AD3861" s="603"/>
      <c r="AE3861" s="109"/>
      <c r="AG3861" s="329">
        <f>COUNTBLANK(D3861:AD3861)</f>
        <v>27</v>
      </c>
      <c r="AH3861" s="329">
        <f>IF(OR($AG$3855=$AH$3855,AG3861=$AK$3855),0,IF(AND(D3861&lt;&gt;"",AG3861=$AL$3855),0,1))</f>
        <v>0</v>
      </c>
      <c r="AI3861" s="329">
        <f>N3861</f>
        <v>0</v>
      </c>
      <c r="AJ3861" s="329">
        <f>COUNTIF(P3861:AA3861,"NS")</f>
        <v>0</v>
      </c>
      <c r="AK3861" s="329">
        <f>SUM(P3861:AA3861)</f>
        <v>0</v>
      </c>
      <c r="AL3861" s="329">
        <f>IF($AG$3855=$AH$3855,0,IF(OR(
AND(AI3861=0,AJ3861&gt;0),
AND(AI3861="NS",AK3861&gt;0),
AND(AI3861="NS",AK3861=0,AJ3861=0)),1,
IF(OR(
AND(AJ3861&gt;=2,AK3861&lt;AI3861),
AND(AI3861="NS",AK3861=0,AJ3861&gt;0),AI3861=AK3861),0,1)))</f>
        <v>0</v>
      </c>
      <c r="AM3861" s="329">
        <f>IF(AND(N3861&gt;0,AB3861&gt;=N3861,AB3861&gt;0),0,IF(AND(N3861&gt;0,AB3861="NS"),0,IF(AND(N3861=0,AB3861=0),0,1)))</f>
        <v>0</v>
      </c>
    </row>
    <row r="3862" spans="1:39" ht="15" customHeight="1" x14ac:dyDescent="0.2">
      <c r="C3862" s="20" t="s">
        <v>29</v>
      </c>
      <c r="D3862" s="1045" t="str">
        <f t="shared" ref="D3862:D3885" si="6513">IF(D41="","",D41)</f>
        <v/>
      </c>
      <c r="E3862" s="1046"/>
      <c r="F3862" s="1046"/>
      <c r="G3862" s="1046"/>
      <c r="H3862" s="1046"/>
      <c r="I3862" s="1046"/>
      <c r="J3862" s="1046"/>
      <c r="K3862" s="1046"/>
      <c r="L3862" s="1046"/>
      <c r="M3862" s="1047"/>
      <c r="N3862" s="487"/>
      <c r="O3862" s="487"/>
      <c r="P3862" s="487"/>
      <c r="Q3862" s="487"/>
      <c r="R3862" s="487"/>
      <c r="S3862" s="487"/>
      <c r="T3862" s="487"/>
      <c r="U3862" s="487"/>
      <c r="V3862" s="487"/>
      <c r="W3862" s="487"/>
      <c r="X3862" s="487"/>
      <c r="Y3862" s="487"/>
      <c r="Z3862" s="487"/>
      <c r="AA3862" s="487"/>
      <c r="AB3862" s="603"/>
      <c r="AC3862" s="603"/>
      <c r="AD3862" s="603"/>
      <c r="AE3862" s="109"/>
      <c r="AG3862" s="329">
        <f t="shared" ref="AG3862:AG3885" si="6514">COUNTBLANK(D3862:AD3862)</f>
        <v>27</v>
      </c>
      <c r="AH3862" s="329">
        <f t="shared" ref="AH3862:AH3885" si="6515">IF(OR($AG$3855=$AH$3855,AG3862=$AK$3855),0,IF(AND(D3862&lt;&gt;"",AG3862=$AL$3855),0,1))</f>
        <v>0</v>
      </c>
      <c r="AI3862" s="329">
        <f t="shared" ref="AI3862:AI3885" si="6516">N3862</f>
        <v>0</v>
      </c>
      <c r="AJ3862" s="329">
        <f t="shared" ref="AJ3862:AJ3885" si="6517">COUNTIF(P3862:AA3862,"NS")</f>
        <v>0</v>
      </c>
      <c r="AK3862" s="329">
        <f t="shared" ref="AK3862:AK3885" si="6518">SUM(P3862:AA3862)</f>
        <v>0</v>
      </c>
      <c r="AL3862" s="329">
        <f t="shared" ref="AL3862:AL3885" si="6519">IF($AG$3855=$AH$3855,0,IF(OR(
AND(AI3862=0,AJ3862&gt;0),
AND(AI3862="NS",AK3862&gt;0),
AND(AI3862="NS",AK3862=0,AJ3862=0)),1,
IF(OR(
AND(AJ3862&gt;=2,AK3862&lt;AI3862),
AND(AI3862="NS",AK3862=0,AJ3862&gt;0),AI3862=AK3862),0,1)))</f>
        <v>0</v>
      </c>
      <c r="AM3862" s="329">
        <f t="shared" ref="AM3862:AM3885" si="6520">IF(AND(N3862&gt;0,AB3862&gt;=N3862,AB3862&gt;0),0,IF(AND(N3862&gt;0,AB3862="NS"),0,IF(AND(N3862=0,AB3862=0),0,1)))</f>
        <v>0</v>
      </c>
    </row>
    <row r="3863" spans="1:39" ht="15" customHeight="1" x14ac:dyDescent="0.2">
      <c r="C3863" s="20" t="s">
        <v>30</v>
      </c>
      <c r="D3863" s="1045" t="str">
        <f t="shared" si="6513"/>
        <v/>
      </c>
      <c r="E3863" s="1046"/>
      <c r="F3863" s="1046"/>
      <c r="G3863" s="1046"/>
      <c r="H3863" s="1046"/>
      <c r="I3863" s="1046"/>
      <c r="J3863" s="1046"/>
      <c r="K3863" s="1046"/>
      <c r="L3863" s="1046"/>
      <c r="M3863" s="1047"/>
      <c r="N3863" s="487"/>
      <c r="O3863" s="487"/>
      <c r="P3863" s="487"/>
      <c r="Q3863" s="487"/>
      <c r="R3863" s="487"/>
      <c r="S3863" s="487"/>
      <c r="T3863" s="487"/>
      <c r="U3863" s="487"/>
      <c r="V3863" s="487"/>
      <c r="W3863" s="487"/>
      <c r="X3863" s="487"/>
      <c r="Y3863" s="487"/>
      <c r="Z3863" s="487"/>
      <c r="AA3863" s="487"/>
      <c r="AB3863" s="603"/>
      <c r="AC3863" s="603"/>
      <c r="AD3863" s="603"/>
      <c r="AE3863" s="109"/>
      <c r="AG3863" s="329">
        <f t="shared" si="6514"/>
        <v>27</v>
      </c>
      <c r="AH3863" s="329">
        <f t="shared" si="6515"/>
        <v>0</v>
      </c>
      <c r="AI3863" s="329">
        <f t="shared" si="6516"/>
        <v>0</v>
      </c>
      <c r="AJ3863" s="329">
        <f t="shared" si="6517"/>
        <v>0</v>
      </c>
      <c r="AK3863" s="329">
        <f t="shared" si="6518"/>
        <v>0</v>
      </c>
      <c r="AL3863" s="329">
        <f t="shared" si="6519"/>
        <v>0</v>
      </c>
      <c r="AM3863" s="329">
        <f t="shared" si="6520"/>
        <v>0</v>
      </c>
    </row>
    <row r="3864" spans="1:39" ht="15" customHeight="1" x14ac:dyDescent="0.2">
      <c r="C3864" s="20" t="s">
        <v>31</v>
      </c>
      <c r="D3864" s="1045" t="str">
        <f t="shared" si="6513"/>
        <v/>
      </c>
      <c r="E3864" s="1046"/>
      <c r="F3864" s="1046"/>
      <c r="G3864" s="1046"/>
      <c r="H3864" s="1046"/>
      <c r="I3864" s="1046"/>
      <c r="J3864" s="1046"/>
      <c r="K3864" s="1046"/>
      <c r="L3864" s="1046"/>
      <c r="M3864" s="1047"/>
      <c r="N3864" s="487"/>
      <c r="O3864" s="487"/>
      <c r="P3864" s="487"/>
      <c r="Q3864" s="487"/>
      <c r="R3864" s="487"/>
      <c r="S3864" s="487"/>
      <c r="T3864" s="487"/>
      <c r="U3864" s="487"/>
      <c r="V3864" s="487"/>
      <c r="W3864" s="487"/>
      <c r="X3864" s="487"/>
      <c r="Y3864" s="487"/>
      <c r="Z3864" s="487"/>
      <c r="AA3864" s="487"/>
      <c r="AB3864" s="603"/>
      <c r="AC3864" s="603"/>
      <c r="AD3864" s="603"/>
      <c r="AE3864" s="109"/>
      <c r="AG3864" s="329">
        <f t="shared" si="6514"/>
        <v>27</v>
      </c>
      <c r="AH3864" s="329">
        <f t="shared" si="6515"/>
        <v>0</v>
      </c>
      <c r="AI3864" s="329">
        <f t="shared" si="6516"/>
        <v>0</v>
      </c>
      <c r="AJ3864" s="329">
        <f t="shared" si="6517"/>
        <v>0</v>
      </c>
      <c r="AK3864" s="329">
        <f t="shared" si="6518"/>
        <v>0</v>
      </c>
      <c r="AL3864" s="329">
        <f t="shared" si="6519"/>
        <v>0</v>
      </c>
      <c r="AM3864" s="329">
        <f t="shared" si="6520"/>
        <v>0</v>
      </c>
    </row>
    <row r="3865" spans="1:39" ht="15" customHeight="1" x14ac:dyDescent="0.2">
      <c r="C3865" s="20" t="s">
        <v>32</v>
      </c>
      <c r="D3865" s="1045" t="str">
        <f t="shared" si="6513"/>
        <v/>
      </c>
      <c r="E3865" s="1046"/>
      <c r="F3865" s="1046"/>
      <c r="G3865" s="1046"/>
      <c r="H3865" s="1046"/>
      <c r="I3865" s="1046"/>
      <c r="J3865" s="1046"/>
      <c r="K3865" s="1046"/>
      <c r="L3865" s="1046"/>
      <c r="M3865" s="1047"/>
      <c r="N3865" s="487"/>
      <c r="O3865" s="487"/>
      <c r="P3865" s="487"/>
      <c r="Q3865" s="487"/>
      <c r="R3865" s="487"/>
      <c r="S3865" s="487"/>
      <c r="T3865" s="487"/>
      <c r="U3865" s="487"/>
      <c r="V3865" s="487"/>
      <c r="W3865" s="487"/>
      <c r="X3865" s="487"/>
      <c r="Y3865" s="487"/>
      <c r="Z3865" s="487"/>
      <c r="AA3865" s="487"/>
      <c r="AB3865" s="603"/>
      <c r="AC3865" s="603"/>
      <c r="AD3865" s="603"/>
      <c r="AE3865" s="109"/>
      <c r="AG3865" s="329">
        <f t="shared" si="6514"/>
        <v>27</v>
      </c>
      <c r="AH3865" s="329">
        <f t="shared" si="6515"/>
        <v>0</v>
      </c>
      <c r="AI3865" s="329">
        <f t="shared" si="6516"/>
        <v>0</v>
      </c>
      <c r="AJ3865" s="329">
        <f t="shared" si="6517"/>
        <v>0</v>
      </c>
      <c r="AK3865" s="329">
        <f t="shared" si="6518"/>
        <v>0</v>
      </c>
      <c r="AL3865" s="329">
        <f t="shared" si="6519"/>
        <v>0</v>
      </c>
      <c r="AM3865" s="329">
        <f t="shared" si="6520"/>
        <v>0</v>
      </c>
    </row>
    <row r="3866" spans="1:39" ht="15" customHeight="1" x14ac:dyDescent="0.2">
      <c r="C3866" s="20" t="s">
        <v>33</v>
      </c>
      <c r="D3866" s="1045" t="str">
        <f t="shared" si="6513"/>
        <v/>
      </c>
      <c r="E3866" s="1046"/>
      <c r="F3866" s="1046"/>
      <c r="G3866" s="1046"/>
      <c r="H3866" s="1046"/>
      <c r="I3866" s="1046"/>
      <c r="J3866" s="1046"/>
      <c r="K3866" s="1046"/>
      <c r="L3866" s="1046"/>
      <c r="M3866" s="1047"/>
      <c r="N3866" s="487"/>
      <c r="O3866" s="487"/>
      <c r="P3866" s="487"/>
      <c r="Q3866" s="487"/>
      <c r="R3866" s="487"/>
      <c r="S3866" s="487"/>
      <c r="T3866" s="487"/>
      <c r="U3866" s="487"/>
      <c r="V3866" s="487"/>
      <c r="W3866" s="487"/>
      <c r="X3866" s="487"/>
      <c r="Y3866" s="487"/>
      <c r="Z3866" s="487"/>
      <c r="AA3866" s="487"/>
      <c r="AB3866" s="603"/>
      <c r="AC3866" s="603"/>
      <c r="AD3866" s="603"/>
      <c r="AE3866" s="109"/>
      <c r="AG3866" s="329">
        <f t="shared" si="6514"/>
        <v>27</v>
      </c>
      <c r="AH3866" s="329">
        <f t="shared" si="6515"/>
        <v>0</v>
      </c>
      <c r="AI3866" s="329">
        <f t="shared" si="6516"/>
        <v>0</v>
      </c>
      <c r="AJ3866" s="329">
        <f t="shared" si="6517"/>
        <v>0</v>
      </c>
      <c r="AK3866" s="329">
        <f t="shared" si="6518"/>
        <v>0</v>
      </c>
      <c r="AL3866" s="329">
        <f t="shared" si="6519"/>
        <v>0</v>
      </c>
      <c r="AM3866" s="329">
        <f t="shared" si="6520"/>
        <v>0</v>
      </c>
    </row>
    <row r="3867" spans="1:39" ht="15" customHeight="1" x14ac:dyDescent="0.2">
      <c r="C3867" s="20" t="s">
        <v>34</v>
      </c>
      <c r="D3867" s="1045" t="str">
        <f t="shared" si="6513"/>
        <v/>
      </c>
      <c r="E3867" s="1046"/>
      <c r="F3867" s="1046"/>
      <c r="G3867" s="1046"/>
      <c r="H3867" s="1046"/>
      <c r="I3867" s="1046"/>
      <c r="J3867" s="1046"/>
      <c r="K3867" s="1046"/>
      <c r="L3867" s="1046"/>
      <c r="M3867" s="1047"/>
      <c r="N3867" s="487"/>
      <c r="O3867" s="487"/>
      <c r="P3867" s="487"/>
      <c r="Q3867" s="487"/>
      <c r="R3867" s="487"/>
      <c r="S3867" s="487"/>
      <c r="T3867" s="487"/>
      <c r="U3867" s="487"/>
      <c r="V3867" s="487"/>
      <c r="W3867" s="487"/>
      <c r="X3867" s="487"/>
      <c r="Y3867" s="487"/>
      <c r="Z3867" s="487"/>
      <c r="AA3867" s="487"/>
      <c r="AB3867" s="603"/>
      <c r="AC3867" s="603"/>
      <c r="AD3867" s="603"/>
      <c r="AE3867" s="109"/>
      <c r="AG3867" s="329">
        <f t="shared" si="6514"/>
        <v>27</v>
      </c>
      <c r="AH3867" s="329">
        <f t="shared" si="6515"/>
        <v>0</v>
      </c>
      <c r="AI3867" s="329">
        <f t="shared" si="6516"/>
        <v>0</v>
      </c>
      <c r="AJ3867" s="329">
        <f t="shared" si="6517"/>
        <v>0</v>
      </c>
      <c r="AK3867" s="329">
        <f t="shared" si="6518"/>
        <v>0</v>
      </c>
      <c r="AL3867" s="329">
        <f t="shared" si="6519"/>
        <v>0</v>
      </c>
      <c r="AM3867" s="329">
        <f t="shared" si="6520"/>
        <v>0</v>
      </c>
    </row>
    <row r="3868" spans="1:39" ht="15" customHeight="1" x14ac:dyDescent="0.2">
      <c r="A3868" s="109"/>
      <c r="B3868" s="109"/>
      <c r="C3868" s="20" t="s">
        <v>35</v>
      </c>
      <c r="D3868" s="1045" t="str">
        <f t="shared" si="6513"/>
        <v/>
      </c>
      <c r="E3868" s="1046"/>
      <c r="F3868" s="1046"/>
      <c r="G3868" s="1046"/>
      <c r="H3868" s="1046"/>
      <c r="I3868" s="1046"/>
      <c r="J3868" s="1046"/>
      <c r="K3868" s="1046"/>
      <c r="L3868" s="1046"/>
      <c r="M3868" s="1047"/>
      <c r="N3868" s="487"/>
      <c r="O3868" s="487"/>
      <c r="P3868" s="487"/>
      <c r="Q3868" s="487"/>
      <c r="R3868" s="487"/>
      <c r="S3868" s="487"/>
      <c r="T3868" s="487"/>
      <c r="U3868" s="487"/>
      <c r="V3868" s="487"/>
      <c r="W3868" s="487"/>
      <c r="X3868" s="487"/>
      <c r="Y3868" s="487"/>
      <c r="Z3868" s="487"/>
      <c r="AA3868" s="487"/>
      <c r="AB3868" s="603"/>
      <c r="AC3868" s="603"/>
      <c r="AD3868" s="603"/>
      <c r="AE3868" s="109"/>
      <c r="AG3868" s="329">
        <f t="shared" si="6514"/>
        <v>27</v>
      </c>
      <c r="AH3868" s="329">
        <f t="shared" si="6515"/>
        <v>0</v>
      </c>
      <c r="AI3868" s="329">
        <f t="shared" si="6516"/>
        <v>0</v>
      </c>
      <c r="AJ3868" s="329">
        <f t="shared" si="6517"/>
        <v>0</v>
      </c>
      <c r="AK3868" s="329">
        <f t="shared" si="6518"/>
        <v>0</v>
      </c>
      <c r="AL3868" s="329">
        <f t="shared" si="6519"/>
        <v>0</v>
      </c>
      <c r="AM3868" s="329">
        <f t="shared" si="6520"/>
        <v>0</v>
      </c>
    </row>
    <row r="3869" spans="1:39" ht="15" customHeight="1" x14ac:dyDescent="0.2">
      <c r="A3869" s="109"/>
      <c r="B3869" s="109"/>
      <c r="C3869" s="20" t="s">
        <v>36</v>
      </c>
      <c r="D3869" s="1045" t="str">
        <f t="shared" si="6513"/>
        <v/>
      </c>
      <c r="E3869" s="1046"/>
      <c r="F3869" s="1046"/>
      <c r="G3869" s="1046"/>
      <c r="H3869" s="1046"/>
      <c r="I3869" s="1046"/>
      <c r="J3869" s="1046"/>
      <c r="K3869" s="1046"/>
      <c r="L3869" s="1046"/>
      <c r="M3869" s="1047"/>
      <c r="N3869" s="487"/>
      <c r="O3869" s="487"/>
      <c r="P3869" s="487"/>
      <c r="Q3869" s="487"/>
      <c r="R3869" s="487"/>
      <c r="S3869" s="487"/>
      <c r="T3869" s="487"/>
      <c r="U3869" s="487"/>
      <c r="V3869" s="487"/>
      <c r="W3869" s="487"/>
      <c r="X3869" s="487"/>
      <c r="Y3869" s="487"/>
      <c r="Z3869" s="487"/>
      <c r="AA3869" s="487"/>
      <c r="AB3869" s="603"/>
      <c r="AC3869" s="603"/>
      <c r="AD3869" s="603"/>
      <c r="AE3869" s="109"/>
      <c r="AG3869" s="329">
        <f t="shared" si="6514"/>
        <v>27</v>
      </c>
      <c r="AH3869" s="329">
        <f t="shared" si="6515"/>
        <v>0</v>
      </c>
      <c r="AI3869" s="329">
        <f t="shared" si="6516"/>
        <v>0</v>
      </c>
      <c r="AJ3869" s="329">
        <f t="shared" si="6517"/>
        <v>0</v>
      </c>
      <c r="AK3869" s="329">
        <f t="shared" si="6518"/>
        <v>0</v>
      </c>
      <c r="AL3869" s="329">
        <f t="shared" si="6519"/>
        <v>0</v>
      </c>
      <c r="AM3869" s="329">
        <f t="shared" si="6520"/>
        <v>0</v>
      </c>
    </row>
    <row r="3870" spans="1:39" ht="15" customHeight="1" x14ac:dyDescent="0.2">
      <c r="A3870" s="109"/>
      <c r="B3870" s="109"/>
      <c r="C3870" s="20" t="s">
        <v>37</v>
      </c>
      <c r="D3870" s="1045" t="str">
        <f t="shared" si="6513"/>
        <v/>
      </c>
      <c r="E3870" s="1046"/>
      <c r="F3870" s="1046"/>
      <c r="G3870" s="1046"/>
      <c r="H3870" s="1046"/>
      <c r="I3870" s="1046"/>
      <c r="J3870" s="1046"/>
      <c r="K3870" s="1046"/>
      <c r="L3870" s="1046"/>
      <c r="M3870" s="1047"/>
      <c r="N3870" s="487"/>
      <c r="O3870" s="487"/>
      <c r="P3870" s="487"/>
      <c r="Q3870" s="487"/>
      <c r="R3870" s="487"/>
      <c r="S3870" s="487"/>
      <c r="T3870" s="487"/>
      <c r="U3870" s="487"/>
      <c r="V3870" s="487"/>
      <c r="W3870" s="487"/>
      <c r="X3870" s="487"/>
      <c r="Y3870" s="487"/>
      <c r="Z3870" s="487"/>
      <c r="AA3870" s="487"/>
      <c r="AB3870" s="603"/>
      <c r="AC3870" s="603"/>
      <c r="AD3870" s="603"/>
      <c r="AE3870" s="109"/>
      <c r="AG3870" s="329">
        <f t="shared" si="6514"/>
        <v>27</v>
      </c>
      <c r="AH3870" s="329">
        <f t="shared" si="6515"/>
        <v>0</v>
      </c>
      <c r="AI3870" s="329">
        <f t="shared" si="6516"/>
        <v>0</v>
      </c>
      <c r="AJ3870" s="329">
        <f t="shared" si="6517"/>
        <v>0</v>
      </c>
      <c r="AK3870" s="329">
        <f t="shared" si="6518"/>
        <v>0</v>
      </c>
      <c r="AL3870" s="329">
        <f t="shared" si="6519"/>
        <v>0</v>
      </c>
      <c r="AM3870" s="329">
        <f t="shared" si="6520"/>
        <v>0</v>
      </c>
    </row>
    <row r="3871" spans="1:39" ht="15" customHeight="1" x14ac:dyDescent="0.2">
      <c r="A3871" s="109"/>
      <c r="B3871" s="109"/>
      <c r="C3871" s="20" t="s">
        <v>40</v>
      </c>
      <c r="D3871" s="1045" t="str">
        <f t="shared" si="6513"/>
        <v/>
      </c>
      <c r="E3871" s="1046"/>
      <c r="F3871" s="1046"/>
      <c r="G3871" s="1046"/>
      <c r="H3871" s="1046"/>
      <c r="I3871" s="1046"/>
      <c r="J3871" s="1046"/>
      <c r="K3871" s="1046"/>
      <c r="L3871" s="1046"/>
      <c r="M3871" s="1047"/>
      <c r="N3871" s="487"/>
      <c r="O3871" s="487"/>
      <c r="P3871" s="487"/>
      <c r="Q3871" s="487"/>
      <c r="R3871" s="487"/>
      <c r="S3871" s="487"/>
      <c r="T3871" s="487"/>
      <c r="U3871" s="487"/>
      <c r="V3871" s="487"/>
      <c r="W3871" s="487"/>
      <c r="X3871" s="487"/>
      <c r="Y3871" s="487"/>
      <c r="Z3871" s="487"/>
      <c r="AA3871" s="487"/>
      <c r="AB3871" s="603"/>
      <c r="AC3871" s="603"/>
      <c r="AD3871" s="603"/>
      <c r="AE3871" s="109"/>
      <c r="AG3871" s="329">
        <f t="shared" si="6514"/>
        <v>27</v>
      </c>
      <c r="AH3871" s="329">
        <f t="shared" si="6515"/>
        <v>0</v>
      </c>
      <c r="AI3871" s="329">
        <f t="shared" si="6516"/>
        <v>0</v>
      </c>
      <c r="AJ3871" s="329">
        <f t="shared" si="6517"/>
        <v>0</v>
      </c>
      <c r="AK3871" s="329">
        <f t="shared" si="6518"/>
        <v>0</v>
      </c>
      <c r="AL3871" s="329">
        <f t="shared" si="6519"/>
        <v>0</v>
      </c>
      <c r="AM3871" s="329">
        <f t="shared" si="6520"/>
        <v>0</v>
      </c>
    </row>
    <row r="3872" spans="1:39" ht="15" customHeight="1" x14ac:dyDescent="0.2">
      <c r="A3872" s="109"/>
      <c r="B3872" s="109"/>
      <c r="C3872" s="20" t="s">
        <v>38</v>
      </c>
      <c r="D3872" s="1045" t="str">
        <f t="shared" si="6513"/>
        <v/>
      </c>
      <c r="E3872" s="1046"/>
      <c r="F3872" s="1046"/>
      <c r="G3872" s="1046"/>
      <c r="H3872" s="1046"/>
      <c r="I3872" s="1046"/>
      <c r="J3872" s="1046"/>
      <c r="K3872" s="1046"/>
      <c r="L3872" s="1046"/>
      <c r="M3872" s="1047"/>
      <c r="N3872" s="487"/>
      <c r="O3872" s="487"/>
      <c r="P3872" s="487"/>
      <c r="Q3872" s="487"/>
      <c r="R3872" s="487"/>
      <c r="S3872" s="487"/>
      <c r="T3872" s="487"/>
      <c r="U3872" s="487"/>
      <c r="V3872" s="487"/>
      <c r="W3872" s="487"/>
      <c r="X3872" s="487"/>
      <c r="Y3872" s="487"/>
      <c r="Z3872" s="487"/>
      <c r="AA3872" s="487"/>
      <c r="AB3872" s="603"/>
      <c r="AC3872" s="603"/>
      <c r="AD3872" s="603"/>
      <c r="AE3872" s="109"/>
      <c r="AG3872" s="329">
        <f t="shared" si="6514"/>
        <v>27</v>
      </c>
      <c r="AH3872" s="329">
        <f t="shared" si="6515"/>
        <v>0</v>
      </c>
      <c r="AI3872" s="329">
        <f t="shared" si="6516"/>
        <v>0</v>
      </c>
      <c r="AJ3872" s="329">
        <f t="shared" si="6517"/>
        <v>0</v>
      </c>
      <c r="AK3872" s="329">
        <f t="shared" si="6518"/>
        <v>0</v>
      </c>
      <c r="AL3872" s="329">
        <f t="shared" si="6519"/>
        <v>0</v>
      </c>
      <c r="AM3872" s="329">
        <f t="shared" si="6520"/>
        <v>0</v>
      </c>
    </row>
    <row r="3873" spans="1:39" ht="15" customHeight="1" x14ac:dyDescent="0.2">
      <c r="A3873" s="109"/>
      <c r="B3873" s="109"/>
      <c r="C3873" s="20" t="s">
        <v>39</v>
      </c>
      <c r="D3873" s="1045" t="str">
        <f t="shared" si="6513"/>
        <v/>
      </c>
      <c r="E3873" s="1046"/>
      <c r="F3873" s="1046"/>
      <c r="G3873" s="1046"/>
      <c r="H3873" s="1046"/>
      <c r="I3873" s="1046"/>
      <c r="J3873" s="1046"/>
      <c r="K3873" s="1046"/>
      <c r="L3873" s="1046"/>
      <c r="M3873" s="1047"/>
      <c r="N3873" s="487"/>
      <c r="O3873" s="487"/>
      <c r="P3873" s="487"/>
      <c r="Q3873" s="487"/>
      <c r="R3873" s="487"/>
      <c r="S3873" s="487"/>
      <c r="T3873" s="487"/>
      <c r="U3873" s="487"/>
      <c r="V3873" s="487"/>
      <c r="W3873" s="487"/>
      <c r="X3873" s="487"/>
      <c r="Y3873" s="487"/>
      <c r="Z3873" s="487"/>
      <c r="AA3873" s="487"/>
      <c r="AB3873" s="603"/>
      <c r="AC3873" s="603"/>
      <c r="AD3873" s="603"/>
      <c r="AE3873" s="109"/>
      <c r="AG3873" s="329">
        <f t="shared" si="6514"/>
        <v>27</v>
      </c>
      <c r="AH3873" s="329">
        <f t="shared" si="6515"/>
        <v>0</v>
      </c>
      <c r="AI3873" s="329">
        <f t="shared" si="6516"/>
        <v>0</v>
      </c>
      <c r="AJ3873" s="329">
        <f t="shared" si="6517"/>
        <v>0</v>
      </c>
      <c r="AK3873" s="329">
        <f t="shared" si="6518"/>
        <v>0</v>
      </c>
      <c r="AL3873" s="329">
        <f t="shared" si="6519"/>
        <v>0</v>
      </c>
      <c r="AM3873" s="329">
        <f t="shared" si="6520"/>
        <v>0</v>
      </c>
    </row>
    <row r="3874" spans="1:39" ht="15" customHeight="1" x14ac:dyDescent="0.2">
      <c r="A3874" s="109"/>
      <c r="B3874" s="109"/>
      <c r="C3874" s="20" t="s">
        <v>41</v>
      </c>
      <c r="D3874" s="1045" t="str">
        <f t="shared" si="6513"/>
        <v/>
      </c>
      <c r="E3874" s="1046"/>
      <c r="F3874" s="1046"/>
      <c r="G3874" s="1046"/>
      <c r="H3874" s="1046"/>
      <c r="I3874" s="1046"/>
      <c r="J3874" s="1046"/>
      <c r="K3874" s="1046"/>
      <c r="L3874" s="1046"/>
      <c r="M3874" s="1047"/>
      <c r="N3874" s="487"/>
      <c r="O3874" s="487"/>
      <c r="P3874" s="487"/>
      <c r="Q3874" s="487"/>
      <c r="R3874" s="487"/>
      <c r="S3874" s="487"/>
      <c r="T3874" s="487"/>
      <c r="U3874" s="487"/>
      <c r="V3874" s="487"/>
      <c r="W3874" s="487"/>
      <c r="X3874" s="487"/>
      <c r="Y3874" s="487"/>
      <c r="Z3874" s="487"/>
      <c r="AA3874" s="487"/>
      <c r="AB3874" s="603"/>
      <c r="AC3874" s="603"/>
      <c r="AD3874" s="603"/>
      <c r="AE3874" s="109"/>
      <c r="AG3874" s="329">
        <f t="shared" si="6514"/>
        <v>27</v>
      </c>
      <c r="AH3874" s="329">
        <f t="shared" si="6515"/>
        <v>0</v>
      </c>
      <c r="AI3874" s="329">
        <f t="shared" si="6516"/>
        <v>0</v>
      </c>
      <c r="AJ3874" s="329">
        <f t="shared" si="6517"/>
        <v>0</v>
      </c>
      <c r="AK3874" s="329">
        <f t="shared" si="6518"/>
        <v>0</v>
      </c>
      <c r="AL3874" s="329">
        <f t="shared" si="6519"/>
        <v>0</v>
      </c>
      <c r="AM3874" s="329">
        <f t="shared" si="6520"/>
        <v>0</v>
      </c>
    </row>
    <row r="3875" spans="1:39" ht="15" customHeight="1" x14ac:dyDescent="0.2">
      <c r="A3875" s="109"/>
      <c r="B3875" s="109"/>
      <c r="C3875" s="20" t="s">
        <v>42</v>
      </c>
      <c r="D3875" s="1045" t="str">
        <f t="shared" si="6513"/>
        <v/>
      </c>
      <c r="E3875" s="1046"/>
      <c r="F3875" s="1046"/>
      <c r="G3875" s="1046"/>
      <c r="H3875" s="1046"/>
      <c r="I3875" s="1046"/>
      <c r="J3875" s="1046"/>
      <c r="K3875" s="1046"/>
      <c r="L3875" s="1046"/>
      <c r="M3875" s="1047"/>
      <c r="N3875" s="487"/>
      <c r="O3875" s="487"/>
      <c r="P3875" s="487"/>
      <c r="Q3875" s="487"/>
      <c r="R3875" s="487"/>
      <c r="S3875" s="487"/>
      <c r="T3875" s="487"/>
      <c r="U3875" s="487"/>
      <c r="V3875" s="487"/>
      <c r="W3875" s="487"/>
      <c r="X3875" s="487"/>
      <c r="Y3875" s="487"/>
      <c r="Z3875" s="487"/>
      <c r="AA3875" s="487"/>
      <c r="AB3875" s="603"/>
      <c r="AC3875" s="603"/>
      <c r="AD3875" s="603"/>
      <c r="AE3875" s="109"/>
      <c r="AG3875" s="329">
        <f t="shared" si="6514"/>
        <v>27</v>
      </c>
      <c r="AH3875" s="329">
        <f t="shared" si="6515"/>
        <v>0</v>
      </c>
      <c r="AI3875" s="329">
        <f t="shared" si="6516"/>
        <v>0</v>
      </c>
      <c r="AJ3875" s="329">
        <f t="shared" si="6517"/>
        <v>0</v>
      </c>
      <c r="AK3875" s="329">
        <f t="shared" si="6518"/>
        <v>0</v>
      </c>
      <c r="AL3875" s="329">
        <f t="shared" si="6519"/>
        <v>0</v>
      </c>
      <c r="AM3875" s="329">
        <f t="shared" si="6520"/>
        <v>0</v>
      </c>
    </row>
    <row r="3876" spans="1:39" ht="15" customHeight="1" x14ac:dyDescent="0.2">
      <c r="A3876" s="109"/>
      <c r="B3876" s="109"/>
      <c r="C3876" s="20" t="s">
        <v>43</v>
      </c>
      <c r="D3876" s="1045" t="str">
        <f t="shared" si="6513"/>
        <v/>
      </c>
      <c r="E3876" s="1046"/>
      <c r="F3876" s="1046"/>
      <c r="G3876" s="1046"/>
      <c r="H3876" s="1046"/>
      <c r="I3876" s="1046"/>
      <c r="J3876" s="1046"/>
      <c r="K3876" s="1046"/>
      <c r="L3876" s="1046"/>
      <c r="M3876" s="1047"/>
      <c r="N3876" s="487"/>
      <c r="O3876" s="487"/>
      <c r="P3876" s="487"/>
      <c r="Q3876" s="487"/>
      <c r="R3876" s="487"/>
      <c r="S3876" s="487"/>
      <c r="T3876" s="487"/>
      <c r="U3876" s="487"/>
      <c r="V3876" s="487"/>
      <c r="W3876" s="487"/>
      <c r="X3876" s="487"/>
      <c r="Y3876" s="487"/>
      <c r="Z3876" s="487"/>
      <c r="AA3876" s="487"/>
      <c r="AB3876" s="603"/>
      <c r="AC3876" s="603"/>
      <c r="AD3876" s="603"/>
      <c r="AE3876" s="109"/>
      <c r="AG3876" s="329">
        <f t="shared" si="6514"/>
        <v>27</v>
      </c>
      <c r="AH3876" s="329">
        <f t="shared" si="6515"/>
        <v>0</v>
      </c>
      <c r="AI3876" s="329">
        <f t="shared" si="6516"/>
        <v>0</v>
      </c>
      <c r="AJ3876" s="329">
        <f t="shared" si="6517"/>
        <v>0</v>
      </c>
      <c r="AK3876" s="329">
        <f t="shared" si="6518"/>
        <v>0</v>
      </c>
      <c r="AL3876" s="329">
        <f t="shared" si="6519"/>
        <v>0</v>
      </c>
      <c r="AM3876" s="329">
        <f t="shared" si="6520"/>
        <v>0</v>
      </c>
    </row>
    <row r="3877" spans="1:39" ht="15" customHeight="1" x14ac:dyDescent="0.2">
      <c r="A3877" s="109"/>
      <c r="B3877" s="109"/>
      <c r="C3877" s="20" t="s">
        <v>44</v>
      </c>
      <c r="D3877" s="1045" t="str">
        <f t="shared" si="6513"/>
        <v/>
      </c>
      <c r="E3877" s="1046"/>
      <c r="F3877" s="1046"/>
      <c r="G3877" s="1046"/>
      <c r="H3877" s="1046"/>
      <c r="I3877" s="1046"/>
      <c r="J3877" s="1046"/>
      <c r="K3877" s="1046"/>
      <c r="L3877" s="1046"/>
      <c r="M3877" s="1047"/>
      <c r="N3877" s="487"/>
      <c r="O3877" s="487"/>
      <c r="P3877" s="487"/>
      <c r="Q3877" s="487"/>
      <c r="R3877" s="487"/>
      <c r="S3877" s="487"/>
      <c r="T3877" s="487"/>
      <c r="U3877" s="487"/>
      <c r="V3877" s="487"/>
      <c r="W3877" s="487"/>
      <c r="X3877" s="487"/>
      <c r="Y3877" s="487"/>
      <c r="Z3877" s="487"/>
      <c r="AA3877" s="487"/>
      <c r="AB3877" s="603"/>
      <c r="AC3877" s="603"/>
      <c r="AD3877" s="603"/>
      <c r="AE3877" s="109"/>
      <c r="AG3877" s="329">
        <f t="shared" si="6514"/>
        <v>27</v>
      </c>
      <c r="AH3877" s="329">
        <f t="shared" si="6515"/>
        <v>0</v>
      </c>
      <c r="AI3877" s="329">
        <f t="shared" si="6516"/>
        <v>0</v>
      </c>
      <c r="AJ3877" s="329">
        <f t="shared" si="6517"/>
        <v>0</v>
      </c>
      <c r="AK3877" s="329">
        <f t="shared" si="6518"/>
        <v>0</v>
      </c>
      <c r="AL3877" s="329">
        <f t="shared" si="6519"/>
        <v>0</v>
      </c>
      <c r="AM3877" s="329">
        <f t="shared" si="6520"/>
        <v>0</v>
      </c>
    </row>
    <row r="3878" spans="1:39" ht="15" customHeight="1" x14ac:dyDescent="0.2">
      <c r="A3878" s="109"/>
      <c r="B3878" s="109"/>
      <c r="C3878" s="20" t="s">
        <v>45</v>
      </c>
      <c r="D3878" s="1045" t="str">
        <f t="shared" si="6513"/>
        <v/>
      </c>
      <c r="E3878" s="1046"/>
      <c r="F3878" s="1046"/>
      <c r="G3878" s="1046"/>
      <c r="H3878" s="1046"/>
      <c r="I3878" s="1046"/>
      <c r="J3878" s="1046"/>
      <c r="K3878" s="1046"/>
      <c r="L3878" s="1046"/>
      <c r="M3878" s="1047"/>
      <c r="N3878" s="487"/>
      <c r="O3878" s="487"/>
      <c r="P3878" s="487"/>
      <c r="Q3878" s="487"/>
      <c r="R3878" s="487"/>
      <c r="S3878" s="487"/>
      <c r="T3878" s="487"/>
      <c r="U3878" s="487"/>
      <c r="V3878" s="487"/>
      <c r="W3878" s="487"/>
      <c r="X3878" s="487"/>
      <c r="Y3878" s="487"/>
      <c r="Z3878" s="487"/>
      <c r="AA3878" s="487"/>
      <c r="AB3878" s="603"/>
      <c r="AC3878" s="603"/>
      <c r="AD3878" s="603"/>
      <c r="AE3878" s="109"/>
      <c r="AG3878" s="329">
        <f t="shared" si="6514"/>
        <v>27</v>
      </c>
      <c r="AH3878" s="329">
        <f t="shared" si="6515"/>
        <v>0</v>
      </c>
      <c r="AI3878" s="329">
        <f t="shared" si="6516"/>
        <v>0</v>
      </c>
      <c r="AJ3878" s="329">
        <f t="shared" si="6517"/>
        <v>0</v>
      </c>
      <c r="AK3878" s="329">
        <f t="shared" si="6518"/>
        <v>0</v>
      </c>
      <c r="AL3878" s="329">
        <f t="shared" si="6519"/>
        <v>0</v>
      </c>
      <c r="AM3878" s="329">
        <f t="shared" si="6520"/>
        <v>0</v>
      </c>
    </row>
    <row r="3879" spans="1:39" ht="15" customHeight="1" x14ac:dyDescent="0.2">
      <c r="A3879" s="109"/>
      <c r="B3879" s="109"/>
      <c r="C3879" s="20" t="s">
        <v>46</v>
      </c>
      <c r="D3879" s="1045" t="str">
        <f t="shared" si="6513"/>
        <v/>
      </c>
      <c r="E3879" s="1046"/>
      <c r="F3879" s="1046"/>
      <c r="G3879" s="1046"/>
      <c r="H3879" s="1046"/>
      <c r="I3879" s="1046"/>
      <c r="J3879" s="1046"/>
      <c r="K3879" s="1046"/>
      <c r="L3879" s="1046"/>
      <c r="M3879" s="1047"/>
      <c r="N3879" s="487"/>
      <c r="O3879" s="487"/>
      <c r="P3879" s="487"/>
      <c r="Q3879" s="487"/>
      <c r="R3879" s="487"/>
      <c r="S3879" s="487"/>
      <c r="T3879" s="487"/>
      <c r="U3879" s="487"/>
      <c r="V3879" s="487"/>
      <c r="W3879" s="487"/>
      <c r="X3879" s="487"/>
      <c r="Y3879" s="487"/>
      <c r="Z3879" s="487"/>
      <c r="AA3879" s="487"/>
      <c r="AB3879" s="603"/>
      <c r="AC3879" s="603"/>
      <c r="AD3879" s="603"/>
      <c r="AE3879" s="109"/>
      <c r="AG3879" s="329">
        <f t="shared" si="6514"/>
        <v>27</v>
      </c>
      <c r="AH3879" s="329">
        <f t="shared" si="6515"/>
        <v>0</v>
      </c>
      <c r="AI3879" s="329">
        <f t="shared" si="6516"/>
        <v>0</v>
      </c>
      <c r="AJ3879" s="329">
        <f t="shared" si="6517"/>
        <v>0</v>
      </c>
      <c r="AK3879" s="329">
        <f t="shared" si="6518"/>
        <v>0</v>
      </c>
      <c r="AL3879" s="329">
        <f t="shared" si="6519"/>
        <v>0</v>
      </c>
      <c r="AM3879" s="329">
        <f t="shared" si="6520"/>
        <v>0</v>
      </c>
    </row>
    <row r="3880" spans="1:39" ht="15" customHeight="1" x14ac:dyDescent="0.2">
      <c r="A3880" s="109"/>
      <c r="B3880" s="109"/>
      <c r="C3880" s="20" t="s">
        <v>47</v>
      </c>
      <c r="D3880" s="1045" t="str">
        <f t="shared" si="6513"/>
        <v/>
      </c>
      <c r="E3880" s="1046"/>
      <c r="F3880" s="1046"/>
      <c r="G3880" s="1046"/>
      <c r="H3880" s="1046"/>
      <c r="I3880" s="1046"/>
      <c r="J3880" s="1046"/>
      <c r="K3880" s="1046"/>
      <c r="L3880" s="1046"/>
      <c r="M3880" s="1047"/>
      <c r="N3880" s="487"/>
      <c r="O3880" s="487"/>
      <c r="P3880" s="487"/>
      <c r="Q3880" s="487"/>
      <c r="R3880" s="487"/>
      <c r="S3880" s="487"/>
      <c r="T3880" s="487"/>
      <c r="U3880" s="487"/>
      <c r="V3880" s="487"/>
      <c r="W3880" s="487"/>
      <c r="X3880" s="487"/>
      <c r="Y3880" s="487"/>
      <c r="Z3880" s="487"/>
      <c r="AA3880" s="487"/>
      <c r="AB3880" s="603"/>
      <c r="AC3880" s="603"/>
      <c r="AD3880" s="603"/>
      <c r="AE3880" s="109"/>
      <c r="AG3880" s="329">
        <f t="shared" si="6514"/>
        <v>27</v>
      </c>
      <c r="AH3880" s="329">
        <f t="shared" si="6515"/>
        <v>0</v>
      </c>
      <c r="AI3880" s="329">
        <f t="shared" si="6516"/>
        <v>0</v>
      </c>
      <c r="AJ3880" s="329">
        <f t="shared" si="6517"/>
        <v>0</v>
      </c>
      <c r="AK3880" s="329">
        <f t="shared" si="6518"/>
        <v>0</v>
      </c>
      <c r="AL3880" s="329">
        <f t="shared" si="6519"/>
        <v>0</v>
      </c>
      <c r="AM3880" s="329">
        <f t="shared" si="6520"/>
        <v>0</v>
      </c>
    </row>
    <row r="3881" spans="1:39" ht="15" customHeight="1" x14ac:dyDescent="0.2">
      <c r="A3881" s="109"/>
      <c r="B3881" s="109"/>
      <c r="C3881" s="20" t="s">
        <v>48</v>
      </c>
      <c r="D3881" s="1045" t="str">
        <f t="shared" si="6513"/>
        <v/>
      </c>
      <c r="E3881" s="1046"/>
      <c r="F3881" s="1046"/>
      <c r="G3881" s="1046"/>
      <c r="H3881" s="1046"/>
      <c r="I3881" s="1046"/>
      <c r="J3881" s="1046"/>
      <c r="K3881" s="1046"/>
      <c r="L3881" s="1046"/>
      <c r="M3881" s="1047"/>
      <c r="N3881" s="487"/>
      <c r="O3881" s="487"/>
      <c r="P3881" s="487"/>
      <c r="Q3881" s="487"/>
      <c r="R3881" s="487"/>
      <c r="S3881" s="487"/>
      <c r="T3881" s="487"/>
      <c r="U3881" s="487"/>
      <c r="V3881" s="487"/>
      <c r="W3881" s="487"/>
      <c r="X3881" s="487"/>
      <c r="Y3881" s="487"/>
      <c r="Z3881" s="487"/>
      <c r="AA3881" s="487"/>
      <c r="AB3881" s="603"/>
      <c r="AC3881" s="603"/>
      <c r="AD3881" s="603"/>
      <c r="AE3881" s="109"/>
      <c r="AG3881" s="329">
        <f t="shared" si="6514"/>
        <v>27</v>
      </c>
      <c r="AH3881" s="329">
        <f t="shared" si="6515"/>
        <v>0</v>
      </c>
      <c r="AI3881" s="329">
        <f t="shared" si="6516"/>
        <v>0</v>
      </c>
      <c r="AJ3881" s="329">
        <f t="shared" si="6517"/>
        <v>0</v>
      </c>
      <c r="AK3881" s="329">
        <f t="shared" si="6518"/>
        <v>0</v>
      </c>
      <c r="AL3881" s="329">
        <f t="shared" si="6519"/>
        <v>0</v>
      </c>
      <c r="AM3881" s="329">
        <f t="shared" si="6520"/>
        <v>0</v>
      </c>
    </row>
    <row r="3882" spans="1:39" ht="15" customHeight="1" x14ac:dyDescent="0.2">
      <c r="A3882" s="109"/>
      <c r="B3882" s="109"/>
      <c r="C3882" s="20" t="s">
        <v>49</v>
      </c>
      <c r="D3882" s="1045" t="str">
        <f t="shared" si="6513"/>
        <v/>
      </c>
      <c r="E3882" s="1046"/>
      <c r="F3882" s="1046"/>
      <c r="G3882" s="1046"/>
      <c r="H3882" s="1046"/>
      <c r="I3882" s="1046"/>
      <c r="J3882" s="1046"/>
      <c r="K3882" s="1046"/>
      <c r="L3882" s="1046"/>
      <c r="M3882" s="1047"/>
      <c r="N3882" s="487"/>
      <c r="O3882" s="487"/>
      <c r="P3882" s="487"/>
      <c r="Q3882" s="487"/>
      <c r="R3882" s="487"/>
      <c r="S3882" s="487"/>
      <c r="T3882" s="487"/>
      <c r="U3882" s="487"/>
      <c r="V3882" s="487"/>
      <c r="W3882" s="487"/>
      <c r="X3882" s="487"/>
      <c r="Y3882" s="487"/>
      <c r="Z3882" s="487"/>
      <c r="AA3882" s="487"/>
      <c r="AB3882" s="603"/>
      <c r="AC3882" s="603"/>
      <c r="AD3882" s="603"/>
      <c r="AE3882" s="109"/>
      <c r="AG3882" s="329">
        <f t="shared" si="6514"/>
        <v>27</v>
      </c>
      <c r="AH3882" s="329">
        <f t="shared" si="6515"/>
        <v>0</v>
      </c>
      <c r="AI3882" s="329">
        <f t="shared" si="6516"/>
        <v>0</v>
      </c>
      <c r="AJ3882" s="329">
        <f t="shared" si="6517"/>
        <v>0</v>
      </c>
      <c r="AK3882" s="329">
        <f t="shared" si="6518"/>
        <v>0</v>
      </c>
      <c r="AL3882" s="329">
        <f t="shared" si="6519"/>
        <v>0</v>
      </c>
      <c r="AM3882" s="329">
        <f t="shared" si="6520"/>
        <v>0</v>
      </c>
    </row>
    <row r="3883" spans="1:39" ht="15" customHeight="1" x14ac:dyDescent="0.2">
      <c r="A3883" s="109"/>
      <c r="B3883" s="109"/>
      <c r="C3883" s="20" t="s">
        <v>50</v>
      </c>
      <c r="D3883" s="1045" t="str">
        <f t="shared" si="6513"/>
        <v/>
      </c>
      <c r="E3883" s="1046"/>
      <c r="F3883" s="1046"/>
      <c r="G3883" s="1046"/>
      <c r="H3883" s="1046"/>
      <c r="I3883" s="1046"/>
      <c r="J3883" s="1046"/>
      <c r="K3883" s="1046"/>
      <c r="L3883" s="1046"/>
      <c r="M3883" s="1047"/>
      <c r="N3883" s="487"/>
      <c r="O3883" s="487"/>
      <c r="P3883" s="487"/>
      <c r="Q3883" s="487"/>
      <c r="R3883" s="487"/>
      <c r="S3883" s="487"/>
      <c r="T3883" s="487"/>
      <c r="U3883" s="487"/>
      <c r="V3883" s="487"/>
      <c r="W3883" s="487"/>
      <c r="X3883" s="487"/>
      <c r="Y3883" s="487"/>
      <c r="Z3883" s="487"/>
      <c r="AA3883" s="487"/>
      <c r="AB3883" s="603"/>
      <c r="AC3883" s="603"/>
      <c r="AD3883" s="603"/>
      <c r="AE3883" s="109"/>
      <c r="AG3883" s="329">
        <f t="shared" si="6514"/>
        <v>27</v>
      </c>
      <c r="AH3883" s="329">
        <f t="shared" si="6515"/>
        <v>0</v>
      </c>
      <c r="AI3883" s="329">
        <f t="shared" si="6516"/>
        <v>0</v>
      </c>
      <c r="AJ3883" s="329">
        <f t="shared" si="6517"/>
        <v>0</v>
      </c>
      <c r="AK3883" s="329">
        <f t="shared" si="6518"/>
        <v>0</v>
      </c>
      <c r="AL3883" s="329">
        <f t="shared" si="6519"/>
        <v>0</v>
      </c>
      <c r="AM3883" s="329">
        <f t="shared" si="6520"/>
        <v>0</v>
      </c>
    </row>
    <row r="3884" spans="1:39" ht="15" customHeight="1" x14ac:dyDescent="0.2">
      <c r="C3884" s="20" t="s">
        <v>51</v>
      </c>
      <c r="D3884" s="1045" t="str">
        <f t="shared" si="6513"/>
        <v/>
      </c>
      <c r="E3884" s="1046"/>
      <c r="F3884" s="1046"/>
      <c r="G3884" s="1046"/>
      <c r="H3884" s="1046"/>
      <c r="I3884" s="1046"/>
      <c r="J3884" s="1046"/>
      <c r="K3884" s="1046"/>
      <c r="L3884" s="1046"/>
      <c r="M3884" s="1047"/>
      <c r="N3884" s="487"/>
      <c r="O3884" s="487"/>
      <c r="P3884" s="487"/>
      <c r="Q3884" s="487"/>
      <c r="R3884" s="487"/>
      <c r="S3884" s="487"/>
      <c r="T3884" s="487"/>
      <c r="U3884" s="487"/>
      <c r="V3884" s="487"/>
      <c r="W3884" s="487"/>
      <c r="X3884" s="487"/>
      <c r="Y3884" s="487"/>
      <c r="Z3884" s="487"/>
      <c r="AA3884" s="487"/>
      <c r="AB3884" s="603"/>
      <c r="AC3884" s="603"/>
      <c r="AD3884" s="603"/>
      <c r="AE3884" s="109"/>
      <c r="AG3884" s="329">
        <f t="shared" si="6514"/>
        <v>27</v>
      </c>
      <c r="AH3884" s="329">
        <f t="shared" si="6515"/>
        <v>0</v>
      </c>
      <c r="AI3884" s="329">
        <f t="shared" si="6516"/>
        <v>0</v>
      </c>
      <c r="AJ3884" s="329">
        <f t="shared" si="6517"/>
        <v>0</v>
      </c>
      <c r="AK3884" s="329">
        <f t="shared" si="6518"/>
        <v>0</v>
      </c>
      <c r="AL3884" s="329">
        <f t="shared" si="6519"/>
        <v>0</v>
      </c>
      <c r="AM3884" s="329">
        <f t="shared" si="6520"/>
        <v>0</v>
      </c>
    </row>
    <row r="3885" spans="1:39" ht="15" customHeight="1" x14ac:dyDescent="0.2">
      <c r="C3885" s="20" t="s">
        <v>52</v>
      </c>
      <c r="D3885" s="1045" t="str">
        <f t="shared" si="6513"/>
        <v/>
      </c>
      <c r="E3885" s="1046"/>
      <c r="F3885" s="1046"/>
      <c r="G3885" s="1046"/>
      <c r="H3885" s="1046"/>
      <c r="I3885" s="1046"/>
      <c r="J3885" s="1046"/>
      <c r="K3885" s="1046"/>
      <c r="L3885" s="1046"/>
      <c r="M3885" s="1047"/>
      <c r="N3885" s="487"/>
      <c r="O3885" s="487"/>
      <c r="P3885" s="487"/>
      <c r="Q3885" s="487"/>
      <c r="R3885" s="487"/>
      <c r="S3885" s="487"/>
      <c r="T3885" s="487"/>
      <c r="U3885" s="487"/>
      <c r="V3885" s="487"/>
      <c r="W3885" s="487"/>
      <c r="X3885" s="487"/>
      <c r="Y3885" s="487"/>
      <c r="Z3885" s="487"/>
      <c r="AA3885" s="487"/>
      <c r="AB3885" s="603"/>
      <c r="AC3885" s="603"/>
      <c r="AD3885" s="603"/>
      <c r="AE3885" s="109"/>
      <c r="AG3885" s="329">
        <f t="shared" si="6514"/>
        <v>27</v>
      </c>
      <c r="AH3885" s="329">
        <f t="shared" si="6515"/>
        <v>0</v>
      </c>
      <c r="AI3885" s="329">
        <f t="shared" si="6516"/>
        <v>0</v>
      </c>
      <c r="AJ3885" s="329">
        <f t="shared" si="6517"/>
        <v>0</v>
      </c>
      <c r="AK3885" s="329">
        <f t="shared" si="6518"/>
        <v>0</v>
      </c>
      <c r="AL3885" s="329">
        <f t="shared" si="6519"/>
        <v>0</v>
      </c>
      <c r="AM3885" s="329">
        <f t="shared" si="6520"/>
        <v>0</v>
      </c>
    </row>
    <row r="3886" spans="1:39" ht="15" customHeight="1" x14ac:dyDescent="0.2">
      <c r="C3886" s="21"/>
      <c r="D3886" s="21"/>
      <c r="E3886" s="21"/>
      <c r="F3886" s="21"/>
      <c r="G3886" s="21"/>
      <c r="H3886" s="21"/>
      <c r="I3886" s="21"/>
      <c r="J3886" s="21"/>
      <c r="K3886" s="21"/>
      <c r="L3886" s="21"/>
      <c r="M3886" s="183" t="s">
        <v>84</v>
      </c>
      <c r="N3886" s="1050">
        <f>IF(AND(SUM(N3861:O3885)=0,COUNTIF(N3861:O3885,"NS")&gt;0),"NS",SUM(N3861:O3885))</f>
        <v>0</v>
      </c>
      <c r="O3886" s="1050"/>
      <c r="P3886" s="1050">
        <f>IF(AND(SUM(P3861:Q3885)=0,COUNTIF(P3861:Q3885,"NS")&gt;0),"NS",SUM(P3861:Q3885))</f>
        <v>0</v>
      </c>
      <c r="Q3886" s="1050"/>
      <c r="R3886" s="1050">
        <f>IF(AND(SUM(R3861:S3885)=0,COUNTIF(R3861:S3885,"NS")&gt;0),"NS",SUM(R3861:S3885))</f>
        <v>0</v>
      </c>
      <c r="S3886" s="1050"/>
      <c r="T3886" s="1050">
        <f>IF(AND(SUM(T3861:U3885)=0,COUNTIF(T3861:U3885,"NS")&gt;0),"NS",SUM(T3861:U3885))</f>
        <v>0</v>
      </c>
      <c r="U3886" s="1050"/>
      <c r="V3886" s="1050">
        <f>IF(AND(SUM(V3861:W3885)=0,COUNTIF(V3861:W3885,"NS")&gt;0),"NS",SUM(V3861:W3885))</f>
        <v>0</v>
      </c>
      <c r="W3886" s="1050"/>
      <c r="X3886" s="1050">
        <f>IF(AND(SUM(X3861:Y3885)=0,COUNTIF(X3861:Y3885,"NS")&gt;0),"NS",SUM(X3861:Y3885))</f>
        <v>0</v>
      </c>
      <c r="Y3886" s="1050"/>
      <c r="Z3886" s="1050">
        <f>IF(AND(SUM(Z3861:AA3885)=0,COUNTIF(Z3861:AA3885,"NS")&gt;0),"NS",SUM(Z3861:AA3885))</f>
        <v>0</v>
      </c>
      <c r="AA3886" s="1050"/>
      <c r="AB3886" s="729">
        <f>IF(AND(SUM(AB3861:AD3885)=0,COUNTIF(AB3861:AD3885,"NS")&gt;0),"NS",SUM(AB3861:AD3885))</f>
        <v>0</v>
      </c>
      <c r="AC3886" s="729"/>
      <c r="AD3886" s="729"/>
      <c r="AE3886" s="109"/>
      <c r="AG3886" s="329"/>
      <c r="AH3886" s="329">
        <f>SUM(AH3861:AH3885)</f>
        <v>0</v>
      </c>
      <c r="AI3886" s="329"/>
      <c r="AJ3886" s="329"/>
      <c r="AL3886" s="329">
        <f t="shared" ref="AL3886:AM3886" si="6521">SUM(AL3861:AL3885)</f>
        <v>0</v>
      </c>
      <c r="AM3886" s="329">
        <f t="shared" si="6521"/>
        <v>0</v>
      </c>
    </row>
    <row r="3887" spans="1:39" ht="15" customHeight="1" x14ac:dyDescent="0.2">
      <c r="B3887" s="536" t="str">
        <f>IF(AH3886=0,"","Error: Debe completar toda la información requerida.")</f>
        <v/>
      </c>
      <c r="C3887" s="536"/>
      <c r="D3887" s="536"/>
      <c r="E3887" s="536"/>
      <c r="F3887" s="536"/>
      <c r="G3887" s="536"/>
      <c r="H3887" s="536"/>
      <c r="I3887" s="536"/>
      <c r="J3887" s="536"/>
      <c r="K3887" s="536"/>
      <c r="L3887" s="536"/>
      <c r="M3887" s="536"/>
      <c r="N3887" s="536"/>
      <c r="O3887" s="536"/>
      <c r="P3887" s="536"/>
      <c r="Q3887" s="536"/>
      <c r="R3887" s="536"/>
      <c r="S3887" s="536"/>
      <c r="T3887" s="536"/>
      <c r="U3887" s="536"/>
      <c r="V3887" s="536"/>
      <c r="W3887" s="536"/>
      <c r="X3887" s="536"/>
      <c r="Y3887" s="536"/>
      <c r="Z3887" s="536"/>
      <c r="AA3887" s="536"/>
      <c r="AB3887" s="536"/>
      <c r="AC3887" s="536"/>
      <c r="AD3887" s="536"/>
      <c r="AE3887" s="109"/>
    </row>
    <row r="3888" spans="1:39" ht="15" customHeight="1" x14ac:dyDescent="0.2">
      <c r="B3888" s="535" t="str">
        <f>IF(AL3886=0,"","Error: Verificar sumas por fila.")</f>
        <v/>
      </c>
      <c r="C3888" s="535"/>
      <c r="D3888" s="535"/>
      <c r="E3888" s="535"/>
      <c r="F3888" s="535"/>
      <c r="G3888" s="535"/>
      <c r="H3888" s="535"/>
      <c r="I3888" s="535"/>
      <c r="J3888" s="535"/>
      <c r="K3888" s="535"/>
      <c r="L3888" s="535"/>
      <c r="M3888" s="535"/>
      <c r="N3888" s="535"/>
      <c r="O3888" s="535"/>
      <c r="P3888" s="535"/>
      <c r="Q3888" s="535"/>
      <c r="R3888" s="535"/>
      <c r="S3888" s="535"/>
      <c r="T3888" s="535"/>
      <c r="U3888" s="535"/>
      <c r="V3888" s="535"/>
      <c r="W3888" s="535"/>
      <c r="X3888" s="535"/>
      <c r="Y3888" s="535"/>
      <c r="Z3888" s="535"/>
      <c r="AA3888" s="535"/>
      <c r="AB3888" s="535"/>
      <c r="AC3888" s="535"/>
      <c r="AD3888" s="535"/>
      <c r="AE3888" s="109"/>
    </row>
    <row r="3889" spans="1:53" ht="15" customHeight="1" x14ac:dyDescent="0.2">
      <c r="B3889" s="535" t="str">
        <f>IF(AM3886=0,"","Error: Las personas involucradas deben ser iguales o mayores al total registrado.")</f>
        <v/>
      </c>
      <c r="C3889" s="535"/>
      <c r="D3889" s="535"/>
      <c r="E3889" s="535"/>
      <c r="F3889" s="535"/>
      <c r="G3889" s="535"/>
      <c r="H3889" s="535"/>
      <c r="I3889" s="535"/>
      <c r="J3889" s="535"/>
      <c r="K3889" s="535"/>
      <c r="L3889" s="535"/>
      <c r="M3889" s="535"/>
      <c r="N3889" s="535"/>
      <c r="O3889" s="535"/>
      <c r="P3889" s="535"/>
      <c r="Q3889" s="535"/>
      <c r="R3889" s="535"/>
      <c r="S3889" s="535"/>
      <c r="T3889" s="535"/>
      <c r="U3889" s="535"/>
      <c r="V3889" s="535"/>
      <c r="W3889" s="535"/>
      <c r="X3889" s="535"/>
      <c r="Y3889" s="535"/>
      <c r="Z3889" s="535"/>
      <c r="AA3889" s="535"/>
      <c r="AB3889" s="535"/>
      <c r="AC3889" s="535"/>
      <c r="AD3889" s="535"/>
      <c r="AE3889" s="109"/>
    </row>
    <row r="3890" spans="1:53" ht="24" customHeight="1" x14ac:dyDescent="0.2">
      <c r="A3890" s="36" t="s">
        <v>832</v>
      </c>
      <c r="B3890" s="636" t="s">
        <v>1188</v>
      </c>
      <c r="C3890" s="636"/>
      <c r="D3890" s="636"/>
      <c r="E3890" s="636"/>
      <c r="F3890" s="636"/>
      <c r="G3890" s="636"/>
      <c r="H3890" s="636"/>
      <c r="I3890" s="636"/>
      <c r="J3890" s="636"/>
      <c r="K3890" s="636"/>
      <c r="L3890" s="636"/>
      <c r="M3890" s="636"/>
      <c r="N3890" s="636"/>
      <c r="O3890" s="636"/>
      <c r="P3890" s="636"/>
      <c r="Q3890" s="636"/>
      <c r="R3890" s="636"/>
      <c r="S3890" s="636"/>
      <c r="T3890" s="636"/>
      <c r="U3890" s="636"/>
      <c r="V3890" s="636"/>
      <c r="W3890" s="636"/>
      <c r="X3890" s="636"/>
      <c r="Y3890" s="636"/>
      <c r="Z3890" s="636"/>
      <c r="AA3890" s="636"/>
      <c r="AB3890" s="636"/>
      <c r="AC3890" s="636"/>
      <c r="AD3890" s="636"/>
      <c r="AE3890" s="109"/>
      <c r="AG3890" s="90" t="s">
        <v>2032</v>
      </c>
      <c r="AH3890" s="90" t="s">
        <v>2115</v>
      </c>
      <c r="AI3890" s="90" t="s">
        <v>2116</v>
      </c>
    </row>
    <row r="3891" spans="1:53" ht="24.75" customHeight="1" x14ac:dyDescent="0.2">
      <c r="C3891" s="698" t="s">
        <v>2020</v>
      </c>
      <c r="D3891" s="698"/>
      <c r="E3891" s="698"/>
      <c r="F3891" s="698"/>
      <c r="G3891" s="698"/>
      <c r="H3891" s="698"/>
      <c r="I3891" s="698"/>
      <c r="J3891" s="698"/>
      <c r="K3891" s="698"/>
      <c r="L3891" s="698"/>
      <c r="M3891" s="698"/>
      <c r="N3891" s="698"/>
      <c r="O3891" s="698"/>
      <c r="P3891" s="698"/>
      <c r="Q3891" s="698"/>
      <c r="R3891" s="698"/>
      <c r="S3891" s="698"/>
      <c r="T3891" s="698"/>
      <c r="U3891" s="698"/>
      <c r="V3891" s="698"/>
      <c r="W3891" s="698"/>
      <c r="X3891" s="698"/>
      <c r="Y3891" s="698"/>
      <c r="Z3891" s="698"/>
      <c r="AA3891" s="698"/>
      <c r="AB3891" s="698"/>
      <c r="AC3891" s="698"/>
      <c r="AD3891" s="698"/>
      <c r="AE3891" s="109"/>
      <c r="AG3891" s="90">
        <f>COUNTBLANK(P3898:AD3903)</f>
        <v>90</v>
      </c>
      <c r="AH3891" s="90">
        <v>90</v>
      </c>
      <c r="AI3891" s="90">
        <v>54</v>
      </c>
    </row>
    <row r="3892" spans="1:53" ht="24" customHeight="1" x14ac:dyDescent="0.2">
      <c r="C3892" s="674" t="s">
        <v>1829</v>
      </c>
      <c r="D3892" s="674"/>
      <c r="E3892" s="674"/>
      <c r="F3892" s="674"/>
      <c r="G3892" s="674"/>
      <c r="H3892" s="674"/>
      <c r="I3892" s="674"/>
      <c r="J3892" s="674"/>
      <c r="K3892" s="674"/>
      <c r="L3892" s="674"/>
      <c r="M3892" s="674"/>
      <c r="N3892" s="674"/>
      <c r="O3892" s="674"/>
      <c r="P3892" s="674"/>
      <c r="Q3892" s="674"/>
      <c r="R3892" s="674"/>
      <c r="S3892" s="674"/>
      <c r="T3892" s="674"/>
      <c r="U3892" s="674"/>
      <c r="V3892" s="674"/>
      <c r="W3892" s="674"/>
      <c r="X3892" s="674"/>
      <c r="Y3892" s="674"/>
      <c r="Z3892" s="674"/>
      <c r="AA3892" s="674"/>
      <c r="AB3892" s="674"/>
      <c r="AC3892" s="674"/>
      <c r="AD3892" s="674"/>
      <c r="AE3892" s="109"/>
      <c r="AG3892" s="90" t="s">
        <v>2076</v>
      </c>
      <c r="AI3892" s="90">
        <f>IF(OR(AG3891=AH3891,AG3891=AI3891),0,1)</f>
        <v>0</v>
      </c>
    </row>
    <row r="3893" spans="1:53" ht="24" customHeight="1" x14ac:dyDescent="0.2">
      <c r="C3893" s="674" t="s">
        <v>1828</v>
      </c>
      <c r="D3893" s="674"/>
      <c r="E3893" s="674"/>
      <c r="F3893" s="674"/>
      <c r="G3893" s="674"/>
      <c r="H3893" s="674"/>
      <c r="I3893" s="674"/>
      <c r="J3893" s="674"/>
      <c r="K3893" s="674"/>
      <c r="L3893" s="674"/>
      <c r="M3893" s="674"/>
      <c r="N3893" s="674"/>
      <c r="O3893" s="674"/>
      <c r="P3893" s="674"/>
      <c r="Q3893" s="674"/>
      <c r="R3893" s="674"/>
      <c r="S3893" s="674"/>
      <c r="T3893" s="674"/>
      <c r="U3893" s="674"/>
      <c r="V3893" s="674"/>
      <c r="W3893" s="674"/>
      <c r="X3893" s="674"/>
      <c r="Y3893" s="674"/>
      <c r="Z3893" s="674"/>
      <c r="AA3893" s="674"/>
      <c r="AB3893" s="674"/>
      <c r="AC3893" s="674"/>
      <c r="AD3893" s="674"/>
      <c r="AE3893" s="109"/>
    </row>
    <row r="3894" spans="1:53" ht="15" customHeight="1" x14ac:dyDescent="0.2">
      <c r="AE3894" s="109"/>
    </row>
    <row r="3895" spans="1:53" ht="15" customHeight="1" x14ac:dyDescent="0.2">
      <c r="C3895" s="1034" t="s">
        <v>1240</v>
      </c>
      <c r="D3895" s="1034"/>
      <c r="E3895" s="1034"/>
      <c r="F3895" s="1034"/>
      <c r="G3895" s="1034"/>
      <c r="H3895" s="1034"/>
      <c r="I3895" s="1034"/>
      <c r="J3895" s="1034"/>
      <c r="K3895" s="1034"/>
      <c r="L3895" s="1034"/>
      <c r="M3895" s="1034"/>
      <c r="N3895" s="803" t="s">
        <v>1239</v>
      </c>
      <c r="O3895" s="804"/>
      <c r="P3895" s="804"/>
      <c r="Q3895" s="804"/>
      <c r="R3895" s="804"/>
      <c r="S3895" s="804"/>
      <c r="T3895" s="804"/>
      <c r="U3895" s="804"/>
      <c r="V3895" s="804"/>
      <c r="W3895" s="804"/>
      <c r="X3895" s="804"/>
      <c r="Y3895" s="804"/>
      <c r="Z3895" s="804"/>
      <c r="AA3895" s="804"/>
      <c r="AB3895" s="804"/>
      <c r="AC3895" s="804"/>
      <c r="AD3895" s="805"/>
      <c r="AE3895" s="109"/>
    </row>
    <row r="3896" spans="1:53" ht="15" customHeight="1" x14ac:dyDescent="0.2">
      <c r="C3896" s="1034"/>
      <c r="D3896" s="1034"/>
      <c r="E3896" s="1034"/>
      <c r="F3896" s="1034"/>
      <c r="G3896" s="1034"/>
      <c r="H3896" s="1034"/>
      <c r="I3896" s="1034"/>
      <c r="J3896" s="1034"/>
      <c r="K3896" s="1034"/>
      <c r="L3896" s="1034"/>
      <c r="M3896" s="1034"/>
      <c r="N3896" s="1036" t="s">
        <v>80</v>
      </c>
      <c r="O3896" s="1036"/>
      <c r="P3896" s="1035" t="s">
        <v>1343</v>
      </c>
      <c r="Q3896" s="1035"/>
      <c r="R3896" s="1035"/>
      <c r="S3896" s="1035"/>
      <c r="T3896" s="1035"/>
      <c r="U3896" s="1035"/>
      <c r="V3896" s="1035"/>
      <c r="W3896" s="1035"/>
      <c r="X3896" s="1035"/>
      <c r="Y3896" s="1035"/>
      <c r="Z3896" s="1035"/>
      <c r="AA3896" s="1035"/>
      <c r="AB3896" s="1035"/>
      <c r="AC3896" s="1035"/>
      <c r="AD3896" s="1035"/>
      <c r="AE3896" s="109"/>
    </row>
    <row r="3897" spans="1:53" ht="56.25" customHeight="1" x14ac:dyDescent="0.2">
      <c r="C3897" s="1034"/>
      <c r="D3897" s="1034"/>
      <c r="E3897" s="1034"/>
      <c r="F3897" s="1034"/>
      <c r="G3897" s="1034"/>
      <c r="H3897" s="1034"/>
      <c r="I3897" s="1034"/>
      <c r="J3897" s="1034"/>
      <c r="K3897" s="1034"/>
      <c r="L3897" s="1034"/>
      <c r="M3897" s="1034"/>
      <c r="N3897" s="1036"/>
      <c r="O3897" s="1036"/>
      <c r="P3897" s="1044" t="s">
        <v>86</v>
      </c>
      <c r="Q3897" s="1044"/>
      <c r="R3897" s="1044" t="s">
        <v>90</v>
      </c>
      <c r="S3897" s="1044"/>
      <c r="T3897" s="1044" t="s">
        <v>864</v>
      </c>
      <c r="U3897" s="1044"/>
      <c r="V3897" s="1044"/>
      <c r="W3897" s="1044" t="s">
        <v>865</v>
      </c>
      <c r="X3897" s="1044"/>
      <c r="Y3897" s="1044"/>
      <c r="Z3897" s="1044" t="s">
        <v>866</v>
      </c>
      <c r="AA3897" s="1044"/>
      <c r="AB3897" s="1044"/>
      <c r="AC3897" s="1051" t="s">
        <v>94</v>
      </c>
      <c r="AD3897" s="1051"/>
      <c r="AE3897" s="109"/>
      <c r="AG3897" s="328" t="s">
        <v>2029</v>
      </c>
      <c r="AH3897" s="328" t="s">
        <v>2061</v>
      </c>
      <c r="AI3897" s="1076" t="s">
        <v>86</v>
      </c>
      <c r="AJ3897" s="1076"/>
      <c r="AK3897" s="1076" t="s">
        <v>90</v>
      </c>
      <c r="AL3897" s="1076"/>
      <c r="AM3897" s="1076" t="s">
        <v>864</v>
      </c>
      <c r="AN3897" s="1076"/>
      <c r="AO3897" s="1076"/>
      <c r="AP3897" s="1076" t="s">
        <v>865</v>
      </c>
      <c r="AQ3897" s="1076"/>
      <c r="AR3897" s="1076"/>
      <c r="AS3897" s="1076" t="s">
        <v>866</v>
      </c>
      <c r="AT3897" s="1076"/>
      <c r="AU3897" s="1076"/>
      <c r="AV3897" s="624" t="s">
        <v>94</v>
      </c>
      <c r="AW3897" s="624"/>
      <c r="AX3897" s="227" t="s">
        <v>2077</v>
      </c>
      <c r="AZ3897" s="304" t="s">
        <v>2247</v>
      </c>
      <c r="BA3897" s="304"/>
    </row>
    <row r="3898" spans="1:53" ht="15" customHeight="1" x14ac:dyDescent="0.2">
      <c r="C3898" s="22" t="s">
        <v>28</v>
      </c>
      <c r="D3898" s="1049" t="s">
        <v>307</v>
      </c>
      <c r="E3898" s="1049"/>
      <c r="F3898" s="1049"/>
      <c r="G3898" s="1049"/>
      <c r="H3898" s="1049"/>
      <c r="I3898" s="1049"/>
      <c r="J3898" s="1049"/>
      <c r="K3898" s="1049"/>
      <c r="L3898" s="1049"/>
      <c r="M3898" s="1049"/>
      <c r="N3898" s="1052"/>
      <c r="O3898" s="1052"/>
      <c r="P3898" s="1048"/>
      <c r="Q3898" s="1048"/>
      <c r="R3898" s="1048"/>
      <c r="S3898" s="1048"/>
      <c r="T3898" s="1048"/>
      <c r="U3898" s="1048"/>
      <c r="V3898" s="1048"/>
      <c r="W3898" s="1048"/>
      <c r="X3898" s="1048"/>
      <c r="Y3898" s="1048"/>
      <c r="Z3898" s="1048"/>
      <c r="AA3898" s="1048"/>
      <c r="AB3898" s="1048"/>
      <c r="AC3898" s="603"/>
      <c r="AD3898" s="603"/>
      <c r="AE3898" s="109"/>
      <c r="AG3898" s="264">
        <f>COUNTIF(P3898:AD3898,"NS")</f>
        <v>0</v>
      </c>
      <c r="AH3898" s="264">
        <f>SUM(P3898:AD3898)</f>
        <v>0</v>
      </c>
      <c r="AI3898" s="508">
        <f>IF($AG$3891=$AH$3891,0,
IF(OR(
AND(OR($AG3898&gt;0,$AH3898&gt;0),$N3898&lt;&gt;0,P3898="NS"),
AND(OR($AG3898&gt;0,$AH3898&gt;0),$N3898&lt;&gt;0,P3898=0),
AND(OR($AG3898&gt;0,$AH3898&gt;0),$N3898&lt;&gt;0,P3898&lt;=$N3898),
AND($N3898=0,P3898=0)),0,1))</f>
        <v>0</v>
      </c>
      <c r="AJ3898" s="508"/>
      <c r="AK3898" s="508">
        <f>IF($AG$3891=$AH$3891,0,
IF(OR(
AND(OR($AG3898&gt;0,$AH3898&gt;0),$N3898&lt;&gt;0,R3898="NS"),
AND(OR($AG3898&gt;0,$AH3898&gt;0),$N3898&lt;&gt;0,R3898=0),
AND(OR($AG3898&gt;0,$AH3898&gt;0),$N3898&lt;&gt;0,R3898&lt;=$N3898),
AND($N3898=0,R3898=0)),0,1))</f>
        <v>0</v>
      </c>
      <c r="AL3898" s="508"/>
      <c r="AM3898" s="508">
        <f>IF($AG$3891=$AH$3891,0,
IF(OR(
AND(OR($AG3898&gt;0,$AH3898&gt;0),$N3898&lt;&gt;0,T3898="NS"),
AND(OR($AG3898&gt;0,$AH3898&gt;0),$N3898&lt;&gt;0,T3898=0),
AND(OR($AG3898&gt;0,$AH3898&gt;0),$N3898&lt;&gt;0,T3898&lt;=$N3898),
AND($N3898=0,T3898=0)),0,1))</f>
        <v>0</v>
      </c>
      <c r="AN3898" s="508"/>
      <c r="AO3898" s="508"/>
      <c r="AP3898" s="508">
        <f>IF($AG$3891=$AH$3891,0,
IF(OR(
AND(OR($AG3898&gt;0,$AH3898&gt;0),$N3898&lt;&gt;0,W3898="NS"),
AND(OR($AG3898&gt;0,$AH3898&gt;0),$N3898&lt;&gt;0,W3898=0),
AND(OR($AG3898&gt;0,$AH3898&gt;0),$N3898&lt;&gt;0,W3898&lt;=$N3898),
AND($N3898=0,W3898=0)),0,1))</f>
        <v>0</v>
      </c>
      <c r="AQ3898" s="508"/>
      <c r="AR3898" s="508"/>
      <c r="AS3898" s="508">
        <f>IF($AG$3891=$AH$3891,0,
IF(OR(
AND(OR($AG3898&gt;0,$AH3898&gt;0),$N3898&lt;&gt;0,Z3898="NS"),
AND(OR($AG3898&gt;0,$AH3898&gt;0),$N3898&lt;&gt;0,Z3898=0),
AND(OR($AG3898&gt;0,$AH3898&gt;0),$N3898&lt;&gt;0,Z3898&lt;=$N3898),
AND($N3898=0,Z3898=0)),0,1))</f>
        <v>0</v>
      </c>
      <c r="AT3898" s="508"/>
      <c r="AU3898" s="508"/>
      <c r="AV3898" s="508">
        <f>IF($AG$3891=$AH$3891,0,
IF(OR(
AND(OR($AG3898&gt;0,$AH3898&gt;0),$N3898&lt;&gt;0,AC3898="NS"),
AND(OR($AG3898&gt;0,$AH3898&gt;0),$N3898&lt;&gt;0,AC3898=0),
AND(OR($AG3898&gt;0,$AH3898&gt;0),$N3898&lt;&gt;0,AC3898&lt;=$N3898),
AND($N3898=0,AC3898=0)),0,1))</f>
        <v>0</v>
      </c>
      <c r="AW3898" s="508"/>
      <c r="AX3898" s="90">
        <f>SUM(AI3898:AV3898)</f>
        <v>0</v>
      </c>
      <c r="AZ3898" s="305">
        <f>IF(OR(AND(AH3898=0,N3898&lt;&gt;0,AG3898=0),AND(N3898=0,OR(AG3898&lt;&gt;0,AH3898&lt;&gt;0))),1,
IF(N3898&lt;=AH3898,0,
IF(AND(OR(N3898="NS",N3898&gt;0),AG3898&gt;0,AH3898=0),0,1)))</f>
        <v>0</v>
      </c>
      <c r="BA3898" s="305"/>
    </row>
    <row r="3899" spans="1:53" ht="15" customHeight="1" x14ac:dyDescent="0.2">
      <c r="C3899" s="64" t="s">
        <v>29</v>
      </c>
      <c r="D3899" s="1049" t="s">
        <v>867</v>
      </c>
      <c r="E3899" s="1049"/>
      <c r="F3899" s="1049"/>
      <c r="G3899" s="1049"/>
      <c r="H3899" s="1049"/>
      <c r="I3899" s="1049"/>
      <c r="J3899" s="1049"/>
      <c r="K3899" s="1049"/>
      <c r="L3899" s="1049"/>
      <c r="M3899" s="1049"/>
      <c r="N3899" s="1052"/>
      <c r="O3899" s="1052"/>
      <c r="P3899" s="1048"/>
      <c r="Q3899" s="1048"/>
      <c r="R3899" s="1048"/>
      <c r="S3899" s="1048"/>
      <c r="T3899" s="1048"/>
      <c r="U3899" s="1048"/>
      <c r="V3899" s="1048"/>
      <c r="W3899" s="1048"/>
      <c r="X3899" s="1048"/>
      <c r="Y3899" s="1048"/>
      <c r="Z3899" s="1048"/>
      <c r="AA3899" s="1048"/>
      <c r="AB3899" s="1048"/>
      <c r="AC3899" s="603"/>
      <c r="AD3899" s="603"/>
      <c r="AE3899" s="109"/>
      <c r="AG3899" s="264">
        <f t="shared" ref="AG3899:AG3903" si="6522">COUNTIF(P3899:AD3899,"NS")</f>
        <v>0</v>
      </c>
      <c r="AH3899" s="264">
        <f t="shared" ref="AH3899:AH3903" si="6523">SUM(P3899:AD3899)</f>
        <v>0</v>
      </c>
      <c r="AI3899" s="508">
        <f t="shared" ref="AI3899:AI3903" si="6524">IF($AG$3891=$AH$3891,0,
IF(OR(
AND(OR($AG3899&gt;0,$AH3899&gt;0),$N3899&lt;&gt;0,P3899="NS"),
AND(OR($AG3899&gt;0,$AH3899&gt;0),$N3899&lt;&gt;0,P3899=0),
AND(OR($AG3899&gt;0,$AH3899&gt;0),$N3899&lt;&gt;0,P3899&lt;=$N3899),
AND($N3899=0,P3899=0)),0,1))</f>
        <v>0</v>
      </c>
      <c r="AJ3899" s="508"/>
      <c r="AK3899" s="508">
        <f t="shared" ref="AK3899:AK3903" si="6525">IF($AG$3891=$AH$3891,0,
IF(OR(
AND(OR($AG3899&gt;0,$AH3899&gt;0),$N3899&lt;&gt;0,R3899="NS"),
AND(OR($AG3899&gt;0,$AH3899&gt;0),$N3899&lt;&gt;0,R3899=0),
AND(OR($AG3899&gt;0,$AH3899&gt;0),$N3899&lt;&gt;0,R3899&lt;=$N3899),
AND($N3899=0,R3899=0)),0,1))</f>
        <v>0</v>
      </c>
      <c r="AL3899" s="508"/>
      <c r="AM3899" s="508">
        <f t="shared" ref="AM3899:AM3903" si="6526">IF($AG$3891=$AH$3891,0,
IF(OR(
AND(OR($AG3899&gt;0,$AH3899&gt;0),$N3899&lt;&gt;0,T3899="NS"),
AND(OR($AG3899&gt;0,$AH3899&gt;0),$N3899&lt;&gt;0,T3899=0),
AND(OR($AG3899&gt;0,$AH3899&gt;0),$N3899&lt;&gt;0,T3899&lt;=$N3899),
AND($N3899=0,T3899=0)),0,1))</f>
        <v>0</v>
      </c>
      <c r="AN3899" s="508"/>
      <c r="AO3899" s="508"/>
      <c r="AP3899" s="508">
        <f t="shared" ref="AP3899:AP3903" si="6527">IF($AG$3891=$AH$3891,0,
IF(OR(
AND(OR($AG3899&gt;0,$AH3899&gt;0),$N3899&lt;&gt;0,W3899="NS"),
AND(OR($AG3899&gt;0,$AH3899&gt;0),$N3899&lt;&gt;0,W3899=0),
AND(OR($AG3899&gt;0,$AH3899&gt;0),$N3899&lt;&gt;0,W3899&lt;=$N3899),
AND($N3899=0,W3899=0)),0,1))</f>
        <v>0</v>
      </c>
      <c r="AQ3899" s="508"/>
      <c r="AR3899" s="508"/>
      <c r="AS3899" s="508">
        <f t="shared" ref="AS3899:AS3903" si="6528">IF($AG$3891=$AH$3891,0,
IF(OR(
AND(OR($AG3899&gt;0,$AH3899&gt;0),$N3899&lt;&gt;0,Z3899="NS"),
AND(OR($AG3899&gt;0,$AH3899&gt;0),$N3899&lt;&gt;0,Z3899=0),
AND(OR($AG3899&gt;0,$AH3899&gt;0),$N3899&lt;&gt;0,Z3899&lt;=$N3899),
AND($N3899=0,Z3899=0)),0,1))</f>
        <v>0</v>
      </c>
      <c r="AT3899" s="508"/>
      <c r="AU3899" s="508"/>
      <c r="AV3899" s="508">
        <f t="shared" ref="AV3899:AV3903" si="6529">IF($AG$3891=$AH$3891,0,
IF(OR(
AND(OR($AG3899&gt;0,$AH3899&gt;0),$N3899&lt;&gt;0,AC3899="NS"),
AND(OR($AG3899&gt;0,$AH3899&gt;0),$N3899&lt;&gt;0,AC3899=0),
AND(OR($AG3899&gt;0,$AH3899&gt;0),$N3899&lt;&gt;0,AC3899&lt;=$N3899),
AND($N3899=0,AC3899=0)),0,1))</f>
        <v>0</v>
      </c>
      <c r="AW3899" s="508"/>
      <c r="AX3899" s="90">
        <f t="shared" ref="AX3899:AX3903" si="6530">SUM(AI3899:AV3899)</f>
        <v>0</v>
      </c>
      <c r="AZ3899" s="305">
        <f t="shared" ref="AZ3899:AZ3903" si="6531">IF(OR(AND(AH3899=0,N3899&lt;&gt;0,AG3899=0),AND(N3899=0,OR(AG3899&lt;&gt;0,AH3899&lt;&gt;0))),1,
IF(N3899&lt;=AH3899,0,
IF(AND(OR(N3899="NS",N3899&gt;0),AG3899&gt;0,AH3899=0),0,1)))</f>
        <v>0</v>
      </c>
    </row>
    <row r="3900" spans="1:53" ht="15" customHeight="1" x14ac:dyDescent="0.2">
      <c r="C3900" s="64" t="s">
        <v>30</v>
      </c>
      <c r="D3900" s="1049" t="s">
        <v>868</v>
      </c>
      <c r="E3900" s="1049"/>
      <c r="F3900" s="1049"/>
      <c r="G3900" s="1049"/>
      <c r="H3900" s="1049"/>
      <c r="I3900" s="1049"/>
      <c r="J3900" s="1049"/>
      <c r="K3900" s="1049"/>
      <c r="L3900" s="1049"/>
      <c r="M3900" s="1049"/>
      <c r="N3900" s="1052"/>
      <c r="O3900" s="1052"/>
      <c r="P3900" s="1048"/>
      <c r="Q3900" s="1048"/>
      <c r="R3900" s="1048"/>
      <c r="S3900" s="1048"/>
      <c r="T3900" s="1048"/>
      <c r="U3900" s="1048"/>
      <c r="V3900" s="1048"/>
      <c r="W3900" s="1048"/>
      <c r="X3900" s="1048"/>
      <c r="Y3900" s="1048"/>
      <c r="Z3900" s="1048"/>
      <c r="AA3900" s="1048"/>
      <c r="AB3900" s="1048"/>
      <c r="AC3900" s="603"/>
      <c r="AD3900" s="603"/>
      <c r="AE3900" s="109"/>
      <c r="AG3900" s="264">
        <f t="shared" si="6522"/>
        <v>0</v>
      </c>
      <c r="AH3900" s="264">
        <f t="shared" si="6523"/>
        <v>0</v>
      </c>
      <c r="AI3900" s="508">
        <f t="shared" si="6524"/>
        <v>0</v>
      </c>
      <c r="AJ3900" s="508"/>
      <c r="AK3900" s="508">
        <f t="shared" si="6525"/>
        <v>0</v>
      </c>
      <c r="AL3900" s="508"/>
      <c r="AM3900" s="508">
        <f t="shared" si="6526"/>
        <v>0</v>
      </c>
      <c r="AN3900" s="508"/>
      <c r="AO3900" s="508"/>
      <c r="AP3900" s="508">
        <f t="shared" si="6527"/>
        <v>0</v>
      </c>
      <c r="AQ3900" s="508"/>
      <c r="AR3900" s="508"/>
      <c r="AS3900" s="508">
        <f t="shared" si="6528"/>
        <v>0</v>
      </c>
      <c r="AT3900" s="508"/>
      <c r="AU3900" s="508"/>
      <c r="AV3900" s="508">
        <f t="shared" si="6529"/>
        <v>0</v>
      </c>
      <c r="AW3900" s="508"/>
      <c r="AX3900" s="90">
        <f t="shared" si="6530"/>
        <v>0</v>
      </c>
      <c r="AZ3900" s="305">
        <f t="shared" si="6531"/>
        <v>0</v>
      </c>
    </row>
    <row r="3901" spans="1:53" ht="15" customHeight="1" x14ac:dyDescent="0.2">
      <c r="C3901" s="64" t="s">
        <v>31</v>
      </c>
      <c r="D3901" s="1049" t="s">
        <v>869</v>
      </c>
      <c r="E3901" s="1049"/>
      <c r="F3901" s="1049"/>
      <c r="G3901" s="1049"/>
      <c r="H3901" s="1049"/>
      <c r="I3901" s="1049"/>
      <c r="J3901" s="1049"/>
      <c r="K3901" s="1049"/>
      <c r="L3901" s="1049"/>
      <c r="M3901" s="1049"/>
      <c r="N3901" s="1052"/>
      <c r="O3901" s="1052"/>
      <c r="P3901" s="1048"/>
      <c r="Q3901" s="1048"/>
      <c r="R3901" s="1048"/>
      <c r="S3901" s="1048"/>
      <c r="T3901" s="1048"/>
      <c r="U3901" s="1048"/>
      <c r="V3901" s="1048"/>
      <c r="W3901" s="1048"/>
      <c r="X3901" s="1048"/>
      <c r="Y3901" s="1048"/>
      <c r="Z3901" s="1048"/>
      <c r="AA3901" s="1048"/>
      <c r="AB3901" s="1048"/>
      <c r="AC3901" s="603"/>
      <c r="AD3901" s="603"/>
      <c r="AE3901" s="109"/>
      <c r="AG3901" s="264">
        <f t="shared" si="6522"/>
        <v>0</v>
      </c>
      <c r="AH3901" s="264">
        <f t="shared" si="6523"/>
        <v>0</v>
      </c>
      <c r="AI3901" s="508">
        <f t="shared" si="6524"/>
        <v>0</v>
      </c>
      <c r="AJ3901" s="508"/>
      <c r="AK3901" s="508">
        <f t="shared" si="6525"/>
        <v>0</v>
      </c>
      <c r="AL3901" s="508"/>
      <c r="AM3901" s="508">
        <f t="shared" si="6526"/>
        <v>0</v>
      </c>
      <c r="AN3901" s="508"/>
      <c r="AO3901" s="508"/>
      <c r="AP3901" s="508">
        <f t="shared" si="6527"/>
        <v>0</v>
      </c>
      <c r="AQ3901" s="508"/>
      <c r="AR3901" s="508"/>
      <c r="AS3901" s="508">
        <f t="shared" si="6528"/>
        <v>0</v>
      </c>
      <c r="AT3901" s="508"/>
      <c r="AU3901" s="508"/>
      <c r="AV3901" s="508">
        <f t="shared" si="6529"/>
        <v>0</v>
      </c>
      <c r="AW3901" s="508"/>
      <c r="AX3901" s="90">
        <f t="shared" si="6530"/>
        <v>0</v>
      </c>
      <c r="AZ3901" s="305">
        <f t="shared" si="6531"/>
        <v>0</v>
      </c>
    </row>
    <row r="3902" spans="1:53" ht="15" customHeight="1" x14ac:dyDescent="0.2">
      <c r="C3902" s="64" t="s">
        <v>32</v>
      </c>
      <c r="D3902" s="1049" t="s">
        <v>1238</v>
      </c>
      <c r="E3902" s="1049"/>
      <c r="F3902" s="1049"/>
      <c r="G3902" s="1049"/>
      <c r="H3902" s="1049"/>
      <c r="I3902" s="1049"/>
      <c r="J3902" s="1049"/>
      <c r="K3902" s="1049"/>
      <c r="L3902" s="1049"/>
      <c r="M3902" s="1049"/>
      <c r="N3902" s="1052"/>
      <c r="O3902" s="1052"/>
      <c r="P3902" s="1048"/>
      <c r="Q3902" s="1048"/>
      <c r="R3902" s="1048"/>
      <c r="S3902" s="1048"/>
      <c r="T3902" s="1048"/>
      <c r="U3902" s="1048"/>
      <c r="V3902" s="1048"/>
      <c r="W3902" s="1048"/>
      <c r="X3902" s="1048"/>
      <c r="Y3902" s="1048"/>
      <c r="Z3902" s="1048"/>
      <c r="AA3902" s="1048"/>
      <c r="AB3902" s="1048"/>
      <c r="AC3902" s="603"/>
      <c r="AD3902" s="603"/>
      <c r="AE3902" s="109"/>
      <c r="AG3902" s="264">
        <f t="shared" si="6522"/>
        <v>0</v>
      </c>
      <c r="AH3902" s="264">
        <f t="shared" si="6523"/>
        <v>0</v>
      </c>
      <c r="AI3902" s="508">
        <f t="shared" si="6524"/>
        <v>0</v>
      </c>
      <c r="AJ3902" s="508"/>
      <c r="AK3902" s="508">
        <f t="shared" si="6525"/>
        <v>0</v>
      </c>
      <c r="AL3902" s="508"/>
      <c r="AM3902" s="508">
        <f t="shared" si="6526"/>
        <v>0</v>
      </c>
      <c r="AN3902" s="508"/>
      <c r="AO3902" s="508"/>
      <c r="AP3902" s="508">
        <f t="shared" si="6527"/>
        <v>0</v>
      </c>
      <c r="AQ3902" s="508"/>
      <c r="AR3902" s="508"/>
      <c r="AS3902" s="508">
        <f t="shared" si="6528"/>
        <v>0</v>
      </c>
      <c r="AT3902" s="508"/>
      <c r="AU3902" s="508"/>
      <c r="AV3902" s="508">
        <f t="shared" si="6529"/>
        <v>0</v>
      </c>
      <c r="AW3902" s="508"/>
      <c r="AX3902" s="90">
        <f t="shared" si="6530"/>
        <v>0</v>
      </c>
      <c r="AZ3902" s="305">
        <f t="shared" si="6531"/>
        <v>0</v>
      </c>
    </row>
    <row r="3903" spans="1:53" ht="15" customHeight="1" x14ac:dyDescent="0.2">
      <c r="C3903" s="64" t="s">
        <v>33</v>
      </c>
      <c r="D3903" s="1049" t="s">
        <v>94</v>
      </c>
      <c r="E3903" s="1049"/>
      <c r="F3903" s="1049"/>
      <c r="G3903" s="1049"/>
      <c r="H3903" s="1049"/>
      <c r="I3903" s="1049"/>
      <c r="J3903" s="1049"/>
      <c r="K3903" s="1049"/>
      <c r="L3903" s="1049"/>
      <c r="M3903" s="1049"/>
      <c r="N3903" s="1052"/>
      <c r="O3903" s="1052"/>
      <c r="P3903" s="1048"/>
      <c r="Q3903" s="1048"/>
      <c r="R3903" s="1048"/>
      <c r="S3903" s="1048"/>
      <c r="T3903" s="1048"/>
      <c r="U3903" s="1048"/>
      <c r="V3903" s="1048"/>
      <c r="W3903" s="1048"/>
      <c r="X3903" s="1048"/>
      <c r="Y3903" s="1048"/>
      <c r="Z3903" s="1048"/>
      <c r="AA3903" s="1048"/>
      <c r="AB3903" s="1048"/>
      <c r="AC3903" s="603"/>
      <c r="AD3903" s="603"/>
      <c r="AE3903" s="109"/>
      <c r="AG3903" s="264">
        <f t="shared" si="6522"/>
        <v>0</v>
      </c>
      <c r="AH3903" s="264">
        <f t="shared" si="6523"/>
        <v>0</v>
      </c>
      <c r="AI3903" s="508">
        <f t="shared" si="6524"/>
        <v>0</v>
      </c>
      <c r="AJ3903" s="508"/>
      <c r="AK3903" s="508">
        <f t="shared" si="6525"/>
        <v>0</v>
      </c>
      <c r="AL3903" s="508"/>
      <c r="AM3903" s="508">
        <f t="shared" si="6526"/>
        <v>0</v>
      </c>
      <c r="AN3903" s="508"/>
      <c r="AO3903" s="508"/>
      <c r="AP3903" s="508">
        <f t="shared" si="6527"/>
        <v>0</v>
      </c>
      <c r="AQ3903" s="508"/>
      <c r="AR3903" s="508"/>
      <c r="AS3903" s="508">
        <f t="shared" si="6528"/>
        <v>0</v>
      </c>
      <c r="AT3903" s="508"/>
      <c r="AU3903" s="508"/>
      <c r="AV3903" s="508">
        <f t="shared" si="6529"/>
        <v>0</v>
      </c>
      <c r="AW3903" s="508"/>
      <c r="AX3903" s="90">
        <f t="shared" si="6530"/>
        <v>0</v>
      </c>
      <c r="AZ3903" s="305">
        <f t="shared" si="6531"/>
        <v>0</v>
      </c>
    </row>
    <row r="3904" spans="1:53" ht="15" customHeight="1" x14ac:dyDescent="0.2">
      <c r="C3904" s="23"/>
      <c r="D3904" s="23"/>
      <c r="E3904" s="23"/>
      <c r="F3904" s="23"/>
      <c r="G3904" s="23"/>
      <c r="H3904" s="23"/>
      <c r="I3904" s="186"/>
      <c r="J3904" s="186"/>
      <c r="K3904" s="186"/>
      <c r="L3904" s="187"/>
      <c r="M3904" s="183" t="s">
        <v>84</v>
      </c>
      <c r="N3904" s="1053">
        <f>IF(AND(SUM(N3898:O3903)=0,COUNTIF(N3898:O3903,"NS")&gt;0),"NS",SUM(N3898:O3903))</f>
        <v>0</v>
      </c>
      <c r="O3904" s="1053"/>
      <c r="P3904" s="1053">
        <f t="shared" ref="P3904" si="6532">IF(AND(SUM(P3898:Q3903)=0,COUNTIF(P3898:Q3903,"NS")&gt;0),"NS",SUM(P3898:Q3903))</f>
        <v>0</v>
      </c>
      <c r="Q3904" s="1053"/>
      <c r="R3904" s="1053">
        <f t="shared" ref="R3904" si="6533">IF(AND(SUM(R3898:S3903)=0,COUNTIF(R3898:S3903,"NS")&gt;0),"NS",SUM(R3898:S3903))</f>
        <v>0</v>
      </c>
      <c r="S3904" s="1053"/>
      <c r="T3904" s="1053">
        <f>IF(AND(SUM(T3898:V3903)=0,COUNTIF(T3898:V3903,"NS")&gt;0),"NS",SUM(T3898:V3903))</f>
        <v>0</v>
      </c>
      <c r="U3904" s="1053"/>
      <c r="V3904" s="1053"/>
      <c r="W3904" s="1053">
        <f t="shared" ref="W3904" si="6534">IF(AND(SUM(W3898:Y3903)=0,COUNTIF(W3898:Y3903,"NS")&gt;0),"NS",SUM(W3898:Y3903))</f>
        <v>0</v>
      </c>
      <c r="X3904" s="1053"/>
      <c r="Y3904" s="1053"/>
      <c r="Z3904" s="1053">
        <f t="shared" ref="Z3904" si="6535">IF(AND(SUM(Z3898:AB3903)=0,COUNTIF(Z3898:AB3903,"NS")&gt;0),"NS",SUM(Z3898:AB3903))</f>
        <v>0</v>
      </c>
      <c r="AA3904" s="1053"/>
      <c r="AB3904" s="1053"/>
      <c r="AC3904" s="1053">
        <f>IF(AND(SUM(AC3898:AD3903)=0,COUNTIF(AC3898:AD3903,"NS")&gt;0),"NS",SUM(AC3898:AD3903))</f>
        <v>0</v>
      </c>
      <c r="AD3904" s="1053"/>
      <c r="AE3904" s="109"/>
      <c r="AX3904" s="90">
        <f>SUM(AX3898:AX3903)</f>
        <v>0</v>
      </c>
      <c r="AZ3904" s="90">
        <f>SUM(AZ3898:AZ3903)</f>
        <v>0</v>
      </c>
    </row>
    <row r="3905" spans="1:44" ht="15" customHeight="1" x14ac:dyDescent="0.2">
      <c r="B3905" s="540" t="str">
        <f>IF(AI3892=0,"","Error: Debe completar toda la información requerida.")</f>
        <v/>
      </c>
      <c r="C3905" s="540"/>
      <c r="D3905" s="540"/>
      <c r="E3905" s="540"/>
      <c r="F3905" s="540"/>
      <c r="G3905" s="540"/>
      <c r="H3905" s="540"/>
      <c r="I3905" s="540"/>
      <c r="J3905" s="540"/>
      <c r="K3905" s="540"/>
      <c r="L3905" s="540"/>
      <c r="M3905" s="540"/>
      <c r="N3905" s="540"/>
      <c r="O3905" s="540"/>
      <c r="P3905" s="540"/>
      <c r="Q3905" s="540"/>
      <c r="R3905" s="540"/>
      <c r="S3905" s="540"/>
      <c r="T3905" s="540"/>
      <c r="U3905" s="540"/>
      <c r="V3905" s="540"/>
      <c r="W3905" s="540"/>
      <c r="X3905" s="540"/>
      <c r="Y3905" s="540"/>
      <c r="Z3905" s="540"/>
      <c r="AA3905" s="540"/>
      <c r="AB3905" s="540"/>
      <c r="AC3905" s="540"/>
      <c r="AD3905" s="540"/>
      <c r="AE3905" s="109"/>
    </row>
    <row r="3906" spans="1:44" ht="15" customHeight="1" x14ac:dyDescent="0.2">
      <c r="B3906" s="511" t="str">
        <f>IF(AX3904=0,"","Error: Cada sitio de ocurrencia debe ser igual o menor a lo registrado en el total por fila.")</f>
        <v/>
      </c>
      <c r="C3906" s="511"/>
      <c r="D3906" s="511"/>
      <c r="E3906" s="511"/>
      <c r="F3906" s="511"/>
      <c r="G3906" s="511"/>
      <c r="H3906" s="511"/>
      <c r="I3906" s="511"/>
      <c r="J3906" s="511"/>
      <c r="K3906" s="511"/>
      <c r="L3906" s="511"/>
      <c r="M3906" s="511"/>
      <c r="N3906" s="511"/>
      <c r="O3906" s="511"/>
      <c r="P3906" s="511"/>
      <c r="Q3906" s="511"/>
      <c r="R3906" s="511"/>
      <c r="S3906" s="511"/>
      <c r="T3906" s="511"/>
      <c r="U3906" s="511"/>
      <c r="V3906" s="511"/>
      <c r="W3906" s="511"/>
      <c r="X3906" s="511"/>
      <c r="Y3906" s="511"/>
      <c r="Z3906" s="511"/>
      <c r="AA3906" s="511"/>
      <c r="AB3906" s="511"/>
      <c r="AC3906" s="511"/>
      <c r="AD3906" s="511"/>
      <c r="AE3906" s="109"/>
    </row>
    <row r="3907" spans="1:44" ht="15" customHeight="1" x14ac:dyDescent="0.2">
      <c r="B3907" s="511" t="str">
        <f>IF(AZ3904=0,"","Error: La suma de los sitios de ocurrencia no corresponde con lo registrado en el total.")</f>
        <v/>
      </c>
      <c r="C3907" s="511"/>
      <c r="D3907" s="511"/>
      <c r="E3907" s="511"/>
      <c r="F3907" s="511"/>
      <c r="G3907" s="511"/>
      <c r="H3907" s="511"/>
      <c r="I3907" s="511"/>
      <c r="J3907" s="511"/>
      <c r="K3907" s="511"/>
      <c r="L3907" s="511"/>
      <c r="M3907" s="511"/>
      <c r="N3907" s="511"/>
      <c r="O3907" s="511"/>
      <c r="P3907" s="511"/>
      <c r="Q3907" s="511"/>
      <c r="R3907" s="511"/>
      <c r="S3907" s="511"/>
      <c r="T3907" s="511"/>
      <c r="U3907" s="511"/>
      <c r="V3907" s="511"/>
      <c r="W3907" s="511"/>
      <c r="X3907" s="511"/>
      <c r="Y3907" s="511"/>
      <c r="Z3907" s="511"/>
      <c r="AA3907" s="511"/>
      <c r="AB3907" s="511"/>
      <c r="AC3907" s="511"/>
      <c r="AD3907" s="511"/>
      <c r="AE3907" s="109"/>
    </row>
    <row r="3908" spans="1:44" ht="36" customHeight="1" x14ac:dyDescent="0.2">
      <c r="A3908" s="36" t="s">
        <v>833</v>
      </c>
      <c r="B3908" s="636" t="s">
        <v>1531</v>
      </c>
      <c r="C3908" s="636"/>
      <c r="D3908" s="636"/>
      <c r="E3908" s="636"/>
      <c r="F3908" s="636"/>
      <c r="G3908" s="636"/>
      <c r="H3908" s="636"/>
      <c r="I3908" s="636"/>
      <c r="J3908" s="636"/>
      <c r="K3908" s="636"/>
      <c r="L3908" s="636"/>
      <c r="M3908" s="636"/>
      <c r="N3908" s="636"/>
      <c r="O3908" s="636"/>
      <c r="P3908" s="636"/>
      <c r="Q3908" s="636"/>
      <c r="R3908" s="636"/>
      <c r="S3908" s="636"/>
      <c r="T3908" s="636"/>
      <c r="U3908" s="636"/>
      <c r="V3908" s="636"/>
      <c r="W3908" s="636"/>
      <c r="X3908" s="636"/>
      <c r="Y3908" s="636"/>
      <c r="Z3908" s="636"/>
      <c r="AA3908" s="636"/>
      <c r="AB3908" s="636"/>
      <c r="AC3908" s="636"/>
      <c r="AD3908" s="636"/>
      <c r="AE3908" s="109"/>
      <c r="AG3908" s="90" t="s">
        <v>2032</v>
      </c>
      <c r="AH3908" s="90" t="s">
        <v>2115</v>
      </c>
      <c r="AI3908" s="90" t="s">
        <v>2116</v>
      </c>
      <c r="AJ3908" s="90" t="s">
        <v>2045</v>
      </c>
      <c r="AK3908" s="90" t="s">
        <v>2115</v>
      </c>
      <c r="AL3908" s="90" t="s">
        <v>2116</v>
      </c>
      <c r="AM3908" s="90" t="s">
        <v>2037</v>
      </c>
    </row>
    <row r="3909" spans="1:44" ht="15" customHeight="1" x14ac:dyDescent="0.2">
      <c r="A3909" s="36"/>
      <c r="B3909" s="58"/>
      <c r="C3909" s="606" t="s">
        <v>2007</v>
      </c>
      <c r="D3909" s="606"/>
      <c r="E3909" s="606"/>
      <c r="F3909" s="606"/>
      <c r="G3909" s="606"/>
      <c r="H3909" s="606"/>
      <c r="I3909" s="606"/>
      <c r="J3909" s="606"/>
      <c r="K3909" s="606"/>
      <c r="L3909" s="606"/>
      <c r="M3909" s="606"/>
      <c r="N3909" s="606"/>
      <c r="O3909" s="606"/>
      <c r="P3909" s="606"/>
      <c r="Q3909" s="606"/>
      <c r="R3909" s="606"/>
      <c r="S3909" s="606"/>
      <c r="T3909" s="606"/>
      <c r="U3909" s="606"/>
      <c r="V3909" s="606"/>
      <c r="W3909" s="606"/>
      <c r="X3909" s="606"/>
      <c r="Y3909" s="606"/>
      <c r="Z3909" s="606"/>
      <c r="AA3909" s="606"/>
      <c r="AB3909" s="606"/>
      <c r="AC3909" s="606"/>
      <c r="AD3909" s="606"/>
      <c r="AE3909" s="109"/>
      <c r="AG3909" s="90">
        <f>COUNTBLANK(N3914:AD3919)</f>
        <v>102</v>
      </c>
      <c r="AH3909" s="90">
        <v>102</v>
      </c>
      <c r="AI3909" s="90">
        <v>60</v>
      </c>
      <c r="AJ3909" s="90">
        <f>COUNTBLANK(N3914:AD3914)</f>
        <v>17</v>
      </c>
      <c r="AK3909" s="90">
        <v>17</v>
      </c>
      <c r="AL3909" s="90">
        <v>10</v>
      </c>
      <c r="AM3909" s="90">
        <v>16</v>
      </c>
    </row>
    <row r="3910" spans="1:44" ht="24" customHeight="1" x14ac:dyDescent="0.2">
      <c r="C3910" s="674" t="s">
        <v>1344</v>
      </c>
      <c r="D3910" s="674"/>
      <c r="E3910" s="674"/>
      <c r="F3910" s="674"/>
      <c r="G3910" s="674"/>
      <c r="H3910" s="674"/>
      <c r="I3910" s="674"/>
      <c r="J3910" s="674"/>
      <c r="K3910" s="674"/>
      <c r="L3910" s="674"/>
      <c r="M3910" s="674"/>
      <c r="N3910" s="674"/>
      <c r="O3910" s="674"/>
      <c r="P3910" s="674"/>
      <c r="Q3910" s="674"/>
      <c r="R3910" s="674"/>
      <c r="S3910" s="674"/>
      <c r="T3910" s="674"/>
      <c r="U3910" s="674"/>
      <c r="V3910" s="674"/>
      <c r="W3910" s="674"/>
      <c r="X3910" s="674"/>
      <c r="Y3910" s="674"/>
      <c r="Z3910" s="674"/>
      <c r="AA3910" s="674"/>
      <c r="AB3910" s="674"/>
      <c r="AC3910" s="674"/>
      <c r="AD3910" s="674"/>
      <c r="AE3910" s="109"/>
    </row>
    <row r="3911" spans="1:44" ht="15" customHeight="1" x14ac:dyDescent="0.2">
      <c r="AE3911" s="109"/>
    </row>
    <row r="3912" spans="1:44" ht="15" customHeight="1" x14ac:dyDescent="0.2">
      <c r="C3912" s="1034" t="s">
        <v>1240</v>
      </c>
      <c r="D3912" s="1034"/>
      <c r="E3912" s="1034"/>
      <c r="F3912" s="1034"/>
      <c r="G3912" s="1034"/>
      <c r="H3912" s="1034"/>
      <c r="I3912" s="1034"/>
      <c r="J3912" s="1034"/>
      <c r="K3912" s="1034"/>
      <c r="L3912" s="1034"/>
      <c r="M3912" s="1034"/>
      <c r="N3912" s="803" t="s">
        <v>1241</v>
      </c>
      <c r="O3912" s="804"/>
      <c r="P3912" s="804"/>
      <c r="Q3912" s="804"/>
      <c r="R3912" s="805"/>
      <c r="S3912" s="953" t="s">
        <v>871</v>
      </c>
      <c r="T3912" s="954"/>
      <c r="U3912" s="954"/>
      <c r="V3912" s="954"/>
      <c r="W3912" s="954"/>
      <c r="X3912" s="955"/>
      <c r="Y3912" s="953" t="s">
        <v>872</v>
      </c>
      <c r="Z3912" s="954"/>
      <c r="AA3912" s="954"/>
      <c r="AB3912" s="954"/>
      <c r="AC3912" s="954"/>
      <c r="AD3912" s="955"/>
      <c r="AE3912" s="109"/>
    </row>
    <row r="3913" spans="1:44" ht="55.5" customHeight="1" x14ac:dyDescent="0.2">
      <c r="C3913" s="1034"/>
      <c r="D3913" s="1034"/>
      <c r="E3913" s="1034"/>
      <c r="F3913" s="1034"/>
      <c r="G3913" s="1034"/>
      <c r="H3913" s="1034"/>
      <c r="I3913" s="1034"/>
      <c r="J3913" s="1034"/>
      <c r="K3913" s="1034"/>
      <c r="L3913" s="1034"/>
      <c r="M3913" s="1034"/>
      <c r="N3913" s="806"/>
      <c r="O3913" s="807"/>
      <c r="P3913" s="807"/>
      <c r="Q3913" s="807"/>
      <c r="R3913" s="808"/>
      <c r="S3913" s="1060" t="s">
        <v>80</v>
      </c>
      <c r="T3913" s="1061"/>
      <c r="U3913" s="1062" t="s">
        <v>81</v>
      </c>
      <c r="V3913" s="1063"/>
      <c r="W3913" s="1062" t="s">
        <v>82</v>
      </c>
      <c r="X3913" s="1063"/>
      <c r="Y3913" s="1064" t="s">
        <v>80</v>
      </c>
      <c r="Z3913" s="1061"/>
      <c r="AA3913" s="1062" t="s">
        <v>81</v>
      </c>
      <c r="AB3913" s="1063"/>
      <c r="AC3913" s="1062" t="s">
        <v>82</v>
      </c>
      <c r="AD3913" s="1063"/>
      <c r="AE3913" s="109"/>
      <c r="AG3913" s="327" t="s">
        <v>2032</v>
      </c>
      <c r="AH3913" s="327" t="s">
        <v>2076</v>
      </c>
      <c r="AI3913" s="327" t="s">
        <v>2248</v>
      </c>
      <c r="AJ3913" s="327" t="s">
        <v>2249</v>
      </c>
      <c r="AK3913" s="327" t="s">
        <v>2250</v>
      </c>
      <c r="AL3913" s="327"/>
      <c r="AM3913" s="228"/>
      <c r="AN3913" s="228"/>
      <c r="AO3913" s="228"/>
      <c r="AP3913" s="228"/>
      <c r="AQ3913" s="228"/>
      <c r="AR3913" s="228"/>
    </row>
    <row r="3914" spans="1:44" ht="15" customHeight="1" x14ac:dyDescent="0.2">
      <c r="C3914" s="22" t="s">
        <v>28</v>
      </c>
      <c r="D3914" s="1054" t="s">
        <v>307</v>
      </c>
      <c r="E3914" s="1055"/>
      <c r="F3914" s="1055"/>
      <c r="G3914" s="1055"/>
      <c r="H3914" s="1055"/>
      <c r="I3914" s="1055"/>
      <c r="J3914" s="1055"/>
      <c r="K3914" s="1055"/>
      <c r="L3914" s="1055"/>
      <c r="M3914" s="1056"/>
      <c r="N3914" s="1057"/>
      <c r="O3914" s="1057"/>
      <c r="P3914" s="1057"/>
      <c r="Q3914" s="1057"/>
      <c r="R3914" s="1057"/>
      <c r="S3914" s="1058"/>
      <c r="T3914" s="1058"/>
      <c r="U3914" s="1059"/>
      <c r="V3914" s="1059"/>
      <c r="W3914" s="1059"/>
      <c r="X3914" s="1059"/>
      <c r="Y3914" s="1058"/>
      <c r="Z3914" s="1058"/>
      <c r="AA3914" s="1059"/>
      <c r="AB3914" s="1059"/>
      <c r="AC3914" s="1059"/>
      <c r="AD3914" s="1059"/>
      <c r="AE3914" s="109"/>
      <c r="AG3914" s="329">
        <f>COUNTBLANK(N3914:AD3914)</f>
        <v>17</v>
      </c>
      <c r="AH3914" s="329">
        <f>IF($AG$3909=$AH$3909,0,IF(AND(AI3914=0,AG3914=$AK$3909),0,IF(AG3914=$AL$3909,0,IF(AND(OR(N3914=2,N3914=9),AG3914=$AM$3909),0,1))))</f>
        <v>0</v>
      </c>
      <c r="AI3914" s="329">
        <f>P3886</f>
        <v>0</v>
      </c>
      <c r="AJ3914" s="329">
        <f>IF($AG$3909=$AH$3909,0,IF(AND(AI3914=0,AG3914=$AK$3909),0,IF(AND(AI3914&gt;0,AG3914=$AL$3909),0,1)))</f>
        <v>0</v>
      </c>
      <c r="AK3914" s="329">
        <f>IF(OR(N3914=1,N3914=""),0,IF(AND(OR(N3914=2,N3914=9),AG3914=$AM$3909),0,1))</f>
        <v>0</v>
      </c>
      <c r="AL3914" s="329"/>
    </row>
    <row r="3915" spans="1:44" ht="15" customHeight="1" x14ac:dyDescent="0.2">
      <c r="C3915" s="64" t="s">
        <v>29</v>
      </c>
      <c r="D3915" s="1054" t="s">
        <v>867</v>
      </c>
      <c r="E3915" s="1055"/>
      <c r="F3915" s="1055"/>
      <c r="G3915" s="1055"/>
      <c r="H3915" s="1055"/>
      <c r="I3915" s="1055"/>
      <c r="J3915" s="1055"/>
      <c r="K3915" s="1055"/>
      <c r="L3915" s="1055"/>
      <c r="M3915" s="1056"/>
      <c r="N3915" s="1057"/>
      <c r="O3915" s="1057"/>
      <c r="P3915" s="1057"/>
      <c r="Q3915" s="1057"/>
      <c r="R3915" s="1057"/>
      <c r="S3915" s="1058"/>
      <c r="T3915" s="1058"/>
      <c r="U3915" s="1059"/>
      <c r="V3915" s="1059"/>
      <c r="W3915" s="1059"/>
      <c r="X3915" s="1059"/>
      <c r="Y3915" s="1058"/>
      <c r="Z3915" s="1058"/>
      <c r="AA3915" s="1059"/>
      <c r="AB3915" s="1059"/>
      <c r="AC3915" s="1059"/>
      <c r="AD3915" s="1059"/>
      <c r="AE3915" s="109"/>
      <c r="AG3915" s="329">
        <f t="shared" ref="AG3915:AG3919" si="6536">COUNTBLANK(N3915:AD3915)</f>
        <v>17</v>
      </c>
      <c r="AH3915" s="329">
        <f t="shared" ref="AH3915:AH3919" si="6537">IF($AG$3909=$AH$3909,0,IF(AND(AI3915=0,AG3915=$AK$3909),0,IF(AG3915=$AL$3909,0,IF(AND(OR(N3915=2,N3915=9),AG3915=$AM$3909),0,1))))</f>
        <v>0</v>
      </c>
      <c r="AI3915" s="329">
        <f>R3886</f>
        <v>0</v>
      </c>
      <c r="AJ3915" s="329">
        <f t="shared" ref="AJ3915:AJ3919" si="6538">IF($AG$3909=$AH$3909,0,IF(AND(AI3915=0,AG3915=$AK$3909),0,IF(AND(AI3915&gt;0,AG3915=$AL$3909),0,1)))</f>
        <v>0</v>
      </c>
      <c r="AK3915" s="329">
        <f t="shared" ref="AK3915:AK3919" si="6539">IF(OR(N3915=1,N3915=""),0,IF(AND(OR(N3915=2,N3915=9),AG3915=$AM$3909),0,1))</f>
        <v>0</v>
      </c>
      <c r="AL3915" s="329"/>
    </row>
    <row r="3916" spans="1:44" ht="15" customHeight="1" x14ac:dyDescent="0.2">
      <c r="C3916" s="64" t="s">
        <v>30</v>
      </c>
      <c r="D3916" s="1054" t="s">
        <v>868</v>
      </c>
      <c r="E3916" s="1055"/>
      <c r="F3916" s="1055"/>
      <c r="G3916" s="1055"/>
      <c r="H3916" s="1055"/>
      <c r="I3916" s="1055"/>
      <c r="J3916" s="1055"/>
      <c r="K3916" s="1055"/>
      <c r="L3916" s="1055"/>
      <c r="M3916" s="1056"/>
      <c r="N3916" s="1057"/>
      <c r="O3916" s="1057"/>
      <c r="P3916" s="1057"/>
      <c r="Q3916" s="1057"/>
      <c r="R3916" s="1057"/>
      <c r="S3916" s="1058"/>
      <c r="T3916" s="1058"/>
      <c r="U3916" s="1059"/>
      <c r="V3916" s="1059"/>
      <c r="W3916" s="1059"/>
      <c r="X3916" s="1059"/>
      <c r="Y3916" s="1058"/>
      <c r="Z3916" s="1058"/>
      <c r="AA3916" s="1059"/>
      <c r="AB3916" s="1059"/>
      <c r="AC3916" s="1059"/>
      <c r="AD3916" s="1059"/>
      <c r="AE3916" s="109"/>
      <c r="AG3916" s="329">
        <f t="shared" si="6536"/>
        <v>17</v>
      </c>
      <c r="AH3916" s="329">
        <f t="shared" si="6537"/>
        <v>0</v>
      </c>
      <c r="AI3916" s="329">
        <f>T3886</f>
        <v>0</v>
      </c>
      <c r="AJ3916" s="329">
        <f t="shared" si="6538"/>
        <v>0</v>
      </c>
      <c r="AK3916" s="329">
        <f t="shared" si="6539"/>
        <v>0</v>
      </c>
      <c r="AL3916" s="329"/>
    </row>
    <row r="3917" spans="1:44" ht="15" customHeight="1" x14ac:dyDescent="0.2">
      <c r="C3917" s="64" t="s">
        <v>31</v>
      </c>
      <c r="D3917" s="1054" t="s">
        <v>869</v>
      </c>
      <c r="E3917" s="1055"/>
      <c r="F3917" s="1055"/>
      <c r="G3917" s="1055"/>
      <c r="H3917" s="1055"/>
      <c r="I3917" s="1055"/>
      <c r="J3917" s="1055"/>
      <c r="K3917" s="1055"/>
      <c r="L3917" s="1055"/>
      <c r="M3917" s="1056"/>
      <c r="N3917" s="1057"/>
      <c r="O3917" s="1057"/>
      <c r="P3917" s="1057"/>
      <c r="Q3917" s="1057"/>
      <c r="R3917" s="1057"/>
      <c r="S3917" s="1058"/>
      <c r="T3917" s="1058"/>
      <c r="U3917" s="1059"/>
      <c r="V3917" s="1059"/>
      <c r="W3917" s="1059"/>
      <c r="X3917" s="1059"/>
      <c r="Y3917" s="1058"/>
      <c r="Z3917" s="1058"/>
      <c r="AA3917" s="1059"/>
      <c r="AB3917" s="1059"/>
      <c r="AC3917" s="1059"/>
      <c r="AD3917" s="1059"/>
      <c r="AE3917" s="109"/>
      <c r="AG3917" s="329">
        <f t="shared" si="6536"/>
        <v>17</v>
      </c>
      <c r="AH3917" s="329">
        <f t="shared" si="6537"/>
        <v>0</v>
      </c>
      <c r="AI3917" s="329">
        <f>V3886</f>
        <v>0</v>
      </c>
      <c r="AJ3917" s="329">
        <f t="shared" si="6538"/>
        <v>0</v>
      </c>
      <c r="AK3917" s="329">
        <f t="shared" si="6539"/>
        <v>0</v>
      </c>
      <c r="AL3917" s="329"/>
    </row>
    <row r="3918" spans="1:44" ht="15" customHeight="1" x14ac:dyDescent="0.2">
      <c r="C3918" s="64" t="s">
        <v>32</v>
      </c>
      <c r="D3918" s="1049" t="s">
        <v>1238</v>
      </c>
      <c r="E3918" s="1049"/>
      <c r="F3918" s="1049"/>
      <c r="G3918" s="1049"/>
      <c r="H3918" s="1049"/>
      <c r="I3918" s="1049"/>
      <c r="J3918" s="1049"/>
      <c r="K3918" s="1049"/>
      <c r="L3918" s="1049"/>
      <c r="M3918" s="1049"/>
      <c r="N3918" s="1057"/>
      <c r="O3918" s="1057"/>
      <c r="P3918" s="1057"/>
      <c r="Q3918" s="1057"/>
      <c r="R3918" s="1057"/>
      <c r="S3918" s="1058"/>
      <c r="T3918" s="1058"/>
      <c r="U3918" s="1059"/>
      <c r="V3918" s="1059"/>
      <c r="W3918" s="1059"/>
      <c r="X3918" s="1059"/>
      <c r="Y3918" s="1058"/>
      <c r="Z3918" s="1058"/>
      <c r="AA3918" s="1059"/>
      <c r="AB3918" s="1059"/>
      <c r="AC3918" s="1059"/>
      <c r="AD3918" s="1059"/>
      <c r="AE3918" s="109"/>
      <c r="AG3918" s="329">
        <f t="shared" si="6536"/>
        <v>17</v>
      </c>
      <c r="AH3918" s="329">
        <f t="shared" si="6537"/>
        <v>0</v>
      </c>
      <c r="AI3918" s="329">
        <f>X3886</f>
        <v>0</v>
      </c>
      <c r="AJ3918" s="329">
        <f t="shared" si="6538"/>
        <v>0</v>
      </c>
      <c r="AK3918" s="329">
        <f t="shared" si="6539"/>
        <v>0</v>
      </c>
      <c r="AL3918" s="329"/>
    </row>
    <row r="3919" spans="1:44" ht="15" customHeight="1" x14ac:dyDescent="0.2">
      <c r="C3919" s="64" t="s">
        <v>33</v>
      </c>
      <c r="D3919" s="1049" t="s">
        <v>94</v>
      </c>
      <c r="E3919" s="1049"/>
      <c r="F3919" s="1049"/>
      <c r="G3919" s="1049"/>
      <c r="H3919" s="1049"/>
      <c r="I3919" s="1049"/>
      <c r="J3919" s="1049"/>
      <c r="K3919" s="1049"/>
      <c r="L3919" s="1049"/>
      <c r="M3919" s="1049"/>
      <c r="N3919" s="1057"/>
      <c r="O3919" s="1057"/>
      <c r="P3919" s="1057"/>
      <c r="Q3919" s="1057"/>
      <c r="R3919" s="1057"/>
      <c r="S3919" s="1058"/>
      <c r="T3919" s="1058"/>
      <c r="U3919" s="1059"/>
      <c r="V3919" s="1059"/>
      <c r="W3919" s="1059"/>
      <c r="X3919" s="1059"/>
      <c r="Y3919" s="1058"/>
      <c r="Z3919" s="1058"/>
      <c r="AA3919" s="1059"/>
      <c r="AB3919" s="1059"/>
      <c r="AC3919" s="1059"/>
      <c r="AD3919" s="1059"/>
      <c r="AE3919" s="109"/>
      <c r="AG3919" s="329">
        <f t="shared" si="6536"/>
        <v>17</v>
      </c>
      <c r="AH3919" s="329">
        <f t="shared" si="6537"/>
        <v>0</v>
      </c>
      <c r="AI3919" s="329">
        <f>Z3886</f>
        <v>0</v>
      </c>
      <c r="AJ3919" s="329">
        <f t="shared" si="6538"/>
        <v>0</v>
      </c>
      <c r="AK3919" s="329">
        <f t="shared" si="6539"/>
        <v>0</v>
      </c>
      <c r="AL3919" s="329"/>
    </row>
    <row r="3920" spans="1:44" ht="15" customHeight="1" x14ac:dyDescent="0.2">
      <c r="C3920" s="23"/>
      <c r="D3920" s="23"/>
      <c r="E3920" s="23"/>
      <c r="F3920" s="23"/>
      <c r="G3920" s="23"/>
      <c r="H3920" s="23"/>
      <c r="I3920" s="23"/>
      <c r="J3920" s="23"/>
      <c r="K3920" s="23"/>
      <c r="L3920" s="186"/>
      <c r="M3920" s="186"/>
      <c r="N3920" s="23"/>
      <c r="O3920" s="23"/>
      <c r="P3920" s="24"/>
      <c r="Q3920" s="24"/>
      <c r="R3920" s="183" t="s">
        <v>84</v>
      </c>
      <c r="S3920" s="956">
        <f>IF(AND(SUM(S3914:T3919)=0,COUNTIF(S3914:T3919,"NS")&gt;0),"NS",SUM(S3914:T3919))</f>
        <v>0</v>
      </c>
      <c r="T3920" s="957"/>
      <c r="U3920" s="956">
        <f t="shared" ref="U3920" si="6540">IF(AND(SUM(U3914:V3919)=0,COUNTIF(U3914:V3919,"NS")&gt;0),"NS",SUM(U3914:V3919))</f>
        <v>0</v>
      </c>
      <c r="V3920" s="957"/>
      <c r="W3920" s="956">
        <f t="shared" ref="W3920" si="6541">IF(AND(SUM(W3914:X3919)=0,COUNTIF(W3914:X3919,"NS")&gt;0),"NS",SUM(W3914:X3919))</f>
        <v>0</v>
      </c>
      <c r="X3920" s="957"/>
      <c r="Y3920" s="956">
        <f t="shared" ref="Y3920" si="6542">IF(AND(SUM(Y3914:Z3919)=0,COUNTIF(Y3914:Z3919,"NS")&gt;0),"NS",SUM(Y3914:Z3919))</f>
        <v>0</v>
      </c>
      <c r="Z3920" s="957"/>
      <c r="AA3920" s="956">
        <f t="shared" ref="AA3920" si="6543">IF(AND(SUM(AA3914:AB3919)=0,COUNTIF(AA3914:AB3919,"NS")&gt;0),"NS",SUM(AA3914:AB3919))</f>
        <v>0</v>
      </c>
      <c r="AB3920" s="957"/>
      <c r="AC3920" s="956">
        <f t="shared" ref="AC3920" si="6544">IF(AND(SUM(AC3914:AD3919)=0,COUNTIF(AC3914:AD3919,"NS")&gt;0),"NS",SUM(AC3914:AD3919))</f>
        <v>0</v>
      </c>
      <c r="AD3920" s="957"/>
      <c r="AE3920" s="109"/>
      <c r="AH3920" s="90">
        <f>SUM(AH3914:AH3919)</f>
        <v>0</v>
      </c>
      <c r="AJ3920" s="90">
        <f>SUM(AJ3914:AJ3919)</f>
        <v>0</v>
      </c>
      <c r="AK3920" s="90">
        <f>SUM(AK3914:AK3919)</f>
        <v>0</v>
      </c>
    </row>
    <row r="3921" spans="1:47" ht="15" customHeight="1" x14ac:dyDescent="0.2">
      <c r="B3921" s="536" t="str">
        <f>IF(AH3920=0,"","Error: Debe completar toda la información requerida.")</f>
        <v/>
      </c>
      <c r="C3921" s="536"/>
      <c r="D3921" s="536"/>
      <c r="E3921" s="536"/>
      <c r="F3921" s="536"/>
      <c r="G3921" s="536"/>
      <c r="H3921" s="536"/>
      <c r="I3921" s="536"/>
      <c r="J3921" s="536"/>
      <c r="K3921" s="536"/>
      <c r="L3921" s="536"/>
      <c r="M3921" s="536"/>
      <c r="N3921" s="536"/>
      <c r="O3921" s="536"/>
      <c r="P3921" s="536"/>
      <c r="Q3921" s="536"/>
      <c r="R3921" s="536"/>
      <c r="S3921" s="536"/>
      <c r="T3921" s="536"/>
      <c r="U3921" s="536"/>
      <c r="V3921" s="536"/>
      <c r="W3921" s="536"/>
      <c r="X3921" s="536"/>
      <c r="Y3921" s="536"/>
      <c r="Z3921" s="536"/>
      <c r="AA3921" s="536"/>
      <c r="AB3921" s="536"/>
      <c r="AC3921" s="536"/>
      <c r="AD3921" s="536"/>
      <c r="AE3921" s="109"/>
    </row>
    <row r="3922" spans="1:47" ht="15" customHeight="1" x14ac:dyDescent="0.2">
      <c r="B3922" s="511" t="str">
        <f>IF(AJ3920=0,"","Error: Verificar consistencia con la pregunta 95 ya que no puede contestar el reactivo para algunos tipos de incidentes.")</f>
        <v/>
      </c>
      <c r="C3922" s="511"/>
      <c r="D3922" s="511"/>
      <c r="E3922" s="511"/>
      <c r="F3922" s="511"/>
      <c r="G3922" s="511"/>
      <c r="H3922" s="511"/>
      <c r="I3922" s="511"/>
      <c r="J3922" s="511"/>
      <c r="K3922" s="511"/>
      <c r="L3922" s="511"/>
      <c r="M3922" s="511"/>
      <c r="N3922" s="511"/>
      <c r="O3922" s="511"/>
      <c r="P3922" s="511"/>
      <c r="Q3922" s="511"/>
      <c r="R3922" s="511"/>
      <c r="S3922" s="511"/>
      <c r="T3922" s="511"/>
      <c r="U3922" s="511"/>
      <c r="V3922" s="511"/>
      <c r="W3922" s="511"/>
      <c r="X3922" s="511"/>
      <c r="Y3922" s="511"/>
      <c r="Z3922" s="511"/>
      <c r="AA3922" s="511"/>
      <c r="AB3922" s="511"/>
      <c r="AC3922" s="511"/>
      <c r="AD3922" s="511"/>
      <c r="AE3922" s="109"/>
    </row>
    <row r="3923" spans="1:47" ht="15" customHeight="1" x14ac:dyDescent="0.2">
      <c r="B3923" s="511" t="str">
        <f>IF(AK3920=0,"","Error: Debe verificar la consistencia de las respuestas con código 2 o 9.")</f>
        <v/>
      </c>
      <c r="C3923" s="511"/>
      <c r="D3923" s="511"/>
      <c r="E3923" s="511"/>
      <c r="F3923" s="511"/>
      <c r="G3923" s="511"/>
      <c r="H3923" s="511"/>
      <c r="I3923" s="511"/>
      <c r="J3923" s="511"/>
      <c r="K3923" s="511"/>
      <c r="L3923" s="511"/>
      <c r="M3923" s="511"/>
      <c r="N3923" s="511"/>
      <c r="O3923" s="511"/>
      <c r="P3923" s="511"/>
      <c r="Q3923" s="511"/>
      <c r="R3923" s="511"/>
      <c r="S3923" s="511"/>
      <c r="T3923" s="511"/>
      <c r="U3923" s="511"/>
      <c r="V3923" s="511"/>
      <c r="W3923" s="511"/>
      <c r="X3923" s="511"/>
      <c r="Y3923" s="511"/>
      <c r="Z3923" s="511"/>
      <c r="AA3923" s="511"/>
      <c r="AB3923" s="511"/>
      <c r="AC3923" s="511"/>
      <c r="AD3923" s="511"/>
      <c r="AE3923" s="109"/>
    </row>
    <row r="3924" spans="1:47" ht="24" customHeight="1" x14ac:dyDescent="0.2">
      <c r="A3924" s="36" t="s">
        <v>834</v>
      </c>
      <c r="B3924" s="636" t="s">
        <v>1532</v>
      </c>
      <c r="C3924" s="636"/>
      <c r="D3924" s="636"/>
      <c r="E3924" s="636"/>
      <c r="F3924" s="636"/>
      <c r="G3924" s="636"/>
      <c r="H3924" s="636"/>
      <c r="I3924" s="636"/>
      <c r="J3924" s="636"/>
      <c r="K3924" s="636"/>
      <c r="L3924" s="636"/>
      <c r="M3924" s="636"/>
      <c r="N3924" s="636"/>
      <c r="O3924" s="636"/>
      <c r="P3924" s="636"/>
      <c r="Q3924" s="636"/>
      <c r="R3924" s="636"/>
      <c r="S3924" s="636"/>
      <c r="T3924" s="636"/>
      <c r="U3924" s="636"/>
      <c r="V3924" s="636"/>
      <c r="W3924" s="636"/>
      <c r="X3924" s="636"/>
      <c r="Y3924" s="636"/>
      <c r="Z3924" s="636"/>
      <c r="AA3924" s="636"/>
      <c r="AB3924" s="636"/>
      <c r="AC3924" s="636"/>
      <c r="AD3924" s="636"/>
      <c r="AE3924" s="109"/>
      <c r="AG3924" s="74" t="s">
        <v>2032</v>
      </c>
      <c r="AH3924" s="74" t="s">
        <v>2072</v>
      </c>
      <c r="AI3924" s="74" t="s">
        <v>2073</v>
      </c>
    </row>
    <row r="3925" spans="1:47" ht="24" customHeight="1" x14ac:dyDescent="0.2">
      <c r="C3925" s="674" t="s">
        <v>1830</v>
      </c>
      <c r="D3925" s="674"/>
      <c r="E3925" s="674"/>
      <c r="F3925" s="674"/>
      <c r="G3925" s="674"/>
      <c r="H3925" s="674"/>
      <c r="I3925" s="674"/>
      <c r="J3925" s="674"/>
      <c r="K3925" s="674"/>
      <c r="L3925" s="674"/>
      <c r="M3925" s="674"/>
      <c r="N3925" s="674"/>
      <c r="O3925" s="674"/>
      <c r="P3925" s="674"/>
      <c r="Q3925" s="674"/>
      <c r="R3925" s="674"/>
      <c r="S3925" s="674"/>
      <c r="T3925" s="674"/>
      <c r="U3925" s="674"/>
      <c r="V3925" s="674"/>
      <c r="W3925" s="674"/>
      <c r="X3925" s="674"/>
      <c r="Y3925" s="674"/>
      <c r="Z3925" s="674"/>
      <c r="AA3925" s="674"/>
      <c r="AB3925" s="674"/>
      <c r="AC3925" s="674"/>
      <c r="AD3925" s="674"/>
      <c r="AE3925" s="109"/>
      <c r="AG3925" s="74">
        <f>COUNTBLANK(M3930:AD3935)</f>
        <v>108</v>
      </c>
      <c r="AH3925" s="74">
        <v>108</v>
      </c>
      <c r="AI3925" s="74">
        <v>90</v>
      </c>
    </row>
    <row r="3926" spans="1:47" ht="24" customHeight="1" x14ac:dyDescent="0.2">
      <c r="C3926" s="674" t="s">
        <v>1346</v>
      </c>
      <c r="D3926" s="674"/>
      <c r="E3926" s="674"/>
      <c r="F3926" s="674"/>
      <c r="G3926" s="674"/>
      <c r="H3926" s="674"/>
      <c r="I3926" s="674"/>
      <c r="J3926" s="674"/>
      <c r="K3926" s="674"/>
      <c r="L3926" s="674"/>
      <c r="M3926" s="674"/>
      <c r="N3926" s="674"/>
      <c r="O3926" s="674"/>
      <c r="P3926" s="674"/>
      <c r="Q3926" s="674"/>
      <c r="R3926" s="674"/>
      <c r="S3926" s="674"/>
      <c r="T3926" s="674"/>
      <c r="U3926" s="674"/>
      <c r="V3926" s="674"/>
      <c r="W3926" s="674"/>
      <c r="X3926" s="674"/>
      <c r="Y3926" s="674"/>
      <c r="Z3926" s="674"/>
      <c r="AA3926" s="674"/>
      <c r="AB3926" s="674"/>
      <c r="AC3926" s="674"/>
      <c r="AD3926" s="674"/>
      <c r="AE3926" s="109"/>
      <c r="AG3926" s="90" t="s">
        <v>2076</v>
      </c>
      <c r="AI3926" s="90">
        <f>IF(OR(AG3925=AH3925,AG3925=AI3925),0,1)</f>
        <v>0</v>
      </c>
    </row>
    <row r="3927" spans="1:47" ht="15" customHeight="1" x14ac:dyDescent="0.2">
      <c r="AE3927" s="109"/>
    </row>
    <row r="3928" spans="1:47" ht="24" customHeight="1" x14ac:dyDescent="0.2">
      <c r="C3928" s="1034" t="s">
        <v>874</v>
      </c>
      <c r="D3928" s="1034"/>
      <c r="E3928" s="1034"/>
      <c r="F3928" s="1034"/>
      <c r="G3928" s="1034"/>
      <c r="H3928" s="1034"/>
      <c r="I3928" s="1034"/>
      <c r="J3928" s="1034"/>
      <c r="K3928" s="1034"/>
      <c r="L3928" s="1034"/>
      <c r="M3928" s="1034" t="s">
        <v>1242</v>
      </c>
      <c r="N3928" s="1034"/>
      <c r="O3928" s="1034"/>
      <c r="P3928" s="1034"/>
      <c r="Q3928" s="1034"/>
      <c r="R3928" s="1034"/>
      <c r="S3928" s="1034"/>
      <c r="T3928" s="1034"/>
      <c r="U3928" s="1034"/>
      <c r="V3928" s="1034"/>
      <c r="W3928" s="1034"/>
      <c r="X3928" s="1034"/>
      <c r="Y3928" s="1034"/>
      <c r="Z3928" s="1034"/>
      <c r="AA3928" s="1034"/>
      <c r="AB3928" s="1034"/>
      <c r="AC3928" s="1034"/>
      <c r="AD3928" s="1034"/>
      <c r="AE3928" s="109"/>
      <c r="AP3928" s="601" t="s">
        <v>2251</v>
      </c>
      <c r="AQ3928" s="601"/>
      <c r="AR3928" s="601" t="s">
        <v>2252</v>
      </c>
      <c r="AS3928" s="601"/>
      <c r="AT3928" s="329"/>
    </row>
    <row r="3929" spans="1:47" ht="15" customHeight="1" x14ac:dyDescent="0.2">
      <c r="C3929" s="1034"/>
      <c r="D3929" s="1034"/>
      <c r="E3929" s="1034"/>
      <c r="F3929" s="1034"/>
      <c r="G3929" s="1034"/>
      <c r="H3929" s="1034"/>
      <c r="I3929" s="1034"/>
      <c r="J3929" s="1034"/>
      <c r="K3929" s="1034"/>
      <c r="L3929" s="1034"/>
      <c r="M3929" s="1034" t="s">
        <v>80</v>
      </c>
      <c r="N3929" s="1034"/>
      <c r="O3929" s="1034"/>
      <c r="P3929" s="1034"/>
      <c r="Q3929" s="1034"/>
      <c r="R3929" s="1034"/>
      <c r="S3929" s="1035" t="s">
        <v>81</v>
      </c>
      <c r="T3929" s="1035"/>
      <c r="U3929" s="1035"/>
      <c r="V3929" s="1035"/>
      <c r="W3929" s="1035"/>
      <c r="X3929" s="1035"/>
      <c r="Y3929" s="1035" t="s">
        <v>82</v>
      </c>
      <c r="Z3929" s="1035"/>
      <c r="AA3929" s="1035"/>
      <c r="AB3929" s="1035"/>
      <c r="AC3929" s="1035"/>
      <c r="AD3929" s="1035"/>
      <c r="AE3929" s="109"/>
      <c r="AG3929" s="95" t="s">
        <v>80</v>
      </c>
      <c r="AH3929" s="95" t="s">
        <v>2029</v>
      </c>
      <c r="AI3929" s="95" t="s">
        <v>2078</v>
      </c>
      <c r="AJ3929" s="96" t="s">
        <v>2077</v>
      </c>
      <c r="AK3929" s="90" t="s">
        <v>80</v>
      </c>
      <c r="AL3929" s="90">
        <f>M3930</f>
        <v>0</v>
      </c>
      <c r="AM3929" s="90">
        <f>S3930</f>
        <v>0</v>
      </c>
      <c r="AN3929" s="90">
        <f>Y3930</f>
        <v>0</v>
      </c>
      <c r="AP3929" s="329" t="s">
        <v>2048</v>
      </c>
      <c r="AQ3929" s="329" t="s">
        <v>2049</v>
      </c>
      <c r="AR3929" s="329" t="s">
        <v>2048</v>
      </c>
      <c r="AS3929" s="329" t="s">
        <v>2049</v>
      </c>
      <c r="AT3929" s="227" t="s">
        <v>2150</v>
      </c>
      <c r="AU3929" s="227" t="s">
        <v>2151</v>
      </c>
    </row>
    <row r="3930" spans="1:47" ht="15" customHeight="1" x14ac:dyDescent="0.2">
      <c r="C3930" s="25" t="s">
        <v>28</v>
      </c>
      <c r="D3930" s="1075" t="s">
        <v>875</v>
      </c>
      <c r="E3930" s="1075"/>
      <c r="F3930" s="1075"/>
      <c r="G3930" s="1075"/>
      <c r="H3930" s="1075"/>
      <c r="I3930" s="1075"/>
      <c r="J3930" s="1075"/>
      <c r="K3930" s="1075"/>
      <c r="L3930" s="1075"/>
      <c r="M3930" s="487"/>
      <c r="N3930" s="487"/>
      <c r="O3930" s="487"/>
      <c r="P3930" s="487"/>
      <c r="Q3930" s="487"/>
      <c r="R3930" s="487"/>
      <c r="S3930" s="487"/>
      <c r="T3930" s="487"/>
      <c r="U3930" s="487"/>
      <c r="V3930" s="487"/>
      <c r="W3930" s="487"/>
      <c r="X3930" s="487"/>
      <c r="Y3930" s="487"/>
      <c r="Z3930" s="487"/>
      <c r="AA3930" s="487"/>
      <c r="AB3930" s="487"/>
      <c r="AC3930" s="487"/>
      <c r="AD3930" s="487"/>
      <c r="AE3930" s="109"/>
      <c r="AG3930" s="94">
        <f>M3930</f>
        <v>0</v>
      </c>
      <c r="AH3930" s="130">
        <f>COUNTIF(S3930:AD3930,"NS")</f>
        <v>0</v>
      </c>
      <c r="AI3930" s="130">
        <f>SUM(S3930:AD3930)</f>
        <v>0</v>
      </c>
      <c r="AJ3930" s="130">
        <f>IF($AG$3925=$AH$3925,0,
IF(OR(
AND(AG3930=0,AH3930&gt;0),
AND(AG3930="NS",AI3930&gt;0),
AND(AG3930="NS",AI3930=0,AH3930=0)),1,
IF(OR(
AND(AG3930&gt;0,AH3930=2),
AND(AG3930="NS",AH3930=2),
AND(AG3930="NS",AI3930=0,AH3930&gt;0),
AG3930=AI3930),0,1)))</f>
        <v>0</v>
      </c>
      <c r="AK3930" s="90" t="s">
        <v>2029</v>
      </c>
      <c r="AL3930" s="90">
        <f>COUNTIF(M3931:R3932,"NS")</f>
        <v>0</v>
      </c>
      <c r="AM3930" s="90">
        <f>COUNTIF(S3931:X3932,"NS")</f>
        <v>0</v>
      </c>
      <c r="AN3930" s="90">
        <f>COUNTIF(Y3931:AD3932,"NS")</f>
        <v>0</v>
      </c>
      <c r="AP3930" s="329">
        <f>U3920</f>
        <v>0</v>
      </c>
      <c r="AQ3930" s="329">
        <f>W3920</f>
        <v>0</v>
      </c>
      <c r="AR3930" s="329">
        <f>S3936</f>
        <v>0</v>
      </c>
      <c r="AS3930" s="329">
        <f>Y3936</f>
        <v>0</v>
      </c>
      <c r="AT3930" s="90">
        <f>IF(OR(AR3930=AP3930,AND(AP3930&gt;0,AR3930="NS")),0,1)</f>
        <v>0</v>
      </c>
      <c r="AU3930" s="90">
        <f>IF(OR(AS3930=AQ3930,AND(AQ3930&gt;0,AS3930="NS")),0,1)</f>
        <v>0</v>
      </c>
    </row>
    <row r="3931" spans="1:47" ht="15" customHeight="1" x14ac:dyDescent="0.2">
      <c r="C3931" s="1068"/>
      <c r="D3931" s="64">
        <v>1.1000000000000001</v>
      </c>
      <c r="E3931" s="1070" t="s">
        <v>876</v>
      </c>
      <c r="F3931" s="1070"/>
      <c r="G3931" s="1070"/>
      <c r="H3931" s="1070"/>
      <c r="I3931" s="1070"/>
      <c r="J3931" s="1070"/>
      <c r="K3931" s="1070"/>
      <c r="L3931" s="1071"/>
      <c r="M3931" s="733"/>
      <c r="N3931" s="487"/>
      <c r="O3931" s="487"/>
      <c r="P3931" s="487"/>
      <c r="Q3931" s="487"/>
      <c r="R3931" s="487"/>
      <c r="S3931" s="487"/>
      <c r="T3931" s="487"/>
      <c r="U3931" s="487"/>
      <c r="V3931" s="487"/>
      <c r="W3931" s="487"/>
      <c r="X3931" s="487"/>
      <c r="Y3931" s="487"/>
      <c r="Z3931" s="487"/>
      <c r="AA3931" s="487"/>
      <c r="AB3931" s="487"/>
      <c r="AC3931" s="487"/>
      <c r="AD3931" s="487"/>
      <c r="AE3931" s="109"/>
      <c r="AG3931" s="94">
        <f t="shared" ref="AG3931:AG3935" si="6545">M3931</f>
        <v>0</v>
      </c>
      <c r="AH3931" s="130">
        <f t="shared" ref="AH3931:AH3935" si="6546">COUNTIF(S3931:AD3931,"NS")</f>
        <v>0</v>
      </c>
      <c r="AI3931" s="130">
        <f t="shared" ref="AI3931:AI3935" si="6547">SUM(S3931:AD3931)</f>
        <v>0</v>
      </c>
      <c r="AJ3931" s="130">
        <f>IF($AG$3925=$AH$3925,0,
IF(OR(
AND(AG3931=0,AH3931&gt;0),
AND(AG3931="NS",AI3931&gt;0),
AND(AG3931="NS",AI3931=0,AH3931=0)),1,
IF(OR(
AND(AG3931&gt;0,AH3931=2),
AND(AG3931="NS",AH3931=2),
AND(AG3931="NS",AI3931=0,AH3931&gt;0),
AG3931=AI3931),0,1)))</f>
        <v>0</v>
      </c>
      <c r="AK3931" s="90" t="s">
        <v>2078</v>
      </c>
      <c r="AL3931" s="90">
        <f>SUM(M3931:R3932)</f>
        <v>0</v>
      </c>
      <c r="AM3931" s="90">
        <f>SUM(S3931:X3932)</f>
        <v>0</v>
      </c>
      <c r="AN3931" s="90">
        <f>SUM(Y3931:AD3932)</f>
        <v>0</v>
      </c>
      <c r="AU3931" s="90">
        <f>SUM(AT3930:AU3930)</f>
        <v>0</v>
      </c>
    </row>
    <row r="3932" spans="1:47" ht="15" customHeight="1" x14ac:dyDescent="0.2">
      <c r="C3932" s="1069"/>
      <c r="D3932" s="64">
        <v>1.2</v>
      </c>
      <c r="E3932" s="1072" t="s">
        <v>877</v>
      </c>
      <c r="F3932" s="1072"/>
      <c r="G3932" s="1072"/>
      <c r="H3932" s="1072"/>
      <c r="I3932" s="1072"/>
      <c r="J3932" s="1072"/>
      <c r="K3932" s="1072"/>
      <c r="L3932" s="1073"/>
      <c r="M3932" s="733"/>
      <c r="N3932" s="487"/>
      <c r="O3932" s="487"/>
      <c r="P3932" s="487"/>
      <c r="Q3932" s="487"/>
      <c r="R3932" s="487"/>
      <c r="S3932" s="487"/>
      <c r="T3932" s="487"/>
      <c r="U3932" s="487"/>
      <c r="V3932" s="487"/>
      <c r="W3932" s="487"/>
      <c r="X3932" s="487"/>
      <c r="Y3932" s="487"/>
      <c r="Z3932" s="487"/>
      <c r="AA3932" s="487"/>
      <c r="AB3932" s="487"/>
      <c r="AC3932" s="487"/>
      <c r="AD3932" s="487"/>
      <c r="AE3932" s="109"/>
      <c r="AG3932" s="94">
        <f t="shared" si="6545"/>
        <v>0</v>
      </c>
      <c r="AH3932" s="130">
        <f t="shared" si="6546"/>
        <v>0</v>
      </c>
      <c r="AI3932" s="130">
        <f t="shared" si="6547"/>
        <v>0</v>
      </c>
      <c r="AJ3932" s="130">
        <f>IF($AG$3925=$AH$3925,0,
IF(OR(
AND(AG3932=0,AH3932&gt;0),
AND(AG3932="NS",AI3932&gt;0),
AND(AG3932="NS",AI3932=0,AH3932=0)),1,
IF(OR(
AND(AG3932&gt;0,AH3932=2),
AND(AG3932="NS",AH3932=2),
AND(AG3932="NS",AI3932=0,AH3932&gt;0),
AG3932=AI3932),0,1)))</f>
        <v>0</v>
      </c>
      <c r="AK3932" s="90" t="s">
        <v>2077</v>
      </c>
      <c r="AL3932" s="130">
        <f>IF($AG$3925=$AH$3925,0,
IF(OR(
AND(AL3929=0,AL3930&gt;0),
AND(AL3929="NS",AL3931&gt;0),
AND(AL3929="NS",AL3931=0,AL3930=0)),1,
IF(OR(
AND(AL3929&gt;0,AL3930=2),
AND(AL3929="NS",AL3930=2),
AND(AL3929="NS",AL3931=0,AL3930&gt;0),
AL3929=AL3931),0,1)))</f>
        <v>0</v>
      </c>
      <c r="AM3932" s="130">
        <f t="shared" ref="AM3932:AN3932" si="6548">IF($AG$3925=$AH$3925,0,
IF(OR(
AND(AM3929=0,AM3930&gt;0),
AND(AM3929="NS",AM3931&gt;0),
AND(AM3929="NS",AM3931=0,AM3930=0)),1,
IF(OR(
AND(AM3929&gt;0,AM3930=2),
AND(AM3929="NS",AM3930=2),
AND(AM3929="NS",AM3931=0,AM3930&gt;0),
AM3929=AM3931),0,1)))</f>
        <v>0</v>
      </c>
      <c r="AN3932" s="130">
        <f t="shared" si="6548"/>
        <v>0</v>
      </c>
    </row>
    <row r="3933" spans="1:47" ht="15" customHeight="1" x14ac:dyDescent="0.2">
      <c r="C3933" s="22" t="s">
        <v>29</v>
      </c>
      <c r="D3933" s="1074" t="s">
        <v>878</v>
      </c>
      <c r="E3933" s="1074"/>
      <c r="F3933" s="1074"/>
      <c r="G3933" s="1074"/>
      <c r="H3933" s="1074"/>
      <c r="I3933" s="1074"/>
      <c r="J3933" s="1074"/>
      <c r="K3933" s="1074"/>
      <c r="L3933" s="1074"/>
      <c r="M3933" s="487"/>
      <c r="N3933" s="487"/>
      <c r="O3933" s="487"/>
      <c r="P3933" s="487"/>
      <c r="Q3933" s="487"/>
      <c r="R3933" s="487"/>
      <c r="S3933" s="487"/>
      <c r="T3933" s="487"/>
      <c r="U3933" s="487"/>
      <c r="V3933" s="487"/>
      <c r="W3933" s="487"/>
      <c r="X3933" s="487"/>
      <c r="Y3933" s="487"/>
      <c r="Z3933" s="487"/>
      <c r="AA3933" s="487"/>
      <c r="AB3933" s="487"/>
      <c r="AC3933" s="487"/>
      <c r="AD3933" s="487"/>
      <c r="AE3933" s="109"/>
      <c r="AG3933" s="94">
        <f t="shared" si="6545"/>
        <v>0</v>
      </c>
      <c r="AH3933" s="130">
        <f t="shared" si="6546"/>
        <v>0</v>
      </c>
      <c r="AI3933" s="130">
        <f t="shared" si="6547"/>
        <v>0</v>
      </c>
      <c r="AJ3933" s="130">
        <f>IF($AG$3925=$AH$3925,0,
IF(OR(
AND(AG3933=0,AH3933&gt;0),
AND(AG3933="NS",AI3933&gt;0),
AND(AG3933="NS",AI3933=0,AH3933=0)),1,
IF(OR(
AND(AG3933&gt;0,AH3933=2),
AND(AG3933="NS",AH3933=2),
AND(AG3933="NS",AI3933=0,AH3933&gt;0),
AG3933=AI3933),0,1)))</f>
        <v>0</v>
      </c>
      <c r="AN3933" s="90">
        <f>SUM(AL3932:AN3932)</f>
        <v>0</v>
      </c>
    </row>
    <row r="3934" spans="1:47" ht="15" customHeight="1" x14ac:dyDescent="0.2">
      <c r="C3934" s="64" t="s">
        <v>30</v>
      </c>
      <c r="D3934" s="1049" t="s">
        <v>879</v>
      </c>
      <c r="E3934" s="1049"/>
      <c r="F3934" s="1049"/>
      <c r="G3934" s="1049"/>
      <c r="H3934" s="1049"/>
      <c r="I3934" s="1049"/>
      <c r="J3934" s="1049"/>
      <c r="K3934" s="1049"/>
      <c r="L3934" s="1049"/>
      <c r="M3934" s="487"/>
      <c r="N3934" s="487"/>
      <c r="O3934" s="487"/>
      <c r="P3934" s="487"/>
      <c r="Q3934" s="487"/>
      <c r="R3934" s="487"/>
      <c r="S3934" s="487"/>
      <c r="T3934" s="487"/>
      <c r="U3934" s="487"/>
      <c r="V3934" s="487"/>
      <c r="W3934" s="487"/>
      <c r="X3934" s="487"/>
      <c r="Y3934" s="487"/>
      <c r="Z3934" s="487"/>
      <c r="AA3934" s="487"/>
      <c r="AB3934" s="487"/>
      <c r="AC3934" s="487"/>
      <c r="AD3934" s="487"/>
      <c r="AE3934" s="109"/>
      <c r="AG3934" s="94">
        <f t="shared" si="6545"/>
        <v>0</v>
      </c>
      <c r="AH3934" s="130">
        <f t="shared" si="6546"/>
        <v>0</v>
      </c>
      <c r="AI3934" s="130">
        <f t="shared" si="6547"/>
        <v>0</v>
      </c>
      <c r="AJ3934" s="130">
        <f t="shared" ref="AJ3934:AJ3935" si="6549">IF($AG$3925=$AH$3925,0,
IF(OR(
AND(AG3934=0,AH3934&gt;0),
AND(AG3934="NS",AI3934&gt;0),
AND(AG3934="NS",AI3934=0,AH3934=0)),1,
IF(OR(
AND(AG3934&gt;0,AH3934=2),
AND(AG3934="NS",AH3934=2),
AND(AG3934="NS",AI3934=0,AH3934&gt;0),
AG3934=AI3934),0,1)))</f>
        <v>0</v>
      </c>
    </row>
    <row r="3935" spans="1:47" ht="15" customHeight="1" x14ac:dyDescent="0.2">
      <c r="C3935" s="64" t="s">
        <v>31</v>
      </c>
      <c r="D3935" s="1065" t="s">
        <v>1579</v>
      </c>
      <c r="E3935" s="1066"/>
      <c r="F3935" s="1066"/>
      <c r="G3935" s="1066"/>
      <c r="H3935" s="1066"/>
      <c r="I3935" s="1066"/>
      <c r="J3935" s="1066"/>
      <c r="K3935" s="1066"/>
      <c r="L3935" s="1067"/>
      <c r="M3935" s="487"/>
      <c r="N3935" s="487"/>
      <c r="O3935" s="487"/>
      <c r="P3935" s="487"/>
      <c r="Q3935" s="487"/>
      <c r="R3935" s="487"/>
      <c r="S3935" s="487"/>
      <c r="T3935" s="487"/>
      <c r="U3935" s="487"/>
      <c r="V3935" s="487"/>
      <c r="W3935" s="487"/>
      <c r="X3935" s="487"/>
      <c r="Y3935" s="487"/>
      <c r="Z3935" s="487"/>
      <c r="AA3935" s="487"/>
      <c r="AB3935" s="487"/>
      <c r="AC3935" s="487"/>
      <c r="AD3935" s="487"/>
      <c r="AE3935" s="109"/>
      <c r="AG3935" s="94">
        <f t="shared" si="6545"/>
        <v>0</v>
      </c>
      <c r="AH3935" s="130">
        <f t="shared" si="6546"/>
        <v>0</v>
      </c>
      <c r="AI3935" s="130">
        <f t="shared" si="6547"/>
        <v>0</v>
      </c>
      <c r="AJ3935" s="130">
        <f t="shared" si="6549"/>
        <v>0</v>
      </c>
    </row>
    <row r="3936" spans="1:47" ht="15" customHeight="1" x14ac:dyDescent="0.2">
      <c r="C3936" s="26"/>
      <c r="D3936" s="27"/>
      <c r="E3936" s="27"/>
      <c r="F3936" s="27"/>
      <c r="G3936" s="27"/>
      <c r="H3936" s="27"/>
      <c r="I3936" s="186"/>
      <c r="J3936" s="186"/>
      <c r="K3936" s="186"/>
      <c r="L3936" s="183" t="s">
        <v>84</v>
      </c>
      <c r="M3936" s="956">
        <f>IF(AND(SUM(M3930,M3933:R3935)=0,SUM(COUNTIF(M3930,"NS"),COUNTIF(M3933:R3935,"NS")&gt;0)),"NS",SUM(M3930,M3933:R3935))</f>
        <v>0</v>
      </c>
      <c r="N3936" s="1040"/>
      <c r="O3936" s="1040"/>
      <c r="P3936" s="1040"/>
      <c r="Q3936" s="1040"/>
      <c r="R3936" s="957"/>
      <c r="S3936" s="956">
        <f t="shared" ref="S3936" si="6550">IF(AND(SUM(S3930,S3933:X3935)=0,SUM(COUNTIF(S3930,"NS"),COUNTIF(S3933:X3935,"NS")&gt;0)),"NS",SUM(S3930,S3933:X3935))</f>
        <v>0</v>
      </c>
      <c r="T3936" s="1040"/>
      <c r="U3936" s="1040"/>
      <c r="V3936" s="1040"/>
      <c r="W3936" s="1040"/>
      <c r="X3936" s="957"/>
      <c r="Y3936" s="956">
        <f t="shared" ref="Y3936" si="6551">IF(AND(SUM(Y3930,Y3933:AD3935)=0,SUM(COUNTIF(Y3930,"NS"),COUNTIF(Y3933:AD3935,"NS")&gt;0)),"NS",SUM(Y3930,Y3933:AD3935))</f>
        <v>0</v>
      </c>
      <c r="Z3936" s="1040"/>
      <c r="AA3936" s="1040"/>
      <c r="AB3936" s="1040"/>
      <c r="AC3936" s="1040"/>
      <c r="AD3936" s="957"/>
      <c r="AE3936" s="109"/>
      <c r="AJ3936" s="90">
        <f>SUM(AJ3930:AJ3935)</f>
        <v>0</v>
      </c>
    </row>
    <row r="3937" spans="1:41" ht="15" customHeight="1" x14ac:dyDescent="0.2">
      <c r="B3937" s="540" t="str">
        <f>IF(AI3926=0,"","Error: Debe completar toda la información requerida.")</f>
        <v/>
      </c>
      <c r="C3937" s="540"/>
      <c r="D3937" s="540"/>
      <c r="E3937" s="540"/>
      <c r="F3937" s="540"/>
      <c r="G3937" s="540"/>
      <c r="H3937" s="540"/>
      <c r="I3937" s="540"/>
      <c r="J3937" s="540"/>
      <c r="K3937" s="540"/>
      <c r="L3937" s="540"/>
      <c r="M3937" s="540"/>
      <c r="N3937" s="540"/>
      <c r="O3937" s="540"/>
      <c r="P3937" s="540"/>
      <c r="Q3937" s="540"/>
      <c r="R3937" s="540"/>
      <c r="S3937" s="540"/>
      <c r="T3937" s="540"/>
      <c r="U3937" s="540"/>
      <c r="V3937" s="540"/>
      <c r="W3937" s="540"/>
      <c r="X3937" s="540"/>
      <c r="Y3937" s="540"/>
      <c r="Z3937" s="540"/>
      <c r="AA3937" s="540"/>
      <c r="AB3937" s="540"/>
      <c r="AC3937" s="540"/>
      <c r="AD3937" s="540"/>
      <c r="AE3937" s="109"/>
    </row>
    <row r="3938" spans="1:41" ht="15" customHeight="1" x14ac:dyDescent="0.2">
      <c r="B3938" s="535" t="str">
        <f>IF(AND(AJ3936=0,AN3933=0),"",IF(AND(AJ3936&lt;&gt;0,AN3933=0)," Error: Verificar sumas por fila.",IF(AND(AJ3936=0,AN3933&lt;&gt;0),"Error: Verificar sumas por columna.",IF(AND(AJ3936&lt;&gt;0,AN3933&lt;&gt;0),"Error: Verificar sumas por fila y por columna"))))</f>
        <v/>
      </c>
      <c r="C3938" s="535"/>
      <c r="D3938" s="535"/>
      <c r="E3938" s="535"/>
      <c r="F3938" s="535"/>
      <c r="G3938" s="535"/>
      <c r="H3938" s="535"/>
      <c r="I3938" s="535"/>
      <c r="J3938" s="535"/>
      <c r="K3938" s="535"/>
      <c r="L3938" s="535"/>
      <c r="M3938" s="535"/>
      <c r="N3938" s="535"/>
      <c r="O3938" s="535"/>
      <c r="P3938" s="535"/>
      <c r="Q3938" s="535"/>
      <c r="R3938" s="535"/>
      <c r="S3938" s="535"/>
      <c r="T3938" s="535"/>
      <c r="U3938" s="535"/>
      <c r="V3938" s="535"/>
      <c r="W3938" s="535"/>
      <c r="X3938" s="535"/>
      <c r="Y3938" s="535"/>
      <c r="Z3938" s="535"/>
      <c r="AA3938" s="535"/>
      <c r="AB3938" s="535"/>
      <c r="AC3938" s="535"/>
      <c r="AD3938" s="535"/>
      <c r="AE3938" s="109"/>
    </row>
    <row r="3939" spans="1:41" ht="15" customHeight="1" thickBot="1" x14ac:dyDescent="0.25">
      <c r="B3939" s="535" t="str">
        <f>IF(AU3931=0,"","Error: Verificar la consistencia con la pregunta 97.")</f>
        <v/>
      </c>
      <c r="C3939" s="535"/>
      <c r="D3939" s="535"/>
      <c r="E3939" s="535"/>
      <c r="F3939" s="535"/>
      <c r="G3939" s="535"/>
      <c r="H3939" s="535"/>
      <c r="I3939" s="535"/>
      <c r="J3939" s="535"/>
      <c r="K3939" s="535"/>
      <c r="L3939" s="535"/>
      <c r="M3939" s="535"/>
      <c r="N3939" s="535"/>
      <c r="O3939" s="535"/>
      <c r="P3939" s="535"/>
      <c r="Q3939" s="535"/>
      <c r="R3939" s="535"/>
      <c r="S3939" s="535"/>
      <c r="T3939" s="535"/>
      <c r="U3939" s="535"/>
      <c r="V3939" s="535"/>
      <c r="W3939" s="535"/>
      <c r="X3939" s="535"/>
      <c r="Y3939" s="535"/>
      <c r="Z3939" s="535"/>
      <c r="AA3939" s="535"/>
      <c r="AB3939" s="535"/>
      <c r="AC3939" s="535"/>
      <c r="AD3939" s="535"/>
      <c r="AE3939" s="109"/>
    </row>
    <row r="3940" spans="1:41" ht="15" customHeight="1" thickBot="1" x14ac:dyDescent="0.25">
      <c r="B3940" s="792" t="s">
        <v>1189</v>
      </c>
      <c r="C3940" s="793"/>
      <c r="D3940" s="793"/>
      <c r="E3940" s="793"/>
      <c r="F3940" s="793"/>
      <c r="G3940" s="793"/>
      <c r="H3940" s="793"/>
      <c r="I3940" s="793"/>
      <c r="J3940" s="793"/>
      <c r="K3940" s="793"/>
      <c r="L3940" s="793"/>
      <c r="M3940" s="793"/>
      <c r="N3940" s="793"/>
      <c r="O3940" s="793"/>
      <c r="P3940" s="793"/>
      <c r="Q3940" s="793"/>
      <c r="R3940" s="793"/>
      <c r="S3940" s="793"/>
      <c r="T3940" s="793"/>
      <c r="U3940" s="793"/>
      <c r="V3940" s="793"/>
      <c r="W3940" s="793"/>
      <c r="X3940" s="793"/>
      <c r="Y3940" s="793"/>
      <c r="Z3940" s="793"/>
      <c r="AA3940" s="793"/>
      <c r="AB3940" s="793"/>
      <c r="AC3940" s="793"/>
      <c r="AD3940" s="794"/>
      <c r="AE3940" s="109"/>
    </row>
    <row r="3941" spans="1:41" ht="15" customHeight="1" x14ac:dyDescent="0.2">
      <c r="B3941" s="886" t="s">
        <v>1577</v>
      </c>
      <c r="C3941" s="887"/>
      <c r="D3941" s="887"/>
      <c r="E3941" s="887"/>
      <c r="F3941" s="887"/>
      <c r="G3941" s="887"/>
      <c r="H3941" s="887"/>
      <c r="I3941" s="887"/>
      <c r="J3941" s="887"/>
      <c r="K3941" s="887"/>
      <c r="L3941" s="887"/>
      <c r="M3941" s="887"/>
      <c r="N3941" s="887"/>
      <c r="O3941" s="887"/>
      <c r="P3941" s="887"/>
      <c r="Q3941" s="887"/>
      <c r="R3941" s="887"/>
      <c r="S3941" s="887"/>
      <c r="T3941" s="887"/>
      <c r="U3941" s="887"/>
      <c r="V3941" s="887"/>
      <c r="W3941" s="887"/>
      <c r="X3941" s="887"/>
      <c r="Y3941" s="887"/>
      <c r="Z3941" s="887"/>
      <c r="AA3941" s="887"/>
      <c r="AB3941" s="887"/>
      <c r="AC3941" s="887"/>
      <c r="AD3941" s="888"/>
      <c r="AE3941" s="109"/>
    </row>
    <row r="3942" spans="1:41" ht="84" customHeight="1" x14ac:dyDescent="0.2">
      <c r="B3942" s="77"/>
      <c r="C3942" s="648" t="s">
        <v>1580</v>
      </c>
      <c r="D3942" s="648"/>
      <c r="E3942" s="648"/>
      <c r="F3942" s="648"/>
      <c r="G3942" s="648"/>
      <c r="H3942" s="648"/>
      <c r="I3942" s="648"/>
      <c r="J3942" s="648"/>
      <c r="K3942" s="648"/>
      <c r="L3942" s="648"/>
      <c r="M3942" s="648"/>
      <c r="N3942" s="648"/>
      <c r="O3942" s="648"/>
      <c r="P3942" s="648"/>
      <c r="Q3942" s="648"/>
      <c r="R3942" s="648"/>
      <c r="S3942" s="648"/>
      <c r="T3942" s="648"/>
      <c r="U3942" s="648"/>
      <c r="V3942" s="648"/>
      <c r="W3942" s="648"/>
      <c r="X3942" s="648"/>
      <c r="Y3942" s="648"/>
      <c r="Z3942" s="648"/>
      <c r="AA3942" s="648"/>
      <c r="AB3942" s="648"/>
      <c r="AC3942" s="648"/>
      <c r="AD3942" s="972"/>
      <c r="AE3942" s="109"/>
    </row>
    <row r="3943" spans="1:41" ht="36" customHeight="1" x14ac:dyDescent="0.2">
      <c r="B3943" s="118"/>
      <c r="C3943" s="775" t="s">
        <v>1581</v>
      </c>
      <c r="D3943" s="776"/>
      <c r="E3943" s="776"/>
      <c r="F3943" s="776"/>
      <c r="G3943" s="776"/>
      <c r="H3943" s="776"/>
      <c r="I3943" s="776"/>
      <c r="J3943" s="776"/>
      <c r="K3943" s="776"/>
      <c r="L3943" s="776"/>
      <c r="M3943" s="776"/>
      <c r="N3943" s="776"/>
      <c r="O3943" s="776"/>
      <c r="P3943" s="776"/>
      <c r="Q3943" s="776"/>
      <c r="R3943" s="776"/>
      <c r="S3943" s="776"/>
      <c r="T3943" s="776"/>
      <c r="U3943" s="776"/>
      <c r="V3943" s="776"/>
      <c r="W3943" s="776"/>
      <c r="X3943" s="776"/>
      <c r="Y3943" s="776"/>
      <c r="Z3943" s="776"/>
      <c r="AA3943" s="776"/>
      <c r="AB3943" s="776"/>
      <c r="AC3943" s="776"/>
      <c r="AD3943" s="777"/>
      <c r="AE3943" s="109"/>
    </row>
    <row r="3944" spans="1:41" ht="15" customHeight="1" x14ac:dyDescent="0.2">
      <c r="AE3944" s="109"/>
    </row>
    <row r="3945" spans="1:41" ht="24" customHeight="1" x14ac:dyDescent="0.2">
      <c r="A3945" s="36" t="s">
        <v>835</v>
      </c>
      <c r="B3945" s="636" t="s">
        <v>1533</v>
      </c>
      <c r="C3945" s="636"/>
      <c r="D3945" s="636"/>
      <c r="E3945" s="636"/>
      <c r="F3945" s="636"/>
      <c r="G3945" s="636"/>
      <c r="H3945" s="636"/>
      <c r="I3945" s="636"/>
      <c r="J3945" s="636"/>
      <c r="K3945" s="636"/>
      <c r="L3945" s="636"/>
      <c r="M3945" s="636"/>
      <c r="N3945" s="636"/>
      <c r="O3945" s="636"/>
      <c r="P3945" s="636"/>
      <c r="Q3945" s="636"/>
      <c r="R3945" s="636"/>
      <c r="S3945" s="636"/>
      <c r="T3945" s="636"/>
      <c r="U3945" s="636"/>
      <c r="V3945" s="636"/>
      <c r="W3945" s="636"/>
      <c r="X3945" s="636"/>
      <c r="Y3945" s="636"/>
      <c r="Z3945" s="636"/>
      <c r="AA3945" s="636"/>
      <c r="AB3945" s="636"/>
      <c r="AC3945" s="636"/>
      <c r="AD3945" s="636"/>
      <c r="AE3945" s="109"/>
      <c r="AG3945" s="74" t="s">
        <v>2032</v>
      </c>
      <c r="AH3945" s="74" t="s">
        <v>2072</v>
      </c>
      <c r="AI3945" s="74" t="s">
        <v>2073</v>
      </c>
    </row>
    <row r="3946" spans="1:41" ht="24" customHeight="1" x14ac:dyDescent="0.2">
      <c r="C3946" s="674" t="s">
        <v>1345</v>
      </c>
      <c r="D3946" s="674"/>
      <c r="E3946" s="674"/>
      <c r="F3946" s="674"/>
      <c r="G3946" s="674"/>
      <c r="H3946" s="674"/>
      <c r="I3946" s="674"/>
      <c r="J3946" s="674"/>
      <c r="K3946" s="674"/>
      <c r="L3946" s="674"/>
      <c r="M3946" s="674"/>
      <c r="N3946" s="674"/>
      <c r="O3946" s="674"/>
      <c r="P3946" s="674"/>
      <c r="Q3946" s="674"/>
      <c r="R3946" s="674"/>
      <c r="S3946" s="674"/>
      <c r="T3946" s="674"/>
      <c r="U3946" s="674"/>
      <c r="V3946" s="674"/>
      <c r="W3946" s="674"/>
      <c r="X3946" s="674"/>
      <c r="Y3946" s="674"/>
      <c r="Z3946" s="674"/>
      <c r="AA3946" s="674"/>
      <c r="AB3946" s="674"/>
      <c r="AC3946" s="674"/>
      <c r="AD3946" s="674"/>
      <c r="AE3946" s="109"/>
      <c r="AG3946" s="74">
        <f>COUNTBLANK(M3950:AD3956)</f>
        <v>126</v>
      </c>
      <c r="AH3946" s="74">
        <v>126</v>
      </c>
      <c r="AI3946" s="74">
        <v>105</v>
      </c>
    </row>
    <row r="3947" spans="1:41" ht="15" customHeight="1" x14ac:dyDescent="0.2">
      <c r="AE3947" s="109"/>
      <c r="AG3947" s="90" t="s">
        <v>2076</v>
      </c>
      <c r="AI3947" s="90">
        <f>IF(OR(AG3946=AH3946,AG3946=AI3946),0,1)</f>
        <v>0</v>
      </c>
    </row>
    <row r="3948" spans="1:41" ht="24" customHeight="1" x14ac:dyDescent="0.2">
      <c r="C3948" s="1034" t="s">
        <v>874</v>
      </c>
      <c r="D3948" s="1034"/>
      <c r="E3948" s="1034"/>
      <c r="F3948" s="1034"/>
      <c r="G3948" s="1034"/>
      <c r="H3948" s="1034"/>
      <c r="I3948" s="1034"/>
      <c r="J3948" s="1034"/>
      <c r="K3948" s="1034"/>
      <c r="L3948" s="1034"/>
      <c r="M3948" s="1034" t="s">
        <v>1243</v>
      </c>
      <c r="N3948" s="1034"/>
      <c r="O3948" s="1034"/>
      <c r="P3948" s="1034"/>
      <c r="Q3948" s="1034"/>
      <c r="R3948" s="1034"/>
      <c r="S3948" s="1034"/>
      <c r="T3948" s="1034"/>
      <c r="U3948" s="1034"/>
      <c r="V3948" s="1034"/>
      <c r="W3948" s="1034"/>
      <c r="X3948" s="1034"/>
      <c r="Y3948" s="1034"/>
      <c r="Z3948" s="1034"/>
      <c r="AA3948" s="1034"/>
      <c r="AB3948" s="1034"/>
      <c r="AC3948" s="1034"/>
      <c r="AD3948" s="1034"/>
      <c r="AE3948" s="109"/>
    </row>
    <row r="3949" spans="1:41" ht="15" customHeight="1" x14ac:dyDescent="0.2">
      <c r="C3949" s="1034"/>
      <c r="D3949" s="1034"/>
      <c r="E3949" s="1034"/>
      <c r="F3949" s="1034"/>
      <c r="G3949" s="1034"/>
      <c r="H3949" s="1034"/>
      <c r="I3949" s="1034"/>
      <c r="J3949" s="1034"/>
      <c r="K3949" s="1034"/>
      <c r="L3949" s="1034"/>
      <c r="M3949" s="1034" t="s">
        <v>80</v>
      </c>
      <c r="N3949" s="1034"/>
      <c r="O3949" s="1034"/>
      <c r="P3949" s="1034"/>
      <c r="Q3949" s="1034"/>
      <c r="R3949" s="1034"/>
      <c r="S3949" s="1035" t="s">
        <v>81</v>
      </c>
      <c r="T3949" s="1035"/>
      <c r="U3949" s="1035"/>
      <c r="V3949" s="1035"/>
      <c r="W3949" s="1035"/>
      <c r="X3949" s="1035"/>
      <c r="Y3949" s="1035" t="s">
        <v>82</v>
      </c>
      <c r="Z3949" s="1035"/>
      <c r="AA3949" s="1035"/>
      <c r="AB3949" s="1035"/>
      <c r="AC3949" s="1035"/>
      <c r="AD3949" s="1035"/>
      <c r="AE3949" s="109"/>
      <c r="AG3949" s="95" t="s">
        <v>80</v>
      </c>
      <c r="AH3949" s="95" t="s">
        <v>2029</v>
      </c>
      <c r="AI3949" s="95" t="s">
        <v>2078</v>
      </c>
      <c r="AJ3949" s="96" t="s">
        <v>2077</v>
      </c>
      <c r="AK3949" s="90" t="s">
        <v>80</v>
      </c>
      <c r="AL3949" s="90">
        <f>M3950</f>
        <v>0</v>
      </c>
      <c r="AM3949" s="90">
        <f>S3950</f>
        <v>0</v>
      </c>
      <c r="AN3949" s="90">
        <f>Y3950</f>
        <v>0</v>
      </c>
    </row>
    <row r="3950" spans="1:41" ht="15" customHeight="1" x14ac:dyDescent="0.2">
      <c r="C3950" s="25" t="s">
        <v>28</v>
      </c>
      <c r="D3950" s="1075" t="s">
        <v>875</v>
      </c>
      <c r="E3950" s="1075"/>
      <c r="F3950" s="1075"/>
      <c r="G3950" s="1075"/>
      <c r="H3950" s="1075"/>
      <c r="I3950" s="1075"/>
      <c r="J3950" s="1075"/>
      <c r="K3950" s="1075"/>
      <c r="L3950" s="1075"/>
      <c r="M3950" s="487"/>
      <c r="N3950" s="487"/>
      <c r="O3950" s="487"/>
      <c r="P3950" s="487"/>
      <c r="Q3950" s="487"/>
      <c r="R3950" s="487"/>
      <c r="S3950" s="487"/>
      <c r="T3950" s="487"/>
      <c r="U3950" s="487"/>
      <c r="V3950" s="487"/>
      <c r="W3950" s="487"/>
      <c r="X3950" s="487"/>
      <c r="Y3950" s="487"/>
      <c r="Z3950" s="487"/>
      <c r="AA3950" s="487"/>
      <c r="AB3950" s="487"/>
      <c r="AC3950" s="487"/>
      <c r="AD3950" s="487"/>
      <c r="AE3950" s="109"/>
      <c r="AG3950" s="94">
        <f>M3950</f>
        <v>0</v>
      </c>
      <c r="AH3950" s="130">
        <f>COUNTIF(S3950:AD3950,"NS")</f>
        <v>0</v>
      </c>
      <c r="AI3950" s="130">
        <f>SUM(S3950:AD3950)</f>
        <v>0</v>
      </c>
      <c r="AJ3950" s="130">
        <f>IF($AG$3946=$AH$3946,0,
IF(OR(
AND(AG3950=0,AH3950&gt;0),
AND(AG3950="NS",AI3950&gt;0),
AND(AG3950="NS",AI3950=0,AH3950=0)),1,
IF(OR(
AND(AG3950&gt;0,AH3950=2),
AND(AG3950="NS",AH3950=2),
AND(AG3950="NS",AI3950=0,AH3950&gt;0),
AG3950=AI3950),0,1)))</f>
        <v>0</v>
      </c>
      <c r="AK3950" s="90" t="s">
        <v>2029</v>
      </c>
      <c r="AL3950" s="90">
        <f>COUNTIF(M3951:R3952,"NS")</f>
        <v>0</v>
      </c>
      <c r="AM3950" s="90">
        <f>COUNTIF(S3951:X3952,"NS")</f>
        <v>0</v>
      </c>
      <c r="AN3950" s="90">
        <f>COUNTIF(Y3951:AD3952,"NS")</f>
        <v>0</v>
      </c>
    </row>
    <row r="3951" spans="1:41" ht="15" customHeight="1" x14ac:dyDescent="0.2">
      <c r="C3951" s="1068"/>
      <c r="D3951" s="64">
        <v>1.1000000000000001</v>
      </c>
      <c r="E3951" s="1070" t="s">
        <v>876</v>
      </c>
      <c r="F3951" s="1070"/>
      <c r="G3951" s="1070"/>
      <c r="H3951" s="1070"/>
      <c r="I3951" s="1070"/>
      <c r="J3951" s="1070"/>
      <c r="K3951" s="1070"/>
      <c r="L3951" s="1071"/>
      <c r="M3951" s="733"/>
      <c r="N3951" s="487"/>
      <c r="O3951" s="487"/>
      <c r="P3951" s="487"/>
      <c r="Q3951" s="487"/>
      <c r="R3951" s="487"/>
      <c r="S3951" s="487"/>
      <c r="T3951" s="487"/>
      <c r="U3951" s="487"/>
      <c r="V3951" s="487"/>
      <c r="W3951" s="487"/>
      <c r="X3951" s="487"/>
      <c r="Y3951" s="487"/>
      <c r="Z3951" s="487"/>
      <c r="AA3951" s="487"/>
      <c r="AB3951" s="487"/>
      <c r="AC3951" s="487"/>
      <c r="AD3951" s="487"/>
      <c r="AE3951" s="109"/>
      <c r="AG3951" s="94">
        <f t="shared" ref="AG3951:AG3955" si="6552">M3951</f>
        <v>0</v>
      </c>
      <c r="AH3951" s="130">
        <f t="shared" ref="AH3951:AH3955" si="6553">COUNTIF(S3951:AD3951,"NS")</f>
        <v>0</v>
      </c>
      <c r="AI3951" s="130">
        <f t="shared" ref="AI3951:AI3955" si="6554">SUM(S3951:AD3951)</f>
        <v>0</v>
      </c>
      <c r="AJ3951" s="130">
        <f t="shared" ref="AJ3951:AJ3955" si="6555">IF($AG$3946=$AH$3946,0,
IF(OR(
AND(AG3951=0,AH3951&gt;0),
AND(AG3951="NS",AI3951&gt;0),
AND(AG3951="NS",AI3951=0,AH3951=0)),1,
IF(OR(
AND(AG3951&gt;0,AH3951=2),
AND(AG3951="NS",AH3951=2),
AND(AG3951="NS",AI3951=0,AH3951&gt;0),
AG3951=AI3951),0,1)))</f>
        <v>0</v>
      </c>
      <c r="AK3951" s="90" t="s">
        <v>2078</v>
      </c>
      <c r="AL3951" s="90">
        <f>SUM(M3951:R3952)</f>
        <v>0</v>
      </c>
      <c r="AM3951" s="90">
        <f>SUM(S3951:X3952)</f>
        <v>0</v>
      </c>
      <c r="AN3951" s="90">
        <f>SUM(Y3951:AD3952)</f>
        <v>0</v>
      </c>
    </row>
    <row r="3952" spans="1:41" ht="15" customHeight="1" x14ac:dyDescent="0.2">
      <c r="C3952" s="1069"/>
      <c r="D3952" s="64">
        <v>1.2</v>
      </c>
      <c r="E3952" s="1072" t="s">
        <v>877</v>
      </c>
      <c r="F3952" s="1072"/>
      <c r="G3952" s="1072"/>
      <c r="H3952" s="1072"/>
      <c r="I3952" s="1072"/>
      <c r="J3952" s="1072"/>
      <c r="K3952" s="1072"/>
      <c r="L3952" s="1073"/>
      <c r="M3952" s="733"/>
      <c r="N3952" s="487"/>
      <c r="O3952" s="487"/>
      <c r="P3952" s="487"/>
      <c r="Q3952" s="487"/>
      <c r="R3952" s="487"/>
      <c r="S3952" s="487"/>
      <c r="T3952" s="487"/>
      <c r="U3952" s="487"/>
      <c r="V3952" s="487"/>
      <c r="W3952" s="487"/>
      <c r="X3952" s="487"/>
      <c r="Y3952" s="487"/>
      <c r="Z3952" s="487"/>
      <c r="AA3952" s="487"/>
      <c r="AB3952" s="487"/>
      <c r="AC3952" s="487"/>
      <c r="AD3952" s="487"/>
      <c r="AE3952" s="109"/>
      <c r="AG3952" s="94">
        <f t="shared" si="6552"/>
        <v>0</v>
      </c>
      <c r="AH3952" s="130">
        <f t="shared" si="6553"/>
        <v>0</v>
      </c>
      <c r="AI3952" s="130">
        <f t="shared" si="6554"/>
        <v>0</v>
      </c>
      <c r="AJ3952" s="130">
        <f t="shared" si="6555"/>
        <v>0</v>
      </c>
      <c r="AK3952" s="90" t="s">
        <v>2077</v>
      </c>
      <c r="AL3952" s="130">
        <f>IF($AG$3946=$AH$3946,0,
IF(OR(
AND(AL3949=0,AL3950&gt;0),
AND(AL3949="NS",AL3951&gt;0),
AND(AL3949="NS",AL3951=0,AL3950=0)),1,
IF(OR(
AND(AL3949&gt;0,AL3950=2),
AND(AL3949="NS",AL3950=2),
AND(AL3949="NS",AL3951=0,AL3950&gt;0),
AL3949=AL3951),0,1)))</f>
        <v>0</v>
      </c>
      <c r="AM3952" s="130">
        <f t="shared" ref="AM3952:AN3952" si="6556">IF($AG$3946=$AH$3946,0,
IF(OR(
AND(AM3949=0,AM3950&gt;0),
AND(AM3949="NS",AM3951&gt;0),
AND(AM3949="NS",AM3951=0,AM3950=0)),1,
IF(OR(
AND(AM3949&gt;0,AM3950=2),
AND(AM3949="NS",AM3950=2),
AND(AM3949="NS",AM3951=0,AM3950&gt;0),
AM3949=AM3951),0,1)))</f>
        <v>0</v>
      </c>
      <c r="AN3952" s="130">
        <f t="shared" si="6556"/>
        <v>0</v>
      </c>
      <c r="AO3952" s="90">
        <f>SUM(AL3952:AN3952)</f>
        <v>0</v>
      </c>
    </row>
    <row r="3953" spans="1:39" ht="15" customHeight="1" x14ac:dyDescent="0.2">
      <c r="C3953" s="22" t="s">
        <v>29</v>
      </c>
      <c r="D3953" s="1074" t="s">
        <v>878</v>
      </c>
      <c r="E3953" s="1074"/>
      <c r="F3953" s="1074"/>
      <c r="G3953" s="1074"/>
      <c r="H3953" s="1074"/>
      <c r="I3953" s="1074"/>
      <c r="J3953" s="1074"/>
      <c r="K3953" s="1074"/>
      <c r="L3953" s="1074"/>
      <c r="M3953" s="487"/>
      <c r="N3953" s="487"/>
      <c r="O3953" s="487"/>
      <c r="P3953" s="487"/>
      <c r="Q3953" s="487"/>
      <c r="R3953" s="487"/>
      <c r="S3953" s="487"/>
      <c r="T3953" s="487"/>
      <c r="U3953" s="487"/>
      <c r="V3953" s="487"/>
      <c r="W3953" s="487"/>
      <c r="X3953" s="487"/>
      <c r="Y3953" s="487"/>
      <c r="Z3953" s="487"/>
      <c r="AA3953" s="487"/>
      <c r="AB3953" s="487"/>
      <c r="AC3953" s="487"/>
      <c r="AD3953" s="487"/>
      <c r="AE3953" s="109"/>
      <c r="AG3953" s="94">
        <f t="shared" si="6552"/>
        <v>0</v>
      </c>
      <c r="AH3953" s="130">
        <f t="shared" si="6553"/>
        <v>0</v>
      </c>
      <c r="AI3953" s="130">
        <f t="shared" si="6554"/>
        <v>0</v>
      </c>
      <c r="AJ3953" s="130">
        <f t="shared" si="6555"/>
        <v>0</v>
      </c>
    </row>
    <row r="3954" spans="1:39" ht="15" customHeight="1" x14ac:dyDescent="0.2">
      <c r="C3954" s="64" t="s">
        <v>30</v>
      </c>
      <c r="D3954" s="1049" t="s">
        <v>879</v>
      </c>
      <c r="E3954" s="1049"/>
      <c r="F3954" s="1049"/>
      <c r="G3954" s="1049"/>
      <c r="H3954" s="1049"/>
      <c r="I3954" s="1049"/>
      <c r="J3954" s="1049"/>
      <c r="K3954" s="1049"/>
      <c r="L3954" s="1049"/>
      <c r="M3954" s="487"/>
      <c r="N3954" s="487"/>
      <c r="O3954" s="487"/>
      <c r="P3954" s="487"/>
      <c r="Q3954" s="487"/>
      <c r="R3954" s="487"/>
      <c r="S3954" s="487"/>
      <c r="T3954" s="487"/>
      <c r="U3954" s="487"/>
      <c r="V3954" s="487"/>
      <c r="W3954" s="487"/>
      <c r="X3954" s="487"/>
      <c r="Y3954" s="487"/>
      <c r="Z3954" s="487"/>
      <c r="AA3954" s="487"/>
      <c r="AB3954" s="487"/>
      <c r="AC3954" s="487"/>
      <c r="AD3954" s="487"/>
      <c r="AE3954" s="109"/>
      <c r="AG3954" s="94">
        <f t="shared" si="6552"/>
        <v>0</v>
      </c>
      <c r="AH3954" s="130">
        <f t="shared" si="6553"/>
        <v>0</v>
      </c>
      <c r="AI3954" s="130">
        <f t="shared" si="6554"/>
        <v>0</v>
      </c>
      <c r="AJ3954" s="130">
        <f t="shared" si="6555"/>
        <v>0</v>
      </c>
    </row>
    <row r="3955" spans="1:39" ht="15" customHeight="1" x14ac:dyDescent="0.2">
      <c r="C3955" s="64" t="s">
        <v>31</v>
      </c>
      <c r="D3955" s="1065" t="s">
        <v>1579</v>
      </c>
      <c r="E3955" s="1066"/>
      <c r="F3955" s="1066"/>
      <c r="G3955" s="1066"/>
      <c r="H3955" s="1066"/>
      <c r="I3955" s="1066"/>
      <c r="J3955" s="1066"/>
      <c r="K3955" s="1066"/>
      <c r="L3955" s="1067"/>
      <c r="M3955" s="732"/>
      <c r="N3955" s="951"/>
      <c r="O3955" s="951"/>
      <c r="P3955" s="951"/>
      <c r="Q3955" s="951"/>
      <c r="R3955" s="733"/>
      <c r="S3955" s="732"/>
      <c r="T3955" s="951"/>
      <c r="U3955" s="951"/>
      <c r="V3955" s="951"/>
      <c r="W3955" s="951"/>
      <c r="X3955" s="733"/>
      <c r="Y3955" s="732"/>
      <c r="Z3955" s="951"/>
      <c r="AA3955" s="951"/>
      <c r="AB3955" s="951"/>
      <c r="AC3955" s="951"/>
      <c r="AD3955" s="733"/>
      <c r="AE3955" s="109"/>
      <c r="AG3955" s="94">
        <f t="shared" si="6552"/>
        <v>0</v>
      </c>
      <c r="AH3955" s="130">
        <f t="shared" si="6553"/>
        <v>0</v>
      </c>
      <c r="AI3955" s="130">
        <f t="shared" si="6554"/>
        <v>0</v>
      </c>
      <c r="AJ3955" s="130">
        <f t="shared" si="6555"/>
        <v>0</v>
      </c>
    </row>
    <row r="3956" spans="1:39" ht="15" customHeight="1" x14ac:dyDescent="0.2">
      <c r="C3956" s="64" t="s">
        <v>32</v>
      </c>
      <c r="D3956" s="1065" t="s">
        <v>881</v>
      </c>
      <c r="E3956" s="1066"/>
      <c r="F3956" s="1066"/>
      <c r="G3956" s="1066"/>
      <c r="H3956" s="1066"/>
      <c r="I3956" s="1066"/>
      <c r="J3956" s="1066"/>
      <c r="K3956" s="1066"/>
      <c r="L3956" s="1067"/>
      <c r="M3956" s="487"/>
      <c r="N3956" s="487"/>
      <c r="O3956" s="487"/>
      <c r="P3956" s="487"/>
      <c r="Q3956" s="487"/>
      <c r="R3956" s="487"/>
      <c r="S3956" s="487"/>
      <c r="T3956" s="487"/>
      <c r="U3956" s="487"/>
      <c r="V3956" s="487"/>
      <c r="W3956" s="487"/>
      <c r="X3956" s="487"/>
      <c r="Y3956" s="487"/>
      <c r="Z3956" s="487"/>
      <c r="AA3956" s="487"/>
      <c r="AB3956" s="487"/>
      <c r="AC3956" s="487"/>
      <c r="AD3956" s="487"/>
      <c r="AE3956" s="109"/>
      <c r="AJ3956" s="90">
        <f>SUM(AJ3950:AJ3955)</f>
        <v>0</v>
      </c>
    </row>
    <row r="3957" spans="1:39" ht="15" customHeight="1" x14ac:dyDescent="0.2">
      <c r="C3957" s="26"/>
      <c r="D3957" s="27"/>
      <c r="E3957" s="27"/>
      <c r="F3957" s="27"/>
      <c r="G3957" s="27"/>
      <c r="H3957" s="27"/>
      <c r="I3957" s="186"/>
      <c r="J3957" s="186"/>
      <c r="K3957" s="186"/>
      <c r="L3957" s="183" t="s">
        <v>84</v>
      </c>
      <c r="M3957" s="956">
        <f>IF(AND(SUM(M3950,M3953:R3956)=0,SUM(COUNTIF(M3950,"NS"),COUNTIF(M3953:R3956,"NS")&gt;0)),"NS",SUM(M3950,M3953:R3956))</f>
        <v>0</v>
      </c>
      <c r="N3957" s="1040"/>
      <c r="O3957" s="1040"/>
      <c r="P3957" s="1040"/>
      <c r="Q3957" s="1040"/>
      <c r="R3957" s="957"/>
      <c r="S3957" s="956">
        <f t="shared" ref="S3957" si="6557">IF(AND(SUM(S3950,S3953:X3956)=0,SUM(COUNTIF(S3950,"NS"),COUNTIF(S3953:X3956,"NS")&gt;0)),"NS",SUM(S3950,S3953:X3956))</f>
        <v>0</v>
      </c>
      <c r="T3957" s="1040"/>
      <c r="U3957" s="1040"/>
      <c r="V3957" s="1040"/>
      <c r="W3957" s="1040"/>
      <c r="X3957" s="957"/>
      <c r="Y3957" s="956">
        <f t="shared" ref="Y3957" si="6558">IF(AND(SUM(Y3950,Y3953:AD3956)=0,SUM(COUNTIF(Y3950,"NS"),COUNTIF(Y3953:AD3956,"NS")&gt;0)),"NS",SUM(Y3950,Y3953:AD3956))</f>
        <v>0</v>
      </c>
      <c r="Z3957" s="1040"/>
      <c r="AA3957" s="1040"/>
      <c r="AB3957" s="1040"/>
      <c r="AC3957" s="1040"/>
      <c r="AD3957" s="957"/>
      <c r="AE3957" s="109"/>
    </row>
    <row r="3958" spans="1:39" ht="15" customHeight="1" x14ac:dyDescent="0.2">
      <c r="B3958" s="540" t="str">
        <f>IF(AI3947=0,"","Error: Debe completar toda la información requerida.")</f>
        <v/>
      </c>
      <c r="C3958" s="540"/>
      <c r="D3958" s="540"/>
      <c r="E3958" s="540"/>
      <c r="F3958" s="540"/>
      <c r="G3958" s="540"/>
      <c r="H3958" s="540"/>
      <c r="I3958" s="540"/>
      <c r="J3958" s="540"/>
      <c r="K3958" s="540"/>
      <c r="L3958" s="540"/>
      <c r="M3958" s="540"/>
      <c r="N3958" s="540"/>
      <c r="O3958" s="540"/>
      <c r="P3958" s="540"/>
      <c r="Q3958" s="540"/>
      <c r="R3958" s="540"/>
      <c r="S3958" s="540"/>
      <c r="T3958" s="540"/>
      <c r="U3958" s="540"/>
      <c r="V3958" s="540"/>
      <c r="W3958" s="540"/>
      <c r="X3958" s="540"/>
      <c r="Y3958" s="540"/>
      <c r="Z3958" s="540"/>
      <c r="AA3958" s="540"/>
      <c r="AB3958" s="540"/>
      <c r="AC3958" s="540"/>
      <c r="AD3958" s="540"/>
      <c r="AE3958" s="109"/>
    </row>
    <row r="3959" spans="1:39" ht="15" customHeight="1" x14ac:dyDescent="0.2">
      <c r="B3959" s="535" t="str">
        <f>IF(AND(AJ3956=0,AO3952=0),"",IF(AND(AJ3956&lt;&gt;0,AO3952=0)," Error: Verificar sumas por fila.",IF(AND(AJ3956=0,AO3952&lt;&gt;0),"Error: Verificar sumas por columna.",IF(AND(AJ3956&lt;&gt;0,AO3952&lt;&gt;0),"Error: Verificar sumas por fila y por columna"))))</f>
        <v/>
      </c>
      <c r="C3959" s="535"/>
      <c r="D3959" s="535"/>
      <c r="E3959" s="535"/>
      <c r="F3959" s="535"/>
      <c r="G3959" s="535"/>
      <c r="H3959" s="535"/>
      <c r="I3959" s="535"/>
      <c r="J3959" s="535"/>
      <c r="K3959" s="535"/>
      <c r="L3959" s="535"/>
      <c r="M3959" s="535"/>
      <c r="N3959" s="535"/>
      <c r="O3959" s="535"/>
      <c r="P3959" s="535"/>
      <c r="Q3959" s="535"/>
      <c r="R3959" s="535"/>
      <c r="S3959" s="535"/>
      <c r="T3959" s="535"/>
      <c r="U3959" s="535"/>
      <c r="V3959" s="535"/>
      <c r="W3959" s="535"/>
      <c r="X3959" s="535"/>
      <c r="Y3959" s="535"/>
      <c r="Z3959" s="535"/>
      <c r="AA3959" s="535"/>
      <c r="AB3959" s="535"/>
      <c r="AC3959" s="535"/>
      <c r="AD3959" s="535"/>
      <c r="AE3959" s="109"/>
    </row>
    <row r="3960" spans="1:39" ht="15" customHeight="1" thickBot="1" x14ac:dyDescent="0.25">
      <c r="B3960" s="535"/>
      <c r="C3960" s="535"/>
      <c r="D3960" s="535"/>
      <c r="E3960" s="535"/>
      <c r="F3960" s="535"/>
      <c r="G3960" s="535"/>
      <c r="H3960" s="535"/>
      <c r="I3960" s="535"/>
      <c r="J3960" s="535"/>
      <c r="K3960" s="535"/>
      <c r="L3960" s="535"/>
      <c r="M3960" s="535"/>
      <c r="N3960" s="535"/>
      <c r="O3960" s="535"/>
      <c r="P3960" s="535"/>
      <c r="Q3960" s="535"/>
      <c r="R3960" s="535"/>
      <c r="S3960" s="535"/>
      <c r="T3960" s="535"/>
      <c r="U3960" s="535"/>
      <c r="V3960" s="535"/>
      <c r="W3960" s="535"/>
      <c r="X3960" s="535"/>
      <c r="Y3960" s="535"/>
      <c r="Z3960" s="535"/>
      <c r="AA3960" s="535"/>
      <c r="AB3960" s="535"/>
      <c r="AC3960" s="535"/>
      <c r="AD3960" s="535"/>
      <c r="AE3960" s="109"/>
    </row>
    <row r="3961" spans="1:39" ht="15" customHeight="1" thickBot="1" x14ac:dyDescent="0.25">
      <c r="B3961" s="792" t="s">
        <v>1190</v>
      </c>
      <c r="C3961" s="793"/>
      <c r="D3961" s="793"/>
      <c r="E3961" s="793"/>
      <c r="F3961" s="793"/>
      <c r="G3961" s="793"/>
      <c r="H3961" s="793"/>
      <c r="I3961" s="793"/>
      <c r="J3961" s="793"/>
      <c r="K3961" s="793"/>
      <c r="L3961" s="793"/>
      <c r="M3961" s="793"/>
      <c r="N3961" s="793"/>
      <c r="O3961" s="793"/>
      <c r="P3961" s="793"/>
      <c r="Q3961" s="793"/>
      <c r="R3961" s="793"/>
      <c r="S3961" s="793"/>
      <c r="T3961" s="793"/>
      <c r="U3961" s="793"/>
      <c r="V3961" s="793"/>
      <c r="W3961" s="793"/>
      <c r="X3961" s="793"/>
      <c r="Y3961" s="793"/>
      <c r="Z3961" s="793"/>
      <c r="AA3961" s="793"/>
      <c r="AB3961" s="793"/>
      <c r="AC3961" s="793"/>
      <c r="AD3961" s="794"/>
      <c r="AE3961" s="109"/>
    </row>
    <row r="3962" spans="1:39" ht="15" customHeight="1" x14ac:dyDescent="0.2">
      <c r="AE3962" s="109"/>
    </row>
    <row r="3963" spans="1:39" ht="24" customHeight="1" x14ac:dyDescent="0.2">
      <c r="A3963" s="36" t="s">
        <v>836</v>
      </c>
      <c r="B3963" s="636" t="s">
        <v>1534</v>
      </c>
      <c r="C3963" s="636"/>
      <c r="D3963" s="636"/>
      <c r="E3963" s="636"/>
      <c r="F3963" s="636"/>
      <c r="G3963" s="636"/>
      <c r="H3963" s="636"/>
      <c r="I3963" s="636"/>
      <c r="J3963" s="636"/>
      <c r="K3963" s="636"/>
      <c r="L3963" s="636"/>
      <c r="M3963" s="636"/>
      <c r="N3963" s="636"/>
      <c r="O3963" s="636"/>
      <c r="P3963" s="636"/>
      <c r="Q3963" s="636"/>
      <c r="R3963" s="636"/>
      <c r="S3963" s="636"/>
      <c r="T3963" s="636"/>
      <c r="U3963" s="636"/>
      <c r="V3963" s="636"/>
      <c r="W3963" s="636"/>
      <c r="X3963" s="636"/>
      <c r="Y3963" s="636"/>
      <c r="Z3963" s="636"/>
      <c r="AA3963" s="636"/>
      <c r="AB3963" s="636"/>
      <c r="AC3963" s="636"/>
      <c r="AD3963" s="636"/>
      <c r="AE3963" s="109"/>
      <c r="AG3963" s="90" t="s">
        <v>2032</v>
      </c>
      <c r="AH3963" s="90" t="s">
        <v>2072</v>
      </c>
      <c r="AI3963" s="90" t="s">
        <v>2073</v>
      </c>
      <c r="AJ3963" s="90" t="s">
        <v>2066</v>
      </c>
      <c r="AK3963" s="90" t="s">
        <v>2074</v>
      </c>
      <c r="AL3963" s="90" t="s">
        <v>2075</v>
      </c>
      <c r="AM3963" s="90" t="s">
        <v>2037</v>
      </c>
    </row>
    <row r="3964" spans="1:39" ht="15" customHeight="1" x14ac:dyDescent="0.2">
      <c r="C3964" s="674" t="s">
        <v>1109</v>
      </c>
      <c r="D3964" s="674"/>
      <c r="E3964" s="674"/>
      <c r="F3964" s="674"/>
      <c r="G3964" s="674"/>
      <c r="H3964" s="674"/>
      <c r="I3964" s="674"/>
      <c r="J3964" s="674"/>
      <c r="K3964" s="674"/>
      <c r="L3964" s="674"/>
      <c r="M3964" s="674"/>
      <c r="N3964" s="674"/>
      <c r="O3964" s="674"/>
      <c r="P3964" s="674"/>
      <c r="Q3964" s="674"/>
      <c r="R3964" s="674"/>
      <c r="S3964" s="674"/>
      <c r="T3964" s="674"/>
      <c r="U3964" s="674"/>
      <c r="V3964" s="674"/>
      <c r="W3964" s="674"/>
      <c r="X3964" s="674"/>
      <c r="Y3964" s="674"/>
      <c r="Z3964" s="674"/>
      <c r="AA3964" s="674"/>
      <c r="AB3964" s="674"/>
      <c r="AC3964" s="674"/>
      <c r="AD3964" s="674"/>
      <c r="AE3964" s="109"/>
      <c r="AG3964" s="90">
        <f>COUNTBLANK(D3970:AD3994)</f>
        <v>675</v>
      </c>
      <c r="AH3964" s="90">
        <v>675</v>
      </c>
      <c r="AJ3964" s="90">
        <f>COUNTBLANK(D3970:AD3970)</f>
        <v>27</v>
      </c>
      <c r="AK3964" s="90">
        <v>27</v>
      </c>
      <c r="AL3964" s="90">
        <v>19</v>
      </c>
      <c r="AM3964" s="90">
        <v>25</v>
      </c>
    </row>
    <row r="3965" spans="1:39" ht="24" customHeight="1" x14ac:dyDescent="0.2">
      <c r="C3965" s="674" t="s">
        <v>1347</v>
      </c>
      <c r="D3965" s="674"/>
      <c r="E3965" s="674"/>
      <c r="F3965" s="674"/>
      <c r="G3965" s="674"/>
      <c r="H3965" s="674"/>
      <c r="I3965" s="674"/>
      <c r="J3965" s="674"/>
      <c r="K3965" s="674"/>
      <c r="L3965" s="674"/>
      <c r="M3965" s="674"/>
      <c r="N3965" s="674"/>
      <c r="O3965" s="674"/>
      <c r="P3965" s="674"/>
      <c r="Q3965" s="674"/>
      <c r="R3965" s="674"/>
      <c r="S3965" s="674"/>
      <c r="T3965" s="674"/>
      <c r="U3965" s="674"/>
      <c r="V3965" s="674"/>
      <c r="W3965" s="674"/>
      <c r="X3965" s="674"/>
      <c r="Y3965" s="674"/>
      <c r="Z3965" s="674"/>
      <c r="AA3965" s="674"/>
      <c r="AB3965" s="674"/>
      <c r="AC3965" s="674"/>
      <c r="AD3965" s="674"/>
      <c r="AE3965" s="109"/>
    </row>
    <row r="3966" spans="1:39" ht="15" customHeight="1" x14ac:dyDescent="0.2">
      <c r="C3966" s="674" t="s">
        <v>1116</v>
      </c>
      <c r="D3966" s="674"/>
      <c r="E3966" s="674"/>
      <c r="F3966" s="674"/>
      <c r="G3966" s="674"/>
      <c r="H3966" s="674"/>
      <c r="I3966" s="674"/>
      <c r="J3966" s="674"/>
      <c r="K3966" s="674"/>
      <c r="L3966" s="674"/>
      <c r="M3966" s="674"/>
      <c r="N3966" s="674"/>
      <c r="O3966" s="674"/>
      <c r="P3966" s="674"/>
      <c r="Q3966" s="674"/>
      <c r="R3966" s="674"/>
      <c r="S3966" s="674"/>
      <c r="T3966" s="674"/>
      <c r="U3966" s="674"/>
      <c r="V3966" s="674"/>
      <c r="W3966" s="674"/>
      <c r="X3966" s="674"/>
      <c r="Y3966" s="674"/>
      <c r="Z3966" s="674"/>
      <c r="AA3966" s="674"/>
      <c r="AB3966" s="674"/>
      <c r="AC3966" s="674"/>
      <c r="AD3966" s="674"/>
      <c r="AE3966" s="109"/>
    </row>
    <row r="3967" spans="1:39" ht="15" customHeight="1" x14ac:dyDescent="0.2">
      <c r="AE3967" s="109"/>
    </row>
    <row r="3968" spans="1:39" ht="15" customHeight="1" x14ac:dyDescent="0.2">
      <c r="A3968" s="109"/>
      <c r="B3968" s="109"/>
      <c r="C3968" s="685" t="s">
        <v>220</v>
      </c>
      <c r="D3968" s="686"/>
      <c r="E3968" s="686"/>
      <c r="F3968" s="686"/>
      <c r="G3968" s="686"/>
      <c r="H3968" s="686"/>
      <c r="I3968" s="686"/>
      <c r="J3968" s="686"/>
      <c r="K3968" s="687"/>
      <c r="L3968" s="685" t="s">
        <v>1540</v>
      </c>
      <c r="M3968" s="686"/>
      <c r="N3968" s="686"/>
      <c r="O3968" s="687"/>
      <c r="P3968" s="643" t="s">
        <v>1244</v>
      </c>
      <c r="Q3968" s="644"/>
      <c r="R3968" s="644"/>
      <c r="S3968" s="644"/>
      <c r="T3968" s="644"/>
      <c r="U3968" s="644"/>
      <c r="V3968" s="644"/>
      <c r="W3968" s="644"/>
      <c r="X3968" s="644"/>
      <c r="Y3968" s="644"/>
      <c r="Z3968" s="644"/>
      <c r="AA3968" s="644"/>
      <c r="AB3968" s="644"/>
      <c r="AC3968" s="644"/>
      <c r="AD3968" s="645"/>
      <c r="AE3968" s="109"/>
    </row>
    <row r="3969" spans="1:35" ht="177" customHeight="1" x14ac:dyDescent="0.2">
      <c r="A3969" s="109"/>
      <c r="B3969" s="109"/>
      <c r="C3969" s="688"/>
      <c r="D3969" s="689"/>
      <c r="E3969" s="689"/>
      <c r="F3969" s="689"/>
      <c r="G3969" s="689"/>
      <c r="H3969" s="689"/>
      <c r="I3969" s="689"/>
      <c r="J3969" s="689"/>
      <c r="K3969" s="690"/>
      <c r="L3969" s="688"/>
      <c r="M3969" s="689"/>
      <c r="N3969" s="689"/>
      <c r="O3969" s="690"/>
      <c r="P3969" s="667" t="s">
        <v>311</v>
      </c>
      <c r="Q3969" s="959"/>
      <c r="R3969" s="818"/>
      <c r="S3969" s="854" t="s">
        <v>312</v>
      </c>
      <c r="T3969" s="854"/>
      <c r="U3969" s="667" t="s">
        <v>313</v>
      </c>
      <c r="V3969" s="959"/>
      <c r="W3969" s="818"/>
      <c r="X3969" s="667" t="s">
        <v>315</v>
      </c>
      <c r="Y3969" s="818"/>
      <c r="Z3969" s="854" t="s">
        <v>1934</v>
      </c>
      <c r="AA3969" s="854"/>
      <c r="AB3969" s="854"/>
      <c r="AC3969" s="1076" t="s">
        <v>281</v>
      </c>
      <c r="AD3969" s="1076"/>
      <c r="AE3969" s="109"/>
      <c r="AG3969" s="327" t="s">
        <v>2032</v>
      </c>
      <c r="AH3969" s="90" t="s">
        <v>2076</v>
      </c>
      <c r="AI3969" s="90" t="s">
        <v>2250</v>
      </c>
    </row>
    <row r="3970" spans="1:35" ht="15" customHeight="1" x14ac:dyDescent="0.2">
      <c r="A3970" s="109"/>
      <c r="B3970" s="109"/>
      <c r="C3970" s="87" t="s">
        <v>28</v>
      </c>
      <c r="D3970" s="832" t="str">
        <f>IF(D40="","",D40)</f>
        <v/>
      </c>
      <c r="E3970" s="833"/>
      <c r="F3970" s="833"/>
      <c r="G3970" s="833"/>
      <c r="H3970" s="833"/>
      <c r="I3970" s="833"/>
      <c r="J3970" s="833"/>
      <c r="K3970" s="834"/>
      <c r="L3970" s="1077"/>
      <c r="M3970" s="877"/>
      <c r="N3970" s="877"/>
      <c r="O3970" s="764"/>
      <c r="P3970" s="763"/>
      <c r="Q3970" s="877"/>
      <c r="R3970" s="764"/>
      <c r="S3970" s="615"/>
      <c r="T3970" s="615"/>
      <c r="U3970" s="615"/>
      <c r="V3970" s="615"/>
      <c r="W3970" s="615"/>
      <c r="X3970" s="615"/>
      <c r="Y3970" s="615"/>
      <c r="Z3970" s="763"/>
      <c r="AA3970" s="877"/>
      <c r="AB3970" s="764"/>
      <c r="AC3970" s="615"/>
      <c r="AD3970" s="615"/>
      <c r="AE3970" s="109"/>
      <c r="AG3970" s="329">
        <f>COUNTBLANK(D3970:AD3970)</f>
        <v>27</v>
      </c>
      <c r="AH3970" s="90">
        <f>IF(OR($AG$3964=$AH$3964,AG3970=$AK$3964),0,IF(AND(L3970=1,COUNTIF(P3970:AD3970,"X")&gt;=1),0,IF(AND(OR(L3970=2,L3970=9),D3970&lt;&gt;""),0,1)))</f>
        <v>0</v>
      </c>
      <c r="AI3970" s="90">
        <f>IF($AG$3964=$AH$3964,0,IF(L3970=1,0,IF(AND(OR(L3970=2,L3970=9),COUNTIF(P3970:AD3970,"X")=0),0,IF(AG3970=$AK$3964,0,1))))</f>
        <v>0</v>
      </c>
    </row>
    <row r="3971" spans="1:35" ht="15" customHeight="1" x14ac:dyDescent="0.2">
      <c r="A3971" s="109"/>
      <c r="B3971" s="109"/>
      <c r="C3971" s="98" t="s">
        <v>29</v>
      </c>
      <c r="D3971" s="832" t="str">
        <f t="shared" ref="D3971:D3994" si="6559">IF(D41="","",D41)</f>
        <v/>
      </c>
      <c r="E3971" s="833"/>
      <c r="F3971" s="833"/>
      <c r="G3971" s="833"/>
      <c r="H3971" s="833"/>
      <c r="I3971" s="833"/>
      <c r="J3971" s="833"/>
      <c r="K3971" s="834"/>
      <c r="L3971" s="763"/>
      <c r="M3971" s="877"/>
      <c r="N3971" s="877"/>
      <c r="O3971" s="764"/>
      <c r="P3971" s="763"/>
      <c r="Q3971" s="877"/>
      <c r="R3971" s="764"/>
      <c r="S3971" s="615"/>
      <c r="T3971" s="615"/>
      <c r="U3971" s="615"/>
      <c r="V3971" s="615"/>
      <c r="W3971" s="615"/>
      <c r="X3971" s="615"/>
      <c r="Y3971" s="615"/>
      <c r="Z3971" s="763"/>
      <c r="AA3971" s="877"/>
      <c r="AB3971" s="764"/>
      <c r="AC3971" s="615"/>
      <c r="AD3971" s="615"/>
      <c r="AE3971" s="109"/>
      <c r="AG3971" s="329">
        <f t="shared" ref="AG3971:AG3994" si="6560">COUNTBLANK(D3971:AD3971)</f>
        <v>27</v>
      </c>
      <c r="AH3971" s="90">
        <f t="shared" ref="AH3971:AH3994" si="6561">IF(OR($AG$3964=$AH$3964,AG3971=$AK$3964),0,IF(AND(L3971=1,COUNTIF(P3971:AD3971,"X")&gt;=1),0,IF(AND(OR(L3971=2,L3971=9),D3971&lt;&gt;""),0,1)))</f>
        <v>0</v>
      </c>
      <c r="AI3971" s="90">
        <f t="shared" ref="AI3971:AI3994" si="6562">IF($AG$3964=$AH$3964,0,IF(L3971=1,0,IF(AND(OR(L3971=2,L3971=9),COUNTIF(P3971:AD3971,"X")=0),0,IF(AG3971=$AK$3964,0,1))))</f>
        <v>0</v>
      </c>
    </row>
    <row r="3972" spans="1:35" ht="15" customHeight="1" x14ac:dyDescent="0.2">
      <c r="A3972" s="109"/>
      <c r="B3972" s="109"/>
      <c r="C3972" s="98" t="s">
        <v>30</v>
      </c>
      <c r="D3972" s="832" t="str">
        <f t="shared" si="6559"/>
        <v/>
      </c>
      <c r="E3972" s="833"/>
      <c r="F3972" s="833"/>
      <c r="G3972" s="833"/>
      <c r="H3972" s="833"/>
      <c r="I3972" s="833"/>
      <c r="J3972" s="833"/>
      <c r="K3972" s="834"/>
      <c r="L3972" s="763"/>
      <c r="M3972" s="877"/>
      <c r="N3972" s="877"/>
      <c r="O3972" s="764"/>
      <c r="P3972" s="763"/>
      <c r="Q3972" s="877"/>
      <c r="R3972" s="764"/>
      <c r="S3972" s="615"/>
      <c r="T3972" s="615"/>
      <c r="U3972" s="615"/>
      <c r="V3972" s="615"/>
      <c r="W3972" s="615"/>
      <c r="X3972" s="615"/>
      <c r="Y3972" s="615"/>
      <c r="Z3972" s="763"/>
      <c r="AA3972" s="877"/>
      <c r="AB3972" s="764"/>
      <c r="AC3972" s="615"/>
      <c r="AD3972" s="615"/>
      <c r="AE3972" s="109"/>
      <c r="AG3972" s="329">
        <f t="shared" si="6560"/>
        <v>27</v>
      </c>
      <c r="AH3972" s="90">
        <f t="shared" si="6561"/>
        <v>0</v>
      </c>
      <c r="AI3972" s="90">
        <f t="shared" si="6562"/>
        <v>0</v>
      </c>
    </row>
    <row r="3973" spans="1:35" ht="15" customHeight="1" x14ac:dyDescent="0.2">
      <c r="A3973" s="109"/>
      <c r="B3973" s="109"/>
      <c r="C3973" s="98" t="s">
        <v>31</v>
      </c>
      <c r="D3973" s="832" t="str">
        <f t="shared" si="6559"/>
        <v/>
      </c>
      <c r="E3973" s="833"/>
      <c r="F3973" s="833"/>
      <c r="G3973" s="833"/>
      <c r="H3973" s="833"/>
      <c r="I3973" s="833"/>
      <c r="J3973" s="833"/>
      <c r="K3973" s="834"/>
      <c r="L3973" s="763"/>
      <c r="M3973" s="877"/>
      <c r="N3973" s="877"/>
      <c r="O3973" s="764"/>
      <c r="P3973" s="763"/>
      <c r="Q3973" s="877"/>
      <c r="R3973" s="764"/>
      <c r="S3973" s="615"/>
      <c r="T3973" s="615"/>
      <c r="U3973" s="615"/>
      <c r="V3973" s="615"/>
      <c r="W3973" s="615"/>
      <c r="X3973" s="615"/>
      <c r="Y3973" s="615"/>
      <c r="Z3973" s="763"/>
      <c r="AA3973" s="877"/>
      <c r="AB3973" s="764"/>
      <c r="AC3973" s="615"/>
      <c r="AD3973" s="615"/>
      <c r="AE3973" s="109"/>
      <c r="AG3973" s="329">
        <f t="shared" si="6560"/>
        <v>27</v>
      </c>
      <c r="AH3973" s="90">
        <f t="shared" si="6561"/>
        <v>0</v>
      </c>
      <c r="AI3973" s="90">
        <f t="shared" si="6562"/>
        <v>0</v>
      </c>
    </row>
    <row r="3974" spans="1:35" ht="15" customHeight="1" x14ac:dyDescent="0.2">
      <c r="A3974" s="109"/>
      <c r="B3974" s="109"/>
      <c r="C3974" s="98" t="s">
        <v>32</v>
      </c>
      <c r="D3974" s="832" t="str">
        <f t="shared" si="6559"/>
        <v/>
      </c>
      <c r="E3974" s="833"/>
      <c r="F3974" s="833"/>
      <c r="G3974" s="833"/>
      <c r="H3974" s="833"/>
      <c r="I3974" s="833"/>
      <c r="J3974" s="833"/>
      <c r="K3974" s="834"/>
      <c r="L3974" s="763"/>
      <c r="M3974" s="877"/>
      <c r="N3974" s="877"/>
      <c r="O3974" s="764"/>
      <c r="P3974" s="763"/>
      <c r="Q3974" s="877"/>
      <c r="R3974" s="764"/>
      <c r="S3974" s="615"/>
      <c r="T3974" s="615"/>
      <c r="U3974" s="615"/>
      <c r="V3974" s="615"/>
      <c r="W3974" s="615"/>
      <c r="X3974" s="615"/>
      <c r="Y3974" s="615"/>
      <c r="Z3974" s="763"/>
      <c r="AA3974" s="877"/>
      <c r="AB3974" s="764"/>
      <c r="AC3974" s="615"/>
      <c r="AD3974" s="615"/>
      <c r="AE3974" s="109"/>
      <c r="AG3974" s="329">
        <f t="shared" si="6560"/>
        <v>27</v>
      </c>
      <c r="AH3974" s="90">
        <f t="shared" si="6561"/>
        <v>0</v>
      </c>
      <c r="AI3974" s="90">
        <f t="shared" si="6562"/>
        <v>0</v>
      </c>
    </row>
    <row r="3975" spans="1:35" ht="15" customHeight="1" x14ac:dyDescent="0.2">
      <c r="A3975" s="109"/>
      <c r="B3975" s="109"/>
      <c r="C3975" s="98" t="s">
        <v>33</v>
      </c>
      <c r="D3975" s="832" t="str">
        <f t="shared" si="6559"/>
        <v/>
      </c>
      <c r="E3975" s="833"/>
      <c r="F3975" s="833"/>
      <c r="G3975" s="833"/>
      <c r="H3975" s="833"/>
      <c r="I3975" s="833"/>
      <c r="J3975" s="833"/>
      <c r="K3975" s="834"/>
      <c r="L3975" s="763"/>
      <c r="M3975" s="877"/>
      <c r="N3975" s="877"/>
      <c r="O3975" s="764"/>
      <c r="P3975" s="763"/>
      <c r="Q3975" s="877"/>
      <c r="R3975" s="764"/>
      <c r="S3975" s="615"/>
      <c r="T3975" s="615"/>
      <c r="U3975" s="615"/>
      <c r="V3975" s="615"/>
      <c r="W3975" s="615"/>
      <c r="X3975" s="615"/>
      <c r="Y3975" s="615"/>
      <c r="Z3975" s="763"/>
      <c r="AA3975" s="877"/>
      <c r="AB3975" s="764"/>
      <c r="AC3975" s="615"/>
      <c r="AD3975" s="615"/>
      <c r="AE3975" s="109"/>
      <c r="AG3975" s="329">
        <f t="shared" si="6560"/>
        <v>27</v>
      </c>
      <c r="AH3975" s="90">
        <f t="shared" si="6561"/>
        <v>0</v>
      </c>
      <c r="AI3975" s="90">
        <f t="shared" si="6562"/>
        <v>0</v>
      </c>
    </row>
    <row r="3976" spans="1:35" ht="15" customHeight="1" x14ac:dyDescent="0.2">
      <c r="A3976" s="109"/>
      <c r="B3976" s="109"/>
      <c r="C3976" s="98" t="s">
        <v>34</v>
      </c>
      <c r="D3976" s="832" t="str">
        <f t="shared" si="6559"/>
        <v/>
      </c>
      <c r="E3976" s="833"/>
      <c r="F3976" s="833"/>
      <c r="G3976" s="833"/>
      <c r="H3976" s="833"/>
      <c r="I3976" s="833"/>
      <c r="J3976" s="833"/>
      <c r="K3976" s="834"/>
      <c r="L3976" s="763"/>
      <c r="M3976" s="877"/>
      <c r="N3976" s="877"/>
      <c r="O3976" s="764"/>
      <c r="P3976" s="763"/>
      <c r="Q3976" s="877"/>
      <c r="R3976" s="764"/>
      <c r="S3976" s="615"/>
      <c r="T3976" s="615"/>
      <c r="U3976" s="615"/>
      <c r="V3976" s="615"/>
      <c r="W3976" s="615"/>
      <c r="X3976" s="615"/>
      <c r="Y3976" s="615"/>
      <c r="Z3976" s="763"/>
      <c r="AA3976" s="877"/>
      <c r="AB3976" s="764"/>
      <c r="AC3976" s="615"/>
      <c r="AD3976" s="615"/>
      <c r="AE3976" s="109"/>
      <c r="AG3976" s="329">
        <f t="shared" si="6560"/>
        <v>27</v>
      </c>
      <c r="AH3976" s="90">
        <f t="shared" si="6561"/>
        <v>0</v>
      </c>
      <c r="AI3976" s="90">
        <f t="shared" si="6562"/>
        <v>0</v>
      </c>
    </row>
    <row r="3977" spans="1:35" ht="15" customHeight="1" x14ac:dyDescent="0.2">
      <c r="A3977" s="109"/>
      <c r="B3977" s="109"/>
      <c r="C3977" s="98" t="s">
        <v>35</v>
      </c>
      <c r="D3977" s="832" t="str">
        <f t="shared" si="6559"/>
        <v/>
      </c>
      <c r="E3977" s="833"/>
      <c r="F3977" s="833"/>
      <c r="G3977" s="833"/>
      <c r="H3977" s="833"/>
      <c r="I3977" s="833"/>
      <c r="J3977" s="833"/>
      <c r="K3977" s="834"/>
      <c r="L3977" s="763"/>
      <c r="M3977" s="877"/>
      <c r="N3977" s="877"/>
      <c r="O3977" s="764"/>
      <c r="P3977" s="763"/>
      <c r="Q3977" s="877"/>
      <c r="R3977" s="764"/>
      <c r="S3977" s="615"/>
      <c r="T3977" s="615"/>
      <c r="U3977" s="615"/>
      <c r="V3977" s="615"/>
      <c r="W3977" s="615"/>
      <c r="X3977" s="615"/>
      <c r="Y3977" s="615"/>
      <c r="Z3977" s="763"/>
      <c r="AA3977" s="877"/>
      <c r="AB3977" s="764"/>
      <c r="AC3977" s="615"/>
      <c r="AD3977" s="615"/>
      <c r="AE3977" s="109"/>
      <c r="AG3977" s="329">
        <f t="shared" si="6560"/>
        <v>27</v>
      </c>
      <c r="AH3977" s="90">
        <f t="shared" si="6561"/>
        <v>0</v>
      </c>
      <c r="AI3977" s="90">
        <f t="shared" si="6562"/>
        <v>0</v>
      </c>
    </row>
    <row r="3978" spans="1:35" ht="15" customHeight="1" x14ac:dyDescent="0.2">
      <c r="A3978" s="109"/>
      <c r="B3978" s="109"/>
      <c r="C3978" s="98" t="s">
        <v>36</v>
      </c>
      <c r="D3978" s="832" t="str">
        <f t="shared" si="6559"/>
        <v/>
      </c>
      <c r="E3978" s="833"/>
      <c r="F3978" s="833"/>
      <c r="G3978" s="833"/>
      <c r="H3978" s="833"/>
      <c r="I3978" s="833"/>
      <c r="J3978" s="833"/>
      <c r="K3978" s="834"/>
      <c r="L3978" s="763"/>
      <c r="M3978" s="877"/>
      <c r="N3978" s="877"/>
      <c r="O3978" s="764"/>
      <c r="P3978" s="763"/>
      <c r="Q3978" s="877"/>
      <c r="R3978" s="764"/>
      <c r="S3978" s="615"/>
      <c r="T3978" s="615"/>
      <c r="U3978" s="615"/>
      <c r="V3978" s="615"/>
      <c r="W3978" s="615"/>
      <c r="X3978" s="615"/>
      <c r="Y3978" s="615"/>
      <c r="Z3978" s="763"/>
      <c r="AA3978" s="877"/>
      <c r="AB3978" s="764"/>
      <c r="AC3978" s="615"/>
      <c r="AD3978" s="615"/>
      <c r="AE3978" s="109"/>
      <c r="AG3978" s="329">
        <f t="shared" si="6560"/>
        <v>27</v>
      </c>
      <c r="AH3978" s="90">
        <f t="shared" si="6561"/>
        <v>0</v>
      </c>
      <c r="AI3978" s="90">
        <f t="shared" si="6562"/>
        <v>0</v>
      </c>
    </row>
    <row r="3979" spans="1:35" ht="15" customHeight="1" x14ac:dyDescent="0.2">
      <c r="A3979" s="109"/>
      <c r="B3979" s="109"/>
      <c r="C3979" s="98" t="s">
        <v>37</v>
      </c>
      <c r="D3979" s="832" t="str">
        <f t="shared" si="6559"/>
        <v/>
      </c>
      <c r="E3979" s="833"/>
      <c r="F3979" s="833"/>
      <c r="G3979" s="833"/>
      <c r="H3979" s="833"/>
      <c r="I3979" s="833"/>
      <c r="J3979" s="833"/>
      <c r="K3979" s="834"/>
      <c r="L3979" s="763"/>
      <c r="M3979" s="877"/>
      <c r="N3979" s="877"/>
      <c r="O3979" s="764"/>
      <c r="P3979" s="763"/>
      <c r="Q3979" s="877"/>
      <c r="R3979" s="764"/>
      <c r="S3979" s="615"/>
      <c r="T3979" s="615"/>
      <c r="U3979" s="615"/>
      <c r="V3979" s="615"/>
      <c r="W3979" s="615"/>
      <c r="X3979" s="615"/>
      <c r="Y3979" s="615"/>
      <c r="Z3979" s="763"/>
      <c r="AA3979" s="877"/>
      <c r="AB3979" s="764"/>
      <c r="AC3979" s="615"/>
      <c r="AD3979" s="615"/>
      <c r="AE3979" s="109"/>
      <c r="AG3979" s="329">
        <f t="shared" si="6560"/>
        <v>27</v>
      </c>
      <c r="AH3979" s="90">
        <f t="shared" si="6561"/>
        <v>0</v>
      </c>
      <c r="AI3979" s="90">
        <f t="shared" si="6562"/>
        <v>0</v>
      </c>
    </row>
    <row r="3980" spans="1:35" ht="15" customHeight="1" x14ac:dyDescent="0.2">
      <c r="A3980" s="109"/>
      <c r="B3980" s="109"/>
      <c r="C3980" s="98" t="s">
        <v>40</v>
      </c>
      <c r="D3980" s="832" t="str">
        <f t="shared" si="6559"/>
        <v/>
      </c>
      <c r="E3980" s="833"/>
      <c r="F3980" s="833"/>
      <c r="G3980" s="833"/>
      <c r="H3980" s="833"/>
      <c r="I3980" s="833"/>
      <c r="J3980" s="833"/>
      <c r="K3980" s="834"/>
      <c r="L3980" s="763"/>
      <c r="M3980" s="877"/>
      <c r="N3980" s="877"/>
      <c r="O3980" s="764"/>
      <c r="P3980" s="763"/>
      <c r="Q3980" s="877"/>
      <c r="R3980" s="764"/>
      <c r="S3980" s="615"/>
      <c r="T3980" s="615"/>
      <c r="U3980" s="615"/>
      <c r="V3980" s="615"/>
      <c r="W3980" s="615"/>
      <c r="X3980" s="615"/>
      <c r="Y3980" s="615"/>
      <c r="Z3980" s="763"/>
      <c r="AA3980" s="877"/>
      <c r="AB3980" s="764"/>
      <c r="AC3980" s="615"/>
      <c r="AD3980" s="615"/>
      <c r="AE3980" s="109"/>
      <c r="AG3980" s="329">
        <f t="shared" si="6560"/>
        <v>27</v>
      </c>
      <c r="AH3980" s="90">
        <f t="shared" si="6561"/>
        <v>0</v>
      </c>
      <c r="AI3980" s="90">
        <f t="shared" si="6562"/>
        <v>0</v>
      </c>
    </row>
    <row r="3981" spans="1:35" ht="15" customHeight="1" x14ac:dyDescent="0.2">
      <c r="A3981" s="109"/>
      <c r="B3981" s="109"/>
      <c r="C3981" s="98" t="s">
        <v>38</v>
      </c>
      <c r="D3981" s="832" t="str">
        <f t="shared" si="6559"/>
        <v/>
      </c>
      <c r="E3981" s="833"/>
      <c r="F3981" s="833"/>
      <c r="G3981" s="833"/>
      <c r="H3981" s="833"/>
      <c r="I3981" s="833"/>
      <c r="J3981" s="833"/>
      <c r="K3981" s="834"/>
      <c r="L3981" s="763"/>
      <c r="M3981" s="877"/>
      <c r="N3981" s="877"/>
      <c r="O3981" s="764"/>
      <c r="P3981" s="763"/>
      <c r="Q3981" s="877"/>
      <c r="R3981" s="764"/>
      <c r="S3981" s="615"/>
      <c r="T3981" s="615"/>
      <c r="U3981" s="615"/>
      <c r="V3981" s="615"/>
      <c r="W3981" s="615"/>
      <c r="X3981" s="615"/>
      <c r="Y3981" s="615"/>
      <c r="Z3981" s="763"/>
      <c r="AA3981" s="877"/>
      <c r="AB3981" s="764"/>
      <c r="AC3981" s="615"/>
      <c r="AD3981" s="615"/>
      <c r="AE3981" s="109"/>
      <c r="AG3981" s="329">
        <f t="shared" si="6560"/>
        <v>27</v>
      </c>
      <c r="AH3981" s="90">
        <f t="shared" si="6561"/>
        <v>0</v>
      </c>
      <c r="AI3981" s="90">
        <f t="shared" si="6562"/>
        <v>0</v>
      </c>
    </row>
    <row r="3982" spans="1:35" ht="15" customHeight="1" x14ac:dyDescent="0.2">
      <c r="A3982" s="109"/>
      <c r="B3982" s="109"/>
      <c r="C3982" s="98" t="s">
        <v>39</v>
      </c>
      <c r="D3982" s="832" t="str">
        <f t="shared" si="6559"/>
        <v/>
      </c>
      <c r="E3982" s="833"/>
      <c r="F3982" s="833"/>
      <c r="G3982" s="833"/>
      <c r="H3982" s="833"/>
      <c r="I3982" s="833"/>
      <c r="J3982" s="833"/>
      <c r="K3982" s="834"/>
      <c r="L3982" s="763"/>
      <c r="M3982" s="877"/>
      <c r="N3982" s="877"/>
      <c r="O3982" s="764"/>
      <c r="P3982" s="763"/>
      <c r="Q3982" s="877"/>
      <c r="R3982" s="764"/>
      <c r="S3982" s="615"/>
      <c r="T3982" s="615"/>
      <c r="U3982" s="615"/>
      <c r="V3982" s="615"/>
      <c r="W3982" s="615"/>
      <c r="X3982" s="615"/>
      <c r="Y3982" s="615"/>
      <c r="Z3982" s="763"/>
      <c r="AA3982" s="877"/>
      <c r="AB3982" s="764"/>
      <c r="AC3982" s="615"/>
      <c r="AD3982" s="615"/>
      <c r="AE3982" s="109"/>
      <c r="AG3982" s="329">
        <f t="shared" si="6560"/>
        <v>27</v>
      </c>
      <c r="AH3982" s="90">
        <f t="shared" si="6561"/>
        <v>0</v>
      </c>
      <c r="AI3982" s="90">
        <f t="shared" si="6562"/>
        <v>0</v>
      </c>
    </row>
    <row r="3983" spans="1:35" ht="15" customHeight="1" x14ac:dyDescent="0.2">
      <c r="A3983" s="109"/>
      <c r="B3983" s="109"/>
      <c r="C3983" s="98" t="s">
        <v>41</v>
      </c>
      <c r="D3983" s="832" t="str">
        <f t="shared" si="6559"/>
        <v/>
      </c>
      <c r="E3983" s="833"/>
      <c r="F3983" s="833"/>
      <c r="G3983" s="833"/>
      <c r="H3983" s="833"/>
      <c r="I3983" s="833"/>
      <c r="J3983" s="833"/>
      <c r="K3983" s="834"/>
      <c r="L3983" s="763"/>
      <c r="M3983" s="877"/>
      <c r="N3983" s="877"/>
      <c r="O3983" s="764"/>
      <c r="P3983" s="763"/>
      <c r="Q3983" s="877"/>
      <c r="R3983" s="764"/>
      <c r="S3983" s="615"/>
      <c r="T3983" s="615"/>
      <c r="U3983" s="615"/>
      <c r="V3983" s="615"/>
      <c r="W3983" s="615"/>
      <c r="X3983" s="615"/>
      <c r="Y3983" s="615"/>
      <c r="Z3983" s="763"/>
      <c r="AA3983" s="877"/>
      <c r="AB3983" s="764"/>
      <c r="AC3983" s="615"/>
      <c r="AD3983" s="615"/>
      <c r="AE3983" s="109"/>
      <c r="AG3983" s="329">
        <f t="shared" si="6560"/>
        <v>27</v>
      </c>
      <c r="AH3983" s="90">
        <f t="shared" si="6561"/>
        <v>0</v>
      </c>
      <c r="AI3983" s="90">
        <f t="shared" si="6562"/>
        <v>0</v>
      </c>
    </row>
    <row r="3984" spans="1:35" ht="15" customHeight="1" x14ac:dyDescent="0.2">
      <c r="C3984" s="98" t="s">
        <v>42</v>
      </c>
      <c r="D3984" s="832" t="str">
        <f t="shared" si="6559"/>
        <v/>
      </c>
      <c r="E3984" s="833"/>
      <c r="F3984" s="833"/>
      <c r="G3984" s="833"/>
      <c r="H3984" s="833"/>
      <c r="I3984" s="833"/>
      <c r="J3984" s="833"/>
      <c r="K3984" s="834"/>
      <c r="L3984" s="763"/>
      <c r="M3984" s="877"/>
      <c r="N3984" s="877"/>
      <c r="O3984" s="764"/>
      <c r="P3984" s="763"/>
      <c r="Q3984" s="877"/>
      <c r="R3984" s="764"/>
      <c r="S3984" s="615"/>
      <c r="T3984" s="615"/>
      <c r="U3984" s="615"/>
      <c r="V3984" s="615"/>
      <c r="W3984" s="615"/>
      <c r="X3984" s="615"/>
      <c r="Y3984" s="615"/>
      <c r="Z3984" s="763"/>
      <c r="AA3984" s="877"/>
      <c r="AB3984" s="764"/>
      <c r="AC3984" s="615"/>
      <c r="AD3984" s="615"/>
      <c r="AE3984" s="109"/>
      <c r="AG3984" s="329">
        <f t="shared" si="6560"/>
        <v>27</v>
      </c>
      <c r="AH3984" s="90">
        <f t="shared" si="6561"/>
        <v>0</v>
      </c>
      <c r="AI3984" s="90">
        <f t="shared" si="6562"/>
        <v>0</v>
      </c>
    </row>
    <row r="3985" spans="1:39" ht="15" customHeight="1" x14ac:dyDescent="0.2">
      <c r="C3985" s="98" t="s">
        <v>43</v>
      </c>
      <c r="D3985" s="832" t="str">
        <f t="shared" si="6559"/>
        <v/>
      </c>
      <c r="E3985" s="833"/>
      <c r="F3985" s="833"/>
      <c r="G3985" s="833"/>
      <c r="H3985" s="833"/>
      <c r="I3985" s="833"/>
      <c r="J3985" s="833"/>
      <c r="K3985" s="834"/>
      <c r="L3985" s="763"/>
      <c r="M3985" s="877"/>
      <c r="N3985" s="877"/>
      <c r="O3985" s="764"/>
      <c r="P3985" s="763"/>
      <c r="Q3985" s="877"/>
      <c r="R3985" s="764"/>
      <c r="S3985" s="615"/>
      <c r="T3985" s="615"/>
      <c r="U3985" s="615"/>
      <c r="V3985" s="615"/>
      <c r="W3985" s="615"/>
      <c r="X3985" s="615"/>
      <c r="Y3985" s="615"/>
      <c r="Z3985" s="763"/>
      <c r="AA3985" s="877"/>
      <c r="AB3985" s="764"/>
      <c r="AC3985" s="615"/>
      <c r="AD3985" s="615"/>
      <c r="AE3985" s="109"/>
      <c r="AG3985" s="329">
        <f t="shared" si="6560"/>
        <v>27</v>
      </c>
      <c r="AH3985" s="90">
        <f t="shared" si="6561"/>
        <v>0</v>
      </c>
      <c r="AI3985" s="90">
        <f t="shared" si="6562"/>
        <v>0</v>
      </c>
    </row>
    <row r="3986" spans="1:39" ht="15" customHeight="1" x14ac:dyDescent="0.2">
      <c r="C3986" s="98" t="s">
        <v>44</v>
      </c>
      <c r="D3986" s="832" t="str">
        <f t="shared" si="6559"/>
        <v/>
      </c>
      <c r="E3986" s="833"/>
      <c r="F3986" s="833"/>
      <c r="G3986" s="833"/>
      <c r="H3986" s="833"/>
      <c r="I3986" s="833"/>
      <c r="J3986" s="833"/>
      <c r="K3986" s="834"/>
      <c r="L3986" s="763"/>
      <c r="M3986" s="877"/>
      <c r="N3986" s="877"/>
      <c r="O3986" s="764"/>
      <c r="P3986" s="763"/>
      <c r="Q3986" s="877"/>
      <c r="R3986" s="764"/>
      <c r="S3986" s="615"/>
      <c r="T3986" s="615"/>
      <c r="U3986" s="615"/>
      <c r="V3986" s="615"/>
      <c r="W3986" s="615"/>
      <c r="X3986" s="615"/>
      <c r="Y3986" s="615"/>
      <c r="Z3986" s="763"/>
      <c r="AA3986" s="877"/>
      <c r="AB3986" s="764"/>
      <c r="AC3986" s="615"/>
      <c r="AD3986" s="615"/>
      <c r="AE3986" s="109"/>
      <c r="AG3986" s="329">
        <f t="shared" si="6560"/>
        <v>27</v>
      </c>
      <c r="AH3986" s="90">
        <f t="shared" si="6561"/>
        <v>0</v>
      </c>
      <c r="AI3986" s="90">
        <f t="shared" si="6562"/>
        <v>0</v>
      </c>
    </row>
    <row r="3987" spans="1:39" ht="15" customHeight="1" x14ac:dyDescent="0.2">
      <c r="C3987" s="98" t="s">
        <v>45</v>
      </c>
      <c r="D3987" s="832" t="str">
        <f t="shared" si="6559"/>
        <v/>
      </c>
      <c r="E3987" s="833"/>
      <c r="F3987" s="833"/>
      <c r="G3987" s="833"/>
      <c r="H3987" s="833"/>
      <c r="I3987" s="833"/>
      <c r="J3987" s="833"/>
      <c r="K3987" s="834"/>
      <c r="L3987" s="763"/>
      <c r="M3987" s="877"/>
      <c r="N3987" s="877"/>
      <c r="O3987" s="764"/>
      <c r="P3987" s="763"/>
      <c r="Q3987" s="877"/>
      <c r="R3987" s="764"/>
      <c r="S3987" s="615"/>
      <c r="T3987" s="615"/>
      <c r="U3987" s="615"/>
      <c r="V3987" s="615"/>
      <c r="W3987" s="615"/>
      <c r="X3987" s="615"/>
      <c r="Y3987" s="615"/>
      <c r="Z3987" s="763"/>
      <c r="AA3987" s="877"/>
      <c r="AB3987" s="764"/>
      <c r="AC3987" s="615"/>
      <c r="AD3987" s="615"/>
      <c r="AE3987" s="109"/>
      <c r="AG3987" s="329">
        <f t="shared" si="6560"/>
        <v>27</v>
      </c>
      <c r="AH3987" s="90">
        <f t="shared" si="6561"/>
        <v>0</v>
      </c>
      <c r="AI3987" s="90">
        <f t="shared" si="6562"/>
        <v>0</v>
      </c>
    </row>
    <row r="3988" spans="1:39" ht="15" customHeight="1" x14ac:dyDescent="0.2">
      <c r="C3988" s="98" t="s">
        <v>46</v>
      </c>
      <c r="D3988" s="832" t="str">
        <f t="shared" si="6559"/>
        <v/>
      </c>
      <c r="E3988" s="833"/>
      <c r="F3988" s="833"/>
      <c r="G3988" s="833"/>
      <c r="H3988" s="833"/>
      <c r="I3988" s="833"/>
      <c r="J3988" s="833"/>
      <c r="K3988" s="834"/>
      <c r="L3988" s="763"/>
      <c r="M3988" s="877"/>
      <c r="N3988" s="877"/>
      <c r="O3988" s="764"/>
      <c r="P3988" s="763"/>
      <c r="Q3988" s="877"/>
      <c r="R3988" s="764"/>
      <c r="S3988" s="615"/>
      <c r="T3988" s="615"/>
      <c r="U3988" s="615"/>
      <c r="V3988" s="615"/>
      <c r="W3988" s="615"/>
      <c r="X3988" s="615"/>
      <c r="Y3988" s="615"/>
      <c r="Z3988" s="763"/>
      <c r="AA3988" s="877"/>
      <c r="AB3988" s="764"/>
      <c r="AC3988" s="615"/>
      <c r="AD3988" s="615"/>
      <c r="AE3988" s="109"/>
      <c r="AG3988" s="329">
        <f t="shared" si="6560"/>
        <v>27</v>
      </c>
      <c r="AH3988" s="90">
        <f t="shared" si="6561"/>
        <v>0</v>
      </c>
      <c r="AI3988" s="90">
        <f t="shared" si="6562"/>
        <v>0</v>
      </c>
    </row>
    <row r="3989" spans="1:39" ht="15" customHeight="1" x14ac:dyDescent="0.2">
      <c r="C3989" s="98" t="s">
        <v>47</v>
      </c>
      <c r="D3989" s="832" t="str">
        <f t="shared" si="6559"/>
        <v/>
      </c>
      <c r="E3989" s="833"/>
      <c r="F3989" s="833"/>
      <c r="G3989" s="833"/>
      <c r="H3989" s="833"/>
      <c r="I3989" s="833"/>
      <c r="J3989" s="833"/>
      <c r="K3989" s="834"/>
      <c r="L3989" s="763"/>
      <c r="M3989" s="877"/>
      <c r="N3989" s="877"/>
      <c r="O3989" s="764"/>
      <c r="P3989" s="763"/>
      <c r="Q3989" s="877"/>
      <c r="R3989" s="764"/>
      <c r="S3989" s="615"/>
      <c r="T3989" s="615"/>
      <c r="U3989" s="615"/>
      <c r="V3989" s="615"/>
      <c r="W3989" s="615"/>
      <c r="X3989" s="615"/>
      <c r="Y3989" s="615"/>
      <c r="Z3989" s="763"/>
      <c r="AA3989" s="877"/>
      <c r="AB3989" s="764"/>
      <c r="AC3989" s="615"/>
      <c r="AD3989" s="615"/>
      <c r="AE3989" s="109"/>
      <c r="AG3989" s="329">
        <f t="shared" si="6560"/>
        <v>27</v>
      </c>
      <c r="AH3989" s="90">
        <f t="shared" si="6561"/>
        <v>0</v>
      </c>
      <c r="AI3989" s="90">
        <f t="shared" si="6562"/>
        <v>0</v>
      </c>
    </row>
    <row r="3990" spans="1:39" ht="15" customHeight="1" x14ac:dyDescent="0.2">
      <c r="C3990" s="98" t="s">
        <v>48</v>
      </c>
      <c r="D3990" s="832" t="str">
        <f t="shared" si="6559"/>
        <v/>
      </c>
      <c r="E3990" s="833"/>
      <c r="F3990" s="833"/>
      <c r="G3990" s="833"/>
      <c r="H3990" s="833"/>
      <c r="I3990" s="833"/>
      <c r="J3990" s="833"/>
      <c r="K3990" s="834"/>
      <c r="L3990" s="763"/>
      <c r="M3990" s="877"/>
      <c r="N3990" s="877"/>
      <c r="O3990" s="764"/>
      <c r="P3990" s="763"/>
      <c r="Q3990" s="877"/>
      <c r="R3990" s="764"/>
      <c r="S3990" s="615"/>
      <c r="T3990" s="615"/>
      <c r="U3990" s="615"/>
      <c r="V3990" s="615"/>
      <c r="W3990" s="615"/>
      <c r="X3990" s="615"/>
      <c r="Y3990" s="615"/>
      <c r="Z3990" s="763"/>
      <c r="AA3990" s="877"/>
      <c r="AB3990" s="764"/>
      <c r="AC3990" s="615"/>
      <c r="AD3990" s="615"/>
      <c r="AE3990" s="109"/>
      <c r="AG3990" s="329">
        <f t="shared" si="6560"/>
        <v>27</v>
      </c>
      <c r="AH3990" s="90">
        <f t="shared" si="6561"/>
        <v>0</v>
      </c>
      <c r="AI3990" s="90">
        <f t="shared" si="6562"/>
        <v>0</v>
      </c>
    </row>
    <row r="3991" spans="1:39" ht="15" customHeight="1" x14ac:dyDescent="0.2">
      <c r="C3991" s="98" t="s">
        <v>49</v>
      </c>
      <c r="D3991" s="832" t="str">
        <f t="shared" si="6559"/>
        <v/>
      </c>
      <c r="E3991" s="833"/>
      <c r="F3991" s="833"/>
      <c r="G3991" s="833"/>
      <c r="H3991" s="833"/>
      <c r="I3991" s="833"/>
      <c r="J3991" s="833"/>
      <c r="K3991" s="834"/>
      <c r="L3991" s="763"/>
      <c r="M3991" s="877"/>
      <c r="N3991" s="877"/>
      <c r="O3991" s="764"/>
      <c r="P3991" s="763"/>
      <c r="Q3991" s="877"/>
      <c r="R3991" s="764"/>
      <c r="S3991" s="615"/>
      <c r="T3991" s="615"/>
      <c r="U3991" s="615"/>
      <c r="V3991" s="615"/>
      <c r="W3991" s="615"/>
      <c r="X3991" s="615"/>
      <c r="Y3991" s="615"/>
      <c r="Z3991" s="763"/>
      <c r="AA3991" s="877"/>
      <c r="AB3991" s="764"/>
      <c r="AC3991" s="615"/>
      <c r="AD3991" s="615"/>
      <c r="AE3991" s="109"/>
      <c r="AG3991" s="329">
        <f t="shared" si="6560"/>
        <v>27</v>
      </c>
      <c r="AH3991" s="90">
        <f t="shared" si="6561"/>
        <v>0</v>
      </c>
      <c r="AI3991" s="90">
        <f t="shared" si="6562"/>
        <v>0</v>
      </c>
    </row>
    <row r="3992" spans="1:39" ht="15" customHeight="1" x14ac:dyDescent="0.2">
      <c r="C3992" s="98" t="s">
        <v>50</v>
      </c>
      <c r="D3992" s="832" t="str">
        <f t="shared" si="6559"/>
        <v/>
      </c>
      <c r="E3992" s="833"/>
      <c r="F3992" s="833"/>
      <c r="G3992" s="833"/>
      <c r="H3992" s="833"/>
      <c r="I3992" s="833"/>
      <c r="J3992" s="833"/>
      <c r="K3992" s="834"/>
      <c r="L3992" s="763"/>
      <c r="M3992" s="877"/>
      <c r="N3992" s="877"/>
      <c r="O3992" s="764"/>
      <c r="P3992" s="763"/>
      <c r="Q3992" s="877"/>
      <c r="R3992" s="764"/>
      <c r="S3992" s="615"/>
      <c r="T3992" s="615"/>
      <c r="U3992" s="615"/>
      <c r="V3992" s="615"/>
      <c r="W3992" s="615"/>
      <c r="X3992" s="615"/>
      <c r="Y3992" s="615"/>
      <c r="Z3992" s="763"/>
      <c r="AA3992" s="877"/>
      <c r="AB3992" s="764"/>
      <c r="AC3992" s="615"/>
      <c r="AD3992" s="615"/>
      <c r="AE3992" s="109"/>
      <c r="AG3992" s="329">
        <f t="shared" si="6560"/>
        <v>27</v>
      </c>
      <c r="AH3992" s="90">
        <f t="shared" si="6561"/>
        <v>0</v>
      </c>
      <c r="AI3992" s="90">
        <f t="shared" si="6562"/>
        <v>0</v>
      </c>
    </row>
    <row r="3993" spans="1:39" ht="15" customHeight="1" x14ac:dyDescent="0.2">
      <c r="C3993" s="98" t="s">
        <v>51</v>
      </c>
      <c r="D3993" s="832" t="str">
        <f t="shared" si="6559"/>
        <v/>
      </c>
      <c r="E3993" s="833"/>
      <c r="F3993" s="833"/>
      <c r="G3993" s="833"/>
      <c r="H3993" s="833"/>
      <c r="I3993" s="833"/>
      <c r="J3993" s="833"/>
      <c r="K3993" s="834"/>
      <c r="L3993" s="763"/>
      <c r="M3993" s="877"/>
      <c r="N3993" s="877"/>
      <c r="O3993" s="764"/>
      <c r="P3993" s="763"/>
      <c r="Q3993" s="877"/>
      <c r="R3993" s="764"/>
      <c r="S3993" s="615"/>
      <c r="T3993" s="615"/>
      <c r="U3993" s="615"/>
      <c r="V3993" s="615"/>
      <c r="W3993" s="615"/>
      <c r="X3993" s="615"/>
      <c r="Y3993" s="615"/>
      <c r="Z3993" s="763"/>
      <c r="AA3993" s="877"/>
      <c r="AB3993" s="764"/>
      <c r="AC3993" s="615"/>
      <c r="AD3993" s="615"/>
      <c r="AE3993" s="109"/>
      <c r="AG3993" s="329">
        <f t="shared" si="6560"/>
        <v>27</v>
      </c>
      <c r="AH3993" s="90">
        <f t="shared" si="6561"/>
        <v>0</v>
      </c>
      <c r="AI3993" s="90">
        <f t="shared" si="6562"/>
        <v>0</v>
      </c>
    </row>
    <row r="3994" spans="1:39" ht="15" customHeight="1" x14ac:dyDescent="0.2">
      <c r="C3994" s="98" t="s">
        <v>52</v>
      </c>
      <c r="D3994" s="832" t="str">
        <f t="shared" si="6559"/>
        <v/>
      </c>
      <c r="E3994" s="833"/>
      <c r="F3994" s="833"/>
      <c r="G3994" s="833"/>
      <c r="H3994" s="833"/>
      <c r="I3994" s="833"/>
      <c r="J3994" s="833"/>
      <c r="K3994" s="834"/>
      <c r="L3994" s="763"/>
      <c r="M3994" s="877"/>
      <c r="N3994" s="877"/>
      <c r="O3994" s="764"/>
      <c r="P3994" s="763"/>
      <c r="Q3994" s="877"/>
      <c r="R3994" s="764"/>
      <c r="S3994" s="615"/>
      <c r="T3994" s="615"/>
      <c r="U3994" s="615"/>
      <c r="V3994" s="615"/>
      <c r="W3994" s="615"/>
      <c r="X3994" s="615"/>
      <c r="Y3994" s="615"/>
      <c r="Z3994" s="763"/>
      <c r="AA3994" s="877"/>
      <c r="AB3994" s="764"/>
      <c r="AC3994" s="615"/>
      <c r="AD3994" s="615"/>
      <c r="AE3994" s="109"/>
      <c r="AG3994" s="329">
        <f t="shared" si="6560"/>
        <v>27</v>
      </c>
      <c r="AH3994" s="90">
        <f t="shared" si="6561"/>
        <v>0</v>
      </c>
      <c r="AI3994" s="90">
        <f t="shared" si="6562"/>
        <v>0</v>
      </c>
    </row>
    <row r="3995" spans="1:39" ht="15" customHeight="1" x14ac:dyDescent="0.2">
      <c r="B3995" s="540" t="str">
        <f>IF(AH3995=0,"","Error: Debe completar toda la información requerida.")</f>
        <v/>
      </c>
      <c r="C3995" s="540"/>
      <c r="D3995" s="540"/>
      <c r="E3995" s="540"/>
      <c r="F3995" s="540"/>
      <c r="G3995" s="540"/>
      <c r="H3995" s="540"/>
      <c r="I3995" s="540"/>
      <c r="J3995" s="540"/>
      <c r="K3995" s="540"/>
      <c r="L3995" s="540"/>
      <c r="M3995" s="540"/>
      <c r="N3995" s="540"/>
      <c r="O3995" s="540"/>
      <c r="P3995" s="540"/>
      <c r="Q3995" s="540"/>
      <c r="R3995" s="540"/>
      <c r="S3995" s="540"/>
      <c r="T3995" s="540"/>
      <c r="U3995" s="540"/>
      <c r="V3995" s="540"/>
      <c r="W3995" s="540"/>
      <c r="X3995" s="540"/>
      <c r="Y3995" s="540"/>
      <c r="Z3995" s="540"/>
      <c r="AA3995" s="540"/>
      <c r="AB3995" s="540"/>
      <c r="AC3995" s="540"/>
      <c r="AD3995" s="540"/>
      <c r="AE3995" s="109"/>
      <c r="AH3995" s="90">
        <f t="shared" ref="AH3995:AI3995" si="6563">SUM(AH3970:AH3994)</f>
        <v>0</v>
      </c>
      <c r="AI3995" s="90">
        <f t="shared" si="6563"/>
        <v>0</v>
      </c>
    </row>
    <row r="3996" spans="1:39" ht="15" customHeight="1" x14ac:dyDescent="0.2">
      <c r="B3996" s="535" t="str">
        <f>IF(AI3995=0,"","Error: Debe verificar la consistencia de las respuestas con código 2 o 9.")</f>
        <v/>
      </c>
      <c r="C3996" s="535"/>
      <c r="D3996" s="535"/>
      <c r="E3996" s="535"/>
      <c r="F3996" s="535"/>
      <c r="G3996" s="535"/>
      <c r="H3996" s="535"/>
      <c r="I3996" s="535"/>
      <c r="J3996" s="535"/>
      <c r="K3996" s="535"/>
      <c r="L3996" s="535"/>
      <c r="M3996" s="535"/>
      <c r="N3996" s="535"/>
      <c r="O3996" s="535"/>
      <c r="P3996" s="535"/>
      <c r="Q3996" s="535"/>
      <c r="R3996" s="535"/>
      <c r="S3996" s="535"/>
      <c r="T3996" s="535"/>
      <c r="U3996" s="535"/>
      <c r="V3996" s="535"/>
      <c r="W3996" s="535"/>
      <c r="X3996" s="535"/>
      <c r="Y3996" s="535"/>
      <c r="Z3996" s="535"/>
      <c r="AA3996" s="535"/>
      <c r="AB3996" s="535"/>
      <c r="AC3996" s="535"/>
      <c r="AD3996" s="535"/>
      <c r="AE3996" s="109"/>
    </row>
    <row r="3997" spans="1:39" ht="15" customHeight="1" x14ac:dyDescent="0.2">
      <c r="B3997" s="535"/>
      <c r="C3997" s="535"/>
      <c r="D3997" s="535"/>
      <c r="E3997" s="535"/>
      <c r="F3997" s="535"/>
      <c r="G3997" s="535"/>
      <c r="H3997" s="535"/>
      <c r="I3997" s="535"/>
      <c r="J3997" s="535"/>
      <c r="K3997" s="535"/>
      <c r="L3997" s="535"/>
      <c r="M3997" s="535"/>
      <c r="N3997" s="535"/>
      <c r="O3997" s="535"/>
      <c r="P3997" s="535"/>
      <c r="Q3997" s="535"/>
      <c r="R3997" s="535"/>
      <c r="S3997" s="535"/>
      <c r="T3997" s="535"/>
      <c r="U3997" s="535"/>
      <c r="V3997" s="535"/>
      <c r="W3997" s="535"/>
      <c r="X3997" s="535"/>
      <c r="Y3997" s="535"/>
      <c r="Z3997" s="535"/>
      <c r="AA3997" s="535"/>
      <c r="AB3997" s="535"/>
      <c r="AC3997" s="535"/>
      <c r="AD3997" s="535"/>
      <c r="AE3997" s="109"/>
    </row>
    <row r="3998" spans="1:39" ht="24" customHeight="1" x14ac:dyDescent="0.2">
      <c r="A3998" s="36" t="s">
        <v>837</v>
      </c>
      <c r="B3998" s="636" t="s">
        <v>1191</v>
      </c>
      <c r="C3998" s="636"/>
      <c r="D3998" s="636"/>
      <c r="E3998" s="636"/>
      <c r="F3998" s="636"/>
      <c r="G3998" s="636"/>
      <c r="H3998" s="636"/>
      <c r="I3998" s="636"/>
      <c r="J3998" s="636"/>
      <c r="K3998" s="636"/>
      <c r="L3998" s="636"/>
      <c r="M3998" s="636"/>
      <c r="N3998" s="636"/>
      <c r="O3998" s="636"/>
      <c r="P3998" s="636"/>
      <c r="Q3998" s="636"/>
      <c r="R3998" s="636"/>
      <c r="S3998" s="636"/>
      <c r="T3998" s="636"/>
      <c r="U3998" s="636"/>
      <c r="V3998" s="636"/>
      <c r="W3998" s="636"/>
      <c r="X3998" s="636"/>
      <c r="Y3998" s="636"/>
      <c r="Z3998" s="636"/>
      <c r="AA3998" s="636"/>
      <c r="AB3998" s="636"/>
      <c r="AC3998" s="636"/>
      <c r="AD3998" s="636"/>
      <c r="AE3998" s="109"/>
      <c r="AG3998" s="90" t="s">
        <v>2032</v>
      </c>
      <c r="AH3998" s="90" t="s">
        <v>2072</v>
      </c>
      <c r="AI3998" s="90" t="s">
        <v>2073</v>
      </c>
      <c r="AJ3998" s="90" t="s">
        <v>2066</v>
      </c>
      <c r="AK3998" s="90" t="s">
        <v>2074</v>
      </c>
      <c r="AL3998" s="90" t="s">
        <v>2075</v>
      </c>
      <c r="AM3998" s="90" t="s">
        <v>2037</v>
      </c>
    </row>
    <row r="3999" spans="1:39" ht="15" customHeight="1" x14ac:dyDescent="0.2">
      <c r="C3999" s="674" t="s">
        <v>1109</v>
      </c>
      <c r="D3999" s="674"/>
      <c r="E3999" s="674"/>
      <c r="F3999" s="674"/>
      <c r="G3999" s="674"/>
      <c r="H3999" s="674"/>
      <c r="I3999" s="674"/>
      <c r="J3999" s="674"/>
      <c r="K3999" s="674"/>
      <c r="L3999" s="674"/>
      <c r="M3999" s="674"/>
      <c r="N3999" s="674"/>
      <c r="O3999" s="674"/>
      <c r="P3999" s="674"/>
      <c r="Q3999" s="674"/>
      <c r="R3999" s="674"/>
      <c r="S3999" s="674"/>
      <c r="T3999" s="674"/>
      <c r="U3999" s="674"/>
      <c r="V3999" s="674"/>
      <c r="W3999" s="674"/>
      <c r="X3999" s="674"/>
      <c r="Y3999" s="674"/>
      <c r="Z3999" s="674"/>
      <c r="AA3999" s="674"/>
      <c r="AB3999" s="674"/>
      <c r="AC3999" s="674"/>
      <c r="AD3999" s="674"/>
      <c r="AE3999" s="109"/>
      <c r="AG3999" s="90">
        <f>COUNTBLANK(D4005:AD4029)</f>
        <v>675</v>
      </c>
      <c r="AH3999" s="90">
        <v>675</v>
      </c>
      <c r="AJ3999" s="90">
        <f>COUNTBLANK(D4005:AD4005)</f>
        <v>27</v>
      </c>
      <c r="AK3999" s="90">
        <v>27</v>
      </c>
    </row>
    <row r="4000" spans="1:39" ht="24" customHeight="1" x14ac:dyDescent="0.2">
      <c r="A4000" s="109"/>
      <c r="B4000" s="109"/>
      <c r="C4000" s="674" t="s">
        <v>1348</v>
      </c>
      <c r="D4000" s="674"/>
      <c r="E4000" s="674"/>
      <c r="F4000" s="674"/>
      <c r="G4000" s="674"/>
      <c r="H4000" s="674"/>
      <c r="I4000" s="674"/>
      <c r="J4000" s="674"/>
      <c r="K4000" s="674"/>
      <c r="L4000" s="674"/>
      <c r="M4000" s="674"/>
      <c r="N4000" s="674"/>
      <c r="O4000" s="674"/>
      <c r="P4000" s="674"/>
      <c r="Q4000" s="674"/>
      <c r="R4000" s="674"/>
      <c r="S4000" s="674"/>
      <c r="T4000" s="674"/>
      <c r="U4000" s="674"/>
      <c r="V4000" s="674"/>
      <c r="W4000" s="674"/>
      <c r="X4000" s="674"/>
      <c r="Y4000" s="674"/>
      <c r="Z4000" s="674"/>
      <c r="AA4000" s="674"/>
      <c r="AB4000" s="674"/>
      <c r="AC4000" s="674"/>
      <c r="AD4000" s="674"/>
      <c r="AE4000" s="109"/>
    </row>
    <row r="4001" spans="1:35" ht="15" customHeight="1" x14ac:dyDescent="0.2">
      <c r="A4001" s="109"/>
      <c r="B4001" s="109"/>
      <c r="C4001" s="674" t="s">
        <v>1116</v>
      </c>
      <c r="D4001" s="674"/>
      <c r="E4001" s="674"/>
      <c r="F4001" s="674"/>
      <c r="G4001" s="674"/>
      <c r="H4001" s="674"/>
      <c r="I4001" s="674"/>
      <c r="J4001" s="674"/>
      <c r="K4001" s="674"/>
      <c r="L4001" s="674"/>
      <c r="M4001" s="674"/>
      <c r="N4001" s="674"/>
      <c r="O4001" s="674"/>
      <c r="P4001" s="674"/>
      <c r="Q4001" s="674"/>
      <c r="R4001" s="674"/>
      <c r="S4001" s="674"/>
      <c r="T4001" s="674"/>
      <c r="U4001" s="674"/>
      <c r="V4001" s="674"/>
      <c r="W4001" s="674"/>
      <c r="X4001" s="674"/>
      <c r="Y4001" s="674"/>
      <c r="Z4001" s="674"/>
      <c r="AA4001" s="674"/>
      <c r="AB4001" s="674"/>
      <c r="AC4001" s="674"/>
      <c r="AD4001" s="674"/>
      <c r="AE4001" s="109"/>
    </row>
    <row r="4002" spans="1:35" ht="15" customHeight="1" x14ac:dyDescent="0.2">
      <c r="A4002" s="109"/>
      <c r="B4002" s="109"/>
      <c r="AE4002" s="109"/>
    </row>
    <row r="4003" spans="1:35" ht="15" customHeight="1" x14ac:dyDescent="0.2">
      <c r="A4003" s="109"/>
      <c r="B4003" s="109"/>
      <c r="C4003" s="685" t="s">
        <v>220</v>
      </c>
      <c r="D4003" s="686"/>
      <c r="E4003" s="686"/>
      <c r="F4003" s="686"/>
      <c r="G4003" s="686"/>
      <c r="H4003" s="686"/>
      <c r="I4003" s="686"/>
      <c r="J4003" s="686"/>
      <c r="K4003" s="687"/>
      <c r="L4003" s="685" t="s">
        <v>1539</v>
      </c>
      <c r="M4003" s="686"/>
      <c r="N4003" s="686"/>
      <c r="O4003" s="687"/>
      <c r="P4003" s="643" t="s">
        <v>1240</v>
      </c>
      <c r="Q4003" s="644"/>
      <c r="R4003" s="644"/>
      <c r="S4003" s="644"/>
      <c r="T4003" s="644"/>
      <c r="U4003" s="644"/>
      <c r="V4003" s="644"/>
      <c r="W4003" s="644"/>
      <c r="X4003" s="644"/>
      <c r="Y4003" s="644"/>
      <c r="Z4003" s="644"/>
      <c r="AA4003" s="644"/>
      <c r="AB4003" s="644"/>
      <c r="AC4003" s="644"/>
      <c r="AD4003" s="645"/>
      <c r="AE4003" s="109"/>
    </row>
    <row r="4004" spans="1:35" ht="60" customHeight="1" x14ac:dyDescent="0.2">
      <c r="A4004" s="109"/>
      <c r="B4004" s="109"/>
      <c r="C4004" s="688"/>
      <c r="D4004" s="689"/>
      <c r="E4004" s="689"/>
      <c r="F4004" s="689"/>
      <c r="G4004" s="689"/>
      <c r="H4004" s="689"/>
      <c r="I4004" s="689"/>
      <c r="J4004" s="689"/>
      <c r="K4004" s="690"/>
      <c r="L4004" s="688"/>
      <c r="M4004" s="689"/>
      <c r="N4004" s="689"/>
      <c r="O4004" s="690"/>
      <c r="P4004" s="667" t="s">
        <v>307</v>
      </c>
      <c r="Q4004" s="959"/>
      <c r="R4004" s="818"/>
      <c r="S4004" s="667" t="s">
        <v>867</v>
      </c>
      <c r="T4004" s="959"/>
      <c r="U4004" s="818"/>
      <c r="V4004" s="667" t="s">
        <v>868</v>
      </c>
      <c r="W4004" s="959"/>
      <c r="X4004" s="854" t="s">
        <v>869</v>
      </c>
      <c r="Y4004" s="854"/>
      <c r="Z4004" s="667" t="s">
        <v>1238</v>
      </c>
      <c r="AA4004" s="959"/>
      <c r="AB4004" s="818"/>
      <c r="AC4004" s="667" t="s">
        <v>94</v>
      </c>
      <c r="AD4004" s="818"/>
      <c r="AE4004" s="109"/>
      <c r="AG4004" s="327" t="s">
        <v>2032</v>
      </c>
      <c r="AH4004" s="90" t="s">
        <v>2076</v>
      </c>
      <c r="AI4004" s="90" t="s">
        <v>2250</v>
      </c>
    </row>
    <row r="4005" spans="1:35" ht="15" customHeight="1" x14ac:dyDescent="0.2">
      <c r="A4005" s="109"/>
      <c r="B4005" s="109"/>
      <c r="C4005" s="87" t="s">
        <v>28</v>
      </c>
      <c r="D4005" s="832" t="str">
        <f>IF(D40="","",D40)</f>
        <v/>
      </c>
      <c r="E4005" s="833"/>
      <c r="F4005" s="833"/>
      <c r="G4005" s="833"/>
      <c r="H4005" s="833"/>
      <c r="I4005" s="833"/>
      <c r="J4005" s="833"/>
      <c r="K4005" s="834"/>
      <c r="L4005" s="1077"/>
      <c r="M4005" s="877"/>
      <c r="N4005" s="877"/>
      <c r="O4005" s="764"/>
      <c r="P4005" s="763"/>
      <c r="Q4005" s="877"/>
      <c r="R4005" s="764"/>
      <c r="S4005" s="763"/>
      <c r="T4005" s="877"/>
      <c r="U4005" s="764"/>
      <c r="V4005" s="615"/>
      <c r="W4005" s="615"/>
      <c r="X4005" s="615"/>
      <c r="Y4005" s="615"/>
      <c r="Z4005" s="615"/>
      <c r="AA4005" s="615"/>
      <c r="AB4005" s="615"/>
      <c r="AC4005" s="615"/>
      <c r="AD4005" s="615"/>
      <c r="AE4005" s="109"/>
      <c r="AG4005" s="329">
        <f>COUNTBLANK(D4005:AD4005)</f>
        <v>27</v>
      </c>
      <c r="AH4005" s="90">
        <f>IF(OR($AG$3999=$AH$3999,AG4005=$AK$3999),0,IF(AND(L4005=1,COUNTIF(P4005:AD4005,"X")&gt;=1),0,IF(AND(OR(L4005=2,L4005=9),D4005&lt;&gt;""),0,1)))</f>
        <v>0</v>
      </c>
      <c r="AI4005" s="90">
        <f>IF($AG$3999=$AH$3999,0,IF(L4005=1,0,IF(AND(OR(L4005=2,L4005=9),COUNTIF(P4005:AD4005,"X")=0),0,IF(AG4005=$AK$3999,0,1))))</f>
        <v>0</v>
      </c>
    </row>
    <row r="4006" spans="1:35" ht="15" customHeight="1" x14ac:dyDescent="0.2">
      <c r="A4006" s="109"/>
      <c r="B4006" s="109"/>
      <c r="C4006" s="98" t="s">
        <v>29</v>
      </c>
      <c r="D4006" s="832" t="str">
        <f t="shared" ref="D4006:D4029" si="6564">IF(D41="","",D41)</f>
        <v/>
      </c>
      <c r="E4006" s="833"/>
      <c r="F4006" s="833"/>
      <c r="G4006" s="833"/>
      <c r="H4006" s="833"/>
      <c r="I4006" s="833"/>
      <c r="J4006" s="833"/>
      <c r="K4006" s="834"/>
      <c r="L4006" s="763"/>
      <c r="M4006" s="877"/>
      <c r="N4006" s="877"/>
      <c r="O4006" s="764"/>
      <c r="P4006" s="763"/>
      <c r="Q4006" s="877"/>
      <c r="R4006" s="764"/>
      <c r="S4006" s="763"/>
      <c r="T4006" s="877"/>
      <c r="U4006" s="764"/>
      <c r="V4006" s="615"/>
      <c r="W4006" s="615"/>
      <c r="X4006" s="615"/>
      <c r="Y4006" s="615"/>
      <c r="Z4006" s="615"/>
      <c r="AA4006" s="615"/>
      <c r="AB4006" s="615"/>
      <c r="AC4006" s="615"/>
      <c r="AD4006" s="615"/>
      <c r="AE4006" s="109"/>
      <c r="AG4006" s="329">
        <f t="shared" ref="AG4006:AG4029" si="6565">COUNTBLANK(D4006:AD4006)</f>
        <v>27</v>
      </c>
      <c r="AH4006" s="90">
        <f t="shared" ref="AH4006:AH4029" si="6566">IF(OR($AG$3999=$AH$3999,AG4006=$AK$3999),0,IF(AND(L4006=1,COUNTIF(P4006:AD4006,"X")&gt;=1),0,IF(AND(OR(L4006=2,L4006=9),D4006&lt;&gt;""),0,1)))</f>
        <v>0</v>
      </c>
      <c r="AI4006" s="90">
        <f t="shared" ref="AI4006:AI4029" si="6567">IF($AG$3999=$AH$3999,0,IF(L4006=1,0,IF(AND(OR(L4006=2,L4006=9),COUNTIF(P4006:AD4006,"X")=0),0,IF(AG4006=$AK$3999,0,1))))</f>
        <v>0</v>
      </c>
    </row>
    <row r="4007" spans="1:35" ht="15" customHeight="1" x14ac:dyDescent="0.2">
      <c r="A4007" s="109"/>
      <c r="B4007" s="109"/>
      <c r="C4007" s="98" t="s">
        <v>30</v>
      </c>
      <c r="D4007" s="832" t="str">
        <f t="shared" si="6564"/>
        <v/>
      </c>
      <c r="E4007" s="833"/>
      <c r="F4007" s="833"/>
      <c r="G4007" s="833"/>
      <c r="H4007" s="833"/>
      <c r="I4007" s="833"/>
      <c r="J4007" s="833"/>
      <c r="K4007" s="834"/>
      <c r="L4007" s="763"/>
      <c r="M4007" s="877"/>
      <c r="N4007" s="877"/>
      <c r="O4007" s="764"/>
      <c r="P4007" s="763"/>
      <c r="Q4007" s="877"/>
      <c r="R4007" s="764"/>
      <c r="S4007" s="763"/>
      <c r="T4007" s="877"/>
      <c r="U4007" s="764"/>
      <c r="V4007" s="615"/>
      <c r="W4007" s="615"/>
      <c r="X4007" s="615"/>
      <c r="Y4007" s="615"/>
      <c r="Z4007" s="615"/>
      <c r="AA4007" s="615"/>
      <c r="AB4007" s="615"/>
      <c r="AC4007" s="615"/>
      <c r="AD4007" s="615"/>
      <c r="AE4007" s="109"/>
      <c r="AG4007" s="329">
        <f t="shared" si="6565"/>
        <v>27</v>
      </c>
      <c r="AH4007" s="90">
        <f t="shared" si="6566"/>
        <v>0</v>
      </c>
      <c r="AI4007" s="90">
        <f t="shared" si="6567"/>
        <v>0</v>
      </c>
    </row>
    <row r="4008" spans="1:35" ht="15" customHeight="1" x14ac:dyDescent="0.2">
      <c r="A4008" s="109"/>
      <c r="B4008" s="109"/>
      <c r="C4008" s="98" t="s">
        <v>31</v>
      </c>
      <c r="D4008" s="832" t="str">
        <f t="shared" si="6564"/>
        <v/>
      </c>
      <c r="E4008" s="833"/>
      <c r="F4008" s="833"/>
      <c r="G4008" s="833"/>
      <c r="H4008" s="833"/>
      <c r="I4008" s="833"/>
      <c r="J4008" s="833"/>
      <c r="K4008" s="834"/>
      <c r="L4008" s="763"/>
      <c r="M4008" s="877"/>
      <c r="N4008" s="877"/>
      <c r="O4008" s="764"/>
      <c r="P4008" s="763"/>
      <c r="Q4008" s="877"/>
      <c r="R4008" s="764"/>
      <c r="S4008" s="763"/>
      <c r="T4008" s="877"/>
      <c r="U4008" s="764"/>
      <c r="V4008" s="615"/>
      <c r="W4008" s="615"/>
      <c r="X4008" s="615"/>
      <c r="Y4008" s="615"/>
      <c r="Z4008" s="615"/>
      <c r="AA4008" s="615"/>
      <c r="AB4008" s="615"/>
      <c r="AC4008" s="615"/>
      <c r="AD4008" s="615"/>
      <c r="AE4008" s="109"/>
      <c r="AG4008" s="329">
        <f t="shared" si="6565"/>
        <v>27</v>
      </c>
      <c r="AH4008" s="90">
        <f t="shared" si="6566"/>
        <v>0</v>
      </c>
      <c r="AI4008" s="90">
        <f t="shared" si="6567"/>
        <v>0</v>
      </c>
    </row>
    <row r="4009" spans="1:35" ht="15" customHeight="1" x14ac:dyDescent="0.2">
      <c r="A4009" s="109"/>
      <c r="B4009" s="109"/>
      <c r="C4009" s="98" t="s">
        <v>32</v>
      </c>
      <c r="D4009" s="832" t="str">
        <f t="shared" si="6564"/>
        <v/>
      </c>
      <c r="E4009" s="833"/>
      <c r="F4009" s="833"/>
      <c r="G4009" s="833"/>
      <c r="H4009" s="833"/>
      <c r="I4009" s="833"/>
      <c r="J4009" s="833"/>
      <c r="K4009" s="834"/>
      <c r="L4009" s="763"/>
      <c r="M4009" s="877"/>
      <c r="N4009" s="877"/>
      <c r="O4009" s="764"/>
      <c r="P4009" s="763"/>
      <c r="Q4009" s="877"/>
      <c r="R4009" s="764"/>
      <c r="S4009" s="763"/>
      <c r="T4009" s="877"/>
      <c r="U4009" s="764"/>
      <c r="V4009" s="615"/>
      <c r="W4009" s="615"/>
      <c r="X4009" s="615"/>
      <c r="Y4009" s="615"/>
      <c r="Z4009" s="615"/>
      <c r="AA4009" s="615"/>
      <c r="AB4009" s="615"/>
      <c r="AC4009" s="615"/>
      <c r="AD4009" s="615"/>
      <c r="AE4009" s="109"/>
      <c r="AG4009" s="329">
        <f t="shared" si="6565"/>
        <v>27</v>
      </c>
      <c r="AH4009" s="90">
        <f t="shared" si="6566"/>
        <v>0</v>
      </c>
      <c r="AI4009" s="90">
        <f t="shared" si="6567"/>
        <v>0</v>
      </c>
    </row>
    <row r="4010" spans="1:35" ht="15" customHeight="1" x14ac:dyDescent="0.2">
      <c r="A4010" s="109"/>
      <c r="B4010" s="109"/>
      <c r="C4010" s="98" t="s">
        <v>33</v>
      </c>
      <c r="D4010" s="832" t="str">
        <f t="shared" si="6564"/>
        <v/>
      </c>
      <c r="E4010" s="833"/>
      <c r="F4010" s="833"/>
      <c r="G4010" s="833"/>
      <c r="H4010" s="833"/>
      <c r="I4010" s="833"/>
      <c r="J4010" s="833"/>
      <c r="K4010" s="834"/>
      <c r="L4010" s="763"/>
      <c r="M4010" s="877"/>
      <c r="N4010" s="877"/>
      <c r="O4010" s="764"/>
      <c r="P4010" s="763"/>
      <c r="Q4010" s="877"/>
      <c r="R4010" s="764"/>
      <c r="S4010" s="763"/>
      <c r="T4010" s="877"/>
      <c r="U4010" s="764"/>
      <c r="V4010" s="615"/>
      <c r="W4010" s="615"/>
      <c r="X4010" s="615"/>
      <c r="Y4010" s="615"/>
      <c r="Z4010" s="615"/>
      <c r="AA4010" s="615"/>
      <c r="AB4010" s="615"/>
      <c r="AC4010" s="615"/>
      <c r="AD4010" s="615"/>
      <c r="AE4010" s="109"/>
      <c r="AG4010" s="329">
        <f t="shared" si="6565"/>
        <v>27</v>
      </c>
      <c r="AH4010" s="90">
        <f t="shared" si="6566"/>
        <v>0</v>
      </c>
      <c r="AI4010" s="90">
        <f t="shared" si="6567"/>
        <v>0</v>
      </c>
    </row>
    <row r="4011" spans="1:35" ht="15" customHeight="1" x14ac:dyDescent="0.2">
      <c r="A4011" s="109"/>
      <c r="B4011" s="109"/>
      <c r="C4011" s="98" t="s">
        <v>34</v>
      </c>
      <c r="D4011" s="832" t="str">
        <f t="shared" si="6564"/>
        <v/>
      </c>
      <c r="E4011" s="833"/>
      <c r="F4011" s="833"/>
      <c r="G4011" s="833"/>
      <c r="H4011" s="833"/>
      <c r="I4011" s="833"/>
      <c r="J4011" s="833"/>
      <c r="K4011" s="834"/>
      <c r="L4011" s="763"/>
      <c r="M4011" s="877"/>
      <c r="N4011" s="877"/>
      <c r="O4011" s="764"/>
      <c r="P4011" s="763"/>
      <c r="Q4011" s="877"/>
      <c r="R4011" s="764"/>
      <c r="S4011" s="763"/>
      <c r="T4011" s="877"/>
      <c r="U4011" s="764"/>
      <c r="V4011" s="615"/>
      <c r="W4011" s="615"/>
      <c r="X4011" s="615"/>
      <c r="Y4011" s="615"/>
      <c r="Z4011" s="615"/>
      <c r="AA4011" s="615"/>
      <c r="AB4011" s="615"/>
      <c r="AC4011" s="615"/>
      <c r="AD4011" s="615"/>
      <c r="AE4011" s="109"/>
      <c r="AG4011" s="329">
        <f t="shared" si="6565"/>
        <v>27</v>
      </c>
      <c r="AH4011" s="90">
        <f t="shared" si="6566"/>
        <v>0</v>
      </c>
      <c r="AI4011" s="90">
        <f t="shared" si="6567"/>
        <v>0</v>
      </c>
    </row>
    <row r="4012" spans="1:35" ht="15" customHeight="1" x14ac:dyDescent="0.2">
      <c r="A4012" s="109"/>
      <c r="B4012" s="109"/>
      <c r="C4012" s="98" t="s">
        <v>35</v>
      </c>
      <c r="D4012" s="832" t="str">
        <f t="shared" si="6564"/>
        <v/>
      </c>
      <c r="E4012" s="833"/>
      <c r="F4012" s="833"/>
      <c r="G4012" s="833"/>
      <c r="H4012" s="833"/>
      <c r="I4012" s="833"/>
      <c r="J4012" s="833"/>
      <c r="K4012" s="834"/>
      <c r="L4012" s="763"/>
      <c r="M4012" s="877"/>
      <c r="N4012" s="877"/>
      <c r="O4012" s="764"/>
      <c r="P4012" s="763"/>
      <c r="Q4012" s="877"/>
      <c r="R4012" s="764"/>
      <c r="S4012" s="763"/>
      <c r="T4012" s="877"/>
      <c r="U4012" s="764"/>
      <c r="V4012" s="615"/>
      <c r="W4012" s="615"/>
      <c r="X4012" s="615"/>
      <c r="Y4012" s="615"/>
      <c r="Z4012" s="615"/>
      <c r="AA4012" s="615"/>
      <c r="AB4012" s="615"/>
      <c r="AC4012" s="615"/>
      <c r="AD4012" s="615"/>
      <c r="AE4012" s="109"/>
      <c r="AG4012" s="329">
        <f t="shared" si="6565"/>
        <v>27</v>
      </c>
      <c r="AH4012" s="90">
        <f t="shared" si="6566"/>
        <v>0</v>
      </c>
      <c r="AI4012" s="90">
        <f t="shared" si="6567"/>
        <v>0</v>
      </c>
    </row>
    <row r="4013" spans="1:35" ht="15" customHeight="1" x14ac:dyDescent="0.2">
      <c r="A4013" s="109"/>
      <c r="B4013" s="109"/>
      <c r="C4013" s="98" t="s">
        <v>36</v>
      </c>
      <c r="D4013" s="832" t="str">
        <f t="shared" si="6564"/>
        <v/>
      </c>
      <c r="E4013" s="833"/>
      <c r="F4013" s="833"/>
      <c r="G4013" s="833"/>
      <c r="H4013" s="833"/>
      <c r="I4013" s="833"/>
      <c r="J4013" s="833"/>
      <c r="K4013" s="834"/>
      <c r="L4013" s="763"/>
      <c r="M4013" s="877"/>
      <c r="N4013" s="877"/>
      <c r="O4013" s="764"/>
      <c r="P4013" s="763"/>
      <c r="Q4013" s="877"/>
      <c r="R4013" s="764"/>
      <c r="S4013" s="763"/>
      <c r="T4013" s="877"/>
      <c r="U4013" s="764"/>
      <c r="V4013" s="615"/>
      <c r="W4013" s="615"/>
      <c r="X4013" s="615"/>
      <c r="Y4013" s="615"/>
      <c r="Z4013" s="615"/>
      <c r="AA4013" s="615"/>
      <c r="AB4013" s="615"/>
      <c r="AC4013" s="615"/>
      <c r="AD4013" s="615"/>
      <c r="AE4013" s="109"/>
      <c r="AG4013" s="329">
        <f t="shared" si="6565"/>
        <v>27</v>
      </c>
      <c r="AH4013" s="90">
        <f t="shared" si="6566"/>
        <v>0</v>
      </c>
      <c r="AI4013" s="90">
        <f t="shared" si="6567"/>
        <v>0</v>
      </c>
    </row>
    <row r="4014" spans="1:35" ht="15" customHeight="1" x14ac:dyDescent="0.2">
      <c r="A4014" s="109"/>
      <c r="B4014" s="109"/>
      <c r="C4014" s="98" t="s">
        <v>37</v>
      </c>
      <c r="D4014" s="832" t="str">
        <f t="shared" si="6564"/>
        <v/>
      </c>
      <c r="E4014" s="833"/>
      <c r="F4014" s="833"/>
      <c r="G4014" s="833"/>
      <c r="H4014" s="833"/>
      <c r="I4014" s="833"/>
      <c r="J4014" s="833"/>
      <c r="K4014" s="834"/>
      <c r="L4014" s="763"/>
      <c r="M4014" s="877"/>
      <c r="N4014" s="877"/>
      <c r="O4014" s="764"/>
      <c r="P4014" s="763"/>
      <c r="Q4014" s="877"/>
      <c r="R4014" s="764"/>
      <c r="S4014" s="763"/>
      <c r="T4014" s="877"/>
      <c r="U4014" s="764"/>
      <c r="V4014" s="615"/>
      <c r="W4014" s="615"/>
      <c r="X4014" s="615"/>
      <c r="Y4014" s="615"/>
      <c r="Z4014" s="615"/>
      <c r="AA4014" s="615"/>
      <c r="AB4014" s="615"/>
      <c r="AC4014" s="615"/>
      <c r="AD4014" s="615"/>
      <c r="AE4014" s="109"/>
      <c r="AG4014" s="329">
        <f t="shared" si="6565"/>
        <v>27</v>
      </c>
      <c r="AH4014" s="90">
        <f t="shared" si="6566"/>
        <v>0</v>
      </c>
      <c r="AI4014" s="90">
        <f t="shared" si="6567"/>
        <v>0</v>
      </c>
    </row>
    <row r="4015" spans="1:35" ht="15" customHeight="1" x14ac:dyDescent="0.2">
      <c r="A4015" s="109"/>
      <c r="B4015" s="109"/>
      <c r="C4015" s="98" t="s">
        <v>40</v>
      </c>
      <c r="D4015" s="832" t="str">
        <f t="shared" si="6564"/>
        <v/>
      </c>
      <c r="E4015" s="833"/>
      <c r="F4015" s="833"/>
      <c r="G4015" s="833"/>
      <c r="H4015" s="833"/>
      <c r="I4015" s="833"/>
      <c r="J4015" s="833"/>
      <c r="K4015" s="834"/>
      <c r="L4015" s="763"/>
      <c r="M4015" s="877"/>
      <c r="N4015" s="877"/>
      <c r="O4015" s="764"/>
      <c r="P4015" s="763"/>
      <c r="Q4015" s="877"/>
      <c r="R4015" s="764"/>
      <c r="S4015" s="763"/>
      <c r="T4015" s="877"/>
      <c r="U4015" s="764"/>
      <c r="V4015" s="615"/>
      <c r="W4015" s="615"/>
      <c r="X4015" s="615"/>
      <c r="Y4015" s="615"/>
      <c r="Z4015" s="615"/>
      <c r="AA4015" s="615"/>
      <c r="AB4015" s="615"/>
      <c r="AC4015" s="615"/>
      <c r="AD4015" s="615"/>
      <c r="AE4015" s="109"/>
      <c r="AG4015" s="329">
        <f t="shared" si="6565"/>
        <v>27</v>
      </c>
      <c r="AH4015" s="90">
        <f t="shared" si="6566"/>
        <v>0</v>
      </c>
      <c r="AI4015" s="90">
        <f t="shared" si="6567"/>
        <v>0</v>
      </c>
    </row>
    <row r="4016" spans="1:35" ht="15" customHeight="1" x14ac:dyDescent="0.2">
      <c r="A4016" s="109"/>
      <c r="B4016" s="109"/>
      <c r="C4016" s="98" t="s">
        <v>38</v>
      </c>
      <c r="D4016" s="832" t="str">
        <f t="shared" si="6564"/>
        <v/>
      </c>
      <c r="E4016" s="833"/>
      <c r="F4016" s="833"/>
      <c r="G4016" s="833"/>
      <c r="H4016" s="833"/>
      <c r="I4016" s="833"/>
      <c r="J4016" s="833"/>
      <c r="K4016" s="834"/>
      <c r="L4016" s="763"/>
      <c r="M4016" s="877"/>
      <c r="N4016" s="877"/>
      <c r="O4016" s="764"/>
      <c r="P4016" s="763"/>
      <c r="Q4016" s="877"/>
      <c r="R4016" s="764"/>
      <c r="S4016" s="763"/>
      <c r="T4016" s="877"/>
      <c r="U4016" s="764"/>
      <c r="V4016" s="615"/>
      <c r="W4016" s="615"/>
      <c r="X4016" s="615"/>
      <c r="Y4016" s="615"/>
      <c r="Z4016" s="615"/>
      <c r="AA4016" s="615"/>
      <c r="AB4016" s="615"/>
      <c r="AC4016" s="615"/>
      <c r="AD4016" s="615"/>
      <c r="AE4016" s="109"/>
      <c r="AG4016" s="329">
        <f t="shared" si="6565"/>
        <v>27</v>
      </c>
      <c r="AH4016" s="90">
        <f t="shared" si="6566"/>
        <v>0</v>
      </c>
      <c r="AI4016" s="90">
        <f t="shared" si="6567"/>
        <v>0</v>
      </c>
    </row>
    <row r="4017" spans="1:35" ht="15" customHeight="1" x14ac:dyDescent="0.2">
      <c r="A4017" s="109"/>
      <c r="B4017" s="109"/>
      <c r="C4017" s="98" t="s">
        <v>39</v>
      </c>
      <c r="D4017" s="832" t="str">
        <f t="shared" si="6564"/>
        <v/>
      </c>
      <c r="E4017" s="833"/>
      <c r="F4017" s="833"/>
      <c r="G4017" s="833"/>
      <c r="H4017" s="833"/>
      <c r="I4017" s="833"/>
      <c r="J4017" s="833"/>
      <c r="K4017" s="834"/>
      <c r="L4017" s="763"/>
      <c r="M4017" s="877"/>
      <c r="N4017" s="877"/>
      <c r="O4017" s="764"/>
      <c r="P4017" s="763"/>
      <c r="Q4017" s="877"/>
      <c r="R4017" s="764"/>
      <c r="S4017" s="763"/>
      <c r="T4017" s="877"/>
      <c r="U4017" s="764"/>
      <c r="V4017" s="615"/>
      <c r="W4017" s="615"/>
      <c r="X4017" s="615"/>
      <c r="Y4017" s="615"/>
      <c r="Z4017" s="615"/>
      <c r="AA4017" s="615"/>
      <c r="AB4017" s="615"/>
      <c r="AC4017" s="615"/>
      <c r="AD4017" s="615"/>
      <c r="AE4017" s="109"/>
      <c r="AG4017" s="329">
        <f t="shared" si="6565"/>
        <v>27</v>
      </c>
      <c r="AH4017" s="90">
        <f t="shared" si="6566"/>
        <v>0</v>
      </c>
      <c r="AI4017" s="90">
        <f t="shared" si="6567"/>
        <v>0</v>
      </c>
    </row>
    <row r="4018" spans="1:35" ht="15" customHeight="1" x14ac:dyDescent="0.2">
      <c r="A4018" s="109"/>
      <c r="B4018" s="109"/>
      <c r="C4018" s="98" t="s">
        <v>41</v>
      </c>
      <c r="D4018" s="832" t="str">
        <f t="shared" si="6564"/>
        <v/>
      </c>
      <c r="E4018" s="833"/>
      <c r="F4018" s="833"/>
      <c r="G4018" s="833"/>
      <c r="H4018" s="833"/>
      <c r="I4018" s="833"/>
      <c r="J4018" s="833"/>
      <c r="K4018" s="834"/>
      <c r="L4018" s="763"/>
      <c r="M4018" s="877"/>
      <c r="N4018" s="877"/>
      <c r="O4018" s="764"/>
      <c r="P4018" s="763"/>
      <c r="Q4018" s="877"/>
      <c r="R4018" s="764"/>
      <c r="S4018" s="763"/>
      <c r="T4018" s="877"/>
      <c r="U4018" s="764"/>
      <c r="V4018" s="615"/>
      <c r="W4018" s="615"/>
      <c r="X4018" s="615"/>
      <c r="Y4018" s="615"/>
      <c r="Z4018" s="615"/>
      <c r="AA4018" s="615"/>
      <c r="AB4018" s="615"/>
      <c r="AC4018" s="615"/>
      <c r="AD4018" s="615"/>
      <c r="AE4018" s="109"/>
      <c r="AG4018" s="329">
        <f t="shared" si="6565"/>
        <v>27</v>
      </c>
      <c r="AH4018" s="90">
        <f t="shared" si="6566"/>
        <v>0</v>
      </c>
      <c r="AI4018" s="90">
        <f t="shared" si="6567"/>
        <v>0</v>
      </c>
    </row>
    <row r="4019" spans="1:35" ht="15" customHeight="1" x14ac:dyDescent="0.2">
      <c r="A4019" s="109"/>
      <c r="B4019" s="109"/>
      <c r="C4019" s="98" t="s">
        <v>42</v>
      </c>
      <c r="D4019" s="832" t="str">
        <f t="shared" si="6564"/>
        <v/>
      </c>
      <c r="E4019" s="833"/>
      <c r="F4019" s="833"/>
      <c r="G4019" s="833"/>
      <c r="H4019" s="833"/>
      <c r="I4019" s="833"/>
      <c r="J4019" s="833"/>
      <c r="K4019" s="834"/>
      <c r="L4019" s="763"/>
      <c r="M4019" s="877"/>
      <c r="N4019" s="877"/>
      <c r="O4019" s="764"/>
      <c r="P4019" s="763"/>
      <c r="Q4019" s="877"/>
      <c r="R4019" s="764"/>
      <c r="S4019" s="763"/>
      <c r="T4019" s="877"/>
      <c r="U4019" s="764"/>
      <c r="V4019" s="615"/>
      <c r="W4019" s="615"/>
      <c r="X4019" s="615"/>
      <c r="Y4019" s="615"/>
      <c r="Z4019" s="615"/>
      <c r="AA4019" s="615"/>
      <c r="AB4019" s="615"/>
      <c r="AC4019" s="615"/>
      <c r="AD4019" s="615"/>
      <c r="AE4019" s="109"/>
      <c r="AG4019" s="329">
        <f t="shared" si="6565"/>
        <v>27</v>
      </c>
      <c r="AH4019" s="90">
        <f t="shared" si="6566"/>
        <v>0</v>
      </c>
      <c r="AI4019" s="90">
        <f t="shared" si="6567"/>
        <v>0</v>
      </c>
    </row>
    <row r="4020" spans="1:35" ht="15" customHeight="1" x14ac:dyDescent="0.2">
      <c r="A4020" s="109"/>
      <c r="B4020" s="109"/>
      <c r="C4020" s="98" t="s">
        <v>43</v>
      </c>
      <c r="D4020" s="832" t="str">
        <f t="shared" si="6564"/>
        <v/>
      </c>
      <c r="E4020" s="833"/>
      <c r="F4020" s="833"/>
      <c r="G4020" s="833"/>
      <c r="H4020" s="833"/>
      <c r="I4020" s="833"/>
      <c r="J4020" s="833"/>
      <c r="K4020" s="834"/>
      <c r="L4020" s="763"/>
      <c r="M4020" s="877"/>
      <c r="N4020" s="877"/>
      <c r="O4020" s="764"/>
      <c r="P4020" s="763"/>
      <c r="Q4020" s="877"/>
      <c r="R4020" s="764"/>
      <c r="S4020" s="763"/>
      <c r="T4020" s="877"/>
      <c r="U4020" s="764"/>
      <c r="V4020" s="615"/>
      <c r="W4020" s="615"/>
      <c r="X4020" s="615"/>
      <c r="Y4020" s="615"/>
      <c r="Z4020" s="615"/>
      <c r="AA4020" s="615"/>
      <c r="AB4020" s="615"/>
      <c r="AC4020" s="615"/>
      <c r="AD4020" s="615"/>
      <c r="AE4020" s="109"/>
      <c r="AG4020" s="329">
        <f t="shared" si="6565"/>
        <v>27</v>
      </c>
      <c r="AH4020" s="90">
        <f t="shared" si="6566"/>
        <v>0</v>
      </c>
      <c r="AI4020" s="90">
        <f t="shared" si="6567"/>
        <v>0</v>
      </c>
    </row>
    <row r="4021" spans="1:35" ht="15" customHeight="1" x14ac:dyDescent="0.2">
      <c r="A4021" s="109"/>
      <c r="B4021" s="109"/>
      <c r="C4021" s="98" t="s">
        <v>44</v>
      </c>
      <c r="D4021" s="832" t="str">
        <f t="shared" si="6564"/>
        <v/>
      </c>
      <c r="E4021" s="833"/>
      <c r="F4021" s="833"/>
      <c r="G4021" s="833"/>
      <c r="H4021" s="833"/>
      <c r="I4021" s="833"/>
      <c r="J4021" s="833"/>
      <c r="K4021" s="834"/>
      <c r="L4021" s="763"/>
      <c r="M4021" s="877"/>
      <c r="N4021" s="877"/>
      <c r="O4021" s="764"/>
      <c r="P4021" s="763"/>
      <c r="Q4021" s="877"/>
      <c r="R4021" s="764"/>
      <c r="S4021" s="763"/>
      <c r="T4021" s="877"/>
      <c r="U4021" s="764"/>
      <c r="V4021" s="615"/>
      <c r="W4021" s="615"/>
      <c r="X4021" s="615"/>
      <c r="Y4021" s="615"/>
      <c r="Z4021" s="615"/>
      <c r="AA4021" s="615"/>
      <c r="AB4021" s="615"/>
      <c r="AC4021" s="615"/>
      <c r="AD4021" s="615"/>
      <c r="AE4021" s="109"/>
      <c r="AG4021" s="329">
        <f t="shared" si="6565"/>
        <v>27</v>
      </c>
      <c r="AH4021" s="90">
        <f t="shared" si="6566"/>
        <v>0</v>
      </c>
      <c r="AI4021" s="90">
        <f t="shared" si="6567"/>
        <v>0</v>
      </c>
    </row>
    <row r="4022" spans="1:35" ht="15" customHeight="1" x14ac:dyDescent="0.2">
      <c r="A4022" s="109"/>
      <c r="B4022" s="109"/>
      <c r="C4022" s="98" t="s">
        <v>45</v>
      </c>
      <c r="D4022" s="832" t="str">
        <f t="shared" si="6564"/>
        <v/>
      </c>
      <c r="E4022" s="833"/>
      <c r="F4022" s="833"/>
      <c r="G4022" s="833"/>
      <c r="H4022" s="833"/>
      <c r="I4022" s="833"/>
      <c r="J4022" s="833"/>
      <c r="K4022" s="834"/>
      <c r="L4022" s="763"/>
      <c r="M4022" s="877"/>
      <c r="N4022" s="877"/>
      <c r="O4022" s="764"/>
      <c r="P4022" s="763"/>
      <c r="Q4022" s="877"/>
      <c r="R4022" s="764"/>
      <c r="S4022" s="763"/>
      <c r="T4022" s="877"/>
      <c r="U4022" s="764"/>
      <c r="V4022" s="615"/>
      <c r="W4022" s="615"/>
      <c r="X4022" s="615"/>
      <c r="Y4022" s="615"/>
      <c r="Z4022" s="615"/>
      <c r="AA4022" s="615"/>
      <c r="AB4022" s="615"/>
      <c r="AC4022" s="615"/>
      <c r="AD4022" s="615"/>
      <c r="AE4022" s="109"/>
      <c r="AG4022" s="329">
        <f t="shared" si="6565"/>
        <v>27</v>
      </c>
      <c r="AH4022" s="90">
        <f t="shared" si="6566"/>
        <v>0</v>
      </c>
      <c r="AI4022" s="90">
        <f t="shared" si="6567"/>
        <v>0</v>
      </c>
    </row>
    <row r="4023" spans="1:35" ht="15" customHeight="1" x14ac:dyDescent="0.2">
      <c r="A4023" s="109"/>
      <c r="B4023" s="109"/>
      <c r="C4023" s="98" t="s">
        <v>46</v>
      </c>
      <c r="D4023" s="832" t="str">
        <f t="shared" si="6564"/>
        <v/>
      </c>
      <c r="E4023" s="833"/>
      <c r="F4023" s="833"/>
      <c r="G4023" s="833"/>
      <c r="H4023" s="833"/>
      <c r="I4023" s="833"/>
      <c r="J4023" s="833"/>
      <c r="K4023" s="834"/>
      <c r="L4023" s="763"/>
      <c r="M4023" s="877"/>
      <c r="N4023" s="877"/>
      <c r="O4023" s="764"/>
      <c r="P4023" s="763"/>
      <c r="Q4023" s="877"/>
      <c r="R4023" s="764"/>
      <c r="S4023" s="763"/>
      <c r="T4023" s="877"/>
      <c r="U4023" s="764"/>
      <c r="V4023" s="615"/>
      <c r="W4023" s="615"/>
      <c r="X4023" s="615"/>
      <c r="Y4023" s="615"/>
      <c r="Z4023" s="615"/>
      <c r="AA4023" s="615"/>
      <c r="AB4023" s="615"/>
      <c r="AC4023" s="615"/>
      <c r="AD4023" s="615"/>
      <c r="AE4023" s="109"/>
      <c r="AG4023" s="329">
        <f t="shared" si="6565"/>
        <v>27</v>
      </c>
      <c r="AH4023" s="90">
        <f t="shared" si="6566"/>
        <v>0</v>
      </c>
      <c r="AI4023" s="90">
        <f t="shared" si="6567"/>
        <v>0</v>
      </c>
    </row>
    <row r="4024" spans="1:35" ht="15" customHeight="1" x14ac:dyDescent="0.2">
      <c r="A4024" s="109"/>
      <c r="B4024" s="109"/>
      <c r="C4024" s="98" t="s">
        <v>47</v>
      </c>
      <c r="D4024" s="832" t="str">
        <f t="shared" si="6564"/>
        <v/>
      </c>
      <c r="E4024" s="833"/>
      <c r="F4024" s="833"/>
      <c r="G4024" s="833"/>
      <c r="H4024" s="833"/>
      <c r="I4024" s="833"/>
      <c r="J4024" s="833"/>
      <c r="K4024" s="834"/>
      <c r="L4024" s="763"/>
      <c r="M4024" s="877"/>
      <c r="N4024" s="877"/>
      <c r="O4024" s="764"/>
      <c r="P4024" s="763"/>
      <c r="Q4024" s="877"/>
      <c r="R4024" s="764"/>
      <c r="S4024" s="763"/>
      <c r="T4024" s="877"/>
      <c r="U4024" s="764"/>
      <c r="V4024" s="615"/>
      <c r="W4024" s="615"/>
      <c r="X4024" s="615"/>
      <c r="Y4024" s="615"/>
      <c r="Z4024" s="615"/>
      <c r="AA4024" s="615"/>
      <c r="AB4024" s="615"/>
      <c r="AC4024" s="615"/>
      <c r="AD4024" s="615"/>
      <c r="AE4024" s="109"/>
      <c r="AG4024" s="329">
        <f t="shared" si="6565"/>
        <v>27</v>
      </c>
      <c r="AH4024" s="90">
        <f t="shared" si="6566"/>
        <v>0</v>
      </c>
      <c r="AI4024" s="90">
        <f t="shared" si="6567"/>
        <v>0</v>
      </c>
    </row>
    <row r="4025" spans="1:35" ht="15" customHeight="1" x14ac:dyDescent="0.2">
      <c r="A4025" s="109"/>
      <c r="B4025" s="109"/>
      <c r="C4025" s="98" t="s">
        <v>48</v>
      </c>
      <c r="D4025" s="832" t="str">
        <f t="shared" si="6564"/>
        <v/>
      </c>
      <c r="E4025" s="833"/>
      <c r="F4025" s="833"/>
      <c r="G4025" s="833"/>
      <c r="H4025" s="833"/>
      <c r="I4025" s="833"/>
      <c r="J4025" s="833"/>
      <c r="K4025" s="834"/>
      <c r="L4025" s="763"/>
      <c r="M4025" s="877"/>
      <c r="N4025" s="877"/>
      <c r="O4025" s="764"/>
      <c r="P4025" s="763"/>
      <c r="Q4025" s="877"/>
      <c r="R4025" s="764"/>
      <c r="S4025" s="763"/>
      <c r="T4025" s="877"/>
      <c r="U4025" s="764"/>
      <c r="V4025" s="615"/>
      <c r="W4025" s="615"/>
      <c r="X4025" s="615"/>
      <c r="Y4025" s="615"/>
      <c r="Z4025" s="615"/>
      <c r="AA4025" s="615"/>
      <c r="AB4025" s="615"/>
      <c r="AC4025" s="615"/>
      <c r="AD4025" s="615"/>
      <c r="AE4025" s="109"/>
      <c r="AG4025" s="329">
        <f t="shared" si="6565"/>
        <v>27</v>
      </c>
      <c r="AH4025" s="90">
        <f t="shared" si="6566"/>
        <v>0</v>
      </c>
      <c r="AI4025" s="90">
        <f t="shared" si="6567"/>
        <v>0</v>
      </c>
    </row>
    <row r="4026" spans="1:35" ht="15" customHeight="1" x14ac:dyDescent="0.2">
      <c r="A4026" s="109"/>
      <c r="B4026" s="109"/>
      <c r="C4026" s="98" t="s">
        <v>49</v>
      </c>
      <c r="D4026" s="832" t="str">
        <f t="shared" si="6564"/>
        <v/>
      </c>
      <c r="E4026" s="833"/>
      <c r="F4026" s="833"/>
      <c r="G4026" s="833"/>
      <c r="H4026" s="833"/>
      <c r="I4026" s="833"/>
      <c r="J4026" s="833"/>
      <c r="K4026" s="834"/>
      <c r="L4026" s="763"/>
      <c r="M4026" s="877"/>
      <c r="N4026" s="877"/>
      <c r="O4026" s="764"/>
      <c r="P4026" s="763"/>
      <c r="Q4026" s="877"/>
      <c r="R4026" s="764"/>
      <c r="S4026" s="763"/>
      <c r="T4026" s="877"/>
      <c r="U4026" s="764"/>
      <c r="V4026" s="615"/>
      <c r="W4026" s="615"/>
      <c r="X4026" s="615"/>
      <c r="Y4026" s="615"/>
      <c r="Z4026" s="615"/>
      <c r="AA4026" s="615"/>
      <c r="AB4026" s="615"/>
      <c r="AC4026" s="615"/>
      <c r="AD4026" s="615"/>
      <c r="AE4026" s="109"/>
      <c r="AG4026" s="329">
        <f t="shared" si="6565"/>
        <v>27</v>
      </c>
      <c r="AH4026" s="90">
        <f t="shared" si="6566"/>
        <v>0</v>
      </c>
      <c r="AI4026" s="90">
        <f t="shared" si="6567"/>
        <v>0</v>
      </c>
    </row>
    <row r="4027" spans="1:35" ht="15" customHeight="1" x14ac:dyDescent="0.2">
      <c r="A4027" s="109"/>
      <c r="B4027" s="109"/>
      <c r="C4027" s="98" t="s">
        <v>50</v>
      </c>
      <c r="D4027" s="832" t="str">
        <f t="shared" si="6564"/>
        <v/>
      </c>
      <c r="E4027" s="833"/>
      <c r="F4027" s="833"/>
      <c r="G4027" s="833"/>
      <c r="H4027" s="833"/>
      <c r="I4027" s="833"/>
      <c r="J4027" s="833"/>
      <c r="K4027" s="834"/>
      <c r="L4027" s="763"/>
      <c r="M4027" s="877"/>
      <c r="N4027" s="877"/>
      <c r="O4027" s="764"/>
      <c r="P4027" s="763"/>
      <c r="Q4027" s="877"/>
      <c r="R4027" s="764"/>
      <c r="S4027" s="763"/>
      <c r="T4027" s="877"/>
      <c r="U4027" s="764"/>
      <c r="V4027" s="615"/>
      <c r="W4027" s="615"/>
      <c r="X4027" s="615"/>
      <c r="Y4027" s="615"/>
      <c r="Z4027" s="615"/>
      <c r="AA4027" s="615"/>
      <c r="AB4027" s="615"/>
      <c r="AC4027" s="615"/>
      <c r="AD4027" s="615"/>
      <c r="AE4027" s="109"/>
      <c r="AG4027" s="329">
        <f t="shared" si="6565"/>
        <v>27</v>
      </c>
      <c r="AH4027" s="90">
        <f t="shared" si="6566"/>
        <v>0</v>
      </c>
      <c r="AI4027" s="90">
        <f t="shared" si="6567"/>
        <v>0</v>
      </c>
    </row>
    <row r="4028" spans="1:35" ht="15" customHeight="1" x14ac:dyDescent="0.2">
      <c r="A4028" s="109"/>
      <c r="B4028" s="109"/>
      <c r="C4028" s="98" t="s">
        <v>51</v>
      </c>
      <c r="D4028" s="832" t="str">
        <f t="shared" si="6564"/>
        <v/>
      </c>
      <c r="E4028" s="833"/>
      <c r="F4028" s="833"/>
      <c r="G4028" s="833"/>
      <c r="H4028" s="833"/>
      <c r="I4028" s="833"/>
      <c r="J4028" s="833"/>
      <c r="K4028" s="834"/>
      <c r="L4028" s="763"/>
      <c r="M4028" s="877"/>
      <c r="N4028" s="877"/>
      <c r="O4028" s="764"/>
      <c r="P4028" s="763"/>
      <c r="Q4028" s="877"/>
      <c r="R4028" s="764"/>
      <c r="S4028" s="763"/>
      <c r="T4028" s="877"/>
      <c r="U4028" s="764"/>
      <c r="V4028" s="615"/>
      <c r="W4028" s="615"/>
      <c r="X4028" s="615"/>
      <c r="Y4028" s="615"/>
      <c r="Z4028" s="615"/>
      <c r="AA4028" s="615"/>
      <c r="AB4028" s="615"/>
      <c r="AC4028" s="615"/>
      <c r="AD4028" s="615"/>
      <c r="AE4028" s="109"/>
      <c r="AG4028" s="329">
        <f t="shared" si="6565"/>
        <v>27</v>
      </c>
      <c r="AH4028" s="90">
        <f t="shared" si="6566"/>
        <v>0</v>
      </c>
      <c r="AI4028" s="90">
        <f t="shared" si="6567"/>
        <v>0</v>
      </c>
    </row>
    <row r="4029" spans="1:35" ht="15" customHeight="1" x14ac:dyDescent="0.2">
      <c r="A4029" s="109"/>
      <c r="B4029" s="109"/>
      <c r="C4029" s="98" t="s">
        <v>52</v>
      </c>
      <c r="D4029" s="832" t="str">
        <f t="shared" si="6564"/>
        <v/>
      </c>
      <c r="E4029" s="833"/>
      <c r="F4029" s="833"/>
      <c r="G4029" s="833"/>
      <c r="H4029" s="833"/>
      <c r="I4029" s="833"/>
      <c r="J4029" s="833"/>
      <c r="K4029" s="834"/>
      <c r="L4029" s="763"/>
      <c r="M4029" s="877"/>
      <c r="N4029" s="877"/>
      <c r="O4029" s="764"/>
      <c r="P4029" s="763"/>
      <c r="Q4029" s="877"/>
      <c r="R4029" s="764"/>
      <c r="S4029" s="763"/>
      <c r="T4029" s="877"/>
      <c r="U4029" s="764"/>
      <c r="V4029" s="615"/>
      <c r="W4029" s="615"/>
      <c r="X4029" s="615"/>
      <c r="Y4029" s="615"/>
      <c r="Z4029" s="615"/>
      <c r="AA4029" s="615"/>
      <c r="AB4029" s="615"/>
      <c r="AC4029" s="615"/>
      <c r="AD4029" s="615"/>
      <c r="AE4029" s="109"/>
      <c r="AG4029" s="329">
        <f t="shared" si="6565"/>
        <v>27</v>
      </c>
      <c r="AH4029" s="90">
        <f t="shared" si="6566"/>
        <v>0</v>
      </c>
      <c r="AI4029" s="90">
        <f t="shared" si="6567"/>
        <v>0</v>
      </c>
    </row>
    <row r="4030" spans="1:35" ht="15" customHeight="1" x14ac:dyDescent="0.2">
      <c r="A4030" s="109"/>
      <c r="B4030" s="540" t="str">
        <f>IF(AH4030=0,"","Error: Debe completar toda la información requerida.")</f>
        <v/>
      </c>
      <c r="C4030" s="540"/>
      <c r="D4030" s="540"/>
      <c r="E4030" s="540"/>
      <c r="F4030" s="540"/>
      <c r="G4030" s="540"/>
      <c r="H4030" s="540"/>
      <c r="I4030" s="540"/>
      <c r="J4030" s="540"/>
      <c r="K4030" s="540"/>
      <c r="L4030" s="540"/>
      <c r="M4030" s="540"/>
      <c r="N4030" s="540"/>
      <c r="O4030" s="540"/>
      <c r="P4030" s="540"/>
      <c r="Q4030" s="540"/>
      <c r="R4030" s="540"/>
      <c r="S4030" s="540"/>
      <c r="T4030" s="540"/>
      <c r="U4030" s="540"/>
      <c r="V4030" s="540"/>
      <c r="W4030" s="540"/>
      <c r="X4030" s="540"/>
      <c r="Y4030" s="540"/>
      <c r="Z4030" s="540"/>
      <c r="AA4030" s="540"/>
      <c r="AB4030" s="540"/>
      <c r="AC4030" s="540"/>
      <c r="AD4030" s="540"/>
      <c r="AE4030" s="109"/>
      <c r="AH4030" s="90">
        <f t="shared" ref="AH4030" si="6568">SUM(AH4005:AH4029)</f>
        <v>0</v>
      </c>
      <c r="AI4030" s="90">
        <f t="shared" ref="AI4030" si="6569">SUM(AI4005:AI4029)</f>
        <v>0</v>
      </c>
    </row>
    <row r="4031" spans="1:35" ht="15" customHeight="1" x14ac:dyDescent="0.2">
      <c r="A4031" s="109"/>
      <c r="B4031" s="535" t="str">
        <f>IF(AI4030=0,"","Error: Debe verificar la consistencia de las respuestas con código 2 o 9.")</f>
        <v/>
      </c>
      <c r="C4031" s="535"/>
      <c r="D4031" s="535"/>
      <c r="E4031" s="535"/>
      <c r="F4031" s="535"/>
      <c r="G4031" s="535"/>
      <c r="H4031" s="535"/>
      <c r="I4031" s="535"/>
      <c r="J4031" s="535"/>
      <c r="K4031" s="535"/>
      <c r="L4031" s="535"/>
      <c r="M4031" s="535"/>
      <c r="N4031" s="535"/>
      <c r="O4031" s="535"/>
      <c r="P4031" s="535"/>
      <c r="Q4031" s="535"/>
      <c r="R4031" s="535"/>
      <c r="S4031" s="535"/>
      <c r="T4031" s="535"/>
      <c r="U4031" s="535"/>
      <c r="V4031" s="535"/>
      <c r="W4031" s="535"/>
      <c r="X4031" s="535"/>
      <c r="Y4031" s="535"/>
      <c r="Z4031" s="535"/>
      <c r="AA4031" s="535"/>
      <c r="AB4031" s="535"/>
      <c r="AC4031" s="535"/>
      <c r="AD4031" s="535"/>
      <c r="AE4031" s="109"/>
    </row>
    <row r="4032" spans="1:35" ht="15" customHeight="1" x14ac:dyDescent="0.2">
      <c r="B4032" s="535"/>
      <c r="C4032" s="535"/>
      <c r="D4032" s="535"/>
      <c r="E4032" s="535"/>
      <c r="F4032" s="535"/>
      <c r="G4032" s="535"/>
      <c r="H4032" s="535"/>
      <c r="I4032" s="535"/>
      <c r="J4032" s="535"/>
      <c r="K4032" s="535"/>
      <c r="L4032" s="535"/>
      <c r="M4032" s="535"/>
      <c r="N4032" s="535"/>
      <c r="O4032" s="535"/>
      <c r="P4032" s="535"/>
      <c r="Q4032" s="535"/>
      <c r="R4032" s="535"/>
      <c r="S4032" s="535"/>
      <c r="T4032" s="535"/>
      <c r="U4032" s="535"/>
      <c r="V4032" s="535"/>
      <c r="W4032" s="535"/>
      <c r="X4032" s="535"/>
      <c r="Y4032" s="535"/>
      <c r="Z4032" s="535"/>
      <c r="AA4032" s="535"/>
      <c r="AB4032" s="535"/>
      <c r="AC4032" s="535"/>
      <c r="AD4032" s="535"/>
      <c r="AE4032" s="109"/>
    </row>
    <row r="4033" spans="1:39" ht="36" customHeight="1" x14ac:dyDescent="0.2">
      <c r="A4033" s="36" t="s">
        <v>838</v>
      </c>
      <c r="B4033" s="636" t="s">
        <v>1192</v>
      </c>
      <c r="C4033" s="636"/>
      <c r="D4033" s="636"/>
      <c r="E4033" s="636"/>
      <c r="F4033" s="636"/>
      <c r="G4033" s="636"/>
      <c r="H4033" s="636"/>
      <c r="I4033" s="636"/>
      <c r="J4033" s="636"/>
      <c r="K4033" s="636"/>
      <c r="L4033" s="636"/>
      <c r="M4033" s="636"/>
      <c r="N4033" s="636"/>
      <c r="O4033" s="636"/>
      <c r="P4033" s="636"/>
      <c r="Q4033" s="636"/>
      <c r="R4033" s="636"/>
      <c r="S4033" s="636"/>
      <c r="T4033" s="636"/>
      <c r="U4033" s="636"/>
      <c r="V4033" s="636"/>
      <c r="W4033" s="636"/>
      <c r="X4033" s="636"/>
      <c r="Y4033" s="636"/>
      <c r="Z4033" s="636"/>
      <c r="AA4033" s="636"/>
      <c r="AB4033" s="636"/>
      <c r="AC4033" s="636"/>
      <c r="AD4033" s="636"/>
      <c r="AE4033" s="109"/>
      <c r="AG4033" s="90" t="s">
        <v>2032</v>
      </c>
      <c r="AH4033" s="90" t="s">
        <v>2072</v>
      </c>
      <c r="AI4033" s="90" t="s">
        <v>2073</v>
      </c>
      <c r="AJ4033" s="90" t="s">
        <v>2066</v>
      </c>
      <c r="AK4033" s="90" t="s">
        <v>2074</v>
      </c>
      <c r="AL4033" s="90" t="s">
        <v>2075</v>
      </c>
      <c r="AM4033" s="90" t="s">
        <v>2037</v>
      </c>
    </row>
    <row r="4034" spans="1:39" ht="15" customHeight="1" x14ac:dyDescent="0.2">
      <c r="C4034" s="674" t="s">
        <v>1109</v>
      </c>
      <c r="D4034" s="674"/>
      <c r="E4034" s="674"/>
      <c r="F4034" s="674"/>
      <c r="G4034" s="674"/>
      <c r="H4034" s="674"/>
      <c r="I4034" s="674"/>
      <c r="J4034" s="674"/>
      <c r="K4034" s="674"/>
      <c r="L4034" s="674"/>
      <c r="M4034" s="674"/>
      <c r="N4034" s="674"/>
      <c r="O4034" s="674"/>
      <c r="P4034" s="674"/>
      <c r="Q4034" s="674"/>
      <c r="R4034" s="674"/>
      <c r="S4034" s="674"/>
      <c r="T4034" s="674"/>
      <c r="U4034" s="674"/>
      <c r="V4034" s="674"/>
      <c r="W4034" s="674"/>
      <c r="X4034" s="674"/>
      <c r="Y4034" s="674"/>
      <c r="Z4034" s="674"/>
      <c r="AA4034" s="674"/>
      <c r="AB4034" s="674"/>
      <c r="AC4034" s="674"/>
      <c r="AD4034" s="674"/>
      <c r="AE4034" s="109"/>
      <c r="AG4034" s="90">
        <f>COUNTBLANK(L4040:AD4064)</f>
        <v>475</v>
      </c>
      <c r="AH4034" s="90">
        <v>475</v>
      </c>
      <c r="AJ4034" s="90">
        <f>COUNTBLANK(D4040:AD4040)</f>
        <v>27</v>
      </c>
      <c r="AK4034" s="90">
        <v>27</v>
      </c>
    </row>
    <row r="4035" spans="1:39" ht="24" customHeight="1" x14ac:dyDescent="0.2">
      <c r="C4035" s="674" t="s">
        <v>1349</v>
      </c>
      <c r="D4035" s="674"/>
      <c r="E4035" s="674"/>
      <c r="F4035" s="674"/>
      <c r="G4035" s="674"/>
      <c r="H4035" s="674"/>
      <c r="I4035" s="674"/>
      <c r="J4035" s="674"/>
      <c r="K4035" s="674"/>
      <c r="L4035" s="674"/>
      <c r="M4035" s="674"/>
      <c r="N4035" s="674"/>
      <c r="O4035" s="674"/>
      <c r="P4035" s="674"/>
      <c r="Q4035" s="674"/>
      <c r="R4035" s="674"/>
      <c r="S4035" s="674"/>
      <c r="T4035" s="674"/>
      <c r="U4035" s="674"/>
      <c r="V4035" s="674"/>
      <c r="W4035" s="674"/>
      <c r="X4035" s="674"/>
      <c r="Y4035" s="674"/>
      <c r="Z4035" s="674"/>
      <c r="AA4035" s="674"/>
      <c r="AB4035" s="674"/>
      <c r="AC4035" s="674"/>
      <c r="AD4035" s="674"/>
      <c r="AE4035" s="109"/>
    </row>
    <row r="4036" spans="1:39" ht="15" customHeight="1" x14ac:dyDescent="0.2">
      <c r="C4036" s="674" t="s">
        <v>1116</v>
      </c>
      <c r="D4036" s="674"/>
      <c r="E4036" s="674"/>
      <c r="F4036" s="674"/>
      <c r="G4036" s="674"/>
      <c r="H4036" s="674"/>
      <c r="I4036" s="674"/>
      <c r="J4036" s="674"/>
      <c r="K4036" s="674"/>
      <c r="L4036" s="674"/>
      <c r="M4036" s="674"/>
      <c r="N4036" s="674"/>
      <c r="O4036" s="674"/>
      <c r="P4036" s="674"/>
      <c r="Q4036" s="674"/>
      <c r="R4036" s="674"/>
      <c r="S4036" s="674"/>
      <c r="T4036" s="674"/>
      <c r="U4036" s="674"/>
      <c r="V4036" s="674"/>
      <c r="W4036" s="674"/>
      <c r="X4036" s="674"/>
      <c r="Y4036" s="674"/>
      <c r="Z4036" s="674"/>
      <c r="AA4036" s="674"/>
      <c r="AB4036" s="674"/>
      <c r="AC4036" s="674"/>
      <c r="AD4036" s="674"/>
      <c r="AE4036" s="109"/>
    </row>
    <row r="4037" spans="1:39" ht="15" customHeight="1" x14ac:dyDescent="0.2">
      <c r="AE4037" s="109"/>
    </row>
    <row r="4038" spans="1:39" ht="15" customHeight="1" x14ac:dyDescent="0.2">
      <c r="C4038" s="685" t="s">
        <v>220</v>
      </c>
      <c r="D4038" s="686"/>
      <c r="E4038" s="686"/>
      <c r="F4038" s="686"/>
      <c r="G4038" s="686"/>
      <c r="H4038" s="686"/>
      <c r="I4038" s="686"/>
      <c r="J4038" s="686"/>
      <c r="K4038" s="687"/>
      <c r="L4038" s="685" t="s">
        <v>1538</v>
      </c>
      <c r="M4038" s="686"/>
      <c r="N4038" s="686"/>
      <c r="O4038" s="687"/>
      <c r="P4038" s="643" t="s">
        <v>1395</v>
      </c>
      <c r="Q4038" s="644"/>
      <c r="R4038" s="644"/>
      <c r="S4038" s="644"/>
      <c r="T4038" s="644"/>
      <c r="U4038" s="644"/>
      <c r="V4038" s="644"/>
      <c r="W4038" s="644"/>
      <c r="X4038" s="644"/>
      <c r="Y4038" s="644"/>
      <c r="Z4038" s="644"/>
      <c r="AA4038" s="644"/>
      <c r="AB4038" s="644"/>
      <c r="AC4038" s="644"/>
      <c r="AD4038" s="645"/>
      <c r="AE4038" s="109"/>
    </row>
    <row r="4039" spans="1:39" ht="93" customHeight="1" x14ac:dyDescent="0.2">
      <c r="C4039" s="688"/>
      <c r="D4039" s="689"/>
      <c r="E4039" s="689"/>
      <c r="F4039" s="689"/>
      <c r="G4039" s="689"/>
      <c r="H4039" s="689"/>
      <c r="I4039" s="689"/>
      <c r="J4039" s="689"/>
      <c r="K4039" s="690"/>
      <c r="L4039" s="688"/>
      <c r="M4039" s="689"/>
      <c r="N4039" s="689"/>
      <c r="O4039" s="690"/>
      <c r="P4039" s="667" t="s">
        <v>1350</v>
      </c>
      <c r="Q4039" s="818"/>
      <c r="R4039" s="667" t="s">
        <v>1351</v>
      </c>
      <c r="S4039" s="959"/>
      <c r="T4039" s="854" t="s">
        <v>1352</v>
      </c>
      <c r="U4039" s="854"/>
      <c r="V4039" s="854"/>
      <c r="W4039" s="854" t="s">
        <v>1353</v>
      </c>
      <c r="X4039" s="1078"/>
      <c r="Y4039" s="1078"/>
      <c r="Z4039" s="667" t="s">
        <v>1354</v>
      </c>
      <c r="AA4039" s="959"/>
      <c r="AB4039" s="818"/>
      <c r="AC4039" s="667" t="s">
        <v>281</v>
      </c>
      <c r="AD4039" s="818"/>
      <c r="AE4039" s="109"/>
      <c r="AG4039" s="327" t="s">
        <v>2032</v>
      </c>
      <c r="AH4039" s="90" t="s">
        <v>2076</v>
      </c>
      <c r="AI4039" s="90" t="s">
        <v>2250</v>
      </c>
    </row>
    <row r="4040" spans="1:39" ht="15" customHeight="1" x14ac:dyDescent="0.2">
      <c r="C4040" s="87" t="s">
        <v>28</v>
      </c>
      <c r="D4040" s="832" t="str">
        <f>IF(D40="","",D40)</f>
        <v/>
      </c>
      <c r="E4040" s="833"/>
      <c r="F4040" s="833"/>
      <c r="G4040" s="833"/>
      <c r="H4040" s="833"/>
      <c r="I4040" s="833"/>
      <c r="J4040" s="833"/>
      <c r="K4040" s="834"/>
      <c r="L4040" s="1077"/>
      <c r="M4040" s="877"/>
      <c r="N4040" s="877"/>
      <c r="O4040" s="764"/>
      <c r="P4040" s="615"/>
      <c r="Q4040" s="615"/>
      <c r="R4040" s="615"/>
      <c r="S4040" s="615"/>
      <c r="T4040" s="615"/>
      <c r="U4040" s="615"/>
      <c r="V4040" s="615"/>
      <c r="W4040" s="615"/>
      <c r="X4040" s="615"/>
      <c r="Y4040" s="615"/>
      <c r="Z4040" s="615"/>
      <c r="AA4040" s="615"/>
      <c r="AB4040" s="615"/>
      <c r="AC4040" s="763"/>
      <c r="AD4040" s="764"/>
      <c r="AE4040" s="109"/>
      <c r="AG4040" s="329">
        <f>COUNTBLANK(D4040:AD4040)</f>
        <v>27</v>
      </c>
      <c r="AH4040" s="90">
        <f>IF(OR($AG$4034=$AH$4034,AG4040=$AK$4034),0,IF(AND(L4040=1,COUNTIF(P4040:AD4040,"X")&gt;=1),0,IF(AND(OR(L4040=2,L4040=9),D4040&lt;&gt;""),0,1)))</f>
        <v>0</v>
      </c>
      <c r="AI4040" s="90">
        <f>IF(OR(L4040=1,L4040=""),0,IF(AND(OR(L4040=2,L4040=9),COUNTIF(P4040:AD4040,"X")=0),0,1))</f>
        <v>0</v>
      </c>
    </row>
    <row r="4041" spans="1:39" ht="15" customHeight="1" x14ac:dyDescent="0.2">
      <c r="C4041" s="98" t="s">
        <v>29</v>
      </c>
      <c r="D4041" s="832" t="str">
        <f t="shared" ref="D4041:D4064" si="6570">IF(D41="","",D41)</f>
        <v/>
      </c>
      <c r="E4041" s="833"/>
      <c r="F4041" s="833"/>
      <c r="G4041" s="833"/>
      <c r="H4041" s="833"/>
      <c r="I4041" s="833"/>
      <c r="J4041" s="833"/>
      <c r="K4041" s="834"/>
      <c r="L4041" s="763"/>
      <c r="M4041" s="877"/>
      <c r="N4041" s="877"/>
      <c r="O4041" s="764"/>
      <c r="P4041" s="615"/>
      <c r="Q4041" s="615"/>
      <c r="R4041" s="615"/>
      <c r="S4041" s="615"/>
      <c r="T4041" s="615"/>
      <c r="U4041" s="615"/>
      <c r="V4041" s="615"/>
      <c r="W4041" s="615"/>
      <c r="X4041" s="615"/>
      <c r="Y4041" s="615"/>
      <c r="Z4041" s="615"/>
      <c r="AA4041" s="615"/>
      <c r="AB4041" s="615"/>
      <c r="AC4041" s="763"/>
      <c r="AD4041" s="764"/>
      <c r="AE4041" s="109"/>
      <c r="AG4041" s="329">
        <f t="shared" ref="AG4041:AG4064" si="6571">COUNTBLANK(D4041:AD4041)</f>
        <v>27</v>
      </c>
      <c r="AH4041" s="90">
        <f t="shared" ref="AH4041:AH4064" si="6572">IF(OR($AG$4034=$AH$4034,AG4041=$AK$4034),0,IF(AND(L4041=1,COUNTIF(P4041:AD4041,"X")&gt;=1),0,IF(AND(OR(L4041=2,L4041=9),D4041&lt;&gt;""),0,1)))</f>
        <v>0</v>
      </c>
      <c r="AI4041" s="90">
        <f t="shared" ref="AI4041:AI4064" si="6573">IF(OR(L4041=1,L4041=""),0,IF(AND(OR(L4041=2,L4041=9),COUNTIF(P4041:AD4041,"X")=0),0,1))</f>
        <v>0</v>
      </c>
    </row>
    <row r="4042" spans="1:39" ht="15" customHeight="1" x14ac:dyDescent="0.2">
      <c r="C4042" s="98" t="s">
        <v>30</v>
      </c>
      <c r="D4042" s="832" t="str">
        <f t="shared" si="6570"/>
        <v/>
      </c>
      <c r="E4042" s="833"/>
      <c r="F4042" s="833"/>
      <c r="G4042" s="833"/>
      <c r="H4042" s="833"/>
      <c r="I4042" s="833"/>
      <c r="J4042" s="833"/>
      <c r="K4042" s="834"/>
      <c r="L4042" s="763"/>
      <c r="M4042" s="877"/>
      <c r="N4042" s="877"/>
      <c r="O4042" s="764"/>
      <c r="P4042" s="615"/>
      <c r="Q4042" s="615"/>
      <c r="R4042" s="615"/>
      <c r="S4042" s="615"/>
      <c r="T4042" s="615"/>
      <c r="U4042" s="615"/>
      <c r="V4042" s="615"/>
      <c r="W4042" s="615"/>
      <c r="X4042" s="615"/>
      <c r="Y4042" s="615"/>
      <c r="Z4042" s="615"/>
      <c r="AA4042" s="615"/>
      <c r="AB4042" s="615"/>
      <c r="AC4042" s="763"/>
      <c r="AD4042" s="764"/>
      <c r="AE4042" s="109"/>
      <c r="AG4042" s="329">
        <f t="shared" si="6571"/>
        <v>27</v>
      </c>
      <c r="AH4042" s="90">
        <f t="shared" si="6572"/>
        <v>0</v>
      </c>
      <c r="AI4042" s="90">
        <f t="shared" si="6573"/>
        <v>0</v>
      </c>
    </row>
    <row r="4043" spans="1:39" ht="15" customHeight="1" x14ac:dyDescent="0.2">
      <c r="C4043" s="98" t="s">
        <v>31</v>
      </c>
      <c r="D4043" s="832" t="str">
        <f t="shared" si="6570"/>
        <v/>
      </c>
      <c r="E4043" s="833"/>
      <c r="F4043" s="833"/>
      <c r="G4043" s="833"/>
      <c r="H4043" s="833"/>
      <c r="I4043" s="833"/>
      <c r="J4043" s="833"/>
      <c r="K4043" s="834"/>
      <c r="L4043" s="763"/>
      <c r="M4043" s="877"/>
      <c r="N4043" s="877"/>
      <c r="O4043" s="764"/>
      <c r="P4043" s="615"/>
      <c r="Q4043" s="615"/>
      <c r="R4043" s="615"/>
      <c r="S4043" s="615"/>
      <c r="T4043" s="615"/>
      <c r="U4043" s="615"/>
      <c r="V4043" s="615"/>
      <c r="W4043" s="615"/>
      <c r="X4043" s="615"/>
      <c r="Y4043" s="615"/>
      <c r="Z4043" s="615"/>
      <c r="AA4043" s="615"/>
      <c r="AB4043" s="615"/>
      <c r="AC4043" s="763"/>
      <c r="AD4043" s="764"/>
      <c r="AE4043" s="109"/>
      <c r="AG4043" s="329">
        <f t="shared" si="6571"/>
        <v>27</v>
      </c>
      <c r="AH4043" s="90">
        <f t="shared" si="6572"/>
        <v>0</v>
      </c>
      <c r="AI4043" s="90">
        <f t="shared" si="6573"/>
        <v>0</v>
      </c>
    </row>
    <row r="4044" spans="1:39" ht="15" customHeight="1" x14ac:dyDescent="0.2">
      <c r="C4044" s="98" t="s">
        <v>32</v>
      </c>
      <c r="D4044" s="832" t="str">
        <f t="shared" si="6570"/>
        <v/>
      </c>
      <c r="E4044" s="833"/>
      <c r="F4044" s="833"/>
      <c r="G4044" s="833"/>
      <c r="H4044" s="833"/>
      <c r="I4044" s="833"/>
      <c r="J4044" s="833"/>
      <c r="K4044" s="834"/>
      <c r="L4044" s="763"/>
      <c r="M4044" s="877"/>
      <c r="N4044" s="877"/>
      <c r="O4044" s="764"/>
      <c r="P4044" s="615"/>
      <c r="Q4044" s="615"/>
      <c r="R4044" s="615"/>
      <c r="S4044" s="615"/>
      <c r="T4044" s="615"/>
      <c r="U4044" s="615"/>
      <c r="V4044" s="615"/>
      <c r="W4044" s="615"/>
      <c r="X4044" s="615"/>
      <c r="Y4044" s="615"/>
      <c r="Z4044" s="615"/>
      <c r="AA4044" s="615"/>
      <c r="AB4044" s="615"/>
      <c r="AC4044" s="763"/>
      <c r="AD4044" s="764"/>
      <c r="AE4044" s="109"/>
      <c r="AG4044" s="329">
        <f t="shared" si="6571"/>
        <v>27</v>
      </c>
      <c r="AH4044" s="90">
        <f t="shared" si="6572"/>
        <v>0</v>
      </c>
      <c r="AI4044" s="90">
        <f t="shared" si="6573"/>
        <v>0</v>
      </c>
    </row>
    <row r="4045" spans="1:39" ht="15" customHeight="1" x14ac:dyDescent="0.2">
      <c r="C4045" s="98" t="s">
        <v>33</v>
      </c>
      <c r="D4045" s="832" t="str">
        <f t="shared" si="6570"/>
        <v/>
      </c>
      <c r="E4045" s="833"/>
      <c r="F4045" s="833"/>
      <c r="G4045" s="833"/>
      <c r="H4045" s="833"/>
      <c r="I4045" s="833"/>
      <c r="J4045" s="833"/>
      <c r="K4045" s="834"/>
      <c r="L4045" s="763"/>
      <c r="M4045" s="877"/>
      <c r="N4045" s="877"/>
      <c r="O4045" s="764"/>
      <c r="P4045" s="615"/>
      <c r="Q4045" s="615"/>
      <c r="R4045" s="615"/>
      <c r="S4045" s="615"/>
      <c r="T4045" s="615"/>
      <c r="U4045" s="615"/>
      <c r="V4045" s="615"/>
      <c r="W4045" s="615"/>
      <c r="X4045" s="615"/>
      <c r="Y4045" s="615"/>
      <c r="Z4045" s="615"/>
      <c r="AA4045" s="615"/>
      <c r="AB4045" s="615"/>
      <c r="AC4045" s="763"/>
      <c r="AD4045" s="764"/>
      <c r="AE4045" s="109"/>
      <c r="AG4045" s="329">
        <f t="shared" si="6571"/>
        <v>27</v>
      </c>
      <c r="AH4045" s="90">
        <f t="shared" si="6572"/>
        <v>0</v>
      </c>
      <c r="AI4045" s="90">
        <f t="shared" si="6573"/>
        <v>0</v>
      </c>
    </row>
    <row r="4046" spans="1:39" ht="15" customHeight="1" x14ac:dyDescent="0.2">
      <c r="C4046" s="98" t="s">
        <v>34</v>
      </c>
      <c r="D4046" s="832" t="str">
        <f t="shared" si="6570"/>
        <v/>
      </c>
      <c r="E4046" s="833"/>
      <c r="F4046" s="833"/>
      <c r="G4046" s="833"/>
      <c r="H4046" s="833"/>
      <c r="I4046" s="833"/>
      <c r="J4046" s="833"/>
      <c r="K4046" s="834"/>
      <c r="L4046" s="763"/>
      <c r="M4046" s="877"/>
      <c r="N4046" s="877"/>
      <c r="O4046" s="764"/>
      <c r="P4046" s="615"/>
      <c r="Q4046" s="615"/>
      <c r="R4046" s="615"/>
      <c r="S4046" s="615"/>
      <c r="T4046" s="615"/>
      <c r="U4046" s="615"/>
      <c r="V4046" s="615"/>
      <c r="W4046" s="615"/>
      <c r="X4046" s="615"/>
      <c r="Y4046" s="615"/>
      <c r="Z4046" s="615"/>
      <c r="AA4046" s="615"/>
      <c r="AB4046" s="615"/>
      <c r="AC4046" s="763"/>
      <c r="AD4046" s="764"/>
      <c r="AE4046" s="109"/>
      <c r="AG4046" s="329">
        <f t="shared" si="6571"/>
        <v>27</v>
      </c>
      <c r="AH4046" s="90">
        <f t="shared" si="6572"/>
        <v>0</v>
      </c>
      <c r="AI4046" s="90">
        <f t="shared" si="6573"/>
        <v>0</v>
      </c>
    </row>
    <row r="4047" spans="1:39" ht="15" customHeight="1" x14ac:dyDescent="0.2">
      <c r="C4047" s="98" t="s">
        <v>35</v>
      </c>
      <c r="D4047" s="832" t="str">
        <f t="shared" si="6570"/>
        <v/>
      </c>
      <c r="E4047" s="833"/>
      <c r="F4047" s="833"/>
      <c r="G4047" s="833"/>
      <c r="H4047" s="833"/>
      <c r="I4047" s="833"/>
      <c r="J4047" s="833"/>
      <c r="K4047" s="834"/>
      <c r="L4047" s="763"/>
      <c r="M4047" s="877"/>
      <c r="N4047" s="877"/>
      <c r="O4047" s="764"/>
      <c r="P4047" s="615"/>
      <c r="Q4047" s="615"/>
      <c r="R4047" s="615"/>
      <c r="S4047" s="615"/>
      <c r="T4047" s="615"/>
      <c r="U4047" s="615"/>
      <c r="V4047" s="615"/>
      <c r="W4047" s="615"/>
      <c r="X4047" s="615"/>
      <c r="Y4047" s="615"/>
      <c r="Z4047" s="615"/>
      <c r="AA4047" s="615"/>
      <c r="AB4047" s="615"/>
      <c r="AC4047" s="763"/>
      <c r="AD4047" s="764"/>
      <c r="AE4047" s="109"/>
      <c r="AG4047" s="329">
        <f t="shared" si="6571"/>
        <v>27</v>
      </c>
      <c r="AH4047" s="90">
        <f t="shared" si="6572"/>
        <v>0</v>
      </c>
      <c r="AI4047" s="90">
        <f t="shared" si="6573"/>
        <v>0</v>
      </c>
    </row>
    <row r="4048" spans="1:39" ht="15" customHeight="1" x14ac:dyDescent="0.2">
      <c r="A4048" s="109"/>
      <c r="B4048" s="109"/>
      <c r="C4048" s="98" t="s">
        <v>36</v>
      </c>
      <c r="D4048" s="832" t="str">
        <f t="shared" si="6570"/>
        <v/>
      </c>
      <c r="E4048" s="833"/>
      <c r="F4048" s="833"/>
      <c r="G4048" s="833"/>
      <c r="H4048" s="833"/>
      <c r="I4048" s="833"/>
      <c r="J4048" s="833"/>
      <c r="K4048" s="834"/>
      <c r="L4048" s="763"/>
      <c r="M4048" s="877"/>
      <c r="N4048" s="877"/>
      <c r="O4048" s="764"/>
      <c r="P4048" s="615"/>
      <c r="Q4048" s="615"/>
      <c r="R4048" s="615"/>
      <c r="S4048" s="615"/>
      <c r="T4048" s="615"/>
      <c r="U4048" s="615"/>
      <c r="V4048" s="615"/>
      <c r="W4048" s="615"/>
      <c r="X4048" s="615"/>
      <c r="Y4048" s="615"/>
      <c r="Z4048" s="615"/>
      <c r="AA4048" s="615"/>
      <c r="AB4048" s="615"/>
      <c r="AC4048" s="763"/>
      <c r="AD4048" s="764"/>
      <c r="AE4048" s="109"/>
      <c r="AG4048" s="329">
        <f t="shared" si="6571"/>
        <v>27</v>
      </c>
      <c r="AH4048" s="90">
        <f t="shared" si="6572"/>
        <v>0</v>
      </c>
      <c r="AI4048" s="90">
        <f t="shared" si="6573"/>
        <v>0</v>
      </c>
    </row>
    <row r="4049" spans="1:35" ht="15" customHeight="1" x14ac:dyDescent="0.2">
      <c r="A4049" s="109"/>
      <c r="B4049" s="109"/>
      <c r="C4049" s="98" t="s">
        <v>37</v>
      </c>
      <c r="D4049" s="832" t="str">
        <f t="shared" si="6570"/>
        <v/>
      </c>
      <c r="E4049" s="833"/>
      <c r="F4049" s="833"/>
      <c r="G4049" s="833"/>
      <c r="H4049" s="833"/>
      <c r="I4049" s="833"/>
      <c r="J4049" s="833"/>
      <c r="K4049" s="834"/>
      <c r="L4049" s="763"/>
      <c r="M4049" s="877"/>
      <c r="N4049" s="877"/>
      <c r="O4049" s="764"/>
      <c r="P4049" s="615"/>
      <c r="Q4049" s="615"/>
      <c r="R4049" s="615"/>
      <c r="S4049" s="615"/>
      <c r="T4049" s="615"/>
      <c r="U4049" s="615"/>
      <c r="V4049" s="615"/>
      <c r="W4049" s="615"/>
      <c r="X4049" s="615"/>
      <c r="Y4049" s="615"/>
      <c r="Z4049" s="615"/>
      <c r="AA4049" s="615"/>
      <c r="AB4049" s="615"/>
      <c r="AC4049" s="763"/>
      <c r="AD4049" s="764"/>
      <c r="AE4049" s="109"/>
      <c r="AG4049" s="329">
        <f t="shared" si="6571"/>
        <v>27</v>
      </c>
      <c r="AH4049" s="90">
        <f t="shared" si="6572"/>
        <v>0</v>
      </c>
      <c r="AI4049" s="90">
        <f t="shared" si="6573"/>
        <v>0</v>
      </c>
    </row>
    <row r="4050" spans="1:35" ht="15" customHeight="1" x14ac:dyDescent="0.2">
      <c r="A4050" s="109"/>
      <c r="B4050" s="109"/>
      <c r="C4050" s="98" t="s">
        <v>40</v>
      </c>
      <c r="D4050" s="832" t="str">
        <f t="shared" si="6570"/>
        <v/>
      </c>
      <c r="E4050" s="833"/>
      <c r="F4050" s="833"/>
      <c r="G4050" s="833"/>
      <c r="H4050" s="833"/>
      <c r="I4050" s="833"/>
      <c r="J4050" s="833"/>
      <c r="K4050" s="834"/>
      <c r="L4050" s="763"/>
      <c r="M4050" s="877"/>
      <c r="N4050" s="877"/>
      <c r="O4050" s="764"/>
      <c r="P4050" s="615"/>
      <c r="Q4050" s="615"/>
      <c r="R4050" s="615"/>
      <c r="S4050" s="615"/>
      <c r="T4050" s="615"/>
      <c r="U4050" s="615"/>
      <c r="V4050" s="615"/>
      <c r="W4050" s="615"/>
      <c r="X4050" s="615"/>
      <c r="Y4050" s="615"/>
      <c r="Z4050" s="615"/>
      <c r="AA4050" s="615"/>
      <c r="AB4050" s="615"/>
      <c r="AC4050" s="763"/>
      <c r="AD4050" s="764"/>
      <c r="AE4050" s="109"/>
      <c r="AG4050" s="329">
        <f t="shared" si="6571"/>
        <v>27</v>
      </c>
      <c r="AH4050" s="90">
        <f t="shared" si="6572"/>
        <v>0</v>
      </c>
      <c r="AI4050" s="90">
        <f t="shared" si="6573"/>
        <v>0</v>
      </c>
    </row>
    <row r="4051" spans="1:35" ht="15" customHeight="1" x14ac:dyDescent="0.2">
      <c r="A4051" s="109"/>
      <c r="B4051" s="109"/>
      <c r="C4051" s="98" t="s">
        <v>38</v>
      </c>
      <c r="D4051" s="832" t="str">
        <f t="shared" si="6570"/>
        <v/>
      </c>
      <c r="E4051" s="833"/>
      <c r="F4051" s="833"/>
      <c r="G4051" s="833"/>
      <c r="H4051" s="833"/>
      <c r="I4051" s="833"/>
      <c r="J4051" s="833"/>
      <c r="K4051" s="834"/>
      <c r="L4051" s="763"/>
      <c r="M4051" s="877"/>
      <c r="N4051" s="877"/>
      <c r="O4051" s="764"/>
      <c r="P4051" s="615"/>
      <c r="Q4051" s="615"/>
      <c r="R4051" s="615"/>
      <c r="S4051" s="615"/>
      <c r="T4051" s="615"/>
      <c r="U4051" s="615"/>
      <c r="V4051" s="615"/>
      <c r="W4051" s="615"/>
      <c r="X4051" s="615"/>
      <c r="Y4051" s="615"/>
      <c r="Z4051" s="615"/>
      <c r="AA4051" s="615"/>
      <c r="AB4051" s="615"/>
      <c r="AC4051" s="763"/>
      <c r="AD4051" s="764"/>
      <c r="AE4051" s="109"/>
      <c r="AG4051" s="329">
        <f t="shared" si="6571"/>
        <v>27</v>
      </c>
      <c r="AH4051" s="90">
        <f t="shared" si="6572"/>
        <v>0</v>
      </c>
      <c r="AI4051" s="90">
        <f t="shared" si="6573"/>
        <v>0</v>
      </c>
    </row>
    <row r="4052" spans="1:35" ht="15" customHeight="1" x14ac:dyDescent="0.2">
      <c r="A4052" s="109"/>
      <c r="B4052" s="109"/>
      <c r="C4052" s="98" t="s">
        <v>39</v>
      </c>
      <c r="D4052" s="832" t="str">
        <f t="shared" si="6570"/>
        <v/>
      </c>
      <c r="E4052" s="833"/>
      <c r="F4052" s="833"/>
      <c r="G4052" s="833"/>
      <c r="H4052" s="833"/>
      <c r="I4052" s="833"/>
      <c r="J4052" s="833"/>
      <c r="K4052" s="834"/>
      <c r="L4052" s="763"/>
      <c r="M4052" s="877"/>
      <c r="N4052" s="877"/>
      <c r="O4052" s="764"/>
      <c r="P4052" s="615"/>
      <c r="Q4052" s="615"/>
      <c r="R4052" s="615"/>
      <c r="S4052" s="615"/>
      <c r="T4052" s="615"/>
      <c r="U4052" s="615"/>
      <c r="V4052" s="615"/>
      <c r="W4052" s="615"/>
      <c r="X4052" s="615"/>
      <c r="Y4052" s="615"/>
      <c r="Z4052" s="615"/>
      <c r="AA4052" s="615"/>
      <c r="AB4052" s="615"/>
      <c r="AC4052" s="763"/>
      <c r="AD4052" s="764"/>
      <c r="AE4052" s="109"/>
      <c r="AG4052" s="329">
        <f t="shared" si="6571"/>
        <v>27</v>
      </c>
      <c r="AH4052" s="90">
        <f t="shared" si="6572"/>
        <v>0</v>
      </c>
      <c r="AI4052" s="90">
        <f t="shared" si="6573"/>
        <v>0</v>
      </c>
    </row>
    <row r="4053" spans="1:35" ht="15" customHeight="1" x14ac:dyDescent="0.2">
      <c r="A4053" s="109"/>
      <c r="B4053" s="109"/>
      <c r="C4053" s="98" t="s">
        <v>41</v>
      </c>
      <c r="D4053" s="832" t="str">
        <f t="shared" si="6570"/>
        <v/>
      </c>
      <c r="E4053" s="833"/>
      <c r="F4053" s="833"/>
      <c r="G4053" s="833"/>
      <c r="H4053" s="833"/>
      <c r="I4053" s="833"/>
      <c r="J4053" s="833"/>
      <c r="K4053" s="834"/>
      <c r="L4053" s="763"/>
      <c r="M4053" s="877"/>
      <c r="N4053" s="877"/>
      <c r="O4053" s="764"/>
      <c r="P4053" s="615"/>
      <c r="Q4053" s="615"/>
      <c r="R4053" s="615"/>
      <c r="S4053" s="615"/>
      <c r="T4053" s="615"/>
      <c r="U4053" s="615"/>
      <c r="V4053" s="615"/>
      <c r="W4053" s="615"/>
      <c r="X4053" s="615"/>
      <c r="Y4053" s="615"/>
      <c r="Z4053" s="615"/>
      <c r="AA4053" s="615"/>
      <c r="AB4053" s="615"/>
      <c r="AC4053" s="763"/>
      <c r="AD4053" s="764"/>
      <c r="AE4053" s="109"/>
      <c r="AG4053" s="329">
        <f t="shared" si="6571"/>
        <v>27</v>
      </c>
      <c r="AH4053" s="90">
        <f t="shared" si="6572"/>
        <v>0</v>
      </c>
      <c r="AI4053" s="90">
        <f t="shared" si="6573"/>
        <v>0</v>
      </c>
    </row>
    <row r="4054" spans="1:35" ht="15" customHeight="1" x14ac:dyDescent="0.2">
      <c r="A4054" s="109"/>
      <c r="B4054" s="109"/>
      <c r="C4054" s="98" t="s">
        <v>42</v>
      </c>
      <c r="D4054" s="832" t="str">
        <f t="shared" si="6570"/>
        <v/>
      </c>
      <c r="E4054" s="833"/>
      <c r="F4054" s="833"/>
      <c r="G4054" s="833"/>
      <c r="H4054" s="833"/>
      <c r="I4054" s="833"/>
      <c r="J4054" s="833"/>
      <c r="K4054" s="834"/>
      <c r="L4054" s="763"/>
      <c r="M4054" s="877"/>
      <c r="N4054" s="877"/>
      <c r="O4054" s="764"/>
      <c r="P4054" s="615"/>
      <c r="Q4054" s="615"/>
      <c r="R4054" s="615"/>
      <c r="S4054" s="615"/>
      <c r="T4054" s="615"/>
      <c r="U4054" s="615"/>
      <c r="V4054" s="615"/>
      <c r="W4054" s="615"/>
      <c r="X4054" s="615"/>
      <c r="Y4054" s="615"/>
      <c r="Z4054" s="615"/>
      <c r="AA4054" s="615"/>
      <c r="AB4054" s="615"/>
      <c r="AC4054" s="763"/>
      <c r="AD4054" s="764"/>
      <c r="AE4054" s="109"/>
      <c r="AG4054" s="329">
        <f t="shared" si="6571"/>
        <v>27</v>
      </c>
      <c r="AH4054" s="90">
        <f t="shared" si="6572"/>
        <v>0</v>
      </c>
      <c r="AI4054" s="90">
        <f t="shared" si="6573"/>
        <v>0</v>
      </c>
    </row>
    <row r="4055" spans="1:35" ht="15" customHeight="1" x14ac:dyDescent="0.2">
      <c r="A4055" s="109"/>
      <c r="B4055" s="109"/>
      <c r="C4055" s="98" t="s">
        <v>43</v>
      </c>
      <c r="D4055" s="832" t="str">
        <f t="shared" si="6570"/>
        <v/>
      </c>
      <c r="E4055" s="833"/>
      <c r="F4055" s="833"/>
      <c r="G4055" s="833"/>
      <c r="H4055" s="833"/>
      <c r="I4055" s="833"/>
      <c r="J4055" s="833"/>
      <c r="K4055" s="834"/>
      <c r="L4055" s="763"/>
      <c r="M4055" s="877"/>
      <c r="N4055" s="877"/>
      <c r="O4055" s="764"/>
      <c r="P4055" s="615"/>
      <c r="Q4055" s="615"/>
      <c r="R4055" s="615"/>
      <c r="S4055" s="615"/>
      <c r="T4055" s="615"/>
      <c r="U4055" s="615"/>
      <c r="V4055" s="615"/>
      <c r="W4055" s="615"/>
      <c r="X4055" s="615"/>
      <c r="Y4055" s="615"/>
      <c r="Z4055" s="615"/>
      <c r="AA4055" s="615"/>
      <c r="AB4055" s="615"/>
      <c r="AC4055" s="763"/>
      <c r="AD4055" s="764"/>
      <c r="AE4055" s="109"/>
      <c r="AG4055" s="329">
        <f t="shared" si="6571"/>
        <v>27</v>
      </c>
      <c r="AH4055" s="90">
        <f t="shared" si="6572"/>
        <v>0</v>
      </c>
      <c r="AI4055" s="90">
        <f t="shared" si="6573"/>
        <v>0</v>
      </c>
    </row>
    <row r="4056" spans="1:35" ht="15" customHeight="1" x14ac:dyDescent="0.2">
      <c r="A4056" s="109"/>
      <c r="B4056" s="109"/>
      <c r="C4056" s="98" t="s">
        <v>44</v>
      </c>
      <c r="D4056" s="832" t="str">
        <f t="shared" si="6570"/>
        <v/>
      </c>
      <c r="E4056" s="833"/>
      <c r="F4056" s="833"/>
      <c r="G4056" s="833"/>
      <c r="H4056" s="833"/>
      <c r="I4056" s="833"/>
      <c r="J4056" s="833"/>
      <c r="K4056" s="834"/>
      <c r="L4056" s="763"/>
      <c r="M4056" s="877"/>
      <c r="N4056" s="877"/>
      <c r="O4056" s="764"/>
      <c r="P4056" s="615"/>
      <c r="Q4056" s="615"/>
      <c r="R4056" s="615"/>
      <c r="S4056" s="615"/>
      <c r="T4056" s="615"/>
      <c r="U4056" s="615"/>
      <c r="V4056" s="615"/>
      <c r="W4056" s="615"/>
      <c r="X4056" s="615"/>
      <c r="Y4056" s="615"/>
      <c r="Z4056" s="615"/>
      <c r="AA4056" s="615"/>
      <c r="AB4056" s="615"/>
      <c r="AC4056" s="763"/>
      <c r="AD4056" s="764"/>
      <c r="AE4056" s="109"/>
      <c r="AG4056" s="329">
        <f t="shared" si="6571"/>
        <v>27</v>
      </c>
      <c r="AH4056" s="90">
        <f t="shared" si="6572"/>
        <v>0</v>
      </c>
      <c r="AI4056" s="90">
        <f t="shared" si="6573"/>
        <v>0</v>
      </c>
    </row>
    <row r="4057" spans="1:35" ht="15" customHeight="1" x14ac:dyDescent="0.2">
      <c r="A4057" s="109"/>
      <c r="B4057" s="109"/>
      <c r="C4057" s="98" t="s">
        <v>45</v>
      </c>
      <c r="D4057" s="832" t="str">
        <f t="shared" si="6570"/>
        <v/>
      </c>
      <c r="E4057" s="833"/>
      <c r="F4057" s="833"/>
      <c r="G4057" s="833"/>
      <c r="H4057" s="833"/>
      <c r="I4057" s="833"/>
      <c r="J4057" s="833"/>
      <c r="K4057" s="834"/>
      <c r="L4057" s="763"/>
      <c r="M4057" s="877"/>
      <c r="N4057" s="877"/>
      <c r="O4057" s="764"/>
      <c r="P4057" s="615"/>
      <c r="Q4057" s="615"/>
      <c r="R4057" s="615"/>
      <c r="S4057" s="615"/>
      <c r="T4057" s="615"/>
      <c r="U4057" s="615"/>
      <c r="V4057" s="615"/>
      <c r="W4057" s="615"/>
      <c r="X4057" s="615"/>
      <c r="Y4057" s="615"/>
      <c r="Z4057" s="615"/>
      <c r="AA4057" s="615"/>
      <c r="AB4057" s="615"/>
      <c r="AC4057" s="763"/>
      <c r="AD4057" s="764"/>
      <c r="AE4057" s="109"/>
      <c r="AG4057" s="329">
        <f t="shared" si="6571"/>
        <v>27</v>
      </c>
      <c r="AH4057" s="90">
        <f t="shared" si="6572"/>
        <v>0</v>
      </c>
      <c r="AI4057" s="90">
        <f t="shared" si="6573"/>
        <v>0</v>
      </c>
    </row>
    <row r="4058" spans="1:35" ht="15" customHeight="1" x14ac:dyDescent="0.2">
      <c r="A4058" s="109"/>
      <c r="B4058" s="109"/>
      <c r="C4058" s="98" t="s">
        <v>46</v>
      </c>
      <c r="D4058" s="832" t="str">
        <f t="shared" si="6570"/>
        <v/>
      </c>
      <c r="E4058" s="833"/>
      <c r="F4058" s="833"/>
      <c r="G4058" s="833"/>
      <c r="H4058" s="833"/>
      <c r="I4058" s="833"/>
      <c r="J4058" s="833"/>
      <c r="K4058" s="834"/>
      <c r="L4058" s="763"/>
      <c r="M4058" s="877"/>
      <c r="N4058" s="877"/>
      <c r="O4058" s="764"/>
      <c r="P4058" s="615"/>
      <c r="Q4058" s="615"/>
      <c r="R4058" s="615"/>
      <c r="S4058" s="615"/>
      <c r="T4058" s="615"/>
      <c r="U4058" s="615"/>
      <c r="V4058" s="615"/>
      <c r="W4058" s="615"/>
      <c r="X4058" s="615"/>
      <c r="Y4058" s="615"/>
      <c r="Z4058" s="615"/>
      <c r="AA4058" s="615"/>
      <c r="AB4058" s="615"/>
      <c r="AC4058" s="763"/>
      <c r="AD4058" s="764"/>
      <c r="AE4058" s="109"/>
      <c r="AG4058" s="329">
        <f t="shared" si="6571"/>
        <v>27</v>
      </c>
      <c r="AH4058" s="90">
        <f t="shared" si="6572"/>
        <v>0</v>
      </c>
      <c r="AI4058" s="90">
        <f t="shared" si="6573"/>
        <v>0</v>
      </c>
    </row>
    <row r="4059" spans="1:35" ht="15" customHeight="1" x14ac:dyDescent="0.2">
      <c r="A4059" s="109"/>
      <c r="B4059" s="109"/>
      <c r="C4059" s="98" t="s">
        <v>47</v>
      </c>
      <c r="D4059" s="832" t="str">
        <f t="shared" si="6570"/>
        <v/>
      </c>
      <c r="E4059" s="833"/>
      <c r="F4059" s="833"/>
      <c r="G4059" s="833"/>
      <c r="H4059" s="833"/>
      <c r="I4059" s="833"/>
      <c r="J4059" s="833"/>
      <c r="K4059" s="834"/>
      <c r="L4059" s="763"/>
      <c r="M4059" s="877"/>
      <c r="N4059" s="877"/>
      <c r="O4059" s="764"/>
      <c r="P4059" s="615"/>
      <c r="Q4059" s="615"/>
      <c r="R4059" s="615"/>
      <c r="S4059" s="615"/>
      <c r="T4059" s="615"/>
      <c r="U4059" s="615"/>
      <c r="V4059" s="615"/>
      <c r="W4059" s="615"/>
      <c r="X4059" s="615"/>
      <c r="Y4059" s="615"/>
      <c r="Z4059" s="615"/>
      <c r="AA4059" s="615"/>
      <c r="AB4059" s="615"/>
      <c r="AC4059" s="763"/>
      <c r="AD4059" s="764"/>
      <c r="AE4059" s="109"/>
      <c r="AG4059" s="329">
        <f t="shared" si="6571"/>
        <v>27</v>
      </c>
      <c r="AH4059" s="90">
        <f t="shared" si="6572"/>
        <v>0</v>
      </c>
      <c r="AI4059" s="90">
        <f t="shared" si="6573"/>
        <v>0</v>
      </c>
    </row>
    <row r="4060" spans="1:35" ht="15" customHeight="1" x14ac:dyDescent="0.2">
      <c r="A4060" s="109"/>
      <c r="B4060" s="109"/>
      <c r="C4060" s="98" t="s">
        <v>48</v>
      </c>
      <c r="D4060" s="832" t="str">
        <f t="shared" si="6570"/>
        <v/>
      </c>
      <c r="E4060" s="833"/>
      <c r="F4060" s="833"/>
      <c r="G4060" s="833"/>
      <c r="H4060" s="833"/>
      <c r="I4060" s="833"/>
      <c r="J4060" s="833"/>
      <c r="K4060" s="834"/>
      <c r="L4060" s="763"/>
      <c r="M4060" s="877"/>
      <c r="N4060" s="877"/>
      <c r="O4060" s="764"/>
      <c r="P4060" s="615"/>
      <c r="Q4060" s="615"/>
      <c r="R4060" s="615"/>
      <c r="S4060" s="615"/>
      <c r="T4060" s="615"/>
      <c r="U4060" s="615"/>
      <c r="V4060" s="615"/>
      <c r="W4060" s="615"/>
      <c r="X4060" s="615"/>
      <c r="Y4060" s="615"/>
      <c r="Z4060" s="615"/>
      <c r="AA4060" s="615"/>
      <c r="AB4060" s="615"/>
      <c r="AC4060" s="763"/>
      <c r="AD4060" s="764"/>
      <c r="AE4060" s="109"/>
      <c r="AG4060" s="329">
        <f t="shared" si="6571"/>
        <v>27</v>
      </c>
      <c r="AH4060" s="90">
        <f t="shared" si="6572"/>
        <v>0</v>
      </c>
      <c r="AI4060" s="90">
        <f t="shared" si="6573"/>
        <v>0</v>
      </c>
    </row>
    <row r="4061" spans="1:35" ht="15" customHeight="1" x14ac:dyDescent="0.2">
      <c r="A4061" s="109"/>
      <c r="B4061" s="109"/>
      <c r="C4061" s="98" t="s">
        <v>49</v>
      </c>
      <c r="D4061" s="832" t="str">
        <f t="shared" si="6570"/>
        <v/>
      </c>
      <c r="E4061" s="833"/>
      <c r="F4061" s="833"/>
      <c r="G4061" s="833"/>
      <c r="H4061" s="833"/>
      <c r="I4061" s="833"/>
      <c r="J4061" s="833"/>
      <c r="K4061" s="834"/>
      <c r="L4061" s="763"/>
      <c r="M4061" s="877"/>
      <c r="N4061" s="877"/>
      <c r="O4061" s="764"/>
      <c r="P4061" s="615"/>
      <c r="Q4061" s="615"/>
      <c r="R4061" s="615"/>
      <c r="S4061" s="615"/>
      <c r="T4061" s="615"/>
      <c r="U4061" s="615"/>
      <c r="V4061" s="615"/>
      <c r="W4061" s="615"/>
      <c r="X4061" s="615"/>
      <c r="Y4061" s="615"/>
      <c r="Z4061" s="615"/>
      <c r="AA4061" s="615"/>
      <c r="AB4061" s="615"/>
      <c r="AC4061" s="763"/>
      <c r="AD4061" s="764"/>
      <c r="AE4061" s="109"/>
      <c r="AG4061" s="329">
        <f t="shared" si="6571"/>
        <v>27</v>
      </c>
      <c r="AH4061" s="90">
        <f t="shared" si="6572"/>
        <v>0</v>
      </c>
      <c r="AI4061" s="90">
        <f t="shared" si="6573"/>
        <v>0</v>
      </c>
    </row>
    <row r="4062" spans="1:35" ht="15" customHeight="1" x14ac:dyDescent="0.2">
      <c r="A4062" s="109"/>
      <c r="B4062" s="109"/>
      <c r="C4062" s="98" t="s">
        <v>50</v>
      </c>
      <c r="D4062" s="832" t="str">
        <f t="shared" si="6570"/>
        <v/>
      </c>
      <c r="E4062" s="833"/>
      <c r="F4062" s="833"/>
      <c r="G4062" s="833"/>
      <c r="H4062" s="833"/>
      <c r="I4062" s="833"/>
      <c r="J4062" s="833"/>
      <c r="K4062" s="834"/>
      <c r="L4062" s="763"/>
      <c r="M4062" s="877"/>
      <c r="N4062" s="877"/>
      <c r="O4062" s="764"/>
      <c r="P4062" s="615"/>
      <c r="Q4062" s="615"/>
      <c r="R4062" s="615"/>
      <c r="S4062" s="615"/>
      <c r="T4062" s="615"/>
      <c r="U4062" s="615"/>
      <c r="V4062" s="615"/>
      <c r="W4062" s="615"/>
      <c r="X4062" s="615"/>
      <c r="Y4062" s="615"/>
      <c r="Z4062" s="615"/>
      <c r="AA4062" s="615"/>
      <c r="AB4062" s="615"/>
      <c r="AC4062" s="763"/>
      <c r="AD4062" s="764"/>
      <c r="AE4062" s="109"/>
      <c r="AG4062" s="329">
        <f t="shared" si="6571"/>
        <v>27</v>
      </c>
      <c r="AH4062" s="90">
        <f t="shared" si="6572"/>
        <v>0</v>
      </c>
      <c r="AI4062" s="90">
        <f t="shared" si="6573"/>
        <v>0</v>
      </c>
    </row>
    <row r="4063" spans="1:35" ht="15" customHeight="1" x14ac:dyDescent="0.2">
      <c r="A4063" s="109"/>
      <c r="B4063" s="109"/>
      <c r="C4063" s="98" t="s">
        <v>51</v>
      </c>
      <c r="D4063" s="832" t="str">
        <f t="shared" si="6570"/>
        <v/>
      </c>
      <c r="E4063" s="833"/>
      <c r="F4063" s="833"/>
      <c r="G4063" s="833"/>
      <c r="H4063" s="833"/>
      <c r="I4063" s="833"/>
      <c r="J4063" s="833"/>
      <c r="K4063" s="834"/>
      <c r="L4063" s="763"/>
      <c r="M4063" s="877"/>
      <c r="N4063" s="877"/>
      <c r="O4063" s="764"/>
      <c r="P4063" s="615"/>
      <c r="Q4063" s="615"/>
      <c r="R4063" s="615"/>
      <c r="S4063" s="615"/>
      <c r="T4063" s="615"/>
      <c r="U4063" s="615"/>
      <c r="V4063" s="615"/>
      <c r="W4063" s="615"/>
      <c r="X4063" s="615"/>
      <c r="Y4063" s="615"/>
      <c r="Z4063" s="615"/>
      <c r="AA4063" s="615"/>
      <c r="AB4063" s="615"/>
      <c r="AC4063" s="763"/>
      <c r="AD4063" s="764"/>
      <c r="AE4063" s="109"/>
      <c r="AG4063" s="329">
        <f t="shared" si="6571"/>
        <v>27</v>
      </c>
      <c r="AH4063" s="90">
        <f t="shared" si="6572"/>
        <v>0</v>
      </c>
      <c r="AI4063" s="90">
        <f t="shared" si="6573"/>
        <v>0</v>
      </c>
    </row>
    <row r="4064" spans="1:35" ht="15" customHeight="1" x14ac:dyDescent="0.2">
      <c r="C4064" s="98" t="s">
        <v>52</v>
      </c>
      <c r="D4064" s="832" t="str">
        <f t="shared" si="6570"/>
        <v/>
      </c>
      <c r="E4064" s="833"/>
      <c r="F4064" s="833"/>
      <c r="G4064" s="833"/>
      <c r="H4064" s="833"/>
      <c r="I4064" s="833"/>
      <c r="J4064" s="833"/>
      <c r="K4064" s="834"/>
      <c r="L4064" s="763"/>
      <c r="M4064" s="877"/>
      <c r="N4064" s="877"/>
      <c r="O4064" s="764"/>
      <c r="P4064" s="615"/>
      <c r="Q4064" s="615"/>
      <c r="R4064" s="615"/>
      <c r="S4064" s="615"/>
      <c r="T4064" s="615"/>
      <c r="U4064" s="615"/>
      <c r="V4064" s="615"/>
      <c r="W4064" s="615"/>
      <c r="X4064" s="615"/>
      <c r="Y4064" s="615"/>
      <c r="Z4064" s="615"/>
      <c r="AA4064" s="615"/>
      <c r="AB4064" s="615"/>
      <c r="AC4064" s="763"/>
      <c r="AD4064" s="764"/>
      <c r="AG4064" s="329">
        <f t="shared" si="6571"/>
        <v>27</v>
      </c>
      <c r="AH4064" s="90">
        <f t="shared" si="6572"/>
        <v>0</v>
      </c>
      <c r="AI4064" s="90">
        <f t="shared" si="6573"/>
        <v>0</v>
      </c>
    </row>
    <row r="4065" spans="1:123" ht="15" customHeight="1" x14ac:dyDescent="0.2">
      <c r="B4065" s="540" t="str">
        <f>IF(AH4065=0,"","Error: Debe completar toda la información requerida.")</f>
        <v/>
      </c>
      <c r="C4065" s="540"/>
      <c r="D4065" s="540"/>
      <c r="E4065" s="540"/>
      <c r="F4065" s="540"/>
      <c r="G4065" s="540"/>
      <c r="H4065" s="540"/>
      <c r="I4065" s="540"/>
      <c r="J4065" s="540"/>
      <c r="K4065" s="540"/>
      <c r="L4065" s="540"/>
      <c r="M4065" s="540"/>
      <c r="N4065" s="540"/>
      <c r="O4065" s="540"/>
      <c r="P4065" s="540"/>
      <c r="Q4065" s="540"/>
      <c r="R4065" s="540"/>
      <c r="S4065" s="540"/>
      <c r="T4065" s="540"/>
      <c r="U4065" s="540"/>
      <c r="V4065" s="540"/>
      <c r="W4065" s="540"/>
      <c r="X4065" s="540"/>
      <c r="Y4065" s="540"/>
      <c r="Z4065" s="540"/>
      <c r="AA4065" s="540"/>
      <c r="AB4065" s="540"/>
      <c r="AC4065" s="540"/>
      <c r="AD4065" s="540"/>
      <c r="AH4065" s="90">
        <f t="shared" ref="AH4065" si="6574">SUM(AH4040:AH4064)</f>
        <v>0</v>
      </c>
      <c r="AI4065" s="90">
        <f t="shared" ref="AI4065" si="6575">SUM(AI4040:AI4064)</f>
        <v>0</v>
      </c>
    </row>
    <row r="4066" spans="1:123" ht="15" customHeight="1" x14ac:dyDescent="0.2">
      <c r="B4066" s="535" t="str">
        <f>IF(AI4065=0,"","Error: Debe verificar la consistencia de las respuestas con código 2 o 9.")</f>
        <v/>
      </c>
      <c r="C4066" s="535"/>
      <c r="D4066" s="535"/>
      <c r="E4066" s="535"/>
      <c r="F4066" s="535"/>
      <c r="G4066" s="535"/>
      <c r="H4066" s="535"/>
      <c r="I4066" s="535"/>
      <c r="J4066" s="535"/>
      <c r="K4066" s="535"/>
      <c r="L4066" s="535"/>
      <c r="M4066" s="535"/>
      <c r="N4066" s="535"/>
      <c r="O4066" s="535"/>
      <c r="P4066" s="535"/>
      <c r="Q4066" s="535"/>
      <c r="R4066" s="535"/>
      <c r="S4066" s="535"/>
      <c r="T4066" s="535"/>
      <c r="U4066" s="535"/>
      <c r="V4066" s="535"/>
      <c r="W4066" s="535"/>
      <c r="X4066" s="535"/>
      <c r="Y4066" s="535"/>
      <c r="Z4066" s="535"/>
      <c r="AA4066" s="535"/>
      <c r="AB4066" s="535"/>
      <c r="AC4066" s="535"/>
      <c r="AD4066" s="535"/>
    </row>
    <row r="4067" spans="1:123" ht="15" customHeight="1" thickBot="1" x14ac:dyDescent="0.25">
      <c r="B4067" s="535"/>
      <c r="C4067" s="535"/>
      <c r="D4067" s="535"/>
      <c r="E4067" s="535"/>
      <c r="F4067" s="535"/>
      <c r="G4067" s="535"/>
      <c r="H4067" s="535"/>
      <c r="I4067" s="535"/>
      <c r="J4067" s="535"/>
      <c r="K4067" s="535"/>
      <c r="L4067" s="535"/>
      <c r="M4067" s="535"/>
      <c r="N4067" s="535"/>
      <c r="O4067" s="535"/>
      <c r="P4067" s="535"/>
      <c r="Q4067" s="535"/>
      <c r="R4067" s="535"/>
      <c r="S4067" s="535"/>
      <c r="T4067" s="535"/>
      <c r="U4067" s="535"/>
      <c r="V4067" s="535"/>
      <c r="W4067" s="535"/>
      <c r="X4067" s="535"/>
      <c r="Y4067" s="535"/>
      <c r="Z4067" s="535"/>
      <c r="AA4067" s="535"/>
      <c r="AB4067" s="535"/>
      <c r="AC4067" s="535"/>
      <c r="AD4067" s="535"/>
    </row>
    <row r="4068" spans="1:123" ht="15" customHeight="1" thickBot="1" x14ac:dyDescent="0.25">
      <c r="B4068" s="700" t="s">
        <v>1194</v>
      </c>
      <c r="C4068" s="701"/>
      <c r="D4068" s="701"/>
      <c r="E4068" s="701"/>
      <c r="F4068" s="701"/>
      <c r="G4068" s="701"/>
      <c r="H4068" s="701"/>
      <c r="I4068" s="701"/>
      <c r="J4068" s="701"/>
      <c r="K4068" s="701"/>
      <c r="L4068" s="701"/>
      <c r="M4068" s="701"/>
      <c r="N4068" s="701"/>
      <c r="O4068" s="701"/>
      <c r="P4068" s="701"/>
      <c r="Q4068" s="701"/>
      <c r="R4068" s="701"/>
      <c r="S4068" s="701"/>
      <c r="T4068" s="701"/>
      <c r="U4068" s="701"/>
      <c r="V4068" s="701"/>
      <c r="W4068" s="701"/>
      <c r="X4068" s="701"/>
      <c r="Y4068" s="701"/>
      <c r="Z4068" s="701"/>
      <c r="AA4068" s="701"/>
      <c r="AB4068" s="701"/>
      <c r="AC4068" s="701"/>
      <c r="AD4068" s="702"/>
    </row>
    <row r="4069" spans="1:123" ht="15" customHeight="1" x14ac:dyDescent="0.2">
      <c r="B4069" s="812" t="s">
        <v>1400</v>
      </c>
      <c r="C4069" s="813"/>
      <c r="D4069" s="813"/>
      <c r="E4069" s="813"/>
      <c r="F4069" s="813"/>
      <c r="G4069" s="813"/>
      <c r="H4069" s="813"/>
      <c r="I4069" s="813"/>
      <c r="J4069" s="813"/>
      <c r="K4069" s="813"/>
      <c r="L4069" s="813"/>
      <c r="M4069" s="813"/>
      <c r="N4069" s="813"/>
      <c r="O4069" s="813"/>
      <c r="P4069" s="813"/>
      <c r="Q4069" s="813"/>
      <c r="R4069" s="813"/>
      <c r="S4069" s="813"/>
      <c r="T4069" s="813"/>
      <c r="U4069" s="813"/>
      <c r="V4069" s="813"/>
      <c r="W4069" s="813"/>
      <c r="X4069" s="813"/>
      <c r="Y4069" s="813"/>
      <c r="Z4069" s="813"/>
      <c r="AA4069" s="813"/>
      <c r="AB4069" s="813"/>
      <c r="AC4069" s="813"/>
      <c r="AD4069" s="814"/>
    </row>
    <row r="4070" spans="1:123" s="130" customFormat="1" ht="30" customHeight="1" x14ac:dyDescent="0.2">
      <c r="A4070" s="129"/>
      <c r="B4070" s="118"/>
      <c r="C4070" s="775" t="s">
        <v>1582</v>
      </c>
      <c r="D4070" s="776"/>
      <c r="E4070" s="776"/>
      <c r="F4070" s="776"/>
      <c r="G4070" s="776"/>
      <c r="H4070" s="776"/>
      <c r="I4070" s="776"/>
      <c r="J4070" s="776"/>
      <c r="K4070" s="776"/>
      <c r="L4070" s="776"/>
      <c r="M4070" s="776"/>
      <c r="N4070" s="776"/>
      <c r="O4070" s="776"/>
      <c r="P4070" s="776"/>
      <c r="Q4070" s="776"/>
      <c r="R4070" s="776"/>
      <c r="S4070" s="776"/>
      <c r="T4070" s="776"/>
      <c r="U4070" s="776"/>
      <c r="V4070" s="776"/>
      <c r="W4070" s="776"/>
      <c r="X4070" s="776"/>
      <c r="Y4070" s="776"/>
      <c r="Z4070" s="776"/>
      <c r="AA4070" s="776"/>
      <c r="AB4070" s="776"/>
      <c r="AC4070" s="776"/>
      <c r="AD4070" s="777"/>
      <c r="AF4070" s="93"/>
      <c r="CN4070" s="93"/>
      <c r="DS4070" s="93"/>
    </row>
    <row r="4071" spans="1:123" s="130" customFormat="1" ht="15" customHeight="1" thickBot="1" x14ac:dyDescent="0.25">
      <c r="A4071" s="129"/>
      <c r="B4071" s="15"/>
      <c r="C4071" s="15"/>
      <c r="D4071" s="15"/>
      <c r="E4071" s="15"/>
      <c r="F4071" s="15"/>
      <c r="G4071" s="15"/>
      <c r="H4071" s="15"/>
      <c r="I4071" s="15"/>
      <c r="J4071" s="15"/>
      <c r="K4071" s="15"/>
      <c r="L4071" s="15"/>
      <c r="M4071" s="15"/>
      <c r="N4071" s="15"/>
      <c r="O4071" s="15"/>
      <c r="P4071" s="15"/>
      <c r="Q4071" s="15"/>
      <c r="R4071" s="15"/>
      <c r="S4071" s="15"/>
      <c r="T4071" s="15"/>
      <c r="U4071" s="15"/>
      <c r="V4071" s="15"/>
      <c r="W4071" s="15"/>
      <c r="X4071" s="15"/>
      <c r="Y4071" s="15"/>
      <c r="Z4071" s="15"/>
      <c r="AA4071" s="15"/>
      <c r="AB4071" s="15"/>
      <c r="AC4071" s="15"/>
      <c r="AD4071" s="15"/>
      <c r="AF4071" s="93"/>
      <c r="CN4071" s="93"/>
      <c r="DS4071" s="93"/>
    </row>
    <row r="4072" spans="1:123" ht="15" customHeight="1" thickBot="1" x14ac:dyDescent="0.25">
      <c r="B4072" s="792" t="s">
        <v>1195</v>
      </c>
      <c r="C4072" s="793"/>
      <c r="D4072" s="793"/>
      <c r="E4072" s="793"/>
      <c r="F4072" s="793"/>
      <c r="G4072" s="793"/>
      <c r="H4072" s="793"/>
      <c r="I4072" s="793"/>
      <c r="J4072" s="793"/>
      <c r="K4072" s="793"/>
      <c r="L4072" s="793"/>
      <c r="M4072" s="793"/>
      <c r="N4072" s="793"/>
      <c r="O4072" s="793"/>
      <c r="P4072" s="793"/>
      <c r="Q4072" s="793"/>
      <c r="R4072" s="793"/>
      <c r="S4072" s="793"/>
      <c r="T4072" s="793"/>
      <c r="U4072" s="793"/>
      <c r="V4072" s="793"/>
      <c r="W4072" s="793"/>
      <c r="X4072" s="793"/>
      <c r="Y4072" s="793"/>
      <c r="Z4072" s="793"/>
      <c r="AA4072" s="793"/>
      <c r="AB4072" s="793"/>
      <c r="AC4072" s="793"/>
      <c r="AD4072" s="794"/>
    </row>
    <row r="4073" spans="1:123" ht="15" customHeight="1" x14ac:dyDescent="0.2"/>
    <row r="4074" spans="1:123" ht="24" customHeight="1" x14ac:dyDescent="0.2">
      <c r="A4074" s="36" t="s">
        <v>839</v>
      </c>
      <c r="B4074" s="636" t="s">
        <v>1196</v>
      </c>
      <c r="C4074" s="636"/>
      <c r="D4074" s="636"/>
      <c r="E4074" s="636"/>
      <c r="F4074" s="636"/>
      <c r="G4074" s="636"/>
      <c r="H4074" s="636"/>
      <c r="I4074" s="636"/>
      <c r="J4074" s="636"/>
      <c r="K4074" s="636"/>
      <c r="L4074" s="636"/>
      <c r="M4074" s="636"/>
      <c r="N4074" s="636"/>
      <c r="O4074" s="636"/>
      <c r="P4074" s="636"/>
      <c r="Q4074" s="636"/>
      <c r="R4074" s="636"/>
      <c r="S4074" s="636"/>
      <c r="T4074" s="636"/>
      <c r="U4074" s="636"/>
      <c r="V4074" s="636"/>
      <c r="W4074" s="636"/>
      <c r="X4074" s="636"/>
      <c r="Y4074" s="636"/>
      <c r="Z4074" s="636"/>
      <c r="AA4074" s="636"/>
      <c r="AB4074" s="636"/>
      <c r="AC4074" s="636"/>
      <c r="AD4074" s="636"/>
      <c r="AG4074" s="90" t="s">
        <v>2032</v>
      </c>
      <c r="AH4074" s="90" t="s">
        <v>2115</v>
      </c>
      <c r="AI4074" s="90" t="s">
        <v>2116</v>
      </c>
      <c r="AJ4074" s="90" t="s">
        <v>2045</v>
      </c>
      <c r="AK4074" s="90" t="s">
        <v>2115</v>
      </c>
      <c r="AL4074" s="90" t="s">
        <v>2116</v>
      </c>
    </row>
    <row r="4075" spans="1:123" ht="15" customHeight="1" x14ac:dyDescent="0.2">
      <c r="C4075" s="674" t="s">
        <v>1109</v>
      </c>
      <c r="D4075" s="674"/>
      <c r="E4075" s="674"/>
      <c r="F4075" s="674"/>
      <c r="G4075" s="674"/>
      <c r="H4075" s="674"/>
      <c r="I4075" s="674"/>
      <c r="J4075" s="674"/>
      <c r="K4075" s="674"/>
      <c r="L4075" s="674"/>
      <c r="M4075" s="674"/>
      <c r="N4075" s="674"/>
      <c r="O4075" s="674"/>
      <c r="P4075" s="674"/>
      <c r="Q4075" s="674"/>
      <c r="R4075" s="674"/>
      <c r="S4075" s="674"/>
      <c r="T4075" s="674"/>
      <c r="U4075" s="674"/>
      <c r="V4075" s="674"/>
      <c r="W4075" s="674"/>
      <c r="X4075" s="674"/>
      <c r="Y4075" s="674"/>
      <c r="Z4075" s="674"/>
      <c r="AA4075" s="674"/>
      <c r="AB4075" s="674"/>
      <c r="AC4075" s="674"/>
      <c r="AD4075" s="674"/>
      <c r="AG4075" s="90">
        <f>COUNTBLANK(P4083:AD4107)</f>
        <v>375</v>
      </c>
      <c r="AH4075" s="90">
        <v>375</v>
      </c>
      <c r="AI4075" s="90">
        <v>250</v>
      </c>
      <c r="AJ4075" s="90">
        <f>COUNTBLANK(D4083:AD4083)</f>
        <v>27</v>
      </c>
      <c r="AK4075" s="90">
        <v>27</v>
      </c>
      <c r="AL4075" s="90">
        <v>21</v>
      </c>
    </row>
    <row r="4076" spans="1:123" ht="36" customHeight="1" x14ac:dyDescent="0.2">
      <c r="C4076" s="674" t="s">
        <v>1707</v>
      </c>
      <c r="D4076" s="674"/>
      <c r="E4076" s="674"/>
      <c r="F4076" s="674"/>
      <c r="G4076" s="674"/>
      <c r="H4076" s="674"/>
      <c r="I4076" s="674"/>
      <c r="J4076" s="674"/>
      <c r="K4076" s="674"/>
      <c r="L4076" s="674"/>
      <c r="M4076" s="674"/>
      <c r="N4076" s="674"/>
      <c r="O4076" s="674"/>
      <c r="P4076" s="674"/>
      <c r="Q4076" s="674"/>
      <c r="R4076" s="674"/>
      <c r="S4076" s="674"/>
      <c r="T4076" s="674"/>
      <c r="U4076" s="674"/>
      <c r="V4076" s="674"/>
      <c r="W4076" s="674"/>
      <c r="X4076" s="674"/>
      <c r="Y4076" s="674"/>
      <c r="Z4076" s="674"/>
      <c r="AA4076" s="674"/>
      <c r="AB4076" s="674"/>
      <c r="AC4076" s="674"/>
      <c r="AD4076" s="674"/>
    </row>
    <row r="4077" spans="1:123" ht="24" customHeight="1" x14ac:dyDescent="0.2">
      <c r="C4077" s="620" t="s">
        <v>1708</v>
      </c>
      <c r="D4077" s="620"/>
      <c r="E4077" s="620"/>
      <c r="F4077" s="620"/>
      <c r="G4077" s="620"/>
      <c r="H4077" s="620"/>
      <c r="I4077" s="620"/>
      <c r="J4077" s="620"/>
      <c r="K4077" s="620"/>
      <c r="L4077" s="620"/>
      <c r="M4077" s="620"/>
      <c r="N4077" s="620"/>
      <c r="O4077" s="620"/>
      <c r="P4077" s="620"/>
      <c r="Q4077" s="620"/>
      <c r="R4077" s="620"/>
      <c r="S4077" s="620"/>
      <c r="T4077" s="620"/>
      <c r="U4077" s="620"/>
      <c r="V4077" s="620"/>
      <c r="W4077" s="620"/>
      <c r="X4077" s="620"/>
      <c r="Y4077" s="620"/>
      <c r="Z4077" s="620"/>
      <c r="AA4077" s="620"/>
      <c r="AB4077" s="620"/>
      <c r="AC4077" s="620"/>
      <c r="AD4077" s="620"/>
    </row>
    <row r="4078" spans="1:123" ht="24" customHeight="1" x14ac:dyDescent="0.2">
      <c r="C4078" s="674" t="s">
        <v>1535</v>
      </c>
      <c r="D4078" s="674"/>
      <c r="E4078" s="674"/>
      <c r="F4078" s="674"/>
      <c r="G4078" s="674"/>
      <c r="H4078" s="674"/>
      <c r="I4078" s="674"/>
      <c r="J4078" s="674"/>
      <c r="K4078" s="674"/>
      <c r="L4078" s="674"/>
      <c r="M4078" s="674"/>
      <c r="N4078" s="674"/>
      <c r="O4078" s="674"/>
      <c r="P4078" s="674"/>
      <c r="Q4078" s="674"/>
      <c r="R4078" s="674"/>
      <c r="S4078" s="674"/>
      <c r="T4078" s="674"/>
      <c r="U4078" s="674"/>
      <c r="V4078" s="674"/>
      <c r="W4078" s="674"/>
      <c r="X4078" s="674"/>
      <c r="Y4078" s="674"/>
      <c r="Z4078" s="674"/>
      <c r="AA4078" s="674"/>
      <c r="AB4078" s="674"/>
      <c r="AC4078" s="674"/>
      <c r="AD4078" s="674"/>
    </row>
    <row r="4079" spans="1:123" ht="15" customHeight="1" x14ac:dyDescent="0.2">
      <c r="B4079" s="865" t="str">
        <f>IF(AH4108=0,"","Error: Debe completar toda la información requerida.")</f>
        <v/>
      </c>
      <c r="C4079" s="865"/>
      <c r="D4079" s="865"/>
      <c r="E4079" s="865"/>
      <c r="F4079" s="865"/>
      <c r="G4079" s="865"/>
      <c r="H4079" s="865"/>
      <c r="I4079" s="865"/>
      <c r="J4079" s="865"/>
      <c r="K4079" s="865"/>
      <c r="L4079" s="865"/>
      <c r="M4079" s="865"/>
      <c r="N4079" s="865"/>
      <c r="O4079" s="865"/>
      <c r="P4079" s="865"/>
      <c r="Q4079" s="865"/>
      <c r="R4079" s="865"/>
      <c r="S4079" s="865"/>
      <c r="T4079" s="865"/>
      <c r="U4079" s="865"/>
      <c r="V4079" s="865"/>
      <c r="W4079" s="865"/>
      <c r="X4079" s="865"/>
      <c r="Y4079" s="865"/>
      <c r="Z4079" s="865"/>
      <c r="AA4079" s="865"/>
      <c r="AB4079" s="865"/>
      <c r="AC4079" s="865"/>
      <c r="AD4079" s="865"/>
    </row>
    <row r="4080" spans="1:123" ht="36" customHeight="1" x14ac:dyDescent="0.2">
      <c r="C4080" s="685" t="s">
        <v>220</v>
      </c>
      <c r="D4080" s="686"/>
      <c r="E4080" s="686"/>
      <c r="F4080" s="686"/>
      <c r="G4080" s="686"/>
      <c r="H4080" s="686"/>
      <c r="I4080" s="686"/>
      <c r="J4080" s="686"/>
      <c r="K4080" s="686"/>
      <c r="L4080" s="686"/>
      <c r="M4080" s="686"/>
      <c r="N4080" s="686"/>
      <c r="O4080" s="687"/>
      <c r="P4080" s="514" t="s">
        <v>1362</v>
      </c>
      <c r="Q4080" s="582"/>
      <c r="R4080" s="582"/>
      <c r="S4080" s="582"/>
      <c r="T4080" s="582"/>
      <c r="U4080" s="582"/>
      <c r="V4080" s="582"/>
      <c r="W4080" s="582"/>
      <c r="X4080" s="582"/>
      <c r="Y4080" s="582"/>
      <c r="Z4080" s="582"/>
      <c r="AA4080" s="582"/>
      <c r="AB4080" s="582"/>
      <c r="AC4080" s="582"/>
      <c r="AD4080" s="515"/>
    </row>
    <row r="4081" spans="1:49" ht="15" customHeight="1" x14ac:dyDescent="0.2">
      <c r="A4081" s="109"/>
      <c r="B4081" s="109"/>
      <c r="C4081" s="718"/>
      <c r="D4081" s="719"/>
      <c r="E4081" s="719"/>
      <c r="F4081" s="719"/>
      <c r="G4081" s="719"/>
      <c r="H4081" s="719"/>
      <c r="I4081" s="719"/>
      <c r="J4081" s="719"/>
      <c r="K4081" s="719"/>
      <c r="L4081" s="719"/>
      <c r="M4081" s="719"/>
      <c r="N4081" s="719"/>
      <c r="O4081" s="720"/>
      <c r="P4081" s="492" t="s">
        <v>80</v>
      </c>
      <c r="Q4081" s="492"/>
      <c r="R4081" s="492"/>
      <c r="S4081" s="532" t="s">
        <v>1361</v>
      </c>
      <c r="T4081" s="533"/>
      <c r="U4081" s="533"/>
      <c r="V4081" s="533"/>
      <c r="W4081" s="533"/>
      <c r="X4081" s="533"/>
      <c r="Y4081" s="533"/>
      <c r="Z4081" s="533"/>
      <c r="AA4081" s="533"/>
      <c r="AB4081" s="533"/>
      <c r="AC4081" s="533"/>
      <c r="AD4081" s="534"/>
      <c r="AE4081" s="109"/>
    </row>
    <row r="4082" spans="1:49" ht="48" customHeight="1" x14ac:dyDescent="0.2">
      <c r="A4082" s="109"/>
      <c r="B4082" s="109"/>
      <c r="C4082" s="688"/>
      <c r="D4082" s="689"/>
      <c r="E4082" s="689"/>
      <c r="F4082" s="689"/>
      <c r="G4082" s="689"/>
      <c r="H4082" s="689"/>
      <c r="I4082" s="689"/>
      <c r="J4082" s="689"/>
      <c r="K4082" s="689"/>
      <c r="L4082" s="689"/>
      <c r="M4082" s="689"/>
      <c r="N4082" s="689"/>
      <c r="O4082" s="690"/>
      <c r="P4082" s="492"/>
      <c r="Q4082" s="492"/>
      <c r="R4082" s="492"/>
      <c r="S4082" s="485" t="s">
        <v>1246</v>
      </c>
      <c r="T4082" s="850"/>
      <c r="U4082" s="850"/>
      <c r="V4082" s="490" t="s">
        <v>887</v>
      </c>
      <c r="W4082" s="490"/>
      <c r="X4082" s="490"/>
      <c r="Y4082" s="490" t="s">
        <v>1247</v>
      </c>
      <c r="Z4082" s="490"/>
      <c r="AA4082" s="490"/>
      <c r="AB4082" s="850" t="s">
        <v>204</v>
      </c>
      <c r="AC4082" s="850"/>
      <c r="AD4082" s="850"/>
      <c r="AE4082" s="109"/>
      <c r="AG4082" s="90" t="s">
        <v>2032</v>
      </c>
      <c r="AH4082" s="90" t="s">
        <v>2035</v>
      </c>
      <c r="AJ4082" s="328" t="s">
        <v>80</v>
      </c>
      <c r="AK4082" s="328" t="s">
        <v>2029</v>
      </c>
      <c r="AL4082" s="328" t="s">
        <v>2061</v>
      </c>
      <c r="AM4082" s="328" t="s">
        <v>1246</v>
      </c>
      <c r="AN4082" s="328" t="s">
        <v>887</v>
      </c>
      <c r="AO4082" s="328" t="s">
        <v>1247</v>
      </c>
      <c r="AP4082" s="328" t="s">
        <v>204</v>
      </c>
      <c r="AQ4082" s="90" t="s">
        <v>2077</v>
      </c>
      <c r="AS4082" s="304" t="s">
        <v>2247</v>
      </c>
      <c r="AU4082" s="90" t="s">
        <v>2204</v>
      </c>
      <c r="AV4082" s="90" t="s">
        <v>2253</v>
      </c>
      <c r="AW4082" s="90" t="s">
        <v>2077</v>
      </c>
    </row>
    <row r="4083" spans="1:49" ht="15" customHeight="1" x14ac:dyDescent="0.2">
      <c r="A4083" s="109"/>
      <c r="B4083" s="109"/>
      <c r="C4083" s="87" t="s">
        <v>28</v>
      </c>
      <c r="D4083" s="553" t="str">
        <f>IF(D40="","",D40)</f>
        <v/>
      </c>
      <c r="E4083" s="553"/>
      <c r="F4083" s="553"/>
      <c r="G4083" s="553"/>
      <c r="H4083" s="553"/>
      <c r="I4083" s="553"/>
      <c r="J4083" s="553"/>
      <c r="K4083" s="553"/>
      <c r="L4083" s="553"/>
      <c r="M4083" s="553"/>
      <c r="N4083" s="553"/>
      <c r="O4083" s="553"/>
      <c r="P4083" s="603"/>
      <c r="Q4083" s="603"/>
      <c r="R4083" s="603"/>
      <c r="S4083" s="603"/>
      <c r="T4083" s="603"/>
      <c r="U4083" s="603"/>
      <c r="V4083" s="603"/>
      <c r="W4083" s="603"/>
      <c r="X4083" s="603"/>
      <c r="Y4083" s="603"/>
      <c r="Z4083" s="603"/>
      <c r="AA4083" s="603"/>
      <c r="AB4083" s="603"/>
      <c r="AC4083" s="603"/>
      <c r="AD4083" s="603"/>
      <c r="AE4083" s="109"/>
      <c r="AG4083" s="90">
        <f>COUNTBLANK(D4083:AD4083)</f>
        <v>27</v>
      </c>
      <c r="AH4083" s="90">
        <f>IF(OR($AG$4075=$AH$4075,AG4083=$AK$4075),0,IF(AND(D4083&lt;&gt;"",AG4083=$AL$4075),0,1))</f>
        <v>0</v>
      </c>
      <c r="AJ4083" s="74">
        <f>P4083</f>
        <v>0</v>
      </c>
      <c r="AK4083" s="74">
        <f>COUNTIF(S4083:AD4083,"NS")</f>
        <v>0</v>
      </c>
      <c r="AL4083" s="74">
        <f>SUM(S4083:AD4083)</f>
        <v>0</v>
      </c>
      <c r="AM4083" s="74">
        <f>IF($AG$4075=$AH$4075,0,
IF(OR(
AND(OR(AK4083&gt;0,AL4083&gt;0),AJ4083&lt;&gt;0,S4083="NS"),
AND(OR(AK4083&gt;0,AL4083&gt;0),AJ4083&lt;&gt;0,S4083=0),
AND(OR(AK4083&gt;0,AL4083&gt;0),AJ4083&lt;&gt;0,S4083&lt;=AJ4083),
AND(AJ4083=0,S4083=0)),0,1))</f>
        <v>0</v>
      </c>
      <c r="AN4083" s="74">
        <f>IF($AG$4075=$AH$4075,0,
IF(OR(
AND(OR(AK4083&gt;0,AL4083&gt;0),AJ4083&lt;&gt;0,V4083="NS"),
AND(OR(AK4083&gt;0,AL4083&gt;0),AJ4083&lt;&gt;0,V4083=0),
AND(OR(AK4083&gt;0,AL4083&gt;0),AJ4083&lt;&gt;0,V4083&lt;=AJ4083),
AND(AJ4083=0,V4083=0)),0,1))</f>
        <v>0</v>
      </c>
      <c r="AO4083" s="74">
        <f>IF($AG$4075=$AH$4075,0,
IF(OR(
AND(OR(AK4083&gt;0,AL4083&gt;0),AJ4083&lt;&gt;0,Y4083="NS"),
AND(OR(AK4083&gt;0,AL4083&gt;0),AJ4083&lt;&gt;0,Y4083=0),
AND(OR(AK4083&gt;0,AL4083&gt;0),AJ4083&lt;&gt;0,Y4083&lt;=AJ4083),
AND(AJ4083=0,Y4083=0)),0,1))</f>
        <v>0</v>
      </c>
      <c r="AP4083" s="74">
        <f>IF($AG$4075=$AH$4075,0,
IF(OR(
AND(OR(AK4083&gt;0,AL4083&gt;0),AJ4083&lt;&gt;0,AB4083="NS"),
AND(OR(AK4083&gt;0,AL4083&gt;0),AJ4083&lt;&gt;0,AB4083=0),
AND(OR(AK4083&gt;0,AL4083&gt;0),AJ4083&lt;&gt;0,AB4083&lt;=AJ4083),
AND(AJ4083=0,AB4083=0)),0,1))</f>
        <v>0</v>
      </c>
      <c r="AQ4083" s="90">
        <f>SUM(AM4083:AP4083)</f>
        <v>0</v>
      </c>
      <c r="AS4083" s="305">
        <f>IF(AND(AL4083=0,AJ4083&lt;&gt;0),1,IF(AJ4083&lt;=AL4083,0,IF(AND(AL4083="NS",AJ4083&gt;0),0,1)))</f>
        <v>0</v>
      </c>
      <c r="AU4083" s="90">
        <f>M3038</f>
        <v>0</v>
      </c>
      <c r="AV4083" s="90">
        <f>P4083</f>
        <v>0</v>
      </c>
      <c r="AW4083" s="90">
        <f>IF(AV4083&lt;=AU4083,0,IF(AND(AU4083&gt;0,AV4083="NS"),0,1))</f>
        <v>0</v>
      </c>
    </row>
    <row r="4084" spans="1:49" ht="15" customHeight="1" x14ac:dyDescent="0.2">
      <c r="A4084" s="109"/>
      <c r="B4084" s="109"/>
      <c r="C4084" s="98" t="s">
        <v>29</v>
      </c>
      <c r="D4084" s="553" t="str">
        <f t="shared" ref="D4084:D4107" si="6576">IF(D41="","",D41)</f>
        <v/>
      </c>
      <c r="E4084" s="553"/>
      <c r="F4084" s="553"/>
      <c r="G4084" s="553"/>
      <c r="H4084" s="553"/>
      <c r="I4084" s="553"/>
      <c r="J4084" s="553"/>
      <c r="K4084" s="553"/>
      <c r="L4084" s="553"/>
      <c r="M4084" s="553"/>
      <c r="N4084" s="553"/>
      <c r="O4084" s="553"/>
      <c r="P4084" s="603"/>
      <c r="Q4084" s="603"/>
      <c r="R4084" s="603"/>
      <c r="S4084" s="603"/>
      <c r="T4084" s="603"/>
      <c r="U4084" s="603"/>
      <c r="V4084" s="603"/>
      <c r="W4084" s="603"/>
      <c r="X4084" s="603"/>
      <c r="Y4084" s="603"/>
      <c r="Z4084" s="603"/>
      <c r="AA4084" s="603"/>
      <c r="AB4084" s="603"/>
      <c r="AC4084" s="603"/>
      <c r="AD4084" s="603"/>
      <c r="AE4084" s="109"/>
      <c r="AG4084" s="90">
        <f t="shared" ref="AG4084:AG4107" si="6577">COUNTBLANK(D4084:AD4084)</f>
        <v>27</v>
      </c>
      <c r="AH4084" s="90">
        <f t="shared" ref="AH4084:AH4107" si="6578">IF(OR($AG$4075=$AH$4075,AG4084=$AK$4075),0,IF(AND(D4084&lt;&gt;"",AG4084=$AL$4075),0,1))</f>
        <v>0</v>
      </c>
      <c r="AJ4084" s="74">
        <f t="shared" ref="AJ4084:AJ4107" si="6579">P4084</f>
        <v>0</v>
      </c>
      <c r="AK4084" s="74">
        <f t="shared" ref="AK4084:AK4107" si="6580">COUNTIF(S4084:AD4084,"NS")</f>
        <v>0</v>
      </c>
      <c r="AL4084" s="74">
        <f t="shared" ref="AL4084:AL4107" si="6581">SUM(S4084:AD4084)</f>
        <v>0</v>
      </c>
      <c r="AM4084" s="74">
        <f t="shared" ref="AM4084:AM4107" si="6582">IF($AG$4075=$AH$4075,0,
IF(OR(
AND(OR(AK4084&gt;0,AL4084&gt;0),AJ4084&lt;&gt;0,S4084="NS"),
AND(OR(AK4084&gt;0,AL4084&gt;0),AJ4084&lt;&gt;0,S4084=0),
AND(OR(AK4084&gt;0,AL4084&gt;0),AJ4084&lt;&gt;0,S4084&lt;=AJ4084),
AND(AJ4084=0,S4084=0)),0,1))</f>
        <v>0</v>
      </c>
      <c r="AN4084" s="74">
        <f t="shared" ref="AN4084:AN4107" si="6583">IF($AG$4075=$AH$4075,0,
IF(OR(
AND(OR(AK4084&gt;0,AL4084&gt;0),AJ4084&lt;&gt;0,V4084="NS"),
AND(OR(AK4084&gt;0,AL4084&gt;0),AJ4084&lt;&gt;0,V4084=0),
AND(OR(AK4084&gt;0,AL4084&gt;0),AJ4084&lt;&gt;0,V4084&lt;=AJ4084),
AND(AJ4084=0,V4084=0)),0,1))</f>
        <v>0</v>
      </c>
      <c r="AO4084" s="74">
        <f t="shared" ref="AO4084:AO4107" si="6584">IF($AG$4075=$AH$4075,0,
IF(OR(
AND(OR(AK4084&gt;0,AL4084&gt;0),AJ4084&lt;&gt;0,Y4084="NS"),
AND(OR(AK4084&gt;0,AL4084&gt;0),AJ4084&lt;&gt;0,Y4084=0),
AND(OR(AK4084&gt;0,AL4084&gt;0),AJ4084&lt;&gt;0,Y4084&lt;=AJ4084),
AND(AJ4084=0,Y4084=0)),0,1))</f>
        <v>0</v>
      </c>
      <c r="AP4084" s="74">
        <f t="shared" ref="AP4084:AP4107" si="6585">IF($AG$4075=$AH$4075,0,
IF(OR(
AND(OR(AK4084&gt;0,AL4084&gt;0),AJ4084&lt;&gt;0,AB4084="NS"),
AND(OR(AK4084&gt;0,AL4084&gt;0),AJ4084&lt;&gt;0,AB4084=0),
AND(OR(AK4084&gt;0,AL4084&gt;0),AJ4084&lt;&gt;0,AB4084&lt;=AJ4084),
AND(AJ4084=0,AB4084=0)),0,1))</f>
        <v>0</v>
      </c>
      <c r="AQ4084" s="90">
        <f t="shared" ref="AQ4084:AQ4107" si="6586">SUM(AM4084:AP4084)</f>
        <v>0</v>
      </c>
      <c r="AS4084" s="305">
        <f t="shared" ref="AS4084:AS4107" si="6587">IF(AND(AL4084=0,AJ4084&lt;&gt;0),1,IF(AJ4084&lt;=AL4084,0,IF(AND(AL4084="NS",AJ4084&gt;0),0,1)))</f>
        <v>0</v>
      </c>
      <c r="AU4084" s="90">
        <f t="shared" ref="AU4084:AU4107" si="6588">M3039</f>
        <v>0</v>
      </c>
      <c r="AV4084" s="90">
        <f t="shared" ref="AV4084:AV4107" si="6589">P4084</f>
        <v>0</v>
      </c>
      <c r="AW4084" s="90">
        <f t="shared" ref="AW4084:AW4107" si="6590">IF(AV4084&lt;=AU4084,0,IF(AND(AU4084&gt;0,AV4084="NS"),0,1))</f>
        <v>0</v>
      </c>
    </row>
    <row r="4085" spans="1:49" ht="15" customHeight="1" x14ac:dyDescent="0.2">
      <c r="A4085" s="109"/>
      <c r="B4085" s="109"/>
      <c r="C4085" s="98" t="s">
        <v>30</v>
      </c>
      <c r="D4085" s="553" t="str">
        <f t="shared" si="6576"/>
        <v/>
      </c>
      <c r="E4085" s="553"/>
      <c r="F4085" s="553"/>
      <c r="G4085" s="553"/>
      <c r="H4085" s="553"/>
      <c r="I4085" s="553"/>
      <c r="J4085" s="553"/>
      <c r="K4085" s="553"/>
      <c r="L4085" s="553"/>
      <c r="M4085" s="553"/>
      <c r="N4085" s="553"/>
      <c r="O4085" s="553"/>
      <c r="P4085" s="603"/>
      <c r="Q4085" s="603"/>
      <c r="R4085" s="603"/>
      <c r="S4085" s="603"/>
      <c r="T4085" s="603"/>
      <c r="U4085" s="603"/>
      <c r="V4085" s="603"/>
      <c r="W4085" s="603"/>
      <c r="X4085" s="603"/>
      <c r="Y4085" s="603"/>
      <c r="Z4085" s="603"/>
      <c r="AA4085" s="603"/>
      <c r="AB4085" s="603"/>
      <c r="AC4085" s="603"/>
      <c r="AD4085" s="603"/>
      <c r="AE4085" s="109"/>
      <c r="AG4085" s="90">
        <f t="shared" si="6577"/>
        <v>27</v>
      </c>
      <c r="AH4085" s="90">
        <f t="shared" si="6578"/>
        <v>0</v>
      </c>
      <c r="AJ4085" s="74">
        <f t="shared" si="6579"/>
        <v>0</v>
      </c>
      <c r="AK4085" s="74">
        <f t="shared" si="6580"/>
        <v>0</v>
      </c>
      <c r="AL4085" s="74">
        <f t="shared" si="6581"/>
        <v>0</v>
      </c>
      <c r="AM4085" s="74">
        <f t="shared" si="6582"/>
        <v>0</v>
      </c>
      <c r="AN4085" s="74">
        <f t="shared" si="6583"/>
        <v>0</v>
      </c>
      <c r="AO4085" s="74">
        <f t="shared" si="6584"/>
        <v>0</v>
      </c>
      <c r="AP4085" s="74">
        <f t="shared" si="6585"/>
        <v>0</v>
      </c>
      <c r="AQ4085" s="90">
        <f t="shared" si="6586"/>
        <v>0</v>
      </c>
      <c r="AS4085" s="305">
        <f t="shared" si="6587"/>
        <v>0</v>
      </c>
      <c r="AU4085" s="90">
        <f t="shared" si="6588"/>
        <v>0</v>
      </c>
      <c r="AV4085" s="90">
        <f t="shared" si="6589"/>
        <v>0</v>
      </c>
      <c r="AW4085" s="90">
        <f t="shared" si="6590"/>
        <v>0</v>
      </c>
    </row>
    <row r="4086" spans="1:49" ht="15" customHeight="1" x14ac:dyDescent="0.2">
      <c r="A4086" s="109"/>
      <c r="B4086" s="109"/>
      <c r="C4086" s="98" t="s">
        <v>31</v>
      </c>
      <c r="D4086" s="553" t="str">
        <f t="shared" si="6576"/>
        <v/>
      </c>
      <c r="E4086" s="553"/>
      <c r="F4086" s="553"/>
      <c r="G4086" s="553"/>
      <c r="H4086" s="553"/>
      <c r="I4086" s="553"/>
      <c r="J4086" s="553"/>
      <c r="K4086" s="553"/>
      <c r="L4086" s="553"/>
      <c r="M4086" s="553"/>
      <c r="N4086" s="553"/>
      <c r="O4086" s="553"/>
      <c r="P4086" s="603"/>
      <c r="Q4086" s="603"/>
      <c r="R4086" s="603"/>
      <c r="S4086" s="603"/>
      <c r="T4086" s="603"/>
      <c r="U4086" s="603"/>
      <c r="V4086" s="603"/>
      <c r="W4086" s="603"/>
      <c r="X4086" s="603"/>
      <c r="Y4086" s="603"/>
      <c r="Z4086" s="603"/>
      <c r="AA4086" s="603"/>
      <c r="AB4086" s="603"/>
      <c r="AC4086" s="603"/>
      <c r="AD4086" s="603"/>
      <c r="AE4086" s="109"/>
      <c r="AG4086" s="90">
        <f t="shared" si="6577"/>
        <v>27</v>
      </c>
      <c r="AH4086" s="90">
        <f t="shared" si="6578"/>
        <v>0</v>
      </c>
      <c r="AJ4086" s="74">
        <f t="shared" si="6579"/>
        <v>0</v>
      </c>
      <c r="AK4086" s="74">
        <f t="shared" si="6580"/>
        <v>0</v>
      </c>
      <c r="AL4086" s="74">
        <f t="shared" si="6581"/>
        <v>0</v>
      </c>
      <c r="AM4086" s="74">
        <f t="shared" si="6582"/>
        <v>0</v>
      </c>
      <c r="AN4086" s="74">
        <f t="shared" si="6583"/>
        <v>0</v>
      </c>
      <c r="AO4086" s="74">
        <f t="shared" si="6584"/>
        <v>0</v>
      </c>
      <c r="AP4086" s="74">
        <f t="shared" si="6585"/>
        <v>0</v>
      </c>
      <c r="AQ4086" s="90">
        <f t="shared" si="6586"/>
        <v>0</v>
      </c>
      <c r="AS4086" s="305">
        <f t="shared" si="6587"/>
        <v>0</v>
      </c>
      <c r="AU4086" s="90">
        <f t="shared" si="6588"/>
        <v>0</v>
      </c>
      <c r="AV4086" s="90">
        <f t="shared" si="6589"/>
        <v>0</v>
      </c>
      <c r="AW4086" s="90">
        <f t="shared" si="6590"/>
        <v>0</v>
      </c>
    </row>
    <row r="4087" spans="1:49" ht="15" customHeight="1" x14ac:dyDescent="0.2">
      <c r="A4087" s="109"/>
      <c r="B4087" s="109"/>
      <c r="C4087" s="98" t="s">
        <v>32</v>
      </c>
      <c r="D4087" s="553" t="str">
        <f t="shared" si="6576"/>
        <v/>
      </c>
      <c r="E4087" s="553"/>
      <c r="F4087" s="553"/>
      <c r="G4087" s="553"/>
      <c r="H4087" s="553"/>
      <c r="I4087" s="553"/>
      <c r="J4087" s="553"/>
      <c r="K4087" s="553"/>
      <c r="L4087" s="553"/>
      <c r="M4087" s="553"/>
      <c r="N4087" s="553"/>
      <c r="O4087" s="553"/>
      <c r="P4087" s="603"/>
      <c r="Q4087" s="603"/>
      <c r="R4087" s="603"/>
      <c r="S4087" s="603"/>
      <c r="T4087" s="603"/>
      <c r="U4087" s="603"/>
      <c r="V4087" s="603"/>
      <c r="W4087" s="603"/>
      <c r="X4087" s="603"/>
      <c r="Y4087" s="603"/>
      <c r="Z4087" s="603"/>
      <c r="AA4087" s="603"/>
      <c r="AB4087" s="603"/>
      <c r="AC4087" s="603"/>
      <c r="AD4087" s="603"/>
      <c r="AE4087" s="109"/>
      <c r="AG4087" s="90">
        <f t="shared" si="6577"/>
        <v>27</v>
      </c>
      <c r="AH4087" s="90">
        <f t="shared" si="6578"/>
        <v>0</v>
      </c>
      <c r="AJ4087" s="74">
        <f t="shared" si="6579"/>
        <v>0</v>
      </c>
      <c r="AK4087" s="74">
        <f t="shared" si="6580"/>
        <v>0</v>
      </c>
      <c r="AL4087" s="74">
        <f t="shared" si="6581"/>
        <v>0</v>
      </c>
      <c r="AM4087" s="74">
        <f t="shared" si="6582"/>
        <v>0</v>
      </c>
      <c r="AN4087" s="74">
        <f t="shared" si="6583"/>
        <v>0</v>
      </c>
      <c r="AO4087" s="74">
        <f t="shared" si="6584"/>
        <v>0</v>
      </c>
      <c r="AP4087" s="74">
        <f t="shared" si="6585"/>
        <v>0</v>
      </c>
      <c r="AQ4087" s="90">
        <f t="shared" si="6586"/>
        <v>0</v>
      </c>
      <c r="AS4087" s="305">
        <f t="shared" si="6587"/>
        <v>0</v>
      </c>
      <c r="AU4087" s="90">
        <f t="shared" si="6588"/>
        <v>0</v>
      </c>
      <c r="AV4087" s="90">
        <f t="shared" si="6589"/>
        <v>0</v>
      </c>
      <c r="AW4087" s="90">
        <f t="shared" si="6590"/>
        <v>0</v>
      </c>
    </row>
    <row r="4088" spans="1:49" ht="15" customHeight="1" x14ac:dyDescent="0.2">
      <c r="A4088" s="109"/>
      <c r="B4088" s="109"/>
      <c r="C4088" s="98" t="s">
        <v>33</v>
      </c>
      <c r="D4088" s="553" t="str">
        <f t="shared" si="6576"/>
        <v/>
      </c>
      <c r="E4088" s="553"/>
      <c r="F4088" s="553"/>
      <c r="G4088" s="553"/>
      <c r="H4088" s="553"/>
      <c r="I4088" s="553"/>
      <c r="J4088" s="553"/>
      <c r="K4088" s="553"/>
      <c r="L4088" s="553"/>
      <c r="M4088" s="553"/>
      <c r="N4088" s="553"/>
      <c r="O4088" s="553"/>
      <c r="P4088" s="603"/>
      <c r="Q4088" s="603"/>
      <c r="R4088" s="603"/>
      <c r="S4088" s="603"/>
      <c r="T4088" s="603"/>
      <c r="U4088" s="603"/>
      <c r="V4088" s="603"/>
      <c r="W4088" s="603"/>
      <c r="X4088" s="603"/>
      <c r="Y4088" s="603"/>
      <c r="Z4088" s="603"/>
      <c r="AA4088" s="603"/>
      <c r="AB4088" s="603"/>
      <c r="AC4088" s="603"/>
      <c r="AD4088" s="603"/>
      <c r="AE4088" s="109"/>
      <c r="AG4088" s="90">
        <f t="shared" si="6577"/>
        <v>27</v>
      </c>
      <c r="AH4088" s="90">
        <f t="shared" si="6578"/>
        <v>0</v>
      </c>
      <c r="AJ4088" s="74">
        <f t="shared" si="6579"/>
        <v>0</v>
      </c>
      <c r="AK4088" s="74">
        <f t="shared" si="6580"/>
        <v>0</v>
      </c>
      <c r="AL4088" s="74">
        <f t="shared" si="6581"/>
        <v>0</v>
      </c>
      <c r="AM4088" s="74">
        <f t="shared" si="6582"/>
        <v>0</v>
      </c>
      <c r="AN4088" s="74">
        <f t="shared" si="6583"/>
        <v>0</v>
      </c>
      <c r="AO4088" s="74">
        <f t="shared" si="6584"/>
        <v>0</v>
      </c>
      <c r="AP4088" s="74">
        <f t="shared" si="6585"/>
        <v>0</v>
      </c>
      <c r="AQ4088" s="90">
        <f t="shared" si="6586"/>
        <v>0</v>
      </c>
      <c r="AS4088" s="305">
        <f t="shared" si="6587"/>
        <v>0</v>
      </c>
      <c r="AU4088" s="90">
        <f t="shared" si="6588"/>
        <v>0</v>
      </c>
      <c r="AV4088" s="90">
        <f t="shared" si="6589"/>
        <v>0</v>
      </c>
      <c r="AW4088" s="90">
        <f t="shared" si="6590"/>
        <v>0</v>
      </c>
    </row>
    <row r="4089" spans="1:49" ht="15" customHeight="1" x14ac:dyDescent="0.2">
      <c r="A4089" s="109"/>
      <c r="B4089" s="109"/>
      <c r="C4089" s="98" t="s">
        <v>34</v>
      </c>
      <c r="D4089" s="553" t="str">
        <f t="shared" si="6576"/>
        <v/>
      </c>
      <c r="E4089" s="553"/>
      <c r="F4089" s="553"/>
      <c r="G4089" s="553"/>
      <c r="H4089" s="553"/>
      <c r="I4089" s="553"/>
      <c r="J4089" s="553"/>
      <c r="K4089" s="553"/>
      <c r="L4089" s="553"/>
      <c r="M4089" s="553"/>
      <c r="N4089" s="553"/>
      <c r="O4089" s="553"/>
      <c r="P4089" s="603"/>
      <c r="Q4089" s="603"/>
      <c r="R4089" s="603"/>
      <c r="S4089" s="603"/>
      <c r="T4089" s="603"/>
      <c r="U4089" s="603"/>
      <c r="V4089" s="603"/>
      <c r="W4089" s="603"/>
      <c r="X4089" s="603"/>
      <c r="Y4089" s="603"/>
      <c r="Z4089" s="603"/>
      <c r="AA4089" s="603"/>
      <c r="AB4089" s="603"/>
      <c r="AC4089" s="603"/>
      <c r="AD4089" s="603"/>
      <c r="AE4089" s="109"/>
      <c r="AG4089" s="90">
        <f t="shared" si="6577"/>
        <v>27</v>
      </c>
      <c r="AH4089" s="90">
        <f t="shared" si="6578"/>
        <v>0</v>
      </c>
      <c r="AJ4089" s="74">
        <f t="shared" si="6579"/>
        <v>0</v>
      </c>
      <c r="AK4089" s="74">
        <f t="shared" si="6580"/>
        <v>0</v>
      </c>
      <c r="AL4089" s="74">
        <f t="shared" si="6581"/>
        <v>0</v>
      </c>
      <c r="AM4089" s="74">
        <f t="shared" si="6582"/>
        <v>0</v>
      </c>
      <c r="AN4089" s="74">
        <f t="shared" si="6583"/>
        <v>0</v>
      </c>
      <c r="AO4089" s="74">
        <f t="shared" si="6584"/>
        <v>0</v>
      </c>
      <c r="AP4089" s="74">
        <f t="shared" si="6585"/>
        <v>0</v>
      </c>
      <c r="AQ4089" s="90">
        <f t="shared" si="6586"/>
        <v>0</v>
      </c>
      <c r="AS4089" s="305">
        <f t="shared" si="6587"/>
        <v>0</v>
      </c>
      <c r="AU4089" s="90">
        <f t="shared" si="6588"/>
        <v>0</v>
      </c>
      <c r="AV4089" s="90">
        <f t="shared" si="6589"/>
        <v>0</v>
      </c>
      <c r="AW4089" s="90">
        <f t="shared" si="6590"/>
        <v>0</v>
      </c>
    </row>
    <row r="4090" spans="1:49" ht="15" customHeight="1" x14ac:dyDescent="0.2">
      <c r="A4090" s="109"/>
      <c r="B4090" s="109"/>
      <c r="C4090" s="98" t="s">
        <v>35</v>
      </c>
      <c r="D4090" s="553" t="str">
        <f t="shared" si="6576"/>
        <v/>
      </c>
      <c r="E4090" s="553"/>
      <c r="F4090" s="553"/>
      <c r="G4090" s="553"/>
      <c r="H4090" s="553"/>
      <c r="I4090" s="553"/>
      <c r="J4090" s="553"/>
      <c r="K4090" s="553"/>
      <c r="L4090" s="553"/>
      <c r="M4090" s="553"/>
      <c r="N4090" s="553"/>
      <c r="O4090" s="553"/>
      <c r="P4090" s="603"/>
      <c r="Q4090" s="603"/>
      <c r="R4090" s="603"/>
      <c r="S4090" s="603"/>
      <c r="T4090" s="603"/>
      <c r="U4090" s="603"/>
      <c r="V4090" s="603"/>
      <c r="W4090" s="603"/>
      <c r="X4090" s="603"/>
      <c r="Y4090" s="603"/>
      <c r="Z4090" s="603"/>
      <c r="AA4090" s="603"/>
      <c r="AB4090" s="603"/>
      <c r="AC4090" s="603"/>
      <c r="AD4090" s="603"/>
      <c r="AE4090" s="109"/>
      <c r="AG4090" s="90">
        <f t="shared" si="6577"/>
        <v>27</v>
      </c>
      <c r="AH4090" s="90">
        <f t="shared" si="6578"/>
        <v>0</v>
      </c>
      <c r="AJ4090" s="74">
        <f t="shared" si="6579"/>
        <v>0</v>
      </c>
      <c r="AK4090" s="74">
        <f t="shared" si="6580"/>
        <v>0</v>
      </c>
      <c r="AL4090" s="74">
        <f t="shared" si="6581"/>
        <v>0</v>
      </c>
      <c r="AM4090" s="74">
        <f t="shared" si="6582"/>
        <v>0</v>
      </c>
      <c r="AN4090" s="74">
        <f t="shared" si="6583"/>
        <v>0</v>
      </c>
      <c r="AO4090" s="74">
        <f t="shared" si="6584"/>
        <v>0</v>
      </c>
      <c r="AP4090" s="74">
        <f t="shared" si="6585"/>
        <v>0</v>
      </c>
      <c r="AQ4090" s="90">
        <f t="shared" si="6586"/>
        <v>0</v>
      </c>
      <c r="AS4090" s="305">
        <f t="shared" si="6587"/>
        <v>0</v>
      </c>
      <c r="AU4090" s="90">
        <f t="shared" si="6588"/>
        <v>0</v>
      </c>
      <c r="AV4090" s="90">
        <f t="shared" si="6589"/>
        <v>0</v>
      </c>
      <c r="AW4090" s="90">
        <f t="shared" si="6590"/>
        <v>0</v>
      </c>
    </row>
    <row r="4091" spans="1:49" ht="15" customHeight="1" x14ac:dyDescent="0.2">
      <c r="A4091" s="109"/>
      <c r="B4091" s="109"/>
      <c r="C4091" s="98" t="s">
        <v>36</v>
      </c>
      <c r="D4091" s="553" t="str">
        <f t="shared" si="6576"/>
        <v/>
      </c>
      <c r="E4091" s="553"/>
      <c r="F4091" s="553"/>
      <c r="G4091" s="553"/>
      <c r="H4091" s="553"/>
      <c r="I4091" s="553"/>
      <c r="J4091" s="553"/>
      <c r="K4091" s="553"/>
      <c r="L4091" s="553"/>
      <c r="M4091" s="553"/>
      <c r="N4091" s="553"/>
      <c r="O4091" s="553"/>
      <c r="P4091" s="603"/>
      <c r="Q4091" s="603"/>
      <c r="R4091" s="603"/>
      <c r="S4091" s="603"/>
      <c r="T4091" s="603"/>
      <c r="U4091" s="603"/>
      <c r="V4091" s="603"/>
      <c r="W4091" s="603"/>
      <c r="X4091" s="603"/>
      <c r="Y4091" s="603"/>
      <c r="Z4091" s="603"/>
      <c r="AA4091" s="603"/>
      <c r="AB4091" s="603"/>
      <c r="AC4091" s="603"/>
      <c r="AD4091" s="603"/>
      <c r="AE4091" s="109"/>
      <c r="AG4091" s="90">
        <f t="shared" si="6577"/>
        <v>27</v>
      </c>
      <c r="AH4091" s="90">
        <f t="shared" si="6578"/>
        <v>0</v>
      </c>
      <c r="AJ4091" s="74">
        <f t="shared" si="6579"/>
        <v>0</v>
      </c>
      <c r="AK4091" s="74">
        <f t="shared" si="6580"/>
        <v>0</v>
      </c>
      <c r="AL4091" s="74">
        <f t="shared" si="6581"/>
        <v>0</v>
      </c>
      <c r="AM4091" s="74">
        <f t="shared" si="6582"/>
        <v>0</v>
      </c>
      <c r="AN4091" s="74">
        <f t="shared" si="6583"/>
        <v>0</v>
      </c>
      <c r="AO4091" s="74">
        <f t="shared" si="6584"/>
        <v>0</v>
      </c>
      <c r="AP4091" s="74">
        <f t="shared" si="6585"/>
        <v>0</v>
      </c>
      <c r="AQ4091" s="90">
        <f t="shared" si="6586"/>
        <v>0</v>
      </c>
      <c r="AS4091" s="305">
        <f t="shared" si="6587"/>
        <v>0</v>
      </c>
      <c r="AU4091" s="90">
        <f t="shared" si="6588"/>
        <v>0</v>
      </c>
      <c r="AV4091" s="90">
        <f t="shared" si="6589"/>
        <v>0</v>
      </c>
      <c r="AW4091" s="90">
        <f t="shared" si="6590"/>
        <v>0</v>
      </c>
    </row>
    <row r="4092" spans="1:49" ht="15" customHeight="1" x14ac:dyDescent="0.2">
      <c r="A4092" s="109"/>
      <c r="B4092" s="109"/>
      <c r="C4092" s="98" t="s">
        <v>37</v>
      </c>
      <c r="D4092" s="553" t="str">
        <f t="shared" si="6576"/>
        <v/>
      </c>
      <c r="E4092" s="553"/>
      <c r="F4092" s="553"/>
      <c r="G4092" s="553"/>
      <c r="H4092" s="553"/>
      <c r="I4092" s="553"/>
      <c r="J4092" s="553"/>
      <c r="K4092" s="553"/>
      <c r="L4092" s="553"/>
      <c r="M4092" s="553"/>
      <c r="N4092" s="553"/>
      <c r="O4092" s="553"/>
      <c r="P4092" s="603"/>
      <c r="Q4092" s="603"/>
      <c r="R4092" s="603"/>
      <c r="S4092" s="603"/>
      <c r="T4092" s="603"/>
      <c r="U4092" s="603"/>
      <c r="V4092" s="603"/>
      <c r="W4092" s="603"/>
      <c r="X4092" s="603"/>
      <c r="Y4092" s="603"/>
      <c r="Z4092" s="603"/>
      <c r="AA4092" s="603"/>
      <c r="AB4092" s="603"/>
      <c r="AC4092" s="603"/>
      <c r="AD4092" s="603"/>
      <c r="AE4092" s="109"/>
      <c r="AG4092" s="90">
        <f t="shared" si="6577"/>
        <v>27</v>
      </c>
      <c r="AH4092" s="90">
        <f t="shared" si="6578"/>
        <v>0</v>
      </c>
      <c r="AJ4092" s="74">
        <f t="shared" si="6579"/>
        <v>0</v>
      </c>
      <c r="AK4092" s="74">
        <f t="shared" si="6580"/>
        <v>0</v>
      </c>
      <c r="AL4092" s="74">
        <f t="shared" si="6581"/>
        <v>0</v>
      </c>
      <c r="AM4092" s="74">
        <f t="shared" si="6582"/>
        <v>0</v>
      </c>
      <c r="AN4092" s="74">
        <f t="shared" si="6583"/>
        <v>0</v>
      </c>
      <c r="AO4092" s="74">
        <f t="shared" si="6584"/>
        <v>0</v>
      </c>
      <c r="AP4092" s="74">
        <f t="shared" si="6585"/>
        <v>0</v>
      </c>
      <c r="AQ4092" s="90">
        <f t="shared" si="6586"/>
        <v>0</v>
      </c>
      <c r="AS4092" s="305">
        <f t="shared" si="6587"/>
        <v>0</v>
      </c>
      <c r="AU4092" s="90">
        <f t="shared" si="6588"/>
        <v>0</v>
      </c>
      <c r="AV4092" s="90">
        <f t="shared" si="6589"/>
        <v>0</v>
      </c>
      <c r="AW4092" s="90">
        <f t="shared" si="6590"/>
        <v>0</v>
      </c>
    </row>
    <row r="4093" spans="1:49" ht="15" customHeight="1" x14ac:dyDescent="0.2">
      <c r="A4093" s="109"/>
      <c r="B4093" s="109"/>
      <c r="C4093" s="98" t="s">
        <v>40</v>
      </c>
      <c r="D4093" s="553" t="str">
        <f t="shared" si="6576"/>
        <v/>
      </c>
      <c r="E4093" s="553"/>
      <c r="F4093" s="553"/>
      <c r="G4093" s="553"/>
      <c r="H4093" s="553"/>
      <c r="I4093" s="553"/>
      <c r="J4093" s="553"/>
      <c r="K4093" s="553"/>
      <c r="L4093" s="553"/>
      <c r="M4093" s="553"/>
      <c r="N4093" s="553"/>
      <c r="O4093" s="553"/>
      <c r="P4093" s="603"/>
      <c r="Q4093" s="603"/>
      <c r="R4093" s="603"/>
      <c r="S4093" s="603"/>
      <c r="T4093" s="603"/>
      <c r="U4093" s="603"/>
      <c r="V4093" s="603"/>
      <c r="W4093" s="603"/>
      <c r="X4093" s="603"/>
      <c r="Y4093" s="603"/>
      <c r="Z4093" s="603"/>
      <c r="AA4093" s="603"/>
      <c r="AB4093" s="603"/>
      <c r="AC4093" s="603"/>
      <c r="AD4093" s="603"/>
      <c r="AE4093" s="109"/>
      <c r="AG4093" s="90">
        <f t="shared" si="6577"/>
        <v>27</v>
      </c>
      <c r="AH4093" s="90">
        <f t="shared" si="6578"/>
        <v>0</v>
      </c>
      <c r="AJ4093" s="74">
        <f t="shared" si="6579"/>
        <v>0</v>
      </c>
      <c r="AK4093" s="74">
        <f t="shared" si="6580"/>
        <v>0</v>
      </c>
      <c r="AL4093" s="74">
        <f t="shared" si="6581"/>
        <v>0</v>
      </c>
      <c r="AM4093" s="74">
        <f t="shared" si="6582"/>
        <v>0</v>
      </c>
      <c r="AN4093" s="74">
        <f t="shared" si="6583"/>
        <v>0</v>
      </c>
      <c r="AO4093" s="74">
        <f t="shared" si="6584"/>
        <v>0</v>
      </c>
      <c r="AP4093" s="74">
        <f t="shared" si="6585"/>
        <v>0</v>
      </c>
      <c r="AQ4093" s="90">
        <f t="shared" si="6586"/>
        <v>0</v>
      </c>
      <c r="AS4093" s="305">
        <f t="shared" si="6587"/>
        <v>0</v>
      </c>
      <c r="AU4093" s="90">
        <f t="shared" si="6588"/>
        <v>0</v>
      </c>
      <c r="AV4093" s="90">
        <f t="shared" si="6589"/>
        <v>0</v>
      </c>
      <c r="AW4093" s="90">
        <f t="shared" si="6590"/>
        <v>0</v>
      </c>
    </row>
    <row r="4094" spans="1:49" ht="15" customHeight="1" x14ac:dyDescent="0.2">
      <c r="A4094" s="109"/>
      <c r="B4094" s="109"/>
      <c r="C4094" s="98" t="s">
        <v>38</v>
      </c>
      <c r="D4094" s="553" t="str">
        <f t="shared" si="6576"/>
        <v/>
      </c>
      <c r="E4094" s="553"/>
      <c r="F4094" s="553"/>
      <c r="G4094" s="553"/>
      <c r="H4094" s="553"/>
      <c r="I4094" s="553"/>
      <c r="J4094" s="553"/>
      <c r="K4094" s="553"/>
      <c r="L4094" s="553"/>
      <c r="M4094" s="553"/>
      <c r="N4094" s="553"/>
      <c r="O4094" s="553"/>
      <c r="P4094" s="603"/>
      <c r="Q4094" s="603"/>
      <c r="R4094" s="603"/>
      <c r="S4094" s="603"/>
      <c r="T4094" s="603"/>
      <c r="U4094" s="603"/>
      <c r="V4094" s="603"/>
      <c r="W4094" s="603"/>
      <c r="X4094" s="603"/>
      <c r="Y4094" s="603"/>
      <c r="Z4094" s="603"/>
      <c r="AA4094" s="603"/>
      <c r="AB4094" s="603"/>
      <c r="AC4094" s="603"/>
      <c r="AD4094" s="603"/>
      <c r="AE4094" s="109"/>
      <c r="AG4094" s="90">
        <f t="shared" si="6577"/>
        <v>27</v>
      </c>
      <c r="AH4094" s="90">
        <f t="shared" si="6578"/>
        <v>0</v>
      </c>
      <c r="AJ4094" s="74">
        <f t="shared" si="6579"/>
        <v>0</v>
      </c>
      <c r="AK4094" s="74">
        <f t="shared" si="6580"/>
        <v>0</v>
      </c>
      <c r="AL4094" s="74">
        <f t="shared" si="6581"/>
        <v>0</v>
      </c>
      <c r="AM4094" s="74">
        <f t="shared" si="6582"/>
        <v>0</v>
      </c>
      <c r="AN4094" s="74">
        <f t="shared" si="6583"/>
        <v>0</v>
      </c>
      <c r="AO4094" s="74">
        <f t="shared" si="6584"/>
        <v>0</v>
      </c>
      <c r="AP4094" s="74">
        <f t="shared" si="6585"/>
        <v>0</v>
      </c>
      <c r="AQ4094" s="90">
        <f t="shared" si="6586"/>
        <v>0</v>
      </c>
      <c r="AS4094" s="305">
        <f t="shared" si="6587"/>
        <v>0</v>
      </c>
      <c r="AU4094" s="90">
        <f t="shared" si="6588"/>
        <v>0</v>
      </c>
      <c r="AV4094" s="90">
        <f t="shared" si="6589"/>
        <v>0</v>
      </c>
      <c r="AW4094" s="90">
        <f t="shared" si="6590"/>
        <v>0</v>
      </c>
    </row>
    <row r="4095" spans="1:49" ht="15" customHeight="1" x14ac:dyDescent="0.2">
      <c r="A4095" s="109"/>
      <c r="B4095" s="109"/>
      <c r="C4095" s="98" t="s">
        <v>39</v>
      </c>
      <c r="D4095" s="553" t="str">
        <f t="shared" si="6576"/>
        <v/>
      </c>
      <c r="E4095" s="553"/>
      <c r="F4095" s="553"/>
      <c r="G4095" s="553"/>
      <c r="H4095" s="553"/>
      <c r="I4095" s="553"/>
      <c r="J4095" s="553"/>
      <c r="K4095" s="553"/>
      <c r="L4095" s="553"/>
      <c r="M4095" s="553"/>
      <c r="N4095" s="553"/>
      <c r="O4095" s="553"/>
      <c r="P4095" s="603"/>
      <c r="Q4095" s="603"/>
      <c r="R4095" s="603"/>
      <c r="S4095" s="603"/>
      <c r="T4095" s="603"/>
      <c r="U4095" s="603"/>
      <c r="V4095" s="603"/>
      <c r="W4095" s="603"/>
      <c r="X4095" s="603"/>
      <c r="Y4095" s="603"/>
      <c r="Z4095" s="603"/>
      <c r="AA4095" s="603"/>
      <c r="AB4095" s="603"/>
      <c r="AC4095" s="603"/>
      <c r="AD4095" s="603"/>
      <c r="AE4095" s="109"/>
      <c r="AG4095" s="90">
        <f t="shared" si="6577"/>
        <v>27</v>
      </c>
      <c r="AH4095" s="90">
        <f t="shared" si="6578"/>
        <v>0</v>
      </c>
      <c r="AJ4095" s="74">
        <f t="shared" si="6579"/>
        <v>0</v>
      </c>
      <c r="AK4095" s="74">
        <f t="shared" si="6580"/>
        <v>0</v>
      </c>
      <c r="AL4095" s="74">
        <f t="shared" si="6581"/>
        <v>0</v>
      </c>
      <c r="AM4095" s="74">
        <f t="shared" si="6582"/>
        <v>0</v>
      </c>
      <c r="AN4095" s="74">
        <f t="shared" si="6583"/>
        <v>0</v>
      </c>
      <c r="AO4095" s="74">
        <f t="shared" si="6584"/>
        <v>0</v>
      </c>
      <c r="AP4095" s="74">
        <f t="shared" si="6585"/>
        <v>0</v>
      </c>
      <c r="AQ4095" s="90">
        <f t="shared" si="6586"/>
        <v>0</v>
      </c>
      <c r="AS4095" s="305">
        <f t="shared" si="6587"/>
        <v>0</v>
      </c>
      <c r="AU4095" s="90">
        <f t="shared" si="6588"/>
        <v>0</v>
      </c>
      <c r="AV4095" s="90">
        <f t="shared" si="6589"/>
        <v>0</v>
      </c>
      <c r="AW4095" s="90">
        <f t="shared" si="6590"/>
        <v>0</v>
      </c>
    </row>
    <row r="4096" spans="1:49" ht="15" customHeight="1" x14ac:dyDescent="0.2">
      <c r="A4096" s="109"/>
      <c r="B4096" s="109"/>
      <c r="C4096" s="98" t="s">
        <v>41</v>
      </c>
      <c r="D4096" s="553" t="str">
        <f t="shared" si="6576"/>
        <v/>
      </c>
      <c r="E4096" s="553"/>
      <c r="F4096" s="553"/>
      <c r="G4096" s="553"/>
      <c r="H4096" s="553"/>
      <c r="I4096" s="553"/>
      <c r="J4096" s="553"/>
      <c r="K4096" s="553"/>
      <c r="L4096" s="553"/>
      <c r="M4096" s="553"/>
      <c r="N4096" s="553"/>
      <c r="O4096" s="553"/>
      <c r="P4096" s="603"/>
      <c r="Q4096" s="603"/>
      <c r="R4096" s="603"/>
      <c r="S4096" s="603"/>
      <c r="T4096" s="603"/>
      <c r="U4096" s="603"/>
      <c r="V4096" s="603"/>
      <c r="W4096" s="603"/>
      <c r="X4096" s="603"/>
      <c r="Y4096" s="603"/>
      <c r="Z4096" s="603"/>
      <c r="AA4096" s="603"/>
      <c r="AB4096" s="603"/>
      <c r="AC4096" s="603"/>
      <c r="AD4096" s="603"/>
      <c r="AE4096" s="109"/>
      <c r="AG4096" s="90">
        <f t="shared" si="6577"/>
        <v>27</v>
      </c>
      <c r="AH4096" s="90">
        <f t="shared" si="6578"/>
        <v>0</v>
      </c>
      <c r="AJ4096" s="74">
        <f t="shared" si="6579"/>
        <v>0</v>
      </c>
      <c r="AK4096" s="74">
        <f t="shared" si="6580"/>
        <v>0</v>
      </c>
      <c r="AL4096" s="74">
        <f t="shared" si="6581"/>
        <v>0</v>
      </c>
      <c r="AM4096" s="74">
        <f t="shared" si="6582"/>
        <v>0</v>
      </c>
      <c r="AN4096" s="74">
        <f t="shared" si="6583"/>
        <v>0</v>
      </c>
      <c r="AO4096" s="74">
        <f t="shared" si="6584"/>
        <v>0</v>
      </c>
      <c r="AP4096" s="74">
        <f t="shared" si="6585"/>
        <v>0</v>
      </c>
      <c r="AQ4096" s="90">
        <f t="shared" si="6586"/>
        <v>0</v>
      </c>
      <c r="AS4096" s="305">
        <f t="shared" si="6587"/>
        <v>0</v>
      </c>
      <c r="AU4096" s="90">
        <f t="shared" si="6588"/>
        <v>0</v>
      </c>
      <c r="AV4096" s="90">
        <f t="shared" si="6589"/>
        <v>0</v>
      </c>
      <c r="AW4096" s="90">
        <f t="shared" si="6590"/>
        <v>0</v>
      </c>
    </row>
    <row r="4097" spans="1:49" ht="15" customHeight="1" x14ac:dyDescent="0.2">
      <c r="C4097" s="98" t="s">
        <v>42</v>
      </c>
      <c r="D4097" s="553" t="str">
        <f t="shared" si="6576"/>
        <v/>
      </c>
      <c r="E4097" s="553"/>
      <c r="F4097" s="553"/>
      <c r="G4097" s="553"/>
      <c r="H4097" s="553"/>
      <c r="I4097" s="553"/>
      <c r="J4097" s="553"/>
      <c r="K4097" s="553"/>
      <c r="L4097" s="553"/>
      <c r="M4097" s="553"/>
      <c r="N4097" s="553"/>
      <c r="O4097" s="553"/>
      <c r="P4097" s="603"/>
      <c r="Q4097" s="603"/>
      <c r="R4097" s="603"/>
      <c r="S4097" s="603"/>
      <c r="T4097" s="603"/>
      <c r="U4097" s="603"/>
      <c r="V4097" s="603"/>
      <c r="W4097" s="603"/>
      <c r="X4097" s="603"/>
      <c r="Y4097" s="603"/>
      <c r="Z4097" s="603"/>
      <c r="AA4097" s="603"/>
      <c r="AB4097" s="603"/>
      <c r="AC4097" s="603"/>
      <c r="AD4097" s="603"/>
      <c r="AE4097" s="109"/>
      <c r="AG4097" s="90">
        <f t="shared" si="6577"/>
        <v>27</v>
      </c>
      <c r="AH4097" s="90">
        <f t="shared" si="6578"/>
        <v>0</v>
      </c>
      <c r="AJ4097" s="74">
        <f t="shared" si="6579"/>
        <v>0</v>
      </c>
      <c r="AK4097" s="74">
        <f t="shared" si="6580"/>
        <v>0</v>
      </c>
      <c r="AL4097" s="74">
        <f t="shared" si="6581"/>
        <v>0</v>
      </c>
      <c r="AM4097" s="74">
        <f t="shared" si="6582"/>
        <v>0</v>
      </c>
      <c r="AN4097" s="74">
        <f t="shared" si="6583"/>
        <v>0</v>
      </c>
      <c r="AO4097" s="74">
        <f t="shared" si="6584"/>
        <v>0</v>
      </c>
      <c r="AP4097" s="74">
        <f t="shared" si="6585"/>
        <v>0</v>
      </c>
      <c r="AQ4097" s="90">
        <f t="shared" si="6586"/>
        <v>0</v>
      </c>
      <c r="AS4097" s="305">
        <f t="shared" si="6587"/>
        <v>0</v>
      </c>
      <c r="AU4097" s="90">
        <f t="shared" si="6588"/>
        <v>0</v>
      </c>
      <c r="AV4097" s="90">
        <f t="shared" si="6589"/>
        <v>0</v>
      </c>
      <c r="AW4097" s="90">
        <f t="shared" si="6590"/>
        <v>0</v>
      </c>
    </row>
    <row r="4098" spans="1:49" ht="15" customHeight="1" x14ac:dyDescent="0.2">
      <c r="C4098" s="98" t="s">
        <v>43</v>
      </c>
      <c r="D4098" s="553" t="str">
        <f t="shared" si="6576"/>
        <v/>
      </c>
      <c r="E4098" s="553"/>
      <c r="F4098" s="553"/>
      <c r="G4098" s="553"/>
      <c r="H4098" s="553"/>
      <c r="I4098" s="553"/>
      <c r="J4098" s="553"/>
      <c r="K4098" s="553"/>
      <c r="L4098" s="553"/>
      <c r="M4098" s="553"/>
      <c r="N4098" s="553"/>
      <c r="O4098" s="553"/>
      <c r="P4098" s="603"/>
      <c r="Q4098" s="603"/>
      <c r="R4098" s="603"/>
      <c r="S4098" s="603"/>
      <c r="T4098" s="603"/>
      <c r="U4098" s="603"/>
      <c r="V4098" s="603"/>
      <c r="W4098" s="603"/>
      <c r="X4098" s="603"/>
      <c r="Y4098" s="603"/>
      <c r="Z4098" s="603"/>
      <c r="AA4098" s="603"/>
      <c r="AB4098" s="603"/>
      <c r="AC4098" s="603"/>
      <c r="AD4098" s="603"/>
      <c r="AE4098" s="109"/>
      <c r="AG4098" s="90">
        <f t="shared" si="6577"/>
        <v>27</v>
      </c>
      <c r="AH4098" s="90">
        <f t="shared" si="6578"/>
        <v>0</v>
      </c>
      <c r="AJ4098" s="74">
        <f t="shared" si="6579"/>
        <v>0</v>
      </c>
      <c r="AK4098" s="74">
        <f t="shared" si="6580"/>
        <v>0</v>
      </c>
      <c r="AL4098" s="74">
        <f t="shared" si="6581"/>
        <v>0</v>
      </c>
      <c r="AM4098" s="74">
        <f t="shared" si="6582"/>
        <v>0</v>
      </c>
      <c r="AN4098" s="74">
        <f t="shared" si="6583"/>
        <v>0</v>
      </c>
      <c r="AO4098" s="74">
        <f t="shared" si="6584"/>
        <v>0</v>
      </c>
      <c r="AP4098" s="74">
        <f t="shared" si="6585"/>
        <v>0</v>
      </c>
      <c r="AQ4098" s="90">
        <f t="shared" si="6586"/>
        <v>0</v>
      </c>
      <c r="AS4098" s="305">
        <f t="shared" si="6587"/>
        <v>0</v>
      </c>
      <c r="AU4098" s="90">
        <f t="shared" si="6588"/>
        <v>0</v>
      </c>
      <c r="AV4098" s="90">
        <f t="shared" si="6589"/>
        <v>0</v>
      </c>
      <c r="AW4098" s="90">
        <f t="shared" si="6590"/>
        <v>0</v>
      </c>
    </row>
    <row r="4099" spans="1:49" ht="15" customHeight="1" x14ac:dyDescent="0.2">
      <c r="C4099" s="98" t="s">
        <v>44</v>
      </c>
      <c r="D4099" s="553" t="str">
        <f t="shared" si="6576"/>
        <v/>
      </c>
      <c r="E4099" s="553"/>
      <c r="F4099" s="553"/>
      <c r="G4099" s="553"/>
      <c r="H4099" s="553"/>
      <c r="I4099" s="553"/>
      <c r="J4099" s="553"/>
      <c r="K4099" s="553"/>
      <c r="L4099" s="553"/>
      <c r="M4099" s="553"/>
      <c r="N4099" s="553"/>
      <c r="O4099" s="553"/>
      <c r="P4099" s="603"/>
      <c r="Q4099" s="603"/>
      <c r="R4099" s="603"/>
      <c r="S4099" s="603"/>
      <c r="T4099" s="603"/>
      <c r="U4099" s="603"/>
      <c r="V4099" s="603"/>
      <c r="W4099" s="603"/>
      <c r="X4099" s="603"/>
      <c r="Y4099" s="603"/>
      <c r="Z4099" s="603"/>
      <c r="AA4099" s="603"/>
      <c r="AB4099" s="603"/>
      <c r="AC4099" s="603"/>
      <c r="AD4099" s="603"/>
      <c r="AE4099" s="109"/>
      <c r="AG4099" s="90">
        <f t="shared" si="6577"/>
        <v>27</v>
      </c>
      <c r="AH4099" s="90">
        <f t="shared" si="6578"/>
        <v>0</v>
      </c>
      <c r="AJ4099" s="74">
        <f t="shared" si="6579"/>
        <v>0</v>
      </c>
      <c r="AK4099" s="74">
        <f t="shared" si="6580"/>
        <v>0</v>
      </c>
      <c r="AL4099" s="74">
        <f t="shared" si="6581"/>
        <v>0</v>
      </c>
      <c r="AM4099" s="74">
        <f t="shared" si="6582"/>
        <v>0</v>
      </c>
      <c r="AN4099" s="74">
        <f t="shared" si="6583"/>
        <v>0</v>
      </c>
      <c r="AO4099" s="74">
        <f t="shared" si="6584"/>
        <v>0</v>
      </c>
      <c r="AP4099" s="74">
        <f t="shared" si="6585"/>
        <v>0</v>
      </c>
      <c r="AQ4099" s="90">
        <f t="shared" si="6586"/>
        <v>0</v>
      </c>
      <c r="AS4099" s="305">
        <f t="shared" si="6587"/>
        <v>0</v>
      </c>
      <c r="AU4099" s="90">
        <f t="shared" si="6588"/>
        <v>0</v>
      </c>
      <c r="AV4099" s="90">
        <f t="shared" si="6589"/>
        <v>0</v>
      </c>
      <c r="AW4099" s="90">
        <f t="shared" si="6590"/>
        <v>0</v>
      </c>
    </row>
    <row r="4100" spans="1:49" ht="15" customHeight="1" x14ac:dyDescent="0.2">
      <c r="C4100" s="98" t="s">
        <v>45</v>
      </c>
      <c r="D4100" s="553" t="str">
        <f t="shared" si="6576"/>
        <v/>
      </c>
      <c r="E4100" s="553"/>
      <c r="F4100" s="553"/>
      <c r="G4100" s="553"/>
      <c r="H4100" s="553"/>
      <c r="I4100" s="553"/>
      <c r="J4100" s="553"/>
      <c r="K4100" s="553"/>
      <c r="L4100" s="553"/>
      <c r="M4100" s="553"/>
      <c r="N4100" s="553"/>
      <c r="O4100" s="553"/>
      <c r="P4100" s="603"/>
      <c r="Q4100" s="603"/>
      <c r="R4100" s="603"/>
      <c r="S4100" s="603"/>
      <c r="T4100" s="603"/>
      <c r="U4100" s="603"/>
      <c r="V4100" s="603"/>
      <c r="W4100" s="603"/>
      <c r="X4100" s="603"/>
      <c r="Y4100" s="603"/>
      <c r="Z4100" s="603"/>
      <c r="AA4100" s="603"/>
      <c r="AB4100" s="603"/>
      <c r="AC4100" s="603"/>
      <c r="AD4100" s="603"/>
      <c r="AE4100" s="109"/>
      <c r="AG4100" s="90">
        <f t="shared" si="6577"/>
        <v>27</v>
      </c>
      <c r="AH4100" s="90">
        <f t="shared" si="6578"/>
        <v>0</v>
      </c>
      <c r="AJ4100" s="74">
        <f t="shared" si="6579"/>
        <v>0</v>
      </c>
      <c r="AK4100" s="74">
        <f t="shared" si="6580"/>
        <v>0</v>
      </c>
      <c r="AL4100" s="74">
        <f t="shared" si="6581"/>
        <v>0</v>
      </c>
      <c r="AM4100" s="74">
        <f t="shared" si="6582"/>
        <v>0</v>
      </c>
      <c r="AN4100" s="74">
        <f t="shared" si="6583"/>
        <v>0</v>
      </c>
      <c r="AO4100" s="74">
        <f t="shared" si="6584"/>
        <v>0</v>
      </c>
      <c r="AP4100" s="74">
        <f t="shared" si="6585"/>
        <v>0</v>
      </c>
      <c r="AQ4100" s="90">
        <f t="shared" si="6586"/>
        <v>0</v>
      </c>
      <c r="AS4100" s="305">
        <f t="shared" si="6587"/>
        <v>0</v>
      </c>
      <c r="AU4100" s="90">
        <f t="shared" si="6588"/>
        <v>0</v>
      </c>
      <c r="AV4100" s="90">
        <f t="shared" si="6589"/>
        <v>0</v>
      </c>
      <c r="AW4100" s="90">
        <f t="shared" si="6590"/>
        <v>0</v>
      </c>
    </row>
    <row r="4101" spans="1:49" ht="15" customHeight="1" x14ac:dyDescent="0.2">
      <c r="C4101" s="98" t="s">
        <v>46</v>
      </c>
      <c r="D4101" s="553" t="str">
        <f t="shared" si="6576"/>
        <v/>
      </c>
      <c r="E4101" s="553"/>
      <c r="F4101" s="553"/>
      <c r="G4101" s="553"/>
      <c r="H4101" s="553"/>
      <c r="I4101" s="553"/>
      <c r="J4101" s="553"/>
      <c r="K4101" s="553"/>
      <c r="L4101" s="553"/>
      <c r="M4101" s="553"/>
      <c r="N4101" s="553"/>
      <c r="O4101" s="553"/>
      <c r="P4101" s="603"/>
      <c r="Q4101" s="603"/>
      <c r="R4101" s="603"/>
      <c r="S4101" s="603"/>
      <c r="T4101" s="603"/>
      <c r="U4101" s="603"/>
      <c r="V4101" s="603"/>
      <c r="W4101" s="603"/>
      <c r="X4101" s="603"/>
      <c r="Y4101" s="603"/>
      <c r="Z4101" s="603"/>
      <c r="AA4101" s="603"/>
      <c r="AB4101" s="603"/>
      <c r="AC4101" s="603"/>
      <c r="AD4101" s="603"/>
      <c r="AE4101" s="109"/>
      <c r="AG4101" s="90">
        <f t="shared" si="6577"/>
        <v>27</v>
      </c>
      <c r="AH4101" s="90">
        <f t="shared" si="6578"/>
        <v>0</v>
      </c>
      <c r="AJ4101" s="74">
        <f t="shared" si="6579"/>
        <v>0</v>
      </c>
      <c r="AK4101" s="74">
        <f t="shared" si="6580"/>
        <v>0</v>
      </c>
      <c r="AL4101" s="74">
        <f t="shared" si="6581"/>
        <v>0</v>
      </c>
      <c r="AM4101" s="74">
        <f t="shared" si="6582"/>
        <v>0</v>
      </c>
      <c r="AN4101" s="74">
        <f t="shared" si="6583"/>
        <v>0</v>
      </c>
      <c r="AO4101" s="74">
        <f t="shared" si="6584"/>
        <v>0</v>
      </c>
      <c r="AP4101" s="74">
        <f t="shared" si="6585"/>
        <v>0</v>
      </c>
      <c r="AQ4101" s="90">
        <f t="shared" si="6586"/>
        <v>0</v>
      </c>
      <c r="AS4101" s="305">
        <f t="shared" si="6587"/>
        <v>0</v>
      </c>
      <c r="AU4101" s="90">
        <f t="shared" si="6588"/>
        <v>0</v>
      </c>
      <c r="AV4101" s="90">
        <f t="shared" si="6589"/>
        <v>0</v>
      </c>
      <c r="AW4101" s="90">
        <f t="shared" si="6590"/>
        <v>0</v>
      </c>
    </row>
    <row r="4102" spans="1:49" ht="15" customHeight="1" x14ac:dyDescent="0.2">
      <c r="C4102" s="98" t="s">
        <v>47</v>
      </c>
      <c r="D4102" s="553" t="str">
        <f t="shared" si="6576"/>
        <v/>
      </c>
      <c r="E4102" s="553"/>
      <c r="F4102" s="553"/>
      <c r="G4102" s="553"/>
      <c r="H4102" s="553"/>
      <c r="I4102" s="553"/>
      <c r="J4102" s="553"/>
      <c r="K4102" s="553"/>
      <c r="L4102" s="553"/>
      <c r="M4102" s="553"/>
      <c r="N4102" s="553"/>
      <c r="O4102" s="553"/>
      <c r="P4102" s="603"/>
      <c r="Q4102" s="603"/>
      <c r="R4102" s="603"/>
      <c r="S4102" s="603"/>
      <c r="T4102" s="603"/>
      <c r="U4102" s="603"/>
      <c r="V4102" s="603"/>
      <c r="W4102" s="603"/>
      <c r="X4102" s="603"/>
      <c r="Y4102" s="603"/>
      <c r="Z4102" s="603"/>
      <c r="AA4102" s="603"/>
      <c r="AB4102" s="603"/>
      <c r="AC4102" s="603"/>
      <c r="AD4102" s="603"/>
      <c r="AE4102" s="109"/>
      <c r="AG4102" s="90">
        <f t="shared" si="6577"/>
        <v>27</v>
      </c>
      <c r="AH4102" s="90">
        <f t="shared" si="6578"/>
        <v>0</v>
      </c>
      <c r="AJ4102" s="74">
        <f t="shared" si="6579"/>
        <v>0</v>
      </c>
      <c r="AK4102" s="74">
        <f t="shared" si="6580"/>
        <v>0</v>
      </c>
      <c r="AL4102" s="74">
        <f t="shared" si="6581"/>
        <v>0</v>
      </c>
      <c r="AM4102" s="74">
        <f t="shared" si="6582"/>
        <v>0</v>
      </c>
      <c r="AN4102" s="74">
        <f t="shared" si="6583"/>
        <v>0</v>
      </c>
      <c r="AO4102" s="74">
        <f t="shared" si="6584"/>
        <v>0</v>
      </c>
      <c r="AP4102" s="74">
        <f t="shared" si="6585"/>
        <v>0</v>
      </c>
      <c r="AQ4102" s="90">
        <f t="shared" si="6586"/>
        <v>0</v>
      </c>
      <c r="AS4102" s="305">
        <f t="shared" si="6587"/>
        <v>0</v>
      </c>
      <c r="AU4102" s="90">
        <f t="shared" si="6588"/>
        <v>0</v>
      </c>
      <c r="AV4102" s="90">
        <f t="shared" si="6589"/>
        <v>0</v>
      </c>
      <c r="AW4102" s="90">
        <f t="shared" si="6590"/>
        <v>0</v>
      </c>
    </row>
    <row r="4103" spans="1:49" ht="15" customHeight="1" x14ac:dyDescent="0.2">
      <c r="C4103" s="98" t="s">
        <v>48</v>
      </c>
      <c r="D4103" s="553" t="str">
        <f t="shared" si="6576"/>
        <v/>
      </c>
      <c r="E4103" s="553"/>
      <c r="F4103" s="553"/>
      <c r="G4103" s="553"/>
      <c r="H4103" s="553"/>
      <c r="I4103" s="553"/>
      <c r="J4103" s="553"/>
      <c r="K4103" s="553"/>
      <c r="L4103" s="553"/>
      <c r="M4103" s="553"/>
      <c r="N4103" s="553"/>
      <c r="O4103" s="553"/>
      <c r="P4103" s="603"/>
      <c r="Q4103" s="603"/>
      <c r="R4103" s="603"/>
      <c r="S4103" s="603"/>
      <c r="T4103" s="603"/>
      <c r="U4103" s="603"/>
      <c r="V4103" s="603"/>
      <c r="W4103" s="603"/>
      <c r="X4103" s="603"/>
      <c r="Y4103" s="603"/>
      <c r="Z4103" s="603"/>
      <c r="AA4103" s="603"/>
      <c r="AB4103" s="603"/>
      <c r="AC4103" s="603"/>
      <c r="AD4103" s="603"/>
      <c r="AE4103" s="109"/>
      <c r="AG4103" s="90">
        <f t="shared" si="6577"/>
        <v>27</v>
      </c>
      <c r="AH4103" s="90">
        <f t="shared" si="6578"/>
        <v>0</v>
      </c>
      <c r="AJ4103" s="74">
        <f t="shared" si="6579"/>
        <v>0</v>
      </c>
      <c r="AK4103" s="74">
        <f t="shared" si="6580"/>
        <v>0</v>
      </c>
      <c r="AL4103" s="74">
        <f t="shared" si="6581"/>
        <v>0</v>
      </c>
      <c r="AM4103" s="74">
        <f t="shared" si="6582"/>
        <v>0</v>
      </c>
      <c r="AN4103" s="74">
        <f t="shared" si="6583"/>
        <v>0</v>
      </c>
      <c r="AO4103" s="74">
        <f t="shared" si="6584"/>
        <v>0</v>
      </c>
      <c r="AP4103" s="74">
        <f t="shared" si="6585"/>
        <v>0</v>
      </c>
      <c r="AQ4103" s="90">
        <f t="shared" si="6586"/>
        <v>0</v>
      </c>
      <c r="AS4103" s="305">
        <f t="shared" si="6587"/>
        <v>0</v>
      </c>
      <c r="AU4103" s="90">
        <f t="shared" si="6588"/>
        <v>0</v>
      </c>
      <c r="AV4103" s="90">
        <f t="shared" si="6589"/>
        <v>0</v>
      </c>
      <c r="AW4103" s="90">
        <f t="shared" si="6590"/>
        <v>0</v>
      </c>
    </row>
    <row r="4104" spans="1:49" ht="15" customHeight="1" x14ac:dyDescent="0.2">
      <c r="C4104" s="98" t="s">
        <v>49</v>
      </c>
      <c r="D4104" s="553" t="str">
        <f t="shared" si="6576"/>
        <v/>
      </c>
      <c r="E4104" s="553"/>
      <c r="F4104" s="553"/>
      <c r="G4104" s="553"/>
      <c r="H4104" s="553"/>
      <c r="I4104" s="553"/>
      <c r="J4104" s="553"/>
      <c r="K4104" s="553"/>
      <c r="L4104" s="553"/>
      <c r="M4104" s="553"/>
      <c r="N4104" s="553"/>
      <c r="O4104" s="553"/>
      <c r="P4104" s="603"/>
      <c r="Q4104" s="603"/>
      <c r="R4104" s="603"/>
      <c r="S4104" s="603"/>
      <c r="T4104" s="603"/>
      <c r="U4104" s="603"/>
      <c r="V4104" s="603"/>
      <c r="W4104" s="603"/>
      <c r="X4104" s="603"/>
      <c r="Y4104" s="603"/>
      <c r="Z4104" s="603"/>
      <c r="AA4104" s="603"/>
      <c r="AB4104" s="603"/>
      <c r="AC4104" s="603"/>
      <c r="AD4104" s="603"/>
      <c r="AE4104" s="109"/>
      <c r="AG4104" s="90">
        <f t="shared" si="6577"/>
        <v>27</v>
      </c>
      <c r="AH4104" s="90">
        <f t="shared" si="6578"/>
        <v>0</v>
      </c>
      <c r="AJ4104" s="74">
        <f t="shared" si="6579"/>
        <v>0</v>
      </c>
      <c r="AK4104" s="74">
        <f t="shared" si="6580"/>
        <v>0</v>
      </c>
      <c r="AL4104" s="74">
        <f t="shared" si="6581"/>
        <v>0</v>
      </c>
      <c r="AM4104" s="74">
        <f t="shared" si="6582"/>
        <v>0</v>
      </c>
      <c r="AN4104" s="74">
        <f t="shared" si="6583"/>
        <v>0</v>
      </c>
      <c r="AO4104" s="74">
        <f t="shared" si="6584"/>
        <v>0</v>
      </c>
      <c r="AP4104" s="74">
        <f t="shared" si="6585"/>
        <v>0</v>
      </c>
      <c r="AQ4104" s="90">
        <f t="shared" si="6586"/>
        <v>0</v>
      </c>
      <c r="AS4104" s="305">
        <f t="shared" si="6587"/>
        <v>0</v>
      </c>
      <c r="AU4104" s="90">
        <f t="shared" si="6588"/>
        <v>0</v>
      </c>
      <c r="AV4104" s="90">
        <f t="shared" si="6589"/>
        <v>0</v>
      </c>
      <c r="AW4104" s="90">
        <f t="shared" si="6590"/>
        <v>0</v>
      </c>
    </row>
    <row r="4105" spans="1:49" ht="15" customHeight="1" x14ac:dyDescent="0.2">
      <c r="C4105" s="98" t="s">
        <v>50</v>
      </c>
      <c r="D4105" s="553" t="str">
        <f t="shared" si="6576"/>
        <v/>
      </c>
      <c r="E4105" s="553"/>
      <c r="F4105" s="553"/>
      <c r="G4105" s="553"/>
      <c r="H4105" s="553"/>
      <c r="I4105" s="553"/>
      <c r="J4105" s="553"/>
      <c r="K4105" s="553"/>
      <c r="L4105" s="553"/>
      <c r="M4105" s="553"/>
      <c r="N4105" s="553"/>
      <c r="O4105" s="553"/>
      <c r="P4105" s="603"/>
      <c r="Q4105" s="603"/>
      <c r="R4105" s="603"/>
      <c r="S4105" s="603"/>
      <c r="T4105" s="603"/>
      <c r="U4105" s="603"/>
      <c r="V4105" s="603"/>
      <c r="W4105" s="603"/>
      <c r="X4105" s="603"/>
      <c r="Y4105" s="603"/>
      <c r="Z4105" s="603"/>
      <c r="AA4105" s="603"/>
      <c r="AB4105" s="603"/>
      <c r="AC4105" s="603"/>
      <c r="AD4105" s="603"/>
      <c r="AE4105" s="109"/>
      <c r="AG4105" s="90">
        <f t="shared" si="6577"/>
        <v>27</v>
      </c>
      <c r="AH4105" s="90">
        <f t="shared" si="6578"/>
        <v>0</v>
      </c>
      <c r="AJ4105" s="74">
        <f t="shared" si="6579"/>
        <v>0</v>
      </c>
      <c r="AK4105" s="74">
        <f t="shared" si="6580"/>
        <v>0</v>
      </c>
      <c r="AL4105" s="74">
        <f t="shared" si="6581"/>
        <v>0</v>
      </c>
      <c r="AM4105" s="74">
        <f t="shared" si="6582"/>
        <v>0</v>
      </c>
      <c r="AN4105" s="74">
        <f t="shared" si="6583"/>
        <v>0</v>
      </c>
      <c r="AO4105" s="74">
        <f t="shared" si="6584"/>
        <v>0</v>
      </c>
      <c r="AP4105" s="74">
        <f t="shared" si="6585"/>
        <v>0</v>
      </c>
      <c r="AQ4105" s="90">
        <f t="shared" si="6586"/>
        <v>0</v>
      </c>
      <c r="AS4105" s="305">
        <f t="shared" si="6587"/>
        <v>0</v>
      </c>
      <c r="AU4105" s="90">
        <f t="shared" si="6588"/>
        <v>0</v>
      </c>
      <c r="AV4105" s="90">
        <f t="shared" si="6589"/>
        <v>0</v>
      </c>
      <c r="AW4105" s="90">
        <f t="shared" si="6590"/>
        <v>0</v>
      </c>
    </row>
    <row r="4106" spans="1:49" ht="15" customHeight="1" x14ac:dyDescent="0.2">
      <c r="C4106" s="98" t="s">
        <v>51</v>
      </c>
      <c r="D4106" s="553" t="str">
        <f t="shared" si="6576"/>
        <v/>
      </c>
      <c r="E4106" s="553"/>
      <c r="F4106" s="553"/>
      <c r="G4106" s="553"/>
      <c r="H4106" s="553"/>
      <c r="I4106" s="553"/>
      <c r="J4106" s="553"/>
      <c r="K4106" s="553"/>
      <c r="L4106" s="553"/>
      <c r="M4106" s="553"/>
      <c r="N4106" s="553"/>
      <c r="O4106" s="553"/>
      <c r="P4106" s="603"/>
      <c r="Q4106" s="603"/>
      <c r="R4106" s="603"/>
      <c r="S4106" s="603"/>
      <c r="T4106" s="603"/>
      <c r="U4106" s="603"/>
      <c r="V4106" s="603"/>
      <c r="W4106" s="603"/>
      <c r="X4106" s="603"/>
      <c r="Y4106" s="603"/>
      <c r="Z4106" s="603"/>
      <c r="AA4106" s="603"/>
      <c r="AB4106" s="603"/>
      <c r="AC4106" s="603"/>
      <c r="AD4106" s="603"/>
      <c r="AE4106" s="109"/>
      <c r="AG4106" s="90">
        <f t="shared" si="6577"/>
        <v>27</v>
      </c>
      <c r="AH4106" s="90">
        <f t="shared" si="6578"/>
        <v>0</v>
      </c>
      <c r="AJ4106" s="74">
        <f t="shared" si="6579"/>
        <v>0</v>
      </c>
      <c r="AK4106" s="74">
        <f t="shared" si="6580"/>
        <v>0</v>
      </c>
      <c r="AL4106" s="74">
        <f t="shared" si="6581"/>
        <v>0</v>
      </c>
      <c r="AM4106" s="74">
        <f t="shared" si="6582"/>
        <v>0</v>
      </c>
      <c r="AN4106" s="74">
        <f t="shared" si="6583"/>
        <v>0</v>
      </c>
      <c r="AO4106" s="74">
        <f t="shared" si="6584"/>
        <v>0</v>
      </c>
      <c r="AP4106" s="74">
        <f t="shared" si="6585"/>
        <v>0</v>
      </c>
      <c r="AQ4106" s="90">
        <f t="shared" si="6586"/>
        <v>0</v>
      </c>
      <c r="AS4106" s="305">
        <f t="shared" si="6587"/>
        <v>0</v>
      </c>
      <c r="AU4106" s="90">
        <f t="shared" si="6588"/>
        <v>0</v>
      </c>
      <c r="AV4106" s="90">
        <f t="shared" si="6589"/>
        <v>0</v>
      </c>
      <c r="AW4106" s="90">
        <f t="shared" si="6590"/>
        <v>0</v>
      </c>
    </row>
    <row r="4107" spans="1:49" ht="15" customHeight="1" x14ac:dyDescent="0.2">
      <c r="C4107" s="98" t="s">
        <v>52</v>
      </c>
      <c r="D4107" s="553" t="str">
        <f t="shared" si="6576"/>
        <v/>
      </c>
      <c r="E4107" s="553"/>
      <c r="F4107" s="553"/>
      <c r="G4107" s="553"/>
      <c r="H4107" s="553"/>
      <c r="I4107" s="553"/>
      <c r="J4107" s="553"/>
      <c r="K4107" s="553"/>
      <c r="L4107" s="553"/>
      <c r="M4107" s="553"/>
      <c r="N4107" s="553"/>
      <c r="O4107" s="553"/>
      <c r="P4107" s="603"/>
      <c r="Q4107" s="603"/>
      <c r="R4107" s="603"/>
      <c r="S4107" s="603"/>
      <c r="T4107" s="603"/>
      <c r="U4107" s="603"/>
      <c r="V4107" s="603"/>
      <c r="W4107" s="603"/>
      <c r="X4107" s="603"/>
      <c r="Y4107" s="603"/>
      <c r="Z4107" s="603"/>
      <c r="AA4107" s="603"/>
      <c r="AB4107" s="603"/>
      <c r="AC4107" s="603"/>
      <c r="AD4107" s="603"/>
      <c r="AE4107" s="109"/>
      <c r="AG4107" s="90">
        <f t="shared" si="6577"/>
        <v>27</v>
      </c>
      <c r="AH4107" s="90">
        <f t="shared" si="6578"/>
        <v>0</v>
      </c>
      <c r="AJ4107" s="74">
        <f t="shared" si="6579"/>
        <v>0</v>
      </c>
      <c r="AK4107" s="74">
        <f t="shared" si="6580"/>
        <v>0</v>
      </c>
      <c r="AL4107" s="74">
        <f t="shared" si="6581"/>
        <v>0</v>
      </c>
      <c r="AM4107" s="74">
        <f t="shared" si="6582"/>
        <v>0</v>
      </c>
      <c r="AN4107" s="74">
        <f t="shared" si="6583"/>
        <v>0</v>
      </c>
      <c r="AO4107" s="74">
        <f t="shared" si="6584"/>
        <v>0</v>
      </c>
      <c r="AP4107" s="74">
        <f t="shared" si="6585"/>
        <v>0</v>
      </c>
      <c r="AQ4107" s="90">
        <f t="shared" si="6586"/>
        <v>0</v>
      </c>
      <c r="AS4107" s="305">
        <f t="shared" si="6587"/>
        <v>0</v>
      </c>
      <c r="AU4107" s="90">
        <f t="shared" si="6588"/>
        <v>0</v>
      </c>
      <c r="AV4107" s="90">
        <f t="shared" si="6589"/>
        <v>0</v>
      </c>
      <c r="AW4107" s="90">
        <f t="shared" si="6590"/>
        <v>0</v>
      </c>
    </row>
    <row r="4108" spans="1:49" ht="15" customHeight="1" x14ac:dyDescent="0.2">
      <c r="O4108" s="183" t="s">
        <v>84</v>
      </c>
      <c r="P4108" s="729">
        <f>IF(AND(SUM(P4083:R4107)=0,COUNTIF(P4083:R4107,"NS")&gt;0),"NS",SUM(P4083:R4107))</f>
        <v>0</v>
      </c>
      <c r="Q4108" s="729"/>
      <c r="R4108" s="729"/>
      <c r="S4108" s="729">
        <f>IF(AND(SUM(S4083:U4107)=0,COUNTIF(S4083:U4107,"NS")&gt;0),"NS",SUM(S4083:U4107))</f>
        <v>0</v>
      </c>
      <c r="T4108" s="729"/>
      <c r="U4108" s="729"/>
      <c r="V4108" s="729">
        <f>IF(AND(SUM(V4083:X4107)=0,COUNTIF(V4083:X4107,"NS")&gt;0),"NS",SUM(V4083:X4107))</f>
        <v>0</v>
      </c>
      <c r="W4108" s="729"/>
      <c r="X4108" s="729"/>
      <c r="Y4108" s="729">
        <f>IF(AND(SUM(Y4083:AA4107)=0,COUNTIF(Y4083:AA4107,"NS")&gt;0),"NS",SUM(Y4083:AA4107))</f>
        <v>0</v>
      </c>
      <c r="Z4108" s="729"/>
      <c r="AA4108" s="729"/>
      <c r="AB4108" s="729">
        <f>IF(AND(SUM(AB4083:AD4107)=0,COUNTIF(AB4083:AD4107,"NS")&gt;0),"NS",SUM(AB4083:AD4107))</f>
        <v>0</v>
      </c>
      <c r="AC4108" s="729"/>
      <c r="AD4108" s="729"/>
      <c r="AE4108" s="109"/>
      <c r="AH4108" s="90">
        <f>SUM(AH4083:AH4107)</f>
        <v>0</v>
      </c>
      <c r="AQ4108" s="90">
        <f>SUM(AQ4083:AQ4107)</f>
        <v>0</v>
      </c>
      <c r="AS4108" s="90">
        <f>SUM(AS4083:AS4107)</f>
        <v>0</v>
      </c>
      <c r="AW4108" s="90">
        <f>SUM(AW4083:AW4107)</f>
        <v>0</v>
      </c>
    </row>
    <row r="4109" spans="1:49" ht="15" customHeight="1" x14ac:dyDescent="0.2">
      <c r="B4109" s="511" t="str">
        <f>IF(AW4108=0,"","Error: Verificar la consistencia con la pregunta 72.")</f>
        <v/>
      </c>
      <c r="C4109" s="511"/>
      <c r="D4109" s="511"/>
      <c r="E4109" s="511"/>
      <c r="F4109" s="511"/>
      <c r="G4109" s="511"/>
      <c r="H4109" s="511"/>
      <c r="I4109" s="511"/>
      <c r="J4109" s="511"/>
      <c r="K4109" s="511"/>
      <c r="L4109" s="511"/>
      <c r="M4109" s="511"/>
      <c r="N4109" s="511"/>
      <c r="O4109" s="511"/>
      <c r="P4109" s="511"/>
      <c r="Q4109" s="511"/>
      <c r="R4109" s="511"/>
      <c r="S4109" s="511"/>
      <c r="T4109" s="511"/>
      <c r="U4109" s="511"/>
      <c r="V4109" s="511"/>
      <c r="W4109" s="511"/>
      <c r="X4109" s="511"/>
      <c r="Y4109" s="511"/>
      <c r="Z4109" s="511"/>
      <c r="AA4109" s="511"/>
      <c r="AB4109" s="511"/>
      <c r="AC4109" s="511"/>
      <c r="AD4109" s="511"/>
      <c r="AE4109" s="109"/>
    </row>
    <row r="4110" spans="1:49" ht="15" customHeight="1" x14ac:dyDescent="0.2">
      <c r="B4110" s="511" t="str">
        <f>IF(AQ4108=0,"","Error: Cada sitio de ocurrencia debe ser igual o menor a lo registrado en el total por fila.")</f>
        <v/>
      </c>
      <c r="C4110" s="511"/>
      <c r="D4110" s="511"/>
      <c r="E4110" s="511"/>
      <c r="F4110" s="511"/>
      <c r="G4110" s="511"/>
      <c r="H4110" s="511"/>
      <c r="I4110" s="511"/>
      <c r="J4110" s="511"/>
      <c r="K4110" s="511"/>
      <c r="L4110" s="511"/>
      <c r="M4110" s="511"/>
      <c r="N4110" s="511"/>
      <c r="O4110" s="511"/>
      <c r="P4110" s="511"/>
      <c r="Q4110" s="511"/>
      <c r="R4110" s="511"/>
      <c r="S4110" s="511"/>
      <c r="T4110" s="511"/>
      <c r="U4110" s="511"/>
      <c r="V4110" s="511"/>
      <c r="W4110" s="511"/>
      <c r="X4110" s="511"/>
      <c r="Y4110" s="511"/>
      <c r="Z4110" s="511"/>
      <c r="AA4110" s="511"/>
      <c r="AB4110" s="511"/>
      <c r="AC4110" s="511"/>
      <c r="AD4110" s="511"/>
      <c r="AE4110" s="109"/>
    </row>
    <row r="4111" spans="1:49" ht="15" customHeight="1" x14ac:dyDescent="0.2">
      <c r="B4111" s="511" t="str">
        <f>IF(AS4108=0,"","Error: La suma de los sitios de ocurrencia no corresponde con lo registrado en el total.")</f>
        <v/>
      </c>
      <c r="C4111" s="511"/>
      <c r="D4111" s="511"/>
      <c r="E4111" s="511"/>
      <c r="F4111" s="511"/>
      <c r="G4111" s="511"/>
      <c r="H4111" s="511"/>
      <c r="I4111" s="511"/>
      <c r="J4111" s="511"/>
      <c r="K4111" s="511"/>
      <c r="L4111" s="511"/>
      <c r="M4111" s="511"/>
      <c r="N4111" s="511"/>
      <c r="O4111" s="511"/>
      <c r="P4111" s="511"/>
      <c r="Q4111" s="511"/>
      <c r="R4111" s="511"/>
      <c r="S4111" s="511"/>
      <c r="T4111" s="511"/>
      <c r="U4111" s="511"/>
      <c r="V4111" s="511"/>
      <c r="W4111" s="511"/>
      <c r="X4111" s="511"/>
      <c r="Y4111" s="511"/>
      <c r="Z4111" s="511"/>
      <c r="AA4111" s="511"/>
      <c r="AB4111" s="511"/>
      <c r="AC4111" s="511"/>
      <c r="AD4111" s="511"/>
      <c r="AE4111" s="109"/>
    </row>
    <row r="4112" spans="1:49" ht="36" customHeight="1" x14ac:dyDescent="0.2">
      <c r="A4112" s="36" t="s">
        <v>840</v>
      </c>
      <c r="B4112" s="636" t="s">
        <v>1358</v>
      </c>
      <c r="C4112" s="636"/>
      <c r="D4112" s="636"/>
      <c r="E4112" s="636"/>
      <c r="F4112" s="636"/>
      <c r="G4112" s="636"/>
      <c r="H4112" s="636"/>
      <c r="I4112" s="636"/>
      <c r="J4112" s="636"/>
      <c r="K4112" s="636"/>
      <c r="L4112" s="636"/>
      <c r="M4112" s="636"/>
      <c r="N4112" s="636"/>
      <c r="O4112" s="636"/>
      <c r="P4112" s="636"/>
      <c r="Q4112" s="636"/>
      <c r="R4112" s="636"/>
      <c r="S4112" s="636"/>
      <c r="T4112" s="636"/>
      <c r="U4112" s="636"/>
      <c r="V4112" s="636"/>
      <c r="W4112" s="636"/>
      <c r="X4112" s="636"/>
      <c r="Y4112" s="636"/>
      <c r="Z4112" s="636"/>
      <c r="AA4112" s="636"/>
      <c r="AB4112" s="636"/>
      <c r="AC4112" s="636"/>
      <c r="AD4112" s="636"/>
      <c r="AE4112" s="109"/>
      <c r="AG4112" s="90" t="s">
        <v>2032</v>
      </c>
      <c r="AH4112" s="90" t="s">
        <v>2115</v>
      </c>
      <c r="AI4112" s="90" t="s">
        <v>2116</v>
      </c>
      <c r="AJ4112" s="90" t="s">
        <v>2045</v>
      </c>
      <c r="AK4112" s="90" t="s">
        <v>2115</v>
      </c>
      <c r="AL4112" s="90" t="s">
        <v>2116</v>
      </c>
    </row>
    <row r="4113" spans="1:61" ht="15" customHeight="1" x14ac:dyDescent="0.2">
      <c r="A4113" s="109"/>
      <c r="B4113" s="109"/>
      <c r="C4113" s="684" t="s">
        <v>1109</v>
      </c>
      <c r="D4113" s="684"/>
      <c r="E4113" s="684"/>
      <c r="F4113" s="684"/>
      <c r="G4113" s="684"/>
      <c r="H4113" s="684"/>
      <c r="I4113" s="684"/>
      <c r="J4113" s="684"/>
      <c r="K4113" s="684"/>
      <c r="L4113" s="684"/>
      <c r="M4113" s="684"/>
      <c r="N4113" s="684"/>
      <c r="O4113" s="684"/>
      <c r="P4113" s="684"/>
      <c r="Q4113" s="684"/>
      <c r="R4113" s="684"/>
      <c r="S4113" s="684"/>
      <c r="T4113" s="684"/>
      <c r="U4113" s="684"/>
      <c r="V4113" s="684"/>
      <c r="W4113" s="684"/>
      <c r="X4113" s="684"/>
      <c r="Y4113" s="684"/>
      <c r="Z4113" s="684"/>
      <c r="AA4113" s="684"/>
      <c r="AB4113" s="684"/>
      <c r="AC4113" s="684"/>
      <c r="AD4113" s="684"/>
      <c r="AE4113" s="109"/>
      <c r="AG4113" s="90">
        <f>COUNTBLANK(M4123:AD4147)</f>
        <v>450</v>
      </c>
      <c r="AH4113" s="90">
        <v>450</v>
      </c>
      <c r="AI4113" s="90">
        <v>250</v>
      </c>
      <c r="AJ4113" s="90">
        <f>COUNTBLANK(D4123:AD4123)</f>
        <v>27</v>
      </c>
      <c r="AK4113" s="90">
        <v>27</v>
      </c>
      <c r="AL4113" s="90">
        <v>16</v>
      </c>
    </row>
    <row r="4114" spans="1:61" ht="36" customHeight="1" x14ac:dyDescent="0.2">
      <c r="A4114" s="109"/>
      <c r="B4114" s="109"/>
      <c r="C4114" s="674" t="s">
        <v>1711</v>
      </c>
      <c r="D4114" s="674"/>
      <c r="E4114" s="674"/>
      <c r="F4114" s="674"/>
      <c r="G4114" s="674"/>
      <c r="H4114" s="674"/>
      <c r="I4114" s="674"/>
      <c r="J4114" s="674"/>
      <c r="K4114" s="674"/>
      <c r="L4114" s="674"/>
      <c r="M4114" s="674"/>
      <c r="N4114" s="674"/>
      <c r="O4114" s="674"/>
      <c r="P4114" s="674"/>
      <c r="Q4114" s="674"/>
      <c r="R4114" s="674"/>
      <c r="S4114" s="674"/>
      <c r="T4114" s="674"/>
      <c r="U4114" s="674"/>
      <c r="V4114" s="674"/>
      <c r="W4114" s="674"/>
      <c r="X4114" s="674"/>
      <c r="Y4114" s="674"/>
      <c r="Z4114" s="674"/>
      <c r="AA4114" s="674"/>
      <c r="AB4114" s="674"/>
      <c r="AC4114" s="674"/>
      <c r="AD4114" s="674"/>
      <c r="AE4114" s="109"/>
    </row>
    <row r="4115" spans="1:61" ht="24" customHeight="1" x14ac:dyDescent="0.2">
      <c r="A4115" s="109"/>
      <c r="B4115" s="109"/>
      <c r="C4115" s="620" t="s">
        <v>1712</v>
      </c>
      <c r="D4115" s="620"/>
      <c r="E4115" s="620"/>
      <c r="F4115" s="620"/>
      <c r="G4115" s="620"/>
      <c r="H4115" s="620"/>
      <c r="I4115" s="620"/>
      <c r="J4115" s="620"/>
      <c r="K4115" s="620"/>
      <c r="L4115" s="620"/>
      <c r="M4115" s="620"/>
      <c r="N4115" s="620"/>
      <c r="O4115" s="620"/>
      <c r="P4115" s="620"/>
      <c r="Q4115" s="620"/>
      <c r="R4115" s="620"/>
      <c r="S4115" s="620"/>
      <c r="T4115" s="620"/>
      <c r="U4115" s="620"/>
      <c r="V4115" s="620"/>
      <c r="W4115" s="620"/>
      <c r="X4115" s="620"/>
      <c r="Y4115" s="620"/>
      <c r="Z4115" s="620"/>
      <c r="AA4115" s="620"/>
      <c r="AB4115" s="620"/>
      <c r="AC4115" s="620"/>
      <c r="AD4115" s="620"/>
      <c r="AE4115" s="109"/>
    </row>
    <row r="4116" spans="1:61" ht="24" customHeight="1" x14ac:dyDescent="0.2">
      <c r="A4116" s="109"/>
      <c r="B4116" s="109"/>
      <c r="C4116" s="684" t="s">
        <v>1710</v>
      </c>
      <c r="D4116" s="684"/>
      <c r="E4116" s="684"/>
      <c r="F4116" s="684"/>
      <c r="G4116" s="684"/>
      <c r="H4116" s="684"/>
      <c r="I4116" s="684"/>
      <c r="J4116" s="684"/>
      <c r="K4116" s="684"/>
      <c r="L4116" s="684"/>
      <c r="M4116" s="684"/>
      <c r="N4116" s="684"/>
      <c r="O4116" s="684"/>
      <c r="P4116" s="684"/>
      <c r="Q4116" s="684"/>
      <c r="R4116" s="684"/>
      <c r="S4116" s="684"/>
      <c r="T4116" s="684"/>
      <c r="U4116" s="684"/>
      <c r="V4116" s="684"/>
      <c r="W4116" s="684"/>
      <c r="X4116" s="684"/>
      <c r="Y4116" s="684"/>
      <c r="Z4116" s="684"/>
      <c r="AA4116" s="684"/>
      <c r="AB4116" s="684"/>
      <c r="AC4116" s="684"/>
      <c r="AD4116" s="684"/>
      <c r="AE4116" s="109"/>
    </row>
    <row r="4117" spans="1:61" ht="36" customHeight="1" x14ac:dyDescent="0.2">
      <c r="A4117" s="109"/>
      <c r="B4117" s="109"/>
      <c r="C4117" s="765" t="s">
        <v>1993</v>
      </c>
      <c r="D4117" s="765"/>
      <c r="E4117" s="765"/>
      <c r="F4117" s="765"/>
      <c r="G4117" s="765"/>
      <c r="H4117" s="765"/>
      <c r="I4117" s="765"/>
      <c r="J4117" s="765"/>
      <c r="K4117" s="765"/>
      <c r="L4117" s="765"/>
      <c r="M4117" s="765"/>
      <c r="N4117" s="765"/>
      <c r="O4117" s="765"/>
      <c r="P4117" s="765"/>
      <c r="Q4117" s="765"/>
      <c r="R4117" s="765"/>
      <c r="S4117" s="765"/>
      <c r="T4117" s="765"/>
      <c r="U4117" s="765"/>
      <c r="V4117" s="765"/>
      <c r="W4117" s="765"/>
      <c r="X4117" s="765"/>
      <c r="Y4117" s="765"/>
      <c r="Z4117" s="765"/>
      <c r="AA4117" s="765"/>
      <c r="AB4117" s="765"/>
      <c r="AC4117" s="765"/>
      <c r="AD4117" s="765"/>
      <c r="AE4117" s="109"/>
    </row>
    <row r="4118" spans="1:61" ht="24" customHeight="1" x14ac:dyDescent="0.2">
      <c r="A4118" s="109"/>
      <c r="B4118" s="109"/>
      <c r="C4118" s="683" t="s">
        <v>1360</v>
      </c>
      <c r="D4118" s="683"/>
      <c r="E4118" s="683"/>
      <c r="F4118" s="683"/>
      <c r="G4118" s="683"/>
      <c r="H4118" s="683"/>
      <c r="I4118" s="683"/>
      <c r="J4118" s="683"/>
      <c r="K4118" s="683"/>
      <c r="L4118" s="683"/>
      <c r="M4118" s="683"/>
      <c r="N4118" s="683"/>
      <c r="O4118" s="683"/>
      <c r="P4118" s="683"/>
      <c r="Q4118" s="683"/>
      <c r="R4118" s="683"/>
      <c r="S4118" s="683"/>
      <c r="T4118" s="683"/>
      <c r="U4118" s="683"/>
      <c r="V4118" s="683"/>
      <c r="W4118" s="683"/>
      <c r="X4118" s="683"/>
      <c r="Y4118" s="683"/>
      <c r="Z4118" s="683"/>
      <c r="AA4118" s="683"/>
      <c r="AB4118" s="683"/>
      <c r="AC4118" s="683"/>
      <c r="AD4118" s="683"/>
      <c r="AE4118" s="109"/>
    </row>
    <row r="4119" spans="1:61" ht="15" customHeight="1" x14ac:dyDescent="0.2">
      <c r="A4119" s="109"/>
      <c r="B4119" s="109"/>
      <c r="AB4119" s="1020"/>
      <c r="AC4119" s="1020"/>
      <c r="AD4119" s="1020"/>
      <c r="AE4119" s="109"/>
    </row>
    <row r="4120" spans="1:61" ht="24" customHeight="1" x14ac:dyDescent="0.2">
      <c r="A4120" s="109"/>
      <c r="B4120" s="109"/>
      <c r="C4120" s="685" t="s">
        <v>220</v>
      </c>
      <c r="D4120" s="686"/>
      <c r="E4120" s="686"/>
      <c r="F4120" s="686"/>
      <c r="G4120" s="686"/>
      <c r="H4120" s="686"/>
      <c r="I4120" s="686"/>
      <c r="J4120" s="687"/>
      <c r="K4120" s="609" t="s">
        <v>1357</v>
      </c>
      <c r="L4120" s="609"/>
      <c r="M4120" s="609"/>
      <c r="N4120" s="609"/>
      <c r="O4120" s="609"/>
      <c r="P4120" s="609"/>
      <c r="Q4120" s="609"/>
      <c r="R4120" s="609"/>
      <c r="S4120" s="609"/>
      <c r="T4120" s="609"/>
      <c r="U4120" s="609"/>
      <c r="V4120" s="609"/>
      <c r="W4120" s="609"/>
      <c r="X4120" s="609"/>
      <c r="Y4120" s="609"/>
      <c r="Z4120" s="609"/>
      <c r="AA4120" s="609"/>
      <c r="AB4120" s="609"/>
      <c r="AC4120" s="609"/>
      <c r="AD4120" s="609"/>
      <c r="AE4120" s="109"/>
    </row>
    <row r="4121" spans="1:61" ht="15" customHeight="1" x14ac:dyDescent="0.2">
      <c r="A4121" s="109"/>
      <c r="B4121" s="109"/>
      <c r="C4121" s="718"/>
      <c r="D4121" s="719"/>
      <c r="E4121" s="719"/>
      <c r="F4121" s="719"/>
      <c r="G4121" s="719"/>
      <c r="H4121" s="719"/>
      <c r="I4121" s="719"/>
      <c r="J4121" s="720"/>
      <c r="K4121" s="608" t="s">
        <v>80</v>
      </c>
      <c r="L4121" s="608"/>
      <c r="M4121" s="490" t="s">
        <v>1356</v>
      </c>
      <c r="N4121" s="490"/>
      <c r="O4121" s="490"/>
      <c r="P4121" s="490"/>
      <c r="Q4121" s="490"/>
      <c r="R4121" s="490"/>
      <c r="S4121" s="490"/>
      <c r="T4121" s="490"/>
      <c r="U4121" s="490"/>
      <c r="V4121" s="490"/>
      <c r="W4121" s="490"/>
      <c r="X4121" s="490"/>
      <c r="Y4121" s="490"/>
      <c r="Z4121" s="490"/>
      <c r="AA4121" s="490"/>
      <c r="AB4121" s="490"/>
      <c r="AC4121" s="490"/>
      <c r="AD4121" s="490"/>
      <c r="AE4121" s="109"/>
    </row>
    <row r="4122" spans="1:61" ht="90" customHeight="1" x14ac:dyDescent="0.2">
      <c r="A4122" s="109"/>
      <c r="B4122" s="109"/>
      <c r="C4122" s="688"/>
      <c r="D4122" s="689"/>
      <c r="E4122" s="689"/>
      <c r="F4122" s="689"/>
      <c r="G4122" s="689"/>
      <c r="H4122" s="689"/>
      <c r="I4122" s="689"/>
      <c r="J4122" s="690"/>
      <c r="K4122" s="608"/>
      <c r="L4122" s="608"/>
      <c r="M4122" s="667" t="s">
        <v>1355</v>
      </c>
      <c r="N4122" s="818"/>
      <c r="O4122" s="667" t="s">
        <v>889</v>
      </c>
      <c r="P4122" s="818"/>
      <c r="Q4122" s="667" t="s">
        <v>890</v>
      </c>
      <c r="R4122" s="818"/>
      <c r="S4122" s="667" t="s">
        <v>891</v>
      </c>
      <c r="T4122" s="818"/>
      <c r="U4122" s="667" t="s">
        <v>892</v>
      </c>
      <c r="V4122" s="818"/>
      <c r="W4122" s="667" t="s">
        <v>893</v>
      </c>
      <c r="X4122" s="818"/>
      <c r="Y4122" s="667" t="s">
        <v>894</v>
      </c>
      <c r="Z4122" s="818"/>
      <c r="AA4122" s="1079" t="s">
        <v>1359</v>
      </c>
      <c r="AB4122" s="1079"/>
      <c r="AC4122" s="1079" t="s">
        <v>883</v>
      </c>
      <c r="AD4122" s="1079"/>
      <c r="AE4122" s="109"/>
      <c r="AG4122" s="90" t="s">
        <v>2032</v>
      </c>
      <c r="AH4122" s="90" t="s">
        <v>2076</v>
      </c>
      <c r="AJ4122" s="328" t="s">
        <v>80</v>
      </c>
      <c r="AK4122" s="328" t="s">
        <v>2029</v>
      </c>
      <c r="AL4122" s="328" t="s">
        <v>2061</v>
      </c>
      <c r="AM4122" s="667" t="s">
        <v>1355</v>
      </c>
      <c r="AN4122" s="818"/>
      <c r="AO4122" s="667" t="s">
        <v>889</v>
      </c>
      <c r="AP4122" s="818"/>
      <c r="AQ4122" s="667" t="s">
        <v>890</v>
      </c>
      <c r="AR4122" s="818"/>
      <c r="AS4122" s="667" t="s">
        <v>891</v>
      </c>
      <c r="AT4122" s="818"/>
      <c r="AU4122" s="667" t="s">
        <v>892</v>
      </c>
      <c r="AV4122" s="818"/>
      <c r="AW4122" s="667" t="s">
        <v>893</v>
      </c>
      <c r="AX4122" s="818"/>
      <c r="AY4122" s="667" t="s">
        <v>894</v>
      </c>
      <c r="AZ4122" s="818"/>
      <c r="BA4122" s="854" t="s">
        <v>1359</v>
      </c>
      <c r="BB4122" s="854"/>
      <c r="BC4122" s="854" t="s">
        <v>883</v>
      </c>
      <c r="BD4122" s="854"/>
      <c r="BE4122" s="227" t="s">
        <v>2077</v>
      </c>
      <c r="BG4122" s="304" t="s">
        <v>2247</v>
      </c>
      <c r="BI4122" s="304" t="s">
        <v>2254</v>
      </c>
    </row>
    <row r="4123" spans="1:61" ht="15" customHeight="1" x14ac:dyDescent="0.2">
      <c r="A4123" s="109"/>
      <c r="B4123" s="109"/>
      <c r="C4123" s="87" t="s">
        <v>28</v>
      </c>
      <c r="D4123" s="553" t="str">
        <f>IF(D40="","",D40)</f>
        <v/>
      </c>
      <c r="E4123" s="553"/>
      <c r="F4123" s="553"/>
      <c r="G4123" s="553"/>
      <c r="H4123" s="553"/>
      <c r="I4123" s="553"/>
      <c r="J4123" s="553"/>
      <c r="K4123" s="703" t="str">
        <f>IF(S4083="","",S4083)</f>
        <v/>
      </c>
      <c r="L4123" s="704"/>
      <c r="M4123" s="763"/>
      <c r="N4123" s="764"/>
      <c r="O4123" s="763"/>
      <c r="P4123" s="764"/>
      <c r="Q4123" s="763"/>
      <c r="R4123" s="764"/>
      <c r="S4123" s="763"/>
      <c r="T4123" s="764"/>
      <c r="U4123" s="763"/>
      <c r="V4123" s="764"/>
      <c r="W4123" s="763"/>
      <c r="X4123" s="764"/>
      <c r="Y4123" s="763"/>
      <c r="Z4123" s="764"/>
      <c r="AA4123" s="763"/>
      <c r="AB4123" s="764"/>
      <c r="AC4123" s="763"/>
      <c r="AD4123" s="764"/>
      <c r="AE4123" s="109"/>
      <c r="AG4123" s="90">
        <f>COUNTBLANK(D4123:AD4123)</f>
        <v>27</v>
      </c>
      <c r="AH4123" s="90">
        <f>IF(OR($AG$4113=$AH$4113,AG4123=$AK$4113),0,IF(AND(D4123&lt;&gt;"",AG4123=$AL$4113),0,1))</f>
        <v>0</v>
      </c>
      <c r="AJ4123" s="74">
        <f>IF(K4123="",0,K4123)</f>
        <v>0</v>
      </c>
      <c r="AK4123" s="74">
        <f>COUNTIF(M4123:AD4123,"NS")</f>
        <v>0</v>
      </c>
      <c r="AL4123" s="74">
        <f>SUM(M4123:AD4123)</f>
        <v>0</v>
      </c>
      <c r="AM4123" s="1131">
        <f t="shared" ref="AM4123" si="6591">IF($AG$4113=$AH$4113,0,
IF(OR(
AND(OR($AK4123&gt;0,$AL4123&gt;0),$AJ4123&lt;&gt;0,M4123="NS"),
AND(OR($AK4123&gt;0,$AL4123&gt;0),$AJ4123&lt;&gt;0,M4123=0),
AND(OR($AK4123&gt;0,$AL4123&gt;0),$AJ4123&lt;&gt;0,M4123&lt;=$AJ4123),
AND($AJ4123=0,M4123=0)),0,1))</f>
        <v>0</v>
      </c>
      <c r="AN4123" s="1131"/>
      <c r="AO4123" s="1131">
        <f t="shared" ref="AO4123" si="6592">IF($AG$4113=$AH$4113,0,
IF(OR(
AND(OR($AK4123&gt;0,$AL4123&gt;0),$AJ4123&lt;&gt;0,O4123="NS"),
AND(OR($AK4123&gt;0,$AL4123&gt;0),$AJ4123&lt;&gt;0,O4123=0),
AND(OR($AK4123&gt;0,$AL4123&gt;0),$AJ4123&lt;&gt;0,O4123&lt;=$AJ4123),
AND($AJ4123=0,O4123=0)),0,1))</f>
        <v>0</v>
      </c>
      <c r="AP4123" s="1131"/>
      <c r="AQ4123" s="1131">
        <f t="shared" ref="AQ4123" si="6593">IF($AG$4113=$AH$4113,0,
IF(OR(
AND(OR($AK4123&gt;0,$AL4123&gt;0),$AJ4123&lt;&gt;0,Q4123="NS"),
AND(OR($AK4123&gt;0,$AL4123&gt;0),$AJ4123&lt;&gt;0,Q4123=0),
AND(OR($AK4123&gt;0,$AL4123&gt;0),$AJ4123&lt;&gt;0,Q4123&lt;=$AJ4123),
AND($AJ4123=0,Q4123=0)),0,1))</f>
        <v>0</v>
      </c>
      <c r="AR4123" s="1131"/>
      <c r="AS4123" s="1131">
        <f t="shared" ref="AS4123" si="6594">IF($AG$4113=$AH$4113,0,
IF(OR(
AND(OR($AK4123&gt;0,$AL4123&gt;0),$AJ4123&lt;&gt;0,S4123="NS"),
AND(OR($AK4123&gt;0,$AL4123&gt;0),$AJ4123&lt;&gt;0,S4123=0),
AND(OR($AK4123&gt;0,$AL4123&gt;0),$AJ4123&lt;&gt;0,S4123&lt;=$AJ4123),
AND($AJ4123=0,S4123=0)),0,1))</f>
        <v>0</v>
      </c>
      <c r="AT4123" s="1131"/>
      <c r="AU4123" s="1131">
        <f t="shared" ref="AU4123" si="6595">IF($AG$4113=$AH$4113,0,
IF(OR(
AND(OR($AK4123&gt;0,$AL4123&gt;0),$AJ4123&lt;&gt;0,U4123="NS"),
AND(OR($AK4123&gt;0,$AL4123&gt;0),$AJ4123&lt;&gt;0,U4123=0),
AND(OR($AK4123&gt;0,$AL4123&gt;0),$AJ4123&lt;&gt;0,U4123&lt;=$AJ4123),
AND($AJ4123=0,U4123=0)),0,1))</f>
        <v>0</v>
      </c>
      <c r="AV4123" s="1131"/>
      <c r="AW4123" s="1131">
        <f t="shared" ref="AW4123" si="6596">IF($AG$4113=$AH$4113,0,
IF(OR(
AND(OR($AK4123&gt;0,$AL4123&gt;0),$AJ4123&lt;&gt;0,W4123="NS"),
AND(OR($AK4123&gt;0,$AL4123&gt;0),$AJ4123&lt;&gt;0,W4123=0),
AND(OR($AK4123&gt;0,$AL4123&gt;0),$AJ4123&lt;&gt;0,W4123&lt;=$AJ4123),
AND($AJ4123=0,W4123=0)),0,1))</f>
        <v>0</v>
      </c>
      <c r="AX4123" s="1131"/>
      <c r="AY4123" s="1131">
        <f t="shared" ref="AY4123" si="6597">IF($AG$4113=$AH$4113,0,
IF(OR(
AND(OR($AK4123&gt;0,$AL4123&gt;0),$AJ4123&lt;&gt;0,Y4123="NS"),
AND(OR($AK4123&gt;0,$AL4123&gt;0),$AJ4123&lt;&gt;0,Y4123=0),
AND(OR($AK4123&gt;0,$AL4123&gt;0),$AJ4123&lt;&gt;0,Y4123&lt;=$AJ4123),
AND($AJ4123=0,Y4123=0)),0,1))</f>
        <v>0</v>
      </c>
      <c r="AZ4123" s="1131"/>
      <c r="BA4123" s="1131">
        <f t="shared" ref="BA4123" si="6598">IF($AG$4113=$AH$4113,0,
IF(OR(
AND(OR($AK4123&gt;0,$AL4123&gt;0),$AJ4123&lt;&gt;0,AA4123="NS"),
AND(OR($AK4123&gt;0,$AL4123&gt;0),$AJ4123&lt;&gt;0,AA4123=0),
AND(OR($AK4123&gt;0,$AL4123&gt;0),$AJ4123&lt;&gt;0,AA4123&lt;=$AJ4123),
AND($AJ4123=0,AA4123=0)),0,1))</f>
        <v>0</v>
      </c>
      <c r="BB4123" s="1131"/>
      <c r="BC4123" s="1131">
        <f>IF($AG$4113=$AH$4113,0,
IF(OR(
AND(OR($AK4123&gt;0,$AL4123&gt;0),$AJ4123&lt;&gt;0,AC4123="NS"),
AND(OR($AK4123&gt;0,$AL4123&gt;0),$AJ4123&lt;&gt;0,AC4123=0),
AND(OR($AK4123&gt;0,$AL4123&gt;0),$AJ4123&lt;&gt;0,AC4123&lt;=$AJ4123),
AND($AJ4123=0,AC4123=0)),0,IF(AC4123="NA",0,1)))</f>
        <v>0</v>
      </c>
      <c r="BD4123" s="1131"/>
      <c r="BE4123" s="90">
        <f>SUM(AM4123:BC4123)</f>
        <v>0</v>
      </c>
      <c r="BG4123" s="305">
        <f>IF(OR(AND(AL4123=0,AJ4123&lt;&gt;0,AK4123=0),AND(AJ4123=0,OR(AK4123&lt;&gt;0,AL4123&lt;&gt;0))),1,
IF(AJ4123&lt;=AL4123,0,
IF(AND(OR(AJ4123="NS",AJ4123&gt;0),AK4123&gt;0,AL4123=0),0,1)))</f>
        <v>0</v>
      </c>
      <c r="BI4123" s="90">
        <f>IF(OR(AC4123="",AC4123="NA"),0,1)</f>
        <v>0</v>
      </c>
    </row>
    <row r="4124" spans="1:61" ht="15" customHeight="1" x14ac:dyDescent="0.2">
      <c r="A4124" s="109"/>
      <c r="B4124" s="109"/>
      <c r="C4124" s="98" t="s">
        <v>29</v>
      </c>
      <c r="D4124" s="553" t="str">
        <f t="shared" ref="D4124:D4147" si="6599">IF(D41="","",D41)</f>
        <v/>
      </c>
      <c r="E4124" s="553"/>
      <c r="F4124" s="553"/>
      <c r="G4124" s="553"/>
      <c r="H4124" s="553"/>
      <c r="I4124" s="553"/>
      <c r="J4124" s="553"/>
      <c r="K4124" s="703" t="str">
        <f t="shared" ref="K4124:K4147" si="6600">IF(S4084="","",S4084)</f>
        <v/>
      </c>
      <c r="L4124" s="704"/>
      <c r="M4124" s="763"/>
      <c r="N4124" s="764"/>
      <c r="O4124" s="763"/>
      <c r="P4124" s="764"/>
      <c r="Q4124" s="763"/>
      <c r="R4124" s="764"/>
      <c r="S4124" s="763"/>
      <c r="T4124" s="764"/>
      <c r="U4124" s="763"/>
      <c r="V4124" s="764"/>
      <c r="W4124" s="763"/>
      <c r="X4124" s="764"/>
      <c r="Y4124" s="763"/>
      <c r="Z4124" s="764"/>
      <c r="AA4124" s="763"/>
      <c r="AB4124" s="764"/>
      <c r="AC4124" s="763"/>
      <c r="AD4124" s="764"/>
      <c r="AE4124" s="109"/>
      <c r="AG4124" s="90">
        <f t="shared" ref="AG4124:AG4147" si="6601">COUNTBLANK(D4124:AD4124)</f>
        <v>27</v>
      </c>
      <c r="AH4124" s="90">
        <f t="shared" ref="AH4124:AH4147" si="6602">IF(OR($AG$4113=$AH$4113,AG4124=$AK$4113),0,IF(AND(D4124&lt;&gt;"",AG4124=$AL$4113),0,1))</f>
        <v>0</v>
      </c>
      <c r="AJ4124" s="74">
        <f t="shared" ref="AJ4124:AJ4147" si="6603">IF(K4124="",0,K4124)</f>
        <v>0</v>
      </c>
      <c r="AK4124" s="74">
        <f t="shared" ref="AK4124:AK4147" si="6604">COUNTIF(M4124:AD4124,"NS")</f>
        <v>0</v>
      </c>
      <c r="AL4124" s="74">
        <f t="shared" ref="AL4124:AL4147" si="6605">SUM(M4124:AD4124)</f>
        <v>0</v>
      </c>
      <c r="AM4124" s="1131">
        <f t="shared" ref="AM4124:AM4147" si="6606">IF($AG$4113=$AH$4113,0,
IF(OR(
AND(OR($AK4124&gt;0,$AL4124&gt;0),$AJ4124&lt;&gt;0,M4124="NS"),
AND(OR($AK4124&gt;0,$AL4124&gt;0),$AJ4124&lt;&gt;0,M4124=0),
AND(OR($AK4124&gt;0,$AL4124&gt;0),$AJ4124&lt;&gt;0,M4124&lt;=$AJ4124),
AND($AJ4124=0,M4124=0)),0,1))</f>
        <v>0</v>
      </c>
      <c r="AN4124" s="1131"/>
      <c r="AO4124" s="1131">
        <f t="shared" ref="AO4124:AO4147" si="6607">IF($AG$4113=$AH$4113,0,
IF(OR(
AND(OR($AK4124&gt;0,$AL4124&gt;0),$AJ4124&lt;&gt;0,O4124="NS"),
AND(OR($AK4124&gt;0,$AL4124&gt;0),$AJ4124&lt;&gt;0,O4124=0),
AND(OR($AK4124&gt;0,$AL4124&gt;0),$AJ4124&lt;&gt;0,O4124&lt;=$AJ4124),
AND($AJ4124=0,O4124=0)),0,1))</f>
        <v>0</v>
      </c>
      <c r="AP4124" s="1131"/>
      <c r="AQ4124" s="1131">
        <f t="shared" ref="AQ4124:AQ4147" si="6608">IF($AG$4113=$AH$4113,0,
IF(OR(
AND(OR($AK4124&gt;0,$AL4124&gt;0),$AJ4124&lt;&gt;0,Q4124="NS"),
AND(OR($AK4124&gt;0,$AL4124&gt;0),$AJ4124&lt;&gt;0,Q4124=0),
AND(OR($AK4124&gt;0,$AL4124&gt;0),$AJ4124&lt;&gt;0,Q4124&lt;=$AJ4124),
AND($AJ4124=0,Q4124=0)),0,1))</f>
        <v>0</v>
      </c>
      <c r="AR4124" s="1131"/>
      <c r="AS4124" s="1131">
        <f t="shared" ref="AS4124:AS4147" si="6609">IF($AG$4113=$AH$4113,0,
IF(OR(
AND(OR($AK4124&gt;0,$AL4124&gt;0),$AJ4124&lt;&gt;0,S4124="NS"),
AND(OR($AK4124&gt;0,$AL4124&gt;0),$AJ4124&lt;&gt;0,S4124=0),
AND(OR($AK4124&gt;0,$AL4124&gt;0),$AJ4124&lt;&gt;0,S4124&lt;=$AJ4124),
AND($AJ4124=0,S4124=0)),0,1))</f>
        <v>0</v>
      </c>
      <c r="AT4124" s="1131"/>
      <c r="AU4124" s="1131">
        <f t="shared" ref="AU4124:AU4147" si="6610">IF($AG$4113=$AH$4113,0,
IF(OR(
AND(OR($AK4124&gt;0,$AL4124&gt;0),$AJ4124&lt;&gt;0,U4124="NS"),
AND(OR($AK4124&gt;0,$AL4124&gt;0),$AJ4124&lt;&gt;0,U4124=0),
AND(OR($AK4124&gt;0,$AL4124&gt;0),$AJ4124&lt;&gt;0,U4124&lt;=$AJ4124),
AND($AJ4124=0,U4124=0)),0,1))</f>
        <v>0</v>
      </c>
      <c r="AV4124" s="1131"/>
      <c r="AW4124" s="1131">
        <f t="shared" ref="AW4124:AW4147" si="6611">IF($AG$4113=$AH$4113,0,
IF(OR(
AND(OR($AK4124&gt;0,$AL4124&gt;0),$AJ4124&lt;&gt;0,W4124="NS"),
AND(OR($AK4124&gt;0,$AL4124&gt;0),$AJ4124&lt;&gt;0,W4124=0),
AND(OR($AK4124&gt;0,$AL4124&gt;0),$AJ4124&lt;&gt;0,W4124&lt;=$AJ4124),
AND($AJ4124=0,W4124=0)),0,1))</f>
        <v>0</v>
      </c>
      <c r="AX4124" s="1131"/>
      <c r="AY4124" s="1131">
        <f t="shared" ref="AY4124:AY4147" si="6612">IF($AG$4113=$AH$4113,0,
IF(OR(
AND(OR($AK4124&gt;0,$AL4124&gt;0),$AJ4124&lt;&gt;0,Y4124="NS"),
AND(OR($AK4124&gt;0,$AL4124&gt;0),$AJ4124&lt;&gt;0,Y4124=0),
AND(OR($AK4124&gt;0,$AL4124&gt;0),$AJ4124&lt;&gt;0,Y4124&lt;=$AJ4124),
AND($AJ4124=0,Y4124=0)),0,1))</f>
        <v>0</v>
      </c>
      <c r="AZ4124" s="1131"/>
      <c r="BA4124" s="1131">
        <f t="shared" ref="BA4124:BA4147" si="6613">IF($AG$4113=$AH$4113,0,
IF(OR(
AND(OR($AK4124&gt;0,$AL4124&gt;0),$AJ4124&lt;&gt;0,AA4124="NS"),
AND(OR($AK4124&gt;0,$AL4124&gt;0),$AJ4124&lt;&gt;0,AA4124=0),
AND(OR($AK4124&gt;0,$AL4124&gt;0),$AJ4124&lt;&gt;0,AA4124&lt;=$AJ4124),
AND($AJ4124=0,AA4124=0)),0,1))</f>
        <v>0</v>
      </c>
      <c r="BB4124" s="1131"/>
      <c r="BC4124" s="1131">
        <f t="shared" ref="BC4124:BC4147" si="6614">IF($AG$4113=$AH$4113,0,
IF(OR(
AND(OR($AK4124&gt;0,$AL4124&gt;0),$AJ4124&lt;&gt;0,AC4124="NS"),
AND(OR($AK4124&gt;0,$AL4124&gt;0),$AJ4124&lt;&gt;0,AC4124=0),
AND(OR($AK4124&gt;0,$AL4124&gt;0),$AJ4124&lt;&gt;0,AC4124&lt;=$AJ4124),
AND($AJ4124=0,AC4124=0)),0,IF(AC4124="NA",0,1)))</f>
        <v>0</v>
      </c>
      <c r="BD4124" s="1131"/>
      <c r="BE4124" s="90">
        <f t="shared" ref="BE4124:BE4147" si="6615">SUM(AM4124:BC4124)</f>
        <v>0</v>
      </c>
      <c r="BG4124" s="305">
        <f t="shared" ref="BG4124:BG4147" si="6616">IF(OR(AND(AL4124=0,AJ4124&lt;&gt;0,AK4124=0),AND(AJ4124=0,OR(AK4124&lt;&gt;0,AL4124&lt;&gt;0))),1,
IF(AJ4124&lt;=AL4124,0,
IF(AND(OR(AJ4124="NS",AJ4124&gt;0),AK4124&gt;0,AL4124=0),0,1)))</f>
        <v>0</v>
      </c>
      <c r="BI4124" s="90">
        <f t="shared" ref="BI4124:BI4147" si="6617">IF(OR(AC4124="",AC4124="NA"),0,1)</f>
        <v>0</v>
      </c>
    </row>
    <row r="4125" spans="1:61" ht="15" customHeight="1" x14ac:dyDescent="0.2">
      <c r="A4125" s="109"/>
      <c r="B4125" s="109"/>
      <c r="C4125" s="98" t="s">
        <v>30</v>
      </c>
      <c r="D4125" s="553" t="str">
        <f t="shared" si="6599"/>
        <v/>
      </c>
      <c r="E4125" s="553"/>
      <c r="F4125" s="553"/>
      <c r="G4125" s="553"/>
      <c r="H4125" s="553"/>
      <c r="I4125" s="553"/>
      <c r="J4125" s="553"/>
      <c r="K4125" s="703" t="str">
        <f t="shared" si="6600"/>
        <v/>
      </c>
      <c r="L4125" s="704"/>
      <c r="M4125" s="763"/>
      <c r="N4125" s="764"/>
      <c r="O4125" s="763"/>
      <c r="P4125" s="764"/>
      <c r="Q4125" s="763"/>
      <c r="R4125" s="764"/>
      <c r="S4125" s="763"/>
      <c r="T4125" s="764"/>
      <c r="U4125" s="763"/>
      <c r="V4125" s="764"/>
      <c r="W4125" s="763"/>
      <c r="X4125" s="764"/>
      <c r="Y4125" s="763"/>
      <c r="Z4125" s="764"/>
      <c r="AA4125" s="763"/>
      <c r="AB4125" s="764"/>
      <c r="AC4125" s="763"/>
      <c r="AD4125" s="764"/>
      <c r="AE4125" s="109"/>
      <c r="AG4125" s="90">
        <f t="shared" si="6601"/>
        <v>27</v>
      </c>
      <c r="AH4125" s="90">
        <f t="shared" si="6602"/>
        <v>0</v>
      </c>
      <c r="AJ4125" s="74">
        <f t="shared" si="6603"/>
        <v>0</v>
      </c>
      <c r="AK4125" s="74">
        <f t="shared" si="6604"/>
        <v>0</v>
      </c>
      <c r="AL4125" s="74">
        <f t="shared" si="6605"/>
        <v>0</v>
      </c>
      <c r="AM4125" s="1131">
        <f t="shared" si="6606"/>
        <v>0</v>
      </c>
      <c r="AN4125" s="1131"/>
      <c r="AO4125" s="1131">
        <f t="shared" si="6607"/>
        <v>0</v>
      </c>
      <c r="AP4125" s="1131"/>
      <c r="AQ4125" s="1131">
        <f t="shared" si="6608"/>
        <v>0</v>
      </c>
      <c r="AR4125" s="1131"/>
      <c r="AS4125" s="1131">
        <f t="shared" si="6609"/>
        <v>0</v>
      </c>
      <c r="AT4125" s="1131"/>
      <c r="AU4125" s="1131">
        <f t="shared" si="6610"/>
        <v>0</v>
      </c>
      <c r="AV4125" s="1131"/>
      <c r="AW4125" s="1131">
        <f t="shared" si="6611"/>
        <v>0</v>
      </c>
      <c r="AX4125" s="1131"/>
      <c r="AY4125" s="1131">
        <f t="shared" si="6612"/>
        <v>0</v>
      </c>
      <c r="AZ4125" s="1131"/>
      <c r="BA4125" s="1131">
        <f t="shared" si="6613"/>
        <v>0</v>
      </c>
      <c r="BB4125" s="1131"/>
      <c r="BC4125" s="1131">
        <f t="shared" si="6614"/>
        <v>0</v>
      </c>
      <c r="BD4125" s="1131"/>
      <c r="BE4125" s="90">
        <f t="shared" si="6615"/>
        <v>0</v>
      </c>
      <c r="BG4125" s="305">
        <f t="shared" si="6616"/>
        <v>0</v>
      </c>
      <c r="BI4125" s="90">
        <f t="shared" si="6617"/>
        <v>0</v>
      </c>
    </row>
    <row r="4126" spans="1:61" ht="15" customHeight="1" x14ac:dyDescent="0.2">
      <c r="A4126" s="109"/>
      <c r="B4126" s="109"/>
      <c r="C4126" s="98" t="s">
        <v>31</v>
      </c>
      <c r="D4126" s="553" t="str">
        <f t="shared" si="6599"/>
        <v/>
      </c>
      <c r="E4126" s="553"/>
      <c r="F4126" s="553"/>
      <c r="G4126" s="553"/>
      <c r="H4126" s="553"/>
      <c r="I4126" s="553"/>
      <c r="J4126" s="553"/>
      <c r="K4126" s="703" t="str">
        <f t="shared" si="6600"/>
        <v/>
      </c>
      <c r="L4126" s="704"/>
      <c r="M4126" s="763"/>
      <c r="N4126" s="764"/>
      <c r="O4126" s="763"/>
      <c r="P4126" s="764"/>
      <c r="Q4126" s="763"/>
      <c r="R4126" s="764"/>
      <c r="S4126" s="763"/>
      <c r="T4126" s="764"/>
      <c r="U4126" s="763"/>
      <c r="V4126" s="764"/>
      <c r="W4126" s="763"/>
      <c r="X4126" s="764"/>
      <c r="Y4126" s="763"/>
      <c r="Z4126" s="764"/>
      <c r="AA4126" s="763"/>
      <c r="AB4126" s="764"/>
      <c r="AC4126" s="763"/>
      <c r="AD4126" s="764"/>
      <c r="AE4126" s="109"/>
      <c r="AG4126" s="90">
        <f t="shared" si="6601"/>
        <v>27</v>
      </c>
      <c r="AH4126" s="90">
        <f t="shared" si="6602"/>
        <v>0</v>
      </c>
      <c r="AJ4126" s="74">
        <f t="shared" si="6603"/>
        <v>0</v>
      </c>
      <c r="AK4126" s="74">
        <f t="shared" si="6604"/>
        <v>0</v>
      </c>
      <c r="AL4126" s="74">
        <f t="shared" si="6605"/>
        <v>0</v>
      </c>
      <c r="AM4126" s="1131">
        <f t="shared" si="6606"/>
        <v>0</v>
      </c>
      <c r="AN4126" s="1131"/>
      <c r="AO4126" s="1131">
        <f t="shared" si="6607"/>
        <v>0</v>
      </c>
      <c r="AP4126" s="1131"/>
      <c r="AQ4126" s="1131">
        <f t="shared" si="6608"/>
        <v>0</v>
      </c>
      <c r="AR4126" s="1131"/>
      <c r="AS4126" s="1131">
        <f t="shared" si="6609"/>
        <v>0</v>
      </c>
      <c r="AT4126" s="1131"/>
      <c r="AU4126" s="1131">
        <f t="shared" si="6610"/>
        <v>0</v>
      </c>
      <c r="AV4126" s="1131"/>
      <c r="AW4126" s="1131">
        <f t="shared" si="6611"/>
        <v>0</v>
      </c>
      <c r="AX4126" s="1131"/>
      <c r="AY4126" s="1131">
        <f t="shared" si="6612"/>
        <v>0</v>
      </c>
      <c r="AZ4126" s="1131"/>
      <c r="BA4126" s="1131">
        <f t="shared" si="6613"/>
        <v>0</v>
      </c>
      <c r="BB4126" s="1131"/>
      <c r="BC4126" s="1131">
        <f t="shared" si="6614"/>
        <v>0</v>
      </c>
      <c r="BD4126" s="1131"/>
      <c r="BE4126" s="90">
        <f t="shared" si="6615"/>
        <v>0</v>
      </c>
      <c r="BG4126" s="305">
        <f t="shared" si="6616"/>
        <v>0</v>
      </c>
      <c r="BI4126" s="90">
        <f t="shared" si="6617"/>
        <v>0</v>
      </c>
    </row>
    <row r="4127" spans="1:61" ht="15" customHeight="1" x14ac:dyDescent="0.2">
      <c r="A4127" s="109"/>
      <c r="B4127" s="109"/>
      <c r="C4127" s="98" t="s">
        <v>32</v>
      </c>
      <c r="D4127" s="553" t="str">
        <f t="shared" si="6599"/>
        <v/>
      </c>
      <c r="E4127" s="553"/>
      <c r="F4127" s="553"/>
      <c r="G4127" s="553"/>
      <c r="H4127" s="553"/>
      <c r="I4127" s="553"/>
      <c r="J4127" s="553"/>
      <c r="K4127" s="703" t="str">
        <f t="shared" si="6600"/>
        <v/>
      </c>
      <c r="L4127" s="704"/>
      <c r="M4127" s="763"/>
      <c r="N4127" s="764"/>
      <c r="O4127" s="763"/>
      <c r="P4127" s="764"/>
      <c r="Q4127" s="763"/>
      <c r="R4127" s="764"/>
      <c r="S4127" s="763"/>
      <c r="T4127" s="764"/>
      <c r="U4127" s="763"/>
      <c r="V4127" s="764"/>
      <c r="W4127" s="763"/>
      <c r="X4127" s="764"/>
      <c r="Y4127" s="763"/>
      <c r="Z4127" s="764"/>
      <c r="AA4127" s="763"/>
      <c r="AB4127" s="764"/>
      <c r="AC4127" s="763"/>
      <c r="AD4127" s="764"/>
      <c r="AE4127" s="109"/>
      <c r="AG4127" s="90">
        <f t="shared" si="6601"/>
        <v>27</v>
      </c>
      <c r="AH4127" s="90">
        <f t="shared" si="6602"/>
        <v>0</v>
      </c>
      <c r="AJ4127" s="74">
        <f t="shared" si="6603"/>
        <v>0</v>
      </c>
      <c r="AK4127" s="74">
        <f t="shared" si="6604"/>
        <v>0</v>
      </c>
      <c r="AL4127" s="74">
        <f t="shared" si="6605"/>
        <v>0</v>
      </c>
      <c r="AM4127" s="1131">
        <f t="shared" si="6606"/>
        <v>0</v>
      </c>
      <c r="AN4127" s="1131"/>
      <c r="AO4127" s="1131">
        <f t="shared" si="6607"/>
        <v>0</v>
      </c>
      <c r="AP4127" s="1131"/>
      <c r="AQ4127" s="1131">
        <f t="shared" si="6608"/>
        <v>0</v>
      </c>
      <c r="AR4127" s="1131"/>
      <c r="AS4127" s="1131">
        <f t="shared" si="6609"/>
        <v>0</v>
      </c>
      <c r="AT4127" s="1131"/>
      <c r="AU4127" s="1131">
        <f t="shared" si="6610"/>
        <v>0</v>
      </c>
      <c r="AV4127" s="1131"/>
      <c r="AW4127" s="1131">
        <f t="shared" si="6611"/>
        <v>0</v>
      </c>
      <c r="AX4127" s="1131"/>
      <c r="AY4127" s="1131">
        <f t="shared" si="6612"/>
        <v>0</v>
      </c>
      <c r="AZ4127" s="1131"/>
      <c r="BA4127" s="1131">
        <f t="shared" si="6613"/>
        <v>0</v>
      </c>
      <c r="BB4127" s="1131"/>
      <c r="BC4127" s="1131">
        <f t="shared" si="6614"/>
        <v>0</v>
      </c>
      <c r="BD4127" s="1131"/>
      <c r="BE4127" s="90">
        <f t="shared" si="6615"/>
        <v>0</v>
      </c>
      <c r="BG4127" s="305">
        <f t="shared" si="6616"/>
        <v>0</v>
      </c>
      <c r="BI4127" s="90">
        <f t="shared" si="6617"/>
        <v>0</v>
      </c>
    </row>
    <row r="4128" spans="1:61" ht="15" customHeight="1" x14ac:dyDescent="0.2">
      <c r="A4128" s="109"/>
      <c r="B4128" s="109"/>
      <c r="C4128" s="98" t="s">
        <v>33</v>
      </c>
      <c r="D4128" s="553" t="str">
        <f t="shared" si="6599"/>
        <v/>
      </c>
      <c r="E4128" s="553"/>
      <c r="F4128" s="553"/>
      <c r="G4128" s="553"/>
      <c r="H4128" s="553"/>
      <c r="I4128" s="553"/>
      <c r="J4128" s="553"/>
      <c r="K4128" s="703" t="str">
        <f t="shared" si="6600"/>
        <v/>
      </c>
      <c r="L4128" s="704"/>
      <c r="M4128" s="763"/>
      <c r="N4128" s="764"/>
      <c r="O4128" s="763"/>
      <c r="P4128" s="764"/>
      <c r="Q4128" s="763"/>
      <c r="R4128" s="764"/>
      <c r="S4128" s="763"/>
      <c r="T4128" s="764"/>
      <c r="U4128" s="763"/>
      <c r="V4128" s="764"/>
      <c r="W4128" s="763"/>
      <c r="X4128" s="764"/>
      <c r="Y4128" s="763"/>
      <c r="Z4128" s="764"/>
      <c r="AA4128" s="763"/>
      <c r="AB4128" s="764"/>
      <c r="AC4128" s="763"/>
      <c r="AD4128" s="764"/>
      <c r="AE4128" s="109"/>
      <c r="AG4128" s="90">
        <f t="shared" si="6601"/>
        <v>27</v>
      </c>
      <c r="AH4128" s="90">
        <f t="shared" si="6602"/>
        <v>0</v>
      </c>
      <c r="AJ4128" s="74">
        <f t="shared" si="6603"/>
        <v>0</v>
      </c>
      <c r="AK4128" s="74">
        <f t="shared" si="6604"/>
        <v>0</v>
      </c>
      <c r="AL4128" s="74">
        <f t="shared" si="6605"/>
        <v>0</v>
      </c>
      <c r="AM4128" s="1131">
        <f t="shared" si="6606"/>
        <v>0</v>
      </c>
      <c r="AN4128" s="1131"/>
      <c r="AO4128" s="1131">
        <f t="shared" si="6607"/>
        <v>0</v>
      </c>
      <c r="AP4128" s="1131"/>
      <c r="AQ4128" s="1131">
        <f t="shared" si="6608"/>
        <v>0</v>
      </c>
      <c r="AR4128" s="1131"/>
      <c r="AS4128" s="1131">
        <f t="shared" si="6609"/>
        <v>0</v>
      </c>
      <c r="AT4128" s="1131"/>
      <c r="AU4128" s="1131">
        <f t="shared" si="6610"/>
        <v>0</v>
      </c>
      <c r="AV4128" s="1131"/>
      <c r="AW4128" s="1131">
        <f t="shared" si="6611"/>
        <v>0</v>
      </c>
      <c r="AX4128" s="1131"/>
      <c r="AY4128" s="1131">
        <f t="shared" si="6612"/>
        <v>0</v>
      </c>
      <c r="AZ4128" s="1131"/>
      <c r="BA4128" s="1131">
        <f t="shared" si="6613"/>
        <v>0</v>
      </c>
      <c r="BB4128" s="1131"/>
      <c r="BC4128" s="1131">
        <f t="shared" si="6614"/>
        <v>0</v>
      </c>
      <c r="BD4128" s="1131"/>
      <c r="BE4128" s="90">
        <f t="shared" si="6615"/>
        <v>0</v>
      </c>
      <c r="BG4128" s="305">
        <f t="shared" si="6616"/>
        <v>0</v>
      </c>
      <c r="BI4128" s="90">
        <f t="shared" si="6617"/>
        <v>0</v>
      </c>
    </row>
    <row r="4129" spans="1:61" ht="15" customHeight="1" x14ac:dyDescent="0.2">
      <c r="A4129" s="109"/>
      <c r="B4129" s="109"/>
      <c r="C4129" s="98" t="s">
        <v>34</v>
      </c>
      <c r="D4129" s="553" t="str">
        <f t="shared" si="6599"/>
        <v/>
      </c>
      <c r="E4129" s="553"/>
      <c r="F4129" s="553"/>
      <c r="G4129" s="553"/>
      <c r="H4129" s="553"/>
      <c r="I4129" s="553"/>
      <c r="J4129" s="553"/>
      <c r="K4129" s="703" t="str">
        <f t="shared" si="6600"/>
        <v/>
      </c>
      <c r="L4129" s="704"/>
      <c r="M4129" s="763"/>
      <c r="N4129" s="764"/>
      <c r="O4129" s="763"/>
      <c r="P4129" s="764"/>
      <c r="Q4129" s="763"/>
      <c r="R4129" s="764"/>
      <c r="S4129" s="763"/>
      <c r="T4129" s="764"/>
      <c r="U4129" s="763"/>
      <c r="V4129" s="764"/>
      <c r="W4129" s="763"/>
      <c r="X4129" s="764"/>
      <c r="Y4129" s="763"/>
      <c r="Z4129" s="764"/>
      <c r="AA4129" s="763"/>
      <c r="AB4129" s="764"/>
      <c r="AC4129" s="763"/>
      <c r="AD4129" s="764"/>
      <c r="AE4129" s="109"/>
      <c r="AG4129" s="90">
        <f t="shared" si="6601"/>
        <v>27</v>
      </c>
      <c r="AH4129" s="90">
        <f t="shared" si="6602"/>
        <v>0</v>
      </c>
      <c r="AJ4129" s="74">
        <f t="shared" si="6603"/>
        <v>0</v>
      </c>
      <c r="AK4129" s="74">
        <f t="shared" si="6604"/>
        <v>0</v>
      </c>
      <c r="AL4129" s="74">
        <f t="shared" si="6605"/>
        <v>0</v>
      </c>
      <c r="AM4129" s="1131">
        <f t="shared" si="6606"/>
        <v>0</v>
      </c>
      <c r="AN4129" s="1131"/>
      <c r="AO4129" s="1131">
        <f t="shared" si="6607"/>
        <v>0</v>
      </c>
      <c r="AP4129" s="1131"/>
      <c r="AQ4129" s="1131">
        <f t="shared" si="6608"/>
        <v>0</v>
      </c>
      <c r="AR4129" s="1131"/>
      <c r="AS4129" s="1131">
        <f t="shared" si="6609"/>
        <v>0</v>
      </c>
      <c r="AT4129" s="1131"/>
      <c r="AU4129" s="1131">
        <f t="shared" si="6610"/>
        <v>0</v>
      </c>
      <c r="AV4129" s="1131"/>
      <c r="AW4129" s="1131">
        <f t="shared" si="6611"/>
        <v>0</v>
      </c>
      <c r="AX4129" s="1131"/>
      <c r="AY4129" s="1131">
        <f t="shared" si="6612"/>
        <v>0</v>
      </c>
      <c r="AZ4129" s="1131"/>
      <c r="BA4129" s="1131">
        <f t="shared" si="6613"/>
        <v>0</v>
      </c>
      <c r="BB4129" s="1131"/>
      <c r="BC4129" s="1131">
        <f t="shared" si="6614"/>
        <v>0</v>
      </c>
      <c r="BD4129" s="1131"/>
      <c r="BE4129" s="90">
        <f t="shared" si="6615"/>
        <v>0</v>
      </c>
      <c r="BG4129" s="305">
        <f t="shared" si="6616"/>
        <v>0</v>
      </c>
      <c r="BI4129" s="90">
        <f t="shared" si="6617"/>
        <v>0</v>
      </c>
    </row>
    <row r="4130" spans="1:61" ht="15" customHeight="1" x14ac:dyDescent="0.2">
      <c r="A4130" s="109"/>
      <c r="B4130" s="109"/>
      <c r="C4130" s="98" t="s">
        <v>35</v>
      </c>
      <c r="D4130" s="553" t="str">
        <f t="shared" si="6599"/>
        <v/>
      </c>
      <c r="E4130" s="553"/>
      <c r="F4130" s="553"/>
      <c r="G4130" s="553"/>
      <c r="H4130" s="553"/>
      <c r="I4130" s="553"/>
      <c r="J4130" s="553"/>
      <c r="K4130" s="703" t="str">
        <f t="shared" si="6600"/>
        <v/>
      </c>
      <c r="L4130" s="704"/>
      <c r="M4130" s="763"/>
      <c r="N4130" s="764"/>
      <c r="O4130" s="763"/>
      <c r="P4130" s="764"/>
      <c r="Q4130" s="763"/>
      <c r="R4130" s="764"/>
      <c r="S4130" s="763"/>
      <c r="T4130" s="764"/>
      <c r="U4130" s="763"/>
      <c r="V4130" s="764"/>
      <c r="W4130" s="763"/>
      <c r="X4130" s="764"/>
      <c r="Y4130" s="763"/>
      <c r="Z4130" s="764"/>
      <c r="AA4130" s="763"/>
      <c r="AB4130" s="764"/>
      <c r="AC4130" s="763"/>
      <c r="AD4130" s="764"/>
      <c r="AE4130" s="109"/>
      <c r="AG4130" s="90">
        <f t="shared" si="6601"/>
        <v>27</v>
      </c>
      <c r="AH4130" s="90">
        <f t="shared" si="6602"/>
        <v>0</v>
      </c>
      <c r="AJ4130" s="74">
        <f t="shared" si="6603"/>
        <v>0</v>
      </c>
      <c r="AK4130" s="74">
        <f t="shared" si="6604"/>
        <v>0</v>
      </c>
      <c r="AL4130" s="74">
        <f t="shared" si="6605"/>
        <v>0</v>
      </c>
      <c r="AM4130" s="1131">
        <f t="shared" si="6606"/>
        <v>0</v>
      </c>
      <c r="AN4130" s="1131"/>
      <c r="AO4130" s="1131">
        <f t="shared" si="6607"/>
        <v>0</v>
      </c>
      <c r="AP4130" s="1131"/>
      <c r="AQ4130" s="1131">
        <f t="shared" si="6608"/>
        <v>0</v>
      </c>
      <c r="AR4130" s="1131"/>
      <c r="AS4130" s="1131">
        <f t="shared" si="6609"/>
        <v>0</v>
      </c>
      <c r="AT4130" s="1131"/>
      <c r="AU4130" s="1131">
        <f t="shared" si="6610"/>
        <v>0</v>
      </c>
      <c r="AV4130" s="1131"/>
      <c r="AW4130" s="1131">
        <f t="shared" si="6611"/>
        <v>0</v>
      </c>
      <c r="AX4130" s="1131"/>
      <c r="AY4130" s="1131">
        <f t="shared" si="6612"/>
        <v>0</v>
      </c>
      <c r="AZ4130" s="1131"/>
      <c r="BA4130" s="1131">
        <f t="shared" si="6613"/>
        <v>0</v>
      </c>
      <c r="BB4130" s="1131"/>
      <c r="BC4130" s="1131">
        <f t="shared" si="6614"/>
        <v>0</v>
      </c>
      <c r="BD4130" s="1131"/>
      <c r="BE4130" s="90">
        <f t="shared" si="6615"/>
        <v>0</v>
      </c>
      <c r="BG4130" s="305">
        <f t="shared" si="6616"/>
        <v>0</v>
      </c>
      <c r="BI4130" s="90">
        <f t="shared" si="6617"/>
        <v>0</v>
      </c>
    </row>
    <row r="4131" spans="1:61" ht="15" customHeight="1" x14ac:dyDescent="0.2">
      <c r="A4131" s="109"/>
      <c r="B4131" s="109"/>
      <c r="C4131" s="98" t="s">
        <v>36</v>
      </c>
      <c r="D4131" s="553" t="str">
        <f t="shared" si="6599"/>
        <v/>
      </c>
      <c r="E4131" s="553"/>
      <c r="F4131" s="553"/>
      <c r="G4131" s="553"/>
      <c r="H4131" s="553"/>
      <c r="I4131" s="553"/>
      <c r="J4131" s="553"/>
      <c r="K4131" s="703" t="str">
        <f t="shared" si="6600"/>
        <v/>
      </c>
      <c r="L4131" s="704"/>
      <c r="M4131" s="763"/>
      <c r="N4131" s="764"/>
      <c r="O4131" s="763"/>
      <c r="P4131" s="764"/>
      <c r="Q4131" s="763"/>
      <c r="R4131" s="764"/>
      <c r="S4131" s="763"/>
      <c r="T4131" s="764"/>
      <c r="U4131" s="763"/>
      <c r="V4131" s="764"/>
      <c r="W4131" s="763"/>
      <c r="X4131" s="764"/>
      <c r="Y4131" s="763"/>
      <c r="Z4131" s="764"/>
      <c r="AA4131" s="763"/>
      <c r="AB4131" s="764"/>
      <c r="AC4131" s="763"/>
      <c r="AD4131" s="764"/>
      <c r="AE4131" s="109"/>
      <c r="AG4131" s="90">
        <f t="shared" si="6601"/>
        <v>27</v>
      </c>
      <c r="AH4131" s="90">
        <f t="shared" si="6602"/>
        <v>0</v>
      </c>
      <c r="AJ4131" s="74">
        <f t="shared" si="6603"/>
        <v>0</v>
      </c>
      <c r="AK4131" s="74">
        <f t="shared" si="6604"/>
        <v>0</v>
      </c>
      <c r="AL4131" s="74">
        <f t="shared" si="6605"/>
        <v>0</v>
      </c>
      <c r="AM4131" s="1131">
        <f t="shared" si="6606"/>
        <v>0</v>
      </c>
      <c r="AN4131" s="1131"/>
      <c r="AO4131" s="1131">
        <f t="shared" si="6607"/>
        <v>0</v>
      </c>
      <c r="AP4131" s="1131"/>
      <c r="AQ4131" s="1131">
        <f t="shared" si="6608"/>
        <v>0</v>
      </c>
      <c r="AR4131" s="1131"/>
      <c r="AS4131" s="1131">
        <f t="shared" si="6609"/>
        <v>0</v>
      </c>
      <c r="AT4131" s="1131"/>
      <c r="AU4131" s="1131">
        <f t="shared" si="6610"/>
        <v>0</v>
      </c>
      <c r="AV4131" s="1131"/>
      <c r="AW4131" s="1131">
        <f t="shared" si="6611"/>
        <v>0</v>
      </c>
      <c r="AX4131" s="1131"/>
      <c r="AY4131" s="1131">
        <f t="shared" si="6612"/>
        <v>0</v>
      </c>
      <c r="AZ4131" s="1131"/>
      <c r="BA4131" s="1131">
        <f t="shared" si="6613"/>
        <v>0</v>
      </c>
      <c r="BB4131" s="1131"/>
      <c r="BC4131" s="1131">
        <f t="shared" si="6614"/>
        <v>0</v>
      </c>
      <c r="BD4131" s="1131"/>
      <c r="BE4131" s="90">
        <f t="shared" si="6615"/>
        <v>0</v>
      </c>
      <c r="BG4131" s="305">
        <f t="shared" si="6616"/>
        <v>0</v>
      </c>
      <c r="BI4131" s="90">
        <f t="shared" si="6617"/>
        <v>0</v>
      </c>
    </row>
    <row r="4132" spans="1:61" ht="15" customHeight="1" x14ac:dyDescent="0.2">
      <c r="A4132" s="109"/>
      <c r="B4132" s="109"/>
      <c r="C4132" s="98" t="s">
        <v>37</v>
      </c>
      <c r="D4132" s="553" t="str">
        <f t="shared" si="6599"/>
        <v/>
      </c>
      <c r="E4132" s="553"/>
      <c r="F4132" s="553"/>
      <c r="G4132" s="553"/>
      <c r="H4132" s="553"/>
      <c r="I4132" s="553"/>
      <c r="J4132" s="553"/>
      <c r="K4132" s="703" t="str">
        <f t="shared" si="6600"/>
        <v/>
      </c>
      <c r="L4132" s="704"/>
      <c r="M4132" s="763"/>
      <c r="N4132" s="764"/>
      <c r="O4132" s="763"/>
      <c r="P4132" s="764"/>
      <c r="Q4132" s="763"/>
      <c r="R4132" s="764"/>
      <c r="S4132" s="763"/>
      <c r="T4132" s="764"/>
      <c r="U4132" s="763"/>
      <c r="V4132" s="764"/>
      <c r="W4132" s="763"/>
      <c r="X4132" s="764"/>
      <c r="Y4132" s="763"/>
      <c r="Z4132" s="764"/>
      <c r="AA4132" s="763"/>
      <c r="AB4132" s="764"/>
      <c r="AC4132" s="763"/>
      <c r="AD4132" s="764"/>
      <c r="AE4132" s="109"/>
      <c r="AG4132" s="90">
        <f t="shared" si="6601"/>
        <v>27</v>
      </c>
      <c r="AH4132" s="90">
        <f t="shared" si="6602"/>
        <v>0</v>
      </c>
      <c r="AJ4132" s="74">
        <f t="shared" si="6603"/>
        <v>0</v>
      </c>
      <c r="AK4132" s="74">
        <f t="shared" si="6604"/>
        <v>0</v>
      </c>
      <c r="AL4132" s="74">
        <f t="shared" si="6605"/>
        <v>0</v>
      </c>
      <c r="AM4132" s="1131">
        <f t="shared" si="6606"/>
        <v>0</v>
      </c>
      <c r="AN4132" s="1131"/>
      <c r="AO4132" s="1131">
        <f t="shared" si="6607"/>
        <v>0</v>
      </c>
      <c r="AP4132" s="1131"/>
      <c r="AQ4132" s="1131">
        <f t="shared" si="6608"/>
        <v>0</v>
      </c>
      <c r="AR4132" s="1131"/>
      <c r="AS4132" s="1131">
        <f t="shared" si="6609"/>
        <v>0</v>
      </c>
      <c r="AT4132" s="1131"/>
      <c r="AU4132" s="1131">
        <f t="shared" si="6610"/>
        <v>0</v>
      </c>
      <c r="AV4132" s="1131"/>
      <c r="AW4132" s="1131">
        <f t="shared" si="6611"/>
        <v>0</v>
      </c>
      <c r="AX4132" s="1131"/>
      <c r="AY4132" s="1131">
        <f t="shared" si="6612"/>
        <v>0</v>
      </c>
      <c r="AZ4132" s="1131"/>
      <c r="BA4132" s="1131">
        <f t="shared" si="6613"/>
        <v>0</v>
      </c>
      <c r="BB4132" s="1131"/>
      <c r="BC4132" s="1131">
        <f t="shared" si="6614"/>
        <v>0</v>
      </c>
      <c r="BD4132" s="1131"/>
      <c r="BE4132" s="90">
        <f t="shared" si="6615"/>
        <v>0</v>
      </c>
      <c r="BG4132" s="305">
        <f t="shared" si="6616"/>
        <v>0</v>
      </c>
      <c r="BI4132" s="90">
        <f t="shared" si="6617"/>
        <v>0</v>
      </c>
    </row>
    <row r="4133" spans="1:61" ht="15" customHeight="1" x14ac:dyDescent="0.2">
      <c r="A4133" s="109"/>
      <c r="B4133" s="109"/>
      <c r="C4133" s="98" t="s">
        <v>40</v>
      </c>
      <c r="D4133" s="553" t="str">
        <f t="shared" si="6599"/>
        <v/>
      </c>
      <c r="E4133" s="553"/>
      <c r="F4133" s="553"/>
      <c r="G4133" s="553"/>
      <c r="H4133" s="553"/>
      <c r="I4133" s="553"/>
      <c r="J4133" s="553"/>
      <c r="K4133" s="703" t="str">
        <f t="shared" si="6600"/>
        <v/>
      </c>
      <c r="L4133" s="704"/>
      <c r="M4133" s="763"/>
      <c r="N4133" s="764"/>
      <c r="O4133" s="763"/>
      <c r="P4133" s="764"/>
      <c r="Q4133" s="763"/>
      <c r="R4133" s="764"/>
      <c r="S4133" s="763"/>
      <c r="T4133" s="764"/>
      <c r="U4133" s="763"/>
      <c r="V4133" s="764"/>
      <c r="W4133" s="763"/>
      <c r="X4133" s="764"/>
      <c r="Y4133" s="763"/>
      <c r="Z4133" s="764"/>
      <c r="AA4133" s="763"/>
      <c r="AB4133" s="764"/>
      <c r="AC4133" s="763"/>
      <c r="AD4133" s="764"/>
      <c r="AE4133" s="109"/>
      <c r="AG4133" s="90">
        <f t="shared" si="6601"/>
        <v>27</v>
      </c>
      <c r="AH4133" s="90">
        <f t="shared" si="6602"/>
        <v>0</v>
      </c>
      <c r="AJ4133" s="74">
        <f t="shared" si="6603"/>
        <v>0</v>
      </c>
      <c r="AK4133" s="74">
        <f t="shared" si="6604"/>
        <v>0</v>
      </c>
      <c r="AL4133" s="74">
        <f t="shared" si="6605"/>
        <v>0</v>
      </c>
      <c r="AM4133" s="1131">
        <f t="shared" si="6606"/>
        <v>0</v>
      </c>
      <c r="AN4133" s="1131"/>
      <c r="AO4133" s="1131">
        <f t="shared" si="6607"/>
        <v>0</v>
      </c>
      <c r="AP4133" s="1131"/>
      <c r="AQ4133" s="1131">
        <f t="shared" si="6608"/>
        <v>0</v>
      </c>
      <c r="AR4133" s="1131"/>
      <c r="AS4133" s="1131">
        <f t="shared" si="6609"/>
        <v>0</v>
      </c>
      <c r="AT4133" s="1131"/>
      <c r="AU4133" s="1131">
        <f t="shared" si="6610"/>
        <v>0</v>
      </c>
      <c r="AV4133" s="1131"/>
      <c r="AW4133" s="1131">
        <f t="shared" si="6611"/>
        <v>0</v>
      </c>
      <c r="AX4133" s="1131"/>
      <c r="AY4133" s="1131">
        <f t="shared" si="6612"/>
        <v>0</v>
      </c>
      <c r="AZ4133" s="1131"/>
      <c r="BA4133" s="1131">
        <f t="shared" si="6613"/>
        <v>0</v>
      </c>
      <c r="BB4133" s="1131"/>
      <c r="BC4133" s="1131">
        <f t="shared" si="6614"/>
        <v>0</v>
      </c>
      <c r="BD4133" s="1131"/>
      <c r="BE4133" s="90">
        <f t="shared" si="6615"/>
        <v>0</v>
      </c>
      <c r="BG4133" s="305">
        <f t="shared" si="6616"/>
        <v>0</v>
      </c>
      <c r="BI4133" s="90">
        <f t="shared" si="6617"/>
        <v>0</v>
      </c>
    </row>
    <row r="4134" spans="1:61" ht="15" customHeight="1" x14ac:dyDescent="0.2">
      <c r="A4134" s="109"/>
      <c r="B4134" s="109"/>
      <c r="C4134" s="98" t="s">
        <v>38</v>
      </c>
      <c r="D4134" s="553" t="str">
        <f t="shared" si="6599"/>
        <v/>
      </c>
      <c r="E4134" s="553"/>
      <c r="F4134" s="553"/>
      <c r="G4134" s="553"/>
      <c r="H4134" s="553"/>
      <c r="I4134" s="553"/>
      <c r="J4134" s="553"/>
      <c r="K4134" s="703" t="str">
        <f t="shared" si="6600"/>
        <v/>
      </c>
      <c r="L4134" s="704"/>
      <c r="M4134" s="763"/>
      <c r="N4134" s="764"/>
      <c r="O4134" s="763"/>
      <c r="P4134" s="764"/>
      <c r="Q4134" s="763"/>
      <c r="R4134" s="764"/>
      <c r="S4134" s="763"/>
      <c r="T4134" s="764"/>
      <c r="U4134" s="763"/>
      <c r="V4134" s="764"/>
      <c r="W4134" s="763"/>
      <c r="X4134" s="764"/>
      <c r="Y4134" s="763"/>
      <c r="Z4134" s="764"/>
      <c r="AA4134" s="763"/>
      <c r="AB4134" s="764"/>
      <c r="AC4134" s="763"/>
      <c r="AD4134" s="764"/>
      <c r="AE4134" s="109"/>
      <c r="AG4134" s="90">
        <f t="shared" si="6601"/>
        <v>27</v>
      </c>
      <c r="AH4134" s="90">
        <f t="shared" si="6602"/>
        <v>0</v>
      </c>
      <c r="AJ4134" s="74">
        <f t="shared" si="6603"/>
        <v>0</v>
      </c>
      <c r="AK4134" s="74">
        <f t="shared" si="6604"/>
        <v>0</v>
      </c>
      <c r="AL4134" s="74">
        <f t="shared" si="6605"/>
        <v>0</v>
      </c>
      <c r="AM4134" s="1131">
        <f t="shared" si="6606"/>
        <v>0</v>
      </c>
      <c r="AN4134" s="1131"/>
      <c r="AO4134" s="1131">
        <f t="shared" si="6607"/>
        <v>0</v>
      </c>
      <c r="AP4134" s="1131"/>
      <c r="AQ4134" s="1131">
        <f t="shared" si="6608"/>
        <v>0</v>
      </c>
      <c r="AR4134" s="1131"/>
      <c r="AS4134" s="1131">
        <f t="shared" si="6609"/>
        <v>0</v>
      </c>
      <c r="AT4134" s="1131"/>
      <c r="AU4134" s="1131">
        <f t="shared" si="6610"/>
        <v>0</v>
      </c>
      <c r="AV4134" s="1131"/>
      <c r="AW4134" s="1131">
        <f t="shared" si="6611"/>
        <v>0</v>
      </c>
      <c r="AX4134" s="1131"/>
      <c r="AY4134" s="1131">
        <f t="shared" si="6612"/>
        <v>0</v>
      </c>
      <c r="AZ4134" s="1131"/>
      <c r="BA4134" s="1131">
        <f t="shared" si="6613"/>
        <v>0</v>
      </c>
      <c r="BB4134" s="1131"/>
      <c r="BC4134" s="1131">
        <f t="shared" si="6614"/>
        <v>0</v>
      </c>
      <c r="BD4134" s="1131"/>
      <c r="BE4134" s="90">
        <f t="shared" si="6615"/>
        <v>0</v>
      </c>
      <c r="BG4134" s="305">
        <f t="shared" si="6616"/>
        <v>0</v>
      </c>
      <c r="BI4134" s="90">
        <f t="shared" si="6617"/>
        <v>0</v>
      </c>
    </row>
    <row r="4135" spans="1:61" ht="15" customHeight="1" x14ac:dyDescent="0.2">
      <c r="A4135" s="109"/>
      <c r="B4135" s="109"/>
      <c r="C4135" s="98" t="s">
        <v>39</v>
      </c>
      <c r="D4135" s="553" t="str">
        <f t="shared" si="6599"/>
        <v/>
      </c>
      <c r="E4135" s="553"/>
      <c r="F4135" s="553"/>
      <c r="G4135" s="553"/>
      <c r="H4135" s="553"/>
      <c r="I4135" s="553"/>
      <c r="J4135" s="553"/>
      <c r="K4135" s="703" t="str">
        <f t="shared" si="6600"/>
        <v/>
      </c>
      <c r="L4135" s="704"/>
      <c r="M4135" s="763"/>
      <c r="N4135" s="764"/>
      <c r="O4135" s="763"/>
      <c r="P4135" s="764"/>
      <c r="Q4135" s="763"/>
      <c r="R4135" s="764"/>
      <c r="S4135" s="763"/>
      <c r="T4135" s="764"/>
      <c r="U4135" s="763"/>
      <c r="V4135" s="764"/>
      <c r="W4135" s="763"/>
      <c r="X4135" s="764"/>
      <c r="Y4135" s="763"/>
      <c r="Z4135" s="764"/>
      <c r="AA4135" s="763"/>
      <c r="AB4135" s="764"/>
      <c r="AC4135" s="763"/>
      <c r="AD4135" s="764"/>
      <c r="AE4135" s="109"/>
      <c r="AG4135" s="90">
        <f t="shared" si="6601"/>
        <v>27</v>
      </c>
      <c r="AH4135" s="90">
        <f t="shared" si="6602"/>
        <v>0</v>
      </c>
      <c r="AJ4135" s="74">
        <f t="shared" si="6603"/>
        <v>0</v>
      </c>
      <c r="AK4135" s="74">
        <f t="shared" si="6604"/>
        <v>0</v>
      </c>
      <c r="AL4135" s="74">
        <f t="shared" si="6605"/>
        <v>0</v>
      </c>
      <c r="AM4135" s="1131">
        <f t="shared" si="6606"/>
        <v>0</v>
      </c>
      <c r="AN4135" s="1131"/>
      <c r="AO4135" s="1131">
        <f t="shared" si="6607"/>
        <v>0</v>
      </c>
      <c r="AP4135" s="1131"/>
      <c r="AQ4135" s="1131">
        <f t="shared" si="6608"/>
        <v>0</v>
      </c>
      <c r="AR4135" s="1131"/>
      <c r="AS4135" s="1131">
        <f t="shared" si="6609"/>
        <v>0</v>
      </c>
      <c r="AT4135" s="1131"/>
      <c r="AU4135" s="1131">
        <f t="shared" si="6610"/>
        <v>0</v>
      </c>
      <c r="AV4135" s="1131"/>
      <c r="AW4135" s="1131">
        <f t="shared" si="6611"/>
        <v>0</v>
      </c>
      <c r="AX4135" s="1131"/>
      <c r="AY4135" s="1131">
        <f t="shared" si="6612"/>
        <v>0</v>
      </c>
      <c r="AZ4135" s="1131"/>
      <c r="BA4135" s="1131">
        <f t="shared" si="6613"/>
        <v>0</v>
      </c>
      <c r="BB4135" s="1131"/>
      <c r="BC4135" s="1131">
        <f t="shared" si="6614"/>
        <v>0</v>
      </c>
      <c r="BD4135" s="1131"/>
      <c r="BE4135" s="90">
        <f t="shared" si="6615"/>
        <v>0</v>
      </c>
      <c r="BG4135" s="305">
        <f t="shared" si="6616"/>
        <v>0</v>
      </c>
      <c r="BI4135" s="90">
        <f t="shared" si="6617"/>
        <v>0</v>
      </c>
    </row>
    <row r="4136" spans="1:61" ht="15" customHeight="1" x14ac:dyDescent="0.2">
      <c r="A4136" s="109"/>
      <c r="B4136" s="109"/>
      <c r="C4136" s="98" t="s">
        <v>41</v>
      </c>
      <c r="D4136" s="553" t="str">
        <f t="shared" si="6599"/>
        <v/>
      </c>
      <c r="E4136" s="553"/>
      <c r="F4136" s="553"/>
      <c r="G4136" s="553"/>
      <c r="H4136" s="553"/>
      <c r="I4136" s="553"/>
      <c r="J4136" s="553"/>
      <c r="K4136" s="703" t="str">
        <f t="shared" si="6600"/>
        <v/>
      </c>
      <c r="L4136" s="704"/>
      <c r="M4136" s="763"/>
      <c r="N4136" s="764"/>
      <c r="O4136" s="763"/>
      <c r="P4136" s="764"/>
      <c r="Q4136" s="763"/>
      <c r="R4136" s="764"/>
      <c r="S4136" s="763"/>
      <c r="T4136" s="764"/>
      <c r="U4136" s="763"/>
      <c r="V4136" s="764"/>
      <c r="W4136" s="763"/>
      <c r="X4136" s="764"/>
      <c r="Y4136" s="763"/>
      <c r="Z4136" s="764"/>
      <c r="AA4136" s="763"/>
      <c r="AB4136" s="764"/>
      <c r="AC4136" s="763"/>
      <c r="AD4136" s="764"/>
      <c r="AE4136" s="109"/>
      <c r="AG4136" s="90">
        <f t="shared" si="6601"/>
        <v>27</v>
      </c>
      <c r="AH4136" s="90">
        <f t="shared" si="6602"/>
        <v>0</v>
      </c>
      <c r="AJ4136" s="74">
        <f t="shared" si="6603"/>
        <v>0</v>
      </c>
      <c r="AK4136" s="74">
        <f t="shared" si="6604"/>
        <v>0</v>
      </c>
      <c r="AL4136" s="74">
        <f t="shared" si="6605"/>
        <v>0</v>
      </c>
      <c r="AM4136" s="1131">
        <f t="shared" si="6606"/>
        <v>0</v>
      </c>
      <c r="AN4136" s="1131"/>
      <c r="AO4136" s="1131">
        <f t="shared" si="6607"/>
        <v>0</v>
      </c>
      <c r="AP4136" s="1131"/>
      <c r="AQ4136" s="1131">
        <f t="shared" si="6608"/>
        <v>0</v>
      </c>
      <c r="AR4136" s="1131"/>
      <c r="AS4136" s="1131">
        <f t="shared" si="6609"/>
        <v>0</v>
      </c>
      <c r="AT4136" s="1131"/>
      <c r="AU4136" s="1131">
        <f t="shared" si="6610"/>
        <v>0</v>
      </c>
      <c r="AV4136" s="1131"/>
      <c r="AW4136" s="1131">
        <f t="shared" si="6611"/>
        <v>0</v>
      </c>
      <c r="AX4136" s="1131"/>
      <c r="AY4136" s="1131">
        <f t="shared" si="6612"/>
        <v>0</v>
      </c>
      <c r="AZ4136" s="1131"/>
      <c r="BA4136" s="1131">
        <f t="shared" si="6613"/>
        <v>0</v>
      </c>
      <c r="BB4136" s="1131"/>
      <c r="BC4136" s="1131">
        <f t="shared" si="6614"/>
        <v>0</v>
      </c>
      <c r="BD4136" s="1131"/>
      <c r="BE4136" s="90">
        <f t="shared" si="6615"/>
        <v>0</v>
      </c>
      <c r="BG4136" s="305">
        <f t="shared" si="6616"/>
        <v>0</v>
      </c>
      <c r="BI4136" s="90">
        <f t="shared" si="6617"/>
        <v>0</v>
      </c>
    </row>
    <row r="4137" spans="1:61" ht="15" customHeight="1" x14ac:dyDescent="0.2">
      <c r="A4137" s="109"/>
      <c r="B4137" s="109"/>
      <c r="C4137" s="98" t="s">
        <v>42</v>
      </c>
      <c r="D4137" s="553" t="str">
        <f t="shared" si="6599"/>
        <v/>
      </c>
      <c r="E4137" s="553"/>
      <c r="F4137" s="553"/>
      <c r="G4137" s="553"/>
      <c r="H4137" s="553"/>
      <c r="I4137" s="553"/>
      <c r="J4137" s="553"/>
      <c r="K4137" s="703" t="str">
        <f t="shared" si="6600"/>
        <v/>
      </c>
      <c r="L4137" s="704"/>
      <c r="M4137" s="763"/>
      <c r="N4137" s="764"/>
      <c r="O4137" s="763"/>
      <c r="P4137" s="764"/>
      <c r="Q4137" s="763"/>
      <c r="R4137" s="764"/>
      <c r="S4137" s="763"/>
      <c r="T4137" s="764"/>
      <c r="U4137" s="763"/>
      <c r="V4137" s="764"/>
      <c r="W4137" s="763"/>
      <c r="X4137" s="764"/>
      <c r="Y4137" s="763"/>
      <c r="Z4137" s="764"/>
      <c r="AA4137" s="763"/>
      <c r="AB4137" s="764"/>
      <c r="AC4137" s="763"/>
      <c r="AD4137" s="764"/>
      <c r="AE4137" s="109"/>
      <c r="AG4137" s="90">
        <f t="shared" si="6601"/>
        <v>27</v>
      </c>
      <c r="AH4137" s="90">
        <f t="shared" si="6602"/>
        <v>0</v>
      </c>
      <c r="AJ4137" s="74">
        <f t="shared" si="6603"/>
        <v>0</v>
      </c>
      <c r="AK4137" s="74">
        <f t="shared" si="6604"/>
        <v>0</v>
      </c>
      <c r="AL4137" s="74">
        <f t="shared" si="6605"/>
        <v>0</v>
      </c>
      <c r="AM4137" s="1131">
        <f t="shared" si="6606"/>
        <v>0</v>
      </c>
      <c r="AN4137" s="1131"/>
      <c r="AO4137" s="1131">
        <f t="shared" si="6607"/>
        <v>0</v>
      </c>
      <c r="AP4137" s="1131"/>
      <c r="AQ4137" s="1131">
        <f t="shared" si="6608"/>
        <v>0</v>
      </c>
      <c r="AR4137" s="1131"/>
      <c r="AS4137" s="1131">
        <f t="shared" si="6609"/>
        <v>0</v>
      </c>
      <c r="AT4137" s="1131"/>
      <c r="AU4137" s="1131">
        <f t="shared" si="6610"/>
        <v>0</v>
      </c>
      <c r="AV4137" s="1131"/>
      <c r="AW4137" s="1131">
        <f t="shared" si="6611"/>
        <v>0</v>
      </c>
      <c r="AX4137" s="1131"/>
      <c r="AY4137" s="1131">
        <f t="shared" si="6612"/>
        <v>0</v>
      </c>
      <c r="AZ4137" s="1131"/>
      <c r="BA4137" s="1131">
        <f t="shared" si="6613"/>
        <v>0</v>
      </c>
      <c r="BB4137" s="1131"/>
      <c r="BC4137" s="1131">
        <f t="shared" si="6614"/>
        <v>0</v>
      </c>
      <c r="BD4137" s="1131"/>
      <c r="BE4137" s="90">
        <f t="shared" si="6615"/>
        <v>0</v>
      </c>
      <c r="BG4137" s="305">
        <f t="shared" si="6616"/>
        <v>0</v>
      </c>
      <c r="BI4137" s="90">
        <f t="shared" si="6617"/>
        <v>0</v>
      </c>
    </row>
    <row r="4138" spans="1:61" ht="15" customHeight="1" x14ac:dyDescent="0.2">
      <c r="A4138" s="109"/>
      <c r="B4138" s="109"/>
      <c r="C4138" s="98" t="s">
        <v>43</v>
      </c>
      <c r="D4138" s="553" t="str">
        <f t="shared" si="6599"/>
        <v/>
      </c>
      <c r="E4138" s="553"/>
      <c r="F4138" s="553"/>
      <c r="G4138" s="553"/>
      <c r="H4138" s="553"/>
      <c r="I4138" s="553"/>
      <c r="J4138" s="553"/>
      <c r="K4138" s="703" t="str">
        <f t="shared" si="6600"/>
        <v/>
      </c>
      <c r="L4138" s="704"/>
      <c r="M4138" s="763"/>
      <c r="N4138" s="764"/>
      <c r="O4138" s="763"/>
      <c r="P4138" s="764"/>
      <c r="Q4138" s="763"/>
      <c r="R4138" s="764"/>
      <c r="S4138" s="763"/>
      <c r="T4138" s="764"/>
      <c r="U4138" s="763"/>
      <c r="V4138" s="764"/>
      <c r="W4138" s="763"/>
      <c r="X4138" s="764"/>
      <c r="Y4138" s="763"/>
      <c r="Z4138" s="764"/>
      <c r="AA4138" s="763"/>
      <c r="AB4138" s="764"/>
      <c r="AC4138" s="763"/>
      <c r="AD4138" s="764"/>
      <c r="AE4138" s="109"/>
      <c r="AG4138" s="90">
        <f t="shared" si="6601"/>
        <v>27</v>
      </c>
      <c r="AH4138" s="90">
        <f t="shared" si="6602"/>
        <v>0</v>
      </c>
      <c r="AJ4138" s="74">
        <f t="shared" si="6603"/>
        <v>0</v>
      </c>
      <c r="AK4138" s="74">
        <f t="shared" si="6604"/>
        <v>0</v>
      </c>
      <c r="AL4138" s="74">
        <f t="shared" si="6605"/>
        <v>0</v>
      </c>
      <c r="AM4138" s="1131">
        <f t="shared" si="6606"/>
        <v>0</v>
      </c>
      <c r="AN4138" s="1131"/>
      <c r="AO4138" s="1131">
        <f t="shared" si="6607"/>
        <v>0</v>
      </c>
      <c r="AP4138" s="1131"/>
      <c r="AQ4138" s="1131">
        <f t="shared" si="6608"/>
        <v>0</v>
      </c>
      <c r="AR4138" s="1131"/>
      <c r="AS4138" s="1131">
        <f t="shared" si="6609"/>
        <v>0</v>
      </c>
      <c r="AT4138" s="1131"/>
      <c r="AU4138" s="1131">
        <f t="shared" si="6610"/>
        <v>0</v>
      </c>
      <c r="AV4138" s="1131"/>
      <c r="AW4138" s="1131">
        <f t="shared" si="6611"/>
        <v>0</v>
      </c>
      <c r="AX4138" s="1131"/>
      <c r="AY4138" s="1131">
        <f t="shared" si="6612"/>
        <v>0</v>
      </c>
      <c r="AZ4138" s="1131"/>
      <c r="BA4138" s="1131">
        <f t="shared" si="6613"/>
        <v>0</v>
      </c>
      <c r="BB4138" s="1131"/>
      <c r="BC4138" s="1131">
        <f t="shared" si="6614"/>
        <v>0</v>
      </c>
      <c r="BD4138" s="1131"/>
      <c r="BE4138" s="90">
        <f t="shared" si="6615"/>
        <v>0</v>
      </c>
      <c r="BG4138" s="305">
        <f t="shared" si="6616"/>
        <v>0</v>
      </c>
      <c r="BI4138" s="90">
        <f t="shared" si="6617"/>
        <v>0</v>
      </c>
    </row>
    <row r="4139" spans="1:61" ht="15" customHeight="1" x14ac:dyDescent="0.2">
      <c r="A4139" s="109"/>
      <c r="B4139" s="109"/>
      <c r="C4139" s="98" t="s">
        <v>44</v>
      </c>
      <c r="D4139" s="553" t="str">
        <f t="shared" si="6599"/>
        <v/>
      </c>
      <c r="E4139" s="553"/>
      <c r="F4139" s="553"/>
      <c r="G4139" s="553"/>
      <c r="H4139" s="553"/>
      <c r="I4139" s="553"/>
      <c r="J4139" s="553"/>
      <c r="K4139" s="703" t="str">
        <f t="shared" si="6600"/>
        <v/>
      </c>
      <c r="L4139" s="704"/>
      <c r="M4139" s="763"/>
      <c r="N4139" s="764"/>
      <c r="O4139" s="763"/>
      <c r="P4139" s="764"/>
      <c r="Q4139" s="763"/>
      <c r="R4139" s="764"/>
      <c r="S4139" s="763"/>
      <c r="T4139" s="764"/>
      <c r="U4139" s="763"/>
      <c r="V4139" s="764"/>
      <c r="W4139" s="763"/>
      <c r="X4139" s="764"/>
      <c r="Y4139" s="763"/>
      <c r="Z4139" s="764"/>
      <c r="AA4139" s="763"/>
      <c r="AB4139" s="764"/>
      <c r="AC4139" s="763"/>
      <c r="AD4139" s="764"/>
      <c r="AE4139" s="109"/>
      <c r="AG4139" s="90">
        <f t="shared" si="6601"/>
        <v>27</v>
      </c>
      <c r="AH4139" s="90">
        <f t="shared" si="6602"/>
        <v>0</v>
      </c>
      <c r="AJ4139" s="74">
        <f t="shared" si="6603"/>
        <v>0</v>
      </c>
      <c r="AK4139" s="74">
        <f t="shared" si="6604"/>
        <v>0</v>
      </c>
      <c r="AL4139" s="74">
        <f t="shared" si="6605"/>
        <v>0</v>
      </c>
      <c r="AM4139" s="1131">
        <f t="shared" si="6606"/>
        <v>0</v>
      </c>
      <c r="AN4139" s="1131"/>
      <c r="AO4139" s="1131">
        <f t="shared" si="6607"/>
        <v>0</v>
      </c>
      <c r="AP4139" s="1131"/>
      <c r="AQ4139" s="1131">
        <f t="shared" si="6608"/>
        <v>0</v>
      </c>
      <c r="AR4139" s="1131"/>
      <c r="AS4139" s="1131">
        <f t="shared" si="6609"/>
        <v>0</v>
      </c>
      <c r="AT4139" s="1131"/>
      <c r="AU4139" s="1131">
        <f t="shared" si="6610"/>
        <v>0</v>
      </c>
      <c r="AV4139" s="1131"/>
      <c r="AW4139" s="1131">
        <f t="shared" si="6611"/>
        <v>0</v>
      </c>
      <c r="AX4139" s="1131"/>
      <c r="AY4139" s="1131">
        <f t="shared" si="6612"/>
        <v>0</v>
      </c>
      <c r="AZ4139" s="1131"/>
      <c r="BA4139" s="1131">
        <f t="shared" si="6613"/>
        <v>0</v>
      </c>
      <c r="BB4139" s="1131"/>
      <c r="BC4139" s="1131">
        <f t="shared" si="6614"/>
        <v>0</v>
      </c>
      <c r="BD4139" s="1131"/>
      <c r="BE4139" s="90">
        <f t="shared" si="6615"/>
        <v>0</v>
      </c>
      <c r="BG4139" s="305">
        <f t="shared" si="6616"/>
        <v>0</v>
      </c>
      <c r="BI4139" s="90">
        <f t="shared" si="6617"/>
        <v>0</v>
      </c>
    </row>
    <row r="4140" spans="1:61" ht="15" customHeight="1" x14ac:dyDescent="0.2">
      <c r="A4140" s="109"/>
      <c r="B4140" s="109"/>
      <c r="C4140" s="98" t="s">
        <v>45</v>
      </c>
      <c r="D4140" s="553" t="str">
        <f t="shared" si="6599"/>
        <v/>
      </c>
      <c r="E4140" s="553"/>
      <c r="F4140" s="553"/>
      <c r="G4140" s="553"/>
      <c r="H4140" s="553"/>
      <c r="I4140" s="553"/>
      <c r="J4140" s="553"/>
      <c r="K4140" s="703" t="str">
        <f t="shared" si="6600"/>
        <v/>
      </c>
      <c r="L4140" s="704"/>
      <c r="M4140" s="763"/>
      <c r="N4140" s="764"/>
      <c r="O4140" s="763"/>
      <c r="P4140" s="764"/>
      <c r="Q4140" s="763"/>
      <c r="R4140" s="764"/>
      <c r="S4140" s="763"/>
      <c r="T4140" s="764"/>
      <c r="U4140" s="763"/>
      <c r="V4140" s="764"/>
      <c r="W4140" s="763"/>
      <c r="X4140" s="764"/>
      <c r="Y4140" s="763"/>
      <c r="Z4140" s="764"/>
      <c r="AA4140" s="763"/>
      <c r="AB4140" s="764"/>
      <c r="AC4140" s="763"/>
      <c r="AD4140" s="764"/>
      <c r="AE4140" s="109"/>
      <c r="AG4140" s="90">
        <f t="shared" si="6601"/>
        <v>27</v>
      </c>
      <c r="AH4140" s="90">
        <f t="shared" si="6602"/>
        <v>0</v>
      </c>
      <c r="AJ4140" s="74">
        <f t="shared" si="6603"/>
        <v>0</v>
      </c>
      <c r="AK4140" s="74">
        <f t="shared" si="6604"/>
        <v>0</v>
      </c>
      <c r="AL4140" s="74">
        <f t="shared" si="6605"/>
        <v>0</v>
      </c>
      <c r="AM4140" s="1131">
        <f t="shared" si="6606"/>
        <v>0</v>
      </c>
      <c r="AN4140" s="1131"/>
      <c r="AO4140" s="1131">
        <f t="shared" si="6607"/>
        <v>0</v>
      </c>
      <c r="AP4140" s="1131"/>
      <c r="AQ4140" s="1131">
        <f t="shared" si="6608"/>
        <v>0</v>
      </c>
      <c r="AR4140" s="1131"/>
      <c r="AS4140" s="1131">
        <f t="shared" si="6609"/>
        <v>0</v>
      </c>
      <c r="AT4140" s="1131"/>
      <c r="AU4140" s="1131">
        <f t="shared" si="6610"/>
        <v>0</v>
      </c>
      <c r="AV4140" s="1131"/>
      <c r="AW4140" s="1131">
        <f t="shared" si="6611"/>
        <v>0</v>
      </c>
      <c r="AX4140" s="1131"/>
      <c r="AY4140" s="1131">
        <f t="shared" si="6612"/>
        <v>0</v>
      </c>
      <c r="AZ4140" s="1131"/>
      <c r="BA4140" s="1131">
        <f t="shared" si="6613"/>
        <v>0</v>
      </c>
      <c r="BB4140" s="1131"/>
      <c r="BC4140" s="1131">
        <f t="shared" si="6614"/>
        <v>0</v>
      </c>
      <c r="BD4140" s="1131"/>
      <c r="BE4140" s="90">
        <f t="shared" si="6615"/>
        <v>0</v>
      </c>
      <c r="BG4140" s="305">
        <f t="shared" si="6616"/>
        <v>0</v>
      </c>
      <c r="BI4140" s="90">
        <f t="shared" si="6617"/>
        <v>0</v>
      </c>
    </row>
    <row r="4141" spans="1:61" ht="15" customHeight="1" x14ac:dyDescent="0.2">
      <c r="A4141" s="109"/>
      <c r="B4141" s="109"/>
      <c r="C4141" s="98" t="s">
        <v>46</v>
      </c>
      <c r="D4141" s="553" t="str">
        <f t="shared" si="6599"/>
        <v/>
      </c>
      <c r="E4141" s="553"/>
      <c r="F4141" s="553"/>
      <c r="G4141" s="553"/>
      <c r="H4141" s="553"/>
      <c r="I4141" s="553"/>
      <c r="J4141" s="553"/>
      <c r="K4141" s="703" t="str">
        <f t="shared" si="6600"/>
        <v/>
      </c>
      <c r="L4141" s="704"/>
      <c r="M4141" s="763"/>
      <c r="N4141" s="764"/>
      <c r="O4141" s="763"/>
      <c r="P4141" s="764"/>
      <c r="Q4141" s="763"/>
      <c r="R4141" s="764"/>
      <c r="S4141" s="763"/>
      <c r="T4141" s="764"/>
      <c r="U4141" s="763"/>
      <c r="V4141" s="764"/>
      <c r="W4141" s="763"/>
      <c r="X4141" s="764"/>
      <c r="Y4141" s="763"/>
      <c r="Z4141" s="764"/>
      <c r="AA4141" s="763"/>
      <c r="AB4141" s="764"/>
      <c r="AC4141" s="763"/>
      <c r="AD4141" s="764"/>
      <c r="AE4141" s="109"/>
      <c r="AG4141" s="90">
        <f t="shared" si="6601"/>
        <v>27</v>
      </c>
      <c r="AH4141" s="90">
        <f t="shared" si="6602"/>
        <v>0</v>
      </c>
      <c r="AJ4141" s="74">
        <f t="shared" si="6603"/>
        <v>0</v>
      </c>
      <c r="AK4141" s="74">
        <f t="shared" si="6604"/>
        <v>0</v>
      </c>
      <c r="AL4141" s="74">
        <f t="shared" si="6605"/>
        <v>0</v>
      </c>
      <c r="AM4141" s="1131">
        <f t="shared" si="6606"/>
        <v>0</v>
      </c>
      <c r="AN4141" s="1131"/>
      <c r="AO4141" s="1131">
        <f t="shared" si="6607"/>
        <v>0</v>
      </c>
      <c r="AP4141" s="1131"/>
      <c r="AQ4141" s="1131">
        <f t="shared" si="6608"/>
        <v>0</v>
      </c>
      <c r="AR4141" s="1131"/>
      <c r="AS4141" s="1131">
        <f t="shared" si="6609"/>
        <v>0</v>
      </c>
      <c r="AT4141" s="1131"/>
      <c r="AU4141" s="1131">
        <f t="shared" si="6610"/>
        <v>0</v>
      </c>
      <c r="AV4141" s="1131"/>
      <c r="AW4141" s="1131">
        <f t="shared" si="6611"/>
        <v>0</v>
      </c>
      <c r="AX4141" s="1131"/>
      <c r="AY4141" s="1131">
        <f t="shared" si="6612"/>
        <v>0</v>
      </c>
      <c r="AZ4141" s="1131"/>
      <c r="BA4141" s="1131">
        <f t="shared" si="6613"/>
        <v>0</v>
      </c>
      <c r="BB4141" s="1131"/>
      <c r="BC4141" s="1131">
        <f t="shared" si="6614"/>
        <v>0</v>
      </c>
      <c r="BD4141" s="1131"/>
      <c r="BE4141" s="90">
        <f t="shared" si="6615"/>
        <v>0</v>
      </c>
      <c r="BG4141" s="305">
        <f t="shared" si="6616"/>
        <v>0</v>
      </c>
      <c r="BI4141" s="90">
        <f t="shared" si="6617"/>
        <v>0</v>
      </c>
    </row>
    <row r="4142" spans="1:61" ht="15" customHeight="1" x14ac:dyDescent="0.2">
      <c r="A4142" s="109"/>
      <c r="B4142" s="109"/>
      <c r="C4142" s="98" t="s">
        <v>47</v>
      </c>
      <c r="D4142" s="553" t="str">
        <f t="shared" si="6599"/>
        <v/>
      </c>
      <c r="E4142" s="553"/>
      <c r="F4142" s="553"/>
      <c r="G4142" s="553"/>
      <c r="H4142" s="553"/>
      <c r="I4142" s="553"/>
      <c r="J4142" s="553"/>
      <c r="K4142" s="703" t="str">
        <f t="shared" si="6600"/>
        <v/>
      </c>
      <c r="L4142" s="704"/>
      <c r="M4142" s="763"/>
      <c r="N4142" s="764"/>
      <c r="O4142" s="763"/>
      <c r="P4142" s="764"/>
      <c r="Q4142" s="763"/>
      <c r="R4142" s="764"/>
      <c r="S4142" s="763"/>
      <c r="T4142" s="764"/>
      <c r="U4142" s="763"/>
      <c r="V4142" s="764"/>
      <c r="W4142" s="763"/>
      <c r="X4142" s="764"/>
      <c r="Y4142" s="763"/>
      <c r="Z4142" s="764"/>
      <c r="AA4142" s="763"/>
      <c r="AB4142" s="764"/>
      <c r="AC4142" s="763"/>
      <c r="AD4142" s="764"/>
      <c r="AE4142" s="109"/>
      <c r="AG4142" s="90">
        <f t="shared" si="6601"/>
        <v>27</v>
      </c>
      <c r="AH4142" s="90">
        <f t="shared" si="6602"/>
        <v>0</v>
      </c>
      <c r="AJ4142" s="74">
        <f t="shared" si="6603"/>
        <v>0</v>
      </c>
      <c r="AK4142" s="74">
        <f t="shared" si="6604"/>
        <v>0</v>
      </c>
      <c r="AL4142" s="74">
        <f t="shared" si="6605"/>
        <v>0</v>
      </c>
      <c r="AM4142" s="1131">
        <f t="shared" si="6606"/>
        <v>0</v>
      </c>
      <c r="AN4142" s="1131"/>
      <c r="AO4142" s="1131">
        <f t="shared" si="6607"/>
        <v>0</v>
      </c>
      <c r="AP4142" s="1131"/>
      <c r="AQ4142" s="1131">
        <f t="shared" si="6608"/>
        <v>0</v>
      </c>
      <c r="AR4142" s="1131"/>
      <c r="AS4142" s="1131">
        <f t="shared" si="6609"/>
        <v>0</v>
      </c>
      <c r="AT4142" s="1131"/>
      <c r="AU4142" s="1131">
        <f t="shared" si="6610"/>
        <v>0</v>
      </c>
      <c r="AV4142" s="1131"/>
      <c r="AW4142" s="1131">
        <f t="shared" si="6611"/>
        <v>0</v>
      </c>
      <c r="AX4142" s="1131"/>
      <c r="AY4142" s="1131">
        <f t="shared" si="6612"/>
        <v>0</v>
      </c>
      <c r="AZ4142" s="1131"/>
      <c r="BA4142" s="1131">
        <f t="shared" si="6613"/>
        <v>0</v>
      </c>
      <c r="BB4142" s="1131"/>
      <c r="BC4142" s="1131">
        <f t="shared" si="6614"/>
        <v>0</v>
      </c>
      <c r="BD4142" s="1131"/>
      <c r="BE4142" s="90">
        <f t="shared" si="6615"/>
        <v>0</v>
      </c>
      <c r="BG4142" s="305">
        <f t="shared" si="6616"/>
        <v>0</v>
      </c>
      <c r="BI4142" s="90">
        <f t="shared" si="6617"/>
        <v>0</v>
      </c>
    </row>
    <row r="4143" spans="1:61" ht="15" customHeight="1" x14ac:dyDescent="0.2">
      <c r="A4143" s="109"/>
      <c r="B4143" s="109"/>
      <c r="C4143" s="98" t="s">
        <v>48</v>
      </c>
      <c r="D4143" s="553" t="str">
        <f t="shared" si="6599"/>
        <v/>
      </c>
      <c r="E4143" s="553"/>
      <c r="F4143" s="553"/>
      <c r="G4143" s="553"/>
      <c r="H4143" s="553"/>
      <c r="I4143" s="553"/>
      <c r="J4143" s="553"/>
      <c r="K4143" s="703" t="str">
        <f t="shared" si="6600"/>
        <v/>
      </c>
      <c r="L4143" s="704"/>
      <c r="M4143" s="763"/>
      <c r="N4143" s="764"/>
      <c r="O4143" s="763"/>
      <c r="P4143" s="764"/>
      <c r="Q4143" s="763"/>
      <c r="R4143" s="764"/>
      <c r="S4143" s="763"/>
      <c r="T4143" s="764"/>
      <c r="U4143" s="763"/>
      <c r="V4143" s="764"/>
      <c r="W4143" s="763"/>
      <c r="X4143" s="764"/>
      <c r="Y4143" s="763"/>
      <c r="Z4143" s="764"/>
      <c r="AA4143" s="763"/>
      <c r="AB4143" s="764"/>
      <c r="AC4143" s="763"/>
      <c r="AD4143" s="764"/>
      <c r="AE4143" s="109"/>
      <c r="AG4143" s="90">
        <f t="shared" si="6601"/>
        <v>27</v>
      </c>
      <c r="AH4143" s="90">
        <f t="shared" si="6602"/>
        <v>0</v>
      </c>
      <c r="AJ4143" s="74">
        <f t="shared" si="6603"/>
        <v>0</v>
      </c>
      <c r="AK4143" s="74">
        <f t="shared" si="6604"/>
        <v>0</v>
      </c>
      <c r="AL4143" s="74">
        <f t="shared" si="6605"/>
        <v>0</v>
      </c>
      <c r="AM4143" s="1131">
        <f t="shared" si="6606"/>
        <v>0</v>
      </c>
      <c r="AN4143" s="1131"/>
      <c r="AO4143" s="1131">
        <f t="shared" si="6607"/>
        <v>0</v>
      </c>
      <c r="AP4143" s="1131"/>
      <c r="AQ4143" s="1131">
        <f t="shared" si="6608"/>
        <v>0</v>
      </c>
      <c r="AR4143" s="1131"/>
      <c r="AS4143" s="1131">
        <f t="shared" si="6609"/>
        <v>0</v>
      </c>
      <c r="AT4143" s="1131"/>
      <c r="AU4143" s="1131">
        <f t="shared" si="6610"/>
        <v>0</v>
      </c>
      <c r="AV4143" s="1131"/>
      <c r="AW4143" s="1131">
        <f t="shared" si="6611"/>
        <v>0</v>
      </c>
      <c r="AX4143" s="1131"/>
      <c r="AY4143" s="1131">
        <f t="shared" si="6612"/>
        <v>0</v>
      </c>
      <c r="AZ4143" s="1131"/>
      <c r="BA4143" s="1131">
        <f t="shared" si="6613"/>
        <v>0</v>
      </c>
      <c r="BB4143" s="1131"/>
      <c r="BC4143" s="1131">
        <f t="shared" si="6614"/>
        <v>0</v>
      </c>
      <c r="BD4143" s="1131"/>
      <c r="BE4143" s="90">
        <f t="shared" si="6615"/>
        <v>0</v>
      </c>
      <c r="BG4143" s="305">
        <f t="shared" si="6616"/>
        <v>0</v>
      </c>
      <c r="BI4143" s="90">
        <f t="shared" si="6617"/>
        <v>0</v>
      </c>
    </row>
    <row r="4144" spans="1:61" ht="15" customHeight="1" x14ac:dyDescent="0.2">
      <c r="A4144" s="109"/>
      <c r="B4144" s="109"/>
      <c r="C4144" s="98" t="s">
        <v>49</v>
      </c>
      <c r="D4144" s="553" t="str">
        <f t="shared" si="6599"/>
        <v/>
      </c>
      <c r="E4144" s="553"/>
      <c r="F4144" s="553"/>
      <c r="G4144" s="553"/>
      <c r="H4144" s="553"/>
      <c r="I4144" s="553"/>
      <c r="J4144" s="553"/>
      <c r="K4144" s="703" t="str">
        <f t="shared" si="6600"/>
        <v/>
      </c>
      <c r="L4144" s="704"/>
      <c r="M4144" s="763"/>
      <c r="N4144" s="764"/>
      <c r="O4144" s="763"/>
      <c r="P4144" s="764"/>
      <c r="Q4144" s="763"/>
      <c r="R4144" s="764"/>
      <c r="S4144" s="763"/>
      <c r="T4144" s="764"/>
      <c r="U4144" s="763"/>
      <c r="V4144" s="764"/>
      <c r="W4144" s="763"/>
      <c r="X4144" s="764"/>
      <c r="Y4144" s="763"/>
      <c r="Z4144" s="764"/>
      <c r="AA4144" s="763"/>
      <c r="AB4144" s="764"/>
      <c r="AC4144" s="763"/>
      <c r="AD4144" s="764"/>
      <c r="AE4144" s="109"/>
      <c r="AG4144" s="90">
        <f t="shared" si="6601"/>
        <v>27</v>
      </c>
      <c r="AH4144" s="90">
        <f t="shared" si="6602"/>
        <v>0</v>
      </c>
      <c r="AJ4144" s="74">
        <f t="shared" si="6603"/>
        <v>0</v>
      </c>
      <c r="AK4144" s="74">
        <f t="shared" si="6604"/>
        <v>0</v>
      </c>
      <c r="AL4144" s="74">
        <f t="shared" si="6605"/>
        <v>0</v>
      </c>
      <c r="AM4144" s="1131">
        <f t="shared" si="6606"/>
        <v>0</v>
      </c>
      <c r="AN4144" s="1131"/>
      <c r="AO4144" s="1131">
        <f t="shared" si="6607"/>
        <v>0</v>
      </c>
      <c r="AP4144" s="1131"/>
      <c r="AQ4144" s="1131">
        <f t="shared" si="6608"/>
        <v>0</v>
      </c>
      <c r="AR4144" s="1131"/>
      <c r="AS4144" s="1131">
        <f t="shared" si="6609"/>
        <v>0</v>
      </c>
      <c r="AT4144" s="1131"/>
      <c r="AU4144" s="1131">
        <f t="shared" si="6610"/>
        <v>0</v>
      </c>
      <c r="AV4144" s="1131"/>
      <c r="AW4144" s="1131">
        <f t="shared" si="6611"/>
        <v>0</v>
      </c>
      <c r="AX4144" s="1131"/>
      <c r="AY4144" s="1131">
        <f t="shared" si="6612"/>
        <v>0</v>
      </c>
      <c r="AZ4144" s="1131"/>
      <c r="BA4144" s="1131">
        <f t="shared" si="6613"/>
        <v>0</v>
      </c>
      <c r="BB4144" s="1131"/>
      <c r="BC4144" s="1131">
        <f t="shared" si="6614"/>
        <v>0</v>
      </c>
      <c r="BD4144" s="1131"/>
      <c r="BE4144" s="90">
        <f t="shared" si="6615"/>
        <v>0</v>
      </c>
      <c r="BG4144" s="305">
        <f t="shared" si="6616"/>
        <v>0</v>
      </c>
      <c r="BI4144" s="90">
        <f t="shared" si="6617"/>
        <v>0</v>
      </c>
    </row>
    <row r="4145" spans="1:62" ht="15" customHeight="1" x14ac:dyDescent="0.2">
      <c r="A4145" s="109"/>
      <c r="B4145" s="109"/>
      <c r="C4145" s="98" t="s">
        <v>50</v>
      </c>
      <c r="D4145" s="553" t="str">
        <f t="shared" si="6599"/>
        <v/>
      </c>
      <c r="E4145" s="553"/>
      <c r="F4145" s="553"/>
      <c r="G4145" s="553"/>
      <c r="H4145" s="553"/>
      <c r="I4145" s="553"/>
      <c r="J4145" s="553"/>
      <c r="K4145" s="703" t="str">
        <f t="shared" si="6600"/>
        <v/>
      </c>
      <c r="L4145" s="704"/>
      <c r="M4145" s="763"/>
      <c r="N4145" s="764"/>
      <c r="O4145" s="763"/>
      <c r="P4145" s="764"/>
      <c r="Q4145" s="763"/>
      <c r="R4145" s="764"/>
      <c r="S4145" s="763"/>
      <c r="T4145" s="764"/>
      <c r="U4145" s="763"/>
      <c r="V4145" s="764"/>
      <c r="W4145" s="763"/>
      <c r="X4145" s="764"/>
      <c r="Y4145" s="763"/>
      <c r="Z4145" s="764"/>
      <c r="AA4145" s="763"/>
      <c r="AB4145" s="764"/>
      <c r="AC4145" s="763"/>
      <c r="AD4145" s="764"/>
      <c r="AE4145" s="109"/>
      <c r="AG4145" s="90">
        <f t="shared" si="6601"/>
        <v>27</v>
      </c>
      <c r="AH4145" s="90">
        <f t="shared" si="6602"/>
        <v>0</v>
      </c>
      <c r="AJ4145" s="74">
        <f t="shared" si="6603"/>
        <v>0</v>
      </c>
      <c r="AK4145" s="74">
        <f t="shared" si="6604"/>
        <v>0</v>
      </c>
      <c r="AL4145" s="74">
        <f t="shared" si="6605"/>
        <v>0</v>
      </c>
      <c r="AM4145" s="1131">
        <f t="shared" si="6606"/>
        <v>0</v>
      </c>
      <c r="AN4145" s="1131"/>
      <c r="AO4145" s="1131">
        <f t="shared" si="6607"/>
        <v>0</v>
      </c>
      <c r="AP4145" s="1131"/>
      <c r="AQ4145" s="1131">
        <f t="shared" si="6608"/>
        <v>0</v>
      </c>
      <c r="AR4145" s="1131"/>
      <c r="AS4145" s="1131">
        <f t="shared" si="6609"/>
        <v>0</v>
      </c>
      <c r="AT4145" s="1131"/>
      <c r="AU4145" s="1131">
        <f t="shared" si="6610"/>
        <v>0</v>
      </c>
      <c r="AV4145" s="1131"/>
      <c r="AW4145" s="1131">
        <f t="shared" si="6611"/>
        <v>0</v>
      </c>
      <c r="AX4145" s="1131"/>
      <c r="AY4145" s="1131">
        <f t="shared" si="6612"/>
        <v>0</v>
      </c>
      <c r="AZ4145" s="1131"/>
      <c r="BA4145" s="1131">
        <f t="shared" si="6613"/>
        <v>0</v>
      </c>
      <c r="BB4145" s="1131"/>
      <c r="BC4145" s="1131">
        <f t="shared" si="6614"/>
        <v>0</v>
      </c>
      <c r="BD4145" s="1131"/>
      <c r="BE4145" s="90">
        <f t="shared" si="6615"/>
        <v>0</v>
      </c>
      <c r="BG4145" s="305">
        <f t="shared" si="6616"/>
        <v>0</v>
      </c>
      <c r="BI4145" s="90">
        <f t="shared" si="6617"/>
        <v>0</v>
      </c>
    </row>
    <row r="4146" spans="1:62" ht="15" customHeight="1" x14ac:dyDescent="0.2">
      <c r="C4146" s="98" t="s">
        <v>51</v>
      </c>
      <c r="D4146" s="553" t="str">
        <f t="shared" si="6599"/>
        <v/>
      </c>
      <c r="E4146" s="553"/>
      <c r="F4146" s="553"/>
      <c r="G4146" s="553"/>
      <c r="H4146" s="553"/>
      <c r="I4146" s="553"/>
      <c r="J4146" s="553"/>
      <c r="K4146" s="703" t="str">
        <f t="shared" si="6600"/>
        <v/>
      </c>
      <c r="L4146" s="704"/>
      <c r="M4146" s="763"/>
      <c r="N4146" s="764"/>
      <c r="O4146" s="763"/>
      <c r="P4146" s="764"/>
      <c r="Q4146" s="763"/>
      <c r="R4146" s="764"/>
      <c r="S4146" s="763"/>
      <c r="T4146" s="764"/>
      <c r="U4146" s="763"/>
      <c r="V4146" s="764"/>
      <c r="W4146" s="763"/>
      <c r="X4146" s="764"/>
      <c r="Y4146" s="763"/>
      <c r="Z4146" s="764"/>
      <c r="AA4146" s="763"/>
      <c r="AB4146" s="764"/>
      <c r="AC4146" s="763"/>
      <c r="AD4146" s="764"/>
      <c r="AE4146" s="109"/>
      <c r="AG4146" s="90">
        <f t="shared" si="6601"/>
        <v>27</v>
      </c>
      <c r="AH4146" s="90">
        <f t="shared" si="6602"/>
        <v>0</v>
      </c>
      <c r="AJ4146" s="74">
        <f t="shared" si="6603"/>
        <v>0</v>
      </c>
      <c r="AK4146" s="74">
        <f t="shared" si="6604"/>
        <v>0</v>
      </c>
      <c r="AL4146" s="74">
        <f t="shared" si="6605"/>
        <v>0</v>
      </c>
      <c r="AM4146" s="1131">
        <f t="shared" si="6606"/>
        <v>0</v>
      </c>
      <c r="AN4146" s="1131"/>
      <c r="AO4146" s="1131">
        <f t="shared" si="6607"/>
        <v>0</v>
      </c>
      <c r="AP4146" s="1131"/>
      <c r="AQ4146" s="1131">
        <f t="shared" si="6608"/>
        <v>0</v>
      </c>
      <c r="AR4146" s="1131"/>
      <c r="AS4146" s="1131">
        <f t="shared" si="6609"/>
        <v>0</v>
      </c>
      <c r="AT4146" s="1131"/>
      <c r="AU4146" s="1131">
        <f t="shared" si="6610"/>
        <v>0</v>
      </c>
      <c r="AV4146" s="1131"/>
      <c r="AW4146" s="1131">
        <f t="shared" si="6611"/>
        <v>0</v>
      </c>
      <c r="AX4146" s="1131"/>
      <c r="AY4146" s="1131">
        <f t="shared" si="6612"/>
        <v>0</v>
      </c>
      <c r="AZ4146" s="1131"/>
      <c r="BA4146" s="1131">
        <f t="shared" si="6613"/>
        <v>0</v>
      </c>
      <c r="BB4146" s="1131"/>
      <c r="BC4146" s="1131">
        <f t="shared" si="6614"/>
        <v>0</v>
      </c>
      <c r="BD4146" s="1131"/>
      <c r="BE4146" s="90">
        <f t="shared" si="6615"/>
        <v>0</v>
      </c>
      <c r="BG4146" s="305">
        <f t="shared" si="6616"/>
        <v>0</v>
      </c>
      <c r="BI4146" s="90">
        <f t="shared" si="6617"/>
        <v>0</v>
      </c>
    </row>
    <row r="4147" spans="1:62" ht="15" customHeight="1" x14ac:dyDescent="0.2">
      <c r="C4147" s="98" t="s">
        <v>52</v>
      </c>
      <c r="D4147" s="553" t="str">
        <f t="shared" si="6599"/>
        <v/>
      </c>
      <c r="E4147" s="553"/>
      <c r="F4147" s="553"/>
      <c r="G4147" s="553"/>
      <c r="H4147" s="553"/>
      <c r="I4147" s="553"/>
      <c r="J4147" s="553"/>
      <c r="K4147" s="703" t="str">
        <f t="shared" si="6600"/>
        <v/>
      </c>
      <c r="L4147" s="704"/>
      <c r="M4147" s="763"/>
      <c r="N4147" s="764"/>
      <c r="O4147" s="763"/>
      <c r="P4147" s="764"/>
      <c r="Q4147" s="763"/>
      <c r="R4147" s="764"/>
      <c r="S4147" s="763"/>
      <c r="T4147" s="764"/>
      <c r="U4147" s="763"/>
      <c r="V4147" s="764"/>
      <c r="W4147" s="763"/>
      <c r="X4147" s="764"/>
      <c r="Y4147" s="763"/>
      <c r="Z4147" s="764"/>
      <c r="AA4147" s="763"/>
      <c r="AB4147" s="764"/>
      <c r="AC4147" s="763"/>
      <c r="AD4147" s="764"/>
      <c r="AE4147" s="109"/>
      <c r="AG4147" s="90">
        <f t="shared" si="6601"/>
        <v>27</v>
      </c>
      <c r="AH4147" s="90">
        <f t="shared" si="6602"/>
        <v>0</v>
      </c>
      <c r="AJ4147" s="74">
        <f t="shared" si="6603"/>
        <v>0</v>
      </c>
      <c r="AK4147" s="74">
        <f t="shared" si="6604"/>
        <v>0</v>
      </c>
      <c r="AL4147" s="74">
        <f t="shared" si="6605"/>
        <v>0</v>
      </c>
      <c r="AM4147" s="1131">
        <f t="shared" si="6606"/>
        <v>0</v>
      </c>
      <c r="AN4147" s="1131"/>
      <c r="AO4147" s="1131">
        <f t="shared" si="6607"/>
        <v>0</v>
      </c>
      <c r="AP4147" s="1131"/>
      <c r="AQ4147" s="1131">
        <f t="shared" si="6608"/>
        <v>0</v>
      </c>
      <c r="AR4147" s="1131"/>
      <c r="AS4147" s="1131">
        <f t="shared" si="6609"/>
        <v>0</v>
      </c>
      <c r="AT4147" s="1131"/>
      <c r="AU4147" s="1131">
        <f t="shared" si="6610"/>
        <v>0</v>
      </c>
      <c r="AV4147" s="1131"/>
      <c r="AW4147" s="1131">
        <f t="shared" si="6611"/>
        <v>0</v>
      </c>
      <c r="AX4147" s="1131"/>
      <c r="AY4147" s="1131">
        <f t="shared" si="6612"/>
        <v>0</v>
      </c>
      <c r="AZ4147" s="1131"/>
      <c r="BA4147" s="1131">
        <f t="shared" si="6613"/>
        <v>0</v>
      </c>
      <c r="BB4147" s="1131"/>
      <c r="BC4147" s="1131">
        <f t="shared" si="6614"/>
        <v>0</v>
      </c>
      <c r="BD4147" s="1131"/>
      <c r="BE4147" s="90">
        <f t="shared" si="6615"/>
        <v>0</v>
      </c>
      <c r="BG4147" s="305">
        <f t="shared" si="6616"/>
        <v>0</v>
      </c>
      <c r="BI4147" s="90">
        <f t="shared" si="6617"/>
        <v>0</v>
      </c>
    </row>
    <row r="4148" spans="1:62" ht="15" customHeight="1" x14ac:dyDescent="0.2">
      <c r="J4148" s="183" t="s">
        <v>84</v>
      </c>
      <c r="K4148" s="604">
        <f>IF(AND(SUM(K4123:L4147)=0,COUNTIF(K4123:L4147,"NS")&gt;0),"NS",SUM(K4123:L4147))</f>
        <v>0</v>
      </c>
      <c r="L4148" s="605"/>
      <c r="M4148" s="604">
        <f>IF(AND(SUM(M4123:N4147)=0,COUNTIF(M4123:N4147,"NS")&gt;0),"NS",SUM(M4123:N4147))</f>
        <v>0</v>
      </c>
      <c r="N4148" s="605"/>
      <c r="O4148" s="604">
        <f>IF(AND(SUM(O4123:P4147)=0,COUNTIF(O4123:P4147,"NS")&gt;0),"NS",SUM(O4123:P4147))</f>
        <v>0</v>
      </c>
      <c r="P4148" s="605"/>
      <c r="Q4148" s="604">
        <f>IF(AND(SUM(Q4123:R4147)=0,COUNTIF(Q4123:R4147,"NS")&gt;0),"NS",SUM(Q4123:R4147))</f>
        <v>0</v>
      </c>
      <c r="R4148" s="605"/>
      <c r="S4148" s="604">
        <f>IF(AND(SUM(S4123:T4147)=0,COUNTIF(S4123:T4147,"NS")&gt;0),"NS",SUM(S4123:T4147))</f>
        <v>0</v>
      </c>
      <c r="T4148" s="605"/>
      <c r="U4148" s="604">
        <f>IF(AND(SUM(U4123:V4147)=0,COUNTIF(U4123:V4147,"NS")&gt;0),"NS",SUM(U4123:V4147))</f>
        <v>0</v>
      </c>
      <c r="V4148" s="605"/>
      <c r="W4148" s="604">
        <f>IF(AND(SUM(W4123:X4147)=0,COUNTIF(W4123:X4147,"NS")&gt;0),"NS",SUM(W4123:X4147))</f>
        <v>0</v>
      </c>
      <c r="X4148" s="605"/>
      <c r="Y4148" s="604">
        <f>IF(AND(SUM(Y4123:Z4147)=0,COUNTIF(Y4123:Z4147,"NS")&gt;0),"NS",SUM(Y4123:Z4147))</f>
        <v>0</v>
      </c>
      <c r="Z4148" s="605"/>
      <c r="AA4148" s="604">
        <f>IF(AND(SUM(AA4123:AB4147)=0,COUNTIF(AA4123:AB4147,"NS")&gt;0),"NS",SUM(AA4123:AB4147))</f>
        <v>0</v>
      </c>
      <c r="AB4148" s="605"/>
      <c r="AC4148" s="604">
        <f>IF(AND(SUM(AC4123:AD4147)=0,COUNTIF(AC4123:AD4147,"NS")&gt;0),"NS",IF(AND(SUM(AC4123:AD4147)=0,COUNTIF(AC4123:AD4147,"NS")=0,COUNTIF(AC4123:AD4147,0)=0,COUNTIF(AC4123:AD4147,"NA")&gt;0),"NA",SUM(AC4123:AD4147)))</f>
        <v>0</v>
      </c>
      <c r="AD4148" s="605"/>
      <c r="AE4148" s="109"/>
      <c r="AH4148" s="90">
        <f>SUM(AH4123:AH4147)</f>
        <v>0</v>
      </c>
      <c r="BE4148" s="90">
        <f>SUM(BE4123:BE4147)</f>
        <v>0</v>
      </c>
      <c r="BG4148" s="90">
        <f>SUM(BG4123:BG4147)</f>
        <v>0</v>
      </c>
      <c r="BI4148" s="90">
        <f>SUM(BI4123:BI4147)</f>
        <v>0</v>
      </c>
      <c r="BJ4148" s="90">
        <f>IF(BI4148=0,0,IF(AND(BI4148&lt;&gt;0,F4150&lt;&gt;""),0,1))</f>
        <v>0</v>
      </c>
    </row>
    <row r="4149" spans="1:62" ht="15" customHeight="1" x14ac:dyDescent="0.2">
      <c r="B4149" s="540" t="str">
        <f>IF(AH4148=0,"","Error: Debe completar toda la información requerida.")</f>
        <v/>
      </c>
      <c r="C4149" s="540"/>
      <c r="D4149" s="540"/>
      <c r="E4149" s="540"/>
      <c r="F4149" s="540"/>
      <c r="G4149" s="540"/>
      <c r="H4149" s="540"/>
      <c r="I4149" s="540"/>
      <c r="J4149" s="540"/>
      <c r="K4149" s="540"/>
      <c r="L4149" s="540"/>
      <c r="M4149" s="540"/>
      <c r="N4149" s="540"/>
      <c r="O4149" s="540"/>
      <c r="P4149" s="540"/>
      <c r="Q4149" s="540"/>
      <c r="R4149" s="540"/>
      <c r="S4149" s="540"/>
      <c r="T4149" s="540"/>
      <c r="U4149" s="540"/>
      <c r="V4149" s="540"/>
      <c r="W4149" s="540"/>
      <c r="X4149" s="540"/>
      <c r="Y4149" s="540"/>
      <c r="Z4149" s="540"/>
      <c r="AA4149" s="540"/>
      <c r="AB4149" s="540"/>
      <c r="AC4149" s="540"/>
      <c r="AD4149" s="540"/>
      <c r="AE4149" s="109"/>
    </row>
    <row r="4150" spans="1:62" ht="45" customHeight="1" x14ac:dyDescent="0.2">
      <c r="B4150" s="183"/>
      <c r="C4150" s="801" t="s">
        <v>1536</v>
      </c>
      <c r="D4150" s="801"/>
      <c r="E4150" s="801"/>
      <c r="F4150" s="802"/>
      <c r="G4150" s="802"/>
      <c r="H4150" s="802"/>
      <c r="I4150" s="802"/>
      <c r="J4150" s="802"/>
      <c r="K4150" s="802"/>
      <c r="L4150" s="802"/>
      <c r="M4150" s="802"/>
      <c r="N4150" s="802"/>
      <c r="O4150" s="802"/>
      <c r="P4150" s="802"/>
      <c r="Q4150" s="802"/>
      <c r="R4150" s="802"/>
      <c r="S4150" s="802"/>
      <c r="T4150" s="802"/>
      <c r="U4150" s="802"/>
      <c r="V4150" s="802"/>
      <c r="W4150" s="802"/>
      <c r="X4150" s="802"/>
      <c r="Y4150" s="802"/>
      <c r="Z4150" s="802"/>
      <c r="AA4150" s="802"/>
      <c r="AB4150" s="802"/>
      <c r="AC4150" s="802"/>
      <c r="AD4150" s="802"/>
      <c r="AE4150" s="109"/>
    </row>
    <row r="4151" spans="1:62" ht="15" customHeight="1" x14ac:dyDescent="0.2">
      <c r="B4151" s="535" t="str">
        <f>IF(BJ4148=0,"","Error: Debe especificar el otro campo de formación.")</f>
        <v/>
      </c>
      <c r="C4151" s="535"/>
      <c r="D4151" s="535"/>
      <c r="E4151" s="535"/>
      <c r="F4151" s="535"/>
      <c r="G4151" s="535"/>
      <c r="H4151" s="535"/>
      <c r="I4151" s="535"/>
      <c r="J4151" s="535"/>
      <c r="K4151" s="535"/>
      <c r="L4151" s="535"/>
      <c r="M4151" s="535"/>
      <c r="N4151" s="535"/>
      <c r="O4151" s="535"/>
      <c r="P4151" s="535"/>
      <c r="Q4151" s="535"/>
      <c r="R4151" s="535"/>
      <c r="S4151" s="535"/>
      <c r="T4151" s="535"/>
      <c r="U4151" s="535"/>
      <c r="V4151" s="535"/>
      <c r="W4151" s="535"/>
      <c r="X4151" s="535"/>
      <c r="Y4151" s="535"/>
      <c r="Z4151" s="535"/>
      <c r="AA4151" s="535"/>
      <c r="AB4151" s="535"/>
      <c r="AC4151" s="535"/>
      <c r="AD4151" s="535"/>
      <c r="AE4151" s="109"/>
    </row>
    <row r="4152" spans="1:62" ht="15" customHeight="1" x14ac:dyDescent="0.2">
      <c r="B4152" s="511" t="str">
        <f>IF(BE4148=0,"","Error: Cada sitio de ocurrencia debe ser igual o menor a lo registrado en el total por fila.")</f>
        <v/>
      </c>
      <c r="C4152" s="511"/>
      <c r="D4152" s="511"/>
      <c r="E4152" s="511"/>
      <c r="F4152" s="511"/>
      <c r="G4152" s="511"/>
      <c r="H4152" s="511"/>
      <c r="I4152" s="511"/>
      <c r="J4152" s="511"/>
      <c r="K4152" s="511"/>
      <c r="L4152" s="511"/>
      <c r="M4152" s="511"/>
      <c r="N4152" s="511"/>
      <c r="O4152" s="511"/>
      <c r="P4152" s="511"/>
      <c r="Q4152" s="511"/>
      <c r="R4152" s="511"/>
      <c r="S4152" s="511"/>
      <c r="T4152" s="511"/>
      <c r="U4152" s="511"/>
      <c r="V4152" s="511"/>
      <c r="W4152" s="511"/>
      <c r="X4152" s="511"/>
      <c r="Y4152" s="511"/>
      <c r="Z4152" s="511"/>
      <c r="AA4152" s="511"/>
      <c r="AB4152" s="511"/>
      <c r="AC4152" s="511"/>
      <c r="AD4152" s="511"/>
      <c r="AE4152" s="109"/>
    </row>
    <row r="4153" spans="1:62" ht="15" customHeight="1" x14ac:dyDescent="0.2">
      <c r="B4153" s="511" t="str">
        <f>IF(BG4148=0,"","Error: La suma de los sitios de ocurrencia no corresponde con lo registrado en el total.")</f>
        <v/>
      </c>
      <c r="C4153" s="511"/>
      <c r="D4153" s="511"/>
      <c r="E4153" s="511"/>
      <c r="F4153" s="511"/>
      <c r="G4153" s="511"/>
      <c r="H4153" s="511"/>
      <c r="I4153" s="511"/>
      <c r="J4153" s="511"/>
      <c r="K4153" s="511"/>
      <c r="L4153" s="511"/>
      <c r="M4153" s="511"/>
      <c r="N4153" s="511"/>
      <c r="O4153" s="511"/>
      <c r="P4153" s="511"/>
      <c r="Q4153" s="511"/>
      <c r="R4153" s="511"/>
      <c r="S4153" s="511"/>
      <c r="T4153" s="511"/>
      <c r="U4153" s="511"/>
      <c r="V4153" s="511"/>
      <c r="W4153" s="511"/>
      <c r="X4153" s="511"/>
      <c r="Y4153" s="511"/>
      <c r="Z4153" s="511"/>
      <c r="AA4153" s="511"/>
      <c r="AB4153" s="511"/>
      <c r="AC4153" s="511"/>
      <c r="AD4153" s="511"/>
      <c r="AE4153" s="109"/>
    </row>
    <row r="4154" spans="1:62" ht="36" customHeight="1" x14ac:dyDescent="0.2">
      <c r="A4154" s="36" t="s">
        <v>1193</v>
      </c>
      <c r="B4154" s="636" t="s">
        <v>1537</v>
      </c>
      <c r="C4154" s="636"/>
      <c r="D4154" s="636"/>
      <c r="E4154" s="636"/>
      <c r="F4154" s="636"/>
      <c r="G4154" s="636"/>
      <c r="H4154" s="636"/>
      <c r="I4154" s="636"/>
      <c r="J4154" s="636"/>
      <c r="K4154" s="636"/>
      <c r="L4154" s="636"/>
      <c r="M4154" s="636"/>
      <c r="N4154" s="636"/>
      <c r="O4154" s="636"/>
      <c r="P4154" s="636"/>
      <c r="Q4154" s="636"/>
      <c r="R4154" s="636"/>
      <c r="S4154" s="636"/>
      <c r="T4154" s="636"/>
      <c r="U4154" s="636"/>
      <c r="V4154" s="636"/>
      <c r="W4154" s="636"/>
      <c r="X4154" s="636"/>
      <c r="Y4154" s="636"/>
      <c r="Z4154" s="636"/>
      <c r="AA4154" s="636"/>
      <c r="AB4154" s="636"/>
      <c r="AC4154" s="636"/>
      <c r="AD4154" s="636"/>
      <c r="AE4154" s="109"/>
      <c r="AG4154" s="90" t="s">
        <v>2032</v>
      </c>
      <c r="AH4154" s="90" t="s">
        <v>2115</v>
      </c>
      <c r="AI4154" s="90" t="s">
        <v>2116</v>
      </c>
      <c r="AJ4154" s="90" t="s">
        <v>2045</v>
      </c>
      <c r="AK4154" s="90" t="s">
        <v>2115</v>
      </c>
      <c r="AL4154" s="90" t="s">
        <v>2116</v>
      </c>
    </row>
    <row r="4155" spans="1:62" ht="15" customHeight="1" x14ac:dyDescent="0.2">
      <c r="C4155" s="674" t="s">
        <v>1109</v>
      </c>
      <c r="D4155" s="674"/>
      <c r="E4155" s="674"/>
      <c r="F4155" s="674"/>
      <c r="G4155" s="674"/>
      <c r="H4155" s="674"/>
      <c r="I4155" s="674"/>
      <c r="J4155" s="674"/>
      <c r="K4155" s="674"/>
      <c r="L4155" s="674"/>
      <c r="M4155" s="674"/>
      <c r="N4155" s="674"/>
      <c r="O4155" s="674"/>
      <c r="P4155" s="674"/>
      <c r="Q4155" s="674"/>
      <c r="R4155" s="674"/>
      <c r="S4155" s="674"/>
      <c r="T4155" s="674"/>
      <c r="U4155" s="674"/>
      <c r="V4155" s="674"/>
      <c r="W4155" s="674"/>
      <c r="X4155" s="674"/>
      <c r="Y4155" s="674"/>
      <c r="Z4155" s="674"/>
      <c r="AA4155" s="674"/>
      <c r="AB4155" s="674"/>
      <c r="AC4155" s="674"/>
      <c r="AD4155" s="674"/>
      <c r="AE4155" s="109"/>
      <c r="AG4155" s="90">
        <f>COUNTBLANK(O4163:AD4187)</f>
        <v>400</v>
      </c>
      <c r="AH4155" s="90">
        <v>400</v>
      </c>
      <c r="AI4155" s="90">
        <v>200</v>
      </c>
      <c r="AJ4155" s="90">
        <f>COUNTBLANK(D4163:AD4163)</f>
        <v>27</v>
      </c>
      <c r="AK4155" s="90">
        <v>27</v>
      </c>
      <c r="AL4155" s="90">
        <v>17</v>
      </c>
    </row>
    <row r="4156" spans="1:62" ht="36" customHeight="1" x14ac:dyDescent="0.2">
      <c r="C4156" s="674" t="s">
        <v>1713</v>
      </c>
      <c r="D4156" s="674"/>
      <c r="E4156" s="674"/>
      <c r="F4156" s="674"/>
      <c r="G4156" s="674"/>
      <c r="H4156" s="674"/>
      <c r="I4156" s="674"/>
      <c r="J4156" s="674"/>
      <c r="K4156" s="674"/>
      <c r="L4156" s="674"/>
      <c r="M4156" s="674"/>
      <c r="N4156" s="674"/>
      <c r="O4156" s="674"/>
      <c r="P4156" s="674"/>
      <c r="Q4156" s="674"/>
      <c r="R4156" s="674"/>
      <c r="S4156" s="674"/>
      <c r="T4156" s="674"/>
      <c r="U4156" s="674"/>
      <c r="V4156" s="674"/>
      <c r="W4156" s="674"/>
      <c r="X4156" s="674"/>
      <c r="Y4156" s="674"/>
      <c r="Z4156" s="674"/>
      <c r="AA4156" s="674"/>
      <c r="AB4156" s="674"/>
      <c r="AC4156" s="674"/>
      <c r="AD4156" s="674"/>
      <c r="AE4156" s="109"/>
    </row>
    <row r="4157" spans="1:62" ht="24" customHeight="1" x14ac:dyDescent="0.2">
      <c r="C4157" s="620" t="s">
        <v>1714</v>
      </c>
      <c r="D4157" s="620"/>
      <c r="E4157" s="620"/>
      <c r="F4157" s="620"/>
      <c r="G4157" s="620"/>
      <c r="H4157" s="620"/>
      <c r="I4157" s="620"/>
      <c r="J4157" s="620"/>
      <c r="K4157" s="620"/>
      <c r="L4157" s="620"/>
      <c r="M4157" s="620"/>
      <c r="N4157" s="620"/>
      <c r="O4157" s="620"/>
      <c r="P4157" s="620"/>
      <c r="Q4157" s="620"/>
      <c r="R4157" s="620"/>
      <c r="S4157" s="620"/>
      <c r="T4157" s="620"/>
      <c r="U4157" s="620"/>
      <c r="V4157" s="620"/>
      <c r="W4157" s="620"/>
      <c r="X4157" s="620"/>
      <c r="Y4157" s="620"/>
      <c r="Z4157" s="620"/>
      <c r="AA4157" s="620"/>
      <c r="AB4157" s="620"/>
      <c r="AC4157" s="620"/>
      <c r="AD4157" s="620"/>
      <c r="AE4157" s="109"/>
    </row>
    <row r="4158" spans="1:62" ht="24" customHeight="1" x14ac:dyDescent="0.2">
      <c r="C4158" s="674" t="s">
        <v>1841</v>
      </c>
      <c r="D4158" s="674"/>
      <c r="E4158" s="674"/>
      <c r="F4158" s="674"/>
      <c r="G4158" s="674"/>
      <c r="H4158" s="674"/>
      <c r="I4158" s="674"/>
      <c r="J4158" s="674"/>
      <c r="K4158" s="674"/>
      <c r="L4158" s="674"/>
      <c r="M4158" s="674"/>
      <c r="N4158" s="674"/>
      <c r="O4158" s="674"/>
      <c r="P4158" s="674"/>
      <c r="Q4158" s="674"/>
      <c r="R4158" s="674"/>
      <c r="S4158" s="674"/>
      <c r="T4158" s="674"/>
      <c r="U4158" s="674"/>
      <c r="V4158" s="674"/>
      <c r="W4158" s="674"/>
      <c r="X4158" s="674"/>
      <c r="Y4158" s="674"/>
      <c r="Z4158" s="674"/>
      <c r="AA4158" s="674"/>
      <c r="AB4158" s="674"/>
      <c r="AC4158" s="674"/>
      <c r="AD4158" s="674"/>
      <c r="AE4158" s="109"/>
    </row>
    <row r="4159" spans="1:62" ht="15" customHeight="1" x14ac:dyDescent="0.2">
      <c r="AE4159" s="109"/>
    </row>
    <row r="4160" spans="1:62" ht="24" customHeight="1" x14ac:dyDescent="0.2">
      <c r="C4160" s="608" t="s">
        <v>220</v>
      </c>
      <c r="D4160" s="608"/>
      <c r="E4160" s="608"/>
      <c r="F4160" s="608"/>
      <c r="G4160" s="608"/>
      <c r="H4160" s="608"/>
      <c r="I4160" s="608"/>
      <c r="J4160" s="608"/>
      <c r="K4160" s="608"/>
      <c r="L4160" s="608"/>
      <c r="M4160" s="608" t="s">
        <v>1363</v>
      </c>
      <c r="N4160" s="608"/>
      <c r="O4160" s="608"/>
      <c r="P4160" s="608"/>
      <c r="Q4160" s="608"/>
      <c r="R4160" s="608"/>
      <c r="S4160" s="608"/>
      <c r="T4160" s="608"/>
      <c r="U4160" s="608"/>
      <c r="V4160" s="608"/>
      <c r="W4160" s="608"/>
      <c r="X4160" s="608"/>
      <c r="Y4160" s="608"/>
      <c r="Z4160" s="608"/>
      <c r="AA4160" s="608"/>
      <c r="AB4160" s="608"/>
      <c r="AC4160" s="608"/>
      <c r="AD4160" s="608"/>
      <c r="AE4160" s="109"/>
    </row>
    <row r="4161" spans="1:92" ht="15" customHeight="1" x14ac:dyDescent="0.2">
      <c r="C4161" s="608"/>
      <c r="D4161" s="608"/>
      <c r="E4161" s="608"/>
      <c r="F4161" s="608"/>
      <c r="G4161" s="608"/>
      <c r="H4161" s="608"/>
      <c r="I4161" s="608"/>
      <c r="J4161" s="608"/>
      <c r="K4161" s="608"/>
      <c r="L4161" s="608"/>
      <c r="M4161" s="608" t="s">
        <v>80</v>
      </c>
      <c r="N4161" s="608"/>
      <c r="O4161" s="826" t="s">
        <v>1364</v>
      </c>
      <c r="P4161" s="827"/>
      <c r="Q4161" s="827"/>
      <c r="R4161" s="827"/>
      <c r="S4161" s="827"/>
      <c r="T4161" s="827"/>
      <c r="U4161" s="827"/>
      <c r="V4161" s="827"/>
      <c r="W4161" s="827"/>
      <c r="X4161" s="827"/>
      <c r="Y4161" s="827"/>
      <c r="Z4161" s="827"/>
      <c r="AA4161" s="827"/>
      <c r="AB4161" s="827"/>
      <c r="AC4161" s="827"/>
      <c r="AD4161" s="828"/>
      <c r="AE4161" s="109"/>
    </row>
    <row r="4162" spans="1:92" ht="125.25" customHeight="1" x14ac:dyDescent="0.2">
      <c r="C4162" s="608"/>
      <c r="D4162" s="608"/>
      <c r="E4162" s="608"/>
      <c r="F4162" s="608"/>
      <c r="G4162" s="608"/>
      <c r="H4162" s="608"/>
      <c r="I4162" s="608"/>
      <c r="J4162" s="608"/>
      <c r="K4162" s="608"/>
      <c r="L4162" s="608"/>
      <c r="M4162" s="608"/>
      <c r="N4162" s="608"/>
      <c r="O4162" s="959" t="s">
        <v>896</v>
      </c>
      <c r="P4162" s="818"/>
      <c r="Q4162" s="667" t="s">
        <v>897</v>
      </c>
      <c r="R4162" s="818"/>
      <c r="S4162" s="667" t="s">
        <v>898</v>
      </c>
      <c r="T4162" s="818"/>
      <c r="U4162" s="667" t="s">
        <v>1248</v>
      </c>
      <c r="V4162" s="818"/>
      <c r="W4162" s="667" t="s">
        <v>899</v>
      </c>
      <c r="X4162" s="818"/>
      <c r="Y4162" s="667" t="s">
        <v>900</v>
      </c>
      <c r="Z4162" s="818"/>
      <c r="AA4162" s="667" t="s">
        <v>901</v>
      </c>
      <c r="AB4162" s="818"/>
      <c r="AC4162" s="667" t="s">
        <v>72</v>
      </c>
      <c r="AD4162" s="818"/>
      <c r="AE4162" s="109"/>
      <c r="AG4162" s="90" t="s">
        <v>2032</v>
      </c>
      <c r="AH4162" s="90" t="s">
        <v>2076</v>
      </c>
      <c r="AJ4162" s="328" t="s">
        <v>80</v>
      </c>
      <c r="AK4162" s="328" t="s">
        <v>2029</v>
      </c>
      <c r="AL4162" s="328" t="s">
        <v>2061</v>
      </c>
      <c r="AM4162" s="959" t="s">
        <v>896</v>
      </c>
      <c r="AN4162" s="818"/>
      <c r="AO4162" s="667" t="s">
        <v>897</v>
      </c>
      <c r="AP4162" s="818"/>
      <c r="AQ4162" s="667" t="s">
        <v>898</v>
      </c>
      <c r="AR4162" s="818"/>
      <c r="AS4162" s="667" t="s">
        <v>1248</v>
      </c>
      <c r="AT4162" s="818"/>
      <c r="AU4162" s="667" t="s">
        <v>899</v>
      </c>
      <c r="AV4162" s="818"/>
      <c r="AW4162" s="667" t="s">
        <v>900</v>
      </c>
      <c r="AX4162" s="818"/>
      <c r="AY4162" s="667" t="s">
        <v>901</v>
      </c>
      <c r="AZ4162" s="818"/>
      <c r="BA4162" s="667" t="s">
        <v>72</v>
      </c>
      <c r="BB4162" s="818"/>
      <c r="BC4162" s="227" t="s">
        <v>2077</v>
      </c>
      <c r="BE4162" s="304" t="s">
        <v>2247</v>
      </c>
      <c r="BG4162" s="304"/>
      <c r="CL4162" s="70"/>
      <c r="CN4162" s="90"/>
    </row>
    <row r="4163" spans="1:92" ht="15" customHeight="1" x14ac:dyDescent="0.2">
      <c r="A4163" s="109"/>
      <c r="B4163" s="109"/>
      <c r="C4163" s="87" t="s">
        <v>28</v>
      </c>
      <c r="D4163" s="703" t="str">
        <f>IF(D40="","",D40)</f>
        <v/>
      </c>
      <c r="E4163" s="705"/>
      <c r="F4163" s="705"/>
      <c r="G4163" s="705"/>
      <c r="H4163" s="705"/>
      <c r="I4163" s="705"/>
      <c r="J4163" s="705"/>
      <c r="K4163" s="705"/>
      <c r="L4163" s="704"/>
      <c r="M4163" s="553" t="str">
        <f>IF(Y4083="","",Y4083)</f>
        <v/>
      </c>
      <c r="N4163" s="553"/>
      <c r="O4163" s="615"/>
      <c r="P4163" s="615"/>
      <c r="Q4163" s="615"/>
      <c r="R4163" s="615"/>
      <c r="S4163" s="615"/>
      <c r="T4163" s="615"/>
      <c r="U4163" s="615"/>
      <c r="V4163" s="615"/>
      <c r="W4163" s="615"/>
      <c r="X4163" s="615"/>
      <c r="Y4163" s="615"/>
      <c r="Z4163" s="615"/>
      <c r="AA4163" s="615"/>
      <c r="AB4163" s="615"/>
      <c r="AC4163" s="615"/>
      <c r="AD4163" s="615"/>
      <c r="AE4163" s="109"/>
      <c r="AG4163" s="90">
        <f>COUNTBLANK(D4163:AD4163)</f>
        <v>27</v>
      </c>
      <c r="AH4163" s="90">
        <f>IF(OR($AG$4155=$AH$4155,AG4163=$AK$4155),0,IF(AND(D4163&lt;&gt;"",AG4163=$AL$4155),0,1))</f>
        <v>0</v>
      </c>
      <c r="AJ4163" s="74">
        <f>IF(M4163="",0,M4163)</f>
        <v>0</v>
      </c>
      <c r="AK4163" s="74">
        <f>COUNTIF(O4163:AD4163,"NS")</f>
        <v>0</v>
      </c>
      <c r="AL4163" s="74">
        <f>SUM(O4163:AD4163)</f>
        <v>0</v>
      </c>
      <c r="AM4163" s="1131">
        <f>IF($AG$4155=$AH$4155,0,
IF(OR(
AND(OR($AK4163&gt;0,$AL4163&gt;0),$AJ4163&lt;&gt;0,O4163="NS"),
AND(OR($AK4163&gt;0,$AL4163&gt;0),$AJ4163&lt;&gt;0,O4163=0),
AND(OR($AK4163&gt;0,$AL4163&gt;0),$AJ4163&lt;&gt;0,O4163&lt;=$AJ4163),
AND($AJ4163=0,O4163=0)),0,1))</f>
        <v>0</v>
      </c>
      <c r="AN4163" s="1131"/>
      <c r="AO4163" s="1131">
        <f>IF($AG$4113=$AH$4113,0,
IF(OR(
AND(OR($AK4163&gt;0,$AL4163&gt;0),$AJ4163&lt;&gt;0,Q4163="NS"),
AND(OR($AK4163&gt;0,$AL4163&gt;0),$AJ4163&lt;&gt;0,Q4163=0),
AND(OR($AK4163&gt;0,$AL4163&gt;0),$AJ4163&lt;&gt;0,Q4163&lt;=$AJ4163),
AND($AJ4163=0,Q4163=0)),0,1))</f>
        <v>0</v>
      </c>
      <c r="AP4163" s="1131"/>
      <c r="AQ4163" s="1131">
        <f t="shared" ref="AQ4163" si="6618">IF($AG$4113=$AH$4113,0,
IF(OR(
AND(OR($AK4163&gt;0,$AL4163&gt;0),$AJ4163&lt;&gt;0,S4163="NS"),
AND(OR($AK4163&gt;0,$AL4163&gt;0),$AJ4163&lt;&gt;0,S4163=0),
AND(OR($AK4163&gt;0,$AL4163&gt;0),$AJ4163&lt;&gt;0,S4163&lt;=$AJ4163),
AND($AJ4163=0,S4163=0)),0,1))</f>
        <v>0</v>
      </c>
      <c r="AR4163" s="1131"/>
      <c r="AS4163" s="1131">
        <f t="shared" ref="AS4163" si="6619">IF($AG$4113=$AH$4113,0,
IF(OR(
AND(OR($AK4163&gt;0,$AL4163&gt;0),$AJ4163&lt;&gt;0,U4163="NS"),
AND(OR($AK4163&gt;0,$AL4163&gt;0),$AJ4163&lt;&gt;0,U4163=0),
AND(OR($AK4163&gt;0,$AL4163&gt;0),$AJ4163&lt;&gt;0,U4163&lt;=$AJ4163),
AND($AJ4163=0,U4163=0)),0,1))</f>
        <v>0</v>
      </c>
      <c r="AT4163" s="1131"/>
      <c r="AU4163" s="1131">
        <f t="shared" ref="AU4163" si="6620">IF($AG$4113=$AH$4113,0,
IF(OR(
AND(OR($AK4163&gt;0,$AL4163&gt;0),$AJ4163&lt;&gt;0,W4163="NS"),
AND(OR($AK4163&gt;0,$AL4163&gt;0),$AJ4163&lt;&gt;0,W4163=0),
AND(OR($AK4163&gt;0,$AL4163&gt;0),$AJ4163&lt;&gt;0,W4163&lt;=$AJ4163),
AND($AJ4163=0,W4163=0)),0,1))</f>
        <v>0</v>
      </c>
      <c r="AV4163" s="1131"/>
      <c r="AW4163" s="1131">
        <f t="shared" ref="AW4163" si="6621">IF($AG$4113=$AH$4113,0,
IF(OR(
AND(OR($AK4163&gt;0,$AL4163&gt;0),$AJ4163&lt;&gt;0,Y4163="NS"),
AND(OR($AK4163&gt;0,$AL4163&gt;0),$AJ4163&lt;&gt;0,Y4163=0),
AND(OR($AK4163&gt;0,$AL4163&gt;0),$AJ4163&lt;&gt;0,Y4163&lt;=$AJ4163),
AND($AJ4163=0,Y4163=0)),0,1))</f>
        <v>0</v>
      </c>
      <c r="AX4163" s="1131"/>
      <c r="AY4163" s="1131">
        <f t="shared" ref="AY4163" si="6622">IF($AG$4113=$AH$4113,0,
IF(OR(
AND(OR($AK4163&gt;0,$AL4163&gt;0),$AJ4163&lt;&gt;0,AA4163="NS"),
AND(OR($AK4163&gt;0,$AL4163&gt;0),$AJ4163&lt;&gt;0,AA4163=0),
AND(OR($AK4163&gt;0,$AL4163&gt;0),$AJ4163&lt;&gt;0,AA4163&lt;=$AJ4163),
AND($AJ4163=0,AA4163=0)),0,1))</f>
        <v>0</v>
      </c>
      <c r="AZ4163" s="1131"/>
      <c r="BA4163" s="1131">
        <f t="shared" ref="BA4163" si="6623">IF($AG$4113=$AH$4113,0,
IF(OR(
AND(OR($AK4163&gt;0,$AL4163&gt;0),$AJ4163&lt;&gt;0,AC4163="NS"),
AND(OR($AK4163&gt;0,$AL4163&gt;0),$AJ4163&lt;&gt;0,AC4163=0),
AND(OR($AK4163&gt;0,$AL4163&gt;0),$AJ4163&lt;&gt;0,AC4163&lt;=$AJ4163),
AND($AJ4163=0,AC4163=0)),0,1))</f>
        <v>0</v>
      </c>
      <c r="BB4163" s="1131"/>
      <c r="BC4163" s="90">
        <f t="shared" ref="BC4163:BC4187" si="6624">SUM(AM4163:BB4163)</f>
        <v>0</v>
      </c>
      <c r="BE4163" s="305">
        <f>IF(OR(AND(AL4163=0,AJ4163&lt;&gt;0,AK4163=0),AND(AJ4163=0,OR(AK4163&lt;&gt;0,AL4163&lt;&gt;0))),1,
IF(AJ4163&lt;=AL4163,0,
IF(AND(OR(AJ4163="NS",AJ4163&gt;0),AK4163&gt;0,AL4163=0),0,1)))</f>
        <v>0</v>
      </c>
      <c r="CL4163" s="70"/>
      <c r="CN4163" s="90"/>
    </row>
    <row r="4164" spans="1:92" ht="15" customHeight="1" x14ac:dyDescent="0.2">
      <c r="A4164" s="109"/>
      <c r="B4164" s="109"/>
      <c r="C4164" s="98" t="s">
        <v>29</v>
      </c>
      <c r="D4164" s="703" t="str">
        <f t="shared" ref="D4164:D4187" si="6625">IF(D41="","",D41)</f>
        <v/>
      </c>
      <c r="E4164" s="705"/>
      <c r="F4164" s="705"/>
      <c r="G4164" s="705"/>
      <c r="H4164" s="705"/>
      <c r="I4164" s="705"/>
      <c r="J4164" s="705"/>
      <c r="K4164" s="705"/>
      <c r="L4164" s="704"/>
      <c r="M4164" s="553" t="str">
        <f t="shared" ref="M4164:M4187" si="6626">IF(Y4084="","",Y4084)</f>
        <v/>
      </c>
      <c r="N4164" s="553"/>
      <c r="O4164" s="615"/>
      <c r="P4164" s="615"/>
      <c r="Q4164" s="615"/>
      <c r="R4164" s="615"/>
      <c r="S4164" s="615"/>
      <c r="T4164" s="615"/>
      <c r="U4164" s="615"/>
      <c r="V4164" s="615"/>
      <c r="W4164" s="615"/>
      <c r="X4164" s="615"/>
      <c r="Y4164" s="615"/>
      <c r="Z4164" s="615"/>
      <c r="AA4164" s="615"/>
      <c r="AB4164" s="615"/>
      <c r="AC4164" s="615"/>
      <c r="AD4164" s="615"/>
      <c r="AE4164" s="109"/>
      <c r="AG4164" s="90">
        <f t="shared" ref="AG4164:AG4187" si="6627">COUNTBLANK(D4164:AD4164)</f>
        <v>27</v>
      </c>
      <c r="AH4164" s="90">
        <f t="shared" ref="AH4164:AH4187" si="6628">IF(OR($AG$4155=$AH$4155,AG4164=$AK$4155),0,IF(AND(D4164&lt;&gt;"",AG4164=$AL$4155),0,1))</f>
        <v>0</v>
      </c>
      <c r="AJ4164" s="74">
        <f t="shared" ref="AJ4164:AJ4187" si="6629">IF(M4164="",0,M4164)</f>
        <v>0</v>
      </c>
      <c r="AK4164" s="74">
        <f t="shared" ref="AK4164:AK4187" si="6630">COUNTIF(O4164:AD4164,"NS")</f>
        <v>0</v>
      </c>
      <c r="AL4164" s="74">
        <f t="shared" ref="AL4164:AL4187" si="6631">SUM(O4164:AD4164)</f>
        <v>0</v>
      </c>
      <c r="AM4164" s="1131">
        <f t="shared" ref="AM4164:AM4187" si="6632">IF($AG$4155=$AH$4155,0,
IF(OR(
AND(OR($AK4164&gt;0,$AL4164&gt;0),$AJ4164&lt;&gt;0,O4164="NS"),
AND(OR($AK4164&gt;0,$AL4164&gt;0),$AJ4164&lt;&gt;0,O4164=0),
AND(OR($AK4164&gt;0,$AL4164&gt;0),$AJ4164&lt;&gt;0,O4164&lt;=$AJ4164),
AND($AJ4164=0,O4164=0)),0,1))</f>
        <v>0</v>
      </c>
      <c r="AN4164" s="1131"/>
      <c r="AO4164" s="1131">
        <f t="shared" ref="AO4164:AO4187" si="6633">IF($AG$4113=$AH$4113,0,
IF(OR(
AND(OR($AK4164&gt;0,$AL4164&gt;0),$AJ4164&lt;&gt;0,Q4164="NS"),
AND(OR($AK4164&gt;0,$AL4164&gt;0),$AJ4164&lt;&gt;0,Q4164=0),
AND(OR($AK4164&gt;0,$AL4164&gt;0),$AJ4164&lt;&gt;0,Q4164&lt;=$AJ4164),
AND($AJ4164=0,Q4164=0)),0,1))</f>
        <v>0</v>
      </c>
      <c r="AP4164" s="1131"/>
      <c r="AQ4164" s="1131">
        <f t="shared" ref="AQ4164:AQ4187" si="6634">IF($AG$4113=$AH$4113,0,
IF(OR(
AND(OR($AK4164&gt;0,$AL4164&gt;0),$AJ4164&lt;&gt;0,Q4164="NS"),
AND(OR($AK4164&gt;0,$AL4164&gt;0),$AJ4164&lt;&gt;0,Q4164=0),
AND(OR($AK4164&gt;0,$AL4164&gt;0),$AJ4164&lt;&gt;0,Q4164&lt;=$AJ4164),
AND($AJ4164=0,Q4164=0)),0,1))</f>
        <v>0</v>
      </c>
      <c r="AR4164" s="1131"/>
      <c r="AS4164" s="1131">
        <f t="shared" ref="AS4164:AS4187" si="6635">IF($AG$4113=$AH$4113,0,
IF(OR(
AND(OR($AK4164&gt;0,$AL4164&gt;0),$AJ4164&lt;&gt;0,S4164="NS"),
AND(OR($AK4164&gt;0,$AL4164&gt;0),$AJ4164&lt;&gt;0,S4164=0),
AND(OR($AK4164&gt;0,$AL4164&gt;0),$AJ4164&lt;&gt;0,S4164&lt;=$AJ4164),
AND($AJ4164=0,S4164=0)),0,1))</f>
        <v>0</v>
      </c>
      <c r="AT4164" s="1131"/>
      <c r="AU4164" s="1131">
        <f t="shared" ref="AU4164:AU4187" si="6636">IF($AG$4113=$AH$4113,0,
IF(OR(
AND(OR($AK4164&gt;0,$AL4164&gt;0),$AJ4164&lt;&gt;0,U4164="NS"),
AND(OR($AK4164&gt;0,$AL4164&gt;0),$AJ4164&lt;&gt;0,U4164=0),
AND(OR($AK4164&gt;0,$AL4164&gt;0),$AJ4164&lt;&gt;0,U4164&lt;=$AJ4164),
AND($AJ4164=0,U4164=0)),0,1))</f>
        <v>0</v>
      </c>
      <c r="AV4164" s="1131"/>
      <c r="AW4164" s="1131">
        <f t="shared" ref="AW4164:AW4187" si="6637">IF($AG$4113=$AH$4113,0,
IF(OR(
AND(OR($AK4164&gt;0,$AL4164&gt;0),$AJ4164&lt;&gt;0,W4164="NS"),
AND(OR($AK4164&gt;0,$AL4164&gt;0),$AJ4164&lt;&gt;0,W4164=0),
AND(OR($AK4164&gt;0,$AL4164&gt;0),$AJ4164&lt;&gt;0,W4164&lt;=$AJ4164),
AND($AJ4164=0,W4164=0)),0,1))</f>
        <v>0</v>
      </c>
      <c r="AX4164" s="1131"/>
      <c r="AY4164" s="1131">
        <f t="shared" ref="AY4164:AY4187" si="6638">IF($AG$4113=$AH$4113,0,
IF(OR(
AND(OR($AK4164&gt;0,$AL4164&gt;0),$AJ4164&lt;&gt;0,Y4164="NS"),
AND(OR($AK4164&gt;0,$AL4164&gt;0),$AJ4164&lt;&gt;0,Y4164=0),
AND(OR($AK4164&gt;0,$AL4164&gt;0),$AJ4164&lt;&gt;0,Y4164&lt;=$AJ4164),
AND($AJ4164=0,Y4164=0)),0,1))</f>
        <v>0</v>
      </c>
      <c r="AZ4164" s="1131"/>
      <c r="BA4164" s="1131">
        <f t="shared" ref="BA4164:BA4187" si="6639">IF($AG$4113=$AH$4113,0,
IF(OR(
AND(OR($AK4164&gt;0,$AL4164&gt;0),$AJ4164&lt;&gt;0,AA4164="NS"),
AND(OR($AK4164&gt;0,$AL4164&gt;0),$AJ4164&lt;&gt;0,AA4164=0),
AND(OR($AK4164&gt;0,$AL4164&gt;0),$AJ4164&lt;&gt;0,AA4164&lt;=$AJ4164),
AND($AJ4164=0,AA4164=0)),0,1))</f>
        <v>0</v>
      </c>
      <c r="BB4164" s="1131"/>
      <c r="BC4164" s="90">
        <f t="shared" si="6624"/>
        <v>0</v>
      </c>
      <c r="BE4164" s="305">
        <f t="shared" ref="BE4164:BE4187" si="6640">IF(OR(AND(AL4164=0,AJ4164&lt;&gt;0,AK4164=0),AND(AJ4164=0,OR(AK4164&lt;&gt;0,AL4164&lt;&gt;0))),1,
IF(AJ4164&lt;=AL4164,0,
IF(AND(OR(AJ4164="NS",AJ4164&gt;0),AK4164&gt;0,AL4164=0),0,1)))</f>
        <v>0</v>
      </c>
      <c r="CL4164" s="70"/>
      <c r="CN4164" s="90"/>
    </row>
    <row r="4165" spans="1:92" ht="15" customHeight="1" x14ac:dyDescent="0.2">
      <c r="A4165" s="109"/>
      <c r="B4165" s="109"/>
      <c r="C4165" s="98" t="s">
        <v>30</v>
      </c>
      <c r="D4165" s="703" t="str">
        <f t="shared" si="6625"/>
        <v/>
      </c>
      <c r="E4165" s="705"/>
      <c r="F4165" s="705"/>
      <c r="G4165" s="705"/>
      <c r="H4165" s="705"/>
      <c r="I4165" s="705"/>
      <c r="J4165" s="705"/>
      <c r="K4165" s="705"/>
      <c r="L4165" s="704"/>
      <c r="M4165" s="553" t="str">
        <f t="shared" si="6626"/>
        <v/>
      </c>
      <c r="N4165" s="553"/>
      <c r="O4165" s="615"/>
      <c r="P4165" s="615"/>
      <c r="Q4165" s="615"/>
      <c r="R4165" s="615"/>
      <c r="S4165" s="615"/>
      <c r="T4165" s="615"/>
      <c r="U4165" s="615"/>
      <c r="V4165" s="615"/>
      <c r="W4165" s="615"/>
      <c r="X4165" s="615"/>
      <c r="Y4165" s="615"/>
      <c r="Z4165" s="615"/>
      <c r="AA4165" s="615"/>
      <c r="AB4165" s="615"/>
      <c r="AC4165" s="615"/>
      <c r="AD4165" s="615"/>
      <c r="AE4165" s="109"/>
      <c r="AG4165" s="90">
        <f t="shared" si="6627"/>
        <v>27</v>
      </c>
      <c r="AH4165" s="90">
        <f t="shared" si="6628"/>
        <v>0</v>
      </c>
      <c r="AJ4165" s="74">
        <f t="shared" si="6629"/>
        <v>0</v>
      </c>
      <c r="AK4165" s="74">
        <f t="shared" si="6630"/>
        <v>0</v>
      </c>
      <c r="AL4165" s="74">
        <f t="shared" si="6631"/>
        <v>0</v>
      </c>
      <c r="AM4165" s="1131">
        <f t="shared" si="6632"/>
        <v>0</v>
      </c>
      <c r="AN4165" s="1131"/>
      <c r="AO4165" s="1131">
        <f t="shared" si="6633"/>
        <v>0</v>
      </c>
      <c r="AP4165" s="1131"/>
      <c r="AQ4165" s="1131">
        <f t="shared" si="6634"/>
        <v>0</v>
      </c>
      <c r="AR4165" s="1131"/>
      <c r="AS4165" s="1131">
        <f t="shared" si="6635"/>
        <v>0</v>
      </c>
      <c r="AT4165" s="1131"/>
      <c r="AU4165" s="1131">
        <f t="shared" si="6636"/>
        <v>0</v>
      </c>
      <c r="AV4165" s="1131"/>
      <c r="AW4165" s="1131">
        <f t="shared" si="6637"/>
        <v>0</v>
      </c>
      <c r="AX4165" s="1131"/>
      <c r="AY4165" s="1131">
        <f t="shared" si="6638"/>
        <v>0</v>
      </c>
      <c r="AZ4165" s="1131"/>
      <c r="BA4165" s="1131">
        <f t="shared" si="6639"/>
        <v>0</v>
      </c>
      <c r="BB4165" s="1131"/>
      <c r="BC4165" s="90">
        <f t="shared" si="6624"/>
        <v>0</v>
      </c>
      <c r="BE4165" s="305">
        <f t="shared" si="6640"/>
        <v>0</v>
      </c>
      <c r="CL4165" s="70"/>
      <c r="CN4165" s="90"/>
    </row>
    <row r="4166" spans="1:92" ht="15" customHeight="1" x14ac:dyDescent="0.2">
      <c r="A4166" s="109"/>
      <c r="B4166" s="109"/>
      <c r="C4166" s="98" t="s">
        <v>31</v>
      </c>
      <c r="D4166" s="703" t="str">
        <f t="shared" si="6625"/>
        <v/>
      </c>
      <c r="E4166" s="705"/>
      <c r="F4166" s="705"/>
      <c r="G4166" s="705"/>
      <c r="H4166" s="705"/>
      <c r="I4166" s="705"/>
      <c r="J4166" s="705"/>
      <c r="K4166" s="705"/>
      <c r="L4166" s="704"/>
      <c r="M4166" s="553" t="str">
        <f t="shared" si="6626"/>
        <v/>
      </c>
      <c r="N4166" s="553"/>
      <c r="O4166" s="615"/>
      <c r="P4166" s="615"/>
      <c r="Q4166" s="615"/>
      <c r="R4166" s="615"/>
      <c r="S4166" s="615"/>
      <c r="T4166" s="615"/>
      <c r="U4166" s="615"/>
      <c r="V4166" s="615"/>
      <c r="W4166" s="615"/>
      <c r="X4166" s="615"/>
      <c r="Y4166" s="615"/>
      <c r="Z4166" s="615"/>
      <c r="AA4166" s="615"/>
      <c r="AB4166" s="615"/>
      <c r="AC4166" s="615"/>
      <c r="AD4166" s="615"/>
      <c r="AE4166" s="109"/>
      <c r="AG4166" s="90">
        <f t="shared" si="6627"/>
        <v>27</v>
      </c>
      <c r="AH4166" s="90">
        <f t="shared" si="6628"/>
        <v>0</v>
      </c>
      <c r="AJ4166" s="74">
        <f t="shared" si="6629"/>
        <v>0</v>
      </c>
      <c r="AK4166" s="74">
        <f t="shared" si="6630"/>
        <v>0</v>
      </c>
      <c r="AL4166" s="74">
        <f t="shared" si="6631"/>
        <v>0</v>
      </c>
      <c r="AM4166" s="1131">
        <f t="shared" si="6632"/>
        <v>0</v>
      </c>
      <c r="AN4166" s="1131"/>
      <c r="AO4166" s="1131">
        <f t="shared" si="6633"/>
        <v>0</v>
      </c>
      <c r="AP4166" s="1131"/>
      <c r="AQ4166" s="1131">
        <f t="shared" si="6634"/>
        <v>0</v>
      </c>
      <c r="AR4166" s="1131"/>
      <c r="AS4166" s="1131">
        <f t="shared" si="6635"/>
        <v>0</v>
      </c>
      <c r="AT4166" s="1131"/>
      <c r="AU4166" s="1131">
        <f t="shared" si="6636"/>
        <v>0</v>
      </c>
      <c r="AV4166" s="1131"/>
      <c r="AW4166" s="1131">
        <f t="shared" si="6637"/>
        <v>0</v>
      </c>
      <c r="AX4166" s="1131"/>
      <c r="AY4166" s="1131">
        <f t="shared" si="6638"/>
        <v>0</v>
      </c>
      <c r="AZ4166" s="1131"/>
      <c r="BA4166" s="1131">
        <f t="shared" si="6639"/>
        <v>0</v>
      </c>
      <c r="BB4166" s="1131"/>
      <c r="BC4166" s="90">
        <f t="shared" si="6624"/>
        <v>0</v>
      </c>
      <c r="BE4166" s="305">
        <f t="shared" si="6640"/>
        <v>0</v>
      </c>
      <c r="CL4166" s="70"/>
      <c r="CN4166" s="90"/>
    </row>
    <row r="4167" spans="1:92" ht="15" customHeight="1" x14ac:dyDescent="0.2">
      <c r="A4167" s="109"/>
      <c r="B4167" s="109"/>
      <c r="C4167" s="98" t="s">
        <v>32</v>
      </c>
      <c r="D4167" s="703" t="str">
        <f t="shared" si="6625"/>
        <v/>
      </c>
      <c r="E4167" s="705"/>
      <c r="F4167" s="705"/>
      <c r="G4167" s="705"/>
      <c r="H4167" s="705"/>
      <c r="I4167" s="705"/>
      <c r="J4167" s="705"/>
      <c r="K4167" s="705"/>
      <c r="L4167" s="704"/>
      <c r="M4167" s="553" t="str">
        <f t="shared" si="6626"/>
        <v/>
      </c>
      <c r="N4167" s="553"/>
      <c r="O4167" s="615"/>
      <c r="P4167" s="615"/>
      <c r="Q4167" s="615"/>
      <c r="R4167" s="615"/>
      <c r="S4167" s="615"/>
      <c r="T4167" s="615"/>
      <c r="U4167" s="615"/>
      <c r="V4167" s="615"/>
      <c r="W4167" s="615"/>
      <c r="X4167" s="615"/>
      <c r="Y4167" s="615"/>
      <c r="Z4167" s="615"/>
      <c r="AA4167" s="615"/>
      <c r="AB4167" s="615"/>
      <c r="AC4167" s="615"/>
      <c r="AD4167" s="615"/>
      <c r="AE4167" s="109"/>
      <c r="AG4167" s="90">
        <f t="shared" si="6627"/>
        <v>27</v>
      </c>
      <c r="AH4167" s="90">
        <f t="shared" si="6628"/>
        <v>0</v>
      </c>
      <c r="AJ4167" s="74">
        <f t="shared" si="6629"/>
        <v>0</v>
      </c>
      <c r="AK4167" s="74">
        <f t="shared" si="6630"/>
        <v>0</v>
      </c>
      <c r="AL4167" s="74">
        <f t="shared" si="6631"/>
        <v>0</v>
      </c>
      <c r="AM4167" s="1131">
        <f t="shared" si="6632"/>
        <v>0</v>
      </c>
      <c r="AN4167" s="1131"/>
      <c r="AO4167" s="1131">
        <f t="shared" si="6633"/>
        <v>0</v>
      </c>
      <c r="AP4167" s="1131"/>
      <c r="AQ4167" s="1131">
        <f t="shared" si="6634"/>
        <v>0</v>
      </c>
      <c r="AR4167" s="1131"/>
      <c r="AS4167" s="1131">
        <f t="shared" si="6635"/>
        <v>0</v>
      </c>
      <c r="AT4167" s="1131"/>
      <c r="AU4167" s="1131">
        <f t="shared" si="6636"/>
        <v>0</v>
      </c>
      <c r="AV4167" s="1131"/>
      <c r="AW4167" s="1131">
        <f t="shared" si="6637"/>
        <v>0</v>
      </c>
      <c r="AX4167" s="1131"/>
      <c r="AY4167" s="1131">
        <f t="shared" si="6638"/>
        <v>0</v>
      </c>
      <c r="AZ4167" s="1131"/>
      <c r="BA4167" s="1131">
        <f t="shared" si="6639"/>
        <v>0</v>
      </c>
      <c r="BB4167" s="1131"/>
      <c r="BC4167" s="90">
        <f t="shared" si="6624"/>
        <v>0</v>
      </c>
      <c r="BE4167" s="305">
        <f t="shared" si="6640"/>
        <v>0</v>
      </c>
      <c r="CL4167" s="70"/>
      <c r="CN4167" s="90"/>
    </row>
    <row r="4168" spans="1:92" ht="15" customHeight="1" x14ac:dyDescent="0.2">
      <c r="A4168" s="109"/>
      <c r="B4168" s="109"/>
      <c r="C4168" s="98" t="s">
        <v>33</v>
      </c>
      <c r="D4168" s="703" t="str">
        <f t="shared" si="6625"/>
        <v/>
      </c>
      <c r="E4168" s="705"/>
      <c r="F4168" s="705"/>
      <c r="G4168" s="705"/>
      <c r="H4168" s="705"/>
      <c r="I4168" s="705"/>
      <c r="J4168" s="705"/>
      <c r="K4168" s="705"/>
      <c r="L4168" s="704"/>
      <c r="M4168" s="553" t="str">
        <f t="shared" si="6626"/>
        <v/>
      </c>
      <c r="N4168" s="553"/>
      <c r="O4168" s="615"/>
      <c r="P4168" s="615"/>
      <c r="Q4168" s="615"/>
      <c r="R4168" s="615"/>
      <c r="S4168" s="615"/>
      <c r="T4168" s="615"/>
      <c r="U4168" s="615"/>
      <c r="V4168" s="615"/>
      <c r="W4168" s="615"/>
      <c r="X4168" s="615"/>
      <c r="Y4168" s="615"/>
      <c r="Z4168" s="615"/>
      <c r="AA4168" s="615"/>
      <c r="AB4168" s="615"/>
      <c r="AC4168" s="615"/>
      <c r="AD4168" s="615"/>
      <c r="AE4168" s="109"/>
      <c r="AG4168" s="90">
        <f t="shared" si="6627"/>
        <v>27</v>
      </c>
      <c r="AH4168" s="90">
        <f t="shared" si="6628"/>
        <v>0</v>
      </c>
      <c r="AJ4168" s="74">
        <f t="shared" si="6629"/>
        <v>0</v>
      </c>
      <c r="AK4168" s="74">
        <f t="shared" si="6630"/>
        <v>0</v>
      </c>
      <c r="AL4168" s="74">
        <f t="shared" si="6631"/>
        <v>0</v>
      </c>
      <c r="AM4168" s="1131">
        <f t="shared" si="6632"/>
        <v>0</v>
      </c>
      <c r="AN4168" s="1131"/>
      <c r="AO4168" s="1131">
        <f t="shared" si="6633"/>
        <v>0</v>
      </c>
      <c r="AP4168" s="1131"/>
      <c r="AQ4168" s="1131">
        <f t="shared" si="6634"/>
        <v>0</v>
      </c>
      <c r="AR4168" s="1131"/>
      <c r="AS4168" s="1131">
        <f t="shared" si="6635"/>
        <v>0</v>
      </c>
      <c r="AT4168" s="1131"/>
      <c r="AU4168" s="1131">
        <f t="shared" si="6636"/>
        <v>0</v>
      </c>
      <c r="AV4168" s="1131"/>
      <c r="AW4168" s="1131">
        <f t="shared" si="6637"/>
        <v>0</v>
      </c>
      <c r="AX4168" s="1131"/>
      <c r="AY4168" s="1131">
        <f t="shared" si="6638"/>
        <v>0</v>
      </c>
      <c r="AZ4168" s="1131"/>
      <c r="BA4168" s="1131">
        <f t="shared" si="6639"/>
        <v>0</v>
      </c>
      <c r="BB4168" s="1131"/>
      <c r="BC4168" s="90">
        <f t="shared" si="6624"/>
        <v>0</v>
      </c>
      <c r="BE4168" s="305">
        <f t="shared" si="6640"/>
        <v>0</v>
      </c>
      <c r="CL4168" s="70"/>
      <c r="CN4168" s="90"/>
    </row>
    <row r="4169" spans="1:92" ht="15" customHeight="1" x14ac:dyDescent="0.2">
      <c r="A4169" s="109"/>
      <c r="B4169" s="109"/>
      <c r="C4169" s="98" t="s">
        <v>34</v>
      </c>
      <c r="D4169" s="703" t="str">
        <f t="shared" si="6625"/>
        <v/>
      </c>
      <c r="E4169" s="705"/>
      <c r="F4169" s="705"/>
      <c r="G4169" s="705"/>
      <c r="H4169" s="705"/>
      <c r="I4169" s="705"/>
      <c r="J4169" s="705"/>
      <c r="K4169" s="705"/>
      <c r="L4169" s="704"/>
      <c r="M4169" s="553" t="str">
        <f t="shared" si="6626"/>
        <v/>
      </c>
      <c r="N4169" s="553"/>
      <c r="O4169" s="615"/>
      <c r="P4169" s="615"/>
      <c r="Q4169" s="615"/>
      <c r="R4169" s="615"/>
      <c r="S4169" s="615"/>
      <c r="T4169" s="615"/>
      <c r="U4169" s="615"/>
      <c r="V4169" s="615"/>
      <c r="W4169" s="615"/>
      <c r="X4169" s="615"/>
      <c r="Y4169" s="615"/>
      <c r="Z4169" s="615"/>
      <c r="AA4169" s="615"/>
      <c r="AB4169" s="615"/>
      <c r="AC4169" s="615"/>
      <c r="AD4169" s="615"/>
      <c r="AE4169" s="109"/>
      <c r="AG4169" s="90">
        <f t="shared" si="6627"/>
        <v>27</v>
      </c>
      <c r="AH4169" s="90">
        <f t="shared" si="6628"/>
        <v>0</v>
      </c>
      <c r="AJ4169" s="74">
        <f t="shared" si="6629"/>
        <v>0</v>
      </c>
      <c r="AK4169" s="74">
        <f t="shared" si="6630"/>
        <v>0</v>
      </c>
      <c r="AL4169" s="74">
        <f t="shared" si="6631"/>
        <v>0</v>
      </c>
      <c r="AM4169" s="1131">
        <f t="shared" si="6632"/>
        <v>0</v>
      </c>
      <c r="AN4169" s="1131"/>
      <c r="AO4169" s="1131">
        <f t="shared" si="6633"/>
        <v>0</v>
      </c>
      <c r="AP4169" s="1131"/>
      <c r="AQ4169" s="1131">
        <f t="shared" si="6634"/>
        <v>0</v>
      </c>
      <c r="AR4169" s="1131"/>
      <c r="AS4169" s="1131">
        <f t="shared" si="6635"/>
        <v>0</v>
      </c>
      <c r="AT4169" s="1131"/>
      <c r="AU4169" s="1131">
        <f t="shared" si="6636"/>
        <v>0</v>
      </c>
      <c r="AV4169" s="1131"/>
      <c r="AW4169" s="1131">
        <f t="shared" si="6637"/>
        <v>0</v>
      </c>
      <c r="AX4169" s="1131"/>
      <c r="AY4169" s="1131">
        <f t="shared" si="6638"/>
        <v>0</v>
      </c>
      <c r="AZ4169" s="1131"/>
      <c r="BA4169" s="1131">
        <f t="shared" si="6639"/>
        <v>0</v>
      </c>
      <c r="BB4169" s="1131"/>
      <c r="BC4169" s="90">
        <f t="shared" si="6624"/>
        <v>0</v>
      </c>
      <c r="BE4169" s="305">
        <f t="shared" si="6640"/>
        <v>0</v>
      </c>
      <c r="CL4169" s="70"/>
      <c r="CN4169" s="90"/>
    </row>
    <row r="4170" spans="1:92" ht="15" customHeight="1" x14ac:dyDescent="0.2">
      <c r="A4170" s="109"/>
      <c r="B4170" s="109"/>
      <c r="C4170" s="98" t="s">
        <v>35</v>
      </c>
      <c r="D4170" s="703" t="str">
        <f t="shared" si="6625"/>
        <v/>
      </c>
      <c r="E4170" s="705"/>
      <c r="F4170" s="705"/>
      <c r="G4170" s="705"/>
      <c r="H4170" s="705"/>
      <c r="I4170" s="705"/>
      <c r="J4170" s="705"/>
      <c r="K4170" s="705"/>
      <c r="L4170" s="704"/>
      <c r="M4170" s="553" t="str">
        <f t="shared" si="6626"/>
        <v/>
      </c>
      <c r="N4170" s="553"/>
      <c r="O4170" s="615"/>
      <c r="P4170" s="615"/>
      <c r="Q4170" s="615"/>
      <c r="R4170" s="615"/>
      <c r="S4170" s="615"/>
      <c r="T4170" s="615"/>
      <c r="U4170" s="615"/>
      <c r="V4170" s="615"/>
      <c r="W4170" s="615"/>
      <c r="X4170" s="615"/>
      <c r="Y4170" s="615"/>
      <c r="Z4170" s="615"/>
      <c r="AA4170" s="615"/>
      <c r="AB4170" s="615"/>
      <c r="AC4170" s="615"/>
      <c r="AD4170" s="615"/>
      <c r="AE4170" s="109"/>
      <c r="AG4170" s="90">
        <f t="shared" si="6627"/>
        <v>27</v>
      </c>
      <c r="AH4170" s="90">
        <f t="shared" si="6628"/>
        <v>0</v>
      </c>
      <c r="AJ4170" s="74">
        <f t="shared" si="6629"/>
        <v>0</v>
      </c>
      <c r="AK4170" s="74">
        <f t="shared" si="6630"/>
        <v>0</v>
      </c>
      <c r="AL4170" s="74">
        <f t="shared" si="6631"/>
        <v>0</v>
      </c>
      <c r="AM4170" s="1131">
        <f t="shared" si="6632"/>
        <v>0</v>
      </c>
      <c r="AN4170" s="1131"/>
      <c r="AO4170" s="1131">
        <f t="shared" si="6633"/>
        <v>0</v>
      </c>
      <c r="AP4170" s="1131"/>
      <c r="AQ4170" s="1131">
        <f t="shared" si="6634"/>
        <v>0</v>
      </c>
      <c r="AR4170" s="1131"/>
      <c r="AS4170" s="1131">
        <f t="shared" si="6635"/>
        <v>0</v>
      </c>
      <c r="AT4170" s="1131"/>
      <c r="AU4170" s="1131">
        <f t="shared" si="6636"/>
        <v>0</v>
      </c>
      <c r="AV4170" s="1131"/>
      <c r="AW4170" s="1131">
        <f t="shared" si="6637"/>
        <v>0</v>
      </c>
      <c r="AX4170" s="1131"/>
      <c r="AY4170" s="1131">
        <f t="shared" si="6638"/>
        <v>0</v>
      </c>
      <c r="AZ4170" s="1131"/>
      <c r="BA4170" s="1131">
        <f t="shared" si="6639"/>
        <v>0</v>
      </c>
      <c r="BB4170" s="1131"/>
      <c r="BC4170" s="90">
        <f t="shared" si="6624"/>
        <v>0</v>
      </c>
      <c r="BE4170" s="305">
        <f t="shared" si="6640"/>
        <v>0</v>
      </c>
      <c r="CL4170" s="70"/>
      <c r="CN4170" s="90"/>
    </row>
    <row r="4171" spans="1:92" ht="15" customHeight="1" x14ac:dyDescent="0.2">
      <c r="A4171" s="109"/>
      <c r="B4171" s="109"/>
      <c r="C4171" s="98" t="s">
        <v>36</v>
      </c>
      <c r="D4171" s="703" t="str">
        <f t="shared" si="6625"/>
        <v/>
      </c>
      <c r="E4171" s="705"/>
      <c r="F4171" s="705"/>
      <c r="G4171" s="705"/>
      <c r="H4171" s="705"/>
      <c r="I4171" s="705"/>
      <c r="J4171" s="705"/>
      <c r="K4171" s="705"/>
      <c r="L4171" s="704"/>
      <c r="M4171" s="553" t="str">
        <f t="shared" si="6626"/>
        <v/>
      </c>
      <c r="N4171" s="553"/>
      <c r="O4171" s="615"/>
      <c r="P4171" s="615"/>
      <c r="Q4171" s="615"/>
      <c r="R4171" s="615"/>
      <c r="S4171" s="615"/>
      <c r="T4171" s="615"/>
      <c r="U4171" s="615"/>
      <c r="V4171" s="615"/>
      <c r="W4171" s="615"/>
      <c r="X4171" s="615"/>
      <c r="Y4171" s="615"/>
      <c r="Z4171" s="615"/>
      <c r="AA4171" s="615"/>
      <c r="AB4171" s="615"/>
      <c r="AC4171" s="615"/>
      <c r="AD4171" s="615"/>
      <c r="AE4171" s="109"/>
      <c r="AG4171" s="90">
        <f t="shared" si="6627"/>
        <v>27</v>
      </c>
      <c r="AH4171" s="90">
        <f t="shared" si="6628"/>
        <v>0</v>
      </c>
      <c r="AJ4171" s="74">
        <f t="shared" si="6629"/>
        <v>0</v>
      </c>
      <c r="AK4171" s="74">
        <f t="shared" si="6630"/>
        <v>0</v>
      </c>
      <c r="AL4171" s="74">
        <f t="shared" si="6631"/>
        <v>0</v>
      </c>
      <c r="AM4171" s="1131">
        <f t="shared" si="6632"/>
        <v>0</v>
      </c>
      <c r="AN4171" s="1131"/>
      <c r="AO4171" s="1131">
        <f t="shared" si="6633"/>
        <v>0</v>
      </c>
      <c r="AP4171" s="1131"/>
      <c r="AQ4171" s="1131">
        <f t="shared" si="6634"/>
        <v>0</v>
      </c>
      <c r="AR4171" s="1131"/>
      <c r="AS4171" s="1131">
        <f t="shared" si="6635"/>
        <v>0</v>
      </c>
      <c r="AT4171" s="1131"/>
      <c r="AU4171" s="1131">
        <f t="shared" si="6636"/>
        <v>0</v>
      </c>
      <c r="AV4171" s="1131"/>
      <c r="AW4171" s="1131">
        <f t="shared" si="6637"/>
        <v>0</v>
      </c>
      <c r="AX4171" s="1131"/>
      <c r="AY4171" s="1131">
        <f t="shared" si="6638"/>
        <v>0</v>
      </c>
      <c r="AZ4171" s="1131"/>
      <c r="BA4171" s="1131">
        <f t="shared" si="6639"/>
        <v>0</v>
      </c>
      <c r="BB4171" s="1131"/>
      <c r="BC4171" s="90">
        <f t="shared" si="6624"/>
        <v>0</v>
      </c>
      <c r="BE4171" s="305">
        <f t="shared" si="6640"/>
        <v>0</v>
      </c>
      <c r="CL4171" s="70"/>
      <c r="CN4171" s="90"/>
    </row>
    <row r="4172" spans="1:92" ht="15" customHeight="1" x14ac:dyDescent="0.2">
      <c r="A4172" s="109"/>
      <c r="B4172" s="109"/>
      <c r="C4172" s="98" t="s">
        <v>37</v>
      </c>
      <c r="D4172" s="703" t="str">
        <f t="shared" si="6625"/>
        <v/>
      </c>
      <c r="E4172" s="705"/>
      <c r="F4172" s="705"/>
      <c r="G4172" s="705"/>
      <c r="H4172" s="705"/>
      <c r="I4172" s="705"/>
      <c r="J4172" s="705"/>
      <c r="K4172" s="705"/>
      <c r="L4172" s="704"/>
      <c r="M4172" s="553" t="str">
        <f t="shared" si="6626"/>
        <v/>
      </c>
      <c r="N4172" s="553"/>
      <c r="O4172" s="615"/>
      <c r="P4172" s="615"/>
      <c r="Q4172" s="615"/>
      <c r="R4172" s="615"/>
      <c r="S4172" s="615"/>
      <c r="T4172" s="615"/>
      <c r="U4172" s="615"/>
      <c r="V4172" s="615"/>
      <c r="W4172" s="615"/>
      <c r="X4172" s="615"/>
      <c r="Y4172" s="615"/>
      <c r="Z4172" s="615"/>
      <c r="AA4172" s="615"/>
      <c r="AB4172" s="615"/>
      <c r="AC4172" s="615"/>
      <c r="AD4172" s="615"/>
      <c r="AE4172" s="109"/>
      <c r="AG4172" s="90">
        <f t="shared" si="6627"/>
        <v>27</v>
      </c>
      <c r="AH4172" s="90">
        <f t="shared" si="6628"/>
        <v>0</v>
      </c>
      <c r="AJ4172" s="74">
        <f t="shared" si="6629"/>
        <v>0</v>
      </c>
      <c r="AK4172" s="74">
        <f t="shared" si="6630"/>
        <v>0</v>
      </c>
      <c r="AL4172" s="74">
        <f t="shared" si="6631"/>
        <v>0</v>
      </c>
      <c r="AM4172" s="1131">
        <f t="shared" si="6632"/>
        <v>0</v>
      </c>
      <c r="AN4172" s="1131"/>
      <c r="AO4172" s="1131">
        <f t="shared" si="6633"/>
        <v>0</v>
      </c>
      <c r="AP4172" s="1131"/>
      <c r="AQ4172" s="1131">
        <f t="shared" si="6634"/>
        <v>0</v>
      </c>
      <c r="AR4172" s="1131"/>
      <c r="AS4172" s="1131">
        <f t="shared" si="6635"/>
        <v>0</v>
      </c>
      <c r="AT4172" s="1131"/>
      <c r="AU4172" s="1131">
        <f t="shared" si="6636"/>
        <v>0</v>
      </c>
      <c r="AV4172" s="1131"/>
      <c r="AW4172" s="1131">
        <f t="shared" si="6637"/>
        <v>0</v>
      </c>
      <c r="AX4172" s="1131"/>
      <c r="AY4172" s="1131">
        <f t="shared" si="6638"/>
        <v>0</v>
      </c>
      <c r="AZ4172" s="1131"/>
      <c r="BA4172" s="1131">
        <f t="shared" si="6639"/>
        <v>0</v>
      </c>
      <c r="BB4172" s="1131"/>
      <c r="BC4172" s="90">
        <f t="shared" si="6624"/>
        <v>0</v>
      </c>
      <c r="BE4172" s="305">
        <f t="shared" si="6640"/>
        <v>0</v>
      </c>
      <c r="CL4172" s="70"/>
      <c r="CN4172" s="90"/>
    </row>
    <row r="4173" spans="1:92" ht="15" customHeight="1" x14ac:dyDescent="0.2">
      <c r="A4173" s="109"/>
      <c r="B4173" s="109"/>
      <c r="C4173" s="98" t="s">
        <v>40</v>
      </c>
      <c r="D4173" s="703" t="str">
        <f t="shared" si="6625"/>
        <v/>
      </c>
      <c r="E4173" s="705"/>
      <c r="F4173" s="705"/>
      <c r="G4173" s="705"/>
      <c r="H4173" s="705"/>
      <c r="I4173" s="705"/>
      <c r="J4173" s="705"/>
      <c r="K4173" s="705"/>
      <c r="L4173" s="704"/>
      <c r="M4173" s="553" t="str">
        <f t="shared" si="6626"/>
        <v/>
      </c>
      <c r="N4173" s="553"/>
      <c r="O4173" s="615"/>
      <c r="P4173" s="615"/>
      <c r="Q4173" s="615"/>
      <c r="R4173" s="615"/>
      <c r="S4173" s="615"/>
      <c r="T4173" s="615"/>
      <c r="U4173" s="615"/>
      <c r="V4173" s="615"/>
      <c r="W4173" s="615"/>
      <c r="X4173" s="615"/>
      <c r="Y4173" s="615"/>
      <c r="Z4173" s="615"/>
      <c r="AA4173" s="615"/>
      <c r="AB4173" s="615"/>
      <c r="AC4173" s="615"/>
      <c r="AD4173" s="615"/>
      <c r="AE4173" s="109"/>
      <c r="AG4173" s="90">
        <f t="shared" si="6627"/>
        <v>27</v>
      </c>
      <c r="AH4173" s="90">
        <f t="shared" si="6628"/>
        <v>0</v>
      </c>
      <c r="AJ4173" s="74">
        <f t="shared" si="6629"/>
        <v>0</v>
      </c>
      <c r="AK4173" s="74">
        <f t="shared" si="6630"/>
        <v>0</v>
      </c>
      <c r="AL4173" s="74">
        <f t="shared" si="6631"/>
        <v>0</v>
      </c>
      <c r="AM4173" s="1131">
        <f t="shared" si="6632"/>
        <v>0</v>
      </c>
      <c r="AN4173" s="1131"/>
      <c r="AO4173" s="1131">
        <f t="shared" si="6633"/>
        <v>0</v>
      </c>
      <c r="AP4173" s="1131"/>
      <c r="AQ4173" s="1131">
        <f t="shared" si="6634"/>
        <v>0</v>
      </c>
      <c r="AR4173" s="1131"/>
      <c r="AS4173" s="1131">
        <f t="shared" si="6635"/>
        <v>0</v>
      </c>
      <c r="AT4173" s="1131"/>
      <c r="AU4173" s="1131">
        <f t="shared" si="6636"/>
        <v>0</v>
      </c>
      <c r="AV4173" s="1131"/>
      <c r="AW4173" s="1131">
        <f t="shared" si="6637"/>
        <v>0</v>
      </c>
      <c r="AX4173" s="1131"/>
      <c r="AY4173" s="1131">
        <f t="shared" si="6638"/>
        <v>0</v>
      </c>
      <c r="AZ4173" s="1131"/>
      <c r="BA4173" s="1131">
        <f t="shared" si="6639"/>
        <v>0</v>
      </c>
      <c r="BB4173" s="1131"/>
      <c r="BC4173" s="90">
        <f t="shared" si="6624"/>
        <v>0</v>
      </c>
      <c r="BE4173" s="305">
        <f t="shared" si="6640"/>
        <v>0</v>
      </c>
      <c r="CL4173" s="70"/>
      <c r="CN4173" s="90"/>
    </row>
    <row r="4174" spans="1:92" ht="15" customHeight="1" x14ac:dyDescent="0.2">
      <c r="A4174" s="109"/>
      <c r="B4174" s="109"/>
      <c r="C4174" s="98" t="s">
        <v>38</v>
      </c>
      <c r="D4174" s="703" t="str">
        <f t="shared" si="6625"/>
        <v/>
      </c>
      <c r="E4174" s="705"/>
      <c r="F4174" s="705"/>
      <c r="G4174" s="705"/>
      <c r="H4174" s="705"/>
      <c r="I4174" s="705"/>
      <c r="J4174" s="705"/>
      <c r="K4174" s="705"/>
      <c r="L4174" s="704"/>
      <c r="M4174" s="553" t="str">
        <f t="shared" si="6626"/>
        <v/>
      </c>
      <c r="N4174" s="553"/>
      <c r="O4174" s="615"/>
      <c r="P4174" s="615"/>
      <c r="Q4174" s="615"/>
      <c r="R4174" s="615"/>
      <c r="S4174" s="615"/>
      <c r="T4174" s="615"/>
      <c r="U4174" s="615"/>
      <c r="V4174" s="615"/>
      <c r="W4174" s="615"/>
      <c r="X4174" s="615"/>
      <c r="Y4174" s="615"/>
      <c r="Z4174" s="615"/>
      <c r="AA4174" s="615"/>
      <c r="AB4174" s="615"/>
      <c r="AC4174" s="615"/>
      <c r="AD4174" s="615"/>
      <c r="AE4174" s="109"/>
      <c r="AG4174" s="90">
        <f t="shared" si="6627"/>
        <v>27</v>
      </c>
      <c r="AH4174" s="90">
        <f t="shared" si="6628"/>
        <v>0</v>
      </c>
      <c r="AJ4174" s="74">
        <f t="shared" si="6629"/>
        <v>0</v>
      </c>
      <c r="AK4174" s="74">
        <f t="shared" si="6630"/>
        <v>0</v>
      </c>
      <c r="AL4174" s="74">
        <f t="shared" si="6631"/>
        <v>0</v>
      </c>
      <c r="AM4174" s="1131">
        <f t="shared" si="6632"/>
        <v>0</v>
      </c>
      <c r="AN4174" s="1131"/>
      <c r="AO4174" s="1131">
        <f t="shared" si="6633"/>
        <v>0</v>
      </c>
      <c r="AP4174" s="1131"/>
      <c r="AQ4174" s="1131">
        <f t="shared" si="6634"/>
        <v>0</v>
      </c>
      <c r="AR4174" s="1131"/>
      <c r="AS4174" s="1131">
        <f t="shared" si="6635"/>
        <v>0</v>
      </c>
      <c r="AT4174" s="1131"/>
      <c r="AU4174" s="1131">
        <f t="shared" si="6636"/>
        <v>0</v>
      </c>
      <c r="AV4174" s="1131"/>
      <c r="AW4174" s="1131">
        <f t="shared" si="6637"/>
        <v>0</v>
      </c>
      <c r="AX4174" s="1131"/>
      <c r="AY4174" s="1131">
        <f t="shared" si="6638"/>
        <v>0</v>
      </c>
      <c r="AZ4174" s="1131"/>
      <c r="BA4174" s="1131">
        <f t="shared" si="6639"/>
        <v>0</v>
      </c>
      <c r="BB4174" s="1131"/>
      <c r="BC4174" s="90">
        <f t="shared" si="6624"/>
        <v>0</v>
      </c>
      <c r="BE4174" s="305">
        <f t="shared" si="6640"/>
        <v>0</v>
      </c>
      <c r="CL4174" s="70"/>
      <c r="CN4174" s="90"/>
    </row>
    <row r="4175" spans="1:92" ht="15" customHeight="1" x14ac:dyDescent="0.2">
      <c r="A4175" s="109"/>
      <c r="B4175" s="109"/>
      <c r="C4175" s="98" t="s">
        <v>39</v>
      </c>
      <c r="D4175" s="703" t="str">
        <f t="shared" si="6625"/>
        <v/>
      </c>
      <c r="E4175" s="705"/>
      <c r="F4175" s="705"/>
      <c r="G4175" s="705"/>
      <c r="H4175" s="705"/>
      <c r="I4175" s="705"/>
      <c r="J4175" s="705"/>
      <c r="K4175" s="705"/>
      <c r="L4175" s="704"/>
      <c r="M4175" s="553" t="str">
        <f t="shared" si="6626"/>
        <v/>
      </c>
      <c r="N4175" s="553"/>
      <c r="O4175" s="615"/>
      <c r="P4175" s="615"/>
      <c r="Q4175" s="615"/>
      <c r="R4175" s="615"/>
      <c r="S4175" s="615"/>
      <c r="T4175" s="615"/>
      <c r="U4175" s="615"/>
      <c r="V4175" s="615"/>
      <c r="W4175" s="615"/>
      <c r="X4175" s="615"/>
      <c r="Y4175" s="615"/>
      <c r="Z4175" s="615"/>
      <c r="AA4175" s="615"/>
      <c r="AB4175" s="615"/>
      <c r="AC4175" s="615"/>
      <c r="AD4175" s="615"/>
      <c r="AE4175" s="109"/>
      <c r="AG4175" s="90">
        <f t="shared" si="6627"/>
        <v>27</v>
      </c>
      <c r="AH4175" s="90">
        <f t="shared" si="6628"/>
        <v>0</v>
      </c>
      <c r="AJ4175" s="74">
        <f t="shared" si="6629"/>
        <v>0</v>
      </c>
      <c r="AK4175" s="74">
        <f t="shared" si="6630"/>
        <v>0</v>
      </c>
      <c r="AL4175" s="74">
        <f t="shared" si="6631"/>
        <v>0</v>
      </c>
      <c r="AM4175" s="1131">
        <f t="shared" si="6632"/>
        <v>0</v>
      </c>
      <c r="AN4175" s="1131"/>
      <c r="AO4175" s="1131">
        <f t="shared" si="6633"/>
        <v>0</v>
      </c>
      <c r="AP4175" s="1131"/>
      <c r="AQ4175" s="1131">
        <f t="shared" si="6634"/>
        <v>0</v>
      </c>
      <c r="AR4175" s="1131"/>
      <c r="AS4175" s="1131">
        <f t="shared" si="6635"/>
        <v>0</v>
      </c>
      <c r="AT4175" s="1131"/>
      <c r="AU4175" s="1131">
        <f t="shared" si="6636"/>
        <v>0</v>
      </c>
      <c r="AV4175" s="1131"/>
      <c r="AW4175" s="1131">
        <f t="shared" si="6637"/>
        <v>0</v>
      </c>
      <c r="AX4175" s="1131"/>
      <c r="AY4175" s="1131">
        <f t="shared" si="6638"/>
        <v>0</v>
      </c>
      <c r="AZ4175" s="1131"/>
      <c r="BA4175" s="1131">
        <f t="shared" si="6639"/>
        <v>0</v>
      </c>
      <c r="BB4175" s="1131"/>
      <c r="BC4175" s="90">
        <f t="shared" si="6624"/>
        <v>0</v>
      </c>
      <c r="BE4175" s="305">
        <f t="shared" si="6640"/>
        <v>0</v>
      </c>
      <c r="CL4175" s="70"/>
      <c r="CN4175" s="90"/>
    </row>
    <row r="4176" spans="1:92" ht="15" customHeight="1" x14ac:dyDescent="0.2">
      <c r="A4176" s="109"/>
      <c r="B4176" s="109"/>
      <c r="C4176" s="98" t="s">
        <v>41</v>
      </c>
      <c r="D4176" s="703" t="str">
        <f t="shared" si="6625"/>
        <v/>
      </c>
      <c r="E4176" s="705"/>
      <c r="F4176" s="705"/>
      <c r="G4176" s="705"/>
      <c r="H4176" s="705"/>
      <c r="I4176" s="705"/>
      <c r="J4176" s="705"/>
      <c r="K4176" s="705"/>
      <c r="L4176" s="704"/>
      <c r="M4176" s="553" t="str">
        <f t="shared" si="6626"/>
        <v/>
      </c>
      <c r="N4176" s="553"/>
      <c r="O4176" s="615"/>
      <c r="P4176" s="615"/>
      <c r="Q4176" s="615"/>
      <c r="R4176" s="615"/>
      <c r="S4176" s="615"/>
      <c r="T4176" s="615"/>
      <c r="U4176" s="615"/>
      <c r="V4176" s="615"/>
      <c r="W4176" s="615"/>
      <c r="X4176" s="615"/>
      <c r="Y4176" s="615"/>
      <c r="Z4176" s="615"/>
      <c r="AA4176" s="615"/>
      <c r="AB4176" s="615"/>
      <c r="AC4176" s="615"/>
      <c r="AD4176" s="615"/>
      <c r="AE4176" s="109"/>
      <c r="AG4176" s="90">
        <f t="shared" si="6627"/>
        <v>27</v>
      </c>
      <c r="AH4176" s="90">
        <f t="shared" si="6628"/>
        <v>0</v>
      </c>
      <c r="AJ4176" s="74">
        <f t="shared" si="6629"/>
        <v>0</v>
      </c>
      <c r="AK4176" s="74">
        <f t="shared" si="6630"/>
        <v>0</v>
      </c>
      <c r="AL4176" s="74">
        <f t="shared" si="6631"/>
        <v>0</v>
      </c>
      <c r="AM4176" s="1131">
        <f t="shared" si="6632"/>
        <v>0</v>
      </c>
      <c r="AN4176" s="1131"/>
      <c r="AO4176" s="1131">
        <f t="shared" si="6633"/>
        <v>0</v>
      </c>
      <c r="AP4176" s="1131"/>
      <c r="AQ4176" s="1131">
        <f t="shared" si="6634"/>
        <v>0</v>
      </c>
      <c r="AR4176" s="1131"/>
      <c r="AS4176" s="1131">
        <f t="shared" si="6635"/>
        <v>0</v>
      </c>
      <c r="AT4176" s="1131"/>
      <c r="AU4176" s="1131">
        <f t="shared" si="6636"/>
        <v>0</v>
      </c>
      <c r="AV4176" s="1131"/>
      <c r="AW4176" s="1131">
        <f t="shared" si="6637"/>
        <v>0</v>
      </c>
      <c r="AX4176" s="1131"/>
      <c r="AY4176" s="1131">
        <f t="shared" si="6638"/>
        <v>0</v>
      </c>
      <c r="AZ4176" s="1131"/>
      <c r="BA4176" s="1131">
        <f t="shared" si="6639"/>
        <v>0</v>
      </c>
      <c r="BB4176" s="1131"/>
      <c r="BC4176" s="90">
        <f t="shared" si="6624"/>
        <v>0</v>
      </c>
      <c r="BE4176" s="305">
        <f t="shared" si="6640"/>
        <v>0</v>
      </c>
      <c r="CL4176" s="70"/>
      <c r="CN4176" s="90"/>
    </row>
    <row r="4177" spans="1:92" ht="15" customHeight="1" x14ac:dyDescent="0.2">
      <c r="A4177" s="109"/>
      <c r="B4177" s="109"/>
      <c r="C4177" s="98" t="s">
        <v>42</v>
      </c>
      <c r="D4177" s="703" t="str">
        <f t="shared" si="6625"/>
        <v/>
      </c>
      <c r="E4177" s="705"/>
      <c r="F4177" s="705"/>
      <c r="G4177" s="705"/>
      <c r="H4177" s="705"/>
      <c r="I4177" s="705"/>
      <c r="J4177" s="705"/>
      <c r="K4177" s="705"/>
      <c r="L4177" s="704"/>
      <c r="M4177" s="553" t="str">
        <f t="shared" si="6626"/>
        <v/>
      </c>
      <c r="N4177" s="553"/>
      <c r="O4177" s="615"/>
      <c r="P4177" s="615"/>
      <c r="Q4177" s="615"/>
      <c r="R4177" s="615"/>
      <c r="S4177" s="615"/>
      <c r="T4177" s="615"/>
      <c r="U4177" s="615"/>
      <c r="V4177" s="615"/>
      <c r="W4177" s="615"/>
      <c r="X4177" s="615"/>
      <c r="Y4177" s="615"/>
      <c r="Z4177" s="615"/>
      <c r="AA4177" s="615"/>
      <c r="AB4177" s="615"/>
      <c r="AC4177" s="615"/>
      <c r="AD4177" s="615"/>
      <c r="AE4177" s="109"/>
      <c r="AG4177" s="90">
        <f t="shared" si="6627"/>
        <v>27</v>
      </c>
      <c r="AH4177" s="90">
        <f t="shared" si="6628"/>
        <v>0</v>
      </c>
      <c r="AJ4177" s="74">
        <f t="shared" si="6629"/>
        <v>0</v>
      </c>
      <c r="AK4177" s="74">
        <f t="shared" si="6630"/>
        <v>0</v>
      </c>
      <c r="AL4177" s="74">
        <f t="shared" si="6631"/>
        <v>0</v>
      </c>
      <c r="AM4177" s="1131">
        <f t="shared" si="6632"/>
        <v>0</v>
      </c>
      <c r="AN4177" s="1131"/>
      <c r="AO4177" s="1131">
        <f t="shared" si="6633"/>
        <v>0</v>
      </c>
      <c r="AP4177" s="1131"/>
      <c r="AQ4177" s="1131">
        <f t="shared" si="6634"/>
        <v>0</v>
      </c>
      <c r="AR4177" s="1131"/>
      <c r="AS4177" s="1131">
        <f t="shared" si="6635"/>
        <v>0</v>
      </c>
      <c r="AT4177" s="1131"/>
      <c r="AU4177" s="1131">
        <f t="shared" si="6636"/>
        <v>0</v>
      </c>
      <c r="AV4177" s="1131"/>
      <c r="AW4177" s="1131">
        <f t="shared" si="6637"/>
        <v>0</v>
      </c>
      <c r="AX4177" s="1131"/>
      <c r="AY4177" s="1131">
        <f t="shared" si="6638"/>
        <v>0</v>
      </c>
      <c r="AZ4177" s="1131"/>
      <c r="BA4177" s="1131">
        <f t="shared" si="6639"/>
        <v>0</v>
      </c>
      <c r="BB4177" s="1131"/>
      <c r="BC4177" s="90">
        <f t="shared" si="6624"/>
        <v>0</v>
      </c>
      <c r="BE4177" s="305">
        <f t="shared" si="6640"/>
        <v>0</v>
      </c>
      <c r="CL4177" s="70"/>
      <c r="CN4177" s="90"/>
    </row>
    <row r="4178" spans="1:92" ht="15" customHeight="1" x14ac:dyDescent="0.2">
      <c r="A4178" s="109"/>
      <c r="B4178" s="109"/>
      <c r="C4178" s="98" t="s">
        <v>43</v>
      </c>
      <c r="D4178" s="703" t="str">
        <f t="shared" si="6625"/>
        <v/>
      </c>
      <c r="E4178" s="705"/>
      <c r="F4178" s="705"/>
      <c r="G4178" s="705"/>
      <c r="H4178" s="705"/>
      <c r="I4178" s="705"/>
      <c r="J4178" s="705"/>
      <c r="K4178" s="705"/>
      <c r="L4178" s="704"/>
      <c r="M4178" s="553" t="str">
        <f t="shared" si="6626"/>
        <v/>
      </c>
      <c r="N4178" s="553"/>
      <c r="O4178" s="615"/>
      <c r="P4178" s="615"/>
      <c r="Q4178" s="615"/>
      <c r="R4178" s="615"/>
      <c r="S4178" s="615"/>
      <c r="T4178" s="615"/>
      <c r="U4178" s="615"/>
      <c r="V4178" s="615"/>
      <c r="W4178" s="615"/>
      <c r="X4178" s="615"/>
      <c r="Y4178" s="615"/>
      <c r="Z4178" s="615"/>
      <c r="AA4178" s="615"/>
      <c r="AB4178" s="615"/>
      <c r="AC4178" s="615"/>
      <c r="AD4178" s="615"/>
      <c r="AE4178" s="109"/>
      <c r="AG4178" s="90">
        <f t="shared" si="6627"/>
        <v>27</v>
      </c>
      <c r="AH4178" s="90">
        <f t="shared" si="6628"/>
        <v>0</v>
      </c>
      <c r="AJ4178" s="74">
        <f t="shared" si="6629"/>
        <v>0</v>
      </c>
      <c r="AK4178" s="74">
        <f t="shared" si="6630"/>
        <v>0</v>
      </c>
      <c r="AL4178" s="74">
        <f t="shared" si="6631"/>
        <v>0</v>
      </c>
      <c r="AM4178" s="1131">
        <f t="shared" si="6632"/>
        <v>0</v>
      </c>
      <c r="AN4178" s="1131"/>
      <c r="AO4178" s="1131">
        <f t="shared" si="6633"/>
        <v>0</v>
      </c>
      <c r="AP4178" s="1131"/>
      <c r="AQ4178" s="1131">
        <f t="shared" si="6634"/>
        <v>0</v>
      </c>
      <c r="AR4178" s="1131"/>
      <c r="AS4178" s="1131">
        <f t="shared" si="6635"/>
        <v>0</v>
      </c>
      <c r="AT4178" s="1131"/>
      <c r="AU4178" s="1131">
        <f t="shared" si="6636"/>
        <v>0</v>
      </c>
      <c r="AV4178" s="1131"/>
      <c r="AW4178" s="1131">
        <f t="shared" si="6637"/>
        <v>0</v>
      </c>
      <c r="AX4178" s="1131"/>
      <c r="AY4178" s="1131">
        <f t="shared" si="6638"/>
        <v>0</v>
      </c>
      <c r="AZ4178" s="1131"/>
      <c r="BA4178" s="1131">
        <f t="shared" si="6639"/>
        <v>0</v>
      </c>
      <c r="BB4178" s="1131"/>
      <c r="BC4178" s="90">
        <f t="shared" si="6624"/>
        <v>0</v>
      </c>
      <c r="BE4178" s="305">
        <f t="shared" si="6640"/>
        <v>0</v>
      </c>
      <c r="CL4178" s="70"/>
      <c r="CN4178" s="90"/>
    </row>
    <row r="4179" spans="1:92" ht="15" customHeight="1" x14ac:dyDescent="0.2">
      <c r="C4179" s="98" t="s">
        <v>44</v>
      </c>
      <c r="D4179" s="703" t="str">
        <f t="shared" si="6625"/>
        <v/>
      </c>
      <c r="E4179" s="705"/>
      <c r="F4179" s="705"/>
      <c r="G4179" s="705"/>
      <c r="H4179" s="705"/>
      <c r="I4179" s="705"/>
      <c r="J4179" s="705"/>
      <c r="K4179" s="705"/>
      <c r="L4179" s="704"/>
      <c r="M4179" s="553" t="str">
        <f t="shared" si="6626"/>
        <v/>
      </c>
      <c r="N4179" s="553"/>
      <c r="O4179" s="615"/>
      <c r="P4179" s="615"/>
      <c r="Q4179" s="615"/>
      <c r="R4179" s="615"/>
      <c r="S4179" s="615"/>
      <c r="T4179" s="615"/>
      <c r="U4179" s="615"/>
      <c r="V4179" s="615"/>
      <c r="W4179" s="615"/>
      <c r="X4179" s="615"/>
      <c r="Y4179" s="615"/>
      <c r="Z4179" s="615"/>
      <c r="AA4179" s="615"/>
      <c r="AB4179" s="615"/>
      <c r="AC4179" s="615"/>
      <c r="AD4179" s="615"/>
      <c r="AE4179" s="109"/>
      <c r="AG4179" s="90">
        <f t="shared" si="6627"/>
        <v>27</v>
      </c>
      <c r="AH4179" s="90">
        <f t="shared" si="6628"/>
        <v>0</v>
      </c>
      <c r="AJ4179" s="74">
        <f t="shared" si="6629"/>
        <v>0</v>
      </c>
      <c r="AK4179" s="74">
        <f t="shared" si="6630"/>
        <v>0</v>
      </c>
      <c r="AL4179" s="74">
        <f t="shared" si="6631"/>
        <v>0</v>
      </c>
      <c r="AM4179" s="1131">
        <f t="shared" si="6632"/>
        <v>0</v>
      </c>
      <c r="AN4179" s="1131"/>
      <c r="AO4179" s="1131">
        <f t="shared" si="6633"/>
        <v>0</v>
      </c>
      <c r="AP4179" s="1131"/>
      <c r="AQ4179" s="1131">
        <f t="shared" si="6634"/>
        <v>0</v>
      </c>
      <c r="AR4179" s="1131"/>
      <c r="AS4179" s="1131">
        <f t="shared" si="6635"/>
        <v>0</v>
      </c>
      <c r="AT4179" s="1131"/>
      <c r="AU4179" s="1131">
        <f t="shared" si="6636"/>
        <v>0</v>
      </c>
      <c r="AV4179" s="1131"/>
      <c r="AW4179" s="1131">
        <f t="shared" si="6637"/>
        <v>0</v>
      </c>
      <c r="AX4179" s="1131"/>
      <c r="AY4179" s="1131">
        <f t="shared" si="6638"/>
        <v>0</v>
      </c>
      <c r="AZ4179" s="1131"/>
      <c r="BA4179" s="1131">
        <f t="shared" si="6639"/>
        <v>0</v>
      </c>
      <c r="BB4179" s="1131"/>
      <c r="BC4179" s="90">
        <f t="shared" si="6624"/>
        <v>0</v>
      </c>
      <c r="BE4179" s="305">
        <f t="shared" si="6640"/>
        <v>0</v>
      </c>
      <c r="CL4179" s="70"/>
      <c r="CN4179" s="90"/>
    </row>
    <row r="4180" spans="1:92" ht="15" customHeight="1" x14ac:dyDescent="0.2">
      <c r="C4180" s="98" t="s">
        <v>45</v>
      </c>
      <c r="D4180" s="703" t="str">
        <f t="shared" si="6625"/>
        <v/>
      </c>
      <c r="E4180" s="705"/>
      <c r="F4180" s="705"/>
      <c r="G4180" s="705"/>
      <c r="H4180" s="705"/>
      <c r="I4180" s="705"/>
      <c r="J4180" s="705"/>
      <c r="K4180" s="705"/>
      <c r="L4180" s="704"/>
      <c r="M4180" s="553" t="str">
        <f t="shared" si="6626"/>
        <v/>
      </c>
      <c r="N4180" s="553"/>
      <c r="O4180" s="615"/>
      <c r="P4180" s="615"/>
      <c r="Q4180" s="615"/>
      <c r="R4180" s="615"/>
      <c r="S4180" s="615"/>
      <c r="T4180" s="615"/>
      <c r="U4180" s="615"/>
      <c r="V4180" s="615"/>
      <c r="W4180" s="615"/>
      <c r="X4180" s="615"/>
      <c r="Y4180" s="615"/>
      <c r="Z4180" s="615"/>
      <c r="AA4180" s="615"/>
      <c r="AB4180" s="615"/>
      <c r="AC4180" s="615"/>
      <c r="AD4180" s="615"/>
      <c r="AE4180" s="109"/>
      <c r="AG4180" s="90">
        <f t="shared" si="6627"/>
        <v>27</v>
      </c>
      <c r="AH4180" s="90">
        <f t="shared" si="6628"/>
        <v>0</v>
      </c>
      <c r="AJ4180" s="74">
        <f t="shared" si="6629"/>
        <v>0</v>
      </c>
      <c r="AK4180" s="74">
        <f t="shared" si="6630"/>
        <v>0</v>
      </c>
      <c r="AL4180" s="74">
        <f t="shared" si="6631"/>
        <v>0</v>
      </c>
      <c r="AM4180" s="1131">
        <f t="shared" si="6632"/>
        <v>0</v>
      </c>
      <c r="AN4180" s="1131"/>
      <c r="AO4180" s="1131">
        <f t="shared" si="6633"/>
        <v>0</v>
      </c>
      <c r="AP4180" s="1131"/>
      <c r="AQ4180" s="1131">
        <f t="shared" si="6634"/>
        <v>0</v>
      </c>
      <c r="AR4180" s="1131"/>
      <c r="AS4180" s="1131">
        <f t="shared" si="6635"/>
        <v>0</v>
      </c>
      <c r="AT4180" s="1131"/>
      <c r="AU4180" s="1131">
        <f t="shared" si="6636"/>
        <v>0</v>
      </c>
      <c r="AV4180" s="1131"/>
      <c r="AW4180" s="1131">
        <f t="shared" si="6637"/>
        <v>0</v>
      </c>
      <c r="AX4180" s="1131"/>
      <c r="AY4180" s="1131">
        <f t="shared" si="6638"/>
        <v>0</v>
      </c>
      <c r="AZ4180" s="1131"/>
      <c r="BA4180" s="1131">
        <f t="shared" si="6639"/>
        <v>0</v>
      </c>
      <c r="BB4180" s="1131"/>
      <c r="BC4180" s="90">
        <f t="shared" si="6624"/>
        <v>0</v>
      </c>
      <c r="BE4180" s="305">
        <f t="shared" si="6640"/>
        <v>0</v>
      </c>
      <c r="CL4180" s="70"/>
      <c r="CN4180" s="90"/>
    </row>
    <row r="4181" spans="1:92" ht="15" customHeight="1" x14ac:dyDescent="0.2">
      <c r="C4181" s="98" t="s">
        <v>46</v>
      </c>
      <c r="D4181" s="703" t="str">
        <f t="shared" si="6625"/>
        <v/>
      </c>
      <c r="E4181" s="705"/>
      <c r="F4181" s="705"/>
      <c r="G4181" s="705"/>
      <c r="H4181" s="705"/>
      <c r="I4181" s="705"/>
      <c r="J4181" s="705"/>
      <c r="K4181" s="705"/>
      <c r="L4181" s="704"/>
      <c r="M4181" s="553" t="str">
        <f t="shared" si="6626"/>
        <v/>
      </c>
      <c r="N4181" s="553"/>
      <c r="O4181" s="615"/>
      <c r="P4181" s="615"/>
      <c r="Q4181" s="615"/>
      <c r="R4181" s="615"/>
      <c r="S4181" s="615"/>
      <c r="T4181" s="615"/>
      <c r="U4181" s="615"/>
      <c r="V4181" s="615"/>
      <c r="W4181" s="615"/>
      <c r="X4181" s="615"/>
      <c r="Y4181" s="615"/>
      <c r="Z4181" s="615"/>
      <c r="AA4181" s="615"/>
      <c r="AB4181" s="615"/>
      <c r="AC4181" s="615"/>
      <c r="AD4181" s="615"/>
      <c r="AE4181" s="109"/>
      <c r="AG4181" s="90">
        <f t="shared" si="6627"/>
        <v>27</v>
      </c>
      <c r="AH4181" s="90">
        <f t="shared" si="6628"/>
        <v>0</v>
      </c>
      <c r="AJ4181" s="74">
        <f t="shared" si="6629"/>
        <v>0</v>
      </c>
      <c r="AK4181" s="74">
        <f t="shared" si="6630"/>
        <v>0</v>
      </c>
      <c r="AL4181" s="74">
        <f t="shared" si="6631"/>
        <v>0</v>
      </c>
      <c r="AM4181" s="1131">
        <f t="shared" si="6632"/>
        <v>0</v>
      </c>
      <c r="AN4181" s="1131"/>
      <c r="AO4181" s="1131">
        <f t="shared" si="6633"/>
        <v>0</v>
      </c>
      <c r="AP4181" s="1131"/>
      <c r="AQ4181" s="1131">
        <f t="shared" si="6634"/>
        <v>0</v>
      </c>
      <c r="AR4181" s="1131"/>
      <c r="AS4181" s="1131">
        <f t="shared" si="6635"/>
        <v>0</v>
      </c>
      <c r="AT4181" s="1131"/>
      <c r="AU4181" s="1131">
        <f t="shared" si="6636"/>
        <v>0</v>
      </c>
      <c r="AV4181" s="1131"/>
      <c r="AW4181" s="1131">
        <f t="shared" si="6637"/>
        <v>0</v>
      </c>
      <c r="AX4181" s="1131"/>
      <c r="AY4181" s="1131">
        <f t="shared" si="6638"/>
        <v>0</v>
      </c>
      <c r="AZ4181" s="1131"/>
      <c r="BA4181" s="1131">
        <f t="shared" si="6639"/>
        <v>0</v>
      </c>
      <c r="BB4181" s="1131"/>
      <c r="BC4181" s="90">
        <f t="shared" si="6624"/>
        <v>0</v>
      </c>
      <c r="BE4181" s="305">
        <f t="shared" si="6640"/>
        <v>0</v>
      </c>
      <c r="CL4181" s="70"/>
      <c r="CN4181" s="90"/>
    </row>
    <row r="4182" spans="1:92" ht="15" customHeight="1" x14ac:dyDescent="0.2">
      <c r="C4182" s="98" t="s">
        <v>47</v>
      </c>
      <c r="D4182" s="703" t="str">
        <f t="shared" si="6625"/>
        <v/>
      </c>
      <c r="E4182" s="705"/>
      <c r="F4182" s="705"/>
      <c r="G4182" s="705"/>
      <c r="H4182" s="705"/>
      <c r="I4182" s="705"/>
      <c r="J4182" s="705"/>
      <c r="K4182" s="705"/>
      <c r="L4182" s="704"/>
      <c r="M4182" s="553" t="str">
        <f t="shared" si="6626"/>
        <v/>
      </c>
      <c r="N4182" s="553"/>
      <c r="O4182" s="615"/>
      <c r="P4182" s="615"/>
      <c r="Q4182" s="615"/>
      <c r="R4182" s="615"/>
      <c r="S4182" s="615"/>
      <c r="T4182" s="615"/>
      <c r="U4182" s="615"/>
      <c r="V4182" s="615"/>
      <c r="W4182" s="615"/>
      <c r="X4182" s="615"/>
      <c r="Y4182" s="615"/>
      <c r="Z4182" s="615"/>
      <c r="AA4182" s="615"/>
      <c r="AB4182" s="615"/>
      <c r="AC4182" s="615"/>
      <c r="AD4182" s="615"/>
      <c r="AE4182" s="109"/>
      <c r="AG4182" s="90">
        <f t="shared" si="6627"/>
        <v>27</v>
      </c>
      <c r="AH4182" s="90">
        <f t="shared" si="6628"/>
        <v>0</v>
      </c>
      <c r="AJ4182" s="74">
        <f t="shared" si="6629"/>
        <v>0</v>
      </c>
      <c r="AK4182" s="74">
        <f t="shared" si="6630"/>
        <v>0</v>
      </c>
      <c r="AL4182" s="74">
        <f t="shared" si="6631"/>
        <v>0</v>
      </c>
      <c r="AM4182" s="1131">
        <f t="shared" si="6632"/>
        <v>0</v>
      </c>
      <c r="AN4182" s="1131"/>
      <c r="AO4182" s="1131">
        <f t="shared" si="6633"/>
        <v>0</v>
      </c>
      <c r="AP4182" s="1131"/>
      <c r="AQ4182" s="1131">
        <f t="shared" si="6634"/>
        <v>0</v>
      </c>
      <c r="AR4182" s="1131"/>
      <c r="AS4182" s="1131">
        <f t="shared" si="6635"/>
        <v>0</v>
      </c>
      <c r="AT4182" s="1131"/>
      <c r="AU4182" s="1131">
        <f t="shared" si="6636"/>
        <v>0</v>
      </c>
      <c r="AV4182" s="1131"/>
      <c r="AW4182" s="1131">
        <f t="shared" si="6637"/>
        <v>0</v>
      </c>
      <c r="AX4182" s="1131"/>
      <c r="AY4182" s="1131">
        <f t="shared" si="6638"/>
        <v>0</v>
      </c>
      <c r="AZ4182" s="1131"/>
      <c r="BA4182" s="1131">
        <f t="shared" si="6639"/>
        <v>0</v>
      </c>
      <c r="BB4182" s="1131"/>
      <c r="BC4182" s="90">
        <f t="shared" si="6624"/>
        <v>0</v>
      </c>
      <c r="BE4182" s="305">
        <f t="shared" si="6640"/>
        <v>0</v>
      </c>
      <c r="CL4182" s="70"/>
      <c r="CN4182" s="90"/>
    </row>
    <row r="4183" spans="1:92" ht="15" customHeight="1" x14ac:dyDescent="0.2">
      <c r="C4183" s="98" t="s">
        <v>48</v>
      </c>
      <c r="D4183" s="703" t="str">
        <f t="shared" si="6625"/>
        <v/>
      </c>
      <c r="E4183" s="705"/>
      <c r="F4183" s="705"/>
      <c r="G4183" s="705"/>
      <c r="H4183" s="705"/>
      <c r="I4183" s="705"/>
      <c r="J4183" s="705"/>
      <c r="K4183" s="705"/>
      <c r="L4183" s="704"/>
      <c r="M4183" s="553" t="str">
        <f t="shared" si="6626"/>
        <v/>
      </c>
      <c r="N4183" s="553"/>
      <c r="O4183" s="615"/>
      <c r="P4183" s="615"/>
      <c r="Q4183" s="615"/>
      <c r="R4183" s="615"/>
      <c r="S4183" s="615"/>
      <c r="T4183" s="615"/>
      <c r="U4183" s="615"/>
      <c r="V4183" s="615"/>
      <c r="W4183" s="615"/>
      <c r="X4183" s="615"/>
      <c r="Y4183" s="615"/>
      <c r="Z4183" s="615"/>
      <c r="AA4183" s="615"/>
      <c r="AB4183" s="615"/>
      <c r="AC4183" s="615"/>
      <c r="AD4183" s="615"/>
      <c r="AE4183" s="109"/>
      <c r="AG4183" s="90">
        <f t="shared" si="6627"/>
        <v>27</v>
      </c>
      <c r="AH4183" s="90">
        <f t="shared" si="6628"/>
        <v>0</v>
      </c>
      <c r="AJ4183" s="74">
        <f t="shared" si="6629"/>
        <v>0</v>
      </c>
      <c r="AK4183" s="74">
        <f t="shared" si="6630"/>
        <v>0</v>
      </c>
      <c r="AL4183" s="74">
        <f t="shared" si="6631"/>
        <v>0</v>
      </c>
      <c r="AM4183" s="1131">
        <f t="shared" si="6632"/>
        <v>0</v>
      </c>
      <c r="AN4183" s="1131"/>
      <c r="AO4183" s="1131">
        <f t="shared" si="6633"/>
        <v>0</v>
      </c>
      <c r="AP4183" s="1131"/>
      <c r="AQ4183" s="1131">
        <f t="shared" si="6634"/>
        <v>0</v>
      </c>
      <c r="AR4183" s="1131"/>
      <c r="AS4183" s="1131">
        <f t="shared" si="6635"/>
        <v>0</v>
      </c>
      <c r="AT4183" s="1131"/>
      <c r="AU4183" s="1131">
        <f t="shared" si="6636"/>
        <v>0</v>
      </c>
      <c r="AV4183" s="1131"/>
      <c r="AW4183" s="1131">
        <f t="shared" si="6637"/>
        <v>0</v>
      </c>
      <c r="AX4183" s="1131"/>
      <c r="AY4183" s="1131">
        <f t="shared" si="6638"/>
        <v>0</v>
      </c>
      <c r="AZ4183" s="1131"/>
      <c r="BA4183" s="1131">
        <f t="shared" si="6639"/>
        <v>0</v>
      </c>
      <c r="BB4183" s="1131"/>
      <c r="BC4183" s="90">
        <f t="shared" si="6624"/>
        <v>0</v>
      </c>
      <c r="BE4183" s="305">
        <f t="shared" si="6640"/>
        <v>0</v>
      </c>
      <c r="CL4183" s="70"/>
      <c r="CN4183" s="90"/>
    </row>
    <row r="4184" spans="1:92" ht="15" customHeight="1" x14ac:dyDescent="0.2">
      <c r="C4184" s="98" t="s">
        <v>49</v>
      </c>
      <c r="D4184" s="703" t="str">
        <f t="shared" si="6625"/>
        <v/>
      </c>
      <c r="E4184" s="705"/>
      <c r="F4184" s="705"/>
      <c r="G4184" s="705"/>
      <c r="H4184" s="705"/>
      <c r="I4184" s="705"/>
      <c r="J4184" s="705"/>
      <c r="K4184" s="705"/>
      <c r="L4184" s="704"/>
      <c r="M4184" s="553" t="str">
        <f t="shared" si="6626"/>
        <v/>
      </c>
      <c r="N4184" s="553"/>
      <c r="O4184" s="615"/>
      <c r="P4184" s="615"/>
      <c r="Q4184" s="615"/>
      <c r="R4184" s="615"/>
      <c r="S4184" s="615"/>
      <c r="T4184" s="615"/>
      <c r="U4184" s="615"/>
      <c r="V4184" s="615"/>
      <c r="W4184" s="615"/>
      <c r="X4184" s="615"/>
      <c r="Y4184" s="615"/>
      <c r="Z4184" s="615"/>
      <c r="AA4184" s="615"/>
      <c r="AB4184" s="615"/>
      <c r="AC4184" s="615"/>
      <c r="AD4184" s="615"/>
      <c r="AE4184" s="109"/>
      <c r="AG4184" s="90">
        <f t="shared" si="6627"/>
        <v>27</v>
      </c>
      <c r="AH4184" s="90">
        <f t="shared" si="6628"/>
        <v>0</v>
      </c>
      <c r="AJ4184" s="74">
        <f t="shared" si="6629"/>
        <v>0</v>
      </c>
      <c r="AK4184" s="74">
        <f t="shared" si="6630"/>
        <v>0</v>
      </c>
      <c r="AL4184" s="74">
        <f t="shared" si="6631"/>
        <v>0</v>
      </c>
      <c r="AM4184" s="1131">
        <f t="shared" si="6632"/>
        <v>0</v>
      </c>
      <c r="AN4184" s="1131"/>
      <c r="AO4184" s="1131">
        <f t="shared" si="6633"/>
        <v>0</v>
      </c>
      <c r="AP4184" s="1131"/>
      <c r="AQ4184" s="1131">
        <f t="shared" si="6634"/>
        <v>0</v>
      </c>
      <c r="AR4184" s="1131"/>
      <c r="AS4184" s="1131">
        <f t="shared" si="6635"/>
        <v>0</v>
      </c>
      <c r="AT4184" s="1131"/>
      <c r="AU4184" s="1131">
        <f t="shared" si="6636"/>
        <v>0</v>
      </c>
      <c r="AV4184" s="1131"/>
      <c r="AW4184" s="1131">
        <f t="shared" si="6637"/>
        <v>0</v>
      </c>
      <c r="AX4184" s="1131"/>
      <c r="AY4184" s="1131">
        <f t="shared" si="6638"/>
        <v>0</v>
      </c>
      <c r="AZ4184" s="1131"/>
      <c r="BA4184" s="1131">
        <f t="shared" si="6639"/>
        <v>0</v>
      </c>
      <c r="BB4184" s="1131"/>
      <c r="BC4184" s="90">
        <f t="shared" si="6624"/>
        <v>0</v>
      </c>
      <c r="BE4184" s="305">
        <f t="shared" si="6640"/>
        <v>0</v>
      </c>
      <c r="CL4184" s="70"/>
      <c r="CN4184" s="90"/>
    </row>
    <row r="4185" spans="1:92" ht="15" customHeight="1" x14ac:dyDescent="0.2">
      <c r="C4185" s="98" t="s">
        <v>50</v>
      </c>
      <c r="D4185" s="703" t="str">
        <f t="shared" si="6625"/>
        <v/>
      </c>
      <c r="E4185" s="705"/>
      <c r="F4185" s="705"/>
      <c r="G4185" s="705"/>
      <c r="H4185" s="705"/>
      <c r="I4185" s="705"/>
      <c r="J4185" s="705"/>
      <c r="K4185" s="705"/>
      <c r="L4185" s="704"/>
      <c r="M4185" s="553" t="str">
        <f t="shared" si="6626"/>
        <v/>
      </c>
      <c r="N4185" s="553"/>
      <c r="O4185" s="615"/>
      <c r="P4185" s="615"/>
      <c r="Q4185" s="615"/>
      <c r="R4185" s="615"/>
      <c r="S4185" s="615"/>
      <c r="T4185" s="615"/>
      <c r="U4185" s="615"/>
      <c r="V4185" s="615"/>
      <c r="W4185" s="615"/>
      <c r="X4185" s="615"/>
      <c r="Y4185" s="615"/>
      <c r="Z4185" s="615"/>
      <c r="AA4185" s="615"/>
      <c r="AB4185" s="615"/>
      <c r="AC4185" s="615"/>
      <c r="AD4185" s="615"/>
      <c r="AE4185" s="109"/>
      <c r="AG4185" s="90">
        <f t="shared" si="6627"/>
        <v>27</v>
      </c>
      <c r="AH4185" s="90">
        <f t="shared" si="6628"/>
        <v>0</v>
      </c>
      <c r="AJ4185" s="74">
        <f t="shared" si="6629"/>
        <v>0</v>
      </c>
      <c r="AK4185" s="74">
        <f t="shared" si="6630"/>
        <v>0</v>
      </c>
      <c r="AL4185" s="74">
        <f t="shared" si="6631"/>
        <v>0</v>
      </c>
      <c r="AM4185" s="1131">
        <f t="shared" si="6632"/>
        <v>0</v>
      </c>
      <c r="AN4185" s="1131"/>
      <c r="AO4185" s="1131">
        <f t="shared" si="6633"/>
        <v>0</v>
      </c>
      <c r="AP4185" s="1131"/>
      <c r="AQ4185" s="1131">
        <f t="shared" si="6634"/>
        <v>0</v>
      </c>
      <c r="AR4185" s="1131"/>
      <c r="AS4185" s="1131">
        <f t="shared" si="6635"/>
        <v>0</v>
      </c>
      <c r="AT4185" s="1131"/>
      <c r="AU4185" s="1131">
        <f t="shared" si="6636"/>
        <v>0</v>
      </c>
      <c r="AV4185" s="1131"/>
      <c r="AW4185" s="1131">
        <f t="shared" si="6637"/>
        <v>0</v>
      </c>
      <c r="AX4185" s="1131"/>
      <c r="AY4185" s="1131">
        <f t="shared" si="6638"/>
        <v>0</v>
      </c>
      <c r="AZ4185" s="1131"/>
      <c r="BA4185" s="1131">
        <f t="shared" si="6639"/>
        <v>0</v>
      </c>
      <c r="BB4185" s="1131"/>
      <c r="BC4185" s="90">
        <f t="shared" si="6624"/>
        <v>0</v>
      </c>
      <c r="BE4185" s="305">
        <f t="shared" si="6640"/>
        <v>0</v>
      </c>
      <c r="CL4185" s="70"/>
      <c r="CN4185" s="90"/>
    </row>
    <row r="4186" spans="1:92" ht="15" customHeight="1" x14ac:dyDescent="0.2">
      <c r="C4186" s="98" t="s">
        <v>51</v>
      </c>
      <c r="D4186" s="703" t="str">
        <f t="shared" si="6625"/>
        <v/>
      </c>
      <c r="E4186" s="705"/>
      <c r="F4186" s="705"/>
      <c r="G4186" s="705"/>
      <c r="H4186" s="705"/>
      <c r="I4186" s="705"/>
      <c r="J4186" s="705"/>
      <c r="K4186" s="705"/>
      <c r="L4186" s="704"/>
      <c r="M4186" s="553" t="str">
        <f t="shared" si="6626"/>
        <v/>
      </c>
      <c r="N4186" s="553"/>
      <c r="O4186" s="615"/>
      <c r="P4186" s="615"/>
      <c r="Q4186" s="615"/>
      <c r="R4186" s="615"/>
      <c r="S4186" s="615"/>
      <c r="T4186" s="615"/>
      <c r="U4186" s="615"/>
      <c r="V4186" s="615"/>
      <c r="W4186" s="615"/>
      <c r="X4186" s="615"/>
      <c r="Y4186" s="615"/>
      <c r="Z4186" s="615"/>
      <c r="AA4186" s="615"/>
      <c r="AB4186" s="615"/>
      <c r="AC4186" s="615"/>
      <c r="AD4186" s="615"/>
      <c r="AE4186" s="109"/>
      <c r="AG4186" s="90">
        <f t="shared" si="6627"/>
        <v>27</v>
      </c>
      <c r="AH4186" s="90">
        <f t="shared" si="6628"/>
        <v>0</v>
      </c>
      <c r="AJ4186" s="74">
        <f t="shared" si="6629"/>
        <v>0</v>
      </c>
      <c r="AK4186" s="74">
        <f t="shared" si="6630"/>
        <v>0</v>
      </c>
      <c r="AL4186" s="74">
        <f t="shared" si="6631"/>
        <v>0</v>
      </c>
      <c r="AM4186" s="1131">
        <f t="shared" si="6632"/>
        <v>0</v>
      </c>
      <c r="AN4186" s="1131"/>
      <c r="AO4186" s="1131">
        <f t="shared" si="6633"/>
        <v>0</v>
      </c>
      <c r="AP4186" s="1131"/>
      <c r="AQ4186" s="1131">
        <f t="shared" si="6634"/>
        <v>0</v>
      </c>
      <c r="AR4186" s="1131"/>
      <c r="AS4186" s="1131">
        <f t="shared" si="6635"/>
        <v>0</v>
      </c>
      <c r="AT4186" s="1131"/>
      <c r="AU4186" s="1131">
        <f t="shared" si="6636"/>
        <v>0</v>
      </c>
      <c r="AV4186" s="1131"/>
      <c r="AW4186" s="1131">
        <f t="shared" si="6637"/>
        <v>0</v>
      </c>
      <c r="AX4186" s="1131"/>
      <c r="AY4186" s="1131">
        <f t="shared" si="6638"/>
        <v>0</v>
      </c>
      <c r="AZ4186" s="1131"/>
      <c r="BA4186" s="1131">
        <f t="shared" si="6639"/>
        <v>0</v>
      </c>
      <c r="BB4186" s="1131"/>
      <c r="BC4186" s="90">
        <f t="shared" si="6624"/>
        <v>0</v>
      </c>
      <c r="BE4186" s="305">
        <f t="shared" si="6640"/>
        <v>0</v>
      </c>
      <c r="CL4186" s="70"/>
      <c r="CN4186" s="90"/>
    </row>
    <row r="4187" spans="1:92" ht="15" customHeight="1" x14ac:dyDescent="0.2">
      <c r="C4187" s="98" t="s">
        <v>52</v>
      </c>
      <c r="D4187" s="703" t="str">
        <f t="shared" si="6625"/>
        <v/>
      </c>
      <c r="E4187" s="705"/>
      <c r="F4187" s="705"/>
      <c r="G4187" s="705"/>
      <c r="H4187" s="705"/>
      <c r="I4187" s="705"/>
      <c r="J4187" s="705"/>
      <c r="K4187" s="705"/>
      <c r="L4187" s="704"/>
      <c r="M4187" s="553" t="str">
        <f t="shared" si="6626"/>
        <v/>
      </c>
      <c r="N4187" s="553"/>
      <c r="O4187" s="615"/>
      <c r="P4187" s="615"/>
      <c r="Q4187" s="615"/>
      <c r="R4187" s="615"/>
      <c r="S4187" s="615"/>
      <c r="T4187" s="615"/>
      <c r="U4187" s="615"/>
      <c r="V4187" s="615"/>
      <c r="W4187" s="615"/>
      <c r="X4187" s="615"/>
      <c r="Y4187" s="615"/>
      <c r="Z4187" s="615"/>
      <c r="AA4187" s="615"/>
      <c r="AB4187" s="615"/>
      <c r="AC4187" s="615"/>
      <c r="AD4187" s="615"/>
      <c r="AE4187" s="109"/>
      <c r="AG4187" s="90">
        <f t="shared" si="6627"/>
        <v>27</v>
      </c>
      <c r="AH4187" s="90">
        <f t="shared" si="6628"/>
        <v>0</v>
      </c>
      <c r="AJ4187" s="74">
        <f t="shared" si="6629"/>
        <v>0</v>
      </c>
      <c r="AK4187" s="74">
        <f t="shared" si="6630"/>
        <v>0</v>
      </c>
      <c r="AL4187" s="74">
        <f t="shared" si="6631"/>
        <v>0</v>
      </c>
      <c r="AM4187" s="1131">
        <f t="shared" si="6632"/>
        <v>0</v>
      </c>
      <c r="AN4187" s="1131"/>
      <c r="AO4187" s="1131">
        <f t="shared" si="6633"/>
        <v>0</v>
      </c>
      <c r="AP4187" s="1131"/>
      <c r="AQ4187" s="1131">
        <f t="shared" si="6634"/>
        <v>0</v>
      </c>
      <c r="AR4187" s="1131"/>
      <c r="AS4187" s="1131">
        <f t="shared" si="6635"/>
        <v>0</v>
      </c>
      <c r="AT4187" s="1131"/>
      <c r="AU4187" s="1131">
        <f t="shared" si="6636"/>
        <v>0</v>
      </c>
      <c r="AV4187" s="1131"/>
      <c r="AW4187" s="1131">
        <f t="shared" si="6637"/>
        <v>0</v>
      </c>
      <c r="AX4187" s="1131"/>
      <c r="AY4187" s="1131">
        <f t="shared" si="6638"/>
        <v>0</v>
      </c>
      <c r="AZ4187" s="1131"/>
      <c r="BA4187" s="1131">
        <f t="shared" si="6639"/>
        <v>0</v>
      </c>
      <c r="BB4187" s="1131"/>
      <c r="BC4187" s="90">
        <f t="shared" si="6624"/>
        <v>0</v>
      </c>
      <c r="BE4187" s="305">
        <f t="shared" si="6640"/>
        <v>0</v>
      </c>
      <c r="CL4187" s="70"/>
      <c r="CN4187" s="90"/>
    </row>
    <row r="4188" spans="1:92" ht="15" customHeight="1" x14ac:dyDescent="0.2">
      <c r="L4188" s="183" t="s">
        <v>84</v>
      </c>
      <c r="M4188" s="693">
        <f>IF(AND(SUM(M4163:N4187)=0,COUNTIF(M4163:N4187,"NS")&gt;0),"NS",SUM(M4163:N4187))</f>
        <v>0</v>
      </c>
      <c r="N4188" s="693"/>
      <c r="O4188" s="693">
        <f>IF(AND(SUM(O4163:P4187)=0,COUNTIF(O4163:P4187,"NS")&gt;0),"NS",SUM(O4163:P4187))</f>
        <v>0</v>
      </c>
      <c r="P4188" s="693"/>
      <c r="Q4188" s="693">
        <f>IF(AND(SUM(Q4163:R4187)=0,COUNTIF(Q4163:R4187,"NS")&gt;0),"NS",SUM(Q4163:R4187))</f>
        <v>0</v>
      </c>
      <c r="R4188" s="693"/>
      <c r="S4188" s="693">
        <f>IF(AND(SUM(S4163:T4187)=0,COUNTIF(S4163:T4187,"NS")&gt;0),"NS",SUM(S4163:T4187))</f>
        <v>0</v>
      </c>
      <c r="T4188" s="693"/>
      <c r="U4188" s="693">
        <f>IF(AND(SUM(U4163:V4187)=0,COUNTIF(U4163:V4187,"NS")&gt;0),"NS",SUM(U4163:V4187))</f>
        <v>0</v>
      </c>
      <c r="V4188" s="693"/>
      <c r="W4188" s="693">
        <f>IF(AND(SUM(W4163:X4187)=0,COUNTIF(W4163:X4187,"NS")&gt;0),"NS",SUM(W4163:X4187))</f>
        <v>0</v>
      </c>
      <c r="X4188" s="693"/>
      <c r="Y4188" s="693">
        <f>IF(AND(SUM(Y4163:Z4187)=0,COUNTIF(Y4163:Z4187,"NS")&gt;0),"NS",SUM(Y4163:Z4187))</f>
        <v>0</v>
      </c>
      <c r="Z4188" s="693"/>
      <c r="AA4188" s="693">
        <f>IF(AND(SUM(AA4163:AB4187)=0,COUNTIF(AA4163:AB4187,"NS")&gt;0),"NS",SUM(AA4163:AB4187))</f>
        <v>0</v>
      </c>
      <c r="AB4188" s="693"/>
      <c r="AC4188" s="693">
        <f>IF(AND(SUM(AC4163:AD4187)=0,COUNTIF(AC4163:AD4187,"NS")&gt;0),"NS",SUM(AC4163:AD4187))</f>
        <v>0</v>
      </c>
      <c r="AD4188" s="693"/>
      <c r="AE4188" s="109"/>
      <c r="AH4188" s="90">
        <f>SUM(AH4163:AH4187)</f>
        <v>0</v>
      </c>
      <c r="BC4188" s="90">
        <f>SUM(BC4163:BC4187)</f>
        <v>0</v>
      </c>
      <c r="BE4188" s="90">
        <f>SUM(BE4163:BE4187)</f>
        <v>0</v>
      </c>
      <c r="CL4188" s="70"/>
      <c r="CN4188" s="90"/>
    </row>
    <row r="4189" spans="1:92" ht="15" customHeight="1" x14ac:dyDescent="0.2">
      <c r="B4189" s="540" t="str">
        <f>IF(AH4188=0,"","Error: Debe completar toda la información requerida.")</f>
        <v/>
      </c>
      <c r="C4189" s="540"/>
      <c r="D4189" s="540"/>
      <c r="E4189" s="540"/>
      <c r="F4189" s="540"/>
      <c r="G4189" s="540"/>
      <c r="H4189" s="540"/>
      <c r="I4189" s="540"/>
      <c r="J4189" s="540"/>
      <c r="K4189" s="540"/>
      <c r="L4189" s="540"/>
      <c r="M4189" s="540"/>
      <c r="N4189" s="540"/>
      <c r="O4189" s="540"/>
      <c r="P4189" s="540"/>
      <c r="Q4189" s="540"/>
      <c r="R4189" s="540"/>
      <c r="S4189" s="540"/>
      <c r="T4189" s="540"/>
      <c r="U4189" s="540"/>
      <c r="V4189" s="540"/>
      <c r="W4189" s="540"/>
      <c r="X4189" s="540"/>
      <c r="Y4189" s="540"/>
      <c r="Z4189" s="540"/>
      <c r="AA4189" s="540"/>
      <c r="AB4189" s="540"/>
      <c r="AC4189" s="540"/>
      <c r="AD4189" s="540"/>
      <c r="AE4189" s="109"/>
    </row>
    <row r="4190" spans="1:92" ht="15" customHeight="1" x14ac:dyDescent="0.2">
      <c r="B4190" s="511" t="str">
        <f>IF(BC4188=0,"","Error: Cada sitio de ocurrencia debe ser igual o menor a lo registrado en el total por fila.")</f>
        <v/>
      </c>
      <c r="C4190" s="511"/>
      <c r="D4190" s="511"/>
      <c r="E4190" s="511"/>
      <c r="F4190" s="511"/>
      <c r="G4190" s="511"/>
      <c r="H4190" s="511"/>
      <c r="I4190" s="511"/>
      <c r="J4190" s="511"/>
      <c r="K4190" s="511"/>
      <c r="L4190" s="511"/>
      <c r="M4190" s="511"/>
      <c r="N4190" s="511"/>
      <c r="O4190" s="511"/>
      <c r="P4190" s="511"/>
      <c r="Q4190" s="511"/>
      <c r="R4190" s="511"/>
      <c r="S4190" s="511"/>
      <c r="T4190" s="511"/>
      <c r="U4190" s="511"/>
      <c r="V4190" s="511"/>
      <c r="W4190" s="511"/>
      <c r="X4190" s="511"/>
      <c r="Y4190" s="511"/>
      <c r="Z4190" s="511"/>
      <c r="AA4190" s="511"/>
      <c r="AB4190" s="511"/>
      <c r="AC4190" s="511"/>
      <c r="AD4190" s="511"/>
      <c r="AE4190" s="109"/>
    </row>
    <row r="4191" spans="1:92" ht="15" customHeight="1" x14ac:dyDescent="0.2">
      <c r="B4191" s="511" t="str">
        <f>IF(BE4188=0,"","Error: La suma de los sitios de ocurrencia no corresponde con lo registrado en el total.")</f>
        <v/>
      </c>
      <c r="C4191" s="511"/>
      <c r="D4191" s="511"/>
      <c r="E4191" s="511"/>
      <c r="F4191" s="511"/>
      <c r="G4191" s="511"/>
      <c r="H4191" s="511"/>
      <c r="I4191" s="511"/>
      <c r="J4191" s="511"/>
      <c r="K4191" s="511"/>
      <c r="L4191" s="511"/>
      <c r="M4191" s="511"/>
      <c r="N4191" s="511"/>
      <c r="O4191" s="511"/>
      <c r="P4191" s="511"/>
      <c r="Q4191" s="511"/>
      <c r="R4191" s="511"/>
      <c r="S4191" s="511"/>
      <c r="T4191" s="511"/>
      <c r="U4191" s="511"/>
      <c r="V4191" s="511"/>
      <c r="W4191" s="511"/>
      <c r="X4191" s="511"/>
      <c r="Y4191" s="511"/>
      <c r="Z4191" s="511"/>
      <c r="AA4191" s="511"/>
      <c r="AB4191" s="511"/>
      <c r="AC4191" s="511"/>
      <c r="AD4191" s="511"/>
      <c r="AE4191" s="109"/>
    </row>
    <row r="4192" spans="1:92" ht="36" customHeight="1" x14ac:dyDescent="0.2">
      <c r="A4192" s="36" t="s">
        <v>848</v>
      </c>
      <c r="B4192" s="636" t="s">
        <v>1249</v>
      </c>
      <c r="C4192" s="636"/>
      <c r="D4192" s="636"/>
      <c r="E4192" s="636"/>
      <c r="F4192" s="636"/>
      <c r="G4192" s="636"/>
      <c r="H4192" s="636"/>
      <c r="I4192" s="636"/>
      <c r="J4192" s="636"/>
      <c r="K4192" s="636"/>
      <c r="L4192" s="636"/>
      <c r="M4192" s="636"/>
      <c r="N4192" s="636"/>
      <c r="O4192" s="636"/>
      <c r="P4192" s="636"/>
      <c r="Q4192" s="636"/>
      <c r="R4192" s="636"/>
      <c r="S4192" s="636"/>
      <c r="T4192" s="636"/>
      <c r="U4192" s="636"/>
      <c r="V4192" s="636"/>
      <c r="W4192" s="636"/>
      <c r="X4192" s="636"/>
      <c r="Y4192" s="636"/>
      <c r="Z4192" s="636"/>
      <c r="AA4192" s="636"/>
      <c r="AB4192" s="636"/>
      <c r="AC4192" s="636"/>
      <c r="AD4192" s="636"/>
      <c r="AE4192" s="109"/>
      <c r="AG4192" s="90" t="s">
        <v>2032</v>
      </c>
      <c r="AH4192" s="90" t="s">
        <v>2072</v>
      </c>
      <c r="AI4192" s="90" t="s">
        <v>2073</v>
      </c>
      <c r="AJ4192" s="90" t="s">
        <v>2066</v>
      </c>
      <c r="AK4192" s="90" t="s">
        <v>2074</v>
      </c>
      <c r="AL4192" s="90" t="s">
        <v>2075</v>
      </c>
      <c r="AM4192" s="90" t="s">
        <v>2037</v>
      </c>
    </row>
    <row r="4193" spans="1:37" ht="15" customHeight="1" x14ac:dyDescent="0.2">
      <c r="C4193" s="674" t="s">
        <v>1109</v>
      </c>
      <c r="D4193" s="674"/>
      <c r="E4193" s="674"/>
      <c r="F4193" s="674"/>
      <c r="G4193" s="674"/>
      <c r="H4193" s="674"/>
      <c r="I4193" s="674"/>
      <c r="J4193" s="674"/>
      <c r="K4193" s="674"/>
      <c r="L4193" s="674"/>
      <c r="M4193" s="674"/>
      <c r="N4193" s="674"/>
      <c r="O4193" s="674"/>
      <c r="P4193" s="674"/>
      <c r="Q4193" s="674"/>
      <c r="R4193" s="674"/>
      <c r="S4193" s="674"/>
      <c r="T4193" s="674"/>
      <c r="U4193" s="674"/>
      <c r="V4193" s="674"/>
      <c r="W4193" s="674"/>
      <c r="X4193" s="674"/>
      <c r="Y4193" s="674"/>
      <c r="Z4193" s="674"/>
      <c r="AA4193" s="674"/>
      <c r="AB4193" s="674"/>
      <c r="AC4193" s="674"/>
      <c r="AD4193" s="674"/>
      <c r="AE4193" s="109"/>
      <c r="AG4193" s="90">
        <f>COUNTBLANK(L4199:AD4223)</f>
        <v>475</v>
      </c>
      <c r="AH4193" s="90">
        <v>475</v>
      </c>
      <c r="AJ4193" s="90">
        <f>COUNTBLANK(D4199:AD4199)</f>
        <v>27</v>
      </c>
      <c r="AK4193" s="90">
        <v>27</v>
      </c>
    </row>
    <row r="4194" spans="1:37" ht="36" customHeight="1" x14ac:dyDescent="0.2">
      <c r="C4194" s="674" t="s">
        <v>1365</v>
      </c>
      <c r="D4194" s="674"/>
      <c r="E4194" s="674"/>
      <c r="F4194" s="674"/>
      <c r="G4194" s="674"/>
      <c r="H4194" s="674"/>
      <c r="I4194" s="674"/>
      <c r="J4194" s="674"/>
      <c r="K4194" s="674"/>
      <c r="L4194" s="674"/>
      <c r="M4194" s="674"/>
      <c r="N4194" s="674"/>
      <c r="O4194" s="674"/>
      <c r="P4194" s="674"/>
      <c r="Q4194" s="674"/>
      <c r="R4194" s="674"/>
      <c r="S4194" s="674"/>
      <c r="T4194" s="674"/>
      <c r="U4194" s="674"/>
      <c r="V4194" s="674"/>
      <c r="W4194" s="674"/>
      <c r="X4194" s="674"/>
      <c r="Y4194" s="674"/>
      <c r="Z4194" s="674"/>
      <c r="AA4194" s="674"/>
      <c r="AB4194" s="674"/>
      <c r="AC4194" s="674"/>
      <c r="AD4194" s="674"/>
      <c r="AE4194" s="109"/>
    </row>
    <row r="4195" spans="1:37" ht="15" customHeight="1" x14ac:dyDescent="0.2">
      <c r="A4195" s="109"/>
      <c r="B4195" s="109"/>
      <c r="C4195" s="674" t="s">
        <v>1116</v>
      </c>
      <c r="D4195" s="674"/>
      <c r="E4195" s="674"/>
      <c r="F4195" s="674"/>
      <c r="G4195" s="674"/>
      <c r="H4195" s="674"/>
      <c r="I4195" s="674"/>
      <c r="J4195" s="674"/>
      <c r="K4195" s="674"/>
      <c r="L4195" s="674"/>
      <c r="M4195" s="674"/>
      <c r="N4195" s="674"/>
      <c r="O4195" s="674"/>
      <c r="P4195" s="674"/>
      <c r="Q4195" s="674"/>
      <c r="R4195" s="674"/>
      <c r="S4195" s="674"/>
      <c r="T4195" s="674"/>
      <c r="U4195" s="674"/>
      <c r="V4195" s="674"/>
      <c r="W4195" s="674"/>
      <c r="X4195" s="674"/>
      <c r="Y4195" s="674"/>
      <c r="Z4195" s="674"/>
      <c r="AA4195" s="674"/>
      <c r="AB4195" s="674"/>
      <c r="AC4195" s="674"/>
      <c r="AD4195" s="674"/>
      <c r="AE4195" s="109"/>
    </row>
    <row r="4196" spans="1:37" ht="15" customHeight="1" x14ac:dyDescent="0.2">
      <c r="A4196" s="109"/>
      <c r="B4196" s="109"/>
      <c r="AE4196" s="109"/>
    </row>
    <row r="4197" spans="1:37" ht="15" customHeight="1" x14ac:dyDescent="0.2">
      <c r="A4197" s="109"/>
      <c r="B4197" s="109"/>
      <c r="C4197" s="685" t="s">
        <v>220</v>
      </c>
      <c r="D4197" s="686"/>
      <c r="E4197" s="686"/>
      <c r="F4197" s="686"/>
      <c r="G4197" s="686"/>
      <c r="H4197" s="686"/>
      <c r="I4197" s="686"/>
      <c r="J4197" s="686"/>
      <c r="K4197" s="687"/>
      <c r="L4197" s="685" t="s">
        <v>1367</v>
      </c>
      <c r="M4197" s="686"/>
      <c r="N4197" s="686"/>
      <c r="O4197" s="687"/>
      <c r="P4197" s="643" t="s">
        <v>1366</v>
      </c>
      <c r="Q4197" s="644"/>
      <c r="R4197" s="644"/>
      <c r="S4197" s="644"/>
      <c r="T4197" s="644"/>
      <c r="U4197" s="644"/>
      <c r="V4197" s="644"/>
      <c r="W4197" s="644"/>
      <c r="X4197" s="644"/>
      <c r="Y4197" s="644"/>
      <c r="Z4197" s="644"/>
      <c r="AA4197" s="644"/>
      <c r="AB4197" s="644"/>
      <c r="AC4197" s="644"/>
      <c r="AD4197" s="645"/>
      <c r="AE4197" s="109"/>
    </row>
    <row r="4198" spans="1:37" ht="94.5" customHeight="1" x14ac:dyDescent="0.2">
      <c r="A4198" s="109"/>
      <c r="B4198" s="109"/>
      <c r="C4198" s="688"/>
      <c r="D4198" s="689"/>
      <c r="E4198" s="689"/>
      <c r="F4198" s="689"/>
      <c r="G4198" s="689"/>
      <c r="H4198" s="689"/>
      <c r="I4198" s="689"/>
      <c r="J4198" s="689"/>
      <c r="K4198" s="690"/>
      <c r="L4198" s="688"/>
      <c r="M4198" s="689"/>
      <c r="N4198" s="689"/>
      <c r="O4198" s="690"/>
      <c r="P4198" s="667" t="s">
        <v>903</v>
      </c>
      <c r="Q4198" s="818"/>
      <c r="R4198" s="667" t="s">
        <v>904</v>
      </c>
      <c r="S4198" s="959"/>
      <c r="T4198" s="667" t="s">
        <v>2008</v>
      </c>
      <c r="U4198" s="959"/>
      <c r="V4198" s="818"/>
      <c r="W4198" s="667" t="s">
        <v>905</v>
      </c>
      <c r="X4198" s="818"/>
      <c r="Y4198" s="667" t="s">
        <v>906</v>
      </c>
      <c r="Z4198" s="959"/>
      <c r="AA4198" s="854" t="s">
        <v>907</v>
      </c>
      <c r="AB4198" s="854"/>
      <c r="AC4198" s="667" t="s">
        <v>94</v>
      </c>
      <c r="AD4198" s="818"/>
      <c r="AE4198" s="109"/>
      <c r="AG4198" s="327" t="s">
        <v>2032</v>
      </c>
      <c r="AH4198" s="90" t="s">
        <v>2076</v>
      </c>
      <c r="AI4198" s="90" t="s">
        <v>2250</v>
      </c>
    </row>
    <row r="4199" spans="1:37" ht="15" customHeight="1" x14ac:dyDescent="0.2">
      <c r="A4199" s="109"/>
      <c r="B4199" s="109"/>
      <c r="C4199" s="87" t="s">
        <v>28</v>
      </c>
      <c r="D4199" s="832" t="str">
        <f>IF(D40="","",D40)</f>
        <v/>
      </c>
      <c r="E4199" s="833"/>
      <c r="F4199" s="833"/>
      <c r="G4199" s="833"/>
      <c r="H4199" s="833"/>
      <c r="I4199" s="833"/>
      <c r="J4199" s="833"/>
      <c r="K4199" s="834"/>
      <c r="L4199" s="1077"/>
      <c r="M4199" s="877"/>
      <c r="N4199" s="877"/>
      <c r="O4199" s="764"/>
      <c r="P4199" s="615"/>
      <c r="Q4199" s="615"/>
      <c r="R4199" s="615"/>
      <c r="S4199" s="615"/>
      <c r="T4199" s="615"/>
      <c r="U4199" s="615"/>
      <c r="V4199" s="615"/>
      <c r="W4199" s="763"/>
      <c r="X4199" s="764"/>
      <c r="Y4199" s="763"/>
      <c r="Z4199" s="764"/>
      <c r="AA4199" s="763"/>
      <c r="AB4199" s="764"/>
      <c r="AC4199" s="763"/>
      <c r="AD4199" s="764"/>
      <c r="AE4199" s="109"/>
      <c r="AG4199" s="329">
        <f>COUNTBLANK(D4199:AD4199)</f>
        <v>27</v>
      </c>
      <c r="AH4199" s="90">
        <f>IF(OR($AG$4193=$AH$4193,AG4199=$AK$4193),0,IF(AND(L4199=1,COUNTIF(P4199:AD4199,"X")&gt;=1),0,IF(AND(OR(L4199=2,L4199=9),D4199&lt;&gt;""),0,1)))</f>
        <v>0</v>
      </c>
      <c r="AI4199" s="90">
        <f t="shared" ref="AI4199:AI4223" si="6641">IF(OR(L4199=1,L4199=""),0,IF(AND(OR(L4199=2,L4199=9),COUNTIF(P4199:AD4199,"X")=0),0,1))</f>
        <v>0</v>
      </c>
    </row>
    <row r="4200" spans="1:37" ht="15" customHeight="1" x14ac:dyDescent="0.2">
      <c r="A4200" s="109"/>
      <c r="B4200" s="109"/>
      <c r="C4200" s="98" t="s">
        <v>29</v>
      </c>
      <c r="D4200" s="832" t="str">
        <f t="shared" ref="D4200:D4223" si="6642">IF(D41="","",D41)</f>
        <v/>
      </c>
      <c r="E4200" s="833"/>
      <c r="F4200" s="833"/>
      <c r="G4200" s="833"/>
      <c r="H4200" s="833"/>
      <c r="I4200" s="833"/>
      <c r="J4200" s="833"/>
      <c r="K4200" s="834"/>
      <c r="L4200" s="763"/>
      <c r="M4200" s="877"/>
      <c r="N4200" s="877"/>
      <c r="O4200" s="764"/>
      <c r="P4200" s="615"/>
      <c r="Q4200" s="615"/>
      <c r="R4200" s="615"/>
      <c r="S4200" s="615"/>
      <c r="T4200" s="615"/>
      <c r="U4200" s="615"/>
      <c r="V4200" s="615"/>
      <c r="W4200" s="763"/>
      <c r="X4200" s="764"/>
      <c r="Y4200" s="763"/>
      <c r="Z4200" s="764"/>
      <c r="AA4200" s="763"/>
      <c r="AB4200" s="764"/>
      <c r="AC4200" s="763"/>
      <c r="AD4200" s="764"/>
      <c r="AE4200" s="109"/>
      <c r="AG4200" s="329">
        <f t="shared" ref="AG4200:AG4223" si="6643">COUNTBLANK(D4200:AD4200)</f>
        <v>27</v>
      </c>
      <c r="AH4200" s="90">
        <f t="shared" ref="AH4200:AH4223" si="6644">IF(OR($AG$4193=$AH$4193,AG4200=$AK$4193),0,IF(AND(L4200=1,COUNTIF(P4200:AD4200,"X")&gt;=1),0,IF(AND(OR(L4200=2,L4200=9),D4200&lt;&gt;""),0,1)))</f>
        <v>0</v>
      </c>
      <c r="AI4200" s="90">
        <f t="shared" si="6641"/>
        <v>0</v>
      </c>
    </row>
    <row r="4201" spans="1:37" ht="15" customHeight="1" x14ac:dyDescent="0.2">
      <c r="A4201" s="109"/>
      <c r="B4201" s="109"/>
      <c r="C4201" s="98" t="s">
        <v>30</v>
      </c>
      <c r="D4201" s="832" t="str">
        <f t="shared" si="6642"/>
        <v/>
      </c>
      <c r="E4201" s="833"/>
      <c r="F4201" s="833"/>
      <c r="G4201" s="833"/>
      <c r="H4201" s="833"/>
      <c r="I4201" s="833"/>
      <c r="J4201" s="833"/>
      <c r="K4201" s="834"/>
      <c r="L4201" s="763"/>
      <c r="M4201" s="877"/>
      <c r="N4201" s="877"/>
      <c r="O4201" s="764"/>
      <c r="P4201" s="615"/>
      <c r="Q4201" s="615"/>
      <c r="R4201" s="615"/>
      <c r="S4201" s="615"/>
      <c r="T4201" s="615"/>
      <c r="U4201" s="615"/>
      <c r="V4201" s="615"/>
      <c r="W4201" s="763"/>
      <c r="X4201" s="764"/>
      <c r="Y4201" s="763"/>
      <c r="Z4201" s="764"/>
      <c r="AA4201" s="763"/>
      <c r="AB4201" s="764"/>
      <c r="AC4201" s="763"/>
      <c r="AD4201" s="764"/>
      <c r="AE4201" s="109"/>
      <c r="AG4201" s="329">
        <f t="shared" si="6643"/>
        <v>27</v>
      </c>
      <c r="AH4201" s="90">
        <f t="shared" si="6644"/>
        <v>0</v>
      </c>
      <c r="AI4201" s="90">
        <f t="shared" si="6641"/>
        <v>0</v>
      </c>
    </row>
    <row r="4202" spans="1:37" ht="15" customHeight="1" x14ac:dyDescent="0.2">
      <c r="A4202" s="109"/>
      <c r="B4202" s="109"/>
      <c r="C4202" s="98" t="s">
        <v>31</v>
      </c>
      <c r="D4202" s="832" t="str">
        <f t="shared" si="6642"/>
        <v/>
      </c>
      <c r="E4202" s="833"/>
      <c r="F4202" s="833"/>
      <c r="G4202" s="833"/>
      <c r="H4202" s="833"/>
      <c r="I4202" s="833"/>
      <c r="J4202" s="833"/>
      <c r="K4202" s="834"/>
      <c r="L4202" s="763"/>
      <c r="M4202" s="877"/>
      <c r="N4202" s="877"/>
      <c r="O4202" s="764"/>
      <c r="P4202" s="615"/>
      <c r="Q4202" s="615"/>
      <c r="R4202" s="615"/>
      <c r="S4202" s="615"/>
      <c r="T4202" s="615"/>
      <c r="U4202" s="615"/>
      <c r="V4202" s="615"/>
      <c r="W4202" s="763"/>
      <c r="X4202" s="764"/>
      <c r="Y4202" s="763"/>
      <c r="Z4202" s="764"/>
      <c r="AA4202" s="763"/>
      <c r="AB4202" s="764"/>
      <c r="AC4202" s="763"/>
      <c r="AD4202" s="764"/>
      <c r="AE4202" s="109"/>
      <c r="AG4202" s="329">
        <f t="shared" si="6643"/>
        <v>27</v>
      </c>
      <c r="AH4202" s="90">
        <f t="shared" si="6644"/>
        <v>0</v>
      </c>
      <c r="AI4202" s="90">
        <f t="shared" si="6641"/>
        <v>0</v>
      </c>
    </row>
    <row r="4203" spans="1:37" ht="15" customHeight="1" x14ac:dyDescent="0.2">
      <c r="A4203" s="109"/>
      <c r="B4203" s="109"/>
      <c r="C4203" s="98" t="s">
        <v>32</v>
      </c>
      <c r="D4203" s="832" t="str">
        <f t="shared" si="6642"/>
        <v/>
      </c>
      <c r="E4203" s="833"/>
      <c r="F4203" s="833"/>
      <c r="G4203" s="833"/>
      <c r="H4203" s="833"/>
      <c r="I4203" s="833"/>
      <c r="J4203" s="833"/>
      <c r="K4203" s="834"/>
      <c r="L4203" s="763"/>
      <c r="M4203" s="877"/>
      <c r="N4203" s="877"/>
      <c r="O4203" s="764"/>
      <c r="P4203" s="615"/>
      <c r="Q4203" s="615"/>
      <c r="R4203" s="615"/>
      <c r="S4203" s="615"/>
      <c r="T4203" s="615"/>
      <c r="U4203" s="615"/>
      <c r="V4203" s="615"/>
      <c r="W4203" s="763"/>
      <c r="X4203" s="764"/>
      <c r="Y4203" s="763"/>
      <c r="Z4203" s="764"/>
      <c r="AA4203" s="763"/>
      <c r="AB4203" s="764"/>
      <c r="AC4203" s="763"/>
      <c r="AD4203" s="764"/>
      <c r="AE4203" s="109"/>
      <c r="AG4203" s="329">
        <f t="shared" si="6643"/>
        <v>27</v>
      </c>
      <c r="AH4203" s="90">
        <f t="shared" si="6644"/>
        <v>0</v>
      </c>
      <c r="AI4203" s="90">
        <f t="shared" si="6641"/>
        <v>0</v>
      </c>
    </row>
    <row r="4204" spans="1:37" ht="15" customHeight="1" x14ac:dyDescent="0.2">
      <c r="A4204" s="109"/>
      <c r="B4204" s="109"/>
      <c r="C4204" s="98" t="s">
        <v>33</v>
      </c>
      <c r="D4204" s="832" t="str">
        <f t="shared" si="6642"/>
        <v/>
      </c>
      <c r="E4204" s="833"/>
      <c r="F4204" s="833"/>
      <c r="G4204" s="833"/>
      <c r="H4204" s="833"/>
      <c r="I4204" s="833"/>
      <c r="J4204" s="833"/>
      <c r="K4204" s="834"/>
      <c r="L4204" s="763"/>
      <c r="M4204" s="877"/>
      <c r="N4204" s="877"/>
      <c r="O4204" s="764"/>
      <c r="P4204" s="615"/>
      <c r="Q4204" s="615"/>
      <c r="R4204" s="615"/>
      <c r="S4204" s="615"/>
      <c r="T4204" s="615"/>
      <c r="U4204" s="615"/>
      <c r="V4204" s="615"/>
      <c r="W4204" s="763"/>
      <c r="X4204" s="764"/>
      <c r="Y4204" s="763"/>
      <c r="Z4204" s="764"/>
      <c r="AA4204" s="763"/>
      <c r="AB4204" s="764"/>
      <c r="AC4204" s="763"/>
      <c r="AD4204" s="764"/>
      <c r="AE4204" s="109"/>
      <c r="AG4204" s="329">
        <f t="shared" si="6643"/>
        <v>27</v>
      </c>
      <c r="AH4204" s="90">
        <f t="shared" si="6644"/>
        <v>0</v>
      </c>
      <c r="AI4204" s="90">
        <f t="shared" si="6641"/>
        <v>0</v>
      </c>
    </row>
    <row r="4205" spans="1:37" ht="15" customHeight="1" x14ac:dyDescent="0.2">
      <c r="A4205" s="109"/>
      <c r="B4205" s="109"/>
      <c r="C4205" s="98" t="s">
        <v>34</v>
      </c>
      <c r="D4205" s="832" t="str">
        <f t="shared" si="6642"/>
        <v/>
      </c>
      <c r="E4205" s="833"/>
      <c r="F4205" s="833"/>
      <c r="G4205" s="833"/>
      <c r="H4205" s="833"/>
      <c r="I4205" s="833"/>
      <c r="J4205" s="833"/>
      <c r="K4205" s="834"/>
      <c r="L4205" s="763"/>
      <c r="M4205" s="877"/>
      <c r="N4205" s="877"/>
      <c r="O4205" s="764"/>
      <c r="P4205" s="615"/>
      <c r="Q4205" s="615"/>
      <c r="R4205" s="615"/>
      <c r="S4205" s="615"/>
      <c r="T4205" s="615"/>
      <c r="U4205" s="615"/>
      <c r="V4205" s="615"/>
      <c r="W4205" s="763"/>
      <c r="X4205" s="764"/>
      <c r="Y4205" s="763"/>
      <c r="Z4205" s="764"/>
      <c r="AA4205" s="763"/>
      <c r="AB4205" s="764"/>
      <c r="AC4205" s="763"/>
      <c r="AD4205" s="764"/>
      <c r="AE4205" s="109"/>
      <c r="AG4205" s="329">
        <f t="shared" si="6643"/>
        <v>27</v>
      </c>
      <c r="AH4205" s="90">
        <f t="shared" si="6644"/>
        <v>0</v>
      </c>
      <c r="AI4205" s="90">
        <f t="shared" si="6641"/>
        <v>0</v>
      </c>
    </row>
    <row r="4206" spans="1:37" ht="15" customHeight="1" x14ac:dyDescent="0.2">
      <c r="A4206" s="109"/>
      <c r="B4206" s="109"/>
      <c r="C4206" s="98" t="s">
        <v>35</v>
      </c>
      <c r="D4206" s="832" t="str">
        <f t="shared" si="6642"/>
        <v/>
      </c>
      <c r="E4206" s="833"/>
      <c r="F4206" s="833"/>
      <c r="G4206" s="833"/>
      <c r="H4206" s="833"/>
      <c r="I4206" s="833"/>
      <c r="J4206" s="833"/>
      <c r="K4206" s="834"/>
      <c r="L4206" s="763"/>
      <c r="M4206" s="877"/>
      <c r="N4206" s="877"/>
      <c r="O4206" s="764"/>
      <c r="P4206" s="615"/>
      <c r="Q4206" s="615"/>
      <c r="R4206" s="615"/>
      <c r="S4206" s="615"/>
      <c r="T4206" s="615"/>
      <c r="U4206" s="615"/>
      <c r="V4206" s="615"/>
      <c r="W4206" s="763"/>
      <c r="X4206" s="764"/>
      <c r="Y4206" s="763"/>
      <c r="Z4206" s="764"/>
      <c r="AA4206" s="763"/>
      <c r="AB4206" s="764"/>
      <c r="AC4206" s="763"/>
      <c r="AD4206" s="764"/>
      <c r="AE4206" s="109"/>
      <c r="AG4206" s="329">
        <f t="shared" si="6643"/>
        <v>27</v>
      </c>
      <c r="AH4206" s="90">
        <f t="shared" si="6644"/>
        <v>0</v>
      </c>
      <c r="AI4206" s="90">
        <f t="shared" si="6641"/>
        <v>0</v>
      </c>
    </row>
    <row r="4207" spans="1:37" ht="15" customHeight="1" x14ac:dyDescent="0.2">
      <c r="A4207" s="109"/>
      <c r="B4207" s="109"/>
      <c r="C4207" s="98" t="s">
        <v>36</v>
      </c>
      <c r="D4207" s="832" t="str">
        <f t="shared" si="6642"/>
        <v/>
      </c>
      <c r="E4207" s="833"/>
      <c r="F4207" s="833"/>
      <c r="G4207" s="833"/>
      <c r="H4207" s="833"/>
      <c r="I4207" s="833"/>
      <c r="J4207" s="833"/>
      <c r="K4207" s="834"/>
      <c r="L4207" s="763"/>
      <c r="M4207" s="877"/>
      <c r="N4207" s="877"/>
      <c r="O4207" s="764"/>
      <c r="P4207" s="615"/>
      <c r="Q4207" s="615"/>
      <c r="R4207" s="615"/>
      <c r="S4207" s="615"/>
      <c r="T4207" s="615"/>
      <c r="U4207" s="615"/>
      <c r="V4207" s="615"/>
      <c r="W4207" s="763"/>
      <c r="X4207" s="764"/>
      <c r="Y4207" s="763"/>
      <c r="Z4207" s="764"/>
      <c r="AA4207" s="763"/>
      <c r="AB4207" s="764"/>
      <c r="AC4207" s="763"/>
      <c r="AD4207" s="764"/>
      <c r="AE4207" s="109"/>
      <c r="AG4207" s="329">
        <f t="shared" si="6643"/>
        <v>27</v>
      </c>
      <c r="AH4207" s="90">
        <f t="shared" si="6644"/>
        <v>0</v>
      </c>
      <c r="AI4207" s="90">
        <f t="shared" si="6641"/>
        <v>0</v>
      </c>
    </row>
    <row r="4208" spans="1:37" ht="15" customHeight="1" x14ac:dyDescent="0.2">
      <c r="A4208" s="109"/>
      <c r="B4208" s="109"/>
      <c r="C4208" s="98" t="s">
        <v>37</v>
      </c>
      <c r="D4208" s="832" t="str">
        <f t="shared" si="6642"/>
        <v/>
      </c>
      <c r="E4208" s="833"/>
      <c r="F4208" s="833"/>
      <c r="G4208" s="833"/>
      <c r="H4208" s="833"/>
      <c r="I4208" s="833"/>
      <c r="J4208" s="833"/>
      <c r="K4208" s="834"/>
      <c r="L4208" s="763"/>
      <c r="M4208" s="877"/>
      <c r="N4208" s="877"/>
      <c r="O4208" s="764"/>
      <c r="P4208" s="615"/>
      <c r="Q4208" s="615"/>
      <c r="R4208" s="615"/>
      <c r="S4208" s="615"/>
      <c r="T4208" s="615"/>
      <c r="U4208" s="615"/>
      <c r="V4208" s="615"/>
      <c r="W4208" s="763"/>
      <c r="X4208" s="764"/>
      <c r="Y4208" s="763"/>
      <c r="Z4208" s="764"/>
      <c r="AA4208" s="763"/>
      <c r="AB4208" s="764"/>
      <c r="AC4208" s="763"/>
      <c r="AD4208" s="764"/>
      <c r="AE4208" s="109"/>
      <c r="AG4208" s="329">
        <f t="shared" si="6643"/>
        <v>27</v>
      </c>
      <c r="AH4208" s="90">
        <f t="shared" si="6644"/>
        <v>0</v>
      </c>
      <c r="AI4208" s="90">
        <f t="shared" si="6641"/>
        <v>0</v>
      </c>
    </row>
    <row r="4209" spans="1:35" ht="15" customHeight="1" x14ac:dyDescent="0.2">
      <c r="A4209" s="109"/>
      <c r="B4209" s="109"/>
      <c r="C4209" s="98" t="s">
        <v>40</v>
      </c>
      <c r="D4209" s="832" t="str">
        <f t="shared" si="6642"/>
        <v/>
      </c>
      <c r="E4209" s="833"/>
      <c r="F4209" s="833"/>
      <c r="G4209" s="833"/>
      <c r="H4209" s="833"/>
      <c r="I4209" s="833"/>
      <c r="J4209" s="833"/>
      <c r="K4209" s="834"/>
      <c r="L4209" s="763"/>
      <c r="M4209" s="877"/>
      <c r="N4209" s="877"/>
      <c r="O4209" s="764"/>
      <c r="P4209" s="615"/>
      <c r="Q4209" s="615"/>
      <c r="R4209" s="615"/>
      <c r="S4209" s="615"/>
      <c r="T4209" s="615"/>
      <c r="U4209" s="615"/>
      <c r="V4209" s="615"/>
      <c r="W4209" s="763"/>
      <c r="X4209" s="764"/>
      <c r="Y4209" s="763"/>
      <c r="Z4209" s="764"/>
      <c r="AA4209" s="763"/>
      <c r="AB4209" s="764"/>
      <c r="AC4209" s="763"/>
      <c r="AD4209" s="764"/>
      <c r="AE4209" s="109"/>
      <c r="AG4209" s="329">
        <f t="shared" si="6643"/>
        <v>27</v>
      </c>
      <c r="AH4209" s="90">
        <f t="shared" si="6644"/>
        <v>0</v>
      </c>
      <c r="AI4209" s="90">
        <f t="shared" si="6641"/>
        <v>0</v>
      </c>
    </row>
    <row r="4210" spans="1:35" ht="15" customHeight="1" x14ac:dyDescent="0.2">
      <c r="A4210" s="109"/>
      <c r="B4210" s="109"/>
      <c r="C4210" s="98" t="s">
        <v>38</v>
      </c>
      <c r="D4210" s="832" t="str">
        <f t="shared" si="6642"/>
        <v/>
      </c>
      <c r="E4210" s="833"/>
      <c r="F4210" s="833"/>
      <c r="G4210" s="833"/>
      <c r="H4210" s="833"/>
      <c r="I4210" s="833"/>
      <c r="J4210" s="833"/>
      <c r="K4210" s="834"/>
      <c r="L4210" s="763"/>
      <c r="M4210" s="877"/>
      <c r="N4210" s="877"/>
      <c r="O4210" s="764"/>
      <c r="P4210" s="615"/>
      <c r="Q4210" s="615"/>
      <c r="R4210" s="615"/>
      <c r="S4210" s="615"/>
      <c r="T4210" s="615"/>
      <c r="U4210" s="615"/>
      <c r="V4210" s="615"/>
      <c r="W4210" s="763"/>
      <c r="X4210" s="764"/>
      <c r="Y4210" s="763"/>
      <c r="Z4210" s="764"/>
      <c r="AA4210" s="763"/>
      <c r="AB4210" s="764"/>
      <c r="AC4210" s="763"/>
      <c r="AD4210" s="764"/>
      <c r="AE4210" s="109"/>
      <c r="AG4210" s="329">
        <f t="shared" si="6643"/>
        <v>27</v>
      </c>
      <c r="AH4210" s="90">
        <f t="shared" si="6644"/>
        <v>0</v>
      </c>
      <c r="AI4210" s="90">
        <f t="shared" si="6641"/>
        <v>0</v>
      </c>
    </row>
    <row r="4211" spans="1:35" ht="15" customHeight="1" x14ac:dyDescent="0.2">
      <c r="A4211" s="109"/>
      <c r="B4211" s="109"/>
      <c r="C4211" s="98" t="s">
        <v>39</v>
      </c>
      <c r="D4211" s="832" t="str">
        <f t="shared" si="6642"/>
        <v/>
      </c>
      <c r="E4211" s="833"/>
      <c r="F4211" s="833"/>
      <c r="G4211" s="833"/>
      <c r="H4211" s="833"/>
      <c r="I4211" s="833"/>
      <c r="J4211" s="833"/>
      <c r="K4211" s="834"/>
      <c r="L4211" s="763"/>
      <c r="M4211" s="877"/>
      <c r="N4211" s="877"/>
      <c r="O4211" s="764"/>
      <c r="P4211" s="615"/>
      <c r="Q4211" s="615"/>
      <c r="R4211" s="615"/>
      <c r="S4211" s="615"/>
      <c r="T4211" s="615"/>
      <c r="U4211" s="615"/>
      <c r="V4211" s="615"/>
      <c r="W4211" s="763"/>
      <c r="X4211" s="764"/>
      <c r="Y4211" s="763"/>
      <c r="Z4211" s="764"/>
      <c r="AA4211" s="763"/>
      <c r="AB4211" s="764"/>
      <c r="AC4211" s="763"/>
      <c r="AD4211" s="764"/>
      <c r="AE4211" s="109"/>
      <c r="AG4211" s="329">
        <f t="shared" si="6643"/>
        <v>27</v>
      </c>
      <c r="AH4211" s="90">
        <f t="shared" si="6644"/>
        <v>0</v>
      </c>
      <c r="AI4211" s="90">
        <f t="shared" si="6641"/>
        <v>0</v>
      </c>
    </row>
    <row r="4212" spans="1:35" ht="15" customHeight="1" x14ac:dyDescent="0.2">
      <c r="A4212" s="109"/>
      <c r="B4212" s="109"/>
      <c r="C4212" s="98" t="s">
        <v>41</v>
      </c>
      <c r="D4212" s="832" t="str">
        <f t="shared" si="6642"/>
        <v/>
      </c>
      <c r="E4212" s="833"/>
      <c r="F4212" s="833"/>
      <c r="G4212" s="833"/>
      <c r="H4212" s="833"/>
      <c r="I4212" s="833"/>
      <c r="J4212" s="833"/>
      <c r="K4212" s="834"/>
      <c r="L4212" s="763"/>
      <c r="M4212" s="877"/>
      <c r="N4212" s="877"/>
      <c r="O4212" s="764"/>
      <c r="P4212" s="615"/>
      <c r="Q4212" s="615"/>
      <c r="R4212" s="615"/>
      <c r="S4212" s="615"/>
      <c r="T4212" s="615"/>
      <c r="U4212" s="615"/>
      <c r="V4212" s="615"/>
      <c r="W4212" s="763"/>
      <c r="X4212" s="764"/>
      <c r="Y4212" s="763"/>
      <c r="Z4212" s="764"/>
      <c r="AA4212" s="763"/>
      <c r="AB4212" s="764"/>
      <c r="AC4212" s="763"/>
      <c r="AD4212" s="764"/>
      <c r="AE4212" s="109"/>
      <c r="AG4212" s="329">
        <f t="shared" si="6643"/>
        <v>27</v>
      </c>
      <c r="AH4212" s="90">
        <f t="shared" si="6644"/>
        <v>0</v>
      </c>
      <c r="AI4212" s="90">
        <f t="shared" si="6641"/>
        <v>0</v>
      </c>
    </row>
    <row r="4213" spans="1:35" ht="15" customHeight="1" x14ac:dyDescent="0.2">
      <c r="A4213" s="109"/>
      <c r="B4213" s="109"/>
      <c r="C4213" s="98" t="s">
        <v>42</v>
      </c>
      <c r="D4213" s="832" t="str">
        <f t="shared" si="6642"/>
        <v/>
      </c>
      <c r="E4213" s="833"/>
      <c r="F4213" s="833"/>
      <c r="G4213" s="833"/>
      <c r="H4213" s="833"/>
      <c r="I4213" s="833"/>
      <c r="J4213" s="833"/>
      <c r="K4213" s="834"/>
      <c r="L4213" s="763"/>
      <c r="M4213" s="877"/>
      <c r="N4213" s="877"/>
      <c r="O4213" s="764"/>
      <c r="P4213" s="615"/>
      <c r="Q4213" s="615"/>
      <c r="R4213" s="615"/>
      <c r="S4213" s="615"/>
      <c r="T4213" s="615"/>
      <c r="U4213" s="615"/>
      <c r="V4213" s="615"/>
      <c r="W4213" s="763"/>
      <c r="X4213" s="764"/>
      <c r="Y4213" s="763"/>
      <c r="Z4213" s="764"/>
      <c r="AA4213" s="763"/>
      <c r="AB4213" s="764"/>
      <c r="AC4213" s="763"/>
      <c r="AD4213" s="764"/>
      <c r="AE4213" s="109"/>
      <c r="AG4213" s="329">
        <f t="shared" si="6643"/>
        <v>27</v>
      </c>
      <c r="AH4213" s="90">
        <f t="shared" si="6644"/>
        <v>0</v>
      </c>
      <c r="AI4213" s="90">
        <f t="shared" si="6641"/>
        <v>0</v>
      </c>
    </row>
    <row r="4214" spans="1:35" ht="15" customHeight="1" x14ac:dyDescent="0.2">
      <c r="A4214" s="109"/>
      <c r="B4214" s="109"/>
      <c r="C4214" s="98" t="s">
        <v>43</v>
      </c>
      <c r="D4214" s="832" t="str">
        <f t="shared" si="6642"/>
        <v/>
      </c>
      <c r="E4214" s="833"/>
      <c r="F4214" s="833"/>
      <c r="G4214" s="833"/>
      <c r="H4214" s="833"/>
      <c r="I4214" s="833"/>
      <c r="J4214" s="833"/>
      <c r="K4214" s="834"/>
      <c r="L4214" s="763"/>
      <c r="M4214" s="877"/>
      <c r="N4214" s="877"/>
      <c r="O4214" s="764"/>
      <c r="P4214" s="615"/>
      <c r="Q4214" s="615"/>
      <c r="R4214" s="615"/>
      <c r="S4214" s="615"/>
      <c r="T4214" s="615"/>
      <c r="U4214" s="615"/>
      <c r="V4214" s="615"/>
      <c r="W4214" s="763"/>
      <c r="X4214" s="764"/>
      <c r="Y4214" s="763"/>
      <c r="Z4214" s="764"/>
      <c r="AA4214" s="763"/>
      <c r="AB4214" s="764"/>
      <c r="AC4214" s="763"/>
      <c r="AD4214" s="764"/>
      <c r="AE4214" s="109"/>
      <c r="AG4214" s="329">
        <f t="shared" si="6643"/>
        <v>27</v>
      </c>
      <c r="AH4214" s="90">
        <f t="shared" si="6644"/>
        <v>0</v>
      </c>
      <c r="AI4214" s="90">
        <f t="shared" si="6641"/>
        <v>0</v>
      </c>
    </row>
    <row r="4215" spans="1:35" ht="15" customHeight="1" x14ac:dyDescent="0.2">
      <c r="A4215" s="109"/>
      <c r="B4215" s="109"/>
      <c r="C4215" s="98" t="s">
        <v>44</v>
      </c>
      <c r="D4215" s="832" t="str">
        <f t="shared" si="6642"/>
        <v/>
      </c>
      <c r="E4215" s="833"/>
      <c r="F4215" s="833"/>
      <c r="G4215" s="833"/>
      <c r="H4215" s="833"/>
      <c r="I4215" s="833"/>
      <c r="J4215" s="833"/>
      <c r="K4215" s="834"/>
      <c r="L4215" s="763"/>
      <c r="M4215" s="877"/>
      <c r="N4215" s="877"/>
      <c r="O4215" s="764"/>
      <c r="P4215" s="615"/>
      <c r="Q4215" s="615"/>
      <c r="R4215" s="615"/>
      <c r="S4215" s="615"/>
      <c r="T4215" s="615"/>
      <c r="U4215" s="615"/>
      <c r="V4215" s="615"/>
      <c r="W4215" s="763"/>
      <c r="X4215" s="764"/>
      <c r="Y4215" s="763"/>
      <c r="Z4215" s="764"/>
      <c r="AA4215" s="763"/>
      <c r="AB4215" s="764"/>
      <c r="AC4215" s="763"/>
      <c r="AD4215" s="764"/>
      <c r="AE4215" s="109"/>
      <c r="AG4215" s="329">
        <f t="shared" si="6643"/>
        <v>27</v>
      </c>
      <c r="AH4215" s="90">
        <f t="shared" si="6644"/>
        <v>0</v>
      </c>
      <c r="AI4215" s="90">
        <f t="shared" si="6641"/>
        <v>0</v>
      </c>
    </row>
    <row r="4216" spans="1:35" ht="15" customHeight="1" x14ac:dyDescent="0.2">
      <c r="A4216" s="109"/>
      <c r="B4216" s="109"/>
      <c r="C4216" s="98" t="s">
        <v>45</v>
      </c>
      <c r="D4216" s="832" t="str">
        <f t="shared" si="6642"/>
        <v/>
      </c>
      <c r="E4216" s="833"/>
      <c r="F4216" s="833"/>
      <c r="G4216" s="833"/>
      <c r="H4216" s="833"/>
      <c r="I4216" s="833"/>
      <c r="J4216" s="833"/>
      <c r="K4216" s="834"/>
      <c r="L4216" s="763"/>
      <c r="M4216" s="877"/>
      <c r="N4216" s="877"/>
      <c r="O4216" s="764"/>
      <c r="P4216" s="615"/>
      <c r="Q4216" s="615"/>
      <c r="R4216" s="615"/>
      <c r="S4216" s="615"/>
      <c r="T4216" s="615"/>
      <c r="U4216" s="615"/>
      <c r="V4216" s="615"/>
      <c r="W4216" s="763"/>
      <c r="X4216" s="764"/>
      <c r="Y4216" s="763"/>
      <c r="Z4216" s="764"/>
      <c r="AA4216" s="763"/>
      <c r="AB4216" s="764"/>
      <c r="AC4216" s="763"/>
      <c r="AD4216" s="764"/>
      <c r="AE4216" s="109"/>
      <c r="AG4216" s="329">
        <f t="shared" si="6643"/>
        <v>27</v>
      </c>
      <c r="AH4216" s="90">
        <f t="shared" si="6644"/>
        <v>0</v>
      </c>
      <c r="AI4216" s="90">
        <f t="shared" si="6641"/>
        <v>0</v>
      </c>
    </row>
    <row r="4217" spans="1:35" ht="15" customHeight="1" x14ac:dyDescent="0.2">
      <c r="A4217" s="109"/>
      <c r="B4217" s="109"/>
      <c r="C4217" s="98" t="s">
        <v>46</v>
      </c>
      <c r="D4217" s="832" t="str">
        <f t="shared" si="6642"/>
        <v/>
      </c>
      <c r="E4217" s="833"/>
      <c r="F4217" s="833"/>
      <c r="G4217" s="833"/>
      <c r="H4217" s="833"/>
      <c r="I4217" s="833"/>
      <c r="J4217" s="833"/>
      <c r="K4217" s="834"/>
      <c r="L4217" s="763"/>
      <c r="M4217" s="877"/>
      <c r="N4217" s="877"/>
      <c r="O4217" s="764"/>
      <c r="P4217" s="615"/>
      <c r="Q4217" s="615"/>
      <c r="R4217" s="615"/>
      <c r="S4217" s="615"/>
      <c r="T4217" s="615"/>
      <c r="U4217" s="615"/>
      <c r="V4217" s="615"/>
      <c r="W4217" s="763"/>
      <c r="X4217" s="764"/>
      <c r="Y4217" s="763"/>
      <c r="Z4217" s="764"/>
      <c r="AA4217" s="763"/>
      <c r="AB4217" s="764"/>
      <c r="AC4217" s="763"/>
      <c r="AD4217" s="764"/>
      <c r="AE4217" s="109"/>
      <c r="AG4217" s="329">
        <f t="shared" si="6643"/>
        <v>27</v>
      </c>
      <c r="AH4217" s="90">
        <f t="shared" si="6644"/>
        <v>0</v>
      </c>
      <c r="AI4217" s="90">
        <f t="shared" si="6641"/>
        <v>0</v>
      </c>
    </row>
    <row r="4218" spans="1:35" ht="15" customHeight="1" x14ac:dyDescent="0.2">
      <c r="A4218" s="109"/>
      <c r="B4218" s="109"/>
      <c r="C4218" s="98" t="s">
        <v>47</v>
      </c>
      <c r="D4218" s="832" t="str">
        <f t="shared" si="6642"/>
        <v/>
      </c>
      <c r="E4218" s="833"/>
      <c r="F4218" s="833"/>
      <c r="G4218" s="833"/>
      <c r="H4218" s="833"/>
      <c r="I4218" s="833"/>
      <c r="J4218" s="833"/>
      <c r="K4218" s="834"/>
      <c r="L4218" s="763"/>
      <c r="M4218" s="877"/>
      <c r="N4218" s="877"/>
      <c r="O4218" s="764"/>
      <c r="P4218" s="615"/>
      <c r="Q4218" s="615"/>
      <c r="R4218" s="615"/>
      <c r="S4218" s="615"/>
      <c r="T4218" s="615"/>
      <c r="U4218" s="615"/>
      <c r="V4218" s="615"/>
      <c r="W4218" s="763"/>
      <c r="X4218" s="764"/>
      <c r="Y4218" s="763"/>
      <c r="Z4218" s="764"/>
      <c r="AA4218" s="763"/>
      <c r="AB4218" s="764"/>
      <c r="AC4218" s="763"/>
      <c r="AD4218" s="764"/>
      <c r="AE4218" s="109"/>
      <c r="AG4218" s="329">
        <f t="shared" si="6643"/>
        <v>27</v>
      </c>
      <c r="AH4218" s="90">
        <f t="shared" si="6644"/>
        <v>0</v>
      </c>
      <c r="AI4218" s="90">
        <f t="shared" si="6641"/>
        <v>0</v>
      </c>
    </row>
    <row r="4219" spans="1:35" ht="15" customHeight="1" x14ac:dyDescent="0.2">
      <c r="A4219" s="109"/>
      <c r="B4219" s="109"/>
      <c r="C4219" s="98" t="s">
        <v>48</v>
      </c>
      <c r="D4219" s="832" t="str">
        <f t="shared" si="6642"/>
        <v/>
      </c>
      <c r="E4219" s="833"/>
      <c r="F4219" s="833"/>
      <c r="G4219" s="833"/>
      <c r="H4219" s="833"/>
      <c r="I4219" s="833"/>
      <c r="J4219" s="833"/>
      <c r="K4219" s="834"/>
      <c r="L4219" s="763"/>
      <c r="M4219" s="877"/>
      <c r="N4219" s="877"/>
      <c r="O4219" s="764"/>
      <c r="P4219" s="615"/>
      <c r="Q4219" s="615"/>
      <c r="R4219" s="615"/>
      <c r="S4219" s="615"/>
      <c r="T4219" s="615"/>
      <c r="U4219" s="615"/>
      <c r="V4219" s="615"/>
      <c r="W4219" s="763"/>
      <c r="X4219" s="764"/>
      <c r="Y4219" s="763"/>
      <c r="Z4219" s="764"/>
      <c r="AA4219" s="763"/>
      <c r="AB4219" s="764"/>
      <c r="AC4219" s="763"/>
      <c r="AD4219" s="764"/>
      <c r="AE4219" s="109"/>
      <c r="AG4219" s="329">
        <f t="shared" si="6643"/>
        <v>27</v>
      </c>
      <c r="AH4219" s="90">
        <f t="shared" si="6644"/>
        <v>0</v>
      </c>
      <c r="AI4219" s="90">
        <f t="shared" si="6641"/>
        <v>0</v>
      </c>
    </row>
    <row r="4220" spans="1:35" ht="15" customHeight="1" x14ac:dyDescent="0.2">
      <c r="A4220" s="109"/>
      <c r="B4220" s="109"/>
      <c r="C4220" s="98" t="s">
        <v>49</v>
      </c>
      <c r="D4220" s="832" t="str">
        <f t="shared" si="6642"/>
        <v/>
      </c>
      <c r="E4220" s="833"/>
      <c r="F4220" s="833"/>
      <c r="G4220" s="833"/>
      <c r="H4220" s="833"/>
      <c r="I4220" s="833"/>
      <c r="J4220" s="833"/>
      <c r="K4220" s="834"/>
      <c r="L4220" s="763"/>
      <c r="M4220" s="877"/>
      <c r="N4220" s="877"/>
      <c r="O4220" s="764"/>
      <c r="P4220" s="615"/>
      <c r="Q4220" s="615"/>
      <c r="R4220" s="615"/>
      <c r="S4220" s="615"/>
      <c r="T4220" s="615"/>
      <c r="U4220" s="615"/>
      <c r="V4220" s="615"/>
      <c r="W4220" s="763"/>
      <c r="X4220" s="764"/>
      <c r="Y4220" s="763"/>
      <c r="Z4220" s="764"/>
      <c r="AA4220" s="763"/>
      <c r="AB4220" s="764"/>
      <c r="AC4220" s="763"/>
      <c r="AD4220" s="764"/>
      <c r="AE4220" s="109"/>
      <c r="AG4220" s="329">
        <f t="shared" si="6643"/>
        <v>27</v>
      </c>
      <c r="AH4220" s="90">
        <f t="shared" si="6644"/>
        <v>0</v>
      </c>
      <c r="AI4220" s="90">
        <f t="shared" si="6641"/>
        <v>0</v>
      </c>
    </row>
    <row r="4221" spans="1:35" ht="15" customHeight="1" x14ac:dyDescent="0.2">
      <c r="A4221" s="109"/>
      <c r="B4221" s="109"/>
      <c r="C4221" s="98" t="s">
        <v>50</v>
      </c>
      <c r="D4221" s="832" t="str">
        <f t="shared" si="6642"/>
        <v/>
      </c>
      <c r="E4221" s="833"/>
      <c r="F4221" s="833"/>
      <c r="G4221" s="833"/>
      <c r="H4221" s="833"/>
      <c r="I4221" s="833"/>
      <c r="J4221" s="833"/>
      <c r="K4221" s="834"/>
      <c r="L4221" s="763"/>
      <c r="M4221" s="877"/>
      <c r="N4221" s="877"/>
      <c r="O4221" s="764"/>
      <c r="P4221" s="615"/>
      <c r="Q4221" s="615"/>
      <c r="R4221" s="615"/>
      <c r="S4221" s="615"/>
      <c r="T4221" s="615"/>
      <c r="U4221" s="615"/>
      <c r="V4221" s="615"/>
      <c r="W4221" s="763"/>
      <c r="X4221" s="764"/>
      <c r="Y4221" s="763"/>
      <c r="Z4221" s="764"/>
      <c r="AA4221" s="763"/>
      <c r="AB4221" s="764"/>
      <c r="AC4221" s="763"/>
      <c r="AD4221" s="764"/>
      <c r="AE4221" s="109"/>
      <c r="AG4221" s="329">
        <f t="shared" si="6643"/>
        <v>27</v>
      </c>
      <c r="AH4221" s="90">
        <f t="shared" si="6644"/>
        <v>0</v>
      </c>
      <c r="AI4221" s="90">
        <f t="shared" si="6641"/>
        <v>0</v>
      </c>
    </row>
    <row r="4222" spans="1:35" ht="15" customHeight="1" x14ac:dyDescent="0.2">
      <c r="A4222" s="109"/>
      <c r="B4222" s="109"/>
      <c r="C4222" s="98" t="s">
        <v>51</v>
      </c>
      <c r="D4222" s="832" t="str">
        <f t="shared" si="6642"/>
        <v/>
      </c>
      <c r="E4222" s="833"/>
      <c r="F4222" s="833"/>
      <c r="G4222" s="833"/>
      <c r="H4222" s="833"/>
      <c r="I4222" s="833"/>
      <c r="J4222" s="833"/>
      <c r="K4222" s="834"/>
      <c r="L4222" s="763"/>
      <c r="M4222" s="877"/>
      <c r="N4222" s="877"/>
      <c r="O4222" s="764"/>
      <c r="P4222" s="615"/>
      <c r="Q4222" s="615"/>
      <c r="R4222" s="615"/>
      <c r="S4222" s="615"/>
      <c r="T4222" s="615"/>
      <c r="U4222" s="615"/>
      <c r="V4222" s="615"/>
      <c r="W4222" s="763"/>
      <c r="X4222" s="764"/>
      <c r="Y4222" s="763"/>
      <c r="Z4222" s="764"/>
      <c r="AA4222" s="763"/>
      <c r="AB4222" s="764"/>
      <c r="AC4222" s="763"/>
      <c r="AD4222" s="764"/>
      <c r="AE4222" s="109"/>
      <c r="AG4222" s="329">
        <f t="shared" si="6643"/>
        <v>27</v>
      </c>
      <c r="AH4222" s="90">
        <f t="shared" si="6644"/>
        <v>0</v>
      </c>
      <c r="AI4222" s="90">
        <f t="shared" si="6641"/>
        <v>0</v>
      </c>
    </row>
    <row r="4223" spans="1:35" ht="15" customHeight="1" x14ac:dyDescent="0.2">
      <c r="A4223" s="109"/>
      <c r="B4223" s="109"/>
      <c r="C4223" s="98" t="s">
        <v>52</v>
      </c>
      <c r="D4223" s="832" t="str">
        <f t="shared" si="6642"/>
        <v/>
      </c>
      <c r="E4223" s="833"/>
      <c r="F4223" s="833"/>
      <c r="G4223" s="833"/>
      <c r="H4223" s="833"/>
      <c r="I4223" s="833"/>
      <c r="J4223" s="833"/>
      <c r="K4223" s="834"/>
      <c r="L4223" s="763"/>
      <c r="M4223" s="877"/>
      <c r="N4223" s="877"/>
      <c r="O4223" s="764"/>
      <c r="P4223" s="615"/>
      <c r="Q4223" s="615"/>
      <c r="R4223" s="615"/>
      <c r="S4223" s="615"/>
      <c r="T4223" s="615"/>
      <c r="U4223" s="615"/>
      <c r="V4223" s="615"/>
      <c r="W4223" s="763"/>
      <c r="X4223" s="764"/>
      <c r="Y4223" s="763"/>
      <c r="Z4223" s="764"/>
      <c r="AA4223" s="763"/>
      <c r="AB4223" s="764"/>
      <c r="AC4223" s="763"/>
      <c r="AD4223" s="764"/>
      <c r="AE4223" s="109"/>
      <c r="AG4223" s="329">
        <f t="shared" si="6643"/>
        <v>27</v>
      </c>
      <c r="AH4223" s="90">
        <f t="shared" si="6644"/>
        <v>0</v>
      </c>
      <c r="AI4223" s="90">
        <f t="shared" si="6641"/>
        <v>0</v>
      </c>
    </row>
    <row r="4224" spans="1:35" ht="15" customHeight="1" x14ac:dyDescent="0.2">
      <c r="A4224" s="109"/>
      <c r="B4224" s="540" t="str">
        <f>IF(AH4224=0,"","Error: Debe completar toda la información requerida.")</f>
        <v/>
      </c>
      <c r="C4224" s="540"/>
      <c r="D4224" s="540"/>
      <c r="E4224" s="540"/>
      <c r="F4224" s="540"/>
      <c r="G4224" s="540"/>
      <c r="H4224" s="540"/>
      <c r="I4224" s="540"/>
      <c r="J4224" s="540"/>
      <c r="K4224" s="540"/>
      <c r="L4224" s="540"/>
      <c r="M4224" s="540"/>
      <c r="N4224" s="540"/>
      <c r="O4224" s="540"/>
      <c r="P4224" s="540"/>
      <c r="Q4224" s="540"/>
      <c r="R4224" s="540"/>
      <c r="S4224" s="540"/>
      <c r="T4224" s="540"/>
      <c r="U4224" s="540"/>
      <c r="V4224" s="540"/>
      <c r="W4224" s="540"/>
      <c r="X4224" s="540"/>
      <c r="Y4224" s="540"/>
      <c r="Z4224" s="540"/>
      <c r="AA4224" s="540"/>
      <c r="AB4224" s="540"/>
      <c r="AC4224" s="540"/>
      <c r="AD4224" s="540"/>
      <c r="AE4224" s="109"/>
      <c r="AH4224" s="90">
        <f t="shared" ref="AH4224" si="6645">SUM(AH4199:AH4223)</f>
        <v>0</v>
      </c>
      <c r="AI4224" s="90">
        <f t="shared" ref="AI4224" si="6646">SUM(AI4199:AI4223)</f>
        <v>0</v>
      </c>
    </row>
    <row r="4225" spans="1:39" ht="15" customHeight="1" x14ac:dyDescent="0.2">
      <c r="A4225" s="109"/>
      <c r="B4225" s="535" t="str">
        <f>IF(AI4224=0,"","Error: Debe verificar la consistencia de las respuestas con código 2 o 9.")</f>
        <v/>
      </c>
      <c r="C4225" s="535"/>
      <c r="D4225" s="535"/>
      <c r="E4225" s="535"/>
      <c r="F4225" s="535"/>
      <c r="G4225" s="535"/>
      <c r="H4225" s="535"/>
      <c r="I4225" s="535"/>
      <c r="J4225" s="535"/>
      <c r="K4225" s="535"/>
      <c r="L4225" s="535"/>
      <c r="M4225" s="535"/>
      <c r="N4225" s="535"/>
      <c r="O4225" s="535"/>
      <c r="P4225" s="535"/>
      <c r="Q4225" s="535"/>
      <c r="R4225" s="535"/>
      <c r="S4225" s="535"/>
      <c r="T4225" s="535"/>
      <c r="U4225" s="535"/>
      <c r="V4225" s="535"/>
      <c r="W4225" s="535"/>
      <c r="X4225" s="535"/>
      <c r="Y4225" s="535"/>
      <c r="Z4225" s="535"/>
      <c r="AA4225" s="535"/>
      <c r="AB4225" s="535"/>
      <c r="AC4225" s="535"/>
      <c r="AD4225" s="535"/>
      <c r="AE4225" s="109"/>
    </row>
    <row r="4226" spans="1:39" ht="15" customHeight="1" thickBot="1" x14ac:dyDescent="0.25">
      <c r="A4226" s="109"/>
      <c r="B4226" s="535"/>
      <c r="C4226" s="535"/>
      <c r="D4226" s="535"/>
      <c r="E4226" s="535"/>
      <c r="F4226" s="535"/>
      <c r="G4226" s="535"/>
      <c r="H4226" s="535"/>
      <c r="I4226" s="535"/>
      <c r="J4226" s="535"/>
      <c r="K4226" s="535"/>
      <c r="L4226" s="535"/>
      <c r="M4226" s="535"/>
      <c r="N4226" s="535"/>
      <c r="O4226" s="535"/>
      <c r="P4226" s="535"/>
      <c r="Q4226" s="535"/>
      <c r="R4226" s="535"/>
      <c r="S4226" s="535"/>
      <c r="T4226" s="535"/>
      <c r="U4226" s="535"/>
      <c r="V4226" s="535"/>
      <c r="W4226" s="535"/>
      <c r="X4226" s="535"/>
      <c r="Y4226" s="535"/>
      <c r="Z4226" s="535"/>
      <c r="AA4226" s="535"/>
      <c r="AB4226" s="535"/>
      <c r="AC4226" s="535"/>
      <c r="AD4226" s="535"/>
      <c r="AE4226" s="109"/>
    </row>
    <row r="4227" spans="1:39" ht="15" customHeight="1" thickBot="1" x14ac:dyDescent="0.25">
      <c r="B4227" s="792" t="s">
        <v>1197</v>
      </c>
      <c r="C4227" s="793"/>
      <c r="D4227" s="793"/>
      <c r="E4227" s="793"/>
      <c r="F4227" s="793"/>
      <c r="G4227" s="793"/>
      <c r="H4227" s="793"/>
      <c r="I4227" s="793"/>
      <c r="J4227" s="793"/>
      <c r="K4227" s="793"/>
      <c r="L4227" s="793"/>
      <c r="M4227" s="793"/>
      <c r="N4227" s="793"/>
      <c r="O4227" s="793"/>
      <c r="P4227" s="793"/>
      <c r="Q4227" s="793"/>
      <c r="R4227" s="793"/>
      <c r="S4227" s="793"/>
      <c r="T4227" s="793"/>
      <c r="U4227" s="793"/>
      <c r="V4227" s="793"/>
      <c r="W4227" s="793"/>
      <c r="X4227" s="793"/>
      <c r="Y4227" s="793"/>
      <c r="Z4227" s="793"/>
      <c r="AA4227" s="793"/>
      <c r="AB4227" s="793"/>
      <c r="AC4227" s="793"/>
      <c r="AD4227" s="794"/>
      <c r="AE4227" s="109"/>
    </row>
    <row r="4228" spans="1:39" ht="15" customHeight="1" x14ac:dyDescent="0.2">
      <c r="AE4228" s="109"/>
    </row>
    <row r="4229" spans="1:39" ht="24" customHeight="1" x14ac:dyDescent="0.2">
      <c r="A4229" s="36" t="s">
        <v>859</v>
      </c>
      <c r="B4229" s="636" t="s">
        <v>1198</v>
      </c>
      <c r="C4229" s="636"/>
      <c r="D4229" s="636"/>
      <c r="E4229" s="636"/>
      <c r="F4229" s="636"/>
      <c r="G4229" s="636"/>
      <c r="H4229" s="636"/>
      <c r="I4229" s="636"/>
      <c r="J4229" s="636"/>
      <c r="K4229" s="636"/>
      <c r="L4229" s="636"/>
      <c r="M4229" s="636"/>
      <c r="N4229" s="636"/>
      <c r="O4229" s="636"/>
      <c r="P4229" s="636"/>
      <c r="Q4229" s="636"/>
      <c r="R4229" s="636"/>
      <c r="S4229" s="636"/>
      <c r="T4229" s="636"/>
      <c r="U4229" s="636"/>
      <c r="V4229" s="636"/>
      <c r="W4229" s="636"/>
      <c r="X4229" s="636"/>
      <c r="Y4229" s="636"/>
      <c r="Z4229" s="636"/>
      <c r="AA4229" s="636"/>
      <c r="AB4229" s="636"/>
      <c r="AC4229" s="636"/>
      <c r="AD4229" s="636"/>
      <c r="AE4229" s="109"/>
      <c r="AG4229" s="90" t="s">
        <v>2032</v>
      </c>
      <c r="AH4229" s="90" t="s">
        <v>2072</v>
      </c>
      <c r="AI4229" s="90" t="s">
        <v>2073</v>
      </c>
      <c r="AJ4229" s="90" t="s">
        <v>2066</v>
      </c>
      <c r="AK4229" s="90" t="s">
        <v>2074</v>
      </c>
      <c r="AL4229" s="90" t="s">
        <v>2075</v>
      </c>
      <c r="AM4229" s="90" t="s">
        <v>2037</v>
      </c>
    </row>
    <row r="4230" spans="1:39" ht="15" customHeight="1" x14ac:dyDescent="0.2">
      <c r="C4230" s="674" t="s">
        <v>1109</v>
      </c>
      <c r="D4230" s="674"/>
      <c r="E4230" s="674"/>
      <c r="F4230" s="674"/>
      <c r="G4230" s="674"/>
      <c r="H4230" s="674"/>
      <c r="I4230" s="674"/>
      <c r="J4230" s="674"/>
      <c r="K4230" s="674"/>
      <c r="L4230" s="674"/>
      <c r="M4230" s="674"/>
      <c r="N4230" s="674"/>
      <c r="O4230" s="674"/>
      <c r="P4230" s="674"/>
      <c r="Q4230" s="674"/>
      <c r="R4230" s="674"/>
      <c r="S4230" s="674"/>
      <c r="T4230" s="674"/>
      <c r="U4230" s="674"/>
      <c r="V4230" s="674"/>
      <c r="W4230" s="674"/>
      <c r="X4230" s="674"/>
      <c r="Y4230" s="674"/>
      <c r="Z4230" s="674"/>
      <c r="AA4230" s="674"/>
      <c r="AB4230" s="674"/>
      <c r="AC4230" s="674"/>
      <c r="AD4230" s="674"/>
      <c r="AE4230" s="109"/>
      <c r="AG4230" s="90">
        <f>COUNTBLANK(L4236:AD4260)</f>
        <v>475</v>
      </c>
      <c r="AH4230" s="90">
        <v>475</v>
      </c>
      <c r="AJ4230" s="90">
        <f>COUNTBLANK(D4236:AD4236)</f>
        <v>27</v>
      </c>
      <c r="AK4230" s="90">
        <v>27</v>
      </c>
    </row>
    <row r="4231" spans="1:39" ht="24" customHeight="1" x14ac:dyDescent="0.2">
      <c r="C4231" s="674" t="s">
        <v>1368</v>
      </c>
      <c r="D4231" s="674"/>
      <c r="E4231" s="674"/>
      <c r="F4231" s="674"/>
      <c r="G4231" s="674"/>
      <c r="H4231" s="674"/>
      <c r="I4231" s="674"/>
      <c r="J4231" s="674"/>
      <c r="K4231" s="674"/>
      <c r="L4231" s="674"/>
      <c r="M4231" s="674"/>
      <c r="N4231" s="674"/>
      <c r="O4231" s="674"/>
      <c r="P4231" s="674"/>
      <c r="Q4231" s="674"/>
      <c r="R4231" s="674"/>
      <c r="S4231" s="674"/>
      <c r="T4231" s="674"/>
      <c r="U4231" s="674"/>
      <c r="V4231" s="674"/>
      <c r="W4231" s="674"/>
      <c r="X4231" s="674"/>
      <c r="Y4231" s="674"/>
      <c r="Z4231" s="674"/>
      <c r="AA4231" s="674"/>
      <c r="AB4231" s="674"/>
      <c r="AC4231" s="674"/>
      <c r="AD4231" s="674"/>
      <c r="AE4231" s="109"/>
    </row>
    <row r="4232" spans="1:39" ht="15" customHeight="1" x14ac:dyDescent="0.2">
      <c r="C4232" s="674" t="s">
        <v>1116</v>
      </c>
      <c r="D4232" s="674"/>
      <c r="E4232" s="674"/>
      <c r="F4232" s="674"/>
      <c r="G4232" s="674"/>
      <c r="H4232" s="674"/>
      <c r="I4232" s="674"/>
      <c r="J4232" s="674"/>
      <c r="K4232" s="674"/>
      <c r="L4232" s="674"/>
      <c r="M4232" s="674"/>
      <c r="N4232" s="674"/>
      <c r="O4232" s="674"/>
      <c r="P4232" s="674"/>
      <c r="Q4232" s="674"/>
      <c r="R4232" s="674"/>
      <c r="S4232" s="674"/>
      <c r="T4232" s="674"/>
      <c r="U4232" s="674"/>
      <c r="V4232" s="674"/>
      <c r="W4232" s="674"/>
      <c r="X4232" s="674"/>
      <c r="Y4232" s="674"/>
      <c r="Z4232" s="674"/>
      <c r="AA4232" s="674"/>
      <c r="AB4232" s="674"/>
      <c r="AC4232" s="674"/>
      <c r="AD4232" s="674"/>
      <c r="AE4232" s="109"/>
    </row>
    <row r="4233" spans="1:39" ht="15" customHeight="1" x14ac:dyDescent="0.2">
      <c r="AE4233" s="109"/>
    </row>
    <row r="4234" spans="1:39" ht="15" customHeight="1" x14ac:dyDescent="0.2">
      <c r="C4234" s="685" t="s">
        <v>220</v>
      </c>
      <c r="D4234" s="686"/>
      <c r="E4234" s="686"/>
      <c r="F4234" s="686"/>
      <c r="G4234" s="686"/>
      <c r="H4234" s="686"/>
      <c r="I4234" s="686"/>
      <c r="J4234" s="686"/>
      <c r="K4234" s="687"/>
      <c r="L4234" s="685" t="s">
        <v>1250</v>
      </c>
      <c r="M4234" s="686"/>
      <c r="N4234" s="686"/>
      <c r="O4234" s="687"/>
      <c r="P4234" s="643" t="s">
        <v>1251</v>
      </c>
      <c r="Q4234" s="644"/>
      <c r="R4234" s="644"/>
      <c r="S4234" s="644"/>
      <c r="T4234" s="644"/>
      <c r="U4234" s="644"/>
      <c r="V4234" s="644"/>
      <c r="W4234" s="644"/>
      <c r="X4234" s="644"/>
      <c r="Y4234" s="644"/>
      <c r="Z4234" s="644"/>
      <c r="AA4234" s="644"/>
      <c r="AB4234" s="644"/>
      <c r="AC4234" s="644"/>
      <c r="AD4234" s="645"/>
      <c r="AE4234" s="109"/>
    </row>
    <row r="4235" spans="1:39" ht="148.5" customHeight="1" x14ac:dyDescent="0.2">
      <c r="C4235" s="688"/>
      <c r="D4235" s="689"/>
      <c r="E4235" s="689"/>
      <c r="F4235" s="689"/>
      <c r="G4235" s="689"/>
      <c r="H4235" s="689"/>
      <c r="I4235" s="689"/>
      <c r="J4235" s="689"/>
      <c r="K4235" s="690"/>
      <c r="L4235" s="688"/>
      <c r="M4235" s="689"/>
      <c r="N4235" s="689"/>
      <c r="O4235" s="690"/>
      <c r="P4235" s="667" t="s">
        <v>1842</v>
      </c>
      <c r="Q4235" s="959"/>
      <c r="R4235" s="818"/>
      <c r="S4235" s="667" t="s">
        <v>910</v>
      </c>
      <c r="T4235" s="959"/>
      <c r="U4235" s="818"/>
      <c r="V4235" s="667" t="s">
        <v>911</v>
      </c>
      <c r="W4235" s="818"/>
      <c r="X4235" s="667" t="s">
        <v>912</v>
      </c>
      <c r="Y4235" s="818"/>
      <c r="Z4235" s="667" t="s">
        <v>913</v>
      </c>
      <c r="AA4235" s="959"/>
      <c r="AB4235" s="818"/>
      <c r="AC4235" s="667" t="s">
        <v>94</v>
      </c>
      <c r="AD4235" s="818"/>
      <c r="AE4235" s="109"/>
      <c r="AG4235" s="332" t="s">
        <v>2032</v>
      </c>
      <c r="AH4235" s="90" t="s">
        <v>2076</v>
      </c>
      <c r="AI4235" s="90" t="s">
        <v>2250</v>
      </c>
    </row>
    <row r="4236" spans="1:39" ht="15" customHeight="1" x14ac:dyDescent="0.2">
      <c r="C4236" s="87" t="s">
        <v>28</v>
      </c>
      <c r="D4236" s="832" t="str">
        <f>IF(D40="","",D40)</f>
        <v/>
      </c>
      <c r="E4236" s="833"/>
      <c r="F4236" s="833"/>
      <c r="G4236" s="833"/>
      <c r="H4236" s="833"/>
      <c r="I4236" s="833"/>
      <c r="J4236" s="833"/>
      <c r="K4236" s="834"/>
      <c r="L4236" s="1077"/>
      <c r="M4236" s="877"/>
      <c r="N4236" s="877"/>
      <c r="O4236" s="764"/>
      <c r="P4236" s="763"/>
      <c r="Q4236" s="877"/>
      <c r="R4236" s="764"/>
      <c r="S4236" s="763"/>
      <c r="T4236" s="877"/>
      <c r="U4236" s="764"/>
      <c r="V4236" s="763"/>
      <c r="W4236" s="877"/>
      <c r="X4236" s="615"/>
      <c r="Y4236" s="615"/>
      <c r="Z4236" s="877"/>
      <c r="AA4236" s="877"/>
      <c r="AB4236" s="764"/>
      <c r="AC4236" s="763"/>
      <c r="AD4236" s="764"/>
      <c r="AE4236" s="109"/>
      <c r="AG4236" s="335">
        <f>COUNTBLANK(D4236:AD4236)</f>
        <v>27</v>
      </c>
      <c r="AH4236" s="90">
        <f>IF(OR($AG$4230=$AH$4230,AG4236=$AK$4230),0,IF(AND(L4236=1,COUNTIF(P4236:AD4236,"X")&gt;=1),0,IF(AND(OR(L4236=2,L4236=9),D4236&lt;&gt;""),0,1)))</f>
        <v>0</v>
      </c>
      <c r="AI4236" s="90">
        <f>IF(OR(L4236=1,L4236=""),0,IF(AND(OR(L4236=2,L4236=9),COUNTIF(P4236:AD4236,"X")=0),0,1))</f>
        <v>0</v>
      </c>
    </row>
    <row r="4237" spans="1:39" ht="15" customHeight="1" x14ac:dyDescent="0.2">
      <c r="C4237" s="98" t="s">
        <v>29</v>
      </c>
      <c r="D4237" s="832" t="str">
        <f t="shared" ref="D4237:D4260" si="6647">IF(D41="","",D41)</f>
        <v/>
      </c>
      <c r="E4237" s="833"/>
      <c r="F4237" s="833"/>
      <c r="G4237" s="833"/>
      <c r="H4237" s="833"/>
      <c r="I4237" s="833"/>
      <c r="J4237" s="833"/>
      <c r="K4237" s="834"/>
      <c r="L4237" s="763"/>
      <c r="M4237" s="877"/>
      <c r="N4237" s="877"/>
      <c r="O4237" s="764"/>
      <c r="P4237" s="763"/>
      <c r="Q4237" s="877"/>
      <c r="R4237" s="764"/>
      <c r="S4237" s="763"/>
      <c r="T4237" s="877"/>
      <c r="U4237" s="764"/>
      <c r="V4237" s="763"/>
      <c r="W4237" s="877"/>
      <c r="X4237" s="615"/>
      <c r="Y4237" s="615"/>
      <c r="Z4237" s="877"/>
      <c r="AA4237" s="877"/>
      <c r="AB4237" s="764"/>
      <c r="AC4237" s="763"/>
      <c r="AD4237" s="764"/>
      <c r="AE4237" s="109"/>
      <c r="AG4237" s="335">
        <f t="shared" ref="AG4237:AG4260" si="6648">COUNTBLANK(D4237:AD4237)</f>
        <v>27</v>
      </c>
      <c r="AH4237" s="90">
        <f t="shared" ref="AH4237:AH4260" si="6649">IF(OR($AG$4230=$AH$4230,AG4237=$AK$4230),0,IF(AND(L4237=1,COUNTIF(P4237:AD4237,"X")&gt;=1),0,IF(AND(OR(L4237=2,L4237=9),D4237&lt;&gt;""),0,1)))</f>
        <v>0</v>
      </c>
      <c r="AI4237" s="90">
        <f t="shared" ref="AI4237:AI4260" si="6650">IF(OR(L4237=1,L4237=""),0,IF(AND(OR(L4237=2,L4237=9),COUNTIF(P4237:AD4237,"X")=0),0,1))</f>
        <v>0</v>
      </c>
    </row>
    <row r="4238" spans="1:39" ht="15" customHeight="1" x14ac:dyDescent="0.2">
      <c r="C4238" s="98" t="s">
        <v>30</v>
      </c>
      <c r="D4238" s="832" t="str">
        <f t="shared" si="6647"/>
        <v/>
      </c>
      <c r="E4238" s="833"/>
      <c r="F4238" s="833"/>
      <c r="G4238" s="833"/>
      <c r="H4238" s="833"/>
      <c r="I4238" s="833"/>
      <c r="J4238" s="833"/>
      <c r="K4238" s="834"/>
      <c r="L4238" s="763"/>
      <c r="M4238" s="877"/>
      <c r="N4238" s="877"/>
      <c r="O4238" s="764"/>
      <c r="P4238" s="763"/>
      <c r="Q4238" s="877"/>
      <c r="R4238" s="764"/>
      <c r="S4238" s="763"/>
      <c r="T4238" s="877"/>
      <c r="U4238" s="764"/>
      <c r="V4238" s="763"/>
      <c r="W4238" s="877"/>
      <c r="X4238" s="615"/>
      <c r="Y4238" s="615"/>
      <c r="Z4238" s="877"/>
      <c r="AA4238" s="877"/>
      <c r="AB4238" s="764"/>
      <c r="AC4238" s="763"/>
      <c r="AD4238" s="764"/>
      <c r="AE4238" s="109"/>
      <c r="AG4238" s="335">
        <f t="shared" si="6648"/>
        <v>27</v>
      </c>
      <c r="AH4238" s="90">
        <f t="shared" si="6649"/>
        <v>0</v>
      </c>
      <c r="AI4238" s="90">
        <f t="shared" si="6650"/>
        <v>0</v>
      </c>
    </row>
    <row r="4239" spans="1:39" ht="15" customHeight="1" x14ac:dyDescent="0.2">
      <c r="C4239" s="98" t="s">
        <v>31</v>
      </c>
      <c r="D4239" s="832" t="str">
        <f t="shared" si="6647"/>
        <v/>
      </c>
      <c r="E4239" s="833"/>
      <c r="F4239" s="833"/>
      <c r="G4239" s="833"/>
      <c r="H4239" s="833"/>
      <c r="I4239" s="833"/>
      <c r="J4239" s="833"/>
      <c r="K4239" s="834"/>
      <c r="L4239" s="763"/>
      <c r="M4239" s="877"/>
      <c r="N4239" s="877"/>
      <c r="O4239" s="764"/>
      <c r="P4239" s="763"/>
      <c r="Q4239" s="877"/>
      <c r="R4239" s="764"/>
      <c r="S4239" s="763"/>
      <c r="T4239" s="877"/>
      <c r="U4239" s="764"/>
      <c r="V4239" s="763"/>
      <c r="W4239" s="877"/>
      <c r="X4239" s="615"/>
      <c r="Y4239" s="615"/>
      <c r="Z4239" s="877"/>
      <c r="AA4239" s="877"/>
      <c r="AB4239" s="764"/>
      <c r="AC4239" s="763"/>
      <c r="AD4239" s="764"/>
      <c r="AE4239" s="109"/>
      <c r="AG4239" s="335">
        <f t="shared" si="6648"/>
        <v>27</v>
      </c>
      <c r="AH4239" s="90">
        <f t="shared" si="6649"/>
        <v>0</v>
      </c>
      <c r="AI4239" s="90">
        <f t="shared" si="6650"/>
        <v>0</v>
      </c>
    </row>
    <row r="4240" spans="1:39" ht="15" customHeight="1" x14ac:dyDescent="0.2">
      <c r="C4240" s="98" t="s">
        <v>32</v>
      </c>
      <c r="D4240" s="832" t="str">
        <f t="shared" si="6647"/>
        <v/>
      </c>
      <c r="E4240" s="833"/>
      <c r="F4240" s="833"/>
      <c r="G4240" s="833"/>
      <c r="H4240" s="833"/>
      <c r="I4240" s="833"/>
      <c r="J4240" s="833"/>
      <c r="K4240" s="834"/>
      <c r="L4240" s="763"/>
      <c r="M4240" s="877"/>
      <c r="N4240" s="877"/>
      <c r="O4240" s="764"/>
      <c r="P4240" s="763"/>
      <c r="Q4240" s="877"/>
      <c r="R4240" s="764"/>
      <c r="S4240" s="763"/>
      <c r="T4240" s="877"/>
      <c r="U4240" s="764"/>
      <c r="V4240" s="763"/>
      <c r="W4240" s="877"/>
      <c r="X4240" s="615"/>
      <c r="Y4240" s="615"/>
      <c r="Z4240" s="877"/>
      <c r="AA4240" s="877"/>
      <c r="AB4240" s="764"/>
      <c r="AC4240" s="763"/>
      <c r="AD4240" s="764"/>
      <c r="AE4240" s="109"/>
      <c r="AG4240" s="335">
        <f t="shared" si="6648"/>
        <v>27</v>
      </c>
      <c r="AH4240" s="90">
        <f t="shared" si="6649"/>
        <v>0</v>
      </c>
      <c r="AI4240" s="90">
        <f t="shared" si="6650"/>
        <v>0</v>
      </c>
    </row>
    <row r="4241" spans="1:35" ht="15" customHeight="1" x14ac:dyDescent="0.2">
      <c r="C4241" s="98" t="s">
        <v>33</v>
      </c>
      <c r="D4241" s="832" t="str">
        <f t="shared" si="6647"/>
        <v/>
      </c>
      <c r="E4241" s="833"/>
      <c r="F4241" s="833"/>
      <c r="G4241" s="833"/>
      <c r="H4241" s="833"/>
      <c r="I4241" s="833"/>
      <c r="J4241" s="833"/>
      <c r="K4241" s="834"/>
      <c r="L4241" s="763"/>
      <c r="M4241" s="877"/>
      <c r="N4241" s="877"/>
      <c r="O4241" s="764"/>
      <c r="P4241" s="763"/>
      <c r="Q4241" s="877"/>
      <c r="R4241" s="764"/>
      <c r="S4241" s="763"/>
      <c r="T4241" s="877"/>
      <c r="U4241" s="764"/>
      <c r="V4241" s="763"/>
      <c r="W4241" s="877"/>
      <c r="X4241" s="615"/>
      <c r="Y4241" s="615"/>
      <c r="Z4241" s="877"/>
      <c r="AA4241" s="877"/>
      <c r="AB4241" s="764"/>
      <c r="AC4241" s="763"/>
      <c r="AD4241" s="764"/>
      <c r="AE4241" s="109"/>
      <c r="AG4241" s="335">
        <f t="shared" si="6648"/>
        <v>27</v>
      </c>
      <c r="AH4241" s="90">
        <f t="shared" si="6649"/>
        <v>0</v>
      </c>
      <c r="AI4241" s="90">
        <f t="shared" si="6650"/>
        <v>0</v>
      </c>
    </row>
    <row r="4242" spans="1:35" ht="15" customHeight="1" x14ac:dyDescent="0.2">
      <c r="C4242" s="98" t="s">
        <v>34</v>
      </c>
      <c r="D4242" s="832" t="str">
        <f t="shared" si="6647"/>
        <v/>
      </c>
      <c r="E4242" s="833"/>
      <c r="F4242" s="833"/>
      <c r="G4242" s="833"/>
      <c r="H4242" s="833"/>
      <c r="I4242" s="833"/>
      <c r="J4242" s="833"/>
      <c r="K4242" s="834"/>
      <c r="L4242" s="763"/>
      <c r="M4242" s="877"/>
      <c r="N4242" s="877"/>
      <c r="O4242" s="764"/>
      <c r="P4242" s="763"/>
      <c r="Q4242" s="877"/>
      <c r="R4242" s="764"/>
      <c r="S4242" s="763"/>
      <c r="T4242" s="877"/>
      <c r="U4242" s="764"/>
      <c r="V4242" s="763"/>
      <c r="W4242" s="877"/>
      <c r="X4242" s="615"/>
      <c r="Y4242" s="615"/>
      <c r="Z4242" s="877"/>
      <c r="AA4242" s="877"/>
      <c r="AB4242" s="764"/>
      <c r="AC4242" s="763"/>
      <c r="AD4242" s="764"/>
      <c r="AE4242" s="109"/>
      <c r="AG4242" s="335">
        <f t="shared" si="6648"/>
        <v>27</v>
      </c>
      <c r="AH4242" s="90">
        <f t="shared" si="6649"/>
        <v>0</v>
      </c>
      <c r="AI4242" s="90">
        <f t="shared" si="6650"/>
        <v>0</v>
      </c>
    </row>
    <row r="4243" spans="1:35" ht="15" customHeight="1" x14ac:dyDescent="0.2">
      <c r="A4243" s="109"/>
      <c r="B4243" s="109"/>
      <c r="C4243" s="98" t="s">
        <v>35</v>
      </c>
      <c r="D4243" s="832" t="str">
        <f t="shared" si="6647"/>
        <v/>
      </c>
      <c r="E4243" s="833"/>
      <c r="F4243" s="833"/>
      <c r="G4243" s="833"/>
      <c r="H4243" s="833"/>
      <c r="I4243" s="833"/>
      <c r="J4243" s="833"/>
      <c r="K4243" s="834"/>
      <c r="L4243" s="763"/>
      <c r="M4243" s="877"/>
      <c r="N4243" s="877"/>
      <c r="O4243" s="764"/>
      <c r="P4243" s="763"/>
      <c r="Q4243" s="877"/>
      <c r="R4243" s="764"/>
      <c r="S4243" s="763"/>
      <c r="T4243" s="877"/>
      <c r="U4243" s="764"/>
      <c r="V4243" s="763"/>
      <c r="W4243" s="877"/>
      <c r="X4243" s="615"/>
      <c r="Y4243" s="615"/>
      <c r="Z4243" s="877"/>
      <c r="AA4243" s="877"/>
      <c r="AB4243" s="764"/>
      <c r="AC4243" s="763"/>
      <c r="AD4243" s="764"/>
      <c r="AE4243" s="109"/>
      <c r="AG4243" s="335">
        <f t="shared" si="6648"/>
        <v>27</v>
      </c>
      <c r="AH4243" s="90">
        <f t="shared" si="6649"/>
        <v>0</v>
      </c>
      <c r="AI4243" s="90">
        <f t="shared" si="6650"/>
        <v>0</v>
      </c>
    </row>
    <row r="4244" spans="1:35" ht="15" customHeight="1" x14ac:dyDescent="0.2">
      <c r="A4244" s="109"/>
      <c r="B4244" s="109"/>
      <c r="C4244" s="98" t="s">
        <v>36</v>
      </c>
      <c r="D4244" s="832" t="str">
        <f t="shared" si="6647"/>
        <v/>
      </c>
      <c r="E4244" s="833"/>
      <c r="F4244" s="833"/>
      <c r="G4244" s="833"/>
      <c r="H4244" s="833"/>
      <c r="I4244" s="833"/>
      <c r="J4244" s="833"/>
      <c r="K4244" s="834"/>
      <c r="L4244" s="763"/>
      <c r="M4244" s="877"/>
      <c r="N4244" s="877"/>
      <c r="O4244" s="764"/>
      <c r="P4244" s="763"/>
      <c r="Q4244" s="877"/>
      <c r="R4244" s="764"/>
      <c r="S4244" s="763"/>
      <c r="T4244" s="877"/>
      <c r="U4244" s="764"/>
      <c r="V4244" s="763"/>
      <c r="W4244" s="877"/>
      <c r="X4244" s="615"/>
      <c r="Y4244" s="615"/>
      <c r="Z4244" s="877"/>
      <c r="AA4244" s="877"/>
      <c r="AB4244" s="764"/>
      <c r="AC4244" s="763"/>
      <c r="AD4244" s="764"/>
      <c r="AE4244" s="109"/>
      <c r="AG4244" s="335">
        <f t="shared" si="6648"/>
        <v>27</v>
      </c>
      <c r="AH4244" s="90">
        <f t="shared" si="6649"/>
        <v>0</v>
      </c>
      <c r="AI4244" s="90">
        <f t="shared" si="6650"/>
        <v>0</v>
      </c>
    </row>
    <row r="4245" spans="1:35" ht="15" customHeight="1" x14ac:dyDescent="0.2">
      <c r="A4245" s="109"/>
      <c r="B4245" s="109"/>
      <c r="C4245" s="98" t="s">
        <v>37</v>
      </c>
      <c r="D4245" s="832" t="str">
        <f t="shared" si="6647"/>
        <v/>
      </c>
      <c r="E4245" s="833"/>
      <c r="F4245" s="833"/>
      <c r="G4245" s="833"/>
      <c r="H4245" s="833"/>
      <c r="I4245" s="833"/>
      <c r="J4245" s="833"/>
      <c r="K4245" s="834"/>
      <c r="L4245" s="763"/>
      <c r="M4245" s="877"/>
      <c r="N4245" s="877"/>
      <c r="O4245" s="764"/>
      <c r="P4245" s="763"/>
      <c r="Q4245" s="877"/>
      <c r="R4245" s="764"/>
      <c r="S4245" s="763"/>
      <c r="T4245" s="877"/>
      <c r="U4245" s="764"/>
      <c r="V4245" s="763"/>
      <c r="W4245" s="877"/>
      <c r="X4245" s="615"/>
      <c r="Y4245" s="615"/>
      <c r="Z4245" s="877"/>
      <c r="AA4245" s="877"/>
      <c r="AB4245" s="764"/>
      <c r="AC4245" s="763"/>
      <c r="AD4245" s="764"/>
      <c r="AE4245" s="109"/>
      <c r="AG4245" s="335">
        <f t="shared" si="6648"/>
        <v>27</v>
      </c>
      <c r="AH4245" s="90">
        <f t="shared" si="6649"/>
        <v>0</v>
      </c>
      <c r="AI4245" s="90">
        <f t="shared" si="6650"/>
        <v>0</v>
      </c>
    </row>
    <row r="4246" spans="1:35" ht="15" customHeight="1" x14ac:dyDescent="0.2">
      <c r="A4246" s="109"/>
      <c r="B4246" s="109"/>
      <c r="C4246" s="98" t="s">
        <v>40</v>
      </c>
      <c r="D4246" s="832" t="str">
        <f t="shared" si="6647"/>
        <v/>
      </c>
      <c r="E4246" s="833"/>
      <c r="F4246" s="833"/>
      <c r="G4246" s="833"/>
      <c r="H4246" s="833"/>
      <c r="I4246" s="833"/>
      <c r="J4246" s="833"/>
      <c r="K4246" s="834"/>
      <c r="L4246" s="763"/>
      <c r="M4246" s="877"/>
      <c r="N4246" s="877"/>
      <c r="O4246" s="764"/>
      <c r="P4246" s="763"/>
      <c r="Q4246" s="877"/>
      <c r="R4246" s="764"/>
      <c r="S4246" s="763"/>
      <c r="T4246" s="877"/>
      <c r="U4246" s="764"/>
      <c r="V4246" s="763"/>
      <c r="W4246" s="877"/>
      <c r="X4246" s="615"/>
      <c r="Y4246" s="615"/>
      <c r="Z4246" s="877"/>
      <c r="AA4246" s="877"/>
      <c r="AB4246" s="764"/>
      <c r="AC4246" s="763"/>
      <c r="AD4246" s="764"/>
      <c r="AE4246" s="109"/>
      <c r="AG4246" s="335">
        <f t="shared" si="6648"/>
        <v>27</v>
      </c>
      <c r="AH4246" s="90">
        <f t="shared" si="6649"/>
        <v>0</v>
      </c>
      <c r="AI4246" s="90">
        <f t="shared" si="6650"/>
        <v>0</v>
      </c>
    </row>
    <row r="4247" spans="1:35" ht="15" customHeight="1" x14ac:dyDescent="0.2">
      <c r="A4247" s="109"/>
      <c r="B4247" s="109"/>
      <c r="C4247" s="98" t="s">
        <v>38</v>
      </c>
      <c r="D4247" s="832" t="str">
        <f t="shared" si="6647"/>
        <v/>
      </c>
      <c r="E4247" s="833"/>
      <c r="F4247" s="833"/>
      <c r="G4247" s="833"/>
      <c r="H4247" s="833"/>
      <c r="I4247" s="833"/>
      <c r="J4247" s="833"/>
      <c r="K4247" s="834"/>
      <c r="L4247" s="763"/>
      <c r="M4247" s="877"/>
      <c r="N4247" s="877"/>
      <c r="O4247" s="764"/>
      <c r="P4247" s="763"/>
      <c r="Q4247" s="877"/>
      <c r="R4247" s="764"/>
      <c r="S4247" s="763"/>
      <c r="T4247" s="877"/>
      <c r="U4247" s="764"/>
      <c r="V4247" s="763"/>
      <c r="W4247" s="877"/>
      <c r="X4247" s="615"/>
      <c r="Y4247" s="615"/>
      <c r="Z4247" s="877"/>
      <c r="AA4247" s="877"/>
      <c r="AB4247" s="764"/>
      <c r="AC4247" s="763"/>
      <c r="AD4247" s="764"/>
      <c r="AE4247" s="109"/>
      <c r="AG4247" s="335">
        <f t="shared" si="6648"/>
        <v>27</v>
      </c>
      <c r="AH4247" s="90">
        <f t="shared" si="6649"/>
        <v>0</v>
      </c>
      <c r="AI4247" s="90">
        <f t="shared" si="6650"/>
        <v>0</v>
      </c>
    </row>
    <row r="4248" spans="1:35" ht="15" customHeight="1" x14ac:dyDescent="0.2">
      <c r="A4248" s="109"/>
      <c r="B4248" s="109"/>
      <c r="C4248" s="98" t="s">
        <v>39</v>
      </c>
      <c r="D4248" s="832" t="str">
        <f t="shared" si="6647"/>
        <v/>
      </c>
      <c r="E4248" s="833"/>
      <c r="F4248" s="833"/>
      <c r="G4248" s="833"/>
      <c r="H4248" s="833"/>
      <c r="I4248" s="833"/>
      <c r="J4248" s="833"/>
      <c r="K4248" s="834"/>
      <c r="L4248" s="763"/>
      <c r="M4248" s="877"/>
      <c r="N4248" s="877"/>
      <c r="O4248" s="764"/>
      <c r="P4248" s="763"/>
      <c r="Q4248" s="877"/>
      <c r="R4248" s="764"/>
      <c r="S4248" s="763"/>
      <c r="T4248" s="877"/>
      <c r="U4248" s="764"/>
      <c r="V4248" s="763"/>
      <c r="W4248" s="877"/>
      <c r="X4248" s="615"/>
      <c r="Y4248" s="615"/>
      <c r="Z4248" s="877"/>
      <c r="AA4248" s="877"/>
      <c r="AB4248" s="764"/>
      <c r="AC4248" s="763"/>
      <c r="AD4248" s="764"/>
      <c r="AE4248" s="109"/>
      <c r="AG4248" s="335">
        <f t="shared" si="6648"/>
        <v>27</v>
      </c>
      <c r="AH4248" s="90">
        <f t="shared" si="6649"/>
        <v>0</v>
      </c>
      <c r="AI4248" s="90">
        <f t="shared" si="6650"/>
        <v>0</v>
      </c>
    </row>
    <row r="4249" spans="1:35" ht="15" customHeight="1" x14ac:dyDescent="0.2">
      <c r="A4249" s="109"/>
      <c r="B4249" s="109"/>
      <c r="C4249" s="98" t="s">
        <v>41</v>
      </c>
      <c r="D4249" s="832" t="str">
        <f t="shared" si="6647"/>
        <v/>
      </c>
      <c r="E4249" s="833"/>
      <c r="F4249" s="833"/>
      <c r="G4249" s="833"/>
      <c r="H4249" s="833"/>
      <c r="I4249" s="833"/>
      <c r="J4249" s="833"/>
      <c r="K4249" s="834"/>
      <c r="L4249" s="763"/>
      <c r="M4249" s="877"/>
      <c r="N4249" s="877"/>
      <c r="O4249" s="764"/>
      <c r="P4249" s="763"/>
      <c r="Q4249" s="877"/>
      <c r="R4249" s="764"/>
      <c r="S4249" s="763"/>
      <c r="T4249" s="877"/>
      <c r="U4249" s="764"/>
      <c r="V4249" s="763"/>
      <c r="W4249" s="877"/>
      <c r="X4249" s="615"/>
      <c r="Y4249" s="615"/>
      <c r="Z4249" s="877"/>
      <c r="AA4249" s="877"/>
      <c r="AB4249" s="764"/>
      <c r="AC4249" s="763"/>
      <c r="AD4249" s="764"/>
      <c r="AE4249" s="109"/>
      <c r="AG4249" s="335">
        <f t="shared" si="6648"/>
        <v>27</v>
      </c>
      <c r="AH4249" s="90">
        <f t="shared" si="6649"/>
        <v>0</v>
      </c>
      <c r="AI4249" s="90">
        <f t="shared" si="6650"/>
        <v>0</v>
      </c>
    </row>
    <row r="4250" spans="1:35" ht="15" customHeight="1" x14ac:dyDescent="0.2">
      <c r="A4250" s="109"/>
      <c r="B4250" s="109"/>
      <c r="C4250" s="98" t="s">
        <v>42</v>
      </c>
      <c r="D4250" s="832" t="str">
        <f t="shared" si="6647"/>
        <v/>
      </c>
      <c r="E4250" s="833"/>
      <c r="F4250" s="833"/>
      <c r="G4250" s="833"/>
      <c r="H4250" s="833"/>
      <c r="I4250" s="833"/>
      <c r="J4250" s="833"/>
      <c r="K4250" s="834"/>
      <c r="L4250" s="763"/>
      <c r="M4250" s="877"/>
      <c r="N4250" s="877"/>
      <c r="O4250" s="764"/>
      <c r="P4250" s="763"/>
      <c r="Q4250" s="877"/>
      <c r="R4250" s="764"/>
      <c r="S4250" s="763"/>
      <c r="T4250" s="877"/>
      <c r="U4250" s="764"/>
      <c r="V4250" s="763"/>
      <c r="W4250" s="877"/>
      <c r="X4250" s="615"/>
      <c r="Y4250" s="615"/>
      <c r="Z4250" s="877"/>
      <c r="AA4250" s="877"/>
      <c r="AB4250" s="764"/>
      <c r="AC4250" s="763"/>
      <c r="AD4250" s="764"/>
      <c r="AE4250" s="109"/>
      <c r="AG4250" s="335">
        <f t="shared" si="6648"/>
        <v>27</v>
      </c>
      <c r="AH4250" s="90">
        <f t="shared" si="6649"/>
        <v>0</v>
      </c>
      <c r="AI4250" s="90">
        <f t="shared" si="6650"/>
        <v>0</v>
      </c>
    </row>
    <row r="4251" spans="1:35" ht="15" customHeight="1" x14ac:dyDescent="0.2">
      <c r="A4251" s="109"/>
      <c r="B4251" s="109"/>
      <c r="C4251" s="98" t="s">
        <v>43</v>
      </c>
      <c r="D4251" s="832" t="str">
        <f t="shared" si="6647"/>
        <v/>
      </c>
      <c r="E4251" s="833"/>
      <c r="F4251" s="833"/>
      <c r="G4251" s="833"/>
      <c r="H4251" s="833"/>
      <c r="I4251" s="833"/>
      <c r="J4251" s="833"/>
      <c r="K4251" s="834"/>
      <c r="L4251" s="763"/>
      <c r="M4251" s="877"/>
      <c r="N4251" s="877"/>
      <c r="O4251" s="764"/>
      <c r="P4251" s="763"/>
      <c r="Q4251" s="877"/>
      <c r="R4251" s="764"/>
      <c r="S4251" s="763"/>
      <c r="T4251" s="877"/>
      <c r="U4251" s="764"/>
      <c r="V4251" s="763"/>
      <c r="W4251" s="877"/>
      <c r="X4251" s="615"/>
      <c r="Y4251" s="615"/>
      <c r="Z4251" s="877"/>
      <c r="AA4251" s="877"/>
      <c r="AB4251" s="764"/>
      <c r="AC4251" s="763"/>
      <c r="AD4251" s="764"/>
      <c r="AE4251" s="109"/>
      <c r="AG4251" s="335">
        <f t="shared" si="6648"/>
        <v>27</v>
      </c>
      <c r="AH4251" s="90">
        <f t="shared" si="6649"/>
        <v>0</v>
      </c>
      <c r="AI4251" s="90">
        <f t="shared" si="6650"/>
        <v>0</v>
      </c>
    </row>
    <row r="4252" spans="1:35" ht="15" customHeight="1" x14ac:dyDescent="0.2">
      <c r="A4252" s="109"/>
      <c r="B4252" s="109"/>
      <c r="C4252" s="98" t="s">
        <v>44</v>
      </c>
      <c r="D4252" s="832" t="str">
        <f t="shared" si="6647"/>
        <v/>
      </c>
      <c r="E4252" s="833"/>
      <c r="F4252" s="833"/>
      <c r="G4252" s="833"/>
      <c r="H4252" s="833"/>
      <c r="I4252" s="833"/>
      <c r="J4252" s="833"/>
      <c r="K4252" s="834"/>
      <c r="L4252" s="763"/>
      <c r="M4252" s="877"/>
      <c r="N4252" s="877"/>
      <c r="O4252" s="764"/>
      <c r="P4252" s="763"/>
      <c r="Q4252" s="877"/>
      <c r="R4252" s="764"/>
      <c r="S4252" s="763"/>
      <c r="T4252" s="877"/>
      <c r="U4252" s="764"/>
      <c r="V4252" s="763"/>
      <c r="W4252" s="877"/>
      <c r="X4252" s="615"/>
      <c r="Y4252" s="615"/>
      <c r="Z4252" s="877"/>
      <c r="AA4252" s="877"/>
      <c r="AB4252" s="764"/>
      <c r="AC4252" s="763"/>
      <c r="AD4252" s="764"/>
      <c r="AE4252" s="109"/>
      <c r="AG4252" s="335">
        <f t="shared" si="6648"/>
        <v>27</v>
      </c>
      <c r="AH4252" s="90">
        <f t="shared" si="6649"/>
        <v>0</v>
      </c>
      <c r="AI4252" s="90">
        <f t="shared" si="6650"/>
        <v>0</v>
      </c>
    </row>
    <row r="4253" spans="1:35" ht="15" customHeight="1" x14ac:dyDescent="0.2">
      <c r="A4253" s="109"/>
      <c r="B4253" s="109"/>
      <c r="C4253" s="98" t="s">
        <v>45</v>
      </c>
      <c r="D4253" s="832" t="str">
        <f t="shared" si="6647"/>
        <v/>
      </c>
      <c r="E4253" s="833"/>
      <c r="F4253" s="833"/>
      <c r="G4253" s="833"/>
      <c r="H4253" s="833"/>
      <c r="I4253" s="833"/>
      <c r="J4253" s="833"/>
      <c r="K4253" s="834"/>
      <c r="L4253" s="763"/>
      <c r="M4253" s="877"/>
      <c r="N4253" s="877"/>
      <c r="O4253" s="764"/>
      <c r="P4253" s="763"/>
      <c r="Q4253" s="877"/>
      <c r="R4253" s="764"/>
      <c r="S4253" s="763"/>
      <c r="T4253" s="877"/>
      <c r="U4253" s="764"/>
      <c r="V4253" s="763"/>
      <c r="W4253" s="877"/>
      <c r="X4253" s="615"/>
      <c r="Y4253" s="615"/>
      <c r="Z4253" s="877"/>
      <c r="AA4253" s="877"/>
      <c r="AB4253" s="764"/>
      <c r="AC4253" s="763"/>
      <c r="AD4253" s="764"/>
      <c r="AE4253" s="109"/>
      <c r="AG4253" s="335">
        <f t="shared" si="6648"/>
        <v>27</v>
      </c>
      <c r="AH4253" s="90">
        <f t="shared" si="6649"/>
        <v>0</v>
      </c>
      <c r="AI4253" s="90">
        <f t="shared" si="6650"/>
        <v>0</v>
      </c>
    </row>
    <row r="4254" spans="1:35" ht="15" customHeight="1" x14ac:dyDescent="0.2">
      <c r="A4254" s="109"/>
      <c r="B4254" s="109"/>
      <c r="C4254" s="98" t="s">
        <v>46</v>
      </c>
      <c r="D4254" s="832" t="str">
        <f t="shared" si="6647"/>
        <v/>
      </c>
      <c r="E4254" s="833"/>
      <c r="F4254" s="833"/>
      <c r="G4254" s="833"/>
      <c r="H4254" s="833"/>
      <c r="I4254" s="833"/>
      <c r="J4254" s="833"/>
      <c r="K4254" s="834"/>
      <c r="L4254" s="763"/>
      <c r="M4254" s="877"/>
      <c r="N4254" s="877"/>
      <c r="O4254" s="764"/>
      <c r="P4254" s="763"/>
      <c r="Q4254" s="877"/>
      <c r="R4254" s="764"/>
      <c r="S4254" s="763"/>
      <c r="T4254" s="877"/>
      <c r="U4254" s="764"/>
      <c r="V4254" s="763"/>
      <c r="W4254" s="877"/>
      <c r="X4254" s="615"/>
      <c r="Y4254" s="615"/>
      <c r="Z4254" s="877"/>
      <c r="AA4254" s="877"/>
      <c r="AB4254" s="764"/>
      <c r="AC4254" s="763"/>
      <c r="AD4254" s="764"/>
      <c r="AE4254" s="109"/>
      <c r="AG4254" s="335">
        <f t="shared" si="6648"/>
        <v>27</v>
      </c>
      <c r="AH4254" s="90">
        <f t="shared" si="6649"/>
        <v>0</v>
      </c>
      <c r="AI4254" s="90">
        <f t="shared" si="6650"/>
        <v>0</v>
      </c>
    </row>
    <row r="4255" spans="1:35" ht="15" customHeight="1" x14ac:dyDescent="0.2">
      <c r="A4255" s="109"/>
      <c r="B4255" s="109"/>
      <c r="C4255" s="98" t="s">
        <v>47</v>
      </c>
      <c r="D4255" s="832" t="str">
        <f t="shared" si="6647"/>
        <v/>
      </c>
      <c r="E4255" s="833"/>
      <c r="F4255" s="833"/>
      <c r="G4255" s="833"/>
      <c r="H4255" s="833"/>
      <c r="I4255" s="833"/>
      <c r="J4255" s="833"/>
      <c r="K4255" s="834"/>
      <c r="L4255" s="763"/>
      <c r="M4255" s="877"/>
      <c r="N4255" s="877"/>
      <c r="O4255" s="764"/>
      <c r="P4255" s="763"/>
      <c r="Q4255" s="877"/>
      <c r="R4255" s="764"/>
      <c r="S4255" s="763"/>
      <c r="T4255" s="877"/>
      <c r="U4255" s="764"/>
      <c r="V4255" s="763"/>
      <c r="W4255" s="877"/>
      <c r="X4255" s="615"/>
      <c r="Y4255" s="615"/>
      <c r="Z4255" s="877"/>
      <c r="AA4255" s="877"/>
      <c r="AB4255" s="764"/>
      <c r="AC4255" s="763"/>
      <c r="AD4255" s="764"/>
      <c r="AE4255" s="109"/>
      <c r="AG4255" s="335">
        <f t="shared" si="6648"/>
        <v>27</v>
      </c>
      <c r="AH4255" s="90">
        <f t="shared" si="6649"/>
        <v>0</v>
      </c>
      <c r="AI4255" s="90">
        <f t="shared" si="6650"/>
        <v>0</v>
      </c>
    </row>
    <row r="4256" spans="1:35" ht="15" customHeight="1" x14ac:dyDescent="0.2">
      <c r="A4256" s="109"/>
      <c r="B4256" s="109"/>
      <c r="C4256" s="98" t="s">
        <v>48</v>
      </c>
      <c r="D4256" s="832" t="str">
        <f t="shared" si="6647"/>
        <v/>
      </c>
      <c r="E4256" s="833"/>
      <c r="F4256" s="833"/>
      <c r="G4256" s="833"/>
      <c r="H4256" s="833"/>
      <c r="I4256" s="833"/>
      <c r="J4256" s="833"/>
      <c r="K4256" s="834"/>
      <c r="L4256" s="763"/>
      <c r="M4256" s="877"/>
      <c r="N4256" s="877"/>
      <c r="O4256" s="764"/>
      <c r="P4256" s="763"/>
      <c r="Q4256" s="877"/>
      <c r="R4256" s="764"/>
      <c r="S4256" s="763"/>
      <c r="T4256" s="877"/>
      <c r="U4256" s="764"/>
      <c r="V4256" s="763"/>
      <c r="W4256" s="877"/>
      <c r="X4256" s="615"/>
      <c r="Y4256" s="615"/>
      <c r="Z4256" s="877"/>
      <c r="AA4256" s="877"/>
      <c r="AB4256" s="764"/>
      <c r="AC4256" s="763"/>
      <c r="AD4256" s="764"/>
      <c r="AE4256" s="109"/>
      <c r="AG4256" s="335">
        <f t="shared" si="6648"/>
        <v>27</v>
      </c>
      <c r="AH4256" s="90">
        <f t="shared" si="6649"/>
        <v>0</v>
      </c>
      <c r="AI4256" s="90">
        <f t="shared" si="6650"/>
        <v>0</v>
      </c>
    </row>
    <row r="4257" spans="1:39" ht="15" customHeight="1" x14ac:dyDescent="0.2">
      <c r="A4257" s="109"/>
      <c r="B4257" s="109"/>
      <c r="C4257" s="98" t="s">
        <v>49</v>
      </c>
      <c r="D4257" s="832" t="str">
        <f t="shared" si="6647"/>
        <v/>
      </c>
      <c r="E4257" s="833"/>
      <c r="F4257" s="833"/>
      <c r="G4257" s="833"/>
      <c r="H4257" s="833"/>
      <c r="I4257" s="833"/>
      <c r="J4257" s="833"/>
      <c r="K4257" s="834"/>
      <c r="L4257" s="763"/>
      <c r="M4257" s="877"/>
      <c r="N4257" s="877"/>
      <c r="O4257" s="764"/>
      <c r="P4257" s="763"/>
      <c r="Q4257" s="877"/>
      <c r="R4257" s="764"/>
      <c r="S4257" s="763"/>
      <c r="T4257" s="877"/>
      <c r="U4257" s="764"/>
      <c r="V4257" s="763"/>
      <c r="W4257" s="877"/>
      <c r="X4257" s="615"/>
      <c r="Y4257" s="615"/>
      <c r="Z4257" s="877"/>
      <c r="AA4257" s="877"/>
      <c r="AB4257" s="764"/>
      <c r="AC4257" s="763"/>
      <c r="AD4257" s="764"/>
      <c r="AE4257" s="109"/>
      <c r="AG4257" s="335">
        <f t="shared" si="6648"/>
        <v>27</v>
      </c>
      <c r="AH4257" s="90">
        <f t="shared" si="6649"/>
        <v>0</v>
      </c>
      <c r="AI4257" s="90">
        <f t="shared" si="6650"/>
        <v>0</v>
      </c>
    </row>
    <row r="4258" spans="1:39" ht="15" customHeight="1" x14ac:dyDescent="0.2">
      <c r="A4258" s="109"/>
      <c r="B4258" s="109"/>
      <c r="C4258" s="98" t="s">
        <v>50</v>
      </c>
      <c r="D4258" s="832" t="str">
        <f t="shared" si="6647"/>
        <v/>
      </c>
      <c r="E4258" s="833"/>
      <c r="F4258" s="833"/>
      <c r="G4258" s="833"/>
      <c r="H4258" s="833"/>
      <c r="I4258" s="833"/>
      <c r="J4258" s="833"/>
      <c r="K4258" s="834"/>
      <c r="L4258" s="763"/>
      <c r="M4258" s="877"/>
      <c r="N4258" s="877"/>
      <c r="O4258" s="764"/>
      <c r="P4258" s="763"/>
      <c r="Q4258" s="877"/>
      <c r="R4258" s="764"/>
      <c r="S4258" s="763"/>
      <c r="T4258" s="877"/>
      <c r="U4258" s="764"/>
      <c r="V4258" s="763"/>
      <c r="W4258" s="877"/>
      <c r="X4258" s="615"/>
      <c r="Y4258" s="615"/>
      <c r="Z4258" s="877"/>
      <c r="AA4258" s="877"/>
      <c r="AB4258" s="764"/>
      <c r="AC4258" s="763"/>
      <c r="AD4258" s="764"/>
      <c r="AE4258" s="109"/>
      <c r="AG4258" s="335">
        <f t="shared" si="6648"/>
        <v>27</v>
      </c>
      <c r="AH4258" s="90">
        <f t="shared" si="6649"/>
        <v>0</v>
      </c>
      <c r="AI4258" s="90">
        <f t="shared" si="6650"/>
        <v>0</v>
      </c>
    </row>
    <row r="4259" spans="1:39" ht="15" customHeight="1" x14ac:dyDescent="0.2">
      <c r="C4259" s="98" t="s">
        <v>51</v>
      </c>
      <c r="D4259" s="832" t="str">
        <f t="shared" si="6647"/>
        <v/>
      </c>
      <c r="E4259" s="833"/>
      <c r="F4259" s="833"/>
      <c r="G4259" s="833"/>
      <c r="H4259" s="833"/>
      <c r="I4259" s="833"/>
      <c r="J4259" s="833"/>
      <c r="K4259" s="834"/>
      <c r="L4259" s="763"/>
      <c r="M4259" s="877"/>
      <c r="N4259" s="877"/>
      <c r="O4259" s="764"/>
      <c r="P4259" s="763"/>
      <c r="Q4259" s="877"/>
      <c r="R4259" s="764"/>
      <c r="S4259" s="763"/>
      <c r="T4259" s="877"/>
      <c r="U4259" s="764"/>
      <c r="V4259" s="763"/>
      <c r="W4259" s="877"/>
      <c r="X4259" s="615"/>
      <c r="Y4259" s="615"/>
      <c r="Z4259" s="877"/>
      <c r="AA4259" s="877"/>
      <c r="AB4259" s="764"/>
      <c r="AC4259" s="763"/>
      <c r="AD4259" s="764"/>
      <c r="AE4259" s="109"/>
      <c r="AG4259" s="335">
        <f t="shared" si="6648"/>
        <v>27</v>
      </c>
      <c r="AH4259" s="90">
        <f t="shared" si="6649"/>
        <v>0</v>
      </c>
      <c r="AI4259" s="90">
        <f t="shared" si="6650"/>
        <v>0</v>
      </c>
    </row>
    <row r="4260" spans="1:39" ht="15" customHeight="1" x14ac:dyDescent="0.2">
      <c r="C4260" s="98" t="s">
        <v>52</v>
      </c>
      <c r="D4260" s="832" t="str">
        <f t="shared" si="6647"/>
        <v/>
      </c>
      <c r="E4260" s="833"/>
      <c r="F4260" s="833"/>
      <c r="G4260" s="833"/>
      <c r="H4260" s="833"/>
      <c r="I4260" s="833"/>
      <c r="J4260" s="833"/>
      <c r="K4260" s="834"/>
      <c r="L4260" s="763"/>
      <c r="M4260" s="877"/>
      <c r="N4260" s="877"/>
      <c r="O4260" s="764"/>
      <c r="P4260" s="763"/>
      <c r="Q4260" s="877"/>
      <c r="R4260" s="764"/>
      <c r="S4260" s="763"/>
      <c r="T4260" s="877"/>
      <c r="U4260" s="764"/>
      <c r="V4260" s="763"/>
      <c r="W4260" s="877"/>
      <c r="X4260" s="615"/>
      <c r="Y4260" s="615"/>
      <c r="Z4260" s="877"/>
      <c r="AA4260" s="877"/>
      <c r="AB4260" s="764"/>
      <c r="AC4260" s="763"/>
      <c r="AD4260" s="764"/>
      <c r="AE4260" s="109"/>
      <c r="AG4260" s="335">
        <f t="shared" si="6648"/>
        <v>27</v>
      </c>
      <c r="AH4260" s="90">
        <f t="shared" si="6649"/>
        <v>0</v>
      </c>
      <c r="AI4260" s="90">
        <f t="shared" si="6650"/>
        <v>0</v>
      </c>
    </row>
    <row r="4261" spans="1:39" ht="15" customHeight="1" x14ac:dyDescent="0.2">
      <c r="B4261" s="540" t="str">
        <f>IF(AH4261=0,"","Error: Debe completar toda la información requerida.")</f>
        <v/>
      </c>
      <c r="C4261" s="540"/>
      <c r="D4261" s="540"/>
      <c r="E4261" s="540"/>
      <c r="F4261" s="540"/>
      <c r="G4261" s="540"/>
      <c r="H4261" s="540"/>
      <c r="I4261" s="540"/>
      <c r="J4261" s="540"/>
      <c r="K4261" s="540"/>
      <c r="L4261" s="540"/>
      <c r="M4261" s="540"/>
      <c r="N4261" s="540"/>
      <c r="O4261" s="540"/>
      <c r="P4261" s="540"/>
      <c r="Q4261" s="540"/>
      <c r="R4261" s="540"/>
      <c r="S4261" s="540"/>
      <c r="T4261" s="540"/>
      <c r="U4261" s="540"/>
      <c r="V4261" s="540"/>
      <c r="W4261" s="540"/>
      <c r="X4261" s="540"/>
      <c r="Y4261" s="540"/>
      <c r="Z4261" s="540"/>
      <c r="AA4261" s="540"/>
      <c r="AB4261" s="540"/>
      <c r="AC4261" s="540"/>
      <c r="AD4261" s="540"/>
      <c r="AE4261" s="109"/>
      <c r="AH4261" s="90">
        <f t="shared" ref="AH4261:AI4261" si="6651">SUM(AH4236:AH4260)</f>
        <v>0</v>
      </c>
      <c r="AI4261" s="90">
        <f t="shared" si="6651"/>
        <v>0</v>
      </c>
    </row>
    <row r="4262" spans="1:39" ht="15" customHeight="1" x14ac:dyDescent="0.2">
      <c r="B4262" s="535" t="str">
        <f>IF(AI4261=0,"","Error: Debe verificar la consistencia de las respuestas con código 2 o 9.")</f>
        <v/>
      </c>
      <c r="C4262" s="535"/>
      <c r="D4262" s="535"/>
      <c r="E4262" s="535"/>
      <c r="F4262" s="535"/>
      <c r="G4262" s="535"/>
      <c r="H4262" s="535"/>
      <c r="I4262" s="535"/>
      <c r="J4262" s="535"/>
      <c r="K4262" s="535"/>
      <c r="L4262" s="535"/>
      <c r="M4262" s="535"/>
      <c r="N4262" s="535"/>
      <c r="O4262" s="535"/>
      <c r="P4262" s="535"/>
      <c r="Q4262" s="535"/>
      <c r="R4262" s="535"/>
      <c r="S4262" s="535"/>
      <c r="T4262" s="535"/>
      <c r="U4262" s="535"/>
      <c r="V4262" s="535"/>
      <c r="W4262" s="535"/>
      <c r="X4262" s="535"/>
      <c r="Y4262" s="535"/>
      <c r="Z4262" s="535"/>
      <c r="AA4262" s="535"/>
      <c r="AB4262" s="535"/>
      <c r="AC4262" s="535"/>
      <c r="AD4262" s="535"/>
      <c r="AE4262" s="109"/>
    </row>
    <row r="4263" spans="1:39" ht="15" customHeight="1" x14ac:dyDescent="0.2">
      <c r="B4263" s="535"/>
      <c r="C4263" s="535"/>
      <c r="D4263" s="535"/>
      <c r="E4263" s="535"/>
      <c r="F4263" s="535"/>
      <c r="G4263" s="535"/>
      <c r="H4263" s="535"/>
      <c r="I4263" s="535"/>
      <c r="J4263" s="535"/>
      <c r="K4263" s="535"/>
      <c r="L4263" s="535"/>
      <c r="M4263" s="535"/>
      <c r="N4263" s="535"/>
      <c r="O4263" s="535"/>
      <c r="P4263" s="535"/>
      <c r="Q4263" s="535"/>
      <c r="R4263" s="535"/>
      <c r="S4263" s="535"/>
      <c r="T4263" s="535"/>
      <c r="U4263" s="535"/>
      <c r="V4263" s="535"/>
      <c r="W4263" s="535"/>
      <c r="X4263" s="535"/>
      <c r="Y4263" s="535"/>
      <c r="Z4263" s="535"/>
      <c r="AA4263" s="535"/>
      <c r="AB4263" s="535"/>
      <c r="AC4263" s="535"/>
      <c r="AD4263" s="535"/>
      <c r="AE4263" s="109"/>
    </row>
    <row r="4264" spans="1:39" ht="36" customHeight="1" x14ac:dyDescent="0.2">
      <c r="A4264" s="36" t="s">
        <v>860</v>
      </c>
      <c r="B4264" s="636" t="s">
        <v>1199</v>
      </c>
      <c r="C4264" s="636"/>
      <c r="D4264" s="636"/>
      <c r="E4264" s="636"/>
      <c r="F4264" s="636"/>
      <c r="G4264" s="636"/>
      <c r="H4264" s="636"/>
      <c r="I4264" s="636"/>
      <c r="J4264" s="636"/>
      <c r="K4264" s="636"/>
      <c r="L4264" s="636"/>
      <c r="M4264" s="636"/>
      <c r="N4264" s="636"/>
      <c r="O4264" s="636"/>
      <c r="P4264" s="636"/>
      <c r="Q4264" s="636"/>
      <c r="R4264" s="636"/>
      <c r="S4264" s="636"/>
      <c r="T4264" s="636"/>
      <c r="U4264" s="636"/>
      <c r="V4264" s="636"/>
      <c r="W4264" s="636"/>
      <c r="X4264" s="636"/>
      <c r="Y4264" s="636"/>
      <c r="Z4264" s="636"/>
      <c r="AA4264" s="636"/>
      <c r="AB4264" s="636"/>
      <c r="AC4264" s="636"/>
      <c r="AD4264" s="636"/>
      <c r="AE4264" s="109"/>
      <c r="AG4264" s="90" t="s">
        <v>2032</v>
      </c>
      <c r="AH4264" s="90" t="s">
        <v>2115</v>
      </c>
      <c r="AI4264" s="90" t="s">
        <v>2116</v>
      </c>
      <c r="AJ4264" s="90" t="s">
        <v>2045</v>
      </c>
      <c r="AK4264" s="90" t="s">
        <v>2115</v>
      </c>
      <c r="AL4264" s="90" t="s">
        <v>2116</v>
      </c>
      <c r="AM4264" s="90" t="s">
        <v>2037</v>
      </c>
    </row>
    <row r="4265" spans="1:39" ht="15" customHeight="1" x14ac:dyDescent="0.2">
      <c r="C4265" s="674" t="s">
        <v>1109</v>
      </c>
      <c r="D4265" s="674"/>
      <c r="E4265" s="674"/>
      <c r="F4265" s="674"/>
      <c r="G4265" s="674"/>
      <c r="H4265" s="674"/>
      <c r="I4265" s="674"/>
      <c r="J4265" s="674"/>
      <c r="K4265" s="674"/>
      <c r="L4265" s="674"/>
      <c r="M4265" s="674"/>
      <c r="N4265" s="674"/>
      <c r="O4265" s="674"/>
      <c r="P4265" s="674"/>
      <c r="Q4265" s="674"/>
      <c r="R4265" s="674"/>
      <c r="S4265" s="674"/>
      <c r="T4265" s="674"/>
      <c r="U4265" s="674"/>
      <c r="V4265" s="674"/>
      <c r="W4265" s="674"/>
      <c r="X4265" s="674"/>
      <c r="Y4265" s="674"/>
      <c r="Z4265" s="674"/>
      <c r="AA4265" s="674"/>
      <c r="AB4265" s="674"/>
      <c r="AC4265" s="674"/>
      <c r="AD4265" s="674"/>
      <c r="AE4265" s="109"/>
      <c r="AG4265" s="90">
        <f>COUNTBLANK(L4270:AD4294)</f>
        <v>475</v>
      </c>
      <c r="AH4265" s="90">
        <v>475</v>
      </c>
      <c r="AI4265" s="90">
        <v>400</v>
      </c>
      <c r="AJ4265" s="90">
        <f>COUNTBLANK(D4270:AD4270)</f>
        <v>27</v>
      </c>
      <c r="AK4265" s="90">
        <v>27</v>
      </c>
      <c r="AL4265" s="90">
        <v>23</v>
      </c>
      <c r="AM4265" s="90">
        <v>25</v>
      </c>
    </row>
    <row r="4266" spans="1:39" ht="24" customHeight="1" x14ac:dyDescent="0.2">
      <c r="C4266" s="674" t="s">
        <v>1370</v>
      </c>
      <c r="D4266" s="674"/>
      <c r="E4266" s="674"/>
      <c r="F4266" s="674"/>
      <c r="G4266" s="674"/>
      <c r="H4266" s="674"/>
      <c r="I4266" s="674"/>
      <c r="J4266" s="674"/>
      <c r="K4266" s="674"/>
      <c r="L4266" s="674"/>
      <c r="M4266" s="674"/>
      <c r="N4266" s="674"/>
      <c r="O4266" s="674"/>
      <c r="P4266" s="674"/>
      <c r="Q4266" s="674"/>
      <c r="R4266" s="674"/>
      <c r="S4266" s="674"/>
      <c r="T4266" s="674"/>
      <c r="U4266" s="674"/>
      <c r="V4266" s="674"/>
      <c r="W4266" s="674"/>
      <c r="X4266" s="674"/>
      <c r="Y4266" s="674"/>
      <c r="Z4266" s="674"/>
      <c r="AA4266" s="674"/>
      <c r="AB4266" s="674"/>
      <c r="AC4266" s="674"/>
      <c r="AD4266" s="674"/>
      <c r="AE4266" s="109"/>
    </row>
    <row r="4267" spans="1:39" ht="24" customHeight="1" x14ac:dyDescent="0.2">
      <c r="C4267" s="674" t="s">
        <v>1396</v>
      </c>
      <c r="D4267" s="674"/>
      <c r="E4267" s="674"/>
      <c r="F4267" s="674"/>
      <c r="G4267" s="674"/>
      <c r="H4267" s="674"/>
      <c r="I4267" s="674"/>
      <c r="J4267" s="674"/>
      <c r="K4267" s="674"/>
      <c r="L4267" s="674"/>
      <c r="M4267" s="674"/>
      <c r="N4267" s="674"/>
      <c r="O4267" s="674"/>
      <c r="P4267" s="674"/>
      <c r="Q4267" s="674"/>
      <c r="R4267" s="674"/>
      <c r="S4267" s="674"/>
      <c r="T4267" s="674"/>
      <c r="U4267" s="674"/>
      <c r="V4267" s="674"/>
      <c r="W4267" s="674"/>
      <c r="X4267" s="674"/>
      <c r="Y4267" s="674"/>
      <c r="Z4267" s="674"/>
      <c r="AA4267" s="674"/>
      <c r="AB4267" s="674"/>
      <c r="AC4267" s="674"/>
      <c r="AD4267" s="674"/>
      <c r="AE4267" s="109"/>
    </row>
    <row r="4268" spans="1:39" ht="15" customHeight="1" x14ac:dyDescent="0.2">
      <c r="AE4268" s="109"/>
    </row>
    <row r="4269" spans="1:39" ht="72" customHeight="1" x14ac:dyDescent="0.2">
      <c r="C4269" s="608" t="s">
        <v>220</v>
      </c>
      <c r="D4269" s="608"/>
      <c r="E4269" s="608"/>
      <c r="F4269" s="608"/>
      <c r="G4269" s="608"/>
      <c r="H4269" s="608"/>
      <c r="I4269" s="608"/>
      <c r="J4269" s="608"/>
      <c r="K4269" s="608"/>
      <c r="L4269" s="608" t="s">
        <v>1252</v>
      </c>
      <c r="M4269" s="608"/>
      <c r="N4269" s="608"/>
      <c r="O4269" s="608"/>
      <c r="P4269" s="608"/>
      <c r="Q4269" s="608" t="s">
        <v>1705</v>
      </c>
      <c r="R4269" s="608"/>
      <c r="S4269" s="608"/>
      <c r="T4269" s="608"/>
      <c r="U4269" s="608"/>
      <c r="V4269" s="608"/>
      <c r="W4269" s="608"/>
      <c r="X4269" s="643" t="s">
        <v>1369</v>
      </c>
      <c r="Y4269" s="644"/>
      <c r="Z4269" s="644"/>
      <c r="AA4269" s="644"/>
      <c r="AB4269" s="644"/>
      <c r="AC4269" s="644"/>
      <c r="AD4269" s="645"/>
      <c r="AE4269" s="109"/>
      <c r="AG4269" s="90" t="s">
        <v>2032</v>
      </c>
      <c r="AH4269" s="90" t="s">
        <v>2255</v>
      </c>
      <c r="AI4269" s="90" t="s">
        <v>2037</v>
      </c>
      <c r="AJ4269" s="90" t="s">
        <v>2256</v>
      </c>
    </row>
    <row r="4270" spans="1:39" ht="15" customHeight="1" x14ac:dyDescent="0.2">
      <c r="C4270" s="87" t="s">
        <v>28</v>
      </c>
      <c r="D4270" s="832" t="str">
        <f>IF(D40="","",D40)</f>
        <v/>
      </c>
      <c r="E4270" s="833"/>
      <c r="F4270" s="833"/>
      <c r="G4270" s="833"/>
      <c r="H4270" s="833"/>
      <c r="I4270" s="833"/>
      <c r="J4270" s="833"/>
      <c r="K4270" s="834"/>
      <c r="L4270" s="615"/>
      <c r="M4270" s="615"/>
      <c r="N4270" s="615"/>
      <c r="O4270" s="615"/>
      <c r="P4270" s="615"/>
      <c r="Q4270" s="763"/>
      <c r="R4270" s="877"/>
      <c r="S4270" s="877"/>
      <c r="T4270" s="877"/>
      <c r="U4270" s="877"/>
      <c r="V4270" s="877"/>
      <c r="W4270" s="764"/>
      <c r="X4270" s="763"/>
      <c r="Y4270" s="877"/>
      <c r="Z4270" s="877"/>
      <c r="AA4270" s="877"/>
      <c r="AB4270" s="877"/>
      <c r="AC4270" s="877"/>
      <c r="AD4270" s="764"/>
      <c r="AE4270" s="109"/>
      <c r="AG4270" s="90">
        <f>COUNTBLANK(D4270:AD4270)</f>
        <v>27</v>
      </c>
      <c r="AH4270" s="90">
        <f>IF(OR($AG$4265=$AH$4265,AG4270=$AK$4265),0,IF(AND(L4270=1,AG4270=$AL$4265),0,IF(AND(OR(L4270=2,L4270=9),AG4270=$AM$4265),0,1)))</f>
        <v>0</v>
      </c>
      <c r="AI4270" s="90">
        <f>IF(AND(OR(L4270=2,L4270=9),AG4270=$AM$4265),0,IF(AND(OR(L4270=2,L4270=9),AG4270&lt;$AM$4265),1,0))</f>
        <v>0</v>
      </c>
      <c r="AJ4270" s="90">
        <f>IF(Q4270&gt;=X4270,0,IF(AND(Q4270&gt;0,X4270="NS"),0,1))</f>
        <v>0</v>
      </c>
    </row>
    <row r="4271" spans="1:39" ht="15" customHeight="1" x14ac:dyDescent="0.2">
      <c r="C4271" s="98" t="s">
        <v>29</v>
      </c>
      <c r="D4271" s="832" t="str">
        <f t="shared" ref="D4271:D4294" si="6652">IF(D41="","",D41)</f>
        <v/>
      </c>
      <c r="E4271" s="833"/>
      <c r="F4271" s="833"/>
      <c r="G4271" s="833"/>
      <c r="H4271" s="833"/>
      <c r="I4271" s="833"/>
      <c r="J4271" s="833"/>
      <c r="K4271" s="834"/>
      <c r="L4271" s="615"/>
      <c r="M4271" s="615"/>
      <c r="N4271" s="615"/>
      <c r="O4271" s="615"/>
      <c r="P4271" s="615"/>
      <c r="Q4271" s="763"/>
      <c r="R4271" s="877"/>
      <c r="S4271" s="877"/>
      <c r="T4271" s="877"/>
      <c r="U4271" s="877"/>
      <c r="V4271" s="877"/>
      <c r="W4271" s="764"/>
      <c r="X4271" s="763"/>
      <c r="Y4271" s="877"/>
      <c r="Z4271" s="877"/>
      <c r="AA4271" s="877"/>
      <c r="AB4271" s="877"/>
      <c r="AC4271" s="877"/>
      <c r="AD4271" s="764"/>
      <c r="AE4271" s="109"/>
      <c r="AG4271" s="90">
        <f t="shared" ref="AG4271:AG4294" si="6653">COUNTBLANK(D4271:AD4271)</f>
        <v>27</v>
      </c>
      <c r="AH4271" s="90">
        <f t="shared" ref="AH4271:AH4294" si="6654">IF(OR($AG$4265=$AH$4265,AG4271=$AK$4265),0,IF(AND(L4271=1,AG4271=$AL$4265),0,IF(AND(OR(L4271=2,L4271=9),AG4271=$AM$4265),0,1)))</f>
        <v>0</v>
      </c>
      <c r="AI4271" s="90">
        <f t="shared" ref="AI4271:AI4294" si="6655">IF(AND(OR(L4271=2,L4271=9),AG4271=$AM$4265),0,IF(AND(OR(L4271=2,L4271=9),AG4271&lt;$AM$4265),1,0))</f>
        <v>0</v>
      </c>
      <c r="AJ4271" s="90">
        <f t="shared" ref="AJ4271:AJ4294" si="6656">IF(Q4271&gt;=X4271,0,IF(AND(Q4271&gt;0,X4271="NS"),0,1))</f>
        <v>0</v>
      </c>
    </row>
    <row r="4272" spans="1:39" ht="15" customHeight="1" x14ac:dyDescent="0.2">
      <c r="C4272" s="98" t="s">
        <v>30</v>
      </c>
      <c r="D4272" s="832" t="str">
        <f t="shared" si="6652"/>
        <v/>
      </c>
      <c r="E4272" s="833"/>
      <c r="F4272" s="833"/>
      <c r="G4272" s="833"/>
      <c r="H4272" s="833"/>
      <c r="I4272" s="833"/>
      <c r="J4272" s="833"/>
      <c r="K4272" s="834"/>
      <c r="L4272" s="615"/>
      <c r="M4272" s="615"/>
      <c r="N4272" s="615"/>
      <c r="O4272" s="615"/>
      <c r="P4272" s="615"/>
      <c r="Q4272" s="763"/>
      <c r="R4272" s="877"/>
      <c r="S4272" s="877"/>
      <c r="T4272" s="877"/>
      <c r="U4272" s="877"/>
      <c r="V4272" s="877"/>
      <c r="W4272" s="764"/>
      <c r="X4272" s="763"/>
      <c r="Y4272" s="877"/>
      <c r="Z4272" s="877"/>
      <c r="AA4272" s="877"/>
      <c r="AB4272" s="877"/>
      <c r="AC4272" s="877"/>
      <c r="AD4272" s="764"/>
      <c r="AE4272" s="109"/>
      <c r="AG4272" s="90">
        <f t="shared" si="6653"/>
        <v>27</v>
      </c>
      <c r="AH4272" s="90">
        <f t="shared" si="6654"/>
        <v>0</v>
      </c>
      <c r="AI4272" s="90">
        <f t="shared" si="6655"/>
        <v>0</v>
      </c>
      <c r="AJ4272" s="90">
        <f t="shared" si="6656"/>
        <v>0</v>
      </c>
    </row>
    <row r="4273" spans="1:36" ht="15" customHeight="1" x14ac:dyDescent="0.2">
      <c r="C4273" s="98" t="s">
        <v>31</v>
      </c>
      <c r="D4273" s="832" t="str">
        <f t="shared" si="6652"/>
        <v/>
      </c>
      <c r="E4273" s="833"/>
      <c r="F4273" s="833"/>
      <c r="G4273" s="833"/>
      <c r="H4273" s="833"/>
      <c r="I4273" s="833"/>
      <c r="J4273" s="833"/>
      <c r="K4273" s="834"/>
      <c r="L4273" s="615"/>
      <c r="M4273" s="615"/>
      <c r="N4273" s="615"/>
      <c r="O4273" s="615"/>
      <c r="P4273" s="615"/>
      <c r="Q4273" s="763"/>
      <c r="R4273" s="877"/>
      <c r="S4273" s="877"/>
      <c r="T4273" s="877"/>
      <c r="U4273" s="877"/>
      <c r="V4273" s="877"/>
      <c r="W4273" s="764"/>
      <c r="X4273" s="763"/>
      <c r="Y4273" s="877"/>
      <c r="Z4273" s="877"/>
      <c r="AA4273" s="877"/>
      <c r="AB4273" s="877"/>
      <c r="AC4273" s="877"/>
      <c r="AD4273" s="764"/>
      <c r="AE4273" s="109"/>
      <c r="AG4273" s="90">
        <f t="shared" si="6653"/>
        <v>27</v>
      </c>
      <c r="AH4273" s="90">
        <f t="shared" si="6654"/>
        <v>0</v>
      </c>
      <c r="AI4273" s="90">
        <f t="shared" si="6655"/>
        <v>0</v>
      </c>
      <c r="AJ4273" s="90">
        <f t="shared" si="6656"/>
        <v>0</v>
      </c>
    </row>
    <row r="4274" spans="1:36" ht="15" customHeight="1" x14ac:dyDescent="0.2">
      <c r="C4274" s="98" t="s">
        <v>32</v>
      </c>
      <c r="D4274" s="832" t="str">
        <f t="shared" si="6652"/>
        <v/>
      </c>
      <c r="E4274" s="833"/>
      <c r="F4274" s="833"/>
      <c r="G4274" s="833"/>
      <c r="H4274" s="833"/>
      <c r="I4274" s="833"/>
      <c r="J4274" s="833"/>
      <c r="K4274" s="834"/>
      <c r="L4274" s="615"/>
      <c r="M4274" s="615"/>
      <c r="N4274" s="615"/>
      <c r="O4274" s="615"/>
      <c r="P4274" s="615"/>
      <c r="Q4274" s="763"/>
      <c r="R4274" s="877"/>
      <c r="S4274" s="877"/>
      <c r="T4274" s="877"/>
      <c r="U4274" s="877"/>
      <c r="V4274" s="877"/>
      <c r="W4274" s="764"/>
      <c r="X4274" s="763"/>
      <c r="Y4274" s="877"/>
      <c r="Z4274" s="877"/>
      <c r="AA4274" s="877"/>
      <c r="AB4274" s="877"/>
      <c r="AC4274" s="877"/>
      <c r="AD4274" s="764"/>
      <c r="AE4274" s="109"/>
      <c r="AG4274" s="90">
        <f t="shared" si="6653"/>
        <v>27</v>
      </c>
      <c r="AH4274" s="90">
        <f t="shared" si="6654"/>
        <v>0</v>
      </c>
      <c r="AI4274" s="90">
        <f t="shared" si="6655"/>
        <v>0</v>
      </c>
      <c r="AJ4274" s="90">
        <f t="shared" si="6656"/>
        <v>0</v>
      </c>
    </row>
    <row r="4275" spans="1:36" ht="15" customHeight="1" x14ac:dyDescent="0.2">
      <c r="A4275" s="109"/>
      <c r="B4275" s="109"/>
      <c r="C4275" s="98" t="s">
        <v>33</v>
      </c>
      <c r="D4275" s="832" t="str">
        <f t="shared" si="6652"/>
        <v/>
      </c>
      <c r="E4275" s="833"/>
      <c r="F4275" s="833"/>
      <c r="G4275" s="833"/>
      <c r="H4275" s="833"/>
      <c r="I4275" s="833"/>
      <c r="J4275" s="833"/>
      <c r="K4275" s="834"/>
      <c r="L4275" s="615"/>
      <c r="M4275" s="615"/>
      <c r="N4275" s="615"/>
      <c r="O4275" s="615"/>
      <c r="P4275" s="615"/>
      <c r="Q4275" s="763"/>
      <c r="R4275" s="877"/>
      <c r="S4275" s="877"/>
      <c r="T4275" s="877"/>
      <c r="U4275" s="877"/>
      <c r="V4275" s="877"/>
      <c r="W4275" s="764"/>
      <c r="X4275" s="763"/>
      <c r="Y4275" s="877"/>
      <c r="Z4275" s="877"/>
      <c r="AA4275" s="877"/>
      <c r="AB4275" s="877"/>
      <c r="AC4275" s="877"/>
      <c r="AD4275" s="764"/>
      <c r="AE4275" s="109"/>
      <c r="AG4275" s="90">
        <f t="shared" si="6653"/>
        <v>27</v>
      </c>
      <c r="AH4275" s="90">
        <f t="shared" si="6654"/>
        <v>0</v>
      </c>
      <c r="AI4275" s="90">
        <f t="shared" si="6655"/>
        <v>0</v>
      </c>
      <c r="AJ4275" s="90">
        <f t="shared" si="6656"/>
        <v>0</v>
      </c>
    </row>
    <row r="4276" spans="1:36" ht="15" customHeight="1" x14ac:dyDescent="0.2">
      <c r="A4276" s="109"/>
      <c r="B4276" s="109"/>
      <c r="C4276" s="98" t="s">
        <v>34</v>
      </c>
      <c r="D4276" s="832" t="str">
        <f t="shared" si="6652"/>
        <v/>
      </c>
      <c r="E4276" s="833"/>
      <c r="F4276" s="833"/>
      <c r="G4276" s="833"/>
      <c r="H4276" s="833"/>
      <c r="I4276" s="833"/>
      <c r="J4276" s="833"/>
      <c r="K4276" s="834"/>
      <c r="L4276" s="615"/>
      <c r="M4276" s="615"/>
      <c r="N4276" s="615"/>
      <c r="O4276" s="615"/>
      <c r="P4276" s="615"/>
      <c r="Q4276" s="763"/>
      <c r="R4276" s="877"/>
      <c r="S4276" s="877"/>
      <c r="T4276" s="877"/>
      <c r="U4276" s="877"/>
      <c r="V4276" s="877"/>
      <c r="W4276" s="764"/>
      <c r="X4276" s="763"/>
      <c r="Y4276" s="877"/>
      <c r="Z4276" s="877"/>
      <c r="AA4276" s="877"/>
      <c r="AB4276" s="877"/>
      <c r="AC4276" s="877"/>
      <c r="AD4276" s="764"/>
      <c r="AE4276" s="109"/>
      <c r="AG4276" s="90">
        <f t="shared" si="6653"/>
        <v>27</v>
      </c>
      <c r="AH4276" s="90">
        <f t="shared" si="6654"/>
        <v>0</v>
      </c>
      <c r="AI4276" s="90">
        <f t="shared" si="6655"/>
        <v>0</v>
      </c>
      <c r="AJ4276" s="90">
        <f t="shared" si="6656"/>
        <v>0</v>
      </c>
    </row>
    <row r="4277" spans="1:36" ht="15" customHeight="1" x14ac:dyDescent="0.2">
      <c r="A4277" s="109"/>
      <c r="B4277" s="109"/>
      <c r="C4277" s="98" t="s">
        <v>35</v>
      </c>
      <c r="D4277" s="832" t="str">
        <f t="shared" si="6652"/>
        <v/>
      </c>
      <c r="E4277" s="833"/>
      <c r="F4277" s="833"/>
      <c r="G4277" s="833"/>
      <c r="H4277" s="833"/>
      <c r="I4277" s="833"/>
      <c r="J4277" s="833"/>
      <c r="K4277" s="834"/>
      <c r="L4277" s="615"/>
      <c r="M4277" s="615"/>
      <c r="N4277" s="615"/>
      <c r="O4277" s="615"/>
      <c r="P4277" s="615"/>
      <c r="Q4277" s="763"/>
      <c r="R4277" s="877"/>
      <c r="S4277" s="877"/>
      <c r="T4277" s="877"/>
      <c r="U4277" s="877"/>
      <c r="V4277" s="877"/>
      <c r="W4277" s="764"/>
      <c r="X4277" s="763"/>
      <c r="Y4277" s="877"/>
      <c r="Z4277" s="877"/>
      <c r="AA4277" s="877"/>
      <c r="AB4277" s="877"/>
      <c r="AC4277" s="877"/>
      <c r="AD4277" s="764"/>
      <c r="AE4277" s="109"/>
      <c r="AG4277" s="90">
        <f t="shared" si="6653"/>
        <v>27</v>
      </c>
      <c r="AH4277" s="90">
        <f t="shared" si="6654"/>
        <v>0</v>
      </c>
      <c r="AI4277" s="90">
        <f t="shared" si="6655"/>
        <v>0</v>
      </c>
      <c r="AJ4277" s="90">
        <f t="shared" si="6656"/>
        <v>0</v>
      </c>
    </row>
    <row r="4278" spans="1:36" ht="15" customHeight="1" x14ac:dyDescent="0.2">
      <c r="A4278" s="109"/>
      <c r="B4278" s="109"/>
      <c r="C4278" s="98" t="s">
        <v>36</v>
      </c>
      <c r="D4278" s="832" t="str">
        <f t="shared" si="6652"/>
        <v/>
      </c>
      <c r="E4278" s="833"/>
      <c r="F4278" s="833"/>
      <c r="G4278" s="833"/>
      <c r="H4278" s="833"/>
      <c r="I4278" s="833"/>
      <c r="J4278" s="833"/>
      <c r="K4278" s="834"/>
      <c r="L4278" s="615"/>
      <c r="M4278" s="615"/>
      <c r="N4278" s="615"/>
      <c r="O4278" s="615"/>
      <c r="P4278" s="615"/>
      <c r="Q4278" s="763"/>
      <c r="R4278" s="877"/>
      <c r="S4278" s="877"/>
      <c r="T4278" s="877"/>
      <c r="U4278" s="877"/>
      <c r="V4278" s="877"/>
      <c r="W4278" s="764"/>
      <c r="X4278" s="763"/>
      <c r="Y4278" s="877"/>
      <c r="Z4278" s="877"/>
      <c r="AA4278" s="877"/>
      <c r="AB4278" s="877"/>
      <c r="AC4278" s="877"/>
      <c r="AD4278" s="764"/>
      <c r="AE4278" s="109"/>
      <c r="AG4278" s="90">
        <f t="shared" si="6653"/>
        <v>27</v>
      </c>
      <c r="AH4278" s="90">
        <f t="shared" si="6654"/>
        <v>0</v>
      </c>
      <c r="AI4278" s="90">
        <f t="shared" si="6655"/>
        <v>0</v>
      </c>
      <c r="AJ4278" s="90">
        <f t="shared" si="6656"/>
        <v>0</v>
      </c>
    </row>
    <row r="4279" spans="1:36" ht="15" customHeight="1" x14ac:dyDescent="0.2">
      <c r="A4279" s="109"/>
      <c r="B4279" s="109"/>
      <c r="C4279" s="98" t="s">
        <v>37</v>
      </c>
      <c r="D4279" s="832" t="str">
        <f t="shared" si="6652"/>
        <v/>
      </c>
      <c r="E4279" s="833"/>
      <c r="F4279" s="833"/>
      <c r="G4279" s="833"/>
      <c r="H4279" s="833"/>
      <c r="I4279" s="833"/>
      <c r="J4279" s="833"/>
      <c r="K4279" s="834"/>
      <c r="L4279" s="615"/>
      <c r="M4279" s="615"/>
      <c r="N4279" s="615"/>
      <c r="O4279" s="615"/>
      <c r="P4279" s="615"/>
      <c r="Q4279" s="763"/>
      <c r="R4279" s="877"/>
      <c r="S4279" s="877"/>
      <c r="T4279" s="877"/>
      <c r="U4279" s="877"/>
      <c r="V4279" s="877"/>
      <c r="W4279" s="764"/>
      <c r="X4279" s="763"/>
      <c r="Y4279" s="877"/>
      <c r="Z4279" s="877"/>
      <c r="AA4279" s="877"/>
      <c r="AB4279" s="877"/>
      <c r="AC4279" s="877"/>
      <c r="AD4279" s="764"/>
      <c r="AE4279" s="109"/>
      <c r="AG4279" s="90">
        <f t="shared" si="6653"/>
        <v>27</v>
      </c>
      <c r="AH4279" s="90">
        <f t="shared" si="6654"/>
        <v>0</v>
      </c>
      <c r="AI4279" s="90">
        <f t="shared" si="6655"/>
        <v>0</v>
      </c>
      <c r="AJ4279" s="90">
        <f t="shared" si="6656"/>
        <v>0</v>
      </c>
    </row>
    <row r="4280" spans="1:36" ht="15" customHeight="1" x14ac:dyDescent="0.2">
      <c r="A4280" s="109"/>
      <c r="B4280" s="109"/>
      <c r="C4280" s="98" t="s">
        <v>40</v>
      </c>
      <c r="D4280" s="832" t="str">
        <f t="shared" si="6652"/>
        <v/>
      </c>
      <c r="E4280" s="833"/>
      <c r="F4280" s="833"/>
      <c r="G4280" s="833"/>
      <c r="H4280" s="833"/>
      <c r="I4280" s="833"/>
      <c r="J4280" s="833"/>
      <c r="K4280" s="834"/>
      <c r="L4280" s="615"/>
      <c r="M4280" s="615"/>
      <c r="N4280" s="615"/>
      <c r="O4280" s="615"/>
      <c r="P4280" s="615"/>
      <c r="Q4280" s="763"/>
      <c r="R4280" s="877"/>
      <c r="S4280" s="877"/>
      <c r="T4280" s="877"/>
      <c r="U4280" s="877"/>
      <c r="V4280" s="877"/>
      <c r="W4280" s="764"/>
      <c r="X4280" s="763"/>
      <c r="Y4280" s="877"/>
      <c r="Z4280" s="877"/>
      <c r="AA4280" s="877"/>
      <c r="AB4280" s="877"/>
      <c r="AC4280" s="877"/>
      <c r="AD4280" s="764"/>
      <c r="AE4280" s="109"/>
      <c r="AG4280" s="90">
        <f t="shared" si="6653"/>
        <v>27</v>
      </c>
      <c r="AH4280" s="90">
        <f t="shared" si="6654"/>
        <v>0</v>
      </c>
      <c r="AI4280" s="90">
        <f t="shared" si="6655"/>
        <v>0</v>
      </c>
      <c r="AJ4280" s="90">
        <f t="shared" si="6656"/>
        <v>0</v>
      </c>
    </row>
    <row r="4281" spans="1:36" ht="15" customHeight="1" x14ac:dyDescent="0.2">
      <c r="A4281" s="109"/>
      <c r="B4281" s="109"/>
      <c r="C4281" s="98" t="s">
        <v>38</v>
      </c>
      <c r="D4281" s="832" t="str">
        <f t="shared" si="6652"/>
        <v/>
      </c>
      <c r="E4281" s="833"/>
      <c r="F4281" s="833"/>
      <c r="G4281" s="833"/>
      <c r="H4281" s="833"/>
      <c r="I4281" s="833"/>
      <c r="J4281" s="833"/>
      <c r="K4281" s="834"/>
      <c r="L4281" s="615"/>
      <c r="M4281" s="615"/>
      <c r="N4281" s="615"/>
      <c r="O4281" s="615"/>
      <c r="P4281" s="615"/>
      <c r="Q4281" s="763"/>
      <c r="R4281" s="877"/>
      <c r="S4281" s="877"/>
      <c r="T4281" s="877"/>
      <c r="U4281" s="877"/>
      <c r="V4281" s="877"/>
      <c r="W4281" s="764"/>
      <c r="X4281" s="763"/>
      <c r="Y4281" s="877"/>
      <c r="Z4281" s="877"/>
      <c r="AA4281" s="877"/>
      <c r="AB4281" s="877"/>
      <c r="AC4281" s="877"/>
      <c r="AD4281" s="764"/>
      <c r="AE4281" s="109"/>
      <c r="AG4281" s="90">
        <f t="shared" si="6653"/>
        <v>27</v>
      </c>
      <c r="AH4281" s="90">
        <f t="shared" si="6654"/>
        <v>0</v>
      </c>
      <c r="AI4281" s="90">
        <f t="shared" si="6655"/>
        <v>0</v>
      </c>
      <c r="AJ4281" s="90">
        <f t="shared" si="6656"/>
        <v>0</v>
      </c>
    </row>
    <row r="4282" spans="1:36" ht="15" customHeight="1" x14ac:dyDescent="0.2">
      <c r="A4282" s="109"/>
      <c r="B4282" s="109"/>
      <c r="C4282" s="98" t="s">
        <v>39</v>
      </c>
      <c r="D4282" s="832" t="str">
        <f t="shared" si="6652"/>
        <v/>
      </c>
      <c r="E4282" s="833"/>
      <c r="F4282" s="833"/>
      <c r="G4282" s="833"/>
      <c r="H4282" s="833"/>
      <c r="I4282" s="833"/>
      <c r="J4282" s="833"/>
      <c r="K4282" s="834"/>
      <c r="L4282" s="615"/>
      <c r="M4282" s="615"/>
      <c r="N4282" s="615"/>
      <c r="O4282" s="615"/>
      <c r="P4282" s="615"/>
      <c r="Q4282" s="763"/>
      <c r="R4282" s="877"/>
      <c r="S4282" s="877"/>
      <c r="T4282" s="877"/>
      <c r="U4282" s="877"/>
      <c r="V4282" s="877"/>
      <c r="W4282" s="764"/>
      <c r="X4282" s="763"/>
      <c r="Y4282" s="877"/>
      <c r="Z4282" s="877"/>
      <c r="AA4282" s="877"/>
      <c r="AB4282" s="877"/>
      <c r="AC4282" s="877"/>
      <c r="AD4282" s="764"/>
      <c r="AE4282" s="109"/>
      <c r="AG4282" s="90">
        <f t="shared" si="6653"/>
        <v>27</v>
      </c>
      <c r="AH4282" s="90">
        <f t="shared" si="6654"/>
        <v>0</v>
      </c>
      <c r="AI4282" s="90">
        <f t="shared" si="6655"/>
        <v>0</v>
      </c>
      <c r="AJ4282" s="90">
        <f t="shared" si="6656"/>
        <v>0</v>
      </c>
    </row>
    <row r="4283" spans="1:36" ht="15" customHeight="1" x14ac:dyDescent="0.2">
      <c r="A4283" s="109"/>
      <c r="B4283" s="109"/>
      <c r="C4283" s="98" t="s">
        <v>41</v>
      </c>
      <c r="D4283" s="832" t="str">
        <f t="shared" si="6652"/>
        <v/>
      </c>
      <c r="E4283" s="833"/>
      <c r="F4283" s="833"/>
      <c r="G4283" s="833"/>
      <c r="H4283" s="833"/>
      <c r="I4283" s="833"/>
      <c r="J4283" s="833"/>
      <c r="K4283" s="834"/>
      <c r="L4283" s="615"/>
      <c r="M4283" s="615"/>
      <c r="N4283" s="615"/>
      <c r="O4283" s="615"/>
      <c r="P4283" s="615"/>
      <c r="Q4283" s="763"/>
      <c r="R4283" s="877"/>
      <c r="S4283" s="877"/>
      <c r="T4283" s="877"/>
      <c r="U4283" s="877"/>
      <c r="V4283" s="877"/>
      <c r="W4283" s="764"/>
      <c r="X4283" s="763"/>
      <c r="Y4283" s="877"/>
      <c r="Z4283" s="877"/>
      <c r="AA4283" s="877"/>
      <c r="AB4283" s="877"/>
      <c r="AC4283" s="877"/>
      <c r="AD4283" s="764"/>
      <c r="AE4283" s="109"/>
      <c r="AG4283" s="90">
        <f t="shared" si="6653"/>
        <v>27</v>
      </c>
      <c r="AH4283" s="90">
        <f t="shared" si="6654"/>
        <v>0</v>
      </c>
      <c r="AI4283" s="90">
        <f t="shared" si="6655"/>
        <v>0</v>
      </c>
      <c r="AJ4283" s="90">
        <f t="shared" si="6656"/>
        <v>0</v>
      </c>
    </row>
    <row r="4284" spans="1:36" ht="15" customHeight="1" x14ac:dyDescent="0.2">
      <c r="A4284" s="109"/>
      <c r="B4284" s="109"/>
      <c r="C4284" s="98" t="s">
        <v>42</v>
      </c>
      <c r="D4284" s="832" t="str">
        <f t="shared" si="6652"/>
        <v/>
      </c>
      <c r="E4284" s="833"/>
      <c r="F4284" s="833"/>
      <c r="G4284" s="833"/>
      <c r="H4284" s="833"/>
      <c r="I4284" s="833"/>
      <c r="J4284" s="833"/>
      <c r="K4284" s="834"/>
      <c r="L4284" s="615"/>
      <c r="M4284" s="615"/>
      <c r="N4284" s="615"/>
      <c r="O4284" s="615"/>
      <c r="P4284" s="615"/>
      <c r="Q4284" s="763"/>
      <c r="R4284" s="877"/>
      <c r="S4284" s="877"/>
      <c r="T4284" s="877"/>
      <c r="U4284" s="877"/>
      <c r="V4284" s="877"/>
      <c r="W4284" s="764"/>
      <c r="X4284" s="763"/>
      <c r="Y4284" s="877"/>
      <c r="Z4284" s="877"/>
      <c r="AA4284" s="877"/>
      <c r="AB4284" s="877"/>
      <c r="AC4284" s="877"/>
      <c r="AD4284" s="764"/>
      <c r="AE4284" s="109"/>
      <c r="AG4284" s="90">
        <f t="shared" si="6653"/>
        <v>27</v>
      </c>
      <c r="AH4284" s="90">
        <f t="shared" si="6654"/>
        <v>0</v>
      </c>
      <c r="AI4284" s="90">
        <f t="shared" si="6655"/>
        <v>0</v>
      </c>
      <c r="AJ4284" s="90">
        <f t="shared" si="6656"/>
        <v>0</v>
      </c>
    </row>
    <row r="4285" spans="1:36" ht="15" customHeight="1" x14ac:dyDescent="0.2">
      <c r="A4285" s="109"/>
      <c r="B4285" s="109"/>
      <c r="C4285" s="98" t="s">
        <v>43</v>
      </c>
      <c r="D4285" s="832" t="str">
        <f t="shared" si="6652"/>
        <v/>
      </c>
      <c r="E4285" s="833"/>
      <c r="F4285" s="833"/>
      <c r="G4285" s="833"/>
      <c r="H4285" s="833"/>
      <c r="I4285" s="833"/>
      <c r="J4285" s="833"/>
      <c r="K4285" s="834"/>
      <c r="L4285" s="615"/>
      <c r="M4285" s="615"/>
      <c r="N4285" s="615"/>
      <c r="O4285" s="615"/>
      <c r="P4285" s="615"/>
      <c r="Q4285" s="763"/>
      <c r="R4285" s="877"/>
      <c r="S4285" s="877"/>
      <c r="T4285" s="877"/>
      <c r="U4285" s="877"/>
      <c r="V4285" s="877"/>
      <c r="W4285" s="764"/>
      <c r="X4285" s="763"/>
      <c r="Y4285" s="877"/>
      <c r="Z4285" s="877"/>
      <c r="AA4285" s="877"/>
      <c r="AB4285" s="877"/>
      <c r="AC4285" s="877"/>
      <c r="AD4285" s="764"/>
      <c r="AE4285" s="109"/>
      <c r="AG4285" s="90">
        <f t="shared" si="6653"/>
        <v>27</v>
      </c>
      <c r="AH4285" s="90">
        <f t="shared" si="6654"/>
        <v>0</v>
      </c>
      <c r="AI4285" s="90">
        <f t="shared" si="6655"/>
        <v>0</v>
      </c>
      <c r="AJ4285" s="90">
        <f t="shared" si="6656"/>
        <v>0</v>
      </c>
    </row>
    <row r="4286" spans="1:36" ht="15" customHeight="1" x14ac:dyDescent="0.2">
      <c r="A4286" s="109"/>
      <c r="B4286" s="109"/>
      <c r="C4286" s="98" t="s">
        <v>44</v>
      </c>
      <c r="D4286" s="832" t="str">
        <f t="shared" si="6652"/>
        <v/>
      </c>
      <c r="E4286" s="833"/>
      <c r="F4286" s="833"/>
      <c r="G4286" s="833"/>
      <c r="H4286" s="833"/>
      <c r="I4286" s="833"/>
      <c r="J4286" s="833"/>
      <c r="K4286" s="834"/>
      <c r="L4286" s="615"/>
      <c r="M4286" s="615"/>
      <c r="N4286" s="615"/>
      <c r="O4286" s="615"/>
      <c r="P4286" s="615"/>
      <c r="Q4286" s="763"/>
      <c r="R4286" s="877"/>
      <c r="S4286" s="877"/>
      <c r="T4286" s="877"/>
      <c r="U4286" s="877"/>
      <c r="V4286" s="877"/>
      <c r="W4286" s="764"/>
      <c r="X4286" s="763"/>
      <c r="Y4286" s="877"/>
      <c r="Z4286" s="877"/>
      <c r="AA4286" s="877"/>
      <c r="AB4286" s="877"/>
      <c r="AC4286" s="877"/>
      <c r="AD4286" s="764"/>
      <c r="AE4286" s="109"/>
      <c r="AG4286" s="90">
        <f t="shared" si="6653"/>
        <v>27</v>
      </c>
      <c r="AH4286" s="90">
        <f t="shared" si="6654"/>
        <v>0</v>
      </c>
      <c r="AI4286" s="90">
        <f t="shared" si="6655"/>
        <v>0</v>
      </c>
      <c r="AJ4286" s="90">
        <f t="shared" si="6656"/>
        <v>0</v>
      </c>
    </row>
    <row r="4287" spans="1:36" ht="15" customHeight="1" x14ac:dyDescent="0.2">
      <c r="A4287" s="109"/>
      <c r="B4287" s="109"/>
      <c r="C4287" s="98" t="s">
        <v>45</v>
      </c>
      <c r="D4287" s="832" t="str">
        <f t="shared" si="6652"/>
        <v/>
      </c>
      <c r="E4287" s="833"/>
      <c r="F4287" s="833"/>
      <c r="G4287" s="833"/>
      <c r="H4287" s="833"/>
      <c r="I4287" s="833"/>
      <c r="J4287" s="833"/>
      <c r="K4287" s="834"/>
      <c r="L4287" s="615"/>
      <c r="M4287" s="615"/>
      <c r="N4287" s="615"/>
      <c r="O4287" s="615"/>
      <c r="P4287" s="615"/>
      <c r="Q4287" s="763"/>
      <c r="R4287" s="877"/>
      <c r="S4287" s="877"/>
      <c r="T4287" s="877"/>
      <c r="U4287" s="877"/>
      <c r="V4287" s="877"/>
      <c r="W4287" s="764"/>
      <c r="X4287" s="763"/>
      <c r="Y4287" s="877"/>
      <c r="Z4287" s="877"/>
      <c r="AA4287" s="877"/>
      <c r="AB4287" s="877"/>
      <c r="AC4287" s="877"/>
      <c r="AD4287" s="764"/>
      <c r="AE4287" s="109"/>
      <c r="AG4287" s="90">
        <f t="shared" si="6653"/>
        <v>27</v>
      </c>
      <c r="AH4287" s="90">
        <f t="shared" si="6654"/>
        <v>0</v>
      </c>
      <c r="AI4287" s="90">
        <f t="shared" si="6655"/>
        <v>0</v>
      </c>
      <c r="AJ4287" s="90">
        <f t="shared" si="6656"/>
        <v>0</v>
      </c>
    </row>
    <row r="4288" spans="1:36" ht="15" customHeight="1" x14ac:dyDescent="0.2">
      <c r="A4288" s="109"/>
      <c r="B4288" s="109"/>
      <c r="C4288" s="98" t="s">
        <v>46</v>
      </c>
      <c r="D4288" s="832" t="str">
        <f t="shared" si="6652"/>
        <v/>
      </c>
      <c r="E4288" s="833"/>
      <c r="F4288" s="833"/>
      <c r="G4288" s="833"/>
      <c r="H4288" s="833"/>
      <c r="I4288" s="833"/>
      <c r="J4288" s="833"/>
      <c r="K4288" s="834"/>
      <c r="L4288" s="615"/>
      <c r="M4288" s="615"/>
      <c r="N4288" s="615"/>
      <c r="O4288" s="615"/>
      <c r="P4288" s="615"/>
      <c r="Q4288" s="763"/>
      <c r="R4288" s="877"/>
      <c r="S4288" s="877"/>
      <c r="T4288" s="877"/>
      <c r="U4288" s="877"/>
      <c r="V4288" s="877"/>
      <c r="W4288" s="764"/>
      <c r="X4288" s="763"/>
      <c r="Y4288" s="877"/>
      <c r="Z4288" s="877"/>
      <c r="AA4288" s="877"/>
      <c r="AB4288" s="877"/>
      <c r="AC4288" s="877"/>
      <c r="AD4288" s="764"/>
      <c r="AE4288" s="109"/>
      <c r="AG4288" s="90">
        <f t="shared" si="6653"/>
        <v>27</v>
      </c>
      <c r="AH4288" s="90">
        <f t="shared" si="6654"/>
        <v>0</v>
      </c>
      <c r="AI4288" s="90">
        <f t="shared" si="6655"/>
        <v>0</v>
      </c>
      <c r="AJ4288" s="90">
        <f t="shared" si="6656"/>
        <v>0</v>
      </c>
    </row>
    <row r="4289" spans="1:39" ht="15" customHeight="1" x14ac:dyDescent="0.2">
      <c r="A4289" s="109"/>
      <c r="B4289" s="109"/>
      <c r="C4289" s="98" t="s">
        <v>47</v>
      </c>
      <c r="D4289" s="832" t="str">
        <f t="shared" si="6652"/>
        <v/>
      </c>
      <c r="E4289" s="833"/>
      <c r="F4289" s="833"/>
      <c r="G4289" s="833"/>
      <c r="H4289" s="833"/>
      <c r="I4289" s="833"/>
      <c r="J4289" s="833"/>
      <c r="K4289" s="834"/>
      <c r="L4289" s="615"/>
      <c r="M4289" s="615"/>
      <c r="N4289" s="615"/>
      <c r="O4289" s="615"/>
      <c r="P4289" s="615"/>
      <c r="Q4289" s="763"/>
      <c r="R4289" s="877"/>
      <c r="S4289" s="877"/>
      <c r="T4289" s="877"/>
      <c r="U4289" s="877"/>
      <c r="V4289" s="877"/>
      <c r="W4289" s="764"/>
      <c r="X4289" s="763"/>
      <c r="Y4289" s="877"/>
      <c r="Z4289" s="877"/>
      <c r="AA4289" s="877"/>
      <c r="AB4289" s="877"/>
      <c r="AC4289" s="877"/>
      <c r="AD4289" s="764"/>
      <c r="AE4289" s="109"/>
      <c r="AG4289" s="90">
        <f t="shared" si="6653"/>
        <v>27</v>
      </c>
      <c r="AH4289" s="90">
        <f t="shared" si="6654"/>
        <v>0</v>
      </c>
      <c r="AI4289" s="90">
        <f t="shared" si="6655"/>
        <v>0</v>
      </c>
      <c r="AJ4289" s="90">
        <f t="shared" si="6656"/>
        <v>0</v>
      </c>
    </row>
    <row r="4290" spans="1:39" ht="15" customHeight="1" x14ac:dyDescent="0.2">
      <c r="A4290" s="109"/>
      <c r="B4290" s="109"/>
      <c r="C4290" s="98" t="s">
        <v>48</v>
      </c>
      <c r="D4290" s="832" t="str">
        <f t="shared" si="6652"/>
        <v/>
      </c>
      <c r="E4290" s="833"/>
      <c r="F4290" s="833"/>
      <c r="G4290" s="833"/>
      <c r="H4290" s="833"/>
      <c r="I4290" s="833"/>
      <c r="J4290" s="833"/>
      <c r="K4290" s="834"/>
      <c r="L4290" s="615"/>
      <c r="M4290" s="615"/>
      <c r="N4290" s="615"/>
      <c r="O4290" s="615"/>
      <c r="P4290" s="615"/>
      <c r="Q4290" s="763"/>
      <c r="R4290" s="877"/>
      <c r="S4290" s="877"/>
      <c r="T4290" s="877"/>
      <c r="U4290" s="877"/>
      <c r="V4290" s="877"/>
      <c r="W4290" s="764"/>
      <c r="X4290" s="763"/>
      <c r="Y4290" s="877"/>
      <c r="Z4290" s="877"/>
      <c r="AA4290" s="877"/>
      <c r="AB4290" s="877"/>
      <c r="AC4290" s="877"/>
      <c r="AD4290" s="764"/>
      <c r="AE4290" s="109"/>
      <c r="AG4290" s="90">
        <f t="shared" si="6653"/>
        <v>27</v>
      </c>
      <c r="AH4290" s="90">
        <f t="shared" si="6654"/>
        <v>0</v>
      </c>
      <c r="AI4290" s="90">
        <f t="shared" si="6655"/>
        <v>0</v>
      </c>
      <c r="AJ4290" s="90">
        <f t="shared" si="6656"/>
        <v>0</v>
      </c>
    </row>
    <row r="4291" spans="1:39" ht="15" customHeight="1" x14ac:dyDescent="0.2">
      <c r="C4291" s="98" t="s">
        <v>49</v>
      </c>
      <c r="D4291" s="832" t="str">
        <f t="shared" si="6652"/>
        <v/>
      </c>
      <c r="E4291" s="833"/>
      <c r="F4291" s="833"/>
      <c r="G4291" s="833"/>
      <c r="H4291" s="833"/>
      <c r="I4291" s="833"/>
      <c r="J4291" s="833"/>
      <c r="K4291" s="834"/>
      <c r="L4291" s="615"/>
      <c r="M4291" s="615"/>
      <c r="N4291" s="615"/>
      <c r="O4291" s="615"/>
      <c r="P4291" s="615"/>
      <c r="Q4291" s="763"/>
      <c r="R4291" s="877"/>
      <c r="S4291" s="877"/>
      <c r="T4291" s="877"/>
      <c r="U4291" s="877"/>
      <c r="V4291" s="877"/>
      <c r="W4291" s="764"/>
      <c r="X4291" s="763"/>
      <c r="Y4291" s="877"/>
      <c r="Z4291" s="877"/>
      <c r="AA4291" s="877"/>
      <c r="AB4291" s="877"/>
      <c r="AC4291" s="877"/>
      <c r="AD4291" s="764"/>
      <c r="AE4291" s="109"/>
      <c r="AG4291" s="90">
        <f t="shared" si="6653"/>
        <v>27</v>
      </c>
      <c r="AH4291" s="90">
        <f t="shared" si="6654"/>
        <v>0</v>
      </c>
      <c r="AI4291" s="90">
        <f t="shared" si="6655"/>
        <v>0</v>
      </c>
      <c r="AJ4291" s="90">
        <f t="shared" si="6656"/>
        <v>0</v>
      </c>
    </row>
    <row r="4292" spans="1:39" ht="15" customHeight="1" x14ac:dyDescent="0.2">
      <c r="C4292" s="98" t="s">
        <v>50</v>
      </c>
      <c r="D4292" s="832" t="str">
        <f t="shared" si="6652"/>
        <v/>
      </c>
      <c r="E4292" s="833"/>
      <c r="F4292" s="833"/>
      <c r="G4292" s="833"/>
      <c r="H4292" s="833"/>
      <c r="I4292" s="833"/>
      <c r="J4292" s="833"/>
      <c r="K4292" s="834"/>
      <c r="L4292" s="615"/>
      <c r="M4292" s="615"/>
      <c r="N4292" s="615"/>
      <c r="O4292" s="615"/>
      <c r="P4292" s="615"/>
      <c r="Q4292" s="763"/>
      <c r="R4292" s="877"/>
      <c r="S4292" s="877"/>
      <c r="T4292" s="877"/>
      <c r="U4292" s="877"/>
      <c r="V4292" s="877"/>
      <c r="W4292" s="764"/>
      <c r="X4292" s="763"/>
      <c r="Y4292" s="877"/>
      <c r="Z4292" s="877"/>
      <c r="AA4292" s="877"/>
      <c r="AB4292" s="877"/>
      <c r="AC4292" s="877"/>
      <c r="AD4292" s="764"/>
      <c r="AE4292" s="109"/>
      <c r="AG4292" s="90">
        <f t="shared" si="6653"/>
        <v>27</v>
      </c>
      <c r="AH4292" s="90">
        <f t="shared" si="6654"/>
        <v>0</v>
      </c>
      <c r="AI4292" s="90">
        <f t="shared" si="6655"/>
        <v>0</v>
      </c>
      <c r="AJ4292" s="90">
        <f t="shared" si="6656"/>
        <v>0</v>
      </c>
    </row>
    <row r="4293" spans="1:39" ht="15" customHeight="1" x14ac:dyDescent="0.2">
      <c r="C4293" s="98" t="s">
        <v>51</v>
      </c>
      <c r="D4293" s="832" t="str">
        <f t="shared" si="6652"/>
        <v/>
      </c>
      <c r="E4293" s="833"/>
      <c r="F4293" s="833"/>
      <c r="G4293" s="833"/>
      <c r="H4293" s="833"/>
      <c r="I4293" s="833"/>
      <c r="J4293" s="833"/>
      <c r="K4293" s="834"/>
      <c r="L4293" s="615"/>
      <c r="M4293" s="615"/>
      <c r="N4293" s="615"/>
      <c r="O4293" s="615"/>
      <c r="P4293" s="615"/>
      <c r="Q4293" s="763"/>
      <c r="R4293" s="877"/>
      <c r="S4293" s="877"/>
      <c r="T4293" s="877"/>
      <c r="U4293" s="877"/>
      <c r="V4293" s="877"/>
      <c r="W4293" s="764"/>
      <c r="X4293" s="763"/>
      <c r="Y4293" s="877"/>
      <c r="Z4293" s="877"/>
      <c r="AA4293" s="877"/>
      <c r="AB4293" s="877"/>
      <c r="AC4293" s="877"/>
      <c r="AD4293" s="764"/>
      <c r="AE4293" s="109"/>
      <c r="AG4293" s="90">
        <f t="shared" si="6653"/>
        <v>27</v>
      </c>
      <c r="AH4293" s="90">
        <f t="shared" si="6654"/>
        <v>0</v>
      </c>
      <c r="AI4293" s="90">
        <f t="shared" si="6655"/>
        <v>0</v>
      </c>
      <c r="AJ4293" s="90">
        <f t="shared" si="6656"/>
        <v>0</v>
      </c>
    </row>
    <row r="4294" spans="1:39" ht="15" customHeight="1" x14ac:dyDescent="0.2">
      <c r="C4294" s="98" t="s">
        <v>52</v>
      </c>
      <c r="D4294" s="832" t="str">
        <f t="shared" si="6652"/>
        <v/>
      </c>
      <c r="E4294" s="833"/>
      <c r="F4294" s="833"/>
      <c r="G4294" s="833"/>
      <c r="H4294" s="833"/>
      <c r="I4294" s="833"/>
      <c r="J4294" s="833"/>
      <c r="K4294" s="834"/>
      <c r="L4294" s="615"/>
      <c r="M4294" s="615"/>
      <c r="N4294" s="615"/>
      <c r="O4294" s="615"/>
      <c r="P4294" s="615"/>
      <c r="Q4294" s="763"/>
      <c r="R4294" s="877"/>
      <c r="S4294" s="877"/>
      <c r="T4294" s="877"/>
      <c r="U4294" s="877"/>
      <c r="V4294" s="877"/>
      <c r="W4294" s="764"/>
      <c r="X4294" s="763"/>
      <c r="Y4294" s="877"/>
      <c r="Z4294" s="877"/>
      <c r="AA4294" s="877"/>
      <c r="AB4294" s="877"/>
      <c r="AC4294" s="877"/>
      <c r="AD4294" s="764"/>
      <c r="AE4294" s="109"/>
      <c r="AG4294" s="90">
        <f t="shared" si="6653"/>
        <v>27</v>
      </c>
      <c r="AH4294" s="90">
        <f t="shared" si="6654"/>
        <v>0</v>
      </c>
      <c r="AI4294" s="90">
        <f t="shared" si="6655"/>
        <v>0</v>
      </c>
      <c r="AJ4294" s="90">
        <f t="shared" si="6656"/>
        <v>0</v>
      </c>
    </row>
    <row r="4295" spans="1:39" ht="15" customHeight="1" x14ac:dyDescent="0.2">
      <c r="L4295" s="114"/>
      <c r="M4295" s="114"/>
      <c r="N4295" s="114"/>
      <c r="O4295" s="114"/>
      <c r="P4295" s="183" t="s">
        <v>84</v>
      </c>
      <c r="Q4295" s="693">
        <f>IF(AND(SUM(Q4270:W4294)=0,COUNTIF(Q4270:W4294,"NS")&gt;0),"NS",SUM(Q4270:W4294))</f>
        <v>0</v>
      </c>
      <c r="R4295" s="693"/>
      <c r="S4295" s="693"/>
      <c r="T4295" s="693"/>
      <c r="U4295" s="693"/>
      <c r="V4295" s="693"/>
      <c r="W4295" s="693"/>
      <c r="X4295" s="693">
        <f>IF(AND(SUM(X4270:AD4294)=0,COUNTIF(X4270:AD4294,"NS")&gt;0),"NS",SUM(X4270:AD4294))</f>
        <v>0</v>
      </c>
      <c r="Y4295" s="693"/>
      <c r="Z4295" s="693"/>
      <c r="AA4295" s="693"/>
      <c r="AB4295" s="693"/>
      <c r="AC4295" s="693"/>
      <c r="AD4295" s="693"/>
      <c r="AE4295" s="109"/>
      <c r="AH4295" s="90">
        <f>SUM(AH4270:AH4294)</f>
        <v>0</v>
      </c>
      <c r="AI4295" s="90">
        <f>SUM(AI4270:AI4294)</f>
        <v>0</v>
      </c>
      <c r="AJ4295" s="90">
        <f>SUM(AJ4270:AJ4294)</f>
        <v>0</v>
      </c>
    </row>
    <row r="4296" spans="1:39" ht="15" customHeight="1" x14ac:dyDescent="0.2">
      <c r="P4296" s="183"/>
      <c r="AE4296" s="109"/>
    </row>
    <row r="4297" spans="1:39" ht="24" customHeight="1" x14ac:dyDescent="0.2">
      <c r="C4297" s="620" t="s">
        <v>1084</v>
      </c>
      <c r="D4297" s="620"/>
      <c r="E4297" s="620"/>
      <c r="F4297" s="620"/>
      <c r="G4297" s="620"/>
      <c r="H4297" s="620"/>
      <c r="I4297" s="620"/>
      <c r="J4297" s="620"/>
      <c r="K4297" s="620"/>
      <c r="L4297" s="620"/>
      <c r="M4297" s="620"/>
      <c r="N4297" s="620"/>
      <c r="O4297" s="620"/>
      <c r="P4297" s="620"/>
      <c r="Q4297" s="620"/>
      <c r="R4297" s="620"/>
      <c r="S4297" s="620"/>
      <c r="T4297" s="620"/>
      <c r="U4297" s="620"/>
      <c r="V4297" s="620"/>
      <c r="W4297" s="620"/>
      <c r="X4297" s="620"/>
      <c r="Y4297" s="620"/>
      <c r="Z4297" s="620"/>
      <c r="AA4297" s="620"/>
      <c r="AB4297" s="620"/>
      <c r="AC4297" s="620"/>
      <c r="AD4297" s="620"/>
      <c r="AE4297" s="109"/>
    </row>
    <row r="4298" spans="1:39" ht="60" customHeight="1" x14ac:dyDescent="0.2">
      <c r="C4298" s="618"/>
      <c r="D4298" s="618"/>
      <c r="E4298" s="618"/>
      <c r="F4298" s="618"/>
      <c r="G4298" s="618"/>
      <c r="H4298" s="618"/>
      <c r="I4298" s="618"/>
      <c r="J4298" s="618"/>
      <c r="K4298" s="618"/>
      <c r="L4298" s="618"/>
      <c r="M4298" s="618"/>
      <c r="N4298" s="618"/>
      <c r="O4298" s="618"/>
      <c r="P4298" s="618"/>
      <c r="Q4298" s="618"/>
      <c r="R4298" s="618"/>
      <c r="S4298" s="618"/>
      <c r="T4298" s="618"/>
      <c r="U4298" s="618"/>
      <c r="V4298" s="618"/>
      <c r="W4298" s="618"/>
      <c r="X4298" s="618"/>
      <c r="Y4298" s="618"/>
      <c r="Z4298" s="618"/>
      <c r="AA4298" s="618"/>
      <c r="AB4298" s="618"/>
      <c r="AC4298" s="618"/>
      <c r="AD4298" s="618"/>
      <c r="AE4298" s="109"/>
    </row>
    <row r="4299" spans="1:39" ht="15" customHeight="1" x14ac:dyDescent="0.2">
      <c r="B4299" s="540" t="str">
        <f>IF(AH4295=0,"","Error: Debe completar toda la información requerida.")</f>
        <v/>
      </c>
      <c r="C4299" s="540"/>
      <c r="D4299" s="540"/>
      <c r="E4299" s="540"/>
      <c r="F4299" s="540"/>
      <c r="G4299" s="540"/>
      <c r="H4299" s="540"/>
      <c r="I4299" s="540"/>
      <c r="J4299" s="540"/>
      <c r="K4299" s="540"/>
      <c r="L4299" s="540"/>
      <c r="M4299" s="540"/>
      <c r="N4299" s="540"/>
      <c r="O4299" s="540"/>
      <c r="P4299" s="540"/>
      <c r="Q4299" s="540"/>
      <c r="R4299" s="540"/>
      <c r="S4299" s="540"/>
      <c r="T4299" s="540"/>
      <c r="U4299" s="540"/>
      <c r="V4299" s="540"/>
      <c r="W4299" s="540"/>
      <c r="X4299" s="540"/>
      <c r="Y4299" s="540"/>
      <c r="Z4299" s="540"/>
      <c r="AA4299" s="540"/>
      <c r="AB4299" s="540"/>
      <c r="AC4299" s="540"/>
      <c r="AD4299" s="540"/>
      <c r="AE4299" s="109"/>
    </row>
    <row r="4300" spans="1:39" ht="15" customHeight="1" x14ac:dyDescent="0.2">
      <c r="B4300" s="535" t="str">
        <f>IF(AI4295=0,"","Error: Debe verificar la consistencia de las respuestas con código 2 o 9.")</f>
        <v/>
      </c>
      <c r="C4300" s="535"/>
      <c r="D4300" s="535"/>
      <c r="E4300" s="535"/>
      <c r="F4300" s="535"/>
      <c r="G4300" s="535"/>
      <c r="H4300" s="535"/>
      <c r="I4300" s="535"/>
      <c r="J4300" s="535"/>
      <c r="K4300" s="535"/>
      <c r="L4300" s="535"/>
      <c r="M4300" s="535"/>
      <c r="N4300" s="535"/>
      <c r="O4300" s="535"/>
      <c r="P4300" s="535"/>
      <c r="Q4300" s="535"/>
      <c r="R4300" s="535"/>
      <c r="S4300" s="535"/>
      <c r="T4300" s="535"/>
      <c r="U4300" s="535"/>
      <c r="V4300" s="535"/>
      <c r="W4300" s="535"/>
      <c r="X4300" s="535"/>
      <c r="Y4300" s="535"/>
      <c r="Z4300" s="535"/>
      <c r="AA4300" s="535"/>
      <c r="AB4300" s="535"/>
      <c r="AC4300" s="535"/>
      <c r="AD4300" s="535"/>
      <c r="AE4300" s="109"/>
    </row>
    <row r="4301" spans="1:39" ht="15" customHeight="1" x14ac:dyDescent="0.2">
      <c r="B4301" s="535" t="str">
        <f>IF(AJ4295=0,"","Error: Las atenciones médicas deben ser iguales o mayores a las personas privadas de la libertad registradas.")</f>
        <v/>
      </c>
      <c r="C4301" s="535"/>
      <c r="D4301" s="535"/>
      <c r="E4301" s="535"/>
      <c r="F4301" s="535"/>
      <c r="G4301" s="535"/>
      <c r="H4301" s="535"/>
      <c r="I4301" s="535"/>
      <c r="J4301" s="535"/>
      <c r="K4301" s="535"/>
      <c r="L4301" s="535"/>
      <c r="M4301" s="535"/>
      <c r="N4301" s="535"/>
      <c r="O4301" s="535"/>
      <c r="P4301" s="535"/>
      <c r="Q4301" s="535"/>
      <c r="R4301" s="535"/>
      <c r="S4301" s="535"/>
      <c r="T4301" s="535"/>
      <c r="U4301" s="535"/>
      <c r="V4301" s="535"/>
      <c r="W4301" s="535"/>
      <c r="X4301" s="535"/>
      <c r="Y4301" s="535"/>
      <c r="Z4301" s="535"/>
      <c r="AA4301" s="535"/>
      <c r="AB4301" s="535"/>
      <c r="AC4301" s="535"/>
      <c r="AD4301" s="535"/>
      <c r="AE4301" s="109"/>
    </row>
    <row r="4302" spans="1:39" ht="36" customHeight="1" x14ac:dyDescent="0.2">
      <c r="A4302" s="36" t="s">
        <v>861</v>
      </c>
      <c r="B4302" s="636" t="s">
        <v>1200</v>
      </c>
      <c r="C4302" s="636"/>
      <c r="D4302" s="636"/>
      <c r="E4302" s="636"/>
      <c r="F4302" s="636"/>
      <c r="G4302" s="636"/>
      <c r="H4302" s="636"/>
      <c r="I4302" s="636"/>
      <c r="J4302" s="636"/>
      <c r="K4302" s="636"/>
      <c r="L4302" s="636"/>
      <c r="M4302" s="636"/>
      <c r="N4302" s="636"/>
      <c r="O4302" s="636"/>
      <c r="P4302" s="636"/>
      <c r="Q4302" s="636"/>
      <c r="R4302" s="636"/>
      <c r="S4302" s="636"/>
      <c r="T4302" s="636"/>
      <c r="U4302" s="636"/>
      <c r="V4302" s="636"/>
      <c r="W4302" s="636"/>
      <c r="X4302" s="636"/>
      <c r="Y4302" s="636"/>
      <c r="Z4302" s="636"/>
      <c r="AA4302" s="636"/>
      <c r="AB4302" s="636"/>
      <c r="AC4302" s="636"/>
      <c r="AD4302" s="636"/>
      <c r="AE4302" s="109"/>
      <c r="AG4302" s="74" t="s">
        <v>2059</v>
      </c>
      <c r="AH4302" s="74" t="s">
        <v>2052</v>
      </c>
      <c r="AI4302" s="74" t="s">
        <v>2044</v>
      </c>
      <c r="AJ4302" s="74" t="s">
        <v>2045</v>
      </c>
      <c r="AK4302" s="74" t="s">
        <v>2060</v>
      </c>
      <c r="AL4302" s="74" t="s">
        <v>2047</v>
      </c>
      <c r="AM4302" s="90" t="s">
        <v>2037</v>
      </c>
    </row>
    <row r="4303" spans="1:39" ht="15" customHeight="1" x14ac:dyDescent="0.2">
      <c r="C4303" s="674" t="s">
        <v>1109</v>
      </c>
      <c r="D4303" s="674"/>
      <c r="E4303" s="674"/>
      <c r="F4303" s="674"/>
      <c r="G4303" s="674"/>
      <c r="H4303" s="674"/>
      <c r="I4303" s="674"/>
      <c r="J4303" s="674"/>
      <c r="K4303" s="674"/>
      <c r="L4303" s="674"/>
      <c r="M4303" s="674"/>
      <c r="N4303" s="674"/>
      <c r="O4303" s="674"/>
      <c r="P4303" s="674"/>
      <c r="Q4303" s="674"/>
      <c r="R4303" s="674"/>
      <c r="S4303" s="674"/>
      <c r="T4303" s="674"/>
      <c r="U4303" s="674"/>
      <c r="V4303" s="674"/>
      <c r="W4303" s="674"/>
      <c r="X4303" s="674"/>
      <c r="Y4303" s="674"/>
      <c r="Z4303" s="674"/>
      <c r="AA4303" s="674"/>
      <c r="AB4303" s="674"/>
      <c r="AC4303" s="674"/>
      <c r="AD4303" s="674"/>
      <c r="AE4303" s="109"/>
      <c r="AG4303" s="74">
        <f>COUNTBLANK(P4310:AD4334)</f>
        <v>375</v>
      </c>
      <c r="AH4303" s="74">
        <v>375</v>
      </c>
      <c r="AI4303" s="74">
        <v>200</v>
      </c>
      <c r="AJ4303" s="74">
        <f>COUNTBLANK(D4310:AD4310)</f>
        <v>27</v>
      </c>
      <c r="AK4303" s="74">
        <v>27</v>
      </c>
      <c r="AL4303" s="74">
        <v>19</v>
      </c>
      <c r="AM4303" s="90">
        <v>26</v>
      </c>
    </row>
    <row r="4304" spans="1:39" ht="24" customHeight="1" x14ac:dyDescent="0.2">
      <c r="C4304" s="674" t="s">
        <v>1704</v>
      </c>
      <c r="D4304" s="674"/>
      <c r="E4304" s="674"/>
      <c r="F4304" s="674"/>
      <c r="G4304" s="674"/>
      <c r="H4304" s="674"/>
      <c r="I4304" s="674"/>
      <c r="J4304" s="674"/>
      <c r="K4304" s="674"/>
      <c r="L4304" s="674"/>
      <c r="M4304" s="674"/>
      <c r="N4304" s="674"/>
      <c r="O4304" s="674"/>
      <c r="P4304" s="674"/>
      <c r="Q4304" s="674"/>
      <c r="R4304" s="674"/>
      <c r="S4304" s="674"/>
      <c r="T4304" s="674"/>
      <c r="U4304" s="674"/>
      <c r="V4304" s="674"/>
      <c r="W4304" s="674"/>
      <c r="X4304" s="674"/>
      <c r="Y4304" s="674"/>
      <c r="Z4304" s="674"/>
      <c r="AA4304" s="674"/>
      <c r="AB4304" s="674"/>
      <c r="AC4304" s="674"/>
      <c r="AD4304" s="674"/>
      <c r="AE4304" s="109"/>
    </row>
    <row r="4305" spans="1:39" ht="24" customHeight="1" x14ac:dyDescent="0.2">
      <c r="C4305" s="619" t="s">
        <v>1706</v>
      </c>
      <c r="D4305" s="619"/>
      <c r="E4305" s="619"/>
      <c r="F4305" s="619"/>
      <c r="G4305" s="619"/>
      <c r="H4305" s="619"/>
      <c r="I4305" s="619"/>
      <c r="J4305" s="619"/>
      <c r="K4305" s="619"/>
      <c r="L4305" s="619"/>
      <c r="M4305" s="619"/>
      <c r="N4305" s="619"/>
      <c r="O4305" s="619"/>
      <c r="P4305" s="619"/>
      <c r="Q4305" s="619"/>
      <c r="R4305" s="619"/>
      <c r="S4305" s="619"/>
      <c r="T4305" s="619"/>
      <c r="U4305" s="619"/>
      <c r="V4305" s="619"/>
      <c r="W4305" s="619"/>
      <c r="X4305" s="619"/>
      <c r="Y4305" s="619"/>
      <c r="Z4305" s="619"/>
      <c r="AA4305" s="619"/>
      <c r="AB4305" s="619"/>
      <c r="AC4305" s="619"/>
      <c r="AD4305" s="619"/>
      <c r="AE4305" s="109"/>
    </row>
    <row r="4306" spans="1:39" ht="15" customHeight="1" x14ac:dyDescent="0.2">
      <c r="AE4306" s="109"/>
    </row>
    <row r="4307" spans="1:39" ht="24" customHeight="1" x14ac:dyDescent="0.2">
      <c r="A4307" s="109"/>
      <c r="B4307" s="109"/>
      <c r="C4307" s="685" t="s">
        <v>220</v>
      </c>
      <c r="D4307" s="686"/>
      <c r="E4307" s="686"/>
      <c r="F4307" s="686"/>
      <c r="G4307" s="686"/>
      <c r="H4307" s="686"/>
      <c r="I4307" s="686"/>
      <c r="J4307" s="686"/>
      <c r="K4307" s="686"/>
      <c r="L4307" s="686"/>
      <c r="M4307" s="686"/>
      <c r="N4307" s="686"/>
      <c r="O4307" s="687"/>
      <c r="P4307" s="643" t="s">
        <v>1254</v>
      </c>
      <c r="Q4307" s="644"/>
      <c r="R4307" s="644"/>
      <c r="S4307" s="644"/>
      <c r="T4307" s="644"/>
      <c r="U4307" s="644"/>
      <c r="V4307" s="644"/>
      <c r="W4307" s="644"/>
      <c r="X4307" s="644"/>
      <c r="Y4307" s="644"/>
      <c r="Z4307" s="644"/>
      <c r="AA4307" s="644"/>
      <c r="AB4307" s="644"/>
      <c r="AC4307" s="644"/>
      <c r="AD4307" s="645"/>
      <c r="AE4307" s="109"/>
    </row>
    <row r="4308" spans="1:39" ht="15" customHeight="1" x14ac:dyDescent="0.2">
      <c r="A4308" s="109"/>
      <c r="B4308" s="109"/>
      <c r="C4308" s="718"/>
      <c r="D4308" s="719"/>
      <c r="E4308" s="719"/>
      <c r="F4308" s="719"/>
      <c r="G4308" s="719"/>
      <c r="H4308" s="719"/>
      <c r="I4308" s="719"/>
      <c r="J4308" s="719"/>
      <c r="K4308" s="719"/>
      <c r="L4308" s="719"/>
      <c r="M4308" s="719"/>
      <c r="N4308" s="719"/>
      <c r="O4308" s="720"/>
      <c r="P4308" s="608" t="s">
        <v>80</v>
      </c>
      <c r="Q4308" s="608"/>
      <c r="R4308" s="608"/>
      <c r="S4308" s="826" t="s">
        <v>1371</v>
      </c>
      <c r="T4308" s="827"/>
      <c r="U4308" s="827"/>
      <c r="V4308" s="827"/>
      <c r="W4308" s="827"/>
      <c r="X4308" s="827"/>
      <c r="Y4308" s="827"/>
      <c r="Z4308" s="827"/>
      <c r="AA4308" s="827"/>
      <c r="AB4308" s="827"/>
      <c r="AC4308" s="827"/>
      <c r="AD4308" s="828"/>
      <c r="AE4308" s="109"/>
    </row>
    <row r="4309" spans="1:39" ht="73.5" customHeight="1" x14ac:dyDescent="0.2">
      <c r="A4309" s="109"/>
      <c r="B4309" s="109"/>
      <c r="C4309" s="688"/>
      <c r="D4309" s="689"/>
      <c r="E4309" s="689"/>
      <c r="F4309" s="689"/>
      <c r="G4309" s="689"/>
      <c r="H4309" s="689"/>
      <c r="I4309" s="689"/>
      <c r="J4309" s="689"/>
      <c r="K4309" s="689"/>
      <c r="L4309" s="689"/>
      <c r="M4309" s="689"/>
      <c r="N4309" s="689"/>
      <c r="O4309" s="690"/>
      <c r="P4309" s="608"/>
      <c r="Q4309" s="608"/>
      <c r="R4309" s="608"/>
      <c r="S4309" s="959" t="s">
        <v>921</v>
      </c>
      <c r="T4309" s="818"/>
      <c r="U4309" s="504" t="s">
        <v>917</v>
      </c>
      <c r="V4309" s="505"/>
      <c r="W4309" s="504" t="s">
        <v>918</v>
      </c>
      <c r="X4309" s="505"/>
      <c r="Y4309" s="504" t="s">
        <v>919</v>
      </c>
      <c r="Z4309" s="505"/>
      <c r="AA4309" s="504" t="s">
        <v>920</v>
      </c>
      <c r="AB4309" s="505"/>
      <c r="AC4309" s="667" t="s">
        <v>1253</v>
      </c>
      <c r="AD4309" s="818"/>
      <c r="AE4309" s="109"/>
      <c r="AG4309" s="249" t="s">
        <v>2032</v>
      </c>
      <c r="AH4309" s="248" t="s">
        <v>2035</v>
      </c>
      <c r="AI4309" s="248" t="s">
        <v>2257</v>
      </c>
      <c r="AJ4309" s="248" t="s">
        <v>2029</v>
      </c>
      <c r="AK4309" s="248" t="s">
        <v>2078</v>
      </c>
      <c r="AL4309" s="248" t="s">
        <v>2077</v>
      </c>
      <c r="AM4309" s="90" t="s">
        <v>2037</v>
      </c>
    </row>
    <row r="4310" spans="1:39" ht="15" customHeight="1" x14ac:dyDescent="0.2">
      <c r="A4310" s="109"/>
      <c r="B4310" s="109"/>
      <c r="C4310" s="87" t="s">
        <v>28</v>
      </c>
      <c r="D4310" s="703" t="str">
        <f>IF(D40="","",D40)</f>
        <v/>
      </c>
      <c r="E4310" s="705"/>
      <c r="F4310" s="705"/>
      <c r="G4310" s="705"/>
      <c r="H4310" s="705"/>
      <c r="I4310" s="705"/>
      <c r="J4310" s="705"/>
      <c r="K4310" s="705"/>
      <c r="L4310" s="705"/>
      <c r="M4310" s="705"/>
      <c r="N4310" s="705"/>
      <c r="O4310" s="704"/>
      <c r="P4310" s="703" t="str">
        <f>IF(X4270="","",X4270)</f>
        <v/>
      </c>
      <c r="Q4310" s="705"/>
      <c r="R4310" s="704"/>
      <c r="S4310" s="615"/>
      <c r="T4310" s="615"/>
      <c r="U4310" s="615"/>
      <c r="V4310" s="615"/>
      <c r="W4310" s="615"/>
      <c r="X4310" s="615"/>
      <c r="Y4310" s="615"/>
      <c r="Z4310" s="615"/>
      <c r="AA4310" s="615"/>
      <c r="AB4310" s="615"/>
      <c r="AC4310" s="615"/>
      <c r="AD4310" s="615"/>
      <c r="AE4310" s="109"/>
      <c r="AG4310" s="74">
        <f>COUNTBLANK(D4310:AD4310)</f>
        <v>27</v>
      </c>
      <c r="AH4310" s="74">
        <f>IF(OR($AG$4303=$AH$4303,AG4310=$AK$4303),0,IF(AND(D4310&lt;&gt;"",AG4310=$AL$4303),0,IF(AND(OR(AM4310=2,AM4310=9),AG4310=$AM$4303),0,1)))</f>
        <v>0</v>
      </c>
      <c r="AI4310" s="74">
        <f>X4270</f>
        <v>0</v>
      </c>
      <c r="AJ4310" s="74">
        <f>COUNTIF(S4310:AD4310,"NS")</f>
        <v>0</v>
      </c>
      <c r="AK4310" s="74">
        <f>SUM(S4310:AD4310)</f>
        <v>0</v>
      </c>
      <c r="AL4310" s="130">
        <f>IF($AG$4303=$AH$4303,0,
IF(OR(
AND(AI4310=0,AJ4310&gt;0),
AND(AI4310="NS",AK4310&gt;0),
AND(AI4310="NS",AK4310=0,AJ4310=0)),1,
IF(OR(
AND(AJ4310&gt;=2,AK4310&lt;AI4310),
AND(AI4310="NS",AK4310=0,AJ4310&gt;0),
AI4310=AK4310),0,1)))</f>
        <v>0</v>
      </c>
      <c r="AM4310" s="90">
        <f>L4270</f>
        <v>0</v>
      </c>
    </row>
    <row r="4311" spans="1:39" ht="15" customHeight="1" x14ac:dyDescent="0.2">
      <c r="A4311" s="109"/>
      <c r="B4311" s="109"/>
      <c r="C4311" s="98" t="s">
        <v>29</v>
      </c>
      <c r="D4311" s="703" t="str">
        <f t="shared" ref="D4311:D4334" si="6657">IF(D41="","",D41)</f>
        <v/>
      </c>
      <c r="E4311" s="705"/>
      <c r="F4311" s="705"/>
      <c r="G4311" s="705"/>
      <c r="H4311" s="705"/>
      <c r="I4311" s="705"/>
      <c r="J4311" s="705"/>
      <c r="K4311" s="705"/>
      <c r="L4311" s="705"/>
      <c r="M4311" s="705"/>
      <c r="N4311" s="705"/>
      <c r="O4311" s="704"/>
      <c r="P4311" s="703" t="str">
        <f t="shared" ref="P4311:P4334" si="6658">IF(X4271="","",X4271)</f>
        <v/>
      </c>
      <c r="Q4311" s="705"/>
      <c r="R4311" s="704"/>
      <c r="S4311" s="615"/>
      <c r="T4311" s="615"/>
      <c r="U4311" s="615"/>
      <c r="V4311" s="615"/>
      <c r="W4311" s="615"/>
      <c r="X4311" s="615"/>
      <c r="Y4311" s="615"/>
      <c r="Z4311" s="615"/>
      <c r="AA4311" s="615"/>
      <c r="AB4311" s="615"/>
      <c r="AC4311" s="615"/>
      <c r="AD4311" s="615"/>
      <c r="AE4311" s="109"/>
      <c r="AG4311" s="74">
        <f t="shared" ref="AG4311:AG4334" si="6659">COUNTBLANK(D4311:AD4311)</f>
        <v>27</v>
      </c>
      <c r="AH4311" s="74">
        <f t="shared" ref="AH4311:AH4334" si="6660">IF(OR($AG$4303=$AH$4303,AG4311=$AK$4303),0,IF(AND(D4311&lt;&gt;"",AG4311=$AL$4303),0,IF(AND(OR(AM4311=2,AM4311=9),AG4311=$AM$4303),0,1)))</f>
        <v>0</v>
      </c>
      <c r="AI4311" s="74">
        <f t="shared" ref="AI4311:AI4334" si="6661">X4271</f>
        <v>0</v>
      </c>
      <c r="AJ4311" s="74">
        <f t="shared" ref="AJ4311:AJ4334" si="6662">COUNTIF(S4311:AD4311,"NS")</f>
        <v>0</v>
      </c>
      <c r="AK4311" s="74">
        <f t="shared" ref="AK4311:AK4334" si="6663">SUM(S4311:AD4311)</f>
        <v>0</v>
      </c>
      <c r="AL4311" s="130">
        <f t="shared" ref="AL4311:AL4334" si="6664">IF($AG$4303=$AH$4303,0,
IF(OR(
AND(AI4311=0,AJ4311&gt;0),
AND(AI4311="NS",AK4311&gt;0),
AND(AI4311="NS",AK4311=0,AJ4311=0)),1,
IF(OR(
AND(AJ4311&gt;=2,AK4311&lt;AI4311),
AND(AI4311="NS",AK4311=0,AJ4311&gt;0),
AI4311=AK4311),0,1)))</f>
        <v>0</v>
      </c>
      <c r="AM4311" s="90">
        <f t="shared" ref="AM4311:AM4334" si="6665">L4271</f>
        <v>0</v>
      </c>
    </row>
    <row r="4312" spans="1:39" ht="15" customHeight="1" x14ac:dyDescent="0.2">
      <c r="A4312" s="109"/>
      <c r="B4312" s="109"/>
      <c r="C4312" s="98" t="s">
        <v>30</v>
      </c>
      <c r="D4312" s="703" t="str">
        <f t="shared" si="6657"/>
        <v/>
      </c>
      <c r="E4312" s="705"/>
      <c r="F4312" s="705"/>
      <c r="G4312" s="705"/>
      <c r="H4312" s="705"/>
      <c r="I4312" s="705"/>
      <c r="J4312" s="705"/>
      <c r="K4312" s="705"/>
      <c r="L4312" s="705"/>
      <c r="M4312" s="705"/>
      <c r="N4312" s="705"/>
      <c r="O4312" s="704"/>
      <c r="P4312" s="703" t="str">
        <f t="shared" si="6658"/>
        <v/>
      </c>
      <c r="Q4312" s="705"/>
      <c r="R4312" s="704"/>
      <c r="S4312" s="615"/>
      <c r="T4312" s="615"/>
      <c r="U4312" s="615"/>
      <c r="V4312" s="615"/>
      <c r="W4312" s="615"/>
      <c r="X4312" s="615"/>
      <c r="Y4312" s="615"/>
      <c r="Z4312" s="615"/>
      <c r="AA4312" s="615"/>
      <c r="AB4312" s="615"/>
      <c r="AC4312" s="615"/>
      <c r="AD4312" s="615"/>
      <c r="AE4312" s="109"/>
      <c r="AG4312" s="74">
        <f t="shared" si="6659"/>
        <v>27</v>
      </c>
      <c r="AH4312" s="74">
        <f t="shared" si="6660"/>
        <v>0</v>
      </c>
      <c r="AI4312" s="74">
        <f t="shared" si="6661"/>
        <v>0</v>
      </c>
      <c r="AJ4312" s="74">
        <f t="shared" si="6662"/>
        <v>0</v>
      </c>
      <c r="AK4312" s="74">
        <f t="shared" si="6663"/>
        <v>0</v>
      </c>
      <c r="AL4312" s="130">
        <f t="shared" si="6664"/>
        <v>0</v>
      </c>
      <c r="AM4312" s="90">
        <f t="shared" si="6665"/>
        <v>0</v>
      </c>
    </row>
    <row r="4313" spans="1:39" ht="15" customHeight="1" x14ac:dyDescent="0.2">
      <c r="A4313" s="109"/>
      <c r="B4313" s="109"/>
      <c r="C4313" s="98" t="s">
        <v>31</v>
      </c>
      <c r="D4313" s="703" t="str">
        <f t="shared" si="6657"/>
        <v/>
      </c>
      <c r="E4313" s="705"/>
      <c r="F4313" s="705"/>
      <c r="G4313" s="705"/>
      <c r="H4313" s="705"/>
      <c r="I4313" s="705"/>
      <c r="J4313" s="705"/>
      <c r="K4313" s="705"/>
      <c r="L4313" s="705"/>
      <c r="M4313" s="705"/>
      <c r="N4313" s="705"/>
      <c r="O4313" s="704"/>
      <c r="P4313" s="703" t="str">
        <f t="shared" si="6658"/>
        <v/>
      </c>
      <c r="Q4313" s="705"/>
      <c r="R4313" s="704"/>
      <c r="S4313" s="615"/>
      <c r="T4313" s="615"/>
      <c r="U4313" s="615"/>
      <c r="V4313" s="615"/>
      <c r="W4313" s="615"/>
      <c r="X4313" s="615"/>
      <c r="Y4313" s="615"/>
      <c r="Z4313" s="615"/>
      <c r="AA4313" s="615"/>
      <c r="AB4313" s="615"/>
      <c r="AC4313" s="615"/>
      <c r="AD4313" s="615"/>
      <c r="AE4313" s="109"/>
      <c r="AG4313" s="74">
        <f t="shared" si="6659"/>
        <v>27</v>
      </c>
      <c r="AH4313" s="74">
        <f t="shared" si="6660"/>
        <v>0</v>
      </c>
      <c r="AI4313" s="74">
        <f t="shared" si="6661"/>
        <v>0</v>
      </c>
      <c r="AJ4313" s="74">
        <f t="shared" si="6662"/>
        <v>0</v>
      </c>
      <c r="AK4313" s="74">
        <f t="shared" si="6663"/>
        <v>0</v>
      </c>
      <c r="AL4313" s="130">
        <f t="shared" si="6664"/>
        <v>0</v>
      </c>
      <c r="AM4313" s="90">
        <f t="shared" si="6665"/>
        <v>0</v>
      </c>
    </row>
    <row r="4314" spans="1:39" ht="15" customHeight="1" x14ac:dyDescent="0.2">
      <c r="A4314" s="109"/>
      <c r="B4314" s="109"/>
      <c r="C4314" s="98" t="s">
        <v>32</v>
      </c>
      <c r="D4314" s="703" t="str">
        <f t="shared" si="6657"/>
        <v/>
      </c>
      <c r="E4314" s="705"/>
      <c r="F4314" s="705"/>
      <c r="G4314" s="705"/>
      <c r="H4314" s="705"/>
      <c r="I4314" s="705"/>
      <c r="J4314" s="705"/>
      <c r="K4314" s="705"/>
      <c r="L4314" s="705"/>
      <c r="M4314" s="705"/>
      <c r="N4314" s="705"/>
      <c r="O4314" s="704"/>
      <c r="P4314" s="703" t="str">
        <f t="shared" si="6658"/>
        <v/>
      </c>
      <c r="Q4314" s="705"/>
      <c r="R4314" s="704"/>
      <c r="S4314" s="615"/>
      <c r="T4314" s="615"/>
      <c r="U4314" s="615"/>
      <c r="V4314" s="615"/>
      <c r="W4314" s="615"/>
      <c r="X4314" s="615"/>
      <c r="Y4314" s="615"/>
      <c r="Z4314" s="615"/>
      <c r="AA4314" s="615"/>
      <c r="AB4314" s="615"/>
      <c r="AC4314" s="615"/>
      <c r="AD4314" s="615"/>
      <c r="AE4314" s="109"/>
      <c r="AG4314" s="74">
        <f t="shared" si="6659"/>
        <v>27</v>
      </c>
      <c r="AH4314" s="74">
        <f t="shared" si="6660"/>
        <v>0</v>
      </c>
      <c r="AI4314" s="74">
        <f t="shared" si="6661"/>
        <v>0</v>
      </c>
      <c r="AJ4314" s="74">
        <f t="shared" si="6662"/>
        <v>0</v>
      </c>
      <c r="AK4314" s="74">
        <f t="shared" si="6663"/>
        <v>0</v>
      </c>
      <c r="AL4314" s="130">
        <f t="shared" si="6664"/>
        <v>0</v>
      </c>
      <c r="AM4314" s="90">
        <f t="shared" si="6665"/>
        <v>0</v>
      </c>
    </row>
    <row r="4315" spans="1:39" ht="15" customHeight="1" x14ac:dyDescent="0.2">
      <c r="A4315" s="109"/>
      <c r="B4315" s="109"/>
      <c r="C4315" s="98" t="s">
        <v>33</v>
      </c>
      <c r="D4315" s="703" t="str">
        <f t="shared" si="6657"/>
        <v/>
      </c>
      <c r="E4315" s="705"/>
      <c r="F4315" s="705"/>
      <c r="G4315" s="705"/>
      <c r="H4315" s="705"/>
      <c r="I4315" s="705"/>
      <c r="J4315" s="705"/>
      <c r="K4315" s="705"/>
      <c r="L4315" s="705"/>
      <c r="M4315" s="705"/>
      <c r="N4315" s="705"/>
      <c r="O4315" s="704"/>
      <c r="P4315" s="703" t="str">
        <f t="shared" si="6658"/>
        <v/>
      </c>
      <c r="Q4315" s="705"/>
      <c r="R4315" s="704"/>
      <c r="S4315" s="615"/>
      <c r="T4315" s="615"/>
      <c r="U4315" s="615"/>
      <c r="V4315" s="615"/>
      <c r="W4315" s="615"/>
      <c r="X4315" s="615"/>
      <c r="Y4315" s="615"/>
      <c r="Z4315" s="615"/>
      <c r="AA4315" s="615"/>
      <c r="AB4315" s="615"/>
      <c r="AC4315" s="615"/>
      <c r="AD4315" s="615"/>
      <c r="AE4315" s="109"/>
      <c r="AG4315" s="74">
        <f t="shared" si="6659"/>
        <v>27</v>
      </c>
      <c r="AH4315" s="74">
        <f t="shared" si="6660"/>
        <v>0</v>
      </c>
      <c r="AI4315" s="74">
        <f t="shared" si="6661"/>
        <v>0</v>
      </c>
      <c r="AJ4315" s="74">
        <f t="shared" si="6662"/>
        <v>0</v>
      </c>
      <c r="AK4315" s="74">
        <f t="shared" si="6663"/>
        <v>0</v>
      </c>
      <c r="AL4315" s="130">
        <f t="shared" si="6664"/>
        <v>0</v>
      </c>
      <c r="AM4315" s="90">
        <f t="shared" si="6665"/>
        <v>0</v>
      </c>
    </row>
    <row r="4316" spans="1:39" ht="15" customHeight="1" x14ac:dyDescent="0.2">
      <c r="A4316" s="109"/>
      <c r="B4316" s="109"/>
      <c r="C4316" s="98" t="s">
        <v>34</v>
      </c>
      <c r="D4316" s="703" t="str">
        <f t="shared" si="6657"/>
        <v/>
      </c>
      <c r="E4316" s="705"/>
      <c r="F4316" s="705"/>
      <c r="G4316" s="705"/>
      <c r="H4316" s="705"/>
      <c r="I4316" s="705"/>
      <c r="J4316" s="705"/>
      <c r="K4316" s="705"/>
      <c r="L4316" s="705"/>
      <c r="M4316" s="705"/>
      <c r="N4316" s="705"/>
      <c r="O4316" s="704"/>
      <c r="P4316" s="703" t="str">
        <f t="shared" si="6658"/>
        <v/>
      </c>
      <c r="Q4316" s="705"/>
      <c r="R4316" s="704"/>
      <c r="S4316" s="615"/>
      <c r="T4316" s="615"/>
      <c r="U4316" s="615"/>
      <c r="V4316" s="615"/>
      <c r="W4316" s="615"/>
      <c r="X4316" s="615"/>
      <c r="Y4316" s="615"/>
      <c r="Z4316" s="615"/>
      <c r="AA4316" s="615"/>
      <c r="AB4316" s="615"/>
      <c r="AC4316" s="615"/>
      <c r="AD4316" s="615"/>
      <c r="AE4316" s="109"/>
      <c r="AG4316" s="74">
        <f t="shared" si="6659"/>
        <v>27</v>
      </c>
      <c r="AH4316" s="74">
        <f t="shared" si="6660"/>
        <v>0</v>
      </c>
      <c r="AI4316" s="74">
        <f t="shared" si="6661"/>
        <v>0</v>
      </c>
      <c r="AJ4316" s="74">
        <f t="shared" si="6662"/>
        <v>0</v>
      </c>
      <c r="AK4316" s="74">
        <f t="shared" si="6663"/>
        <v>0</v>
      </c>
      <c r="AL4316" s="130">
        <f t="shared" si="6664"/>
        <v>0</v>
      </c>
      <c r="AM4316" s="90">
        <f t="shared" si="6665"/>
        <v>0</v>
      </c>
    </row>
    <row r="4317" spans="1:39" ht="15" customHeight="1" x14ac:dyDescent="0.2">
      <c r="A4317" s="109"/>
      <c r="B4317" s="109"/>
      <c r="C4317" s="98" t="s">
        <v>35</v>
      </c>
      <c r="D4317" s="703" t="str">
        <f t="shared" si="6657"/>
        <v/>
      </c>
      <c r="E4317" s="705"/>
      <c r="F4317" s="705"/>
      <c r="G4317" s="705"/>
      <c r="H4317" s="705"/>
      <c r="I4317" s="705"/>
      <c r="J4317" s="705"/>
      <c r="K4317" s="705"/>
      <c r="L4317" s="705"/>
      <c r="M4317" s="705"/>
      <c r="N4317" s="705"/>
      <c r="O4317" s="704"/>
      <c r="P4317" s="703" t="str">
        <f t="shared" si="6658"/>
        <v/>
      </c>
      <c r="Q4317" s="705"/>
      <c r="R4317" s="704"/>
      <c r="S4317" s="615"/>
      <c r="T4317" s="615"/>
      <c r="U4317" s="615"/>
      <c r="V4317" s="615"/>
      <c r="W4317" s="615"/>
      <c r="X4317" s="615"/>
      <c r="Y4317" s="615"/>
      <c r="Z4317" s="615"/>
      <c r="AA4317" s="615"/>
      <c r="AB4317" s="615"/>
      <c r="AC4317" s="615"/>
      <c r="AD4317" s="615"/>
      <c r="AE4317" s="109"/>
      <c r="AG4317" s="74">
        <f t="shared" si="6659"/>
        <v>27</v>
      </c>
      <c r="AH4317" s="74">
        <f t="shared" si="6660"/>
        <v>0</v>
      </c>
      <c r="AI4317" s="74">
        <f t="shared" si="6661"/>
        <v>0</v>
      </c>
      <c r="AJ4317" s="74">
        <f t="shared" si="6662"/>
        <v>0</v>
      </c>
      <c r="AK4317" s="74">
        <f t="shared" si="6663"/>
        <v>0</v>
      </c>
      <c r="AL4317" s="130">
        <f t="shared" si="6664"/>
        <v>0</v>
      </c>
      <c r="AM4317" s="90">
        <f t="shared" si="6665"/>
        <v>0</v>
      </c>
    </row>
    <row r="4318" spans="1:39" ht="15" customHeight="1" x14ac:dyDescent="0.2">
      <c r="A4318" s="109"/>
      <c r="B4318" s="109"/>
      <c r="C4318" s="98" t="s">
        <v>36</v>
      </c>
      <c r="D4318" s="703" t="str">
        <f t="shared" si="6657"/>
        <v/>
      </c>
      <c r="E4318" s="705"/>
      <c r="F4318" s="705"/>
      <c r="G4318" s="705"/>
      <c r="H4318" s="705"/>
      <c r="I4318" s="705"/>
      <c r="J4318" s="705"/>
      <c r="K4318" s="705"/>
      <c r="L4318" s="705"/>
      <c r="M4318" s="705"/>
      <c r="N4318" s="705"/>
      <c r="O4318" s="704"/>
      <c r="P4318" s="703" t="str">
        <f t="shared" si="6658"/>
        <v/>
      </c>
      <c r="Q4318" s="705"/>
      <c r="R4318" s="704"/>
      <c r="S4318" s="615"/>
      <c r="T4318" s="615"/>
      <c r="U4318" s="615"/>
      <c r="V4318" s="615"/>
      <c r="W4318" s="615"/>
      <c r="X4318" s="615"/>
      <c r="Y4318" s="615"/>
      <c r="Z4318" s="615"/>
      <c r="AA4318" s="615"/>
      <c r="AB4318" s="615"/>
      <c r="AC4318" s="615"/>
      <c r="AD4318" s="615"/>
      <c r="AE4318" s="109"/>
      <c r="AG4318" s="74">
        <f t="shared" si="6659"/>
        <v>27</v>
      </c>
      <c r="AH4318" s="74">
        <f t="shared" si="6660"/>
        <v>0</v>
      </c>
      <c r="AI4318" s="74">
        <f t="shared" si="6661"/>
        <v>0</v>
      </c>
      <c r="AJ4318" s="74">
        <f t="shared" si="6662"/>
        <v>0</v>
      </c>
      <c r="AK4318" s="74">
        <f t="shared" si="6663"/>
        <v>0</v>
      </c>
      <c r="AL4318" s="130">
        <f t="shared" si="6664"/>
        <v>0</v>
      </c>
      <c r="AM4318" s="90">
        <f t="shared" si="6665"/>
        <v>0</v>
      </c>
    </row>
    <row r="4319" spans="1:39" ht="15" customHeight="1" x14ac:dyDescent="0.2">
      <c r="A4319" s="109"/>
      <c r="B4319" s="109"/>
      <c r="C4319" s="98" t="s">
        <v>37</v>
      </c>
      <c r="D4319" s="703" t="str">
        <f t="shared" si="6657"/>
        <v/>
      </c>
      <c r="E4319" s="705"/>
      <c r="F4319" s="705"/>
      <c r="G4319" s="705"/>
      <c r="H4319" s="705"/>
      <c r="I4319" s="705"/>
      <c r="J4319" s="705"/>
      <c r="K4319" s="705"/>
      <c r="L4319" s="705"/>
      <c r="M4319" s="705"/>
      <c r="N4319" s="705"/>
      <c r="O4319" s="704"/>
      <c r="P4319" s="703" t="str">
        <f t="shared" si="6658"/>
        <v/>
      </c>
      <c r="Q4319" s="705"/>
      <c r="R4319" s="704"/>
      <c r="S4319" s="615"/>
      <c r="T4319" s="615"/>
      <c r="U4319" s="615"/>
      <c r="V4319" s="615"/>
      <c r="W4319" s="615"/>
      <c r="X4319" s="615"/>
      <c r="Y4319" s="615"/>
      <c r="Z4319" s="615"/>
      <c r="AA4319" s="615"/>
      <c r="AB4319" s="615"/>
      <c r="AC4319" s="615"/>
      <c r="AD4319" s="615"/>
      <c r="AE4319" s="109"/>
      <c r="AG4319" s="74">
        <f t="shared" si="6659"/>
        <v>27</v>
      </c>
      <c r="AH4319" s="74">
        <f t="shared" si="6660"/>
        <v>0</v>
      </c>
      <c r="AI4319" s="74">
        <f t="shared" si="6661"/>
        <v>0</v>
      </c>
      <c r="AJ4319" s="74">
        <f t="shared" si="6662"/>
        <v>0</v>
      </c>
      <c r="AK4319" s="74">
        <f t="shared" si="6663"/>
        <v>0</v>
      </c>
      <c r="AL4319" s="130">
        <f t="shared" si="6664"/>
        <v>0</v>
      </c>
      <c r="AM4319" s="90">
        <f t="shared" si="6665"/>
        <v>0</v>
      </c>
    </row>
    <row r="4320" spans="1:39" ht="15" customHeight="1" x14ac:dyDescent="0.2">
      <c r="A4320" s="109"/>
      <c r="B4320" s="109"/>
      <c r="C4320" s="98" t="s">
        <v>40</v>
      </c>
      <c r="D4320" s="703" t="str">
        <f t="shared" si="6657"/>
        <v/>
      </c>
      <c r="E4320" s="705"/>
      <c r="F4320" s="705"/>
      <c r="G4320" s="705"/>
      <c r="H4320" s="705"/>
      <c r="I4320" s="705"/>
      <c r="J4320" s="705"/>
      <c r="K4320" s="705"/>
      <c r="L4320" s="705"/>
      <c r="M4320" s="705"/>
      <c r="N4320" s="705"/>
      <c r="O4320" s="704"/>
      <c r="P4320" s="703" t="str">
        <f t="shared" si="6658"/>
        <v/>
      </c>
      <c r="Q4320" s="705"/>
      <c r="R4320" s="704"/>
      <c r="S4320" s="615"/>
      <c r="T4320" s="615"/>
      <c r="U4320" s="615"/>
      <c r="V4320" s="615"/>
      <c r="W4320" s="615"/>
      <c r="X4320" s="615"/>
      <c r="Y4320" s="615"/>
      <c r="Z4320" s="615"/>
      <c r="AA4320" s="615"/>
      <c r="AB4320" s="615"/>
      <c r="AC4320" s="615"/>
      <c r="AD4320" s="615"/>
      <c r="AE4320" s="109"/>
      <c r="AG4320" s="74">
        <f t="shared" si="6659"/>
        <v>27</v>
      </c>
      <c r="AH4320" s="74">
        <f t="shared" si="6660"/>
        <v>0</v>
      </c>
      <c r="AI4320" s="74">
        <f t="shared" si="6661"/>
        <v>0</v>
      </c>
      <c r="AJ4320" s="74">
        <f t="shared" si="6662"/>
        <v>0</v>
      </c>
      <c r="AK4320" s="74">
        <f t="shared" si="6663"/>
        <v>0</v>
      </c>
      <c r="AL4320" s="130">
        <f t="shared" si="6664"/>
        <v>0</v>
      </c>
      <c r="AM4320" s="90">
        <f t="shared" si="6665"/>
        <v>0</v>
      </c>
    </row>
    <row r="4321" spans="1:39" ht="15" customHeight="1" x14ac:dyDescent="0.2">
      <c r="A4321" s="109"/>
      <c r="B4321" s="109"/>
      <c r="C4321" s="98" t="s">
        <v>38</v>
      </c>
      <c r="D4321" s="703" t="str">
        <f t="shared" si="6657"/>
        <v/>
      </c>
      <c r="E4321" s="705"/>
      <c r="F4321" s="705"/>
      <c r="G4321" s="705"/>
      <c r="H4321" s="705"/>
      <c r="I4321" s="705"/>
      <c r="J4321" s="705"/>
      <c r="K4321" s="705"/>
      <c r="L4321" s="705"/>
      <c r="M4321" s="705"/>
      <c r="N4321" s="705"/>
      <c r="O4321" s="704"/>
      <c r="P4321" s="703" t="str">
        <f t="shared" si="6658"/>
        <v/>
      </c>
      <c r="Q4321" s="705"/>
      <c r="R4321" s="704"/>
      <c r="S4321" s="615"/>
      <c r="T4321" s="615"/>
      <c r="U4321" s="615"/>
      <c r="V4321" s="615"/>
      <c r="W4321" s="615"/>
      <c r="X4321" s="615"/>
      <c r="Y4321" s="615"/>
      <c r="Z4321" s="615"/>
      <c r="AA4321" s="615"/>
      <c r="AB4321" s="615"/>
      <c r="AC4321" s="615"/>
      <c r="AD4321" s="615"/>
      <c r="AE4321" s="109"/>
      <c r="AG4321" s="74">
        <f t="shared" si="6659"/>
        <v>27</v>
      </c>
      <c r="AH4321" s="74">
        <f t="shared" si="6660"/>
        <v>0</v>
      </c>
      <c r="AI4321" s="74">
        <f t="shared" si="6661"/>
        <v>0</v>
      </c>
      <c r="AJ4321" s="74">
        <f t="shared" si="6662"/>
        <v>0</v>
      </c>
      <c r="AK4321" s="74">
        <f t="shared" si="6663"/>
        <v>0</v>
      </c>
      <c r="AL4321" s="130">
        <f t="shared" si="6664"/>
        <v>0</v>
      </c>
      <c r="AM4321" s="90">
        <f t="shared" si="6665"/>
        <v>0</v>
      </c>
    </row>
    <row r="4322" spans="1:39" ht="15" customHeight="1" x14ac:dyDescent="0.2">
      <c r="A4322" s="109"/>
      <c r="B4322" s="109"/>
      <c r="C4322" s="98" t="s">
        <v>39</v>
      </c>
      <c r="D4322" s="703" t="str">
        <f t="shared" si="6657"/>
        <v/>
      </c>
      <c r="E4322" s="705"/>
      <c r="F4322" s="705"/>
      <c r="G4322" s="705"/>
      <c r="H4322" s="705"/>
      <c r="I4322" s="705"/>
      <c r="J4322" s="705"/>
      <c r="K4322" s="705"/>
      <c r="L4322" s="705"/>
      <c r="M4322" s="705"/>
      <c r="N4322" s="705"/>
      <c r="O4322" s="704"/>
      <c r="P4322" s="703" t="str">
        <f t="shared" si="6658"/>
        <v/>
      </c>
      <c r="Q4322" s="705"/>
      <c r="R4322" s="704"/>
      <c r="S4322" s="615"/>
      <c r="T4322" s="615"/>
      <c r="U4322" s="615"/>
      <c r="V4322" s="615"/>
      <c r="W4322" s="615"/>
      <c r="X4322" s="615"/>
      <c r="Y4322" s="615"/>
      <c r="Z4322" s="615"/>
      <c r="AA4322" s="615"/>
      <c r="AB4322" s="615"/>
      <c r="AC4322" s="615"/>
      <c r="AD4322" s="615"/>
      <c r="AE4322" s="109"/>
      <c r="AG4322" s="74">
        <f t="shared" si="6659"/>
        <v>27</v>
      </c>
      <c r="AH4322" s="74">
        <f t="shared" si="6660"/>
        <v>0</v>
      </c>
      <c r="AI4322" s="74">
        <f t="shared" si="6661"/>
        <v>0</v>
      </c>
      <c r="AJ4322" s="74">
        <f t="shared" si="6662"/>
        <v>0</v>
      </c>
      <c r="AK4322" s="74">
        <f t="shared" si="6663"/>
        <v>0</v>
      </c>
      <c r="AL4322" s="130">
        <f t="shared" si="6664"/>
        <v>0</v>
      </c>
      <c r="AM4322" s="90">
        <f t="shared" si="6665"/>
        <v>0</v>
      </c>
    </row>
    <row r="4323" spans="1:39" ht="15" customHeight="1" x14ac:dyDescent="0.2">
      <c r="A4323" s="109"/>
      <c r="B4323" s="109"/>
      <c r="C4323" s="98" t="s">
        <v>41</v>
      </c>
      <c r="D4323" s="703" t="str">
        <f t="shared" si="6657"/>
        <v/>
      </c>
      <c r="E4323" s="705"/>
      <c r="F4323" s="705"/>
      <c r="G4323" s="705"/>
      <c r="H4323" s="705"/>
      <c r="I4323" s="705"/>
      <c r="J4323" s="705"/>
      <c r="K4323" s="705"/>
      <c r="L4323" s="705"/>
      <c r="M4323" s="705"/>
      <c r="N4323" s="705"/>
      <c r="O4323" s="704"/>
      <c r="P4323" s="703" t="str">
        <f t="shared" si="6658"/>
        <v/>
      </c>
      <c r="Q4323" s="705"/>
      <c r="R4323" s="704"/>
      <c r="S4323" s="615"/>
      <c r="T4323" s="615"/>
      <c r="U4323" s="615"/>
      <c r="V4323" s="615"/>
      <c r="W4323" s="615"/>
      <c r="X4323" s="615"/>
      <c r="Y4323" s="615"/>
      <c r="Z4323" s="615"/>
      <c r="AA4323" s="615"/>
      <c r="AB4323" s="615"/>
      <c r="AC4323" s="615"/>
      <c r="AD4323" s="615"/>
      <c r="AE4323" s="109"/>
      <c r="AG4323" s="74">
        <f t="shared" si="6659"/>
        <v>27</v>
      </c>
      <c r="AH4323" s="74">
        <f t="shared" si="6660"/>
        <v>0</v>
      </c>
      <c r="AI4323" s="74">
        <f t="shared" si="6661"/>
        <v>0</v>
      </c>
      <c r="AJ4323" s="74">
        <f t="shared" si="6662"/>
        <v>0</v>
      </c>
      <c r="AK4323" s="74">
        <f t="shared" si="6663"/>
        <v>0</v>
      </c>
      <c r="AL4323" s="130">
        <f t="shared" si="6664"/>
        <v>0</v>
      </c>
      <c r="AM4323" s="90">
        <f t="shared" si="6665"/>
        <v>0</v>
      </c>
    </row>
    <row r="4324" spans="1:39" ht="15" customHeight="1" x14ac:dyDescent="0.2">
      <c r="A4324" s="109"/>
      <c r="B4324" s="109"/>
      <c r="C4324" s="98" t="s">
        <v>42</v>
      </c>
      <c r="D4324" s="703" t="str">
        <f t="shared" si="6657"/>
        <v/>
      </c>
      <c r="E4324" s="705"/>
      <c r="F4324" s="705"/>
      <c r="G4324" s="705"/>
      <c r="H4324" s="705"/>
      <c r="I4324" s="705"/>
      <c r="J4324" s="705"/>
      <c r="K4324" s="705"/>
      <c r="L4324" s="705"/>
      <c r="M4324" s="705"/>
      <c r="N4324" s="705"/>
      <c r="O4324" s="704"/>
      <c r="P4324" s="703" t="str">
        <f t="shared" si="6658"/>
        <v/>
      </c>
      <c r="Q4324" s="705"/>
      <c r="R4324" s="704"/>
      <c r="S4324" s="615"/>
      <c r="T4324" s="615"/>
      <c r="U4324" s="615"/>
      <c r="V4324" s="615"/>
      <c r="W4324" s="615"/>
      <c r="X4324" s="615"/>
      <c r="Y4324" s="615"/>
      <c r="Z4324" s="615"/>
      <c r="AA4324" s="615"/>
      <c r="AB4324" s="615"/>
      <c r="AC4324" s="615"/>
      <c r="AD4324" s="615"/>
      <c r="AE4324" s="109"/>
      <c r="AG4324" s="74">
        <f t="shared" si="6659"/>
        <v>27</v>
      </c>
      <c r="AH4324" s="74">
        <f t="shared" si="6660"/>
        <v>0</v>
      </c>
      <c r="AI4324" s="74">
        <f t="shared" si="6661"/>
        <v>0</v>
      </c>
      <c r="AJ4324" s="74">
        <f t="shared" si="6662"/>
        <v>0</v>
      </c>
      <c r="AK4324" s="74">
        <f t="shared" si="6663"/>
        <v>0</v>
      </c>
      <c r="AL4324" s="130">
        <f t="shared" si="6664"/>
        <v>0</v>
      </c>
      <c r="AM4324" s="90">
        <f t="shared" si="6665"/>
        <v>0</v>
      </c>
    </row>
    <row r="4325" spans="1:39" ht="15" customHeight="1" x14ac:dyDescent="0.2">
      <c r="A4325" s="109"/>
      <c r="B4325" s="109"/>
      <c r="C4325" s="98" t="s">
        <v>43</v>
      </c>
      <c r="D4325" s="703" t="str">
        <f t="shared" si="6657"/>
        <v/>
      </c>
      <c r="E4325" s="705"/>
      <c r="F4325" s="705"/>
      <c r="G4325" s="705"/>
      <c r="H4325" s="705"/>
      <c r="I4325" s="705"/>
      <c r="J4325" s="705"/>
      <c r="K4325" s="705"/>
      <c r="L4325" s="705"/>
      <c r="M4325" s="705"/>
      <c r="N4325" s="705"/>
      <c r="O4325" s="704"/>
      <c r="P4325" s="703" t="str">
        <f t="shared" si="6658"/>
        <v/>
      </c>
      <c r="Q4325" s="705"/>
      <c r="R4325" s="704"/>
      <c r="S4325" s="615"/>
      <c r="T4325" s="615"/>
      <c r="U4325" s="615"/>
      <c r="V4325" s="615"/>
      <c r="W4325" s="615"/>
      <c r="X4325" s="615"/>
      <c r="Y4325" s="615"/>
      <c r="Z4325" s="615"/>
      <c r="AA4325" s="615"/>
      <c r="AB4325" s="615"/>
      <c r="AC4325" s="615"/>
      <c r="AD4325" s="615"/>
      <c r="AE4325" s="109"/>
      <c r="AG4325" s="74">
        <f t="shared" si="6659"/>
        <v>27</v>
      </c>
      <c r="AH4325" s="74">
        <f t="shared" si="6660"/>
        <v>0</v>
      </c>
      <c r="AI4325" s="74">
        <f t="shared" si="6661"/>
        <v>0</v>
      </c>
      <c r="AJ4325" s="74">
        <f t="shared" si="6662"/>
        <v>0</v>
      </c>
      <c r="AK4325" s="74">
        <f t="shared" si="6663"/>
        <v>0</v>
      </c>
      <c r="AL4325" s="130">
        <f t="shared" si="6664"/>
        <v>0</v>
      </c>
      <c r="AM4325" s="90">
        <f t="shared" si="6665"/>
        <v>0</v>
      </c>
    </row>
    <row r="4326" spans="1:39" ht="15" customHeight="1" x14ac:dyDescent="0.2">
      <c r="A4326" s="109"/>
      <c r="B4326" s="109"/>
      <c r="C4326" s="98" t="s">
        <v>44</v>
      </c>
      <c r="D4326" s="703" t="str">
        <f t="shared" si="6657"/>
        <v/>
      </c>
      <c r="E4326" s="705"/>
      <c r="F4326" s="705"/>
      <c r="G4326" s="705"/>
      <c r="H4326" s="705"/>
      <c r="I4326" s="705"/>
      <c r="J4326" s="705"/>
      <c r="K4326" s="705"/>
      <c r="L4326" s="705"/>
      <c r="M4326" s="705"/>
      <c r="N4326" s="705"/>
      <c r="O4326" s="704"/>
      <c r="P4326" s="703" t="str">
        <f t="shared" si="6658"/>
        <v/>
      </c>
      <c r="Q4326" s="705"/>
      <c r="R4326" s="704"/>
      <c r="S4326" s="615"/>
      <c r="T4326" s="615"/>
      <c r="U4326" s="615"/>
      <c r="V4326" s="615"/>
      <c r="W4326" s="615"/>
      <c r="X4326" s="615"/>
      <c r="Y4326" s="615"/>
      <c r="Z4326" s="615"/>
      <c r="AA4326" s="615"/>
      <c r="AB4326" s="615"/>
      <c r="AC4326" s="615"/>
      <c r="AD4326" s="615"/>
      <c r="AE4326" s="109"/>
      <c r="AG4326" s="74">
        <f t="shared" si="6659"/>
        <v>27</v>
      </c>
      <c r="AH4326" s="74">
        <f t="shared" si="6660"/>
        <v>0</v>
      </c>
      <c r="AI4326" s="74">
        <f t="shared" si="6661"/>
        <v>0</v>
      </c>
      <c r="AJ4326" s="74">
        <f t="shared" si="6662"/>
        <v>0</v>
      </c>
      <c r="AK4326" s="74">
        <f t="shared" si="6663"/>
        <v>0</v>
      </c>
      <c r="AL4326" s="130">
        <f t="shared" si="6664"/>
        <v>0</v>
      </c>
      <c r="AM4326" s="90">
        <f t="shared" si="6665"/>
        <v>0</v>
      </c>
    </row>
    <row r="4327" spans="1:39" ht="15" customHeight="1" x14ac:dyDescent="0.2">
      <c r="A4327" s="109"/>
      <c r="B4327" s="109"/>
      <c r="C4327" s="98" t="s">
        <v>45</v>
      </c>
      <c r="D4327" s="703" t="str">
        <f t="shared" si="6657"/>
        <v/>
      </c>
      <c r="E4327" s="705"/>
      <c r="F4327" s="705"/>
      <c r="G4327" s="705"/>
      <c r="H4327" s="705"/>
      <c r="I4327" s="705"/>
      <c r="J4327" s="705"/>
      <c r="K4327" s="705"/>
      <c r="L4327" s="705"/>
      <c r="M4327" s="705"/>
      <c r="N4327" s="705"/>
      <c r="O4327" s="704"/>
      <c r="P4327" s="703" t="str">
        <f t="shared" si="6658"/>
        <v/>
      </c>
      <c r="Q4327" s="705"/>
      <c r="R4327" s="704"/>
      <c r="S4327" s="615"/>
      <c r="T4327" s="615"/>
      <c r="U4327" s="615"/>
      <c r="V4327" s="615"/>
      <c r="W4327" s="615"/>
      <c r="X4327" s="615"/>
      <c r="Y4327" s="615"/>
      <c r="Z4327" s="615"/>
      <c r="AA4327" s="615"/>
      <c r="AB4327" s="615"/>
      <c r="AC4327" s="615"/>
      <c r="AD4327" s="615"/>
      <c r="AE4327" s="109"/>
      <c r="AG4327" s="74">
        <f t="shared" si="6659"/>
        <v>27</v>
      </c>
      <c r="AH4327" s="74">
        <f t="shared" si="6660"/>
        <v>0</v>
      </c>
      <c r="AI4327" s="74">
        <f t="shared" si="6661"/>
        <v>0</v>
      </c>
      <c r="AJ4327" s="74">
        <f t="shared" si="6662"/>
        <v>0</v>
      </c>
      <c r="AK4327" s="74">
        <f t="shared" si="6663"/>
        <v>0</v>
      </c>
      <c r="AL4327" s="130">
        <f t="shared" si="6664"/>
        <v>0</v>
      </c>
      <c r="AM4327" s="90">
        <f t="shared" si="6665"/>
        <v>0</v>
      </c>
    </row>
    <row r="4328" spans="1:39" ht="15" customHeight="1" x14ac:dyDescent="0.2">
      <c r="A4328" s="109"/>
      <c r="B4328" s="109"/>
      <c r="C4328" s="98" t="s">
        <v>46</v>
      </c>
      <c r="D4328" s="703" t="str">
        <f t="shared" si="6657"/>
        <v/>
      </c>
      <c r="E4328" s="705"/>
      <c r="F4328" s="705"/>
      <c r="G4328" s="705"/>
      <c r="H4328" s="705"/>
      <c r="I4328" s="705"/>
      <c r="J4328" s="705"/>
      <c r="K4328" s="705"/>
      <c r="L4328" s="705"/>
      <c r="M4328" s="705"/>
      <c r="N4328" s="705"/>
      <c r="O4328" s="704"/>
      <c r="P4328" s="703" t="str">
        <f t="shared" si="6658"/>
        <v/>
      </c>
      <c r="Q4328" s="705"/>
      <c r="R4328" s="704"/>
      <c r="S4328" s="615"/>
      <c r="T4328" s="615"/>
      <c r="U4328" s="615"/>
      <c r="V4328" s="615"/>
      <c r="W4328" s="615"/>
      <c r="X4328" s="615"/>
      <c r="Y4328" s="615"/>
      <c r="Z4328" s="615"/>
      <c r="AA4328" s="615"/>
      <c r="AB4328" s="615"/>
      <c r="AC4328" s="615"/>
      <c r="AD4328" s="615"/>
      <c r="AE4328" s="109"/>
      <c r="AG4328" s="74">
        <f t="shared" si="6659"/>
        <v>27</v>
      </c>
      <c r="AH4328" s="74">
        <f t="shared" si="6660"/>
        <v>0</v>
      </c>
      <c r="AI4328" s="74">
        <f t="shared" si="6661"/>
        <v>0</v>
      </c>
      <c r="AJ4328" s="74">
        <f t="shared" si="6662"/>
        <v>0</v>
      </c>
      <c r="AK4328" s="74">
        <f t="shared" si="6663"/>
        <v>0</v>
      </c>
      <c r="AL4328" s="130">
        <f t="shared" si="6664"/>
        <v>0</v>
      </c>
      <c r="AM4328" s="90">
        <f t="shared" si="6665"/>
        <v>0</v>
      </c>
    </row>
    <row r="4329" spans="1:39" ht="15" customHeight="1" x14ac:dyDescent="0.2">
      <c r="A4329" s="109"/>
      <c r="B4329" s="109"/>
      <c r="C4329" s="98" t="s">
        <v>47</v>
      </c>
      <c r="D4329" s="703" t="str">
        <f t="shared" si="6657"/>
        <v/>
      </c>
      <c r="E4329" s="705"/>
      <c r="F4329" s="705"/>
      <c r="G4329" s="705"/>
      <c r="H4329" s="705"/>
      <c r="I4329" s="705"/>
      <c r="J4329" s="705"/>
      <c r="K4329" s="705"/>
      <c r="L4329" s="705"/>
      <c r="M4329" s="705"/>
      <c r="N4329" s="705"/>
      <c r="O4329" s="704"/>
      <c r="P4329" s="703" t="str">
        <f t="shared" si="6658"/>
        <v/>
      </c>
      <c r="Q4329" s="705"/>
      <c r="R4329" s="704"/>
      <c r="S4329" s="615"/>
      <c r="T4329" s="615"/>
      <c r="U4329" s="615"/>
      <c r="V4329" s="615"/>
      <c r="W4329" s="615"/>
      <c r="X4329" s="615"/>
      <c r="Y4329" s="615"/>
      <c r="Z4329" s="615"/>
      <c r="AA4329" s="615"/>
      <c r="AB4329" s="615"/>
      <c r="AC4329" s="615"/>
      <c r="AD4329" s="615"/>
      <c r="AE4329" s="109"/>
      <c r="AG4329" s="74">
        <f t="shared" si="6659"/>
        <v>27</v>
      </c>
      <c r="AH4329" s="74">
        <f t="shared" si="6660"/>
        <v>0</v>
      </c>
      <c r="AI4329" s="74">
        <f t="shared" si="6661"/>
        <v>0</v>
      </c>
      <c r="AJ4329" s="74">
        <f t="shared" si="6662"/>
        <v>0</v>
      </c>
      <c r="AK4329" s="74">
        <f t="shared" si="6663"/>
        <v>0</v>
      </c>
      <c r="AL4329" s="130">
        <f t="shared" si="6664"/>
        <v>0</v>
      </c>
      <c r="AM4329" s="90">
        <f t="shared" si="6665"/>
        <v>0</v>
      </c>
    </row>
    <row r="4330" spans="1:39" ht="15" customHeight="1" x14ac:dyDescent="0.2">
      <c r="A4330" s="109"/>
      <c r="B4330" s="109"/>
      <c r="C4330" s="98" t="s">
        <v>48</v>
      </c>
      <c r="D4330" s="703" t="str">
        <f t="shared" si="6657"/>
        <v/>
      </c>
      <c r="E4330" s="705"/>
      <c r="F4330" s="705"/>
      <c r="G4330" s="705"/>
      <c r="H4330" s="705"/>
      <c r="I4330" s="705"/>
      <c r="J4330" s="705"/>
      <c r="K4330" s="705"/>
      <c r="L4330" s="705"/>
      <c r="M4330" s="705"/>
      <c r="N4330" s="705"/>
      <c r="O4330" s="704"/>
      <c r="P4330" s="703" t="str">
        <f t="shared" si="6658"/>
        <v/>
      </c>
      <c r="Q4330" s="705"/>
      <c r="R4330" s="704"/>
      <c r="S4330" s="615"/>
      <c r="T4330" s="615"/>
      <c r="U4330" s="615"/>
      <c r="V4330" s="615"/>
      <c r="W4330" s="615"/>
      <c r="X4330" s="615"/>
      <c r="Y4330" s="615"/>
      <c r="Z4330" s="615"/>
      <c r="AA4330" s="615"/>
      <c r="AB4330" s="615"/>
      <c r="AC4330" s="615"/>
      <c r="AD4330" s="615"/>
      <c r="AE4330" s="109"/>
      <c r="AG4330" s="74">
        <f t="shared" si="6659"/>
        <v>27</v>
      </c>
      <c r="AH4330" s="74">
        <f t="shared" si="6660"/>
        <v>0</v>
      </c>
      <c r="AI4330" s="74">
        <f t="shared" si="6661"/>
        <v>0</v>
      </c>
      <c r="AJ4330" s="74">
        <f t="shared" si="6662"/>
        <v>0</v>
      </c>
      <c r="AK4330" s="74">
        <f t="shared" si="6663"/>
        <v>0</v>
      </c>
      <c r="AL4330" s="130">
        <f t="shared" si="6664"/>
        <v>0</v>
      </c>
      <c r="AM4330" s="90">
        <f t="shared" si="6665"/>
        <v>0</v>
      </c>
    </row>
    <row r="4331" spans="1:39" ht="15" customHeight="1" x14ac:dyDescent="0.2">
      <c r="A4331" s="109"/>
      <c r="B4331" s="109"/>
      <c r="C4331" s="98" t="s">
        <v>49</v>
      </c>
      <c r="D4331" s="703" t="str">
        <f t="shared" si="6657"/>
        <v/>
      </c>
      <c r="E4331" s="705"/>
      <c r="F4331" s="705"/>
      <c r="G4331" s="705"/>
      <c r="H4331" s="705"/>
      <c r="I4331" s="705"/>
      <c r="J4331" s="705"/>
      <c r="K4331" s="705"/>
      <c r="L4331" s="705"/>
      <c r="M4331" s="705"/>
      <c r="N4331" s="705"/>
      <c r="O4331" s="704"/>
      <c r="P4331" s="703" t="str">
        <f t="shared" si="6658"/>
        <v/>
      </c>
      <c r="Q4331" s="705"/>
      <c r="R4331" s="704"/>
      <c r="S4331" s="615"/>
      <c r="T4331" s="615"/>
      <c r="U4331" s="615"/>
      <c r="V4331" s="615"/>
      <c r="W4331" s="615"/>
      <c r="X4331" s="615"/>
      <c r="Y4331" s="615"/>
      <c r="Z4331" s="615"/>
      <c r="AA4331" s="615"/>
      <c r="AB4331" s="615"/>
      <c r="AC4331" s="615"/>
      <c r="AD4331" s="615"/>
      <c r="AE4331" s="109"/>
      <c r="AG4331" s="74">
        <f t="shared" si="6659"/>
        <v>27</v>
      </c>
      <c r="AH4331" s="74">
        <f t="shared" si="6660"/>
        <v>0</v>
      </c>
      <c r="AI4331" s="74">
        <f t="shared" si="6661"/>
        <v>0</v>
      </c>
      <c r="AJ4331" s="74">
        <f t="shared" si="6662"/>
        <v>0</v>
      </c>
      <c r="AK4331" s="74">
        <f t="shared" si="6663"/>
        <v>0</v>
      </c>
      <c r="AL4331" s="130">
        <f t="shared" si="6664"/>
        <v>0</v>
      </c>
      <c r="AM4331" s="90">
        <f t="shared" si="6665"/>
        <v>0</v>
      </c>
    </row>
    <row r="4332" spans="1:39" ht="15" customHeight="1" x14ac:dyDescent="0.2">
      <c r="A4332" s="109"/>
      <c r="B4332" s="109"/>
      <c r="C4332" s="98" t="s">
        <v>50</v>
      </c>
      <c r="D4332" s="703" t="str">
        <f t="shared" si="6657"/>
        <v/>
      </c>
      <c r="E4332" s="705"/>
      <c r="F4332" s="705"/>
      <c r="G4332" s="705"/>
      <c r="H4332" s="705"/>
      <c r="I4332" s="705"/>
      <c r="J4332" s="705"/>
      <c r="K4332" s="705"/>
      <c r="L4332" s="705"/>
      <c r="M4332" s="705"/>
      <c r="N4332" s="705"/>
      <c r="O4332" s="704"/>
      <c r="P4332" s="703" t="str">
        <f t="shared" si="6658"/>
        <v/>
      </c>
      <c r="Q4332" s="705"/>
      <c r="R4332" s="704"/>
      <c r="S4332" s="615"/>
      <c r="T4332" s="615"/>
      <c r="U4332" s="615"/>
      <c r="V4332" s="615"/>
      <c r="W4332" s="615"/>
      <c r="X4332" s="615"/>
      <c r="Y4332" s="615"/>
      <c r="Z4332" s="615"/>
      <c r="AA4332" s="615"/>
      <c r="AB4332" s="615"/>
      <c r="AC4332" s="615"/>
      <c r="AD4332" s="615"/>
      <c r="AE4332" s="109"/>
      <c r="AG4332" s="74">
        <f t="shared" si="6659"/>
        <v>27</v>
      </c>
      <c r="AH4332" s="74">
        <f t="shared" si="6660"/>
        <v>0</v>
      </c>
      <c r="AI4332" s="74">
        <f t="shared" si="6661"/>
        <v>0</v>
      </c>
      <c r="AJ4332" s="74">
        <f t="shared" si="6662"/>
        <v>0</v>
      </c>
      <c r="AK4332" s="74">
        <f t="shared" si="6663"/>
        <v>0</v>
      </c>
      <c r="AL4332" s="130">
        <f t="shared" si="6664"/>
        <v>0</v>
      </c>
      <c r="AM4332" s="90">
        <f t="shared" si="6665"/>
        <v>0</v>
      </c>
    </row>
    <row r="4333" spans="1:39" ht="15" customHeight="1" x14ac:dyDescent="0.2">
      <c r="A4333" s="109"/>
      <c r="B4333" s="109"/>
      <c r="C4333" s="98" t="s">
        <v>51</v>
      </c>
      <c r="D4333" s="703" t="str">
        <f t="shared" si="6657"/>
        <v/>
      </c>
      <c r="E4333" s="705"/>
      <c r="F4333" s="705"/>
      <c r="G4333" s="705"/>
      <c r="H4333" s="705"/>
      <c r="I4333" s="705"/>
      <c r="J4333" s="705"/>
      <c r="K4333" s="705"/>
      <c r="L4333" s="705"/>
      <c r="M4333" s="705"/>
      <c r="N4333" s="705"/>
      <c r="O4333" s="704"/>
      <c r="P4333" s="703" t="str">
        <f t="shared" si="6658"/>
        <v/>
      </c>
      <c r="Q4333" s="705"/>
      <c r="R4333" s="704"/>
      <c r="S4333" s="615"/>
      <c r="T4333" s="615"/>
      <c r="U4333" s="615"/>
      <c r="V4333" s="615"/>
      <c r="W4333" s="615"/>
      <c r="X4333" s="615"/>
      <c r="Y4333" s="615"/>
      <c r="Z4333" s="615"/>
      <c r="AA4333" s="615"/>
      <c r="AB4333" s="615"/>
      <c r="AC4333" s="615"/>
      <c r="AD4333" s="615"/>
      <c r="AE4333" s="109"/>
      <c r="AG4333" s="74">
        <f t="shared" si="6659"/>
        <v>27</v>
      </c>
      <c r="AH4333" s="74">
        <f t="shared" si="6660"/>
        <v>0</v>
      </c>
      <c r="AI4333" s="74">
        <f t="shared" si="6661"/>
        <v>0</v>
      </c>
      <c r="AJ4333" s="74">
        <f t="shared" si="6662"/>
        <v>0</v>
      </c>
      <c r="AK4333" s="74">
        <f t="shared" si="6663"/>
        <v>0</v>
      </c>
      <c r="AL4333" s="130">
        <f t="shared" si="6664"/>
        <v>0</v>
      </c>
      <c r="AM4333" s="90">
        <f t="shared" si="6665"/>
        <v>0</v>
      </c>
    </row>
    <row r="4334" spans="1:39" ht="15" customHeight="1" x14ac:dyDescent="0.2">
      <c r="A4334" s="109"/>
      <c r="B4334" s="109"/>
      <c r="C4334" s="85" t="s">
        <v>52</v>
      </c>
      <c r="D4334" s="703" t="str">
        <f t="shared" si="6657"/>
        <v/>
      </c>
      <c r="E4334" s="705"/>
      <c r="F4334" s="705"/>
      <c r="G4334" s="705"/>
      <c r="H4334" s="705"/>
      <c r="I4334" s="705"/>
      <c r="J4334" s="705"/>
      <c r="K4334" s="705"/>
      <c r="L4334" s="705"/>
      <c r="M4334" s="705"/>
      <c r="N4334" s="705"/>
      <c r="O4334" s="704"/>
      <c r="P4334" s="703" t="str">
        <f t="shared" si="6658"/>
        <v/>
      </c>
      <c r="Q4334" s="705"/>
      <c r="R4334" s="704"/>
      <c r="S4334" s="615"/>
      <c r="T4334" s="615"/>
      <c r="U4334" s="615"/>
      <c r="V4334" s="615"/>
      <c r="W4334" s="615"/>
      <c r="X4334" s="615"/>
      <c r="Y4334" s="615"/>
      <c r="Z4334" s="615"/>
      <c r="AA4334" s="615"/>
      <c r="AB4334" s="615"/>
      <c r="AC4334" s="615"/>
      <c r="AD4334" s="615"/>
      <c r="AE4334" s="109"/>
      <c r="AG4334" s="74">
        <f t="shared" si="6659"/>
        <v>27</v>
      </c>
      <c r="AH4334" s="74">
        <f t="shared" si="6660"/>
        <v>0</v>
      </c>
      <c r="AI4334" s="74">
        <f t="shared" si="6661"/>
        <v>0</v>
      </c>
      <c r="AJ4334" s="74">
        <f t="shared" si="6662"/>
        <v>0</v>
      </c>
      <c r="AK4334" s="74">
        <f t="shared" si="6663"/>
        <v>0</v>
      </c>
      <c r="AL4334" s="130">
        <f t="shared" si="6664"/>
        <v>0</v>
      </c>
      <c r="AM4334" s="90">
        <f t="shared" si="6665"/>
        <v>0</v>
      </c>
    </row>
    <row r="4335" spans="1:39" ht="15" customHeight="1" x14ac:dyDescent="0.2">
      <c r="A4335" s="109"/>
      <c r="B4335" s="109"/>
      <c r="L4335" s="183"/>
      <c r="M4335" s="114"/>
      <c r="N4335" s="114"/>
      <c r="O4335" s="183" t="s">
        <v>84</v>
      </c>
      <c r="P4335" s="604">
        <f>IF(AND(SUM(P4310:R4334)=0,COUNTIF(P4310:R4334,"NS")&gt;0),"NS",SUM(P4310:R4334))</f>
        <v>0</v>
      </c>
      <c r="Q4335" s="1080"/>
      <c r="R4335" s="605"/>
      <c r="S4335" s="693">
        <f>IF(AND(SUM(S4310:T4334)=0,COUNTIF(S4310:T4334,"NS")&gt;0),"NS",SUM(S4310:T4334))</f>
        <v>0</v>
      </c>
      <c r="T4335" s="693"/>
      <c r="U4335" s="693">
        <f t="shared" ref="U4335" si="6666">IF(AND(SUM(U4310:V4334)=0,COUNTIF(U4310:V4334,"NS")&gt;0),"NS",SUM(U4310:V4334))</f>
        <v>0</v>
      </c>
      <c r="V4335" s="693"/>
      <c r="W4335" s="693">
        <f t="shared" ref="W4335" si="6667">IF(AND(SUM(W4310:X4334)=0,COUNTIF(W4310:X4334,"NS")&gt;0),"NS",SUM(W4310:X4334))</f>
        <v>0</v>
      </c>
      <c r="X4335" s="693"/>
      <c r="Y4335" s="693">
        <f t="shared" ref="Y4335" si="6668">IF(AND(SUM(Y4310:Z4334)=0,COUNTIF(Y4310:Z4334,"NS")&gt;0),"NS",SUM(Y4310:Z4334))</f>
        <v>0</v>
      </c>
      <c r="Z4335" s="693"/>
      <c r="AA4335" s="693">
        <f t="shared" ref="AA4335" si="6669">IF(AND(SUM(AA4310:AB4334)=0,COUNTIF(AA4310:AB4334,"NS")&gt;0),"NS",SUM(AA4310:AB4334))</f>
        <v>0</v>
      </c>
      <c r="AB4335" s="693"/>
      <c r="AC4335" s="693">
        <f t="shared" ref="AC4335" si="6670">IF(AND(SUM(AC4310:AD4334)=0,COUNTIF(AC4310:AD4334,"NS")&gt;0),"NS",SUM(AC4310:AD4334))</f>
        <v>0</v>
      </c>
      <c r="AD4335" s="693"/>
      <c r="AE4335" s="109"/>
      <c r="AG4335" s="253"/>
      <c r="AH4335" s="74">
        <f>SUM(AH4310:AH4334)</f>
        <v>0</v>
      </c>
      <c r="AL4335" s="90">
        <f>SUM(AL4310:AL4334)</f>
        <v>0</v>
      </c>
    </row>
    <row r="4336" spans="1:39" ht="15" customHeight="1" x14ac:dyDescent="0.2">
      <c r="A4336" s="109"/>
      <c r="B4336" s="536" t="str">
        <f>IF(AH4335=0,"","Error: Debe completar toda la información requerida.")</f>
        <v/>
      </c>
      <c r="C4336" s="536"/>
      <c r="D4336" s="536"/>
      <c r="E4336" s="536"/>
      <c r="F4336" s="536"/>
      <c r="G4336" s="536"/>
      <c r="H4336" s="536"/>
      <c r="I4336" s="536"/>
      <c r="J4336" s="536"/>
      <c r="K4336" s="536"/>
      <c r="L4336" s="536"/>
      <c r="M4336" s="536"/>
      <c r="N4336" s="536"/>
      <c r="O4336" s="536"/>
      <c r="P4336" s="536"/>
      <c r="Q4336" s="536"/>
      <c r="R4336" s="536"/>
      <c r="S4336" s="536"/>
      <c r="T4336" s="536"/>
      <c r="U4336" s="536"/>
      <c r="V4336" s="536"/>
      <c r="W4336" s="536"/>
      <c r="X4336" s="536"/>
      <c r="Y4336" s="536"/>
      <c r="Z4336" s="536"/>
      <c r="AA4336" s="536"/>
      <c r="AB4336" s="536"/>
      <c r="AC4336" s="536"/>
      <c r="AD4336" s="536"/>
      <c r="AE4336" s="109"/>
    </row>
    <row r="4337" spans="1:94" ht="15" customHeight="1" x14ac:dyDescent="0.2">
      <c r="A4337" s="109"/>
      <c r="B4337" s="511" t="str">
        <f>IF(AL4335=0,"","Error: Verificar la consistencia con la pregunta 108 ya que las atenciones médicas por centro penitenciario deben ser iguales.")</f>
        <v/>
      </c>
      <c r="C4337" s="511"/>
      <c r="D4337" s="511"/>
      <c r="E4337" s="511"/>
      <c r="F4337" s="511"/>
      <c r="G4337" s="511"/>
      <c r="H4337" s="511"/>
      <c r="I4337" s="511"/>
      <c r="J4337" s="511"/>
      <c r="K4337" s="511"/>
      <c r="L4337" s="511"/>
      <c r="M4337" s="511"/>
      <c r="N4337" s="511"/>
      <c r="O4337" s="511"/>
      <c r="P4337" s="511"/>
      <c r="Q4337" s="511"/>
      <c r="R4337" s="511"/>
      <c r="S4337" s="511"/>
      <c r="T4337" s="511"/>
      <c r="U4337" s="511"/>
      <c r="V4337" s="511"/>
      <c r="W4337" s="511"/>
      <c r="X4337" s="511"/>
      <c r="Y4337" s="511"/>
      <c r="Z4337" s="511"/>
      <c r="AA4337" s="511"/>
      <c r="AB4337" s="511"/>
      <c r="AC4337" s="511"/>
      <c r="AD4337" s="511"/>
      <c r="AE4337" s="109"/>
    </row>
    <row r="4338" spans="1:94" ht="15" customHeight="1" thickBot="1" x14ac:dyDescent="0.25">
      <c r="A4338" s="109"/>
      <c r="B4338" s="511"/>
      <c r="C4338" s="511"/>
      <c r="D4338" s="511"/>
      <c r="E4338" s="511"/>
      <c r="F4338" s="511"/>
      <c r="G4338" s="511"/>
      <c r="H4338" s="511"/>
      <c r="I4338" s="511"/>
      <c r="J4338" s="511"/>
      <c r="K4338" s="511"/>
      <c r="L4338" s="511"/>
      <c r="M4338" s="511"/>
      <c r="N4338" s="511"/>
      <c r="O4338" s="511"/>
      <c r="P4338" s="511"/>
      <c r="Q4338" s="511"/>
      <c r="R4338" s="511"/>
      <c r="S4338" s="511"/>
      <c r="T4338" s="511"/>
      <c r="U4338" s="511"/>
      <c r="V4338" s="511"/>
      <c r="W4338" s="511"/>
      <c r="X4338" s="511"/>
      <c r="Y4338" s="511"/>
      <c r="Z4338" s="511"/>
      <c r="AA4338" s="511"/>
      <c r="AB4338" s="511"/>
      <c r="AC4338" s="511"/>
      <c r="AD4338" s="511"/>
      <c r="AE4338" s="109"/>
    </row>
    <row r="4339" spans="1:94" ht="15" customHeight="1" thickBot="1" x14ac:dyDescent="0.25">
      <c r="B4339" s="792" t="s">
        <v>1201</v>
      </c>
      <c r="C4339" s="793"/>
      <c r="D4339" s="793"/>
      <c r="E4339" s="793"/>
      <c r="F4339" s="793"/>
      <c r="G4339" s="793"/>
      <c r="H4339" s="793"/>
      <c r="I4339" s="793"/>
      <c r="J4339" s="793"/>
      <c r="K4339" s="793"/>
      <c r="L4339" s="793"/>
      <c r="M4339" s="793"/>
      <c r="N4339" s="793"/>
      <c r="O4339" s="793"/>
      <c r="P4339" s="793"/>
      <c r="Q4339" s="793"/>
      <c r="R4339" s="793"/>
      <c r="S4339" s="793"/>
      <c r="T4339" s="793"/>
      <c r="U4339" s="793"/>
      <c r="V4339" s="793"/>
      <c r="W4339" s="793"/>
      <c r="X4339" s="793"/>
      <c r="Y4339" s="793"/>
      <c r="Z4339" s="793"/>
      <c r="AA4339" s="793"/>
      <c r="AB4339" s="793"/>
      <c r="AC4339" s="793"/>
      <c r="AD4339" s="794"/>
      <c r="AE4339" s="109"/>
    </row>
    <row r="4340" spans="1:94" ht="15" customHeight="1" x14ac:dyDescent="0.2">
      <c r="AE4340" s="109"/>
    </row>
    <row r="4341" spans="1:94" ht="24" customHeight="1" x14ac:dyDescent="0.2">
      <c r="A4341" s="36" t="s">
        <v>862</v>
      </c>
      <c r="B4341" s="636" t="s">
        <v>1715</v>
      </c>
      <c r="C4341" s="636"/>
      <c r="D4341" s="636"/>
      <c r="E4341" s="636"/>
      <c r="F4341" s="636"/>
      <c r="G4341" s="636"/>
      <c r="H4341" s="636"/>
      <c r="I4341" s="636"/>
      <c r="J4341" s="636"/>
      <c r="K4341" s="636"/>
      <c r="L4341" s="636"/>
      <c r="M4341" s="636"/>
      <c r="N4341" s="636"/>
      <c r="O4341" s="636"/>
      <c r="P4341" s="636"/>
      <c r="Q4341" s="636"/>
      <c r="R4341" s="636"/>
      <c r="S4341" s="636"/>
      <c r="T4341" s="636"/>
      <c r="U4341" s="636"/>
      <c r="V4341" s="636"/>
      <c r="W4341" s="636"/>
      <c r="X4341" s="636"/>
      <c r="Y4341" s="636"/>
      <c r="Z4341" s="636"/>
      <c r="AA4341" s="636"/>
      <c r="AB4341" s="636"/>
      <c r="AC4341" s="636"/>
      <c r="AD4341" s="636"/>
      <c r="AE4341" s="109"/>
      <c r="AG4341" s="74" t="s">
        <v>2059</v>
      </c>
      <c r="AH4341" s="74" t="s">
        <v>2052</v>
      </c>
      <c r="AI4341" s="74" t="s">
        <v>2044</v>
      </c>
      <c r="AJ4341" s="74" t="s">
        <v>2045</v>
      </c>
      <c r="AK4341" s="74" t="s">
        <v>2060</v>
      </c>
      <c r="AL4341" s="74" t="s">
        <v>2047</v>
      </c>
    </row>
    <row r="4342" spans="1:94" ht="15" customHeight="1" x14ac:dyDescent="0.2">
      <c r="C4342" s="674" t="s">
        <v>1109</v>
      </c>
      <c r="D4342" s="674"/>
      <c r="E4342" s="674"/>
      <c r="F4342" s="674"/>
      <c r="G4342" s="674"/>
      <c r="H4342" s="674"/>
      <c r="I4342" s="674"/>
      <c r="J4342" s="674"/>
      <c r="K4342" s="674"/>
      <c r="L4342" s="674"/>
      <c r="M4342" s="674"/>
      <c r="N4342" s="674"/>
      <c r="O4342" s="674"/>
      <c r="P4342" s="674"/>
      <c r="Q4342" s="674"/>
      <c r="R4342" s="674"/>
      <c r="S4342" s="674"/>
      <c r="T4342" s="674"/>
      <c r="U4342" s="674"/>
      <c r="V4342" s="674"/>
      <c r="W4342" s="674"/>
      <c r="X4342" s="674"/>
      <c r="Y4342" s="674"/>
      <c r="Z4342" s="674"/>
      <c r="AA4342" s="674"/>
      <c r="AB4342" s="674"/>
      <c r="AC4342" s="674"/>
      <c r="AD4342" s="674"/>
      <c r="AE4342" s="109"/>
      <c r="AG4342" s="74">
        <f>COUNTBLANK(P4350:AD4374)</f>
        <v>375</v>
      </c>
      <c r="AH4342" s="74">
        <v>375</v>
      </c>
      <c r="AI4342" s="74">
        <v>200</v>
      </c>
      <c r="AJ4342" s="74">
        <f>COUNTBLANK(P4350:AD4350)</f>
        <v>15</v>
      </c>
      <c r="AK4342" s="74">
        <v>15</v>
      </c>
      <c r="AL4342" s="74">
        <v>8</v>
      </c>
    </row>
    <row r="4343" spans="1:94" ht="36" customHeight="1" x14ac:dyDescent="0.2">
      <c r="C4343" s="684" t="s">
        <v>1717</v>
      </c>
      <c r="D4343" s="684"/>
      <c r="E4343" s="684"/>
      <c r="F4343" s="684"/>
      <c r="G4343" s="684"/>
      <c r="H4343" s="684"/>
      <c r="I4343" s="684"/>
      <c r="J4343" s="684"/>
      <c r="K4343" s="684"/>
      <c r="L4343" s="684"/>
      <c r="M4343" s="684"/>
      <c r="N4343" s="684"/>
      <c r="O4343" s="684"/>
      <c r="P4343" s="684"/>
      <c r="Q4343" s="684"/>
      <c r="R4343" s="684"/>
      <c r="S4343" s="684"/>
      <c r="T4343" s="684"/>
      <c r="U4343" s="684"/>
      <c r="V4343" s="684"/>
      <c r="W4343" s="684"/>
      <c r="X4343" s="684"/>
      <c r="Y4343" s="684"/>
      <c r="Z4343" s="684"/>
      <c r="AA4343" s="684"/>
      <c r="AB4343" s="684"/>
      <c r="AC4343" s="684"/>
      <c r="AD4343" s="684"/>
      <c r="AE4343" s="109"/>
    </row>
    <row r="4344" spans="1:94" ht="24" customHeight="1" x14ac:dyDescent="0.2">
      <c r="C4344" s="620" t="s">
        <v>1708</v>
      </c>
      <c r="D4344" s="620"/>
      <c r="E4344" s="620"/>
      <c r="F4344" s="620"/>
      <c r="G4344" s="620"/>
      <c r="H4344" s="620"/>
      <c r="I4344" s="620"/>
      <c r="J4344" s="620"/>
      <c r="K4344" s="620"/>
      <c r="L4344" s="620"/>
      <c r="M4344" s="620"/>
      <c r="N4344" s="620"/>
      <c r="O4344" s="620"/>
      <c r="P4344" s="620"/>
      <c r="Q4344" s="620"/>
      <c r="R4344" s="620"/>
      <c r="S4344" s="620"/>
      <c r="T4344" s="620"/>
      <c r="U4344" s="620"/>
      <c r="V4344" s="620"/>
      <c r="W4344" s="620"/>
      <c r="X4344" s="620"/>
      <c r="Y4344" s="620"/>
      <c r="Z4344" s="620"/>
      <c r="AA4344" s="620"/>
      <c r="AB4344" s="620"/>
      <c r="AC4344" s="620"/>
      <c r="AD4344" s="620"/>
      <c r="AE4344" s="109"/>
    </row>
    <row r="4345" spans="1:94" ht="24" customHeight="1" x14ac:dyDescent="0.2">
      <c r="C4345" s="674" t="s">
        <v>1535</v>
      </c>
      <c r="D4345" s="674"/>
      <c r="E4345" s="674"/>
      <c r="F4345" s="674"/>
      <c r="G4345" s="674"/>
      <c r="H4345" s="674"/>
      <c r="I4345" s="674"/>
      <c r="J4345" s="674"/>
      <c r="K4345" s="674"/>
      <c r="L4345" s="674"/>
      <c r="M4345" s="674"/>
      <c r="N4345" s="674"/>
      <c r="O4345" s="674"/>
      <c r="P4345" s="674"/>
      <c r="Q4345" s="674"/>
      <c r="R4345" s="674"/>
      <c r="S4345" s="674"/>
      <c r="T4345" s="674"/>
      <c r="U4345" s="674"/>
      <c r="V4345" s="674"/>
      <c r="W4345" s="674"/>
      <c r="X4345" s="674"/>
      <c r="Y4345" s="674"/>
      <c r="Z4345" s="674"/>
      <c r="AA4345" s="674"/>
      <c r="AB4345" s="674"/>
      <c r="AC4345" s="674"/>
      <c r="AD4345" s="674"/>
      <c r="AE4345" s="109"/>
    </row>
    <row r="4346" spans="1:94" ht="15" customHeight="1" x14ac:dyDescent="0.2">
      <c r="AE4346" s="109"/>
    </row>
    <row r="4347" spans="1:94" ht="24" customHeight="1" x14ac:dyDescent="0.2">
      <c r="C4347" s="685" t="s">
        <v>220</v>
      </c>
      <c r="D4347" s="686"/>
      <c r="E4347" s="686"/>
      <c r="F4347" s="686"/>
      <c r="G4347" s="686"/>
      <c r="H4347" s="686"/>
      <c r="I4347" s="686"/>
      <c r="J4347" s="686"/>
      <c r="K4347" s="686"/>
      <c r="L4347" s="686"/>
      <c r="M4347" s="686"/>
      <c r="N4347" s="686"/>
      <c r="O4347" s="687"/>
      <c r="P4347" s="643" t="s">
        <v>1716</v>
      </c>
      <c r="Q4347" s="644"/>
      <c r="R4347" s="644"/>
      <c r="S4347" s="644"/>
      <c r="T4347" s="644"/>
      <c r="U4347" s="644"/>
      <c r="V4347" s="644"/>
      <c r="W4347" s="644"/>
      <c r="X4347" s="644"/>
      <c r="Y4347" s="644"/>
      <c r="Z4347" s="644"/>
      <c r="AA4347" s="644"/>
      <c r="AB4347" s="644"/>
      <c r="AC4347" s="644"/>
      <c r="AD4347" s="645"/>
      <c r="AE4347" s="109"/>
    </row>
    <row r="4348" spans="1:94" ht="15" customHeight="1" x14ac:dyDescent="0.2">
      <c r="C4348" s="718"/>
      <c r="D4348" s="719"/>
      <c r="E4348" s="719"/>
      <c r="F4348" s="719"/>
      <c r="G4348" s="719"/>
      <c r="H4348" s="719"/>
      <c r="I4348" s="719"/>
      <c r="J4348" s="719"/>
      <c r="K4348" s="719"/>
      <c r="L4348" s="719"/>
      <c r="M4348" s="719"/>
      <c r="N4348" s="719"/>
      <c r="O4348" s="720"/>
      <c r="P4348" s="608" t="s">
        <v>80</v>
      </c>
      <c r="Q4348" s="608"/>
      <c r="R4348" s="608"/>
      <c r="S4348" s="827" t="s">
        <v>1361</v>
      </c>
      <c r="T4348" s="827"/>
      <c r="U4348" s="827"/>
      <c r="V4348" s="827"/>
      <c r="W4348" s="827"/>
      <c r="X4348" s="827"/>
      <c r="Y4348" s="827"/>
      <c r="Z4348" s="827"/>
      <c r="AA4348" s="827"/>
      <c r="AB4348" s="827"/>
      <c r="AC4348" s="827"/>
      <c r="AD4348" s="828"/>
      <c r="AE4348" s="109"/>
    </row>
    <row r="4349" spans="1:94" ht="54.75" customHeight="1" x14ac:dyDescent="0.2">
      <c r="C4349" s="688"/>
      <c r="D4349" s="689"/>
      <c r="E4349" s="689"/>
      <c r="F4349" s="689"/>
      <c r="G4349" s="689"/>
      <c r="H4349" s="689"/>
      <c r="I4349" s="689"/>
      <c r="J4349" s="689"/>
      <c r="K4349" s="689"/>
      <c r="L4349" s="689"/>
      <c r="M4349" s="689"/>
      <c r="N4349" s="689"/>
      <c r="O4349" s="690"/>
      <c r="P4349" s="608"/>
      <c r="Q4349" s="608"/>
      <c r="R4349" s="608"/>
      <c r="S4349" s="959" t="s">
        <v>924</v>
      </c>
      <c r="T4349" s="818"/>
      <c r="U4349" s="504" t="s">
        <v>925</v>
      </c>
      <c r="V4349" s="505"/>
      <c r="W4349" s="504" t="s">
        <v>926</v>
      </c>
      <c r="X4349" s="505"/>
      <c r="Y4349" s="504" t="s">
        <v>927</v>
      </c>
      <c r="Z4349" s="505"/>
      <c r="AA4349" s="504" t="s">
        <v>928</v>
      </c>
      <c r="AB4349" s="505"/>
      <c r="AC4349" s="667" t="s">
        <v>281</v>
      </c>
      <c r="AD4349" s="818"/>
      <c r="AE4349" s="109"/>
      <c r="AG4349" s="249" t="s">
        <v>2032</v>
      </c>
      <c r="AH4349" s="248" t="s">
        <v>2035</v>
      </c>
      <c r="AI4349" s="248"/>
      <c r="AJ4349" s="334" t="s">
        <v>80</v>
      </c>
      <c r="AK4349" s="334" t="s">
        <v>2029</v>
      </c>
      <c r="AL4349" s="334" t="s">
        <v>2061</v>
      </c>
      <c r="AM4349" s="334" t="s">
        <v>924</v>
      </c>
      <c r="AN4349" s="334" t="s">
        <v>925</v>
      </c>
      <c r="AO4349" s="334" t="s">
        <v>926</v>
      </c>
      <c r="AP4349" s="334" t="s">
        <v>927</v>
      </c>
      <c r="AQ4349" s="334" t="s">
        <v>928</v>
      </c>
      <c r="AR4349" s="334" t="s">
        <v>281</v>
      </c>
      <c r="AS4349" s="90" t="s">
        <v>2077</v>
      </c>
      <c r="AU4349" s="304" t="s">
        <v>2247</v>
      </c>
      <c r="AW4349" s="90" t="s">
        <v>2204</v>
      </c>
      <c r="AX4349" s="90" t="s">
        <v>2258</v>
      </c>
      <c r="AY4349" s="90" t="s">
        <v>2077</v>
      </c>
      <c r="CN4349" s="90"/>
      <c r="CP4349" s="70"/>
    </row>
    <row r="4350" spans="1:94" ht="15" customHeight="1" x14ac:dyDescent="0.2">
      <c r="C4350" s="87" t="s">
        <v>28</v>
      </c>
      <c r="D4350" s="703" t="str">
        <f>IF(D40="","",D40)</f>
        <v/>
      </c>
      <c r="E4350" s="705"/>
      <c r="F4350" s="705"/>
      <c r="G4350" s="705"/>
      <c r="H4350" s="705"/>
      <c r="I4350" s="705"/>
      <c r="J4350" s="705"/>
      <c r="K4350" s="705"/>
      <c r="L4350" s="705"/>
      <c r="M4350" s="705"/>
      <c r="N4350" s="705"/>
      <c r="O4350" s="704"/>
      <c r="P4350" s="763"/>
      <c r="Q4350" s="877"/>
      <c r="R4350" s="764"/>
      <c r="S4350" s="615"/>
      <c r="T4350" s="615"/>
      <c r="U4350" s="615"/>
      <c r="V4350" s="615"/>
      <c r="W4350" s="615"/>
      <c r="X4350" s="615"/>
      <c r="Y4350" s="615"/>
      <c r="Z4350" s="615"/>
      <c r="AA4350" s="615"/>
      <c r="AB4350" s="615"/>
      <c r="AC4350" s="615"/>
      <c r="AD4350" s="615"/>
      <c r="AE4350" s="109"/>
      <c r="AG4350" s="74">
        <f>COUNTBLANK(P4350:AD4350)</f>
        <v>15</v>
      </c>
      <c r="AH4350" s="74">
        <f>IF($AG$4342=$AH$4342,0,IF(AND(D4350&lt;&gt;"",AG4350=$AL$4342),0,IF(AND(D4350="",AG4350=$AK$4342),0,1)))</f>
        <v>0</v>
      </c>
      <c r="AI4350" s="74"/>
      <c r="AJ4350" s="74">
        <f>P4350</f>
        <v>0</v>
      </c>
      <c r="AK4350" s="74">
        <f>COUNTIF(S4350:AD4350,"NS")</f>
        <v>0</v>
      </c>
      <c r="AL4350" s="74">
        <f>SUM(S4350:AD4350)</f>
        <v>0</v>
      </c>
      <c r="AM4350" s="74">
        <f>IF($AG$4342=$AH$4342,0,
IF(OR(
AND(OR($AK4350&gt;0,$AL4350&gt;0),$AJ4350&lt;&gt;0,S4350="NS"),
AND(OR($AK4350&gt;0,$AL4350&gt;0),$AJ4350&lt;&gt;0,S4350=0),
AND(OR($AK4350&gt;0,$AL4350&gt;0),$AJ4350&lt;&gt;0,S4350&lt;=$AJ4350),
AND($AJ4350=0,S4350=0)),0,1))</f>
        <v>0</v>
      </c>
      <c r="AN4350" s="74">
        <f>IF($AG$4342=$AH$4342,0,
IF(OR(
AND(OR($AK4350&gt;0,$AL4350&gt;0),$AJ4350&lt;&gt;0,U4350="NS"),
AND(OR($AK4350&gt;0,$AL4350&gt;0),$AJ4350&lt;&gt;0,U4350=0),
AND(OR($AK4350&gt;0,$AL4350&gt;0),$AJ4350&lt;&gt;0,U4350&lt;=$AJ4350),
AND($AJ4350=0,U4350=0)),0,1))</f>
        <v>0</v>
      </c>
      <c r="AO4350" s="74">
        <f>IF($AG$4342=$AH$4342,0,
IF(OR(
AND(OR($AK4350&gt;0,$AL4350&gt;0),$AJ4350&lt;&gt;0,W4350="NS"),
AND(OR($AK4350&gt;0,$AL4350&gt;0),$AJ4350&lt;&gt;0,W4350=0),
AND(OR($AK4350&gt;0,$AL4350&gt;0),$AJ4350&lt;&gt;0,W4350&lt;=$AJ4350),
AND($AJ4350=0,W4350=0)),0,1))</f>
        <v>0</v>
      </c>
      <c r="AP4350" s="74">
        <f>IF($AG$4342=$AH$4342,0,
IF(OR(
AND(OR($AK4350&gt;0,$AL4350&gt;0),$AJ4350&lt;&gt;0,Y4350="NS"),
AND(OR($AK4350&gt;0,$AL4350&gt;0),$AJ4350&lt;&gt;0,Y4350=0),
AND(OR($AK4350&gt;0,$AL4350&gt;0),$AJ4350&lt;&gt;0,Y4350&lt;=$AJ4350),
AND($AJ4350=0,Y4350=0)),0,1))</f>
        <v>0</v>
      </c>
      <c r="AQ4350" s="74">
        <f>IF($AG$4342=$AH$4342,0,
IF(OR(
AND(OR($AK4350&gt;0,$AL4350&gt;0),$AJ4350&lt;&gt;0,AA4350="NS"),
AND(OR($AK4350&gt;0,$AL4350&gt;0),$AJ4350&lt;&gt;0,AA4350=0),
AND(OR($AK4350&gt;0,$AL4350&gt;0),$AJ4350&lt;&gt;0,AA4350&lt;=$AJ4350),
AND($AJ4350=0,AA4350=0)),0,1))</f>
        <v>0</v>
      </c>
      <c r="AR4350" s="74">
        <f>IF($AG$4342=$AH$4342,0,
IF(OR(
AND(OR($AK4350&gt;0,$AL4350&gt;0),$AJ4350&lt;&gt;0,AC4350="NS"),
AND(OR($AK4350&gt;0,$AL4350&gt;0),$AJ4350&lt;&gt;0,AC4350=0),
AND(OR($AK4350&gt;0,$AL4350&gt;0),$AJ4350&lt;&gt;0,AC4350&lt;=$AJ4350),
AND($AJ4350=0,AC4350=0)),0,1))</f>
        <v>0</v>
      </c>
      <c r="AS4350" s="90">
        <f>SUM(AM4350:AR4350)</f>
        <v>0</v>
      </c>
      <c r="AU4350" s="305">
        <f>IF(AND(AL4350=0,AJ4350&lt;&gt;0),1,IF(AJ4350&lt;=AL4350,0,IF(AND(AL4350="NS",AJ4350&gt;0),0,1)))</f>
        <v>0</v>
      </c>
      <c r="AW4350" s="90">
        <f>M3038</f>
        <v>0</v>
      </c>
      <c r="AX4350" s="90">
        <f>P4350</f>
        <v>0</v>
      </c>
      <c r="AY4350" s="90">
        <f>IF(AX4350&lt;=AW4350,0,IF(AND(AW4350&gt;0,AX4350="NS"),0,1))</f>
        <v>0</v>
      </c>
      <c r="CN4350" s="90"/>
      <c r="CP4350" s="70"/>
    </row>
    <row r="4351" spans="1:94" ht="15" customHeight="1" x14ac:dyDescent="0.2">
      <c r="C4351" s="98" t="s">
        <v>29</v>
      </c>
      <c r="D4351" s="703" t="str">
        <f t="shared" ref="D4351:D4374" si="6671">IF(D41="","",D41)</f>
        <v/>
      </c>
      <c r="E4351" s="705"/>
      <c r="F4351" s="705"/>
      <c r="G4351" s="705"/>
      <c r="H4351" s="705"/>
      <c r="I4351" s="705"/>
      <c r="J4351" s="705"/>
      <c r="K4351" s="705"/>
      <c r="L4351" s="705"/>
      <c r="M4351" s="705"/>
      <c r="N4351" s="705"/>
      <c r="O4351" s="704"/>
      <c r="P4351" s="763"/>
      <c r="Q4351" s="877"/>
      <c r="R4351" s="764"/>
      <c r="S4351" s="615"/>
      <c r="T4351" s="615"/>
      <c r="U4351" s="615"/>
      <c r="V4351" s="615"/>
      <c r="W4351" s="615"/>
      <c r="X4351" s="615"/>
      <c r="Y4351" s="615"/>
      <c r="Z4351" s="615"/>
      <c r="AA4351" s="615"/>
      <c r="AB4351" s="615"/>
      <c r="AC4351" s="615"/>
      <c r="AD4351" s="615"/>
      <c r="AE4351" s="109"/>
      <c r="AG4351" s="74">
        <f t="shared" ref="AG4351:AG4374" si="6672">COUNTBLANK(P4351:AD4351)</f>
        <v>15</v>
      </c>
      <c r="AH4351" s="74">
        <f t="shared" ref="AH4351:AH4374" si="6673">IF($AG$4342=$AH$4342,0,IF(AND(D4351&lt;&gt;"",AG4351=$AL$4342),0,IF(AND(D4351="",AG4351=$AK$4342),0,1)))</f>
        <v>0</v>
      </c>
      <c r="AI4351" s="74"/>
      <c r="AJ4351" s="74">
        <f t="shared" ref="AJ4351:AJ4374" si="6674">P4351</f>
        <v>0</v>
      </c>
      <c r="AK4351" s="74">
        <f t="shared" ref="AK4351:AK4374" si="6675">COUNTIF(S4351:AD4351,"NS")</f>
        <v>0</v>
      </c>
      <c r="AL4351" s="74">
        <f t="shared" ref="AL4351:AL4374" si="6676">SUM(S4351:AD4351)</f>
        <v>0</v>
      </c>
      <c r="AM4351" s="74">
        <f t="shared" ref="AM4351:AM4374" si="6677">IF($AG$4342=$AH$4342,0,
IF(OR(
AND(OR($AK4351&gt;0,$AL4351&gt;0),$AJ4351&lt;&gt;0,S4351="NS"),
AND(OR($AK4351&gt;0,$AL4351&gt;0),$AJ4351&lt;&gt;0,S4351=0),
AND(OR($AK4351&gt;0,$AL4351&gt;0),$AJ4351&lt;&gt;0,S4351&lt;=$AJ4351),
AND($AJ4351=0,S4351=0)),0,1))</f>
        <v>0</v>
      </c>
      <c r="AN4351" s="74">
        <f t="shared" ref="AN4351:AN4374" si="6678">IF($AG$4342=$AH$4342,0,
IF(OR(
AND(OR($AK4351&gt;0,$AL4351&gt;0),$AJ4351&lt;&gt;0,U4351="NS"),
AND(OR($AK4351&gt;0,$AL4351&gt;0),$AJ4351&lt;&gt;0,U4351=0),
AND(OR($AK4351&gt;0,$AL4351&gt;0),$AJ4351&lt;&gt;0,U4351&lt;=$AJ4351),
AND($AJ4351=0,U4351=0)),0,1))</f>
        <v>0</v>
      </c>
      <c r="AO4351" s="74">
        <f t="shared" ref="AO4351:AO4374" si="6679">IF($AG$4342=$AH$4342,0,
IF(OR(
AND(OR($AK4351&gt;0,$AL4351&gt;0),$AJ4351&lt;&gt;0,W4351="NS"),
AND(OR($AK4351&gt;0,$AL4351&gt;0),$AJ4351&lt;&gt;0,W4351=0),
AND(OR($AK4351&gt;0,$AL4351&gt;0),$AJ4351&lt;&gt;0,W4351&lt;=$AJ4351),
AND($AJ4351=0,W4351=0)),0,1))</f>
        <v>0</v>
      </c>
      <c r="AP4351" s="74">
        <f t="shared" ref="AP4351:AP4374" si="6680">IF($AG$4342=$AH$4342,0,
IF(OR(
AND(OR($AK4351&gt;0,$AL4351&gt;0),$AJ4351&lt;&gt;0,Y4351="NS"),
AND(OR($AK4351&gt;0,$AL4351&gt;0),$AJ4351&lt;&gt;0,Y4351=0),
AND(OR($AK4351&gt;0,$AL4351&gt;0),$AJ4351&lt;&gt;0,Y4351&lt;=$AJ4351),
AND($AJ4351=0,Y4351=0)),0,1))</f>
        <v>0</v>
      </c>
      <c r="AQ4351" s="74">
        <f t="shared" ref="AQ4351:AQ4374" si="6681">IF($AG$4342=$AH$4342,0,
IF(OR(
AND(OR($AK4351&gt;0,$AL4351&gt;0),$AJ4351&lt;&gt;0,AA4351="NS"),
AND(OR($AK4351&gt;0,$AL4351&gt;0),$AJ4351&lt;&gt;0,AA4351=0),
AND(OR($AK4351&gt;0,$AL4351&gt;0),$AJ4351&lt;&gt;0,AA4351&lt;=$AJ4351),
AND($AJ4351=0,AA4351=0)),0,1))</f>
        <v>0</v>
      </c>
      <c r="AR4351" s="74">
        <f t="shared" ref="AR4351:AR4374" si="6682">IF($AG$4342=$AH$4342,0,
IF(OR(
AND(OR($AK4351&gt;0,$AL4351&gt;0),$AJ4351&lt;&gt;0,AC4351="NS"),
AND(OR($AK4351&gt;0,$AL4351&gt;0),$AJ4351&lt;&gt;0,AC4351=0),
AND(OR($AK4351&gt;0,$AL4351&gt;0),$AJ4351&lt;&gt;0,AC4351&lt;=$AJ4351),
AND($AJ4351=0,AC4351=0)),0,1))</f>
        <v>0</v>
      </c>
      <c r="AS4351" s="90">
        <f t="shared" ref="AS4351:AS4374" si="6683">SUM(AM4351:AR4351)</f>
        <v>0</v>
      </c>
      <c r="AU4351" s="305">
        <f t="shared" ref="AU4351:AU4374" si="6684">IF(AND(AL4351=0,AJ4351&lt;&gt;0),1,IF(AJ4351&lt;=AL4351,0,IF(AND(AL4351="NS",AJ4351&gt;0),0,1)))</f>
        <v>0</v>
      </c>
      <c r="AW4351" s="90">
        <f t="shared" ref="AW4351:AW4374" si="6685">M3039</f>
        <v>0</v>
      </c>
      <c r="AX4351" s="90">
        <f t="shared" ref="AX4351:AX4374" si="6686">P4351</f>
        <v>0</v>
      </c>
      <c r="AY4351" s="90">
        <f t="shared" ref="AY4351:AY4374" si="6687">IF(AX4351&lt;=AW4351,0,IF(AND(AW4351&gt;0,AX4351="NS"),0,1))</f>
        <v>0</v>
      </c>
    </row>
    <row r="4352" spans="1:94" ht="15" customHeight="1" x14ac:dyDescent="0.2">
      <c r="C4352" s="98" t="s">
        <v>30</v>
      </c>
      <c r="D4352" s="703" t="str">
        <f t="shared" si="6671"/>
        <v/>
      </c>
      <c r="E4352" s="705"/>
      <c r="F4352" s="705"/>
      <c r="G4352" s="705"/>
      <c r="H4352" s="705"/>
      <c r="I4352" s="705"/>
      <c r="J4352" s="705"/>
      <c r="K4352" s="705"/>
      <c r="L4352" s="705"/>
      <c r="M4352" s="705"/>
      <c r="N4352" s="705"/>
      <c r="O4352" s="704"/>
      <c r="P4352" s="763"/>
      <c r="Q4352" s="877"/>
      <c r="R4352" s="764"/>
      <c r="S4352" s="615"/>
      <c r="T4352" s="615"/>
      <c r="U4352" s="615"/>
      <c r="V4352" s="615"/>
      <c r="W4352" s="615"/>
      <c r="X4352" s="615"/>
      <c r="Y4352" s="615"/>
      <c r="Z4352" s="615"/>
      <c r="AA4352" s="615"/>
      <c r="AB4352" s="615"/>
      <c r="AC4352" s="615"/>
      <c r="AD4352" s="615"/>
      <c r="AE4352" s="109"/>
      <c r="AG4352" s="74">
        <f t="shared" si="6672"/>
        <v>15</v>
      </c>
      <c r="AH4352" s="74">
        <f t="shared" si="6673"/>
        <v>0</v>
      </c>
      <c r="AI4352" s="74"/>
      <c r="AJ4352" s="74">
        <f t="shared" si="6674"/>
        <v>0</v>
      </c>
      <c r="AK4352" s="74">
        <f t="shared" si="6675"/>
        <v>0</v>
      </c>
      <c r="AL4352" s="74">
        <f t="shared" si="6676"/>
        <v>0</v>
      </c>
      <c r="AM4352" s="74">
        <f t="shared" si="6677"/>
        <v>0</v>
      </c>
      <c r="AN4352" s="74">
        <f t="shared" si="6678"/>
        <v>0</v>
      </c>
      <c r="AO4352" s="74">
        <f t="shared" si="6679"/>
        <v>0</v>
      </c>
      <c r="AP4352" s="74">
        <f t="shared" si="6680"/>
        <v>0</v>
      </c>
      <c r="AQ4352" s="74">
        <f t="shared" si="6681"/>
        <v>0</v>
      </c>
      <c r="AR4352" s="74">
        <f t="shared" si="6682"/>
        <v>0</v>
      </c>
      <c r="AS4352" s="90">
        <f t="shared" si="6683"/>
        <v>0</v>
      </c>
      <c r="AU4352" s="305">
        <f t="shared" si="6684"/>
        <v>0</v>
      </c>
      <c r="AW4352" s="90">
        <f t="shared" si="6685"/>
        <v>0</v>
      </c>
      <c r="AX4352" s="90">
        <f t="shared" si="6686"/>
        <v>0</v>
      </c>
      <c r="AY4352" s="90">
        <f t="shared" si="6687"/>
        <v>0</v>
      </c>
    </row>
    <row r="4353" spans="1:51" ht="15" customHeight="1" x14ac:dyDescent="0.2">
      <c r="C4353" s="98" t="s">
        <v>31</v>
      </c>
      <c r="D4353" s="703" t="str">
        <f t="shared" si="6671"/>
        <v/>
      </c>
      <c r="E4353" s="705"/>
      <c r="F4353" s="705"/>
      <c r="G4353" s="705"/>
      <c r="H4353" s="705"/>
      <c r="I4353" s="705"/>
      <c r="J4353" s="705"/>
      <c r="K4353" s="705"/>
      <c r="L4353" s="705"/>
      <c r="M4353" s="705"/>
      <c r="N4353" s="705"/>
      <c r="O4353" s="704"/>
      <c r="P4353" s="763"/>
      <c r="Q4353" s="877"/>
      <c r="R4353" s="764"/>
      <c r="S4353" s="615"/>
      <c r="T4353" s="615"/>
      <c r="U4353" s="615"/>
      <c r="V4353" s="615"/>
      <c r="W4353" s="615"/>
      <c r="X4353" s="615"/>
      <c r="Y4353" s="615"/>
      <c r="Z4353" s="615"/>
      <c r="AA4353" s="615"/>
      <c r="AB4353" s="615"/>
      <c r="AC4353" s="615"/>
      <c r="AD4353" s="615"/>
      <c r="AE4353" s="109"/>
      <c r="AG4353" s="74">
        <f t="shared" si="6672"/>
        <v>15</v>
      </c>
      <c r="AH4353" s="74">
        <f t="shared" si="6673"/>
        <v>0</v>
      </c>
      <c r="AI4353" s="74"/>
      <c r="AJ4353" s="74">
        <f t="shared" si="6674"/>
        <v>0</v>
      </c>
      <c r="AK4353" s="74">
        <f t="shared" si="6675"/>
        <v>0</v>
      </c>
      <c r="AL4353" s="74">
        <f t="shared" si="6676"/>
        <v>0</v>
      </c>
      <c r="AM4353" s="74">
        <f t="shared" si="6677"/>
        <v>0</v>
      </c>
      <c r="AN4353" s="74">
        <f t="shared" si="6678"/>
        <v>0</v>
      </c>
      <c r="AO4353" s="74">
        <f t="shared" si="6679"/>
        <v>0</v>
      </c>
      <c r="AP4353" s="74">
        <f t="shared" si="6680"/>
        <v>0</v>
      </c>
      <c r="AQ4353" s="74">
        <f t="shared" si="6681"/>
        <v>0</v>
      </c>
      <c r="AR4353" s="74">
        <f t="shared" si="6682"/>
        <v>0</v>
      </c>
      <c r="AS4353" s="90">
        <f t="shared" si="6683"/>
        <v>0</v>
      </c>
      <c r="AU4353" s="305">
        <f t="shared" si="6684"/>
        <v>0</v>
      </c>
      <c r="AW4353" s="90">
        <f t="shared" si="6685"/>
        <v>0</v>
      </c>
      <c r="AX4353" s="90">
        <f t="shared" si="6686"/>
        <v>0</v>
      </c>
      <c r="AY4353" s="90">
        <f t="shared" si="6687"/>
        <v>0</v>
      </c>
    </row>
    <row r="4354" spans="1:51" ht="15" customHeight="1" x14ac:dyDescent="0.2">
      <c r="C4354" s="98" t="s">
        <v>32</v>
      </c>
      <c r="D4354" s="703" t="str">
        <f t="shared" si="6671"/>
        <v/>
      </c>
      <c r="E4354" s="705"/>
      <c r="F4354" s="705"/>
      <c r="G4354" s="705"/>
      <c r="H4354" s="705"/>
      <c r="I4354" s="705"/>
      <c r="J4354" s="705"/>
      <c r="K4354" s="705"/>
      <c r="L4354" s="705"/>
      <c r="M4354" s="705"/>
      <c r="N4354" s="705"/>
      <c r="O4354" s="704"/>
      <c r="P4354" s="763"/>
      <c r="Q4354" s="877"/>
      <c r="R4354" s="764"/>
      <c r="S4354" s="615"/>
      <c r="T4354" s="615"/>
      <c r="U4354" s="615"/>
      <c r="V4354" s="615"/>
      <c r="W4354" s="615"/>
      <c r="X4354" s="615"/>
      <c r="Y4354" s="615"/>
      <c r="Z4354" s="615"/>
      <c r="AA4354" s="615"/>
      <c r="AB4354" s="615"/>
      <c r="AC4354" s="615"/>
      <c r="AD4354" s="615"/>
      <c r="AE4354" s="109"/>
      <c r="AG4354" s="74">
        <f t="shared" si="6672"/>
        <v>15</v>
      </c>
      <c r="AH4354" s="74">
        <f t="shared" si="6673"/>
        <v>0</v>
      </c>
      <c r="AI4354" s="74"/>
      <c r="AJ4354" s="74">
        <f t="shared" si="6674"/>
        <v>0</v>
      </c>
      <c r="AK4354" s="74">
        <f t="shared" si="6675"/>
        <v>0</v>
      </c>
      <c r="AL4354" s="74">
        <f t="shared" si="6676"/>
        <v>0</v>
      </c>
      <c r="AM4354" s="74">
        <f t="shared" si="6677"/>
        <v>0</v>
      </c>
      <c r="AN4354" s="74">
        <f t="shared" si="6678"/>
        <v>0</v>
      </c>
      <c r="AO4354" s="74">
        <f t="shared" si="6679"/>
        <v>0</v>
      </c>
      <c r="AP4354" s="74">
        <f t="shared" si="6680"/>
        <v>0</v>
      </c>
      <c r="AQ4354" s="74">
        <f t="shared" si="6681"/>
        <v>0</v>
      </c>
      <c r="AR4354" s="74">
        <f t="shared" si="6682"/>
        <v>0</v>
      </c>
      <c r="AS4354" s="90">
        <f t="shared" si="6683"/>
        <v>0</v>
      </c>
      <c r="AU4354" s="305">
        <f t="shared" si="6684"/>
        <v>0</v>
      </c>
      <c r="AW4354" s="90">
        <f t="shared" si="6685"/>
        <v>0</v>
      </c>
      <c r="AX4354" s="90">
        <f t="shared" si="6686"/>
        <v>0</v>
      </c>
      <c r="AY4354" s="90">
        <f t="shared" si="6687"/>
        <v>0</v>
      </c>
    </row>
    <row r="4355" spans="1:51" ht="15" customHeight="1" x14ac:dyDescent="0.2">
      <c r="C4355" s="98" t="s">
        <v>33</v>
      </c>
      <c r="D4355" s="703" t="str">
        <f t="shared" si="6671"/>
        <v/>
      </c>
      <c r="E4355" s="705"/>
      <c r="F4355" s="705"/>
      <c r="G4355" s="705"/>
      <c r="H4355" s="705"/>
      <c r="I4355" s="705"/>
      <c r="J4355" s="705"/>
      <c r="K4355" s="705"/>
      <c r="L4355" s="705"/>
      <c r="M4355" s="705"/>
      <c r="N4355" s="705"/>
      <c r="O4355" s="704"/>
      <c r="P4355" s="763"/>
      <c r="Q4355" s="877"/>
      <c r="R4355" s="764"/>
      <c r="S4355" s="615"/>
      <c r="T4355" s="615"/>
      <c r="U4355" s="615"/>
      <c r="V4355" s="615"/>
      <c r="W4355" s="615"/>
      <c r="X4355" s="615"/>
      <c r="Y4355" s="615"/>
      <c r="Z4355" s="615"/>
      <c r="AA4355" s="615"/>
      <c r="AB4355" s="615"/>
      <c r="AC4355" s="615"/>
      <c r="AD4355" s="615"/>
      <c r="AE4355" s="109"/>
      <c r="AG4355" s="74">
        <f t="shared" si="6672"/>
        <v>15</v>
      </c>
      <c r="AH4355" s="74">
        <f t="shared" si="6673"/>
        <v>0</v>
      </c>
      <c r="AI4355" s="74"/>
      <c r="AJ4355" s="74">
        <f t="shared" si="6674"/>
        <v>0</v>
      </c>
      <c r="AK4355" s="74">
        <f t="shared" si="6675"/>
        <v>0</v>
      </c>
      <c r="AL4355" s="74">
        <f t="shared" si="6676"/>
        <v>0</v>
      </c>
      <c r="AM4355" s="74">
        <f t="shared" si="6677"/>
        <v>0</v>
      </c>
      <c r="AN4355" s="74">
        <f t="shared" si="6678"/>
        <v>0</v>
      </c>
      <c r="AO4355" s="74">
        <f t="shared" si="6679"/>
        <v>0</v>
      </c>
      <c r="AP4355" s="74">
        <f t="shared" si="6680"/>
        <v>0</v>
      </c>
      <c r="AQ4355" s="74">
        <f t="shared" si="6681"/>
        <v>0</v>
      </c>
      <c r="AR4355" s="74">
        <f t="shared" si="6682"/>
        <v>0</v>
      </c>
      <c r="AS4355" s="90">
        <f t="shared" si="6683"/>
        <v>0</v>
      </c>
      <c r="AU4355" s="305">
        <f t="shared" si="6684"/>
        <v>0</v>
      </c>
      <c r="AW4355" s="90">
        <f t="shared" si="6685"/>
        <v>0</v>
      </c>
      <c r="AX4355" s="90">
        <f t="shared" si="6686"/>
        <v>0</v>
      </c>
      <c r="AY4355" s="90">
        <f t="shared" si="6687"/>
        <v>0</v>
      </c>
    </row>
    <row r="4356" spans="1:51" ht="15" customHeight="1" x14ac:dyDescent="0.2">
      <c r="A4356" s="109"/>
      <c r="B4356" s="109"/>
      <c r="C4356" s="98" t="s">
        <v>34</v>
      </c>
      <c r="D4356" s="703" t="str">
        <f t="shared" si="6671"/>
        <v/>
      </c>
      <c r="E4356" s="705"/>
      <c r="F4356" s="705"/>
      <c r="G4356" s="705"/>
      <c r="H4356" s="705"/>
      <c r="I4356" s="705"/>
      <c r="J4356" s="705"/>
      <c r="K4356" s="705"/>
      <c r="L4356" s="705"/>
      <c r="M4356" s="705"/>
      <c r="N4356" s="705"/>
      <c r="O4356" s="704"/>
      <c r="P4356" s="763"/>
      <c r="Q4356" s="877"/>
      <c r="R4356" s="764"/>
      <c r="S4356" s="615"/>
      <c r="T4356" s="615"/>
      <c r="U4356" s="615"/>
      <c r="V4356" s="615"/>
      <c r="W4356" s="615"/>
      <c r="X4356" s="615"/>
      <c r="Y4356" s="615"/>
      <c r="Z4356" s="615"/>
      <c r="AA4356" s="615"/>
      <c r="AB4356" s="615"/>
      <c r="AC4356" s="615"/>
      <c r="AD4356" s="615"/>
      <c r="AE4356" s="109"/>
      <c r="AG4356" s="74">
        <f t="shared" si="6672"/>
        <v>15</v>
      </c>
      <c r="AH4356" s="74">
        <f t="shared" si="6673"/>
        <v>0</v>
      </c>
      <c r="AI4356" s="74"/>
      <c r="AJ4356" s="74">
        <f t="shared" si="6674"/>
        <v>0</v>
      </c>
      <c r="AK4356" s="74">
        <f t="shared" si="6675"/>
        <v>0</v>
      </c>
      <c r="AL4356" s="74">
        <f t="shared" si="6676"/>
        <v>0</v>
      </c>
      <c r="AM4356" s="74">
        <f t="shared" si="6677"/>
        <v>0</v>
      </c>
      <c r="AN4356" s="74">
        <f t="shared" si="6678"/>
        <v>0</v>
      </c>
      <c r="AO4356" s="74">
        <f t="shared" si="6679"/>
        <v>0</v>
      </c>
      <c r="AP4356" s="74">
        <f t="shared" si="6680"/>
        <v>0</v>
      </c>
      <c r="AQ4356" s="74">
        <f t="shared" si="6681"/>
        <v>0</v>
      </c>
      <c r="AR4356" s="74">
        <f t="shared" si="6682"/>
        <v>0</v>
      </c>
      <c r="AS4356" s="90">
        <f t="shared" si="6683"/>
        <v>0</v>
      </c>
      <c r="AU4356" s="305">
        <f t="shared" si="6684"/>
        <v>0</v>
      </c>
      <c r="AW4356" s="90">
        <f t="shared" si="6685"/>
        <v>0</v>
      </c>
      <c r="AX4356" s="90">
        <f t="shared" si="6686"/>
        <v>0</v>
      </c>
      <c r="AY4356" s="90">
        <f t="shared" si="6687"/>
        <v>0</v>
      </c>
    </row>
    <row r="4357" spans="1:51" ht="15" customHeight="1" x14ac:dyDescent="0.2">
      <c r="A4357" s="109"/>
      <c r="B4357" s="109"/>
      <c r="C4357" s="98" t="s">
        <v>35</v>
      </c>
      <c r="D4357" s="703" t="str">
        <f t="shared" si="6671"/>
        <v/>
      </c>
      <c r="E4357" s="705"/>
      <c r="F4357" s="705"/>
      <c r="G4357" s="705"/>
      <c r="H4357" s="705"/>
      <c r="I4357" s="705"/>
      <c r="J4357" s="705"/>
      <c r="K4357" s="705"/>
      <c r="L4357" s="705"/>
      <c r="M4357" s="705"/>
      <c r="N4357" s="705"/>
      <c r="O4357" s="704"/>
      <c r="P4357" s="763"/>
      <c r="Q4357" s="877"/>
      <c r="R4357" s="764"/>
      <c r="S4357" s="615"/>
      <c r="T4357" s="615"/>
      <c r="U4357" s="615"/>
      <c r="V4357" s="615"/>
      <c r="W4357" s="615"/>
      <c r="X4357" s="615"/>
      <c r="Y4357" s="615"/>
      <c r="Z4357" s="615"/>
      <c r="AA4357" s="615"/>
      <c r="AB4357" s="615"/>
      <c r="AC4357" s="615"/>
      <c r="AD4357" s="615"/>
      <c r="AE4357" s="109"/>
      <c r="AG4357" s="74">
        <f t="shared" si="6672"/>
        <v>15</v>
      </c>
      <c r="AH4357" s="74">
        <f t="shared" si="6673"/>
        <v>0</v>
      </c>
      <c r="AI4357" s="74"/>
      <c r="AJ4357" s="74">
        <f t="shared" si="6674"/>
        <v>0</v>
      </c>
      <c r="AK4357" s="74">
        <f t="shared" si="6675"/>
        <v>0</v>
      </c>
      <c r="AL4357" s="74">
        <f t="shared" si="6676"/>
        <v>0</v>
      </c>
      <c r="AM4357" s="74">
        <f t="shared" si="6677"/>
        <v>0</v>
      </c>
      <c r="AN4357" s="74">
        <f t="shared" si="6678"/>
        <v>0</v>
      </c>
      <c r="AO4357" s="74">
        <f t="shared" si="6679"/>
        <v>0</v>
      </c>
      <c r="AP4357" s="74">
        <f t="shared" si="6680"/>
        <v>0</v>
      </c>
      <c r="AQ4357" s="74">
        <f t="shared" si="6681"/>
        <v>0</v>
      </c>
      <c r="AR4357" s="74">
        <f t="shared" si="6682"/>
        <v>0</v>
      </c>
      <c r="AS4357" s="90">
        <f t="shared" si="6683"/>
        <v>0</v>
      </c>
      <c r="AU4357" s="305">
        <f t="shared" si="6684"/>
        <v>0</v>
      </c>
      <c r="AW4357" s="90">
        <f t="shared" si="6685"/>
        <v>0</v>
      </c>
      <c r="AX4357" s="90">
        <f t="shared" si="6686"/>
        <v>0</v>
      </c>
      <c r="AY4357" s="90">
        <f t="shared" si="6687"/>
        <v>0</v>
      </c>
    </row>
    <row r="4358" spans="1:51" ht="15" customHeight="1" x14ac:dyDescent="0.2">
      <c r="A4358" s="109"/>
      <c r="B4358" s="109"/>
      <c r="C4358" s="98" t="s">
        <v>36</v>
      </c>
      <c r="D4358" s="703" t="str">
        <f t="shared" si="6671"/>
        <v/>
      </c>
      <c r="E4358" s="705"/>
      <c r="F4358" s="705"/>
      <c r="G4358" s="705"/>
      <c r="H4358" s="705"/>
      <c r="I4358" s="705"/>
      <c r="J4358" s="705"/>
      <c r="K4358" s="705"/>
      <c r="L4358" s="705"/>
      <c r="M4358" s="705"/>
      <c r="N4358" s="705"/>
      <c r="O4358" s="704"/>
      <c r="P4358" s="763"/>
      <c r="Q4358" s="877"/>
      <c r="R4358" s="764"/>
      <c r="S4358" s="615"/>
      <c r="T4358" s="615"/>
      <c r="U4358" s="615"/>
      <c r="V4358" s="615"/>
      <c r="W4358" s="615"/>
      <c r="X4358" s="615"/>
      <c r="Y4358" s="615"/>
      <c r="Z4358" s="615"/>
      <c r="AA4358" s="615"/>
      <c r="AB4358" s="615"/>
      <c r="AC4358" s="615"/>
      <c r="AD4358" s="615"/>
      <c r="AE4358" s="109"/>
      <c r="AG4358" s="74">
        <f t="shared" si="6672"/>
        <v>15</v>
      </c>
      <c r="AH4358" s="74">
        <f t="shared" si="6673"/>
        <v>0</v>
      </c>
      <c r="AI4358" s="74"/>
      <c r="AJ4358" s="74">
        <f t="shared" si="6674"/>
        <v>0</v>
      </c>
      <c r="AK4358" s="74">
        <f t="shared" si="6675"/>
        <v>0</v>
      </c>
      <c r="AL4358" s="74">
        <f t="shared" si="6676"/>
        <v>0</v>
      </c>
      <c r="AM4358" s="74">
        <f t="shared" si="6677"/>
        <v>0</v>
      </c>
      <c r="AN4358" s="74">
        <f t="shared" si="6678"/>
        <v>0</v>
      </c>
      <c r="AO4358" s="74">
        <f t="shared" si="6679"/>
        <v>0</v>
      </c>
      <c r="AP4358" s="74">
        <f t="shared" si="6680"/>
        <v>0</v>
      </c>
      <c r="AQ4358" s="74">
        <f t="shared" si="6681"/>
        <v>0</v>
      </c>
      <c r="AR4358" s="74">
        <f t="shared" si="6682"/>
        <v>0</v>
      </c>
      <c r="AS4358" s="90">
        <f t="shared" si="6683"/>
        <v>0</v>
      </c>
      <c r="AU4358" s="305">
        <f t="shared" si="6684"/>
        <v>0</v>
      </c>
      <c r="AW4358" s="90">
        <f t="shared" si="6685"/>
        <v>0</v>
      </c>
      <c r="AX4358" s="90">
        <f t="shared" si="6686"/>
        <v>0</v>
      </c>
      <c r="AY4358" s="90">
        <f t="shared" si="6687"/>
        <v>0</v>
      </c>
    </row>
    <row r="4359" spans="1:51" ht="15" customHeight="1" x14ac:dyDescent="0.2">
      <c r="A4359" s="109"/>
      <c r="B4359" s="109"/>
      <c r="C4359" s="98" t="s">
        <v>37</v>
      </c>
      <c r="D4359" s="703" t="str">
        <f t="shared" si="6671"/>
        <v/>
      </c>
      <c r="E4359" s="705"/>
      <c r="F4359" s="705"/>
      <c r="G4359" s="705"/>
      <c r="H4359" s="705"/>
      <c r="I4359" s="705"/>
      <c r="J4359" s="705"/>
      <c r="K4359" s="705"/>
      <c r="L4359" s="705"/>
      <c r="M4359" s="705"/>
      <c r="N4359" s="705"/>
      <c r="O4359" s="704"/>
      <c r="P4359" s="763"/>
      <c r="Q4359" s="877"/>
      <c r="R4359" s="764"/>
      <c r="S4359" s="615"/>
      <c r="T4359" s="615"/>
      <c r="U4359" s="615"/>
      <c r="V4359" s="615"/>
      <c r="W4359" s="615"/>
      <c r="X4359" s="615"/>
      <c r="Y4359" s="615"/>
      <c r="Z4359" s="615"/>
      <c r="AA4359" s="615"/>
      <c r="AB4359" s="615"/>
      <c r="AC4359" s="615"/>
      <c r="AD4359" s="615"/>
      <c r="AE4359" s="109"/>
      <c r="AG4359" s="74">
        <f t="shared" si="6672"/>
        <v>15</v>
      </c>
      <c r="AH4359" s="74">
        <f t="shared" si="6673"/>
        <v>0</v>
      </c>
      <c r="AI4359" s="74"/>
      <c r="AJ4359" s="74">
        <f t="shared" si="6674"/>
        <v>0</v>
      </c>
      <c r="AK4359" s="74">
        <f t="shared" si="6675"/>
        <v>0</v>
      </c>
      <c r="AL4359" s="74">
        <f t="shared" si="6676"/>
        <v>0</v>
      </c>
      <c r="AM4359" s="74">
        <f t="shared" si="6677"/>
        <v>0</v>
      </c>
      <c r="AN4359" s="74">
        <f t="shared" si="6678"/>
        <v>0</v>
      </c>
      <c r="AO4359" s="74">
        <f t="shared" si="6679"/>
        <v>0</v>
      </c>
      <c r="AP4359" s="74">
        <f t="shared" si="6680"/>
        <v>0</v>
      </c>
      <c r="AQ4359" s="74">
        <f t="shared" si="6681"/>
        <v>0</v>
      </c>
      <c r="AR4359" s="74">
        <f t="shared" si="6682"/>
        <v>0</v>
      </c>
      <c r="AS4359" s="90">
        <f t="shared" si="6683"/>
        <v>0</v>
      </c>
      <c r="AU4359" s="305">
        <f t="shared" si="6684"/>
        <v>0</v>
      </c>
      <c r="AW4359" s="90">
        <f t="shared" si="6685"/>
        <v>0</v>
      </c>
      <c r="AX4359" s="90">
        <f t="shared" si="6686"/>
        <v>0</v>
      </c>
      <c r="AY4359" s="90">
        <f t="shared" si="6687"/>
        <v>0</v>
      </c>
    </row>
    <row r="4360" spans="1:51" ht="15" customHeight="1" x14ac:dyDescent="0.2">
      <c r="A4360" s="109"/>
      <c r="B4360" s="109"/>
      <c r="C4360" s="98" t="s">
        <v>40</v>
      </c>
      <c r="D4360" s="703" t="str">
        <f t="shared" si="6671"/>
        <v/>
      </c>
      <c r="E4360" s="705"/>
      <c r="F4360" s="705"/>
      <c r="G4360" s="705"/>
      <c r="H4360" s="705"/>
      <c r="I4360" s="705"/>
      <c r="J4360" s="705"/>
      <c r="K4360" s="705"/>
      <c r="L4360" s="705"/>
      <c r="M4360" s="705"/>
      <c r="N4360" s="705"/>
      <c r="O4360" s="704"/>
      <c r="P4360" s="763"/>
      <c r="Q4360" s="877"/>
      <c r="R4360" s="764"/>
      <c r="S4360" s="615"/>
      <c r="T4360" s="615"/>
      <c r="U4360" s="615"/>
      <c r="V4360" s="615"/>
      <c r="W4360" s="615"/>
      <c r="X4360" s="615"/>
      <c r="Y4360" s="615"/>
      <c r="Z4360" s="615"/>
      <c r="AA4360" s="615"/>
      <c r="AB4360" s="615"/>
      <c r="AC4360" s="615"/>
      <c r="AD4360" s="615"/>
      <c r="AE4360" s="109"/>
      <c r="AG4360" s="74">
        <f t="shared" si="6672"/>
        <v>15</v>
      </c>
      <c r="AH4360" s="74">
        <f t="shared" si="6673"/>
        <v>0</v>
      </c>
      <c r="AI4360" s="74"/>
      <c r="AJ4360" s="74">
        <f t="shared" si="6674"/>
        <v>0</v>
      </c>
      <c r="AK4360" s="74">
        <f t="shared" si="6675"/>
        <v>0</v>
      </c>
      <c r="AL4360" s="74">
        <f t="shared" si="6676"/>
        <v>0</v>
      </c>
      <c r="AM4360" s="74">
        <f t="shared" si="6677"/>
        <v>0</v>
      </c>
      <c r="AN4360" s="74">
        <f t="shared" si="6678"/>
        <v>0</v>
      </c>
      <c r="AO4360" s="74">
        <f t="shared" si="6679"/>
        <v>0</v>
      </c>
      <c r="AP4360" s="74">
        <f t="shared" si="6680"/>
        <v>0</v>
      </c>
      <c r="AQ4360" s="74">
        <f t="shared" si="6681"/>
        <v>0</v>
      </c>
      <c r="AR4360" s="74">
        <f t="shared" si="6682"/>
        <v>0</v>
      </c>
      <c r="AS4360" s="90">
        <f t="shared" si="6683"/>
        <v>0</v>
      </c>
      <c r="AU4360" s="305">
        <f t="shared" si="6684"/>
        <v>0</v>
      </c>
      <c r="AW4360" s="90">
        <f t="shared" si="6685"/>
        <v>0</v>
      </c>
      <c r="AX4360" s="90">
        <f t="shared" si="6686"/>
        <v>0</v>
      </c>
      <c r="AY4360" s="90">
        <f t="shared" si="6687"/>
        <v>0</v>
      </c>
    </row>
    <row r="4361" spans="1:51" ht="15" customHeight="1" x14ac:dyDescent="0.2">
      <c r="A4361" s="109"/>
      <c r="B4361" s="109"/>
      <c r="C4361" s="98" t="s">
        <v>38</v>
      </c>
      <c r="D4361" s="703" t="str">
        <f t="shared" si="6671"/>
        <v/>
      </c>
      <c r="E4361" s="705"/>
      <c r="F4361" s="705"/>
      <c r="G4361" s="705"/>
      <c r="H4361" s="705"/>
      <c r="I4361" s="705"/>
      <c r="J4361" s="705"/>
      <c r="K4361" s="705"/>
      <c r="L4361" s="705"/>
      <c r="M4361" s="705"/>
      <c r="N4361" s="705"/>
      <c r="O4361" s="704"/>
      <c r="P4361" s="763"/>
      <c r="Q4361" s="877"/>
      <c r="R4361" s="764"/>
      <c r="S4361" s="615"/>
      <c r="T4361" s="615"/>
      <c r="U4361" s="615"/>
      <c r="V4361" s="615"/>
      <c r="W4361" s="615"/>
      <c r="X4361" s="615"/>
      <c r="Y4361" s="615"/>
      <c r="Z4361" s="615"/>
      <c r="AA4361" s="615"/>
      <c r="AB4361" s="615"/>
      <c r="AC4361" s="615"/>
      <c r="AD4361" s="615"/>
      <c r="AE4361" s="109"/>
      <c r="AG4361" s="74">
        <f t="shared" si="6672"/>
        <v>15</v>
      </c>
      <c r="AH4361" s="74">
        <f t="shared" si="6673"/>
        <v>0</v>
      </c>
      <c r="AI4361" s="74"/>
      <c r="AJ4361" s="74">
        <f t="shared" si="6674"/>
        <v>0</v>
      </c>
      <c r="AK4361" s="74">
        <f t="shared" si="6675"/>
        <v>0</v>
      </c>
      <c r="AL4361" s="74">
        <f t="shared" si="6676"/>
        <v>0</v>
      </c>
      <c r="AM4361" s="74">
        <f t="shared" si="6677"/>
        <v>0</v>
      </c>
      <c r="AN4361" s="74">
        <f t="shared" si="6678"/>
        <v>0</v>
      </c>
      <c r="AO4361" s="74">
        <f t="shared" si="6679"/>
        <v>0</v>
      </c>
      <c r="AP4361" s="74">
        <f t="shared" si="6680"/>
        <v>0</v>
      </c>
      <c r="AQ4361" s="74">
        <f t="shared" si="6681"/>
        <v>0</v>
      </c>
      <c r="AR4361" s="74">
        <f t="shared" si="6682"/>
        <v>0</v>
      </c>
      <c r="AS4361" s="90">
        <f t="shared" si="6683"/>
        <v>0</v>
      </c>
      <c r="AU4361" s="305">
        <f t="shared" si="6684"/>
        <v>0</v>
      </c>
      <c r="AW4361" s="90">
        <f t="shared" si="6685"/>
        <v>0</v>
      </c>
      <c r="AX4361" s="90">
        <f t="shared" si="6686"/>
        <v>0</v>
      </c>
      <c r="AY4361" s="90">
        <f t="shared" si="6687"/>
        <v>0</v>
      </c>
    </row>
    <row r="4362" spans="1:51" ht="15" customHeight="1" x14ac:dyDescent="0.2">
      <c r="A4362" s="109"/>
      <c r="B4362" s="109"/>
      <c r="C4362" s="98" t="s">
        <v>39</v>
      </c>
      <c r="D4362" s="703" t="str">
        <f t="shared" si="6671"/>
        <v/>
      </c>
      <c r="E4362" s="705"/>
      <c r="F4362" s="705"/>
      <c r="G4362" s="705"/>
      <c r="H4362" s="705"/>
      <c r="I4362" s="705"/>
      <c r="J4362" s="705"/>
      <c r="K4362" s="705"/>
      <c r="L4362" s="705"/>
      <c r="M4362" s="705"/>
      <c r="N4362" s="705"/>
      <c r="O4362" s="704"/>
      <c r="P4362" s="763"/>
      <c r="Q4362" s="877"/>
      <c r="R4362" s="764"/>
      <c r="S4362" s="615"/>
      <c r="T4362" s="615"/>
      <c r="U4362" s="615"/>
      <c r="V4362" s="615"/>
      <c r="W4362" s="615"/>
      <c r="X4362" s="615"/>
      <c r="Y4362" s="615"/>
      <c r="Z4362" s="615"/>
      <c r="AA4362" s="615"/>
      <c r="AB4362" s="615"/>
      <c r="AC4362" s="615"/>
      <c r="AD4362" s="615"/>
      <c r="AE4362" s="109"/>
      <c r="AG4362" s="74">
        <f t="shared" si="6672"/>
        <v>15</v>
      </c>
      <c r="AH4362" s="74">
        <f t="shared" si="6673"/>
        <v>0</v>
      </c>
      <c r="AI4362" s="74"/>
      <c r="AJ4362" s="74">
        <f t="shared" si="6674"/>
        <v>0</v>
      </c>
      <c r="AK4362" s="74">
        <f t="shared" si="6675"/>
        <v>0</v>
      </c>
      <c r="AL4362" s="74">
        <f t="shared" si="6676"/>
        <v>0</v>
      </c>
      <c r="AM4362" s="74">
        <f t="shared" si="6677"/>
        <v>0</v>
      </c>
      <c r="AN4362" s="74">
        <f t="shared" si="6678"/>
        <v>0</v>
      </c>
      <c r="AO4362" s="74">
        <f t="shared" si="6679"/>
        <v>0</v>
      </c>
      <c r="AP4362" s="74">
        <f t="shared" si="6680"/>
        <v>0</v>
      </c>
      <c r="AQ4362" s="74">
        <f t="shared" si="6681"/>
        <v>0</v>
      </c>
      <c r="AR4362" s="74">
        <f t="shared" si="6682"/>
        <v>0</v>
      </c>
      <c r="AS4362" s="90">
        <f t="shared" si="6683"/>
        <v>0</v>
      </c>
      <c r="AU4362" s="305">
        <f t="shared" si="6684"/>
        <v>0</v>
      </c>
      <c r="AW4362" s="90">
        <f t="shared" si="6685"/>
        <v>0</v>
      </c>
      <c r="AX4362" s="90">
        <f t="shared" si="6686"/>
        <v>0</v>
      </c>
      <c r="AY4362" s="90">
        <f t="shared" si="6687"/>
        <v>0</v>
      </c>
    </row>
    <row r="4363" spans="1:51" ht="15" customHeight="1" x14ac:dyDescent="0.2">
      <c r="A4363" s="109"/>
      <c r="B4363" s="109"/>
      <c r="C4363" s="98" t="s">
        <v>41</v>
      </c>
      <c r="D4363" s="703" t="str">
        <f t="shared" si="6671"/>
        <v/>
      </c>
      <c r="E4363" s="705"/>
      <c r="F4363" s="705"/>
      <c r="G4363" s="705"/>
      <c r="H4363" s="705"/>
      <c r="I4363" s="705"/>
      <c r="J4363" s="705"/>
      <c r="K4363" s="705"/>
      <c r="L4363" s="705"/>
      <c r="M4363" s="705"/>
      <c r="N4363" s="705"/>
      <c r="O4363" s="704"/>
      <c r="P4363" s="763"/>
      <c r="Q4363" s="877"/>
      <c r="R4363" s="764"/>
      <c r="S4363" s="615"/>
      <c r="T4363" s="615"/>
      <c r="U4363" s="615"/>
      <c r="V4363" s="615"/>
      <c r="W4363" s="615"/>
      <c r="X4363" s="615"/>
      <c r="Y4363" s="615"/>
      <c r="Z4363" s="615"/>
      <c r="AA4363" s="615"/>
      <c r="AB4363" s="615"/>
      <c r="AC4363" s="615"/>
      <c r="AD4363" s="615"/>
      <c r="AE4363" s="109"/>
      <c r="AG4363" s="74">
        <f t="shared" si="6672"/>
        <v>15</v>
      </c>
      <c r="AH4363" s="74">
        <f t="shared" si="6673"/>
        <v>0</v>
      </c>
      <c r="AI4363" s="74"/>
      <c r="AJ4363" s="74">
        <f t="shared" si="6674"/>
        <v>0</v>
      </c>
      <c r="AK4363" s="74">
        <f t="shared" si="6675"/>
        <v>0</v>
      </c>
      <c r="AL4363" s="74">
        <f t="shared" si="6676"/>
        <v>0</v>
      </c>
      <c r="AM4363" s="74">
        <f t="shared" si="6677"/>
        <v>0</v>
      </c>
      <c r="AN4363" s="74">
        <f t="shared" si="6678"/>
        <v>0</v>
      </c>
      <c r="AO4363" s="74">
        <f t="shared" si="6679"/>
        <v>0</v>
      </c>
      <c r="AP4363" s="74">
        <f t="shared" si="6680"/>
        <v>0</v>
      </c>
      <c r="AQ4363" s="74">
        <f t="shared" si="6681"/>
        <v>0</v>
      </c>
      <c r="AR4363" s="74">
        <f t="shared" si="6682"/>
        <v>0</v>
      </c>
      <c r="AS4363" s="90">
        <f t="shared" si="6683"/>
        <v>0</v>
      </c>
      <c r="AU4363" s="305">
        <f t="shared" si="6684"/>
        <v>0</v>
      </c>
      <c r="AW4363" s="90">
        <f t="shared" si="6685"/>
        <v>0</v>
      </c>
      <c r="AX4363" s="90">
        <f t="shared" si="6686"/>
        <v>0</v>
      </c>
      <c r="AY4363" s="90">
        <f t="shared" si="6687"/>
        <v>0</v>
      </c>
    </row>
    <row r="4364" spans="1:51" ht="15" customHeight="1" x14ac:dyDescent="0.2">
      <c r="A4364" s="109"/>
      <c r="B4364" s="109"/>
      <c r="C4364" s="98" t="s">
        <v>42</v>
      </c>
      <c r="D4364" s="703" t="str">
        <f t="shared" si="6671"/>
        <v/>
      </c>
      <c r="E4364" s="705"/>
      <c r="F4364" s="705"/>
      <c r="G4364" s="705"/>
      <c r="H4364" s="705"/>
      <c r="I4364" s="705"/>
      <c r="J4364" s="705"/>
      <c r="K4364" s="705"/>
      <c r="L4364" s="705"/>
      <c r="M4364" s="705"/>
      <c r="N4364" s="705"/>
      <c r="O4364" s="704"/>
      <c r="P4364" s="763"/>
      <c r="Q4364" s="877"/>
      <c r="R4364" s="764"/>
      <c r="S4364" s="615"/>
      <c r="T4364" s="615"/>
      <c r="U4364" s="615"/>
      <c r="V4364" s="615"/>
      <c r="W4364" s="615"/>
      <c r="X4364" s="615"/>
      <c r="Y4364" s="615"/>
      <c r="Z4364" s="615"/>
      <c r="AA4364" s="615"/>
      <c r="AB4364" s="615"/>
      <c r="AC4364" s="615"/>
      <c r="AD4364" s="615"/>
      <c r="AE4364" s="109"/>
      <c r="AG4364" s="74">
        <f t="shared" si="6672"/>
        <v>15</v>
      </c>
      <c r="AH4364" s="74">
        <f t="shared" si="6673"/>
        <v>0</v>
      </c>
      <c r="AI4364" s="74"/>
      <c r="AJ4364" s="74">
        <f t="shared" si="6674"/>
        <v>0</v>
      </c>
      <c r="AK4364" s="74">
        <f t="shared" si="6675"/>
        <v>0</v>
      </c>
      <c r="AL4364" s="74">
        <f t="shared" si="6676"/>
        <v>0</v>
      </c>
      <c r="AM4364" s="74">
        <f t="shared" si="6677"/>
        <v>0</v>
      </c>
      <c r="AN4364" s="74">
        <f t="shared" si="6678"/>
        <v>0</v>
      </c>
      <c r="AO4364" s="74">
        <f t="shared" si="6679"/>
        <v>0</v>
      </c>
      <c r="AP4364" s="74">
        <f t="shared" si="6680"/>
        <v>0</v>
      </c>
      <c r="AQ4364" s="74">
        <f t="shared" si="6681"/>
        <v>0</v>
      </c>
      <c r="AR4364" s="74">
        <f t="shared" si="6682"/>
        <v>0</v>
      </c>
      <c r="AS4364" s="90">
        <f t="shared" si="6683"/>
        <v>0</v>
      </c>
      <c r="AU4364" s="305">
        <f t="shared" si="6684"/>
        <v>0</v>
      </c>
      <c r="AW4364" s="90">
        <f t="shared" si="6685"/>
        <v>0</v>
      </c>
      <c r="AX4364" s="90">
        <f t="shared" si="6686"/>
        <v>0</v>
      </c>
      <c r="AY4364" s="90">
        <f t="shared" si="6687"/>
        <v>0</v>
      </c>
    </row>
    <row r="4365" spans="1:51" ht="15" customHeight="1" x14ac:dyDescent="0.2">
      <c r="A4365" s="109"/>
      <c r="B4365" s="109"/>
      <c r="C4365" s="98" t="s">
        <v>43</v>
      </c>
      <c r="D4365" s="703" t="str">
        <f t="shared" si="6671"/>
        <v/>
      </c>
      <c r="E4365" s="705"/>
      <c r="F4365" s="705"/>
      <c r="G4365" s="705"/>
      <c r="H4365" s="705"/>
      <c r="I4365" s="705"/>
      <c r="J4365" s="705"/>
      <c r="K4365" s="705"/>
      <c r="L4365" s="705"/>
      <c r="M4365" s="705"/>
      <c r="N4365" s="705"/>
      <c r="O4365" s="704"/>
      <c r="P4365" s="763"/>
      <c r="Q4365" s="877"/>
      <c r="R4365" s="764"/>
      <c r="S4365" s="615"/>
      <c r="T4365" s="615"/>
      <c r="U4365" s="615"/>
      <c r="V4365" s="615"/>
      <c r="W4365" s="615"/>
      <c r="X4365" s="615"/>
      <c r="Y4365" s="615"/>
      <c r="Z4365" s="615"/>
      <c r="AA4365" s="615"/>
      <c r="AB4365" s="615"/>
      <c r="AC4365" s="615"/>
      <c r="AD4365" s="615"/>
      <c r="AE4365" s="109"/>
      <c r="AG4365" s="74">
        <f t="shared" si="6672"/>
        <v>15</v>
      </c>
      <c r="AH4365" s="74">
        <f t="shared" si="6673"/>
        <v>0</v>
      </c>
      <c r="AI4365" s="74"/>
      <c r="AJ4365" s="74">
        <f t="shared" si="6674"/>
        <v>0</v>
      </c>
      <c r="AK4365" s="74">
        <f t="shared" si="6675"/>
        <v>0</v>
      </c>
      <c r="AL4365" s="74">
        <f t="shared" si="6676"/>
        <v>0</v>
      </c>
      <c r="AM4365" s="74">
        <f t="shared" si="6677"/>
        <v>0</v>
      </c>
      <c r="AN4365" s="74">
        <f t="shared" si="6678"/>
        <v>0</v>
      </c>
      <c r="AO4365" s="74">
        <f t="shared" si="6679"/>
        <v>0</v>
      </c>
      <c r="AP4365" s="74">
        <f t="shared" si="6680"/>
        <v>0</v>
      </c>
      <c r="AQ4365" s="74">
        <f t="shared" si="6681"/>
        <v>0</v>
      </c>
      <c r="AR4365" s="74">
        <f t="shared" si="6682"/>
        <v>0</v>
      </c>
      <c r="AS4365" s="90">
        <f t="shared" si="6683"/>
        <v>0</v>
      </c>
      <c r="AU4365" s="305">
        <f t="shared" si="6684"/>
        <v>0</v>
      </c>
      <c r="AW4365" s="90">
        <f t="shared" si="6685"/>
        <v>0</v>
      </c>
      <c r="AX4365" s="90">
        <f t="shared" si="6686"/>
        <v>0</v>
      </c>
      <c r="AY4365" s="90">
        <f t="shared" si="6687"/>
        <v>0</v>
      </c>
    </row>
    <row r="4366" spans="1:51" ht="15" customHeight="1" x14ac:dyDescent="0.2">
      <c r="A4366" s="109"/>
      <c r="B4366" s="109"/>
      <c r="C4366" s="98" t="s">
        <v>44</v>
      </c>
      <c r="D4366" s="703" t="str">
        <f t="shared" si="6671"/>
        <v/>
      </c>
      <c r="E4366" s="705"/>
      <c r="F4366" s="705"/>
      <c r="G4366" s="705"/>
      <c r="H4366" s="705"/>
      <c r="I4366" s="705"/>
      <c r="J4366" s="705"/>
      <c r="K4366" s="705"/>
      <c r="L4366" s="705"/>
      <c r="M4366" s="705"/>
      <c r="N4366" s="705"/>
      <c r="O4366" s="704"/>
      <c r="P4366" s="763"/>
      <c r="Q4366" s="877"/>
      <c r="R4366" s="764"/>
      <c r="S4366" s="615"/>
      <c r="T4366" s="615"/>
      <c r="U4366" s="615"/>
      <c r="V4366" s="615"/>
      <c r="W4366" s="615"/>
      <c r="X4366" s="615"/>
      <c r="Y4366" s="615"/>
      <c r="Z4366" s="615"/>
      <c r="AA4366" s="615"/>
      <c r="AB4366" s="615"/>
      <c r="AC4366" s="615"/>
      <c r="AD4366" s="615"/>
      <c r="AE4366" s="109"/>
      <c r="AG4366" s="74">
        <f t="shared" si="6672"/>
        <v>15</v>
      </c>
      <c r="AH4366" s="74">
        <f t="shared" si="6673"/>
        <v>0</v>
      </c>
      <c r="AI4366" s="74"/>
      <c r="AJ4366" s="74">
        <f t="shared" si="6674"/>
        <v>0</v>
      </c>
      <c r="AK4366" s="74">
        <f t="shared" si="6675"/>
        <v>0</v>
      </c>
      <c r="AL4366" s="74">
        <f t="shared" si="6676"/>
        <v>0</v>
      </c>
      <c r="AM4366" s="74">
        <f t="shared" si="6677"/>
        <v>0</v>
      </c>
      <c r="AN4366" s="74">
        <f t="shared" si="6678"/>
        <v>0</v>
      </c>
      <c r="AO4366" s="74">
        <f t="shared" si="6679"/>
        <v>0</v>
      </c>
      <c r="AP4366" s="74">
        <f t="shared" si="6680"/>
        <v>0</v>
      </c>
      <c r="AQ4366" s="74">
        <f t="shared" si="6681"/>
        <v>0</v>
      </c>
      <c r="AR4366" s="74">
        <f t="shared" si="6682"/>
        <v>0</v>
      </c>
      <c r="AS4366" s="90">
        <f t="shared" si="6683"/>
        <v>0</v>
      </c>
      <c r="AU4366" s="305">
        <f t="shared" si="6684"/>
        <v>0</v>
      </c>
      <c r="AW4366" s="90">
        <f t="shared" si="6685"/>
        <v>0</v>
      </c>
      <c r="AX4366" s="90">
        <f t="shared" si="6686"/>
        <v>0</v>
      </c>
      <c r="AY4366" s="90">
        <f t="shared" si="6687"/>
        <v>0</v>
      </c>
    </row>
    <row r="4367" spans="1:51" ht="15" customHeight="1" x14ac:dyDescent="0.2">
      <c r="A4367" s="109"/>
      <c r="B4367" s="109"/>
      <c r="C4367" s="98" t="s">
        <v>45</v>
      </c>
      <c r="D4367" s="703" t="str">
        <f t="shared" si="6671"/>
        <v/>
      </c>
      <c r="E4367" s="705"/>
      <c r="F4367" s="705"/>
      <c r="G4367" s="705"/>
      <c r="H4367" s="705"/>
      <c r="I4367" s="705"/>
      <c r="J4367" s="705"/>
      <c r="K4367" s="705"/>
      <c r="L4367" s="705"/>
      <c r="M4367" s="705"/>
      <c r="N4367" s="705"/>
      <c r="O4367" s="704"/>
      <c r="P4367" s="763"/>
      <c r="Q4367" s="877"/>
      <c r="R4367" s="764"/>
      <c r="S4367" s="615"/>
      <c r="T4367" s="615"/>
      <c r="U4367" s="615"/>
      <c r="V4367" s="615"/>
      <c r="W4367" s="615"/>
      <c r="X4367" s="615"/>
      <c r="Y4367" s="615"/>
      <c r="Z4367" s="615"/>
      <c r="AA4367" s="615"/>
      <c r="AB4367" s="615"/>
      <c r="AC4367" s="615"/>
      <c r="AD4367" s="615"/>
      <c r="AE4367" s="109"/>
      <c r="AG4367" s="74">
        <f t="shared" si="6672"/>
        <v>15</v>
      </c>
      <c r="AH4367" s="74">
        <f t="shared" si="6673"/>
        <v>0</v>
      </c>
      <c r="AI4367" s="74"/>
      <c r="AJ4367" s="74">
        <f t="shared" si="6674"/>
        <v>0</v>
      </c>
      <c r="AK4367" s="74">
        <f t="shared" si="6675"/>
        <v>0</v>
      </c>
      <c r="AL4367" s="74">
        <f t="shared" si="6676"/>
        <v>0</v>
      </c>
      <c r="AM4367" s="74">
        <f t="shared" si="6677"/>
        <v>0</v>
      </c>
      <c r="AN4367" s="74">
        <f t="shared" si="6678"/>
        <v>0</v>
      </c>
      <c r="AO4367" s="74">
        <f t="shared" si="6679"/>
        <v>0</v>
      </c>
      <c r="AP4367" s="74">
        <f t="shared" si="6680"/>
        <v>0</v>
      </c>
      <c r="AQ4367" s="74">
        <f t="shared" si="6681"/>
        <v>0</v>
      </c>
      <c r="AR4367" s="74">
        <f t="shared" si="6682"/>
        <v>0</v>
      </c>
      <c r="AS4367" s="90">
        <f t="shared" si="6683"/>
        <v>0</v>
      </c>
      <c r="AU4367" s="305">
        <f t="shared" si="6684"/>
        <v>0</v>
      </c>
      <c r="AW4367" s="90">
        <f t="shared" si="6685"/>
        <v>0</v>
      </c>
      <c r="AX4367" s="90">
        <f t="shared" si="6686"/>
        <v>0</v>
      </c>
      <c r="AY4367" s="90">
        <f t="shared" si="6687"/>
        <v>0</v>
      </c>
    </row>
    <row r="4368" spans="1:51" ht="15" customHeight="1" x14ac:dyDescent="0.2">
      <c r="A4368" s="109"/>
      <c r="B4368" s="109"/>
      <c r="C4368" s="98" t="s">
        <v>46</v>
      </c>
      <c r="D4368" s="703" t="str">
        <f t="shared" si="6671"/>
        <v/>
      </c>
      <c r="E4368" s="705"/>
      <c r="F4368" s="705"/>
      <c r="G4368" s="705"/>
      <c r="H4368" s="705"/>
      <c r="I4368" s="705"/>
      <c r="J4368" s="705"/>
      <c r="K4368" s="705"/>
      <c r="L4368" s="705"/>
      <c r="M4368" s="705"/>
      <c r="N4368" s="705"/>
      <c r="O4368" s="704"/>
      <c r="P4368" s="763"/>
      <c r="Q4368" s="877"/>
      <c r="R4368" s="764"/>
      <c r="S4368" s="615"/>
      <c r="T4368" s="615"/>
      <c r="U4368" s="615"/>
      <c r="V4368" s="615"/>
      <c r="W4368" s="615"/>
      <c r="X4368" s="615"/>
      <c r="Y4368" s="615"/>
      <c r="Z4368" s="615"/>
      <c r="AA4368" s="615"/>
      <c r="AB4368" s="615"/>
      <c r="AC4368" s="615"/>
      <c r="AD4368" s="615"/>
      <c r="AE4368" s="109"/>
      <c r="AG4368" s="74">
        <f t="shared" si="6672"/>
        <v>15</v>
      </c>
      <c r="AH4368" s="74">
        <f t="shared" si="6673"/>
        <v>0</v>
      </c>
      <c r="AI4368" s="74"/>
      <c r="AJ4368" s="74">
        <f t="shared" si="6674"/>
        <v>0</v>
      </c>
      <c r="AK4368" s="74">
        <f t="shared" si="6675"/>
        <v>0</v>
      </c>
      <c r="AL4368" s="74">
        <f t="shared" si="6676"/>
        <v>0</v>
      </c>
      <c r="AM4368" s="74">
        <f t="shared" si="6677"/>
        <v>0</v>
      </c>
      <c r="AN4368" s="74">
        <f t="shared" si="6678"/>
        <v>0</v>
      </c>
      <c r="AO4368" s="74">
        <f t="shared" si="6679"/>
        <v>0</v>
      </c>
      <c r="AP4368" s="74">
        <f t="shared" si="6680"/>
        <v>0</v>
      </c>
      <c r="AQ4368" s="74">
        <f t="shared" si="6681"/>
        <v>0</v>
      </c>
      <c r="AR4368" s="74">
        <f t="shared" si="6682"/>
        <v>0</v>
      </c>
      <c r="AS4368" s="90">
        <f t="shared" si="6683"/>
        <v>0</v>
      </c>
      <c r="AU4368" s="305">
        <f t="shared" si="6684"/>
        <v>0</v>
      </c>
      <c r="AW4368" s="90">
        <f t="shared" si="6685"/>
        <v>0</v>
      </c>
      <c r="AX4368" s="90">
        <f t="shared" si="6686"/>
        <v>0</v>
      </c>
      <c r="AY4368" s="90">
        <f t="shared" si="6687"/>
        <v>0</v>
      </c>
    </row>
    <row r="4369" spans="1:51" ht="15" customHeight="1" x14ac:dyDescent="0.2">
      <c r="A4369" s="109"/>
      <c r="B4369" s="109"/>
      <c r="C4369" s="98" t="s">
        <v>47</v>
      </c>
      <c r="D4369" s="703" t="str">
        <f t="shared" si="6671"/>
        <v/>
      </c>
      <c r="E4369" s="705"/>
      <c r="F4369" s="705"/>
      <c r="G4369" s="705"/>
      <c r="H4369" s="705"/>
      <c r="I4369" s="705"/>
      <c r="J4369" s="705"/>
      <c r="K4369" s="705"/>
      <c r="L4369" s="705"/>
      <c r="M4369" s="705"/>
      <c r="N4369" s="705"/>
      <c r="O4369" s="704"/>
      <c r="P4369" s="763"/>
      <c r="Q4369" s="877"/>
      <c r="R4369" s="764"/>
      <c r="S4369" s="615"/>
      <c r="T4369" s="615"/>
      <c r="U4369" s="615"/>
      <c r="V4369" s="615"/>
      <c r="W4369" s="615"/>
      <c r="X4369" s="615"/>
      <c r="Y4369" s="615"/>
      <c r="Z4369" s="615"/>
      <c r="AA4369" s="615"/>
      <c r="AB4369" s="615"/>
      <c r="AC4369" s="615"/>
      <c r="AD4369" s="615"/>
      <c r="AE4369" s="109"/>
      <c r="AG4369" s="74">
        <f t="shared" si="6672"/>
        <v>15</v>
      </c>
      <c r="AH4369" s="74">
        <f t="shared" si="6673"/>
        <v>0</v>
      </c>
      <c r="AI4369" s="74"/>
      <c r="AJ4369" s="74">
        <f t="shared" si="6674"/>
        <v>0</v>
      </c>
      <c r="AK4369" s="74">
        <f t="shared" si="6675"/>
        <v>0</v>
      </c>
      <c r="AL4369" s="74">
        <f t="shared" si="6676"/>
        <v>0</v>
      </c>
      <c r="AM4369" s="74">
        <f t="shared" si="6677"/>
        <v>0</v>
      </c>
      <c r="AN4369" s="74">
        <f t="shared" si="6678"/>
        <v>0</v>
      </c>
      <c r="AO4369" s="74">
        <f t="shared" si="6679"/>
        <v>0</v>
      </c>
      <c r="AP4369" s="74">
        <f t="shared" si="6680"/>
        <v>0</v>
      </c>
      <c r="AQ4369" s="74">
        <f t="shared" si="6681"/>
        <v>0</v>
      </c>
      <c r="AR4369" s="74">
        <f t="shared" si="6682"/>
        <v>0</v>
      </c>
      <c r="AS4369" s="90">
        <f t="shared" si="6683"/>
        <v>0</v>
      </c>
      <c r="AU4369" s="305">
        <f t="shared" si="6684"/>
        <v>0</v>
      </c>
      <c r="AW4369" s="90">
        <f t="shared" si="6685"/>
        <v>0</v>
      </c>
      <c r="AX4369" s="90">
        <f t="shared" si="6686"/>
        <v>0</v>
      </c>
      <c r="AY4369" s="90">
        <f t="shared" si="6687"/>
        <v>0</v>
      </c>
    </row>
    <row r="4370" spans="1:51" ht="15" customHeight="1" x14ac:dyDescent="0.2">
      <c r="A4370" s="109"/>
      <c r="B4370" s="109"/>
      <c r="C4370" s="98" t="s">
        <v>48</v>
      </c>
      <c r="D4370" s="703" t="str">
        <f t="shared" si="6671"/>
        <v/>
      </c>
      <c r="E4370" s="705"/>
      <c r="F4370" s="705"/>
      <c r="G4370" s="705"/>
      <c r="H4370" s="705"/>
      <c r="I4370" s="705"/>
      <c r="J4370" s="705"/>
      <c r="K4370" s="705"/>
      <c r="L4370" s="705"/>
      <c r="M4370" s="705"/>
      <c r="N4370" s="705"/>
      <c r="O4370" s="704"/>
      <c r="P4370" s="763"/>
      <c r="Q4370" s="877"/>
      <c r="R4370" s="764"/>
      <c r="S4370" s="615"/>
      <c r="T4370" s="615"/>
      <c r="U4370" s="615"/>
      <c r="V4370" s="615"/>
      <c r="W4370" s="615"/>
      <c r="X4370" s="615"/>
      <c r="Y4370" s="615"/>
      <c r="Z4370" s="615"/>
      <c r="AA4370" s="615"/>
      <c r="AB4370" s="615"/>
      <c r="AC4370" s="615"/>
      <c r="AD4370" s="615"/>
      <c r="AE4370" s="109"/>
      <c r="AG4370" s="74">
        <f t="shared" si="6672"/>
        <v>15</v>
      </c>
      <c r="AH4370" s="74">
        <f t="shared" si="6673"/>
        <v>0</v>
      </c>
      <c r="AI4370" s="74"/>
      <c r="AJ4370" s="74">
        <f t="shared" si="6674"/>
        <v>0</v>
      </c>
      <c r="AK4370" s="74">
        <f t="shared" si="6675"/>
        <v>0</v>
      </c>
      <c r="AL4370" s="74">
        <f t="shared" si="6676"/>
        <v>0</v>
      </c>
      <c r="AM4370" s="74">
        <f t="shared" si="6677"/>
        <v>0</v>
      </c>
      <c r="AN4370" s="74">
        <f t="shared" si="6678"/>
        <v>0</v>
      </c>
      <c r="AO4370" s="74">
        <f t="shared" si="6679"/>
        <v>0</v>
      </c>
      <c r="AP4370" s="74">
        <f t="shared" si="6680"/>
        <v>0</v>
      </c>
      <c r="AQ4370" s="74">
        <f t="shared" si="6681"/>
        <v>0</v>
      </c>
      <c r="AR4370" s="74">
        <f t="shared" si="6682"/>
        <v>0</v>
      </c>
      <c r="AS4370" s="90">
        <f t="shared" si="6683"/>
        <v>0</v>
      </c>
      <c r="AU4370" s="305">
        <f t="shared" si="6684"/>
        <v>0</v>
      </c>
      <c r="AW4370" s="90">
        <f t="shared" si="6685"/>
        <v>0</v>
      </c>
      <c r="AX4370" s="90">
        <f t="shared" si="6686"/>
        <v>0</v>
      </c>
      <c r="AY4370" s="90">
        <f t="shared" si="6687"/>
        <v>0</v>
      </c>
    </row>
    <row r="4371" spans="1:51" ht="15" customHeight="1" x14ac:dyDescent="0.2">
      <c r="A4371" s="109"/>
      <c r="B4371" s="109"/>
      <c r="C4371" s="98" t="s">
        <v>49</v>
      </c>
      <c r="D4371" s="703" t="str">
        <f t="shared" si="6671"/>
        <v/>
      </c>
      <c r="E4371" s="705"/>
      <c r="F4371" s="705"/>
      <c r="G4371" s="705"/>
      <c r="H4371" s="705"/>
      <c r="I4371" s="705"/>
      <c r="J4371" s="705"/>
      <c r="K4371" s="705"/>
      <c r="L4371" s="705"/>
      <c r="M4371" s="705"/>
      <c r="N4371" s="705"/>
      <c r="O4371" s="704"/>
      <c r="P4371" s="763"/>
      <c r="Q4371" s="877"/>
      <c r="R4371" s="764"/>
      <c r="S4371" s="615"/>
      <c r="T4371" s="615"/>
      <c r="U4371" s="615"/>
      <c r="V4371" s="615"/>
      <c r="W4371" s="615"/>
      <c r="X4371" s="615"/>
      <c r="Y4371" s="615"/>
      <c r="Z4371" s="615"/>
      <c r="AA4371" s="615"/>
      <c r="AB4371" s="615"/>
      <c r="AC4371" s="615"/>
      <c r="AD4371" s="615"/>
      <c r="AE4371" s="109"/>
      <c r="AG4371" s="74">
        <f t="shared" si="6672"/>
        <v>15</v>
      </c>
      <c r="AH4371" s="74">
        <f t="shared" si="6673"/>
        <v>0</v>
      </c>
      <c r="AI4371" s="74"/>
      <c r="AJ4371" s="74">
        <f t="shared" si="6674"/>
        <v>0</v>
      </c>
      <c r="AK4371" s="74">
        <f t="shared" si="6675"/>
        <v>0</v>
      </c>
      <c r="AL4371" s="74">
        <f t="shared" si="6676"/>
        <v>0</v>
      </c>
      <c r="AM4371" s="74">
        <f t="shared" si="6677"/>
        <v>0</v>
      </c>
      <c r="AN4371" s="74">
        <f t="shared" si="6678"/>
        <v>0</v>
      </c>
      <c r="AO4371" s="74">
        <f t="shared" si="6679"/>
        <v>0</v>
      </c>
      <c r="AP4371" s="74">
        <f t="shared" si="6680"/>
        <v>0</v>
      </c>
      <c r="AQ4371" s="74">
        <f t="shared" si="6681"/>
        <v>0</v>
      </c>
      <c r="AR4371" s="74">
        <f t="shared" si="6682"/>
        <v>0</v>
      </c>
      <c r="AS4371" s="90">
        <f t="shared" si="6683"/>
        <v>0</v>
      </c>
      <c r="AU4371" s="305">
        <f t="shared" si="6684"/>
        <v>0</v>
      </c>
      <c r="AW4371" s="90">
        <f t="shared" si="6685"/>
        <v>0</v>
      </c>
      <c r="AX4371" s="90">
        <f t="shared" si="6686"/>
        <v>0</v>
      </c>
      <c r="AY4371" s="90">
        <f t="shared" si="6687"/>
        <v>0</v>
      </c>
    </row>
    <row r="4372" spans="1:51" ht="15" customHeight="1" x14ac:dyDescent="0.2">
      <c r="C4372" s="98" t="s">
        <v>50</v>
      </c>
      <c r="D4372" s="703" t="str">
        <f t="shared" si="6671"/>
        <v/>
      </c>
      <c r="E4372" s="705"/>
      <c r="F4372" s="705"/>
      <c r="G4372" s="705"/>
      <c r="H4372" s="705"/>
      <c r="I4372" s="705"/>
      <c r="J4372" s="705"/>
      <c r="K4372" s="705"/>
      <c r="L4372" s="705"/>
      <c r="M4372" s="705"/>
      <c r="N4372" s="705"/>
      <c r="O4372" s="704"/>
      <c r="P4372" s="763"/>
      <c r="Q4372" s="877"/>
      <c r="R4372" s="764"/>
      <c r="S4372" s="615"/>
      <c r="T4372" s="615"/>
      <c r="U4372" s="615"/>
      <c r="V4372" s="615"/>
      <c r="W4372" s="615"/>
      <c r="X4372" s="615"/>
      <c r="Y4372" s="615"/>
      <c r="Z4372" s="615"/>
      <c r="AA4372" s="615"/>
      <c r="AB4372" s="615"/>
      <c r="AC4372" s="615"/>
      <c r="AD4372" s="615"/>
      <c r="AE4372" s="109"/>
      <c r="AG4372" s="74">
        <f t="shared" si="6672"/>
        <v>15</v>
      </c>
      <c r="AH4372" s="74">
        <f t="shared" si="6673"/>
        <v>0</v>
      </c>
      <c r="AI4372" s="74"/>
      <c r="AJ4372" s="74">
        <f t="shared" si="6674"/>
        <v>0</v>
      </c>
      <c r="AK4372" s="74">
        <f t="shared" si="6675"/>
        <v>0</v>
      </c>
      <c r="AL4372" s="74">
        <f t="shared" si="6676"/>
        <v>0</v>
      </c>
      <c r="AM4372" s="74">
        <f t="shared" si="6677"/>
        <v>0</v>
      </c>
      <c r="AN4372" s="74">
        <f t="shared" si="6678"/>
        <v>0</v>
      </c>
      <c r="AO4372" s="74">
        <f t="shared" si="6679"/>
        <v>0</v>
      </c>
      <c r="AP4372" s="74">
        <f t="shared" si="6680"/>
        <v>0</v>
      </c>
      <c r="AQ4372" s="74">
        <f t="shared" si="6681"/>
        <v>0</v>
      </c>
      <c r="AR4372" s="74">
        <f t="shared" si="6682"/>
        <v>0</v>
      </c>
      <c r="AS4372" s="90">
        <f t="shared" si="6683"/>
        <v>0</v>
      </c>
      <c r="AU4372" s="305">
        <f t="shared" si="6684"/>
        <v>0</v>
      </c>
      <c r="AW4372" s="90">
        <f t="shared" si="6685"/>
        <v>0</v>
      </c>
      <c r="AX4372" s="90">
        <f t="shared" si="6686"/>
        <v>0</v>
      </c>
      <c r="AY4372" s="90">
        <f t="shared" si="6687"/>
        <v>0</v>
      </c>
    </row>
    <row r="4373" spans="1:51" ht="15" customHeight="1" x14ac:dyDescent="0.2">
      <c r="C4373" s="98" t="s">
        <v>51</v>
      </c>
      <c r="D4373" s="703" t="str">
        <f t="shared" si="6671"/>
        <v/>
      </c>
      <c r="E4373" s="705"/>
      <c r="F4373" s="705"/>
      <c r="G4373" s="705"/>
      <c r="H4373" s="705"/>
      <c r="I4373" s="705"/>
      <c r="J4373" s="705"/>
      <c r="K4373" s="705"/>
      <c r="L4373" s="705"/>
      <c r="M4373" s="705"/>
      <c r="N4373" s="705"/>
      <c r="O4373" s="704"/>
      <c r="P4373" s="763"/>
      <c r="Q4373" s="877"/>
      <c r="R4373" s="764"/>
      <c r="S4373" s="615"/>
      <c r="T4373" s="615"/>
      <c r="U4373" s="615"/>
      <c r="V4373" s="615"/>
      <c r="W4373" s="615"/>
      <c r="X4373" s="615"/>
      <c r="Y4373" s="615"/>
      <c r="Z4373" s="615"/>
      <c r="AA4373" s="615"/>
      <c r="AB4373" s="615"/>
      <c r="AC4373" s="615"/>
      <c r="AD4373" s="615"/>
      <c r="AE4373" s="109"/>
      <c r="AG4373" s="74">
        <f t="shared" si="6672"/>
        <v>15</v>
      </c>
      <c r="AH4373" s="74">
        <f t="shared" si="6673"/>
        <v>0</v>
      </c>
      <c r="AI4373" s="74"/>
      <c r="AJ4373" s="74">
        <f t="shared" si="6674"/>
        <v>0</v>
      </c>
      <c r="AK4373" s="74">
        <f t="shared" si="6675"/>
        <v>0</v>
      </c>
      <c r="AL4373" s="74">
        <f t="shared" si="6676"/>
        <v>0</v>
      </c>
      <c r="AM4373" s="74">
        <f t="shared" si="6677"/>
        <v>0</v>
      </c>
      <c r="AN4373" s="74">
        <f t="shared" si="6678"/>
        <v>0</v>
      </c>
      <c r="AO4373" s="74">
        <f t="shared" si="6679"/>
        <v>0</v>
      </c>
      <c r="AP4373" s="74">
        <f t="shared" si="6680"/>
        <v>0</v>
      </c>
      <c r="AQ4373" s="74">
        <f t="shared" si="6681"/>
        <v>0</v>
      </c>
      <c r="AR4373" s="74">
        <f t="shared" si="6682"/>
        <v>0</v>
      </c>
      <c r="AS4373" s="90">
        <f t="shared" si="6683"/>
        <v>0</v>
      </c>
      <c r="AU4373" s="305">
        <f t="shared" si="6684"/>
        <v>0</v>
      </c>
      <c r="AW4373" s="90">
        <f t="shared" si="6685"/>
        <v>0</v>
      </c>
      <c r="AX4373" s="90">
        <f t="shared" si="6686"/>
        <v>0</v>
      </c>
      <c r="AY4373" s="90">
        <f t="shared" si="6687"/>
        <v>0</v>
      </c>
    </row>
    <row r="4374" spans="1:51" ht="15" customHeight="1" x14ac:dyDescent="0.2">
      <c r="C4374" s="85" t="s">
        <v>52</v>
      </c>
      <c r="D4374" s="703" t="str">
        <f t="shared" si="6671"/>
        <v/>
      </c>
      <c r="E4374" s="705"/>
      <c r="F4374" s="705"/>
      <c r="G4374" s="705"/>
      <c r="H4374" s="705"/>
      <c r="I4374" s="705"/>
      <c r="J4374" s="705"/>
      <c r="K4374" s="705"/>
      <c r="L4374" s="705"/>
      <c r="M4374" s="705"/>
      <c r="N4374" s="705"/>
      <c r="O4374" s="704"/>
      <c r="P4374" s="763"/>
      <c r="Q4374" s="877"/>
      <c r="R4374" s="764"/>
      <c r="S4374" s="615"/>
      <c r="T4374" s="615"/>
      <c r="U4374" s="615"/>
      <c r="V4374" s="615"/>
      <c r="W4374" s="615"/>
      <c r="X4374" s="615"/>
      <c r="Y4374" s="615"/>
      <c r="Z4374" s="615"/>
      <c r="AA4374" s="615"/>
      <c r="AB4374" s="615"/>
      <c r="AC4374" s="615"/>
      <c r="AD4374" s="615"/>
      <c r="AE4374" s="109"/>
      <c r="AG4374" s="74">
        <f t="shared" si="6672"/>
        <v>15</v>
      </c>
      <c r="AH4374" s="74">
        <f t="shared" si="6673"/>
        <v>0</v>
      </c>
      <c r="AI4374" s="74"/>
      <c r="AJ4374" s="74">
        <f t="shared" si="6674"/>
        <v>0</v>
      </c>
      <c r="AK4374" s="74">
        <f t="shared" si="6675"/>
        <v>0</v>
      </c>
      <c r="AL4374" s="74">
        <f t="shared" si="6676"/>
        <v>0</v>
      </c>
      <c r="AM4374" s="74">
        <f t="shared" si="6677"/>
        <v>0</v>
      </c>
      <c r="AN4374" s="74">
        <f t="shared" si="6678"/>
        <v>0</v>
      </c>
      <c r="AO4374" s="74">
        <f t="shared" si="6679"/>
        <v>0</v>
      </c>
      <c r="AP4374" s="74">
        <f t="shared" si="6680"/>
        <v>0</v>
      </c>
      <c r="AQ4374" s="74">
        <f t="shared" si="6681"/>
        <v>0</v>
      </c>
      <c r="AR4374" s="74">
        <f t="shared" si="6682"/>
        <v>0</v>
      </c>
      <c r="AS4374" s="90">
        <f t="shared" si="6683"/>
        <v>0</v>
      </c>
      <c r="AU4374" s="305">
        <f t="shared" si="6684"/>
        <v>0</v>
      </c>
      <c r="AW4374" s="90">
        <f t="shared" si="6685"/>
        <v>0</v>
      </c>
      <c r="AX4374" s="90">
        <f t="shared" si="6686"/>
        <v>0</v>
      </c>
      <c r="AY4374" s="90">
        <f t="shared" si="6687"/>
        <v>0</v>
      </c>
    </row>
    <row r="4375" spans="1:51" ht="15" customHeight="1" x14ac:dyDescent="0.2">
      <c r="L4375" s="183"/>
      <c r="M4375" s="114"/>
      <c r="N4375" s="114"/>
      <c r="O4375" s="183" t="s">
        <v>84</v>
      </c>
      <c r="P4375" s="604">
        <f>IF(AND(SUM(P4350:R4374)=0,COUNTIF(P4350:R4374,"NS")&gt;0),"NS",SUM(P4350:R4374))</f>
        <v>0</v>
      </c>
      <c r="Q4375" s="1080"/>
      <c r="R4375" s="605"/>
      <c r="S4375" s="693">
        <f>IF(AND(SUM(S4350:T4374)=0,COUNTIF(S4350:T4374,"NS")&gt;0),"NS",SUM(S4350:T4374))</f>
        <v>0</v>
      </c>
      <c r="T4375" s="693"/>
      <c r="U4375" s="693">
        <f t="shared" ref="U4375" si="6688">IF(AND(SUM(U4350:V4374)=0,COUNTIF(U4350:V4374,"NS")&gt;0),"NS",SUM(U4350:V4374))</f>
        <v>0</v>
      </c>
      <c r="V4375" s="693"/>
      <c r="W4375" s="693">
        <f t="shared" ref="W4375" si="6689">IF(AND(SUM(W4350:X4374)=0,COUNTIF(W4350:X4374,"NS")&gt;0),"NS",SUM(W4350:X4374))</f>
        <v>0</v>
      </c>
      <c r="X4375" s="693"/>
      <c r="Y4375" s="693">
        <f t="shared" ref="Y4375" si="6690">IF(AND(SUM(Y4350:Z4374)=0,COUNTIF(Y4350:Z4374,"NS")&gt;0),"NS",SUM(Y4350:Z4374))</f>
        <v>0</v>
      </c>
      <c r="Z4375" s="693"/>
      <c r="AA4375" s="693">
        <f t="shared" ref="AA4375" si="6691">IF(AND(SUM(AA4350:AB4374)=0,COUNTIF(AA4350:AB4374,"NS")&gt;0),"NS",SUM(AA4350:AB4374))</f>
        <v>0</v>
      </c>
      <c r="AB4375" s="693"/>
      <c r="AC4375" s="693">
        <f t="shared" ref="AC4375" si="6692">IF(AND(SUM(AC4350:AD4374)=0,COUNTIF(AC4350:AD4374,"NS")&gt;0),"NS",SUM(AC4350:AD4374))</f>
        <v>0</v>
      </c>
      <c r="AD4375" s="693"/>
      <c r="AE4375" s="109"/>
      <c r="AG4375" s="253"/>
      <c r="AH4375" s="74">
        <f>SUM(AH4350:AH4374)</f>
        <v>0</v>
      </c>
      <c r="AS4375" s="90">
        <f>SUM(AS4350:AS4374)</f>
        <v>0</v>
      </c>
      <c r="AU4375" s="90">
        <f>SUM(AU4350:AU4374)</f>
        <v>0</v>
      </c>
      <c r="AY4375" s="90">
        <f>SUM(AY4350:AY4374)</f>
        <v>0</v>
      </c>
    </row>
    <row r="4376" spans="1:51" ht="15" customHeight="1" x14ac:dyDescent="0.2">
      <c r="B4376" s="536" t="str">
        <f>IF(AH4375=0,"","Error: Debe completar toda la información requerida.")</f>
        <v/>
      </c>
      <c r="C4376" s="536"/>
      <c r="D4376" s="536"/>
      <c r="E4376" s="536"/>
      <c r="F4376" s="536"/>
      <c r="G4376" s="536"/>
      <c r="H4376" s="536"/>
      <c r="I4376" s="536"/>
      <c r="J4376" s="536"/>
      <c r="K4376" s="536"/>
      <c r="L4376" s="536"/>
      <c r="M4376" s="536"/>
      <c r="N4376" s="536"/>
      <c r="O4376" s="536"/>
      <c r="P4376" s="536"/>
      <c r="Q4376" s="536"/>
      <c r="R4376" s="536"/>
      <c r="S4376" s="536"/>
      <c r="T4376" s="536"/>
      <c r="U4376" s="536"/>
      <c r="V4376" s="536"/>
      <c r="W4376" s="536"/>
      <c r="X4376" s="536"/>
      <c r="Y4376" s="536"/>
      <c r="Z4376" s="536"/>
      <c r="AA4376" s="536"/>
      <c r="AB4376" s="536"/>
      <c r="AC4376" s="536"/>
      <c r="AD4376" s="536"/>
      <c r="AE4376" s="109"/>
    </row>
    <row r="4377" spans="1:51" ht="15" customHeight="1" x14ac:dyDescent="0.2">
      <c r="B4377" s="511" t="str">
        <f>IF(AND(AS4375=0,AU4375=0),"",IF(AND(AS4375&lt;&gt;0,AU4375=0),"Error: Cada actividad debe ser igual o menor al total.",IF(AND(AS4375=0,AU4375&lt;&gt;0),"Error: El total debe ser igual o menor a la suma de las actividades.","Error: Cada actividad debe ser igual o menor al total y este a su vez debe ser igual o menor a la suma de las actividades.")))</f>
        <v/>
      </c>
      <c r="C4377" s="511"/>
      <c r="D4377" s="511"/>
      <c r="E4377" s="511"/>
      <c r="F4377" s="511"/>
      <c r="G4377" s="511"/>
      <c r="H4377" s="511"/>
      <c r="I4377" s="511"/>
      <c r="J4377" s="511"/>
      <c r="K4377" s="511"/>
      <c r="L4377" s="511"/>
      <c r="M4377" s="511"/>
      <c r="N4377" s="511"/>
      <c r="O4377" s="511"/>
      <c r="P4377" s="511"/>
      <c r="Q4377" s="511"/>
      <c r="R4377" s="511"/>
      <c r="S4377" s="511"/>
      <c r="T4377" s="511"/>
      <c r="U4377" s="511"/>
      <c r="V4377" s="511"/>
      <c r="W4377" s="511"/>
      <c r="X4377" s="511"/>
      <c r="Y4377" s="511"/>
      <c r="Z4377" s="511"/>
      <c r="AA4377" s="511"/>
      <c r="AB4377" s="511"/>
      <c r="AC4377" s="511"/>
      <c r="AD4377" s="511"/>
      <c r="AE4377" s="109"/>
    </row>
    <row r="4378" spans="1:51" ht="15" customHeight="1" thickBot="1" x14ac:dyDescent="0.25">
      <c r="B4378" s="511" t="str">
        <f>IF(AY4375=0,"","Error: Verificar la consistencia con la pregunta 72 ya que el total no corersponde a lo registrado anteriormente.")</f>
        <v/>
      </c>
      <c r="C4378" s="511"/>
      <c r="D4378" s="511"/>
      <c r="E4378" s="511"/>
      <c r="F4378" s="511"/>
      <c r="G4378" s="511"/>
      <c r="H4378" s="511"/>
      <c r="I4378" s="511"/>
      <c r="J4378" s="511"/>
      <c r="K4378" s="511"/>
      <c r="L4378" s="511"/>
      <c r="M4378" s="511"/>
      <c r="N4378" s="511"/>
      <c r="O4378" s="511"/>
      <c r="P4378" s="511"/>
      <c r="Q4378" s="511"/>
      <c r="R4378" s="511"/>
      <c r="S4378" s="511"/>
      <c r="T4378" s="511"/>
      <c r="U4378" s="511"/>
      <c r="V4378" s="511"/>
      <c r="W4378" s="511"/>
      <c r="X4378" s="511"/>
      <c r="Y4378" s="511"/>
      <c r="Z4378" s="511"/>
      <c r="AA4378" s="511"/>
      <c r="AB4378" s="511"/>
      <c r="AC4378" s="511"/>
      <c r="AD4378" s="511"/>
      <c r="AE4378" s="109"/>
    </row>
    <row r="4379" spans="1:51" ht="15" customHeight="1" thickBot="1" x14ac:dyDescent="0.25">
      <c r="B4379" s="700" t="s">
        <v>1202</v>
      </c>
      <c r="C4379" s="701"/>
      <c r="D4379" s="701"/>
      <c r="E4379" s="701"/>
      <c r="F4379" s="701"/>
      <c r="G4379" s="701"/>
      <c r="H4379" s="701"/>
      <c r="I4379" s="701"/>
      <c r="J4379" s="701"/>
      <c r="K4379" s="701"/>
      <c r="L4379" s="701"/>
      <c r="M4379" s="701"/>
      <c r="N4379" s="701"/>
      <c r="O4379" s="701"/>
      <c r="P4379" s="701"/>
      <c r="Q4379" s="701"/>
      <c r="R4379" s="701"/>
      <c r="S4379" s="701"/>
      <c r="T4379" s="701"/>
      <c r="U4379" s="701"/>
      <c r="V4379" s="701"/>
      <c r="W4379" s="701"/>
      <c r="X4379" s="701"/>
      <c r="Y4379" s="701"/>
      <c r="Z4379" s="701"/>
      <c r="AA4379" s="701"/>
      <c r="AB4379" s="701"/>
      <c r="AC4379" s="701"/>
      <c r="AD4379" s="702"/>
      <c r="AE4379" s="109"/>
    </row>
    <row r="4380" spans="1:51" ht="15" customHeight="1" x14ac:dyDescent="0.2">
      <c r="B4380" s="812" t="s">
        <v>1400</v>
      </c>
      <c r="C4380" s="813"/>
      <c r="D4380" s="813"/>
      <c r="E4380" s="813"/>
      <c r="F4380" s="813"/>
      <c r="G4380" s="813"/>
      <c r="H4380" s="813"/>
      <c r="I4380" s="813"/>
      <c r="J4380" s="813"/>
      <c r="K4380" s="813"/>
      <c r="L4380" s="813"/>
      <c r="M4380" s="813"/>
      <c r="N4380" s="813"/>
      <c r="O4380" s="813"/>
      <c r="P4380" s="813"/>
      <c r="Q4380" s="813"/>
      <c r="R4380" s="813"/>
      <c r="S4380" s="813"/>
      <c r="T4380" s="813"/>
      <c r="U4380" s="813"/>
      <c r="V4380" s="813"/>
      <c r="W4380" s="813"/>
      <c r="X4380" s="813"/>
      <c r="Y4380" s="813"/>
      <c r="Z4380" s="813"/>
      <c r="AA4380" s="813"/>
      <c r="AB4380" s="813"/>
      <c r="AC4380" s="813"/>
      <c r="AD4380" s="814"/>
      <c r="AE4380" s="109"/>
    </row>
    <row r="4381" spans="1:51" ht="36" customHeight="1" x14ac:dyDescent="0.2">
      <c r="B4381" s="118"/>
      <c r="C4381" s="775" t="s">
        <v>1583</v>
      </c>
      <c r="D4381" s="776"/>
      <c r="E4381" s="776"/>
      <c r="F4381" s="776"/>
      <c r="G4381" s="776"/>
      <c r="H4381" s="776"/>
      <c r="I4381" s="776"/>
      <c r="J4381" s="776"/>
      <c r="K4381" s="776"/>
      <c r="L4381" s="776"/>
      <c r="M4381" s="776"/>
      <c r="N4381" s="776"/>
      <c r="O4381" s="776"/>
      <c r="P4381" s="776"/>
      <c r="Q4381" s="776"/>
      <c r="R4381" s="776"/>
      <c r="S4381" s="776"/>
      <c r="T4381" s="776"/>
      <c r="U4381" s="776"/>
      <c r="V4381" s="776"/>
      <c r="W4381" s="776"/>
      <c r="X4381" s="776"/>
      <c r="Y4381" s="776"/>
      <c r="Z4381" s="776"/>
      <c r="AA4381" s="776"/>
      <c r="AB4381" s="776"/>
      <c r="AC4381" s="776"/>
      <c r="AD4381" s="777"/>
      <c r="AE4381" s="109"/>
    </row>
    <row r="4382" spans="1:51" ht="15" customHeight="1" x14ac:dyDescent="0.2">
      <c r="AE4382" s="109"/>
    </row>
    <row r="4383" spans="1:51" ht="24" customHeight="1" x14ac:dyDescent="0.2">
      <c r="A4383" s="36" t="s">
        <v>863</v>
      </c>
      <c r="B4383" s="636" t="s">
        <v>1203</v>
      </c>
      <c r="C4383" s="636"/>
      <c r="D4383" s="636"/>
      <c r="E4383" s="636"/>
      <c r="F4383" s="636"/>
      <c r="G4383" s="636"/>
      <c r="H4383" s="636"/>
      <c r="I4383" s="636"/>
      <c r="J4383" s="636"/>
      <c r="K4383" s="636"/>
      <c r="L4383" s="636"/>
      <c r="M4383" s="636"/>
      <c r="N4383" s="636"/>
      <c r="O4383" s="636"/>
      <c r="P4383" s="636"/>
      <c r="Q4383" s="636"/>
      <c r="R4383" s="636"/>
      <c r="S4383" s="636"/>
      <c r="T4383" s="636"/>
      <c r="U4383" s="636"/>
      <c r="V4383" s="636"/>
      <c r="W4383" s="636"/>
      <c r="X4383" s="636"/>
      <c r="Y4383" s="636"/>
      <c r="Z4383" s="636"/>
      <c r="AA4383" s="636"/>
      <c r="AB4383" s="636"/>
      <c r="AC4383" s="636"/>
      <c r="AD4383" s="636"/>
      <c r="AE4383" s="109"/>
      <c r="AG4383" s="90" t="s">
        <v>2032</v>
      </c>
      <c r="AH4383" s="90" t="s">
        <v>2072</v>
      </c>
      <c r="AI4383" s="90" t="s">
        <v>2073</v>
      </c>
      <c r="AJ4383" s="90" t="s">
        <v>2066</v>
      </c>
      <c r="AK4383" s="90" t="s">
        <v>2074</v>
      </c>
      <c r="AL4383" s="90" t="s">
        <v>2075</v>
      </c>
      <c r="AM4383" s="90" t="s">
        <v>2037</v>
      </c>
    </row>
    <row r="4384" spans="1:51" ht="15" customHeight="1" x14ac:dyDescent="0.2">
      <c r="C4384" s="674" t="s">
        <v>1109</v>
      </c>
      <c r="D4384" s="674"/>
      <c r="E4384" s="674"/>
      <c r="F4384" s="674"/>
      <c r="G4384" s="674"/>
      <c r="H4384" s="674"/>
      <c r="I4384" s="674"/>
      <c r="J4384" s="674"/>
      <c r="K4384" s="674"/>
      <c r="L4384" s="674"/>
      <c r="M4384" s="674"/>
      <c r="N4384" s="674"/>
      <c r="O4384" s="674"/>
      <c r="P4384" s="674"/>
      <c r="Q4384" s="674"/>
      <c r="R4384" s="674"/>
      <c r="S4384" s="674"/>
      <c r="T4384" s="674"/>
      <c r="U4384" s="674"/>
      <c r="V4384" s="674"/>
      <c r="W4384" s="674"/>
      <c r="X4384" s="674"/>
      <c r="Y4384" s="674"/>
      <c r="Z4384" s="674"/>
      <c r="AA4384" s="674"/>
      <c r="AB4384" s="674"/>
      <c r="AC4384" s="674"/>
      <c r="AD4384" s="674"/>
      <c r="AE4384" s="109"/>
      <c r="AG4384" s="90">
        <f>COUNTBLANK(L4390:AD4414)</f>
        <v>475</v>
      </c>
      <c r="AH4384" s="90">
        <v>475</v>
      </c>
      <c r="AJ4384" s="90">
        <f>COUNTBLANK(D4390:AD4390)</f>
        <v>27</v>
      </c>
      <c r="AK4384" s="90">
        <v>27</v>
      </c>
    </row>
    <row r="4385" spans="1:35" ht="24" customHeight="1" x14ac:dyDescent="0.2">
      <c r="C4385" s="674" t="s">
        <v>1372</v>
      </c>
      <c r="D4385" s="674"/>
      <c r="E4385" s="674"/>
      <c r="F4385" s="674"/>
      <c r="G4385" s="674"/>
      <c r="H4385" s="674"/>
      <c r="I4385" s="674"/>
      <c r="J4385" s="674"/>
      <c r="K4385" s="674"/>
      <c r="L4385" s="674"/>
      <c r="M4385" s="674"/>
      <c r="N4385" s="674"/>
      <c r="O4385" s="674"/>
      <c r="P4385" s="674"/>
      <c r="Q4385" s="674"/>
      <c r="R4385" s="674"/>
      <c r="S4385" s="674"/>
      <c r="T4385" s="674"/>
      <c r="U4385" s="674"/>
      <c r="V4385" s="674"/>
      <c r="W4385" s="674"/>
      <c r="X4385" s="674"/>
      <c r="Y4385" s="674"/>
      <c r="Z4385" s="674"/>
      <c r="AA4385" s="674"/>
      <c r="AB4385" s="674"/>
      <c r="AC4385" s="674"/>
      <c r="AD4385" s="674"/>
      <c r="AE4385" s="109"/>
    </row>
    <row r="4386" spans="1:35" ht="15" customHeight="1" x14ac:dyDescent="0.2">
      <c r="C4386" s="674" t="s">
        <v>1116</v>
      </c>
      <c r="D4386" s="674"/>
      <c r="E4386" s="674"/>
      <c r="F4386" s="674"/>
      <c r="G4386" s="674"/>
      <c r="H4386" s="674"/>
      <c r="I4386" s="674"/>
      <c r="J4386" s="674"/>
      <c r="K4386" s="674"/>
      <c r="L4386" s="674"/>
      <c r="M4386" s="674"/>
      <c r="N4386" s="674"/>
      <c r="O4386" s="674"/>
      <c r="P4386" s="674"/>
      <c r="Q4386" s="674"/>
      <c r="R4386" s="674"/>
      <c r="S4386" s="674"/>
      <c r="T4386" s="674"/>
      <c r="U4386" s="674"/>
      <c r="V4386" s="674"/>
      <c r="W4386" s="674"/>
      <c r="X4386" s="674"/>
      <c r="Y4386" s="674"/>
      <c r="Z4386" s="674"/>
      <c r="AA4386" s="674"/>
      <c r="AB4386" s="674"/>
      <c r="AC4386" s="674"/>
      <c r="AD4386" s="674"/>
      <c r="AE4386" s="109"/>
    </row>
    <row r="4387" spans="1:35" ht="15" customHeight="1" x14ac:dyDescent="0.2">
      <c r="AE4387" s="109"/>
    </row>
    <row r="4388" spans="1:35" ht="15" customHeight="1" x14ac:dyDescent="0.2">
      <c r="A4388" s="109"/>
      <c r="B4388" s="109"/>
      <c r="C4388" s="685" t="s">
        <v>220</v>
      </c>
      <c r="D4388" s="686"/>
      <c r="E4388" s="686"/>
      <c r="F4388" s="686"/>
      <c r="G4388" s="686"/>
      <c r="H4388" s="686"/>
      <c r="I4388" s="686"/>
      <c r="J4388" s="686"/>
      <c r="K4388" s="687"/>
      <c r="L4388" s="685" t="s">
        <v>1262</v>
      </c>
      <c r="M4388" s="686"/>
      <c r="N4388" s="686"/>
      <c r="O4388" s="687"/>
      <c r="P4388" s="643" t="s">
        <v>1261</v>
      </c>
      <c r="Q4388" s="644"/>
      <c r="R4388" s="644"/>
      <c r="S4388" s="644"/>
      <c r="T4388" s="644"/>
      <c r="U4388" s="644"/>
      <c r="V4388" s="644"/>
      <c r="W4388" s="644"/>
      <c r="X4388" s="644"/>
      <c r="Y4388" s="644"/>
      <c r="Z4388" s="644"/>
      <c r="AA4388" s="644"/>
      <c r="AB4388" s="644"/>
      <c r="AC4388" s="644"/>
      <c r="AD4388" s="645"/>
      <c r="AE4388" s="109"/>
    </row>
    <row r="4389" spans="1:35" ht="182.25" customHeight="1" x14ac:dyDescent="0.2">
      <c r="A4389" s="109"/>
      <c r="B4389" s="109"/>
      <c r="C4389" s="688"/>
      <c r="D4389" s="689"/>
      <c r="E4389" s="689"/>
      <c r="F4389" s="689"/>
      <c r="G4389" s="689"/>
      <c r="H4389" s="689"/>
      <c r="I4389" s="689"/>
      <c r="J4389" s="689"/>
      <c r="K4389" s="690"/>
      <c r="L4389" s="688"/>
      <c r="M4389" s="689"/>
      <c r="N4389" s="689"/>
      <c r="O4389" s="690"/>
      <c r="P4389" s="854" t="s">
        <v>1260</v>
      </c>
      <c r="Q4389" s="854"/>
      <c r="R4389" s="854"/>
      <c r="S4389" s="854" t="s">
        <v>1259</v>
      </c>
      <c r="T4389" s="854"/>
      <c r="U4389" s="959" t="s">
        <v>1258</v>
      </c>
      <c r="V4389" s="818"/>
      <c r="W4389" s="667" t="s">
        <v>1257</v>
      </c>
      <c r="X4389" s="818"/>
      <c r="Y4389" s="667" t="s">
        <v>1256</v>
      </c>
      <c r="Z4389" s="959"/>
      <c r="AA4389" s="854" t="s">
        <v>1255</v>
      </c>
      <c r="AB4389" s="854"/>
      <c r="AC4389" s="667" t="s">
        <v>94</v>
      </c>
      <c r="AD4389" s="818"/>
      <c r="AE4389" s="109"/>
      <c r="AG4389" s="332" t="s">
        <v>2032</v>
      </c>
      <c r="AH4389" s="90" t="s">
        <v>2076</v>
      </c>
      <c r="AI4389" s="90" t="s">
        <v>2250</v>
      </c>
    </row>
    <row r="4390" spans="1:35" ht="15" customHeight="1" x14ac:dyDescent="0.2">
      <c r="A4390" s="109"/>
      <c r="B4390" s="109"/>
      <c r="C4390" s="87" t="s">
        <v>28</v>
      </c>
      <c r="D4390" s="832" t="str">
        <f>IF(D40="","",D40)</f>
        <v/>
      </c>
      <c r="E4390" s="833"/>
      <c r="F4390" s="833"/>
      <c r="G4390" s="833"/>
      <c r="H4390" s="833"/>
      <c r="I4390" s="833"/>
      <c r="J4390" s="833"/>
      <c r="K4390" s="834"/>
      <c r="L4390" s="1077"/>
      <c r="M4390" s="877"/>
      <c r="N4390" s="877"/>
      <c r="O4390" s="764"/>
      <c r="P4390" s="763"/>
      <c r="Q4390" s="877"/>
      <c r="R4390" s="764"/>
      <c r="S4390" s="763"/>
      <c r="T4390" s="764"/>
      <c r="U4390" s="763"/>
      <c r="V4390" s="764"/>
      <c r="W4390" s="763"/>
      <c r="X4390" s="764"/>
      <c r="Y4390" s="763"/>
      <c r="Z4390" s="764"/>
      <c r="AA4390" s="763"/>
      <c r="AB4390" s="764"/>
      <c r="AC4390" s="763"/>
      <c r="AD4390" s="764"/>
      <c r="AE4390" s="109"/>
      <c r="AG4390" s="335">
        <f>COUNTBLANK(D4390:AD4390)</f>
        <v>27</v>
      </c>
      <c r="AH4390" s="90">
        <f>IF(OR($AG$4384=$AH$4384,AG4390=$AK$4384),0,IF(AND(L4390=1,COUNTIF(P4390:AD4390,"X")&gt;=1),0,IF(AND(OR(L4390=2,L4390=9),D4390&lt;&gt;""),0,1)))</f>
        <v>0</v>
      </c>
      <c r="AI4390" s="90">
        <f>IF(OR(L4390=1,L4390=""),0,IF(AND(OR(L4390=2,L4390=9),COUNTIF(P4390:AD4390,"X")=0),0,1))</f>
        <v>0</v>
      </c>
    </row>
    <row r="4391" spans="1:35" ht="15" customHeight="1" x14ac:dyDescent="0.2">
      <c r="A4391" s="109"/>
      <c r="B4391" s="109"/>
      <c r="C4391" s="98" t="s">
        <v>29</v>
      </c>
      <c r="D4391" s="832" t="str">
        <f t="shared" ref="D4391:D4414" si="6693">IF(D41="","",D41)</f>
        <v/>
      </c>
      <c r="E4391" s="833"/>
      <c r="F4391" s="833"/>
      <c r="G4391" s="833"/>
      <c r="H4391" s="833"/>
      <c r="I4391" s="833"/>
      <c r="J4391" s="833"/>
      <c r="K4391" s="834"/>
      <c r="L4391" s="763"/>
      <c r="M4391" s="877"/>
      <c r="N4391" s="877"/>
      <c r="O4391" s="764"/>
      <c r="P4391" s="763"/>
      <c r="Q4391" s="877"/>
      <c r="R4391" s="764"/>
      <c r="S4391" s="763"/>
      <c r="T4391" s="764"/>
      <c r="U4391" s="763"/>
      <c r="V4391" s="764"/>
      <c r="W4391" s="763"/>
      <c r="X4391" s="764"/>
      <c r="Y4391" s="763"/>
      <c r="Z4391" s="764"/>
      <c r="AA4391" s="763"/>
      <c r="AB4391" s="764"/>
      <c r="AC4391" s="763"/>
      <c r="AD4391" s="764"/>
      <c r="AE4391" s="109"/>
      <c r="AG4391" s="335">
        <f t="shared" ref="AG4391:AG4414" si="6694">COUNTBLANK(D4391:AD4391)</f>
        <v>27</v>
      </c>
      <c r="AH4391" s="90">
        <f t="shared" ref="AH4391:AH4414" si="6695">IF(OR($AG$4384=$AH$4384,AG4391=$AK$4384),0,IF(AND(L4391=1,COUNTIF(P4391:AD4391,"X")&gt;=1),0,IF(AND(OR(L4391=2,L4391=9),D4391&lt;&gt;""),0,1)))</f>
        <v>0</v>
      </c>
      <c r="AI4391" s="90">
        <f t="shared" ref="AI4391:AI4414" si="6696">IF(OR(L4391=1,L4391=""),0,IF(AND(OR(L4391=2,L4391=9),COUNTIF(P4391:AD4391,"X")=0),0,1))</f>
        <v>0</v>
      </c>
    </row>
    <row r="4392" spans="1:35" ht="15" customHeight="1" x14ac:dyDescent="0.2">
      <c r="A4392" s="109"/>
      <c r="B4392" s="109"/>
      <c r="C4392" s="98" t="s">
        <v>30</v>
      </c>
      <c r="D4392" s="832" t="str">
        <f t="shared" si="6693"/>
        <v/>
      </c>
      <c r="E4392" s="833"/>
      <c r="F4392" s="833"/>
      <c r="G4392" s="833"/>
      <c r="H4392" s="833"/>
      <c r="I4392" s="833"/>
      <c r="J4392" s="833"/>
      <c r="K4392" s="834"/>
      <c r="L4392" s="763"/>
      <c r="M4392" s="877"/>
      <c r="N4392" s="877"/>
      <c r="O4392" s="764"/>
      <c r="P4392" s="763"/>
      <c r="Q4392" s="877"/>
      <c r="R4392" s="764"/>
      <c r="S4392" s="763"/>
      <c r="T4392" s="764"/>
      <c r="U4392" s="763"/>
      <c r="V4392" s="764"/>
      <c r="W4392" s="763"/>
      <c r="X4392" s="764"/>
      <c r="Y4392" s="763"/>
      <c r="Z4392" s="764"/>
      <c r="AA4392" s="763"/>
      <c r="AB4392" s="764"/>
      <c r="AC4392" s="763"/>
      <c r="AD4392" s="764"/>
      <c r="AE4392" s="109"/>
      <c r="AG4392" s="335">
        <f t="shared" si="6694"/>
        <v>27</v>
      </c>
      <c r="AH4392" s="90">
        <f t="shared" si="6695"/>
        <v>0</v>
      </c>
      <c r="AI4392" s="90">
        <f t="shared" si="6696"/>
        <v>0</v>
      </c>
    </row>
    <row r="4393" spans="1:35" ht="15" customHeight="1" x14ac:dyDescent="0.2">
      <c r="A4393" s="109"/>
      <c r="B4393" s="109"/>
      <c r="C4393" s="98" t="s">
        <v>31</v>
      </c>
      <c r="D4393" s="832" t="str">
        <f t="shared" si="6693"/>
        <v/>
      </c>
      <c r="E4393" s="833"/>
      <c r="F4393" s="833"/>
      <c r="G4393" s="833"/>
      <c r="H4393" s="833"/>
      <c r="I4393" s="833"/>
      <c r="J4393" s="833"/>
      <c r="K4393" s="834"/>
      <c r="L4393" s="763"/>
      <c r="M4393" s="877"/>
      <c r="N4393" s="877"/>
      <c r="O4393" s="764"/>
      <c r="P4393" s="763"/>
      <c r="Q4393" s="877"/>
      <c r="R4393" s="764"/>
      <c r="S4393" s="763"/>
      <c r="T4393" s="764"/>
      <c r="U4393" s="763"/>
      <c r="V4393" s="764"/>
      <c r="W4393" s="763"/>
      <c r="X4393" s="764"/>
      <c r="Y4393" s="763"/>
      <c r="Z4393" s="764"/>
      <c r="AA4393" s="763"/>
      <c r="AB4393" s="764"/>
      <c r="AC4393" s="763"/>
      <c r="AD4393" s="764"/>
      <c r="AE4393" s="109"/>
      <c r="AG4393" s="335">
        <f t="shared" si="6694"/>
        <v>27</v>
      </c>
      <c r="AH4393" s="90">
        <f t="shared" si="6695"/>
        <v>0</v>
      </c>
      <c r="AI4393" s="90">
        <f t="shared" si="6696"/>
        <v>0</v>
      </c>
    </row>
    <row r="4394" spans="1:35" ht="15" customHeight="1" x14ac:dyDescent="0.2">
      <c r="A4394" s="109"/>
      <c r="B4394" s="109"/>
      <c r="C4394" s="98" t="s">
        <v>32</v>
      </c>
      <c r="D4394" s="832" t="str">
        <f t="shared" si="6693"/>
        <v/>
      </c>
      <c r="E4394" s="833"/>
      <c r="F4394" s="833"/>
      <c r="G4394" s="833"/>
      <c r="H4394" s="833"/>
      <c r="I4394" s="833"/>
      <c r="J4394" s="833"/>
      <c r="K4394" s="834"/>
      <c r="L4394" s="763"/>
      <c r="M4394" s="877"/>
      <c r="N4394" s="877"/>
      <c r="O4394" s="764"/>
      <c r="P4394" s="763"/>
      <c r="Q4394" s="877"/>
      <c r="R4394" s="764"/>
      <c r="S4394" s="763"/>
      <c r="T4394" s="764"/>
      <c r="U4394" s="763"/>
      <c r="V4394" s="764"/>
      <c r="W4394" s="763"/>
      <c r="X4394" s="764"/>
      <c r="Y4394" s="763"/>
      <c r="Z4394" s="764"/>
      <c r="AA4394" s="763"/>
      <c r="AB4394" s="764"/>
      <c r="AC4394" s="763"/>
      <c r="AD4394" s="764"/>
      <c r="AE4394" s="109"/>
      <c r="AG4394" s="335">
        <f t="shared" si="6694"/>
        <v>27</v>
      </c>
      <c r="AH4394" s="90">
        <f t="shared" si="6695"/>
        <v>0</v>
      </c>
      <c r="AI4394" s="90">
        <f t="shared" si="6696"/>
        <v>0</v>
      </c>
    </row>
    <row r="4395" spans="1:35" ht="15" customHeight="1" x14ac:dyDescent="0.2">
      <c r="A4395" s="109"/>
      <c r="B4395" s="109"/>
      <c r="C4395" s="98" t="s">
        <v>33</v>
      </c>
      <c r="D4395" s="832" t="str">
        <f t="shared" si="6693"/>
        <v/>
      </c>
      <c r="E4395" s="833"/>
      <c r="F4395" s="833"/>
      <c r="G4395" s="833"/>
      <c r="H4395" s="833"/>
      <c r="I4395" s="833"/>
      <c r="J4395" s="833"/>
      <c r="K4395" s="834"/>
      <c r="L4395" s="763"/>
      <c r="M4395" s="877"/>
      <c r="N4395" s="877"/>
      <c r="O4395" s="764"/>
      <c r="P4395" s="763"/>
      <c r="Q4395" s="877"/>
      <c r="R4395" s="764"/>
      <c r="S4395" s="763"/>
      <c r="T4395" s="764"/>
      <c r="U4395" s="763"/>
      <c r="V4395" s="764"/>
      <c r="W4395" s="763"/>
      <c r="X4395" s="764"/>
      <c r="Y4395" s="763"/>
      <c r="Z4395" s="764"/>
      <c r="AA4395" s="763"/>
      <c r="AB4395" s="764"/>
      <c r="AC4395" s="763"/>
      <c r="AD4395" s="764"/>
      <c r="AE4395" s="109"/>
      <c r="AG4395" s="335">
        <f t="shared" si="6694"/>
        <v>27</v>
      </c>
      <c r="AH4395" s="90">
        <f t="shared" si="6695"/>
        <v>0</v>
      </c>
      <c r="AI4395" s="90">
        <f t="shared" si="6696"/>
        <v>0</v>
      </c>
    </row>
    <row r="4396" spans="1:35" ht="15" customHeight="1" x14ac:dyDescent="0.2">
      <c r="A4396" s="109"/>
      <c r="B4396" s="109"/>
      <c r="C4396" s="98" t="s">
        <v>34</v>
      </c>
      <c r="D4396" s="832" t="str">
        <f t="shared" si="6693"/>
        <v/>
      </c>
      <c r="E4396" s="833"/>
      <c r="F4396" s="833"/>
      <c r="G4396" s="833"/>
      <c r="H4396" s="833"/>
      <c r="I4396" s="833"/>
      <c r="J4396" s="833"/>
      <c r="K4396" s="834"/>
      <c r="L4396" s="763"/>
      <c r="M4396" s="877"/>
      <c r="N4396" s="877"/>
      <c r="O4396" s="764"/>
      <c r="P4396" s="763"/>
      <c r="Q4396" s="877"/>
      <c r="R4396" s="764"/>
      <c r="S4396" s="763"/>
      <c r="T4396" s="764"/>
      <c r="U4396" s="763"/>
      <c r="V4396" s="764"/>
      <c r="W4396" s="763"/>
      <c r="X4396" s="764"/>
      <c r="Y4396" s="763"/>
      <c r="Z4396" s="764"/>
      <c r="AA4396" s="763"/>
      <c r="AB4396" s="764"/>
      <c r="AC4396" s="763"/>
      <c r="AD4396" s="764"/>
      <c r="AE4396" s="109"/>
      <c r="AG4396" s="335">
        <f t="shared" si="6694"/>
        <v>27</v>
      </c>
      <c r="AH4396" s="90">
        <f t="shared" si="6695"/>
        <v>0</v>
      </c>
      <c r="AI4396" s="90">
        <f t="shared" si="6696"/>
        <v>0</v>
      </c>
    </row>
    <row r="4397" spans="1:35" ht="15" customHeight="1" x14ac:dyDescent="0.2">
      <c r="A4397" s="109"/>
      <c r="B4397" s="109"/>
      <c r="C4397" s="98" t="s">
        <v>35</v>
      </c>
      <c r="D4397" s="832" t="str">
        <f t="shared" si="6693"/>
        <v/>
      </c>
      <c r="E4397" s="833"/>
      <c r="F4397" s="833"/>
      <c r="G4397" s="833"/>
      <c r="H4397" s="833"/>
      <c r="I4397" s="833"/>
      <c r="J4397" s="833"/>
      <c r="K4397" s="834"/>
      <c r="L4397" s="763"/>
      <c r="M4397" s="877"/>
      <c r="N4397" s="877"/>
      <c r="O4397" s="764"/>
      <c r="P4397" s="763"/>
      <c r="Q4397" s="877"/>
      <c r="R4397" s="764"/>
      <c r="S4397" s="763"/>
      <c r="T4397" s="764"/>
      <c r="U4397" s="763"/>
      <c r="V4397" s="764"/>
      <c r="W4397" s="763"/>
      <c r="X4397" s="764"/>
      <c r="Y4397" s="763"/>
      <c r="Z4397" s="764"/>
      <c r="AA4397" s="763"/>
      <c r="AB4397" s="764"/>
      <c r="AC4397" s="763"/>
      <c r="AD4397" s="764"/>
      <c r="AE4397" s="109"/>
      <c r="AG4397" s="335">
        <f t="shared" si="6694"/>
        <v>27</v>
      </c>
      <c r="AH4397" s="90">
        <f t="shared" si="6695"/>
        <v>0</v>
      </c>
      <c r="AI4397" s="90">
        <f t="shared" si="6696"/>
        <v>0</v>
      </c>
    </row>
    <row r="4398" spans="1:35" ht="15" customHeight="1" x14ac:dyDescent="0.2">
      <c r="A4398" s="109"/>
      <c r="B4398" s="109"/>
      <c r="C4398" s="98" t="s">
        <v>36</v>
      </c>
      <c r="D4398" s="832" t="str">
        <f t="shared" si="6693"/>
        <v/>
      </c>
      <c r="E4398" s="833"/>
      <c r="F4398" s="833"/>
      <c r="G4398" s="833"/>
      <c r="H4398" s="833"/>
      <c r="I4398" s="833"/>
      <c r="J4398" s="833"/>
      <c r="K4398" s="834"/>
      <c r="L4398" s="763"/>
      <c r="M4398" s="877"/>
      <c r="N4398" s="877"/>
      <c r="O4398" s="764"/>
      <c r="P4398" s="763"/>
      <c r="Q4398" s="877"/>
      <c r="R4398" s="764"/>
      <c r="S4398" s="763"/>
      <c r="T4398" s="764"/>
      <c r="U4398" s="763"/>
      <c r="V4398" s="764"/>
      <c r="W4398" s="763"/>
      <c r="X4398" s="764"/>
      <c r="Y4398" s="763"/>
      <c r="Z4398" s="764"/>
      <c r="AA4398" s="763"/>
      <c r="AB4398" s="764"/>
      <c r="AC4398" s="763"/>
      <c r="AD4398" s="764"/>
      <c r="AE4398" s="109"/>
      <c r="AG4398" s="335">
        <f t="shared" si="6694"/>
        <v>27</v>
      </c>
      <c r="AH4398" s="90">
        <f t="shared" si="6695"/>
        <v>0</v>
      </c>
      <c r="AI4398" s="90">
        <f t="shared" si="6696"/>
        <v>0</v>
      </c>
    </row>
    <row r="4399" spans="1:35" ht="15" customHeight="1" x14ac:dyDescent="0.2">
      <c r="A4399" s="109"/>
      <c r="B4399" s="109"/>
      <c r="C4399" s="98" t="s">
        <v>37</v>
      </c>
      <c r="D4399" s="832" t="str">
        <f t="shared" si="6693"/>
        <v/>
      </c>
      <c r="E4399" s="833"/>
      <c r="F4399" s="833"/>
      <c r="G4399" s="833"/>
      <c r="H4399" s="833"/>
      <c r="I4399" s="833"/>
      <c r="J4399" s="833"/>
      <c r="K4399" s="834"/>
      <c r="L4399" s="763"/>
      <c r="M4399" s="877"/>
      <c r="N4399" s="877"/>
      <c r="O4399" s="764"/>
      <c r="P4399" s="763"/>
      <c r="Q4399" s="877"/>
      <c r="R4399" s="764"/>
      <c r="S4399" s="763"/>
      <c r="T4399" s="764"/>
      <c r="U4399" s="763"/>
      <c r="V4399" s="764"/>
      <c r="W4399" s="763"/>
      <c r="X4399" s="764"/>
      <c r="Y4399" s="763"/>
      <c r="Z4399" s="764"/>
      <c r="AA4399" s="763"/>
      <c r="AB4399" s="764"/>
      <c r="AC4399" s="763"/>
      <c r="AD4399" s="764"/>
      <c r="AE4399" s="109"/>
      <c r="AG4399" s="335">
        <f t="shared" si="6694"/>
        <v>27</v>
      </c>
      <c r="AH4399" s="90">
        <f t="shared" si="6695"/>
        <v>0</v>
      </c>
      <c r="AI4399" s="90">
        <f t="shared" si="6696"/>
        <v>0</v>
      </c>
    </row>
    <row r="4400" spans="1:35" ht="15" customHeight="1" x14ac:dyDescent="0.2">
      <c r="A4400" s="109"/>
      <c r="B4400" s="109"/>
      <c r="C4400" s="98" t="s">
        <v>40</v>
      </c>
      <c r="D4400" s="832" t="str">
        <f t="shared" si="6693"/>
        <v/>
      </c>
      <c r="E4400" s="833"/>
      <c r="F4400" s="833"/>
      <c r="G4400" s="833"/>
      <c r="H4400" s="833"/>
      <c r="I4400" s="833"/>
      <c r="J4400" s="833"/>
      <c r="K4400" s="834"/>
      <c r="L4400" s="763"/>
      <c r="M4400" s="877"/>
      <c r="N4400" s="877"/>
      <c r="O4400" s="764"/>
      <c r="P4400" s="763"/>
      <c r="Q4400" s="877"/>
      <c r="R4400" s="764"/>
      <c r="S4400" s="763"/>
      <c r="T4400" s="764"/>
      <c r="U4400" s="763"/>
      <c r="V4400" s="764"/>
      <c r="W4400" s="763"/>
      <c r="X4400" s="764"/>
      <c r="Y4400" s="763"/>
      <c r="Z4400" s="764"/>
      <c r="AA4400" s="763"/>
      <c r="AB4400" s="764"/>
      <c r="AC4400" s="763"/>
      <c r="AD4400" s="764"/>
      <c r="AE4400" s="109"/>
      <c r="AG4400" s="335">
        <f t="shared" si="6694"/>
        <v>27</v>
      </c>
      <c r="AH4400" s="90">
        <f t="shared" si="6695"/>
        <v>0</v>
      </c>
      <c r="AI4400" s="90">
        <f t="shared" si="6696"/>
        <v>0</v>
      </c>
    </row>
    <row r="4401" spans="1:35" ht="15" customHeight="1" x14ac:dyDescent="0.2">
      <c r="A4401" s="109"/>
      <c r="B4401" s="109"/>
      <c r="C4401" s="98" t="s">
        <v>38</v>
      </c>
      <c r="D4401" s="832" t="str">
        <f t="shared" si="6693"/>
        <v/>
      </c>
      <c r="E4401" s="833"/>
      <c r="F4401" s="833"/>
      <c r="G4401" s="833"/>
      <c r="H4401" s="833"/>
      <c r="I4401" s="833"/>
      <c r="J4401" s="833"/>
      <c r="K4401" s="834"/>
      <c r="L4401" s="763"/>
      <c r="M4401" s="877"/>
      <c r="N4401" s="877"/>
      <c r="O4401" s="764"/>
      <c r="P4401" s="763"/>
      <c r="Q4401" s="877"/>
      <c r="R4401" s="764"/>
      <c r="S4401" s="763"/>
      <c r="T4401" s="764"/>
      <c r="U4401" s="763"/>
      <c r="V4401" s="764"/>
      <c r="W4401" s="763"/>
      <c r="X4401" s="764"/>
      <c r="Y4401" s="763"/>
      <c r="Z4401" s="764"/>
      <c r="AA4401" s="763"/>
      <c r="AB4401" s="764"/>
      <c r="AC4401" s="763"/>
      <c r="AD4401" s="764"/>
      <c r="AE4401" s="109"/>
      <c r="AG4401" s="335">
        <f t="shared" si="6694"/>
        <v>27</v>
      </c>
      <c r="AH4401" s="90">
        <f t="shared" si="6695"/>
        <v>0</v>
      </c>
      <c r="AI4401" s="90">
        <f t="shared" si="6696"/>
        <v>0</v>
      </c>
    </row>
    <row r="4402" spans="1:35" ht="15" customHeight="1" x14ac:dyDescent="0.2">
      <c r="A4402" s="109"/>
      <c r="B4402" s="109"/>
      <c r="C4402" s="98" t="s">
        <v>39</v>
      </c>
      <c r="D4402" s="832" t="str">
        <f t="shared" si="6693"/>
        <v/>
      </c>
      <c r="E4402" s="833"/>
      <c r="F4402" s="833"/>
      <c r="G4402" s="833"/>
      <c r="H4402" s="833"/>
      <c r="I4402" s="833"/>
      <c r="J4402" s="833"/>
      <c r="K4402" s="834"/>
      <c r="L4402" s="763"/>
      <c r="M4402" s="877"/>
      <c r="N4402" s="877"/>
      <c r="O4402" s="764"/>
      <c r="P4402" s="763"/>
      <c r="Q4402" s="877"/>
      <c r="R4402" s="764"/>
      <c r="S4402" s="763"/>
      <c r="T4402" s="764"/>
      <c r="U4402" s="763"/>
      <c r="V4402" s="764"/>
      <c r="W4402" s="763"/>
      <c r="X4402" s="764"/>
      <c r="Y4402" s="763"/>
      <c r="Z4402" s="764"/>
      <c r="AA4402" s="763"/>
      <c r="AB4402" s="764"/>
      <c r="AC4402" s="763"/>
      <c r="AD4402" s="764"/>
      <c r="AE4402" s="109"/>
      <c r="AG4402" s="335">
        <f t="shared" si="6694"/>
        <v>27</v>
      </c>
      <c r="AH4402" s="90">
        <f t="shared" si="6695"/>
        <v>0</v>
      </c>
      <c r="AI4402" s="90">
        <f t="shared" si="6696"/>
        <v>0</v>
      </c>
    </row>
    <row r="4403" spans="1:35" ht="15" customHeight="1" x14ac:dyDescent="0.2">
      <c r="A4403" s="109"/>
      <c r="B4403" s="109"/>
      <c r="C4403" s="98" t="s">
        <v>41</v>
      </c>
      <c r="D4403" s="832" t="str">
        <f t="shared" si="6693"/>
        <v/>
      </c>
      <c r="E4403" s="833"/>
      <c r="F4403" s="833"/>
      <c r="G4403" s="833"/>
      <c r="H4403" s="833"/>
      <c r="I4403" s="833"/>
      <c r="J4403" s="833"/>
      <c r="K4403" s="834"/>
      <c r="L4403" s="763"/>
      <c r="M4403" s="877"/>
      <c r="N4403" s="877"/>
      <c r="O4403" s="764"/>
      <c r="P4403" s="763"/>
      <c r="Q4403" s="877"/>
      <c r="R4403" s="764"/>
      <c r="S4403" s="763"/>
      <c r="T4403" s="764"/>
      <c r="U4403" s="763"/>
      <c r="V4403" s="764"/>
      <c r="W4403" s="763"/>
      <c r="X4403" s="764"/>
      <c r="Y4403" s="763"/>
      <c r="Z4403" s="764"/>
      <c r="AA4403" s="763"/>
      <c r="AB4403" s="764"/>
      <c r="AC4403" s="763"/>
      <c r="AD4403" s="764"/>
      <c r="AE4403" s="109"/>
      <c r="AG4403" s="335">
        <f t="shared" si="6694"/>
        <v>27</v>
      </c>
      <c r="AH4403" s="90">
        <f t="shared" si="6695"/>
        <v>0</v>
      </c>
      <c r="AI4403" s="90">
        <f t="shared" si="6696"/>
        <v>0</v>
      </c>
    </row>
    <row r="4404" spans="1:35" ht="15" customHeight="1" x14ac:dyDescent="0.2">
      <c r="A4404" s="109"/>
      <c r="C4404" s="98" t="s">
        <v>42</v>
      </c>
      <c r="D4404" s="832" t="str">
        <f t="shared" si="6693"/>
        <v/>
      </c>
      <c r="E4404" s="833"/>
      <c r="F4404" s="833"/>
      <c r="G4404" s="833"/>
      <c r="H4404" s="833"/>
      <c r="I4404" s="833"/>
      <c r="J4404" s="833"/>
      <c r="K4404" s="834"/>
      <c r="L4404" s="763"/>
      <c r="M4404" s="877"/>
      <c r="N4404" s="877"/>
      <c r="O4404" s="764"/>
      <c r="P4404" s="763"/>
      <c r="Q4404" s="877"/>
      <c r="R4404" s="764"/>
      <c r="S4404" s="763"/>
      <c r="T4404" s="764"/>
      <c r="U4404" s="763"/>
      <c r="V4404" s="764"/>
      <c r="W4404" s="763"/>
      <c r="X4404" s="764"/>
      <c r="Y4404" s="763"/>
      <c r="Z4404" s="764"/>
      <c r="AA4404" s="763"/>
      <c r="AB4404" s="764"/>
      <c r="AC4404" s="763"/>
      <c r="AD4404" s="764"/>
      <c r="AE4404" s="109"/>
      <c r="AG4404" s="335">
        <f t="shared" si="6694"/>
        <v>27</v>
      </c>
      <c r="AH4404" s="90">
        <f t="shared" si="6695"/>
        <v>0</v>
      </c>
      <c r="AI4404" s="90">
        <f t="shared" si="6696"/>
        <v>0</v>
      </c>
    </row>
    <row r="4405" spans="1:35" ht="15" customHeight="1" x14ac:dyDescent="0.2">
      <c r="A4405" s="109"/>
      <c r="C4405" s="98" t="s">
        <v>43</v>
      </c>
      <c r="D4405" s="832" t="str">
        <f t="shared" si="6693"/>
        <v/>
      </c>
      <c r="E4405" s="833"/>
      <c r="F4405" s="833"/>
      <c r="G4405" s="833"/>
      <c r="H4405" s="833"/>
      <c r="I4405" s="833"/>
      <c r="J4405" s="833"/>
      <c r="K4405" s="834"/>
      <c r="L4405" s="763"/>
      <c r="M4405" s="877"/>
      <c r="N4405" s="877"/>
      <c r="O4405" s="764"/>
      <c r="P4405" s="763"/>
      <c r="Q4405" s="877"/>
      <c r="R4405" s="764"/>
      <c r="S4405" s="763"/>
      <c r="T4405" s="764"/>
      <c r="U4405" s="763"/>
      <c r="V4405" s="764"/>
      <c r="W4405" s="763"/>
      <c r="X4405" s="764"/>
      <c r="Y4405" s="763"/>
      <c r="Z4405" s="764"/>
      <c r="AA4405" s="763"/>
      <c r="AB4405" s="764"/>
      <c r="AC4405" s="763"/>
      <c r="AD4405" s="764"/>
      <c r="AE4405" s="109"/>
      <c r="AG4405" s="335">
        <f t="shared" si="6694"/>
        <v>27</v>
      </c>
      <c r="AH4405" s="90">
        <f t="shared" si="6695"/>
        <v>0</v>
      </c>
      <c r="AI4405" s="90">
        <f t="shared" si="6696"/>
        <v>0</v>
      </c>
    </row>
    <row r="4406" spans="1:35" ht="15" customHeight="1" x14ac:dyDescent="0.2">
      <c r="A4406" s="109"/>
      <c r="C4406" s="98" t="s">
        <v>44</v>
      </c>
      <c r="D4406" s="832" t="str">
        <f t="shared" si="6693"/>
        <v/>
      </c>
      <c r="E4406" s="833"/>
      <c r="F4406" s="833"/>
      <c r="G4406" s="833"/>
      <c r="H4406" s="833"/>
      <c r="I4406" s="833"/>
      <c r="J4406" s="833"/>
      <c r="K4406" s="834"/>
      <c r="L4406" s="763"/>
      <c r="M4406" s="877"/>
      <c r="N4406" s="877"/>
      <c r="O4406" s="764"/>
      <c r="P4406" s="763"/>
      <c r="Q4406" s="877"/>
      <c r="R4406" s="764"/>
      <c r="S4406" s="763"/>
      <c r="T4406" s="764"/>
      <c r="U4406" s="763"/>
      <c r="V4406" s="764"/>
      <c r="W4406" s="763"/>
      <c r="X4406" s="764"/>
      <c r="Y4406" s="763"/>
      <c r="Z4406" s="764"/>
      <c r="AA4406" s="763"/>
      <c r="AB4406" s="764"/>
      <c r="AC4406" s="763"/>
      <c r="AD4406" s="764"/>
      <c r="AE4406" s="109"/>
      <c r="AG4406" s="335">
        <f t="shared" si="6694"/>
        <v>27</v>
      </c>
      <c r="AH4406" s="90">
        <f t="shared" si="6695"/>
        <v>0</v>
      </c>
      <c r="AI4406" s="90">
        <f t="shared" si="6696"/>
        <v>0</v>
      </c>
    </row>
    <row r="4407" spans="1:35" ht="15" customHeight="1" x14ac:dyDescent="0.2">
      <c r="A4407" s="109"/>
      <c r="C4407" s="98" t="s">
        <v>45</v>
      </c>
      <c r="D4407" s="832" t="str">
        <f t="shared" si="6693"/>
        <v/>
      </c>
      <c r="E4407" s="833"/>
      <c r="F4407" s="833"/>
      <c r="G4407" s="833"/>
      <c r="H4407" s="833"/>
      <c r="I4407" s="833"/>
      <c r="J4407" s="833"/>
      <c r="K4407" s="834"/>
      <c r="L4407" s="763"/>
      <c r="M4407" s="877"/>
      <c r="N4407" s="877"/>
      <c r="O4407" s="764"/>
      <c r="P4407" s="763"/>
      <c r="Q4407" s="877"/>
      <c r="R4407" s="764"/>
      <c r="S4407" s="763"/>
      <c r="T4407" s="764"/>
      <c r="U4407" s="763"/>
      <c r="V4407" s="764"/>
      <c r="W4407" s="763"/>
      <c r="X4407" s="764"/>
      <c r="Y4407" s="763"/>
      <c r="Z4407" s="764"/>
      <c r="AA4407" s="763"/>
      <c r="AB4407" s="764"/>
      <c r="AC4407" s="763"/>
      <c r="AD4407" s="764"/>
      <c r="AE4407" s="109"/>
      <c r="AG4407" s="335">
        <f t="shared" si="6694"/>
        <v>27</v>
      </c>
      <c r="AH4407" s="90">
        <f t="shared" si="6695"/>
        <v>0</v>
      </c>
      <c r="AI4407" s="90">
        <f t="shared" si="6696"/>
        <v>0</v>
      </c>
    </row>
    <row r="4408" spans="1:35" ht="15" customHeight="1" x14ac:dyDescent="0.2">
      <c r="A4408" s="109"/>
      <c r="C4408" s="98" t="s">
        <v>46</v>
      </c>
      <c r="D4408" s="832" t="str">
        <f t="shared" si="6693"/>
        <v/>
      </c>
      <c r="E4408" s="833"/>
      <c r="F4408" s="833"/>
      <c r="G4408" s="833"/>
      <c r="H4408" s="833"/>
      <c r="I4408" s="833"/>
      <c r="J4408" s="833"/>
      <c r="K4408" s="834"/>
      <c r="L4408" s="763"/>
      <c r="M4408" s="877"/>
      <c r="N4408" s="877"/>
      <c r="O4408" s="764"/>
      <c r="P4408" s="763"/>
      <c r="Q4408" s="877"/>
      <c r="R4408" s="764"/>
      <c r="S4408" s="763"/>
      <c r="T4408" s="764"/>
      <c r="U4408" s="763"/>
      <c r="V4408" s="764"/>
      <c r="W4408" s="763"/>
      <c r="X4408" s="764"/>
      <c r="Y4408" s="763"/>
      <c r="Z4408" s="764"/>
      <c r="AA4408" s="763"/>
      <c r="AB4408" s="764"/>
      <c r="AC4408" s="763"/>
      <c r="AD4408" s="764"/>
      <c r="AE4408" s="109"/>
      <c r="AG4408" s="335">
        <f t="shared" si="6694"/>
        <v>27</v>
      </c>
      <c r="AH4408" s="90">
        <f t="shared" si="6695"/>
        <v>0</v>
      </c>
      <c r="AI4408" s="90">
        <f t="shared" si="6696"/>
        <v>0</v>
      </c>
    </row>
    <row r="4409" spans="1:35" ht="15" customHeight="1" x14ac:dyDescent="0.2">
      <c r="A4409" s="109"/>
      <c r="C4409" s="98" t="s">
        <v>47</v>
      </c>
      <c r="D4409" s="832" t="str">
        <f t="shared" si="6693"/>
        <v/>
      </c>
      <c r="E4409" s="833"/>
      <c r="F4409" s="833"/>
      <c r="G4409" s="833"/>
      <c r="H4409" s="833"/>
      <c r="I4409" s="833"/>
      <c r="J4409" s="833"/>
      <c r="K4409" s="834"/>
      <c r="L4409" s="763"/>
      <c r="M4409" s="877"/>
      <c r="N4409" s="877"/>
      <c r="O4409" s="764"/>
      <c r="P4409" s="763"/>
      <c r="Q4409" s="877"/>
      <c r="R4409" s="764"/>
      <c r="S4409" s="763"/>
      <c r="T4409" s="764"/>
      <c r="U4409" s="763"/>
      <c r="V4409" s="764"/>
      <c r="W4409" s="763"/>
      <c r="X4409" s="764"/>
      <c r="Y4409" s="763"/>
      <c r="Z4409" s="764"/>
      <c r="AA4409" s="763"/>
      <c r="AB4409" s="764"/>
      <c r="AC4409" s="763"/>
      <c r="AD4409" s="764"/>
      <c r="AE4409" s="109"/>
      <c r="AG4409" s="335">
        <f t="shared" si="6694"/>
        <v>27</v>
      </c>
      <c r="AH4409" s="90">
        <f t="shared" si="6695"/>
        <v>0</v>
      </c>
      <c r="AI4409" s="90">
        <f t="shared" si="6696"/>
        <v>0</v>
      </c>
    </row>
    <row r="4410" spans="1:35" ht="15" customHeight="1" x14ac:dyDescent="0.2">
      <c r="A4410" s="109"/>
      <c r="C4410" s="98" t="s">
        <v>48</v>
      </c>
      <c r="D4410" s="832" t="str">
        <f t="shared" si="6693"/>
        <v/>
      </c>
      <c r="E4410" s="833"/>
      <c r="F4410" s="833"/>
      <c r="G4410" s="833"/>
      <c r="H4410" s="833"/>
      <c r="I4410" s="833"/>
      <c r="J4410" s="833"/>
      <c r="K4410" s="834"/>
      <c r="L4410" s="763"/>
      <c r="M4410" s="877"/>
      <c r="N4410" s="877"/>
      <c r="O4410" s="764"/>
      <c r="P4410" s="763"/>
      <c r="Q4410" s="877"/>
      <c r="R4410" s="764"/>
      <c r="S4410" s="763"/>
      <c r="T4410" s="764"/>
      <c r="U4410" s="763"/>
      <c r="V4410" s="764"/>
      <c r="W4410" s="763"/>
      <c r="X4410" s="764"/>
      <c r="Y4410" s="763"/>
      <c r="Z4410" s="764"/>
      <c r="AA4410" s="763"/>
      <c r="AB4410" s="764"/>
      <c r="AC4410" s="763"/>
      <c r="AD4410" s="764"/>
      <c r="AE4410" s="109"/>
      <c r="AG4410" s="335">
        <f t="shared" si="6694"/>
        <v>27</v>
      </c>
      <c r="AH4410" s="90">
        <f t="shared" si="6695"/>
        <v>0</v>
      </c>
      <c r="AI4410" s="90">
        <f t="shared" si="6696"/>
        <v>0</v>
      </c>
    </row>
    <row r="4411" spans="1:35" ht="15" customHeight="1" x14ac:dyDescent="0.2">
      <c r="A4411" s="109"/>
      <c r="C4411" s="98" t="s">
        <v>49</v>
      </c>
      <c r="D4411" s="832" t="str">
        <f t="shared" si="6693"/>
        <v/>
      </c>
      <c r="E4411" s="833"/>
      <c r="F4411" s="833"/>
      <c r="G4411" s="833"/>
      <c r="H4411" s="833"/>
      <c r="I4411" s="833"/>
      <c r="J4411" s="833"/>
      <c r="K4411" s="834"/>
      <c r="L4411" s="763"/>
      <c r="M4411" s="877"/>
      <c r="N4411" s="877"/>
      <c r="O4411" s="764"/>
      <c r="P4411" s="763"/>
      <c r="Q4411" s="877"/>
      <c r="R4411" s="764"/>
      <c r="S4411" s="763"/>
      <c r="T4411" s="764"/>
      <c r="U4411" s="763"/>
      <c r="V4411" s="764"/>
      <c r="W4411" s="763"/>
      <c r="X4411" s="764"/>
      <c r="Y4411" s="763"/>
      <c r="Z4411" s="764"/>
      <c r="AA4411" s="763"/>
      <c r="AB4411" s="764"/>
      <c r="AC4411" s="763"/>
      <c r="AD4411" s="764"/>
      <c r="AE4411" s="109"/>
      <c r="AG4411" s="335">
        <f t="shared" si="6694"/>
        <v>27</v>
      </c>
      <c r="AH4411" s="90">
        <f t="shared" si="6695"/>
        <v>0</v>
      </c>
      <c r="AI4411" s="90">
        <f t="shared" si="6696"/>
        <v>0</v>
      </c>
    </row>
    <row r="4412" spans="1:35" ht="15" customHeight="1" x14ac:dyDescent="0.2">
      <c r="A4412" s="109"/>
      <c r="C4412" s="98" t="s">
        <v>50</v>
      </c>
      <c r="D4412" s="832" t="str">
        <f t="shared" si="6693"/>
        <v/>
      </c>
      <c r="E4412" s="833"/>
      <c r="F4412" s="833"/>
      <c r="G4412" s="833"/>
      <c r="H4412" s="833"/>
      <c r="I4412" s="833"/>
      <c r="J4412" s="833"/>
      <c r="K4412" s="834"/>
      <c r="L4412" s="763"/>
      <c r="M4412" s="877"/>
      <c r="N4412" s="877"/>
      <c r="O4412" s="764"/>
      <c r="P4412" s="763"/>
      <c r="Q4412" s="877"/>
      <c r="R4412" s="764"/>
      <c r="S4412" s="763"/>
      <c r="T4412" s="764"/>
      <c r="U4412" s="763"/>
      <c r="V4412" s="764"/>
      <c r="W4412" s="763"/>
      <c r="X4412" s="764"/>
      <c r="Y4412" s="763"/>
      <c r="Z4412" s="764"/>
      <c r="AA4412" s="763"/>
      <c r="AB4412" s="764"/>
      <c r="AC4412" s="763"/>
      <c r="AD4412" s="764"/>
      <c r="AE4412" s="109"/>
      <c r="AG4412" s="335">
        <f t="shared" si="6694"/>
        <v>27</v>
      </c>
      <c r="AH4412" s="90">
        <f t="shared" si="6695"/>
        <v>0</v>
      </c>
      <c r="AI4412" s="90">
        <f t="shared" si="6696"/>
        <v>0</v>
      </c>
    </row>
    <row r="4413" spans="1:35" ht="15" customHeight="1" x14ac:dyDescent="0.2">
      <c r="A4413" s="109"/>
      <c r="C4413" s="98" t="s">
        <v>51</v>
      </c>
      <c r="D4413" s="832" t="str">
        <f t="shared" si="6693"/>
        <v/>
      </c>
      <c r="E4413" s="833"/>
      <c r="F4413" s="833"/>
      <c r="G4413" s="833"/>
      <c r="H4413" s="833"/>
      <c r="I4413" s="833"/>
      <c r="J4413" s="833"/>
      <c r="K4413" s="834"/>
      <c r="L4413" s="763"/>
      <c r="M4413" s="877"/>
      <c r="N4413" s="877"/>
      <c r="O4413" s="764"/>
      <c r="P4413" s="763"/>
      <c r="Q4413" s="877"/>
      <c r="R4413" s="764"/>
      <c r="S4413" s="763"/>
      <c r="T4413" s="764"/>
      <c r="U4413" s="763"/>
      <c r="V4413" s="764"/>
      <c r="W4413" s="763"/>
      <c r="X4413" s="764"/>
      <c r="Y4413" s="763"/>
      <c r="Z4413" s="764"/>
      <c r="AA4413" s="763"/>
      <c r="AB4413" s="764"/>
      <c r="AC4413" s="763"/>
      <c r="AD4413" s="764"/>
      <c r="AE4413" s="109"/>
      <c r="AG4413" s="335">
        <f t="shared" si="6694"/>
        <v>27</v>
      </c>
      <c r="AH4413" s="90">
        <f t="shared" si="6695"/>
        <v>0</v>
      </c>
      <c r="AI4413" s="90">
        <f t="shared" si="6696"/>
        <v>0</v>
      </c>
    </row>
    <row r="4414" spans="1:35" ht="15" customHeight="1" x14ac:dyDescent="0.2">
      <c r="A4414" s="109"/>
      <c r="C4414" s="98" t="s">
        <v>52</v>
      </c>
      <c r="D4414" s="832" t="str">
        <f t="shared" si="6693"/>
        <v/>
      </c>
      <c r="E4414" s="833"/>
      <c r="F4414" s="833"/>
      <c r="G4414" s="833"/>
      <c r="H4414" s="833"/>
      <c r="I4414" s="833"/>
      <c r="J4414" s="833"/>
      <c r="K4414" s="834"/>
      <c r="L4414" s="763"/>
      <c r="M4414" s="877"/>
      <c r="N4414" s="877"/>
      <c r="O4414" s="764"/>
      <c r="P4414" s="763"/>
      <c r="Q4414" s="877"/>
      <c r="R4414" s="764"/>
      <c r="S4414" s="763"/>
      <c r="T4414" s="764"/>
      <c r="U4414" s="763"/>
      <c r="V4414" s="764"/>
      <c r="W4414" s="763"/>
      <c r="X4414" s="764"/>
      <c r="Y4414" s="763"/>
      <c r="Z4414" s="764"/>
      <c r="AA4414" s="763"/>
      <c r="AB4414" s="764"/>
      <c r="AC4414" s="763"/>
      <c r="AD4414" s="764"/>
      <c r="AE4414" s="109"/>
      <c r="AG4414" s="335">
        <f t="shared" si="6694"/>
        <v>27</v>
      </c>
      <c r="AH4414" s="90">
        <f t="shared" si="6695"/>
        <v>0</v>
      </c>
      <c r="AI4414" s="90">
        <f t="shared" si="6696"/>
        <v>0</v>
      </c>
    </row>
    <row r="4415" spans="1:35" ht="15" customHeight="1" x14ac:dyDescent="0.2">
      <c r="A4415" s="109"/>
      <c r="B4415" s="540" t="str">
        <f>IF(AH4415=0,"","Error: Debe completar toda la información requerida.")</f>
        <v/>
      </c>
      <c r="C4415" s="540"/>
      <c r="D4415" s="540"/>
      <c r="E4415" s="540"/>
      <c r="F4415" s="540"/>
      <c r="G4415" s="540"/>
      <c r="H4415" s="540"/>
      <c r="I4415" s="540"/>
      <c r="J4415" s="540"/>
      <c r="K4415" s="540"/>
      <c r="L4415" s="540"/>
      <c r="M4415" s="540"/>
      <c r="N4415" s="540"/>
      <c r="O4415" s="540"/>
      <c r="P4415" s="540"/>
      <c r="Q4415" s="540"/>
      <c r="R4415" s="540"/>
      <c r="S4415" s="540"/>
      <c r="T4415" s="540"/>
      <c r="U4415" s="540"/>
      <c r="V4415" s="540"/>
      <c r="W4415" s="540"/>
      <c r="X4415" s="540"/>
      <c r="Y4415" s="540"/>
      <c r="Z4415" s="540"/>
      <c r="AA4415" s="540"/>
      <c r="AB4415" s="540"/>
      <c r="AC4415" s="540"/>
      <c r="AD4415" s="540"/>
      <c r="AE4415" s="109"/>
      <c r="AH4415" s="90">
        <f t="shared" ref="AH4415:AI4415" si="6697">SUM(AH4390:AH4414)</f>
        <v>0</v>
      </c>
      <c r="AI4415" s="90">
        <f t="shared" si="6697"/>
        <v>0</v>
      </c>
    </row>
    <row r="4416" spans="1:35" ht="15" customHeight="1" x14ac:dyDescent="0.2">
      <c r="A4416" s="109"/>
      <c r="B4416" s="535" t="str">
        <f>IF(AI4415=0,"","Error: Debe verificar la consistencia de las respuestas con código 2 o 9.")</f>
        <v/>
      </c>
      <c r="C4416" s="535"/>
      <c r="D4416" s="535"/>
      <c r="E4416" s="535"/>
      <c r="F4416" s="535"/>
      <c r="G4416" s="535"/>
      <c r="H4416" s="535"/>
      <c r="I4416" s="535"/>
      <c r="J4416" s="535"/>
      <c r="K4416" s="535"/>
      <c r="L4416" s="535"/>
      <c r="M4416" s="535"/>
      <c r="N4416" s="535"/>
      <c r="O4416" s="535"/>
      <c r="P4416" s="535"/>
      <c r="Q4416" s="535"/>
      <c r="R4416" s="535"/>
      <c r="S4416" s="535"/>
      <c r="T4416" s="535"/>
      <c r="U4416" s="535"/>
      <c r="V4416" s="535"/>
      <c r="W4416" s="535"/>
      <c r="X4416" s="535"/>
      <c r="Y4416" s="535"/>
      <c r="Z4416" s="535"/>
      <c r="AA4416" s="535"/>
      <c r="AB4416" s="535"/>
      <c r="AC4416" s="535"/>
      <c r="AD4416" s="535"/>
      <c r="AE4416" s="109"/>
    </row>
    <row r="4417" spans="1:123" ht="15" customHeight="1" thickBot="1" x14ac:dyDescent="0.25">
      <c r="A4417" s="109"/>
      <c r="B4417" s="535"/>
      <c r="C4417" s="535"/>
      <c r="D4417" s="535"/>
      <c r="E4417" s="535"/>
      <c r="F4417" s="535"/>
      <c r="G4417" s="535"/>
      <c r="H4417" s="535"/>
      <c r="I4417" s="535"/>
      <c r="J4417" s="535"/>
      <c r="K4417" s="535"/>
      <c r="L4417" s="535"/>
      <c r="M4417" s="535"/>
      <c r="N4417" s="535"/>
      <c r="O4417" s="535"/>
      <c r="P4417" s="535"/>
      <c r="Q4417" s="535"/>
      <c r="R4417" s="535"/>
      <c r="S4417" s="535"/>
      <c r="T4417" s="535"/>
      <c r="U4417" s="535"/>
      <c r="V4417" s="535"/>
      <c r="W4417" s="535"/>
      <c r="X4417" s="535"/>
      <c r="Y4417" s="535"/>
      <c r="Z4417" s="535"/>
      <c r="AA4417" s="535"/>
      <c r="AB4417" s="535"/>
      <c r="AC4417" s="535"/>
      <c r="AD4417" s="535"/>
      <c r="AE4417" s="109"/>
    </row>
    <row r="4418" spans="1:123" ht="15" customHeight="1" thickBot="1" x14ac:dyDescent="0.25">
      <c r="A4418" s="109"/>
      <c r="B4418" s="823" t="s">
        <v>1323</v>
      </c>
      <c r="C4418" s="824"/>
      <c r="D4418" s="824"/>
      <c r="E4418" s="824"/>
      <c r="F4418" s="824"/>
      <c r="G4418" s="824"/>
      <c r="H4418" s="824"/>
      <c r="I4418" s="824"/>
      <c r="J4418" s="824"/>
      <c r="K4418" s="824"/>
      <c r="L4418" s="824"/>
      <c r="M4418" s="824"/>
      <c r="N4418" s="824"/>
      <c r="O4418" s="824"/>
      <c r="P4418" s="824"/>
      <c r="Q4418" s="824"/>
      <c r="R4418" s="824"/>
      <c r="S4418" s="824"/>
      <c r="T4418" s="824"/>
      <c r="U4418" s="824"/>
      <c r="V4418" s="824"/>
      <c r="W4418" s="824"/>
      <c r="X4418" s="824"/>
      <c r="Y4418" s="824"/>
      <c r="Z4418" s="824"/>
      <c r="AA4418" s="824"/>
      <c r="AB4418" s="824"/>
      <c r="AC4418" s="824"/>
      <c r="AD4418" s="825"/>
      <c r="AE4418" s="109"/>
    </row>
    <row r="4419" spans="1:123" ht="15" customHeight="1" x14ac:dyDescent="0.2">
      <c r="A4419" s="109"/>
      <c r="B4419" s="815" t="s">
        <v>23</v>
      </c>
      <c r="C4419" s="816"/>
      <c r="D4419" s="816"/>
      <c r="E4419" s="816"/>
      <c r="F4419" s="816"/>
      <c r="G4419" s="816"/>
      <c r="H4419" s="816"/>
      <c r="I4419" s="816"/>
      <c r="J4419" s="816"/>
      <c r="K4419" s="816"/>
      <c r="L4419" s="816"/>
      <c r="M4419" s="816"/>
      <c r="N4419" s="816"/>
      <c r="O4419" s="816"/>
      <c r="P4419" s="816"/>
      <c r="Q4419" s="816"/>
      <c r="R4419" s="816"/>
      <c r="S4419" s="816"/>
      <c r="T4419" s="816"/>
      <c r="U4419" s="816"/>
      <c r="V4419" s="816"/>
      <c r="W4419" s="816"/>
      <c r="X4419" s="816"/>
      <c r="Y4419" s="816"/>
      <c r="Z4419" s="816"/>
      <c r="AA4419" s="816"/>
      <c r="AB4419" s="816"/>
      <c r="AC4419" s="816"/>
      <c r="AD4419" s="817"/>
      <c r="AE4419" s="109"/>
    </row>
    <row r="4420" spans="1:123" ht="24" customHeight="1" x14ac:dyDescent="0.2">
      <c r="A4420" s="109"/>
      <c r="B4420" s="100"/>
      <c r="C4420" s="648" t="s">
        <v>1736</v>
      </c>
      <c r="D4420" s="696"/>
      <c r="E4420" s="696"/>
      <c r="F4420" s="696"/>
      <c r="G4420" s="696"/>
      <c r="H4420" s="696"/>
      <c r="I4420" s="696"/>
      <c r="J4420" s="696"/>
      <c r="K4420" s="696"/>
      <c r="L4420" s="696"/>
      <c r="M4420" s="696"/>
      <c r="N4420" s="696"/>
      <c r="O4420" s="696"/>
      <c r="P4420" s="696"/>
      <c r="Q4420" s="696"/>
      <c r="R4420" s="696"/>
      <c r="S4420" s="696"/>
      <c r="T4420" s="696"/>
      <c r="U4420" s="696"/>
      <c r="V4420" s="696"/>
      <c r="W4420" s="696"/>
      <c r="X4420" s="696"/>
      <c r="Y4420" s="696"/>
      <c r="Z4420" s="696"/>
      <c r="AA4420" s="696"/>
      <c r="AB4420" s="696"/>
      <c r="AC4420" s="696"/>
      <c r="AD4420" s="766"/>
      <c r="AE4420" s="109"/>
    </row>
    <row r="4421" spans="1:123" ht="24" customHeight="1" x14ac:dyDescent="0.2">
      <c r="A4421" s="109"/>
      <c r="B4421" s="100"/>
      <c r="C4421" s="648" t="s">
        <v>1737</v>
      </c>
      <c r="D4421" s="696"/>
      <c r="E4421" s="696"/>
      <c r="F4421" s="696"/>
      <c r="G4421" s="696"/>
      <c r="H4421" s="696"/>
      <c r="I4421" s="696"/>
      <c r="J4421" s="696"/>
      <c r="K4421" s="696"/>
      <c r="L4421" s="696"/>
      <c r="M4421" s="696"/>
      <c r="N4421" s="696"/>
      <c r="O4421" s="696"/>
      <c r="P4421" s="696"/>
      <c r="Q4421" s="696"/>
      <c r="R4421" s="696"/>
      <c r="S4421" s="696"/>
      <c r="T4421" s="696"/>
      <c r="U4421" s="696"/>
      <c r="V4421" s="696"/>
      <c r="W4421" s="696"/>
      <c r="X4421" s="696"/>
      <c r="Y4421" s="696"/>
      <c r="Z4421" s="696"/>
      <c r="AA4421" s="696"/>
      <c r="AB4421" s="696"/>
      <c r="AC4421" s="696"/>
      <c r="AD4421" s="766"/>
      <c r="AE4421" s="109"/>
    </row>
    <row r="4422" spans="1:123" ht="15" customHeight="1" x14ac:dyDescent="0.2">
      <c r="A4422" s="109"/>
      <c r="B4422" s="812" t="s">
        <v>1400</v>
      </c>
      <c r="C4422" s="813"/>
      <c r="D4422" s="813"/>
      <c r="E4422" s="813"/>
      <c r="F4422" s="813"/>
      <c r="G4422" s="813"/>
      <c r="H4422" s="813"/>
      <c r="I4422" s="813"/>
      <c r="J4422" s="813"/>
      <c r="K4422" s="813"/>
      <c r="L4422" s="813"/>
      <c r="M4422" s="813"/>
      <c r="N4422" s="813"/>
      <c r="O4422" s="813"/>
      <c r="P4422" s="813"/>
      <c r="Q4422" s="813"/>
      <c r="R4422" s="813"/>
      <c r="S4422" s="813"/>
      <c r="T4422" s="813"/>
      <c r="U4422" s="813"/>
      <c r="V4422" s="813"/>
      <c r="W4422" s="813"/>
      <c r="X4422" s="813"/>
      <c r="Y4422" s="813"/>
      <c r="Z4422" s="813"/>
      <c r="AA4422" s="813"/>
      <c r="AB4422" s="813"/>
      <c r="AC4422" s="813"/>
      <c r="AD4422" s="814"/>
      <c r="AE4422" s="109"/>
    </row>
    <row r="4423" spans="1:123" ht="24" customHeight="1" x14ac:dyDescent="0.2">
      <c r="B4423" s="134"/>
      <c r="C4423" s="775" t="s">
        <v>1589</v>
      </c>
      <c r="D4423" s="776"/>
      <c r="E4423" s="776"/>
      <c r="F4423" s="776"/>
      <c r="G4423" s="776"/>
      <c r="H4423" s="776"/>
      <c r="I4423" s="776"/>
      <c r="J4423" s="776"/>
      <c r="K4423" s="776"/>
      <c r="L4423" s="776"/>
      <c r="M4423" s="776"/>
      <c r="N4423" s="776"/>
      <c r="O4423" s="776"/>
      <c r="P4423" s="776"/>
      <c r="Q4423" s="776"/>
      <c r="R4423" s="776"/>
      <c r="S4423" s="776"/>
      <c r="T4423" s="776"/>
      <c r="U4423" s="776"/>
      <c r="V4423" s="776"/>
      <c r="W4423" s="776"/>
      <c r="X4423" s="776"/>
      <c r="Y4423" s="776"/>
      <c r="Z4423" s="776"/>
      <c r="AA4423" s="776"/>
      <c r="AB4423" s="776"/>
      <c r="AC4423" s="776"/>
      <c r="AD4423" s="777"/>
    </row>
    <row r="4424" spans="1:123" s="130" customFormat="1" ht="15" customHeight="1" thickBot="1" x14ac:dyDescent="0.25">
      <c r="A4424" s="129"/>
      <c r="B4424" s="15"/>
      <c r="C4424" s="15"/>
      <c r="D4424" s="15"/>
      <c r="E4424" s="15"/>
      <c r="F4424" s="15"/>
      <c r="G4424" s="15"/>
      <c r="H4424" s="15"/>
      <c r="I4424" s="15"/>
      <c r="J4424" s="15"/>
      <c r="K4424" s="15"/>
      <c r="L4424" s="15"/>
      <c r="M4424" s="15"/>
      <c r="N4424" s="15"/>
      <c r="O4424" s="15"/>
      <c r="P4424" s="15"/>
      <c r="Q4424" s="15"/>
      <c r="R4424" s="15"/>
      <c r="S4424" s="15"/>
      <c r="T4424" s="15"/>
      <c r="U4424" s="15"/>
      <c r="V4424" s="15"/>
      <c r="W4424" s="15"/>
      <c r="X4424" s="15"/>
      <c r="Y4424" s="15"/>
      <c r="Z4424" s="15"/>
      <c r="AA4424" s="15"/>
      <c r="AB4424" s="15"/>
      <c r="AC4424" s="15"/>
      <c r="AD4424" s="15"/>
      <c r="AF4424" s="93"/>
      <c r="CN4424" s="93"/>
      <c r="DS4424" s="93"/>
    </row>
    <row r="4425" spans="1:123" ht="15" customHeight="1" thickBot="1" x14ac:dyDescent="0.25">
      <c r="B4425" s="829" t="s">
        <v>1208</v>
      </c>
      <c r="C4425" s="830"/>
      <c r="D4425" s="830"/>
      <c r="E4425" s="830"/>
      <c r="F4425" s="830"/>
      <c r="G4425" s="830"/>
      <c r="H4425" s="830"/>
      <c r="I4425" s="830"/>
      <c r="J4425" s="830"/>
      <c r="K4425" s="830"/>
      <c r="L4425" s="830"/>
      <c r="M4425" s="830"/>
      <c r="N4425" s="830"/>
      <c r="O4425" s="830"/>
      <c r="P4425" s="830"/>
      <c r="Q4425" s="830"/>
      <c r="R4425" s="830"/>
      <c r="S4425" s="830"/>
      <c r="T4425" s="830"/>
      <c r="U4425" s="830"/>
      <c r="V4425" s="830"/>
      <c r="W4425" s="830"/>
      <c r="X4425" s="830"/>
      <c r="Y4425" s="830"/>
      <c r="Z4425" s="830"/>
      <c r="AA4425" s="830"/>
      <c r="AB4425" s="830"/>
      <c r="AC4425" s="830"/>
      <c r="AD4425" s="831"/>
    </row>
    <row r="4426" spans="1:123" ht="15" customHeight="1" x14ac:dyDescent="0.2">
      <c r="B4426" s="815" t="s">
        <v>1419</v>
      </c>
      <c r="C4426" s="816"/>
      <c r="D4426" s="816"/>
      <c r="E4426" s="816"/>
      <c r="F4426" s="816"/>
      <c r="G4426" s="816"/>
      <c r="H4426" s="816"/>
      <c r="I4426" s="816"/>
      <c r="J4426" s="816"/>
      <c r="K4426" s="816"/>
      <c r="L4426" s="816"/>
      <c r="M4426" s="816"/>
      <c r="N4426" s="816"/>
      <c r="O4426" s="816"/>
      <c r="P4426" s="816"/>
      <c r="Q4426" s="816"/>
      <c r="R4426" s="816"/>
      <c r="S4426" s="816"/>
      <c r="T4426" s="816"/>
      <c r="U4426" s="816"/>
      <c r="V4426" s="816"/>
      <c r="W4426" s="816"/>
      <c r="X4426" s="816"/>
      <c r="Y4426" s="816"/>
      <c r="Z4426" s="816"/>
      <c r="AA4426" s="816"/>
      <c r="AB4426" s="816"/>
      <c r="AC4426" s="816"/>
      <c r="AD4426" s="817"/>
    </row>
    <row r="4427" spans="1:123" ht="36" customHeight="1" x14ac:dyDescent="0.2">
      <c r="B4427" s="100"/>
      <c r="C4427" s="648" t="s">
        <v>1635</v>
      </c>
      <c r="D4427" s="696"/>
      <c r="E4427" s="696"/>
      <c r="F4427" s="696"/>
      <c r="G4427" s="696"/>
      <c r="H4427" s="696"/>
      <c r="I4427" s="696"/>
      <c r="J4427" s="696"/>
      <c r="K4427" s="696"/>
      <c r="L4427" s="696"/>
      <c r="M4427" s="696"/>
      <c r="N4427" s="696"/>
      <c r="O4427" s="696"/>
      <c r="P4427" s="696"/>
      <c r="Q4427" s="696"/>
      <c r="R4427" s="696"/>
      <c r="S4427" s="696"/>
      <c r="T4427" s="696"/>
      <c r="U4427" s="696"/>
      <c r="V4427" s="696"/>
      <c r="W4427" s="696"/>
      <c r="X4427" s="696"/>
      <c r="Y4427" s="696"/>
      <c r="Z4427" s="696"/>
      <c r="AA4427" s="696"/>
      <c r="AB4427" s="696"/>
      <c r="AC4427" s="696"/>
      <c r="AD4427" s="766"/>
    </row>
    <row r="4428" spans="1:123" ht="36" customHeight="1" x14ac:dyDescent="0.2">
      <c r="B4428" s="100"/>
      <c r="C4428" s="648" t="s">
        <v>1584</v>
      </c>
      <c r="D4428" s="696"/>
      <c r="E4428" s="696"/>
      <c r="F4428" s="696"/>
      <c r="G4428" s="696"/>
      <c r="H4428" s="696"/>
      <c r="I4428" s="696"/>
      <c r="J4428" s="696"/>
      <c r="K4428" s="696"/>
      <c r="L4428" s="696"/>
      <c r="M4428" s="696"/>
      <c r="N4428" s="696"/>
      <c r="O4428" s="696"/>
      <c r="P4428" s="696"/>
      <c r="Q4428" s="696"/>
      <c r="R4428" s="696"/>
      <c r="S4428" s="696"/>
      <c r="T4428" s="696"/>
      <c r="U4428" s="696"/>
      <c r="V4428" s="696"/>
      <c r="W4428" s="696"/>
      <c r="X4428" s="696"/>
      <c r="Y4428" s="696"/>
      <c r="Z4428" s="696"/>
      <c r="AA4428" s="696"/>
      <c r="AB4428" s="696"/>
      <c r="AC4428" s="696"/>
      <c r="AD4428" s="766"/>
    </row>
    <row r="4429" spans="1:123" ht="36" customHeight="1" x14ac:dyDescent="0.2">
      <c r="B4429" s="100"/>
      <c r="C4429" s="648" t="s">
        <v>1585</v>
      </c>
      <c r="D4429" s="696"/>
      <c r="E4429" s="696"/>
      <c r="F4429" s="696"/>
      <c r="G4429" s="696"/>
      <c r="H4429" s="696"/>
      <c r="I4429" s="696"/>
      <c r="J4429" s="696"/>
      <c r="K4429" s="696"/>
      <c r="L4429" s="696"/>
      <c r="M4429" s="696"/>
      <c r="N4429" s="696"/>
      <c r="O4429" s="696"/>
      <c r="P4429" s="696"/>
      <c r="Q4429" s="696"/>
      <c r="R4429" s="696"/>
      <c r="S4429" s="696"/>
      <c r="T4429" s="696"/>
      <c r="U4429" s="696"/>
      <c r="V4429" s="696"/>
      <c r="W4429" s="696"/>
      <c r="X4429" s="696"/>
      <c r="Y4429" s="696"/>
      <c r="Z4429" s="696"/>
      <c r="AA4429" s="696"/>
      <c r="AB4429" s="696"/>
      <c r="AC4429" s="696"/>
      <c r="AD4429" s="766"/>
    </row>
    <row r="4430" spans="1:123" ht="36" customHeight="1" x14ac:dyDescent="0.2">
      <c r="B4430" s="100"/>
      <c r="C4430" s="648" t="s">
        <v>1586</v>
      </c>
      <c r="D4430" s="696"/>
      <c r="E4430" s="696"/>
      <c r="F4430" s="696"/>
      <c r="G4430" s="696"/>
      <c r="H4430" s="696"/>
      <c r="I4430" s="696"/>
      <c r="J4430" s="696"/>
      <c r="K4430" s="696"/>
      <c r="L4430" s="696"/>
      <c r="M4430" s="696"/>
      <c r="N4430" s="696"/>
      <c r="O4430" s="696"/>
      <c r="P4430" s="696"/>
      <c r="Q4430" s="696"/>
      <c r="R4430" s="696"/>
      <c r="S4430" s="696"/>
      <c r="T4430" s="696"/>
      <c r="U4430" s="696"/>
      <c r="V4430" s="696"/>
      <c r="W4430" s="696"/>
      <c r="X4430" s="696"/>
      <c r="Y4430" s="696"/>
      <c r="Z4430" s="696"/>
      <c r="AA4430" s="696"/>
      <c r="AB4430" s="696"/>
      <c r="AC4430" s="696"/>
      <c r="AD4430" s="766"/>
    </row>
    <row r="4431" spans="1:123" ht="24" customHeight="1" x14ac:dyDescent="0.2">
      <c r="B4431" s="134"/>
      <c r="C4431" s="775" t="s">
        <v>1587</v>
      </c>
      <c r="D4431" s="776"/>
      <c r="E4431" s="776"/>
      <c r="F4431" s="776"/>
      <c r="G4431" s="776"/>
      <c r="H4431" s="776"/>
      <c r="I4431" s="776"/>
      <c r="J4431" s="776"/>
      <c r="K4431" s="776"/>
      <c r="L4431" s="776"/>
      <c r="M4431" s="776"/>
      <c r="N4431" s="776"/>
      <c r="O4431" s="776"/>
      <c r="P4431" s="776"/>
      <c r="Q4431" s="776"/>
      <c r="R4431" s="776"/>
      <c r="S4431" s="776"/>
      <c r="T4431" s="776"/>
      <c r="U4431" s="776"/>
      <c r="V4431" s="776"/>
      <c r="W4431" s="776"/>
      <c r="X4431" s="776"/>
      <c r="Y4431" s="776"/>
      <c r="Z4431" s="776"/>
      <c r="AA4431" s="776"/>
      <c r="AB4431" s="776"/>
      <c r="AC4431" s="776"/>
      <c r="AD4431" s="777"/>
    </row>
    <row r="4432" spans="1:123" ht="15" customHeight="1" x14ac:dyDescent="0.2"/>
    <row r="4433" spans="1:35" ht="24" customHeight="1" x14ac:dyDescent="0.2">
      <c r="A4433" s="36" t="s">
        <v>870</v>
      </c>
      <c r="B4433" s="636" t="s">
        <v>1204</v>
      </c>
      <c r="C4433" s="636"/>
      <c r="D4433" s="636"/>
      <c r="E4433" s="636"/>
      <c r="F4433" s="636"/>
      <c r="G4433" s="636"/>
      <c r="H4433" s="636"/>
      <c r="I4433" s="636"/>
      <c r="J4433" s="636"/>
      <c r="K4433" s="636"/>
      <c r="L4433" s="636"/>
      <c r="M4433" s="636"/>
      <c r="N4433" s="636"/>
      <c r="O4433" s="636"/>
      <c r="P4433" s="636"/>
      <c r="Q4433" s="636"/>
      <c r="R4433" s="636"/>
      <c r="S4433" s="636"/>
      <c r="T4433" s="636"/>
      <c r="U4433" s="636"/>
      <c r="V4433" s="636"/>
      <c r="W4433" s="636"/>
      <c r="X4433" s="636"/>
      <c r="Y4433" s="636"/>
      <c r="Z4433" s="636"/>
      <c r="AA4433" s="636"/>
      <c r="AB4433" s="636"/>
      <c r="AC4433" s="636"/>
      <c r="AD4433" s="636"/>
    </row>
    <row r="4434" spans="1:35" ht="15" customHeight="1" x14ac:dyDescent="0.2">
      <c r="C4434" s="619" t="s">
        <v>1543</v>
      </c>
      <c r="D4434" s="619"/>
      <c r="E4434" s="619"/>
      <c r="F4434" s="619"/>
      <c r="G4434" s="619"/>
      <c r="H4434" s="619"/>
      <c r="I4434" s="619"/>
      <c r="J4434" s="619"/>
      <c r="K4434" s="619"/>
      <c r="L4434" s="619"/>
      <c r="M4434" s="619"/>
      <c r="N4434" s="619"/>
      <c r="O4434" s="619"/>
      <c r="P4434" s="619"/>
      <c r="Q4434" s="619"/>
      <c r="R4434" s="619"/>
      <c r="S4434" s="619"/>
      <c r="T4434" s="619"/>
      <c r="U4434" s="619"/>
      <c r="V4434" s="619"/>
      <c r="W4434" s="619"/>
      <c r="X4434" s="619"/>
      <c r="Y4434" s="619"/>
      <c r="Z4434" s="619"/>
      <c r="AA4434" s="619"/>
      <c r="AB4434" s="619"/>
      <c r="AC4434" s="619"/>
      <c r="AD4434" s="619"/>
    </row>
    <row r="4435" spans="1:35" ht="24.75" customHeight="1" x14ac:dyDescent="0.2">
      <c r="C4435" s="683" t="s">
        <v>1935</v>
      </c>
      <c r="D4435" s="683"/>
      <c r="E4435" s="683"/>
      <c r="F4435" s="683"/>
      <c r="G4435" s="683"/>
      <c r="H4435" s="683"/>
      <c r="I4435" s="683"/>
      <c r="J4435" s="683"/>
      <c r="K4435" s="683"/>
      <c r="L4435" s="683"/>
      <c r="M4435" s="683"/>
      <c r="N4435" s="683"/>
      <c r="O4435" s="683"/>
      <c r="P4435" s="683"/>
      <c r="Q4435" s="683"/>
      <c r="R4435" s="683"/>
      <c r="S4435" s="683"/>
      <c r="T4435" s="683"/>
      <c r="U4435" s="683"/>
      <c r="V4435" s="683"/>
      <c r="W4435" s="683"/>
      <c r="X4435" s="683"/>
      <c r="Y4435" s="683"/>
      <c r="Z4435" s="683"/>
      <c r="AA4435" s="683"/>
      <c r="AB4435" s="683"/>
      <c r="AC4435" s="683"/>
      <c r="AD4435" s="683"/>
    </row>
    <row r="4436" spans="1:35" ht="15" customHeight="1" x14ac:dyDescent="0.2">
      <c r="C4436" s="674" t="s">
        <v>197</v>
      </c>
      <c r="D4436" s="674"/>
      <c r="E4436" s="674"/>
      <c r="F4436" s="674"/>
      <c r="G4436" s="674"/>
      <c r="H4436" s="674"/>
      <c r="I4436" s="674"/>
      <c r="J4436" s="674"/>
      <c r="K4436" s="674"/>
      <c r="L4436" s="674"/>
      <c r="M4436" s="674"/>
      <c r="N4436" s="674"/>
      <c r="O4436" s="674"/>
      <c r="P4436" s="674"/>
      <c r="Q4436" s="674"/>
      <c r="R4436" s="674"/>
      <c r="S4436" s="674"/>
      <c r="T4436" s="674"/>
      <c r="U4436" s="674"/>
      <c r="V4436" s="674"/>
      <c r="W4436" s="674"/>
      <c r="X4436" s="674"/>
      <c r="Y4436" s="674"/>
      <c r="Z4436" s="674"/>
      <c r="AA4436" s="674"/>
      <c r="AB4436" s="674"/>
      <c r="AC4436" s="674"/>
      <c r="AD4436" s="674"/>
    </row>
    <row r="4437" spans="1:35" ht="15" customHeight="1" thickBot="1" x14ac:dyDescent="0.25"/>
    <row r="4438" spans="1:35" ht="15" customHeight="1" thickBot="1" x14ac:dyDescent="0.3">
      <c r="C4438" s="348"/>
      <c r="D4438" s="29" t="s">
        <v>193</v>
      </c>
      <c r="E4438" s="30"/>
      <c r="F4438" s="30"/>
      <c r="G4438" s="30"/>
      <c r="H4438" s="30"/>
      <c r="I4438" s="347"/>
      <c r="J4438" s="31" t="s">
        <v>1541</v>
      </c>
      <c r="K4438" s="30"/>
      <c r="L4438" s="30"/>
      <c r="M4438" s="29"/>
      <c r="N4438" s="30"/>
      <c r="O4438" s="31"/>
      <c r="P4438" s="31"/>
      <c r="Q4438" s="30"/>
      <c r="R4438" s="182"/>
      <c r="S4438" s="182"/>
      <c r="T4438" s="347"/>
      <c r="U4438" s="31" t="s">
        <v>1542</v>
      </c>
      <c r="AG4438" s="74">
        <f>COUNTIF(C4438:T4438,"X")</f>
        <v>0</v>
      </c>
    </row>
    <row r="4439" spans="1:35" ht="15" customHeight="1" x14ac:dyDescent="0.2"/>
    <row r="4440" spans="1:35" ht="15" customHeight="1" x14ac:dyDescent="0.2">
      <c r="B4440" s="511" t="str">
        <f>IF(OR(AG4438=1,AG4438=0),"","Error: Seleccionar sólo un código.")</f>
        <v/>
      </c>
      <c r="C4440" s="511"/>
      <c r="D4440" s="511"/>
      <c r="E4440" s="511"/>
      <c r="F4440" s="511"/>
      <c r="G4440" s="511"/>
      <c r="H4440" s="511"/>
      <c r="I4440" s="511"/>
      <c r="J4440" s="511"/>
      <c r="K4440" s="511"/>
      <c r="L4440" s="511"/>
      <c r="M4440" s="511"/>
      <c r="N4440" s="511"/>
      <c r="O4440" s="511"/>
      <c r="P4440" s="511"/>
      <c r="Q4440" s="511"/>
      <c r="R4440" s="511"/>
      <c r="S4440" s="511"/>
      <c r="T4440" s="511"/>
      <c r="U4440" s="511"/>
      <c r="V4440" s="511"/>
      <c r="W4440" s="511"/>
      <c r="X4440" s="511"/>
      <c r="Y4440" s="511"/>
      <c r="Z4440" s="511"/>
      <c r="AA4440" s="511"/>
      <c r="AB4440" s="511"/>
      <c r="AC4440" s="511"/>
      <c r="AD4440" s="511"/>
      <c r="AE4440" s="109"/>
    </row>
    <row r="4441" spans="1:35" ht="15" customHeight="1" x14ac:dyDescent="0.2">
      <c r="AE4441" s="109"/>
    </row>
    <row r="4442" spans="1:35" ht="24" customHeight="1" x14ac:dyDescent="0.2">
      <c r="A4442" s="36" t="s">
        <v>873</v>
      </c>
      <c r="B4442" s="636" t="s">
        <v>1205</v>
      </c>
      <c r="C4442" s="636"/>
      <c r="D4442" s="636"/>
      <c r="E4442" s="636"/>
      <c r="F4442" s="636"/>
      <c r="G4442" s="636"/>
      <c r="H4442" s="636"/>
      <c r="I4442" s="636"/>
      <c r="J4442" s="636"/>
      <c r="K4442" s="636"/>
      <c r="L4442" s="636"/>
      <c r="M4442" s="636"/>
      <c r="N4442" s="636"/>
      <c r="O4442" s="636"/>
      <c r="P4442" s="636"/>
      <c r="Q4442" s="636"/>
      <c r="R4442" s="636"/>
      <c r="S4442" s="636"/>
      <c r="T4442" s="636"/>
      <c r="U4442" s="636"/>
      <c r="V4442" s="636"/>
      <c r="W4442" s="636"/>
      <c r="X4442" s="636"/>
      <c r="Y4442" s="636"/>
      <c r="Z4442" s="636"/>
      <c r="AA4442" s="636"/>
      <c r="AB4442" s="636"/>
      <c r="AC4442" s="636"/>
      <c r="AD4442" s="636"/>
      <c r="AE4442" s="109"/>
      <c r="AG4442" s="90" t="s">
        <v>2032</v>
      </c>
      <c r="AH4442" s="90" t="s">
        <v>2115</v>
      </c>
      <c r="AI4442" s="90" t="s">
        <v>2116</v>
      </c>
    </row>
    <row r="4443" spans="1:35" ht="15" customHeight="1" x14ac:dyDescent="0.2">
      <c r="AE4443" s="109"/>
      <c r="AG4443" s="90">
        <f>COUNTBLANK(V4445:AD4451)</f>
        <v>63</v>
      </c>
      <c r="AH4443" s="90">
        <v>63</v>
      </c>
      <c r="AI4443" s="90">
        <v>56</v>
      </c>
    </row>
    <row r="4444" spans="1:35" ht="24" customHeight="1" x14ac:dyDescent="0.2">
      <c r="C4444" s="1034" t="s">
        <v>1373</v>
      </c>
      <c r="D4444" s="1034"/>
      <c r="E4444" s="1034"/>
      <c r="F4444" s="1034"/>
      <c r="G4444" s="1034"/>
      <c r="H4444" s="1034"/>
      <c r="I4444" s="1034"/>
      <c r="J4444" s="1034"/>
      <c r="K4444" s="1034"/>
      <c r="L4444" s="1034"/>
      <c r="M4444" s="1034"/>
      <c r="N4444" s="1034"/>
      <c r="O4444" s="1034"/>
      <c r="P4444" s="1034"/>
      <c r="Q4444" s="1034"/>
      <c r="R4444" s="1034"/>
      <c r="S4444" s="1034"/>
      <c r="T4444" s="1034"/>
      <c r="U4444" s="1034"/>
      <c r="V4444" s="1034" t="s">
        <v>1267</v>
      </c>
      <c r="W4444" s="1034"/>
      <c r="X4444" s="1034"/>
      <c r="Y4444" s="1034"/>
      <c r="Z4444" s="1034"/>
      <c r="AA4444" s="1034"/>
      <c r="AB4444" s="1034"/>
      <c r="AC4444" s="1034"/>
      <c r="AD4444" s="1034"/>
      <c r="AE4444" s="109"/>
      <c r="AG4444" s="90" t="s">
        <v>2076</v>
      </c>
      <c r="AI4444" s="90">
        <f>IF(OR(AG4443=AH4443,AG4443=AI4443),0,1)</f>
        <v>0</v>
      </c>
    </row>
    <row r="4445" spans="1:35" ht="15" customHeight="1" x14ac:dyDescent="0.2">
      <c r="C4445" s="22" t="s">
        <v>28</v>
      </c>
      <c r="D4445" s="1081" t="s">
        <v>1064</v>
      </c>
      <c r="E4445" s="1081"/>
      <c r="F4445" s="1081"/>
      <c r="G4445" s="1081"/>
      <c r="H4445" s="1081"/>
      <c r="I4445" s="1081"/>
      <c r="J4445" s="1081"/>
      <c r="K4445" s="1081"/>
      <c r="L4445" s="1081"/>
      <c r="M4445" s="1081"/>
      <c r="N4445" s="1081"/>
      <c r="O4445" s="1081"/>
      <c r="P4445" s="1081"/>
      <c r="Q4445" s="1081"/>
      <c r="R4445" s="1081"/>
      <c r="S4445" s="1081"/>
      <c r="T4445" s="1081"/>
      <c r="U4445" s="1081"/>
      <c r="V4445" s="1082"/>
      <c r="W4445" s="1083"/>
      <c r="X4445" s="1083"/>
      <c r="Y4445" s="1083"/>
      <c r="Z4445" s="1083"/>
      <c r="AA4445" s="1083"/>
      <c r="AB4445" s="1083"/>
      <c r="AC4445" s="1083"/>
      <c r="AD4445" s="1084"/>
      <c r="AE4445" s="109"/>
    </row>
    <row r="4446" spans="1:35" ht="15" customHeight="1" x14ac:dyDescent="0.2">
      <c r="C4446" s="64" t="s">
        <v>29</v>
      </c>
      <c r="D4446" s="1081" t="s">
        <v>929</v>
      </c>
      <c r="E4446" s="1081"/>
      <c r="F4446" s="1081"/>
      <c r="G4446" s="1081"/>
      <c r="H4446" s="1081"/>
      <c r="I4446" s="1081"/>
      <c r="J4446" s="1081"/>
      <c r="K4446" s="1081"/>
      <c r="L4446" s="1081"/>
      <c r="M4446" s="1081"/>
      <c r="N4446" s="1081"/>
      <c r="O4446" s="1081"/>
      <c r="P4446" s="1081"/>
      <c r="Q4446" s="1081"/>
      <c r="R4446" s="1081"/>
      <c r="S4446" s="1081"/>
      <c r="T4446" s="1081"/>
      <c r="U4446" s="1081"/>
      <c r="V4446" s="1059"/>
      <c r="W4446" s="1059"/>
      <c r="X4446" s="1059"/>
      <c r="Y4446" s="1059"/>
      <c r="Z4446" s="1059"/>
      <c r="AA4446" s="1059"/>
      <c r="AB4446" s="1059"/>
      <c r="AC4446" s="1059"/>
      <c r="AD4446" s="1059"/>
      <c r="AE4446" s="109"/>
      <c r="AI4446" s="90">
        <f>IF(AND(C4438="X",V4452=0),1,0)</f>
        <v>0</v>
      </c>
    </row>
    <row r="4447" spans="1:35" ht="15" customHeight="1" x14ac:dyDescent="0.2">
      <c r="C4447" s="64" t="s">
        <v>30</v>
      </c>
      <c r="D4447" s="1081" t="s">
        <v>930</v>
      </c>
      <c r="E4447" s="1081"/>
      <c r="F4447" s="1081"/>
      <c r="G4447" s="1081"/>
      <c r="H4447" s="1081"/>
      <c r="I4447" s="1081"/>
      <c r="J4447" s="1081"/>
      <c r="K4447" s="1081"/>
      <c r="L4447" s="1081"/>
      <c r="M4447" s="1081"/>
      <c r="N4447" s="1081"/>
      <c r="O4447" s="1081"/>
      <c r="P4447" s="1081"/>
      <c r="Q4447" s="1081"/>
      <c r="R4447" s="1081"/>
      <c r="S4447" s="1081"/>
      <c r="T4447" s="1081"/>
      <c r="U4447" s="1081"/>
      <c r="V4447" s="1059"/>
      <c r="W4447" s="1059"/>
      <c r="X4447" s="1059"/>
      <c r="Y4447" s="1059"/>
      <c r="Z4447" s="1059"/>
      <c r="AA4447" s="1059"/>
      <c r="AB4447" s="1059"/>
      <c r="AC4447" s="1059"/>
      <c r="AD4447" s="1059"/>
      <c r="AE4447" s="109"/>
    </row>
    <row r="4448" spans="1:35" ht="15" customHeight="1" x14ac:dyDescent="0.2">
      <c r="C4448" s="64" t="s">
        <v>31</v>
      </c>
      <c r="D4448" s="1081" t="s">
        <v>931</v>
      </c>
      <c r="E4448" s="1081"/>
      <c r="F4448" s="1081"/>
      <c r="G4448" s="1081"/>
      <c r="H4448" s="1081"/>
      <c r="I4448" s="1081"/>
      <c r="J4448" s="1081"/>
      <c r="K4448" s="1081"/>
      <c r="L4448" s="1081"/>
      <c r="M4448" s="1081"/>
      <c r="N4448" s="1081"/>
      <c r="O4448" s="1081"/>
      <c r="P4448" s="1081"/>
      <c r="Q4448" s="1081"/>
      <c r="R4448" s="1081"/>
      <c r="S4448" s="1081"/>
      <c r="T4448" s="1081"/>
      <c r="U4448" s="1081"/>
      <c r="V4448" s="1059"/>
      <c r="W4448" s="1059"/>
      <c r="X4448" s="1059"/>
      <c r="Y4448" s="1059"/>
      <c r="Z4448" s="1059"/>
      <c r="AA4448" s="1059"/>
      <c r="AB4448" s="1059"/>
      <c r="AC4448" s="1059"/>
      <c r="AD4448" s="1059"/>
      <c r="AE4448" s="109"/>
    </row>
    <row r="4449" spans="1:41" ht="15" customHeight="1" x14ac:dyDescent="0.2">
      <c r="C4449" s="64" t="s">
        <v>32</v>
      </c>
      <c r="D4449" s="1081" t="s">
        <v>1266</v>
      </c>
      <c r="E4449" s="1081"/>
      <c r="F4449" s="1081"/>
      <c r="G4449" s="1081"/>
      <c r="H4449" s="1081"/>
      <c r="I4449" s="1081"/>
      <c r="J4449" s="1081"/>
      <c r="K4449" s="1081"/>
      <c r="L4449" s="1081"/>
      <c r="M4449" s="1081"/>
      <c r="N4449" s="1081"/>
      <c r="O4449" s="1081"/>
      <c r="P4449" s="1081"/>
      <c r="Q4449" s="1081"/>
      <c r="R4449" s="1081"/>
      <c r="S4449" s="1081"/>
      <c r="T4449" s="1081"/>
      <c r="U4449" s="1081"/>
      <c r="V4449" s="1059"/>
      <c r="W4449" s="1059"/>
      <c r="X4449" s="1059"/>
      <c r="Y4449" s="1059"/>
      <c r="Z4449" s="1059"/>
      <c r="AA4449" s="1059"/>
      <c r="AB4449" s="1059"/>
      <c r="AC4449" s="1059"/>
      <c r="AD4449" s="1059"/>
      <c r="AE4449" s="109"/>
    </row>
    <row r="4450" spans="1:41" ht="15" customHeight="1" x14ac:dyDescent="0.2">
      <c r="C4450" s="64" t="s">
        <v>33</v>
      </c>
      <c r="D4450" s="1081" t="s">
        <v>1062</v>
      </c>
      <c r="E4450" s="1081"/>
      <c r="F4450" s="1081"/>
      <c r="G4450" s="1081"/>
      <c r="H4450" s="1081"/>
      <c r="I4450" s="1081"/>
      <c r="J4450" s="1081"/>
      <c r="K4450" s="1081"/>
      <c r="L4450" s="1081"/>
      <c r="M4450" s="1081"/>
      <c r="N4450" s="1081"/>
      <c r="O4450" s="1081"/>
      <c r="P4450" s="1081"/>
      <c r="Q4450" s="1081"/>
      <c r="R4450" s="1081"/>
      <c r="S4450" s="1081"/>
      <c r="T4450" s="1081"/>
      <c r="U4450" s="1081"/>
      <c r="V4450" s="1059"/>
      <c r="W4450" s="1059"/>
      <c r="X4450" s="1059"/>
      <c r="Y4450" s="1059"/>
      <c r="Z4450" s="1059"/>
      <c r="AA4450" s="1059"/>
      <c r="AB4450" s="1059"/>
      <c r="AC4450" s="1059"/>
      <c r="AD4450" s="1059"/>
      <c r="AE4450" s="109"/>
    </row>
    <row r="4451" spans="1:41" ht="15" customHeight="1" x14ac:dyDescent="0.2">
      <c r="C4451" s="64" t="s">
        <v>34</v>
      </c>
      <c r="D4451" s="1081" t="s">
        <v>932</v>
      </c>
      <c r="E4451" s="1081"/>
      <c r="F4451" s="1081"/>
      <c r="G4451" s="1081"/>
      <c r="H4451" s="1081"/>
      <c r="I4451" s="1081"/>
      <c r="J4451" s="1081"/>
      <c r="K4451" s="1081"/>
      <c r="L4451" s="1081"/>
      <c r="M4451" s="1081"/>
      <c r="N4451" s="1081"/>
      <c r="O4451" s="1081"/>
      <c r="P4451" s="1081"/>
      <c r="Q4451" s="1081"/>
      <c r="R4451" s="1081"/>
      <c r="S4451" s="1081"/>
      <c r="T4451" s="1081"/>
      <c r="U4451" s="1081"/>
      <c r="V4451" s="1059"/>
      <c r="W4451" s="1059"/>
      <c r="X4451" s="1059"/>
      <c r="Y4451" s="1059"/>
      <c r="Z4451" s="1059"/>
      <c r="AA4451" s="1059"/>
      <c r="AB4451" s="1059"/>
      <c r="AC4451" s="1059"/>
      <c r="AD4451" s="1059"/>
      <c r="AE4451" s="109"/>
    </row>
    <row r="4452" spans="1:41" ht="15" customHeight="1" x14ac:dyDescent="0.2">
      <c r="U4452" s="183" t="s">
        <v>84</v>
      </c>
      <c r="V4452" s="1085">
        <f>IF(AND(SUM(V4445:AD4451)=0,COUNTIF(V4445:AD4451,"NS")&gt;0),"NS",SUM(V4445:AD4451))</f>
        <v>0</v>
      </c>
      <c r="W4452" s="1085"/>
      <c r="X4452" s="1085"/>
      <c r="Y4452" s="1085"/>
      <c r="Z4452" s="1085"/>
      <c r="AA4452" s="1085"/>
      <c r="AB4452" s="1085"/>
      <c r="AC4452" s="1085"/>
      <c r="AD4452" s="1085"/>
      <c r="AE4452" s="109"/>
    </row>
    <row r="4453" spans="1:41" ht="15" customHeight="1" x14ac:dyDescent="0.2">
      <c r="AE4453" s="109"/>
    </row>
    <row r="4454" spans="1:41" ht="24" customHeight="1" x14ac:dyDescent="0.2">
      <c r="C4454" s="620" t="s">
        <v>1084</v>
      </c>
      <c r="D4454" s="620"/>
      <c r="E4454" s="620"/>
      <c r="F4454" s="620"/>
      <c r="G4454" s="620"/>
      <c r="H4454" s="620"/>
      <c r="I4454" s="620"/>
      <c r="J4454" s="620"/>
      <c r="K4454" s="620"/>
      <c r="L4454" s="620"/>
      <c r="M4454" s="620"/>
      <c r="N4454" s="620"/>
      <c r="O4454" s="620"/>
      <c r="P4454" s="620"/>
      <c r="Q4454" s="620"/>
      <c r="R4454" s="620"/>
      <c r="S4454" s="620"/>
      <c r="T4454" s="620"/>
      <c r="U4454" s="620"/>
      <c r="V4454" s="620"/>
      <c r="W4454" s="620"/>
      <c r="X4454" s="620"/>
      <c r="Y4454" s="620"/>
      <c r="Z4454" s="620"/>
      <c r="AA4454" s="620"/>
      <c r="AB4454" s="620"/>
      <c r="AC4454" s="620"/>
      <c r="AD4454" s="620"/>
      <c r="AE4454" s="109"/>
    </row>
    <row r="4455" spans="1:41" ht="60" customHeight="1" x14ac:dyDescent="0.2">
      <c r="C4455" s="618"/>
      <c r="D4455" s="618"/>
      <c r="E4455" s="618"/>
      <c r="F4455" s="618"/>
      <c r="G4455" s="618"/>
      <c r="H4455" s="618"/>
      <c r="I4455" s="618"/>
      <c r="J4455" s="618"/>
      <c r="K4455" s="618"/>
      <c r="L4455" s="618"/>
      <c r="M4455" s="618"/>
      <c r="N4455" s="618"/>
      <c r="O4455" s="618"/>
      <c r="P4455" s="618"/>
      <c r="Q4455" s="618"/>
      <c r="R4455" s="618"/>
      <c r="S4455" s="618"/>
      <c r="T4455" s="618"/>
      <c r="U4455" s="618"/>
      <c r="V4455" s="618"/>
      <c r="W4455" s="618"/>
      <c r="X4455" s="618"/>
      <c r="Y4455" s="618"/>
      <c r="Z4455" s="618"/>
      <c r="AA4455" s="618"/>
      <c r="AB4455" s="618"/>
      <c r="AC4455" s="618"/>
      <c r="AD4455" s="618"/>
      <c r="AE4455" s="109"/>
    </row>
    <row r="4456" spans="1:41" ht="15" customHeight="1" x14ac:dyDescent="0.2">
      <c r="B4456" s="540" t="str">
        <f>IF(AI4444=0,"","Error: Debe completar toda la información requerida.")</f>
        <v/>
      </c>
      <c r="C4456" s="540"/>
      <c r="D4456" s="540"/>
      <c r="E4456" s="540"/>
      <c r="F4456" s="540"/>
      <c r="G4456" s="540"/>
      <c r="H4456" s="540"/>
      <c r="I4456" s="540"/>
      <c r="J4456" s="540"/>
      <c r="K4456" s="540"/>
      <c r="L4456" s="540"/>
      <c r="M4456" s="540"/>
      <c r="N4456" s="540"/>
      <c r="O4456" s="540"/>
      <c r="P4456" s="540"/>
      <c r="Q4456" s="540"/>
      <c r="R4456" s="540"/>
      <c r="S4456" s="540"/>
      <c r="T4456" s="540"/>
      <c r="U4456" s="540"/>
      <c r="V4456" s="540"/>
      <c r="W4456" s="540"/>
      <c r="X4456" s="540"/>
      <c r="Y4456" s="540"/>
      <c r="Z4456" s="540"/>
      <c r="AA4456" s="540"/>
      <c r="AB4456" s="540"/>
      <c r="AC4456" s="540"/>
      <c r="AD4456" s="540"/>
      <c r="AE4456" s="109"/>
    </row>
    <row r="4457" spans="1:41" ht="15" customHeight="1" x14ac:dyDescent="0.2">
      <c r="B4457" s="511" t="str">
        <f>IF(AI4446=0,"","Error: Al menos debe registrar 1 traslado o responder 2 o 9 en la P112.")</f>
        <v/>
      </c>
      <c r="C4457" s="511"/>
      <c r="D4457" s="511"/>
      <c r="E4457" s="511"/>
      <c r="F4457" s="511"/>
      <c r="G4457" s="511"/>
      <c r="H4457" s="511"/>
      <c r="I4457" s="511"/>
      <c r="J4457" s="511"/>
      <c r="K4457" s="511"/>
      <c r="L4457" s="511"/>
      <c r="M4457" s="511"/>
      <c r="N4457" s="511"/>
      <c r="O4457" s="511"/>
      <c r="P4457" s="511"/>
      <c r="Q4457" s="511"/>
      <c r="R4457" s="511"/>
      <c r="S4457" s="511"/>
      <c r="T4457" s="511"/>
      <c r="U4457" s="511"/>
      <c r="V4457" s="511"/>
      <c r="W4457" s="511"/>
      <c r="X4457" s="511"/>
      <c r="Y4457" s="511"/>
      <c r="Z4457" s="511"/>
      <c r="AA4457" s="511"/>
      <c r="AB4457" s="511"/>
      <c r="AC4457" s="511"/>
      <c r="AD4457" s="511"/>
      <c r="AE4457" s="109"/>
    </row>
    <row r="4458" spans="1:41" ht="15" customHeight="1" x14ac:dyDescent="0.2">
      <c r="B4458" s="535"/>
      <c r="C4458" s="535"/>
      <c r="D4458" s="535"/>
      <c r="E4458" s="535"/>
      <c r="F4458" s="535"/>
      <c r="G4458" s="535"/>
      <c r="H4458" s="535"/>
      <c r="I4458" s="535"/>
      <c r="J4458" s="535"/>
      <c r="K4458" s="535"/>
      <c r="L4458" s="535"/>
      <c r="M4458" s="535"/>
      <c r="N4458" s="535"/>
      <c r="O4458" s="535"/>
      <c r="P4458" s="535"/>
      <c r="Q4458" s="535"/>
      <c r="R4458" s="535"/>
      <c r="S4458" s="535"/>
      <c r="T4458" s="535"/>
      <c r="U4458" s="535"/>
      <c r="V4458" s="535"/>
      <c r="W4458" s="535"/>
      <c r="X4458" s="535"/>
      <c r="Y4458" s="535"/>
      <c r="Z4458" s="535"/>
      <c r="AA4458" s="535"/>
      <c r="AB4458" s="535"/>
      <c r="AC4458" s="535"/>
      <c r="AD4458" s="535"/>
      <c r="AE4458" s="109"/>
    </row>
    <row r="4459" spans="1:41" ht="24" customHeight="1" x14ac:dyDescent="0.2">
      <c r="A4459" s="36" t="s">
        <v>880</v>
      </c>
      <c r="B4459" s="636" t="s">
        <v>1206</v>
      </c>
      <c r="C4459" s="636"/>
      <c r="D4459" s="636"/>
      <c r="E4459" s="636"/>
      <c r="F4459" s="636"/>
      <c r="G4459" s="636"/>
      <c r="H4459" s="636"/>
      <c r="I4459" s="636"/>
      <c r="J4459" s="636"/>
      <c r="K4459" s="636"/>
      <c r="L4459" s="636"/>
      <c r="M4459" s="636"/>
      <c r="N4459" s="636"/>
      <c r="O4459" s="636"/>
      <c r="P4459" s="636"/>
      <c r="Q4459" s="636"/>
      <c r="R4459" s="636"/>
      <c r="S4459" s="636"/>
      <c r="T4459" s="636"/>
      <c r="U4459" s="636"/>
      <c r="V4459" s="636"/>
      <c r="W4459" s="636"/>
      <c r="X4459" s="636"/>
      <c r="Y4459" s="636"/>
      <c r="Z4459" s="636"/>
      <c r="AA4459" s="636"/>
      <c r="AB4459" s="636"/>
      <c r="AC4459" s="636"/>
      <c r="AD4459" s="636"/>
      <c r="AE4459" s="109"/>
      <c r="AG4459" s="90" t="s">
        <v>2032</v>
      </c>
      <c r="AH4459" s="90" t="s">
        <v>2115</v>
      </c>
      <c r="AI4459" s="90" t="s">
        <v>2045</v>
      </c>
      <c r="AJ4459" s="90" t="s">
        <v>2116</v>
      </c>
      <c r="AK4459" s="90" t="s">
        <v>2250</v>
      </c>
    </row>
    <row r="4460" spans="1:41" ht="24" customHeight="1" x14ac:dyDescent="0.2">
      <c r="C4460" s="674" t="s">
        <v>1374</v>
      </c>
      <c r="D4460" s="674"/>
      <c r="E4460" s="674"/>
      <c r="F4460" s="674"/>
      <c r="G4460" s="674"/>
      <c r="H4460" s="674"/>
      <c r="I4460" s="674"/>
      <c r="J4460" s="674"/>
      <c r="K4460" s="674"/>
      <c r="L4460" s="674"/>
      <c r="M4460" s="674"/>
      <c r="N4460" s="674"/>
      <c r="O4460" s="674"/>
      <c r="P4460" s="674"/>
      <c r="Q4460" s="674"/>
      <c r="R4460" s="674"/>
      <c r="S4460" s="674"/>
      <c r="T4460" s="674"/>
      <c r="U4460" s="674"/>
      <c r="V4460" s="674"/>
      <c r="W4460" s="674"/>
      <c r="X4460" s="674"/>
      <c r="Y4460" s="674"/>
      <c r="Z4460" s="674"/>
      <c r="AA4460" s="674"/>
      <c r="AB4460" s="674"/>
      <c r="AC4460" s="674"/>
      <c r="AD4460" s="674"/>
      <c r="AE4460" s="109"/>
      <c r="AG4460" s="90">
        <f>COUNTBLANK(O4465:AD4471)</f>
        <v>112</v>
      </c>
      <c r="AH4460" s="90">
        <v>112</v>
      </c>
      <c r="AI4460" s="90">
        <f>COUNTBLANK(O4465:AD4465)</f>
        <v>16</v>
      </c>
      <c r="AJ4460" s="90">
        <v>9</v>
      </c>
      <c r="AK4460" s="90">
        <v>15</v>
      </c>
    </row>
    <row r="4461" spans="1:41" ht="24" customHeight="1" x14ac:dyDescent="0.2">
      <c r="C4461" s="606" t="s">
        <v>1376</v>
      </c>
      <c r="D4461" s="606"/>
      <c r="E4461" s="606"/>
      <c r="F4461" s="606"/>
      <c r="G4461" s="606"/>
      <c r="H4461" s="606"/>
      <c r="I4461" s="606"/>
      <c r="J4461" s="606"/>
      <c r="K4461" s="606"/>
      <c r="L4461" s="606"/>
      <c r="M4461" s="606"/>
      <c r="N4461" s="606"/>
      <c r="O4461" s="606"/>
      <c r="P4461" s="606"/>
      <c r="Q4461" s="606"/>
      <c r="R4461" s="606"/>
      <c r="S4461" s="606"/>
      <c r="T4461" s="606"/>
      <c r="U4461" s="606"/>
      <c r="V4461" s="606"/>
      <c r="W4461" s="606"/>
      <c r="X4461" s="606"/>
      <c r="Y4461" s="606"/>
      <c r="Z4461" s="606"/>
      <c r="AA4461" s="606"/>
      <c r="AB4461" s="606"/>
      <c r="AC4461" s="606"/>
      <c r="AD4461" s="606"/>
      <c r="AE4461" s="109"/>
    </row>
    <row r="4462" spans="1:41" ht="15" customHeight="1" x14ac:dyDescent="0.2">
      <c r="AE4462" s="109"/>
    </row>
    <row r="4463" spans="1:41" ht="24" customHeight="1" x14ac:dyDescent="0.2">
      <c r="C4463" s="1034" t="s">
        <v>1373</v>
      </c>
      <c r="D4463" s="1034"/>
      <c r="E4463" s="1034"/>
      <c r="F4463" s="1034"/>
      <c r="G4463" s="1034"/>
      <c r="H4463" s="1034"/>
      <c r="I4463" s="1034"/>
      <c r="J4463" s="1034"/>
      <c r="K4463" s="1034"/>
      <c r="L4463" s="1034"/>
      <c r="M4463" s="1034"/>
      <c r="N4463" s="1034"/>
      <c r="O4463" s="609" t="s">
        <v>1273</v>
      </c>
      <c r="P4463" s="492"/>
      <c r="Q4463" s="492"/>
      <c r="R4463" s="492"/>
      <c r="S4463" s="609" t="s">
        <v>1375</v>
      </c>
      <c r="T4463" s="609"/>
      <c r="U4463" s="609"/>
      <c r="V4463" s="609"/>
      <c r="W4463" s="609"/>
      <c r="X4463" s="609"/>
      <c r="Y4463" s="609"/>
      <c r="Z4463" s="609"/>
      <c r="AA4463" s="609"/>
      <c r="AB4463" s="609"/>
      <c r="AC4463" s="609"/>
      <c r="AD4463" s="609"/>
      <c r="AE4463" s="109"/>
    </row>
    <row r="4464" spans="1:41" ht="102" customHeight="1" x14ac:dyDescent="0.2">
      <c r="C4464" s="1034"/>
      <c r="D4464" s="1034"/>
      <c r="E4464" s="1034"/>
      <c r="F4464" s="1034"/>
      <c r="G4464" s="1034"/>
      <c r="H4464" s="1034"/>
      <c r="I4464" s="1034"/>
      <c r="J4464" s="1034"/>
      <c r="K4464" s="1034"/>
      <c r="L4464" s="1034"/>
      <c r="M4464" s="1034"/>
      <c r="N4464" s="1034"/>
      <c r="O4464" s="492"/>
      <c r="P4464" s="492"/>
      <c r="Q4464" s="492"/>
      <c r="R4464" s="492"/>
      <c r="S4464" s="554" t="s">
        <v>1268</v>
      </c>
      <c r="T4464" s="505"/>
      <c r="U4464" s="504" t="s">
        <v>1269</v>
      </c>
      <c r="V4464" s="505"/>
      <c r="W4464" s="504" t="s">
        <v>1270</v>
      </c>
      <c r="X4464" s="505"/>
      <c r="Y4464" s="504" t="s">
        <v>1271</v>
      </c>
      <c r="Z4464" s="505"/>
      <c r="AA4464" s="504" t="s">
        <v>1272</v>
      </c>
      <c r="AB4464" s="505"/>
      <c r="AC4464" s="504" t="s">
        <v>72</v>
      </c>
      <c r="AD4464" s="505"/>
      <c r="AE4464" s="109"/>
      <c r="AG4464" s="227" t="s">
        <v>2032</v>
      </c>
      <c r="AH4464" s="227" t="s">
        <v>2076</v>
      </c>
      <c r="AI4464" s="227" t="s">
        <v>2037</v>
      </c>
      <c r="AK4464" s="227" t="s">
        <v>2259</v>
      </c>
      <c r="AL4464" s="227" t="s">
        <v>2260</v>
      </c>
      <c r="AM4464" s="227" t="s">
        <v>2029</v>
      </c>
      <c r="AN4464" s="227" t="s">
        <v>2078</v>
      </c>
      <c r="AO4464" s="227" t="s">
        <v>2077</v>
      </c>
    </row>
    <row r="4465" spans="2:41" ht="15" customHeight="1" x14ac:dyDescent="0.2">
      <c r="C4465" s="22" t="s">
        <v>28</v>
      </c>
      <c r="D4465" s="555" t="s">
        <v>1064</v>
      </c>
      <c r="E4465" s="556"/>
      <c r="F4465" s="556"/>
      <c r="G4465" s="556"/>
      <c r="H4465" s="556"/>
      <c r="I4465" s="556"/>
      <c r="J4465" s="556"/>
      <c r="K4465" s="556"/>
      <c r="L4465" s="556"/>
      <c r="M4465" s="556"/>
      <c r="N4465" s="557"/>
      <c r="O4465" s="732"/>
      <c r="P4465" s="951"/>
      <c r="Q4465" s="951"/>
      <c r="R4465" s="733"/>
      <c r="S4465" s="732"/>
      <c r="T4465" s="733"/>
      <c r="U4465" s="732"/>
      <c r="V4465" s="733"/>
      <c r="W4465" s="732"/>
      <c r="X4465" s="733"/>
      <c r="Y4465" s="732"/>
      <c r="Z4465" s="733"/>
      <c r="AA4465" s="732"/>
      <c r="AB4465" s="733"/>
      <c r="AC4465" s="732"/>
      <c r="AD4465" s="733"/>
      <c r="AE4465" s="109"/>
      <c r="AG4465" s="90">
        <f>COUNTBLANK(O4465:AD4465)</f>
        <v>16</v>
      </c>
      <c r="AH4465" s="90">
        <f>IF($AG$4460=$AH$4460,0,IF(OR(O4465=2,O4465=9),0,IF(AND(O4465=1,COUNTIF(S4465:AD4465,"X")&gt;=1),0,1)))</f>
        <v>0</v>
      </c>
      <c r="AI4465" s="90">
        <f>IF(AND(OR(O4465=2,O4465=9),AG4465&lt;$AK$4460),1,0)</f>
        <v>0</v>
      </c>
      <c r="AK4465" s="90">
        <f>IF($AG$4460=$AH$4460,0,IF(AL4465&gt;0,0,IF(AND(AL4465=0,O4465=2),0,1)))</f>
        <v>0</v>
      </c>
      <c r="AL4465" s="90">
        <f t="shared" ref="AL4465:AL4471" si="6698">V4445</f>
        <v>0</v>
      </c>
      <c r="AM4465" s="90">
        <f>COUNTIF(S4465:AD4465,"NS")</f>
        <v>0</v>
      </c>
      <c r="AN4465" s="90">
        <f>SUM(S4465:AD4465)</f>
        <v>0</v>
      </c>
      <c r="AO4465" s="130">
        <f>IF($AG$4460=$AH$4460,0,
IF(OR(
AND(AL4465=0,AM4465&gt;0),
AND(AL4465="NS",AN4465&gt;0),
AND(AL4465="NS",AN4465=0,AM4465=0)),1,
IF(OR(
AND(AM4465&gt;=2,AN4465&lt;AL4465),
AND(AL4465="NS",AN4465=0,AM4465&gt;0),
AL4465=AN4465),0,1)))</f>
        <v>0</v>
      </c>
    </row>
    <row r="4466" spans="2:41" ht="15" customHeight="1" x14ac:dyDescent="0.2">
      <c r="C4466" s="64" t="s">
        <v>29</v>
      </c>
      <c r="D4466" s="555" t="s">
        <v>929</v>
      </c>
      <c r="E4466" s="556"/>
      <c r="F4466" s="556"/>
      <c r="G4466" s="556"/>
      <c r="H4466" s="556"/>
      <c r="I4466" s="556"/>
      <c r="J4466" s="556"/>
      <c r="K4466" s="556"/>
      <c r="L4466" s="556"/>
      <c r="M4466" s="556"/>
      <c r="N4466" s="557"/>
      <c r="O4466" s="732"/>
      <c r="P4466" s="951"/>
      <c r="Q4466" s="951"/>
      <c r="R4466" s="733"/>
      <c r="S4466" s="732"/>
      <c r="T4466" s="733"/>
      <c r="U4466" s="732"/>
      <c r="V4466" s="733"/>
      <c r="W4466" s="732"/>
      <c r="X4466" s="733"/>
      <c r="Y4466" s="732"/>
      <c r="Z4466" s="733"/>
      <c r="AA4466" s="732"/>
      <c r="AB4466" s="733"/>
      <c r="AC4466" s="732"/>
      <c r="AD4466" s="733"/>
      <c r="AE4466" s="109"/>
      <c r="AG4466" s="90">
        <f t="shared" ref="AG4466:AG4471" si="6699">COUNTBLANK(O4466:AD4466)</f>
        <v>16</v>
      </c>
      <c r="AH4466" s="90">
        <f t="shared" ref="AH4466:AH4471" si="6700">IF($AG$4460=$AH$4460,0,IF(OR(O4466=2,O4466=9),0,IF(AND(O4466=1,COUNTIF(S4466:AD4466,"X")&gt;=1),0,1)))</f>
        <v>0</v>
      </c>
      <c r="AI4466" s="90">
        <f t="shared" ref="AI4466:AI4471" si="6701">IF(AND(OR(O4466=2,O4466=9),AG4466&lt;$AK$4460),1,0)</f>
        <v>0</v>
      </c>
      <c r="AK4466" s="90">
        <f t="shared" ref="AK4466:AK4471" si="6702">IF($AG$4460=$AH$4460,0,IF(AL4466&gt;0,0,IF(AND(AL4466=0,O4466=2),0,1)))</f>
        <v>0</v>
      </c>
      <c r="AL4466" s="90">
        <f t="shared" si="6698"/>
        <v>0</v>
      </c>
      <c r="AM4466" s="90">
        <f t="shared" ref="AM4466:AM4471" si="6703">COUNTIF(S4466:AD4466,"NS")</f>
        <v>0</v>
      </c>
      <c r="AN4466" s="90">
        <f t="shared" ref="AN4466:AN4471" si="6704">SUM(S4466:AD4466)</f>
        <v>0</v>
      </c>
      <c r="AO4466" s="130">
        <f t="shared" ref="AO4466:AO4471" si="6705">IF($AG$4460=$AH$4460,0,
IF(OR(
AND(AL4466=0,AM4466&gt;0),
AND(AL4466="NS",AN4466&gt;0),
AND(AL4466="NS",AN4466=0,AM4466=0)),1,
IF(OR(
AND(AM4466&gt;=2,AN4466&lt;AL4466),
AND(AL4466="NS",AN4466=0,AM4466&gt;0),
AL4466=AN4466),0,1)))</f>
        <v>0</v>
      </c>
    </row>
    <row r="4467" spans="2:41" ht="15" customHeight="1" x14ac:dyDescent="0.2">
      <c r="C4467" s="64" t="s">
        <v>30</v>
      </c>
      <c r="D4467" s="555" t="s">
        <v>930</v>
      </c>
      <c r="E4467" s="556"/>
      <c r="F4467" s="556"/>
      <c r="G4467" s="556"/>
      <c r="H4467" s="556"/>
      <c r="I4467" s="556"/>
      <c r="J4467" s="556"/>
      <c r="K4467" s="556"/>
      <c r="L4467" s="556"/>
      <c r="M4467" s="556"/>
      <c r="N4467" s="557"/>
      <c r="O4467" s="732"/>
      <c r="P4467" s="951"/>
      <c r="Q4467" s="951"/>
      <c r="R4467" s="733"/>
      <c r="S4467" s="732"/>
      <c r="T4467" s="733"/>
      <c r="U4467" s="732"/>
      <c r="V4467" s="733"/>
      <c r="W4467" s="732"/>
      <c r="X4467" s="733"/>
      <c r="Y4467" s="732"/>
      <c r="Z4467" s="733"/>
      <c r="AA4467" s="732"/>
      <c r="AB4467" s="733"/>
      <c r="AC4467" s="732"/>
      <c r="AD4467" s="733"/>
      <c r="AE4467" s="109"/>
      <c r="AG4467" s="90">
        <f t="shared" si="6699"/>
        <v>16</v>
      </c>
      <c r="AH4467" s="90">
        <f t="shared" si="6700"/>
        <v>0</v>
      </c>
      <c r="AI4467" s="90">
        <f t="shared" si="6701"/>
        <v>0</v>
      </c>
      <c r="AK4467" s="90">
        <f t="shared" si="6702"/>
        <v>0</v>
      </c>
      <c r="AL4467" s="90">
        <f t="shared" si="6698"/>
        <v>0</v>
      </c>
      <c r="AM4467" s="90">
        <f t="shared" si="6703"/>
        <v>0</v>
      </c>
      <c r="AN4467" s="90">
        <f t="shared" si="6704"/>
        <v>0</v>
      </c>
      <c r="AO4467" s="130">
        <f t="shared" si="6705"/>
        <v>0</v>
      </c>
    </row>
    <row r="4468" spans="2:41" ht="15" customHeight="1" x14ac:dyDescent="0.2">
      <c r="C4468" s="64" t="s">
        <v>31</v>
      </c>
      <c r="D4468" s="555" t="s">
        <v>931</v>
      </c>
      <c r="E4468" s="556"/>
      <c r="F4468" s="556"/>
      <c r="G4468" s="556"/>
      <c r="H4468" s="556"/>
      <c r="I4468" s="556"/>
      <c r="J4468" s="556"/>
      <c r="K4468" s="556"/>
      <c r="L4468" s="556"/>
      <c r="M4468" s="556"/>
      <c r="N4468" s="557"/>
      <c r="O4468" s="732"/>
      <c r="P4468" s="951"/>
      <c r="Q4468" s="951"/>
      <c r="R4468" s="733"/>
      <c r="S4468" s="732"/>
      <c r="T4468" s="733"/>
      <c r="U4468" s="732"/>
      <c r="V4468" s="733"/>
      <c r="W4468" s="732"/>
      <c r="X4468" s="733"/>
      <c r="Y4468" s="732"/>
      <c r="Z4468" s="733"/>
      <c r="AA4468" s="732"/>
      <c r="AB4468" s="733"/>
      <c r="AC4468" s="732"/>
      <c r="AD4468" s="733"/>
      <c r="AE4468" s="109"/>
      <c r="AG4468" s="90">
        <f t="shared" si="6699"/>
        <v>16</v>
      </c>
      <c r="AH4468" s="90">
        <f t="shared" si="6700"/>
        <v>0</v>
      </c>
      <c r="AI4468" s="90">
        <f t="shared" si="6701"/>
        <v>0</v>
      </c>
      <c r="AK4468" s="90">
        <f t="shared" si="6702"/>
        <v>0</v>
      </c>
      <c r="AL4468" s="90">
        <f t="shared" si="6698"/>
        <v>0</v>
      </c>
      <c r="AM4468" s="90">
        <f t="shared" si="6703"/>
        <v>0</v>
      </c>
      <c r="AN4468" s="90">
        <f t="shared" si="6704"/>
        <v>0</v>
      </c>
      <c r="AO4468" s="130">
        <f t="shared" si="6705"/>
        <v>0</v>
      </c>
    </row>
    <row r="4469" spans="2:41" ht="24" customHeight="1" x14ac:dyDescent="0.2">
      <c r="C4469" s="64" t="s">
        <v>32</v>
      </c>
      <c r="D4469" s="555" t="s">
        <v>1266</v>
      </c>
      <c r="E4469" s="556"/>
      <c r="F4469" s="556"/>
      <c r="G4469" s="556"/>
      <c r="H4469" s="556"/>
      <c r="I4469" s="556"/>
      <c r="J4469" s="556"/>
      <c r="K4469" s="556"/>
      <c r="L4469" s="556"/>
      <c r="M4469" s="556"/>
      <c r="N4469" s="557"/>
      <c r="O4469" s="732"/>
      <c r="P4469" s="951"/>
      <c r="Q4469" s="951"/>
      <c r="R4469" s="733"/>
      <c r="S4469" s="732"/>
      <c r="T4469" s="733"/>
      <c r="U4469" s="732"/>
      <c r="V4469" s="733"/>
      <c r="W4469" s="732"/>
      <c r="X4469" s="733"/>
      <c r="Y4469" s="732"/>
      <c r="Z4469" s="733"/>
      <c r="AA4469" s="732"/>
      <c r="AB4469" s="733"/>
      <c r="AC4469" s="732"/>
      <c r="AD4469" s="733"/>
      <c r="AE4469" s="109"/>
      <c r="AG4469" s="90">
        <f t="shared" si="6699"/>
        <v>16</v>
      </c>
      <c r="AH4469" s="90">
        <f t="shared" si="6700"/>
        <v>0</v>
      </c>
      <c r="AI4469" s="90">
        <f t="shared" si="6701"/>
        <v>0</v>
      </c>
      <c r="AK4469" s="90">
        <f t="shared" si="6702"/>
        <v>0</v>
      </c>
      <c r="AL4469" s="90">
        <f t="shared" si="6698"/>
        <v>0</v>
      </c>
      <c r="AM4469" s="90">
        <f t="shared" si="6703"/>
        <v>0</v>
      </c>
      <c r="AN4469" s="90">
        <f t="shared" si="6704"/>
        <v>0</v>
      </c>
      <c r="AO4469" s="130">
        <f t="shared" si="6705"/>
        <v>0</v>
      </c>
    </row>
    <row r="4470" spans="2:41" ht="24" customHeight="1" x14ac:dyDescent="0.2">
      <c r="C4470" s="64" t="s">
        <v>33</v>
      </c>
      <c r="D4470" s="555" t="s">
        <v>1062</v>
      </c>
      <c r="E4470" s="556"/>
      <c r="F4470" s="556"/>
      <c r="G4470" s="556"/>
      <c r="H4470" s="556"/>
      <c r="I4470" s="556"/>
      <c r="J4470" s="556"/>
      <c r="K4470" s="556"/>
      <c r="L4470" s="556"/>
      <c r="M4470" s="556"/>
      <c r="N4470" s="557"/>
      <c r="O4470" s="732"/>
      <c r="P4470" s="951"/>
      <c r="Q4470" s="951"/>
      <c r="R4470" s="733"/>
      <c r="S4470" s="732"/>
      <c r="T4470" s="733"/>
      <c r="U4470" s="732"/>
      <c r="V4470" s="733"/>
      <c r="W4470" s="732"/>
      <c r="X4470" s="733"/>
      <c r="Y4470" s="732"/>
      <c r="Z4470" s="733"/>
      <c r="AA4470" s="732"/>
      <c r="AB4470" s="733"/>
      <c r="AC4470" s="732"/>
      <c r="AD4470" s="733"/>
      <c r="AE4470" s="109"/>
      <c r="AG4470" s="90">
        <f t="shared" si="6699"/>
        <v>16</v>
      </c>
      <c r="AH4470" s="90">
        <f t="shared" si="6700"/>
        <v>0</v>
      </c>
      <c r="AI4470" s="90">
        <f t="shared" si="6701"/>
        <v>0</v>
      </c>
      <c r="AK4470" s="90">
        <f t="shared" si="6702"/>
        <v>0</v>
      </c>
      <c r="AL4470" s="90">
        <f t="shared" si="6698"/>
        <v>0</v>
      </c>
      <c r="AM4470" s="90">
        <f t="shared" si="6703"/>
        <v>0</v>
      </c>
      <c r="AN4470" s="90">
        <f t="shared" si="6704"/>
        <v>0</v>
      </c>
      <c r="AO4470" s="130">
        <f t="shared" si="6705"/>
        <v>0</v>
      </c>
    </row>
    <row r="4471" spans="2:41" ht="15" customHeight="1" x14ac:dyDescent="0.2">
      <c r="C4471" s="64" t="s">
        <v>34</v>
      </c>
      <c r="D4471" s="555" t="s">
        <v>932</v>
      </c>
      <c r="E4471" s="556"/>
      <c r="F4471" s="556"/>
      <c r="G4471" s="556"/>
      <c r="H4471" s="556"/>
      <c r="I4471" s="556"/>
      <c r="J4471" s="556"/>
      <c r="K4471" s="556"/>
      <c r="L4471" s="556"/>
      <c r="M4471" s="556"/>
      <c r="N4471" s="557"/>
      <c r="O4471" s="732"/>
      <c r="P4471" s="951"/>
      <c r="Q4471" s="951"/>
      <c r="R4471" s="733"/>
      <c r="S4471" s="732"/>
      <c r="T4471" s="733"/>
      <c r="U4471" s="732"/>
      <c r="V4471" s="733"/>
      <c r="W4471" s="732"/>
      <c r="X4471" s="733"/>
      <c r="Y4471" s="732"/>
      <c r="Z4471" s="733"/>
      <c r="AA4471" s="732"/>
      <c r="AB4471" s="733"/>
      <c r="AC4471" s="732"/>
      <c r="AD4471" s="733"/>
      <c r="AE4471" s="109"/>
      <c r="AG4471" s="90">
        <f t="shared" si="6699"/>
        <v>16</v>
      </c>
      <c r="AH4471" s="90">
        <f t="shared" si="6700"/>
        <v>0</v>
      </c>
      <c r="AI4471" s="90">
        <f t="shared" si="6701"/>
        <v>0</v>
      </c>
      <c r="AK4471" s="90">
        <f t="shared" si="6702"/>
        <v>0</v>
      </c>
      <c r="AL4471" s="90">
        <f t="shared" si="6698"/>
        <v>0</v>
      </c>
      <c r="AM4471" s="90">
        <f t="shared" si="6703"/>
        <v>0</v>
      </c>
      <c r="AN4471" s="90">
        <f t="shared" si="6704"/>
        <v>0</v>
      </c>
      <c r="AO4471" s="130">
        <f t="shared" si="6705"/>
        <v>0</v>
      </c>
    </row>
    <row r="4472" spans="2:41" ht="15" customHeight="1" x14ac:dyDescent="0.2">
      <c r="R4472" s="183" t="s">
        <v>84</v>
      </c>
      <c r="S4472" s="956"/>
      <c r="T4472" s="957"/>
      <c r="U4472" s="956"/>
      <c r="V4472" s="957"/>
      <c r="W4472" s="956"/>
      <c r="X4472" s="957"/>
      <c r="Y4472" s="956">
        <f>IF(AND(SUM(Y4465:Z4471)=0,COUNTIF(Y4465:Z4471,"NS")&gt;0),"NS",SUM(Y4465:Z4471))</f>
        <v>0</v>
      </c>
      <c r="Z4472" s="957"/>
      <c r="AA4472" s="956">
        <f>IF(AND(SUM(AA4465:AB4471)=0,COUNTIF(AA4465:AB4471,"NS")&gt;0),"NS",SUM(AA4465:AB4471))</f>
        <v>0</v>
      </c>
      <c r="AB4472" s="957"/>
      <c r="AC4472" s="956">
        <f t="shared" ref="AC4472" si="6706">IF(AND(SUM(AC4465:AD4471)=0,COUNTIF(AC4465:AD4471,"NS")&gt;0),"NS",SUM(AC4465:AD4471))</f>
        <v>0</v>
      </c>
      <c r="AD4472" s="957"/>
      <c r="AE4472" s="109"/>
      <c r="AH4472" s="90">
        <f t="shared" ref="AH4472:AI4472" si="6707">SUM(AH4465:AH4471)</f>
        <v>0</v>
      </c>
      <c r="AI4472" s="90">
        <f t="shared" si="6707"/>
        <v>0</v>
      </c>
      <c r="AK4472" s="90">
        <f>SUM(AK4465:AK4471)</f>
        <v>0</v>
      </c>
      <c r="AO4472" s="90">
        <f>SUM(AO4465:AO4471)</f>
        <v>0</v>
      </c>
    </row>
    <row r="4473" spans="2:41" ht="15" customHeight="1" x14ac:dyDescent="0.2">
      <c r="B4473" s="540" t="str">
        <f>IF(AH4472=0,"","Error: Debe completar toda la información requerida.")</f>
        <v/>
      </c>
      <c r="C4473" s="540"/>
      <c r="D4473" s="540"/>
      <c r="E4473" s="540"/>
      <c r="F4473" s="540"/>
      <c r="G4473" s="540"/>
      <c r="H4473" s="540"/>
      <c r="I4473" s="540"/>
      <c r="J4473" s="540"/>
      <c r="K4473" s="540"/>
      <c r="L4473" s="540"/>
      <c r="M4473" s="540"/>
      <c r="N4473" s="540"/>
      <c r="O4473" s="540"/>
      <c r="P4473" s="540"/>
      <c r="Q4473" s="540"/>
      <c r="R4473" s="540"/>
      <c r="S4473" s="540"/>
      <c r="T4473" s="540"/>
      <c r="U4473" s="540"/>
      <c r="V4473" s="540"/>
      <c r="W4473" s="540"/>
      <c r="X4473" s="540"/>
      <c r="Y4473" s="540"/>
      <c r="Z4473" s="540"/>
      <c r="AA4473" s="540"/>
      <c r="AB4473" s="540"/>
      <c r="AC4473" s="540"/>
      <c r="AD4473" s="540"/>
      <c r="AE4473" s="109"/>
    </row>
    <row r="4474" spans="2:41" ht="24" customHeight="1" x14ac:dyDescent="0.2">
      <c r="C4474" s="620" t="s">
        <v>1084</v>
      </c>
      <c r="D4474" s="620"/>
      <c r="E4474" s="620"/>
      <c r="F4474" s="620"/>
      <c r="G4474" s="620"/>
      <c r="H4474" s="620"/>
      <c r="I4474" s="620"/>
      <c r="J4474" s="620"/>
      <c r="K4474" s="620"/>
      <c r="L4474" s="620"/>
      <c r="M4474" s="620"/>
      <c r="N4474" s="620"/>
      <c r="O4474" s="620"/>
      <c r="P4474" s="620"/>
      <c r="Q4474" s="620"/>
      <c r="R4474" s="620"/>
      <c r="S4474" s="620"/>
      <c r="T4474" s="620"/>
      <c r="U4474" s="620"/>
      <c r="V4474" s="620"/>
      <c r="W4474" s="620"/>
      <c r="X4474" s="620"/>
      <c r="Y4474" s="620"/>
      <c r="Z4474" s="620"/>
      <c r="AA4474" s="620"/>
      <c r="AB4474" s="620"/>
      <c r="AC4474" s="620"/>
      <c r="AD4474" s="620"/>
      <c r="AE4474" s="109"/>
    </row>
    <row r="4475" spans="2:41" ht="60" customHeight="1" x14ac:dyDescent="0.2">
      <c r="C4475" s="652"/>
      <c r="D4475" s="652"/>
      <c r="E4475" s="652"/>
      <c r="F4475" s="652"/>
      <c r="G4475" s="652"/>
      <c r="H4475" s="652"/>
      <c r="I4475" s="652"/>
      <c r="J4475" s="652"/>
      <c r="K4475" s="652"/>
      <c r="L4475" s="652"/>
      <c r="M4475" s="652"/>
      <c r="N4475" s="652"/>
      <c r="O4475" s="652"/>
      <c r="P4475" s="652"/>
      <c r="Q4475" s="652"/>
      <c r="R4475" s="652"/>
      <c r="S4475" s="652"/>
      <c r="T4475" s="652"/>
      <c r="U4475" s="652"/>
      <c r="V4475" s="652"/>
      <c r="W4475" s="652"/>
      <c r="X4475" s="652"/>
      <c r="Y4475" s="652"/>
      <c r="Z4475" s="652"/>
      <c r="AA4475" s="652"/>
      <c r="AB4475" s="652"/>
      <c r="AC4475" s="652"/>
      <c r="AD4475" s="652"/>
      <c r="AE4475" s="109"/>
    </row>
    <row r="4476" spans="2:41" ht="15" customHeight="1" x14ac:dyDescent="0.2">
      <c r="B4476" s="535" t="str">
        <f>IF(AI4472=0,"","Error: Debe verificar la consistencia de las respuestas con código 2 o 9.")</f>
        <v/>
      </c>
      <c r="C4476" s="535"/>
      <c r="D4476" s="535"/>
      <c r="E4476" s="535"/>
      <c r="F4476" s="535"/>
      <c r="G4476" s="535"/>
      <c r="H4476" s="535"/>
      <c r="I4476" s="535"/>
      <c r="J4476" s="535"/>
      <c r="K4476" s="535"/>
      <c r="L4476" s="535"/>
      <c r="M4476" s="535"/>
      <c r="N4476" s="535"/>
      <c r="O4476" s="535"/>
      <c r="P4476" s="535"/>
      <c r="Q4476" s="535"/>
      <c r="R4476" s="535"/>
      <c r="S4476" s="535"/>
      <c r="T4476" s="535"/>
      <c r="U4476" s="535"/>
      <c r="V4476" s="535"/>
      <c r="W4476" s="535"/>
      <c r="X4476" s="535"/>
      <c r="Y4476" s="535"/>
      <c r="Z4476" s="535"/>
      <c r="AA4476" s="535"/>
      <c r="AB4476" s="535"/>
      <c r="AC4476" s="535"/>
      <c r="AD4476" s="535"/>
      <c r="AE4476" s="109"/>
    </row>
    <row r="4477" spans="2:41" ht="15" customHeight="1" x14ac:dyDescent="0.2">
      <c r="B4477" s="535" t="str">
        <f>IF(AK4472=0,"","Verificar la consistencia con la pregunta 113 ya que en algunos tipos de traslados registró cero.")</f>
        <v/>
      </c>
      <c r="C4477" s="535"/>
      <c r="D4477" s="535"/>
      <c r="E4477" s="535"/>
      <c r="F4477" s="535"/>
      <c r="G4477" s="535"/>
      <c r="H4477" s="535"/>
      <c r="I4477" s="535"/>
      <c r="J4477" s="535"/>
      <c r="K4477" s="535"/>
      <c r="L4477" s="535"/>
      <c r="M4477" s="535"/>
      <c r="N4477" s="535"/>
      <c r="O4477" s="535"/>
      <c r="P4477" s="535"/>
      <c r="Q4477" s="535"/>
      <c r="R4477" s="535"/>
      <c r="S4477" s="535"/>
      <c r="T4477" s="535"/>
      <c r="U4477" s="535"/>
      <c r="V4477" s="535"/>
      <c r="W4477" s="535"/>
      <c r="X4477" s="535"/>
      <c r="Y4477" s="535"/>
      <c r="Z4477" s="535"/>
      <c r="AA4477" s="535"/>
      <c r="AB4477" s="535"/>
      <c r="AC4477" s="535"/>
      <c r="AD4477" s="535"/>
      <c r="AE4477" s="109"/>
    </row>
    <row r="4478" spans="2:41" ht="15" customHeight="1" thickBot="1" x14ac:dyDescent="0.25">
      <c r="B4478" s="535" t="str">
        <f>IF(AO4472=0,"","Verificar la consistencia con la pregunta 113 ya que la cantidad de traslados no corresponde en algunos tipos de traslados.")</f>
        <v/>
      </c>
      <c r="C4478" s="535"/>
      <c r="D4478" s="535"/>
      <c r="E4478" s="535"/>
      <c r="F4478" s="535"/>
      <c r="G4478" s="535"/>
      <c r="H4478" s="535"/>
      <c r="I4478" s="535"/>
      <c r="J4478" s="535"/>
      <c r="K4478" s="535"/>
      <c r="L4478" s="535"/>
      <c r="M4478" s="535"/>
      <c r="N4478" s="535"/>
      <c r="O4478" s="535"/>
      <c r="P4478" s="535"/>
      <c r="Q4478" s="535"/>
      <c r="R4478" s="535"/>
      <c r="S4478" s="535"/>
      <c r="T4478" s="535"/>
      <c r="U4478" s="535"/>
      <c r="V4478" s="535"/>
      <c r="W4478" s="535"/>
      <c r="X4478" s="535"/>
      <c r="Y4478" s="535"/>
      <c r="Z4478" s="535"/>
      <c r="AA4478" s="535"/>
      <c r="AB4478" s="535"/>
      <c r="AC4478" s="535"/>
      <c r="AD4478" s="535"/>
      <c r="AE4478" s="109"/>
    </row>
    <row r="4479" spans="2:41" ht="15" customHeight="1" thickBot="1" x14ac:dyDescent="0.25">
      <c r="B4479" s="829" t="s">
        <v>1263</v>
      </c>
      <c r="C4479" s="830"/>
      <c r="D4479" s="830"/>
      <c r="E4479" s="830"/>
      <c r="F4479" s="830"/>
      <c r="G4479" s="830"/>
      <c r="H4479" s="830"/>
      <c r="I4479" s="830"/>
      <c r="J4479" s="830"/>
      <c r="K4479" s="830"/>
      <c r="L4479" s="830"/>
      <c r="M4479" s="830"/>
      <c r="N4479" s="830"/>
      <c r="O4479" s="830"/>
      <c r="P4479" s="830"/>
      <c r="Q4479" s="830"/>
      <c r="R4479" s="830"/>
      <c r="S4479" s="830"/>
      <c r="T4479" s="830"/>
      <c r="U4479" s="830"/>
      <c r="V4479" s="830"/>
      <c r="W4479" s="830"/>
      <c r="X4479" s="830"/>
      <c r="Y4479" s="830"/>
      <c r="Z4479" s="830"/>
      <c r="AA4479" s="830"/>
      <c r="AB4479" s="830"/>
      <c r="AC4479" s="830"/>
      <c r="AD4479" s="831"/>
      <c r="AE4479" s="109"/>
    </row>
    <row r="4480" spans="2:41" ht="15" customHeight="1" x14ac:dyDescent="0.2">
      <c r="B4480" s="815" t="s">
        <v>1419</v>
      </c>
      <c r="C4480" s="816"/>
      <c r="D4480" s="816"/>
      <c r="E4480" s="816"/>
      <c r="F4480" s="816"/>
      <c r="G4480" s="816"/>
      <c r="H4480" s="816"/>
      <c r="I4480" s="816"/>
      <c r="J4480" s="816"/>
      <c r="K4480" s="816"/>
      <c r="L4480" s="816"/>
      <c r="M4480" s="816"/>
      <c r="N4480" s="816"/>
      <c r="O4480" s="816"/>
      <c r="P4480" s="816"/>
      <c r="Q4480" s="816"/>
      <c r="R4480" s="816"/>
      <c r="S4480" s="816"/>
      <c r="T4480" s="816"/>
      <c r="U4480" s="816"/>
      <c r="V4480" s="816"/>
      <c r="W4480" s="816"/>
      <c r="X4480" s="816"/>
      <c r="Y4480" s="816"/>
      <c r="Z4480" s="816"/>
      <c r="AA4480" s="816"/>
      <c r="AB4480" s="816"/>
      <c r="AC4480" s="816"/>
      <c r="AD4480" s="817"/>
      <c r="AE4480" s="109"/>
    </row>
    <row r="4481" spans="1:35" ht="48" customHeight="1" x14ac:dyDescent="0.2">
      <c r="B4481" s="134"/>
      <c r="C4481" s="775" t="s">
        <v>1588</v>
      </c>
      <c r="D4481" s="776"/>
      <c r="E4481" s="776"/>
      <c r="F4481" s="776"/>
      <c r="G4481" s="776"/>
      <c r="H4481" s="776"/>
      <c r="I4481" s="776"/>
      <c r="J4481" s="776"/>
      <c r="K4481" s="776"/>
      <c r="L4481" s="776"/>
      <c r="M4481" s="776"/>
      <c r="N4481" s="776"/>
      <c r="O4481" s="776"/>
      <c r="P4481" s="776"/>
      <c r="Q4481" s="776"/>
      <c r="R4481" s="776"/>
      <c r="S4481" s="776"/>
      <c r="T4481" s="776"/>
      <c r="U4481" s="776"/>
      <c r="V4481" s="776"/>
      <c r="W4481" s="776"/>
      <c r="X4481" s="776"/>
      <c r="Y4481" s="776"/>
      <c r="Z4481" s="776"/>
      <c r="AA4481" s="776"/>
      <c r="AB4481" s="776"/>
      <c r="AC4481" s="776"/>
      <c r="AD4481" s="777"/>
      <c r="AE4481" s="109"/>
    </row>
    <row r="4482" spans="1:35" ht="15" customHeight="1" x14ac:dyDescent="0.2">
      <c r="B4482" s="15"/>
      <c r="C4482" s="15"/>
      <c r="D4482" s="15"/>
      <c r="E4482" s="15"/>
      <c r="F4482" s="15"/>
      <c r="G4482" s="15"/>
      <c r="H4482" s="15"/>
      <c r="I4482" s="15"/>
      <c r="J4482" s="15"/>
      <c r="K4482" s="15"/>
      <c r="L4482" s="15"/>
      <c r="M4482" s="15"/>
      <c r="N4482" s="15"/>
      <c r="O4482" s="15"/>
      <c r="P4482" s="15"/>
      <c r="Q4482" s="15"/>
      <c r="R4482" s="15"/>
      <c r="S4482" s="15"/>
      <c r="T4482" s="15"/>
      <c r="U4482" s="15"/>
      <c r="V4482" s="15"/>
      <c r="W4482" s="15"/>
      <c r="X4482" s="15"/>
      <c r="Y4482" s="15"/>
      <c r="Z4482" s="15"/>
      <c r="AA4482" s="15"/>
      <c r="AB4482" s="15"/>
      <c r="AC4482" s="15"/>
      <c r="AD4482" s="15"/>
      <c r="AE4482" s="109"/>
    </row>
    <row r="4483" spans="1:35" ht="23.25" customHeight="1" x14ac:dyDescent="0.2">
      <c r="A4483" s="36" t="s">
        <v>882</v>
      </c>
      <c r="B4483" s="636" t="s">
        <v>1207</v>
      </c>
      <c r="C4483" s="636"/>
      <c r="D4483" s="636"/>
      <c r="E4483" s="636"/>
      <c r="F4483" s="636"/>
      <c r="G4483" s="636"/>
      <c r="H4483" s="636"/>
      <c r="I4483" s="636"/>
      <c r="J4483" s="636"/>
      <c r="K4483" s="636"/>
      <c r="L4483" s="636"/>
      <c r="M4483" s="636"/>
      <c r="N4483" s="636"/>
      <c r="O4483" s="636"/>
      <c r="P4483" s="636"/>
      <c r="Q4483" s="636"/>
      <c r="R4483" s="636"/>
      <c r="S4483" s="636"/>
      <c r="T4483" s="636"/>
      <c r="U4483" s="636"/>
      <c r="V4483" s="636"/>
      <c r="W4483" s="636"/>
      <c r="X4483" s="636"/>
      <c r="Y4483" s="636"/>
      <c r="Z4483" s="636"/>
      <c r="AA4483" s="636"/>
      <c r="AB4483" s="636"/>
      <c r="AC4483" s="636"/>
      <c r="AD4483" s="636"/>
      <c r="AE4483" s="109"/>
    </row>
    <row r="4484" spans="1:35" ht="15" customHeight="1" x14ac:dyDescent="0.2">
      <c r="C4484" s="674" t="s">
        <v>197</v>
      </c>
      <c r="D4484" s="674"/>
      <c r="E4484" s="674"/>
      <c r="F4484" s="674"/>
      <c r="G4484" s="674"/>
      <c r="H4484" s="674"/>
      <c r="I4484" s="674"/>
      <c r="J4484" s="674"/>
      <c r="K4484" s="674"/>
      <c r="L4484" s="674"/>
      <c r="M4484" s="674"/>
      <c r="N4484" s="674"/>
      <c r="O4484" s="674"/>
      <c r="P4484" s="674"/>
      <c r="Q4484" s="674"/>
      <c r="R4484" s="674"/>
      <c r="S4484" s="674"/>
      <c r="T4484" s="674"/>
      <c r="U4484" s="674"/>
      <c r="V4484" s="674"/>
      <c r="W4484" s="674"/>
      <c r="X4484" s="674"/>
      <c r="Y4484" s="674"/>
      <c r="Z4484" s="674"/>
      <c r="AA4484" s="674"/>
      <c r="AB4484" s="674"/>
      <c r="AC4484" s="674"/>
      <c r="AD4484" s="674"/>
      <c r="AE4484" s="109"/>
    </row>
    <row r="4485" spans="1:35" ht="15" customHeight="1" thickBot="1" x14ac:dyDescent="0.25">
      <c r="AE4485" s="109"/>
    </row>
    <row r="4486" spans="1:35" ht="15" customHeight="1" thickBot="1" x14ac:dyDescent="0.3">
      <c r="C4486" s="28"/>
      <c r="D4486" s="29" t="s">
        <v>193</v>
      </c>
      <c r="E4486" s="30"/>
      <c r="F4486" s="30"/>
      <c r="G4486" s="30"/>
      <c r="H4486" s="30"/>
      <c r="I4486" s="28"/>
      <c r="J4486" s="31" t="s">
        <v>1544</v>
      </c>
      <c r="K4486" s="30"/>
      <c r="L4486" s="30"/>
      <c r="M4486" s="29"/>
      <c r="N4486" s="30"/>
      <c r="O4486" s="31"/>
      <c r="P4486" s="31"/>
      <c r="Q4486" s="30"/>
      <c r="R4486" s="182"/>
      <c r="S4486" s="182"/>
      <c r="T4486" s="28"/>
      <c r="U4486" s="31" t="s">
        <v>1545</v>
      </c>
      <c r="AE4486" s="109"/>
      <c r="AG4486" s="74">
        <f>COUNTIF(C4486:T4486,"X")</f>
        <v>0</v>
      </c>
    </row>
    <row r="4487" spans="1:35" ht="15" customHeight="1" x14ac:dyDescent="0.2">
      <c r="AE4487" s="109"/>
    </row>
    <row r="4488" spans="1:35" ht="15" customHeight="1" x14ac:dyDescent="0.2">
      <c r="B4488" s="511" t="str">
        <f>IF(OR(AG4486=1,AG4486=0),"","Error: Seleccionar sólo un código.")</f>
        <v/>
      </c>
      <c r="C4488" s="511"/>
      <c r="D4488" s="511"/>
      <c r="E4488" s="511"/>
      <c r="F4488" s="511"/>
      <c r="G4488" s="511"/>
      <c r="H4488" s="511"/>
      <c r="I4488" s="511"/>
      <c r="J4488" s="511"/>
      <c r="K4488" s="511"/>
      <c r="L4488" s="511"/>
      <c r="M4488" s="511"/>
      <c r="N4488" s="511"/>
      <c r="O4488" s="511"/>
      <c r="P4488" s="511"/>
      <c r="Q4488" s="511"/>
      <c r="R4488" s="511"/>
      <c r="S4488" s="511"/>
      <c r="T4488" s="511"/>
      <c r="U4488" s="511"/>
      <c r="V4488" s="511"/>
      <c r="W4488" s="511"/>
      <c r="X4488" s="511"/>
      <c r="Y4488" s="511"/>
      <c r="Z4488" s="511"/>
      <c r="AA4488" s="511"/>
      <c r="AB4488" s="511"/>
      <c r="AC4488" s="511"/>
      <c r="AD4488" s="511"/>
      <c r="AE4488" s="109"/>
    </row>
    <row r="4489" spans="1:35" ht="15" customHeight="1" x14ac:dyDescent="0.2">
      <c r="AE4489" s="109"/>
    </row>
    <row r="4490" spans="1:35" ht="24" customHeight="1" x14ac:dyDescent="0.2">
      <c r="A4490" s="36" t="s">
        <v>884</v>
      </c>
      <c r="B4490" s="636" t="s">
        <v>1209</v>
      </c>
      <c r="C4490" s="636"/>
      <c r="D4490" s="636"/>
      <c r="E4490" s="636"/>
      <c r="F4490" s="636"/>
      <c r="G4490" s="636"/>
      <c r="H4490" s="636"/>
      <c r="I4490" s="636"/>
      <c r="J4490" s="636"/>
      <c r="K4490" s="636"/>
      <c r="L4490" s="636"/>
      <c r="M4490" s="636"/>
      <c r="N4490" s="636"/>
      <c r="O4490" s="636"/>
      <c r="P4490" s="636"/>
      <c r="Q4490" s="636"/>
      <c r="R4490" s="636"/>
      <c r="S4490" s="636"/>
      <c r="T4490" s="636"/>
      <c r="U4490" s="636"/>
      <c r="V4490" s="636"/>
      <c r="W4490" s="636"/>
      <c r="X4490" s="636"/>
      <c r="Y4490" s="636"/>
      <c r="Z4490" s="636"/>
      <c r="AA4490" s="636"/>
      <c r="AB4490" s="636"/>
      <c r="AC4490" s="636"/>
      <c r="AD4490" s="636"/>
      <c r="AE4490" s="109"/>
      <c r="AG4490" s="90" t="s">
        <v>2032</v>
      </c>
      <c r="AH4490" s="90" t="s">
        <v>2115</v>
      </c>
      <c r="AI4490" s="90" t="s">
        <v>2116</v>
      </c>
    </row>
    <row r="4491" spans="1:35" ht="15" customHeight="1" x14ac:dyDescent="0.2">
      <c r="AE4491" s="109"/>
      <c r="AG4491" s="90">
        <f>COUNTBLANK(V4494:AD4526)</f>
        <v>297</v>
      </c>
      <c r="AH4491" s="90">
        <v>297</v>
      </c>
      <c r="AI4491" s="90">
        <v>264</v>
      </c>
    </row>
    <row r="4492" spans="1:35" ht="15" customHeight="1" x14ac:dyDescent="0.2">
      <c r="C4492" s="1034" t="s">
        <v>1546</v>
      </c>
      <c r="D4492" s="1034"/>
      <c r="E4492" s="1034"/>
      <c r="F4492" s="1034"/>
      <c r="G4492" s="1034"/>
      <c r="H4492" s="1034"/>
      <c r="I4492" s="1034"/>
      <c r="J4492" s="1034"/>
      <c r="K4492" s="1034"/>
      <c r="L4492" s="1034"/>
      <c r="M4492" s="1034"/>
      <c r="N4492" s="1034"/>
      <c r="O4492" s="1034"/>
      <c r="P4492" s="1034"/>
      <c r="Q4492" s="1034"/>
      <c r="R4492" s="1034"/>
      <c r="S4492" s="1034"/>
      <c r="T4492" s="1034"/>
      <c r="U4492" s="1034"/>
      <c r="V4492" s="1034" t="s">
        <v>1274</v>
      </c>
      <c r="W4492" s="1034"/>
      <c r="X4492" s="1034"/>
      <c r="Y4492" s="1034"/>
      <c r="Z4492" s="1034"/>
      <c r="AA4492" s="1034"/>
      <c r="AB4492" s="1034"/>
      <c r="AC4492" s="1034"/>
      <c r="AD4492" s="1034"/>
      <c r="AE4492" s="109"/>
      <c r="AG4492" s="90" t="s">
        <v>2076</v>
      </c>
      <c r="AI4492" s="90">
        <f>IF(OR(AG4491=AH4491,AG4491=AI4491),0,1)</f>
        <v>0</v>
      </c>
    </row>
    <row r="4493" spans="1:35" ht="15" customHeight="1" x14ac:dyDescent="0.2">
      <c r="C4493" s="1034"/>
      <c r="D4493" s="1034"/>
      <c r="E4493" s="1034"/>
      <c r="F4493" s="1034"/>
      <c r="G4493" s="1034"/>
      <c r="H4493" s="1034"/>
      <c r="I4493" s="1034"/>
      <c r="J4493" s="1034"/>
      <c r="K4493" s="1034"/>
      <c r="L4493" s="1034"/>
      <c r="M4493" s="1034"/>
      <c r="N4493" s="1034"/>
      <c r="O4493" s="1034"/>
      <c r="P4493" s="1034"/>
      <c r="Q4493" s="1034"/>
      <c r="R4493" s="1034"/>
      <c r="S4493" s="1034"/>
      <c r="T4493" s="1034"/>
      <c r="U4493" s="1034"/>
      <c r="V4493" s="1034"/>
      <c r="W4493" s="1034"/>
      <c r="X4493" s="1034"/>
      <c r="Y4493" s="1034"/>
      <c r="Z4493" s="1034"/>
      <c r="AA4493" s="1034"/>
      <c r="AB4493" s="1034"/>
      <c r="AC4493" s="1034"/>
      <c r="AD4493" s="1034"/>
      <c r="AE4493" s="109"/>
    </row>
    <row r="4494" spans="1:35" ht="15" customHeight="1" x14ac:dyDescent="0.2">
      <c r="C4494" s="32" t="s">
        <v>28</v>
      </c>
      <c r="D4494" s="1081" t="s">
        <v>934</v>
      </c>
      <c r="E4494" s="1081"/>
      <c r="F4494" s="1081"/>
      <c r="G4494" s="1081"/>
      <c r="H4494" s="1081"/>
      <c r="I4494" s="1081"/>
      <c r="J4494" s="1081"/>
      <c r="K4494" s="1081"/>
      <c r="L4494" s="1081"/>
      <c r="M4494" s="1081"/>
      <c r="N4494" s="1081"/>
      <c r="O4494" s="1081"/>
      <c r="P4494" s="1081"/>
      <c r="Q4494" s="1081"/>
      <c r="R4494" s="1081"/>
      <c r="S4494" s="1081"/>
      <c r="T4494" s="1081"/>
      <c r="U4494" s="1081"/>
      <c r="V4494" s="487"/>
      <c r="W4494" s="487"/>
      <c r="X4494" s="487"/>
      <c r="Y4494" s="487"/>
      <c r="Z4494" s="487"/>
      <c r="AA4494" s="487"/>
      <c r="AB4494" s="487"/>
      <c r="AC4494" s="487"/>
      <c r="AD4494" s="487"/>
      <c r="AE4494" s="109"/>
    </row>
    <row r="4495" spans="1:35" ht="15" customHeight="1" x14ac:dyDescent="0.2">
      <c r="C4495" s="33" t="s">
        <v>29</v>
      </c>
      <c r="D4495" s="1081" t="s">
        <v>707</v>
      </c>
      <c r="E4495" s="1081"/>
      <c r="F4495" s="1081"/>
      <c r="G4495" s="1081"/>
      <c r="H4495" s="1081"/>
      <c r="I4495" s="1081"/>
      <c r="J4495" s="1081"/>
      <c r="K4495" s="1081"/>
      <c r="L4495" s="1081"/>
      <c r="M4495" s="1081"/>
      <c r="N4495" s="1081"/>
      <c r="O4495" s="1081"/>
      <c r="P4495" s="1081"/>
      <c r="Q4495" s="1081"/>
      <c r="R4495" s="1081"/>
      <c r="S4495" s="1081"/>
      <c r="T4495" s="1081"/>
      <c r="U4495" s="1081"/>
      <c r="V4495" s="487"/>
      <c r="W4495" s="487"/>
      <c r="X4495" s="487"/>
      <c r="Y4495" s="487"/>
      <c r="Z4495" s="487"/>
      <c r="AA4495" s="487"/>
      <c r="AB4495" s="487"/>
      <c r="AC4495" s="487"/>
      <c r="AD4495" s="487"/>
      <c r="AE4495" s="109"/>
      <c r="AI4495" s="90">
        <f>IF(AND(C4486="X",V4527=0),1,0)</f>
        <v>0</v>
      </c>
    </row>
    <row r="4496" spans="1:35" ht="15" customHeight="1" x14ac:dyDescent="0.2">
      <c r="C4496" s="33" t="s">
        <v>30</v>
      </c>
      <c r="D4496" s="1081" t="s">
        <v>935</v>
      </c>
      <c r="E4496" s="1081"/>
      <c r="F4496" s="1081"/>
      <c r="G4496" s="1081"/>
      <c r="H4496" s="1081"/>
      <c r="I4496" s="1081"/>
      <c r="J4496" s="1081"/>
      <c r="K4496" s="1081"/>
      <c r="L4496" s="1081"/>
      <c r="M4496" s="1081"/>
      <c r="N4496" s="1081"/>
      <c r="O4496" s="1081"/>
      <c r="P4496" s="1081"/>
      <c r="Q4496" s="1081"/>
      <c r="R4496" s="1081"/>
      <c r="S4496" s="1081"/>
      <c r="T4496" s="1081"/>
      <c r="U4496" s="1081"/>
      <c r="V4496" s="487"/>
      <c r="W4496" s="487"/>
      <c r="X4496" s="487"/>
      <c r="Y4496" s="487"/>
      <c r="Z4496" s="487"/>
      <c r="AA4496" s="487"/>
      <c r="AB4496" s="487"/>
      <c r="AC4496" s="487"/>
      <c r="AD4496" s="487"/>
      <c r="AE4496" s="109"/>
    </row>
    <row r="4497" spans="1:31" ht="15" customHeight="1" x14ac:dyDescent="0.2">
      <c r="C4497" s="33" t="s">
        <v>31</v>
      </c>
      <c r="D4497" s="1081" t="s">
        <v>936</v>
      </c>
      <c r="E4497" s="1081"/>
      <c r="F4497" s="1081"/>
      <c r="G4497" s="1081"/>
      <c r="H4497" s="1081"/>
      <c r="I4497" s="1081"/>
      <c r="J4497" s="1081"/>
      <c r="K4497" s="1081"/>
      <c r="L4497" s="1081"/>
      <c r="M4497" s="1081"/>
      <c r="N4497" s="1081"/>
      <c r="O4497" s="1081"/>
      <c r="P4497" s="1081"/>
      <c r="Q4497" s="1081"/>
      <c r="R4497" s="1081"/>
      <c r="S4497" s="1081"/>
      <c r="T4497" s="1081"/>
      <c r="U4497" s="1081"/>
      <c r="V4497" s="487"/>
      <c r="W4497" s="487"/>
      <c r="X4497" s="487"/>
      <c r="Y4497" s="487"/>
      <c r="Z4497" s="487"/>
      <c r="AA4497" s="487"/>
      <c r="AB4497" s="487"/>
      <c r="AC4497" s="487"/>
      <c r="AD4497" s="487"/>
      <c r="AE4497" s="109"/>
    </row>
    <row r="4498" spans="1:31" ht="15" customHeight="1" x14ac:dyDescent="0.2">
      <c r="C4498" s="33" t="s">
        <v>32</v>
      </c>
      <c r="D4498" s="1081" t="s">
        <v>937</v>
      </c>
      <c r="E4498" s="1081"/>
      <c r="F4498" s="1081"/>
      <c r="G4498" s="1081"/>
      <c r="H4498" s="1081"/>
      <c r="I4498" s="1081"/>
      <c r="J4498" s="1081"/>
      <c r="K4498" s="1081"/>
      <c r="L4498" s="1081"/>
      <c r="M4498" s="1081"/>
      <c r="N4498" s="1081"/>
      <c r="O4498" s="1081"/>
      <c r="P4498" s="1081"/>
      <c r="Q4498" s="1081"/>
      <c r="R4498" s="1081"/>
      <c r="S4498" s="1081"/>
      <c r="T4498" s="1081"/>
      <c r="U4498" s="1081"/>
      <c r="V4498" s="487"/>
      <c r="W4498" s="487"/>
      <c r="X4498" s="487"/>
      <c r="Y4498" s="487"/>
      <c r="Z4498" s="487"/>
      <c r="AA4498" s="487"/>
      <c r="AB4498" s="487"/>
      <c r="AC4498" s="487"/>
      <c r="AD4498" s="487"/>
      <c r="AE4498" s="109"/>
    </row>
    <row r="4499" spans="1:31" ht="15" customHeight="1" x14ac:dyDescent="0.2">
      <c r="C4499" s="33" t="s">
        <v>33</v>
      </c>
      <c r="D4499" s="1081" t="s">
        <v>938</v>
      </c>
      <c r="E4499" s="1081"/>
      <c r="F4499" s="1081"/>
      <c r="G4499" s="1081"/>
      <c r="H4499" s="1081"/>
      <c r="I4499" s="1081"/>
      <c r="J4499" s="1081"/>
      <c r="K4499" s="1081"/>
      <c r="L4499" s="1081"/>
      <c r="M4499" s="1081"/>
      <c r="N4499" s="1081"/>
      <c r="O4499" s="1081"/>
      <c r="P4499" s="1081"/>
      <c r="Q4499" s="1081"/>
      <c r="R4499" s="1081"/>
      <c r="S4499" s="1081"/>
      <c r="T4499" s="1081"/>
      <c r="U4499" s="1081"/>
      <c r="V4499" s="487"/>
      <c r="W4499" s="487"/>
      <c r="X4499" s="487"/>
      <c r="Y4499" s="487"/>
      <c r="Z4499" s="487"/>
      <c r="AA4499" s="487"/>
      <c r="AB4499" s="487"/>
      <c r="AC4499" s="487"/>
      <c r="AD4499" s="487"/>
      <c r="AE4499" s="109"/>
    </row>
    <row r="4500" spans="1:31" ht="15" customHeight="1" x14ac:dyDescent="0.2">
      <c r="C4500" s="33" t="s">
        <v>34</v>
      </c>
      <c r="D4500" s="1081" t="s">
        <v>939</v>
      </c>
      <c r="E4500" s="1081"/>
      <c r="F4500" s="1081"/>
      <c r="G4500" s="1081"/>
      <c r="H4500" s="1081"/>
      <c r="I4500" s="1081"/>
      <c r="J4500" s="1081"/>
      <c r="K4500" s="1081"/>
      <c r="L4500" s="1081"/>
      <c r="M4500" s="1081"/>
      <c r="N4500" s="1081"/>
      <c r="O4500" s="1081"/>
      <c r="P4500" s="1081"/>
      <c r="Q4500" s="1081"/>
      <c r="R4500" s="1081"/>
      <c r="S4500" s="1081"/>
      <c r="T4500" s="1081"/>
      <c r="U4500" s="1081"/>
      <c r="V4500" s="487"/>
      <c r="W4500" s="487"/>
      <c r="X4500" s="487"/>
      <c r="Y4500" s="487"/>
      <c r="Z4500" s="487"/>
      <c r="AA4500" s="487"/>
      <c r="AB4500" s="487"/>
      <c r="AC4500" s="487"/>
      <c r="AD4500" s="487"/>
      <c r="AE4500" s="109"/>
    </row>
    <row r="4501" spans="1:31" ht="15" customHeight="1" x14ac:dyDescent="0.2">
      <c r="C4501" s="33" t="s">
        <v>35</v>
      </c>
      <c r="D4501" s="1081" t="s">
        <v>750</v>
      </c>
      <c r="E4501" s="1081"/>
      <c r="F4501" s="1081"/>
      <c r="G4501" s="1081"/>
      <c r="H4501" s="1081"/>
      <c r="I4501" s="1081"/>
      <c r="J4501" s="1081"/>
      <c r="K4501" s="1081"/>
      <c r="L4501" s="1081"/>
      <c r="M4501" s="1081"/>
      <c r="N4501" s="1081"/>
      <c r="O4501" s="1081"/>
      <c r="P4501" s="1081"/>
      <c r="Q4501" s="1081"/>
      <c r="R4501" s="1081"/>
      <c r="S4501" s="1081"/>
      <c r="T4501" s="1081"/>
      <c r="U4501" s="1081"/>
      <c r="V4501" s="487"/>
      <c r="W4501" s="487"/>
      <c r="X4501" s="487"/>
      <c r="Y4501" s="487"/>
      <c r="Z4501" s="487"/>
      <c r="AA4501" s="487"/>
      <c r="AB4501" s="487"/>
      <c r="AC4501" s="487"/>
      <c r="AD4501" s="487"/>
      <c r="AE4501" s="109"/>
    </row>
    <row r="4502" spans="1:31" ht="15" customHeight="1" x14ac:dyDescent="0.2">
      <c r="C4502" s="33" t="s">
        <v>36</v>
      </c>
      <c r="D4502" s="1081" t="s">
        <v>940</v>
      </c>
      <c r="E4502" s="1081"/>
      <c r="F4502" s="1081"/>
      <c r="G4502" s="1081"/>
      <c r="H4502" s="1081"/>
      <c r="I4502" s="1081"/>
      <c r="J4502" s="1081"/>
      <c r="K4502" s="1081"/>
      <c r="L4502" s="1081"/>
      <c r="M4502" s="1081"/>
      <c r="N4502" s="1081"/>
      <c r="O4502" s="1081"/>
      <c r="P4502" s="1081"/>
      <c r="Q4502" s="1081"/>
      <c r="R4502" s="1081"/>
      <c r="S4502" s="1081"/>
      <c r="T4502" s="1081"/>
      <c r="U4502" s="1081"/>
      <c r="V4502" s="487"/>
      <c r="W4502" s="487"/>
      <c r="X4502" s="487"/>
      <c r="Y4502" s="487"/>
      <c r="Z4502" s="487"/>
      <c r="AA4502" s="487"/>
      <c r="AB4502" s="487"/>
      <c r="AC4502" s="487"/>
      <c r="AD4502" s="487"/>
      <c r="AE4502" s="109"/>
    </row>
    <row r="4503" spans="1:31" ht="15" customHeight="1" x14ac:dyDescent="0.2">
      <c r="C4503" s="33" t="s">
        <v>37</v>
      </c>
      <c r="D4503" s="1081" t="s">
        <v>941</v>
      </c>
      <c r="E4503" s="1081"/>
      <c r="F4503" s="1081"/>
      <c r="G4503" s="1081"/>
      <c r="H4503" s="1081"/>
      <c r="I4503" s="1081"/>
      <c r="J4503" s="1081"/>
      <c r="K4503" s="1081"/>
      <c r="L4503" s="1081"/>
      <c r="M4503" s="1081"/>
      <c r="N4503" s="1081"/>
      <c r="O4503" s="1081"/>
      <c r="P4503" s="1081"/>
      <c r="Q4503" s="1081"/>
      <c r="R4503" s="1081"/>
      <c r="S4503" s="1081"/>
      <c r="T4503" s="1081"/>
      <c r="U4503" s="1081"/>
      <c r="V4503" s="487"/>
      <c r="W4503" s="487"/>
      <c r="X4503" s="487"/>
      <c r="Y4503" s="487"/>
      <c r="Z4503" s="487"/>
      <c r="AA4503" s="487"/>
      <c r="AB4503" s="487"/>
      <c r="AC4503" s="487"/>
      <c r="AD4503" s="487"/>
      <c r="AE4503" s="109"/>
    </row>
    <row r="4504" spans="1:31" ht="15" customHeight="1" x14ac:dyDescent="0.2">
      <c r="A4504" s="109"/>
      <c r="B4504" s="109"/>
      <c r="C4504" s="33" t="s">
        <v>40</v>
      </c>
      <c r="D4504" s="1081" t="s">
        <v>942</v>
      </c>
      <c r="E4504" s="1081"/>
      <c r="F4504" s="1081"/>
      <c r="G4504" s="1081"/>
      <c r="H4504" s="1081"/>
      <c r="I4504" s="1081"/>
      <c r="J4504" s="1081"/>
      <c r="K4504" s="1081"/>
      <c r="L4504" s="1081"/>
      <c r="M4504" s="1081"/>
      <c r="N4504" s="1081"/>
      <c r="O4504" s="1081"/>
      <c r="P4504" s="1081"/>
      <c r="Q4504" s="1081"/>
      <c r="R4504" s="1081"/>
      <c r="S4504" s="1081"/>
      <c r="T4504" s="1081"/>
      <c r="U4504" s="1081"/>
      <c r="V4504" s="487"/>
      <c r="W4504" s="487"/>
      <c r="X4504" s="487"/>
      <c r="Y4504" s="487"/>
      <c r="Z4504" s="487"/>
      <c r="AA4504" s="487"/>
      <c r="AB4504" s="487"/>
      <c r="AC4504" s="487"/>
      <c r="AD4504" s="487"/>
      <c r="AE4504" s="109"/>
    </row>
    <row r="4505" spans="1:31" ht="15" customHeight="1" x14ac:dyDescent="0.2">
      <c r="A4505" s="109"/>
      <c r="B4505" s="109"/>
      <c r="C4505" s="33" t="s">
        <v>38</v>
      </c>
      <c r="D4505" s="1081" t="s">
        <v>943</v>
      </c>
      <c r="E4505" s="1081"/>
      <c r="F4505" s="1081"/>
      <c r="G4505" s="1081"/>
      <c r="H4505" s="1081"/>
      <c r="I4505" s="1081"/>
      <c r="J4505" s="1081"/>
      <c r="K4505" s="1081"/>
      <c r="L4505" s="1081"/>
      <c r="M4505" s="1081"/>
      <c r="N4505" s="1081"/>
      <c r="O4505" s="1081"/>
      <c r="P4505" s="1081"/>
      <c r="Q4505" s="1081"/>
      <c r="R4505" s="1081"/>
      <c r="S4505" s="1081"/>
      <c r="T4505" s="1081"/>
      <c r="U4505" s="1081"/>
      <c r="V4505" s="487"/>
      <c r="W4505" s="487"/>
      <c r="X4505" s="487"/>
      <c r="Y4505" s="487"/>
      <c r="Z4505" s="487"/>
      <c r="AA4505" s="487"/>
      <c r="AB4505" s="487"/>
      <c r="AC4505" s="487"/>
      <c r="AD4505" s="487"/>
      <c r="AE4505" s="109"/>
    </row>
    <row r="4506" spans="1:31" ht="15" customHeight="1" x14ac:dyDescent="0.2">
      <c r="A4506" s="109"/>
      <c r="B4506" s="109"/>
      <c r="C4506" s="33" t="s">
        <v>39</v>
      </c>
      <c r="D4506" s="1081" t="s">
        <v>944</v>
      </c>
      <c r="E4506" s="1081"/>
      <c r="F4506" s="1081"/>
      <c r="G4506" s="1081"/>
      <c r="H4506" s="1081"/>
      <c r="I4506" s="1081"/>
      <c r="J4506" s="1081"/>
      <c r="K4506" s="1081"/>
      <c r="L4506" s="1081"/>
      <c r="M4506" s="1081"/>
      <c r="N4506" s="1081"/>
      <c r="O4506" s="1081"/>
      <c r="P4506" s="1081"/>
      <c r="Q4506" s="1081"/>
      <c r="R4506" s="1081"/>
      <c r="S4506" s="1081"/>
      <c r="T4506" s="1081"/>
      <c r="U4506" s="1081"/>
      <c r="V4506" s="487"/>
      <c r="W4506" s="487"/>
      <c r="X4506" s="487"/>
      <c r="Y4506" s="487"/>
      <c r="Z4506" s="487"/>
      <c r="AA4506" s="487"/>
      <c r="AB4506" s="487"/>
      <c r="AC4506" s="487"/>
      <c r="AD4506" s="487"/>
      <c r="AE4506" s="109"/>
    </row>
    <row r="4507" spans="1:31" ht="15" customHeight="1" x14ac:dyDescent="0.2">
      <c r="A4507" s="109"/>
      <c r="B4507" s="109"/>
      <c r="C4507" s="33" t="s">
        <v>41</v>
      </c>
      <c r="D4507" s="1081" t="s">
        <v>945</v>
      </c>
      <c r="E4507" s="1081"/>
      <c r="F4507" s="1081"/>
      <c r="G4507" s="1081"/>
      <c r="H4507" s="1081"/>
      <c r="I4507" s="1081"/>
      <c r="J4507" s="1081"/>
      <c r="K4507" s="1081"/>
      <c r="L4507" s="1081"/>
      <c r="M4507" s="1081"/>
      <c r="N4507" s="1081"/>
      <c r="O4507" s="1081"/>
      <c r="P4507" s="1081"/>
      <c r="Q4507" s="1081"/>
      <c r="R4507" s="1081"/>
      <c r="S4507" s="1081"/>
      <c r="T4507" s="1081"/>
      <c r="U4507" s="1081"/>
      <c r="V4507" s="487"/>
      <c r="W4507" s="487"/>
      <c r="X4507" s="487"/>
      <c r="Y4507" s="487"/>
      <c r="Z4507" s="487"/>
      <c r="AA4507" s="487"/>
      <c r="AB4507" s="487"/>
      <c r="AC4507" s="487"/>
      <c r="AD4507" s="487"/>
      <c r="AE4507" s="109"/>
    </row>
    <row r="4508" spans="1:31" ht="15" customHeight="1" x14ac:dyDescent="0.2">
      <c r="A4508" s="109"/>
      <c r="B4508" s="109"/>
      <c r="C4508" s="33" t="s">
        <v>42</v>
      </c>
      <c r="D4508" s="1081" t="s">
        <v>946</v>
      </c>
      <c r="E4508" s="1081"/>
      <c r="F4508" s="1081"/>
      <c r="G4508" s="1081"/>
      <c r="H4508" s="1081"/>
      <c r="I4508" s="1081"/>
      <c r="J4508" s="1081"/>
      <c r="K4508" s="1081"/>
      <c r="L4508" s="1081"/>
      <c r="M4508" s="1081"/>
      <c r="N4508" s="1081"/>
      <c r="O4508" s="1081"/>
      <c r="P4508" s="1081"/>
      <c r="Q4508" s="1081"/>
      <c r="R4508" s="1081"/>
      <c r="S4508" s="1081"/>
      <c r="T4508" s="1081"/>
      <c r="U4508" s="1081"/>
      <c r="V4508" s="487"/>
      <c r="W4508" s="487"/>
      <c r="X4508" s="487"/>
      <c r="Y4508" s="487"/>
      <c r="Z4508" s="487"/>
      <c r="AA4508" s="487"/>
      <c r="AB4508" s="487"/>
      <c r="AC4508" s="487"/>
      <c r="AD4508" s="487"/>
      <c r="AE4508" s="109"/>
    </row>
    <row r="4509" spans="1:31" ht="15" customHeight="1" x14ac:dyDescent="0.2">
      <c r="A4509" s="109"/>
      <c r="B4509" s="109"/>
      <c r="C4509" s="33" t="s">
        <v>43</v>
      </c>
      <c r="D4509" s="1081" t="s">
        <v>947</v>
      </c>
      <c r="E4509" s="1081"/>
      <c r="F4509" s="1081"/>
      <c r="G4509" s="1081"/>
      <c r="H4509" s="1081"/>
      <c r="I4509" s="1081"/>
      <c r="J4509" s="1081"/>
      <c r="K4509" s="1081"/>
      <c r="L4509" s="1081"/>
      <c r="M4509" s="1081"/>
      <c r="N4509" s="1081"/>
      <c r="O4509" s="1081"/>
      <c r="P4509" s="1081"/>
      <c r="Q4509" s="1081"/>
      <c r="R4509" s="1081"/>
      <c r="S4509" s="1081"/>
      <c r="T4509" s="1081"/>
      <c r="U4509" s="1081"/>
      <c r="V4509" s="487"/>
      <c r="W4509" s="487"/>
      <c r="X4509" s="487"/>
      <c r="Y4509" s="487"/>
      <c r="Z4509" s="487"/>
      <c r="AA4509" s="487"/>
      <c r="AB4509" s="487"/>
      <c r="AC4509" s="487"/>
      <c r="AD4509" s="487"/>
      <c r="AE4509" s="109"/>
    </row>
    <row r="4510" spans="1:31" ht="15" customHeight="1" x14ac:dyDescent="0.2">
      <c r="A4510" s="109"/>
      <c r="B4510" s="109"/>
      <c r="C4510" s="33" t="s">
        <v>44</v>
      </c>
      <c r="D4510" s="1081" t="s">
        <v>948</v>
      </c>
      <c r="E4510" s="1081"/>
      <c r="F4510" s="1081"/>
      <c r="G4510" s="1081"/>
      <c r="H4510" s="1081"/>
      <c r="I4510" s="1081"/>
      <c r="J4510" s="1081"/>
      <c r="K4510" s="1081"/>
      <c r="L4510" s="1081"/>
      <c r="M4510" s="1081"/>
      <c r="N4510" s="1081"/>
      <c r="O4510" s="1081"/>
      <c r="P4510" s="1081"/>
      <c r="Q4510" s="1081"/>
      <c r="R4510" s="1081"/>
      <c r="S4510" s="1081"/>
      <c r="T4510" s="1081"/>
      <c r="U4510" s="1081"/>
      <c r="V4510" s="487"/>
      <c r="W4510" s="487"/>
      <c r="X4510" s="487"/>
      <c r="Y4510" s="487"/>
      <c r="Z4510" s="487"/>
      <c r="AA4510" s="487"/>
      <c r="AB4510" s="487"/>
      <c r="AC4510" s="487"/>
      <c r="AD4510" s="487"/>
      <c r="AE4510" s="109"/>
    </row>
    <row r="4511" spans="1:31" ht="15" customHeight="1" x14ac:dyDescent="0.2">
      <c r="A4511" s="109"/>
      <c r="B4511" s="109"/>
      <c r="C4511" s="33" t="s">
        <v>45</v>
      </c>
      <c r="D4511" s="1081" t="s">
        <v>949</v>
      </c>
      <c r="E4511" s="1081"/>
      <c r="F4511" s="1081"/>
      <c r="G4511" s="1081"/>
      <c r="H4511" s="1081"/>
      <c r="I4511" s="1081"/>
      <c r="J4511" s="1081"/>
      <c r="K4511" s="1081"/>
      <c r="L4511" s="1081"/>
      <c r="M4511" s="1081"/>
      <c r="N4511" s="1081"/>
      <c r="O4511" s="1081"/>
      <c r="P4511" s="1081"/>
      <c r="Q4511" s="1081"/>
      <c r="R4511" s="1081"/>
      <c r="S4511" s="1081"/>
      <c r="T4511" s="1081"/>
      <c r="U4511" s="1081"/>
      <c r="V4511" s="487"/>
      <c r="W4511" s="487"/>
      <c r="X4511" s="487"/>
      <c r="Y4511" s="487"/>
      <c r="Z4511" s="487"/>
      <c r="AA4511" s="487"/>
      <c r="AB4511" s="487"/>
      <c r="AC4511" s="487"/>
      <c r="AD4511" s="487"/>
      <c r="AE4511" s="109"/>
    </row>
    <row r="4512" spans="1:31" ht="15" customHeight="1" x14ac:dyDescent="0.2">
      <c r="A4512" s="109"/>
      <c r="B4512" s="109"/>
      <c r="C4512" s="33" t="s">
        <v>46</v>
      </c>
      <c r="D4512" s="1081" t="s">
        <v>950</v>
      </c>
      <c r="E4512" s="1081"/>
      <c r="F4512" s="1081"/>
      <c r="G4512" s="1081"/>
      <c r="H4512" s="1081"/>
      <c r="I4512" s="1081"/>
      <c r="J4512" s="1081"/>
      <c r="K4512" s="1081"/>
      <c r="L4512" s="1081"/>
      <c r="M4512" s="1081"/>
      <c r="N4512" s="1081"/>
      <c r="O4512" s="1081"/>
      <c r="P4512" s="1081"/>
      <c r="Q4512" s="1081"/>
      <c r="R4512" s="1081"/>
      <c r="S4512" s="1081"/>
      <c r="T4512" s="1081"/>
      <c r="U4512" s="1081"/>
      <c r="V4512" s="487"/>
      <c r="W4512" s="487"/>
      <c r="X4512" s="487"/>
      <c r="Y4512" s="487"/>
      <c r="Z4512" s="487"/>
      <c r="AA4512" s="487"/>
      <c r="AB4512" s="487"/>
      <c r="AC4512" s="487"/>
      <c r="AD4512" s="487"/>
      <c r="AE4512" s="109"/>
    </row>
    <row r="4513" spans="1:31" ht="15" customHeight="1" x14ac:dyDescent="0.2">
      <c r="A4513" s="109"/>
      <c r="B4513" s="109"/>
      <c r="C4513" s="33" t="s">
        <v>47</v>
      </c>
      <c r="D4513" s="1081" t="s">
        <v>951</v>
      </c>
      <c r="E4513" s="1081"/>
      <c r="F4513" s="1081"/>
      <c r="G4513" s="1081"/>
      <c r="H4513" s="1081"/>
      <c r="I4513" s="1081"/>
      <c r="J4513" s="1081"/>
      <c r="K4513" s="1081"/>
      <c r="L4513" s="1081"/>
      <c r="M4513" s="1081"/>
      <c r="N4513" s="1081"/>
      <c r="O4513" s="1081"/>
      <c r="P4513" s="1081"/>
      <c r="Q4513" s="1081"/>
      <c r="R4513" s="1081"/>
      <c r="S4513" s="1081"/>
      <c r="T4513" s="1081"/>
      <c r="U4513" s="1081"/>
      <c r="V4513" s="487"/>
      <c r="W4513" s="487"/>
      <c r="X4513" s="487"/>
      <c r="Y4513" s="487"/>
      <c r="Z4513" s="487"/>
      <c r="AA4513" s="487"/>
      <c r="AB4513" s="487"/>
      <c r="AC4513" s="487"/>
      <c r="AD4513" s="487"/>
      <c r="AE4513" s="109"/>
    </row>
    <row r="4514" spans="1:31" ht="15" customHeight="1" x14ac:dyDescent="0.2">
      <c r="A4514" s="109"/>
      <c r="B4514" s="109"/>
      <c r="C4514" s="33" t="s">
        <v>48</v>
      </c>
      <c r="D4514" s="1081" t="s">
        <v>952</v>
      </c>
      <c r="E4514" s="1081"/>
      <c r="F4514" s="1081"/>
      <c r="G4514" s="1081"/>
      <c r="H4514" s="1081"/>
      <c r="I4514" s="1081"/>
      <c r="J4514" s="1081"/>
      <c r="K4514" s="1081"/>
      <c r="L4514" s="1081"/>
      <c r="M4514" s="1081"/>
      <c r="N4514" s="1081"/>
      <c r="O4514" s="1081"/>
      <c r="P4514" s="1081"/>
      <c r="Q4514" s="1081"/>
      <c r="R4514" s="1081"/>
      <c r="S4514" s="1081"/>
      <c r="T4514" s="1081"/>
      <c r="U4514" s="1081"/>
      <c r="V4514" s="487"/>
      <c r="W4514" s="487"/>
      <c r="X4514" s="487"/>
      <c r="Y4514" s="487"/>
      <c r="Z4514" s="487"/>
      <c r="AA4514" s="487"/>
      <c r="AB4514" s="487"/>
      <c r="AC4514" s="487"/>
      <c r="AD4514" s="487"/>
      <c r="AE4514" s="109"/>
    </row>
    <row r="4515" spans="1:31" ht="15" customHeight="1" x14ac:dyDescent="0.2">
      <c r="A4515" s="109"/>
      <c r="B4515" s="109"/>
      <c r="C4515" s="33" t="s">
        <v>49</v>
      </c>
      <c r="D4515" s="1081" t="s">
        <v>953</v>
      </c>
      <c r="E4515" s="1081"/>
      <c r="F4515" s="1081"/>
      <c r="G4515" s="1081"/>
      <c r="H4515" s="1081"/>
      <c r="I4515" s="1081"/>
      <c r="J4515" s="1081"/>
      <c r="K4515" s="1081"/>
      <c r="L4515" s="1081"/>
      <c r="M4515" s="1081"/>
      <c r="N4515" s="1081"/>
      <c r="O4515" s="1081"/>
      <c r="P4515" s="1081"/>
      <c r="Q4515" s="1081"/>
      <c r="R4515" s="1081"/>
      <c r="S4515" s="1081"/>
      <c r="T4515" s="1081"/>
      <c r="U4515" s="1081"/>
      <c r="V4515" s="487"/>
      <c r="W4515" s="487"/>
      <c r="X4515" s="487"/>
      <c r="Y4515" s="487"/>
      <c r="Z4515" s="487"/>
      <c r="AA4515" s="487"/>
      <c r="AB4515" s="487"/>
      <c r="AC4515" s="487"/>
      <c r="AD4515" s="487"/>
      <c r="AE4515" s="109"/>
    </row>
    <row r="4516" spans="1:31" ht="15" customHeight="1" x14ac:dyDescent="0.2">
      <c r="A4516" s="109"/>
      <c r="B4516" s="109"/>
      <c r="C4516" s="33" t="s">
        <v>50</v>
      </c>
      <c r="D4516" s="1081" t="s">
        <v>954</v>
      </c>
      <c r="E4516" s="1081"/>
      <c r="F4516" s="1081"/>
      <c r="G4516" s="1081"/>
      <c r="H4516" s="1081"/>
      <c r="I4516" s="1081"/>
      <c r="J4516" s="1081"/>
      <c r="K4516" s="1081"/>
      <c r="L4516" s="1081"/>
      <c r="M4516" s="1081"/>
      <c r="N4516" s="1081"/>
      <c r="O4516" s="1081"/>
      <c r="P4516" s="1081"/>
      <c r="Q4516" s="1081"/>
      <c r="R4516" s="1081"/>
      <c r="S4516" s="1081"/>
      <c r="T4516" s="1081"/>
      <c r="U4516" s="1081"/>
      <c r="V4516" s="487"/>
      <c r="W4516" s="487"/>
      <c r="X4516" s="487"/>
      <c r="Y4516" s="487"/>
      <c r="Z4516" s="487"/>
      <c r="AA4516" s="487"/>
      <c r="AB4516" s="487"/>
      <c r="AC4516" s="487"/>
      <c r="AD4516" s="487"/>
      <c r="AE4516" s="109"/>
    </row>
    <row r="4517" spans="1:31" ht="15" customHeight="1" x14ac:dyDescent="0.2">
      <c r="A4517" s="109"/>
      <c r="B4517" s="109"/>
      <c r="C4517" s="33" t="s">
        <v>51</v>
      </c>
      <c r="D4517" s="1081" t="s">
        <v>955</v>
      </c>
      <c r="E4517" s="1081"/>
      <c r="F4517" s="1081"/>
      <c r="G4517" s="1081"/>
      <c r="H4517" s="1081"/>
      <c r="I4517" s="1081"/>
      <c r="J4517" s="1081"/>
      <c r="K4517" s="1081"/>
      <c r="L4517" s="1081"/>
      <c r="M4517" s="1081"/>
      <c r="N4517" s="1081"/>
      <c r="O4517" s="1081"/>
      <c r="P4517" s="1081"/>
      <c r="Q4517" s="1081"/>
      <c r="R4517" s="1081"/>
      <c r="S4517" s="1081"/>
      <c r="T4517" s="1081"/>
      <c r="U4517" s="1081"/>
      <c r="V4517" s="487"/>
      <c r="W4517" s="487"/>
      <c r="X4517" s="487"/>
      <c r="Y4517" s="487"/>
      <c r="Z4517" s="487"/>
      <c r="AA4517" s="487"/>
      <c r="AB4517" s="487"/>
      <c r="AC4517" s="487"/>
      <c r="AD4517" s="487"/>
      <c r="AE4517" s="109"/>
    </row>
    <row r="4518" spans="1:31" ht="15" customHeight="1" x14ac:dyDescent="0.2">
      <c r="A4518" s="109"/>
      <c r="B4518" s="109"/>
      <c r="C4518" s="20" t="s">
        <v>52</v>
      </c>
      <c r="D4518" s="1081" t="s">
        <v>956</v>
      </c>
      <c r="E4518" s="1081"/>
      <c r="F4518" s="1081"/>
      <c r="G4518" s="1081"/>
      <c r="H4518" s="1081"/>
      <c r="I4518" s="1081"/>
      <c r="J4518" s="1081"/>
      <c r="K4518" s="1081"/>
      <c r="L4518" s="1081"/>
      <c r="M4518" s="1081"/>
      <c r="N4518" s="1081"/>
      <c r="O4518" s="1081"/>
      <c r="P4518" s="1081"/>
      <c r="Q4518" s="1081"/>
      <c r="R4518" s="1081"/>
      <c r="S4518" s="1081"/>
      <c r="T4518" s="1081"/>
      <c r="U4518" s="1081"/>
      <c r="V4518" s="487"/>
      <c r="W4518" s="487"/>
      <c r="X4518" s="487"/>
      <c r="Y4518" s="487"/>
      <c r="Z4518" s="487"/>
      <c r="AA4518" s="487"/>
      <c r="AB4518" s="487"/>
      <c r="AC4518" s="487"/>
      <c r="AD4518" s="487"/>
      <c r="AE4518" s="109"/>
    </row>
    <row r="4519" spans="1:31" ht="15" customHeight="1" x14ac:dyDescent="0.2">
      <c r="A4519" s="109"/>
      <c r="B4519" s="109"/>
      <c r="C4519" s="20" t="s">
        <v>781</v>
      </c>
      <c r="D4519" s="1081" t="s">
        <v>957</v>
      </c>
      <c r="E4519" s="1081"/>
      <c r="F4519" s="1081"/>
      <c r="G4519" s="1081"/>
      <c r="H4519" s="1081"/>
      <c r="I4519" s="1081"/>
      <c r="J4519" s="1081"/>
      <c r="K4519" s="1081"/>
      <c r="L4519" s="1081"/>
      <c r="M4519" s="1081"/>
      <c r="N4519" s="1081"/>
      <c r="O4519" s="1081"/>
      <c r="P4519" s="1081"/>
      <c r="Q4519" s="1081"/>
      <c r="R4519" s="1081"/>
      <c r="S4519" s="1081"/>
      <c r="T4519" s="1081"/>
      <c r="U4519" s="1081"/>
      <c r="V4519" s="487"/>
      <c r="W4519" s="487"/>
      <c r="X4519" s="487"/>
      <c r="Y4519" s="487"/>
      <c r="Z4519" s="487"/>
      <c r="AA4519" s="487"/>
      <c r="AB4519" s="487"/>
      <c r="AC4519" s="487"/>
      <c r="AD4519" s="487"/>
      <c r="AE4519" s="109"/>
    </row>
    <row r="4520" spans="1:31" ht="15" customHeight="1" x14ac:dyDescent="0.2">
      <c r="A4520" s="109"/>
      <c r="C4520" s="20" t="s">
        <v>958</v>
      </c>
      <c r="D4520" s="1081" t="s">
        <v>959</v>
      </c>
      <c r="E4520" s="1081"/>
      <c r="F4520" s="1081"/>
      <c r="G4520" s="1081"/>
      <c r="H4520" s="1081"/>
      <c r="I4520" s="1081"/>
      <c r="J4520" s="1081"/>
      <c r="K4520" s="1081"/>
      <c r="L4520" s="1081"/>
      <c r="M4520" s="1081"/>
      <c r="N4520" s="1081"/>
      <c r="O4520" s="1081"/>
      <c r="P4520" s="1081"/>
      <c r="Q4520" s="1081"/>
      <c r="R4520" s="1081"/>
      <c r="S4520" s="1081"/>
      <c r="T4520" s="1081"/>
      <c r="U4520" s="1081"/>
      <c r="V4520" s="487"/>
      <c r="W4520" s="487"/>
      <c r="X4520" s="487"/>
      <c r="Y4520" s="487"/>
      <c r="Z4520" s="487"/>
      <c r="AA4520" s="487"/>
      <c r="AB4520" s="487"/>
      <c r="AC4520" s="487"/>
      <c r="AD4520" s="487"/>
      <c r="AE4520" s="109"/>
    </row>
    <row r="4521" spans="1:31" ht="15" customHeight="1" x14ac:dyDescent="0.2">
      <c r="A4521" s="109"/>
      <c r="C4521" s="20" t="s">
        <v>960</v>
      </c>
      <c r="D4521" s="1081" t="s">
        <v>961</v>
      </c>
      <c r="E4521" s="1081"/>
      <c r="F4521" s="1081"/>
      <c r="G4521" s="1081"/>
      <c r="H4521" s="1081"/>
      <c r="I4521" s="1081"/>
      <c r="J4521" s="1081"/>
      <c r="K4521" s="1081"/>
      <c r="L4521" s="1081"/>
      <c r="M4521" s="1081"/>
      <c r="N4521" s="1081"/>
      <c r="O4521" s="1081"/>
      <c r="P4521" s="1081"/>
      <c r="Q4521" s="1081"/>
      <c r="R4521" s="1081"/>
      <c r="S4521" s="1081"/>
      <c r="T4521" s="1081"/>
      <c r="U4521" s="1081"/>
      <c r="V4521" s="487"/>
      <c r="W4521" s="487"/>
      <c r="X4521" s="487"/>
      <c r="Y4521" s="487"/>
      <c r="Z4521" s="487"/>
      <c r="AA4521" s="487"/>
      <c r="AB4521" s="487"/>
      <c r="AC4521" s="487"/>
      <c r="AD4521" s="487"/>
      <c r="AE4521" s="109"/>
    </row>
    <row r="4522" spans="1:31" ht="15" customHeight="1" x14ac:dyDescent="0.2">
      <c r="A4522" s="109"/>
      <c r="C4522" s="20" t="s">
        <v>962</v>
      </c>
      <c r="D4522" s="1081" t="s">
        <v>963</v>
      </c>
      <c r="E4522" s="1081"/>
      <c r="F4522" s="1081"/>
      <c r="G4522" s="1081"/>
      <c r="H4522" s="1081"/>
      <c r="I4522" s="1081"/>
      <c r="J4522" s="1081"/>
      <c r="K4522" s="1081"/>
      <c r="L4522" s="1081"/>
      <c r="M4522" s="1081"/>
      <c r="N4522" s="1081"/>
      <c r="O4522" s="1081"/>
      <c r="P4522" s="1081"/>
      <c r="Q4522" s="1081"/>
      <c r="R4522" s="1081"/>
      <c r="S4522" s="1081"/>
      <c r="T4522" s="1081"/>
      <c r="U4522" s="1081"/>
      <c r="V4522" s="487"/>
      <c r="W4522" s="487"/>
      <c r="X4522" s="487"/>
      <c r="Y4522" s="487"/>
      <c r="Z4522" s="487"/>
      <c r="AA4522" s="487"/>
      <c r="AB4522" s="487"/>
      <c r="AC4522" s="487"/>
      <c r="AD4522" s="487"/>
      <c r="AE4522" s="109"/>
    </row>
    <row r="4523" spans="1:31" ht="15" customHeight="1" x14ac:dyDescent="0.2">
      <c r="A4523" s="109"/>
      <c r="C4523" s="20" t="s">
        <v>964</v>
      </c>
      <c r="D4523" s="1081" t="s">
        <v>965</v>
      </c>
      <c r="E4523" s="1081"/>
      <c r="F4523" s="1081"/>
      <c r="G4523" s="1081"/>
      <c r="H4523" s="1081"/>
      <c r="I4523" s="1081"/>
      <c r="J4523" s="1081"/>
      <c r="K4523" s="1081"/>
      <c r="L4523" s="1081"/>
      <c r="M4523" s="1081"/>
      <c r="N4523" s="1081"/>
      <c r="O4523" s="1081"/>
      <c r="P4523" s="1081"/>
      <c r="Q4523" s="1081"/>
      <c r="R4523" s="1081"/>
      <c r="S4523" s="1081"/>
      <c r="T4523" s="1081"/>
      <c r="U4523" s="1081"/>
      <c r="V4523" s="487"/>
      <c r="W4523" s="487"/>
      <c r="X4523" s="487"/>
      <c r="Y4523" s="487"/>
      <c r="Z4523" s="487"/>
      <c r="AA4523" s="487"/>
      <c r="AB4523" s="487"/>
      <c r="AC4523" s="487"/>
      <c r="AD4523" s="487"/>
      <c r="AE4523" s="109"/>
    </row>
    <row r="4524" spans="1:31" ht="15" customHeight="1" x14ac:dyDescent="0.2">
      <c r="A4524" s="109"/>
      <c r="C4524" s="20" t="s">
        <v>966</v>
      </c>
      <c r="D4524" s="1081" t="s">
        <v>967</v>
      </c>
      <c r="E4524" s="1081"/>
      <c r="F4524" s="1081"/>
      <c r="G4524" s="1081"/>
      <c r="H4524" s="1081"/>
      <c r="I4524" s="1081"/>
      <c r="J4524" s="1081"/>
      <c r="K4524" s="1081"/>
      <c r="L4524" s="1081"/>
      <c r="M4524" s="1081"/>
      <c r="N4524" s="1081"/>
      <c r="O4524" s="1081"/>
      <c r="P4524" s="1081"/>
      <c r="Q4524" s="1081"/>
      <c r="R4524" s="1081"/>
      <c r="S4524" s="1081"/>
      <c r="T4524" s="1081"/>
      <c r="U4524" s="1081"/>
      <c r="V4524" s="487"/>
      <c r="W4524" s="487"/>
      <c r="X4524" s="487"/>
      <c r="Y4524" s="487"/>
      <c r="Z4524" s="487"/>
      <c r="AA4524" s="487"/>
      <c r="AB4524" s="487"/>
      <c r="AC4524" s="487"/>
      <c r="AD4524" s="487"/>
      <c r="AE4524" s="109"/>
    </row>
    <row r="4525" spans="1:31" ht="15" customHeight="1" x14ac:dyDescent="0.2">
      <c r="A4525" s="109"/>
      <c r="C4525" s="20" t="s">
        <v>968</v>
      </c>
      <c r="D4525" s="1081" t="s">
        <v>969</v>
      </c>
      <c r="E4525" s="1081"/>
      <c r="F4525" s="1081"/>
      <c r="G4525" s="1081"/>
      <c r="H4525" s="1081"/>
      <c r="I4525" s="1081"/>
      <c r="J4525" s="1081"/>
      <c r="K4525" s="1081"/>
      <c r="L4525" s="1081"/>
      <c r="M4525" s="1081"/>
      <c r="N4525" s="1081"/>
      <c r="O4525" s="1081"/>
      <c r="P4525" s="1081"/>
      <c r="Q4525" s="1081"/>
      <c r="R4525" s="1081"/>
      <c r="S4525" s="1081"/>
      <c r="T4525" s="1081"/>
      <c r="U4525" s="1081"/>
      <c r="V4525" s="487"/>
      <c r="W4525" s="487"/>
      <c r="X4525" s="487"/>
      <c r="Y4525" s="487"/>
      <c r="Z4525" s="487"/>
      <c r="AA4525" s="487"/>
      <c r="AB4525" s="487"/>
      <c r="AC4525" s="487"/>
      <c r="AD4525" s="487"/>
      <c r="AE4525" s="109"/>
    </row>
    <row r="4526" spans="1:31" ht="15" customHeight="1" x14ac:dyDescent="0.2">
      <c r="A4526" s="109"/>
      <c r="C4526" s="20" t="s">
        <v>970</v>
      </c>
      <c r="D4526" s="1081" t="s">
        <v>72</v>
      </c>
      <c r="E4526" s="1081"/>
      <c r="F4526" s="1081"/>
      <c r="G4526" s="1081"/>
      <c r="H4526" s="1081"/>
      <c r="I4526" s="1081"/>
      <c r="J4526" s="1081"/>
      <c r="K4526" s="1081"/>
      <c r="L4526" s="1081"/>
      <c r="M4526" s="1081"/>
      <c r="N4526" s="1081"/>
      <c r="O4526" s="1081"/>
      <c r="P4526" s="1081"/>
      <c r="Q4526" s="1081"/>
      <c r="R4526" s="1081"/>
      <c r="S4526" s="1081"/>
      <c r="T4526" s="1081"/>
      <c r="U4526" s="1081"/>
      <c r="V4526" s="487"/>
      <c r="W4526" s="487"/>
      <c r="X4526" s="487"/>
      <c r="Y4526" s="487"/>
      <c r="Z4526" s="487"/>
      <c r="AA4526" s="487"/>
      <c r="AB4526" s="487"/>
      <c r="AC4526" s="487"/>
      <c r="AD4526" s="487"/>
      <c r="AE4526" s="109"/>
    </row>
    <row r="4527" spans="1:31" ht="15" customHeight="1" x14ac:dyDescent="0.25">
      <c r="A4527" s="109"/>
      <c r="C4527" s="34"/>
      <c r="D4527" s="35"/>
      <c r="E4527" s="35"/>
      <c r="F4527" s="35"/>
      <c r="G4527" s="35"/>
      <c r="H4527" s="35"/>
      <c r="I4527" s="60"/>
      <c r="J4527" s="182"/>
      <c r="K4527" s="182"/>
      <c r="L4527" s="182"/>
      <c r="M4527" s="182"/>
      <c r="N4527" s="182"/>
      <c r="O4527" s="182"/>
      <c r="P4527" s="182"/>
      <c r="Q4527" s="182"/>
      <c r="R4527" s="182"/>
      <c r="S4527" s="182"/>
      <c r="T4527" s="182"/>
      <c r="U4527" s="183" t="s">
        <v>84</v>
      </c>
      <c r="V4527" s="1050">
        <f>IF(AND(SUM(V4494:AD4526)=0,COUNTIF(V4494:AD4526,"NS")&gt;0),"NS",SUM(V4494:AD4526))</f>
        <v>0</v>
      </c>
      <c r="W4527" s="1050"/>
      <c r="X4527" s="1050"/>
      <c r="Y4527" s="1050"/>
      <c r="Z4527" s="1050"/>
      <c r="AA4527" s="1050"/>
      <c r="AB4527" s="1050"/>
      <c r="AC4527" s="1050"/>
      <c r="AD4527" s="1050"/>
      <c r="AE4527" s="109"/>
    </row>
    <row r="4528" spans="1:31" ht="15" customHeight="1" x14ac:dyDescent="0.2">
      <c r="A4528" s="109"/>
      <c r="AE4528" s="109"/>
    </row>
    <row r="4529" spans="1:33" ht="24" customHeight="1" x14ac:dyDescent="0.2">
      <c r="A4529" s="109"/>
      <c r="C4529" s="620" t="s">
        <v>1084</v>
      </c>
      <c r="D4529" s="620"/>
      <c r="E4529" s="620"/>
      <c r="F4529" s="620"/>
      <c r="G4529" s="620"/>
      <c r="H4529" s="620"/>
      <c r="I4529" s="620"/>
      <c r="J4529" s="620"/>
      <c r="K4529" s="620"/>
      <c r="L4529" s="620"/>
      <c r="M4529" s="620"/>
      <c r="N4529" s="620"/>
      <c r="O4529" s="620"/>
      <c r="P4529" s="620"/>
      <c r="Q4529" s="620"/>
      <c r="R4529" s="620"/>
      <c r="S4529" s="620"/>
      <c r="T4529" s="620"/>
      <c r="U4529" s="620"/>
      <c r="V4529" s="620"/>
      <c r="W4529" s="620"/>
      <c r="X4529" s="620"/>
      <c r="Y4529" s="620"/>
      <c r="Z4529" s="620"/>
      <c r="AA4529" s="620"/>
      <c r="AB4529" s="620"/>
      <c r="AC4529" s="620"/>
      <c r="AD4529" s="620"/>
      <c r="AE4529" s="109"/>
    </row>
    <row r="4530" spans="1:33" ht="60" customHeight="1" x14ac:dyDescent="0.2">
      <c r="A4530" s="109"/>
      <c r="C4530" s="652"/>
      <c r="D4530" s="652"/>
      <c r="E4530" s="652"/>
      <c r="F4530" s="652"/>
      <c r="G4530" s="652"/>
      <c r="H4530" s="652"/>
      <c r="I4530" s="652"/>
      <c r="J4530" s="652"/>
      <c r="K4530" s="652"/>
      <c r="L4530" s="652"/>
      <c r="M4530" s="652"/>
      <c r="N4530" s="652"/>
      <c r="O4530" s="652"/>
      <c r="P4530" s="652"/>
      <c r="Q4530" s="652"/>
      <c r="R4530" s="652"/>
      <c r="S4530" s="652"/>
      <c r="T4530" s="652"/>
      <c r="U4530" s="652"/>
      <c r="V4530" s="652"/>
      <c r="W4530" s="652"/>
      <c r="X4530" s="652"/>
      <c r="Y4530" s="652"/>
      <c r="Z4530" s="652"/>
      <c r="AA4530" s="652"/>
      <c r="AB4530" s="652"/>
      <c r="AC4530" s="652"/>
      <c r="AD4530" s="652"/>
      <c r="AE4530" s="109"/>
    </row>
    <row r="4531" spans="1:33" ht="15" customHeight="1" x14ac:dyDescent="0.2">
      <c r="A4531" s="109"/>
      <c r="B4531" s="540" t="str">
        <f>IF(AI4492=0,"","Error: Debe completar toda la información requerida.")</f>
        <v/>
      </c>
      <c r="C4531" s="540"/>
      <c r="D4531" s="540"/>
      <c r="E4531" s="540"/>
      <c r="F4531" s="540"/>
      <c r="G4531" s="540"/>
      <c r="H4531" s="540"/>
      <c r="I4531" s="540"/>
      <c r="J4531" s="540"/>
      <c r="K4531" s="540"/>
      <c r="L4531" s="540"/>
      <c r="M4531" s="540"/>
      <c r="N4531" s="540"/>
      <c r="O4531" s="540"/>
      <c r="P4531" s="540"/>
      <c r="Q4531" s="540"/>
      <c r="R4531" s="540"/>
      <c r="S4531" s="540"/>
      <c r="T4531" s="540"/>
      <c r="U4531" s="540"/>
      <c r="V4531" s="540"/>
      <c r="W4531" s="540"/>
      <c r="X4531" s="540"/>
      <c r="Y4531" s="540"/>
      <c r="Z4531" s="540"/>
      <c r="AA4531" s="540"/>
      <c r="AB4531" s="540"/>
      <c r="AC4531" s="540"/>
      <c r="AD4531" s="540"/>
      <c r="AE4531" s="109"/>
    </row>
    <row r="4532" spans="1:33" ht="15" customHeight="1" x14ac:dyDescent="0.2">
      <c r="A4532" s="109"/>
      <c r="B4532" s="511" t="str">
        <f>IF(AI4495=0,"","Error: Debe registrar al menos 1 traslado internacional o marcar el código 2 o 9 en la P115.")</f>
        <v/>
      </c>
      <c r="C4532" s="511"/>
      <c r="D4532" s="511"/>
      <c r="E4532" s="511"/>
      <c r="F4532" s="511"/>
      <c r="G4532" s="511"/>
      <c r="H4532" s="511"/>
      <c r="I4532" s="511"/>
      <c r="J4532" s="511"/>
      <c r="K4532" s="511"/>
      <c r="L4532" s="511"/>
      <c r="M4532" s="511"/>
      <c r="N4532" s="511"/>
      <c r="O4532" s="511"/>
      <c r="P4532" s="511"/>
      <c r="Q4532" s="511"/>
      <c r="R4532" s="511"/>
      <c r="S4532" s="511"/>
      <c r="T4532" s="511"/>
      <c r="U4532" s="511"/>
      <c r="V4532" s="511"/>
      <c r="W4532" s="511"/>
      <c r="X4532" s="511"/>
      <c r="Y4532" s="511"/>
      <c r="Z4532" s="511"/>
      <c r="AA4532" s="511"/>
      <c r="AB4532" s="511"/>
      <c r="AC4532" s="511"/>
      <c r="AD4532" s="511"/>
      <c r="AE4532" s="109"/>
    </row>
    <row r="4533" spans="1:33" ht="15" customHeight="1" thickBot="1" x14ac:dyDescent="0.25">
      <c r="A4533" s="109"/>
      <c r="B4533" s="389"/>
      <c r="C4533" s="389"/>
      <c r="D4533" s="389"/>
      <c r="E4533" s="389"/>
      <c r="F4533" s="389"/>
      <c r="G4533" s="389"/>
      <c r="H4533" s="389"/>
      <c r="I4533" s="389"/>
      <c r="J4533" s="389"/>
      <c r="K4533" s="389"/>
      <c r="L4533" s="389"/>
      <c r="M4533" s="389"/>
      <c r="N4533" s="389"/>
      <c r="O4533" s="389"/>
      <c r="P4533" s="389"/>
      <c r="Q4533" s="389"/>
      <c r="R4533" s="389"/>
      <c r="S4533" s="389"/>
      <c r="T4533" s="389"/>
      <c r="U4533" s="389"/>
      <c r="V4533" s="389"/>
      <c r="W4533" s="389"/>
      <c r="X4533" s="389"/>
      <c r="Y4533" s="389"/>
      <c r="Z4533" s="389"/>
      <c r="AA4533" s="389"/>
      <c r="AB4533" s="389"/>
      <c r="AC4533" s="389"/>
      <c r="AD4533" s="389"/>
      <c r="AE4533" s="109"/>
    </row>
    <row r="4534" spans="1:33" ht="15" customHeight="1" thickBot="1" x14ac:dyDescent="0.25">
      <c r="A4534" s="109"/>
      <c r="B4534" s="829" t="s">
        <v>1322</v>
      </c>
      <c r="C4534" s="830"/>
      <c r="D4534" s="830"/>
      <c r="E4534" s="830"/>
      <c r="F4534" s="830"/>
      <c r="G4534" s="830"/>
      <c r="H4534" s="830"/>
      <c r="I4534" s="830"/>
      <c r="J4534" s="830"/>
      <c r="K4534" s="830"/>
      <c r="L4534" s="830"/>
      <c r="M4534" s="830"/>
      <c r="N4534" s="830"/>
      <c r="O4534" s="830"/>
      <c r="P4534" s="830"/>
      <c r="Q4534" s="830"/>
      <c r="R4534" s="830"/>
      <c r="S4534" s="830"/>
      <c r="T4534" s="830"/>
      <c r="U4534" s="830"/>
      <c r="V4534" s="830"/>
      <c r="W4534" s="830"/>
      <c r="X4534" s="830"/>
      <c r="Y4534" s="830"/>
      <c r="Z4534" s="830"/>
      <c r="AA4534" s="830"/>
      <c r="AB4534" s="830"/>
      <c r="AC4534" s="830"/>
      <c r="AD4534" s="831"/>
      <c r="AE4534" s="109"/>
    </row>
    <row r="4535" spans="1:33" ht="15" customHeight="1" x14ac:dyDescent="0.2">
      <c r="A4535" s="109"/>
      <c r="B4535" s="815" t="s">
        <v>1419</v>
      </c>
      <c r="C4535" s="816"/>
      <c r="D4535" s="816"/>
      <c r="E4535" s="816"/>
      <c r="F4535" s="816"/>
      <c r="G4535" s="816"/>
      <c r="H4535" s="816"/>
      <c r="I4535" s="816"/>
      <c r="J4535" s="816"/>
      <c r="K4535" s="816"/>
      <c r="L4535" s="816"/>
      <c r="M4535" s="816"/>
      <c r="N4535" s="816"/>
      <c r="O4535" s="816"/>
      <c r="P4535" s="816"/>
      <c r="Q4535" s="816"/>
      <c r="R4535" s="816"/>
      <c r="S4535" s="816"/>
      <c r="T4535" s="816"/>
      <c r="U4535" s="816"/>
      <c r="V4535" s="816"/>
      <c r="W4535" s="816"/>
      <c r="X4535" s="816"/>
      <c r="Y4535" s="816"/>
      <c r="Z4535" s="816"/>
      <c r="AA4535" s="816"/>
      <c r="AB4535" s="816"/>
      <c r="AC4535" s="816"/>
      <c r="AD4535" s="817"/>
      <c r="AE4535" s="109"/>
    </row>
    <row r="4536" spans="1:33" ht="36" customHeight="1" x14ac:dyDescent="0.2">
      <c r="B4536" s="134"/>
      <c r="C4536" s="775" t="s">
        <v>1936</v>
      </c>
      <c r="D4536" s="776"/>
      <c r="E4536" s="776"/>
      <c r="F4536" s="776"/>
      <c r="G4536" s="776"/>
      <c r="H4536" s="776"/>
      <c r="I4536" s="776"/>
      <c r="J4536" s="776"/>
      <c r="K4536" s="776"/>
      <c r="L4536" s="776"/>
      <c r="M4536" s="776"/>
      <c r="N4536" s="776"/>
      <c r="O4536" s="776"/>
      <c r="P4536" s="776"/>
      <c r="Q4536" s="776"/>
      <c r="R4536" s="776"/>
      <c r="S4536" s="776"/>
      <c r="T4536" s="776"/>
      <c r="U4536" s="776"/>
      <c r="V4536" s="776"/>
      <c r="W4536" s="776"/>
      <c r="X4536" s="776"/>
      <c r="Y4536" s="776"/>
      <c r="Z4536" s="776"/>
      <c r="AA4536" s="776"/>
      <c r="AB4536" s="776"/>
      <c r="AC4536" s="776"/>
      <c r="AD4536" s="777"/>
      <c r="AE4536" s="109"/>
    </row>
    <row r="4537" spans="1:33" ht="15" customHeight="1" x14ac:dyDescent="0.2">
      <c r="B4537" s="15"/>
      <c r="C4537" s="15"/>
      <c r="D4537" s="15"/>
      <c r="E4537" s="15"/>
      <c r="F4537" s="15"/>
      <c r="G4537" s="15"/>
      <c r="H4537" s="15"/>
      <c r="I4537" s="15"/>
      <c r="J4537" s="15"/>
      <c r="K4537" s="15"/>
      <c r="L4537" s="15"/>
      <c r="M4537" s="15"/>
      <c r="N4537" s="15"/>
      <c r="O4537" s="15"/>
      <c r="P4537" s="15"/>
      <c r="Q4537" s="15"/>
      <c r="R4537" s="15"/>
      <c r="S4537" s="15"/>
      <c r="T4537" s="15"/>
      <c r="U4537" s="15"/>
      <c r="V4537" s="15"/>
      <c r="W4537" s="15"/>
      <c r="X4537" s="15"/>
      <c r="Y4537" s="15"/>
      <c r="Z4537" s="15"/>
      <c r="AA4537" s="15"/>
      <c r="AB4537" s="15"/>
      <c r="AC4537" s="15"/>
      <c r="AD4537" s="15"/>
      <c r="AE4537" s="109"/>
    </row>
    <row r="4538" spans="1:33" ht="27" customHeight="1" x14ac:dyDescent="0.2">
      <c r="A4538" s="36" t="s">
        <v>885</v>
      </c>
      <c r="B4538" s="636" t="s">
        <v>1377</v>
      </c>
      <c r="C4538" s="636"/>
      <c r="D4538" s="636"/>
      <c r="E4538" s="636"/>
      <c r="F4538" s="636"/>
      <c r="G4538" s="636"/>
      <c r="H4538" s="636"/>
      <c r="I4538" s="636"/>
      <c r="J4538" s="636"/>
      <c r="K4538" s="636"/>
      <c r="L4538" s="636"/>
      <c r="M4538" s="636"/>
      <c r="N4538" s="636"/>
      <c r="O4538" s="636"/>
      <c r="P4538" s="636"/>
      <c r="Q4538" s="636"/>
      <c r="R4538" s="636"/>
      <c r="S4538" s="636"/>
      <c r="T4538" s="636"/>
      <c r="U4538" s="636"/>
      <c r="V4538" s="636"/>
      <c r="W4538" s="636"/>
      <c r="X4538" s="636"/>
      <c r="Y4538" s="636"/>
      <c r="Z4538" s="636"/>
      <c r="AA4538" s="636"/>
      <c r="AB4538" s="636"/>
      <c r="AC4538" s="636"/>
      <c r="AD4538" s="636"/>
      <c r="AE4538" s="109"/>
    </row>
    <row r="4539" spans="1:33" ht="15" customHeight="1" x14ac:dyDescent="0.2">
      <c r="C4539" s="674" t="s">
        <v>197</v>
      </c>
      <c r="D4539" s="674"/>
      <c r="E4539" s="674"/>
      <c r="F4539" s="674"/>
      <c r="G4539" s="674"/>
      <c r="H4539" s="674"/>
      <c r="I4539" s="674"/>
      <c r="J4539" s="674"/>
      <c r="K4539" s="674"/>
      <c r="L4539" s="674"/>
      <c r="M4539" s="674"/>
      <c r="N4539" s="674"/>
      <c r="O4539" s="674"/>
      <c r="P4539" s="674"/>
      <c r="Q4539" s="674"/>
      <c r="R4539" s="674"/>
      <c r="S4539" s="674"/>
      <c r="T4539" s="674"/>
      <c r="U4539" s="674"/>
      <c r="V4539" s="674"/>
      <c r="W4539" s="674"/>
      <c r="X4539" s="674"/>
      <c r="Y4539" s="674"/>
      <c r="Z4539" s="674"/>
      <c r="AA4539" s="674"/>
      <c r="AB4539" s="674"/>
      <c r="AC4539" s="674"/>
      <c r="AD4539" s="674"/>
      <c r="AE4539" s="109"/>
    </row>
    <row r="4540" spans="1:33" ht="15" customHeight="1" thickBot="1" x14ac:dyDescent="0.25">
      <c r="AE4540" s="109"/>
    </row>
    <row r="4541" spans="1:33" ht="15" customHeight="1" thickBot="1" x14ac:dyDescent="0.3">
      <c r="C4541" s="28"/>
      <c r="D4541" s="29" t="s">
        <v>193</v>
      </c>
      <c r="E4541" s="30"/>
      <c r="F4541" s="30"/>
      <c r="G4541" s="30"/>
      <c r="H4541" s="30"/>
      <c r="I4541" s="28"/>
      <c r="J4541" s="31" t="s">
        <v>1264</v>
      </c>
      <c r="K4541" s="30"/>
      <c r="L4541" s="30"/>
      <c r="M4541" s="29"/>
      <c r="N4541" s="30"/>
      <c r="O4541" s="31"/>
      <c r="P4541" s="31"/>
      <c r="Q4541" s="30"/>
      <c r="R4541" s="182"/>
      <c r="S4541" s="182"/>
      <c r="T4541" s="28"/>
      <c r="U4541" s="31" t="s">
        <v>1265</v>
      </c>
      <c r="AE4541" s="109"/>
      <c r="AG4541" s="74">
        <f>COUNTIF(C4541:T4541,"X")</f>
        <v>0</v>
      </c>
    </row>
    <row r="4542" spans="1:33" ht="15" customHeight="1" x14ac:dyDescent="0.2">
      <c r="AE4542" s="109"/>
    </row>
    <row r="4543" spans="1:33" ht="15" customHeight="1" x14ac:dyDescent="0.2">
      <c r="B4543" s="511" t="str">
        <f>IF(OR(AG4541=1,AG4541=0),"","Error: Seleccionar sólo un código.")</f>
        <v/>
      </c>
      <c r="C4543" s="511"/>
      <c r="D4543" s="511"/>
      <c r="E4543" s="511"/>
      <c r="F4543" s="511"/>
      <c r="G4543" s="511"/>
      <c r="H4543" s="511"/>
      <c r="I4543" s="511"/>
      <c r="J4543" s="511"/>
      <c r="K4543" s="511"/>
      <c r="L4543" s="511"/>
      <c r="M4543" s="511"/>
      <c r="N4543" s="511"/>
      <c r="O4543" s="511"/>
      <c r="P4543" s="511"/>
      <c r="Q4543" s="511"/>
      <c r="R4543" s="511"/>
      <c r="S4543" s="511"/>
      <c r="T4543" s="511"/>
      <c r="U4543" s="511"/>
      <c r="V4543" s="511"/>
      <c r="W4543" s="511"/>
      <c r="X4543" s="511"/>
      <c r="Y4543" s="511"/>
      <c r="Z4543" s="511"/>
      <c r="AA4543" s="511"/>
      <c r="AB4543" s="511"/>
      <c r="AC4543" s="511"/>
      <c r="AD4543" s="511"/>
      <c r="AE4543" s="109"/>
    </row>
    <row r="4544" spans="1:33" ht="15" customHeight="1" x14ac:dyDescent="0.2">
      <c r="AE4544" s="109"/>
    </row>
    <row r="4545" spans="1:35" ht="24" customHeight="1" x14ac:dyDescent="0.2">
      <c r="A4545" s="36" t="s">
        <v>886</v>
      </c>
      <c r="B4545" s="636" t="s">
        <v>1590</v>
      </c>
      <c r="C4545" s="636"/>
      <c r="D4545" s="636"/>
      <c r="E4545" s="636"/>
      <c r="F4545" s="636"/>
      <c r="G4545" s="636"/>
      <c r="H4545" s="636"/>
      <c r="I4545" s="636"/>
      <c r="J4545" s="636"/>
      <c r="K4545" s="636"/>
      <c r="L4545" s="636"/>
      <c r="M4545" s="636"/>
      <c r="N4545" s="636"/>
      <c r="O4545" s="636"/>
      <c r="P4545" s="636"/>
      <c r="Q4545" s="636"/>
      <c r="R4545" s="636"/>
      <c r="S4545" s="636"/>
      <c r="T4545" s="636"/>
      <c r="U4545" s="636"/>
      <c r="V4545" s="636"/>
      <c r="W4545" s="636"/>
      <c r="X4545" s="636"/>
      <c r="Y4545" s="636"/>
      <c r="Z4545" s="636"/>
      <c r="AA4545" s="636"/>
      <c r="AB4545" s="636"/>
      <c r="AC4545" s="636"/>
      <c r="AD4545" s="636"/>
      <c r="AE4545" s="109"/>
      <c r="AG4545" s="90" t="s">
        <v>2032</v>
      </c>
      <c r="AH4545" s="90" t="s">
        <v>2115</v>
      </c>
      <c r="AI4545" s="90" t="s">
        <v>2116</v>
      </c>
    </row>
    <row r="4546" spans="1:35" ht="15" customHeight="1" x14ac:dyDescent="0.2">
      <c r="AE4546" s="109"/>
      <c r="AG4546" s="90">
        <f>COUNTBLANK(V4548:AD4580)</f>
        <v>297</v>
      </c>
      <c r="AH4546" s="90">
        <v>297</v>
      </c>
      <c r="AI4546" s="90">
        <v>264</v>
      </c>
    </row>
    <row r="4547" spans="1:35" ht="24" customHeight="1" x14ac:dyDescent="0.2">
      <c r="C4547" s="1034" t="s">
        <v>1591</v>
      </c>
      <c r="D4547" s="1034"/>
      <c r="E4547" s="1034"/>
      <c r="F4547" s="1034"/>
      <c r="G4547" s="1034"/>
      <c r="H4547" s="1034"/>
      <c r="I4547" s="1034"/>
      <c r="J4547" s="1034"/>
      <c r="K4547" s="1034"/>
      <c r="L4547" s="1034"/>
      <c r="M4547" s="1034"/>
      <c r="N4547" s="1034"/>
      <c r="O4547" s="1034"/>
      <c r="P4547" s="1034"/>
      <c r="Q4547" s="1034"/>
      <c r="R4547" s="1034"/>
      <c r="S4547" s="1034"/>
      <c r="T4547" s="1034"/>
      <c r="U4547" s="1034"/>
      <c r="V4547" s="1034" t="s">
        <v>1939</v>
      </c>
      <c r="W4547" s="1034"/>
      <c r="X4547" s="1034"/>
      <c r="Y4547" s="1034"/>
      <c r="Z4547" s="1034"/>
      <c r="AA4547" s="1034"/>
      <c r="AB4547" s="1034"/>
      <c r="AC4547" s="1034"/>
      <c r="AD4547" s="1034"/>
      <c r="AE4547" s="109"/>
      <c r="AG4547" s="90" t="s">
        <v>2076</v>
      </c>
      <c r="AI4547" s="90">
        <f>IF(OR(AG4546=AH4546,AG4546=AI4546),0,1)</f>
        <v>0</v>
      </c>
    </row>
    <row r="4548" spans="1:35" ht="15" customHeight="1" x14ac:dyDescent="0.2">
      <c r="C4548" s="32" t="s">
        <v>28</v>
      </c>
      <c r="D4548" s="1081" t="s">
        <v>934</v>
      </c>
      <c r="E4548" s="1081"/>
      <c r="F4548" s="1081"/>
      <c r="G4548" s="1081"/>
      <c r="H4548" s="1081"/>
      <c r="I4548" s="1081"/>
      <c r="J4548" s="1081"/>
      <c r="K4548" s="1081"/>
      <c r="L4548" s="1081"/>
      <c r="M4548" s="1081"/>
      <c r="N4548" s="1081"/>
      <c r="O4548" s="1081"/>
      <c r="P4548" s="1081"/>
      <c r="Q4548" s="1081"/>
      <c r="R4548" s="1081"/>
      <c r="S4548" s="1081"/>
      <c r="T4548" s="1081"/>
      <c r="U4548" s="1081"/>
      <c r="V4548" s="487"/>
      <c r="W4548" s="487"/>
      <c r="X4548" s="487"/>
      <c r="Y4548" s="487"/>
      <c r="Z4548" s="487"/>
      <c r="AA4548" s="487"/>
      <c r="AB4548" s="487"/>
      <c r="AC4548" s="487"/>
      <c r="AD4548" s="487"/>
      <c r="AE4548" s="109"/>
    </row>
    <row r="4549" spans="1:35" ht="15" customHeight="1" x14ac:dyDescent="0.2">
      <c r="C4549" s="33" t="s">
        <v>29</v>
      </c>
      <c r="D4549" s="1081" t="s">
        <v>707</v>
      </c>
      <c r="E4549" s="1081"/>
      <c r="F4549" s="1081"/>
      <c r="G4549" s="1081"/>
      <c r="H4549" s="1081"/>
      <c r="I4549" s="1081"/>
      <c r="J4549" s="1081"/>
      <c r="K4549" s="1081"/>
      <c r="L4549" s="1081"/>
      <c r="M4549" s="1081"/>
      <c r="N4549" s="1081"/>
      <c r="O4549" s="1081"/>
      <c r="P4549" s="1081"/>
      <c r="Q4549" s="1081"/>
      <c r="R4549" s="1081"/>
      <c r="S4549" s="1081"/>
      <c r="T4549" s="1081"/>
      <c r="U4549" s="1081"/>
      <c r="V4549" s="487"/>
      <c r="W4549" s="487"/>
      <c r="X4549" s="487"/>
      <c r="Y4549" s="487"/>
      <c r="Z4549" s="487"/>
      <c r="AA4549" s="487"/>
      <c r="AB4549" s="487"/>
      <c r="AC4549" s="487"/>
      <c r="AD4549" s="487"/>
      <c r="AE4549" s="109"/>
      <c r="AI4549" s="90">
        <f>IF(AND(C4541="X",V4581=0),1,0)</f>
        <v>0</v>
      </c>
    </row>
    <row r="4550" spans="1:35" ht="15" customHeight="1" x14ac:dyDescent="0.2">
      <c r="C4550" s="33" t="s">
        <v>30</v>
      </c>
      <c r="D4550" s="1081" t="s">
        <v>935</v>
      </c>
      <c r="E4550" s="1081"/>
      <c r="F4550" s="1081"/>
      <c r="G4550" s="1081"/>
      <c r="H4550" s="1081"/>
      <c r="I4550" s="1081"/>
      <c r="J4550" s="1081"/>
      <c r="K4550" s="1081"/>
      <c r="L4550" s="1081"/>
      <c r="M4550" s="1081"/>
      <c r="N4550" s="1081"/>
      <c r="O4550" s="1081"/>
      <c r="P4550" s="1081"/>
      <c r="Q4550" s="1081"/>
      <c r="R4550" s="1081"/>
      <c r="S4550" s="1081"/>
      <c r="T4550" s="1081"/>
      <c r="U4550" s="1081"/>
      <c r="V4550" s="487"/>
      <c r="W4550" s="487"/>
      <c r="X4550" s="487"/>
      <c r="Y4550" s="487"/>
      <c r="Z4550" s="487"/>
      <c r="AA4550" s="487"/>
      <c r="AB4550" s="487"/>
      <c r="AC4550" s="487"/>
      <c r="AD4550" s="487"/>
      <c r="AE4550" s="109"/>
    </row>
    <row r="4551" spans="1:35" ht="15" customHeight="1" x14ac:dyDescent="0.2">
      <c r="A4551" s="109"/>
      <c r="B4551" s="109"/>
      <c r="C4551" s="33" t="s">
        <v>31</v>
      </c>
      <c r="D4551" s="1081" t="s">
        <v>936</v>
      </c>
      <c r="E4551" s="1081"/>
      <c r="F4551" s="1081"/>
      <c r="G4551" s="1081"/>
      <c r="H4551" s="1081"/>
      <c r="I4551" s="1081"/>
      <c r="J4551" s="1081"/>
      <c r="K4551" s="1081"/>
      <c r="L4551" s="1081"/>
      <c r="M4551" s="1081"/>
      <c r="N4551" s="1081"/>
      <c r="O4551" s="1081"/>
      <c r="P4551" s="1081"/>
      <c r="Q4551" s="1081"/>
      <c r="R4551" s="1081"/>
      <c r="S4551" s="1081"/>
      <c r="T4551" s="1081"/>
      <c r="U4551" s="1081"/>
      <c r="V4551" s="487"/>
      <c r="W4551" s="487"/>
      <c r="X4551" s="487"/>
      <c r="Y4551" s="487"/>
      <c r="Z4551" s="487"/>
      <c r="AA4551" s="487"/>
      <c r="AB4551" s="487"/>
      <c r="AC4551" s="487"/>
      <c r="AD4551" s="487"/>
      <c r="AE4551" s="109"/>
    </row>
    <row r="4552" spans="1:35" ht="15" customHeight="1" x14ac:dyDescent="0.2">
      <c r="A4552" s="109"/>
      <c r="B4552" s="109"/>
      <c r="C4552" s="33" t="s">
        <v>32</v>
      </c>
      <c r="D4552" s="1081" t="s">
        <v>937</v>
      </c>
      <c r="E4552" s="1081"/>
      <c r="F4552" s="1081"/>
      <c r="G4552" s="1081"/>
      <c r="H4552" s="1081"/>
      <c r="I4552" s="1081"/>
      <c r="J4552" s="1081"/>
      <c r="K4552" s="1081"/>
      <c r="L4552" s="1081"/>
      <c r="M4552" s="1081"/>
      <c r="N4552" s="1081"/>
      <c r="O4552" s="1081"/>
      <c r="P4552" s="1081"/>
      <c r="Q4552" s="1081"/>
      <c r="R4552" s="1081"/>
      <c r="S4552" s="1081"/>
      <c r="T4552" s="1081"/>
      <c r="U4552" s="1081"/>
      <c r="V4552" s="487"/>
      <c r="W4552" s="487"/>
      <c r="X4552" s="487"/>
      <c r="Y4552" s="487"/>
      <c r="Z4552" s="487"/>
      <c r="AA4552" s="487"/>
      <c r="AB4552" s="487"/>
      <c r="AC4552" s="487"/>
      <c r="AD4552" s="487"/>
      <c r="AE4552" s="109"/>
    </row>
    <row r="4553" spans="1:35" ht="15" customHeight="1" x14ac:dyDescent="0.2">
      <c r="A4553" s="109"/>
      <c r="B4553" s="109"/>
      <c r="C4553" s="33" t="s">
        <v>33</v>
      </c>
      <c r="D4553" s="1081" t="s">
        <v>938</v>
      </c>
      <c r="E4553" s="1081"/>
      <c r="F4553" s="1081"/>
      <c r="G4553" s="1081"/>
      <c r="H4553" s="1081"/>
      <c r="I4553" s="1081"/>
      <c r="J4553" s="1081"/>
      <c r="K4553" s="1081"/>
      <c r="L4553" s="1081"/>
      <c r="M4553" s="1081"/>
      <c r="N4553" s="1081"/>
      <c r="O4553" s="1081"/>
      <c r="P4553" s="1081"/>
      <c r="Q4553" s="1081"/>
      <c r="R4553" s="1081"/>
      <c r="S4553" s="1081"/>
      <c r="T4553" s="1081"/>
      <c r="U4553" s="1081"/>
      <c r="V4553" s="487"/>
      <c r="W4553" s="487"/>
      <c r="X4553" s="487"/>
      <c r="Y4553" s="487"/>
      <c r="Z4553" s="487"/>
      <c r="AA4553" s="487"/>
      <c r="AB4553" s="487"/>
      <c r="AC4553" s="487"/>
      <c r="AD4553" s="487"/>
      <c r="AE4553" s="109"/>
    </row>
    <row r="4554" spans="1:35" ht="15" customHeight="1" x14ac:dyDescent="0.2">
      <c r="A4554" s="109"/>
      <c r="B4554" s="109"/>
      <c r="C4554" s="33" t="s">
        <v>34</v>
      </c>
      <c r="D4554" s="1081" t="s">
        <v>939</v>
      </c>
      <c r="E4554" s="1081"/>
      <c r="F4554" s="1081"/>
      <c r="G4554" s="1081"/>
      <c r="H4554" s="1081"/>
      <c r="I4554" s="1081"/>
      <c r="J4554" s="1081"/>
      <c r="K4554" s="1081"/>
      <c r="L4554" s="1081"/>
      <c r="M4554" s="1081"/>
      <c r="N4554" s="1081"/>
      <c r="O4554" s="1081"/>
      <c r="P4554" s="1081"/>
      <c r="Q4554" s="1081"/>
      <c r="R4554" s="1081"/>
      <c r="S4554" s="1081"/>
      <c r="T4554" s="1081"/>
      <c r="U4554" s="1081"/>
      <c r="V4554" s="487"/>
      <c r="W4554" s="487"/>
      <c r="X4554" s="487"/>
      <c r="Y4554" s="487"/>
      <c r="Z4554" s="487"/>
      <c r="AA4554" s="487"/>
      <c r="AB4554" s="487"/>
      <c r="AC4554" s="487"/>
      <c r="AD4554" s="487"/>
      <c r="AE4554" s="109"/>
    </row>
    <row r="4555" spans="1:35" ht="15" customHeight="1" x14ac:dyDescent="0.2">
      <c r="A4555" s="109"/>
      <c r="B4555" s="109"/>
      <c r="C4555" s="33" t="s">
        <v>35</v>
      </c>
      <c r="D4555" s="1081" t="s">
        <v>750</v>
      </c>
      <c r="E4555" s="1081"/>
      <c r="F4555" s="1081"/>
      <c r="G4555" s="1081"/>
      <c r="H4555" s="1081"/>
      <c r="I4555" s="1081"/>
      <c r="J4555" s="1081"/>
      <c r="K4555" s="1081"/>
      <c r="L4555" s="1081"/>
      <c r="M4555" s="1081"/>
      <c r="N4555" s="1081"/>
      <c r="O4555" s="1081"/>
      <c r="P4555" s="1081"/>
      <c r="Q4555" s="1081"/>
      <c r="R4555" s="1081"/>
      <c r="S4555" s="1081"/>
      <c r="T4555" s="1081"/>
      <c r="U4555" s="1081"/>
      <c r="V4555" s="487"/>
      <c r="W4555" s="487"/>
      <c r="X4555" s="487"/>
      <c r="Y4555" s="487"/>
      <c r="Z4555" s="487"/>
      <c r="AA4555" s="487"/>
      <c r="AB4555" s="487"/>
      <c r="AC4555" s="487"/>
      <c r="AD4555" s="487"/>
      <c r="AE4555" s="109"/>
    </row>
    <row r="4556" spans="1:35" ht="15" customHeight="1" x14ac:dyDescent="0.2">
      <c r="A4556" s="109"/>
      <c r="B4556" s="109"/>
      <c r="C4556" s="33" t="s">
        <v>36</v>
      </c>
      <c r="D4556" s="1081" t="s">
        <v>940</v>
      </c>
      <c r="E4556" s="1081"/>
      <c r="F4556" s="1081"/>
      <c r="G4556" s="1081"/>
      <c r="H4556" s="1081"/>
      <c r="I4556" s="1081"/>
      <c r="J4556" s="1081"/>
      <c r="K4556" s="1081"/>
      <c r="L4556" s="1081"/>
      <c r="M4556" s="1081"/>
      <c r="N4556" s="1081"/>
      <c r="O4556" s="1081"/>
      <c r="P4556" s="1081"/>
      <c r="Q4556" s="1081"/>
      <c r="R4556" s="1081"/>
      <c r="S4556" s="1081"/>
      <c r="T4556" s="1081"/>
      <c r="U4556" s="1081"/>
      <c r="V4556" s="487"/>
      <c r="W4556" s="487"/>
      <c r="X4556" s="487"/>
      <c r="Y4556" s="487"/>
      <c r="Z4556" s="487"/>
      <c r="AA4556" s="487"/>
      <c r="AB4556" s="487"/>
      <c r="AC4556" s="487"/>
      <c r="AD4556" s="487"/>
      <c r="AE4556" s="109"/>
    </row>
    <row r="4557" spans="1:35" ht="15" customHeight="1" x14ac:dyDescent="0.2">
      <c r="A4557" s="109"/>
      <c r="B4557" s="109"/>
      <c r="C4557" s="33" t="s">
        <v>37</v>
      </c>
      <c r="D4557" s="1081" t="s">
        <v>941</v>
      </c>
      <c r="E4557" s="1081"/>
      <c r="F4557" s="1081"/>
      <c r="G4557" s="1081"/>
      <c r="H4557" s="1081"/>
      <c r="I4557" s="1081"/>
      <c r="J4557" s="1081"/>
      <c r="K4557" s="1081"/>
      <c r="L4557" s="1081"/>
      <c r="M4557" s="1081"/>
      <c r="N4557" s="1081"/>
      <c r="O4557" s="1081"/>
      <c r="P4557" s="1081"/>
      <c r="Q4557" s="1081"/>
      <c r="R4557" s="1081"/>
      <c r="S4557" s="1081"/>
      <c r="T4557" s="1081"/>
      <c r="U4557" s="1081"/>
      <c r="V4557" s="487"/>
      <c r="W4557" s="487"/>
      <c r="X4557" s="487"/>
      <c r="Y4557" s="487"/>
      <c r="Z4557" s="487"/>
      <c r="AA4557" s="487"/>
      <c r="AB4557" s="487"/>
      <c r="AC4557" s="487"/>
      <c r="AD4557" s="487"/>
      <c r="AE4557" s="109"/>
    </row>
    <row r="4558" spans="1:35" ht="15" customHeight="1" x14ac:dyDescent="0.2">
      <c r="A4558" s="109"/>
      <c r="B4558" s="109"/>
      <c r="C4558" s="33" t="s">
        <v>40</v>
      </c>
      <c r="D4558" s="1081" t="s">
        <v>942</v>
      </c>
      <c r="E4558" s="1081"/>
      <c r="F4558" s="1081"/>
      <c r="G4558" s="1081"/>
      <c r="H4558" s="1081"/>
      <c r="I4558" s="1081"/>
      <c r="J4558" s="1081"/>
      <c r="K4558" s="1081"/>
      <c r="L4558" s="1081"/>
      <c r="M4558" s="1081"/>
      <c r="N4558" s="1081"/>
      <c r="O4558" s="1081"/>
      <c r="P4558" s="1081"/>
      <c r="Q4558" s="1081"/>
      <c r="R4558" s="1081"/>
      <c r="S4558" s="1081"/>
      <c r="T4558" s="1081"/>
      <c r="U4558" s="1081"/>
      <c r="V4558" s="487"/>
      <c r="W4558" s="487"/>
      <c r="X4558" s="487"/>
      <c r="Y4558" s="487"/>
      <c r="Z4558" s="487"/>
      <c r="AA4558" s="487"/>
      <c r="AB4558" s="487"/>
      <c r="AC4558" s="487"/>
      <c r="AD4558" s="487"/>
      <c r="AE4558" s="109"/>
    </row>
    <row r="4559" spans="1:35" ht="15" customHeight="1" x14ac:dyDescent="0.2">
      <c r="A4559" s="109"/>
      <c r="B4559" s="109"/>
      <c r="C4559" s="33" t="s">
        <v>38</v>
      </c>
      <c r="D4559" s="1081" t="s">
        <v>943</v>
      </c>
      <c r="E4559" s="1081"/>
      <c r="F4559" s="1081"/>
      <c r="G4559" s="1081"/>
      <c r="H4559" s="1081"/>
      <c r="I4559" s="1081"/>
      <c r="J4559" s="1081"/>
      <c r="K4559" s="1081"/>
      <c r="L4559" s="1081"/>
      <c r="M4559" s="1081"/>
      <c r="N4559" s="1081"/>
      <c r="O4559" s="1081"/>
      <c r="P4559" s="1081"/>
      <c r="Q4559" s="1081"/>
      <c r="R4559" s="1081"/>
      <c r="S4559" s="1081"/>
      <c r="T4559" s="1081"/>
      <c r="U4559" s="1081"/>
      <c r="V4559" s="487"/>
      <c r="W4559" s="487"/>
      <c r="X4559" s="487"/>
      <c r="Y4559" s="487"/>
      <c r="Z4559" s="487"/>
      <c r="AA4559" s="487"/>
      <c r="AB4559" s="487"/>
      <c r="AC4559" s="487"/>
      <c r="AD4559" s="487"/>
      <c r="AE4559" s="109"/>
    </row>
    <row r="4560" spans="1:35" ht="15" customHeight="1" x14ac:dyDescent="0.2">
      <c r="A4560" s="109"/>
      <c r="B4560" s="109"/>
      <c r="C4560" s="33" t="s">
        <v>39</v>
      </c>
      <c r="D4560" s="1081" t="s">
        <v>944</v>
      </c>
      <c r="E4560" s="1081"/>
      <c r="F4560" s="1081"/>
      <c r="G4560" s="1081"/>
      <c r="H4560" s="1081"/>
      <c r="I4560" s="1081"/>
      <c r="J4560" s="1081"/>
      <c r="K4560" s="1081"/>
      <c r="L4560" s="1081"/>
      <c r="M4560" s="1081"/>
      <c r="N4560" s="1081"/>
      <c r="O4560" s="1081"/>
      <c r="P4560" s="1081"/>
      <c r="Q4560" s="1081"/>
      <c r="R4560" s="1081"/>
      <c r="S4560" s="1081"/>
      <c r="T4560" s="1081"/>
      <c r="U4560" s="1081"/>
      <c r="V4560" s="487"/>
      <c r="W4560" s="487"/>
      <c r="X4560" s="487"/>
      <c r="Y4560" s="487"/>
      <c r="Z4560" s="487"/>
      <c r="AA4560" s="487"/>
      <c r="AB4560" s="487"/>
      <c r="AC4560" s="487"/>
      <c r="AD4560" s="487"/>
      <c r="AE4560" s="109"/>
    </row>
    <row r="4561" spans="1:31" ht="15" customHeight="1" x14ac:dyDescent="0.2">
      <c r="A4561" s="109"/>
      <c r="B4561" s="109"/>
      <c r="C4561" s="33" t="s">
        <v>41</v>
      </c>
      <c r="D4561" s="1081" t="s">
        <v>945</v>
      </c>
      <c r="E4561" s="1081"/>
      <c r="F4561" s="1081"/>
      <c r="G4561" s="1081"/>
      <c r="H4561" s="1081"/>
      <c r="I4561" s="1081"/>
      <c r="J4561" s="1081"/>
      <c r="K4561" s="1081"/>
      <c r="L4561" s="1081"/>
      <c r="M4561" s="1081"/>
      <c r="N4561" s="1081"/>
      <c r="O4561" s="1081"/>
      <c r="P4561" s="1081"/>
      <c r="Q4561" s="1081"/>
      <c r="R4561" s="1081"/>
      <c r="S4561" s="1081"/>
      <c r="T4561" s="1081"/>
      <c r="U4561" s="1081"/>
      <c r="V4561" s="487"/>
      <c r="W4561" s="487"/>
      <c r="X4561" s="487"/>
      <c r="Y4561" s="487"/>
      <c r="Z4561" s="487"/>
      <c r="AA4561" s="487"/>
      <c r="AB4561" s="487"/>
      <c r="AC4561" s="487"/>
      <c r="AD4561" s="487"/>
      <c r="AE4561" s="109"/>
    </row>
    <row r="4562" spans="1:31" ht="15" customHeight="1" x14ac:dyDescent="0.2">
      <c r="A4562" s="109"/>
      <c r="B4562" s="109"/>
      <c r="C4562" s="33" t="s">
        <v>42</v>
      </c>
      <c r="D4562" s="1081" t="s">
        <v>946</v>
      </c>
      <c r="E4562" s="1081"/>
      <c r="F4562" s="1081"/>
      <c r="G4562" s="1081"/>
      <c r="H4562" s="1081"/>
      <c r="I4562" s="1081"/>
      <c r="J4562" s="1081"/>
      <c r="K4562" s="1081"/>
      <c r="L4562" s="1081"/>
      <c r="M4562" s="1081"/>
      <c r="N4562" s="1081"/>
      <c r="O4562" s="1081"/>
      <c r="P4562" s="1081"/>
      <c r="Q4562" s="1081"/>
      <c r="R4562" s="1081"/>
      <c r="S4562" s="1081"/>
      <c r="T4562" s="1081"/>
      <c r="U4562" s="1081"/>
      <c r="V4562" s="487"/>
      <c r="W4562" s="487"/>
      <c r="X4562" s="487"/>
      <c r="Y4562" s="487"/>
      <c r="Z4562" s="487"/>
      <c r="AA4562" s="487"/>
      <c r="AB4562" s="487"/>
      <c r="AC4562" s="487"/>
      <c r="AD4562" s="487"/>
      <c r="AE4562" s="109"/>
    </row>
    <row r="4563" spans="1:31" ht="15" customHeight="1" x14ac:dyDescent="0.2">
      <c r="A4563" s="109"/>
      <c r="B4563" s="109"/>
      <c r="C4563" s="33" t="s">
        <v>43</v>
      </c>
      <c r="D4563" s="1081" t="s">
        <v>947</v>
      </c>
      <c r="E4563" s="1081"/>
      <c r="F4563" s="1081"/>
      <c r="G4563" s="1081"/>
      <c r="H4563" s="1081"/>
      <c r="I4563" s="1081"/>
      <c r="J4563" s="1081"/>
      <c r="K4563" s="1081"/>
      <c r="L4563" s="1081"/>
      <c r="M4563" s="1081"/>
      <c r="N4563" s="1081"/>
      <c r="O4563" s="1081"/>
      <c r="P4563" s="1081"/>
      <c r="Q4563" s="1081"/>
      <c r="R4563" s="1081"/>
      <c r="S4563" s="1081"/>
      <c r="T4563" s="1081"/>
      <c r="U4563" s="1081"/>
      <c r="V4563" s="487"/>
      <c r="W4563" s="487"/>
      <c r="X4563" s="487"/>
      <c r="Y4563" s="487"/>
      <c r="Z4563" s="487"/>
      <c r="AA4563" s="487"/>
      <c r="AB4563" s="487"/>
      <c r="AC4563" s="487"/>
      <c r="AD4563" s="487"/>
      <c r="AE4563" s="109"/>
    </row>
    <row r="4564" spans="1:31" ht="15" customHeight="1" x14ac:dyDescent="0.2">
      <c r="A4564" s="109"/>
      <c r="B4564" s="109"/>
      <c r="C4564" s="33" t="s">
        <v>44</v>
      </c>
      <c r="D4564" s="1081" t="s">
        <v>948</v>
      </c>
      <c r="E4564" s="1081"/>
      <c r="F4564" s="1081"/>
      <c r="G4564" s="1081"/>
      <c r="H4564" s="1081"/>
      <c r="I4564" s="1081"/>
      <c r="J4564" s="1081"/>
      <c r="K4564" s="1081"/>
      <c r="L4564" s="1081"/>
      <c r="M4564" s="1081"/>
      <c r="N4564" s="1081"/>
      <c r="O4564" s="1081"/>
      <c r="P4564" s="1081"/>
      <c r="Q4564" s="1081"/>
      <c r="R4564" s="1081"/>
      <c r="S4564" s="1081"/>
      <c r="T4564" s="1081"/>
      <c r="U4564" s="1081"/>
      <c r="V4564" s="487"/>
      <c r="W4564" s="487"/>
      <c r="X4564" s="487"/>
      <c r="Y4564" s="487"/>
      <c r="Z4564" s="487"/>
      <c r="AA4564" s="487"/>
      <c r="AB4564" s="487"/>
      <c r="AC4564" s="487"/>
      <c r="AD4564" s="487"/>
      <c r="AE4564" s="109"/>
    </row>
    <row r="4565" spans="1:31" ht="15" customHeight="1" x14ac:dyDescent="0.2">
      <c r="A4565" s="109"/>
      <c r="B4565" s="109"/>
      <c r="C4565" s="33" t="s">
        <v>45</v>
      </c>
      <c r="D4565" s="1081" t="s">
        <v>949</v>
      </c>
      <c r="E4565" s="1081"/>
      <c r="F4565" s="1081"/>
      <c r="G4565" s="1081"/>
      <c r="H4565" s="1081"/>
      <c r="I4565" s="1081"/>
      <c r="J4565" s="1081"/>
      <c r="K4565" s="1081"/>
      <c r="L4565" s="1081"/>
      <c r="M4565" s="1081"/>
      <c r="N4565" s="1081"/>
      <c r="O4565" s="1081"/>
      <c r="P4565" s="1081"/>
      <c r="Q4565" s="1081"/>
      <c r="R4565" s="1081"/>
      <c r="S4565" s="1081"/>
      <c r="T4565" s="1081"/>
      <c r="U4565" s="1081"/>
      <c r="V4565" s="487"/>
      <c r="W4565" s="487"/>
      <c r="X4565" s="487"/>
      <c r="Y4565" s="487"/>
      <c r="Z4565" s="487"/>
      <c r="AA4565" s="487"/>
      <c r="AB4565" s="487"/>
      <c r="AC4565" s="487"/>
      <c r="AD4565" s="487"/>
      <c r="AE4565" s="109"/>
    </row>
    <row r="4566" spans="1:31" ht="15" customHeight="1" x14ac:dyDescent="0.2">
      <c r="A4566" s="109"/>
      <c r="B4566" s="109"/>
      <c r="C4566" s="33" t="s">
        <v>46</v>
      </c>
      <c r="D4566" s="1081" t="s">
        <v>950</v>
      </c>
      <c r="E4566" s="1081"/>
      <c r="F4566" s="1081"/>
      <c r="G4566" s="1081"/>
      <c r="H4566" s="1081"/>
      <c r="I4566" s="1081"/>
      <c r="J4566" s="1081"/>
      <c r="K4566" s="1081"/>
      <c r="L4566" s="1081"/>
      <c r="M4566" s="1081"/>
      <c r="N4566" s="1081"/>
      <c r="O4566" s="1081"/>
      <c r="P4566" s="1081"/>
      <c r="Q4566" s="1081"/>
      <c r="R4566" s="1081"/>
      <c r="S4566" s="1081"/>
      <c r="T4566" s="1081"/>
      <c r="U4566" s="1081"/>
      <c r="V4566" s="487"/>
      <c r="W4566" s="487"/>
      <c r="X4566" s="487"/>
      <c r="Y4566" s="487"/>
      <c r="Z4566" s="487"/>
      <c r="AA4566" s="487"/>
      <c r="AB4566" s="487"/>
      <c r="AC4566" s="487"/>
      <c r="AD4566" s="487"/>
      <c r="AE4566" s="109"/>
    </row>
    <row r="4567" spans="1:31" ht="15" customHeight="1" x14ac:dyDescent="0.2">
      <c r="A4567" s="109"/>
      <c r="B4567" s="109"/>
      <c r="C4567" s="33" t="s">
        <v>47</v>
      </c>
      <c r="D4567" s="1081" t="s">
        <v>951</v>
      </c>
      <c r="E4567" s="1081"/>
      <c r="F4567" s="1081"/>
      <c r="G4567" s="1081"/>
      <c r="H4567" s="1081"/>
      <c r="I4567" s="1081"/>
      <c r="J4567" s="1081"/>
      <c r="K4567" s="1081"/>
      <c r="L4567" s="1081"/>
      <c r="M4567" s="1081"/>
      <c r="N4567" s="1081"/>
      <c r="O4567" s="1081"/>
      <c r="P4567" s="1081"/>
      <c r="Q4567" s="1081"/>
      <c r="R4567" s="1081"/>
      <c r="S4567" s="1081"/>
      <c r="T4567" s="1081"/>
      <c r="U4567" s="1081"/>
      <c r="V4567" s="487"/>
      <c r="W4567" s="487"/>
      <c r="X4567" s="487"/>
      <c r="Y4567" s="487"/>
      <c r="Z4567" s="487"/>
      <c r="AA4567" s="487"/>
      <c r="AB4567" s="487"/>
      <c r="AC4567" s="487"/>
      <c r="AD4567" s="487"/>
      <c r="AE4567" s="109"/>
    </row>
    <row r="4568" spans="1:31" ht="15" customHeight="1" x14ac:dyDescent="0.2">
      <c r="A4568" s="109"/>
      <c r="B4568" s="109"/>
      <c r="C4568" s="33" t="s">
        <v>48</v>
      </c>
      <c r="D4568" s="1081" t="s">
        <v>952</v>
      </c>
      <c r="E4568" s="1081"/>
      <c r="F4568" s="1081"/>
      <c r="G4568" s="1081"/>
      <c r="H4568" s="1081"/>
      <c r="I4568" s="1081"/>
      <c r="J4568" s="1081"/>
      <c r="K4568" s="1081"/>
      <c r="L4568" s="1081"/>
      <c r="M4568" s="1081"/>
      <c r="N4568" s="1081"/>
      <c r="O4568" s="1081"/>
      <c r="P4568" s="1081"/>
      <c r="Q4568" s="1081"/>
      <c r="R4568" s="1081"/>
      <c r="S4568" s="1081"/>
      <c r="T4568" s="1081"/>
      <c r="U4568" s="1081"/>
      <c r="V4568" s="487"/>
      <c r="W4568" s="487"/>
      <c r="X4568" s="487"/>
      <c r="Y4568" s="487"/>
      <c r="Z4568" s="487"/>
      <c r="AA4568" s="487"/>
      <c r="AB4568" s="487"/>
      <c r="AC4568" s="487"/>
      <c r="AD4568" s="487"/>
      <c r="AE4568" s="109"/>
    </row>
    <row r="4569" spans="1:31" ht="15" customHeight="1" x14ac:dyDescent="0.2">
      <c r="A4569" s="109"/>
      <c r="B4569" s="109"/>
      <c r="C4569" s="33" t="s">
        <v>49</v>
      </c>
      <c r="D4569" s="1081" t="s">
        <v>953</v>
      </c>
      <c r="E4569" s="1081"/>
      <c r="F4569" s="1081"/>
      <c r="G4569" s="1081"/>
      <c r="H4569" s="1081"/>
      <c r="I4569" s="1081"/>
      <c r="J4569" s="1081"/>
      <c r="K4569" s="1081"/>
      <c r="L4569" s="1081"/>
      <c r="M4569" s="1081"/>
      <c r="N4569" s="1081"/>
      <c r="O4569" s="1081"/>
      <c r="P4569" s="1081"/>
      <c r="Q4569" s="1081"/>
      <c r="R4569" s="1081"/>
      <c r="S4569" s="1081"/>
      <c r="T4569" s="1081"/>
      <c r="U4569" s="1081"/>
      <c r="V4569" s="487"/>
      <c r="W4569" s="487"/>
      <c r="X4569" s="487"/>
      <c r="Y4569" s="487"/>
      <c r="Z4569" s="487"/>
      <c r="AA4569" s="487"/>
      <c r="AB4569" s="487"/>
      <c r="AC4569" s="487"/>
      <c r="AD4569" s="487"/>
      <c r="AE4569" s="109"/>
    </row>
    <row r="4570" spans="1:31" ht="15" customHeight="1" x14ac:dyDescent="0.2">
      <c r="A4570" s="109"/>
      <c r="B4570" s="109"/>
      <c r="C4570" s="33" t="s">
        <v>50</v>
      </c>
      <c r="D4570" s="1081" t="s">
        <v>954</v>
      </c>
      <c r="E4570" s="1081"/>
      <c r="F4570" s="1081"/>
      <c r="G4570" s="1081"/>
      <c r="H4570" s="1081"/>
      <c r="I4570" s="1081"/>
      <c r="J4570" s="1081"/>
      <c r="K4570" s="1081"/>
      <c r="L4570" s="1081"/>
      <c r="M4570" s="1081"/>
      <c r="N4570" s="1081"/>
      <c r="O4570" s="1081"/>
      <c r="P4570" s="1081"/>
      <c r="Q4570" s="1081"/>
      <c r="R4570" s="1081"/>
      <c r="S4570" s="1081"/>
      <c r="T4570" s="1081"/>
      <c r="U4570" s="1081"/>
      <c r="V4570" s="487"/>
      <c r="W4570" s="487"/>
      <c r="X4570" s="487"/>
      <c r="Y4570" s="487"/>
      <c r="Z4570" s="487"/>
      <c r="AA4570" s="487"/>
      <c r="AB4570" s="487"/>
      <c r="AC4570" s="487"/>
      <c r="AD4570" s="487"/>
      <c r="AE4570" s="109"/>
    </row>
    <row r="4571" spans="1:31" ht="15" customHeight="1" x14ac:dyDescent="0.2">
      <c r="A4571" s="109"/>
      <c r="B4571" s="109"/>
      <c r="C4571" s="33" t="s">
        <v>51</v>
      </c>
      <c r="D4571" s="1081" t="s">
        <v>955</v>
      </c>
      <c r="E4571" s="1081"/>
      <c r="F4571" s="1081"/>
      <c r="G4571" s="1081"/>
      <c r="H4571" s="1081"/>
      <c r="I4571" s="1081"/>
      <c r="J4571" s="1081"/>
      <c r="K4571" s="1081"/>
      <c r="L4571" s="1081"/>
      <c r="M4571" s="1081"/>
      <c r="N4571" s="1081"/>
      <c r="O4571" s="1081"/>
      <c r="P4571" s="1081"/>
      <c r="Q4571" s="1081"/>
      <c r="R4571" s="1081"/>
      <c r="S4571" s="1081"/>
      <c r="T4571" s="1081"/>
      <c r="U4571" s="1081"/>
      <c r="V4571" s="487"/>
      <c r="W4571" s="487"/>
      <c r="X4571" s="487"/>
      <c r="Y4571" s="487"/>
      <c r="Z4571" s="487"/>
      <c r="AA4571" s="487"/>
      <c r="AB4571" s="487"/>
      <c r="AC4571" s="487"/>
      <c r="AD4571" s="487"/>
      <c r="AE4571" s="109"/>
    </row>
    <row r="4572" spans="1:31" ht="15" customHeight="1" x14ac:dyDescent="0.2">
      <c r="A4572" s="109"/>
      <c r="B4572" s="109"/>
      <c r="C4572" s="20" t="s">
        <v>52</v>
      </c>
      <c r="D4572" s="1081" t="s">
        <v>956</v>
      </c>
      <c r="E4572" s="1081"/>
      <c r="F4572" s="1081"/>
      <c r="G4572" s="1081"/>
      <c r="H4572" s="1081"/>
      <c r="I4572" s="1081"/>
      <c r="J4572" s="1081"/>
      <c r="K4572" s="1081"/>
      <c r="L4572" s="1081"/>
      <c r="M4572" s="1081"/>
      <c r="N4572" s="1081"/>
      <c r="O4572" s="1081"/>
      <c r="P4572" s="1081"/>
      <c r="Q4572" s="1081"/>
      <c r="R4572" s="1081"/>
      <c r="S4572" s="1081"/>
      <c r="T4572" s="1081"/>
      <c r="U4572" s="1081"/>
      <c r="V4572" s="487"/>
      <c r="W4572" s="487"/>
      <c r="X4572" s="487"/>
      <c r="Y4572" s="487"/>
      <c r="Z4572" s="487"/>
      <c r="AA4572" s="487"/>
      <c r="AB4572" s="487"/>
      <c r="AC4572" s="487"/>
      <c r="AD4572" s="487"/>
      <c r="AE4572" s="109"/>
    </row>
    <row r="4573" spans="1:31" ht="15" customHeight="1" x14ac:dyDescent="0.2">
      <c r="A4573" s="109"/>
      <c r="B4573" s="109"/>
      <c r="C4573" s="20" t="s">
        <v>781</v>
      </c>
      <c r="D4573" s="1081" t="s">
        <v>957</v>
      </c>
      <c r="E4573" s="1081"/>
      <c r="F4573" s="1081"/>
      <c r="G4573" s="1081"/>
      <c r="H4573" s="1081"/>
      <c r="I4573" s="1081"/>
      <c r="J4573" s="1081"/>
      <c r="K4573" s="1081"/>
      <c r="L4573" s="1081"/>
      <c r="M4573" s="1081"/>
      <c r="N4573" s="1081"/>
      <c r="O4573" s="1081"/>
      <c r="P4573" s="1081"/>
      <c r="Q4573" s="1081"/>
      <c r="R4573" s="1081"/>
      <c r="S4573" s="1081"/>
      <c r="T4573" s="1081"/>
      <c r="U4573" s="1081"/>
      <c r="V4573" s="487"/>
      <c r="W4573" s="487"/>
      <c r="X4573" s="487"/>
      <c r="Y4573" s="487"/>
      <c r="Z4573" s="487"/>
      <c r="AA4573" s="487"/>
      <c r="AB4573" s="487"/>
      <c r="AC4573" s="487"/>
      <c r="AD4573" s="487"/>
      <c r="AE4573" s="109"/>
    </row>
    <row r="4574" spans="1:31" ht="15" customHeight="1" x14ac:dyDescent="0.2">
      <c r="A4574" s="109"/>
      <c r="B4574" s="109"/>
      <c r="C4574" s="20" t="s">
        <v>958</v>
      </c>
      <c r="D4574" s="1081" t="s">
        <v>959</v>
      </c>
      <c r="E4574" s="1081"/>
      <c r="F4574" s="1081"/>
      <c r="G4574" s="1081"/>
      <c r="H4574" s="1081"/>
      <c r="I4574" s="1081"/>
      <c r="J4574" s="1081"/>
      <c r="K4574" s="1081"/>
      <c r="L4574" s="1081"/>
      <c r="M4574" s="1081"/>
      <c r="N4574" s="1081"/>
      <c r="O4574" s="1081"/>
      <c r="P4574" s="1081"/>
      <c r="Q4574" s="1081"/>
      <c r="R4574" s="1081"/>
      <c r="S4574" s="1081"/>
      <c r="T4574" s="1081"/>
      <c r="U4574" s="1081"/>
      <c r="V4574" s="487"/>
      <c r="W4574" s="487"/>
      <c r="X4574" s="487"/>
      <c r="Y4574" s="487"/>
      <c r="Z4574" s="487"/>
      <c r="AA4574" s="487"/>
      <c r="AB4574" s="487"/>
      <c r="AC4574" s="487"/>
      <c r="AD4574" s="487"/>
      <c r="AE4574" s="109"/>
    </row>
    <row r="4575" spans="1:31" ht="15" customHeight="1" x14ac:dyDescent="0.2">
      <c r="A4575" s="109"/>
      <c r="B4575" s="109"/>
      <c r="C4575" s="20" t="s">
        <v>960</v>
      </c>
      <c r="D4575" s="1081" t="s">
        <v>961</v>
      </c>
      <c r="E4575" s="1081"/>
      <c r="F4575" s="1081"/>
      <c r="G4575" s="1081"/>
      <c r="H4575" s="1081"/>
      <c r="I4575" s="1081"/>
      <c r="J4575" s="1081"/>
      <c r="K4575" s="1081"/>
      <c r="L4575" s="1081"/>
      <c r="M4575" s="1081"/>
      <c r="N4575" s="1081"/>
      <c r="O4575" s="1081"/>
      <c r="P4575" s="1081"/>
      <c r="Q4575" s="1081"/>
      <c r="R4575" s="1081"/>
      <c r="S4575" s="1081"/>
      <c r="T4575" s="1081"/>
      <c r="U4575" s="1081"/>
      <c r="V4575" s="487"/>
      <c r="W4575" s="487"/>
      <c r="X4575" s="487"/>
      <c r="Y4575" s="487"/>
      <c r="Z4575" s="487"/>
      <c r="AA4575" s="487"/>
      <c r="AB4575" s="487"/>
      <c r="AC4575" s="487"/>
      <c r="AD4575" s="487"/>
      <c r="AE4575" s="109"/>
    </row>
    <row r="4576" spans="1:31" ht="15" customHeight="1" x14ac:dyDescent="0.2">
      <c r="A4576" s="109"/>
      <c r="B4576" s="109"/>
      <c r="C4576" s="20" t="s">
        <v>962</v>
      </c>
      <c r="D4576" s="1081" t="s">
        <v>963</v>
      </c>
      <c r="E4576" s="1081"/>
      <c r="F4576" s="1081"/>
      <c r="G4576" s="1081"/>
      <c r="H4576" s="1081"/>
      <c r="I4576" s="1081"/>
      <c r="J4576" s="1081"/>
      <c r="K4576" s="1081"/>
      <c r="L4576" s="1081"/>
      <c r="M4576" s="1081"/>
      <c r="N4576" s="1081"/>
      <c r="O4576" s="1081"/>
      <c r="P4576" s="1081"/>
      <c r="Q4576" s="1081"/>
      <c r="R4576" s="1081"/>
      <c r="S4576" s="1081"/>
      <c r="T4576" s="1081"/>
      <c r="U4576" s="1081"/>
      <c r="V4576" s="487"/>
      <c r="W4576" s="487"/>
      <c r="X4576" s="487"/>
      <c r="Y4576" s="487"/>
      <c r="Z4576" s="487"/>
      <c r="AA4576" s="487"/>
      <c r="AB4576" s="487"/>
      <c r="AC4576" s="487"/>
      <c r="AD4576" s="487"/>
      <c r="AE4576" s="109"/>
    </row>
    <row r="4577" spans="1:123" ht="15" customHeight="1" x14ac:dyDescent="0.2">
      <c r="A4577" s="109"/>
      <c r="B4577" s="109"/>
      <c r="C4577" s="20" t="s">
        <v>964</v>
      </c>
      <c r="D4577" s="1081" t="s">
        <v>965</v>
      </c>
      <c r="E4577" s="1081"/>
      <c r="F4577" s="1081"/>
      <c r="G4577" s="1081"/>
      <c r="H4577" s="1081"/>
      <c r="I4577" s="1081"/>
      <c r="J4577" s="1081"/>
      <c r="K4577" s="1081"/>
      <c r="L4577" s="1081"/>
      <c r="M4577" s="1081"/>
      <c r="N4577" s="1081"/>
      <c r="O4577" s="1081"/>
      <c r="P4577" s="1081"/>
      <c r="Q4577" s="1081"/>
      <c r="R4577" s="1081"/>
      <c r="S4577" s="1081"/>
      <c r="T4577" s="1081"/>
      <c r="U4577" s="1081"/>
      <c r="V4577" s="487"/>
      <c r="W4577" s="487"/>
      <c r="X4577" s="487"/>
      <c r="Y4577" s="487"/>
      <c r="Z4577" s="487"/>
      <c r="AA4577" s="487"/>
      <c r="AB4577" s="487"/>
      <c r="AC4577" s="487"/>
      <c r="AD4577" s="487"/>
      <c r="AE4577" s="109"/>
    </row>
    <row r="4578" spans="1:123" ht="15" customHeight="1" x14ac:dyDescent="0.2">
      <c r="A4578" s="109"/>
      <c r="B4578" s="109"/>
      <c r="C4578" s="20" t="s">
        <v>966</v>
      </c>
      <c r="D4578" s="1081" t="s">
        <v>967</v>
      </c>
      <c r="E4578" s="1081"/>
      <c r="F4578" s="1081"/>
      <c r="G4578" s="1081"/>
      <c r="H4578" s="1081"/>
      <c r="I4578" s="1081"/>
      <c r="J4578" s="1081"/>
      <c r="K4578" s="1081"/>
      <c r="L4578" s="1081"/>
      <c r="M4578" s="1081"/>
      <c r="N4578" s="1081"/>
      <c r="O4578" s="1081"/>
      <c r="P4578" s="1081"/>
      <c r="Q4578" s="1081"/>
      <c r="R4578" s="1081"/>
      <c r="S4578" s="1081"/>
      <c r="T4578" s="1081"/>
      <c r="U4578" s="1081"/>
      <c r="V4578" s="487"/>
      <c r="W4578" s="487"/>
      <c r="X4578" s="487"/>
      <c r="Y4578" s="487"/>
      <c r="Z4578" s="487"/>
      <c r="AA4578" s="487"/>
      <c r="AB4578" s="487"/>
      <c r="AC4578" s="487"/>
      <c r="AD4578" s="487"/>
      <c r="AE4578" s="109"/>
    </row>
    <row r="4579" spans="1:123" ht="15" customHeight="1" x14ac:dyDescent="0.2">
      <c r="A4579" s="109"/>
      <c r="B4579" s="109"/>
      <c r="C4579" s="20" t="s">
        <v>968</v>
      </c>
      <c r="D4579" s="1081" t="s">
        <v>969</v>
      </c>
      <c r="E4579" s="1081"/>
      <c r="F4579" s="1081"/>
      <c r="G4579" s="1081"/>
      <c r="H4579" s="1081"/>
      <c r="I4579" s="1081"/>
      <c r="J4579" s="1081"/>
      <c r="K4579" s="1081"/>
      <c r="L4579" s="1081"/>
      <c r="M4579" s="1081"/>
      <c r="N4579" s="1081"/>
      <c r="O4579" s="1081"/>
      <c r="P4579" s="1081"/>
      <c r="Q4579" s="1081"/>
      <c r="R4579" s="1081"/>
      <c r="S4579" s="1081"/>
      <c r="T4579" s="1081"/>
      <c r="U4579" s="1081"/>
      <c r="V4579" s="487"/>
      <c r="W4579" s="487"/>
      <c r="X4579" s="487"/>
      <c r="Y4579" s="487"/>
      <c r="Z4579" s="487"/>
      <c r="AA4579" s="487"/>
      <c r="AB4579" s="487"/>
      <c r="AC4579" s="487"/>
      <c r="AD4579" s="487"/>
      <c r="AE4579" s="109"/>
    </row>
    <row r="4580" spans="1:123" ht="15" customHeight="1" x14ac:dyDescent="0.2">
      <c r="A4580" s="109"/>
      <c r="B4580" s="109"/>
      <c r="C4580" s="20" t="s">
        <v>970</v>
      </c>
      <c r="D4580" s="1081" t="s">
        <v>72</v>
      </c>
      <c r="E4580" s="1081"/>
      <c r="F4580" s="1081"/>
      <c r="G4580" s="1081"/>
      <c r="H4580" s="1081"/>
      <c r="I4580" s="1081"/>
      <c r="J4580" s="1081"/>
      <c r="K4580" s="1081"/>
      <c r="L4580" s="1081"/>
      <c r="M4580" s="1081"/>
      <c r="N4580" s="1081"/>
      <c r="O4580" s="1081"/>
      <c r="P4580" s="1081"/>
      <c r="Q4580" s="1081"/>
      <c r="R4580" s="1081"/>
      <c r="S4580" s="1081"/>
      <c r="T4580" s="1081"/>
      <c r="U4580" s="1081"/>
      <c r="V4580" s="487"/>
      <c r="W4580" s="487"/>
      <c r="X4580" s="487"/>
      <c r="Y4580" s="487"/>
      <c r="Z4580" s="487"/>
      <c r="AA4580" s="487"/>
      <c r="AB4580" s="487"/>
      <c r="AC4580" s="487"/>
      <c r="AD4580" s="487"/>
      <c r="AE4580" s="109"/>
    </row>
    <row r="4581" spans="1:123" ht="15" customHeight="1" x14ac:dyDescent="0.25">
      <c r="A4581" s="109"/>
      <c r="B4581" s="109"/>
      <c r="C4581" s="34"/>
      <c r="D4581" s="35"/>
      <c r="E4581" s="35"/>
      <c r="F4581" s="35"/>
      <c r="G4581" s="35"/>
      <c r="H4581" s="35"/>
      <c r="I4581" s="60"/>
      <c r="J4581" s="182"/>
      <c r="K4581" s="182"/>
      <c r="L4581" s="182"/>
      <c r="M4581" s="182"/>
      <c r="N4581" s="182"/>
      <c r="O4581" s="182"/>
      <c r="P4581" s="182"/>
      <c r="Q4581" s="182"/>
      <c r="R4581" s="182"/>
      <c r="S4581" s="182"/>
      <c r="T4581" s="182"/>
      <c r="U4581" s="183" t="s">
        <v>84</v>
      </c>
      <c r="V4581" s="1050">
        <f>IF(AND(SUM(V4548:AD4580)=0,COUNTIF(V4548:AD4580,"NS")&gt;0),"NS",SUM(V4548:AD4580))</f>
        <v>0</v>
      </c>
      <c r="W4581" s="1050"/>
      <c r="X4581" s="1050"/>
      <c r="Y4581" s="1050"/>
      <c r="Z4581" s="1050"/>
      <c r="AA4581" s="1050"/>
      <c r="AB4581" s="1050"/>
      <c r="AC4581" s="1050"/>
      <c r="AD4581" s="1050"/>
      <c r="AE4581" s="109"/>
    </row>
    <row r="4582" spans="1:123" ht="15" customHeight="1" x14ac:dyDescent="0.2">
      <c r="A4582" s="109"/>
      <c r="B4582" s="109"/>
      <c r="AE4582" s="109"/>
    </row>
    <row r="4583" spans="1:123" ht="24" customHeight="1" x14ac:dyDescent="0.2">
      <c r="C4583" s="620" t="s">
        <v>1084</v>
      </c>
      <c r="D4583" s="620"/>
      <c r="E4583" s="620"/>
      <c r="F4583" s="620"/>
      <c r="G4583" s="620"/>
      <c r="H4583" s="620"/>
      <c r="I4583" s="620"/>
      <c r="J4583" s="620"/>
      <c r="K4583" s="620"/>
      <c r="L4583" s="620"/>
      <c r="M4583" s="620"/>
      <c r="N4583" s="620"/>
      <c r="O4583" s="620"/>
      <c r="P4583" s="620"/>
      <c r="Q4583" s="620"/>
      <c r="R4583" s="620"/>
      <c r="S4583" s="620"/>
      <c r="T4583" s="620"/>
      <c r="U4583" s="620"/>
      <c r="V4583" s="620"/>
      <c r="W4583" s="620"/>
      <c r="X4583" s="620"/>
      <c r="Y4583" s="620"/>
      <c r="Z4583" s="620"/>
      <c r="AA4583" s="620"/>
      <c r="AB4583" s="620"/>
      <c r="AC4583" s="620"/>
      <c r="AD4583" s="620"/>
    </row>
    <row r="4584" spans="1:123" ht="60" customHeight="1" x14ac:dyDescent="0.2">
      <c r="C4584" s="652"/>
      <c r="D4584" s="652"/>
      <c r="E4584" s="652"/>
      <c r="F4584" s="652"/>
      <c r="G4584" s="652"/>
      <c r="H4584" s="652"/>
      <c r="I4584" s="652"/>
      <c r="J4584" s="652"/>
      <c r="K4584" s="652"/>
      <c r="L4584" s="652"/>
      <c r="M4584" s="652"/>
      <c r="N4584" s="652"/>
      <c r="O4584" s="652"/>
      <c r="P4584" s="652"/>
      <c r="Q4584" s="652"/>
      <c r="R4584" s="652"/>
      <c r="S4584" s="652"/>
      <c r="T4584" s="652"/>
      <c r="U4584" s="652"/>
      <c r="V4584" s="652"/>
      <c r="W4584" s="652"/>
      <c r="X4584" s="652"/>
      <c r="Y4584" s="652"/>
      <c r="Z4584" s="652"/>
      <c r="AA4584" s="652"/>
      <c r="AB4584" s="652"/>
      <c r="AC4584" s="652"/>
      <c r="AD4584" s="652"/>
    </row>
    <row r="4585" spans="1:123" ht="15" customHeight="1" x14ac:dyDescent="0.2">
      <c r="B4585" s="540" t="str">
        <f>IF(AI4547=0,"","Error: Debe completar toda la información requerida.")</f>
        <v/>
      </c>
      <c r="C4585" s="540"/>
      <c r="D4585" s="540"/>
      <c r="E4585" s="540"/>
      <c r="F4585" s="540"/>
      <c r="G4585" s="540"/>
      <c r="H4585" s="540"/>
      <c r="I4585" s="540"/>
      <c r="J4585" s="540"/>
      <c r="K4585" s="540"/>
      <c r="L4585" s="540"/>
      <c r="M4585" s="540"/>
      <c r="N4585" s="540"/>
      <c r="O4585" s="540"/>
      <c r="P4585" s="540"/>
      <c r="Q4585" s="540"/>
      <c r="R4585" s="540"/>
      <c r="S4585" s="540"/>
      <c r="T4585" s="540"/>
      <c r="U4585" s="540"/>
      <c r="V4585" s="540"/>
      <c r="W4585" s="540"/>
      <c r="X4585" s="540"/>
      <c r="Y4585" s="540"/>
      <c r="Z4585" s="540"/>
      <c r="AA4585" s="540"/>
      <c r="AB4585" s="540"/>
      <c r="AC4585" s="540"/>
      <c r="AD4585" s="540"/>
    </row>
    <row r="4586" spans="1:123" ht="15" customHeight="1" x14ac:dyDescent="0.2">
      <c r="B4586" s="511" t="str">
        <f>IF(AI4549=0,"","Error: Debe registrar al menos 1 traslado internacional o marcar el código 2 o 9 en la P115.")</f>
        <v/>
      </c>
      <c r="C4586" s="511"/>
      <c r="D4586" s="511"/>
      <c r="E4586" s="511"/>
      <c r="F4586" s="511"/>
      <c r="G4586" s="511"/>
      <c r="H4586" s="511"/>
      <c r="I4586" s="511"/>
      <c r="J4586" s="511"/>
      <c r="K4586" s="511"/>
      <c r="L4586" s="511"/>
      <c r="M4586" s="511"/>
      <c r="N4586" s="511"/>
      <c r="O4586" s="511"/>
      <c r="P4586" s="511"/>
      <c r="Q4586" s="511"/>
      <c r="R4586" s="511"/>
      <c r="S4586" s="511"/>
      <c r="T4586" s="511"/>
      <c r="U4586" s="511"/>
      <c r="V4586" s="511"/>
      <c r="W4586" s="511"/>
      <c r="X4586" s="511"/>
      <c r="Y4586" s="511"/>
      <c r="Z4586" s="511"/>
      <c r="AA4586" s="511"/>
      <c r="AB4586" s="511"/>
      <c r="AC4586" s="511"/>
      <c r="AD4586" s="511"/>
    </row>
    <row r="4587" spans="1:123" ht="15" customHeight="1" thickBot="1" x14ac:dyDescent="0.25">
      <c r="B4587" s="389"/>
      <c r="C4587" s="389"/>
      <c r="D4587" s="389"/>
      <c r="E4587" s="389"/>
      <c r="F4587" s="389"/>
      <c r="G4587" s="389"/>
      <c r="H4587" s="389"/>
      <c r="I4587" s="389"/>
      <c r="J4587" s="389"/>
      <c r="K4587" s="389"/>
      <c r="L4587" s="389"/>
      <c r="M4587" s="389"/>
      <c r="N4587" s="389"/>
      <c r="O4587" s="389"/>
      <c r="P4587" s="389"/>
      <c r="Q4587" s="389"/>
      <c r="R4587" s="389"/>
      <c r="S4587" s="389"/>
      <c r="T4587" s="389"/>
      <c r="U4587" s="389"/>
      <c r="V4587" s="389"/>
      <c r="W4587" s="389"/>
      <c r="X4587" s="389"/>
      <c r="Y4587" s="389"/>
      <c r="Z4587" s="389"/>
      <c r="AA4587" s="389"/>
      <c r="AB4587" s="389"/>
      <c r="AC4587" s="389"/>
      <c r="AD4587" s="389"/>
    </row>
    <row r="4588" spans="1:123" ht="15" customHeight="1" thickBot="1" x14ac:dyDescent="0.25">
      <c r="B4588" s="823" t="s">
        <v>1210</v>
      </c>
      <c r="C4588" s="824"/>
      <c r="D4588" s="824"/>
      <c r="E4588" s="824"/>
      <c r="F4588" s="824"/>
      <c r="G4588" s="824"/>
      <c r="H4588" s="824"/>
      <c r="I4588" s="824"/>
      <c r="J4588" s="824"/>
      <c r="K4588" s="824"/>
      <c r="L4588" s="824"/>
      <c r="M4588" s="824"/>
      <c r="N4588" s="824"/>
      <c r="O4588" s="824"/>
      <c r="P4588" s="824"/>
      <c r="Q4588" s="824"/>
      <c r="R4588" s="824"/>
      <c r="S4588" s="824"/>
      <c r="T4588" s="824"/>
      <c r="U4588" s="824"/>
      <c r="V4588" s="824"/>
      <c r="W4588" s="824"/>
      <c r="X4588" s="824"/>
      <c r="Y4588" s="824"/>
      <c r="Z4588" s="824"/>
      <c r="AA4588" s="824"/>
      <c r="AB4588" s="824"/>
      <c r="AC4588" s="824"/>
      <c r="AD4588" s="825"/>
    </row>
    <row r="4589" spans="1:123" ht="15" customHeight="1" x14ac:dyDescent="0.2">
      <c r="B4589" s="815" t="s">
        <v>1400</v>
      </c>
      <c r="C4589" s="816"/>
      <c r="D4589" s="816"/>
      <c r="E4589" s="816"/>
      <c r="F4589" s="816"/>
      <c r="G4589" s="816"/>
      <c r="H4589" s="816"/>
      <c r="I4589" s="816"/>
      <c r="J4589" s="816"/>
      <c r="K4589" s="816"/>
      <c r="L4589" s="816"/>
      <c r="M4589" s="816"/>
      <c r="N4589" s="816"/>
      <c r="O4589" s="816"/>
      <c r="P4589" s="816"/>
      <c r="Q4589" s="816"/>
      <c r="R4589" s="816"/>
      <c r="S4589" s="816"/>
      <c r="T4589" s="816"/>
      <c r="U4589" s="816"/>
      <c r="V4589" s="816"/>
      <c r="W4589" s="816"/>
      <c r="X4589" s="816"/>
      <c r="Y4589" s="816"/>
      <c r="Z4589" s="816"/>
      <c r="AA4589" s="816"/>
      <c r="AB4589" s="816"/>
      <c r="AC4589" s="816"/>
      <c r="AD4589" s="817"/>
    </row>
    <row r="4590" spans="1:123" ht="60" customHeight="1" x14ac:dyDescent="0.2">
      <c r="B4590" s="134"/>
      <c r="C4590" s="775" t="s">
        <v>1843</v>
      </c>
      <c r="D4590" s="776"/>
      <c r="E4590" s="776"/>
      <c r="F4590" s="776"/>
      <c r="G4590" s="776"/>
      <c r="H4590" s="776"/>
      <c r="I4590" s="776"/>
      <c r="J4590" s="776"/>
      <c r="K4590" s="776"/>
      <c r="L4590" s="776"/>
      <c r="M4590" s="776"/>
      <c r="N4590" s="776"/>
      <c r="O4590" s="776"/>
      <c r="P4590" s="776"/>
      <c r="Q4590" s="776"/>
      <c r="R4590" s="776"/>
      <c r="S4590" s="776"/>
      <c r="T4590" s="776"/>
      <c r="U4590" s="776"/>
      <c r="V4590" s="776"/>
      <c r="W4590" s="776"/>
      <c r="X4590" s="776"/>
      <c r="Y4590" s="776"/>
      <c r="Z4590" s="776"/>
      <c r="AA4590" s="776"/>
      <c r="AB4590" s="776"/>
      <c r="AC4590" s="776"/>
      <c r="AD4590" s="777"/>
    </row>
    <row r="4591" spans="1:123" s="130" customFormat="1" ht="15" customHeight="1" thickBot="1" x14ac:dyDescent="0.25">
      <c r="A4591" s="129"/>
      <c r="B4591" s="15"/>
      <c r="C4591" s="15"/>
      <c r="D4591" s="15"/>
      <c r="E4591" s="15"/>
      <c r="F4591" s="15"/>
      <c r="G4591" s="15"/>
      <c r="H4591" s="15"/>
      <c r="I4591" s="15"/>
      <c r="J4591" s="15"/>
      <c r="K4591" s="15"/>
      <c r="L4591" s="15"/>
      <c r="M4591" s="15"/>
      <c r="N4591" s="15"/>
      <c r="O4591" s="15"/>
      <c r="P4591" s="15"/>
      <c r="Q4591" s="15"/>
      <c r="R4591" s="15"/>
      <c r="S4591" s="15"/>
      <c r="T4591" s="15"/>
      <c r="U4591" s="15"/>
      <c r="V4591" s="15"/>
      <c r="W4591" s="15"/>
      <c r="X4591" s="15"/>
      <c r="Y4591" s="15"/>
      <c r="Z4591" s="15"/>
      <c r="AA4591" s="15"/>
      <c r="AB4591" s="15"/>
      <c r="AC4591" s="15"/>
      <c r="AD4591" s="15"/>
      <c r="AF4591" s="93"/>
      <c r="CN4591" s="93"/>
      <c r="DS4591" s="93"/>
    </row>
    <row r="4592" spans="1:123" ht="15" customHeight="1" thickBot="1" x14ac:dyDescent="0.25">
      <c r="B4592" s="829" t="s">
        <v>1678</v>
      </c>
      <c r="C4592" s="830"/>
      <c r="D4592" s="830"/>
      <c r="E4592" s="830"/>
      <c r="F4592" s="830"/>
      <c r="G4592" s="830"/>
      <c r="H4592" s="830"/>
      <c r="I4592" s="830"/>
      <c r="J4592" s="830"/>
      <c r="K4592" s="830"/>
      <c r="L4592" s="830"/>
      <c r="M4592" s="830"/>
      <c r="N4592" s="830"/>
      <c r="O4592" s="830"/>
      <c r="P4592" s="830"/>
      <c r="Q4592" s="830"/>
      <c r="R4592" s="830"/>
      <c r="S4592" s="830"/>
      <c r="T4592" s="830"/>
      <c r="U4592" s="830"/>
      <c r="V4592" s="830"/>
      <c r="W4592" s="830"/>
      <c r="X4592" s="830"/>
      <c r="Y4592" s="830"/>
      <c r="Z4592" s="830"/>
      <c r="AA4592" s="830"/>
      <c r="AB4592" s="830"/>
      <c r="AC4592" s="830"/>
      <c r="AD4592" s="831"/>
    </row>
    <row r="4593" spans="1:39" ht="15" customHeight="1" x14ac:dyDescent="0.2">
      <c r="B4593" s="815" t="s">
        <v>1419</v>
      </c>
      <c r="C4593" s="816"/>
      <c r="D4593" s="816"/>
      <c r="E4593" s="816"/>
      <c r="F4593" s="816"/>
      <c r="G4593" s="816"/>
      <c r="H4593" s="816"/>
      <c r="I4593" s="816"/>
      <c r="J4593" s="816"/>
      <c r="K4593" s="816"/>
      <c r="L4593" s="816"/>
      <c r="M4593" s="816"/>
      <c r="N4593" s="816"/>
      <c r="O4593" s="816"/>
      <c r="P4593" s="816"/>
      <c r="Q4593" s="816"/>
      <c r="R4593" s="816"/>
      <c r="S4593" s="816"/>
      <c r="T4593" s="816"/>
      <c r="U4593" s="816"/>
      <c r="V4593" s="816"/>
      <c r="W4593" s="816"/>
      <c r="X4593" s="816"/>
      <c r="Y4593" s="816"/>
      <c r="Z4593" s="816"/>
      <c r="AA4593" s="816"/>
      <c r="AB4593" s="816"/>
      <c r="AC4593" s="816"/>
      <c r="AD4593" s="817"/>
    </row>
    <row r="4594" spans="1:39" ht="36" customHeight="1" x14ac:dyDescent="0.2">
      <c r="B4594" s="100"/>
      <c r="C4594" s="648" t="s">
        <v>1592</v>
      </c>
      <c r="D4594" s="696"/>
      <c r="E4594" s="696"/>
      <c r="F4594" s="696"/>
      <c r="G4594" s="696"/>
      <c r="H4594" s="696"/>
      <c r="I4594" s="696"/>
      <c r="J4594" s="696"/>
      <c r="K4594" s="696"/>
      <c r="L4594" s="696"/>
      <c r="M4594" s="696"/>
      <c r="N4594" s="696"/>
      <c r="O4594" s="696"/>
      <c r="P4594" s="696"/>
      <c r="Q4594" s="696"/>
      <c r="R4594" s="696"/>
      <c r="S4594" s="696"/>
      <c r="T4594" s="696"/>
      <c r="U4594" s="696"/>
      <c r="V4594" s="696"/>
      <c r="W4594" s="696"/>
      <c r="X4594" s="696"/>
      <c r="Y4594" s="696"/>
      <c r="Z4594" s="696"/>
      <c r="AA4594" s="696"/>
      <c r="AB4594" s="696"/>
      <c r="AC4594" s="696"/>
      <c r="AD4594" s="766"/>
    </row>
    <row r="4595" spans="1:39" ht="24" customHeight="1" x14ac:dyDescent="0.2">
      <c r="B4595" s="100"/>
      <c r="C4595" s="648" t="s">
        <v>1593</v>
      </c>
      <c r="D4595" s="696"/>
      <c r="E4595" s="696"/>
      <c r="F4595" s="696"/>
      <c r="G4595" s="696"/>
      <c r="H4595" s="696"/>
      <c r="I4595" s="696"/>
      <c r="J4595" s="696"/>
      <c r="K4595" s="696"/>
      <c r="L4595" s="696"/>
      <c r="M4595" s="696"/>
      <c r="N4595" s="696"/>
      <c r="O4595" s="696"/>
      <c r="P4595" s="696"/>
      <c r="Q4595" s="696"/>
      <c r="R4595" s="696"/>
      <c r="S4595" s="696"/>
      <c r="T4595" s="696"/>
      <c r="U4595" s="696"/>
      <c r="V4595" s="696"/>
      <c r="W4595" s="696"/>
      <c r="X4595" s="696"/>
      <c r="Y4595" s="696"/>
      <c r="Z4595" s="696"/>
      <c r="AA4595" s="696"/>
      <c r="AB4595" s="696"/>
      <c r="AC4595" s="696"/>
      <c r="AD4595" s="766"/>
    </row>
    <row r="4596" spans="1:39" ht="24" customHeight="1" x14ac:dyDescent="0.2">
      <c r="B4596" s="100"/>
      <c r="C4596" s="698" t="s">
        <v>1594</v>
      </c>
      <c r="D4596" s="767"/>
      <c r="E4596" s="767"/>
      <c r="F4596" s="767"/>
      <c r="G4596" s="767"/>
      <c r="H4596" s="767"/>
      <c r="I4596" s="767"/>
      <c r="J4596" s="767"/>
      <c r="K4596" s="767"/>
      <c r="L4596" s="767"/>
      <c r="M4596" s="767"/>
      <c r="N4596" s="767"/>
      <c r="O4596" s="767"/>
      <c r="P4596" s="767"/>
      <c r="Q4596" s="767"/>
      <c r="R4596" s="767"/>
      <c r="S4596" s="767"/>
      <c r="T4596" s="767"/>
      <c r="U4596" s="767"/>
      <c r="V4596" s="767"/>
      <c r="W4596" s="767"/>
      <c r="X4596" s="767"/>
      <c r="Y4596" s="767"/>
      <c r="Z4596" s="767"/>
      <c r="AA4596" s="767"/>
      <c r="AB4596" s="767"/>
      <c r="AC4596" s="767"/>
      <c r="AD4596" s="768"/>
    </row>
    <row r="4597" spans="1:39" ht="36" customHeight="1" x14ac:dyDescent="0.2">
      <c r="B4597" s="100"/>
      <c r="C4597" s="648" t="s">
        <v>1595</v>
      </c>
      <c r="D4597" s="696"/>
      <c r="E4597" s="696"/>
      <c r="F4597" s="696"/>
      <c r="G4597" s="696"/>
      <c r="H4597" s="696"/>
      <c r="I4597" s="696"/>
      <c r="J4597" s="696"/>
      <c r="K4597" s="696"/>
      <c r="L4597" s="696"/>
      <c r="M4597" s="696"/>
      <c r="N4597" s="696"/>
      <c r="O4597" s="696"/>
      <c r="P4597" s="696"/>
      <c r="Q4597" s="696"/>
      <c r="R4597" s="696"/>
      <c r="S4597" s="696"/>
      <c r="T4597" s="696"/>
      <c r="U4597" s="696"/>
      <c r="V4597" s="696"/>
      <c r="W4597" s="696"/>
      <c r="X4597" s="696"/>
      <c r="Y4597" s="696"/>
      <c r="Z4597" s="696"/>
      <c r="AA4597" s="696"/>
      <c r="AB4597" s="696"/>
      <c r="AC4597" s="696"/>
      <c r="AD4597" s="766"/>
    </row>
    <row r="4598" spans="1:39" ht="36" customHeight="1" x14ac:dyDescent="0.2">
      <c r="B4598" s="134"/>
      <c r="C4598" s="775" t="s">
        <v>1596</v>
      </c>
      <c r="D4598" s="776"/>
      <c r="E4598" s="776"/>
      <c r="F4598" s="776"/>
      <c r="G4598" s="776"/>
      <c r="H4598" s="776"/>
      <c r="I4598" s="776"/>
      <c r="J4598" s="776"/>
      <c r="K4598" s="776"/>
      <c r="L4598" s="776"/>
      <c r="M4598" s="776"/>
      <c r="N4598" s="776"/>
      <c r="O4598" s="776"/>
      <c r="P4598" s="776"/>
      <c r="Q4598" s="776"/>
      <c r="R4598" s="776"/>
      <c r="S4598" s="776"/>
      <c r="T4598" s="776"/>
      <c r="U4598" s="776"/>
      <c r="V4598" s="776"/>
      <c r="W4598" s="776"/>
      <c r="X4598" s="776"/>
      <c r="Y4598" s="776"/>
      <c r="Z4598" s="776"/>
      <c r="AA4598" s="776"/>
      <c r="AB4598" s="776"/>
      <c r="AC4598" s="776"/>
      <c r="AD4598" s="777"/>
    </row>
    <row r="4599" spans="1:39" ht="15" customHeight="1" x14ac:dyDescent="0.2">
      <c r="AE4599" s="109"/>
    </row>
    <row r="4600" spans="1:39" ht="36" customHeight="1" x14ac:dyDescent="0.2">
      <c r="A4600" s="36" t="s">
        <v>888</v>
      </c>
      <c r="B4600" s="636" t="s">
        <v>1275</v>
      </c>
      <c r="C4600" s="636"/>
      <c r="D4600" s="636"/>
      <c r="E4600" s="636"/>
      <c r="F4600" s="636"/>
      <c r="G4600" s="636"/>
      <c r="H4600" s="636"/>
      <c r="I4600" s="636"/>
      <c r="J4600" s="636"/>
      <c r="K4600" s="636"/>
      <c r="L4600" s="636"/>
      <c r="M4600" s="636"/>
      <c r="N4600" s="636"/>
      <c r="O4600" s="636"/>
      <c r="P4600" s="636"/>
      <c r="Q4600" s="636"/>
      <c r="R4600" s="636"/>
      <c r="S4600" s="636"/>
      <c r="T4600" s="636"/>
      <c r="U4600" s="636"/>
      <c r="V4600" s="636"/>
      <c r="W4600" s="636"/>
      <c r="X4600" s="636"/>
      <c r="Y4600" s="636"/>
      <c r="Z4600" s="636"/>
      <c r="AA4600" s="636"/>
      <c r="AB4600" s="636"/>
      <c r="AC4600" s="636"/>
      <c r="AD4600" s="636"/>
      <c r="AE4600" s="109"/>
      <c r="AG4600" s="90" t="s">
        <v>2032</v>
      </c>
      <c r="AH4600" s="90" t="s">
        <v>2072</v>
      </c>
      <c r="AI4600" s="90" t="s">
        <v>2073</v>
      </c>
      <c r="AJ4600" s="90" t="s">
        <v>2066</v>
      </c>
      <c r="AK4600" s="90" t="s">
        <v>2074</v>
      </c>
      <c r="AL4600" s="90" t="s">
        <v>2075</v>
      </c>
      <c r="AM4600" s="90" t="s">
        <v>2037</v>
      </c>
    </row>
    <row r="4601" spans="1:39" ht="15" customHeight="1" x14ac:dyDescent="0.2">
      <c r="C4601" s="674" t="s">
        <v>1109</v>
      </c>
      <c r="D4601" s="674"/>
      <c r="E4601" s="674"/>
      <c r="F4601" s="674"/>
      <c r="G4601" s="674"/>
      <c r="H4601" s="674"/>
      <c r="I4601" s="674"/>
      <c r="J4601" s="674"/>
      <c r="K4601" s="674"/>
      <c r="L4601" s="674"/>
      <c r="M4601" s="674"/>
      <c r="N4601" s="674"/>
      <c r="O4601" s="674"/>
      <c r="P4601" s="674"/>
      <c r="Q4601" s="674"/>
      <c r="R4601" s="674"/>
      <c r="S4601" s="674"/>
      <c r="T4601" s="674"/>
      <c r="U4601" s="674"/>
      <c r="V4601" s="674"/>
      <c r="W4601" s="674"/>
      <c r="X4601" s="674"/>
      <c r="Y4601" s="674"/>
      <c r="Z4601" s="674"/>
      <c r="AA4601" s="674"/>
      <c r="AB4601" s="674"/>
      <c r="AC4601" s="674"/>
      <c r="AD4601" s="674"/>
      <c r="AE4601" s="109"/>
      <c r="AG4601" s="90">
        <f>COUNTBLANK(L4607:AD4631)</f>
        <v>475</v>
      </c>
      <c r="AH4601" s="90">
        <v>475</v>
      </c>
      <c r="AJ4601" s="90">
        <f>COUNTBLANK(D4607:AD4607)</f>
        <v>27</v>
      </c>
      <c r="AK4601" s="90">
        <v>27</v>
      </c>
    </row>
    <row r="4602" spans="1:39" ht="36" customHeight="1" x14ac:dyDescent="0.2">
      <c r="C4602" s="674" t="s">
        <v>1378</v>
      </c>
      <c r="D4602" s="674"/>
      <c r="E4602" s="674"/>
      <c r="F4602" s="674"/>
      <c r="G4602" s="674"/>
      <c r="H4602" s="674"/>
      <c r="I4602" s="674"/>
      <c r="J4602" s="674"/>
      <c r="K4602" s="674"/>
      <c r="L4602" s="674"/>
      <c r="M4602" s="674"/>
      <c r="N4602" s="674"/>
      <c r="O4602" s="674"/>
      <c r="P4602" s="674"/>
      <c r="Q4602" s="674"/>
      <c r="R4602" s="674"/>
      <c r="S4602" s="674"/>
      <c r="T4602" s="674"/>
      <c r="U4602" s="674"/>
      <c r="V4602" s="674"/>
      <c r="W4602" s="674"/>
      <c r="X4602" s="674"/>
      <c r="Y4602" s="674"/>
      <c r="Z4602" s="674"/>
      <c r="AA4602" s="674"/>
      <c r="AB4602" s="674"/>
      <c r="AC4602" s="674"/>
      <c r="AD4602" s="674"/>
      <c r="AE4602" s="109"/>
    </row>
    <row r="4603" spans="1:39" ht="15" customHeight="1" x14ac:dyDescent="0.2">
      <c r="C4603" s="674" t="s">
        <v>1116</v>
      </c>
      <c r="D4603" s="674"/>
      <c r="E4603" s="674"/>
      <c r="F4603" s="674"/>
      <c r="G4603" s="674"/>
      <c r="H4603" s="674"/>
      <c r="I4603" s="674"/>
      <c r="J4603" s="674"/>
      <c r="K4603" s="674"/>
      <c r="L4603" s="674"/>
      <c r="M4603" s="674"/>
      <c r="N4603" s="674"/>
      <c r="O4603" s="674"/>
      <c r="P4603" s="674"/>
      <c r="Q4603" s="674"/>
      <c r="R4603" s="674"/>
      <c r="S4603" s="674"/>
      <c r="T4603" s="674"/>
      <c r="U4603" s="674"/>
      <c r="V4603" s="674"/>
      <c r="W4603" s="674"/>
      <c r="X4603" s="674"/>
      <c r="Y4603" s="674"/>
      <c r="Z4603" s="674"/>
      <c r="AA4603" s="674"/>
      <c r="AB4603" s="674"/>
      <c r="AC4603" s="674"/>
      <c r="AD4603" s="674"/>
      <c r="AE4603" s="109"/>
    </row>
    <row r="4604" spans="1:39" ht="15" customHeight="1" x14ac:dyDescent="0.2">
      <c r="AE4604" s="109"/>
    </row>
    <row r="4605" spans="1:39" ht="15" customHeight="1" x14ac:dyDescent="0.2">
      <c r="C4605" s="685" t="s">
        <v>220</v>
      </c>
      <c r="D4605" s="686"/>
      <c r="E4605" s="686"/>
      <c r="F4605" s="686"/>
      <c r="G4605" s="686"/>
      <c r="H4605" s="686"/>
      <c r="I4605" s="686"/>
      <c r="J4605" s="686"/>
      <c r="K4605" s="687"/>
      <c r="L4605" s="685" t="s">
        <v>1276</v>
      </c>
      <c r="M4605" s="686"/>
      <c r="N4605" s="686"/>
      <c r="O4605" s="687"/>
      <c r="P4605" s="643" t="s">
        <v>1251</v>
      </c>
      <c r="Q4605" s="644"/>
      <c r="R4605" s="644"/>
      <c r="S4605" s="644"/>
      <c r="T4605" s="644"/>
      <c r="U4605" s="644"/>
      <c r="V4605" s="644"/>
      <c r="W4605" s="644"/>
      <c r="X4605" s="644"/>
      <c r="Y4605" s="644"/>
      <c r="Z4605" s="644"/>
      <c r="AA4605" s="644"/>
      <c r="AB4605" s="644"/>
      <c r="AC4605" s="644"/>
      <c r="AD4605" s="645"/>
      <c r="AE4605" s="109"/>
    </row>
    <row r="4606" spans="1:39" ht="112.5" customHeight="1" x14ac:dyDescent="0.2">
      <c r="C4606" s="688"/>
      <c r="D4606" s="689"/>
      <c r="E4606" s="689"/>
      <c r="F4606" s="689"/>
      <c r="G4606" s="689"/>
      <c r="H4606" s="689"/>
      <c r="I4606" s="689"/>
      <c r="J4606" s="689"/>
      <c r="K4606" s="690"/>
      <c r="L4606" s="688"/>
      <c r="M4606" s="689"/>
      <c r="N4606" s="689"/>
      <c r="O4606" s="690"/>
      <c r="P4606" s="667" t="s">
        <v>1023</v>
      </c>
      <c r="Q4606" s="959"/>
      <c r="R4606" s="818"/>
      <c r="S4606" s="667" t="s">
        <v>1026</v>
      </c>
      <c r="T4606" s="959"/>
      <c r="U4606" s="818"/>
      <c r="V4606" s="667" t="s">
        <v>1021</v>
      </c>
      <c r="W4606" s="959"/>
      <c r="X4606" s="818"/>
      <c r="Y4606" s="667" t="s">
        <v>1024</v>
      </c>
      <c r="Z4606" s="959"/>
      <c r="AA4606" s="818"/>
      <c r="AB4606" s="667" t="s">
        <v>1025</v>
      </c>
      <c r="AC4606" s="959"/>
      <c r="AD4606" s="818"/>
      <c r="AE4606" s="109"/>
      <c r="AG4606" s="332" t="s">
        <v>2032</v>
      </c>
      <c r="AH4606" s="90" t="s">
        <v>2076</v>
      </c>
      <c r="AI4606" s="90" t="s">
        <v>2250</v>
      </c>
    </row>
    <row r="4607" spans="1:39" ht="15" customHeight="1" x14ac:dyDescent="0.2">
      <c r="C4607" s="87" t="s">
        <v>28</v>
      </c>
      <c r="D4607" s="832" t="str">
        <f>IF(D40="","",D40)</f>
        <v/>
      </c>
      <c r="E4607" s="833"/>
      <c r="F4607" s="833"/>
      <c r="G4607" s="833"/>
      <c r="H4607" s="833"/>
      <c r="I4607" s="833"/>
      <c r="J4607" s="833"/>
      <c r="K4607" s="834"/>
      <c r="L4607" s="1077"/>
      <c r="M4607" s="877"/>
      <c r="N4607" s="877"/>
      <c r="O4607" s="764"/>
      <c r="P4607" s="763"/>
      <c r="Q4607" s="877"/>
      <c r="R4607" s="764"/>
      <c r="S4607" s="763"/>
      <c r="T4607" s="877"/>
      <c r="U4607" s="764"/>
      <c r="V4607" s="763"/>
      <c r="W4607" s="877"/>
      <c r="X4607" s="764"/>
      <c r="Y4607" s="763"/>
      <c r="Z4607" s="877"/>
      <c r="AA4607" s="764"/>
      <c r="AB4607" s="763"/>
      <c r="AC4607" s="877"/>
      <c r="AD4607" s="764"/>
      <c r="AE4607" s="109"/>
      <c r="AG4607" s="335">
        <f>COUNTBLANK(D4607:AD4607)</f>
        <v>27</v>
      </c>
      <c r="AH4607" s="90">
        <f>IF(OR($AG$4601=$AH$4601,AG4607=$AK$4601),0,IF(AND(L4607=1,COUNTIF(P4607:AD4607,"X")&gt;=1),0,IF(AND(OR(L4607=2,L4607=9),D4607&lt;&gt;""),0,1)))</f>
        <v>0</v>
      </c>
      <c r="AI4607" s="90">
        <f>IF(OR(L4607=1,L4607=""),0,IF(AND(OR(L4607=2,L4607=9),COUNTIF(P4607:AD4607,"X")=0),0,1))</f>
        <v>0</v>
      </c>
    </row>
    <row r="4608" spans="1:39" ht="15" customHeight="1" x14ac:dyDescent="0.2">
      <c r="C4608" s="98" t="s">
        <v>29</v>
      </c>
      <c r="D4608" s="832" t="str">
        <f t="shared" ref="D4608:D4631" si="6708">IF(D41="","",D41)</f>
        <v/>
      </c>
      <c r="E4608" s="833"/>
      <c r="F4608" s="833"/>
      <c r="G4608" s="833"/>
      <c r="H4608" s="833"/>
      <c r="I4608" s="833"/>
      <c r="J4608" s="833"/>
      <c r="K4608" s="834"/>
      <c r="L4608" s="763"/>
      <c r="M4608" s="877"/>
      <c r="N4608" s="877"/>
      <c r="O4608" s="764"/>
      <c r="P4608" s="763"/>
      <c r="Q4608" s="877"/>
      <c r="R4608" s="764"/>
      <c r="S4608" s="763"/>
      <c r="T4608" s="877"/>
      <c r="U4608" s="764"/>
      <c r="V4608" s="763"/>
      <c r="W4608" s="877"/>
      <c r="X4608" s="764"/>
      <c r="Y4608" s="763"/>
      <c r="Z4608" s="877"/>
      <c r="AA4608" s="764"/>
      <c r="AB4608" s="763"/>
      <c r="AC4608" s="877"/>
      <c r="AD4608" s="764"/>
      <c r="AE4608" s="109"/>
      <c r="AG4608" s="335">
        <f t="shared" ref="AG4608:AG4631" si="6709">COUNTBLANK(D4608:AD4608)</f>
        <v>27</v>
      </c>
      <c r="AH4608" s="90">
        <f t="shared" ref="AH4608:AH4631" si="6710">IF(OR($AG$4601=$AH$4601,AG4608=$AK$4601),0,IF(AND(L4608=1,COUNTIF(P4608:AD4608,"X")&gt;=1),0,IF(AND(OR(L4608=2,L4608=9),D4608&lt;&gt;""),0,1)))</f>
        <v>0</v>
      </c>
      <c r="AI4608" s="90">
        <f t="shared" ref="AI4608:AI4631" si="6711">IF(OR(L4608=1,L4608=""),0,IF(AND(OR(L4608=2,L4608=9),COUNTIF(P4608:AD4608,"X")=0),0,1))</f>
        <v>0</v>
      </c>
    </row>
    <row r="4609" spans="1:35" ht="15" customHeight="1" x14ac:dyDescent="0.2">
      <c r="C4609" s="98" t="s">
        <v>30</v>
      </c>
      <c r="D4609" s="832" t="str">
        <f t="shared" si="6708"/>
        <v/>
      </c>
      <c r="E4609" s="833"/>
      <c r="F4609" s="833"/>
      <c r="G4609" s="833"/>
      <c r="H4609" s="833"/>
      <c r="I4609" s="833"/>
      <c r="J4609" s="833"/>
      <c r="K4609" s="834"/>
      <c r="L4609" s="763"/>
      <c r="M4609" s="877"/>
      <c r="N4609" s="877"/>
      <c r="O4609" s="764"/>
      <c r="P4609" s="763"/>
      <c r="Q4609" s="877"/>
      <c r="R4609" s="764"/>
      <c r="S4609" s="763"/>
      <c r="T4609" s="877"/>
      <c r="U4609" s="764"/>
      <c r="V4609" s="763"/>
      <c r="W4609" s="877"/>
      <c r="X4609" s="764"/>
      <c r="Y4609" s="763"/>
      <c r="Z4609" s="877"/>
      <c r="AA4609" s="764"/>
      <c r="AB4609" s="763"/>
      <c r="AC4609" s="877"/>
      <c r="AD4609" s="764"/>
      <c r="AE4609" s="109"/>
      <c r="AG4609" s="335">
        <f t="shared" si="6709"/>
        <v>27</v>
      </c>
      <c r="AH4609" s="90">
        <f t="shared" si="6710"/>
        <v>0</v>
      </c>
      <c r="AI4609" s="90">
        <f t="shared" si="6711"/>
        <v>0</v>
      </c>
    </row>
    <row r="4610" spans="1:35" ht="15" customHeight="1" x14ac:dyDescent="0.2">
      <c r="C4610" s="98" t="s">
        <v>31</v>
      </c>
      <c r="D4610" s="832" t="str">
        <f t="shared" si="6708"/>
        <v/>
      </c>
      <c r="E4610" s="833"/>
      <c r="F4610" s="833"/>
      <c r="G4610" s="833"/>
      <c r="H4610" s="833"/>
      <c r="I4610" s="833"/>
      <c r="J4610" s="833"/>
      <c r="K4610" s="834"/>
      <c r="L4610" s="763"/>
      <c r="M4610" s="877"/>
      <c r="N4610" s="877"/>
      <c r="O4610" s="764"/>
      <c r="P4610" s="763"/>
      <c r="Q4610" s="877"/>
      <c r="R4610" s="764"/>
      <c r="S4610" s="763"/>
      <c r="T4610" s="877"/>
      <c r="U4610" s="764"/>
      <c r="V4610" s="763"/>
      <c r="W4610" s="877"/>
      <c r="X4610" s="764"/>
      <c r="Y4610" s="763"/>
      <c r="Z4610" s="877"/>
      <c r="AA4610" s="764"/>
      <c r="AB4610" s="763"/>
      <c r="AC4610" s="877"/>
      <c r="AD4610" s="764"/>
      <c r="AE4610" s="109"/>
      <c r="AG4610" s="335">
        <f t="shared" si="6709"/>
        <v>27</v>
      </c>
      <c r="AH4610" s="90">
        <f t="shared" si="6710"/>
        <v>0</v>
      </c>
      <c r="AI4610" s="90">
        <f t="shared" si="6711"/>
        <v>0</v>
      </c>
    </row>
    <row r="4611" spans="1:35" ht="15" customHeight="1" x14ac:dyDescent="0.2">
      <c r="C4611" s="98" t="s">
        <v>32</v>
      </c>
      <c r="D4611" s="832" t="str">
        <f t="shared" si="6708"/>
        <v/>
      </c>
      <c r="E4611" s="833"/>
      <c r="F4611" s="833"/>
      <c r="G4611" s="833"/>
      <c r="H4611" s="833"/>
      <c r="I4611" s="833"/>
      <c r="J4611" s="833"/>
      <c r="K4611" s="834"/>
      <c r="L4611" s="763"/>
      <c r="M4611" s="877"/>
      <c r="N4611" s="877"/>
      <c r="O4611" s="764"/>
      <c r="P4611" s="763"/>
      <c r="Q4611" s="877"/>
      <c r="R4611" s="764"/>
      <c r="S4611" s="763"/>
      <c r="T4611" s="877"/>
      <c r="U4611" s="764"/>
      <c r="V4611" s="763"/>
      <c r="W4611" s="877"/>
      <c r="X4611" s="764"/>
      <c r="Y4611" s="763"/>
      <c r="Z4611" s="877"/>
      <c r="AA4611" s="764"/>
      <c r="AB4611" s="763"/>
      <c r="AC4611" s="877"/>
      <c r="AD4611" s="764"/>
      <c r="AE4611" s="109"/>
      <c r="AG4611" s="335">
        <f t="shared" si="6709"/>
        <v>27</v>
      </c>
      <c r="AH4611" s="90">
        <f t="shared" si="6710"/>
        <v>0</v>
      </c>
      <c r="AI4611" s="90">
        <f t="shared" si="6711"/>
        <v>0</v>
      </c>
    </row>
    <row r="4612" spans="1:35" ht="15" customHeight="1" x14ac:dyDescent="0.2">
      <c r="C4612" s="98" t="s">
        <v>33</v>
      </c>
      <c r="D4612" s="832" t="str">
        <f t="shared" si="6708"/>
        <v/>
      </c>
      <c r="E4612" s="833"/>
      <c r="F4612" s="833"/>
      <c r="G4612" s="833"/>
      <c r="H4612" s="833"/>
      <c r="I4612" s="833"/>
      <c r="J4612" s="833"/>
      <c r="K4612" s="834"/>
      <c r="L4612" s="763"/>
      <c r="M4612" s="877"/>
      <c r="N4612" s="877"/>
      <c r="O4612" s="764"/>
      <c r="P4612" s="763"/>
      <c r="Q4612" s="877"/>
      <c r="R4612" s="764"/>
      <c r="S4612" s="763"/>
      <c r="T4612" s="877"/>
      <c r="U4612" s="764"/>
      <c r="V4612" s="763"/>
      <c r="W4612" s="877"/>
      <c r="X4612" s="764"/>
      <c r="Y4612" s="763"/>
      <c r="Z4612" s="877"/>
      <c r="AA4612" s="764"/>
      <c r="AB4612" s="763"/>
      <c r="AC4612" s="877"/>
      <c r="AD4612" s="764"/>
      <c r="AE4612" s="109"/>
      <c r="AG4612" s="335">
        <f t="shared" si="6709"/>
        <v>27</v>
      </c>
      <c r="AH4612" s="90">
        <f t="shared" si="6710"/>
        <v>0</v>
      </c>
      <c r="AI4612" s="90">
        <f t="shared" si="6711"/>
        <v>0</v>
      </c>
    </row>
    <row r="4613" spans="1:35" ht="15" customHeight="1" x14ac:dyDescent="0.2">
      <c r="C4613" s="98" t="s">
        <v>34</v>
      </c>
      <c r="D4613" s="832" t="str">
        <f t="shared" si="6708"/>
        <v/>
      </c>
      <c r="E4613" s="833"/>
      <c r="F4613" s="833"/>
      <c r="G4613" s="833"/>
      <c r="H4613" s="833"/>
      <c r="I4613" s="833"/>
      <c r="J4613" s="833"/>
      <c r="K4613" s="834"/>
      <c r="L4613" s="763"/>
      <c r="M4613" s="877"/>
      <c r="N4613" s="877"/>
      <c r="O4613" s="764"/>
      <c r="P4613" s="763"/>
      <c r="Q4613" s="877"/>
      <c r="R4613" s="764"/>
      <c r="S4613" s="763"/>
      <c r="T4613" s="877"/>
      <c r="U4613" s="764"/>
      <c r="V4613" s="763"/>
      <c r="W4613" s="877"/>
      <c r="X4613" s="764"/>
      <c r="Y4613" s="763"/>
      <c r="Z4613" s="877"/>
      <c r="AA4613" s="764"/>
      <c r="AB4613" s="763"/>
      <c r="AC4613" s="877"/>
      <c r="AD4613" s="764"/>
      <c r="AE4613" s="109"/>
      <c r="AG4613" s="335">
        <f t="shared" si="6709"/>
        <v>27</v>
      </c>
      <c r="AH4613" s="90">
        <f t="shared" si="6710"/>
        <v>0</v>
      </c>
      <c r="AI4613" s="90">
        <f t="shared" si="6711"/>
        <v>0</v>
      </c>
    </row>
    <row r="4614" spans="1:35" ht="15" customHeight="1" x14ac:dyDescent="0.2">
      <c r="C4614" s="98" t="s">
        <v>35</v>
      </c>
      <c r="D4614" s="832" t="str">
        <f t="shared" si="6708"/>
        <v/>
      </c>
      <c r="E4614" s="833"/>
      <c r="F4614" s="833"/>
      <c r="G4614" s="833"/>
      <c r="H4614" s="833"/>
      <c r="I4614" s="833"/>
      <c r="J4614" s="833"/>
      <c r="K4614" s="834"/>
      <c r="L4614" s="763"/>
      <c r="M4614" s="877"/>
      <c r="N4614" s="877"/>
      <c r="O4614" s="764"/>
      <c r="P4614" s="763"/>
      <c r="Q4614" s="877"/>
      <c r="R4614" s="764"/>
      <c r="S4614" s="763"/>
      <c r="T4614" s="877"/>
      <c r="U4614" s="764"/>
      <c r="V4614" s="763"/>
      <c r="W4614" s="877"/>
      <c r="X4614" s="764"/>
      <c r="Y4614" s="763"/>
      <c r="Z4614" s="877"/>
      <c r="AA4614" s="764"/>
      <c r="AB4614" s="763"/>
      <c r="AC4614" s="877"/>
      <c r="AD4614" s="764"/>
      <c r="AE4614" s="109"/>
      <c r="AG4614" s="335">
        <f t="shared" si="6709"/>
        <v>27</v>
      </c>
      <c r="AH4614" s="90">
        <f t="shared" si="6710"/>
        <v>0</v>
      </c>
      <c r="AI4614" s="90">
        <f t="shared" si="6711"/>
        <v>0</v>
      </c>
    </row>
    <row r="4615" spans="1:35" ht="15" customHeight="1" x14ac:dyDescent="0.2">
      <c r="A4615" s="109"/>
      <c r="B4615" s="109"/>
      <c r="C4615" s="98" t="s">
        <v>36</v>
      </c>
      <c r="D4615" s="832" t="str">
        <f t="shared" si="6708"/>
        <v/>
      </c>
      <c r="E4615" s="833"/>
      <c r="F4615" s="833"/>
      <c r="G4615" s="833"/>
      <c r="H4615" s="833"/>
      <c r="I4615" s="833"/>
      <c r="J4615" s="833"/>
      <c r="K4615" s="834"/>
      <c r="L4615" s="763"/>
      <c r="M4615" s="877"/>
      <c r="N4615" s="877"/>
      <c r="O4615" s="764"/>
      <c r="P4615" s="763"/>
      <c r="Q4615" s="877"/>
      <c r="R4615" s="764"/>
      <c r="S4615" s="763"/>
      <c r="T4615" s="877"/>
      <c r="U4615" s="764"/>
      <c r="V4615" s="763"/>
      <c r="W4615" s="877"/>
      <c r="X4615" s="764"/>
      <c r="Y4615" s="763"/>
      <c r="Z4615" s="877"/>
      <c r="AA4615" s="764"/>
      <c r="AB4615" s="763"/>
      <c r="AC4615" s="877"/>
      <c r="AD4615" s="764"/>
      <c r="AE4615" s="109"/>
      <c r="AG4615" s="335">
        <f t="shared" si="6709"/>
        <v>27</v>
      </c>
      <c r="AH4615" s="90">
        <f t="shared" si="6710"/>
        <v>0</v>
      </c>
      <c r="AI4615" s="90">
        <f t="shared" si="6711"/>
        <v>0</v>
      </c>
    </row>
    <row r="4616" spans="1:35" ht="15" customHeight="1" x14ac:dyDescent="0.2">
      <c r="A4616" s="109"/>
      <c r="B4616" s="109"/>
      <c r="C4616" s="98" t="s">
        <v>37</v>
      </c>
      <c r="D4616" s="832" t="str">
        <f t="shared" si="6708"/>
        <v/>
      </c>
      <c r="E4616" s="833"/>
      <c r="F4616" s="833"/>
      <c r="G4616" s="833"/>
      <c r="H4616" s="833"/>
      <c r="I4616" s="833"/>
      <c r="J4616" s="833"/>
      <c r="K4616" s="834"/>
      <c r="L4616" s="763"/>
      <c r="M4616" s="877"/>
      <c r="N4616" s="877"/>
      <c r="O4616" s="764"/>
      <c r="P4616" s="763"/>
      <c r="Q4616" s="877"/>
      <c r="R4616" s="764"/>
      <c r="S4616" s="763"/>
      <c r="T4616" s="877"/>
      <c r="U4616" s="764"/>
      <c r="V4616" s="763"/>
      <c r="W4616" s="877"/>
      <c r="X4616" s="764"/>
      <c r="Y4616" s="763"/>
      <c r="Z4616" s="877"/>
      <c r="AA4616" s="764"/>
      <c r="AB4616" s="763"/>
      <c r="AC4616" s="877"/>
      <c r="AD4616" s="764"/>
      <c r="AE4616" s="109"/>
      <c r="AG4616" s="335">
        <f t="shared" si="6709"/>
        <v>27</v>
      </c>
      <c r="AH4616" s="90">
        <f t="shared" si="6710"/>
        <v>0</v>
      </c>
      <c r="AI4616" s="90">
        <f t="shared" si="6711"/>
        <v>0</v>
      </c>
    </row>
    <row r="4617" spans="1:35" ht="15" customHeight="1" x14ac:dyDescent="0.2">
      <c r="A4617" s="109"/>
      <c r="B4617" s="109"/>
      <c r="C4617" s="98" t="s">
        <v>40</v>
      </c>
      <c r="D4617" s="832" t="str">
        <f t="shared" si="6708"/>
        <v/>
      </c>
      <c r="E4617" s="833"/>
      <c r="F4617" s="833"/>
      <c r="G4617" s="833"/>
      <c r="H4617" s="833"/>
      <c r="I4617" s="833"/>
      <c r="J4617" s="833"/>
      <c r="K4617" s="834"/>
      <c r="L4617" s="763"/>
      <c r="M4617" s="877"/>
      <c r="N4617" s="877"/>
      <c r="O4617" s="764"/>
      <c r="P4617" s="763"/>
      <c r="Q4617" s="877"/>
      <c r="R4617" s="764"/>
      <c r="S4617" s="763"/>
      <c r="T4617" s="877"/>
      <c r="U4617" s="764"/>
      <c r="V4617" s="763"/>
      <c r="W4617" s="877"/>
      <c r="X4617" s="764"/>
      <c r="Y4617" s="763"/>
      <c r="Z4617" s="877"/>
      <c r="AA4617" s="764"/>
      <c r="AB4617" s="763"/>
      <c r="AC4617" s="877"/>
      <c r="AD4617" s="764"/>
      <c r="AE4617" s="109"/>
      <c r="AG4617" s="335">
        <f t="shared" si="6709"/>
        <v>27</v>
      </c>
      <c r="AH4617" s="90">
        <f t="shared" si="6710"/>
        <v>0</v>
      </c>
      <c r="AI4617" s="90">
        <f t="shared" si="6711"/>
        <v>0</v>
      </c>
    </row>
    <row r="4618" spans="1:35" ht="15" customHeight="1" x14ac:dyDescent="0.2">
      <c r="A4618" s="109"/>
      <c r="B4618" s="109"/>
      <c r="C4618" s="98" t="s">
        <v>38</v>
      </c>
      <c r="D4618" s="832" t="str">
        <f t="shared" si="6708"/>
        <v/>
      </c>
      <c r="E4618" s="833"/>
      <c r="F4618" s="833"/>
      <c r="G4618" s="833"/>
      <c r="H4618" s="833"/>
      <c r="I4618" s="833"/>
      <c r="J4618" s="833"/>
      <c r="K4618" s="834"/>
      <c r="L4618" s="763"/>
      <c r="M4618" s="877"/>
      <c r="N4618" s="877"/>
      <c r="O4618" s="764"/>
      <c r="P4618" s="763"/>
      <c r="Q4618" s="877"/>
      <c r="R4618" s="764"/>
      <c r="S4618" s="763"/>
      <c r="T4618" s="877"/>
      <c r="U4618" s="764"/>
      <c r="V4618" s="763"/>
      <c r="W4618" s="877"/>
      <c r="X4618" s="764"/>
      <c r="Y4618" s="763"/>
      <c r="Z4618" s="877"/>
      <c r="AA4618" s="764"/>
      <c r="AB4618" s="763"/>
      <c r="AC4618" s="877"/>
      <c r="AD4618" s="764"/>
      <c r="AE4618" s="109"/>
      <c r="AG4618" s="335">
        <f t="shared" si="6709"/>
        <v>27</v>
      </c>
      <c r="AH4618" s="90">
        <f t="shared" si="6710"/>
        <v>0</v>
      </c>
      <c r="AI4618" s="90">
        <f t="shared" si="6711"/>
        <v>0</v>
      </c>
    </row>
    <row r="4619" spans="1:35" ht="15" customHeight="1" x14ac:dyDescent="0.2">
      <c r="A4619" s="109"/>
      <c r="B4619" s="109"/>
      <c r="C4619" s="98" t="s">
        <v>39</v>
      </c>
      <c r="D4619" s="832" t="str">
        <f t="shared" si="6708"/>
        <v/>
      </c>
      <c r="E4619" s="833"/>
      <c r="F4619" s="833"/>
      <c r="G4619" s="833"/>
      <c r="H4619" s="833"/>
      <c r="I4619" s="833"/>
      <c r="J4619" s="833"/>
      <c r="K4619" s="834"/>
      <c r="L4619" s="763"/>
      <c r="M4619" s="877"/>
      <c r="N4619" s="877"/>
      <c r="O4619" s="764"/>
      <c r="P4619" s="763"/>
      <c r="Q4619" s="877"/>
      <c r="R4619" s="764"/>
      <c r="S4619" s="763"/>
      <c r="T4619" s="877"/>
      <c r="U4619" s="764"/>
      <c r="V4619" s="763"/>
      <c r="W4619" s="877"/>
      <c r="X4619" s="764"/>
      <c r="Y4619" s="763"/>
      <c r="Z4619" s="877"/>
      <c r="AA4619" s="764"/>
      <c r="AB4619" s="763"/>
      <c r="AC4619" s="877"/>
      <c r="AD4619" s="764"/>
      <c r="AE4619" s="109"/>
      <c r="AG4619" s="335">
        <f t="shared" si="6709"/>
        <v>27</v>
      </c>
      <c r="AH4619" s="90">
        <f t="shared" si="6710"/>
        <v>0</v>
      </c>
      <c r="AI4619" s="90">
        <f t="shared" si="6711"/>
        <v>0</v>
      </c>
    </row>
    <row r="4620" spans="1:35" ht="15" customHeight="1" x14ac:dyDescent="0.2">
      <c r="A4620" s="109"/>
      <c r="B4620" s="109"/>
      <c r="C4620" s="98" t="s">
        <v>41</v>
      </c>
      <c r="D4620" s="832" t="str">
        <f t="shared" si="6708"/>
        <v/>
      </c>
      <c r="E4620" s="833"/>
      <c r="F4620" s="833"/>
      <c r="G4620" s="833"/>
      <c r="H4620" s="833"/>
      <c r="I4620" s="833"/>
      <c r="J4620" s="833"/>
      <c r="K4620" s="834"/>
      <c r="L4620" s="763"/>
      <c r="M4620" s="877"/>
      <c r="N4620" s="877"/>
      <c r="O4620" s="764"/>
      <c r="P4620" s="763"/>
      <c r="Q4620" s="877"/>
      <c r="R4620" s="764"/>
      <c r="S4620" s="763"/>
      <c r="T4620" s="877"/>
      <c r="U4620" s="764"/>
      <c r="V4620" s="763"/>
      <c r="W4620" s="877"/>
      <c r="X4620" s="764"/>
      <c r="Y4620" s="763"/>
      <c r="Z4620" s="877"/>
      <c r="AA4620" s="764"/>
      <c r="AB4620" s="763"/>
      <c r="AC4620" s="877"/>
      <c r="AD4620" s="764"/>
      <c r="AE4620" s="109"/>
      <c r="AG4620" s="335">
        <f t="shared" si="6709"/>
        <v>27</v>
      </c>
      <c r="AH4620" s="90">
        <f t="shared" si="6710"/>
        <v>0</v>
      </c>
      <c r="AI4620" s="90">
        <f t="shared" si="6711"/>
        <v>0</v>
      </c>
    </row>
    <row r="4621" spans="1:35" ht="15" customHeight="1" x14ac:dyDescent="0.2">
      <c r="A4621" s="109"/>
      <c r="B4621" s="109"/>
      <c r="C4621" s="98" t="s">
        <v>42</v>
      </c>
      <c r="D4621" s="832" t="str">
        <f t="shared" si="6708"/>
        <v/>
      </c>
      <c r="E4621" s="833"/>
      <c r="F4621" s="833"/>
      <c r="G4621" s="833"/>
      <c r="H4621" s="833"/>
      <c r="I4621" s="833"/>
      <c r="J4621" s="833"/>
      <c r="K4621" s="834"/>
      <c r="L4621" s="763"/>
      <c r="M4621" s="877"/>
      <c r="N4621" s="877"/>
      <c r="O4621" s="764"/>
      <c r="P4621" s="763"/>
      <c r="Q4621" s="877"/>
      <c r="R4621" s="764"/>
      <c r="S4621" s="763"/>
      <c r="T4621" s="877"/>
      <c r="U4621" s="764"/>
      <c r="V4621" s="763"/>
      <c r="W4621" s="877"/>
      <c r="X4621" s="764"/>
      <c r="Y4621" s="763"/>
      <c r="Z4621" s="877"/>
      <c r="AA4621" s="764"/>
      <c r="AB4621" s="763"/>
      <c r="AC4621" s="877"/>
      <c r="AD4621" s="764"/>
      <c r="AE4621" s="109"/>
      <c r="AG4621" s="335">
        <f t="shared" si="6709"/>
        <v>27</v>
      </c>
      <c r="AH4621" s="90">
        <f t="shared" si="6710"/>
        <v>0</v>
      </c>
      <c r="AI4621" s="90">
        <f t="shared" si="6711"/>
        <v>0</v>
      </c>
    </row>
    <row r="4622" spans="1:35" ht="15" customHeight="1" x14ac:dyDescent="0.2">
      <c r="A4622" s="109"/>
      <c r="B4622" s="109"/>
      <c r="C4622" s="98" t="s">
        <v>43</v>
      </c>
      <c r="D4622" s="832" t="str">
        <f t="shared" si="6708"/>
        <v/>
      </c>
      <c r="E4622" s="833"/>
      <c r="F4622" s="833"/>
      <c r="G4622" s="833"/>
      <c r="H4622" s="833"/>
      <c r="I4622" s="833"/>
      <c r="J4622" s="833"/>
      <c r="K4622" s="834"/>
      <c r="L4622" s="763"/>
      <c r="M4622" s="877"/>
      <c r="N4622" s="877"/>
      <c r="O4622" s="764"/>
      <c r="P4622" s="763"/>
      <c r="Q4622" s="877"/>
      <c r="R4622" s="764"/>
      <c r="S4622" s="763"/>
      <c r="T4622" s="877"/>
      <c r="U4622" s="764"/>
      <c r="V4622" s="763"/>
      <c r="W4622" s="877"/>
      <c r="X4622" s="764"/>
      <c r="Y4622" s="763"/>
      <c r="Z4622" s="877"/>
      <c r="AA4622" s="764"/>
      <c r="AB4622" s="763"/>
      <c r="AC4622" s="877"/>
      <c r="AD4622" s="764"/>
      <c r="AE4622" s="109"/>
      <c r="AG4622" s="335">
        <f t="shared" si="6709"/>
        <v>27</v>
      </c>
      <c r="AH4622" s="90">
        <f t="shared" si="6710"/>
        <v>0</v>
      </c>
      <c r="AI4622" s="90">
        <f t="shared" si="6711"/>
        <v>0</v>
      </c>
    </row>
    <row r="4623" spans="1:35" ht="15" customHeight="1" x14ac:dyDescent="0.2">
      <c r="A4623" s="109"/>
      <c r="B4623" s="109"/>
      <c r="C4623" s="98" t="s">
        <v>44</v>
      </c>
      <c r="D4623" s="832" t="str">
        <f t="shared" si="6708"/>
        <v/>
      </c>
      <c r="E4623" s="833"/>
      <c r="F4623" s="833"/>
      <c r="G4623" s="833"/>
      <c r="H4623" s="833"/>
      <c r="I4623" s="833"/>
      <c r="J4623" s="833"/>
      <c r="K4623" s="834"/>
      <c r="L4623" s="763"/>
      <c r="M4623" s="877"/>
      <c r="N4623" s="877"/>
      <c r="O4623" s="764"/>
      <c r="P4623" s="763"/>
      <c r="Q4623" s="877"/>
      <c r="R4623" s="764"/>
      <c r="S4623" s="763"/>
      <c r="T4623" s="877"/>
      <c r="U4623" s="764"/>
      <c r="V4623" s="763"/>
      <c r="W4623" s="877"/>
      <c r="X4623" s="764"/>
      <c r="Y4623" s="763"/>
      <c r="Z4623" s="877"/>
      <c r="AA4623" s="764"/>
      <c r="AB4623" s="763"/>
      <c r="AC4623" s="877"/>
      <c r="AD4623" s="764"/>
      <c r="AE4623" s="109"/>
      <c r="AG4623" s="335">
        <f t="shared" si="6709"/>
        <v>27</v>
      </c>
      <c r="AH4623" s="90">
        <f t="shared" si="6710"/>
        <v>0</v>
      </c>
      <c r="AI4623" s="90">
        <f t="shared" si="6711"/>
        <v>0</v>
      </c>
    </row>
    <row r="4624" spans="1:35" ht="15" customHeight="1" x14ac:dyDescent="0.2">
      <c r="A4624" s="109"/>
      <c r="B4624" s="109"/>
      <c r="C4624" s="98" t="s">
        <v>45</v>
      </c>
      <c r="D4624" s="832" t="str">
        <f t="shared" si="6708"/>
        <v/>
      </c>
      <c r="E4624" s="833"/>
      <c r="F4624" s="833"/>
      <c r="G4624" s="833"/>
      <c r="H4624" s="833"/>
      <c r="I4624" s="833"/>
      <c r="J4624" s="833"/>
      <c r="K4624" s="834"/>
      <c r="L4624" s="763"/>
      <c r="M4624" s="877"/>
      <c r="N4624" s="877"/>
      <c r="O4624" s="764"/>
      <c r="P4624" s="763"/>
      <c r="Q4624" s="877"/>
      <c r="R4624" s="764"/>
      <c r="S4624" s="763"/>
      <c r="T4624" s="877"/>
      <c r="U4624" s="764"/>
      <c r="V4624" s="763"/>
      <c r="W4624" s="877"/>
      <c r="X4624" s="764"/>
      <c r="Y4624" s="763"/>
      <c r="Z4624" s="877"/>
      <c r="AA4624" s="764"/>
      <c r="AB4624" s="763"/>
      <c r="AC4624" s="877"/>
      <c r="AD4624" s="764"/>
      <c r="AE4624" s="109"/>
      <c r="AG4624" s="335">
        <f t="shared" si="6709"/>
        <v>27</v>
      </c>
      <c r="AH4624" s="90">
        <f t="shared" si="6710"/>
        <v>0</v>
      </c>
      <c r="AI4624" s="90">
        <f t="shared" si="6711"/>
        <v>0</v>
      </c>
    </row>
    <row r="4625" spans="1:38" ht="15" customHeight="1" x14ac:dyDescent="0.2">
      <c r="A4625" s="109"/>
      <c r="B4625" s="109"/>
      <c r="C4625" s="98" t="s">
        <v>46</v>
      </c>
      <c r="D4625" s="832" t="str">
        <f t="shared" si="6708"/>
        <v/>
      </c>
      <c r="E4625" s="833"/>
      <c r="F4625" s="833"/>
      <c r="G4625" s="833"/>
      <c r="H4625" s="833"/>
      <c r="I4625" s="833"/>
      <c r="J4625" s="833"/>
      <c r="K4625" s="834"/>
      <c r="L4625" s="763"/>
      <c r="M4625" s="877"/>
      <c r="N4625" s="877"/>
      <c r="O4625" s="764"/>
      <c r="P4625" s="763"/>
      <c r="Q4625" s="877"/>
      <c r="R4625" s="764"/>
      <c r="S4625" s="763"/>
      <c r="T4625" s="877"/>
      <c r="U4625" s="764"/>
      <c r="V4625" s="763"/>
      <c r="W4625" s="877"/>
      <c r="X4625" s="764"/>
      <c r="Y4625" s="763"/>
      <c r="Z4625" s="877"/>
      <c r="AA4625" s="764"/>
      <c r="AB4625" s="763"/>
      <c r="AC4625" s="877"/>
      <c r="AD4625" s="764"/>
      <c r="AE4625" s="109"/>
      <c r="AG4625" s="335">
        <f t="shared" si="6709"/>
        <v>27</v>
      </c>
      <c r="AH4625" s="90">
        <f t="shared" si="6710"/>
        <v>0</v>
      </c>
      <c r="AI4625" s="90">
        <f t="shared" si="6711"/>
        <v>0</v>
      </c>
    </row>
    <row r="4626" spans="1:38" ht="15" customHeight="1" x14ac:dyDescent="0.2">
      <c r="A4626" s="109"/>
      <c r="B4626" s="109"/>
      <c r="C4626" s="98" t="s">
        <v>47</v>
      </c>
      <c r="D4626" s="832" t="str">
        <f t="shared" si="6708"/>
        <v/>
      </c>
      <c r="E4626" s="833"/>
      <c r="F4626" s="833"/>
      <c r="G4626" s="833"/>
      <c r="H4626" s="833"/>
      <c r="I4626" s="833"/>
      <c r="J4626" s="833"/>
      <c r="K4626" s="834"/>
      <c r="L4626" s="763"/>
      <c r="M4626" s="877"/>
      <c r="N4626" s="877"/>
      <c r="O4626" s="764"/>
      <c r="P4626" s="763"/>
      <c r="Q4626" s="877"/>
      <c r="R4626" s="764"/>
      <c r="S4626" s="763"/>
      <c r="T4626" s="877"/>
      <c r="U4626" s="764"/>
      <c r="V4626" s="763"/>
      <c r="W4626" s="877"/>
      <c r="X4626" s="764"/>
      <c r="Y4626" s="763"/>
      <c r="Z4626" s="877"/>
      <c r="AA4626" s="764"/>
      <c r="AB4626" s="763"/>
      <c r="AC4626" s="877"/>
      <c r="AD4626" s="764"/>
      <c r="AE4626" s="109"/>
      <c r="AG4626" s="335">
        <f t="shared" si="6709"/>
        <v>27</v>
      </c>
      <c r="AH4626" s="90">
        <f t="shared" si="6710"/>
        <v>0</v>
      </c>
      <c r="AI4626" s="90">
        <f t="shared" si="6711"/>
        <v>0</v>
      </c>
    </row>
    <row r="4627" spans="1:38" ht="15" customHeight="1" x14ac:dyDescent="0.2">
      <c r="A4627" s="109"/>
      <c r="B4627" s="109"/>
      <c r="C4627" s="98" t="s">
        <v>48</v>
      </c>
      <c r="D4627" s="832" t="str">
        <f t="shared" si="6708"/>
        <v/>
      </c>
      <c r="E4627" s="833"/>
      <c r="F4627" s="833"/>
      <c r="G4627" s="833"/>
      <c r="H4627" s="833"/>
      <c r="I4627" s="833"/>
      <c r="J4627" s="833"/>
      <c r="K4627" s="834"/>
      <c r="L4627" s="763"/>
      <c r="M4627" s="877"/>
      <c r="N4627" s="877"/>
      <c r="O4627" s="764"/>
      <c r="P4627" s="763"/>
      <c r="Q4627" s="877"/>
      <c r="R4627" s="764"/>
      <c r="S4627" s="763"/>
      <c r="T4627" s="877"/>
      <c r="U4627" s="764"/>
      <c r="V4627" s="763"/>
      <c r="W4627" s="877"/>
      <c r="X4627" s="764"/>
      <c r="Y4627" s="763"/>
      <c r="Z4627" s="877"/>
      <c r="AA4627" s="764"/>
      <c r="AB4627" s="763"/>
      <c r="AC4627" s="877"/>
      <c r="AD4627" s="764"/>
      <c r="AE4627" s="109"/>
      <c r="AG4627" s="335">
        <f t="shared" si="6709"/>
        <v>27</v>
      </c>
      <c r="AH4627" s="90">
        <f t="shared" si="6710"/>
        <v>0</v>
      </c>
      <c r="AI4627" s="90">
        <f t="shared" si="6711"/>
        <v>0</v>
      </c>
    </row>
    <row r="4628" spans="1:38" ht="15" customHeight="1" x14ac:dyDescent="0.2">
      <c r="A4628" s="109"/>
      <c r="B4628" s="109"/>
      <c r="C4628" s="98" t="s">
        <v>49</v>
      </c>
      <c r="D4628" s="832" t="str">
        <f t="shared" si="6708"/>
        <v/>
      </c>
      <c r="E4628" s="833"/>
      <c r="F4628" s="833"/>
      <c r="G4628" s="833"/>
      <c r="H4628" s="833"/>
      <c r="I4628" s="833"/>
      <c r="J4628" s="833"/>
      <c r="K4628" s="834"/>
      <c r="L4628" s="763"/>
      <c r="M4628" s="877"/>
      <c r="N4628" s="877"/>
      <c r="O4628" s="764"/>
      <c r="P4628" s="763"/>
      <c r="Q4628" s="877"/>
      <c r="R4628" s="764"/>
      <c r="S4628" s="763"/>
      <c r="T4628" s="877"/>
      <c r="U4628" s="764"/>
      <c r="V4628" s="763"/>
      <c r="W4628" s="877"/>
      <c r="X4628" s="764"/>
      <c r="Y4628" s="763"/>
      <c r="Z4628" s="877"/>
      <c r="AA4628" s="764"/>
      <c r="AB4628" s="763"/>
      <c r="AC4628" s="877"/>
      <c r="AD4628" s="764"/>
      <c r="AE4628" s="109"/>
      <c r="AG4628" s="335">
        <f t="shared" si="6709"/>
        <v>27</v>
      </c>
      <c r="AH4628" s="90">
        <f t="shared" si="6710"/>
        <v>0</v>
      </c>
      <c r="AI4628" s="90">
        <f t="shared" si="6711"/>
        <v>0</v>
      </c>
    </row>
    <row r="4629" spans="1:38" ht="15" customHeight="1" x14ac:dyDescent="0.2">
      <c r="A4629" s="109"/>
      <c r="B4629" s="109"/>
      <c r="C4629" s="98" t="s">
        <v>50</v>
      </c>
      <c r="D4629" s="832" t="str">
        <f t="shared" si="6708"/>
        <v/>
      </c>
      <c r="E4629" s="833"/>
      <c r="F4629" s="833"/>
      <c r="G4629" s="833"/>
      <c r="H4629" s="833"/>
      <c r="I4629" s="833"/>
      <c r="J4629" s="833"/>
      <c r="K4629" s="834"/>
      <c r="L4629" s="763"/>
      <c r="M4629" s="877"/>
      <c r="N4629" s="877"/>
      <c r="O4629" s="764"/>
      <c r="P4629" s="763"/>
      <c r="Q4629" s="877"/>
      <c r="R4629" s="764"/>
      <c r="S4629" s="763"/>
      <c r="T4629" s="877"/>
      <c r="U4629" s="764"/>
      <c r="V4629" s="763"/>
      <c r="W4629" s="877"/>
      <c r="X4629" s="764"/>
      <c r="Y4629" s="763"/>
      <c r="Z4629" s="877"/>
      <c r="AA4629" s="764"/>
      <c r="AB4629" s="763"/>
      <c r="AC4629" s="877"/>
      <c r="AD4629" s="764"/>
      <c r="AE4629" s="109"/>
      <c r="AG4629" s="335">
        <f t="shared" si="6709"/>
        <v>27</v>
      </c>
      <c r="AH4629" s="90">
        <f t="shared" si="6710"/>
        <v>0</v>
      </c>
      <c r="AI4629" s="90">
        <f t="shared" si="6711"/>
        <v>0</v>
      </c>
    </row>
    <row r="4630" spans="1:38" ht="15" customHeight="1" x14ac:dyDescent="0.2">
      <c r="A4630" s="109"/>
      <c r="B4630" s="109"/>
      <c r="C4630" s="98" t="s">
        <v>51</v>
      </c>
      <c r="D4630" s="832" t="str">
        <f t="shared" si="6708"/>
        <v/>
      </c>
      <c r="E4630" s="833"/>
      <c r="F4630" s="833"/>
      <c r="G4630" s="833"/>
      <c r="H4630" s="833"/>
      <c r="I4630" s="833"/>
      <c r="J4630" s="833"/>
      <c r="K4630" s="834"/>
      <c r="L4630" s="763"/>
      <c r="M4630" s="877"/>
      <c r="N4630" s="877"/>
      <c r="O4630" s="764"/>
      <c r="P4630" s="763"/>
      <c r="Q4630" s="877"/>
      <c r="R4630" s="764"/>
      <c r="S4630" s="763"/>
      <c r="T4630" s="877"/>
      <c r="U4630" s="764"/>
      <c r="V4630" s="763"/>
      <c r="W4630" s="877"/>
      <c r="X4630" s="764"/>
      <c r="Y4630" s="763"/>
      <c r="Z4630" s="877"/>
      <c r="AA4630" s="764"/>
      <c r="AB4630" s="763"/>
      <c r="AC4630" s="877"/>
      <c r="AD4630" s="764"/>
      <c r="AE4630" s="109"/>
      <c r="AG4630" s="335">
        <f t="shared" si="6709"/>
        <v>27</v>
      </c>
      <c r="AH4630" s="90">
        <f t="shared" si="6710"/>
        <v>0</v>
      </c>
      <c r="AI4630" s="90">
        <f t="shared" si="6711"/>
        <v>0</v>
      </c>
    </row>
    <row r="4631" spans="1:38" ht="15" customHeight="1" x14ac:dyDescent="0.2">
      <c r="C4631" s="98" t="s">
        <v>52</v>
      </c>
      <c r="D4631" s="832" t="str">
        <f t="shared" si="6708"/>
        <v/>
      </c>
      <c r="E4631" s="833"/>
      <c r="F4631" s="833"/>
      <c r="G4631" s="833"/>
      <c r="H4631" s="833"/>
      <c r="I4631" s="833"/>
      <c r="J4631" s="833"/>
      <c r="K4631" s="834"/>
      <c r="L4631" s="763"/>
      <c r="M4631" s="877"/>
      <c r="N4631" s="877"/>
      <c r="O4631" s="764"/>
      <c r="P4631" s="763"/>
      <c r="Q4631" s="877"/>
      <c r="R4631" s="764"/>
      <c r="S4631" s="763"/>
      <c r="T4631" s="877"/>
      <c r="U4631" s="764"/>
      <c r="V4631" s="763"/>
      <c r="W4631" s="877"/>
      <c r="X4631" s="764"/>
      <c r="Y4631" s="763"/>
      <c r="Z4631" s="877"/>
      <c r="AA4631" s="764"/>
      <c r="AB4631" s="763"/>
      <c r="AC4631" s="877"/>
      <c r="AD4631" s="764"/>
      <c r="AE4631" s="109"/>
      <c r="AG4631" s="335">
        <f t="shared" si="6709"/>
        <v>27</v>
      </c>
      <c r="AH4631" s="90">
        <f t="shared" si="6710"/>
        <v>0</v>
      </c>
      <c r="AI4631" s="90">
        <f t="shared" si="6711"/>
        <v>0</v>
      </c>
    </row>
    <row r="4632" spans="1:38" ht="15" customHeight="1" x14ac:dyDescent="0.2">
      <c r="B4632" s="540" t="str">
        <f>IF(AH4632=0,"","Error: Debe completar toda la información requerida.")</f>
        <v/>
      </c>
      <c r="C4632" s="540"/>
      <c r="D4632" s="540"/>
      <c r="E4632" s="540"/>
      <c r="F4632" s="540"/>
      <c r="G4632" s="540"/>
      <c r="H4632" s="540"/>
      <c r="I4632" s="540"/>
      <c r="J4632" s="540"/>
      <c r="K4632" s="540"/>
      <c r="L4632" s="540"/>
      <c r="M4632" s="540"/>
      <c r="N4632" s="540"/>
      <c r="O4632" s="540"/>
      <c r="P4632" s="540"/>
      <c r="Q4632" s="540"/>
      <c r="R4632" s="540"/>
      <c r="S4632" s="540"/>
      <c r="T4632" s="540"/>
      <c r="U4632" s="540"/>
      <c r="V4632" s="540"/>
      <c r="W4632" s="540"/>
      <c r="X4632" s="540"/>
      <c r="Y4632" s="540"/>
      <c r="Z4632" s="540"/>
      <c r="AA4632" s="540"/>
      <c r="AB4632" s="540"/>
      <c r="AC4632" s="540"/>
      <c r="AD4632" s="540"/>
      <c r="AE4632" s="109"/>
      <c r="AH4632" s="90">
        <f t="shared" ref="AH4632:AI4632" si="6712">SUM(AH4607:AH4631)</f>
        <v>0</v>
      </c>
      <c r="AI4632" s="90">
        <f t="shared" si="6712"/>
        <v>0</v>
      </c>
    </row>
    <row r="4633" spans="1:38" ht="15" customHeight="1" x14ac:dyDescent="0.2">
      <c r="B4633" s="535" t="str">
        <f>IF(AI4632=0,"","Error: Debe verificar la consistencia de las respuestas con código 2 o 9.")</f>
        <v/>
      </c>
      <c r="C4633" s="535"/>
      <c r="D4633" s="535"/>
      <c r="E4633" s="535"/>
      <c r="F4633" s="535"/>
      <c r="G4633" s="535"/>
      <c r="H4633" s="535"/>
      <c r="I4633" s="535"/>
      <c r="J4633" s="535"/>
      <c r="K4633" s="535"/>
      <c r="L4633" s="535"/>
      <c r="M4633" s="535"/>
      <c r="N4633" s="535"/>
      <c r="O4633" s="535"/>
      <c r="P4633" s="535"/>
      <c r="Q4633" s="535"/>
      <c r="R4633" s="535"/>
      <c r="S4633" s="535"/>
      <c r="T4633" s="535"/>
      <c r="U4633" s="535"/>
      <c r="V4633" s="535"/>
      <c r="W4633" s="535"/>
      <c r="X4633" s="535"/>
      <c r="Y4633" s="535"/>
      <c r="Z4633" s="535"/>
      <c r="AA4633" s="535"/>
      <c r="AB4633" s="535"/>
      <c r="AC4633" s="535"/>
      <c r="AD4633" s="535"/>
      <c r="AE4633" s="109"/>
    </row>
    <row r="4634" spans="1:38" ht="15" customHeight="1" x14ac:dyDescent="0.2">
      <c r="B4634" s="535"/>
      <c r="C4634" s="535"/>
      <c r="D4634" s="535"/>
      <c r="E4634" s="535"/>
      <c r="F4634" s="535"/>
      <c r="G4634" s="535"/>
      <c r="H4634" s="535"/>
      <c r="I4634" s="535"/>
      <c r="J4634" s="535"/>
      <c r="K4634" s="535"/>
      <c r="L4634" s="535"/>
      <c r="M4634" s="535"/>
      <c r="N4634" s="535"/>
      <c r="O4634" s="535"/>
      <c r="P4634" s="535"/>
      <c r="Q4634" s="535"/>
      <c r="R4634" s="535"/>
      <c r="S4634" s="535"/>
      <c r="T4634" s="535"/>
      <c r="U4634" s="535"/>
      <c r="V4634" s="535"/>
      <c r="W4634" s="535"/>
      <c r="X4634" s="535"/>
      <c r="Y4634" s="535"/>
      <c r="Z4634" s="535"/>
      <c r="AA4634" s="535"/>
      <c r="AB4634" s="535"/>
      <c r="AC4634" s="535"/>
      <c r="AD4634" s="535"/>
      <c r="AE4634" s="109"/>
    </row>
    <row r="4635" spans="1:38" ht="24" customHeight="1" x14ac:dyDescent="0.2">
      <c r="A4635" s="36" t="s">
        <v>895</v>
      </c>
      <c r="B4635" s="636" t="s">
        <v>1211</v>
      </c>
      <c r="C4635" s="636"/>
      <c r="D4635" s="636"/>
      <c r="E4635" s="636"/>
      <c r="F4635" s="636"/>
      <c r="G4635" s="636"/>
      <c r="H4635" s="636"/>
      <c r="I4635" s="636"/>
      <c r="J4635" s="636"/>
      <c r="K4635" s="636"/>
      <c r="L4635" s="636"/>
      <c r="M4635" s="636"/>
      <c r="N4635" s="636"/>
      <c r="O4635" s="636"/>
      <c r="P4635" s="636"/>
      <c r="Q4635" s="636"/>
      <c r="R4635" s="636"/>
      <c r="S4635" s="636"/>
      <c r="T4635" s="636"/>
      <c r="U4635" s="636"/>
      <c r="V4635" s="636"/>
      <c r="W4635" s="636"/>
      <c r="X4635" s="636"/>
      <c r="Y4635" s="636"/>
      <c r="Z4635" s="636"/>
      <c r="AA4635" s="636"/>
      <c r="AB4635" s="636"/>
      <c r="AC4635" s="636"/>
      <c r="AD4635" s="636"/>
      <c r="AE4635" s="109"/>
      <c r="AG4635" s="90" t="s">
        <v>2032</v>
      </c>
      <c r="AH4635" s="90" t="s">
        <v>2115</v>
      </c>
      <c r="AI4635" s="90" t="s">
        <v>2116</v>
      </c>
      <c r="AJ4635" s="90" t="s">
        <v>2066</v>
      </c>
      <c r="AK4635" s="90" t="s">
        <v>2115</v>
      </c>
      <c r="AL4635" s="90" t="s">
        <v>2116</v>
      </c>
    </row>
    <row r="4636" spans="1:38" ht="15" customHeight="1" x14ac:dyDescent="0.2">
      <c r="C4636" s="674" t="s">
        <v>1109</v>
      </c>
      <c r="D4636" s="674"/>
      <c r="E4636" s="674"/>
      <c r="F4636" s="674"/>
      <c r="G4636" s="674"/>
      <c r="H4636" s="674"/>
      <c r="I4636" s="674"/>
      <c r="J4636" s="674"/>
      <c r="K4636" s="674"/>
      <c r="L4636" s="674"/>
      <c r="M4636" s="674"/>
      <c r="N4636" s="674"/>
      <c r="O4636" s="674"/>
      <c r="P4636" s="674"/>
      <c r="Q4636" s="674"/>
      <c r="R4636" s="674"/>
      <c r="S4636" s="674"/>
      <c r="T4636" s="674"/>
      <c r="U4636" s="674"/>
      <c r="V4636" s="674"/>
      <c r="W4636" s="674"/>
      <c r="X4636" s="674"/>
      <c r="Y4636" s="674"/>
      <c r="Z4636" s="674"/>
      <c r="AA4636" s="674"/>
      <c r="AB4636" s="674"/>
      <c r="AC4636" s="674"/>
      <c r="AD4636" s="674"/>
      <c r="AE4636" s="109"/>
      <c r="AG4636" s="90">
        <f>COUNTBLANK(Y4639:AD4663)</f>
        <v>150</v>
      </c>
      <c r="AH4636" s="90">
        <v>150</v>
      </c>
      <c r="AI4636" s="90">
        <v>125</v>
      </c>
      <c r="AJ4636" s="90">
        <f>COUNTBLANK(D4639:AD4639)</f>
        <v>27</v>
      </c>
      <c r="AK4636" s="90">
        <v>27</v>
      </c>
      <c r="AL4636" s="90">
        <v>25</v>
      </c>
    </row>
    <row r="4637" spans="1:38" ht="15" customHeight="1" x14ac:dyDescent="0.2">
      <c r="C4637" s="107"/>
      <c r="D4637" s="107"/>
      <c r="E4637" s="107"/>
      <c r="F4637" s="107"/>
      <c r="G4637" s="107"/>
      <c r="H4637" s="107"/>
      <c r="I4637" s="107"/>
      <c r="J4637" s="107"/>
      <c r="K4637" s="107"/>
      <c r="L4637" s="107"/>
      <c r="M4637" s="107"/>
      <c r="N4637" s="107"/>
      <c r="O4637" s="107"/>
      <c r="P4637" s="107"/>
      <c r="Q4637" s="107"/>
      <c r="R4637" s="107"/>
      <c r="S4637" s="107"/>
      <c r="T4637" s="107"/>
      <c r="U4637" s="107"/>
      <c r="V4637" s="107"/>
      <c r="W4637" s="107"/>
      <c r="X4637" s="107"/>
      <c r="Y4637" s="107"/>
      <c r="Z4637" s="107"/>
      <c r="AA4637" s="107"/>
      <c r="AB4637" s="107"/>
      <c r="AC4637" s="107"/>
      <c r="AD4637" s="107"/>
      <c r="AE4637" s="109"/>
    </row>
    <row r="4638" spans="1:38" ht="48" customHeight="1" x14ac:dyDescent="0.2">
      <c r="C4638" s="608" t="s">
        <v>220</v>
      </c>
      <c r="D4638" s="608"/>
      <c r="E4638" s="608"/>
      <c r="F4638" s="608"/>
      <c r="G4638" s="608"/>
      <c r="H4638" s="608"/>
      <c r="I4638" s="608"/>
      <c r="J4638" s="608"/>
      <c r="K4638" s="608"/>
      <c r="L4638" s="608"/>
      <c r="M4638" s="608"/>
      <c r="N4638" s="608"/>
      <c r="O4638" s="608"/>
      <c r="P4638" s="608"/>
      <c r="Q4638" s="608"/>
      <c r="R4638" s="608"/>
      <c r="S4638" s="608"/>
      <c r="T4638" s="608"/>
      <c r="U4638" s="608"/>
      <c r="V4638" s="608"/>
      <c r="W4638" s="608"/>
      <c r="X4638" s="608"/>
      <c r="Y4638" s="608" t="s">
        <v>1277</v>
      </c>
      <c r="Z4638" s="608"/>
      <c r="AA4638" s="608"/>
      <c r="AB4638" s="608"/>
      <c r="AC4638" s="608"/>
      <c r="AD4638" s="608"/>
      <c r="AE4638" s="109"/>
      <c r="AG4638" s="90" t="s">
        <v>2032</v>
      </c>
      <c r="AH4638" s="90" t="s">
        <v>2076</v>
      </c>
    </row>
    <row r="4639" spans="1:38" ht="15" customHeight="1" x14ac:dyDescent="0.2">
      <c r="C4639" s="88" t="s">
        <v>28</v>
      </c>
      <c r="D4639" s="602" t="str">
        <f>IF(D40="","",D40)</f>
        <v/>
      </c>
      <c r="E4639" s="602"/>
      <c r="F4639" s="602"/>
      <c r="G4639" s="602"/>
      <c r="H4639" s="602"/>
      <c r="I4639" s="602"/>
      <c r="J4639" s="602"/>
      <c r="K4639" s="602"/>
      <c r="L4639" s="602"/>
      <c r="M4639" s="602"/>
      <c r="N4639" s="602"/>
      <c r="O4639" s="602"/>
      <c r="P4639" s="602"/>
      <c r="Q4639" s="602"/>
      <c r="R4639" s="602"/>
      <c r="S4639" s="602"/>
      <c r="T4639" s="602"/>
      <c r="U4639" s="602"/>
      <c r="V4639" s="602"/>
      <c r="W4639" s="602"/>
      <c r="X4639" s="602"/>
      <c r="Y4639" s="603"/>
      <c r="Z4639" s="603"/>
      <c r="AA4639" s="603"/>
      <c r="AB4639" s="603"/>
      <c r="AC4639" s="603"/>
      <c r="AD4639" s="603"/>
      <c r="AE4639" s="109"/>
      <c r="AG4639" s="90">
        <f>COUNTBLANK(D4639:AD4639)</f>
        <v>27</v>
      </c>
      <c r="AH4639" s="90">
        <f>IF(OR($AG$4636=$AH$4636,AG4639=$AK$4636),0,IF(AND(D4639&lt;&gt;"",AG4639=$AJ$4636),0,1))</f>
        <v>0</v>
      </c>
    </row>
    <row r="4640" spans="1:38" ht="15" customHeight="1" x14ac:dyDescent="0.2">
      <c r="C4640" s="97" t="s">
        <v>29</v>
      </c>
      <c r="D4640" s="602" t="str">
        <f t="shared" ref="D4640:D4663" si="6713">IF(D41="","",D41)</f>
        <v/>
      </c>
      <c r="E4640" s="602"/>
      <c r="F4640" s="602"/>
      <c r="G4640" s="602"/>
      <c r="H4640" s="602"/>
      <c r="I4640" s="602"/>
      <c r="J4640" s="602"/>
      <c r="K4640" s="602"/>
      <c r="L4640" s="602"/>
      <c r="M4640" s="602"/>
      <c r="N4640" s="602"/>
      <c r="O4640" s="602"/>
      <c r="P4640" s="602"/>
      <c r="Q4640" s="602"/>
      <c r="R4640" s="602"/>
      <c r="S4640" s="602"/>
      <c r="T4640" s="602"/>
      <c r="U4640" s="602"/>
      <c r="V4640" s="602"/>
      <c r="W4640" s="602"/>
      <c r="X4640" s="602"/>
      <c r="Y4640" s="603"/>
      <c r="Z4640" s="603"/>
      <c r="AA4640" s="603"/>
      <c r="AB4640" s="603"/>
      <c r="AC4640" s="603"/>
      <c r="AD4640" s="603"/>
      <c r="AE4640" s="109"/>
      <c r="AG4640" s="90">
        <f t="shared" ref="AG4640:AG4663" si="6714">COUNTBLANK(D4640:AD4640)</f>
        <v>27</v>
      </c>
      <c r="AH4640" s="90">
        <f t="shared" ref="AH4640:AH4663" si="6715">IF(OR($AG$4636=$AH$4636,AG4640=$AK$4636),0,IF(AND(D4640&lt;&gt;"",AG4640=$AJ$4636),0,1))</f>
        <v>0</v>
      </c>
    </row>
    <row r="4641" spans="1:34" ht="15" customHeight="1" x14ac:dyDescent="0.2">
      <c r="C4641" s="98" t="s">
        <v>30</v>
      </c>
      <c r="D4641" s="602" t="str">
        <f t="shared" si="6713"/>
        <v/>
      </c>
      <c r="E4641" s="602"/>
      <c r="F4641" s="602"/>
      <c r="G4641" s="602"/>
      <c r="H4641" s="602"/>
      <c r="I4641" s="602"/>
      <c r="J4641" s="602"/>
      <c r="K4641" s="602"/>
      <c r="L4641" s="602"/>
      <c r="M4641" s="602"/>
      <c r="N4641" s="602"/>
      <c r="O4641" s="602"/>
      <c r="P4641" s="602"/>
      <c r="Q4641" s="602"/>
      <c r="R4641" s="602"/>
      <c r="S4641" s="602"/>
      <c r="T4641" s="602"/>
      <c r="U4641" s="602"/>
      <c r="V4641" s="602"/>
      <c r="W4641" s="602"/>
      <c r="X4641" s="602"/>
      <c r="Y4641" s="603"/>
      <c r="Z4641" s="603"/>
      <c r="AA4641" s="603"/>
      <c r="AB4641" s="603"/>
      <c r="AC4641" s="603"/>
      <c r="AD4641" s="603"/>
      <c r="AE4641" s="109"/>
      <c r="AG4641" s="90">
        <f t="shared" si="6714"/>
        <v>27</v>
      </c>
      <c r="AH4641" s="90">
        <f t="shared" si="6715"/>
        <v>0</v>
      </c>
    </row>
    <row r="4642" spans="1:34" ht="15" customHeight="1" x14ac:dyDescent="0.2">
      <c r="C4642" s="98" t="s">
        <v>31</v>
      </c>
      <c r="D4642" s="602" t="str">
        <f t="shared" si="6713"/>
        <v/>
      </c>
      <c r="E4642" s="602"/>
      <c r="F4642" s="602"/>
      <c r="G4642" s="602"/>
      <c r="H4642" s="602"/>
      <c r="I4642" s="602"/>
      <c r="J4642" s="602"/>
      <c r="K4642" s="602"/>
      <c r="L4642" s="602"/>
      <c r="M4642" s="602"/>
      <c r="N4642" s="602"/>
      <c r="O4642" s="602"/>
      <c r="P4642" s="602"/>
      <c r="Q4642" s="602"/>
      <c r="R4642" s="602"/>
      <c r="S4642" s="602"/>
      <c r="T4642" s="602"/>
      <c r="U4642" s="602"/>
      <c r="V4642" s="602"/>
      <c r="W4642" s="602"/>
      <c r="X4642" s="602"/>
      <c r="Y4642" s="603"/>
      <c r="Z4642" s="603"/>
      <c r="AA4642" s="603"/>
      <c r="AB4642" s="603"/>
      <c r="AC4642" s="603"/>
      <c r="AD4642" s="603"/>
      <c r="AE4642" s="109"/>
      <c r="AG4642" s="90">
        <f t="shared" si="6714"/>
        <v>27</v>
      </c>
      <c r="AH4642" s="90">
        <f t="shared" si="6715"/>
        <v>0</v>
      </c>
    </row>
    <row r="4643" spans="1:34" ht="15" customHeight="1" x14ac:dyDescent="0.2">
      <c r="C4643" s="98" t="s">
        <v>32</v>
      </c>
      <c r="D4643" s="602" t="str">
        <f t="shared" si="6713"/>
        <v/>
      </c>
      <c r="E4643" s="602"/>
      <c r="F4643" s="602"/>
      <c r="G4643" s="602"/>
      <c r="H4643" s="602"/>
      <c r="I4643" s="602"/>
      <c r="J4643" s="602"/>
      <c r="K4643" s="602"/>
      <c r="L4643" s="602"/>
      <c r="M4643" s="602"/>
      <c r="N4643" s="602"/>
      <c r="O4643" s="602"/>
      <c r="P4643" s="602"/>
      <c r="Q4643" s="602"/>
      <c r="R4643" s="602"/>
      <c r="S4643" s="602"/>
      <c r="T4643" s="602"/>
      <c r="U4643" s="602"/>
      <c r="V4643" s="602"/>
      <c r="W4643" s="602"/>
      <c r="X4643" s="602"/>
      <c r="Y4643" s="603"/>
      <c r="Z4643" s="603"/>
      <c r="AA4643" s="603"/>
      <c r="AB4643" s="603"/>
      <c r="AC4643" s="603"/>
      <c r="AD4643" s="603"/>
      <c r="AE4643" s="109"/>
      <c r="AG4643" s="90">
        <f t="shared" si="6714"/>
        <v>27</v>
      </c>
      <c r="AH4643" s="90">
        <f t="shared" si="6715"/>
        <v>0</v>
      </c>
    </row>
    <row r="4644" spans="1:34" ht="15" customHeight="1" x14ac:dyDescent="0.2">
      <c r="C4644" s="98" t="s">
        <v>33</v>
      </c>
      <c r="D4644" s="602" t="str">
        <f t="shared" si="6713"/>
        <v/>
      </c>
      <c r="E4644" s="602"/>
      <c r="F4644" s="602"/>
      <c r="G4644" s="602"/>
      <c r="H4644" s="602"/>
      <c r="I4644" s="602"/>
      <c r="J4644" s="602"/>
      <c r="K4644" s="602"/>
      <c r="L4644" s="602"/>
      <c r="M4644" s="602"/>
      <c r="N4644" s="602"/>
      <c r="O4644" s="602"/>
      <c r="P4644" s="602"/>
      <c r="Q4644" s="602"/>
      <c r="R4644" s="602"/>
      <c r="S4644" s="602"/>
      <c r="T4644" s="602"/>
      <c r="U4644" s="602"/>
      <c r="V4644" s="602"/>
      <c r="W4644" s="602"/>
      <c r="X4644" s="602"/>
      <c r="Y4644" s="603"/>
      <c r="Z4644" s="603"/>
      <c r="AA4644" s="603"/>
      <c r="AB4644" s="603"/>
      <c r="AC4644" s="603"/>
      <c r="AD4644" s="603"/>
      <c r="AE4644" s="109"/>
      <c r="AG4644" s="90">
        <f t="shared" si="6714"/>
        <v>27</v>
      </c>
      <c r="AH4644" s="90">
        <f t="shared" si="6715"/>
        <v>0</v>
      </c>
    </row>
    <row r="4645" spans="1:34" ht="15" customHeight="1" x14ac:dyDescent="0.2">
      <c r="C4645" s="98" t="s">
        <v>34</v>
      </c>
      <c r="D4645" s="602" t="str">
        <f t="shared" si="6713"/>
        <v/>
      </c>
      <c r="E4645" s="602"/>
      <c r="F4645" s="602"/>
      <c r="G4645" s="602"/>
      <c r="H4645" s="602"/>
      <c r="I4645" s="602"/>
      <c r="J4645" s="602"/>
      <c r="K4645" s="602"/>
      <c r="L4645" s="602"/>
      <c r="M4645" s="602"/>
      <c r="N4645" s="602"/>
      <c r="O4645" s="602"/>
      <c r="P4645" s="602"/>
      <c r="Q4645" s="602"/>
      <c r="R4645" s="602"/>
      <c r="S4645" s="602"/>
      <c r="T4645" s="602"/>
      <c r="U4645" s="602"/>
      <c r="V4645" s="602"/>
      <c r="W4645" s="602"/>
      <c r="X4645" s="602"/>
      <c r="Y4645" s="603"/>
      <c r="Z4645" s="603"/>
      <c r="AA4645" s="603"/>
      <c r="AB4645" s="603"/>
      <c r="AC4645" s="603"/>
      <c r="AD4645" s="603"/>
      <c r="AE4645" s="109"/>
      <c r="AG4645" s="90">
        <f t="shared" si="6714"/>
        <v>27</v>
      </c>
      <c r="AH4645" s="90">
        <f t="shared" si="6715"/>
        <v>0</v>
      </c>
    </row>
    <row r="4646" spans="1:34" ht="15" customHeight="1" x14ac:dyDescent="0.2">
      <c r="C4646" s="98" t="s">
        <v>35</v>
      </c>
      <c r="D4646" s="602" t="str">
        <f t="shared" si="6713"/>
        <v/>
      </c>
      <c r="E4646" s="602"/>
      <c r="F4646" s="602"/>
      <c r="G4646" s="602"/>
      <c r="H4646" s="602"/>
      <c r="I4646" s="602"/>
      <c r="J4646" s="602"/>
      <c r="K4646" s="602"/>
      <c r="L4646" s="602"/>
      <c r="M4646" s="602"/>
      <c r="N4646" s="602"/>
      <c r="O4646" s="602"/>
      <c r="P4646" s="602"/>
      <c r="Q4646" s="602"/>
      <c r="R4646" s="602"/>
      <c r="S4646" s="602"/>
      <c r="T4646" s="602"/>
      <c r="U4646" s="602"/>
      <c r="V4646" s="602"/>
      <c r="W4646" s="602"/>
      <c r="X4646" s="602"/>
      <c r="Y4646" s="603"/>
      <c r="Z4646" s="603"/>
      <c r="AA4646" s="603"/>
      <c r="AB4646" s="603"/>
      <c r="AC4646" s="603"/>
      <c r="AD4646" s="603"/>
      <c r="AE4646" s="109"/>
      <c r="AG4646" s="90">
        <f t="shared" si="6714"/>
        <v>27</v>
      </c>
      <c r="AH4646" s="90">
        <f t="shared" si="6715"/>
        <v>0</v>
      </c>
    </row>
    <row r="4647" spans="1:34" ht="15" customHeight="1" x14ac:dyDescent="0.2">
      <c r="A4647" s="109"/>
      <c r="B4647" s="109"/>
      <c r="C4647" s="98" t="s">
        <v>36</v>
      </c>
      <c r="D4647" s="602" t="str">
        <f t="shared" si="6713"/>
        <v/>
      </c>
      <c r="E4647" s="602"/>
      <c r="F4647" s="602"/>
      <c r="G4647" s="602"/>
      <c r="H4647" s="602"/>
      <c r="I4647" s="602"/>
      <c r="J4647" s="602"/>
      <c r="K4647" s="602"/>
      <c r="L4647" s="602"/>
      <c r="M4647" s="602"/>
      <c r="N4647" s="602"/>
      <c r="O4647" s="602"/>
      <c r="P4647" s="602"/>
      <c r="Q4647" s="602"/>
      <c r="R4647" s="602"/>
      <c r="S4647" s="602"/>
      <c r="T4647" s="602"/>
      <c r="U4647" s="602"/>
      <c r="V4647" s="602"/>
      <c r="W4647" s="602"/>
      <c r="X4647" s="602"/>
      <c r="Y4647" s="603"/>
      <c r="Z4647" s="603"/>
      <c r="AA4647" s="603"/>
      <c r="AB4647" s="603"/>
      <c r="AC4647" s="603"/>
      <c r="AD4647" s="603"/>
      <c r="AE4647" s="109"/>
      <c r="AG4647" s="90">
        <f t="shared" si="6714"/>
        <v>27</v>
      </c>
      <c r="AH4647" s="90">
        <f t="shared" si="6715"/>
        <v>0</v>
      </c>
    </row>
    <row r="4648" spans="1:34" ht="15" customHeight="1" x14ac:dyDescent="0.2">
      <c r="A4648" s="109"/>
      <c r="B4648" s="109"/>
      <c r="C4648" s="98" t="s">
        <v>37</v>
      </c>
      <c r="D4648" s="602" t="str">
        <f t="shared" si="6713"/>
        <v/>
      </c>
      <c r="E4648" s="602"/>
      <c r="F4648" s="602"/>
      <c r="G4648" s="602"/>
      <c r="H4648" s="602"/>
      <c r="I4648" s="602"/>
      <c r="J4648" s="602"/>
      <c r="K4648" s="602"/>
      <c r="L4648" s="602"/>
      <c r="M4648" s="602"/>
      <c r="N4648" s="602"/>
      <c r="O4648" s="602"/>
      <c r="P4648" s="602"/>
      <c r="Q4648" s="602"/>
      <c r="R4648" s="602"/>
      <c r="S4648" s="602"/>
      <c r="T4648" s="602"/>
      <c r="U4648" s="602"/>
      <c r="V4648" s="602"/>
      <c r="W4648" s="602"/>
      <c r="X4648" s="602"/>
      <c r="Y4648" s="603"/>
      <c r="Z4648" s="603"/>
      <c r="AA4648" s="603"/>
      <c r="AB4648" s="603"/>
      <c r="AC4648" s="603"/>
      <c r="AD4648" s="603"/>
      <c r="AE4648" s="109"/>
      <c r="AG4648" s="90">
        <f t="shared" si="6714"/>
        <v>27</v>
      </c>
      <c r="AH4648" s="90">
        <f t="shared" si="6715"/>
        <v>0</v>
      </c>
    </row>
    <row r="4649" spans="1:34" ht="15" customHeight="1" x14ac:dyDescent="0.2">
      <c r="A4649" s="109"/>
      <c r="B4649" s="109"/>
      <c r="C4649" s="98" t="s">
        <v>40</v>
      </c>
      <c r="D4649" s="602" t="str">
        <f t="shared" si="6713"/>
        <v/>
      </c>
      <c r="E4649" s="602"/>
      <c r="F4649" s="602"/>
      <c r="G4649" s="602"/>
      <c r="H4649" s="602"/>
      <c r="I4649" s="602"/>
      <c r="J4649" s="602"/>
      <c r="K4649" s="602"/>
      <c r="L4649" s="602"/>
      <c r="M4649" s="602"/>
      <c r="N4649" s="602"/>
      <c r="O4649" s="602"/>
      <c r="P4649" s="602"/>
      <c r="Q4649" s="602"/>
      <c r="R4649" s="602"/>
      <c r="S4649" s="602"/>
      <c r="T4649" s="602"/>
      <c r="U4649" s="602"/>
      <c r="V4649" s="602"/>
      <c r="W4649" s="602"/>
      <c r="X4649" s="602"/>
      <c r="Y4649" s="603"/>
      <c r="Z4649" s="603"/>
      <c r="AA4649" s="603"/>
      <c r="AB4649" s="603"/>
      <c r="AC4649" s="603"/>
      <c r="AD4649" s="603"/>
      <c r="AE4649" s="109"/>
      <c r="AG4649" s="90">
        <f t="shared" si="6714"/>
        <v>27</v>
      </c>
      <c r="AH4649" s="90">
        <f t="shared" si="6715"/>
        <v>0</v>
      </c>
    </row>
    <row r="4650" spans="1:34" ht="15" customHeight="1" x14ac:dyDescent="0.2">
      <c r="A4650" s="109"/>
      <c r="B4650" s="109"/>
      <c r="C4650" s="98" t="s">
        <v>38</v>
      </c>
      <c r="D4650" s="602" t="str">
        <f t="shared" si="6713"/>
        <v/>
      </c>
      <c r="E4650" s="602"/>
      <c r="F4650" s="602"/>
      <c r="G4650" s="602"/>
      <c r="H4650" s="602"/>
      <c r="I4650" s="602"/>
      <c r="J4650" s="602"/>
      <c r="K4650" s="602"/>
      <c r="L4650" s="602"/>
      <c r="M4650" s="602"/>
      <c r="N4650" s="602"/>
      <c r="O4650" s="602"/>
      <c r="P4650" s="602"/>
      <c r="Q4650" s="602"/>
      <c r="R4650" s="602"/>
      <c r="S4650" s="602"/>
      <c r="T4650" s="602"/>
      <c r="U4650" s="602"/>
      <c r="V4650" s="602"/>
      <c r="W4650" s="602"/>
      <c r="X4650" s="602"/>
      <c r="Y4650" s="603"/>
      <c r="Z4650" s="603"/>
      <c r="AA4650" s="603"/>
      <c r="AB4650" s="603"/>
      <c r="AC4650" s="603"/>
      <c r="AD4650" s="603"/>
      <c r="AE4650" s="109"/>
      <c r="AG4650" s="90">
        <f t="shared" si="6714"/>
        <v>27</v>
      </c>
      <c r="AH4650" s="90">
        <f t="shared" si="6715"/>
        <v>0</v>
      </c>
    </row>
    <row r="4651" spans="1:34" ht="15" customHeight="1" x14ac:dyDescent="0.2">
      <c r="A4651" s="109"/>
      <c r="B4651" s="109"/>
      <c r="C4651" s="98" t="s">
        <v>39</v>
      </c>
      <c r="D4651" s="602" t="str">
        <f t="shared" si="6713"/>
        <v/>
      </c>
      <c r="E4651" s="602"/>
      <c r="F4651" s="602"/>
      <c r="G4651" s="602"/>
      <c r="H4651" s="602"/>
      <c r="I4651" s="602"/>
      <c r="J4651" s="602"/>
      <c r="K4651" s="602"/>
      <c r="L4651" s="602"/>
      <c r="M4651" s="602"/>
      <c r="N4651" s="602"/>
      <c r="O4651" s="602"/>
      <c r="P4651" s="602"/>
      <c r="Q4651" s="602"/>
      <c r="R4651" s="602"/>
      <c r="S4651" s="602"/>
      <c r="T4651" s="602"/>
      <c r="U4651" s="602"/>
      <c r="V4651" s="602"/>
      <c r="W4651" s="602"/>
      <c r="X4651" s="602"/>
      <c r="Y4651" s="603"/>
      <c r="Z4651" s="603"/>
      <c r="AA4651" s="603"/>
      <c r="AB4651" s="603"/>
      <c r="AC4651" s="603"/>
      <c r="AD4651" s="603"/>
      <c r="AE4651" s="109"/>
      <c r="AG4651" s="90">
        <f t="shared" si="6714"/>
        <v>27</v>
      </c>
      <c r="AH4651" s="90">
        <f t="shared" si="6715"/>
        <v>0</v>
      </c>
    </row>
    <row r="4652" spans="1:34" ht="15" customHeight="1" x14ac:dyDescent="0.2">
      <c r="A4652" s="109"/>
      <c r="B4652" s="109"/>
      <c r="C4652" s="98" t="s">
        <v>41</v>
      </c>
      <c r="D4652" s="602" t="str">
        <f t="shared" si="6713"/>
        <v/>
      </c>
      <c r="E4652" s="602"/>
      <c r="F4652" s="602"/>
      <c r="G4652" s="602"/>
      <c r="H4652" s="602"/>
      <c r="I4652" s="602"/>
      <c r="J4652" s="602"/>
      <c r="K4652" s="602"/>
      <c r="L4652" s="602"/>
      <c r="M4652" s="602"/>
      <c r="N4652" s="602"/>
      <c r="O4652" s="602"/>
      <c r="P4652" s="602"/>
      <c r="Q4652" s="602"/>
      <c r="R4652" s="602"/>
      <c r="S4652" s="602"/>
      <c r="T4652" s="602"/>
      <c r="U4652" s="602"/>
      <c r="V4652" s="602"/>
      <c r="W4652" s="602"/>
      <c r="X4652" s="602"/>
      <c r="Y4652" s="603"/>
      <c r="Z4652" s="603"/>
      <c r="AA4652" s="603"/>
      <c r="AB4652" s="603"/>
      <c r="AC4652" s="603"/>
      <c r="AD4652" s="603"/>
      <c r="AE4652" s="109"/>
      <c r="AG4652" s="90">
        <f t="shared" si="6714"/>
        <v>27</v>
      </c>
      <c r="AH4652" s="90">
        <f t="shared" si="6715"/>
        <v>0</v>
      </c>
    </row>
    <row r="4653" spans="1:34" ht="15" customHeight="1" x14ac:dyDescent="0.2">
      <c r="A4653" s="109"/>
      <c r="B4653" s="109"/>
      <c r="C4653" s="98" t="s">
        <v>42</v>
      </c>
      <c r="D4653" s="602" t="str">
        <f t="shared" si="6713"/>
        <v/>
      </c>
      <c r="E4653" s="602"/>
      <c r="F4653" s="602"/>
      <c r="G4653" s="602"/>
      <c r="H4653" s="602"/>
      <c r="I4653" s="602"/>
      <c r="J4653" s="602"/>
      <c r="K4653" s="602"/>
      <c r="L4653" s="602"/>
      <c r="M4653" s="602"/>
      <c r="N4653" s="602"/>
      <c r="O4653" s="602"/>
      <c r="P4653" s="602"/>
      <c r="Q4653" s="602"/>
      <c r="R4653" s="602"/>
      <c r="S4653" s="602"/>
      <c r="T4653" s="602"/>
      <c r="U4653" s="602"/>
      <c r="V4653" s="602"/>
      <c r="W4653" s="602"/>
      <c r="X4653" s="602"/>
      <c r="Y4653" s="603"/>
      <c r="Z4653" s="603"/>
      <c r="AA4653" s="603"/>
      <c r="AB4653" s="603"/>
      <c r="AC4653" s="603"/>
      <c r="AD4653" s="603"/>
      <c r="AE4653" s="109"/>
      <c r="AG4653" s="90">
        <f t="shared" si="6714"/>
        <v>27</v>
      </c>
      <c r="AH4653" s="90">
        <f t="shared" si="6715"/>
        <v>0</v>
      </c>
    </row>
    <row r="4654" spans="1:34" ht="15" customHeight="1" x14ac:dyDescent="0.2">
      <c r="A4654" s="109"/>
      <c r="B4654" s="109"/>
      <c r="C4654" s="98" t="s">
        <v>43</v>
      </c>
      <c r="D4654" s="602" t="str">
        <f t="shared" si="6713"/>
        <v/>
      </c>
      <c r="E4654" s="602"/>
      <c r="F4654" s="602"/>
      <c r="G4654" s="602"/>
      <c r="H4654" s="602"/>
      <c r="I4654" s="602"/>
      <c r="J4654" s="602"/>
      <c r="K4654" s="602"/>
      <c r="L4654" s="602"/>
      <c r="M4654" s="602"/>
      <c r="N4654" s="602"/>
      <c r="O4654" s="602"/>
      <c r="P4654" s="602"/>
      <c r="Q4654" s="602"/>
      <c r="R4654" s="602"/>
      <c r="S4654" s="602"/>
      <c r="T4654" s="602"/>
      <c r="U4654" s="602"/>
      <c r="V4654" s="602"/>
      <c r="W4654" s="602"/>
      <c r="X4654" s="602"/>
      <c r="Y4654" s="603"/>
      <c r="Z4654" s="603"/>
      <c r="AA4654" s="603"/>
      <c r="AB4654" s="603"/>
      <c r="AC4654" s="603"/>
      <c r="AD4654" s="603"/>
      <c r="AE4654" s="109"/>
      <c r="AG4654" s="90">
        <f t="shared" si="6714"/>
        <v>27</v>
      </c>
      <c r="AH4654" s="90">
        <f t="shared" si="6715"/>
        <v>0</v>
      </c>
    </row>
    <row r="4655" spans="1:34" ht="15" customHeight="1" x14ac:dyDescent="0.2">
      <c r="A4655" s="109"/>
      <c r="B4655" s="109"/>
      <c r="C4655" s="98" t="s">
        <v>44</v>
      </c>
      <c r="D4655" s="602" t="str">
        <f t="shared" si="6713"/>
        <v/>
      </c>
      <c r="E4655" s="602"/>
      <c r="F4655" s="602"/>
      <c r="G4655" s="602"/>
      <c r="H4655" s="602"/>
      <c r="I4655" s="602"/>
      <c r="J4655" s="602"/>
      <c r="K4655" s="602"/>
      <c r="L4655" s="602"/>
      <c r="M4655" s="602"/>
      <c r="N4655" s="602"/>
      <c r="O4655" s="602"/>
      <c r="P4655" s="602"/>
      <c r="Q4655" s="602"/>
      <c r="R4655" s="602"/>
      <c r="S4655" s="602"/>
      <c r="T4655" s="602"/>
      <c r="U4655" s="602"/>
      <c r="V4655" s="602"/>
      <c r="W4655" s="602"/>
      <c r="X4655" s="602"/>
      <c r="Y4655" s="603"/>
      <c r="Z4655" s="603"/>
      <c r="AA4655" s="603"/>
      <c r="AB4655" s="603"/>
      <c r="AC4655" s="603"/>
      <c r="AD4655" s="603"/>
      <c r="AE4655" s="109"/>
      <c r="AG4655" s="90">
        <f t="shared" si="6714"/>
        <v>27</v>
      </c>
      <c r="AH4655" s="90">
        <f t="shared" si="6715"/>
        <v>0</v>
      </c>
    </row>
    <row r="4656" spans="1:34" ht="15" customHeight="1" x14ac:dyDescent="0.2">
      <c r="A4656" s="109"/>
      <c r="B4656" s="109"/>
      <c r="C4656" s="98" t="s">
        <v>45</v>
      </c>
      <c r="D4656" s="602" t="str">
        <f t="shared" si="6713"/>
        <v/>
      </c>
      <c r="E4656" s="602"/>
      <c r="F4656" s="602"/>
      <c r="G4656" s="602"/>
      <c r="H4656" s="602"/>
      <c r="I4656" s="602"/>
      <c r="J4656" s="602"/>
      <c r="K4656" s="602"/>
      <c r="L4656" s="602"/>
      <c r="M4656" s="602"/>
      <c r="N4656" s="602"/>
      <c r="O4656" s="602"/>
      <c r="P4656" s="602"/>
      <c r="Q4656" s="602"/>
      <c r="R4656" s="602"/>
      <c r="S4656" s="602"/>
      <c r="T4656" s="602"/>
      <c r="U4656" s="602"/>
      <c r="V4656" s="602"/>
      <c r="W4656" s="602"/>
      <c r="X4656" s="602"/>
      <c r="Y4656" s="603"/>
      <c r="Z4656" s="603"/>
      <c r="AA4656" s="603"/>
      <c r="AB4656" s="603"/>
      <c r="AC4656" s="603"/>
      <c r="AD4656" s="603"/>
      <c r="AE4656" s="109"/>
      <c r="AG4656" s="90">
        <f t="shared" si="6714"/>
        <v>27</v>
      </c>
      <c r="AH4656" s="90">
        <f t="shared" si="6715"/>
        <v>0</v>
      </c>
    </row>
    <row r="4657" spans="1:39" ht="15" customHeight="1" x14ac:dyDescent="0.2">
      <c r="A4657" s="109"/>
      <c r="B4657" s="109"/>
      <c r="C4657" s="98" t="s">
        <v>46</v>
      </c>
      <c r="D4657" s="602" t="str">
        <f t="shared" si="6713"/>
        <v/>
      </c>
      <c r="E4657" s="602"/>
      <c r="F4657" s="602"/>
      <c r="G4657" s="602"/>
      <c r="H4657" s="602"/>
      <c r="I4657" s="602"/>
      <c r="J4657" s="602"/>
      <c r="K4657" s="602"/>
      <c r="L4657" s="602"/>
      <c r="M4657" s="602"/>
      <c r="N4657" s="602"/>
      <c r="O4657" s="602"/>
      <c r="P4657" s="602"/>
      <c r="Q4657" s="602"/>
      <c r="R4657" s="602"/>
      <c r="S4657" s="602"/>
      <c r="T4657" s="602"/>
      <c r="U4657" s="602"/>
      <c r="V4657" s="602"/>
      <c r="W4657" s="602"/>
      <c r="X4657" s="602"/>
      <c r="Y4657" s="603"/>
      <c r="Z4657" s="603"/>
      <c r="AA4657" s="603"/>
      <c r="AB4657" s="603"/>
      <c r="AC4657" s="603"/>
      <c r="AD4657" s="603"/>
      <c r="AE4657" s="109"/>
      <c r="AG4657" s="90">
        <f t="shared" si="6714"/>
        <v>27</v>
      </c>
      <c r="AH4657" s="90">
        <f t="shared" si="6715"/>
        <v>0</v>
      </c>
    </row>
    <row r="4658" spans="1:39" ht="15" customHeight="1" x14ac:dyDescent="0.2">
      <c r="A4658" s="109"/>
      <c r="B4658" s="109"/>
      <c r="C4658" s="98" t="s">
        <v>47</v>
      </c>
      <c r="D4658" s="602" t="str">
        <f t="shared" si="6713"/>
        <v/>
      </c>
      <c r="E4658" s="602"/>
      <c r="F4658" s="602"/>
      <c r="G4658" s="602"/>
      <c r="H4658" s="602"/>
      <c r="I4658" s="602"/>
      <c r="J4658" s="602"/>
      <c r="K4658" s="602"/>
      <c r="L4658" s="602"/>
      <c r="M4658" s="602"/>
      <c r="N4658" s="602"/>
      <c r="O4658" s="602"/>
      <c r="P4658" s="602"/>
      <c r="Q4658" s="602"/>
      <c r="R4658" s="602"/>
      <c r="S4658" s="602"/>
      <c r="T4658" s="602"/>
      <c r="U4658" s="602"/>
      <c r="V4658" s="602"/>
      <c r="W4658" s="602"/>
      <c r="X4658" s="602"/>
      <c r="Y4658" s="603"/>
      <c r="Z4658" s="603"/>
      <c r="AA4658" s="603"/>
      <c r="AB4658" s="603"/>
      <c r="AC4658" s="603"/>
      <c r="AD4658" s="603"/>
      <c r="AE4658" s="109"/>
      <c r="AG4658" s="90">
        <f t="shared" si="6714"/>
        <v>27</v>
      </c>
      <c r="AH4658" s="90">
        <f t="shared" si="6715"/>
        <v>0</v>
      </c>
    </row>
    <row r="4659" spans="1:39" ht="15" customHeight="1" x14ac:dyDescent="0.2">
      <c r="A4659" s="109"/>
      <c r="B4659" s="109"/>
      <c r="C4659" s="98" t="s">
        <v>48</v>
      </c>
      <c r="D4659" s="602" t="str">
        <f t="shared" si="6713"/>
        <v/>
      </c>
      <c r="E4659" s="602"/>
      <c r="F4659" s="602"/>
      <c r="G4659" s="602"/>
      <c r="H4659" s="602"/>
      <c r="I4659" s="602"/>
      <c r="J4659" s="602"/>
      <c r="K4659" s="602"/>
      <c r="L4659" s="602"/>
      <c r="M4659" s="602"/>
      <c r="N4659" s="602"/>
      <c r="O4659" s="602"/>
      <c r="P4659" s="602"/>
      <c r="Q4659" s="602"/>
      <c r="R4659" s="602"/>
      <c r="S4659" s="602"/>
      <c r="T4659" s="602"/>
      <c r="U4659" s="602"/>
      <c r="V4659" s="602"/>
      <c r="W4659" s="602"/>
      <c r="X4659" s="602"/>
      <c r="Y4659" s="603"/>
      <c r="Z4659" s="603"/>
      <c r="AA4659" s="603"/>
      <c r="AB4659" s="603"/>
      <c r="AC4659" s="603"/>
      <c r="AD4659" s="603"/>
      <c r="AE4659" s="109"/>
      <c r="AG4659" s="90">
        <f t="shared" si="6714"/>
        <v>27</v>
      </c>
      <c r="AH4659" s="90">
        <f t="shared" si="6715"/>
        <v>0</v>
      </c>
    </row>
    <row r="4660" spans="1:39" ht="15" customHeight="1" x14ac:dyDescent="0.2">
      <c r="A4660" s="109"/>
      <c r="B4660" s="109"/>
      <c r="C4660" s="98" t="s">
        <v>49</v>
      </c>
      <c r="D4660" s="602" t="str">
        <f t="shared" si="6713"/>
        <v/>
      </c>
      <c r="E4660" s="602"/>
      <c r="F4660" s="602"/>
      <c r="G4660" s="602"/>
      <c r="H4660" s="602"/>
      <c r="I4660" s="602"/>
      <c r="J4660" s="602"/>
      <c r="K4660" s="602"/>
      <c r="L4660" s="602"/>
      <c r="M4660" s="602"/>
      <c r="N4660" s="602"/>
      <c r="O4660" s="602"/>
      <c r="P4660" s="602"/>
      <c r="Q4660" s="602"/>
      <c r="R4660" s="602"/>
      <c r="S4660" s="602"/>
      <c r="T4660" s="602"/>
      <c r="U4660" s="602"/>
      <c r="V4660" s="602"/>
      <c r="W4660" s="602"/>
      <c r="X4660" s="602"/>
      <c r="Y4660" s="603"/>
      <c r="Z4660" s="603"/>
      <c r="AA4660" s="603"/>
      <c r="AB4660" s="603"/>
      <c r="AC4660" s="603"/>
      <c r="AD4660" s="603"/>
      <c r="AE4660" s="109"/>
      <c r="AG4660" s="90">
        <f t="shared" si="6714"/>
        <v>27</v>
      </c>
      <c r="AH4660" s="90">
        <f t="shared" si="6715"/>
        <v>0</v>
      </c>
    </row>
    <row r="4661" spans="1:39" ht="15" customHeight="1" x14ac:dyDescent="0.2">
      <c r="A4661" s="109"/>
      <c r="B4661" s="109"/>
      <c r="C4661" s="98" t="s">
        <v>50</v>
      </c>
      <c r="D4661" s="602" t="str">
        <f t="shared" si="6713"/>
        <v/>
      </c>
      <c r="E4661" s="602"/>
      <c r="F4661" s="602"/>
      <c r="G4661" s="602"/>
      <c r="H4661" s="602"/>
      <c r="I4661" s="602"/>
      <c r="J4661" s="602"/>
      <c r="K4661" s="602"/>
      <c r="L4661" s="602"/>
      <c r="M4661" s="602"/>
      <c r="N4661" s="602"/>
      <c r="O4661" s="602"/>
      <c r="P4661" s="602"/>
      <c r="Q4661" s="602"/>
      <c r="R4661" s="602"/>
      <c r="S4661" s="602"/>
      <c r="T4661" s="602"/>
      <c r="U4661" s="602"/>
      <c r="V4661" s="602"/>
      <c r="W4661" s="602"/>
      <c r="X4661" s="602"/>
      <c r="Y4661" s="603"/>
      <c r="Z4661" s="603"/>
      <c r="AA4661" s="603"/>
      <c r="AB4661" s="603"/>
      <c r="AC4661" s="603"/>
      <c r="AD4661" s="603"/>
      <c r="AE4661" s="109"/>
      <c r="AG4661" s="90">
        <f t="shared" si="6714"/>
        <v>27</v>
      </c>
      <c r="AH4661" s="90">
        <f t="shared" si="6715"/>
        <v>0</v>
      </c>
    </row>
    <row r="4662" spans="1:39" ht="15" customHeight="1" x14ac:dyDescent="0.2">
      <c r="A4662" s="109"/>
      <c r="B4662" s="109"/>
      <c r="C4662" s="98" t="s">
        <v>51</v>
      </c>
      <c r="D4662" s="602" t="str">
        <f t="shared" si="6713"/>
        <v/>
      </c>
      <c r="E4662" s="602"/>
      <c r="F4662" s="602"/>
      <c r="G4662" s="602"/>
      <c r="H4662" s="602"/>
      <c r="I4662" s="602"/>
      <c r="J4662" s="602"/>
      <c r="K4662" s="602"/>
      <c r="L4662" s="602"/>
      <c r="M4662" s="602"/>
      <c r="N4662" s="602"/>
      <c r="O4662" s="602"/>
      <c r="P4662" s="602"/>
      <c r="Q4662" s="602"/>
      <c r="R4662" s="602"/>
      <c r="S4662" s="602"/>
      <c r="T4662" s="602"/>
      <c r="U4662" s="602"/>
      <c r="V4662" s="602"/>
      <c r="W4662" s="602"/>
      <c r="X4662" s="602"/>
      <c r="Y4662" s="603"/>
      <c r="Z4662" s="603"/>
      <c r="AA4662" s="603"/>
      <c r="AB4662" s="603"/>
      <c r="AC4662" s="603"/>
      <c r="AD4662" s="603"/>
      <c r="AE4662" s="109"/>
      <c r="AG4662" s="90">
        <f t="shared" si="6714"/>
        <v>27</v>
      </c>
      <c r="AH4662" s="90">
        <f t="shared" si="6715"/>
        <v>0</v>
      </c>
    </row>
    <row r="4663" spans="1:39" ht="15" customHeight="1" x14ac:dyDescent="0.2">
      <c r="C4663" s="98" t="s">
        <v>52</v>
      </c>
      <c r="D4663" s="602" t="str">
        <f t="shared" si="6713"/>
        <v/>
      </c>
      <c r="E4663" s="602"/>
      <c r="F4663" s="602"/>
      <c r="G4663" s="602"/>
      <c r="H4663" s="602"/>
      <c r="I4663" s="602"/>
      <c r="J4663" s="602"/>
      <c r="K4663" s="602"/>
      <c r="L4663" s="602"/>
      <c r="M4663" s="602"/>
      <c r="N4663" s="602"/>
      <c r="O4663" s="602"/>
      <c r="P4663" s="602"/>
      <c r="Q4663" s="602"/>
      <c r="R4663" s="602"/>
      <c r="S4663" s="602"/>
      <c r="T4663" s="602"/>
      <c r="U4663" s="602"/>
      <c r="V4663" s="602"/>
      <c r="W4663" s="602"/>
      <c r="X4663" s="602"/>
      <c r="Y4663" s="603"/>
      <c r="Z4663" s="603"/>
      <c r="AA4663" s="603"/>
      <c r="AB4663" s="603"/>
      <c r="AC4663" s="603"/>
      <c r="AD4663" s="603"/>
      <c r="AE4663" s="109"/>
      <c r="AG4663" s="90">
        <f t="shared" si="6714"/>
        <v>27</v>
      </c>
      <c r="AH4663" s="90">
        <f t="shared" si="6715"/>
        <v>0</v>
      </c>
    </row>
    <row r="4664" spans="1:39" ht="15" customHeight="1" x14ac:dyDescent="0.2">
      <c r="B4664" s="540" t="str">
        <f>IF(AH4664=0,"","Error: Debe completar toda la información requerida.")</f>
        <v/>
      </c>
      <c r="C4664" s="540"/>
      <c r="D4664" s="540"/>
      <c r="E4664" s="540"/>
      <c r="F4664" s="540"/>
      <c r="G4664" s="540"/>
      <c r="H4664" s="540"/>
      <c r="I4664" s="540"/>
      <c r="J4664" s="540"/>
      <c r="K4664" s="540"/>
      <c r="L4664" s="540"/>
      <c r="M4664" s="540"/>
      <c r="N4664" s="540"/>
      <c r="O4664" s="540"/>
      <c r="P4664" s="540"/>
      <c r="Q4664" s="540"/>
      <c r="R4664" s="540"/>
      <c r="S4664" s="540"/>
      <c r="T4664" s="540"/>
      <c r="U4664" s="540"/>
      <c r="V4664" s="540"/>
      <c r="W4664" s="540"/>
      <c r="X4664" s="540"/>
      <c r="Y4664" s="540"/>
      <c r="Z4664" s="540"/>
      <c r="AA4664" s="540"/>
      <c r="AB4664" s="540"/>
      <c r="AC4664" s="540"/>
      <c r="AD4664" s="540"/>
      <c r="AE4664" s="109"/>
      <c r="AH4664" s="90">
        <f>SUM(AH4639:AH4663)</f>
        <v>0</v>
      </c>
    </row>
    <row r="4665" spans="1:39" ht="15" customHeight="1" x14ac:dyDescent="0.2">
      <c r="B4665" s="389"/>
      <c r="C4665" s="389"/>
      <c r="D4665" s="389"/>
      <c r="E4665" s="389"/>
      <c r="F4665" s="389"/>
      <c r="G4665" s="389"/>
      <c r="H4665" s="389"/>
      <c r="I4665" s="389"/>
      <c r="J4665" s="389"/>
      <c r="K4665" s="389"/>
      <c r="L4665" s="389"/>
      <c r="M4665" s="389"/>
      <c r="N4665" s="389"/>
      <c r="O4665" s="389"/>
      <c r="P4665" s="389"/>
      <c r="Q4665" s="389"/>
      <c r="R4665" s="389"/>
      <c r="S4665" s="389"/>
      <c r="T4665" s="389"/>
      <c r="U4665" s="389"/>
      <c r="V4665" s="389"/>
      <c r="W4665" s="389"/>
      <c r="X4665" s="389"/>
      <c r="Y4665" s="389"/>
      <c r="Z4665" s="389"/>
      <c r="AA4665" s="389"/>
      <c r="AB4665" s="389"/>
      <c r="AC4665" s="389"/>
      <c r="AD4665" s="389"/>
      <c r="AE4665" s="109"/>
    </row>
    <row r="4666" spans="1:39" ht="15" customHeight="1" x14ac:dyDescent="0.2">
      <c r="B4666" s="389"/>
      <c r="C4666" s="389"/>
      <c r="D4666" s="389"/>
      <c r="E4666" s="389"/>
      <c r="F4666" s="389"/>
      <c r="G4666" s="389"/>
      <c r="H4666" s="389"/>
      <c r="I4666" s="389"/>
      <c r="J4666" s="389"/>
      <c r="K4666" s="389"/>
      <c r="L4666" s="389"/>
      <c r="M4666" s="389"/>
      <c r="N4666" s="389"/>
      <c r="O4666" s="389"/>
      <c r="P4666" s="389"/>
      <c r="Q4666" s="389"/>
      <c r="R4666" s="389"/>
      <c r="S4666" s="389"/>
      <c r="T4666" s="389"/>
      <c r="U4666" s="389"/>
      <c r="V4666" s="389"/>
      <c r="W4666" s="389"/>
      <c r="X4666" s="389"/>
      <c r="Y4666" s="389"/>
      <c r="Z4666" s="389"/>
      <c r="AA4666" s="389"/>
      <c r="AB4666" s="389"/>
      <c r="AC4666" s="389"/>
      <c r="AD4666" s="389"/>
      <c r="AE4666" s="109"/>
    </row>
    <row r="4667" spans="1:39" ht="36" customHeight="1" x14ac:dyDescent="0.2">
      <c r="A4667" s="36" t="s">
        <v>902</v>
      </c>
      <c r="B4667" s="636" t="s">
        <v>1212</v>
      </c>
      <c r="C4667" s="636"/>
      <c r="D4667" s="636"/>
      <c r="E4667" s="636"/>
      <c r="F4667" s="636"/>
      <c r="G4667" s="636"/>
      <c r="H4667" s="636"/>
      <c r="I4667" s="636"/>
      <c r="J4667" s="636"/>
      <c r="K4667" s="636"/>
      <c r="L4667" s="636"/>
      <c r="M4667" s="636"/>
      <c r="N4667" s="636"/>
      <c r="O4667" s="636"/>
      <c r="P4667" s="636"/>
      <c r="Q4667" s="636"/>
      <c r="R4667" s="636"/>
      <c r="S4667" s="636"/>
      <c r="T4667" s="636"/>
      <c r="U4667" s="636"/>
      <c r="V4667" s="636"/>
      <c r="W4667" s="636"/>
      <c r="X4667" s="636"/>
      <c r="Y4667" s="636"/>
      <c r="Z4667" s="636"/>
      <c r="AA4667" s="636"/>
      <c r="AB4667" s="636"/>
      <c r="AC4667" s="636"/>
      <c r="AD4667" s="636"/>
      <c r="AE4667" s="109"/>
      <c r="AG4667" s="90" t="s">
        <v>2032</v>
      </c>
      <c r="AH4667" s="90" t="s">
        <v>2072</v>
      </c>
      <c r="AI4667" s="90" t="s">
        <v>2073</v>
      </c>
      <c r="AJ4667" s="90" t="s">
        <v>2066</v>
      </c>
      <c r="AK4667" s="90" t="s">
        <v>2074</v>
      </c>
      <c r="AL4667" s="90" t="s">
        <v>2075</v>
      </c>
      <c r="AM4667" s="90" t="s">
        <v>2037</v>
      </c>
    </row>
    <row r="4668" spans="1:39" ht="15" customHeight="1" x14ac:dyDescent="0.2">
      <c r="C4668" s="674" t="s">
        <v>1109</v>
      </c>
      <c r="D4668" s="674"/>
      <c r="E4668" s="674"/>
      <c r="F4668" s="674"/>
      <c r="G4668" s="674"/>
      <c r="H4668" s="674"/>
      <c r="I4668" s="674"/>
      <c r="J4668" s="674"/>
      <c r="K4668" s="674"/>
      <c r="L4668" s="674"/>
      <c r="M4668" s="674"/>
      <c r="N4668" s="674"/>
      <c r="O4668" s="674"/>
      <c r="P4668" s="674"/>
      <c r="Q4668" s="674"/>
      <c r="R4668" s="674"/>
      <c r="S4668" s="674"/>
      <c r="T4668" s="674"/>
      <c r="U4668" s="674"/>
      <c r="V4668" s="674"/>
      <c r="W4668" s="674"/>
      <c r="X4668" s="674"/>
      <c r="Y4668" s="674"/>
      <c r="Z4668" s="674"/>
      <c r="AA4668" s="674"/>
      <c r="AB4668" s="674"/>
      <c r="AC4668" s="674"/>
      <c r="AD4668" s="674"/>
      <c r="AE4668" s="109"/>
      <c r="AG4668" s="90">
        <f>COUNTBLANK(L4674:AD4698)</f>
        <v>475</v>
      </c>
      <c r="AH4668" s="90">
        <v>475</v>
      </c>
      <c r="AJ4668" s="90">
        <f>COUNTBLANK(D4674:AD4674)</f>
        <v>27</v>
      </c>
      <c r="AK4668" s="90">
        <v>27</v>
      </c>
    </row>
    <row r="4669" spans="1:39" ht="36" customHeight="1" x14ac:dyDescent="0.2">
      <c r="C4669" s="674" t="s">
        <v>1380</v>
      </c>
      <c r="D4669" s="674"/>
      <c r="E4669" s="674"/>
      <c r="F4669" s="674"/>
      <c r="G4669" s="674"/>
      <c r="H4669" s="674"/>
      <c r="I4669" s="674"/>
      <c r="J4669" s="674"/>
      <c r="K4669" s="674"/>
      <c r="L4669" s="674"/>
      <c r="M4669" s="674"/>
      <c r="N4669" s="674"/>
      <c r="O4669" s="674"/>
      <c r="P4669" s="674"/>
      <c r="Q4669" s="674"/>
      <c r="R4669" s="674"/>
      <c r="S4669" s="674"/>
      <c r="T4669" s="674"/>
      <c r="U4669" s="674"/>
      <c r="V4669" s="674"/>
      <c r="W4669" s="674"/>
      <c r="X4669" s="674"/>
      <c r="Y4669" s="674"/>
      <c r="Z4669" s="674"/>
      <c r="AA4669" s="674"/>
      <c r="AB4669" s="674"/>
      <c r="AC4669" s="674"/>
      <c r="AD4669" s="674"/>
      <c r="AE4669" s="109"/>
    </row>
    <row r="4670" spans="1:39" ht="15" customHeight="1" x14ac:dyDescent="0.2">
      <c r="C4670" s="674" t="s">
        <v>1116</v>
      </c>
      <c r="D4670" s="674"/>
      <c r="E4670" s="674"/>
      <c r="F4670" s="674"/>
      <c r="G4670" s="674"/>
      <c r="H4670" s="674"/>
      <c r="I4670" s="674"/>
      <c r="J4670" s="674"/>
      <c r="K4670" s="674"/>
      <c r="L4670" s="674"/>
      <c r="M4670" s="674"/>
      <c r="N4670" s="674"/>
      <c r="O4670" s="674"/>
      <c r="P4670" s="674"/>
      <c r="Q4670" s="674"/>
      <c r="R4670" s="674"/>
      <c r="S4670" s="674"/>
      <c r="T4670" s="674"/>
      <c r="U4670" s="674"/>
      <c r="V4670" s="674"/>
      <c r="W4670" s="674"/>
      <c r="X4670" s="674"/>
      <c r="Y4670" s="674"/>
      <c r="Z4670" s="674"/>
      <c r="AA4670" s="674"/>
      <c r="AB4670" s="674"/>
      <c r="AC4670" s="674"/>
      <c r="AD4670" s="674"/>
      <c r="AE4670" s="109"/>
    </row>
    <row r="4671" spans="1:39" ht="15" customHeight="1" x14ac:dyDescent="0.2">
      <c r="AE4671" s="109"/>
    </row>
    <row r="4672" spans="1:39" ht="15" customHeight="1" x14ac:dyDescent="0.2">
      <c r="C4672" s="685" t="s">
        <v>220</v>
      </c>
      <c r="D4672" s="686"/>
      <c r="E4672" s="686"/>
      <c r="F4672" s="686"/>
      <c r="G4672" s="686"/>
      <c r="H4672" s="686"/>
      <c r="I4672" s="686"/>
      <c r="J4672" s="686"/>
      <c r="K4672" s="687"/>
      <c r="L4672" s="685" t="s">
        <v>1379</v>
      </c>
      <c r="M4672" s="686"/>
      <c r="N4672" s="686"/>
      <c r="O4672" s="687"/>
      <c r="P4672" s="643" t="s">
        <v>1251</v>
      </c>
      <c r="Q4672" s="644"/>
      <c r="R4672" s="644"/>
      <c r="S4672" s="644"/>
      <c r="T4672" s="644"/>
      <c r="U4672" s="644"/>
      <c r="V4672" s="644"/>
      <c r="W4672" s="644"/>
      <c r="X4672" s="644"/>
      <c r="Y4672" s="644"/>
      <c r="Z4672" s="644"/>
      <c r="AA4672" s="644"/>
      <c r="AB4672" s="644"/>
      <c r="AC4672" s="644"/>
      <c r="AD4672" s="645"/>
      <c r="AE4672" s="109"/>
    </row>
    <row r="4673" spans="1:35" ht="104.25" customHeight="1" x14ac:dyDescent="0.2">
      <c r="C4673" s="688"/>
      <c r="D4673" s="689"/>
      <c r="E4673" s="689"/>
      <c r="F4673" s="689"/>
      <c r="G4673" s="689"/>
      <c r="H4673" s="689"/>
      <c r="I4673" s="689"/>
      <c r="J4673" s="689"/>
      <c r="K4673" s="690"/>
      <c r="L4673" s="688"/>
      <c r="M4673" s="689"/>
      <c r="N4673" s="689"/>
      <c r="O4673" s="690"/>
      <c r="P4673" s="667" t="s">
        <v>971</v>
      </c>
      <c r="Q4673" s="959"/>
      <c r="R4673" s="959"/>
      <c r="S4673" s="959"/>
      <c r="T4673" s="667" t="s">
        <v>972</v>
      </c>
      <c r="U4673" s="959"/>
      <c r="V4673" s="959"/>
      <c r="W4673" s="959"/>
      <c r="X4673" s="667" t="s">
        <v>973</v>
      </c>
      <c r="Y4673" s="959"/>
      <c r="Z4673" s="959"/>
      <c r="AA4673" s="959"/>
      <c r="AB4673" s="667" t="s">
        <v>204</v>
      </c>
      <c r="AC4673" s="959"/>
      <c r="AD4673" s="818"/>
      <c r="AE4673" s="109"/>
      <c r="AG4673" s="332" t="s">
        <v>2032</v>
      </c>
      <c r="AH4673" s="90" t="s">
        <v>2076</v>
      </c>
      <c r="AI4673" s="90" t="s">
        <v>2250</v>
      </c>
    </row>
    <row r="4674" spans="1:35" ht="15" customHeight="1" x14ac:dyDescent="0.2">
      <c r="C4674" s="87" t="s">
        <v>28</v>
      </c>
      <c r="D4674" s="832" t="str">
        <f>IF(D40="","",D40)</f>
        <v/>
      </c>
      <c r="E4674" s="833"/>
      <c r="F4674" s="833"/>
      <c r="G4674" s="833"/>
      <c r="H4674" s="833"/>
      <c r="I4674" s="833"/>
      <c r="J4674" s="833"/>
      <c r="K4674" s="834"/>
      <c r="L4674" s="1077"/>
      <c r="M4674" s="877"/>
      <c r="N4674" s="877"/>
      <c r="O4674" s="764"/>
      <c r="P4674" s="763"/>
      <c r="Q4674" s="877"/>
      <c r="R4674" s="877"/>
      <c r="S4674" s="877"/>
      <c r="T4674" s="763"/>
      <c r="U4674" s="877"/>
      <c r="V4674" s="877"/>
      <c r="W4674" s="877"/>
      <c r="X4674" s="763"/>
      <c r="Y4674" s="877"/>
      <c r="Z4674" s="877"/>
      <c r="AA4674" s="877"/>
      <c r="AB4674" s="763"/>
      <c r="AC4674" s="877"/>
      <c r="AD4674" s="764"/>
      <c r="AE4674" s="109"/>
      <c r="AG4674" s="335">
        <f>COUNTBLANK(D4674:AD4674)</f>
        <v>27</v>
      </c>
      <c r="AH4674" s="90">
        <f>IF(OR($AG$4668=$AH$4668,AG4674=$AK$4668),0,IF(AND(L4674=1,COUNTIF(P4674:AD4674,"X")&gt;=1),0,IF(AND(OR(L4674=2,L4674=9),D4674&lt;&gt;""),0,1)))</f>
        <v>0</v>
      </c>
      <c r="AI4674" s="90">
        <f>IF(OR(L4674=1,L4674=""),0,IF(AND(OR(L4674=2,L4674=9),COUNTIF(P4674:AD4674,"X")=0),0,1))</f>
        <v>0</v>
      </c>
    </row>
    <row r="4675" spans="1:35" ht="15" customHeight="1" x14ac:dyDescent="0.2">
      <c r="C4675" s="98" t="s">
        <v>29</v>
      </c>
      <c r="D4675" s="832" t="str">
        <f t="shared" ref="D4675:D4698" si="6716">IF(D41="","",D41)</f>
        <v/>
      </c>
      <c r="E4675" s="833"/>
      <c r="F4675" s="833"/>
      <c r="G4675" s="833"/>
      <c r="H4675" s="833"/>
      <c r="I4675" s="833"/>
      <c r="J4675" s="833"/>
      <c r="K4675" s="834"/>
      <c r="L4675" s="763"/>
      <c r="M4675" s="877"/>
      <c r="N4675" s="877"/>
      <c r="O4675" s="764"/>
      <c r="P4675" s="763"/>
      <c r="Q4675" s="877"/>
      <c r="R4675" s="877"/>
      <c r="S4675" s="877"/>
      <c r="T4675" s="763"/>
      <c r="U4675" s="877"/>
      <c r="V4675" s="877"/>
      <c r="W4675" s="877"/>
      <c r="X4675" s="763"/>
      <c r="Y4675" s="877"/>
      <c r="Z4675" s="877"/>
      <c r="AA4675" s="877"/>
      <c r="AB4675" s="763"/>
      <c r="AC4675" s="877"/>
      <c r="AD4675" s="764"/>
      <c r="AE4675" s="109"/>
      <c r="AG4675" s="335">
        <f t="shared" ref="AG4675:AG4698" si="6717">COUNTBLANK(D4675:AD4675)</f>
        <v>27</v>
      </c>
      <c r="AH4675" s="90">
        <f t="shared" ref="AH4675:AH4698" si="6718">IF(OR($AG$4668=$AH$4668,AG4675=$AK$4668),0,IF(AND(L4675=1,COUNTIF(P4675:AD4675,"X")&gt;=1),0,IF(AND(OR(L4675=2,L4675=9),D4675&lt;&gt;""),0,1)))</f>
        <v>0</v>
      </c>
      <c r="AI4675" s="90">
        <f t="shared" ref="AI4675:AI4698" si="6719">IF(OR(L4675=1,L4675=""),0,IF(AND(OR(L4675=2,L4675=9),COUNTIF(P4675:AD4675,"X")=0),0,1))</f>
        <v>0</v>
      </c>
    </row>
    <row r="4676" spans="1:35" ht="15" customHeight="1" x14ac:dyDescent="0.2">
      <c r="C4676" s="98" t="s">
        <v>30</v>
      </c>
      <c r="D4676" s="832" t="str">
        <f t="shared" si="6716"/>
        <v/>
      </c>
      <c r="E4676" s="833"/>
      <c r="F4676" s="833"/>
      <c r="G4676" s="833"/>
      <c r="H4676" s="833"/>
      <c r="I4676" s="833"/>
      <c r="J4676" s="833"/>
      <c r="K4676" s="834"/>
      <c r="L4676" s="763"/>
      <c r="M4676" s="877"/>
      <c r="N4676" s="877"/>
      <c r="O4676" s="764"/>
      <c r="P4676" s="763"/>
      <c r="Q4676" s="877"/>
      <c r="R4676" s="877"/>
      <c r="S4676" s="877"/>
      <c r="T4676" s="763"/>
      <c r="U4676" s="877"/>
      <c r="V4676" s="877"/>
      <c r="W4676" s="877"/>
      <c r="X4676" s="763"/>
      <c r="Y4676" s="877"/>
      <c r="Z4676" s="877"/>
      <c r="AA4676" s="877"/>
      <c r="AB4676" s="763"/>
      <c r="AC4676" s="877"/>
      <c r="AD4676" s="764"/>
      <c r="AE4676" s="109"/>
      <c r="AG4676" s="335">
        <f t="shared" si="6717"/>
        <v>27</v>
      </c>
      <c r="AH4676" s="90">
        <f t="shared" si="6718"/>
        <v>0</v>
      </c>
      <c r="AI4676" s="90">
        <f t="shared" si="6719"/>
        <v>0</v>
      </c>
    </row>
    <row r="4677" spans="1:35" ht="15" customHeight="1" x14ac:dyDescent="0.2">
      <c r="C4677" s="98" t="s">
        <v>31</v>
      </c>
      <c r="D4677" s="832" t="str">
        <f t="shared" si="6716"/>
        <v/>
      </c>
      <c r="E4677" s="833"/>
      <c r="F4677" s="833"/>
      <c r="G4677" s="833"/>
      <c r="H4677" s="833"/>
      <c r="I4677" s="833"/>
      <c r="J4677" s="833"/>
      <c r="K4677" s="834"/>
      <c r="L4677" s="763"/>
      <c r="M4677" s="877"/>
      <c r="N4677" s="877"/>
      <c r="O4677" s="764"/>
      <c r="P4677" s="763"/>
      <c r="Q4677" s="877"/>
      <c r="R4677" s="877"/>
      <c r="S4677" s="877"/>
      <c r="T4677" s="763"/>
      <c r="U4677" s="877"/>
      <c r="V4677" s="877"/>
      <c r="W4677" s="877"/>
      <c r="X4677" s="763"/>
      <c r="Y4677" s="877"/>
      <c r="Z4677" s="877"/>
      <c r="AA4677" s="877"/>
      <c r="AB4677" s="763"/>
      <c r="AC4677" s="877"/>
      <c r="AD4677" s="764"/>
      <c r="AE4677" s="109"/>
      <c r="AG4677" s="335">
        <f t="shared" si="6717"/>
        <v>27</v>
      </c>
      <c r="AH4677" s="90">
        <f t="shared" si="6718"/>
        <v>0</v>
      </c>
      <c r="AI4677" s="90">
        <f t="shared" si="6719"/>
        <v>0</v>
      </c>
    </row>
    <row r="4678" spans="1:35" ht="15" customHeight="1" x14ac:dyDescent="0.2">
      <c r="C4678" s="98" t="s">
        <v>32</v>
      </c>
      <c r="D4678" s="832" t="str">
        <f t="shared" si="6716"/>
        <v/>
      </c>
      <c r="E4678" s="833"/>
      <c r="F4678" s="833"/>
      <c r="G4678" s="833"/>
      <c r="H4678" s="833"/>
      <c r="I4678" s="833"/>
      <c r="J4678" s="833"/>
      <c r="K4678" s="834"/>
      <c r="L4678" s="763"/>
      <c r="M4678" s="877"/>
      <c r="N4678" s="877"/>
      <c r="O4678" s="764"/>
      <c r="P4678" s="763"/>
      <c r="Q4678" s="877"/>
      <c r="R4678" s="877"/>
      <c r="S4678" s="877"/>
      <c r="T4678" s="763"/>
      <c r="U4678" s="877"/>
      <c r="V4678" s="877"/>
      <c r="W4678" s="877"/>
      <c r="X4678" s="763"/>
      <c r="Y4678" s="877"/>
      <c r="Z4678" s="877"/>
      <c r="AA4678" s="877"/>
      <c r="AB4678" s="763"/>
      <c r="AC4678" s="877"/>
      <c r="AD4678" s="764"/>
      <c r="AE4678" s="109"/>
      <c r="AG4678" s="335">
        <f t="shared" si="6717"/>
        <v>27</v>
      </c>
      <c r="AH4678" s="90">
        <f t="shared" si="6718"/>
        <v>0</v>
      </c>
      <c r="AI4678" s="90">
        <f t="shared" si="6719"/>
        <v>0</v>
      </c>
    </row>
    <row r="4679" spans="1:35" ht="15" customHeight="1" x14ac:dyDescent="0.2">
      <c r="A4679" s="109"/>
      <c r="B4679" s="109"/>
      <c r="C4679" s="98" t="s">
        <v>33</v>
      </c>
      <c r="D4679" s="832" t="str">
        <f t="shared" si="6716"/>
        <v/>
      </c>
      <c r="E4679" s="833"/>
      <c r="F4679" s="833"/>
      <c r="G4679" s="833"/>
      <c r="H4679" s="833"/>
      <c r="I4679" s="833"/>
      <c r="J4679" s="833"/>
      <c r="K4679" s="834"/>
      <c r="L4679" s="763"/>
      <c r="M4679" s="877"/>
      <c r="N4679" s="877"/>
      <c r="O4679" s="764"/>
      <c r="P4679" s="763"/>
      <c r="Q4679" s="877"/>
      <c r="R4679" s="877"/>
      <c r="S4679" s="877"/>
      <c r="T4679" s="763"/>
      <c r="U4679" s="877"/>
      <c r="V4679" s="877"/>
      <c r="W4679" s="877"/>
      <c r="X4679" s="763"/>
      <c r="Y4679" s="877"/>
      <c r="Z4679" s="877"/>
      <c r="AA4679" s="877"/>
      <c r="AB4679" s="763"/>
      <c r="AC4679" s="877"/>
      <c r="AD4679" s="764"/>
      <c r="AE4679" s="109"/>
      <c r="AG4679" s="335">
        <f t="shared" si="6717"/>
        <v>27</v>
      </c>
      <c r="AH4679" s="90">
        <f t="shared" si="6718"/>
        <v>0</v>
      </c>
      <c r="AI4679" s="90">
        <f t="shared" si="6719"/>
        <v>0</v>
      </c>
    </row>
    <row r="4680" spans="1:35" ht="15" customHeight="1" x14ac:dyDescent="0.2">
      <c r="A4680" s="109"/>
      <c r="B4680" s="109"/>
      <c r="C4680" s="98" t="s">
        <v>34</v>
      </c>
      <c r="D4680" s="832" t="str">
        <f t="shared" si="6716"/>
        <v/>
      </c>
      <c r="E4680" s="833"/>
      <c r="F4680" s="833"/>
      <c r="G4680" s="833"/>
      <c r="H4680" s="833"/>
      <c r="I4680" s="833"/>
      <c r="J4680" s="833"/>
      <c r="K4680" s="834"/>
      <c r="L4680" s="763"/>
      <c r="M4680" s="877"/>
      <c r="N4680" s="877"/>
      <c r="O4680" s="764"/>
      <c r="P4680" s="763"/>
      <c r="Q4680" s="877"/>
      <c r="R4680" s="877"/>
      <c r="S4680" s="877"/>
      <c r="T4680" s="763"/>
      <c r="U4680" s="877"/>
      <c r="V4680" s="877"/>
      <c r="W4680" s="877"/>
      <c r="X4680" s="763"/>
      <c r="Y4680" s="877"/>
      <c r="Z4680" s="877"/>
      <c r="AA4680" s="877"/>
      <c r="AB4680" s="763"/>
      <c r="AC4680" s="877"/>
      <c r="AD4680" s="764"/>
      <c r="AE4680" s="109"/>
      <c r="AG4680" s="335">
        <f t="shared" si="6717"/>
        <v>27</v>
      </c>
      <c r="AH4680" s="90">
        <f t="shared" si="6718"/>
        <v>0</v>
      </c>
      <c r="AI4680" s="90">
        <f t="shared" si="6719"/>
        <v>0</v>
      </c>
    </row>
    <row r="4681" spans="1:35" ht="15" customHeight="1" x14ac:dyDescent="0.2">
      <c r="A4681" s="109"/>
      <c r="B4681" s="109"/>
      <c r="C4681" s="98" t="s">
        <v>35</v>
      </c>
      <c r="D4681" s="832" t="str">
        <f t="shared" si="6716"/>
        <v/>
      </c>
      <c r="E4681" s="833"/>
      <c r="F4681" s="833"/>
      <c r="G4681" s="833"/>
      <c r="H4681" s="833"/>
      <c r="I4681" s="833"/>
      <c r="J4681" s="833"/>
      <c r="K4681" s="834"/>
      <c r="L4681" s="763"/>
      <c r="M4681" s="877"/>
      <c r="N4681" s="877"/>
      <c r="O4681" s="764"/>
      <c r="P4681" s="763"/>
      <c r="Q4681" s="877"/>
      <c r="R4681" s="877"/>
      <c r="S4681" s="877"/>
      <c r="T4681" s="763"/>
      <c r="U4681" s="877"/>
      <c r="V4681" s="877"/>
      <c r="W4681" s="877"/>
      <c r="X4681" s="763"/>
      <c r="Y4681" s="877"/>
      <c r="Z4681" s="877"/>
      <c r="AA4681" s="877"/>
      <c r="AB4681" s="763"/>
      <c r="AC4681" s="877"/>
      <c r="AD4681" s="764"/>
      <c r="AE4681" s="109"/>
      <c r="AG4681" s="335">
        <f t="shared" si="6717"/>
        <v>27</v>
      </c>
      <c r="AH4681" s="90">
        <f t="shared" si="6718"/>
        <v>0</v>
      </c>
      <c r="AI4681" s="90">
        <f t="shared" si="6719"/>
        <v>0</v>
      </c>
    </row>
    <row r="4682" spans="1:35" ht="15" customHeight="1" x14ac:dyDescent="0.2">
      <c r="A4682" s="109"/>
      <c r="B4682" s="109"/>
      <c r="C4682" s="98" t="s">
        <v>36</v>
      </c>
      <c r="D4682" s="832" t="str">
        <f t="shared" si="6716"/>
        <v/>
      </c>
      <c r="E4682" s="833"/>
      <c r="F4682" s="833"/>
      <c r="G4682" s="833"/>
      <c r="H4682" s="833"/>
      <c r="I4682" s="833"/>
      <c r="J4682" s="833"/>
      <c r="K4682" s="834"/>
      <c r="L4682" s="763"/>
      <c r="M4682" s="877"/>
      <c r="N4682" s="877"/>
      <c r="O4682" s="764"/>
      <c r="P4682" s="763"/>
      <c r="Q4682" s="877"/>
      <c r="R4682" s="877"/>
      <c r="S4682" s="877"/>
      <c r="T4682" s="763"/>
      <c r="U4682" s="877"/>
      <c r="V4682" s="877"/>
      <c r="W4682" s="877"/>
      <c r="X4682" s="763"/>
      <c r="Y4682" s="877"/>
      <c r="Z4682" s="877"/>
      <c r="AA4682" s="877"/>
      <c r="AB4682" s="763"/>
      <c r="AC4682" s="877"/>
      <c r="AD4682" s="764"/>
      <c r="AE4682" s="109"/>
      <c r="AG4682" s="335">
        <f t="shared" si="6717"/>
        <v>27</v>
      </c>
      <c r="AH4682" s="90">
        <f t="shared" si="6718"/>
        <v>0</v>
      </c>
      <c r="AI4682" s="90">
        <f t="shared" si="6719"/>
        <v>0</v>
      </c>
    </row>
    <row r="4683" spans="1:35" ht="15" customHeight="1" x14ac:dyDescent="0.2">
      <c r="A4683" s="109"/>
      <c r="B4683" s="109"/>
      <c r="C4683" s="98" t="s">
        <v>37</v>
      </c>
      <c r="D4683" s="832" t="str">
        <f t="shared" si="6716"/>
        <v/>
      </c>
      <c r="E4683" s="833"/>
      <c r="F4683" s="833"/>
      <c r="G4683" s="833"/>
      <c r="H4683" s="833"/>
      <c r="I4683" s="833"/>
      <c r="J4683" s="833"/>
      <c r="K4683" s="834"/>
      <c r="L4683" s="763"/>
      <c r="M4683" s="877"/>
      <c r="N4683" s="877"/>
      <c r="O4683" s="764"/>
      <c r="P4683" s="763"/>
      <c r="Q4683" s="877"/>
      <c r="R4683" s="877"/>
      <c r="S4683" s="877"/>
      <c r="T4683" s="763"/>
      <c r="U4683" s="877"/>
      <c r="V4683" s="877"/>
      <c r="W4683" s="877"/>
      <c r="X4683" s="763"/>
      <c r="Y4683" s="877"/>
      <c r="Z4683" s="877"/>
      <c r="AA4683" s="877"/>
      <c r="AB4683" s="763"/>
      <c r="AC4683" s="877"/>
      <c r="AD4683" s="764"/>
      <c r="AE4683" s="109"/>
      <c r="AG4683" s="335">
        <f t="shared" si="6717"/>
        <v>27</v>
      </c>
      <c r="AH4683" s="90">
        <f t="shared" si="6718"/>
        <v>0</v>
      </c>
      <c r="AI4683" s="90">
        <f t="shared" si="6719"/>
        <v>0</v>
      </c>
    </row>
    <row r="4684" spans="1:35" ht="15" customHeight="1" x14ac:dyDescent="0.2">
      <c r="A4684" s="109"/>
      <c r="B4684" s="109"/>
      <c r="C4684" s="98" t="s">
        <v>40</v>
      </c>
      <c r="D4684" s="832" t="str">
        <f t="shared" si="6716"/>
        <v/>
      </c>
      <c r="E4684" s="833"/>
      <c r="F4684" s="833"/>
      <c r="G4684" s="833"/>
      <c r="H4684" s="833"/>
      <c r="I4684" s="833"/>
      <c r="J4684" s="833"/>
      <c r="K4684" s="834"/>
      <c r="L4684" s="763"/>
      <c r="M4684" s="877"/>
      <c r="N4684" s="877"/>
      <c r="O4684" s="764"/>
      <c r="P4684" s="763"/>
      <c r="Q4684" s="877"/>
      <c r="R4684" s="877"/>
      <c r="S4684" s="877"/>
      <c r="T4684" s="763"/>
      <c r="U4684" s="877"/>
      <c r="V4684" s="877"/>
      <c r="W4684" s="877"/>
      <c r="X4684" s="763"/>
      <c r="Y4684" s="877"/>
      <c r="Z4684" s="877"/>
      <c r="AA4684" s="877"/>
      <c r="AB4684" s="763"/>
      <c r="AC4684" s="877"/>
      <c r="AD4684" s="764"/>
      <c r="AE4684" s="109"/>
      <c r="AG4684" s="335">
        <f t="shared" si="6717"/>
        <v>27</v>
      </c>
      <c r="AH4684" s="90">
        <f t="shared" si="6718"/>
        <v>0</v>
      </c>
      <c r="AI4684" s="90">
        <f t="shared" si="6719"/>
        <v>0</v>
      </c>
    </row>
    <row r="4685" spans="1:35" ht="15" customHeight="1" x14ac:dyDescent="0.2">
      <c r="A4685" s="109"/>
      <c r="B4685" s="109"/>
      <c r="C4685" s="98" t="s">
        <v>38</v>
      </c>
      <c r="D4685" s="832" t="str">
        <f t="shared" si="6716"/>
        <v/>
      </c>
      <c r="E4685" s="833"/>
      <c r="F4685" s="833"/>
      <c r="G4685" s="833"/>
      <c r="H4685" s="833"/>
      <c r="I4685" s="833"/>
      <c r="J4685" s="833"/>
      <c r="K4685" s="834"/>
      <c r="L4685" s="763"/>
      <c r="M4685" s="877"/>
      <c r="N4685" s="877"/>
      <c r="O4685" s="764"/>
      <c r="P4685" s="763"/>
      <c r="Q4685" s="877"/>
      <c r="R4685" s="877"/>
      <c r="S4685" s="877"/>
      <c r="T4685" s="763"/>
      <c r="U4685" s="877"/>
      <c r="V4685" s="877"/>
      <c r="W4685" s="877"/>
      <c r="X4685" s="763"/>
      <c r="Y4685" s="877"/>
      <c r="Z4685" s="877"/>
      <c r="AA4685" s="877"/>
      <c r="AB4685" s="763"/>
      <c r="AC4685" s="877"/>
      <c r="AD4685" s="764"/>
      <c r="AE4685" s="109"/>
      <c r="AG4685" s="335">
        <f t="shared" si="6717"/>
        <v>27</v>
      </c>
      <c r="AH4685" s="90">
        <f t="shared" si="6718"/>
        <v>0</v>
      </c>
      <c r="AI4685" s="90">
        <f t="shared" si="6719"/>
        <v>0</v>
      </c>
    </row>
    <row r="4686" spans="1:35" ht="15" customHeight="1" x14ac:dyDescent="0.2">
      <c r="A4686" s="109"/>
      <c r="B4686" s="109"/>
      <c r="C4686" s="98" t="s">
        <v>39</v>
      </c>
      <c r="D4686" s="832" t="str">
        <f t="shared" si="6716"/>
        <v/>
      </c>
      <c r="E4686" s="833"/>
      <c r="F4686" s="833"/>
      <c r="G4686" s="833"/>
      <c r="H4686" s="833"/>
      <c r="I4686" s="833"/>
      <c r="J4686" s="833"/>
      <c r="K4686" s="834"/>
      <c r="L4686" s="763"/>
      <c r="M4686" s="877"/>
      <c r="N4686" s="877"/>
      <c r="O4686" s="764"/>
      <c r="P4686" s="763"/>
      <c r="Q4686" s="877"/>
      <c r="R4686" s="877"/>
      <c r="S4686" s="877"/>
      <c r="T4686" s="763"/>
      <c r="U4686" s="877"/>
      <c r="V4686" s="877"/>
      <c r="W4686" s="877"/>
      <c r="X4686" s="763"/>
      <c r="Y4686" s="877"/>
      <c r="Z4686" s="877"/>
      <c r="AA4686" s="877"/>
      <c r="AB4686" s="763"/>
      <c r="AC4686" s="877"/>
      <c r="AD4686" s="764"/>
      <c r="AE4686" s="109"/>
      <c r="AG4686" s="335">
        <f t="shared" si="6717"/>
        <v>27</v>
      </c>
      <c r="AH4686" s="90">
        <f t="shared" si="6718"/>
        <v>0</v>
      </c>
      <c r="AI4686" s="90">
        <f t="shared" si="6719"/>
        <v>0</v>
      </c>
    </row>
    <row r="4687" spans="1:35" ht="15" customHeight="1" x14ac:dyDescent="0.2">
      <c r="A4687" s="109"/>
      <c r="B4687" s="109"/>
      <c r="C4687" s="98" t="s">
        <v>41</v>
      </c>
      <c r="D4687" s="832" t="str">
        <f t="shared" si="6716"/>
        <v/>
      </c>
      <c r="E4687" s="833"/>
      <c r="F4687" s="833"/>
      <c r="G4687" s="833"/>
      <c r="H4687" s="833"/>
      <c r="I4687" s="833"/>
      <c r="J4687" s="833"/>
      <c r="K4687" s="834"/>
      <c r="L4687" s="763"/>
      <c r="M4687" s="877"/>
      <c r="N4687" s="877"/>
      <c r="O4687" s="764"/>
      <c r="P4687" s="763"/>
      <c r="Q4687" s="877"/>
      <c r="R4687" s="877"/>
      <c r="S4687" s="877"/>
      <c r="T4687" s="763"/>
      <c r="U4687" s="877"/>
      <c r="V4687" s="877"/>
      <c r="W4687" s="877"/>
      <c r="X4687" s="763"/>
      <c r="Y4687" s="877"/>
      <c r="Z4687" s="877"/>
      <c r="AA4687" s="877"/>
      <c r="AB4687" s="763"/>
      <c r="AC4687" s="877"/>
      <c r="AD4687" s="764"/>
      <c r="AE4687" s="109"/>
      <c r="AG4687" s="335">
        <f t="shared" si="6717"/>
        <v>27</v>
      </c>
      <c r="AH4687" s="90">
        <f t="shared" si="6718"/>
        <v>0</v>
      </c>
      <c r="AI4687" s="90">
        <f t="shared" si="6719"/>
        <v>0</v>
      </c>
    </row>
    <row r="4688" spans="1:35" ht="15" customHeight="1" x14ac:dyDescent="0.2">
      <c r="A4688" s="109"/>
      <c r="B4688" s="109"/>
      <c r="C4688" s="98" t="s">
        <v>42</v>
      </c>
      <c r="D4688" s="832" t="str">
        <f t="shared" si="6716"/>
        <v/>
      </c>
      <c r="E4688" s="833"/>
      <c r="F4688" s="833"/>
      <c r="G4688" s="833"/>
      <c r="H4688" s="833"/>
      <c r="I4688" s="833"/>
      <c r="J4688" s="833"/>
      <c r="K4688" s="834"/>
      <c r="L4688" s="763"/>
      <c r="M4688" s="877"/>
      <c r="N4688" s="877"/>
      <c r="O4688" s="764"/>
      <c r="P4688" s="763"/>
      <c r="Q4688" s="877"/>
      <c r="R4688" s="877"/>
      <c r="S4688" s="877"/>
      <c r="T4688" s="763"/>
      <c r="U4688" s="877"/>
      <c r="V4688" s="877"/>
      <c r="W4688" s="877"/>
      <c r="X4688" s="763"/>
      <c r="Y4688" s="877"/>
      <c r="Z4688" s="877"/>
      <c r="AA4688" s="877"/>
      <c r="AB4688" s="763"/>
      <c r="AC4688" s="877"/>
      <c r="AD4688" s="764"/>
      <c r="AE4688" s="109"/>
      <c r="AG4688" s="335">
        <f t="shared" si="6717"/>
        <v>27</v>
      </c>
      <c r="AH4688" s="90">
        <f t="shared" si="6718"/>
        <v>0</v>
      </c>
      <c r="AI4688" s="90">
        <f t="shared" si="6719"/>
        <v>0</v>
      </c>
    </row>
    <row r="4689" spans="1:39" ht="15" customHeight="1" x14ac:dyDescent="0.2">
      <c r="A4689" s="109"/>
      <c r="B4689" s="109"/>
      <c r="C4689" s="98" t="s">
        <v>43</v>
      </c>
      <c r="D4689" s="832" t="str">
        <f t="shared" si="6716"/>
        <v/>
      </c>
      <c r="E4689" s="833"/>
      <c r="F4689" s="833"/>
      <c r="G4689" s="833"/>
      <c r="H4689" s="833"/>
      <c r="I4689" s="833"/>
      <c r="J4689" s="833"/>
      <c r="K4689" s="834"/>
      <c r="L4689" s="763"/>
      <c r="M4689" s="877"/>
      <c r="N4689" s="877"/>
      <c r="O4689" s="764"/>
      <c r="P4689" s="763"/>
      <c r="Q4689" s="877"/>
      <c r="R4689" s="877"/>
      <c r="S4689" s="877"/>
      <c r="T4689" s="763"/>
      <c r="U4689" s="877"/>
      <c r="V4689" s="877"/>
      <c r="W4689" s="877"/>
      <c r="X4689" s="763"/>
      <c r="Y4689" s="877"/>
      <c r="Z4689" s="877"/>
      <c r="AA4689" s="877"/>
      <c r="AB4689" s="763"/>
      <c r="AC4689" s="877"/>
      <c r="AD4689" s="764"/>
      <c r="AE4689" s="109"/>
      <c r="AG4689" s="335">
        <f t="shared" si="6717"/>
        <v>27</v>
      </c>
      <c r="AH4689" s="90">
        <f t="shared" si="6718"/>
        <v>0</v>
      </c>
      <c r="AI4689" s="90">
        <f t="shared" si="6719"/>
        <v>0</v>
      </c>
    </row>
    <row r="4690" spans="1:39" ht="15" customHeight="1" x14ac:dyDescent="0.2">
      <c r="A4690" s="109"/>
      <c r="B4690" s="109"/>
      <c r="C4690" s="98" t="s">
        <v>44</v>
      </c>
      <c r="D4690" s="832" t="str">
        <f t="shared" si="6716"/>
        <v/>
      </c>
      <c r="E4690" s="833"/>
      <c r="F4690" s="833"/>
      <c r="G4690" s="833"/>
      <c r="H4690" s="833"/>
      <c r="I4690" s="833"/>
      <c r="J4690" s="833"/>
      <c r="K4690" s="834"/>
      <c r="L4690" s="763"/>
      <c r="M4690" s="877"/>
      <c r="N4690" s="877"/>
      <c r="O4690" s="764"/>
      <c r="P4690" s="763"/>
      <c r="Q4690" s="877"/>
      <c r="R4690" s="877"/>
      <c r="S4690" s="877"/>
      <c r="T4690" s="763"/>
      <c r="U4690" s="877"/>
      <c r="V4690" s="877"/>
      <c r="W4690" s="877"/>
      <c r="X4690" s="763"/>
      <c r="Y4690" s="877"/>
      <c r="Z4690" s="877"/>
      <c r="AA4690" s="877"/>
      <c r="AB4690" s="763"/>
      <c r="AC4690" s="877"/>
      <c r="AD4690" s="764"/>
      <c r="AE4690" s="109"/>
      <c r="AG4690" s="335">
        <f t="shared" si="6717"/>
        <v>27</v>
      </c>
      <c r="AH4690" s="90">
        <f t="shared" si="6718"/>
        <v>0</v>
      </c>
      <c r="AI4690" s="90">
        <f t="shared" si="6719"/>
        <v>0</v>
      </c>
    </row>
    <row r="4691" spans="1:39" ht="15" customHeight="1" x14ac:dyDescent="0.2">
      <c r="A4691" s="109"/>
      <c r="B4691" s="109"/>
      <c r="C4691" s="98" t="s">
        <v>45</v>
      </c>
      <c r="D4691" s="832" t="str">
        <f t="shared" si="6716"/>
        <v/>
      </c>
      <c r="E4691" s="833"/>
      <c r="F4691" s="833"/>
      <c r="G4691" s="833"/>
      <c r="H4691" s="833"/>
      <c r="I4691" s="833"/>
      <c r="J4691" s="833"/>
      <c r="K4691" s="834"/>
      <c r="L4691" s="763"/>
      <c r="M4691" s="877"/>
      <c r="N4691" s="877"/>
      <c r="O4691" s="764"/>
      <c r="P4691" s="763"/>
      <c r="Q4691" s="877"/>
      <c r="R4691" s="877"/>
      <c r="S4691" s="877"/>
      <c r="T4691" s="763"/>
      <c r="U4691" s="877"/>
      <c r="V4691" s="877"/>
      <c r="W4691" s="877"/>
      <c r="X4691" s="763"/>
      <c r="Y4691" s="877"/>
      <c r="Z4691" s="877"/>
      <c r="AA4691" s="877"/>
      <c r="AB4691" s="763"/>
      <c r="AC4691" s="877"/>
      <c r="AD4691" s="764"/>
      <c r="AE4691" s="109"/>
      <c r="AG4691" s="335">
        <f t="shared" si="6717"/>
        <v>27</v>
      </c>
      <c r="AH4691" s="90">
        <f t="shared" si="6718"/>
        <v>0</v>
      </c>
      <c r="AI4691" s="90">
        <f t="shared" si="6719"/>
        <v>0</v>
      </c>
    </row>
    <row r="4692" spans="1:39" ht="15" customHeight="1" x14ac:dyDescent="0.2">
      <c r="A4692" s="109"/>
      <c r="B4692" s="109"/>
      <c r="C4692" s="98" t="s">
        <v>46</v>
      </c>
      <c r="D4692" s="832" t="str">
        <f t="shared" si="6716"/>
        <v/>
      </c>
      <c r="E4692" s="833"/>
      <c r="F4692" s="833"/>
      <c r="G4692" s="833"/>
      <c r="H4692" s="833"/>
      <c r="I4692" s="833"/>
      <c r="J4692" s="833"/>
      <c r="K4692" s="834"/>
      <c r="L4692" s="763"/>
      <c r="M4692" s="877"/>
      <c r="N4692" s="877"/>
      <c r="O4692" s="764"/>
      <c r="P4692" s="763"/>
      <c r="Q4692" s="877"/>
      <c r="R4692" s="877"/>
      <c r="S4692" s="877"/>
      <c r="T4692" s="763"/>
      <c r="U4692" s="877"/>
      <c r="V4692" s="877"/>
      <c r="W4692" s="877"/>
      <c r="X4692" s="763"/>
      <c r="Y4692" s="877"/>
      <c r="Z4692" s="877"/>
      <c r="AA4692" s="877"/>
      <c r="AB4692" s="763"/>
      <c r="AC4692" s="877"/>
      <c r="AD4692" s="764"/>
      <c r="AE4692" s="109"/>
      <c r="AG4692" s="335">
        <f t="shared" si="6717"/>
        <v>27</v>
      </c>
      <c r="AH4692" s="90">
        <f t="shared" si="6718"/>
        <v>0</v>
      </c>
      <c r="AI4692" s="90">
        <f t="shared" si="6719"/>
        <v>0</v>
      </c>
    </row>
    <row r="4693" spans="1:39" ht="15" customHeight="1" x14ac:dyDescent="0.2">
      <c r="A4693" s="109"/>
      <c r="B4693" s="109"/>
      <c r="C4693" s="98" t="s">
        <v>47</v>
      </c>
      <c r="D4693" s="832" t="str">
        <f t="shared" si="6716"/>
        <v/>
      </c>
      <c r="E4693" s="833"/>
      <c r="F4693" s="833"/>
      <c r="G4693" s="833"/>
      <c r="H4693" s="833"/>
      <c r="I4693" s="833"/>
      <c r="J4693" s="833"/>
      <c r="K4693" s="834"/>
      <c r="L4693" s="763"/>
      <c r="M4693" s="877"/>
      <c r="N4693" s="877"/>
      <c r="O4693" s="764"/>
      <c r="P4693" s="763"/>
      <c r="Q4693" s="877"/>
      <c r="R4693" s="877"/>
      <c r="S4693" s="877"/>
      <c r="T4693" s="763"/>
      <c r="U4693" s="877"/>
      <c r="V4693" s="877"/>
      <c r="W4693" s="877"/>
      <c r="X4693" s="763"/>
      <c r="Y4693" s="877"/>
      <c r="Z4693" s="877"/>
      <c r="AA4693" s="877"/>
      <c r="AB4693" s="763"/>
      <c r="AC4693" s="877"/>
      <c r="AD4693" s="764"/>
      <c r="AE4693" s="109"/>
      <c r="AG4693" s="335">
        <f t="shared" si="6717"/>
        <v>27</v>
      </c>
      <c r="AH4693" s="90">
        <f t="shared" si="6718"/>
        <v>0</v>
      </c>
      <c r="AI4693" s="90">
        <f t="shared" si="6719"/>
        <v>0</v>
      </c>
    </row>
    <row r="4694" spans="1:39" ht="15" customHeight="1" x14ac:dyDescent="0.2">
      <c r="A4694" s="109"/>
      <c r="B4694" s="109"/>
      <c r="C4694" s="98" t="s">
        <v>48</v>
      </c>
      <c r="D4694" s="832" t="str">
        <f t="shared" si="6716"/>
        <v/>
      </c>
      <c r="E4694" s="833"/>
      <c r="F4694" s="833"/>
      <c r="G4694" s="833"/>
      <c r="H4694" s="833"/>
      <c r="I4694" s="833"/>
      <c r="J4694" s="833"/>
      <c r="K4694" s="834"/>
      <c r="L4694" s="763"/>
      <c r="M4694" s="877"/>
      <c r="N4694" s="877"/>
      <c r="O4694" s="764"/>
      <c r="P4694" s="763"/>
      <c r="Q4694" s="877"/>
      <c r="R4694" s="877"/>
      <c r="S4694" s="877"/>
      <c r="T4694" s="763"/>
      <c r="U4694" s="877"/>
      <c r="V4694" s="877"/>
      <c r="W4694" s="877"/>
      <c r="X4694" s="763"/>
      <c r="Y4694" s="877"/>
      <c r="Z4694" s="877"/>
      <c r="AA4694" s="877"/>
      <c r="AB4694" s="763"/>
      <c r="AC4694" s="877"/>
      <c r="AD4694" s="764"/>
      <c r="AE4694" s="109"/>
      <c r="AG4694" s="335">
        <f t="shared" si="6717"/>
        <v>27</v>
      </c>
      <c r="AH4694" s="90">
        <f t="shared" si="6718"/>
        <v>0</v>
      </c>
      <c r="AI4694" s="90">
        <f t="shared" si="6719"/>
        <v>0</v>
      </c>
    </row>
    <row r="4695" spans="1:39" ht="15" customHeight="1" x14ac:dyDescent="0.2">
      <c r="C4695" s="98" t="s">
        <v>49</v>
      </c>
      <c r="D4695" s="832" t="str">
        <f t="shared" si="6716"/>
        <v/>
      </c>
      <c r="E4695" s="833"/>
      <c r="F4695" s="833"/>
      <c r="G4695" s="833"/>
      <c r="H4695" s="833"/>
      <c r="I4695" s="833"/>
      <c r="J4695" s="833"/>
      <c r="K4695" s="834"/>
      <c r="L4695" s="763"/>
      <c r="M4695" s="877"/>
      <c r="N4695" s="877"/>
      <c r="O4695" s="764"/>
      <c r="P4695" s="763"/>
      <c r="Q4695" s="877"/>
      <c r="R4695" s="877"/>
      <c r="S4695" s="877"/>
      <c r="T4695" s="763"/>
      <c r="U4695" s="877"/>
      <c r="V4695" s="877"/>
      <c r="W4695" s="877"/>
      <c r="X4695" s="763"/>
      <c r="Y4695" s="877"/>
      <c r="Z4695" s="877"/>
      <c r="AA4695" s="877"/>
      <c r="AB4695" s="763"/>
      <c r="AC4695" s="877"/>
      <c r="AD4695" s="764"/>
      <c r="AE4695" s="109"/>
      <c r="AG4695" s="335">
        <f t="shared" si="6717"/>
        <v>27</v>
      </c>
      <c r="AH4695" s="90">
        <f t="shared" si="6718"/>
        <v>0</v>
      </c>
      <c r="AI4695" s="90">
        <f t="shared" si="6719"/>
        <v>0</v>
      </c>
    </row>
    <row r="4696" spans="1:39" ht="15" customHeight="1" x14ac:dyDescent="0.2">
      <c r="C4696" s="98" t="s">
        <v>50</v>
      </c>
      <c r="D4696" s="832" t="str">
        <f t="shared" si="6716"/>
        <v/>
      </c>
      <c r="E4696" s="833"/>
      <c r="F4696" s="833"/>
      <c r="G4696" s="833"/>
      <c r="H4696" s="833"/>
      <c r="I4696" s="833"/>
      <c r="J4696" s="833"/>
      <c r="K4696" s="834"/>
      <c r="L4696" s="763"/>
      <c r="M4696" s="877"/>
      <c r="N4696" s="877"/>
      <c r="O4696" s="764"/>
      <c r="P4696" s="763"/>
      <c r="Q4696" s="877"/>
      <c r="R4696" s="877"/>
      <c r="S4696" s="877"/>
      <c r="T4696" s="763"/>
      <c r="U4696" s="877"/>
      <c r="V4696" s="877"/>
      <c r="W4696" s="877"/>
      <c r="X4696" s="763"/>
      <c r="Y4696" s="877"/>
      <c r="Z4696" s="877"/>
      <c r="AA4696" s="877"/>
      <c r="AB4696" s="763"/>
      <c r="AC4696" s="877"/>
      <c r="AD4696" s="764"/>
      <c r="AE4696" s="109"/>
      <c r="AG4696" s="335">
        <f t="shared" si="6717"/>
        <v>27</v>
      </c>
      <c r="AH4696" s="90">
        <f t="shared" si="6718"/>
        <v>0</v>
      </c>
      <c r="AI4696" s="90">
        <f t="shared" si="6719"/>
        <v>0</v>
      </c>
    </row>
    <row r="4697" spans="1:39" ht="15" customHeight="1" x14ac:dyDescent="0.2">
      <c r="C4697" s="98" t="s">
        <v>51</v>
      </c>
      <c r="D4697" s="832" t="str">
        <f t="shared" si="6716"/>
        <v/>
      </c>
      <c r="E4697" s="833"/>
      <c r="F4697" s="833"/>
      <c r="G4697" s="833"/>
      <c r="H4697" s="833"/>
      <c r="I4697" s="833"/>
      <c r="J4697" s="833"/>
      <c r="K4697" s="834"/>
      <c r="L4697" s="763"/>
      <c r="M4697" s="877"/>
      <c r="N4697" s="877"/>
      <c r="O4697" s="764"/>
      <c r="P4697" s="763"/>
      <c r="Q4697" s="877"/>
      <c r="R4697" s="877"/>
      <c r="S4697" s="877"/>
      <c r="T4697" s="763"/>
      <c r="U4697" s="877"/>
      <c r="V4697" s="877"/>
      <c r="W4697" s="877"/>
      <c r="X4697" s="763"/>
      <c r="Y4697" s="877"/>
      <c r="Z4697" s="877"/>
      <c r="AA4697" s="877"/>
      <c r="AB4697" s="763"/>
      <c r="AC4697" s="877"/>
      <c r="AD4697" s="764"/>
      <c r="AE4697" s="109"/>
      <c r="AG4697" s="335">
        <f t="shared" si="6717"/>
        <v>27</v>
      </c>
      <c r="AH4697" s="90">
        <f t="shared" si="6718"/>
        <v>0</v>
      </c>
      <c r="AI4697" s="90">
        <f t="shared" si="6719"/>
        <v>0</v>
      </c>
    </row>
    <row r="4698" spans="1:39" ht="15" customHeight="1" x14ac:dyDescent="0.2">
      <c r="C4698" s="98" t="s">
        <v>52</v>
      </c>
      <c r="D4698" s="832" t="str">
        <f t="shared" si="6716"/>
        <v/>
      </c>
      <c r="E4698" s="833"/>
      <c r="F4698" s="833"/>
      <c r="G4698" s="833"/>
      <c r="H4698" s="833"/>
      <c r="I4698" s="833"/>
      <c r="J4698" s="833"/>
      <c r="K4698" s="834"/>
      <c r="L4698" s="763"/>
      <c r="M4698" s="877"/>
      <c r="N4698" s="877"/>
      <c r="O4698" s="764"/>
      <c r="P4698" s="763"/>
      <c r="Q4698" s="877"/>
      <c r="R4698" s="877"/>
      <c r="S4698" s="877"/>
      <c r="T4698" s="763"/>
      <c r="U4698" s="877"/>
      <c r="V4698" s="877"/>
      <c r="W4698" s="877"/>
      <c r="X4698" s="763"/>
      <c r="Y4698" s="877"/>
      <c r="Z4698" s="877"/>
      <c r="AA4698" s="877"/>
      <c r="AB4698" s="763"/>
      <c r="AC4698" s="877"/>
      <c r="AD4698" s="764"/>
      <c r="AE4698" s="109"/>
      <c r="AG4698" s="335">
        <f t="shared" si="6717"/>
        <v>27</v>
      </c>
      <c r="AH4698" s="90">
        <f t="shared" si="6718"/>
        <v>0</v>
      </c>
      <c r="AI4698" s="90">
        <f t="shared" si="6719"/>
        <v>0</v>
      </c>
    </row>
    <row r="4699" spans="1:39" ht="15" customHeight="1" x14ac:dyDescent="0.2">
      <c r="B4699" s="540" t="str">
        <f>IF(AH4699=0,"","Error: Debe completar toda la información requerida.")</f>
        <v/>
      </c>
      <c r="C4699" s="540"/>
      <c r="D4699" s="540"/>
      <c r="E4699" s="540"/>
      <c r="F4699" s="540"/>
      <c r="G4699" s="540"/>
      <c r="H4699" s="540"/>
      <c r="I4699" s="540"/>
      <c r="J4699" s="540"/>
      <c r="K4699" s="540"/>
      <c r="L4699" s="540"/>
      <c r="M4699" s="540"/>
      <c r="N4699" s="540"/>
      <c r="O4699" s="540"/>
      <c r="P4699" s="540"/>
      <c r="Q4699" s="540"/>
      <c r="R4699" s="540"/>
      <c r="S4699" s="540"/>
      <c r="T4699" s="540"/>
      <c r="U4699" s="540"/>
      <c r="V4699" s="540"/>
      <c r="W4699" s="540"/>
      <c r="X4699" s="540"/>
      <c r="Y4699" s="540"/>
      <c r="Z4699" s="540"/>
      <c r="AA4699" s="540"/>
      <c r="AB4699" s="540"/>
      <c r="AC4699" s="540"/>
      <c r="AD4699" s="540"/>
      <c r="AE4699" s="109"/>
      <c r="AH4699" s="90">
        <f t="shared" ref="AH4699:AI4699" si="6720">SUM(AH4674:AH4698)</f>
        <v>0</v>
      </c>
      <c r="AI4699" s="90">
        <f t="shared" si="6720"/>
        <v>0</v>
      </c>
    </row>
    <row r="4700" spans="1:39" ht="15" customHeight="1" x14ac:dyDescent="0.2">
      <c r="B4700" s="535" t="str">
        <f>IF(AI4699=0,"","Error: Debe verificar la consistencia de las respuestas con código 2 o 9.")</f>
        <v/>
      </c>
      <c r="C4700" s="535"/>
      <c r="D4700" s="535"/>
      <c r="E4700" s="535"/>
      <c r="F4700" s="535"/>
      <c r="G4700" s="535"/>
      <c r="H4700" s="535"/>
      <c r="I4700" s="535"/>
      <c r="J4700" s="535"/>
      <c r="K4700" s="535"/>
      <c r="L4700" s="535"/>
      <c r="M4700" s="535"/>
      <c r="N4700" s="535"/>
      <c r="O4700" s="535"/>
      <c r="P4700" s="535"/>
      <c r="Q4700" s="535"/>
      <c r="R4700" s="535"/>
      <c r="S4700" s="535"/>
      <c r="T4700" s="535"/>
      <c r="U4700" s="535"/>
      <c r="V4700" s="535"/>
      <c r="W4700" s="535"/>
      <c r="X4700" s="535"/>
      <c r="Y4700" s="535"/>
      <c r="Z4700" s="535"/>
      <c r="AA4700" s="535"/>
      <c r="AB4700" s="535"/>
      <c r="AC4700" s="535"/>
      <c r="AD4700" s="535"/>
      <c r="AE4700" s="109"/>
    </row>
    <row r="4701" spans="1:39" ht="15" customHeight="1" x14ac:dyDescent="0.2">
      <c r="B4701" s="535"/>
      <c r="C4701" s="535"/>
      <c r="D4701" s="535"/>
      <c r="E4701" s="535"/>
      <c r="F4701" s="535"/>
      <c r="G4701" s="535"/>
      <c r="H4701" s="535"/>
      <c r="I4701" s="535"/>
      <c r="J4701" s="535"/>
      <c r="K4701" s="535"/>
      <c r="L4701" s="535"/>
      <c r="M4701" s="535"/>
      <c r="N4701" s="535"/>
      <c r="O4701" s="535"/>
      <c r="P4701" s="535"/>
      <c r="Q4701" s="535"/>
      <c r="R4701" s="535"/>
      <c r="S4701" s="535"/>
      <c r="T4701" s="535"/>
      <c r="U4701" s="535"/>
      <c r="V4701" s="535"/>
      <c r="W4701" s="535"/>
      <c r="X4701" s="535"/>
      <c r="Y4701" s="535"/>
      <c r="Z4701" s="535"/>
      <c r="AA4701" s="535"/>
      <c r="AB4701" s="535"/>
      <c r="AC4701" s="535"/>
      <c r="AD4701" s="535"/>
      <c r="AE4701" s="109"/>
    </row>
    <row r="4702" spans="1:39" ht="48" customHeight="1" x14ac:dyDescent="0.2">
      <c r="A4702" s="36" t="s">
        <v>908</v>
      </c>
      <c r="B4702" s="636" t="s">
        <v>1279</v>
      </c>
      <c r="C4702" s="636"/>
      <c r="D4702" s="636"/>
      <c r="E4702" s="636"/>
      <c r="F4702" s="636"/>
      <c r="G4702" s="636"/>
      <c r="H4702" s="636"/>
      <c r="I4702" s="636"/>
      <c r="J4702" s="636"/>
      <c r="K4702" s="636"/>
      <c r="L4702" s="636"/>
      <c r="M4702" s="636"/>
      <c r="N4702" s="636"/>
      <c r="O4702" s="636"/>
      <c r="P4702" s="636"/>
      <c r="Q4702" s="636"/>
      <c r="R4702" s="636"/>
      <c r="S4702" s="636"/>
      <c r="T4702" s="636"/>
      <c r="U4702" s="636"/>
      <c r="V4702" s="636"/>
      <c r="W4702" s="636"/>
      <c r="X4702" s="636"/>
      <c r="Y4702" s="636"/>
      <c r="Z4702" s="636"/>
      <c r="AA4702" s="636"/>
      <c r="AB4702" s="636"/>
      <c r="AC4702" s="636"/>
      <c r="AD4702" s="636"/>
      <c r="AE4702" s="109"/>
      <c r="AG4702" s="90" t="s">
        <v>2032</v>
      </c>
      <c r="AH4702" s="90" t="s">
        <v>2115</v>
      </c>
      <c r="AI4702" s="90" t="s">
        <v>2116</v>
      </c>
      <c r="AJ4702" s="90" t="s">
        <v>2045</v>
      </c>
      <c r="AK4702" s="90" t="s">
        <v>2115</v>
      </c>
      <c r="AL4702" s="90" t="s">
        <v>2116</v>
      </c>
      <c r="AM4702" s="90" t="s">
        <v>2037</v>
      </c>
    </row>
    <row r="4703" spans="1:39" ht="15" customHeight="1" x14ac:dyDescent="0.2">
      <c r="C4703" s="674" t="s">
        <v>1109</v>
      </c>
      <c r="D4703" s="674"/>
      <c r="E4703" s="674"/>
      <c r="F4703" s="674"/>
      <c r="G4703" s="674"/>
      <c r="H4703" s="674"/>
      <c r="I4703" s="674"/>
      <c r="J4703" s="674"/>
      <c r="K4703" s="674"/>
      <c r="L4703" s="674"/>
      <c r="M4703" s="674"/>
      <c r="N4703" s="674"/>
      <c r="O4703" s="674"/>
      <c r="P4703" s="674"/>
      <c r="Q4703" s="674"/>
      <c r="R4703" s="674"/>
      <c r="S4703" s="674"/>
      <c r="T4703" s="674"/>
      <c r="U4703" s="674"/>
      <c r="V4703" s="674"/>
      <c r="W4703" s="674"/>
      <c r="X4703" s="674"/>
      <c r="Y4703" s="674"/>
      <c r="Z4703" s="674"/>
      <c r="AA4703" s="674"/>
      <c r="AB4703" s="674"/>
      <c r="AC4703" s="674"/>
      <c r="AD4703" s="674"/>
      <c r="AE4703" s="109"/>
      <c r="AG4703" s="90">
        <f>COUNTBLANK(M4707:AD4731)</f>
        <v>450</v>
      </c>
      <c r="AH4703" s="90">
        <v>450</v>
      </c>
      <c r="AI4703" s="90">
        <v>375</v>
      </c>
      <c r="AJ4703" s="90">
        <f>COUNTBLANK(D4707:AD4707)</f>
        <v>27</v>
      </c>
      <c r="AK4703" s="90">
        <v>27</v>
      </c>
      <c r="AL4703" s="90">
        <v>23</v>
      </c>
      <c r="AM4703" s="90">
        <v>24</v>
      </c>
    </row>
    <row r="4704" spans="1:39" ht="36" customHeight="1" x14ac:dyDescent="0.2">
      <c r="C4704" s="674" t="s">
        <v>1382</v>
      </c>
      <c r="D4704" s="674"/>
      <c r="E4704" s="674"/>
      <c r="F4704" s="674"/>
      <c r="G4704" s="674"/>
      <c r="H4704" s="674"/>
      <c r="I4704" s="674"/>
      <c r="J4704" s="674"/>
      <c r="K4704" s="674"/>
      <c r="L4704" s="674"/>
      <c r="M4704" s="674"/>
      <c r="N4704" s="674"/>
      <c r="O4704" s="674"/>
      <c r="P4704" s="674"/>
      <c r="Q4704" s="674"/>
      <c r="R4704" s="674"/>
      <c r="S4704" s="674"/>
      <c r="T4704" s="674"/>
      <c r="U4704" s="674"/>
      <c r="V4704" s="674"/>
      <c r="W4704" s="674"/>
      <c r="X4704" s="674"/>
      <c r="Y4704" s="674"/>
      <c r="Z4704" s="674"/>
      <c r="AA4704" s="674"/>
      <c r="AB4704" s="674"/>
      <c r="AC4704" s="674"/>
      <c r="AD4704" s="674"/>
      <c r="AE4704" s="109"/>
    </row>
    <row r="4705" spans="1:36" ht="15" customHeight="1" x14ac:dyDescent="0.2">
      <c r="AE4705" s="109"/>
    </row>
    <row r="4706" spans="1:36" ht="66" customHeight="1" x14ac:dyDescent="0.2">
      <c r="C4706" s="608" t="s">
        <v>220</v>
      </c>
      <c r="D4706" s="608"/>
      <c r="E4706" s="608"/>
      <c r="F4706" s="608"/>
      <c r="G4706" s="608"/>
      <c r="H4706" s="608"/>
      <c r="I4706" s="608"/>
      <c r="J4706" s="608"/>
      <c r="K4706" s="608"/>
      <c r="L4706" s="608"/>
      <c r="M4706" s="533" t="s">
        <v>1381</v>
      </c>
      <c r="N4706" s="484"/>
      <c r="O4706" s="484"/>
      <c r="P4706" s="484"/>
      <c r="Q4706" s="484"/>
      <c r="R4706" s="485"/>
      <c r="S4706" s="543" t="s">
        <v>1278</v>
      </c>
      <c r="T4706" s="544"/>
      <c r="U4706" s="544"/>
      <c r="V4706" s="544"/>
      <c r="W4706" s="544"/>
      <c r="X4706" s="545"/>
      <c r="Y4706" s="543" t="s">
        <v>1280</v>
      </c>
      <c r="Z4706" s="544"/>
      <c r="AA4706" s="544"/>
      <c r="AB4706" s="544"/>
      <c r="AC4706" s="544"/>
      <c r="AD4706" s="545"/>
      <c r="AE4706" s="109"/>
      <c r="AG4706" s="90" t="s">
        <v>2032</v>
      </c>
      <c r="AH4706" s="90" t="s">
        <v>2255</v>
      </c>
      <c r="AI4706" s="90" t="s">
        <v>2037</v>
      </c>
      <c r="AJ4706" s="90" t="s">
        <v>2319</v>
      </c>
    </row>
    <row r="4707" spans="1:36" ht="15" customHeight="1" x14ac:dyDescent="0.2">
      <c r="C4707" s="87" t="s">
        <v>28</v>
      </c>
      <c r="D4707" s="553" t="str">
        <f>IF(D40="","",D40)</f>
        <v/>
      </c>
      <c r="E4707" s="553"/>
      <c r="F4707" s="553"/>
      <c r="G4707" s="553"/>
      <c r="H4707" s="553"/>
      <c r="I4707" s="553"/>
      <c r="J4707" s="553"/>
      <c r="K4707" s="553"/>
      <c r="L4707" s="553"/>
      <c r="M4707" s="493"/>
      <c r="N4707" s="493"/>
      <c r="O4707" s="493"/>
      <c r="P4707" s="493"/>
      <c r="Q4707" s="493"/>
      <c r="R4707" s="493"/>
      <c r="S4707" s="493"/>
      <c r="T4707" s="493"/>
      <c r="U4707" s="493"/>
      <c r="V4707" s="493"/>
      <c r="W4707" s="493"/>
      <c r="X4707" s="493"/>
      <c r="Y4707" s="493"/>
      <c r="Z4707" s="493"/>
      <c r="AA4707" s="493"/>
      <c r="AB4707" s="493"/>
      <c r="AC4707" s="493"/>
      <c r="AD4707" s="493"/>
      <c r="AE4707" s="109"/>
      <c r="AG4707" s="90">
        <f>COUNTBLANK(D4707:AD4707)</f>
        <v>27</v>
      </c>
      <c r="AH4707" s="90">
        <f>IF(OR($AG$4703=$AH$4703,AG4707=$AK$4703),0,IF(AND(M4707=1,AG4707=$AL$4703),0,IF(AND(OR(M4707=2,M4707=9),AG4707=$AM$4703),0,1)))</f>
        <v>0</v>
      </c>
      <c r="AI4707" s="90">
        <f>IF(AND(OR(M4707=2,M4707=9),AG4707=$AM$4703),0,IF(AND(OR(M4707=2,M4707=9),AG4707&lt;$AM$4703),1,0))</f>
        <v>0</v>
      </c>
      <c r="AJ4707" s="90">
        <f>IF(AND(M4707=1,S4707=0),1,0)</f>
        <v>0</v>
      </c>
    </row>
    <row r="4708" spans="1:36" ht="15" customHeight="1" x14ac:dyDescent="0.2">
      <c r="C4708" s="85" t="s">
        <v>29</v>
      </c>
      <c r="D4708" s="553" t="str">
        <f t="shared" ref="D4708:D4731" si="6721">IF(D41="","",D41)</f>
        <v/>
      </c>
      <c r="E4708" s="553"/>
      <c r="F4708" s="553"/>
      <c r="G4708" s="553"/>
      <c r="H4708" s="553"/>
      <c r="I4708" s="553"/>
      <c r="J4708" s="553"/>
      <c r="K4708" s="553"/>
      <c r="L4708" s="553"/>
      <c r="M4708" s="493"/>
      <c r="N4708" s="493"/>
      <c r="O4708" s="493"/>
      <c r="P4708" s="493"/>
      <c r="Q4708" s="493"/>
      <c r="R4708" s="493"/>
      <c r="S4708" s="493"/>
      <c r="T4708" s="493"/>
      <c r="U4708" s="493"/>
      <c r="V4708" s="493"/>
      <c r="W4708" s="493"/>
      <c r="X4708" s="493"/>
      <c r="Y4708" s="493"/>
      <c r="Z4708" s="493"/>
      <c r="AA4708" s="493"/>
      <c r="AB4708" s="493"/>
      <c r="AC4708" s="493"/>
      <c r="AD4708" s="493"/>
      <c r="AE4708" s="109"/>
      <c r="AG4708" s="90">
        <f t="shared" ref="AG4708:AG4731" si="6722">COUNTBLANK(D4708:AD4708)</f>
        <v>27</v>
      </c>
      <c r="AH4708" s="90">
        <f t="shared" ref="AH4708:AH4731" si="6723">IF(OR($AG$4703=$AH$4703,AG4708=$AK$4703),0,IF(AND(M4708=1,AG4708=$AL$4703),0,IF(AND(OR(M4708=2,M4708=9),AG4708=$AM$4703),0,1)))</f>
        <v>0</v>
      </c>
      <c r="AI4708" s="90">
        <f t="shared" ref="AI4708:AI4731" si="6724">IF(AND(OR(M4708=2,M4708=9),AG4708=$AM$4703),0,IF(AND(OR(M4708=2,M4708=9),AG4708&lt;$AM$4703),1,0))</f>
        <v>0</v>
      </c>
      <c r="AJ4708" s="90">
        <f t="shared" ref="AJ4708:AJ4731" si="6725">IF(AND(M4708=1,S4708=0),1,0)</f>
        <v>0</v>
      </c>
    </row>
    <row r="4709" spans="1:36" ht="15" customHeight="1" x14ac:dyDescent="0.2">
      <c r="C4709" s="85" t="s">
        <v>30</v>
      </c>
      <c r="D4709" s="553" t="str">
        <f t="shared" si="6721"/>
        <v/>
      </c>
      <c r="E4709" s="553"/>
      <c r="F4709" s="553"/>
      <c r="G4709" s="553"/>
      <c r="H4709" s="553"/>
      <c r="I4709" s="553"/>
      <c r="J4709" s="553"/>
      <c r="K4709" s="553"/>
      <c r="L4709" s="553"/>
      <c r="M4709" s="493"/>
      <c r="N4709" s="493"/>
      <c r="O4709" s="493"/>
      <c r="P4709" s="493"/>
      <c r="Q4709" s="493"/>
      <c r="R4709" s="493"/>
      <c r="S4709" s="493"/>
      <c r="T4709" s="493"/>
      <c r="U4709" s="493"/>
      <c r="V4709" s="493"/>
      <c r="W4709" s="493"/>
      <c r="X4709" s="493"/>
      <c r="Y4709" s="493"/>
      <c r="Z4709" s="493"/>
      <c r="AA4709" s="493"/>
      <c r="AB4709" s="493"/>
      <c r="AC4709" s="493"/>
      <c r="AD4709" s="493"/>
      <c r="AE4709" s="109"/>
      <c r="AG4709" s="90">
        <f t="shared" si="6722"/>
        <v>27</v>
      </c>
      <c r="AH4709" s="90">
        <f t="shared" si="6723"/>
        <v>0</v>
      </c>
      <c r="AI4709" s="90">
        <f t="shared" si="6724"/>
        <v>0</v>
      </c>
      <c r="AJ4709" s="90">
        <f t="shared" si="6725"/>
        <v>0</v>
      </c>
    </row>
    <row r="4710" spans="1:36" ht="15" customHeight="1" x14ac:dyDescent="0.2">
      <c r="C4710" s="98" t="s">
        <v>31</v>
      </c>
      <c r="D4710" s="553" t="str">
        <f t="shared" si="6721"/>
        <v/>
      </c>
      <c r="E4710" s="553"/>
      <c r="F4710" s="553"/>
      <c r="G4710" s="553"/>
      <c r="H4710" s="553"/>
      <c r="I4710" s="553"/>
      <c r="J4710" s="553"/>
      <c r="K4710" s="553"/>
      <c r="L4710" s="553"/>
      <c r="M4710" s="493"/>
      <c r="N4710" s="493"/>
      <c r="O4710" s="493"/>
      <c r="P4710" s="493"/>
      <c r="Q4710" s="493"/>
      <c r="R4710" s="493"/>
      <c r="S4710" s="493"/>
      <c r="T4710" s="493"/>
      <c r="U4710" s="493"/>
      <c r="V4710" s="493"/>
      <c r="W4710" s="493"/>
      <c r="X4710" s="493"/>
      <c r="Y4710" s="493"/>
      <c r="Z4710" s="493"/>
      <c r="AA4710" s="493"/>
      <c r="AB4710" s="493"/>
      <c r="AC4710" s="493"/>
      <c r="AD4710" s="493"/>
      <c r="AE4710" s="109"/>
      <c r="AG4710" s="90">
        <f t="shared" si="6722"/>
        <v>27</v>
      </c>
      <c r="AH4710" s="90">
        <f t="shared" si="6723"/>
        <v>0</v>
      </c>
      <c r="AI4710" s="90">
        <f t="shared" si="6724"/>
        <v>0</v>
      </c>
      <c r="AJ4710" s="90">
        <f t="shared" si="6725"/>
        <v>0</v>
      </c>
    </row>
    <row r="4711" spans="1:36" ht="15" customHeight="1" x14ac:dyDescent="0.2">
      <c r="A4711" s="109"/>
      <c r="B4711" s="109"/>
      <c r="C4711" s="98" t="s">
        <v>32</v>
      </c>
      <c r="D4711" s="553" t="str">
        <f t="shared" si="6721"/>
        <v/>
      </c>
      <c r="E4711" s="553"/>
      <c r="F4711" s="553"/>
      <c r="G4711" s="553"/>
      <c r="H4711" s="553"/>
      <c r="I4711" s="553"/>
      <c r="J4711" s="553"/>
      <c r="K4711" s="553"/>
      <c r="L4711" s="553"/>
      <c r="M4711" s="493"/>
      <c r="N4711" s="493"/>
      <c r="O4711" s="493"/>
      <c r="P4711" s="493"/>
      <c r="Q4711" s="493"/>
      <c r="R4711" s="493"/>
      <c r="S4711" s="493"/>
      <c r="T4711" s="493"/>
      <c r="U4711" s="493"/>
      <c r="V4711" s="493"/>
      <c r="W4711" s="493"/>
      <c r="X4711" s="493"/>
      <c r="Y4711" s="493"/>
      <c r="Z4711" s="493"/>
      <c r="AA4711" s="493"/>
      <c r="AB4711" s="493"/>
      <c r="AC4711" s="493"/>
      <c r="AD4711" s="493"/>
      <c r="AE4711" s="109"/>
      <c r="AG4711" s="90">
        <f t="shared" si="6722"/>
        <v>27</v>
      </c>
      <c r="AH4711" s="90">
        <f t="shared" si="6723"/>
        <v>0</v>
      </c>
      <c r="AI4711" s="90">
        <f t="shared" si="6724"/>
        <v>0</v>
      </c>
      <c r="AJ4711" s="90">
        <f t="shared" si="6725"/>
        <v>0</v>
      </c>
    </row>
    <row r="4712" spans="1:36" ht="15" customHeight="1" x14ac:dyDescent="0.2">
      <c r="A4712" s="109"/>
      <c r="B4712" s="109"/>
      <c r="C4712" s="98" t="s">
        <v>33</v>
      </c>
      <c r="D4712" s="553" t="str">
        <f t="shared" si="6721"/>
        <v/>
      </c>
      <c r="E4712" s="553"/>
      <c r="F4712" s="553"/>
      <c r="G4712" s="553"/>
      <c r="H4712" s="553"/>
      <c r="I4712" s="553"/>
      <c r="J4712" s="553"/>
      <c r="K4712" s="553"/>
      <c r="L4712" s="553"/>
      <c r="M4712" s="493"/>
      <c r="N4712" s="493"/>
      <c r="O4712" s="493"/>
      <c r="P4712" s="493"/>
      <c r="Q4712" s="493"/>
      <c r="R4712" s="493"/>
      <c r="S4712" s="493"/>
      <c r="T4712" s="493"/>
      <c r="U4712" s="493"/>
      <c r="V4712" s="493"/>
      <c r="W4712" s="493"/>
      <c r="X4712" s="493"/>
      <c r="Y4712" s="493"/>
      <c r="Z4712" s="493"/>
      <c r="AA4712" s="493"/>
      <c r="AB4712" s="493"/>
      <c r="AC4712" s="493"/>
      <c r="AD4712" s="493"/>
      <c r="AE4712" s="109"/>
      <c r="AG4712" s="90">
        <f t="shared" si="6722"/>
        <v>27</v>
      </c>
      <c r="AH4712" s="90">
        <f t="shared" si="6723"/>
        <v>0</v>
      </c>
      <c r="AI4712" s="90">
        <f t="shared" si="6724"/>
        <v>0</v>
      </c>
      <c r="AJ4712" s="90">
        <f t="shared" si="6725"/>
        <v>0</v>
      </c>
    </row>
    <row r="4713" spans="1:36" ht="15" customHeight="1" x14ac:dyDescent="0.2">
      <c r="A4713" s="109"/>
      <c r="B4713" s="109"/>
      <c r="C4713" s="98" t="s">
        <v>34</v>
      </c>
      <c r="D4713" s="553" t="str">
        <f t="shared" si="6721"/>
        <v/>
      </c>
      <c r="E4713" s="553"/>
      <c r="F4713" s="553"/>
      <c r="G4713" s="553"/>
      <c r="H4713" s="553"/>
      <c r="I4713" s="553"/>
      <c r="J4713" s="553"/>
      <c r="K4713" s="553"/>
      <c r="L4713" s="553"/>
      <c r="M4713" s="493"/>
      <c r="N4713" s="493"/>
      <c r="O4713" s="493"/>
      <c r="P4713" s="493"/>
      <c r="Q4713" s="493"/>
      <c r="R4713" s="493"/>
      <c r="S4713" s="493"/>
      <c r="T4713" s="493"/>
      <c r="U4713" s="493"/>
      <c r="V4713" s="493"/>
      <c r="W4713" s="493"/>
      <c r="X4713" s="493"/>
      <c r="Y4713" s="493"/>
      <c r="Z4713" s="493"/>
      <c r="AA4713" s="493"/>
      <c r="AB4713" s="493"/>
      <c r="AC4713" s="493"/>
      <c r="AD4713" s="493"/>
      <c r="AE4713" s="109"/>
      <c r="AG4713" s="90">
        <f t="shared" si="6722"/>
        <v>27</v>
      </c>
      <c r="AH4713" s="90">
        <f t="shared" si="6723"/>
        <v>0</v>
      </c>
      <c r="AI4713" s="90">
        <f t="shared" si="6724"/>
        <v>0</v>
      </c>
      <c r="AJ4713" s="90">
        <f t="shared" si="6725"/>
        <v>0</v>
      </c>
    </row>
    <row r="4714" spans="1:36" ht="15" customHeight="1" x14ac:dyDescent="0.2">
      <c r="A4714" s="109"/>
      <c r="B4714" s="109"/>
      <c r="C4714" s="98" t="s">
        <v>35</v>
      </c>
      <c r="D4714" s="553" t="str">
        <f t="shared" si="6721"/>
        <v/>
      </c>
      <c r="E4714" s="553"/>
      <c r="F4714" s="553"/>
      <c r="G4714" s="553"/>
      <c r="H4714" s="553"/>
      <c r="I4714" s="553"/>
      <c r="J4714" s="553"/>
      <c r="K4714" s="553"/>
      <c r="L4714" s="553"/>
      <c r="M4714" s="493"/>
      <c r="N4714" s="493"/>
      <c r="O4714" s="493"/>
      <c r="P4714" s="493"/>
      <c r="Q4714" s="493"/>
      <c r="R4714" s="493"/>
      <c r="S4714" s="493"/>
      <c r="T4714" s="493"/>
      <c r="U4714" s="493"/>
      <c r="V4714" s="493"/>
      <c r="W4714" s="493"/>
      <c r="X4714" s="493"/>
      <c r="Y4714" s="493"/>
      <c r="Z4714" s="493"/>
      <c r="AA4714" s="493"/>
      <c r="AB4714" s="493"/>
      <c r="AC4714" s="493"/>
      <c r="AD4714" s="493"/>
      <c r="AE4714" s="109"/>
      <c r="AG4714" s="90">
        <f t="shared" si="6722"/>
        <v>27</v>
      </c>
      <c r="AH4714" s="90">
        <f t="shared" si="6723"/>
        <v>0</v>
      </c>
      <c r="AI4714" s="90">
        <f t="shared" si="6724"/>
        <v>0</v>
      </c>
      <c r="AJ4714" s="90">
        <f t="shared" si="6725"/>
        <v>0</v>
      </c>
    </row>
    <row r="4715" spans="1:36" ht="15" customHeight="1" x14ac:dyDescent="0.2">
      <c r="A4715" s="109"/>
      <c r="B4715" s="109"/>
      <c r="C4715" s="98" t="s">
        <v>36</v>
      </c>
      <c r="D4715" s="553" t="str">
        <f t="shared" si="6721"/>
        <v/>
      </c>
      <c r="E4715" s="553"/>
      <c r="F4715" s="553"/>
      <c r="G4715" s="553"/>
      <c r="H4715" s="553"/>
      <c r="I4715" s="553"/>
      <c r="J4715" s="553"/>
      <c r="K4715" s="553"/>
      <c r="L4715" s="553"/>
      <c r="M4715" s="493"/>
      <c r="N4715" s="493"/>
      <c r="O4715" s="493"/>
      <c r="P4715" s="493"/>
      <c r="Q4715" s="493"/>
      <c r="R4715" s="493"/>
      <c r="S4715" s="493"/>
      <c r="T4715" s="493"/>
      <c r="U4715" s="493"/>
      <c r="V4715" s="493"/>
      <c r="W4715" s="493"/>
      <c r="X4715" s="493"/>
      <c r="Y4715" s="493"/>
      <c r="Z4715" s="493"/>
      <c r="AA4715" s="493"/>
      <c r="AB4715" s="493"/>
      <c r="AC4715" s="493"/>
      <c r="AD4715" s="493"/>
      <c r="AE4715" s="109"/>
      <c r="AG4715" s="90">
        <f t="shared" si="6722"/>
        <v>27</v>
      </c>
      <c r="AH4715" s="90">
        <f t="shared" si="6723"/>
        <v>0</v>
      </c>
      <c r="AI4715" s="90">
        <f t="shared" si="6724"/>
        <v>0</v>
      </c>
      <c r="AJ4715" s="90">
        <f t="shared" si="6725"/>
        <v>0</v>
      </c>
    </row>
    <row r="4716" spans="1:36" ht="15" customHeight="1" x14ac:dyDescent="0.2">
      <c r="A4716" s="109"/>
      <c r="B4716" s="109"/>
      <c r="C4716" s="98" t="s">
        <v>37</v>
      </c>
      <c r="D4716" s="553" t="str">
        <f t="shared" si="6721"/>
        <v/>
      </c>
      <c r="E4716" s="553"/>
      <c r="F4716" s="553"/>
      <c r="G4716" s="553"/>
      <c r="H4716" s="553"/>
      <c r="I4716" s="553"/>
      <c r="J4716" s="553"/>
      <c r="K4716" s="553"/>
      <c r="L4716" s="553"/>
      <c r="M4716" s="493"/>
      <c r="N4716" s="493"/>
      <c r="O4716" s="493"/>
      <c r="P4716" s="493"/>
      <c r="Q4716" s="493"/>
      <c r="R4716" s="493"/>
      <c r="S4716" s="493"/>
      <c r="T4716" s="493"/>
      <c r="U4716" s="493"/>
      <c r="V4716" s="493"/>
      <c r="W4716" s="493"/>
      <c r="X4716" s="493"/>
      <c r="Y4716" s="493"/>
      <c r="Z4716" s="493"/>
      <c r="AA4716" s="493"/>
      <c r="AB4716" s="493"/>
      <c r="AC4716" s="493"/>
      <c r="AD4716" s="493"/>
      <c r="AE4716" s="109"/>
      <c r="AG4716" s="90">
        <f t="shared" si="6722"/>
        <v>27</v>
      </c>
      <c r="AH4716" s="90">
        <f t="shared" si="6723"/>
        <v>0</v>
      </c>
      <c r="AI4716" s="90">
        <f t="shared" si="6724"/>
        <v>0</v>
      </c>
      <c r="AJ4716" s="90">
        <f t="shared" si="6725"/>
        <v>0</v>
      </c>
    </row>
    <row r="4717" spans="1:36" ht="15" customHeight="1" x14ac:dyDescent="0.2">
      <c r="A4717" s="109"/>
      <c r="B4717" s="109"/>
      <c r="C4717" s="98" t="s">
        <v>40</v>
      </c>
      <c r="D4717" s="553" t="str">
        <f t="shared" si="6721"/>
        <v/>
      </c>
      <c r="E4717" s="553"/>
      <c r="F4717" s="553"/>
      <c r="G4717" s="553"/>
      <c r="H4717" s="553"/>
      <c r="I4717" s="553"/>
      <c r="J4717" s="553"/>
      <c r="K4717" s="553"/>
      <c r="L4717" s="553"/>
      <c r="M4717" s="493"/>
      <c r="N4717" s="493"/>
      <c r="O4717" s="493"/>
      <c r="P4717" s="493"/>
      <c r="Q4717" s="493"/>
      <c r="R4717" s="493"/>
      <c r="S4717" s="493"/>
      <c r="T4717" s="493"/>
      <c r="U4717" s="493"/>
      <c r="V4717" s="493"/>
      <c r="W4717" s="493"/>
      <c r="X4717" s="493"/>
      <c r="Y4717" s="493"/>
      <c r="Z4717" s="493"/>
      <c r="AA4717" s="493"/>
      <c r="AB4717" s="493"/>
      <c r="AC4717" s="493"/>
      <c r="AD4717" s="493"/>
      <c r="AE4717" s="109"/>
      <c r="AG4717" s="90">
        <f t="shared" si="6722"/>
        <v>27</v>
      </c>
      <c r="AH4717" s="90">
        <f t="shared" si="6723"/>
        <v>0</v>
      </c>
      <c r="AI4717" s="90">
        <f t="shared" si="6724"/>
        <v>0</v>
      </c>
      <c r="AJ4717" s="90">
        <f t="shared" si="6725"/>
        <v>0</v>
      </c>
    </row>
    <row r="4718" spans="1:36" ht="15" customHeight="1" x14ac:dyDescent="0.2">
      <c r="A4718" s="109"/>
      <c r="B4718" s="109"/>
      <c r="C4718" s="98" t="s">
        <v>38</v>
      </c>
      <c r="D4718" s="553" t="str">
        <f t="shared" si="6721"/>
        <v/>
      </c>
      <c r="E4718" s="553"/>
      <c r="F4718" s="553"/>
      <c r="G4718" s="553"/>
      <c r="H4718" s="553"/>
      <c r="I4718" s="553"/>
      <c r="J4718" s="553"/>
      <c r="K4718" s="553"/>
      <c r="L4718" s="553"/>
      <c r="M4718" s="493"/>
      <c r="N4718" s="493"/>
      <c r="O4718" s="493"/>
      <c r="P4718" s="493"/>
      <c r="Q4718" s="493"/>
      <c r="R4718" s="493"/>
      <c r="S4718" s="493"/>
      <c r="T4718" s="493"/>
      <c r="U4718" s="493"/>
      <c r="V4718" s="493"/>
      <c r="W4718" s="493"/>
      <c r="X4718" s="493"/>
      <c r="Y4718" s="493"/>
      <c r="Z4718" s="493"/>
      <c r="AA4718" s="493"/>
      <c r="AB4718" s="493"/>
      <c r="AC4718" s="493"/>
      <c r="AD4718" s="493"/>
      <c r="AE4718" s="109"/>
      <c r="AG4718" s="90">
        <f t="shared" si="6722"/>
        <v>27</v>
      </c>
      <c r="AH4718" s="90">
        <f t="shared" si="6723"/>
        <v>0</v>
      </c>
      <c r="AI4718" s="90">
        <f t="shared" si="6724"/>
        <v>0</v>
      </c>
      <c r="AJ4718" s="90">
        <f t="shared" si="6725"/>
        <v>0</v>
      </c>
    </row>
    <row r="4719" spans="1:36" ht="15" customHeight="1" x14ac:dyDescent="0.2">
      <c r="A4719" s="109"/>
      <c r="B4719" s="109"/>
      <c r="C4719" s="98" t="s">
        <v>39</v>
      </c>
      <c r="D4719" s="553" t="str">
        <f t="shared" si="6721"/>
        <v/>
      </c>
      <c r="E4719" s="553"/>
      <c r="F4719" s="553"/>
      <c r="G4719" s="553"/>
      <c r="H4719" s="553"/>
      <c r="I4719" s="553"/>
      <c r="J4719" s="553"/>
      <c r="K4719" s="553"/>
      <c r="L4719" s="553"/>
      <c r="M4719" s="493"/>
      <c r="N4719" s="493"/>
      <c r="O4719" s="493"/>
      <c r="P4719" s="493"/>
      <c r="Q4719" s="493"/>
      <c r="R4719" s="493"/>
      <c r="S4719" s="493"/>
      <c r="T4719" s="493"/>
      <c r="U4719" s="493"/>
      <c r="V4719" s="493"/>
      <c r="W4719" s="493"/>
      <c r="X4719" s="493"/>
      <c r="Y4719" s="493"/>
      <c r="Z4719" s="493"/>
      <c r="AA4719" s="493"/>
      <c r="AB4719" s="493"/>
      <c r="AC4719" s="493"/>
      <c r="AD4719" s="493"/>
      <c r="AE4719" s="109"/>
      <c r="AG4719" s="90">
        <f t="shared" si="6722"/>
        <v>27</v>
      </c>
      <c r="AH4719" s="90">
        <f t="shared" si="6723"/>
        <v>0</v>
      </c>
      <c r="AI4719" s="90">
        <f t="shared" si="6724"/>
        <v>0</v>
      </c>
      <c r="AJ4719" s="90">
        <f t="shared" si="6725"/>
        <v>0</v>
      </c>
    </row>
    <row r="4720" spans="1:36" ht="15" customHeight="1" x14ac:dyDescent="0.2">
      <c r="A4720" s="109"/>
      <c r="B4720" s="109"/>
      <c r="C4720" s="98" t="s">
        <v>41</v>
      </c>
      <c r="D4720" s="553" t="str">
        <f t="shared" si="6721"/>
        <v/>
      </c>
      <c r="E4720" s="553"/>
      <c r="F4720" s="553"/>
      <c r="G4720" s="553"/>
      <c r="H4720" s="553"/>
      <c r="I4720" s="553"/>
      <c r="J4720" s="553"/>
      <c r="K4720" s="553"/>
      <c r="L4720" s="553"/>
      <c r="M4720" s="493"/>
      <c r="N4720" s="493"/>
      <c r="O4720" s="493"/>
      <c r="P4720" s="493"/>
      <c r="Q4720" s="493"/>
      <c r="R4720" s="493"/>
      <c r="S4720" s="493"/>
      <c r="T4720" s="493"/>
      <c r="U4720" s="493"/>
      <c r="V4720" s="493"/>
      <c r="W4720" s="493"/>
      <c r="X4720" s="493"/>
      <c r="Y4720" s="493"/>
      <c r="Z4720" s="493"/>
      <c r="AA4720" s="493"/>
      <c r="AB4720" s="493"/>
      <c r="AC4720" s="493"/>
      <c r="AD4720" s="493"/>
      <c r="AE4720" s="109"/>
      <c r="AG4720" s="90">
        <f t="shared" si="6722"/>
        <v>27</v>
      </c>
      <c r="AH4720" s="90">
        <f t="shared" si="6723"/>
        <v>0</v>
      </c>
      <c r="AI4720" s="90">
        <f t="shared" si="6724"/>
        <v>0</v>
      </c>
      <c r="AJ4720" s="90">
        <f t="shared" si="6725"/>
        <v>0</v>
      </c>
    </row>
    <row r="4721" spans="1:36" ht="15" customHeight="1" x14ac:dyDescent="0.2">
      <c r="A4721" s="109"/>
      <c r="B4721" s="109"/>
      <c r="C4721" s="98" t="s">
        <v>42</v>
      </c>
      <c r="D4721" s="553" t="str">
        <f t="shared" si="6721"/>
        <v/>
      </c>
      <c r="E4721" s="553"/>
      <c r="F4721" s="553"/>
      <c r="G4721" s="553"/>
      <c r="H4721" s="553"/>
      <c r="I4721" s="553"/>
      <c r="J4721" s="553"/>
      <c r="K4721" s="553"/>
      <c r="L4721" s="553"/>
      <c r="M4721" s="493"/>
      <c r="N4721" s="493"/>
      <c r="O4721" s="493"/>
      <c r="P4721" s="493"/>
      <c r="Q4721" s="493"/>
      <c r="R4721" s="493"/>
      <c r="S4721" s="493"/>
      <c r="T4721" s="493"/>
      <c r="U4721" s="493"/>
      <c r="V4721" s="493"/>
      <c r="W4721" s="493"/>
      <c r="X4721" s="493"/>
      <c r="Y4721" s="493"/>
      <c r="Z4721" s="493"/>
      <c r="AA4721" s="493"/>
      <c r="AB4721" s="493"/>
      <c r="AC4721" s="493"/>
      <c r="AD4721" s="493"/>
      <c r="AE4721" s="109"/>
      <c r="AG4721" s="90">
        <f t="shared" si="6722"/>
        <v>27</v>
      </c>
      <c r="AH4721" s="90">
        <f t="shared" si="6723"/>
        <v>0</v>
      </c>
      <c r="AI4721" s="90">
        <f t="shared" si="6724"/>
        <v>0</v>
      </c>
      <c r="AJ4721" s="90">
        <f t="shared" si="6725"/>
        <v>0</v>
      </c>
    </row>
    <row r="4722" spans="1:36" ht="15" customHeight="1" x14ac:dyDescent="0.2">
      <c r="A4722" s="109"/>
      <c r="B4722" s="109"/>
      <c r="C4722" s="98" t="s">
        <v>43</v>
      </c>
      <c r="D4722" s="553" t="str">
        <f t="shared" si="6721"/>
        <v/>
      </c>
      <c r="E4722" s="553"/>
      <c r="F4722" s="553"/>
      <c r="G4722" s="553"/>
      <c r="H4722" s="553"/>
      <c r="I4722" s="553"/>
      <c r="J4722" s="553"/>
      <c r="K4722" s="553"/>
      <c r="L4722" s="553"/>
      <c r="M4722" s="493"/>
      <c r="N4722" s="493"/>
      <c r="O4722" s="493"/>
      <c r="P4722" s="493"/>
      <c r="Q4722" s="493"/>
      <c r="R4722" s="493"/>
      <c r="S4722" s="493"/>
      <c r="T4722" s="493"/>
      <c r="U4722" s="493"/>
      <c r="V4722" s="493"/>
      <c r="W4722" s="493"/>
      <c r="X4722" s="493"/>
      <c r="Y4722" s="493"/>
      <c r="Z4722" s="493"/>
      <c r="AA4722" s="493"/>
      <c r="AB4722" s="493"/>
      <c r="AC4722" s="493"/>
      <c r="AD4722" s="493"/>
      <c r="AE4722" s="109"/>
      <c r="AG4722" s="90">
        <f t="shared" si="6722"/>
        <v>27</v>
      </c>
      <c r="AH4722" s="90">
        <f t="shared" si="6723"/>
        <v>0</v>
      </c>
      <c r="AI4722" s="90">
        <f t="shared" si="6724"/>
        <v>0</v>
      </c>
      <c r="AJ4722" s="90">
        <f t="shared" si="6725"/>
        <v>0</v>
      </c>
    </row>
    <row r="4723" spans="1:36" ht="15" customHeight="1" x14ac:dyDescent="0.2">
      <c r="A4723" s="109"/>
      <c r="B4723" s="109"/>
      <c r="C4723" s="98" t="s">
        <v>44</v>
      </c>
      <c r="D4723" s="553" t="str">
        <f t="shared" si="6721"/>
        <v/>
      </c>
      <c r="E4723" s="553"/>
      <c r="F4723" s="553"/>
      <c r="G4723" s="553"/>
      <c r="H4723" s="553"/>
      <c r="I4723" s="553"/>
      <c r="J4723" s="553"/>
      <c r="K4723" s="553"/>
      <c r="L4723" s="553"/>
      <c r="M4723" s="493"/>
      <c r="N4723" s="493"/>
      <c r="O4723" s="493"/>
      <c r="P4723" s="493"/>
      <c r="Q4723" s="493"/>
      <c r="R4723" s="493"/>
      <c r="S4723" s="493"/>
      <c r="T4723" s="493"/>
      <c r="U4723" s="493"/>
      <c r="V4723" s="493"/>
      <c r="W4723" s="493"/>
      <c r="X4723" s="493"/>
      <c r="Y4723" s="493"/>
      <c r="Z4723" s="493"/>
      <c r="AA4723" s="493"/>
      <c r="AB4723" s="493"/>
      <c r="AC4723" s="493"/>
      <c r="AD4723" s="493"/>
      <c r="AE4723" s="109"/>
      <c r="AG4723" s="90">
        <f t="shared" si="6722"/>
        <v>27</v>
      </c>
      <c r="AH4723" s="90">
        <f t="shared" si="6723"/>
        <v>0</v>
      </c>
      <c r="AI4723" s="90">
        <f t="shared" si="6724"/>
        <v>0</v>
      </c>
      <c r="AJ4723" s="90">
        <f t="shared" si="6725"/>
        <v>0</v>
      </c>
    </row>
    <row r="4724" spans="1:36" ht="15" customHeight="1" x14ac:dyDescent="0.2">
      <c r="A4724" s="109"/>
      <c r="B4724" s="109"/>
      <c r="C4724" s="98" t="s">
        <v>45</v>
      </c>
      <c r="D4724" s="553" t="str">
        <f t="shared" si="6721"/>
        <v/>
      </c>
      <c r="E4724" s="553"/>
      <c r="F4724" s="553"/>
      <c r="G4724" s="553"/>
      <c r="H4724" s="553"/>
      <c r="I4724" s="553"/>
      <c r="J4724" s="553"/>
      <c r="K4724" s="553"/>
      <c r="L4724" s="553"/>
      <c r="M4724" s="493"/>
      <c r="N4724" s="493"/>
      <c r="O4724" s="493"/>
      <c r="P4724" s="493"/>
      <c r="Q4724" s="493"/>
      <c r="R4724" s="493"/>
      <c r="S4724" s="493"/>
      <c r="T4724" s="493"/>
      <c r="U4724" s="493"/>
      <c r="V4724" s="493"/>
      <c r="W4724" s="493"/>
      <c r="X4724" s="493"/>
      <c r="Y4724" s="493"/>
      <c r="Z4724" s="493"/>
      <c r="AA4724" s="493"/>
      <c r="AB4724" s="493"/>
      <c r="AC4724" s="493"/>
      <c r="AD4724" s="493"/>
      <c r="AE4724" s="109"/>
      <c r="AG4724" s="90">
        <f t="shared" si="6722"/>
        <v>27</v>
      </c>
      <c r="AH4724" s="90">
        <f t="shared" si="6723"/>
        <v>0</v>
      </c>
      <c r="AI4724" s="90">
        <f t="shared" si="6724"/>
        <v>0</v>
      </c>
      <c r="AJ4724" s="90">
        <f t="shared" si="6725"/>
        <v>0</v>
      </c>
    </row>
    <row r="4725" spans="1:36" ht="15" customHeight="1" x14ac:dyDescent="0.2">
      <c r="A4725" s="109"/>
      <c r="B4725" s="109"/>
      <c r="C4725" s="98" t="s">
        <v>46</v>
      </c>
      <c r="D4725" s="553" t="str">
        <f t="shared" si="6721"/>
        <v/>
      </c>
      <c r="E4725" s="553"/>
      <c r="F4725" s="553"/>
      <c r="G4725" s="553"/>
      <c r="H4725" s="553"/>
      <c r="I4725" s="553"/>
      <c r="J4725" s="553"/>
      <c r="K4725" s="553"/>
      <c r="L4725" s="553"/>
      <c r="M4725" s="493"/>
      <c r="N4725" s="493"/>
      <c r="O4725" s="493"/>
      <c r="P4725" s="493"/>
      <c r="Q4725" s="493"/>
      <c r="R4725" s="493"/>
      <c r="S4725" s="493"/>
      <c r="T4725" s="493"/>
      <c r="U4725" s="493"/>
      <c r="V4725" s="493"/>
      <c r="W4725" s="493"/>
      <c r="X4725" s="493"/>
      <c r="Y4725" s="493"/>
      <c r="Z4725" s="493"/>
      <c r="AA4725" s="493"/>
      <c r="AB4725" s="493"/>
      <c r="AC4725" s="493"/>
      <c r="AD4725" s="493"/>
      <c r="AE4725" s="109"/>
      <c r="AG4725" s="90">
        <f t="shared" si="6722"/>
        <v>27</v>
      </c>
      <c r="AH4725" s="90">
        <f t="shared" si="6723"/>
        <v>0</v>
      </c>
      <c r="AI4725" s="90">
        <f t="shared" si="6724"/>
        <v>0</v>
      </c>
      <c r="AJ4725" s="90">
        <f t="shared" si="6725"/>
        <v>0</v>
      </c>
    </row>
    <row r="4726" spans="1:36" ht="15" customHeight="1" x14ac:dyDescent="0.2">
      <c r="A4726" s="109"/>
      <c r="B4726" s="109"/>
      <c r="C4726" s="98" t="s">
        <v>47</v>
      </c>
      <c r="D4726" s="553" t="str">
        <f t="shared" si="6721"/>
        <v/>
      </c>
      <c r="E4726" s="553"/>
      <c r="F4726" s="553"/>
      <c r="G4726" s="553"/>
      <c r="H4726" s="553"/>
      <c r="I4726" s="553"/>
      <c r="J4726" s="553"/>
      <c r="K4726" s="553"/>
      <c r="L4726" s="553"/>
      <c r="M4726" s="493"/>
      <c r="N4726" s="493"/>
      <c r="O4726" s="493"/>
      <c r="P4726" s="493"/>
      <c r="Q4726" s="493"/>
      <c r="R4726" s="493"/>
      <c r="S4726" s="493"/>
      <c r="T4726" s="493"/>
      <c r="U4726" s="493"/>
      <c r="V4726" s="493"/>
      <c r="W4726" s="493"/>
      <c r="X4726" s="493"/>
      <c r="Y4726" s="493"/>
      <c r="Z4726" s="493"/>
      <c r="AA4726" s="493"/>
      <c r="AB4726" s="493"/>
      <c r="AC4726" s="493"/>
      <c r="AD4726" s="493"/>
      <c r="AE4726" s="109"/>
      <c r="AG4726" s="90">
        <f t="shared" si="6722"/>
        <v>27</v>
      </c>
      <c r="AH4726" s="90">
        <f t="shared" si="6723"/>
        <v>0</v>
      </c>
      <c r="AI4726" s="90">
        <f t="shared" si="6724"/>
        <v>0</v>
      </c>
      <c r="AJ4726" s="90">
        <f t="shared" si="6725"/>
        <v>0</v>
      </c>
    </row>
    <row r="4727" spans="1:36" ht="15" customHeight="1" x14ac:dyDescent="0.2">
      <c r="C4727" s="98" t="s">
        <v>48</v>
      </c>
      <c r="D4727" s="553" t="str">
        <f t="shared" si="6721"/>
        <v/>
      </c>
      <c r="E4727" s="553"/>
      <c r="F4727" s="553"/>
      <c r="G4727" s="553"/>
      <c r="H4727" s="553"/>
      <c r="I4727" s="553"/>
      <c r="J4727" s="553"/>
      <c r="K4727" s="553"/>
      <c r="L4727" s="553"/>
      <c r="M4727" s="493"/>
      <c r="N4727" s="493"/>
      <c r="O4727" s="493"/>
      <c r="P4727" s="493"/>
      <c r="Q4727" s="493"/>
      <c r="R4727" s="493"/>
      <c r="S4727" s="493"/>
      <c r="T4727" s="493"/>
      <c r="U4727" s="493"/>
      <c r="V4727" s="493"/>
      <c r="W4727" s="493"/>
      <c r="X4727" s="493"/>
      <c r="Y4727" s="493"/>
      <c r="Z4727" s="493"/>
      <c r="AA4727" s="493"/>
      <c r="AB4727" s="493"/>
      <c r="AC4727" s="493"/>
      <c r="AD4727" s="493"/>
      <c r="AE4727" s="109"/>
      <c r="AG4727" s="90">
        <f t="shared" si="6722"/>
        <v>27</v>
      </c>
      <c r="AH4727" s="90">
        <f t="shared" si="6723"/>
        <v>0</v>
      </c>
      <c r="AI4727" s="90">
        <f t="shared" si="6724"/>
        <v>0</v>
      </c>
      <c r="AJ4727" s="90">
        <f t="shared" si="6725"/>
        <v>0</v>
      </c>
    </row>
    <row r="4728" spans="1:36" ht="15" customHeight="1" x14ac:dyDescent="0.2">
      <c r="C4728" s="98" t="s">
        <v>49</v>
      </c>
      <c r="D4728" s="553" t="str">
        <f t="shared" si="6721"/>
        <v/>
      </c>
      <c r="E4728" s="553"/>
      <c r="F4728" s="553"/>
      <c r="G4728" s="553"/>
      <c r="H4728" s="553"/>
      <c r="I4728" s="553"/>
      <c r="J4728" s="553"/>
      <c r="K4728" s="553"/>
      <c r="L4728" s="553"/>
      <c r="M4728" s="493"/>
      <c r="N4728" s="493"/>
      <c r="O4728" s="493"/>
      <c r="P4728" s="493"/>
      <c r="Q4728" s="493"/>
      <c r="R4728" s="493"/>
      <c r="S4728" s="493"/>
      <c r="T4728" s="493"/>
      <c r="U4728" s="493"/>
      <c r="V4728" s="493"/>
      <c r="W4728" s="493"/>
      <c r="X4728" s="493"/>
      <c r="Y4728" s="493"/>
      <c r="Z4728" s="493"/>
      <c r="AA4728" s="493"/>
      <c r="AB4728" s="493"/>
      <c r="AC4728" s="493"/>
      <c r="AD4728" s="493"/>
      <c r="AE4728" s="109"/>
      <c r="AG4728" s="90">
        <f t="shared" si="6722"/>
        <v>27</v>
      </c>
      <c r="AH4728" s="90">
        <f t="shared" si="6723"/>
        <v>0</v>
      </c>
      <c r="AI4728" s="90">
        <f t="shared" si="6724"/>
        <v>0</v>
      </c>
      <c r="AJ4728" s="90">
        <f t="shared" si="6725"/>
        <v>0</v>
      </c>
    </row>
    <row r="4729" spans="1:36" ht="15" customHeight="1" x14ac:dyDescent="0.2">
      <c r="C4729" s="98" t="s">
        <v>50</v>
      </c>
      <c r="D4729" s="553" t="str">
        <f t="shared" si="6721"/>
        <v/>
      </c>
      <c r="E4729" s="553"/>
      <c r="F4729" s="553"/>
      <c r="G4729" s="553"/>
      <c r="H4729" s="553"/>
      <c r="I4729" s="553"/>
      <c r="J4729" s="553"/>
      <c r="K4729" s="553"/>
      <c r="L4729" s="553"/>
      <c r="M4729" s="493"/>
      <c r="N4729" s="493"/>
      <c r="O4729" s="493"/>
      <c r="P4729" s="493"/>
      <c r="Q4729" s="493"/>
      <c r="R4729" s="493"/>
      <c r="S4729" s="493"/>
      <c r="T4729" s="493"/>
      <c r="U4729" s="493"/>
      <c r="V4729" s="493"/>
      <c r="W4729" s="493"/>
      <c r="X4729" s="493"/>
      <c r="Y4729" s="493"/>
      <c r="Z4729" s="493"/>
      <c r="AA4729" s="493"/>
      <c r="AB4729" s="493"/>
      <c r="AC4729" s="493"/>
      <c r="AD4729" s="493"/>
      <c r="AE4729" s="109"/>
      <c r="AG4729" s="90">
        <f t="shared" si="6722"/>
        <v>27</v>
      </c>
      <c r="AH4729" s="90">
        <f t="shared" si="6723"/>
        <v>0</v>
      </c>
      <c r="AI4729" s="90">
        <f t="shared" si="6724"/>
        <v>0</v>
      </c>
      <c r="AJ4729" s="90">
        <f t="shared" si="6725"/>
        <v>0</v>
      </c>
    </row>
    <row r="4730" spans="1:36" ht="15" customHeight="1" x14ac:dyDescent="0.2">
      <c r="C4730" s="98" t="s">
        <v>51</v>
      </c>
      <c r="D4730" s="553" t="str">
        <f t="shared" si="6721"/>
        <v/>
      </c>
      <c r="E4730" s="553"/>
      <c r="F4730" s="553"/>
      <c r="G4730" s="553"/>
      <c r="H4730" s="553"/>
      <c r="I4730" s="553"/>
      <c r="J4730" s="553"/>
      <c r="K4730" s="553"/>
      <c r="L4730" s="553"/>
      <c r="M4730" s="493"/>
      <c r="N4730" s="493"/>
      <c r="O4730" s="493"/>
      <c r="P4730" s="493"/>
      <c r="Q4730" s="493"/>
      <c r="R4730" s="493"/>
      <c r="S4730" s="493"/>
      <c r="T4730" s="493"/>
      <c r="U4730" s="493"/>
      <c r="V4730" s="493"/>
      <c r="W4730" s="493"/>
      <c r="X4730" s="493"/>
      <c r="Y4730" s="493"/>
      <c r="Z4730" s="493"/>
      <c r="AA4730" s="493"/>
      <c r="AB4730" s="493"/>
      <c r="AC4730" s="493"/>
      <c r="AD4730" s="493"/>
      <c r="AE4730" s="109"/>
      <c r="AG4730" s="90">
        <f t="shared" si="6722"/>
        <v>27</v>
      </c>
      <c r="AH4730" s="90">
        <f t="shared" si="6723"/>
        <v>0</v>
      </c>
      <c r="AI4730" s="90">
        <f t="shared" si="6724"/>
        <v>0</v>
      </c>
      <c r="AJ4730" s="90">
        <f t="shared" si="6725"/>
        <v>0</v>
      </c>
    </row>
    <row r="4731" spans="1:36" ht="15" customHeight="1" x14ac:dyDescent="0.2">
      <c r="C4731" s="98" t="s">
        <v>52</v>
      </c>
      <c r="D4731" s="553" t="str">
        <f t="shared" si="6721"/>
        <v/>
      </c>
      <c r="E4731" s="553"/>
      <c r="F4731" s="553"/>
      <c r="G4731" s="553"/>
      <c r="H4731" s="553"/>
      <c r="I4731" s="553"/>
      <c r="J4731" s="553"/>
      <c r="K4731" s="553"/>
      <c r="L4731" s="553"/>
      <c r="M4731" s="493"/>
      <c r="N4731" s="493"/>
      <c r="O4731" s="493"/>
      <c r="P4731" s="493"/>
      <c r="Q4731" s="493"/>
      <c r="R4731" s="493"/>
      <c r="S4731" s="493"/>
      <c r="T4731" s="493"/>
      <c r="U4731" s="493"/>
      <c r="V4731" s="493"/>
      <c r="W4731" s="493"/>
      <c r="X4731" s="493"/>
      <c r="Y4731" s="579"/>
      <c r="Z4731" s="466"/>
      <c r="AA4731" s="466"/>
      <c r="AB4731" s="466"/>
      <c r="AC4731" s="466"/>
      <c r="AD4731" s="580"/>
      <c r="AE4731" s="109"/>
      <c r="AG4731" s="90">
        <f t="shared" si="6722"/>
        <v>27</v>
      </c>
      <c r="AH4731" s="90">
        <f t="shared" si="6723"/>
        <v>0</v>
      </c>
      <c r="AI4731" s="90">
        <f t="shared" si="6724"/>
        <v>0</v>
      </c>
      <c r="AJ4731" s="90">
        <f t="shared" si="6725"/>
        <v>0</v>
      </c>
    </row>
    <row r="4732" spans="1:36" ht="15" customHeight="1" x14ac:dyDescent="0.2">
      <c r="R4732" s="183" t="s">
        <v>84</v>
      </c>
      <c r="S4732" s="729">
        <f>IF(AND(SUM(S4707:X4731)=0,COUNTIF(S4707:X4731,"NS")&gt;0),"NS",SUM(S4707:X4731))</f>
        <v>0</v>
      </c>
      <c r="T4732" s="729"/>
      <c r="U4732" s="729"/>
      <c r="V4732" s="729"/>
      <c r="W4732" s="729"/>
      <c r="X4732" s="729"/>
      <c r="Y4732" s="729">
        <f>IF(AND(SUM(Y4707:AD4731)=0,COUNTIF(Y4707:AD4731,"NS")&gt;0),"NS",SUM(Y4707:AD4731))</f>
        <v>0</v>
      </c>
      <c r="Z4732" s="729"/>
      <c r="AA4732" s="729"/>
      <c r="AB4732" s="729"/>
      <c r="AC4732" s="729"/>
      <c r="AD4732" s="729"/>
      <c r="AE4732" s="109"/>
      <c r="AH4732" s="90">
        <f>SUM(AH4707:AH4731)</f>
        <v>0</v>
      </c>
      <c r="AI4732" s="90">
        <f>SUM(AI4707:AI4731)</f>
        <v>0</v>
      </c>
      <c r="AJ4732" s="90">
        <f>SUM(AJ4707:AJ4731)</f>
        <v>0</v>
      </c>
    </row>
    <row r="4733" spans="1:36" ht="15" customHeight="1" x14ac:dyDescent="0.2">
      <c r="B4733" s="540" t="str">
        <f>IF(AH4732=0,"","Error: Debe completar toda la información requerida.")</f>
        <v/>
      </c>
      <c r="C4733" s="540"/>
      <c r="D4733" s="540"/>
      <c r="E4733" s="540"/>
      <c r="F4733" s="540"/>
      <c r="G4733" s="540"/>
      <c r="H4733" s="540"/>
      <c r="I4733" s="540"/>
      <c r="J4733" s="540"/>
      <c r="K4733" s="540"/>
      <c r="L4733" s="540"/>
      <c r="M4733" s="540"/>
      <c r="N4733" s="540"/>
      <c r="O4733" s="540"/>
      <c r="P4733" s="540"/>
      <c r="Q4733" s="540"/>
      <c r="R4733" s="540"/>
      <c r="S4733" s="540"/>
      <c r="T4733" s="540"/>
      <c r="U4733" s="540"/>
      <c r="V4733" s="540"/>
      <c r="W4733" s="540"/>
      <c r="X4733" s="540"/>
      <c r="Y4733" s="540"/>
      <c r="Z4733" s="540"/>
      <c r="AA4733" s="540"/>
      <c r="AB4733" s="540"/>
      <c r="AC4733" s="540"/>
      <c r="AD4733" s="540"/>
      <c r="AE4733" s="109"/>
    </row>
    <row r="4734" spans="1:36" ht="15" customHeight="1" x14ac:dyDescent="0.2">
      <c r="B4734" s="535" t="str">
        <f>IF(AI4732=0,"","Error: Debe verificar la consistencia de las respuestas con código 2 o 9.")</f>
        <v/>
      </c>
      <c r="C4734" s="535"/>
      <c r="D4734" s="535"/>
      <c r="E4734" s="535"/>
      <c r="F4734" s="535"/>
      <c r="G4734" s="535"/>
      <c r="H4734" s="535"/>
      <c r="I4734" s="535"/>
      <c r="J4734" s="535"/>
      <c r="K4734" s="535"/>
      <c r="L4734" s="535"/>
      <c r="M4734" s="535"/>
      <c r="N4734" s="535"/>
      <c r="O4734" s="535"/>
      <c r="P4734" s="535"/>
      <c r="Q4734" s="535"/>
      <c r="R4734" s="535"/>
      <c r="S4734" s="535"/>
      <c r="T4734" s="535"/>
      <c r="U4734" s="535"/>
      <c r="V4734" s="535"/>
      <c r="W4734" s="535"/>
      <c r="X4734" s="535"/>
      <c r="Y4734" s="535"/>
      <c r="Z4734" s="535"/>
      <c r="AA4734" s="535"/>
      <c r="AB4734" s="535"/>
      <c r="AC4734" s="535"/>
      <c r="AD4734" s="535"/>
      <c r="AE4734" s="109"/>
    </row>
    <row r="4735" spans="1:36" ht="15" customHeight="1" thickBot="1" x14ac:dyDescent="0.25">
      <c r="B4735" s="535" t="str">
        <f>IF(AJ4732=0,"","Error: Si registra el código 1, al menos debe existir una recomendación recibida.")</f>
        <v/>
      </c>
      <c r="C4735" s="535"/>
      <c r="D4735" s="535"/>
      <c r="E4735" s="535"/>
      <c r="F4735" s="535"/>
      <c r="G4735" s="535"/>
      <c r="H4735" s="535"/>
      <c r="I4735" s="535"/>
      <c r="J4735" s="535"/>
      <c r="K4735" s="535"/>
      <c r="L4735" s="535"/>
      <c r="M4735" s="535"/>
      <c r="N4735" s="535"/>
      <c r="O4735" s="535"/>
      <c r="P4735" s="535"/>
      <c r="Q4735" s="535"/>
      <c r="R4735" s="535"/>
      <c r="S4735" s="535"/>
      <c r="T4735" s="535"/>
      <c r="U4735" s="535"/>
      <c r="V4735" s="535"/>
      <c r="W4735" s="535"/>
      <c r="X4735" s="535"/>
      <c r="Y4735" s="535"/>
      <c r="Z4735" s="535"/>
      <c r="AA4735" s="535"/>
      <c r="AB4735" s="535"/>
      <c r="AC4735" s="535"/>
      <c r="AD4735" s="535"/>
      <c r="AE4735" s="109"/>
    </row>
    <row r="4736" spans="1:36" ht="15" customHeight="1" thickBot="1" x14ac:dyDescent="0.25">
      <c r="B4736" s="829" t="s">
        <v>1679</v>
      </c>
      <c r="C4736" s="830"/>
      <c r="D4736" s="830"/>
      <c r="E4736" s="830"/>
      <c r="F4736" s="830"/>
      <c r="G4736" s="830"/>
      <c r="H4736" s="830"/>
      <c r="I4736" s="830"/>
      <c r="J4736" s="830"/>
      <c r="K4736" s="830"/>
      <c r="L4736" s="830"/>
      <c r="M4736" s="830"/>
      <c r="N4736" s="830"/>
      <c r="O4736" s="830"/>
      <c r="P4736" s="830"/>
      <c r="Q4736" s="830"/>
      <c r="R4736" s="830"/>
      <c r="S4736" s="830"/>
      <c r="T4736" s="830"/>
      <c r="U4736" s="830"/>
      <c r="V4736" s="830"/>
      <c r="W4736" s="830"/>
      <c r="X4736" s="830"/>
      <c r="Y4736" s="830"/>
      <c r="Z4736" s="830"/>
      <c r="AA4736" s="830"/>
      <c r="AB4736" s="830"/>
      <c r="AC4736" s="830"/>
      <c r="AD4736" s="831"/>
      <c r="AE4736" s="109"/>
    </row>
    <row r="4737" spans="1:38" ht="15" customHeight="1" x14ac:dyDescent="0.2">
      <c r="B4737" s="815" t="s">
        <v>1419</v>
      </c>
      <c r="C4737" s="816"/>
      <c r="D4737" s="816"/>
      <c r="E4737" s="816"/>
      <c r="F4737" s="816"/>
      <c r="G4737" s="816"/>
      <c r="H4737" s="816"/>
      <c r="I4737" s="816"/>
      <c r="J4737" s="816"/>
      <c r="K4737" s="816"/>
      <c r="L4737" s="816"/>
      <c r="M4737" s="816"/>
      <c r="N4737" s="816"/>
      <c r="O4737" s="816"/>
      <c r="P4737" s="816"/>
      <c r="Q4737" s="816"/>
      <c r="R4737" s="816"/>
      <c r="S4737" s="816"/>
      <c r="T4737" s="816"/>
      <c r="U4737" s="816"/>
      <c r="V4737" s="816"/>
      <c r="W4737" s="816"/>
      <c r="X4737" s="816"/>
      <c r="Y4737" s="816"/>
      <c r="Z4737" s="816"/>
      <c r="AA4737" s="816"/>
      <c r="AB4737" s="816"/>
      <c r="AC4737" s="816"/>
      <c r="AD4737" s="817"/>
      <c r="AE4737" s="109"/>
    </row>
    <row r="4738" spans="1:38" ht="24" customHeight="1" x14ac:dyDescent="0.2">
      <c r="B4738" s="134"/>
      <c r="C4738" s="775" t="s">
        <v>1642</v>
      </c>
      <c r="D4738" s="776"/>
      <c r="E4738" s="776"/>
      <c r="F4738" s="776"/>
      <c r="G4738" s="776"/>
      <c r="H4738" s="776"/>
      <c r="I4738" s="776"/>
      <c r="J4738" s="776"/>
      <c r="K4738" s="776"/>
      <c r="L4738" s="776"/>
      <c r="M4738" s="776"/>
      <c r="N4738" s="776"/>
      <c r="O4738" s="776"/>
      <c r="P4738" s="776"/>
      <c r="Q4738" s="776"/>
      <c r="R4738" s="776"/>
      <c r="S4738" s="776"/>
      <c r="T4738" s="776"/>
      <c r="U4738" s="776"/>
      <c r="V4738" s="776"/>
      <c r="W4738" s="776"/>
      <c r="X4738" s="776"/>
      <c r="Y4738" s="776"/>
      <c r="Z4738" s="776"/>
      <c r="AA4738" s="776"/>
      <c r="AB4738" s="776"/>
      <c r="AC4738" s="776"/>
      <c r="AD4738" s="777"/>
      <c r="AE4738" s="109"/>
    </row>
    <row r="4739" spans="1:38" ht="15" customHeight="1" x14ac:dyDescent="0.2">
      <c r="AE4739" s="109"/>
    </row>
    <row r="4740" spans="1:38" ht="24" customHeight="1" x14ac:dyDescent="0.2">
      <c r="A4740" s="36" t="s">
        <v>909</v>
      </c>
      <c r="B4740" s="636" t="s">
        <v>1213</v>
      </c>
      <c r="C4740" s="636"/>
      <c r="D4740" s="636"/>
      <c r="E4740" s="636"/>
      <c r="F4740" s="636"/>
      <c r="G4740" s="636"/>
      <c r="H4740" s="636"/>
      <c r="I4740" s="636"/>
      <c r="J4740" s="636"/>
      <c r="K4740" s="636"/>
      <c r="L4740" s="636"/>
      <c r="M4740" s="636"/>
      <c r="N4740" s="636"/>
      <c r="O4740" s="636"/>
      <c r="P4740" s="636"/>
      <c r="Q4740" s="636"/>
      <c r="R4740" s="636"/>
      <c r="S4740" s="636"/>
      <c r="T4740" s="636"/>
      <c r="U4740" s="636"/>
      <c r="V4740" s="636"/>
      <c r="W4740" s="636"/>
      <c r="X4740" s="636"/>
      <c r="Y4740" s="636"/>
      <c r="Z4740" s="636"/>
      <c r="AA4740" s="636"/>
      <c r="AB4740" s="636"/>
      <c r="AC4740" s="636"/>
      <c r="AD4740" s="636"/>
      <c r="AE4740" s="109"/>
      <c r="AG4740" s="90" t="s">
        <v>2032</v>
      </c>
      <c r="AH4740" s="90" t="s">
        <v>2115</v>
      </c>
      <c r="AI4740" s="90" t="s">
        <v>2116</v>
      </c>
      <c r="AJ4740" s="90" t="s">
        <v>2261</v>
      </c>
      <c r="AK4740" s="90" t="s">
        <v>2115</v>
      </c>
      <c r="AL4740" s="90" t="s">
        <v>2116</v>
      </c>
    </row>
    <row r="4741" spans="1:38" ht="15" customHeight="1" x14ac:dyDescent="0.2">
      <c r="C4741" s="674" t="s">
        <v>1109</v>
      </c>
      <c r="D4741" s="674"/>
      <c r="E4741" s="674"/>
      <c r="F4741" s="674"/>
      <c r="G4741" s="674"/>
      <c r="H4741" s="674"/>
      <c r="I4741" s="674"/>
      <c r="J4741" s="674"/>
      <c r="K4741" s="674"/>
      <c r="L4741" s="674"/>
      <c r="M4741" s="674"/>
      <c r="N4741" s="674"/>
      <c r="O4741" s="674"/>
      <c r="P4741" s="674"/>
      <c r="Q4741" s="674"/>
      <c r="R4741" s="674"/>
      <c r="S4741" s="674"/>
      <c r="T4741" s="674"/>
      <c r="U4741" s="674"/>
      <c r="V4741" s="674"/>
      <c r="W4741" s="674"/>
      <c r="X4741" s="674"/>
      <c r="Y4741" s="674"/>
      <c r="Z4741" s="674"/>
      <c r="AA4741" s="674"/>
      <c r="AB4741" s="674"/>
      <c r="AC4741" s="674"/>
      <c r="AD4741" s="674"/>
      <c r="AE4741" s="109"/>
      <c r="AG4741" s="90">
        <f>COUNTBLANK(Y4744:AD4768)</f>
        <v>150</v>
      </c>
      <c r="AH4741" s="90">
        <v>150</v>
      </c>
      <c r="AI4741" s="90">
        <v>125</v>
      </c>
      <c r="AJ4741" s="90">
        <f>COUNTBLANK(D4744:AD4744)</f>
        <v>27</v>
      </c>
      <c r="AK4741" s="90">
        <v>27</v>
      </c>
      <c r="AL4741" s="90">
        <v>25</v>
      </c>
    </row>
    <row r="4742" spans="1:38" ht="15" customHeight="1" x14ac:dyDescent="0.2">
      <c r="AE4742" s="109"/>
    </row>
    <row r="4743" spans="1:38" ht="55.5" customHeight="1" x14ac:dyDescent="0.2">
      <c r="A4743" s="109"/>
      <c r="B4743" s="109"/>
      <c r="C4743" s="608" t="s">
        <v>220</v>
      </c>
      <c r="D4743" s="608"/>
      <c r="E4743" s="608"/>
      <c r="F4743" s="608"/>
      <c r="G4743" s="608"/>
      <c r="H4743" s="608"/>
      <c r="I4743" s="608"/>
      <c r="J4743" s="608"/>
      <c r="K4743" s="608"/>
      <c r="L4743" s="608"/>
      <c r="M4743" s="608"/>
      <c r="N4743" s="608"/>
      <c r="O4743" s="608"/>
      <c r="P4743" s="608"/>
      <c r="Q4743" s="608"/>
      <c r="R4743" s="608"/>
      <c r="S4743" s="608"/>
      <c r="T4743" s="608"/>
      <c r="U4743" s="608"/>
      <c r="V4743" s="608"/>
      <c r="W4743" s="608"/>
      <c r="X4743" s="608"/>
      <c r="Y4743" s="608" t="s">
        <v>1281</v>
      </c>
      <c r="Z4743" s="608"/>
      <c r="AA4743" s="608"/>
      <c r="AB4743" s="608"/>
      <c r="AC4743" s="608"/>
      <c r="AD4743" s="608"/>
      <c r="AE4743" s="109"/>
      <c r="AG4743" s="90" t="s">
        <v>2032</v>
      </c>
      <c r="AH4743" s="90" t="s">
        <v>2076</v>
      </c>
    </row>
    <row r="4744" spans="1:38" ht="15" customHeight="1" x14ac:dyDescent="0.2">
      <c r="A4744" s="109"/>
      <c r="B4744" s="109"/>
      <c r="C4744" s="88" t="s">
        <v>28</v>
      </c>
      <c r="D4744" s="617" t="str">
        <f>IF(D40="","",D40)</f>
        <v/>
      </c>
      <c r="E4744" s="617"/>
      <c r="F4744" s="617"/>
      <c r="G4744" s="617"/>
      <c r="H4744" s="617"/>
      <c r="I4744" s="617"/>
      <c r="J4744" s="617"/>
      <c r="K4744" s="617"/>
      <c r="L4744" s="617"/>
      <c r="M4744" s="617"/>
      <c r="N4744" s="617"/>
      <c r="O4744" s="617"/>
      <c r="P4744" s="617"/>
      <c r="Q4744" s="617"/>
      <c r="R4744" s="617"/>
      <c r="S4744" s="617"/>
      <c r="T4744" s="617"/>
      <c r="U4744" s="617"/>
      <c r="V4744" s="617"/>
      <c r="W4744" s="617"/>
      <c r="X4744" s="617"/>
      <c r="Y4744" s="493"/>
      <c r="Z4744" s="493"/>
      <c r="AA4744" s="493"/>
      <c r="AB4744" s="493"/>
      <c r="AC4744" s="493"/>
      <c r="AD4744" s="493"/>
      <c r="AE4744" s="109"/>
      <c r="AG4744" s="90">
        <f>COUNTBLANK(D4744:AD4744)</f>
        <v>27</v>
      </c>
      <c r="AH4744" s="90">
        <f>IF(OR($AG$4741=$AH$4741,AG4744=$AK$4741),0,IF(AND(D4744&lt;&gt;"",AG4744=$AL$4741),0,1))</f>
        <v>0</v>
      </c>
    </row>
    <row r="4745" spans="1:38" ht="15" customHeight="1" x14ac:dyDescent="0.2">
      <c r="A4745" s="109"/>
      <c r="B4745" s="109"/>
      <c r="C4745" s="97" t="s">
        <v>29</v>
      </c>
      <c r="D4745" s="617" t="str">
        <f t="shared" ref="D4745:D4768" si="6726">IF(D41="","",D41)</f>
        <v/>
      </c>
      <c r="E4745" s="617"/>
      <c r="F4745" s="617"/>
      <c r="G4745" s="617"/>
      <c r="H4745" s="617"/>
      <c r="I4745" s="617"/>
      <c r="J4745" s="617"/>
      <c r="K4745" s="617"/>
      <c r="L4745" s="617"/>
      <c r="M4745" s="617"/>
      <c r="N4745" s="617"/>
      <c r="O4745" s="617"/>
      <c r="P4745" s="617"/>
      <c r="Q4745" s="617"/>
      <c r="R4745" s="617"/>
      <c r="S4745" s="617"/>
      <c r="T4745" s="617"/>
      <c r="U4745" s="617"/>
      <c r="V4745" s="617"/>
      <c r="W4745" s="617"/>
      <c r="X4745" s="617"/>
      <c r="Y4745" s="493"/>
      <c r="Z4745" s="493"/>
      <c r="AA4745" s="493"/>
      <c r="AB4745" s="493"/>
      <c r="AC4745" s="493"/>
      <c r="AD4745" s="493"/>
      <c r="AE4745" s="109"/>
      <c r="AG4745" s="90">
        <f t="shared" ref="AG4745:AG4768" si="6727">COUNTBLANK(D4745:AD4745)</f>
        <v>27</v>
      </c>
      <c r="AH4745" s="90">
        <f t="shared" ref="AH4745:AH4768" si="6728">IF(OR($AG$4741=$AH$4741,AG4745=$AK$4741),0,IF(AND(D4745&lt;&gt;"",AG4745=$AL$4741),0,1))</f>
        <v>0</v>
      </c>
    </row>
    <row r="4746" spans="1:38" ht="15" customHeight="1" x14ac:dyDescent="0.2">
      <c r="A4746" s="109"/>
      <c r="B4746" s="109"/>
      <c r="C4746" s="98" t="s">
        <v>30</v>
      </c>
      <c r="D4746" s="617" t="str">
        <f t="shared" si="6726"/>
        <v/>
      </c>
      <c r="E4746" s="617"/>
      <c r="F4746" s="617"/>
      <c r="G4746" s="617"/>
      <c r="H4746" s="617"/>
      <c r="I4746" s="617"/>
      <c r="J4746" s="617"/>
      <c r="K4746" s="617"/>
      <c r="L4746" s="617"/>
      <c r="M4746" s="617"/>
      <c r="N4746" s="617"/>
      <c r="O4746" s="617"/>
      <c r="P4746" s="617"/>
      <c r="Q4746" s="617"/>
      <c r="R4746" s="617"/>
      <c r="S4746" s="617"/>
      <c r="T4746" s="617"/>
      <c r="U4746" s="617"/>
      <c r="V4746" s="617"/>
      <c r="W4746" s="617"/>
      <c r="X4746" s="617"/>
      <c r="Y4746" s="493"/>
      <c r="Z4746" s="493"/>
      <c r="AA4746" s="493"/>
      <c r="AB4746" s="493"/>
      <c r="AC4746" s="493"/>
      <c r="AD4746" s="493"/>
      <c r="AE4746" s="109"/>
      <c r="AG4746" s="90">
        <f t="shared" si="6727"/>
        <v>27</v>
      </c>
      <c r="AH4746" s="90">
        <f t="shared" si="6728"/>
        <v>0</v>
      </c>
    </row>
    <row r="4747" spans="1:38" ht="15" customHeight="1" x14ac:dyDescent="0.2">
      <c r="A4747" s="109"/>
      <c r="B4747" s="109"/>
      <c r="C4747" s="98" t="s">
        <v>31</v>
      </c>
      <c r="D4747" s="617" t="str">
        <f t="shared" si="6726"/>
        <v/>
      </c>
      <c r="E4747" s="617"/>
      <c r="F4747" s="617"/>
      <c r="G4747" s="617"/>
      <c r="H4747" s="617"/>
      <c r="I4747" s="617"/>
      <c r="J4747" s="617"/>
      <c r="K4747" s="617"/>
      <c r="L4747" s="617"/>
      <c r="M4747" s="617"/>
      <c r="N4747" s="617"/>
      <c r="O4747" s="617"/>
      <c r="P4747" s="617"/>
      <c r="Q4747" s="617"/>
      <c r="R4747" s="617"/>
      <c r="S4747" s="617"/>
      <c r="T4747" s="617"/>
      <c r="U4747" s="617"/>
      <c r="V4747" s="617"/>
      <c r="W4747" s="617"/>
      <c r="X4747" s="617"/>
      <c r="Y4747" s="493"/>
      <c r="Z4747" s="493"/>
      <c r="AA4747" s="493"/>
      <c r="AB4747" s="493"/>
      <c r="AC4747" s="493"/>
      <c r="AD4747" s="493"/>
      <c r="AE4747" s="109"/>
      <c r="AG4747" s="90">
        <f t="shared" si="6727"/>
        <v>27</v>
      </c>
      <c r="AH4747" s="90">
        <f t="shared" si="6728"/>
        <v>0</v>
      </c>
    </row>
    <row r="4748" spans="1:38" ht="15" customHeight="1" x14ac:dyDescent="0.2">
      <c r="A4748" s="109"/>
      <c r="B4748" s="109"/>
      <c r="C4748" s="98" t="s">
        <v>32</v>
      </c>
      <c r="D4748" s="617" t="str">
        <f t="shared" si="6726"/>
        <v/>
      </c>
      <c r="E4748" s="617"/>
      <c r="F4748" s="617"/>
      <c r="G4748" s="617"/>
      <c r="H4748" s="617"/>
      <c r="I4748" s="617"/>
      <c r="J4748" s="617"/>
      <c r="K4748" s="617"/>
      <c r="L4748" s="617"/>
      <c r="M4748" s="617"/>
      <c r="N4748" s="617"/>
      <c r="O4748" s="617"/>
      <c r="P4748" s="617"/>
      <c r="Q4748" s="617"/>
      <c r="R4748" s="617"/>
      <c r="S4748" s="617"/>
      <c r="T4748" s="617"/>
      <c r="U4748" s="617"/>
      <c r="V4748" s="617"/>
      <c r="W4748" s="617"/>
      <c r="X4748" s="617"/>
      <c r="Y4748" s="493"/>
      <c r="Z4748" s="493"/>
      <c r="AA4748" s="493"/>
      <c r="AB4748" s="493"/>
      <c r="AC4748" s="493"/>
      <c r="AD4748" s="493"/>
      <c r="AE4748" s="109"/>
      <c r="AG4748" s="90">
        <f t="shared" si="6727"/>
        <v>27</v>
      </c>
      <c r="AH4748" s="90">
        <f t="shared" si="6728"/>
        <v>0</v>
      </c>
    </row>
    <row r="4749" spans="1:38" ht="15" customHeight="1" x14ac:dyDescent="0.2">
      <c r="A4749" s="109"/>
      <c r="B4749" s="109"/>
      <c r="C4749" s="98" t="s">
        <v>33</v>
      </c>
      <c r="D4749" s="617" t="str">
        <f t="shared" si="6726"/>
        <v/>
      </c>
      <c r="E4749" s="617"/>
      <c r="F4749" s="617"/>
      <c r="G4749" s="617"/>
      <c r="H4749" s="617"/>
      <c r="I4749" s="617"/>
      <c r="J4749" s="617"/>
      <c r="K4749" s="617"/>
      <c r="L4749" s="617"/>
      <c r="M4749" s="617"/>
      <c r="N4749" s="617"/>
      <c r="O4749" s="617"/>
      <c r="P4749" s="617"/>
      <c r="Q4749" s="617"/>
      <c r="R4749" s="617"/>
      <c r="S4749" s="617"/>
      <c r="T4749" s="617"/>
      <c r="U4749" s="617"/>
      <c r="V4749" s="617"/>
      <c r="W4749" s="617"/>
      <c r="X4749" s="617"/>
      <c r="Y4749" s="493"/>
      <c r="Z4749" s="493"/>
      <c r="AA4749" s="493"/>
      <c r="AB4749" s="493"/>
      <c r="AC4749" s="493"/>
      <c r="AD4749" s="493"/>
      <c r="AE4749" s="109"/>
      <c r="AG4749" s="90">
        <f t="shared" si="6727"/>
        <v>27</v>
      </c>
      <c r="AH4749" s="90">
        <f t="shared" si="6728"/>
        <v>0</v>
      </c>
    </row>
    <row r="4750" spans="1:38" ht="15" customHeight="1" x14ac:dyDescent="0.2">
      <c r="A4750" s="109"/>
      <c r="B4750" s="109"/>
      <c r="C4750" s="98" t="s">
        <v>34</v>
      </c>
      <c r="D4750" s="617" t="str">
        <f t="shared" si="6726"/>
        <v/>
      </c>
      <c r="E4750" s="617"/>
      <c r="F4750" s="617"/>
      <c r="G4750" s="617"/>
      <c r="H4750" s="617"/>
      <c r="I4750" s="617"/>
      <c r="J4750" s="617"/>
      <c r="K4750" s="617"/>
      <c r="L4750" s="617"/>
      <c r="M4750" s="617"/>
      <c r="N4750" s="617"/>
      <c r="O4750" s="617"/>
      <c r="P4750" s="617"/>
      <c r="Q4750" s="617"/>
      <c r="R4750" s="617"/>
      <c r="S4750" s="617"/>
      <c r="T4750" s="617"/>
      <c r="U4750" s="617"/>
      <c r="V4750" s="617"/>
      <c r="W4750" s="617"/>
      <c r="X4750" s="617"/>
      <c r="Y4750" s="493"/>
      <c r="Z4750" s="493"/>
      <c r="AA4750" s="493"/>
      <c r="AB4750" s="493"/>
      <c r="AC4750" s="493"/>
      <c r="AD4750" s="493"/>
      <c r="AE4750" s="109"/>
      <c r="AG4750" s="90">
        <f t="shared" si="6727"/>
        <v>27</v>
      </c>
      <c r="AH4750" s="90">
        <f t="shared" si="6728"/>
        <v>0</v>
      </c>
    </row>
    <row r="4751" spans="1:38" ht="15" customHeight="1" x14ac:dyDescent="0.2">
      <c r="A4751" s="109"/>
      <c r="B4751" s="109"/>
      <c r="C4751" s="98" t="s">
        <v>35</v>
      </c>
      <c r="D4751" s="617" t="str">
        <f t="shared" si="6726"/>
        <v/>
      </c>
      <c r="E4751" s="617"/>
      <c r="F4751" s="617"/>
      <c r="G4751" s="617"/>
      <c r="H4751" s="617"/>
      <c r="I4751" s="617"/>
      <c r="J4751" s="617"/>
      <c r="K4751" s="617"/>
      <c r="L4751" s="617"/>
      <c r="M4751" s="617"/>
      <c r="N4751" s="617"/>
      <c r="O4751" s="617"/>
      <c r="P4751" s="617"/>
      <c r="Q4751" s="617"/>
      <c r="R4751" s="617"/>
      <c r="S4751" s="617"/>
      <c r="T4751" s="617"/>
      <c r="U4751" s="617"/>
      <c r="V4751" s="617"/>
      <c r="W4751" s="617"/>
      <c r="X4751" s="617"/>
      <c r="Y4751" s="493"/>
      <c r="Z4751" s="493"/>
      <c r="AA4751" s="493"/>
      <c r="AB4751" s="493"/>
      <c r="AC4751" s="493"/>
      <c r="AD4751" s="493"/>
      <c r="AE4751" s="109"/>
      <c r="AG4751" s="90">
        <f t="shared" si="6727"/>
        <v>27</v>
      </c>
      <c r="AH4751" s="90">
        <f t="shared" si="6728"/>
        <v>0</v>
      </c>
    </row>
    <row r="4752" spans="1:38" ht="15" customHeight="1" x14ac:dyDescent="0.2">
      <c r="A4752" s="109"/>
      <c r="B4752" s="109"/>
      <c r="C4752" s="98" t="s">
        <v>36</v>
      </c>
      <c r="D4752" s="617" t="str">
        <f t="shared" si="6726"/>
        <v/>
      </c>
      <c r="E4752" s="617"/>
      <c r="F4752" s="617"/>
      <c r="G4752" s="617"/>
      <c r="H4752" s="617"/>
      <c r="I4752" s="617"/>
      <c r="J4752" s="617"/>
      <c r="K4752" s="617"/>
      <c r="L4752" s="617"/>
      <c r="M4752" s="617"/>
      <c r="N4752" s="617"/>
      <c r="O4752" s="617"/>
      <c r="P4752" s="617"/>
      <c r="Q4752" s="617"/>
      <c r="R4752" s="617"/>
      <c r="S4752" s="617"/>
      <c r="T4752" s="617"/>
      <c r="U4752" s="617"/>
      <c r="V4752" s="617"/>
      <c r="W4752" s="617"/>
      <c r="X4752" s="617"/>
      <c r="Y4752" s="493"/>
      <c r="Z4752" s="493"/>
      <c r="AA4752" s="493"/>
      <c r="AB4752" s="493"/>
      <c r="AC4752" s="493"/>
      <c r="AD4752" s="493"/>
      <c r="AE4752" s="109"/>
      <c r="AG4752" s="90">
        <f t="shared" si="6727"/>
        <v>27</v>
      </c>
      <c r="AH4752" s="90">
        <f t="shared" si="6728"/>
        <v>0</v>
      </c>
    </row>
    <row r="4753" spans="1:34" ht="15" customHeight="1" x14ac:dyDescent="0.2">
      <c r="A4753" s="109"/>
      <c r="B4753" s="109"/>
      <c r="C4753" s="98" t="s">
        <v>37</v>
      </c>
      <c r="D4753" s="617" t="str">
        <f t="shared" si="6726"/>
        <v/>
      </c>
      <c r="E4753" s="617"/>
      <c r="F4753" s="617"/>
      <c r="G4753" s="617"/>
      <c r="H4753" s="617"/>
      <c r="I4753" s="617"/>
      <c r="J4753" s="617"/>
      <c r="K4753" s="617"/>
      <c r="L4753" s="617"/>
      <c r="M4753" s="617"/>
      <c r="N4753" s="617"/>
      <c r="O4753" s="617"/>
      <c r="P4753" s="617"/>
      <c r="Q4753" s="617"/>
      <c r="R4753" s="617"/>
      <c r="S4753" s="617"/>
      <c r="T4753" s="617"/>
      <c r="U4753" s="617"/>
      <c r="V4753" s="617"/>
      <c r="W4753" s="617"/>
      <c r="X4753" s="617"/>
      <c r="Y4753" s="493"/>
      <c r="Z4753" s="493"/>
      <c r="AA4753" s="493"/>
      <c r="AB4753" s="493"/>
      <c r="AC4753" s="493"/>
      <c r="AD4753" s="493"/>
      <c r="AE4753" s="109"/>
      <c r="AG4753" s="90">
        <f t="shared" si="6727"/>
        <v>27</v>
      </c>
      <c r="AH4753" s="90">
        <f t="shared" si="6728"/>
        <v>0</v>
      </c>
    </row>
    <row r="4754" spans="1:34" ht="15" customHeight="1" x14ac:dyDescent="0.2">
      <c r="A4754" s="109"/>
      <c r="B4754" s="109"/>
      <c r="C4754" s="98" t="s">
        <v>40</v>
      </c>
      <c r="D4754" s="617" t="str">
        <f t="shared" si="6726"/>
        <v/>
      </c>
      <c r="E4754" s="617"/>
      <c r="F4754" s="617"/>
      <c r="G4754" s="617"/>
      <c r="H4754" s="617"/>
      <c r="I4754" s="617"/>
      <c r="J4754" s="617"/>
      <c r="K4754" s="617"/>
      <c r="L4754" s="617"/>
      <c r="M4754" s="617"/>
      <c r="N4754" s="617"/>
      <c r="O4754" s="617"/>
      <c r="P4754" s="617"/>
      <c r="Q4754" s="617"/>
      <c r="R4754" s="617"/>
      <c r="S4754" s="617"/>
      <c r="T4754" s="617"/>
      <c r="U4754" s="617"/>
      <c r="V4754" s="617"/>
      <c r="W4754" s="617"/>
      <c r="X4754" s="617"/>
      <c r="Y4754" s="493"/>
      <c r="Z4754" s="493"/>
      <c r="AA4754" s="493"/>
      <c r="AB4754" s="493"/>
      <c r="AC4754" s="493"/>
      <c r="AD4754" s="493"/>
      <c r="AE4754" s="109"/>
      <c r="AG4754" s="90">
        <f t="shared" si="6727"/>
        <v>27</v>
      </c>
      <c r="AH4754" s="90">
        <f t="shared" si="6728"/>
        <v>0</v>
      </c>
    </row>
    <row r="4755" spans="1:34" ht="15" customHeight="1" x14ac:dyDescent="0.2">
      <c r="A4755" s="109"/>
      <c r="B4755" s="109"/>
      <c r="C4755" s="98" t="s">
        <v>38</v>
      </c>
      <c r="D4755" s="617" t="str">
        <f t="shared" si="6726"/>
        <v/>
      </c>
      <c r="E4755" s="617"/>
      <c r="F4755" s="617"/>
      <c r="G4755" s="617"/>
      <c r="H4755" s="617"/>
      <c r="I4755" s="617"/>
      <c r="J4755" s="617"/>
      <c r="K4755" s="617"/>
      <c r="L4755" s="617"/>
      <c r="M4755" s="617"/>
      <c r="N4755" s="617"/>
      <c r="O4755" s="617"/>
      <c r="P4755" s="617"/>
      <c r="Q4755" s="617"/>
      <c r="R4755" s="617"/>
      <c r="S4755" s="617"/>
      <c r="T4755" s="617"/>
      <c r="U4755" s="617"/>
      <c r="V4755" s="617"/>
      <c r="W4755" s="617"/>
      <c r="X4755" s="617"/>
      <c r="Y4755" s="493"/>
      <c r="Z4755" s="493"/>
      <c r="AA4755" s="493"/>
      <c r="AB4755" s="493"/>
      <c r="AC4755" s="493"/>
      <c r="AD4755" s="493"/>
      <c r="AE4755" s="109"/>
      <c r="AG4755" s="90">
        <f t="shared" si="6727"/>
        <v>27</v>
      </c>
      <c r="AH4755" s="90">
        <f t="shared" si="6728"/>
        <v>0</v>
      </c>
    </row>
    <row r="4756" spans="1:34" ht="15" customHeight="1" x14ac:dyDescent="0.2">
      <c r="A4756" s="109"/>
      <c r="B4756" s="109"/>
      <c r="C4756" s="98" t="s">
        <v>39</v>
      </c>
      <c r="D4756" s="617" t="str">
        <f t="shared" si="6726"/>
        <v/>
      </c>
      <c r="E4756" s="617"/>
      <c r="F4756" s="617"/>
      <c r="G4756" s="617"/>
      <c r="H4756" s="617"/>
      <c r="I4756" s="617"/>
      <c r="J4756" s="617"/>
      <c r="K4756" s="617"/>
      <c r="L4756" s="617"/>
      <c r="M4756" s="617"/>
      <c r="N4756" s="617"/>
      <c r="O4756" s="617"/>
      <c r="P4756" s="617"/>
      <c r="Q4756" s="617"/>
      <c r="R4756" s="617"/>
      <c r="S4756" s="617"/>
      <c r="T4756" s="617"/>
      <c r="U4756" s="617"/>
      <c r="V4756" s="617"/>
      <c r="W4756" s="617"/>
      <c r="X4756" s="617"/>
      <c r="Y4756" s="493"/>
      <c r="Z4756" s="493"/>
      <c r="AA4756" s="493"/>
      <c r="AB4756" s="493"/>
      <c r="AC4756" s="493"/>
      <c r="AD4756" s="493"/>
      <c r="AE4756" s="109"/>
      <c r="AG4756" s="90">
        <f t="shared" si="6727"/>
        <v>27</v>
      </c>
      <c r="AH4756" s="90">
        <f t="shared" si="6728"/>
        <v>0</v>
      </c>
    </row>
    <row r="4757" spans="1:34" ht="15" customHeight="1" x14ac:dyDescent="0.2">
      <c r="A4757" s="109"/>
      <c r="B4757" s="109"/>
      <c r="C4757" s="98" t="s">
        <v>41</v>
      </c>
      <c r="D4757" s="617" t="str">
        <f t="shared" si="6726"/>
        <v/>
      </c>
      <c r="E4757" s="617"/>
      <c r="F4757" s="617"/>
      <c r="G4757" s="617"/>
      <c r="H4757" s="617"/>
      <c r="I4757" s="617"/>
      <c r="J4757" s="617"/>
      <c r="K4757" s="617"/>
      <c r="L4757" s="617"/>
      <c r="M4757" s="617"/>
      <c r="N4757" s="617"/>
      <c r="O4757" s="617"/>
      <c r="P4757" s="617"/>
      <c r="Q4757" s="617"/>
      <c r="R4757" s="617"/>
      <c r="S4757" s="617"/>
      <c r="T4757" s="617"/>
      <c r="U4757" s="617"/>
      <c r="V4757" s="617"/>
      <c r="W4757" s="617"/>
      <c r="X4757" s="617"/>
      <c r="Y4757" s="493"/>
      <c r="Z4757" s="493"/>
      <c r="AA4757" s="493"/>
      <c r="AB4757" s="493"/>
      <c r="AC4757" s="493"/>
      <c r="AD4757" s="493"/>
      <c r="AE4757" s="109"/>
      <c r="AG4757" s="90">
        <f t="shared" si="6727"/>
        <v>27</v>
      </c>
      <c r="AH4757" s="90">
        <f t="shared" si="6728"/>
        <v>0</v>
      </c>
    </row>
    <row r="4758" spans="1:34" ht="15" customHeight="1" x14ac:dyDescent="0.2">
      <c r="A4758" s="109"/>
      <c r="B4758" s="109"/>
      <c r="C4758" s="98" t="s">
        <v>42</v>
      </c>
      <c r="D4758" s="617" t="str">
        <f t="shared" si="6726"/>
        <v/>
      </c>
      <c r="E4758" s="617"/>
      <c r="F4758" s="617"/>
      <c r="G4758" s="617"/>
      <c r="H4758" s="617"/>
      <c r="I4758" s="617"/>
      <c r="J4758" s="617"/>
      <c r="K4758" s="617"/>
      <c r="L4758" s="617"/>
      <c r="M4758" s="617"/>
      <c r="N4758" s="617"/>
      <c r="O4758" s="617"/>
      <c r="P4758" s="617"/>
      <c r="Q4758" s="617"/>
      <c r="R4758" s="617"/>
      <c r="S4758" s="617"/>
      <c r="T4758" s="617"/>
      <c r="U4758" s="617"/>
      <c r="V4758" s="617"/>
      <c r="W4758" s="617"/>
      <c r="X4758" s="617"/>
      <c r="Y4758" s="493"/>
      <c r="Z4758" s="493"/>
      <c r="AA4758" s="493"/>
      <c r="AB4758" s="493"/>
      <c r="AC4758" s="493"/>
      <c r="AD4758" s="493"/>
      <c r="AE4758" s="109"/>
      <c r="AG4758" s="90">
        <f t="shared" si="6727"/>
        <v>27</v>
      </c>
      <c r="AH4758" s="90">
        <f t="shared" si="6728"/>
        <v>0</v>
      </c>
    </row>
    <row r="4759" spans="1:34" ht="15" customHeight="1" x14ac:dyDescent="0.2">
      <c r="A4759" s="109"/>
      <c r="C4759" s="98" t="s">
        <v>43</v>
      </c>
      <c r="D4759" s="617" t="str">
        <f t="shared" si="6726"/>
        <v/>
      </c>
      <c r="E4759" s="617"/>
      <c r="F4759" s="617"/>
      <c r="G4759" s="617"/>
      <c r="H4759" s="617"/>
      <c r="I4759" s="617"/>
      <c r="J4759" s="617"/>
      <c r="K4759" s="617"/>
      <c r="L4759" s="617"/>
      <c r="M4759" s="617"/>
      <c r="N4759" s="617"/>
      <c r="O4759" s="617"/>
      <c r="P4759" s="617"/>
      <c r="Q4759" s="617"/>
      <c r="R4759" s="617"/>
      <c r="S4759" s="617"/>
      <c r="T4759" s="617"/>
      <c r="U4759" s="617"/>
      <c r="V4759" s="617"/>
      <c r="W4759" s="617"/>
      <c r="X4759" s="617"/>
      <c r="Y4759" s="493"/>
      <c r="Z4759" s="493"/>
      <c r="AA4759" s="493"/>
      <c r="AB4759" s="493"/>
      <c r="AC4759" s="493"/>
      <c r="AD4759" s="493"/>
      <c r="AE4759" s="109"/>
      <c r="AG4759" s="90">
        <f t="shared" si="6727"/>
        <v>27</v>
      </c>
      <c r="AH4759" s="90">
        <f t="shared" si="6728"/>
        <v>0</v>
      </c>
    </row>
    <row r="4760" spans="1:34" ht="15" customHeight="1" x14ac:dyDescent="0.2">
      <c r="A4760" s="109"/>
      <c r="C4760" s="98" t="s">
        <v>44</v>
      </c>
      <c r="D4760" s="617" t="str">
        <f t="shared" si="6726"/>
        <v/>
      </c>
      <c r="E4760" s="617"/>
      <c r="F4760" s="617"/>
      <c r="G4760" s="617"/>
      <c r="H4760" s="617"/>
      <c r="I4760" s="617"/>
      <c r="J4760" s="617"/>
      <c r="K4760" s="617"/>
      <c r="L4760" s="617"/>
      <c r="M4760" s="617"/>
      <c r="N4760" s="617"/>
      <c r="O4760" s="617"/>
      <c r="P4760" s="617"/>
      <c r="Q4760" s="617"/>
      <c r="R4760" s="617"/>
      <c r="S4760" s="617"/>
      <c r="T4760" s="617"/>
      <c r="U4760" s="617"/>
      <c r="V4760" s="617"/>
      <c r="W4760" s="617"/>
      <c r="X4760" s="617"/>
      <c r="Y4760" s="493"/>
      <c r="Z4760" s="493"/>
      <c r="AA4760" s="493"/>
      <c r="AB4760" s="493"/>
      <c r="AC4760" s="493"/>
      <c r="AD4760" s="493"/>
      <c r="AE4760" s="109"/>
      <c r="AG4760" s="90">
        <f t="shared" si="6727"/>
        <v>27</v>
      </c>
      <c r="AH4760" s="90">
        <f t="shared" si="6728"/>
        <v>0</v>
      </c>
    </row>
    <row r="4761" spans="1:34" ht="15" customHeight="1" x14ac:dyDescent="0.2">
      <c r="A4761" s="109"/>
      <c r="C4761" s="98" t="s">
        <v>45</v>
      </c>
      <c r="D4761" s="617" t="str">
        <f t="shared" si="6726"/>
        <v/>
      </c>
      <c r="E4761" s="617"/>
      <c r="F4761" s="617"/>
      <c r="G4761" s="617"/>
      <c r="H4761" s="617"/>
      <c r="I4761" s="617"/>
      <c r="J4761" s="617"/>
      <c r="K4761" s="617"/>
      <c r="L4761" s="617"/>
      <c r="M4761" s="617"/>
      <c r="N4761" s="617"/>
      <c r="O4761" s="617"/>
      <c r="P4761" s="617"/>
      <c r="Q4761" s="617"/>
      <c r="R4761" s="617"/>
      <c r="S4761" s="617"/>
      <c r="T4761" s="617"/>
      <c r="U4761" s="617"/>
      <c r="V4761" s="617"/>
      <c r="W4761" s="617"/>
      <c r="X4761" s="617"/>
      <c r="Y4761" s="493"/>
      <c r="Z4761" s="493"/>
      <c r="AA4761" s="493"/>
      <c r="AB4761" s="493"/>
      <c r="AC4761" s="493"/>
      <c r="AD4761" s="493"/>
      <c r="AE4761" s="109"/>
      <c r="AG4761" s="90">
        <f t="shared" si="6727"/>
        <v>27</v>
      </c>
      <c r="AH4761" s="90">
        <f t="shared" si="6728"/>
        <v>0</v>
      </c>
    </row>
    <row r="4762" spans="1:34" ht="15" customHeight="1" x14ac:dyDescent="0.2">
      <c r="A4762" s="109"/>
      <c r="C4762" s="98" t="s">
        <v>46</v>
      </c>
      <c r="D4762" s="617" t="str">
        <f t="shared" si="6726"/>
        <v/>
      </c>
      <c r="E4762" s="617"/>
      <c r="F4762" s="617"/>
      <c r="G4762" s="617"/>
      <c r="H4762" s="617"/>
      <c r="I4762" s="617"/>
      <c r="J4762" s="617"/>
      <c r="K4762" s="617"/>
      <c r="L4762" s="617"/>
      <c r="M4762" s="617"/>
      <c r="N4762" s="617"/>
      <c r="O4762" s="617"/>
      <c r="P4762" s="617"/>
      <c r="Q4762" s="617"/>
      <c r="R4762" s="617"/>
      <c r="S4762" s="617"/>
      <c r="T4762" s="617"/>
      <c r="U4762" s="617"/>
      <c r="V4762" s="617"/>
      <c r="W4762" s="617"/>
      <c r="X4762" s="617"/>
      <c r="Y4762" s="493"/>
      <c r="Z4762" s="493"/>
      <c r="AA4762" s="493"/>
      <c r="AB4762" s="493"/>
      <c r="AC4762" s="493"/>
      <c r="AD4762" s="493"/>
      <c r="AE4762" s="109"/>
      <c r="AG4762" s="90">
        <f t="shared" si="6727"/>
        <v>27</v>
      </c>
      <c r="AH4762" s="90">
        <f t="shared" si="6728"/>
        <v>0</v>
      </c>
    </row>
    <row r="4763" spans="1:34" ht="15" customHeight="1" x14ac:dyDescent="0.2">
      <c r="A4763" s="109"/>
      <c r="C4763" s="98" t="s">
        <v>47</v>
      </c>
      <c r="D4763" s="617" t="str">
        <f t="shared" si="6726"/>
        <v/>
      </c>
      <c r="E4763" s="617"/>
      <c r="F4763" s="617"/>
      <c r="G4763" s="617"/>
      <c r="H4763" s="617"/>
      <c r="I4763" s="617"/>
      <c r="J4763" s="617"/>
      <c r="K4763" s="617"/>
      <c r="L4763" s="617"/>
      <c r="M4763" s="617"/>
      <c r="N4763" s="617"/>
      <c r="O4763" s="617"/>
      <c r="P4763" s="617"/>
      <c r="Q4763" s="617"/>
      <c r="R4763" s="617"/>
      <c r="S4763" s="617"/>
      <c r="T4763" s="617"/>
      <c r="U4763" s="617"/>
      <c r="V4763" s="617"/>
      <c r="W4763" s="617"/>
      <c r="X4763" s="617"/>
      <c r="Y4763" s="493"/>
      <c r="Z4763" s="493"/>
      <c r="AA4763" s="493"/>
      <c r="AB4763" s="493"/>
      <c r="AC4763" s="493"/>
      <c r="AD4763" s="493"/>
      <c r="AE4763" s="109"/>
      <c r="AG4763" s="90">
        <f t="shared" si="6727"/>
        <v>27</v>
      </c>
      <c r="AH4763" s="90">
        <f t="shared" si="6728"/>
        <v>0</v>
      </c>
    </row>
    <row r="4764" spans="1:34" ht="15" customHeight="1" x14ac:dyDescent="0.2">
      <c r="A4764" s="109"/>
      <c r="C4764" s="98" t="s">
        <v>48</v>
      </c>
      <c r="D4764" s="617" t="str">
        <f t="shared" si="6726"/>
        <v/>
      </c>
      <c r="E4764" s="617"/>
      <c r="F4764" s="617"/>
      <c r="G4764" s="617"/>
      <c r="H4764" s="617"/>
      <c r="I4764" s="617"/>
      <c r="J4764" s="617"/>
      <c r="K4764" s="617"/>
      <c r="L4764" s="617"/>
      <c r="M4764" s="617"/>
      <c r="N4764" s="617"/>
      <c r="O4764" s="617"/>
      <c r="P4764" s="617"/>
      <c r="Q4764" s="617"/>
      <c r="R4764" s="617"/>
      <c r="S4764" s="617"/>
      <c r="T4764" s="617"/>
      <c r="U4764" s="617"/>
      <c r="V4764" s="617"/>
      <c r="W4764" s="617"/>
      <c r="X4764" s="617"/>
      <c r="Y4764" s="493"/>
      <c r="Z4764" s="493"/>
      <c r="AA4764" s="493"/>
      <c r="AB4764" s="493"/>
      <c r="AC4764" s="493"/>
      <c r="AD4764" s="493"/>
      <c r="AE4764" s="109"/>
      <c r="AG4764" s="90">
        <f t="shared" si="6727"/>
        <v>27</v>
      </c>
      <c r="AH4764" s="90">
        <f t="shared" si="6728"/>
        <v>0</v>
      </c>
    </row>
    <row r="4765" spans="1:34" ht="15" customHeight="1" x14ac:dyDescent="0.2">
      <c r="A4765" s="109"/>
      <c r="C4765" s="98" t="s">
        <v>49</v>
      </c>
      <c r="D4765" s="617" t="str">
        <f t="shared" si="6726"/>
        <v/>
      </c>
      <c r="E4765" s="617"/>
      <c r="F4765" s="617"/>
      <c r="G4765" s="617"/>
      <c r="H4765" s="617"/>
      <c r="I4765" s="617"/>
      <c r="J4765" s="617"/>
      <c r="K4765" s="617"/>
      <c r="L4765" s="617"/>
      <c r="M4765" s="617"/>
      <c r="N4765" s="617"/>
      <c r="O4765" s="617"/>
      <c r="P4765" s="617"/>
      <c r="Q4765" s="617"/>
      <c r="R4765" s="617"/>
      <c r="S4765" s="617"/>
      <c r="T4765" s="617"/>
      <c r="U4765" s="617"/>
      <c r="V4765" s="617"/>
      <c r="W4765" s="617"/>
      <c r="X4765" s="617"/>
      <c r="Y4765" s="493"/>
      <c r="Z4765" s="493"/>
      <c r="AA4765" s="493"/>
      <c r="AB4765" s="493"/>
      <c r="AC4765" s="493"/>
      <c r="AD4765" s="493"/>
      <c r="AE4765" s="109"/>
      <c r="AG4765" s="90">
        <f t="shared" si="6727"/>
        <v>27</v>
      </c>
      <c r="AH4765" s="90">
        <f t="shared" si="6728"/>
        <v>0</v>
      </c>
    </row>
    <row r="4766" spans="1:34" ht="15" customHeight="1" x14ac:dyDescent="0.2">
      <c r="A4766" s="109"/>
      <c r="C4766" s="98" t="s">
        <v>50</v>
      </c>
      <c r="D4766" s="617" t="str">
        <f t="shared" si="6726"/>
        <v/>
      </c>
      <c r="E4766" s="617"/>
      <c r="F4766" s="617"/>
      <c r="G4766" s="617"/>
      <c r="H4766" s="617"/>
      <c r="I4766" s="617"/>
      <c r="J4766" s="617"/>
      <c r="K4766" s="617"/>
      <c r="L4766" s="617"/>
      <c r="M4766" s="617"/>
      <c r="N4766" s="617"/>
      <c r="O4766" s="617"/>
      <c r="P4766" s="617"/>
      <c r="Q4766" s="617"/>
      <c r="R4766" s="617"/>
      <c r="S4766" s="617"/>
      <c r="T4766" s="617"/>
      <c r="U4766" s="617"/>
      <c r="V4766" s="617"/>
      <c r="W4766" s="617"/>
      <c r="X4766" s="617"/>
      <c r="Y4766" s="493"/>
      <c r="Z4766" s="493"/>
      <c r="AA4766" s="493"/>
      <c r="AB4766" s="493"/>
      <c r="AC4766" s="493"/>
      <c r="AD4766" s="493"/>
      <c r="AE4766" s="109"/>
      <c r="AG4766" s="90">
        <f t="shared" si="6727"/>
        <v>27</v>
      </c>
      <c r="AH4766" s="90">
        <f t="shared" si="6728"/>
        <v>0</v>
      </c>
    </row>
    <row r="4767" spans="1:34" ht="15" customHeight="1" x14ac:dyDescent="0.2">
      <c r="A4767" s="109"/>
      <c r="C4767" s="98" t="s">
        <v>51</v>
      </c>
      <c r="D4767" s="617" t="str">
        <f t="shared" si="6726"/>
        <v/>
      </c>
      <c r="E4767" s="617"/>
      <c r="F4767" s="617"/>
      <c r="G4767" s="617"/>
      <c r="H4767" s="617"/>
      <c r="I4767" s="617"/>
      <c r="J4767" s="617"/>
      <c r="K4767" s="617"/>
      <c r="L4767" s="617"/>
      <c r="M4767" s="617"/>
      <c r="N4767" s="617"/>
      <c r="O4767" s="617"/>
      <c r="P4767" s="617"/>
      <c r="Q4767" s="617"/>
      <c r="R4767" s="617"/>
      <c r="S4767" s="617"/>
      <c r="T4767" s="617"/>
      <c r="U4767" s="617"/>
      <c r="V4767" s="617"/>
      <c r="W4767" s="617"/>
      <c r="X4767" s="617"/>
      <c r="Y4767" s="493"/>
      <c r="Z4767" s="493"/>
      <c r="AA4767" s="493"/>
      <c r="AB4767" s="493"/>
      <c r="AC4767" s="493"/>
      <c r="AD4767" s="493"/>
      <c r="AE4767" s="109"/>
      <c r="AG4767" s="90">
        <f t="shared" si="6727"/>
        <v>27</v>
      </c>
      <c r="AH4767" s="90">
        <f t="shared" si="6728"/>
        <v>0</v>
      </c>
    </row>
    <row r="4768" spans="1:34" ht="15" customHeight="1" x14ac:dyDescent="0.2">
      <c r="A4768" s="109"/>
      <c r="C4768" s="98" t="s">
        <v>52</v>
      </c>
      <c r="D4768" s="617" t="str">
        <f t="shared" si="6726"/>
        <v/>
      </c>
      <c r="E4768" s="617"/>
      <c r="F4768" s="617"/>
      <c r="G4768" s="617"/>
      <c r="H4768" s="617"/>
      <c r="I4768" s="617"/>
      <c r="J4768" s="617"/>
      <c r="K4768" s="617"/>
      <c r="L4768" s="617"/>
      <c r="M4768" s="617"/>
      <c r="N4768" s="617"/>
      <c r="O4768" s="617"/>
      <c r="P4768" s="617"/>
      <c r="Q4768" s="617"/>
      <c r="R4768" s="617"/>
      <c r="S4768" s="617"/>
      <c r="T4768" s="617"/>
      <c r="U4768" s="617"/>
      <c r="V4768" s="617"/>
      <c r="W4768" s="617"/>
      <c r="X4768" s="617"/>
      <c r="Y4768" s="493"/>
      <c r="Z4768" s="493"/>
      <c r="AA4768" s="493"/>
      <c r="AB4768" s="493"/>
      <c r="AC4768" s="493"/>
      <c r="AD4768" s="493"/>
      <c r="AE4768" s="109"/>
      <c r="AG4768" s="90">
        <f t="shared" si="6727"/>
        <v>27</v>
      </c>
      <c r="AH4768" s="90">
        <f t="shared" si="6728"/>
        <v>0</v>
      </c>
    </row>
    <row r="4769" spans="1:38" ht="15" customHeight="1" x14ac:dyDescent="0.2">
      <c r="A4769" s="109"/>
      <c r="X4769" s="183" t="s">
        <v>84</v>
      </c>
      <c r="Y4769" s="729">
        <f>IF(AND(SUM(Y4744:AD4768)=0,COUNTIF(Y4744:AD4768,"NS")&gt;0),"NS",SUM(Y4744:AD4768))</f>
        <v>0</v>
      </c>
      <c r="Z4769" s="729"/>
      <c r="AA4769" s="729"/>
      <c r="AB4769" s="729"/>
      <c r="AC4769" s="729"/>
      <c r="AD4769" s="729"/>
      <c r="AE4769" s="109"/>
      <c r="AH4769" s="90">
        <f>SUM(AH4744:AH4768)</f>
        <v>0</v>
      </c>
    </row>
    <row r="4770" spans="1:38" ht="15" customHeight="1" x14ac:dyDescent="0.2">
      <c r="A4770" s="109"/>
      <c r="B4770" s="541" t="str">
        <f>IF(AH4769=0,"","Error: Debe completar toda la información requerida.")</f>
        <v/>
      </c>
      <c r="C4770" s="541"/>
      <c r="D4770" s="541"/>
      <c r="E4770" s="541"/>
      <c r="F4770" s="541"/>
      <c r="G4770" s="541"/>
      <c r="H4770" s="541"/>
      <c r="I4770" s="541"/>
      <c r="J4770" s="541"/>
      <c r="K4770" s="541"/>
      <c r="L4770" s="541"/>
      <c r="M4770" s="541"/>
      <c r="N4770" s="541"/>
      <c r="O4770" s="541"/>
      <c r="P4770" s="541"/>
      <c r="Q4770" s="541"/>
      <c r="R4770" s="541"/>
      <c r="S4770" s="541"/>
      <c r="T4770" s="541"/>
      <c r="U4770" s="541"/>
      <c r="V4770" s="541"/>
      <c r="W4770" s="541"/>
      <c r="X4770" s="541"/>
      <c r="Y4770" s="541"/>
      <c r="Z4770" s="541"/>
      <c r="AA4770" s="541"/>
      <c r="AB4770" s="541"/>
      <c r="AC4770" s="541"/>
      <c r="AD4770" s="541"/>
      <c r="AE4770" s="109"/>
    </row>
    <row r="4771" spans="1:38" ht="15" customHeight="1" x14ac:dyDescent="0.2">
      <c r="A4771" s="109"/>
      <c r="B4771" s="542"/>
      <c r="C4771" s="542"/>
      <c r="D4771" s="542"/>
      <c r="E4771" s="542"/>
      <c r="F4771" s="542"/>
      <c r="G4771" s="542"/>
      <c r="H4771" s="542"/>
      <c r="I4771" s="542"/>
      <c r="J4771" s="542"/>
      <c r="K4771" s="542"/>
      <c r="L4771" s="542"/>
      <c r="M4771" s="542"/>
      <c r="N4771" s="542"/>
      <c r="O4771" s="542"/>
      <c r="P4771" s="542"/>
      <c r="Q4771" s="542"/>
      <c r="R4771" s="542"/>
      <c r="S4771" s="542"/>
      <c r="T4771" s="542"/>
      <c r="U4771" s="542"/>
      <c r="V4771" s="542"/>
      <c r="W4771" s="542"/>
      <c r="X4771" s="542"/>
      <c r="Y4771" s="542"/>
      <c r="Z4771" s="542"/>
      <c r="AA4771" s="542"/>
      <c r="AB4771" s="542"/>
      <c r="AC4771" s="542"/>
      <c r="AD4771" s="542"/>
      <c r="AE4771" s="109"/>
    </row>
    <row r="4772" spans="1:38" ht="15" customHeight="1" thickBot="1" x14ac:dyDescent="0.25">
      <c r="A4772" s="109"/>
      <c r="B4772" s="542"/>
      <c r="C4772" s="542"/>
      <c r="D4772" s="542"/>
      <c r="E4772" s="542"/>
      <c r="F4772" s="542"/>
      <c r="G4772" s="542"/>
      <c r="H4772" s="542"/>
      <c r="I4772" s="542"/>
      <c r="J4772" s="542"/>
      <c r="K4772" s="542"/>
      <c r="L4772" s="542"/>
      <c r="M4772" s="542"/>
      <c r="N4772" s="542"/>
      <c r="O4772" s="542"/>
      <c r="P4772" s="542"/>
      <c r="Q4772" s="542"/>
      <c r="R4772" s="542"/>
      <c r="S4772" s="542"/>
      <c r="T4772" s="542"/>
      <c r="U4772" s="542"/>
      <c r="V4772" s="542"/>
      <c r="W4772" s="542"/>
      <c r="X4772" s="542"/>
      <c r="Y4772" s="542"/>
      <c r="Z4772" s="542"/>
      <c r="AA4772" s="542"/>
      <c r="AB4772" s="542"/>
      <c r="AC4772" s="542"/>
      <c r="AD4772" s="542"/>
      <c r="AE4772" s="109"/>
    </row>
    <row r="4773" spans="1:38" ht="15" customHeight="1" thickBot="1" x14ac:dyDescent="0.25">
      <c r="A4773" s="109"/>
      <c r="B4773" s="823" t="s">
        <v>1680</v>
      </c>
      <c r="C4773" s="824"/>
      <c r="D4773" s="824"/>
      <c r="E4773" s="824"/>
      <c r="F4773" s="824"/>
      <c r="G4773" s="824"/>
      <c r="H4773" s="824"/>
      <c r="I4773" s="824"/>
      <c r="J4773" s="824"/>
      <c r="K4773" s="824"/>
      <c r="L4773" s="824"/>
      <c r="M4773" s="824"/>
      <c r="N4773" s="824"/>
      <c r="O4773" s="824"/>
      <c r="P4773" s="824"/>
      <c r="Q4773" s="824"/>
      <c r="R4773" s="824"/>
      <c r="S4773" s="824"/>
      <c r="T4773" s="824"/>
      <c r="U4773" s="824"/>
      <c r="V4773" s="824"/>
      <c r="W4773" s="824"/>
      <c r="X4773" s="824"/>
      <c r="Y4773" s="824"/>
      <c r="Z4773" s="824"/>
      <c r="AA4773" s="824"/>
      <c r="AB4773" s="824"/>
      <c r="AC4773" s="824"/>
      <c r="AD4773" s="825"/>
      <c r="AE4773" s="109"/>
    </row>
    <row r="4774" spans="1:38" ht="15" customHeight="1" x14ac:dyDescent="0.2">
      <c r="A4774" s="109"/>
      <c r="B4774" s="886" t="s">
        <v>1400</v>
      </c>
      <c r="C4774" s="887"/>
      <c r="D4774" s="887"/>
      <c r="E4774" s="887"/>
      <c r="F4774" s="887"/>
      <c r="G4774" s="887"/>
      <c r="H4774" s="887"/>
      <c r="I4774" s="887"/>
      <c r="J4774" s="887"/>
      <c r="K4774" s="887"/>
      <c r="L4774" s="887"/>
      <c r="M4774" s="887"/>
      <c r="N4774" s="887"/>
      <c r="O4774" s="887"/>
      <c r="P4774" s="887"/>
      <c r="Q4774" s="887"/>
      <c r="R4774" s="887"/>
      <c r="S4774" s="887"/>
      <c r="T4774" s="887"/>
      <c r="U4774" s="887"/>
      <c r="V4774" s="887"/>
      <c r="W4774" s="887"/>
      <c r="X4774" s="887"/>
      <c r="Y4774" s="887"/>
      <c r="Z4774" s="887"/>
      <c r="AA4774" s="887"/>
      <c r="AB4774" s="887"/>
      <c r="AC4774" s="887"/>
      <c r="AD4774" s="888"/>
      <c r="AE4774" s="109"/>
    </row>
    <row r="4775" spans="1:38" ht="24" customHeight="1" x14ac:dyDescent="0.2">
      <c r="B4775" s="134"/>
      <c r="C4775" s="775" t="s">
        <v>1597</v>
      </c>
      <c r="D4775" s="776"/>
      <c r="E4775" s="776"/>
      <c r="F4775" s="776"/>
      <c r="G4775" s="776"/>
      <c r="H4775" s="776"/>
      <c r="I4775" s="776"/>
      <c r="J4775" s="776"/>
      <c r="K4775" s="776"/>
      <c r="L4775" s="776"/>
      <c r="M4775" s="776"/>
      <c r="N4775" s="776"/>
      <c r="O4775" s="776"/>
      <c r="P4775" s="776"/>
      <c r="Q4775" s="776"/>
      <c r="R4775" s="776"/>
      <c r="S4775" s="776"/>
      <c r="T4775" s="776"/>
      <c r="U4775" s="776"/>
      <c r="V4775" s="776"/>
      <c r="W4775" s="776"/>
      <c r="X4775" s="776"/>
      <c r="Y4775" s="776"/>
      <c r="Z4775" s="776"/>
      <c r="AA4775" s="776"/>
      <c r="AB4775" s="776"/>
      <c r="AC4775" s="776"/>
      <c r="AD4775" s="777"/>
      <c r="AE4775" s="109"/>
    </row>
    <row r="4776" spans="1:38" ht="15" customHeight="1" x14ac:dyDescent="0.2">
      <c r="AE4776" s="109"/>
    </row>
    <row r="4777" spans="1:38" ht="24" customHeight="1" x14ac:dyDescent="0.2">
      <c r="A4777" s="36" t="s">
        <v>914</v>
      </c>
      <c r="B4777" s="636" t="s">
        <v>1383</v>
      </c>
      <c r="C4777" s="636"/>
      <c r="D4777" s="636"/>
      <c r="E4777" s="636"/>
      <c r="F4777" s="636"/>
      <c r="G4777" s="636"/>
      <c r="H4777" s="636"/>
      <c r="I4777" s="636"/>
      <c r="J4777" s="636"/>
      <c r="K4777" s="636"/>
      <c r="L4777" s="636"/>
      <c r="M4777" s="636"/>
      <c r="N4777" s="636"/>
      <c r="O4777" s="636"/>
      <c r="P4777" s="636"/>
      <c r="Q4777" s="636"/>
      <c r="R4777" s="636"/>
      <c r="S4777" s="636"/>
      <c r="T4777" s="636"/>
      <c r="U4777" s="636"/>
      <c r="V4777" s="636"/>
      <c r="W4777" s="636"/>
      <c r="X4777" s="636"/>
      <c r="Y4777" s="636"/>
      <c r="Z4777" s="636"/>
      <c r="AA4777" s="636"/>
      <c r="AB4777" s="636"/>
      <c r="AC4777" s="636"/>
      <c r="AD4777" s="636"/>
      <c r="AE4777" s="109"/>
      <c r="AG4777" s="90" t="s">
        <v>2059</v>
      </c>
      <c r="AH4777" s="90" t="s">
        <v>2072</v>
      </c>
      <c r="AI4777" s="90" t="s">
        <v>2073</v>
      </c>
      <c r="AJ4777" s="90" t="s">
        <v>2045</v>
      </c>
      <c r="AK4777" s="90" t="s">
        <v>2074</v>
      </c>
      <c r="AL4777" s="90" t="s">
        <v>2075</v>
      </c>
    </row>
    <row r="4778" spans="1:38" ht="15" customHeight="1" x14ac:dyDescent="0.2">
      <c r="C4778" s="674" t="s">
        <v>1109</v>
      </c>
      <c r="D4778" s="674"/>
      <c r="E4778" s="674"/>
      <c r="F4778" s="674"/>
      <c r="G4778" s="674"/>
      <c r="H4778" s="674"/>
      <c r="I4778" s="674"/>
      <c r="J4778" s="674"/>
      <c r="K4778" s="674"/>
      <c r="L4778" s="674"/>
      <c r="M4778" s="674"/>
      <c r="N4778" s="674"/>
      <c r="O4778" s="674"/>
      <c r="P4778" s="674"/>
      <c r="Q4778" s="674"/>
      <c r="R4778" s="674"/>
      <c r="S4778" s="674"/>
      <c r="T4778" s="674"/>
      <c r="U4778" s="674"/>
      <c r="V4778" s="674"/>
      <c r="W4778" s="674"/>
      <c r="X4778" s="674"/>
      <c r="Y4778" s="674"/>
      <c r="Z4778" s="674"/>
      <c r="AA4778" s="674"/>
      <c r="AB4778" s="674"/>
      <c r="AC4778" s="674"/>
      <c r="AD4778" s="674"/>
      <c r="AE4778" s="109"/>
      <c r="AG4778" s="90">
        <f>COUNTBLANK(M4782:AD4806)</f>
        <v>450</v>
      </c>
      <c r="AH4778" s="90">
        <v>450</v>
      </c>
      <c r="AI4778" s="90">
        <v>375</v>
      </c>
      <c r="AJ4778" s="90">
        <f>COUNTBLANK(M4782:AD4782)</f>
        <v>18</v>
      </c>
      <c r="AK4778" s="90">
        <v>18</v>
      </c>
      <c r="AL4778" s="90">
        <v>15</v>
      </c>
    </row>
    <row r="4779" spans="1:38" ht="15" customHeight="1" x14ac:dyDescent="0.2">
      <c r="AE4779" s="109"/>
    </row>
    <row r="4780" spans="1:38" ht="24" customHeight="1" x14ac:dyDescent="0.2">
      <c r="C4780" s="491" t="s">
        <v>220</v>
      </c>
      <c r="D4780" s="491"/>
      <c r="E4780" s="491"/>
      <c r="F4780" s="491"/>
      <c r="G4780" s="491"/>
      <c r="H4780" s="491"/>
      <c r="I4780" s="491"/>
      <c r="J4780" s="491"/>
      <c r="K4780" s="491"/>
      <c r="L4780" s="491"/>
      <c r="M4780" s="609" t="s">
        <v>1282</v>
      </c>
      <c r="N4780" s="609"/>
      <c r="O4780" s="609"/>
      <c r="P4780" s="609"/>
      <c r="Q4780" s="609"/>
      <c r="R4780" s="609"/>
      <c r="S4780" s="609"/>
      <c r="T4780" s="609"/>
      <c r="U4780" s="609"/>
      <c r="V4780" s="609"/>
      <c r="W4780" s="609"/>
      <c r="X4780" s="609"/>
      <c r="Y4780" s="609"/>
      <c r="Z4780" s="609"/>
      <c r="AA4780" s="609"/>
      <c r="AB4780" s="609"/>
      <c r="AC4780" s="609"/>
      <c r="AD4780" s="609"/>
      <c r="AE4780" s="109"/>
    </row>
    <row r="4781" spans="1:38" ht="15" customHeight="1" x14ac:dyDescent="0.2">
      <c r="C4781" s="491"/>
      <c r="D4781" s="491"/>
      <c r="E4781" s="491"/>
      <c r="F4781" s="491"/>
      <c r="G4781" s="491"/>
      <c r="H4781" s="491"/>
      <c r="I4781" s="491"/>
      <c r="J4781" s="491"/>
      <c r="K4781" s="491"/>
      <c r="L4781" s="491"/>
      <c r="M4781" s="610" t="s">
        <v>80</v>
      </c>
      <c r="N4781" s="611"/>
      <c r="O4781" s="611"/>
      <c r="P4781" s="611"/>
      <c r="Q4781" s="611"/>
      <c r="R4781" s="611"/>
      <c r="S4781" s="612" t="s">
        <v>81</v>
      </c>
      <c r="T4781" s="613"/>
      <c r="U4781" s="613"/>
      <c r="V4781" s="613"/>
      <c r="W4781" s="613"/>
      <c r="X4781" s="613"/>
      <c r="Y4781" s="612" t="s">
        <v>82</v>
      </c>
      <c r="Z4781" s="613"/>
      <c r="AA4781" s="613"/>
      <c r="AB4781" s="613"/>
      <c r="AC4781" s="613"/>
      <c r="AD4781" s="613"/>
      <c r="AE4781" s="109"/>
      <c r="AG4781" s="90" t="s">
        <v>2032</v>
      </c>
      <c r="AH4781" s="247" t="s">
        <v>2035</v>
      </c>
      <c r="AI4781" s="229" t="s">
        <v>2029</v>
      </c>
      <c r="AJ4781" s="229" t="s">
        <v>2078</v>
      </c>
      <c r="AK4781" s="229" t="s">
        <v>2077</v>
      </c>
    </row>
    <row r="4782" spans="1:38" ht="15" customHeight="1" x14ac:dyDescent="0.2">
      <c r="C4782" s="87" t="s">
        <v>28</v>
      </c>
      <c r="D4782" s="616" t="str">
        <f>IF(D40="","",D40)</f>
        <v/>
      </c>
      <c r="E4782" s="616"/>
      <c r="F4782" s="616"/>
      <c r="G4782" s="616"/>
      <c r="H4782" s="616"/>
      <c r="I4782" s="616"/>
      <c r="J4782" s="616"/>
      <c r="K4782" s="616"/>
      <c r="L4782" s="616"/>
      <c r="M4782" s="615"/>
      <c r="N4782" s="615"/>
      <c r="O4782" s="615"/>
      <c r="P4782" s="615"/>
      <c r="Q4782" s="615"/>
      <c r="R4782" s="615"/>
      <c r="S4782" s="615"/>
      <c r="T4782" s="615"/>
      <c r="U4782" s="615"/>
      <c r="V4782" s="615"/>
      <c r="W4782" s="615"/>
      <c r="X4782" s="615"/>
      <c r="Y4782" s="615"/>
      <c r="Z4782" s="615"/>
      <c r="AA4782" s="615"/>
      <c r="AB4782" s="615"/>
      <c r="AC4782" s="615"/>
      <c r="AD4782" s="615"/>
      <c r="AE4782" s="109"/>
      <c r="AG4782" s="130">
        <f>COUNTBLANK(M4782:AD4782)</f>
        <v>18</v>
      </c>
      <c r="AH4782" s="130">
        <f>IF($AG$4778=$AH$4778,0,IF(AND(D4782&lt;&gt;"",AG4782=$AL$4778),0,IF(AND(D4782="",AG4782=$AK$4778),0,1)))</f>
        <v>0</v>
      </c>
      <c r="AI4782" s="130">
        <f>COUNTIF(S4782:AD4782,"NS")</f>
        <v>0</v>
      </c>
      <c r="AJ4782" s="130">
        <f>SUM(S4782:AD4782)</f>
        <v>0</v>
      </c>
      <c r="AK4782" s="130">
        <f>IF($AG$4778=$AH$4778,0,
IF(OR(
AND(M4782=0,AI4782&gt;0),
AND(M4782="NS",AJ4782&gt;0),
AND(M4782="NS",AJ4782=0,AI4782=0)),1,
IF(OR(
AND(AI4782&gt;=2,AJ4782&lt;M4782),
AND(M4782="NS",AJ4782=0,AI4782&gt;0),M4782=AJ4782),0,1)))</f>
        <v>0</v>
      </c>
    </row>
    <row r="4783" spans="1:38" ht="15" customHeight="1" x14ac:dyDescent="0.2">
      <c r="C4783" s="85" t="s">
        <v>29</v>
      </c>
      <c r="D4783" s="616" t="str">
        <f t="shared" ref="D4783:D4806" si="6729">IF(D41="","",D41)</f>
        <v/>
      </c>
      <c r="E4783" s="616"/>
      <c r="F4783" s="616"/>
      <c r="G4783" s="616"/>
      <c r="H4783" s="616"/>
      <c r="I4783" s="616"/>
      <c r="J4783" s="616"/>
      <c r="K4783" s="616"/>
      <c r="L4783" s="616"/>
      <c r="M4783" s="615"/>
      <c r="N4783" s="615"/>
      <c r="O4783" s="615"/>
      <c r="P4783" s="615"/>
      <c r="Q4783" s="615"/>
      <c r="R4783" s="615"/>
      <c r="S4783" s="615"/>
      <c r="T4783" s="615"/>
      <c r="U4783" s="615"/>
      <c r="V4783" s="615"/>
      <c r="W4783" s="615"/>
      <c r="X4783" s="615"/>
      <c r="Y4783" s="615"/>
      <c r="Z4783" s="615"/>
      <c r="AA4783" s="615"/>
      <c r="AB4783" s="615"/>
      <c r="AC4783" s="615"/>
      <c r="AD4783" s="615"/>
      <c r="AE4783" s="109"/>
      <c r="AG4783" s="130">
        <f t="shared" ref="AG4783:AG4806" si="6730">COUNTBLANK(M4783:AD4783)</f>
        <v>18</v>
      </c>
      <c r="AH4783" s="130">
        <f t="shared" ref="AH4783:AH4806" si="6731">IF($AG$4778=$AH$4778,0,IF(AND(D4783&lt;&gt;"",AG4783=$AL$4778),0,IF(AND(D4783="",AG4783=$AK$4778),0,1)))</f>
        <v>0</v>
      </c>
      <c r="AI4783" s="130">
        <f t="shared" ref="AI4783:AI4806" si="6732">COUNTIF(S4783:AD4783,"NS")</f>
        <v>0</v>
      </c>
      <c r="AJ4783" s="130">
        <f t="shared" ref="AJ4783:AJ4806" si="6733">SUM(S4783:AD4783)</f>
        <v>0</v>
      </c>
      <c r="AK4783" s="130">
        <f t="shared" ref="AK4783:AK4806" si="6734">IF($AG$4778=$AH$4778,0,
IF(OR(
AND(M4783=0,AI4783&gt;0),
AND(M4783="NS",AJ4783&gt;0),
AND(M4783="NS",AJ4783=0,AI4783=0)),1,
IF(OR(
AND(AI4783&gt;=2,AJ4783&lt;M4783),
AND(M4783="NS",AJ4783=0,AI4783&gt;0),M4783=AJ4783),0,1)))</f>
        <v>0</v>
      </c>
    </row>
    <row r="4784" spans="1:38" ht="15" customHeight="1" x14ac:dyDescent="0.2">
      <c r="C4784" s="85" t="s">
        <v>30</v>
      </c>
      <c r="D4784" s="616" t="str">
        <f t="shared" si="6729"/>
        <v/>
      </c>
      <c r="E4784" s="616"/>
      <c r="F4784" s="616"/>
      <c r="G4784" s="616"/>
      <c r="H4784" s="616"/>
      <c r="I4784" s="616"/>
      <c r="J4784" s="616"/>
      <c r="K4784" s="616"/>
      <c r="L4784" s="616"/>
      <c r="M4784" s="615"/>
      <c r="N4784" s="615"/>
      <c r="O4784" s="615"/>
      <c r="P4784" s="615"/>
      <c r="Q4784" s="615"/>
      <c r="R4784" s="615"/>
      <c r="S4784" s="615"/>
      <c r="T4784" s="615"/>
      <c r="U4784" s="615"/>
      <c r="V4784" s="615"/>
      <c r="W4784" s="615"/>
      <c r="X4784" s="615"/>
      <c r="Y4784" s="615"/>
      <c r="Z4784" s="615"/>
      <c r="AA4784" s="615"/>
      <c r="AB4784" s="615"/>
      <c r="AC4784" s="615"/>
      <c r="AD4784" s="615"/>
      <c r="AE4784" s="109"/>
      <c r="AG4784" s="130">
        <f t="shared" si="6730"/>
        <v>18</v>
      </c>
      <c r="AH4784" s="130">
        <f t="shared" si="6731"/>
        <v>0</v>
      </c>
      <c r="AI4784" s="130">
        <f t="shared" si="6732"/>
        <v>0</v>
      </c>
      <c r="AJ4784" s="130">
        <f t="shared" si="6733"/>
        <v>0</v>
      </c>
      <c r="AK4784" s="130">
        <f t="shared" si="6734"/>
        <v>0</v>
      </c>
    </row>
    <row r="4785" spans="1:37" ht="15" customHeight="1" x14ac:dyDescent="0.2">
      <c r="C4785" s="85" t="s">
        <v>31</v>
      </c>
      <c r="D4785" s="616" t="str">
        <f t="shared" si="6729"/>
        <v/>
      </c>
      <c r="E4785" s="616"/>
      <c r="F4785" s="616"/>
      <c r="G4785" s="616"/>
      <c r="H4785" s="616"/>
      <c r="I4785" s="616"/>
      <c r="J4785" s="616"/>
      <c r="K4785" s="616"/>
      <c r="L4785" s="616"/>
      <c r="M4785" s="615"/>
      <c r="N4785" s="615"/>
      <c r="O4785" s="615"/>
      <c r="P4785" s="615"/>
      <c r="Q4785" s="615"/>
      <c r="R4785" s="615"/>
      <c r="S4785" s="615"/>
      <c r="T4785" s="615"/>
      <c r="U4785" s="615"/>
      <c r="V4785" s="615"/>
      <c r="W4785" s="615"/>
      <c r="X4785" s="615"/>
      <c r="Y4785" s="615"/>
      <c r="Z4785" s="615"/>
      <c r="AA4785" s="615"/>
      <c r="AB4785" s="615"/>
      <c r="AC4785" s="615"/>
      <c r="AD4785" s="615"/>
      <c r="AE4785" s="109"/>
      <c r="AG4785" s="130">
        <f t="shared" si="6730"/>
        <v>18</v>
      </c>
      <c r="AH4785" s="130">
        <f t="shared" si="6731"/>
        <v>0</v>
      </c>
      <c r="AI4785" s="130">
        <f t="shared" si="6732"/>
        <v>0</v>
      </c>
      <c r="AJ4785" s="130">
        <f t="shared" si="6733"/>
        <v>0</v>
      </c>
      <c r="AK4785" s="130">
        <f t="shared" si="6734"/>
        <v>0</v>
      </c>
    </row>
    <row r="4786" spans="1:37" ht="15" customHeight="1" x14ac:dyDescent="0.2">
      <c r="C4786" s="85" t="s">
        <v>32</v>
      </c>
      <c r="D4786" s="616" t="str">
        <f t="shared" si="6729"/>
        <v/>
      </c>
      <c r="E4786" s="616"/>
      <c r="F4786" s="616"/>
      <c r="G4786" s="616"/>
      <c r="H4786" s="616"/>
      <c r="I4786" s="616"/>
      <c r="J4786" s="616"/>
      <c r="K4786" s="616"/>
      <c r="L4786" s="616"/>
      <c r="M4786" s="615"/>
      <c r="N4786" s="615"/>
      <c r="O4786" s="615"/>
      <c r="P4786" s="615"/>
      <c r="Q4786" s="615"/>
      <c r="R4786" s="615"/>
      <c r="S4786" s="615"/>
      <c r="T4786" s="615"/>
      <c r="U4786" s="615"/>
      <c r="V4786" s="615"/>
      <c r="W4786" s="615"/>
      <c r="X4786" s="615"/>
      <c r="Y4786" s="615"/>
      <c r="Z4786" s="615"/>
      <c r="AA4786" s="615"/>
      <c r="AB4786" s="615"/>
      <c r="AC4786" s="615"/>
      <c r="AD4786" s="615"/>
      <c r="AE4786" s="109"/>
      <c r="AG4786" s="130">
        <f t="shared" si="6730"/>
        <v>18</v>
      </c>
      <c r="AH4786" s="130">
        <f t="shared" si="6731"/>
        <v>0</v>
      </c>
      <c r="AI4786" s="130">
        <f t="shared" si="6732"/>
        <v>0</v>
      </c>
      <c r="AJ4786" s="130">
        <f t="shared" si="6733"/>
        <v>0</v>
      </c>
      <c r="AK4786" s="130">
        <f t="shared" si="6734"/>
        <v>0</v>
      </c>
    </row>
    <row r="4787" spans="1:37" ht="15" customHeight="1" x14ac:dyDescent="0.2">
      <c r="C4787" s="85" t="s">
        <v>33</v>
      </c>
      <c r="D4787" s="616" t="str">
        <f t="shared" si="6729"/>
        <v/>
      </c>
      <c r="E4787" s="616"/>
      <c r="F4787" s="616"/>
      <c r="G4787" s="616"/>
      <c r="H4787" s="616"/>
      <c r="I4787" s="616"/>
      <c r="J4787" s="616"/>
      <c r="K4787" s="616"/>
      <c r="L4787" s="616"/>
      <c r="M4787" s="615"/>
      <c r="N4787" s="615"/>
      <c r="O4787" s="615"/>
      <c r="P4787" s="615"/>
      <c r="Q4787" s="615"/>
      <c r="R4787" s="615"/>
      <c r="S4787" s="615"/>
      <c r="T4787" s="615"/>
      <c r="U4787" s="615"/>
      <c r="V4787" s="615"/>
      <c r="W4787" s="615"/>
      <c r="X4787" s="615"/>
      <c r="Y4787" s="615"/>
      <c r="Z4787" s="615"/>
      <c r="AA4787" s="615"/>
      <c r="AB4787" s="615"/>
      <c r="AC4787" s="615"/>
      <c r="AD4787" s="615"/>
      <c r="AE4787" s="109"/>
      <c r="AG4787" s="130">
        <f t="shared" si="6730"/>
        <v>18</v>
      </c>
      <c r="AH4787" s="130">
        <f t="shared" si="6731"/>
        <v>0</v>
      </c>
      <c r="AI4787" s="130">
        <f t="shared" si="6732"/>
        <v>0</v>
      </c>
      <c r="AJ4787" s="130">
        <f t="shared" si="6733"/>
        <v>0</v>
      </c>
      <c r="AK4787" s="130">
        <f t="shared" si="6734"/>
        <v>0</v>
      </c>
    </row>
    <row r="4788" spans="1:37" ht="15" customHeight="1" x14ac:dyDescent="0.2">
      <c r="C4788" s="85" t="s">
        <v>34</v>
      </c>
      <c r="D4788" s="616" t="str">
        <f t="shared" si="6729"/>
        <v/>
      </c>
      <c r="E4788" s="616"/>
      <c r="F4788" s="616"/>
      <c r="G4788" s="616"/>
      <c r="H4788" s="616"/>
      <c r="I4788" s="616"/>
      <c r="J4788" s="616"/>
      <c r="K4788" s="616"/>
      <c r="L4788" s="616"/>
      <c r="M4788" s="615"/>
      <c r="N4788" s="615"/>
      <c r="O4788" s="615"/>
      <c r="P4788" s="615"/>
      <c r="Q4788" s="615"/>
      <c r="R4788" s="615"/>
      <c r="S4788" s="615"/>
      <c r="T4788" s="615"/>
      <c r="U4788" s="615"/>
      <c r="V4788" s="615"/>
      <c r="W4788" s="615"/>
      <c r="X4788" s="615"/>
      <c r="Y4788" s="615"/>
      <c r="Z4788" s="615"/>
      <c r="AA4788" s="615"/>
      <c r="AB4788" s="615"/>
      <c r="AC4788" s="615"/>
      <c r="AD4788" s="615"/>
      <c r="AE4788" s="109"/>
      <c r="AG4788" s="130">
        <f t="shared" si="6730"/>
        <v>18</v>
      </c>
      <c r="AH4788" s="130">
        <f t="shared" si="6731"/>
        <v>0</v>
      </c>
      <c r="AI4788" s="130">
        <f t="shared" si="6732"/>
        <v>0</v>
      </c>
      <c r="AJ4788" s="130">
        <f t="shared" si="6733"/>
        <v>0</v>
      </c>
      <c r="AK4788" s="130">
        <f t="shared" si="6734"/>
        <v>0</v>
      </c>
    </row>
    <row r="4789" spans="1:37" ht="15" customHeight="1" x14ac:dyDescent="0.2">
      <c r="C4789" s="85" t="s">
        <v>35</v>
      </c>
      <c r="D4789" s="616" t="str">
        <f t="shared" si="6729"/>
        <v/>
      </c>
      <c r="E4789" s="616"/>
      <c r="F4789" s="616"/>
      <c r="G4789" s="616"/>
      <c r="H4789" s="616"/>
      <c r="I4789" s="616"/>
      <c r="J4789" s="616"/>
      <c r="K4789" s="616"/>
      <c r="L4789" s="616"/>
      <c r="M4789" s="615"/>
      <c r="N4789" s="615"/>
      <c r="O4789" s="615"/>
      <c r="P4789" s="615"/>
      <c r="Q4789" s="615"/>
      <c r="R4789" s="615"/>
      <c r="S4789" s="615"/>
      <c r="T4789" s="615"/>
      <c r="U4789" s="615"/>
      <c r="V4789" s="615"/>
      <c r="W4789" s="615"/>
      <c r="X4789" s="615"/>
      <c r="Y4789" s="615"/>
      <c r="Z4789" s="615"/>
      <c r="AA4789" s="615"/>
      <c r="AB4789" s="615"/>
      <c r="AC4789" s="615"/>
      <c r="AD4789" s="615"/>
      <c r="AE4789" s="109"/>
      <c r="AG4789" s="130">
        <f t="shared" si="6730"/>
        <v>18</v>
      </c>
      <c r="AH4789" s="130">
        <f t="shared" si="6731"/>
        <v>0</v>
      </c>
      <c r="AI4789" s="130">
        <f t="shared" si="6732"/>
        <v>0</v>
      </c>
      <c r="AJ4789" s="130">
        <f t="shared" si="6733"/>
        <v>0</v>
      </c>
      <c r="AK4789" s="130">
        <f t="shared" si="6734"/>
        <v>0</v>
      </c>
    </row>
    <row r="4790" spans="1:37" ht="15" customHeight="1" x14ac:dyDescent="0.2">
      <c r="C4790" s="85" t="s">
        <v>36</v>
      </c>
      <c r="D4790" s="616" t="str">
        <f t="shared" si="6729"/>
        <v/>
      </c>
      <c r="E4790" s="616"/>
      <c r="F4790" s="616"/>
      <c r="G4790" s="616"/>
      <c r="H4790" s="616"/>
      <c r="I4790" s="616"/>
      <c r="J4790" s="616"/>
      <c r="K4790" s="616"/>
      <c r="L4790" s="616"/>
      <c r="M4790" s="615"/>
      <c r="N4790" s="615"/>
      <c r="O4790" s="615"/>
      <c r="P4790" s="615"/>
      <c r="Q4790" s="615"/>
      <c r="R4790" s="615"/>
      <c r="S4790" s="615"/>
      <c r="T4790" s="615"/>
      <c r="U4790" s="615"/>
      <c r="V4790" s="615"/>
      <c r="W4790" s="615"/>
      <c r="X4790" s="615"/>
      <c r="Y4790" s="615"/>
      <c r="Z4790" s="615"/>
      <c r="AA4790" s="615"/>
      <c r="AB4790" s="615"/>
      <c r="AC4790" s="615"/>
      <c r="AD4790" s="615"/>
      <c r="AE4790" s="109"/>
      <c r="AG4790" s="130">
        <f t="shared" si="6730"/>
        <v>18</v>
      </c>
      <c r="AH4790" s="130">
        <f t="shared" si="6731"/>
        <v>0</v>
      </c>
      <c r="AI4790" s="130">
        <f t="shared" si="6732"/>
        <v>0</v>
      </c>
      <c r="AJ4790" s="130">
        <f t="shared" si="6733"/>
        <v>0</v>
      </c>
      <c r="AK4790" s="130">
        <f t="shared" si="6734"/>
        <v>0</v>
      </c>
    </row>
    <row r="4791" spans="1:37" ht="15" customHeight="1" x14ac:dyDescent="0.2">
      <c r="A4791" s="109"/>
      <c r="B4791" s="109"/>
      <c r="C4791" s="85" t="s">
        <v>37</v>
      </c>
      <c r="D4791" s="616" t="str">
        <f t="shared" si="6729"/>
        <v/>
      </c>
      <c r="E4791" s="616"/>
      <c r="F4791" s="616"/>
      <c r="G4791" s="616"/>
      <c r="H4791" s="616"/>
      <c r="I4791" s="616"/>
      <c r="J4791" s="616"/>
      <c r="K4791" s="616"/>
      <c r="L4791" s="616"/>
      <c r="M4791" s="615"/>
      <c r="N4791" s="615"/>
      <c r="O4791" s="615"/>
      <c r="P4791" s="615"/>
      <c r="Q4791" s="615"/>
      <c r="R4791" s="615"/>
      <c r="S4791" s="615"/>
      <c r="T4791" s="615"/>
      <c r="U4791" s="615"/>
      <c r="V4791" s="615"/>
      <c r="W4791" s="615"/>
      <c r="X4791" s="615"/>
      <c r="Y4791" s="615"/>
      <c r="Z4791" s="615"/>
      <c r="AA4791" s="615"/>
      <c r="AB4791" s="615"/>
      <c r="AC4791" s="615"/>
      <c r="AD4791" s="615"/>
      <c r="AE4791" s="109"/>
      <c r="AG4791" s="130">
        <f t="shared" si="6730"/>
        <v>18</v>
      </c>
      <c r="AH4791" s="130">
        <f t="shared" si="6731"/>
        <v>0</v>
      </c>
      <c r="AI4791" s="130">
        <f t="shared" si="6732"/>
        <v>0</v>
      </c>
      <c r="AJ4791" s="130">
        <f t="shared" si="6733"/>
        <v>0</v>
      </c>
      <c r="AK4791" s="130">
        <f t="shared" si="6734"/>
        <v>0</v>
      </c>
    </row>
    <row r="4792" spans="1:37" ht="15" customHeight="1" x14ac:dyDescent="0.2">
      <c r="A4792" s="109"/>
      <c r="B4792" s="109"/>
      <c r="C4792" s="85" t="s">
        <v>40</v>
      </c>
      <c r="D4792" s="616" t="str">
        <f t="shared" si="6729"/>
        <v/>
      </c>
      <c r="E4792" s="616"/>
      <c r="F4792" s="616"/>
      <c r="G4792" s="616"/>
      <c r="H4792" s="616"/>
      <c r="I4792" s="616"/>
      <c r="J4792" s="616"/>
      <c r="K4792" s="616"/>
      <c r="L4792" s="616"/>
      <c r="M4792" s="615"/>
      <c r="N4792" s="615"/>
      <c r="O4792" s="615"/>
      <c r="P4792" s="615"/>
      <c r="Q4792" s="615"/>
      <c r="R4792" s="615"/>
      <c r="S4792" s="615"/>
      <c r="T4792" s="615"/>
      <c r="U4792" s="615"/>
      <c r="V4792" s="615"/>
      <c r="W4792" s="615"/>
      <c r="X4792" s="615"/>
      <c r="Y4792" s="615"/>
      <c r="Z4792" s="615"/>
      <c r="AA4792" s="615"/>
      <c r="AB4792" s="615"/>
      <c r="AC4792" s="615"/>
      <c r="AD4792" s="615"/>
      <c r="AE4792" s="109"/>
      <c r="AG4792" s="130">
        <f t="shared" si="6730"/>
        <v>18</v>
      </c>
      <c r="AH4792" s="130">
        <f t="shared" si="6731"/>
        <v>0</v>
      </c>
      <c r="AI4792" s="130">
        <f t="shared" si="6732"/>
        <v>0</v>
      </c>
      <c r="AJ4792" s="130">
        <f t="shared" si="6733"/>
        <v>0</v>
      </c>
      <c r="AK4792" s="130">
        <f t="shared" si="6734"/>
        <v>0</v>
      </c>
    </row>
    <row r="4793" spans="1:37" ht="15" customHeight="1" x14ac:dyDescent="0.2">
      <c r="A4793" s="109"/>
      <c r="B4793" s="109"/>
      <c r="C4793" s="85" t="s">
        <v>38</v>
      </c>
      <c r="D4793" s="616" t="str">
        <f t="shared" si="6729"/>
        <v/>
      </c>
      <c r="E4793" s="616"/>
      <c r="F4793" s="616"/>
      <c r="G4793" s="616"/>
      <c r="H4793" s="616"/>
      <c r="I4793" s="616"/>
      <c r="J4793" s="616"/>
      <c r="K4793" s="616"/>
      <c r="L4793" s="616"/>
      <c r="M4793" s="615"/>
      <c r="N4793" s="615"/>
      <c r="O4793" s="615"/>
      <c r="P4793" s="615"/>
      <c r="Q4793" s="615"/>
      <c r="R4793" s="615"/>
      <c r="S4793" s="615"/>
      <c r="T4793" s="615"/>
      <c r="U4793" s="615"/>
      <c r="V4793" s="615"/>
      <c r="W4793" s="615"/>
      <c r="X4793" s="615"/>
      <c r="Y4793" s="615"/>
      <c r="Z4793" s="615"/>
      <c r="AA4793" s="615"/>
      <c r="AB4793" s="615"/>
      <c r="AC4793" s="615"/>
      <c r="AD4793" s="615"/>
      <c r="AE4793" s="109"/>
      <c r="AG4793" s="130">
        <f t="shared" si="6730"/>
        <v>18</v>
      </c>
      <c r="AH4793" s="130">
        <f t="shared" si="6731"/>
        <v>0</v>
      </c>
      <c r="AI4793" s="130">
        <f t="shared" si="6732"/>
        <v>0</v>
      </c>
      <c r="AJ4793" s="130">
        <f t="shared" si="6733"/>
        <v>0</v>
      </c>
      <c r="AK4793" s="130">
        <f t="shared" si="6734"/>
        <v>0</v>
      </c>
    </row>
    <row r="4794" spans="1:37" ht="15" customHeight="1" x14ac:dyDescent="0.2">
      <c r="A4794" s="109"/>
      <c r="B4794" s="109"/>
      <c r="C4794" s="85" t="s">
        <v>39</v>
      </c>
      <c r="D4794" s="616" t="str">
        <f t="shared" si="6729"/>
        <v/>
      </c>
      <c r="E4794" s="616"/>
      <c r="F4794" s="616"/>
      <c r="G4794" s="616"/>
      <c r="H4794" s="616"/>
      <c r="I4794" s="616"/>
      <c r="J4794" s="616"/>
      <c r="K4794" s="616"/>
      <c r="L4794" s="616"/>
      <c r="M4794" s="615"/>
      <c r="N4794" s="615"/>
      <c r="O4794" s="615"/>
      <c r="P4794" s="615"/>
      <c r="Q4794" s="615"/>
      <c r="R4794" s="615"/>
      <c r="S4794" s="615"/>
      <c r="T4794" s="615"/>
      <c r="U4794" s="615"/>
      <c r="V4794" s="615"/>
      <c r="W4794" s="615"/>
      <c r="X4794" s="615"/>
      <c r="Y4794" s="615"/>
      <c r="Z4794" s="615"/>
      <c r="AA4794" s="615"/>
      <c r="AB4794" s="615"/>
      <c r="AC4794" s="615"/>
      <c r="AD4794" s="615"/>
      <c r="AE4794" s="109"/>
      <c r="AG4794" s="130">
        <f t="shared" si="6730"/>
        <v>18</v>
      </c>
      <c r="AH4794" s="130">
        <f t="shared" si="6731"/>
        <v>0</v>
      </c>
      <c r="AI4794" s="130">
        <f t="shared" si="6732"/>
        <v>0</v>
      </c>
      <c r="AJ4794" s="130">
        <f t="shared" si="6733"/>
        <v>0</v>
      </c>
      <c r="AK4794" s="130">
        <f t="shared" si="6734"/>
        <v>0</v>
      </c>
    </row>
    <row r="4795" spans="1:37" ht="15" customHeight="1" x14ac:dyDescent="0.2">
      <c r="A4795" s="109"/>
      <c r="B4795" s="109"/>
      <c r="C4795" s="85" t="s">
        <v>41</v>
      </c>
      <c r="D4795" s="616" t="str">
        <f t="shared" si="6729"/>
        <v/>
      </c>
      <c r="E4795" s="616"/>
      <c r="F4795" s="616"/>
      <c r="G4795" s="616"/>
      <c r="H4795" s="616"/>
      <c r="I4795" s="616"/>
      <c r="J4795" s="616"/>
      <c r="K4795" s="616"/>
      <c r="L4795" s="616"/>
      <c r="M4795" s="615"/>
      <c r="N4795" s="615"/>
      <c r="O4795" s="615"/>
      <c r="P4795" s="615"/>
      <c r="Q4795" s="615"/>
      <c r="R4795" s="615"/>
      <c r="S4795" s="615"/>
      <c r="T4795" s="615"/>
      <c r="U4795" s="615"/>
      <c r="V4795" s="615"/>
      <c r="W4795" s="615"/>
      <c r="X4795" s="615"/>
      <c r="Y4795" s="615"/>
      <c r="Z4795" s="615"/>
      <c r="AA4795" s="615"/>
      <c r="AB4795" s="615"/>
      <c r="AC4795" s="615"/>
      <c r="AD4795" s="615"/>
      <c r="AE4795" s="109"/>
      <c r="AG4795" s="130">
        <f t="shared" si="6730"/>
        <v>18</v>
      </c>
      <c r="AH4795" s="130">
        <f t="shared" si="6731"/>
        <v>0</v>
      </c>
      <c r="AI4795" s="130">
        <f t="shared" si="6732"/>
        <v>0</v>
      </c>
      <c r="AJ4795" s="130">
        <f t="shared" si="6733"/>
        <v>0</v>
      </c>
      <c r="AK4795" s="130">
        <f t="shared" si="6734"/>
        <v>0</v>
      </c>
    </row>
    <row r="4796" spans="1:37" ht="15" customHeight="1" x14ac:dyDescent="0.2">
      <c r="A4796" s="109"/>
      <c r="B4796" s="109"/>
      <c r="C4796" s="85" t="s">
        <v>42</v>
      </c>
      <c r="D4796" s="616" t="str">
        <f t="shared" si="6729"/>
        <v/>
      </c>
      <c r="E4796" s="616"/>
      <c r="F4796" s="616"/>
      <c r="G4796" s="616"/>
      <c r="H4796" s="616"/>
      <c r="I4796" s="616"/>
      <c r="J4796" s="616"/>
      <c r="K4796" s="616"/>
      <c r="L4796" s="616"/>
      <c r="M4796" s="615"/>
      <c r="N4796" s="615"/>
      <c r="O4796" s="615"/>
      <c r="P4796" s="615"/>
      <c r="Q4796" s="615"/>
      <c r="R4796" s="615"/>
      <c r="S4796" s="615"/>
      <c r="T4796" s="615"/>
      <c r="U4796" s="615"/>
      <c r="V4796" s="615"/>
      <c r="W4796" s="615"/>
      <c r="X4796" s="615"/>
      <c r="Y4796" s="615"/>
      <c r="Z4796" s="615"/>
      <c r="AA4796" s="615"/>
      <c r="AB4796" s="615"/>
      <c r="AC4796" s="615"/>
      <c r="AD4796" s="615"/>
      <c r="AE4796" s="109"/>
      <c r="AG4796" s="130">
        <f t="shared" si="6730"/>
        <v>18</v>
      </c>
      <c r="AH4796" s="130">
        <f t="shared" si="6731"/>
        <v>0</v>
      </c>
      <c r="AI4796" s="130">
        <f t="shared" si="6732"/>
        <v>0</v>
      </c>
      <c r="AJ4796" s="130">
        <f t="shared" si="6733"/>
        <v>0</v>
      </c>
      <c r="AK4796" s="130">
        <f t="shared" si="6734"/>
        <v>0</v>
      </c>
    </row>
    <row r="4797" spans="1:37" ht="15" customHeight="1" x14ac:dyDescent="0.2">
      <c r="A4797" s="109"/>
      <c r="B4797" s="109"/>
      <c r="C4797" s="85" t="s">
        <v>43</v>
      </c>
      <c r="D4797" s="616" t="str">
        <f t="shared" si="6729"/>
        <v/>
      </c>
      <c r="E4797" s="616"/>
      <c r="F4797" s="616"/>
      <c r="G4797" s="616"/>
      <c r="H4797" s="616"/>
      <c r="I4797" s="616"/>
      <c r="J4797" s="616"/>
      <c r="K4797" s="616"/>
      <c r="L4797" s="616"/>
      <c r="M4797" s="615"/>
      <c r="N4797" s="615"/>
      <c r="O4797" s="615"/>
      <c r="P4797" s="615"/>
      <c r="Q4797" s="615"/>
      <c r="R4797" s="615"/>
      <c r="S4797" s="615"/>
      <c r="T4797" s="615"/>
      <c r="U4797" s="615"/>
      <c r="V4797" s="615"/>
      <c r="W4797" s="615"/>
      <c r="X4797" s="615"/>
      <c r="Y4797" s="615"/>
      <c r="Z4797" s="615"/>
      <c r="AA4797" s="615"/>
      <c r="AB4797" s="615"/>
      <c r="AC4797" s="615"/>
      <c r="AD4797" s="615"/>
      <c r="AE4797" s="109"/>
      <c r="AG4797" s="130">
        <f t="shared" si="6730"/>
        <v>18</v>
      </c>
      <c r="AH4797" s="130">
        <f t="shared" si="6731"/>
        <v>0</v>
      </c>
      <c r="AI4797" s="130">
        <f t="shared" si="6732"/>
        <v>0</v>
      </c>
      <c r="AJ4797" s="130">
        <f t="shared" si="6733"/>
        <v>0</v>
      </c>
      <c r="AK4797" s="130">
        <f t="shared" si="6734"/>
        <v>0</v>
      </c>
    </row>
    <row r="4798" spans="1:37" ht="15" customHeight="1" x14ac:dyDescent="0.2">
      <c r="A4798" s="109"/>
      <c r="B4798" s="109"/>
      <c r="C4798" s="85" t="s">
        <v>44</v>
      </c>
      <c r="D4798" s="616" t="str">
        <f t="shared" si="6729"/>
        <v/>
      </c>
      <c r="E4798" s="616"/>
      <c r="F4798" s="616"/>
      <c r="G4798" s="616"/>
      <c r="H4798" s="616"/>
      <c r="I4798" s="616"/>
      <c r="J4798" s="616"/>
      <c r="K4798" s="616"/>
      <c r="L4798" s="616"/>
      <c r="M4798" s="615"/>
      <c r="N4798" s="615"/>
      <c r="O4798" s="615"/>
      <c r="P4798" s="615"/>
      <c r="Q4798" s="615"/>
      <c r="R4798" s="615"/>
      <c r="S4798" s="615"/>
      <c r="T4798" s="615"/>
      <c r="U4798" s="615"/>
      <c r="V4798" s="615"/>
      <c r="W4798" s="615"/>
      <c r="X4798" s="615"/>
      <c r="Y4798" s="615"/>
      <c r="Z4798" s="615"/>
      <c r="AA4798" s="615"/>
      <c r="AB4798" s="615"/>
      <c r="AC4798" s="615"/>
      <c r="AD4798" s="615"/>
      <c r="AE4798" s="109"/>
      <c r="AG4798" s="130">
        <f t="shared" si="6730"/>
        <v>18</v>
      </c>
      <c r="AH4798" s="130">
        <f t="shared" si="6731"/>
        <v>0</v>
      </c>
      <c r="AI4798" s="130">
        <f t="shared" si="6732"/>
        <v>0</v>
      </c>
      <c r="AJ4798" s="130">
        <f t="shared" si="6733"/>
        <v>0</v>
      </c>
      <c r="AK4798" s="130">
        <f t="shared" si="6734"/>
        <v>0</v>
      </c>
    </row>
    <row r="4799" spans="1:37" ht="15" customHeight="1" x14ac:dyDescent="0.2">
      <c r="A4799" s="109"/>
      <c r="B4799" s="109"/>
      <c r="C4799" s="85" t="s">
        <v>45</v>
      </c>
      <c r="D4799" s="616" t="str">
        <f t="shared" si="6729"/>
        <v/>
      </c>
      <c r="E4799" s="616"/>
      <c r="F4799" s="616"/>
      <c r="G4799" s="616"/>
      <c r="H4799" s="616"/>
      <c r="I4799" s="616"/>
      <c r="J4799" s="616"/>
      <c r="K4799" s="616"/>
      <c r="L4799" s="616"/>
      <c r="M4799" s="615"/>
      <c r="N4799" s="615"/>
      <c r="O4799" s="615"/>
      <c r="P4799" s="615"/>
      <c r="Q4799" s="615"/>
      <c r="R4799" s="615"/>
      <c r="S4799" s="615"/>
      <c r="T4799" s="615"/>
      <c r="U4799" s="615"/>
      <c r="V4799" s="615"/>
      <c r="W4799" s="615"/>
      <c r="X4799" s="615"/>
      <c r="Y4799" s="615"/>
      <c r="Z4799" s="615"/>
      <c r="AA4799" s="615"/>
      <c r="AB4799" s="615"/>
      <c r="AC4799" s="615"/>
      <c r="AD4799" s="615"/>
      <c r="AE4799" s="109"/>
      <c r="AG4799" s="130">
        <f t="shared" si="6730"/>
        <v>18</v>
      </c>
      <c r="AH4799" s="130">
        <f t="shared" si="6731"/>
        <v>0</v>
      </c>
      <c r="AI4799" s="130">
        <f t="shared" si="6732"/>
        <v>0</v>
      </c>
      <c r="AJ4799" s="130">
        <f t="shared" si="6733"/>
        <v>0</v>
      </c>
      <c r="AK4799" s="130">
        <f t="shared" si="6734"/>
        <v>0</v>
      </c>
    </row>
    <row r="4800" spans="1:37" ht="15" customHeight="1" x14ac:dyDescent="0.2">
      <c r="A4800" s="109"/>
      <c r="B4800" s="109"/>
      <c r="C4800" s="85" t="s">
        <v>46</v>
      </c>
      <c r="D4800" s="616" t="str">
        <f t="shared" si="6729"/>
        <v/>
      </c>
      <c r="E4800" s="616"/>
      <c r="F4800" s="616"/>
      <c r="G4800" s="616"/>
      <c r="H4800" s="616"/>
      <c r="I4800" s="616"/>
      <c r="J4800" s="616"/>
      <c r="K4800" s="616"/>
      <c r="L4800" s="616"/>
      <c r="M4800" s="615"/>
      <c r="N4800" s="615"/>
      <c r="O4800" s="615"/>
      <c r="P4800" s="615"/>
      <c r="Q4800" s="615"/>
      <c r="R4800" s="615"/>
      <c r="S4800" s="615"/>
      <c r="T4800" s="615"/>
      <c r="U4800" s="615"/>
      <c r="V4800" s="615"/>
      <c r="W4800" s="615"/>
      <c r="X4800" s="615"/>
      <c r="Y4800" s="615"/>
      <c r="Z4800" s="615"/>
      <c r="AA4800" s="615"/>
      <c r="AB4800" s="615"/>
      <c r="AC4800" s="615"/>
      <c r="AD4800" s="615"/>
      <c r="AE4800" s="109"/>
      <c r="AG4800" s="130">
        <f t="shared" si="6730"/>
        <v>18</v>
      </c>
      <c r="AH4800" s="130">
        <f t="shared" si="6731"/>
        <v>0</v>
      </c>
      <c r="AI4800" s="130">
        <f t="shared" si="6732"/>
        <v>0</v>
      </c>
      <c r="AJ4800" s="130">
        <f t="shared" si="6733"/>
        <v>0</v>
      </c>
      <c r="AK4800" s="130">
        <f t="shared" si="6734"/>
        <v>0</v>
      </c>
    </row>
    <row r="4801" spans="1:38" ht="15" customHeight="1" x14ac:dyDescent="0.2">
      <c r="A4801" s="109"/>
      <c r="B4801" s="109"/>
      <c r="C4801" s="85" t="s">
        <v>47</v>
      </c>
      <c r="D4801" s="616" t="str">
        <f t="shared" si="6729"/>
        <v/>
      </c>
      <c r="E4801" s="616"/>
      <c r="F4801" s="616"/>
      <c r="G4801" s="616"/>
      <c r="H4801" s="616"/>
      <c r="I4801" s="616"/>
      <c r="J4801" s="616"/>
      <c r="K4801" s="616"/>
      <c r="L4801" s="616"/>
      <c r="M4801" s="615"/>
      <c r="N4801" s="615"/>
      <c r="O4801" s="615"/>
      <c r="P4801" s="615"/>
      <c r="Q4801" s="615"/>
      <c r="R4801" s="615"/>
      <c r="S4801" s="615"/>
      <c r="T4801" s="615"/>
      <c r="U4801" s="615"/>
      <c r="V4801" s="615"/>
      <c r="W4801" s="615"/>
      <c r="X4801" s="615"/>
      <c r="Y4801" s="615"/>
      <c r="Z4801" s="615"/>
      <c r="AA4801" s="615"/>
      <c r="AB4801" s="615"/>
      <c r="AC4801" s="615"/>
      <c r="AD4801" s="615"/>
      <c r="AE4801" s="109"/>
      <c r="AG4801" s="130">
        <f t="shared" si="6730"/>
        <v>18</v>
      </c>
      <c r="AH4801" s="130">
        <f t="shared" si="6731"/>
        <v>0</v>
      </c>
      <c r="AI4801" s="130">
        <f t="shared" si="6732"/>
        <v>0</v>
      </c>
      <c r="AJ4801" s="130">
        <f t="shared" si="6733"/>
        <v>0</v>
      </c>
      <c r="AK4801" s="130">
        <f t="shared" si="6734"/>
        <v>0</v>
      </c>
    </row>
    <row r="4802" spans="1:38" ht="15" customHeight="1" x14ac:dyDescent="0.2">
      <c r="A4802" s="109"/>
      <c r="B4802" s="109"/>
      <c r="C4802" s="85" t="s">
        <v>48</v>
      </c>
      <c r="D4802" s="616" t="str">
        <f t="shared" si="6729"/>
        <v/>
      </c>
      <c r="E4802" s="616"/>
      <c r="F4802" s="616"/>
      <c r="G4802" s="616"/>
      <c r="H4802" s="616"/>
      <c r="I4802" s="616"/>
      <c r="J4802" s="616"/>
      <c r="K4802" s="616"/>
      <c r="L4802" s="616"/>
      <c r="M4802" s="615"/>
      <c r="N4802" s="615"/>
      <c r="O4802" s="615"/>
      <c r="P4802" s="615"/>
      <c r="Q4802" s="615"/>
      <c r="R4802" s="615"/>
      <c r="S4802" s="615"/>
      <c r="T4802" s="615"/>
      <c r="U4802" s="615"/>
      <c r="V4802" s="615"/>
      <c r="W4802" s="615"/>
      <c r="X4802" s="615"/>
      <c r="Y4802" s="615"/>
      <c r="Z4802" s="615"/>
      <c r="AA4802" s="615"/>
      <c r="AB4802" s="615"/>
      <c r="AC4802" s="615"/>
      <c r="AD4802" s="615"/>
      <c r="AE4802" s="109"/>
      <c r="AG4802" s="130">
        <f t="shared" si="6730"/>
        <v>18</v>
      </c>
      <c r="AH4802" s="130">
        <f t="shared" si="6731"/>
        <v>0</v>
      </c>
      <c r="AI4802" s="130">
        <f t="shared" si="6732"/>
        <v>0</v>
      </c>
      <c r="AJ4802" s="130">
        <f t="shared" si="6733"/>
        <v>0</v>
      </c>
      <c r="AK4802" s="130">
        <f t="shared" si="6734"/>
        <v>0</v>
      </c>
    </row>
    <row r="4803" spans="1:38" ht="15" customHeight="1" x14ac:dyDescent="0.2">
      <c r="A4803" s="109"/>
      <c r="B4803" s="109"/>
      <c r="C4803" s="85" t="s">
        <v>49</v>
      </c>
      <c r="D4803" s="616" t="str">
        <f t="shared" si="6729"/>
        <v/>
      </c>
      <c r="E4803" s="616"/>
      <c r="F4803" s="616"/>
      <c r="G4803" s="616"/>
      <c r="H4803" s="616"/>
      <c r="I4803" s="616"/>
      <c r="J4803" s="616"/>
      <c r="K4803" s="616"/>
      <c r="L4803" s="616"/>
      <c r="M4803" s="615"/>
      <c r="N4803" s="615"/>
      <c r="O4803" s="615"/>
      <c r="P4803" s="615"/>
      <c r="Q4803" s="615"/>
      <c r="R4803" s="615"/>
      <c r="S4803" s="615"/>
      <c r="T4803" s="615"/>
      <c r="U4803" s="615"/>
      <c r="V4803" s="615"/>
      <c r="W4803" s="615"/>
      <c r="X4803" s="615"/>
      <c r="Y4803" s="615"/>
      <c r="Z4803" s="615"/>
      <c r="AA4803" s="615"/>
      <c r="AB4803" s="615"/>
      <c r="AC4803" s="615"/>
      <c r="AD4803" s="615"/>
      <c r="AE4803" s="109"/>
      <c r="AG4803" s="130">
        <f t="shared" si="6730"/>
        <v>18</v>
      </c>
      <c r="AH4803" s="130">
        <f t="shared" si="6731"/>
        <v>0</v>
      </c>
      <c r="AI4803" s="130">
        <f t="shared" si="6732"/>
        <v>0</v>
      </c>
      <c r="AJ4803" s="130">
        <f t="shared" si="6733"/>
        <v>0</v>
      </c>
      <c r="AK4803" s="130">
        <f t="shared" si="6734"/>
        <v>0</v>
      </c>
    </row>
    <row r="4804" spans="1:38" ht="15" customHeight="1" x14ac:dyDescent="0.2">
      <c r="A4804" s="109"/>
      <c r="B4804" s="109"/>
      <c r="C4804" s="85" t="s">
        <v>50</v>
      </c>
      <c r="D4804" s="616" t="str">
        <f t="shared" si="6729"/>
        <v/>
      </c>
      <c r="E4804" s="616"/>
      <c r="F4804" s="616"/>
      <c r="G4804" s="616"/>
      <c r="H4804" s="616"/>
      <c r="I4804" s="616"/>
      <c r="J4804" s="616"/>
      <c r="K4804" s="616"/>
      <c r="L4804" s="616"/>
      <c r="M4804" s="615"/>
      <c r="N4804" s="615"/>
      <c r="O4804" s="615"/>
      <c r="P4804" s="615"/>
      <c r="Q4804" s="615"/>
      <c r="R4804" s="615"/>
      <c r="S4804" s="615"/>
      <c r="T4804" s="615"/>
      <c r="U4804" s="615"/>
      <c r="V4804" s="615"/>
      <c r="W4804" s="615"/>
      <c r="X4804" s="615"/>
      <c r="Y4804" s="615"/>
      <c r="Z4804" s="615"/>
      <c r="AA4804" s="615"/>
      <c r="AB4804" s="615"/>
      <c r="AC4804" s="615"/>
      <c r="AD4804" s="615"/>
      <c r="AE4804" s="109"/>
      <c r="AG4804" s="130">
        <f t="shared" si="6730"/>
        <v>18</v>
      </c>
      <c r="AH4804" s="130">
        <f t="shared" si="6731"/>
        <v>0</v>
      </c>
      <c r="AI4804" s="130">
        <f t="shared" si="6732"/>
        <v>0</v>
      </c>
      <c r="AJ4804" s="130">
        <f t="shared" si="6733"/>
        <v>0</v>
      </c>
      <c r="AK4804" s="130">
        <f t="shared" si="6734"/>
        <v>0</v>
      </c>
    </row>
    <row r="4805" spans="1:38" ht="15" customHeight="1" x14ac:dyDescent="0.2">
      <c r="A4805" s="109"/>
      <c r="B4805" s="109"/>
      <c r="C4805" s="85" t="s">
        <v>51</v>
      </c>
      <c r="D4805" s="616" t="str">
        <f t="shared" si="6729"/>
        <v/>
      </c>
      <c r="E4805" s="616"/>
      <c r="F4805" s="616"/>
      <c r="G4805" s="616"/>
      <c r="H4805" s="616"/>
      <c r="I4805" s="616"/>
      <c r="J4805" s="616"/>
      <c r="K4805" s="616"/>
      <c r="L4805" s="616"/>
      <c r="M4805" s="615"/>
      <c r="N4805" s="615"/>
      <c r="O4805" s="615"/>
      <c r="P4805" s="615"/>
      <c r="Q4805" s="615"/>
      <c r="R4805" s="615"/>
      <c r="S4805" s="615"/>
      <c r="T4805" s="615"/>
      <c r="U4805" s="615"/>
      <c r="V4805" s="615"/>
      <c r="W4805" s="615"/>
      <c r="X4805" s="615"/>
      <c r="Y4805" s="615"/>
      <c r="Z4805" s="615"/>
      <c r="AA4805" s="615"/>
      <c r="AB4805" s="615"/>
      <c r="AC4805" s="615"/>
      <c r="AD4805" s="615"/>
      <c r="AE4805" s="109"/>
      <c r="AG4805" s="130">
        <f t="shared" si="6730"/>
        <v>18</v>
      </c>
      <c r="AH4805" s="130">
        <f t="shared" si="6731"/>
        <v>0</v>
      </c>
      <c r="AI4805" s="130">
        <f t="shared" si="6732"/>
        <v>0</v>
      </c>
      <c r="AJ4805" s="130">
        <f t="shared" si="6733"/>
        <v>0</v>
      </c>
      <c r="AK4805" s="130">
        <f t="shared" si="6734"/>
        <v>0</v>
      </c>
    </row>
    <row r="4806" spans="1:38" ht="15" customHeight="1" x14ac:dyDescent="0.2">
      <c r="A4806" s="109"/>
      <c r="B4806" s="109"/>
      <c r="C4806" s="85" t="s">
        <v>52</v>
      </c>
      <c r="D4806" s="616" t="str">
        <f t="shared" si="6729"/>
        <v/>
      </c>
      <c r="E4806" s="616"/>
      <c r="F4806" s="616"/>
      <c r="G4806" s="616"/>
      <c r="H4806" s="616"/>
      <c r="I4806" s="616"/>
      <c r="J4806" s="616"/>
      <c r="K4806" s="616"/>
      <c r="L4806" s="616"/>
      <c r="M4806" s="615"/>
      <c r="N4806" s="615"/>
      <c r="O4806" s="615"/>
      <c r="P4806" s="615"/>
      <c r="Q4806" s="615"/>
      <c r="R4806" s="615"/>
      <c r="S4806" s="615"/>
      <c r="T4806" s="615"/>
      <c r="U4806" s="615"/>
      <c r="V4806" s="615"/>
      <c r="W4806" s="615"/>
      <c r="X4806" s="615"/>
      <c r="Y4806" s="615"/>
      <c r="Z4806" s="615"/>
      <c r="AA4806" s="615"/>
      <c r="AB4806" s="615"/>
      <c r="AC4806" s="615"/>
      <c r="AD4806" s="615"/>
      <c r="AE4806" s="109"/>
      <c r="AG4806" s="130">
        <f t="shared" si="6730"/>
        <v>18</v>
      </c>
      <c r="AH4806" s="130">
        <f t="shared" si="6731"/>
        <v>0</v>
      </c>
      <c r="AI4806" s="130">
        <f t="shared" si="6732"/>
        <v>0</v>
      </c>
      <c r="AJ4806" s="130">
        <f t="shared" si="6733"/>
        <v>0</v>
      </c>
      <c r="AK4806" s="130">
        <f t="shared" si="6734"/>
        <v>0</v>
      </c>
    </row>
    <row r="4807" spans="1:38" ht="15" customHeight="1" x14ac:dyDescent="0.2">
      <c r="L4807" s="112" t="s">
        <v>84</v>
      </c>
      <c r="M4807" s="693">
        <f>IF(AND(SUM(M4782:R4806)=0,COUNTIF(M4782:R4806,"NS")&gt;0),"NS",SUM(M4782:R4806))</f>
        <v>0</v>
      </c>
      <c r="N4807" s="693"/>
      <c r="O4807" s="693"/>
      <c r="P4807" s="693"/>
      <c r="Q4807" s="693"/>
      <c r="R4807" s="693"/>
      <c r="S4807" s="693">
        <f>IF(AND(SUM(S4782:X4806)=0,COUNTIF(S4782:X4806,"NS")&gt;0),"NS",SUM(S4782:X4806))</f>
        <v>0</v>
      </c>
      <c r="T4807" s="693"/>
      <c r="U4807" s="693"/>
      <c r="V4807" s="693"/>
      <c r="W4807" s="693"/>
      <c r="X4807" s="693"/>
      <c r="Y4807" s="693">
        <f>IF(AND(SUM(Y4782:AD4806)=0,COUNTIF(Y4782:AD4806,"NS")&gt;0),"NS",SUM(Y4782:AD4806))</f>
        <v>0</v>
      </c>
      <c r="Z4807" s="693"/>
      <c r="AA4807" s="693"/>
      <c r="AB4807" s="693"/>
      <c r="AC4807" s="693"/>
      <c r="AD4807" s="693"/>
      <c r="AE4807" s="109"/>
      <c r="AH4807" s="90">
        <f>SUM(AH4782:AH4806)</f>
        <v>0</v>
      </c>
      <c r="AK4807" s="90">
        <f>SUM(AK4782:AK4806)</f>
        <v>0</v>
      </c>
    </row>
    <row r="4808" spans="1:38" ht="15" customHeight="1" x14ac:dyDescent="0.2">
      <c r="B4808" s="540" t="str">
        <f>IF(AH4807=0,"","Error: Debe completar toda la información requerida.")</f>
        <v/>
      </c>
      <c r="C4808" s="540"/>
      <c r="D4808" s="540"/>
      <c r="E4808" s="540"/>
      <c r="F4808" s="540"/>
      <c r="G4808" s="540"/>
      <c r="H4808" s="540"/>
      <c r="I4808" s="540"/>
      <c r="J4808" s="540"/>
      <c r="K4808" s="540"/>
      <c r="L4808" s="540"/>
      <c r="M4808" s="540"/>
      <c r="N4808" s="540"/>
      <c r="O4808" s="540"/>
      <c r="P4808" s="540"/>
      <c r="Q4808" s="540"/>
      <c r="R4808" s="540"/>
      <c r="S4808" s="540"/>
      <c r="T4808" s="540"/>
      <c r="U4808" s="540"/>
      <c r="V4808" s="540"/>
      <c r="W4808" s="540"/>
      <c r="X4808" s="540"/>
      <c r="Y4808" s="540"/>
      <c r="Z4808" s="540"/>
      <c r="AA4808" s="540"/>
      <c r="AB4808" s="540"/>
      <c r="AC4808" s="540"/>
      <c r="AD4808" s="540"/>
      <c r="AE4808" s="109"/>
    </row>
    <row r="4809" spans="1:38" ht="15" customHeight="1" x14ac:dyDescent="0.2">
      <c r="B4809" s="535" t="str">
        <f>IF(AK4807=0,"","Error: Verificar sumas por fila.")</f>
        <v/>
      </c>
      <c r="C4809" s="535"/>
      <c r="D4809" s="535"/>
      <c r="E4809" s="535"/>
      <c r="F4809" s="535"/>
      <c r="G4809" s="535"/>
      <c r="H4809" s="535"/>
      <c r="I4809" s="535"/>
      <c r="J4809" s="535"/>
      <c r="K4809" s="535"/>
      <c r="L4809" s="535"/>
      <c r="M4809" s="535"/>
      <c r="N4809" s="535"/>
      <c r="O4809" s="535"/>
      <c r="P4809" s="535"/>
      <c r="Q4809" s="535"/>
      <c r="R4809" s="535"/>
      <c r="S4809" s="535"/>
      <c r="T4809" s="535"/>
      <c r="U4809" s="535"/>
      <c r="V4809" s="535"/>
      <c r="W4809" s="535"/>
      <c r="X4809" s="535"/>
      <c r="Y4809" s="535"/>
      <c r="Z4809" s="535"/>
      <c r="AA4809" s="535"/>
      <c r="AB4809" s="535"/>
      <c r="AC4809" s="535"/>
      <c r="AD4809" s="535"/>
      <c r="AE4809" s="109"/>
    </row>
    <row r="4810" spans="1:38" ht="15" customHeight="1" x14ac:dyDescent="0.2">
      <c r="B4810" s="1099"/>
      <c r="C4810" s="1099"/>
      <c r="D4810" s="1099"/>
      <c r="E4810" s="1099"/>
      <c r="F4810" s="1099"/>
      <c r="G4810" s="1099"/>
      <c r="H4810" s="1099"/>
      <c r="I4810" s="1099"/>
      <c r="J4810" s="1099"/>
      <c r="K4810" s="1099"/>
      <c r="L4810" s="1099"/>
      <c r="M4810" s="1099"/>
      <c r="N4810" s="1099"/>
      <c r="O4810" s="1099"/>
      <c r="P4810" s="1099"/>
      <c r="Q4810" s="1099"/>
      <c r="R4810" s="1099"/>
      <c r="S4810" s="1099"/>
      <c r="T4810" s="1099"/>
      <c r="U4810" s="1099"/>
      <c r="V4810" s="1099"/>
      <c r="W4810" s="1099"/>
      <c r="X4810" s="1099"/>
      <c r="Y4810" s="1099"/>
      <c r="Z4810" s="1099"/>
      <c r="AA4810" s="1099"/>
      <c r="AB4810" s="1099"/>
      <c r="AC4810" s="1099"/>
      <c r="AD4810" s="1099"/>
      <c r="AE4810" s="109"/>
    </row>
    <row r="4811" spans="1:38" ht="23.25" customHeight="1" x14ac:dyDescent="0.2">
      <c r="A4811" s="36" t="s">
        <v>915</v>
      </c>
      <c r="B4811" s="636" t="s">
        <v>1385</v>
      </c>
      <c r="C4811" s="636"/>
      <c r="D4811" s="636"/>
      <c r="E4811" s="636"/>
      <c r="F4811" s="636"/>
      <c r="G4811" s="636"/>
      <c r="H4811" s="636"/>
      <c r="I4811" s="636"/>
      <c r="J4811" s="636"/>
      <c r="K4811" s="636"/>
      <c r="L4811" s="636"/>
      <c r="M4811" s="636"/>
      <c r="N4811" s="636"/>
      <c r="O4811" s="636"/>
      <c r="P4811" s="636"/>
      <c r="Q4811" s="636"/>
      <c r="R4811" s="636"/>
      <c r="S4811" s="636"/>
      <c r="T4811" s="636"/>
      <c r="U4811" s="636"/>
      <c r="V4811" s="636"/>
      <c r="W4811" s="636"/>
      <c r="X4811" s="636"/>
      <c r="Y4811" s="636"/>
      <c r="Z4811" s="636"/>
      <c r="AA4811" s="636"/>
      <c r="AB4811" s="636"/>
      <c r="AC4811" s="636"/>
      <c r="AD4811" s="636"/>
      <c r="AE4811" s="109"/>
      <c r="AG4811" s="90" t="s">
        <v>2059</v>
      </c>
      <c r="AH4811" s="90" t="s">
        <v>2072</v>
      </c>
      <c r="AI4811" s="90" t="s">
        <v>2073</v>
      </c>
      <c r="AJ4811" s="90" t="s">
        <v>2045</v>
      </c>
      <c r="AK4811" s="90" t="s">
        <v>2074</v>
      </c>
      <c r="AL4811" s="90" t="s">
        <v>2075</v>
      </c>
    </row>
    <row r="4812" spans="1:38" ht="15" customHeight="1" x14ac:dyDescent="0.2">
      <c r="C4812" s="674" t="s">
        <v>1109</v>
      </c>
      <c r="D4812" s="674"/>
      <c r="E4812" s="674"/>
      <c r="F4812" s="674"/>
      <c r="G4812" s="674"/>
      <c r="H4812" s="674"/>
      <c r="I4812" s="674"/>
      <c r="J4812" s="674"/>
      <c r="K4812" s="674"/>
      <c r="L4812" s="674"/>
      <c r="M4812" s="674"/>
      <c r="N4812" s="674"/>
      <c r="O4812" s="674"/>
      <c r="P4812" s="674"/>
      <c r="Q4812" s="674"/>
      <c r="R4812" s="674"/>
      <c r="S4812" s="674"/>
      <c r="T4812" s="674"/>
      <c r="U4812" s="674"/>
      <c r="V4812" s="674"/>
      <c r="W4812" s="674"/>
      <c r="X4812" s="674"/>
      <c r="Y4812" s="674"/>
      <c r="Z4812" s="674"/>
      <c r="AA4812" s="674"/>
      <c r="AB4812" s="674"/>
      <c r="AC4812" s="674"/>
      <c r="AD4812" s="674"/>
      <c r="AE4812" s="109"/>
      <c r="AG4812" s="90">
        <f>COUNTBLANK(Q4819:AD4843)</f>
        <v>350</v>
      </c>
      <c r="AH4812" s="90">
        <v>350</v>
      </c>
      <c r="AI4812" s="90">
        <v>175</v>
      </c>
      <c r="AJ4812" s="90">
        <f>COUNTBLANK(Q4819:AD4819)</f>
        <v>14</v>
      </c>
      <c r="AK4812" s="90">
        <v>14</v>
      </c>
      <c r="AL4812" s="90">
        <v>7</v>
      </c>
    </row>
    <row r="4813" spans="1:38" ht="36" customHeight="1" x14ac:dyDescent="0.2">
      <c r="C4813" s="620" t="s">
        <v>1994</v>
      </c>
      <c r="D4813" s="620"/>
      <c r="E4813" s="620"/>
      <c r="F4813" s="620"/>
      <c r="G4813" s="620"/>
      <c r="H4813" s="620"/>
      <c r="I4813" s="620"/>
      <c r="J4813" s="620"/>
      <c r="K4813" s="620"/>
      <c r="L4813" s="620"/>
      <c r="M4813" s="620"/>
      <c r="N4813" s="620"/>
      <c r="O4813" s="620"/>
      <c r="P4813" s="620"/>
      <c r="Q4813" s="620"/>
      <c r="R4813" s="620"/>
      <c r="S4813" s="620"/>
      <c r="T4813" s="620"/>
      <c r="U4813" s="620"/>
      <c r="V4813" s="620"/>
      <c r="W4813" s="620"/>
      <c r="X4813" s="620"/>
      <c r="Y4813" s="620"/>
      <c r="Z4813" s="620"/>
      <c r="AA4813" s="620"/>
      <c r="AB4813" s="620"/>
      <c r="AC4813" s="620"/>
      <c r="AD4813" s="620"/>
      <c r="AE4813" s="109"/>
    </row>
    <row r="4814" spans="1:38" ht="36" customHeight="1" x14ac:dyDescent="0.2">
      <c r="C4814" s="674" t="s">
        <v>1833</v>
      </c>
      <c r="D4814" s="674"/>
      <c r="E4814" s="674"/>
      <c r="F4814" s="674"/>
      <c r="G4814" s="674"/>
      <c r="H4814" s="674"/>
      <c r="I4814" s="674"/>
      <c r="J4814" s="674"/>
      <c r="K4814" s="674"/>
      <c r="L4814" s="674"/>
      <c r="M4814" s="674"/>
      <c r="N4814" s="674"/>
      <c r="O4814" s="674"/>
      <c r="P4814" s="674"/>
      <c r="Q4814" s="674"/>
      <c r="R4814" s="674"/>
      <c r="S4814" s="674"/>
      <c r="T4814" s="674"/>
      <c r="U4814" s="674"/>
      <c r="V4814" s="674"/>
      <c r="W4814" s="674"/>
      <c r="X4814" s="674"/>
      <c r="Y4814" s="674"/>
      <c r="Z4814" s="674"/>
      <c r="AA4814" s="674"/>
      <c r="AB4814" s="674"/>
      <c r="AC4814" s="674"/>
      <c r="AD4814" s="674"/>
      <c r="AE4814" s="109"/>
    </row>
    <row r="4815" spans="1:38" ht="15" customHeight="1" x14ac:dyDescent="0.2">
      <c r="AE4815" s="109"/>
    </row>
    <row r="4816" spans="1:38" ht="15" customHeight="1" x14ac:dyDescent="0.2">
      <c r="C4816" s="608" t="s">
        <v>220</v>
      </c>
      <c r="D4816" s="608"/>
      <c r="E4816" s="608"/>
      <c r="F4816" s="608"/>
      <c r="G4816" s="608"/>
      <c r="H4816" s="608"/>
      <c r="I4816" s="608"/>
      <c r="J4816" s="608"/>
      <c r="K4816" s="608"/>
      <c r="L4816" s="608"/>
      <c r="M4816" s="608"/>
      <c r="N4816" s="608"/>
      <c r="O4816" s="608"/>
      <c r="P4816" s="608"/>
      <c r="Q4816" s="803" t="s">
        <v>1283</v>
      </c>
      <c r="R4816" s="804"/>
      <c r="S4816" s="804"/>
      <c r="T4816" s="804"/>
      <c r="U4816" s="804"/>
      <c r="V4816" s="804"/>
      <c r="W4816" s="804"/>
      <c r="X4816" s="804"/>
      <c r="Y4816" s="804"/>
      <c r="Z4816" s="804"/>
      <c r="AA4816" s="804"/>
      <c r="AB4816" s="804"/>
      <c r="AC4816" s="804"/>
      <c r="AD4816" s="805"/>
      <c r="AE4816" s="109"/>
    </row>
    <row r="4817" spans="1:40" ht="15" customHeight="1" x14ac:dyDescent="0.2">
      <c r="C4817" s="608"/>
      <c r="D4817" s="608"/>
      <c r="E4817" s="608"/>
      <c r="F4817" s="608"/>
      <c r="G4817" s="608"/>
      <c r="H4817" s="608"/>
      <c r="I4817" s="608"/>
      <c r="J4817" s="608"/>
      <c r="K4817" s="608"/>
      <c r="L4817" s="608"/>
      <c r="M4817" s="608"/>
      <c r="N4817" s="608"/>
      <c r="O4817" s="608"/>
      <c r="P4817" s="608"/>
      <c r="Q4817" s="803" t="s">
        <v>80</v>
      </c>
      <c r="R4817" s="805"/>
      <c r="S4817" s="537" t="s">
        <v>1384</v>
      </c>
      <c r="T4817" s="538"/>
      <c r="U4817" s="538"/>
      <c r="V4817" s="538"/>
      <c r="W4817" s="538"/>
      <c r="X4817" s="538"/>
      <c r="Y4817" s="538"/>
      <c r="Z4817" s="538"/>
      <c r="AA4817" s="538"/>
      <c r="AB4817" s="538"/>
      <c r="AC4817" s="538"/>
      <c r="AD4817" s="539"/>
      <c r="AE4817" s="109"/>
    </row>
    <row r="4818" spans="1:40" ht="111" customHeight="1" x14ac:dyDescent="0.2">
      <c r="C4818" s="608"/>
      <c r="D4818" s="608"/>
      <c r="E4818" s="608"/>
      <c r="F4818" s="608"/>
      <c r="G4818" s="608"/>
      <c r="H4818" s="608"/>
      <c r="I4818" s="608"/>
      <c r="J4818" s="608"/>
      <c r="K4818" s="608"/>
      <c r="L4818" s="608"/>
      <c r="M4818" s="608"/>
      <c r="N4818" s="608"/>
      <c r="O4818" s="608"/>
      <c r="P4818" s="608"/>
      <c r="Q4818" s="809"/>
      <c r="R4818" s="811"/>
      <c r="S4818" s="1076" t="s">
        <v>1845</v>
      </c>
      <c r="T4818" s="1076"/>
      <c r="U4818" s="1076" t="s">
        <v>981</v>
      </c>
      <c r="V4818" s="1076"/>
      <c r="W4818" s="1076" t="s">
        <v>982</v>
      </c>
      <c r="X4818" s="1076"/>
      <c r="Y4818" s="1076" t="s">
        <v>1290</v>
      </c>
      <c r="Z4818" s="1076"/>
      <c r="AA4818" s="1076" t="s">
        <v>1284</v>
      </c>
      <c r="AB4818" s="1076"/>
      <c r="AC4818" s="665" t="s">
        <v>1289</v>
      </c>
      <c r="AD4818" s="1086"/>
      <c r="AE4818" s="109"/>
      <c r="AG4818" s="90" t="s">
        <v>2032</v>
      </c>
      <c r="AH4818" s="247" t="s">
        <v>2035</v>
      </c>
      <c r="AI4818" s="229" t="s">
        <v>2029</v>
      </c>
      <c r="AJ4818" s="229" t="s">
        <v>2078</v>
      </c>
      <c r="AK4818" s="229" t="s">
        <v>2077</v>
      </c>
      <c r="AL4818" s="229" t="s">
        <v>2087</v>
      </c>
      <c r="AM4818" s="229" t="s">
        <v>2088</v>
      </c>
      <c r="AN4818" s="229" t="s">
        <v>2262</v>
      </c>
    </row>
    <row r="4819" spans="1:40" ht="15" customHeight="1" x14ac:dyDescent="0.2">
      <c r="C4819" s="87" t="s">
        <v>28</v>
      </c>
      <c r="D4819" s="553" t="str">
        <f>IF(D40="","",D40)</f>
        <v/>
      </c>
      <c r="E4819" s="553"/>
      <c r="F4819" s="553"/>
      <c r="G4819" s="553"/>
      <c r="H4819" s="553"/>
      <c r="I4819" s="553"/>
      <c r="J4819" s="553"/>
      <c r="K4819" s="553"/>
      <c r="L4819" s="553"/>
      <c r="M4819" s="553"/>
      <c r="N4819" s="553"/>
      <c r="O4819" s="553"/>
      <c r="P4819" s="553"/>
      <c r="Q4819" s="870"/>
      <c r="R4819" s="870"/>
      <c r="S4819" s="870"/>
      <c r="T4819" s="870"/>
      <c r="U4819" s="870"/>
      <c r="V4819" s="870"/>
      <c r="W4819" s="870"/>
      <c r="X4819" s="870"/>
      <c r="Y4819" s="870"/>
      <c r="Z4819" s="870"/>
      <c r="AA4819" s="870"/>
      <c r="AB4819" s="870"/>
      <c r="AC4819" s="506"/>
      <c r="AD4819" s="507"/>
      <c r="AE4819" s="109"/>
      <c r="AG4819" s="130">
        <f>COUNTBLANK(Q4819:AD4819)</f>
        <v>14</v>
      </c>
      <c r="AH4819" s="130">
        <f>IF($AG$4812=$AH$4812,0,IF(AND(D4819&lt;&gt;"",AG4819=$AL$4812),0,IF(AND(D4819="",AG4819=$AK$4812),0,1)))</f>
        <v>0</v>
      </c>
      <c r="AI4819" s="130">
        <f>COUNTIF(S4819:AD4819,"NS")</f>
        <v>0</v>
      </c>
      <c r="AJ4819" s="130">
        <f>SUM(S4819:AD4819)</f>
        <v>0</v>
      </c>
      <c r="AK4819" s="130">
        <f>IF($AG$4812=$AH$4812,0,
IF(OR(
AND(Q4819=0,AI4819&gt;0),
AND(Q4819="NS",AJ4819&gt;0),
AND(Q4819="NS",AJ4819=0,AI4819=0)),1,
IF(OR(
AND(AI4819&gt;=2,AJ4819&lt;Q4819),
AND(Q4819="NS",AJ4819=0,AI4819&gt;0),Q4819=AJ4819),0,1)))</f>
        <v>0</v>
      </c>
      <c r="AL4819" s="130">
        <f>SUM(COUNTIF(AC4819:AD4843,"&gt;=0"),COUNTIF(AC4819:AD4843,"NS"))</f>
        <v>0</v>
      </c>
      <c r="AM4819" s="90">
        <f>M4782</f>
        <v>0</v>
      </c>
      <c r="AN4819" s="90">
        <f>IF($AG$4812=$AH$4812,0,IF(AND(AM4819&lt;&gt;0,OR(Q4819="NS",Q4819&gt;=AM4819)),0,IF(AND(Q4819=0,AM4819=0),0,IF(AND(AM4819="NS",Q4819&gt;0),0,1))))</f>
        <v>0</v>
      </c>
    </row>
    <row r="4820" spans="1:40" ht="15" customHeight="1" x14ac:dyDescent="0.2">
      <c r="C4820" s="98" t="s">
        <v>29</v>
      </c>
      <c r="D4820" s="553" t="str">
        <f t="shared" ref="D4820:D4843" si="6735">IF(D41="","",D41)</f>
        <v/>
      </c>
      <c r="E4820" s="553"/>
      <c r="F4820" s="553"/>
      <c r="G4820" s="553"/>
      <c r="H4820" s="553"/>
      <c r="I4820" s="553"/>
      <c r="J4820" s="553"/>
      <c r="K4820" s="553"/>
      <c r="L4820" s="553"/>
      <c r="M4820" s="553"/>
      <c r="N4820" s="553"/>
      <c r="O4820" s="553"/>
      <c r="P4820" s="553"/>
      <c r="Q4820" s="870"/>
      <c r="R4820" s="870"/>
      <c r="S4820" s="870"/>
      <c r="T4820" s="870"/>
      <c r="U4820" s="870"/>
      <c r="V4820" s="870"/>
      <c r="W4820" s="870"/>
      <c r="X4820" s="870"/>
      <c r="Y4820" s="870"/>
      <c r="Z4820" s="870"/>
      <c r="AA4820" s="870"/>
      <c r="AB4820" s="870"/>
      <c r="AC4820" s="506"/>
      <c r="AD4820" s="507"/>
      <c r="AE4820" s="109"/>
      <c r="AG4820" s="130">
        <f t="shared" ref="AG4820:AG4843" si="6736">COUNTBLANK(Q4820:AD4820)</f>
        <v>14</v>
      </c>
      <c r="AH4820" s="130">
        <f t="shared" ref="AH4820:AH4843" si="6737">IF($AG$4812=$AH$4812,0,IF(AND(D4820&lt;&gt;"",AG4820=$AL$4812),0,IF(AND(D4820="",AG4820=$AK$4812),0,1)))</f>
        <v>0</v>
      </c>
      <c r="AI4820" s="130">
        <f t="shared" ref="AI4820:AI4843" si="6738">COUNTIF(S4820:AD4820,"NS")</f>
        <v>0</v>
      </c>
      <c r="AJ4820" s="130">
        <f t="shared" ref="AJ4820:AJ4843" si="6739">SUM(S4820:AD4820)</f>
        <v>0</v>
      </c>
      <c r="AK4820" s="130">
        <f t="shared" ref="AK4820:AK4843" si="6740">IF($AG$4812=$AH$4812,0,
IF(OR(
AND(Q4820=0,AI4820&gt;0),
AND(Q4820="NS",AJ4820&gt;0),
AND(Q4820="NS",AJ4820=0,AI4820=0)),1,
IF(OR(
AND(AI4820&gt;=2,AJ4820&lt;Q4820),
AND(Q4820="NS",AJ4820=0,AI4820&gt;0),Q4820=AJ4820),0,1)))</f>
        <v>0</v>
      </c>
      <c r="AM4820" s="90">
        <f t="shared" ref="AM4820:AM4843" si="6741">M4783</f>
        <v>0</v>
      </c>
      <c r="AN4820" s="90">
        <f t="shared" ref="AN4820:AN4843" si="6742">IF($AG$4812=$AH$4812,0,IF(AND(AM4820&lt;&gt;0,OR(Q4820="NS",Q4820&gt;=AM4820)),0,IF(AND(Q4820=0,AM4820=0),0,IF(AND(AM4820="NS",Q4820&gt;0),0,1))))</f>
        <v>0</v>
      </c>
    </row>
    <row r="4821" spans="1:40" ht="15" customHeight="1" x14ac:dyDescent="0.2">
      <c r="C4821" s="98" t="s">
        <v>30</v>
      </c>
      <c r="D4821" s="553" t="str">
        <f t="shared" si="6735"/>
        <v/>
      </c>
      <c r="E4821" s="553"/>
      <c r="F4821" s="553"/>
      <c r="G4821" s="553"/>
      <c r="H4821" s="553"/>
      <c r="I4821" s="553"/>
      <c r="J4821" s="553"/>
      <c r="K4821" s="553"/>
      <c r="L4821" s="553"/>
      <c r="M4821" s="553"/>
      <c r="N4821" s="553"/>
      <c r="O4821" s="553"/>
      <c r="P4821" s="553"/>
      <c r="Q4821" s="870"/>
      <c r="R4821" s="870"/>
      <c r="S4821" s="870"/>
      <c r="T4821" s="870"/>
      <c r="U4821" s="870"/>
      <c r="V4821" s="870"/>
      <c r="W4821" s="870"/>
      <c r="X4821" s="870"/>
      <c r="Y4821" s="870"/>
      <c r="Z4821" s="870"/>
      <c r="AA4821" s="870"/>
      <c r="AB4821" s="870"/>
      <c r="AC4821" s="506"/>
      <c r="AD4821" s="507"/>
      <c r="AE4821" s="109"/>
      <c r="AG4821" s="130">
        <f t="shared" si="6736"/>
        <v>14</v>
      </c>
      <c r="AH4821" s="130">
        <f t="shared" si="6737"/>
        <v>0</v>
      </c>
      <c r="AI4821" s="130">
        <f t="shared" si="6738"/>
        <v>0</v>
      </c>
      <c r="AJ4821" s="130">
        <f t="shared" si="6739"/>
        <v>0</v>
      </c>
      <c r="AK4821" s="130">
        <f t="shared" si="6740"/>
        <v>0</v>
      </c>
      <c r="AM4821" s="90">
        <f t="shared" si="6741"/>
        <v>0</v>
      </c>
      <c r="AN4821" s="90">
        <f t="shared" si="6742"/>
        <v>0</v>
      </c>
    </row>
    <row r="4822" spans="1:40" ht="15" customHeight="1" x14ac:dyDescent="0.2">
      <c r="C4822" s="98" t="s">
        <v>31</v>
      </c>
      <c r="D4822" s="553" t="str">
        <f t="shared" si="6735"/>
        <v/>
      </c>
      <c r="E4822" s="553"/>
      <c r="F4822" s="553"/>
      <c r="G4822" s="553"/>
      <c r="H4822" s="553"/>
      <c r="I4822" s="553"/>
      <c r="J4822" s="553"/>
      <c r="K4822" s="553"/>
      <c r="L4822" s="553"/>
      <c r="M4822" s="553"/>
      <c r="N4822" s="553"/>
      <c r="O4822" s="553"/>
      <c r="P4822" s="553"/>
      <c r="Q4822" s="870"/>
      <c r="R4822" s="870"/>
      <c r="S4822" s="870"/>
      <c r="T4822" s="870"/>
      <c r="U4822" s="870"/>
      <c r="V4822" s="870"/>
      <c r="W4822" s="870"/>
      <c r="X4822" s="870"/>
      <c r="Y4822" s="870"/>
      <c r="Z4822" s="870"/>
      <c r="AA4822" s="870"/>
      <c r="AB4822" s="870"/>
      <c r="AC4822" s="506"/>
      <c r="AD4822" s="507"/>
      <c r="AE4822" s="109"/>
      <c r="AG4822" s="130">
        <f t="shared" si="6736"/>
        <v>14</v>
      </c>
      <c r="AH4822" s="130">
        <f t="shared" si="6737"/>
        <v>0</v>
      </c>
      <c r="AI4822" s="130">
        <f t="shared" si="6738"/>
        <v>0</v>
      </c>
      <c r="AJ4822" s="130">
        <f t="shared" si="6739"/>
        <v>0</v>
      </c>
      <c r="AK4822" s="130">
        <f t="shared" si="6740"/>
        <v>0</v>
      </c>
      <c r="AM4822" s="90">
        <f t="shared" si="6741"/>
        <v>0</v>
      </c>
      <c r="AN4822" s="90">
        <f t="shared" si="6742"/>
        <v>0</v>
      </c>
    </row>
    <row r="4823" spans="1:40" ht="15" customHeight="1" x14ac:dyDescent="0.2">
      <c r="C4823" s="98" t="s">
        <v>32</v>
      </c>
      <c r="D4823" s="553" t="str">
        <f t="shared" si="6735"/>
        <v/>
      </c>
      <c r="E4823" s="553"/>
      <c r="F4823" s="553"/>
      <c r="G4823" s="553"/>
      <c r="H4823" s="553"/>
      <c r="I4823" s="553"/>
      <c r="J4823" s="553"/>
      <c r="K4823" s="553"/>
      <c r="L4823" s="553"/>
      <c r="M4823" s="553"/>
      <c r="N4823" s="553"/>
      <c r="O4823" s="553"/>
      <c r="P4823" s="553"/>
      <c r="Q4823" s="870"/>
      <c r="R4823" s="870"/>
      <c r="S4823" s="870"/>
      <c r="T4823" s="870"/>
      <c r="U4823" s="870"/>
      <c r="V4823" s="870"/>
      <c r="W4823" s="870"/>
      <c r="X4823" s="870"/>
      <c r="Y4823" s="870"/>
      <c r="Z4823" s="870"/>
      <c r="AA4823" s="870"/>
      <c r="AB4823" s="870"/>
      <c r="AC4823" s="506"/>
      <c r="AD4823" s="507"/>
      <c r="AE4823" s="109"/>
      <c r="AG4823" s="130">
        <f t="shared" si="6736"/>
        <v>14</v>
      </c>
      <c r="AH4823" s="130">
        <f t="shared" si="6737"/>
        <v>0</v>
      </c>
      <c r="AI4823" s="130">
        <f t="shared" si="6738"/>
        <v>0</v>
      </c>
      <c r="AJ4823" s="130">
        <f t="shared" si="6739"/>
        <v>0</v>
      </c>
      <c r="AK4823" s="130">
        <f t="shared" si="6740"/>
        <v>0</v>
      </c>
      <c r="AM4823" s="90">
        <f t="shared" si="6741"/>
        <v>0</v>
      </c>
      <c r="AN4823" s="90">
        <f t="shared" si="6742"/>
        <v>0</v>
      </c>
    </row>
    <row r="4824" spans="1:40" ht="15" customHeight="1" x14ac:dyDescent="0.2">
      <c r="A4824" s="109"/>
      <c r="B4824" s="109"/>
      <c r="C4824" s="98" t="s">
        <v>33</v>
      </c>
      <c r="D4824" s="553" t="str">
        <f t="shared" si="6735"/>
        <v/>
      </c>
      <c r="E4824" s="553"/>
      <c r="F4824" s="553"/>
      <c r="G4824" s="553"/>
      <c r="H4824" s="553"/>
      <c r="I4824" s="553"/>
      <c r="J4824" s="553"/>
      <c r="K4824" s="553"/>
      <c r="L4824" s="553"/>
      <c r="M4824" s="553"/>
      <c r="N4824" s="553"/>
      <c r="O4824" s="553"/>
      <c r="P4824" s="553"/>
      <c r="Q4824" s="870"/>
      <c r="R4824" s="870"/>
      <c r="S4824" s="870"/>
      <c r="T4824" s="870"/>
      <c r="U4824" s="870"/>
      <c r="V4824" s="870"/>
      <c r="W4824" s="870"/>
      <c r="X4824" s="870"/>
      <c r="Y4824" s="870"/>
      <c r="Z4824" s="870"/>
      <c r="AA4824" s="870"/>
      <c r="AB4824" s="870"/>
      <c r="AC4824" s="506"/>
      <c r="AD4824" s="507"/>
      <c r="AE4824" s="109"/>
      <c r="AG4824" s="130">
        <f t="shared" si="6736"/>
        <v>14</v>
      </c>
      <c r="AH4824" s="130">
        <f t="shared" si="6737"/>
        <v>0</v>
      </c>
      <c r="AI4824" s="130">
        <f t="shared" si="6738"/>
        <v>0</v>
      </c>
      <c r="AJ4824" s="130">
        <f t="shared" si="6739"/>
        <v>0</v>
      </c>
      <c r="AK4824" s="130">
        <f t="shared" si="6740"/>
        <v>0</v>
      </c>
      <c r="AM4824" s="90">
        <f t="shared" si="6741"/>
        <v>0</v>
      </c>
      <c r="AN4824" s="90">
        <f t="shared" si="6742"/>
        <v>0</v>
      </c>
    </row>
    <row r="4825" spans="1:40" ht="15" customHeight="1" x14ac:dyDescent="0.2">
      <c r="A4825" s="109"/>
      <c r="B4825" s="109"/>
      <c r="C4825" s="98" t="s">
        <v>34</v>
      </c>
      <c r="D4825" s="553" t="str">
        <f t="shared" si="6735"/>
        <v/>
      </c>
      <c r="E4825" s="553"/>
      <c r="F4825" s="553"/>
      <c r="G4825" s="553"/>
      <c r="H4825" s="553"/>
      <c r="I4825" s="553"/>
      <c r="J4825" s="553"/>
      <c r="K4825" s="553"/>
      <c r="L4825" s="553"/>
      <c r="M4825" s="553"/>
      <c r="N4825" s="553"/>
      <c r="O4825" s="553"/>
      <c r="P4825" s="553"/>
      <c r="Q4825" s="870"/>
      <c r="R4825" s="870"/>
      <c r="S4825" s="870"/>
      <c r="T4825" s="870"/>
      <c r="U4825" s="870"/>
      <c r="V4825" s="870"/>
      <c r="W4825" s="870"/>
      <c r="X4825" s="870"/>
      <c r="Y4825" s="870"/>
      <c r="Z4825" s="870"/>
      <c r="AA4825" s="870"/>
      <c r="AB4825" s="870"/>
      <c r="AC4825" s="506"/>
      <c r="AD4825" s="507"/>
      <c r="AE4825" s="109"/>
      <c r="AG4825" s="130">
        <f t="shared" si="6736"/>
        <v>14</v>
      </c>
      <c r="AH4825" s="130">
        <f t="shared" si="6737"/>
        <v>0</v>
      </c>
      <c r="AI4825" s="130">
        <f t="shared" si="6738"/>
        <v>0</v>
      </c>
      <c r="AJ4825" s="130">
        <f t="shared" si="6739"/>
        <v>0</v>
      </c>
      <c r="AK4825" s="130">
        <f t="shared" si="6740"/>
        <v>0</v>
      </c>
      <c r="AM4825" s="90">
        <f t="shared" si="6741"/>
        <v>0</v>
      </c>
      <c r="AN4825" s="90">
        <f t="shared" si="6742"/>
        <v>0</v>
      </c>
    </row>
    <row r="4826" spans="1:40" ht="15" customHeight="1" x14ac:dyDescent="0.2">
      <c r="A4826" s="109"/>
      <c r="B4826" s="109"/>
      <c r="C4826" s="98" t="s">
        <v>35</v>
      </c>
      <c r="D4826" s="553" t="str">
        <f t="shared" si="6735"/>
        <v/>
      </c>
      <c r="E4826" s="553"/>
      <c r="F4826" s="553"/>
      <c r="G4826" s="553"/>
      <c r="H4826" s="553"/>
      <c r="I4826" s="553"/>
      <c r="J4826" s="553"/>
      <c r="K4826" s="553"/>
      <c r="L4826" s="553"/>
      <c r="M4826" s="553"/>
      <c r="N4826" s="553"/>
      <c r="O4826" s="553"/>
      <c r="P4826" s="553"/>
      <c r="Q4826" s="870"/>
      <c r="R4826" s="870"/>
      <c r="S4826" s="870"/>
      <c r="T4826" s="870"/>
      <c r="U4826" s="870"/>
      <c r="V4826" s="870"/>
      <c r="W4826" s="870"/>
      <c r="X4826" s="870"/>
      <c r="Y4826" s="870"/>
      <c r="Z4826" s="870"/>
      <c r="AA4826" s="870"/>
      <c r="AB4826" s="870"/>
      <c r="AC4826" s="506"/>
      <c r="AD4826" s="507"/>
      <c r="AE4826" s="109"/>
      <c r="AG4826" s="130">
        <f t="shared" si="6736"/>
        <v>14</v>
      </c>
      <c r="AH4826" s="130">
        <f t="shared" si="6737"/>
        <v>0</v>
      </c>
      <c r="AI4826" s="130">
        <f t="shared" si="6738"/>
        <v>0</v>
      </c>
      <c r="AJ4826" s="130">
        <f t="shared" si="6739"/>
        <v>0</v>
      </c>
      <c r="AK4826" s="130">
        <f t="shared" si="6740"/>
        <v>0</v>
      </c>
      <c r="AM4826" s="90">
        <f t="shared" si="6741"/>
        <v>0</v>
      </c>
      <c r="AN4826" s="90">
        <f t="shared" si="6742"/>
        <v>0</v>
      </c>
    </row>
    <row r="4827" spans="1:40" ht="15" customHeight="1" x14ac:dyDescent="0.2">
      <c r="A4827" s="109"/>
      <c r="B4827" s="109"/>
      <c r="C4827" s="98" t="s">
        <v>36</v>
      </c>
      <c r="D4827" s="553" t="str">
        <f t="shared" si="6735"/>
        <v/>
      </c>
      <c r="E4827" s="553"/>
      <c r="F4827" s="553"/>
      <c r="G4827" s="553"/>
      <c r="H4827" s="553"/>
      <c r="I4827" s="553"/>
      <c r="J4827" s="553"/>
      <c r="K4827" s="553"/>
      <c r="L4827" s="553"/>
      <c r="M4827" s="553"/>
      <c r="N4827" s="553"/>
      <c r="O4827" s="553"/>
      <c r="P4827" s="553"/>
      <c r="Q4827" s="870"/>
      <c r="R4827" s="870"/>
      <c r="S4827" s="870"/>
      <c r="T4827" s="870"/>
      <c r="U4827" s="870"/>
      <c r="V4827" s="870"/>
      <c r="W4827" s="870"/>
      <c r="X4827" s="870"/>
      <c r="Y4827" s="870"/>
      <c r="Z4827" s="870"/>
      <c r="AA4827" s="870"/>
      <c r="AB4827" s="870"/>
      <c r="AC4827" s="506"/>
      <c r="AD4827" s="507"/>
      <c r="AE4827" s="109"/>
      <c r="AG4827" s="130">
        <f t="shared" si="6736"/>
        <v>14</v>
      </c>
      <c r="AH4827" s="130">
        <f t="shared" si="6737"/>
        <v>0</v>
      </c>
      <c r="AI4827" s="130">
        <f t="shared" si="6738"/>
        <v>0</v>
      </c>
      <c r="AJ4827" s="130">
        <f t="shared" si="6739"/>
        <v>0</v>
      </c>
      <c r="AK4827" s="130">
        <f t="shared" si="6740"/>
        <v>0</v>
      </c>
      <c r="AM4827" s="90">
        <f t="shared" si="6741"/>
        <v>0</v>
      </c>
      <c r="AN4827" s="90">
        <f t="shared" si="6742"/>
        <v>0</v>
      </c>
    </row>
    <row r="4828" spans="1:40" ht="15" customHeight="1" x14ac:dyDescent="0.2">
      <c r="A4828" s="109"/>
      <c r="B4828" s="109"/>
      <c r="C4828" s="98" t="s">
        <v>37</v>
      </c>
      <c r="D4828" s="553" t="str">
        <f t="shared" si="6735"/>
        <v/>
      </c>
      <c r="E4828" s="553"/>
      <c r="F4828" s="553"/>
      <c r="G4828" s="553"/>
      <c r="H4828" s="553"/>
      <c r="I4828" s="553"/>
      <c r="J4828" s="553"/>
      <c r="K4828" s="553"/>
      <c r="L4828" s="553"/>
      <c r="M4828" s="553"/>
      <c r="N4828" s="553"/>
      <c r="O4828" s="553"/>
      <c r="P4828" s="553"/>
      <c r="Q4828" s="870"/>
      <c r="R4828" s="870"/>
      <c r="S4828" s="870"/>
      <c r="T4828" s="870"/>
      <c r="U4828" s="870"/>
      <c r="V4828" s="870"/>
      <c r="W4828" s="870"/>
      <c r="X4828" s="870"/>
      <c r="Y4828" s="870"/>
      <c r="Z4828" s="870"/>
      <c r="AA4828" s="870"/>
      <c r="AB4828" s="870"/>
      <c r="AC4828" s="506"/>
      <c r="AD4828" s="507"/>
      <c r="AE4828" s="109"/>
      <c r="AG4828" s="130">
        <f t="shared" si="6736"/>
        <v>14</v>
      </c>
      <c r="AH4828" s="130">
        <f t="shared" si="6737"/>
        <v>0</v>
      </c>
      <c r="AI4828" s="130">
        <f t="shared" si="6738"/>
        <v>0</v>
      </c>
      <c r="AJ4828" s="130">
        <f t="shared" si="6739"/>
        <v>0</v>
      </c>
      <c r="AK4828" s="130">
        <f t="shared" si="6740"/>
        <v>0</v>
      </c>
      <c r="AM4828" s="90">
        <f t="shared" si="6741"/>
        <v>0</v>
      </c>
      <c r="AN4828" s="90">
        <f t="shared" si="6742"/>
        <v>0</v>
      </c>
    </row>
    <row r="4829" spans="1:40" ht="15" customHeight="1" x14ac:dyDescent="0.2">
      <c r="A4829" s="109"/>
      <c r="B4829" s="109"/>
      <c r="C4829" s="98" t="s">
        <v>40</v>
      </c>
      <c r="D4829" s="553" t="str">
        <f t="shared" si="6735"/>
        <v/>
      </c>
      <c r="E4829" s="553"/>
      <c r="F4829" s="553"/>
      <c r="G4829" s="553"/>
      <c r="H4829" s="553"/>
      <c r="I4829" s="553"/>
      <c r="J4829" s="553"/>
      <c r="K4829" s="553"/>
      <c r="L4829" s="553"/>
      <c r="M4829" s="553"/>
      <c r="N4829" s="553"/>
      <c r="O4829" s="553"/>
      <c r="P4829" s="553"/>
      <c r="Q4829" s="870"/>
      <c r="R4829" s="870"/>
      <c r="S4829" s="870"/>
      <c r="T4829" s="870"/>
      <c r="U4829" s="870"/>
      <c r="V4829" s="870"/>
      <c r="W4829" s="870"/>
      <c r="X4829" s="870"/>
      <c r="Y4829" s="870"/>
      <c r="Z4829" s="870"/>
      <c r="AA4829" s="870"/>
      <c r="AB4829" s="870"/>
      <c r="AC4829" s="506"/>
      <c r="AD4829" s="507"/>
      <c r="AE4829" s="109"/>
      <c r="AG4829" s="130">
        <f t="shared" si="6736"/>
        <v>14</v>
      </c>
      <c r="AH4829" s="130">
        <f t="shared" si="6737"/>
        <v>0</v>
      </c>
      <c r="AI4829" s="130">
        <f t="shared" si="6738"/>
        <v>0</v>
      </c>
      <c r="AJ4829" s="130">
        <f t="shared" si="6739"/>
        <v>0</v>
      </c>
      <c r="AK4829" s="130">
        <f t="shared" si="6740"/>
        <v>0</v>
      </c>
      <c r="AM4829" s="90">
        <f t="shared" si="6741"/>
        <v>0</v>
      </c>
      <c r="AN4829" s="90">
        <f t="shared" si="6742"/>
        <v>0</v>
      </c>
    </row>
    <row r="4830" spans="1:40" ht="15" customHeight="1" x14ac:dyDescent="0.2">
      <c r="A4830" s="109"/>
      <c r="B4830" s="109"/>
      <c r="C4830" s="98" t="s">
        <v>38</v>
      </c>
      <c r="D4830" s="553" t="str">
        <f t="shared" si="6735"/>
        <v/>
      </c>
      <c r="E4830" s="553"/>
      <c r="F4830" s="553"/>
      <c r="G4830" s="553"/>
      <c r="H4830" s="553"/>
      <c r="I4830" s="553"/>
      <c r="J4830" s="553"/>
      <c r="K4830" s="553"/>
      <c r="L4830" s="553"/>
      <c r="M4830" s="553"/>
      <c r="N4830" s="553"/>
      <c r="O4830" s="553"/>
      <c r="P4830" s="553"/>
      <c r="Q4830" s="870"/>
      <c r="R4830" s="870"/>
      <c r="S4830" s="870"/>
      <c r="T4830" s="870"/>
      <c r="U4830" s="870"/>
      <c r="V4830" s="870"/>
      <c r="W4830" s="870"/>
      <c r="X4830" s="870"/>
      <c r="Y4830" s="870"/>
      <c r="Z4830" s="870"/>
      <c r="AA4830" s="870"/>
      <c r="AB4830" s="870"/>
      <c r="AC4830" s="506"/>
      <c r="AD4830" s="507"/>
      <c r="AE4830" s="109"/>
      <c r="AG4830" s="130">
        <f t="shared" si="6736"/>
        <v>14</v>
      </c>
      <c r="AH4830" s="130">
        <f t="shared" si="6737"/>
        <v>0</v>
      </c>
      <c r="AI4830" s="130">
        <f t="shared" si="6738"/>
        <v>0</v>
      </c>
      <c r="AJ4830" s="130">
        <f t="shared" si="6739"/>
        <v>0</v>
      </c>
      <c r="AK4830" s="130">
        <f t="shared" si="6740"/>
        <v>0</v>
      </c>
      <c r="AM4830" s="90">
        <f t="shared" si="6741"/>
        <v>0</v>
      </c>
      <c r="AN4830" s="90">
        <f t="shared" si="6742"/>
        <v>0</v>
      </c>
    </row>
    <row r="4831" spans="1:40" ht="15" customHeight="1" x14ac:dyDescent="0.2">
      <c r="A4831" s="109"/>
      <c r="B4831" s="109"/>
      <c r="C4831" s="98" t="s">
        <v>39</v>
      </c>
      <c r="D4831" s="553" t="str">
        <f t="shared" si="6735"/>
        <v/>
      </c>
      <c r="E4831" s="553"/>
      <c r="F4831" s="553"/>
      <c r="G4831" s="553"/>
      <c r="H4831" s="553"/>
      <c r="I4831" s="553"/>
      <c r="J4831" s="553"/>
      <c r="K4831" s="553"/>
      <c r="L4831" s="553"/>
      <c r="M4831" s="553"/>
      <c r="N4831" s="553"/>
      <c r="O4831" s="553"/>
      <c r="P4831" s="553"/>
      <c r="Q4831" s="870"/>
      <c r="R4831" s="870"/>
      <c r="S4831" s="870"/>
      <c r="T4831" s="870"/>
      <c r="U4831" s="870"/>
      <c r="V4831" s="870"/>
      <c r="W4831" s="870"/>
      <c r="X4831" s="870"/>
      <c r="Y4831" s="870"/>
      <c r="Z4831" s="870"/>
      <c r="AA4831" s="870"/>
      <c r="AB4831" s="870"/>
      <c r="AC4831" s="506"/>
      <c r="AD4831" s="507"/>
      <c r="AE4831" s="109"/>
      <c r="AG4831" s="130">
        <f t="shared" si="6736"/>
        <v>14</v>
      </c>
      <c r="AH4831" s="130">
        <f t="shared" si="6737"/>
        <v>0</v>
      </c>
      <c r="AI4831" s="130">
        <f t="shared" si="6738"/>
        <v>0</v>
      </c>
      <c r="AJ4831" s="130">
        <f t="shared" si="6739"/>
        <v>0</v>
      </c>
      <c r="AK4831" s="130">
        <f t="shared" si="6740"/>
        <v>0</v>
      </c>
      <c r="AM4831" s="90">
        <f t="shared" si="6741"/>
        <v>0</v>
      </c>
      <c r="AN4831" s="90">
        <f t="shared" si="6742"/>
        <v>0</v>
      </c>
    </row>
    <row r="4832" spans="1:40" ht="15" customHeight="1" x14ac:dyDescent="0.2">
      <c r="A4832" s="109"/>
      <c r="B4832" s="109"/>
      <c r="C4832" s="98" t="s">
        <v>41</v>
      </c>
      <c r="D4832" s="553" t="str">
        <f t="shared" si="6735"/>
        <v/>
      </c>
      <c r="E4832" s="553"/>
      <c r="F4832" s="553"/>
      <c r="G4832" s="553"/>
      <c r="H4832" s="553"/>
      <c r="I4832" s="553"/>
      <c r="J4832" s="553"/>
      <c r="K4832" s="553"/>
      <c r="L4832" s="553"/>
      <c r="M4832" s="553"/>
      <c r="N4832" s="553"/>
      <c r="O4832" s="553"/>
      <c r="P4832" s="553"/>
      <c r="Q4832" s="870"/>
      <c r="R4832" s="870"/>
      <c r="S4832" s="870"/>
      <c r="T4832" s="870"/>
      <c r="U4832" s="870"/>
      <c r="V4832" s="870"/>
      <c r="W4832" s="870"/>
      <c r="X4832" s="870"/>
      <c r="Y4832" s="870"/>
      <c r="Z4832" s="870"/>
      <c r="AA4832" s="870"/>
      <c r="AB4832" s="870"/>
      <c r="AC4832" s="506"/>
      <c r="AD4832" s="507"/>
      <c r="AE4832" s="109"/>
      <c r="AG4832" s="130">
        <f t="shared" si="6736"/>
        <v>14</v>
      </c>
      <c r="AH4832" s="130">
        <f t="shared" si="6737"/>
        <v>0</v>
      </c>
      <c r="AI4832" s="130">
        <f t="shared" si="6738"/>
        <v>0</v>
      </c>
      <c r="AJ4832" s="130">
        <f t="shared" si="6739"/>
        <v>0</v>
      </c>
      <c r="AK4832" s="130">
        <f t="shared" si="6740"/>
        <v>0</v>
      </c>
      <c r="AM4832" s="90">
        <f t="shared" si="6741"/>
        <v>0</v>
      </c>
      <c r="AN4832" s="90">
        <f t="shared" si="6742"/>
        <v>0</v>
      </c>
    </row>
    <row r="4833" spans="1:40" ht="15" customHeight="1" x14ac:dyDescent="0.2">
      <c r="A4833" s="109"/>
      <c r="B4833" s="109"/>
      <c r="C4833" s="98" t="s">
        <v>42</v>
      </c>
      <c r="D4833" s="553" t="str">
        <f t="shared" si="6735"/>
        <v/>
      </c>
      <c r="E4833" s="553"/>
      <c r="F4833" s="553"/>
      <c r="G4833" s="553"/>
      <c r="H4833" s="553"/>
      <c r="I4833" s="553"/>
      <c r="J4833" s="553"/>
      <c r="K4833" s="553"/>
      <c r="L4833" s="553"/>
      <c r="M4833" s="553"/>
      <c r="N4833" s="553"/>
      <c r="O4833" s="553"/>
      <c r="P4833" s="553"/>
      <c r="Q4833" s="870"/>
      <c r="R4833" s="870"/>
      <c r="S4833" s="870"/>
      <c r="T4833" s="870"/>
      <c r="U4833" s="870"/>
      <c r="V4833" s="870"/>
      <c r="W4833" s="870"/>
      <c r="X4833" s="870"/>
      <c r="Y4833" s="870"/>
      <c r="Z4833" s="870"/>
      <c r="AA4833" s="870"/>
      <c r="AB4833" s="870"/>
      <c r="AC4833" s="506"/>
      <c r="AD4833" s="507"/>
      <c r="AE4833" s="109"/>
      <c r="AG4833" s="130">
        <f t="shared" si="6736"/>
        <v>14</v>
      </c>
      <c r="AH4833" s="130">
        <f t="shared" si="6737"/>
        <v>0</v>
      </c>
      <c r="AI4833" s="130">
        <f t="shared" si="6738"/>
        <v>0</v>
      </c>
      <c r="AJ4833" s="130">
        <f t="shared" si="6739"/>
        <v>0</v>
      </c>
      <c r="AK4833" s="130">
        <f t="shared" si="6740"/>
        <v>0</v>
      </c>
      <c r="AM4833" s="90">
        <f t="shared" si="6741"/>
        <v>0</v>
      </c>
      <c r="AN4833" s="90">
        <f t="shared" si="6742"/>
        <v>0</v>
      </c>
    </row>
    <row r="4834" spans="1:40" ht="15" customHeight="1" x14ac:dyDescent="0.2">
      <c r="A4834" s="109"/>
      <c r="B4834" s="109"/>
      <c r="C4834" s="98" t="s">
        <v>43</v>
      </c>
      <c r="D4834" s="553" t="str">
        <f t="shared" si="6735"/>
        <v/>
      </c>
      <c r="E4834" s="553"/>
      <c r="F4834" s="553"/>
      <c r="G4834" s="553"/>
      <c r="H4834" s="553"/>
      <c r="I4834" s="553"/>
      <c r="J4834" s="553"/>
      <c r="K4834" s="553"/>
      <c r="L4834" s="553"/>
      <c r="M4834" s="553"/>
      <c r="N4834" s="553"/>
      <c r="O4834" s="553"/>
      <c r="P4834" s="553"/>
      <c r="Q4834" s="870"/>
      <c r="R4834" s="870"/>
      <c r="S4834" s="870"/>
      <c r="T4834" s="870"/>
      <c r="U4834" s="870"/>
      <c r="V4834" s="870"/>
      <c r="W4834" s="870"/>
      <c r="X4834" s="870"/>
      <c r="Y4834" s="870"/>
      <c r="Z4834" s="870"/>
      <c r="AA4834" s="870"/>
      <c r="AB4834" s="870"/>
      <c r="AC4834" s="506"/>
      <c r="AD4834" s="507"/>
      <c r="AE4834" s="109"/>
      <c r="AG4834" s="130">
        <f t="shared" si="6736"/>
        <v>14</v>
      </c>
      <c r="AH4834" s="130">
        <f t="shared" si="6737"/>
        <v>0</v>
      </c>
      <c r="AI4834" s="130">
        <f t="shared" si="6738"/>
        <v>0</v>
      </c>
      <c r="AJ4834" s="130">
        <f t="shared" si="6739"/>
        <v>0</v>
      </c>
      <c r="AK4834" s="130">
        <f t="shared" si="6740"/>
        <v>0</v>
      </c>
      <c r="AM4834" s="90">
        <f t="shared" si="6741"/>
        <v>0</v>
      </c>
      <c r="AN4834" s="90">
        <f t="shared" si="6742"/>
        <v>0</v>
      </c>
    </row>
    <row r="4835" spans="1:40" ht="15" customHeight="1" x14ac:dyDescent="0.2">
      <c r="A4835" s="109"/>
      <c r="B4835" s="109"/>
      <c r="C4835" s="98" t="s">
        <v>44</v>
      </c>
      <c r="D4835" s="553" t="str">
        <f t="shared" si="6735"/>
        <v/>
      </c>
      <c r="E4835" s="553"/>
      <c r="F4835" s="553"/>
      <c r="G4835" s="553"/>
      <c r="H4835" s="553"/>
      <c r="I4835" s="553"/>
      <c r="J4835" s="553"/>
      <c r="K4835" s="553"/>
      <c r="L4835" s="553"/>
      <c r="M4835" s="553"/>
      <c r="N4835" s="553"/>
      <c r="O4835" s="553"/>
      <c r="P4835" s="553"/>
      <c r="Q4835" s="870"/>
      <c r="R4835" s="870"/>
      <c r="S4835" s="870"/>
      <c r="T4835" s="870"/>
      <c r="U4835" s="870"/>
      <c r="V4835" s="870"/>
      <c r="W4835" s="870"/>
      <c r="X4835" s="870"/>
      <c r="Y4835" s="870"/>
      <c r="Z4835" s="870"/>
      <c r="AA4835" s="870"/>
      <c r="AB4835" s="870"/>
      <c r="AC4835" s="506"/>
      <c r="AD4835" s="507"/>
      <c r="AE4835" s="109"/>
      <c r="AG4835" s="130">
        <f t="shared" si="6736"/>
        <v>14</v>
      </c>
      <c r="AH4835" s="130">
        <f t="shared" si="6737"/>
        <v>0</v>
      </c>
      <c r="AI4835" s="130">
        <f t="shared" si="6738"/>
        <v>0</v>
      </c>
      <c r="AJ4835" s="130">
        <f t="shared" si="6739"/>
        <v>0</v>
      </c>
      <c r="AK4835" s="130">
        <f t="shared" si="6740"/>
        <v>0</v>
      </c>
      <c r="AM4835" s="90">
        <f t="shared" si="6741"/>
        <v>0</v>
      </c>
      <c r="AN4835" s="90">
        <f t="shared" si="6742"/>
        <v>0</v>
      </c>
    </row>
    <row r="4836" spans="1:40" ht="15" customHeight="1" x14ac:dyDescent="0.2">
      <c r="A4836" s="109"/>
      <c r="B4836" s="109"/>
      <c r="C4836" s="98" t="s">
        <v>45</v>
      </c>
      <c r="D4836" s="553" t="str">
        <f t="shared" si="6735"/>
        <v/>
      </c>
      <c r="E4836" s="553"/>
      <c r="F4836" s="553"/>
      <c r="G4836" s="553"/>
      <c r="H4836" s="553"/>
      <c r="I4836" s="553"/>
      <c r="J4836" s="553"/>
      <c r="K4836" s="553"/>
      <c r="L4836" s="553"/>
      <c r="M4836" s="553"/>
      <c r="N4836" s="553"/>
      <c r="O4836" s="553"/>
      <c r="P4836" s="553"/>
      <c r="Q4836" s="870"/>
      <c r="R4836" s="870"/>
      <c r="S4836" s="870"/>
      <c r="T4836" s="870"/>
      <c r="U4836" s="870"/>
      <c r="V4836" s="870"/>
      <c r="W4836" s="870"/>
      <c r="X4836" s="870"/>
      <c r="Y4836" s="870"/>
      <c r="Z4836" s="870"/>
      <c r="AA4836" s="870"/>
      <c r="AB4836" s="870"/>
      <c r="AC4836" s="506"/>
      <c r="AD4836" s="507"/>
      <c r="AE4836" s="109"/>
      <c r="AG4836" s="130">
        <f t="shared" si="6736"/>
        <v>14</v>
      </c>
      <c r="AH4836" s="130">
        <f t="shared" si="6737"/>
        <v>0</v>
      </c>
      <c r="AI4836" s="130">
        <f t="shared" si="6738"/>
        <v>0</v>
      </c>
      <c r="AJ4836" s="130">
        <f t="shared" si="6739"/>
        <v>0</v>
      </c>
      <c r="AK4836" s="130">
        <f t="shared" si="6740"/>
        <v>0</v>
      </c>
      <c r="AM4836" s="90">
        <f t="shared" si="6741"/>
        <v>0</v>
      </c>
      <c r="AN4836" s="90">
        <f t="shared" si="6742"/>
        <v>0</v>
      </c>
    </row>
    <row r="4837" spans="1:40" ht="15" customHeight="1" x14ac:dyDescent="0.2">
      <c r="A4837" s="109"/>
      <c r="B4837" s="109"/>
      <c r="C4837" s="98" t="s">
        <v>46</v>
      </c>
      <c r="D4837" s="553" t="str">
        <f t="shared" si="6735"/>
        <v/>
      </c>
      <c r="E4837" s="553"/>
      <c r="F4837" s="553"/>
      <c r="G4837" s="553"/>
      <c r="H4837" s="553"/>
      <c r="I4837" s="553"/>
      <c r="J4837" s="553"/>
      <c r="K4837" s="553"/>
      <c r="L4837" s="553"/>
      <c r="M4837" s="553"/>
      <c r="N4837" s="553"/>
      <c r="O4837" s="553"/>
      <c r="P4837" s="553"/>
      <c r="Q4837" s="870"/>
      <c r="R4837" s="870"/>
      <c r="S4837" s="870"/>
      <c r="T4837" s="870"/>
      <c r="U4837" s="870"/>
      <c r="V4837" s="870"/>
      <c r="W4837" s="870"/>
      <c r="X4837" s="870"/>
      <c r="Y4837" s="870"/>
      <c r="Z4837" s="870"/>
      <c r="AA4837" s="870"/>
      <c r="AB4837" s="870"/>
      <c r="AC4837" s="506"/>
      <c r="AD4837" s="507"/>
      <c r="AE4837" s="109"/>
      <c r="AG4837" s="130">
        <f t="shared" si="6736"/>
        <v>14</v>
      </c>
      <c r="AH4837" s="130">
        <f t="shared" si="6737"/>
        <v>0</v>
      </c>
      <c r="AI4837" s="130">
        <f t="shared" si="6738"/>
        <v>0</v>
      </c>
      <c r="AJ4837" s="130">
        <f t="shared" si="6739"/>
        <v>0</v>
      </c>
      <c r="AK4837" s="130">
        <f t="shared" si="6740"/>
        <v>0</v>
      </c>
      <c r="AM4837" s="90">
        <f t="shared" si="6741"/>
        <v>0</v>
      </c>
      <c r="AN4837" s="90">
        <f t="shared" si="6742"/>
        <v>0</v>
      </c>
    </row>
    <row r="4838" spans="1:40" ht="15" customHeight="1" x14ac:dyDescent="0.2">
      <c r="A4838" s="109"/>
      <c r="B4838" s="109"/>
      <c r="C4838" s="98" t="s">
        <v>47</v>
      </c>
      <c r="D4838" s="553" t="str">
        <f t="shared" si="6735"/>
        <v/>
      </c>
      <c r="E4838" s="553"/>
      <c r="F4838" s="553"/>
      <c r="G4838" s="553"/>
      <c r="H4838" s="553"/>
      <c r="I4838" s="553"/>
      <c r="J4838" s="553"/>
      <c r="K4838" s="553"/>
      <c r="L4838" s="553"/>
      <c r="M4838" s="553"/>
      <c r="N4838" s="553"/>
      <c r="O4838" s="553"/>
      <c r="P4838" s="553"/>
      <c r="Q4838" s="870"/>
      <c r="R4838" s="870"/>
      <c r="S4838" s="870"/>
      <c r="T4838" s="870"/>
      <c r="U4838" s="870"/>
      <c r="V4838" s="870"/>
      <c r="W4838" s="870"/>
      <c r="X4838" s="870"/>
      <c r="Y4838" s="870"/>
      <c r="Z4838" s="870"/>
      <c r="AA4838" s="870"/>
      <c r="AB4838" s="870"/>
      <c r="AC4838" s="506"/>
      <c r="AD4838" s="507"/>
      <c r="AE4838" s="109"/>
      <c r="AG4838" s="130">
        <f t="shared" si="6736"/>
        <v>14</v>
      </c>
      <c r="AH4838" s="130">
        <f t="shared" si="6737"/>
        <v>0</v>
      </c>
      <c r="AI4838" s="130">
        <f t="shared" si="6738"/>
        <v>0</v>
      </c>
      <c r="AJ4838" s="130">
        <f t="shared" si="6739"/>
        <v>0</v>
      </c>
      <c r="AK4838" s="130">
        <f t="shared" si="6740"/>
        <v>0</v>
      </c>
      <c r="AM4838" s="90">
        <f t="shared" si="6741"/>
        <v>0</v>
      </c>
      <c r="AN4838" s="90">
        <f t="shared" si="6742"/>
        <v>0</v>
      </c>
    </row>
    <row r="4839" spans="1:40" ht="15" customHeight="1" x14ac:dyDescent="0.2">
      <c r="A4839" s="109"/>
      <c r="B4839" s="109"/>
      <c r="C4839" s="98" t="s">
        <v>48</v>
      </c>
      <c r="D4839" s="553" t="str">
        <f t="shared" si="6735"/>
        <v/>
      </c>
      <c r="E4839" s="553"/>
      <c r="F4839" s="553"/>
      <c r="G4839" s="553"/>
      <c r="H4839" s="553"/>
      <c r="I4839" s="553"/>
      <c r="J4839" s="553"/>
      <c r="K4839" s="553"/>
      <c r="L4839" s="553"/>
      <c r="M4839" s="553"/>
      <c r="N4839" s="553"/>
      <c r="O4839" s="553"/>
      <c r="P4839" s="553"/>
      <c r="Q4839" s="870"/>
      <c r="R4839" s="870"/>
      <c r="S4839" s="870"/>
      <c r="T4839" s="870"/>
      <c r="U4839" s="870"/>
      <c r="V4839" s="870"/>
      <c r="W4839" s="870"/>
      <c r="X4839" s="870"/>
      <c r="Y4839" s="870"/>
      <c r="Z4839" s="870"/>
      <c r="AA4839" s="870"/>
      <c r="AB4839" s="870"/>
      <c r="AC4839" s="506"/>
      <c r="AD4839" s="507"/>
      <c r="AE4839" s="109"/>
      <c r="AG4839" s="130">
        <f t="shared" si="6736"/>
        <v>14</v>
      </c>
      <c r="AH4839" s="130">
        <f t="shared" si="6737"/>
        <v>0</v>
      </c>
      <c r="AI4839" s="130">
        <f t="shared" si="6738"/>
        <v>0</v>
      </c>
      <c r="AJ4839" s="130">
        <f t="shared" si="6739"/>
        <v>0</v>
      </c>
      <c r="AK4839" s="130">
        <f t="shared" si="6740"/>
        <v>0</v>
      </c>
      <c r="AM4839" s="90">
        <f t="shared" si="6741"/>
        <v>0</v>
      </c>
      <c r="AN4839" s="90">
        <f t="shared" si="6742"/>
        <v>0</v>
      </c>
    </row>
    <row r="4840" spans="1:40" ht="15" customHeight="1" x14ac:dyDescent="0.2">
      <c r="C4840" s="98" t="s">
        <v>49</v>
      </c>
      <c r="D4840" s="553" t="str">
        <f t="shared" si="6735"/>
        <v/>
      </c>
      <c r="E4840" s="553"/>
      <c r="F4840" s="553"/>
      <c r="G4840" s="553"/>
      <c r="H4840" s="553"/>
      <c r="I4840" s="553"/>
      <c r="J4840" s="553"/>
      <c r="K4840" s="553"/>
      <c r="L4840" s="553"/>
      <c r="M4840" s="553"/>
      <c r="N4840" s="553"/>
      <c r="O4840" s="553"/>
      <c r="P4840" s="553"/>
      <c r="Q4840" s="870"/>
      <c r="R4840" s="870"/>
      <c r="S4840" s="870"/>
      <c r="T4840" s="870"/>
      <c r="U4840" s="870"/>
      <c r="V4840" s="870"/>
      <c r="W4840" s="870"/>
      <c r="X4840" s="870"/>
      <c r="Y4840" s="870"/>
      <c r="Z4840" s="870"/>
      <c r="AA4840" s="870"/>
      <c r="AB4840" s="870"/>
      <c r="AC4840" s="506"/>
      <c r="AD4840" s="507"/>
      <c r="AE4840" s="109"/>
      <c r="AG4840" s="130">
        <f t="shared" si="6736"/>
        <v>14</v>
      </c>
      <c r="AH4840" s="130">
        <f t="shared" si="6737"/>
        <v>0</v>
      </c>
      <c r="AI4840" s="130">
        <f t="shared" si="6738"/>
        <v>0</v>
      </c>
      <c r="AJ4840" s="130">
        <f t="shared" si="6739"/>
        <v>0</v>
      </c>
      <c r="AK4840" s="130">
        <f t="shared" si="6740"/>
        <v>0</v>
      </c>
      <c r="AM4840" s="90">
        <f t="shared" si="6741"/>
        <v>0</v>
      </c>
      <c r="AN4840" s="90">
        <f t="shared" si="6742"/>
        <v>0</v>
      </c>
    </row>
    <row r="4841" spans="1:40" ht="15" customHeight="1" x14ac:dyDescent="0.2">
      <c r="C4841" s="98" t="s">
        <v>50</v>
      </c>
      <c r="D4841" s="553" t="str">
        <f t="shared" si="6735"/>
        <v/>
      </c>
      <c r="E4841" s="553"/>
      <c r="F4841" s="553"/>
      <c r="G4841" s="553"/>
      <c r="H4841" s="553"/>
      <c r="I4841" s="553"/>
      <c r="J4841" s="553"/>
      <c r="K4841" s="553"/>
      <c r="L4841" s="553"/>
      <c r="M4841" s="553"/>
      <c r="N4841" s="553"/>
      <c r="O4841" s="553"/>
      <c r="P4841" s="553"/>
      <c r="Q4841" s="870"/>
      <c r="R4841" s="870"/>
      <c r="S4841" s="870"/>
      <c r="T4841" s="870"/>
      <c r="U4841" s="870"/>
      <c r="V4841" s="870"/>
      <c r="W4841" s="870"/>
      <c r="X4841" s="870"/>
      <c r="Y4841" s="870"/>
      <c r="Z4841" s="870"/>
      <c r="AA4841" s="870"/>
      <c r="AB4841" s="870"/>
      <c r="AC4841" s="506"/>
      <c r="AD4841" s="507"/>
      <c r="AE4841" s="109"/>
      <c r="AG4841" s="130">
        <f t="shared" si="6736"/>
        <v>14</v>
      </c>
      <c r="AH4841" s="130">
        <f t="shared" si="6737"/>
        <v>0</v>
      </c>
      <c r="AI4841" s="130">
        <f t="shared" si="6738"/>
        <v>0</v>
      </c>
      <c r="AJ4841" s="130">
        <f t="shared" si="6739"/>
        <v>0</v>
      </c>
      <c r="AK4841" s="130">
        <f t="shared" si="6740"/>
        <v>0</v>
      </c>
      <c r="AM4841" s="90">
        <f t="shared" si="6741"/>
        <v>0</v>
      </c>
      <c r="AN4841" s="90">
        <f t="shared" si="6742"/>
        <v>0</v>
      </c>
    </row>
    <row r="4842" spans="1:40" ht="15" customHeight="1" x14ac:dyDescent="0.2">
      <c r="C4842" s="98" t="s">
        <v>51</v>
      </c>
      <c r="D4842" s="553" t="str">
        <f t="shared" si="6735"/>
        <v/>
      </c>
      <c r="E4842" s="553"/>
      <c r="F4842" s="553"/>
      <c r="G4842" s="553"/>
      <c r="H4842" s="553"/>
      <c r="I4842" s="553"/>
      <c r="J4842" s="553"/>
      <c r="K4842" s="553"/>
      <c r="L4842" s="553"/>
      <c r="M4842" s="553"/>
      <c r="N4842" s="553"/>
      <c r="O4842" s="553"/>
      <c r="P4842" s="553"/>
      <c r="Q4842" s="870"/>
      <c r="R4842" s="870"/>
      <c r="S4842" s="870"/>
      <c r="T4842" s="870"/>
      <c r="U4842" s="870"/>
      <c r="V4842" s="870"/>
      <c r="W4842" s="870"/>
      <c r="X4842" s="870"/>
      <c r="Y4842" s="870"/>
      <c r="Z4842" s="870"/>
      <c r="AA4842" s="870"/>
      <c r="AB4842" s="870"/>
      <c r="AC4842" s="506"/>
      <c r="AD4842" s="507"/>
      <c r="AE4842" s="109"/>
      <c r="AG4842" s="130">
        <f t="shared" si="6736"/>
        <v>14</v>
      </c>
      <c r="AH4842" s="130">
        <f t="shared" si="6737"/>
        <v>0</v>
      </c>
      <c r="AI4842" s="130">
        <f t="shared" si="6738"/>
        <v>0</v>
      </c>
      <c r="AJ4842" s="130">
        <f t="shared" si="6739"/>
        <v>0</v>
      </c>
      <c r="AK4842" s="130">
        <f t="shared" si="6740"/>
        <v>0</v>
      </c>
      <c r="AM4842" s="90">
        <f t="shared" si="6741"/>
        <v>0</v>
      </c>
      <c r="AN4842" s="90">
        <f t="shared" si="6742"/>
        <v>0</v>
      </c>
    </row>
    <row r="4843" spans="1:40" ht="15" customHeight="1" x14ac:dyDescent="0.2">
      <c r="C4843" s="98" t="s">
        <v>52</v>
      </c>
      <c r="D4843" s="553" t="str">
        <f t="shared" si="6735"/>
        <v/>
      </c>
      <c r="E4843" s="553"/>
      <c r="F4843" s="553"/>
      <c r="G4843" s="553"/>
      <c r="H4843" s="553"/>
      <c r="I4843" s="553"/>
      <c r="J4843" s="553"/>
      <c r="K4843" s="553"/>
      <c r="L4843" s="553"/>
      <c r="M4843" s="553"/>
      <c r="N4843" s="553"/>
      <c r="O4843" s="553"/>
      <c r="P4843" s="553"/>
      <c r="Q4843" s="870"/>
      <c r="R4843" s="870"/>
      <c r="S4843" s="870"/>
      <c r="T4843" s="870"/>
      <c r="U4843" s="870"/>
      <c r="V4843" s="870"/>
      <c r="W4843" s="870"/>
      <c r="X4843" s="870"/>
      <c r="Y4843" s="870"/>
      <c r="Z4843" s="870"/>
      <c r="AA4843" s="870"/>
      <c r="AB4843" s="870"/>
      <c r="AC4843" s="506"/>
      <c r="AD4843" s="507"/>
      <c r="AE4843" s="109"/>
      <c r="AG4843" s="130">
        <f t="shared" si="6736"/>
        <v>14</v>
      </c>
      <c r="AH4843" s="130">
        <f t="shared" si="6737"/>
        <v>0</v>
      </c>
      <c r="AI4843" s="130">
        <f t="shared" si="6738"/>
        <v>0</v>
      </c>
      <c r="AJ4843" s="130">
        <f t="shared" si="6739"/>
        <v>0</v>
      </c>
      <c r="AK4843" s="130">
        <f t="shared" si="6740"/>
        <v>0</v>
      </c>
      <c r="AM4843" s="90">
        <f t="shared" si="6741"/>
        <v>0</v>
      </c>
      <c r="AN4843" s="90">
        <f t="shared" si="6742"/>
        <v>0</v>
      </c>
    </row>
    <row r="4844" spans="1:40" ht="15" customHeight="1" x14ac:dyDescent="0.2">
      <c r="P4844" s="99" t="s">
        <v>84</v>
      </c>
      <c r="Q4844" s="1087">
        <f>IF(AND(SUM(Q4819:R4843)=0,COUNTIF(Q4819:R4843,"NS")&gt;0),"NS",SUM(Q4819:R4843))</f>
        <v>0</v>
      </c>
      <c r="R4844" s="1087"/>
      <c r="S4844" s="1087">
        <f>IF(AND(SUM(S4819:T4843)=0,COUNTIF(S4819:T4843,"NS")&gt;0),"NS",SUM(S4819:T4843))</f>
        <v>0</v>
      </c>
      <c r="T4844" s="1087"/>
      <c r="U4844" s="1087">
        <f>IF(AND(SUM(U4819:V4843)=0,COUNTIF(U4819:V4843,"NS")&gt;0),"NS",SUM(U4819:V4843))</f>
        <v>0</v>
      </c>
      <c r="V4844" s="1087"/>
      <c r="W4844" s="1087">
        <f>IF(AND(SUM(W4819:X4843)=0,COUNTIF(W4819:X4843,"NS")&gt;0),"NS",SUM(W4819:X4843))</f>
        <v>0</v>
      </c>
      <c r="X4844" s="1087"/>
      <c r="Y4844" s="1087">
        <f>IF(AND(SUM(Y4819:Z4843)=0,COUNTIF(Y4819:Z4843,"NS")&gt;0),"NS",SUM(Y4819:Z4843))</f>
        <v>0</v>
      </c>
      <c r="Z4844" s="1087"/>
      <c r="AA4844" s="1087">
        <f>IF(AND(SUM(AA4819:AB4843)=0,COUNTIF(AA4819:AB4843,"NS")&gt;0),"NS",SUM(AA4819:AB4843))</f>
        <v>0</v>
      </c>
      <c r="AB4844" s="1087"/>
      <c r="AC4844" s="1087">
        <f>IF(AND(SUM(AC4819:AD4843)=0,COUNTIF(AC4819:AD4843,"NS")&gt;0),"NS",IF(AND(SUM(AC4819:AD4843)=0,COUNTIF(AC4819:AD4843,"NS")=0,COUNTIF(AC4819:AD4843,"0")=0,COUNTIF(AC4819:AD4843,"NA")&gt;=1),"NA",SUM(AC4819:AD4843)))</f>
        <v>0</v>
      </c>
      <c r="AD4844" s="1087"/>
      <c r="AE4844" s="109"/>
      <c r="AH4844" s="90">
        <f>SUM(AH4819:AH4843)</f>
        <v>0</v>
      </c>
      <c r="AK4844" s="90">
        <f>SUM(AK4819:AK4843)</f>
        <v>0</v>
      </c>
      <c r="AN4844" s="90">
        <f>SUM(AN4819:AN4843)</f>
        <v>0</v>
      </c>
    </row>
    <row r="4845" spans="1:40" ht="15" customHeight="1" x14ac:dyDescent="0.2">
      <c r="AE4845" s="109"/>
    </row>
    <row r="4846" spans="1:40" ht="45" customHeight="1" x14ac:dyDescent="0.2">
      <c r="C4846" s="600" t="s">
        <v>1753</v>
      </c>
      <c r="D4846" s="601"/>
      <c r="E4846" s="601"/>
      <c r="F4846" s="493"/>
      <c r="G4846" s="493"/>
      <c r="H4846" s="493"/>
      <c r="I4846" s="493"/>
      <c r="J4846" s="493"/>
      <c r="K4846" s="493"/>
      <c r="L4846" s="493"/>
      <c r="M4846" s="493"/>
      <c r="N4846" s="493"/>
      <c r="O4846" s="493"/>
      <c r="P4846" s="493"/>
      <c r="Q4846" s="493"/>
      <c r="R4846" s="493"/>
      <c r="S4846" s="493"/>
      <c r="T4846" s="493"/>
      <c r="U4846" s="493"/>
      <c r="V4846" s="493"/>
      <c r="W4846" s="493"/>
      <c r="X4846" s="493"/>
      <c r="Y4846" s="493"/>
      <c r="Z4846" s="493"/>
      <c r="AA4846" s="493"/>
      <c r="AB4846" s="493"/>
      <c r="AC4846" s="493"/>
      <c r="AD4846" s="493"/>
      <c r="AE4846" s="109"/>
    </row>
    <row r="4847" spans="1:40" ht="15" customHeight="1" x14ac:dyDescent="0.2">
      <c r="B4847" s="540" t="str">
        <f>IF(AH4844=0,"","Error: Debe completar toda la información requerida.")</f>
        <v/>
      </c>
      <c r="C4847" s="540"/>
      <c r="D4847" s="540"/>
      <c r="E4847" s="540"/>
      <c r="F4847" s="540"/>
      <c r="G4847" s="540"/>
      <c r="H4847" s="540"/>
      <c r="I4847" s="540"/>
      <c r="J4847" s="540"/>
      <c r="K4847" s="540"/>
      <c r="L4847" s="540"/>
      <c r="M4847" s="540"/>
      <c r="N4847" s="540"/>
      <c r="O4847" s="540"/>
      <c r="P4847" s="540"/>
      <c r="Q4847" s="540"/>
      <c r="R4847" s="540"/>
      <c r="S4847" s="540"/>
      <c r="T4847" s="540"/>
      <c r="U4847" s="540"/>
      <c r="V4847" s="540"/>
      <c r="W4847" s="540"/>
      <c r="X4847" s="540"/>
      <c r="Y4847" s="540"/>
      <c r="Z4847" s="540"/>
      <c r="AA4847" s="540"/>
      <c r="AB4847" s="540"/>
      <c r="AC4847" s="540"/>
      <c r="AD4847" s="540"/>
      <c r="AE4847" s="109"/>
    </row>
    <row r="4848" spans="1:40" ht="15" customHeight="1" x14ac:dyDescent="0.2">
      <c r="B4848" s="535" t="str">
        <f>IF(AND(AK4844=0,AL4819=0),"",IF(AND(AK4844&lt;&gt;0,AL4819=0),"Error: Verificar sumas por fila.",IF(AND(AK4844=0,AL4819&lt;&gt;0),"Error: Debe especificar las otras sanciones o registrar NA",IF(AND(AK4844&lt;&gt;0,AL4819&lt;&gt;0),"Error: Verificar sumas por fila. A demás, debe especificar las otras sanciones o registrar NA"))))</f>
        <v/>
      </c>
      <c r="C4848" s="535"/>
      <c r="D4848" s="535"/>
      <c r="E4848" s="535"/>
      <c r="F4848" s="535"/>
      <c r="G4848" s="535"/>
      <c r="H4848" s="535"/>
      <c r="I4848" s="535"/>
      <c r="J4848" s="535"/>
      <c r="K4848" s="535"/>
      <c r="L4848" s="535"/>
      <c r="M4848" s="535"/>
      <c r="N4848" s="535"/>
      <c r="O4848" s="535"/>
      <c r="P4848" s="535"/>
      <c r="Q4848" s="535"/>
      <c r="R4848" s="535"/>
      <c r="S4848" s="535"/>
      <c r="T4848" s="535"/>
      <c r="U4848" s="535"/>
      <c r="V4848" s="535"/>
      <c r="W4848" s="535"/>
      <c r="X4848" s="535"/>
      <c r="Y4848" s="535"/>
      <c r="Z4848" s="535"/>
      <c r="AA4848" s="535"/>
      <c r="AB4848" s="535"/>
      <c r="AC4848" s="535"/>
      <c r="AD4848" s="535"/>
      <c r="AE4848" s="109"/>
    </row>
    <row r="4849" spans="1:43" ht="15" customHeight="1" x14ac:dyDescent="0.2">
      <c r="B4849" s="535" t="str">
        <f>IF(AN4844=0,"","Error: Verificar la consistencia con la pregunta 124")</f>
        <v/>
      </c>
      <c r="C4849" s="535"/>
      <c r="D4849" s="535"/>
      <c r="E4849" s="535"/>
      <c r="F4849" s="535"/>
      <c r="G4849" s="535"/>
      <c r="H4849" s="535"/>
      <c r="I4849" s="535"/>
      <c r="J4849" s="535"/>
      <c r="K4849" s="535"/>
      <c r="L4849" s="535"/>
      <c r="M4849" s="535"/>
      <c r="N4849" s="535"/>
      <c r="O4849" s="535"/>
      <c r="P4849" s="535"/>
      <c r="Q4849" s="535"/>
      <c r="R4849" s="535"/>
      <c r="S4849" s="535"/>
      <c r="T4849" s="535"/>
      <c r="U4849" s="535"/>
      <c r="V4849" s="535"/>
      <c r="W4849" s="535"/>
      <c r="X4849" s="535"/>
      <c r="Y4849" s="535"/>
      <c r="Z4849" s="535"/>
      <c r="AA4849" s="535"/>
      <c r="AB4849" s="535"/>
      <c r="AC4849" s="535"/>
      <c r="AD4849" s="535"/>
      <c r="AE4849" s="109"/>
      <c r="AH4849" s="1121" t="s">
        <v>2072</v>
      </c>
      <c r="AI4849" s="1121" t="s">
        <v>2073</v>
      </c>
      <c r="AJ4849" s="1121" t="s">
        <v>2081</v>
      </c>
      <c r="AK4849" s="1121" t="s">
        <v>2074</v>
      </c>
      <c r="AL4849" s="1121" t="s">
        <v>2075</v>
      </c>
      <c r="AM4849" s="1121" t="s">
        <v>2082</v>
      </c>
      <c r="AN4849" s="1121" t="s">
        <v>2083</v>
      </c>
      <c r="AO4849" s="1121" t="s">
        <v>2084</v>
      </c>
      <c r="AP4849" s="1121"/>
    </row>
    <row r="4850" spans="1:43" ht="24" customHeight="1" x14ac:dyDescent="0.2">
      <c r="A4850" s="36" t="s">
        <v>916</v>
      </c>
      <c r="B4850" s="636" t="s">
        <v>1547</v>
      </c>
      <c r="C4850" s="636"/>
      <c r="D4850" s="636"/>
      <c r="E4850" s="636"/>
      <c r="F4850" s="636"/>
      <c r="G4850" s="636"/>
      <c r="H4850" s="636"/>
      <c r="I4850" s="636"/>
      <c r="J4850" s="636"/>
      <c r="K4850" s="636"/>
      <c r="L4850" s="636"/>
      <c r="M4850" s="636"/>
      <c r="N4850" s="636"/>
      <c r="O4850" s="636"/>
      <c r="P4850" s="636"/>
      <c r="Q4850" s="636"/>
      <c r="R4850" s="636"/>
      <c r="S4850" s="636"/>
      <c r="T4850" s="636"/>
      <c r="U4850" s="636"/>
      <c r="V4850" s="636"/>
      <c r="W4850" s="636"/>
      <c r="X4850" s="636"/>
      <c r="Y4850" s="636"/>
      <c r="Z4850" s="636"/>
      <c r="AA4850" s="636"/>
      <c r="AB4850" s="636"/>
      <c r="AC4850" s="636"/>
      <c r="AD4850" s="636"/>
      <c r="AE4850" s="109"/>
      <c r="AG4850" s="227" t="s">
        <v>2032</v>
      </c>
      <c r="AH4850" s="1121"/>
      <c r="AI4850" s="1121"/>
      <c r="AJ4850" s="1121"/>
      <c r="AK4850" s="1121"/>
      <c r="AL4850" s="1121"/>
      <c r="AM4850" s="1121"/>
      <c r="AN4850" s="1121"/>
      <c r="AO4850" s="1121"/>
      <c r="AP4850" s="1121"/>
      <c r="AQ4850" s="227"/>
    </row>
    <row r="4851" spans="1:43" ht="15" customHeight="1" x14ac:dyDescent="0.2">
      <c r="C4851" s="674" t="s">
        <v>1109</v>
      </c>
      <c r="D4851" s="674"/>
      <c r="E4851" s="674"/>
      <c r="F4851" s="674"/>
      <c r="G4851" s="674"/>
      <c r="H4851" s="674"/>
      <c r="I4851" s="674"/>
      <c r="J4851" s="674"/>
      <c r="K4851" s="674"/>
      <c r="L4851" s="674"/>
      <c r="M4851" s="674"/>
      <c r="N4851" s="674"/>
      <c r="O4851" s="674"/>
      <c r="P4851" s="674"/>
      <c r="Q4851" s="674"/>
      <c r="R4851" s="674"/>
      <c r="S4851" s="674"/>
      <c r="T4851" s="674"/>
      <c r="U4851" s="674"/>
      <c r="V4851" s="674"/>
      <c r="W4851" s="674"/>
      <c r="X4851" s="674"/>
      <c r="Y4851" s="674"/>
      <c r="Z4851" s="674"/>
      <c r="AA4851" s="674"/>
      <c r="AB4851" s="674"/>
      <c r="AC4851" s="674"/>
      <c r="AD4851" s="674"/>
      <c r="AE4851" s="109"/>
      <c r="AG4851" s="90">
        <f>SUM(COUNTBLANK(P4857:AD4881),COUNTBLANK(D4888:AD4912))</f>
        <v>1050</v>
      </c>
      <c r="AH4851" s="228">
        <v>1050</v>
      </c>
      <c r="AI4851" s="228">
        <v>750</v>
      </c>
      <c r="AJ4851" s="228">
        <f>COUNTBLANK(P4857:AD4857)</f>
        <v>15</v>
      </c>
      <c r="AK4851" s="228">
        <v>15</v>
      </c>
      <c r="AL4851" s="228">
        <v>10</v>
      </c>
      <c r="AM4851" s="90">
        <f>COUNTBLANK(D4888:AD4888)</f>
        <v>27</v>
      </c>
      <c r="AN4851" s="90">
        <v>27</v>
      </c>
      <c r="AO4851" s="90">
        <v>20</v>
      </c>
    </row>
    <row r="4852" spans="1:43" ht="24" customHeight="1" x14ac:dyDescent="0.2">
      <c r="C4852" s="606" t="s">
        <v>1847</v>
      </c>
      <c r="D4852" s="606"/>
      <c r="E4852" s="606"/>
      <c r="F4852" s="606"/>
      <c r="G4852" s="606"/>
      <c r="H4852" s="606"/>
      <c r="I4852" s="606"/>
      <c r="J4852" s="606"/>
      <c r="K4852" s="606"/>
      <c r="L4852" s="606"/>
      <c r="M4852" s="606"/>
      <c r="N4852" s="606"/>
      <c r="O4852" s="606"/>
      <c r="P4852" s="606"/>
      <c r="Q4852" s="606"/>
      <c r="R4852" s="606"/>
      <c r="S4852" s="606"/>
      <c r="T4852" s="606"/>
      <c r="U4852" s="606"/>
      <c r="V4852" s="606"/>
      <c r="W4852" s="606"/>
      <c r="X4852" s="606"/>
      <c r="Y4852" s="606"/>
      <c r="Z4852" s="606"/>
      <c r="AA4852" s="606"/>
      <c r="AB4852" s="606"/>
      <c r="AC4852" s="606"/>
      <c r="AD4852" s="606"/>
      <c r="AE4852" s="109"/>
    </row>
    <row r="4853" spans="1:43" ht="15" customHeight="1" x14ac:dyDescent="0.2">
      <c r="C4853" s="110"/>
      <c r="D4853" s="110"/>
      <c r="E4853" s="110"/>
      <c r="F4853" s="110"/>
      <c r="G4853" s="110"/>
      <c r="H4853" s="110"/>
      <c r="I4853" s="110"/>
      <c r="J4853" s="110"/>
      <c r="K4853" s="110"/>
      <c r="L4853" s="110"/>
      <c r="M4853" s="110"/>
      <c r="N4853" s="110"/>
      <c r="O4853" s="110"/>
      <c r="P4853" s="110"/>
      <c r="Q4853" s="110"/>
      <c r="R4853" s="110"/>
      <c r="S4853" s="110"/>
      <c r="T4853" s="110"/>
      <c r="U4853" s="110"/>
      <c r="V4853" s="110"/>
      <c r="W4853" s="110"/>
      <c r="X4853" s="110"/>
      <c r="Y4853" s="110"/>
      <c r="Z4853" s="110"/>
      <c r="AA4853" s="110"/>
      <c r="AB4853" s="1020" t="s">
        <v>1144</v>
      </c>
      <c r="AC4853" s="1020"/>
      <c r="AD4853" s="1020"/>
      <c r="AE4853" s="109"/>
    </row>
    <row r="4854" spans="1:43" ht="15" customHeight="1" x14ac:dyDescent="0.25">
      <c r="B4854" s="182"/>
      <c r="C4854" s="685" t="s">
        <v>220</v>
      </c>
      <c r="D4854" s="686"/>
      <c r="E4854" s="686"/>
      <c r="F4854" s="686"/>
      <c r="G4854" s="686"/>
      <c r="H4854" s="686"/>
      <c r="I4854" s="686"/>
      <c r="J4854" s="686"/>
      <c r="K4854" s="686"/>
      <c r="L4854" s="686"/>
      <c r="M4854" s="686"/>
      <c r="N4854" s="686"/>
      <c r="O4854" s="687"/>
      <c r="P4854" s="543" t="s">
        <v>1846</v>
      </c>
      <c r="Q4854" s="544"/>
      <c r="R4854" s="544"/>
      <c r="S4854" s="544"/>
      <c r="T4854" s="544"/>
      <c r="U4854" s="544"/>
      <c r="V4854" s="544"/>
      <c r="W4854" s="544"/>
      <c r="X4854" s="544"/>
      <c r="Y4854" s="544"/>
      <c r="Z4854" s="544"/>
      <c r="AA4854" s="544"/>
      <c r="AB4854" s="544"/>
      <c r="AC4854" s="544"/>
      <c r="AD4854" s="545"/>
      <c r="AE4854" s="109"/>
    </row>
    <row r="4855" spans="1:43" ht="15" customHeight="1" x14ac:dyDescent="0.25">
      <c r="A4855" s="109"/>
      <c r="B4855" s="182"/>
      <c r="C4855" s="718"/>
      <c r="D4855" s="719"/>
      <c r="E4855" s="719"/>
      <c r="F4855" s="719"/>
      <c r="G4855" s="719"/>
      <c r="H4855" s="719"/>
      <c r="I4855" s="719"/>
      <c r="J4855" s="719"/>
      <c r="K4855" s="719"/>
      <c r="L4855" s="719"/>
      <c r="M4855" s="719"/>
      <c r="N4855" s="719"/>
      <c r="O4855" s="720"/>
      <c r="P4855" s="546" t="s">
        <v>80</v>
      </c>
      <c r="Q4855" s="547"/>
      <c r="R4855" s="548"/>
      <c r="S4855" s="533" t="s">
        <v>1386</v>
      </c>
      <c r="T4855" s="533"/>
      <c r="U4855" s="533"/>
      <c r="V4855" s="533"/>
      <c r="W4855" s="533"/>
      <c r="X4855" s="533"/>
      <c r="Y4855" s="533"/>
      <c r="Z4855" s="533"/>
      <c r="AA4855" s="533"/>
      <c r="AB4855" s="533"/>
      <c r="AC4855" s="533"/>
      <c r="AD4855" s="534"/>
      <c r="AE4855" s="109"/>
    </row>
    <row r="4856" spans="1:43" ht="130.5" customHeight="1" x14ac:dyDescent="0.25">
      <c r="A4856" s="109"/>
      <c r="B4856" s="182"/>
      <c r="C4856" s="688"/>
      <c r="D4856" s="689"/>
      <c r="E4856" s="689"/>
      <c r="F4856" s="689"/>
      <c r="G4856" s="689"/>
      <c r="H4856" s="689"/>
      <c r="I4856" s="689"/>
      <c r="J4856" s="689"/>
      <c r="K4856" s="689"/>
      <c r="L4856" s="689"/>
      <c r="M4856" s="689"/>
      <c r="N4856" s="689"/>
      <c r="O4856" s="690"/>
      <c r="P4856" s="549"/>
      <c r="Q4856" s="550"/>
      <c r="R4856" s="551"/>
      <c r="S4856" s="554" t="s">
        <v>974</v>
      </c>
      <c r="T4856" s="554"/>
      <c r="U4856" s="505"/>
      <c r="V4856" s="504" t="s">
        <v>975</v>
      </c>
      <c r="W4856" s="554"/>
      <c r="X4856" s="505"/>
      <c r="Y4856" s="504" t="s">
        <v>976</v>
      </c>
      <c r="Z4856" s="554"/>
      <c r="AA4856" s="505"/>
      <c r="AB4856" s="504" t="s">
        <v>977</v>
      </c>
      <c r="AC4856" s="554"/>
      <c r="AD4856" s="505"/>
      <c r="AE4856" s="109"/>
      <c r="AG4856" s="227" t="s">
        <v>2032</v>
      </c>
      <c r="AH4856" s="227" t="s">
        <v>2085</v>
      </c>
      <c r="AI4856" s="227" t="s">
        <v>2029</v>
      </c>
      <c r="AJ4856" s="227" t="s">
        <v>2078</v>
      </c>
      <c r="AK4856" s="227" t="s">
        <v>2077</v>
      </c>
      <c r="AL4856" s="227" t="s">
        <v>2263</v>
      </c>
      <c r="AM4856" s="247" t="s">
        <v>2264</v>
      </c>
    </row>
    <row r="4857" spans="1:43" ht="15" customHeight="1" x14ac:dyDescent="0.25">
      <c r="A4857" s="109"/>
      <c r="B4857" s="182"/>
      <c r="C4857" s="87" t="s">
        <v>28</v>
      </c>
      <c r="D4857" s="553" t="str">
        <f>IF(D40="","",D40)</f>
        <v/>
      </c>
      <c r="E4857" s="553"/>
      <c r="F4857" s="553"/>
      <c r="G4857" s="553"/>
      <c r="H4857" s="553"/>
      <c r="I4857" s="553"/>
      <c r="J4857" s="553"/>
      <c r="K4857" s="553"/>
      <c r="L4857" s="553"/>
      <c r="M4857" s="553"/>
      <c r="N4857" s="553"/>
      <c r="O4857" s="553"/>
      <c r="P4857" s="552"/>
      <c r="Q4857" s="552"/>
      <c r="R4857" s="552"/>
      <c r="S4857" s="552"/>
      <c r="T4857" s="552"/>
      <c r="U4857" s="552"/>
      <c r="V4857" s="552"/>
      <c r="W4857" s="552"/>
      <c r="X4857" s="552"/>
      <c r="Y4857" s="552"/>
      <c r="Z4857" s="552"/>
      <c r="AA4857" s="552"/>
      <c r="AB4857" s="552"/>
      <c r="AC4857" s="552"/>
      <c r="AD4857" s="552"/>
      <c r="AE4857" s="109"/>
      <c r="AG4857" s="90">
        <f>COUNTBLANK(P4857:AD4857)</f>
        <v>15</v>
      </c>
      <c r="AH4857" s="90">
        <f>IF($AG$4851=$AH$4851,0,IF(AND(D4857&lt;&gt;"",AG4857=$AL$4851),0,IF(AND(D4857="",AG4857=$AK$4851),0,1)))</f>
        <v>0</v>
      </c>
      <c r="AI4857" s="90">
        <f>SUM(COUNTIF(S4857:AD4857,"NS"),COUNTIF(D4888:AD4888,"NS"))</f>
        <v>0</v>
      </c>
      <c r="AJ4857" s="90">
        <f>SUM(S4857:AD4857,D4888:AD4888)</f>
        <v>0</v>
      </c>
      <c r="AK4857" s="90">
        <f>IF($AG$4851=$AH$4851,0,IF(OR(
AND(P4857=0,AI4857&gt;0),
AND(P4857="NS",AJ4857&gt;0),
AND(P4857="NS",AJ4857=0,AI4857=0)),1,
IF(OR(
AND(AI4857&gt;=2,AJ4857&lt;P4857),
AND(P4857="NS",AJ4857=0,AI4857&gt;0),P4857=AJ4857),0,1)))</f>
        <v>0</v>
      </c>
      <c r="AL4857" s="90">
        <f>Q4819</f>
        <v>0</v>
      </c>
      <c r="AM4857" s="90">
        <f>IF($AG$4851=$AH$4851,0,IF(AND(AL4857&lt;&gt;0,OR(P4857="NS",P4857&gt;=AL4857)),0,IF(AND(P4857=0,AL4857=0),0,1)))</f>
        <v>0</v>
      </c>
    </row>
    <row r="4858" spans="1:43" ht="15" customHeight="1" x14ac:dyDescent="0.25">
      <c r="A4858" s="109"/>
      <c r="B4858" s="182"/>
      <c r="C4858" s="98" t="s">
        <v>29</v>
      </c>
      <c r="D4858" s="553" t="str">
        <f t="shared" ref="D4858:D4881" si="6743">IF(D41="","",D41)</f>
        <v/>
      </c>
      <c r="E4858" s="553"/>
      <c r="F4858" s="553"/>
      <c r="G4858" s="553"/>
      <c r="H4858" s="553"/>
      <c r="I4858" s="553"/>
      <c r="J4858" s="553"/>
      <c r="K4858" s="553"/>
      <c r="L4858" s="553"/>
      <c r="M4858" s="553"/>
      <c r="N4858" s="553"/>
      <c r="O4858" s="553"/>
      <c r="P4858" s="552"/>
      <c r="Q4858" s="552"/>
      <c r="R4858" s="552"/>
      <c r="S4858" s="552"/>
      <c r="T4858" s="552"/>
      <c r="U4858" s="552"/>
      <c r="V4858" s="552"/>
      <c r="W4858" s="552"/>
      <c r="X4858" s="552"/>
      <c r="Y4858" s="552"/>
      <c r="Z4858" s="552"/>
      <c r="AA4858" s="552"/>
      <c r="AB4858" s="552"/>
      <c r="AC4858" s="552"/>
      <c r="AD4858" s="552"/>
      <c r="AE4858" s="109"/>
      <c r="AG4858" s="90">
        <f t="shared" ref="AG4858:AG4881" si="6744">COUNTBLANK(P4858:AD4858)</f>
        <v>15</v>
      </c>
      <c r="AH4858" s="90">
        <f t="shared" ref="AH4858:AH4881" si="6745">IF($AG$4851=$AH$4851,0,IF(AND(D4858&lt;&gt;"",AG4858=$AL$4851),0,IF(AND(D4858="",AG4858=$AK$4851),0,1)))</f>
        <v>0</v>
      </c>
      <c r="AI4858" s="90">
        <f t="shared" ref="AI4858:AI4881" si="6746">SUM(COUNTIF(S4858:AD4858,"NS"),COUNTIF(D4889:AD4889,"NS"))</f>
        <v>0</v>
      </c>
      <c r="AJ4858" s="90">
        <f t="shared" ref="AJ4858:AJ4881" si="6747">SUM(S4858:AD4858,D4889:AD4889)</f>
        <v>0</v>
      </c>
      <c r="AK4858" s="90">
        <f t="shared" ref="AK4858:AK4881" si="6748">IF($AG$4851=$AH$4851,0,IF(OR(
AND(P4858=0,AI4858&gt;0),
AND(P4858="NS",AJ4858&gt;0),
AND(P4858="NS",AJ4858=0,AI4858=0)),1,
IF(OR(
AND(AI4858&gt;=2,AJ4858&lt;P4858),
AND(P4858="NS",AJ4858=0,AI4858&gt;0),P4858=AJ4858),0,1)))</f>
        <v>0</v>
      </c>
      <c r="AL4858" s="90">
        <f t="shared" ref="AL4858:AL4881" si="6749">Q4820</f>
        <v>0</v>
      </c>
      <c r="AM4858" s="90">
        <f t="shared" ref="AM4858:AM4881" si="6750">IF($AG$4851=$AH$4851,0,IF(AND(AL4858&lt;&gt;0,OR(P4858="NS",P4858&gt;=AL4858)),0,IF(AND(P4858=0,AL4858=0),0,1)))</f>
        <v>0</v>
      </c>
    </row>
    <row r="4859" spans="1:43" ht="15" customHeight="1" x14ac:dyDescent="0.25">
      <c r="A4859" s="109"/>
      <c r="B4859" s="182"/>
      <c r="C4859" s="98" t="s">
        <v>30</v>
      </c>
      <c r="D4859" s="553" t="str">
        <f t="shared" si="6743"/>
        <v/>
      </c>
      <c r="E4859" s="553"/>
      <c r="F4859" s="553"/>
      <c r="G4859" s="553"/>
      <c r="H4859" s="553"/>
      <c r="I4859" s="553"/>
      <c r="J4859" s="553"/>
      <c r="K4859" s="553"/>
      <c r="L4859" s="553"/>
      <c r="M4859" s="553"/>
      <c r="N4859" s="553"/>
      <c r="O4859" s="553"/>
      <c r="P4859" s="552"/>
      <c r="Q4859" s="552"/>
      <c r="R4859" s="552"/>
      <c r="S4859" s="552"/>
      <c r="T4859" s="552"/>
      <c r="U4859" s="552"/>
      <c r="V4859" s="552"/>
      <c r="W4859" s="552"/>
      <c r="X4859" s="552"/>
      <c r="Y4859" s="552"/>
      <c r="Z4859" s="552"/>
      <c r="AA4859" s="552"/>
      <c r="AB4859" s="552"/>
      <c r="AC4859" s="552"/>
      <c r="AD4859" s="552"/>
      <c r="AE4859" s="109"/>
      <c r="AG4859" s="90">
        <f t="shared" si="6744"/>
        <v>15</v>
      </c>
      <c r="AH4859" s="90">
        <f t="shared" si="6745"/>
        <v>0</v>
      </c>
      <c r="AI4859" s="90">
        <f t="shared" si="6746"/>
        <v>0</v>
      </c>
      <c r="AJ4859" s="90">
        <f t="shared" si="6747"/>
        <v>0</v>
      </c>
      <c r="AK4859" s="90">
        <f t="shared" si="6748"/>
        <v>0</v>
      </c>
      <c r="AL4859" s="90">
        <f t="shared" si="6749"/>
        <v>0</v>
      </c>
      <c r="AM4859" s="90">
        <f t="shared" si="6750"/>
        <v>0</v>
      </c>
    </row>
    <row r="4860" spans="1:43" ht="15" customHeight="1" x14ac:dyDescent="0.25">
      <c r="A4860" s="109"/>
      <c r="B4860" s="182"/>
      <c r="C4860" s="98" t="s">
        <v>31</v>
      </c>
      <c r="D4860" s="553" t="str">
        <f t="shared" si="6743"/>
        <v/>
      </c>
      <c r="E4860" s="553"/>
      <c r="F4860" s="553"/>
      <c r="G4860" s="553"/>
      <c r="H4860" s="553"/>
      <c r="I4860" s="553"/>
      <c r="J4860" s="553"/>
      <c r="K4860" s="553"/>
      <c r="L4860" s="553"/>
      <c r="M4860" s="553"/>
      <c r="N4860" s="553"/>
      <c r="O4860" s="553"/>
      <c r="P4860" s="552"/>
      <c r="Q4860" s="552"/>
      <c r="R4860" s="552"/>
      <c r="S4860" s="552"/>
      <c r="T4860" s="552"/>
      <c r="U4860" s="552"/>
      <c r="V4860" s="552"/>
      <c r="W4860" s="552"/>
      <c r="X4860" s="552"/>
      <c r="Y4860" s="552"/>
      <c r="Z4860" s="552"/>
      <c r="AA4860" s="552"/>
      <c r="AB4860" s="552"/>
      <c r="AC4860" s="552"/>
      <c r="AD4860" s="552"/>
      <c r="AE4860" s="109"/>
      <c r="AG4860" s="90">
        <f t="shared" si="6744"/>
        <v>15</v>
      </c>
      <c r="AH4860" s="90">
        <f t="shared" si="6745"/>
        <v>0</v>
      </c>
      <c r="AI4860" s="90">
        <f t="shared" si="6746"/>
        <v>0</v>
      </c>
      <c r="AJ4860" s="90">
        <f t="shared" si="6747"/>
        <v>0</v>
      </c>
      <c r="AK4860" s="90">
        <f t="shared" si="6748"/>
        <v>0</v>
      </c>
      <c r="AL4860" s="90">
        <f t="shared" si="6749"/>
        <v>0</v>
      </c>
      <c r="AM4860" s="90">
        <f t="shared" si="6750"/>
        <v>0</v>
      </c>
    </row>
    <row r="4861" spans="1:43" ht="15" customHeight="1" x14ac:dyDescent="0.25">
      <c r="A4861" s="109"/>
      <c r="B4861" s="182"/>
      <c r="C4861" s="98" t="s">
        <v>32</v>
      </c>
      <c r="D4861" s="553" t="str">
        <f t="shared" si="6743"/>
        <v/>
      </c>
      <c r="E4861" s="553"/>
      <c r="F4861" s="553"/>
      <c r="G4861" s="553"/>
      <c r="H4861" s="553"/>
      <c r="I4861" s="553"/>
      <c r="J4861" s="553"/>
      <c r="K4861" s="553"/>
      <c r="L4861" s="553"/>
      <c r="M4861" s="553"/>
      <c r="N4861" s="553"/>
      <c r="O4861" s="553"/>
      <c r="P4861" s="552"/>
      <c r="Q4861" s="552"/>
      <c r="R4861" s="552"/>
      <c r="S4861" s="552"/>
      <c r="T4861" s="552"/>
      <c r="U4861" s="552"/>
      <c r="V4861" s="552"/>
      <c r="W4861" s="552"/>
      <c r="X4861" s="552"/>
      <c r="Y4861" s="552"/>
      <c r="Z4861" s="552"/>
      <c r="AA4861" s="552"/>
      <c r="AB4861" s="552"/>
      <c r="AC4861" s="552"/>
      <c r="AD4861" s="552"/>
      <c r="AE4861" s="109"/>
      <c r="AG4861" s="90">
        <f t="shared" si="6744"/>
        <v>15</v>
      </c>
      <c r="AH4861" s="90">
        <f t="shared" si="6745"/>
        <v>0</v>
      </c>
      <c r="AI4861" s="90">
        <f t="shared" si="6746"/>
        <v>0</v>
      </c>
      <c r="AJ4861" s="90">
        <f t="shared" si="6747"/>
        <v>0</v>
      </c>
      <c r="AK4861" s="90">
        <f t="shared" si="6748"/>
        <v>0</v>
      </c>
      <c r="AL4861" s="90">
        <f t="shared" si="6749"/>
        <v>0</v>
      </c>
      <c r="AM4861" s="90">
        <f t="shared" si="6750"/>
        <v>0</v>
      </c>
    </row>
    <row r="4862" spans="1:43" ht="15" customHeight="1" x14ac:dyDescent="0.25">
      <c r="A4862" s="109"/>
      <c r="B4862" s="182"/>
      <c r="C4862" s="98" t="s">
        <v>33</v>
      </c>
      <c r="D4862" s="553" t="str">
        <f t="shared" si="6743"/>
        <v/>
      </c>
      <c r="E4862" s="553"/>
      <c r="F4862" s="553"/>
      <c r="G4862" s="553"/>
      <c r="H4862" s="553"/>
      <c r="I4862" s="553"/>
      <c r="J4862" s="553"/>
      <c r="K4862" s="553"/>
      <c r="L4862" s="553"/>
      <c r="M4862" s="553"/>
      <c r="N4862" s="553"/>
      <c r="O4862" s="553"/>
      <c r="P4862" s="552"/>
      <c r="Q4862" s="552"/>
      <c r="R4862" s="552"/>
      <c r="S4862" s="552"/>
      <c r="T4862" s="552"/>
      <c r="U4862" s="552"/>
      <c r="V4862" s="552"/>
      <c r="W4862" s="552"/>
      <c r="X4862" s="552"/>
      <c r="Y4862" s="552"/>
      <c r="Z4862" s="552"/>
      <c r="AA4862" s="552"/>
      <c r="AB4862" s="552"/>
      <c r="AC4862" s="552"/>
      <c r="AD4862" s="552"/>
      <c r="AE4862" s="109"/>
      <c r="AG4862" s="90">
        <f t="shared" si="6744"/>
        <v>15</v>
      </c>
      <c r="AH4862" s="90">
        <f t="shared" si="6745"/>
        <v>0</v>
      </c>
      <c r="AI4862" s="90">
        <f t="shared" si="6746"/>
        <v>0</v>
      </c>
      <c r="AJ4862" s="90">
        <f t="shared" si="6747"/>
        <v>0</v>
      </c>
      <c r="AK4862" s="90">
        <f t="shared" si="6748"/>
        <v>0</v>
      </c>
      <c r="AL4862" s="90">
        <f t="shared" si="6749"/>
        <v>0</v>
      </c>
      <c r="AM4862" s="90">
        <f t="shared" si="6750"/>
        <v>0</v>
      </c>
    </row>
    <row r="4863" spans="1:43" ht="15" customHeight="1" x14ac:dyDescent="0.25">
      <c r="A4863" s="109"/>
      <c r="B4863" s="182"/>
      <c r="C4863" s="98" t="s">
        <v>34</v>
      </c>
      <c r="D4863" s="553" t="str">
        <f t="shared" si="6743"/>
        <v/>
      </c>
      <c r="E4863" s="553"/>
      <c r="F4863" s="553"/>
      <c r="G4863" s="553"/>
      <c r="H4863" s="553"/>
      <c r="I4863" s="553"/>
      <c r="J4863" s="553"/>
      <c r="K4863" s="553"/>
      <c r="L4863" s="553"/>
      <c r="M4863" s="553"/>
      <c r="N4863" s="553"/>
      <c r="O4863" s="553"/>
      <c r="P4863" s="552"/>
      <c r="Q4863" s="552"/>
      <c r="R4863" s="552"/>
      <c r="S4863" s="552"/>
      <c r="T4863" s="552"/>
      <c r="U4863" s="552"/>
      <c r="V4863" s="552"/>
      <c r="W4863" s="552"/>
      <c r="X4863" s="552"/>
      <c r="Y4863" s="552"/>
      <c r="Z4863" s="552"/>
      <c r="AA4863" s="552"/>
      <c r="AB4863" s="552"/>
      <c r="AC4863" s="552"/>
      <c r="AD4863" s="552"/>
      <c r="AE4863" s="109"/>
      <c r="AG4863" s="90">
        <f t="shared" si="6744"/>
        <v>15</v>
      </c>
      <c r="AH4863" s="90">
        <f t="shared" si="6745"/>
        <v>0</v>
      </c>
      <c r="AI4863" s="90">
        <f t="shared" si="6746"/>
        <v>0</v>
      </c>
      <c r="AJ4863" s="90">
        <f t="shared" si="6747"/>
        <v>0</v>
      </c>
      <c r="AK4863" s="90">
        <f t="shared" si="6748"/>
        <v>0</v>
      </c>
      <c r="AL4863" s="90">
        <f t="shared" si="6749"/>
        <v>0</v>
      </c>
      <c r="AM4863" s="90">
        <f t="shared" si="6750"/>
        <v>0</v>
      </c>
    </row>
    <row r="4864" spans="1:43" ht="15" customHeight="1" x14ac:dyDescent="0.25">
      <c r="A4864" s="109"/>
      <c r="B4864" s="182"/>
      <c r="C4864" s="98" t="s">
        <v>35</v>
      </c>
      <c r="D4864" s="553" t="str">
        <f t="shared" si="6743"/>
        <v/>
      </c>
      <c r="E4864" s="553"/>
      <c r="F4864" s="553"/>
      <c r="G4864" s="553"/>
      <c r="H4864" s="553"/>
      <c r="I4864" s="553"/>
      <c r="J4864" s="553"/>
      <c r="K4864" s="553"/>
      <c r="L4864" s="553"/>
      <c r="M4864" s="553"/>
      <c r="N4864" s="553"/>
      <c r="O4864" s="553"/>
      <c r="P4864" s="552"/>
      <c r="Q4864" s="552"/>
      <c r="R4864" s="552"/>
      <c r="S4864" s="552"/>
      <c r="T4864" s="552"/>
      <c r="U4864" s="552"/>
      <c r="V4864" s="552"/>
      <c r="W4864" s="552"/>
      <c r="X4864" s="552"/>
      <c r="Y4864" s="552"/>
      <c r="Z4864" s="552"/>
      <c r="AA4864" s="552"/>
      <c r="AB4864" s="552"/>
      <c r="AC4864" s="552"/>
      <c r="AD4864" s="552"/>
      <c r="AE4864" s="109"/>
      <c r="AG4864" s="90">
        <f t="shared" si="6744"/>
        <v>15</v>
      </c>
      <c r="AH4864" s="90">
        <f t="shared" si="6745"/>
        <v>0</v>
      </c>
      <c r="AI4864" s="90">
        <f t="shared" si="6746"/>
        <v>0</v>
      </c>
      <c r="AJ4864" s="90">
        <f t="shared" si="6747"/>
        <v>0</v>
      </c>
      <c r="AK4864" s="90">
        <f t="shared" si="6748"/>
        <v>0</v>
      </c>
      <c r="AL4864" s="90">
        <f t="shared" si="6749"/>
        <v>0</v>
      </c>
      <c r="AM4864" s="90">
        <f t="shared" si="6750"/>
        <v>0</v>
      </c>
    </row>
    <row r="4865" spans="1:39" ht="15" customHeight="1" x14ac:dyDescent="0.25">
      <c r="A4865" s="109"/>
      <c r="B4865" s="182"/>
      <c r="C4865" s="98" t="s">
        <v>36</v>
      </c>
      <c r="D4865" s="553" t="str">
        <f t="shared" si="6743"/>
        <v/>
      </c>
      <c r="E4865" s="553"/>
      <c r="F4865" s="553"/>
      <c r="G4865" s="553"/>
      <c r="H4865" s="553"/>
      <c r="I4865" s="553"/>
      <c r="J4865" s="553"/>
      <c r="K4865" s="553"/>
      <c r="L4865" s="553"/>
      <c r="M4865" s="553"/>
      <c r="N4865" s="553"/>
      <c r="O4865" s="553"/>
      <c r="P4865" s="552"/>
      <c r="Q4865" s="552"/>
      <c r="R4865" s="552"/>
      <c r="S4865" s="552"/>
      <c r="T4865" s="552"/>
      <c r="U4865" s="552"/>
      <c r="V4865" s="552"/>
      <c r="W4865" s="552"/>
      <c r="X4865" s="552"/>
      <c r="Y4865" s="552"/>
      <c r="Z4865" s="552"/>
      <c r="AA4865" s="552"/>
      <c r="AB4865" s="552"/>
      <c r="AC4865" s="552"/>
      <c r="AD4865" s="552"/>
      <c r="AE4865" s="109"/>
      <c r="AG4865" s="90">
        <f t="shared" si="6744"/>
        <v>15</v>
      </c>
      <c r="AH4865" s="90">
        <f t="shared" si="6745"/>
        <v>0</v>
      </c>
      <c r="AI4865" s="90">
        <f t="shared" si="6746"/>
        <v>0</v>
      </c>
      <c r="AJ4865" s="90">
        <f t="shared" si="6747"/>
        <v>0</v>
      </c>
      <c r="AK4865" s="90">
        <f t="shared" si="6748"/>
        <v>0</v>
      </c>
      <c r="AL4865" s="90">
        <f t="shared" si="6749"/>
        <v>0</v>
      </c>
      <c r="AM4865" s="90">
        <f t="shared" si="6750"/>
        <v>0</v>
      </c>
    </row>
    <row r="4866" spans="1:39" ht="15" customHeight="1" x14ac:dyDescent="0.25">
      <c r="A4866" s="109"/>
      <c r="B4866" s="182"/>
      <c r="C4866" s="98" t="s">
        <v>37</v>
      </c>
      <c r="D4866" s="553" t="str">
        <f t="shared" si="6743"/>
        <v/>
      </c>
      <c r="E4866" s="553"/>
      <c r="F4866" s="553"/>
      <c r="G4866" s="553"/>
      <c r="H4866" s="553"/>
      <c r="I4866" s="553"/>
      <c r="J4866" s="553"/>
      <c r="K4866" s="553"/>
      <c r="L4866" s="553"/>
      <c r="M4866" s="553"/>
      <c r="N4866" s="553"/>
      <c r="O4866" s="553"/>
      <c r="P4866" s="552"/>
      <c r="Q4866" s="552"/>
      <c r="R4866" s="552"/>
      <c r="S4866" s="552"/>
      <c r="T4866" s="552"/>
      <c r="U4866" s="552"/>
      <c r="V4866" s="552"/>
      <c r="W4866" s="552"/>
      <c r="X4866" s="552"/>
      <c r="Y4866" s="552"/>
      <c r="Z4866" s="552"/>
      <c r="AA4866" s="552"/>
      <c r="AB4866" s="552"/>
      <c r="AC4866" s="552"/>
      <c r="AD4866" s="552"/>
      <c r="AE4866" s="109"/>
      <c r="AG4866" s="90">
        <f t="shared" si="6744"/>
        <v>15</v>
      </c>
      <c r="AH4866" s="90">
        <f t="shared" si="6745"/>
        <v>0</v>
      </c>
      <c r="AI4866" s="90">
        <f t="shared" si="6746"/>
        <v>0</v>
      </c>
      <c r="AJ4866" s="90">
        <f t="shared" si="6747"/>
        <v>0</v>
      </c>
      <c r="AK4866" s="90">
        <f t="shared" si="6748"/>
        <v>0</v>
      </c>
      <c r="AL4866" s="90">
        <f t="shared" si="6749"/>
        <v>0</v>
      </c>
      <c r="AM4866" s="90">
        <f t="shared" si="6750"/>
        <v>0</v>
      </c>
    </row>
    <row r="4867" spans="1:39" ht="15" customHeight="1" x14ac:dyDescent="0.25">
      <c r="A4867" s="109"/>
      <c r="B4867" s="182"/>
      <c r="C4867" s="98" t="s">
        <v>40</v>
      </c>
      <c r="D4867" s="553" t="str">
        <f t="shared" si="6743"/>
        <v/>
      </c>
      <c r="E4867" s="553"/>
      <c r="F4867" s="553"/>
      <c r="G4867" s="553"/>
      <c r="H4867" s="553"/>
      <c r="I4867" s="553"/>
      <c r="J4867" s="553"/>
      <c r="K4867" s="553"/>
      <c r="L4867" s="553"/>
      <c r="M4867" s="553"/>
      <c r="N4867" s="553"/>
      <c r="O4867" s="553"/>
      <c r="P4867" s="552"/>
      <c r="Q4867" s="552"/>
      <c r="R4867" s="552"/>
      <c r="S4867" s="552"/>
      <c r="T4867" s="552"/>
      <c r="U4867" s="552"/>
      <c r="V4867" s="552"/>
      <c r="W4867" s="552"/>
      <c r="X4867" s="552"/>
      <c r="Y4867" s="552"/>
      <c r="Z4867" s="552"/>
      <c r="AA4867" s="552"/>
      <c r="AB4867" s="552"/>
      <c r="AC4867" s="552"/>
      <c r="AD4867" s="552"/>
      <c r="AE4867" s="109"/>
      <c r="AG4867" s="90">
        <f t="shared" si="6744"/>
        <v>15</v>
      </c>
      <c r="AH4867" s="90">
        <f t="shared" si="6745"/>
        <v>0</v>
      </c>
      <c r="AI4867" s="90">
        <f t="shared" si="6746"/>
        <v>0</v>
      </c>
      <c r="AJ4867" s="90">
        <f t="shared" si="6747"/>
        <v>0</v>
      </c>
      <c r="AK4867" s="90">
        <f t="shared" si="6748"/>
        <v>0</v>
      </c>
      <c r="AL4867" s="90">
        <f t="shared" si="6749"/>
        <v>0</v>
      </c>
      <c r="AM4867" s="90">
        <f t="shared" si="6750"/>
        <v>0</v>
      </c>
    </row>
    <row r="4868" spans="1:39" ht="15" customHeight="1" x14ac:dyDescent="0.25">
      <c r="A4868" s="109"/>
      <c r="B4868" s="182"/>
      <c r="C4868" s="98" t="s">
        <v>38</v>
      </c>
      <c r="D4868" s="553" t="str">
        <f t="shared" si="6743"/>
        <v/>
      </c>
      <c r="E4868" s="553"/>
      <c r="F4868" s="553"/>
      <c r="G4868" s="553"/>
      <c r="H4868" s="553"/>
      <c r="I4868" s="553"/>
      <c r="J4868" s="553"/>
      <c r="K4868" s="553"/>
      <c r="L4868" s="553"/>
      <c r="M4868" s="553"/>
      <c r="N4868" s="553"/>
      <c r="O4868" s="553"/>
      <c r="P4868" s="552"/>
      <c r="Q4868" s="552"/>
      <c r="R4868" s="552"/>
      <c r="S4868" s="552"/>
      <c r="T4868" s="552"/>
      <c r="U4868" s="552"/>
      <c r="V4868" s="552"/>
      <c r="W4868" s="552"/>
      <c r="X4868" s="552"/>
      <c r="Y4868" s="552"/>
      <c r="Z4868" s="552"/>
      <c r="AA4868" s="552"/>
      <c r="AB4868" s="552"/>
      <c r="AC4868" s="552"/>
      <c r="AD4868" s="552"/>
      <c r="AE4868" s="109"/>
      <c r="AG4868" s="90">
        <f t="shared" si="6744"/>
        <v>15</v>
      </c>
      <c r="AH4868" s="90">
        <f t="shared" si="6745"/>
        <v>0</v>
      </c>
      <c r="AI4868" s="90">
        <f t="shared" si="6746"/>
        <v>0</v>
      </c>
      <c r="AJ4868" s="90">
        <f t="shared" si="6747"/>
        <v>0</v>
      </c>
      <c r="AK4868" s="90">
        <f t="shared" si="6748"/>
        <v>0</v>
      </c>
      <c r="AL4868" s="90">
        <f t="shared" si="6749"/>
        <v>0</v>
      </c>
      <c r="AM4868" s="90">
        <f t="shared" si="6750"/>
        <v>0</v>
      </c>
    </row>
    <row r="4869" spans="1:39" ht="15" customHeight="1" x14ac:dyDescent="0.25">
      <c r="A4869" s="109"/>
      <c r="B4869" s="182"/>
      <c r="C4869" s="98" t="s">
        <v>39</v>
      </c>
      <c r="D4869" s="553" t="str">
        <f t="shared" si="6743"/>
        <v/>
      </c>
      <c r="E4869" s="553"/>
      <c r="F4869" s="553"/>
      <c r="G4869" s="553"/>
      <c r="H4869" s="553"/>
      <c r="I4869" s="553"/>
      <c r="J4869" s="553"/>
      <c r="K4869" s="553"/>
      <c r="L4869" s="553"/>
      <c r="M4869" s="553"/>
      <c r="N4869" s="553"/>
      <c r="O4869" s="553"/>
      <c r="P4869" s="552"/>
      <c r="Q4869" s="552"/>
      <c r="R4869" s="552"/>
      <c r="S4869" s="552"/>
      <c r="T4869" s="552"/>
      <c r="U4869" s="552"/>
      <c r="V4869" s="552"/>
      <c r="W4869" s="552"/>
      <c r="X4869" s="552"/>
      <c r="Y4869" s="552"/>
      <c r="Z4869" s="552"/>
      <c r="AA4869" s="552"/>
      <c r="AB4869" s="552"/>
      <c r="AC4869" s="552"/>
      <c r="AD4869" s="552"/>
      <c r="AE4869" s="109"/>
      <c r="AG4869" s="90">
        <f t="shared" si="6744"/>
        <v>15</v>
      </c>
      <c r="AH4869" s="90">
        <f t="shared" si="6745"/>
        <v>0</v>
      </c>
      <c r="AI4869" s="90">
        <f t="shared" si="6746"/>
        <v>0</v>
      </c>
      <c r="AJ4869" s="90">
        <f t="shared" si="6747"/>
        <v>0</v>
      </c>
      <c r="AK4869" s="90">
        <f t="shared" si="6748"/>
        <v>0</v>
      </c>
      <c r="AL4869" s="90">
        <f t="shared" si="6749"/>
        <v>0</v>
      </c>
      <c r="AM4869" s="90">
        <f t="shared" si="6750"/>
        <v>0</v>
      </c>
    </row>
    <row r="4870" spans="1:39" ht="15" customHeight="1" x14ac:dyDescent="0.25">
      <c r="A4870" s="109"/>
      <c r="B4870" s="182"/>
      <c r="C4870" s="98" t="s">
        <v>41</v>
      </c>
      <c r="D4870" s="553" t="str">
        <f t="shared" si="6743"/>
        <v/>
      </c>
      <c r="E4870" s="553"/>
      <c r="F4870" s="553"/>
      <c r="G4870" s="553"/>
      <c r="H4870" s="553"/>
      <c r="I4870" s="553"/>
      <c r="J4870" s="553"/>
      <c r="K4870" s="553"/>
      <c r="L4870" s="553"/>
      <c r="M4870" s="553"/>
      <c r="N4870" s="553"/>
      <c r="O4870" s="553"/>
      <c r="P4870" s="552"/>
      <c r="Q4870" s="552"/>
      <c r="R4870" s="552"/>
      <c r="S4870" s="552"/>
      <c r="T4870" s="552"/>
      <c r="U4870" s="552"/>
      <c r="V4870" s="552"/>
      <c r="W4870" s="552"/>
      <c r="X4870" s="552"/>
      <c r="Y4870" s="552"/>
      <c r="Z4870" s="552"/>
      <c r="AA4870" s="552"/>
      <c r="AB4870" s="552"/>
      <c r="AC4870" s="552"/>
      <c r="AD4870" s="552"/>
      <c r="AE4870" s="109"/>
      <c r="AG4870" s="90">
        <f t="shared" si="6744"/>
        <v>15</v>
      </c>
      <c r="AH4870" s="90">
        <f t="shared" si="6745"/>
        <v>0</v>
      </c>
      <c r="AI4870" s="90">
        <f t="shared" si="6746"/>
        <v>0</v>
      </c>
      <c r="AJ4870" s="90">
        <f t="shared" si="6747"/>
        <v>0</v>
      </c>
      <c r="AK4870" s="90">
        <f t="shared" si="6748"/>
        <v>0</v>
      </c>
      <c r="AL4870" s="90">
        <f t="shared" si="6749"/>
        <v>0</v>
      </c>
      <c r="AM4870" s="90">
        <f t="shared" si="6750"/>
        <v>0</v>
      </c>
    </row>
    <row r="4871" spans="1:39" ht="15" customHeight="1" x14ac:dyDescent="0.25">
      <c r="A4871" s="109"/>
      <c r="B4871" s="182"/>
      <c r="C4871" s="98" t="s">
        <v>42</v>
      </c>
      <c r="D4871" s="553" t="str">
        <f t="shared" si="6743"/>
        <v/>
      </c>
      <c r="E4871" s="553"/>
      <c r="F4871" s="553"/>
      <c r="G4871" s="553"/>
      <c r="H4871" s="553"/>
      <c r="I4871" s="553"/>
      <c r="J4871" s="553"/>
      <c r="K4871" s="553"/>
      <c r="L4871" s="553"/>
      <c r="M4871" s="553"/>
      <c r="N4871" s="553"/>
      <c r="O4871" s="553"/>
      <c r="P4871" s="552"/>
      <c r="Q4871" s="552"/>
      <c r="R4871" s="552"/>
      <c r="S4871" s="552"/>
      <c r="T4871" s="552"/>
      <c r="U4871" s="552"/>
      <c r="V4871" s="552"/>
      <c r="W4871" s="552"/>
      <c r="X4871" s="552"/>
      <c r="Y4871" s="552"/>
      <c r="Z4871" s="552"/>
      <c r="AA4871" s="552"/>
      <c r="AB4871" s="552"/>
      <c r="AC4871" s="552"/>
      <c r="AD4871" s="552"/>
      <c r="AE4871" s="109"/>
      <c r="AG4871" s="90">
        <f t="shared" si="6744"/>
        <v>15</v>
      </c>
      <c r="AH4871" s="90">
        <f t="shared" si="6745"/>
        <v>0</v>
      </c>
      <c r="AI4871" s="90">
        <f t="shared" si="6746"/>
        <v>0</v>
      </c>
      <c r="AJ4871" s="90">
        <f t="shared" si="6747"/>
        <v>0</v>
      </c>
      <c r="AK4871" s="90">
        <f t="shared" si="6748"/>
        <v>0</v>
      </c>
      <c r="AL4871" s="90">
        <f t="shared" si="6749"/>
        <v>0</v>
      </c>
      <c r="AM4871" s="90">
        <f t="shared" si="6750"/>
        <v>0</v>
      </c>
    </row>
    <row r="4872" spans="1:39" ht="15" customHeight="1" x14ac:dyDescent="0.25">
      <c r="A4872" s="109"/>
      <c r="B4872" s="182"/>
      <c r="C4872" s="98" t="s">
        <v>43</v>
      </c>
      <c r="D4872" s="553" t="str">
        <f t="shared" si="6743"/>
        <v/>
      </c>
      <c r="E4872" s="553"/>
      <c r="F4872" s="553"/>
      <c r="G4872" s="553"/>
      <c r="H4872" s="553"/>
      <c r="I4872" s="553"/>
      <c r="J4872" s="553"/>
      <c r="K4872" s="553"/>
      <c r="L4872" s="553"/>
      <c r="M4872" s="553"/>
      <c r="N4872" s="553"/>
      <c r="O4872" s="553"/>
      <c r="P4872" s="552"/>
      <c r="Q4872" s="552"/>
      <c r="R4872" s="552"/>
      <c r="S4872" s="552"/>
      <c r="T4872" s="552"/>
      <c r="U4872" s="552"/>
      <c r="V4872" s="552"/>
      <c r="W4872" s="552"/>
      <c r="X4872" s="552"/>
      <c r="Y4872" s="552"/>
      <c r="Z4872" s="552"/>
      <c r="AA4872" s="552"/>
      <c r="AB4872" s="552"/>
      <c r="AC4872" s="552"/>
      <c r="AD4872" s="552"/>
      <c r="AE4872" s="109"/>
      <c r="AG4872" s="90">
        <f t="shared" si="6744"/>
        <v>15</v>
      </c>
      <c r="AH4872" s="90">
        <f t="shared" si="6745"/>
        <v>0</v>
      </c>
      <c r="AI4872" s="90">
        <f t="shared" si="6746"/>
        <v>0</v>
      </c>
      <c r="AJ4872" s="90">
        <f t="shared" si="6747"/>
        <v>0</v>
      </c>
      <c r="AK4872" s="90">
        <f t="shared" si="6748"/>
        <v>0</v>
      </c>
      <c r="AL4872" s="90">
        <f t="shared" si="6749"/>
        <v>0</v>
      </c>
      <c r="AM4872" s="90">
        <f t="shared" si="6750"/>
        <v>0</v>
      </c>
    </row>
    <row r="4873" spans="1:39" ht="15" customHeight="1" x14ac:dyDescent="0.25">
      <c r="A4873" s="109"/>
      <c r="B4873" s="182"/>
      <c r="C4873" s="98" t="s">
        <v>44</v>
      </c>
      <c r="D4873" s="553" t="str">
        <f t="shared" si="6743"/>
        <v/>
      </c>
      <c r="E4873" s="553"/>
      <c r="F4873" s="553"/>
      <c r="G4873" s="553"/>
      <c r="H4873" s="553"/>
      <c r="I4873" s="553"/>
      <c r="J4873" s="553"/>
      <c r="K4873" s="553"/>
      <c r="L4873" s="553"/>
      <c r="M4873" s="553"/>
      <c r="N4873" s="553"/>
      <c r="O4873" s="553"/>
      <c r="P4873" s="552"/>
      <c r="Q4873" s="552"/>
      <c r="R4873" s="552"/>
      <c r="S4873" s="552"/>
      <c r="T4873" s="552"/>
      <c r="U4873" s="552"/>
      <c r="V4873" s="552"/>
      <c r="W4873" s="552"/>
      <c r="X4873" s="552"/>
      <c r="Y4873" s="552"/>
      <c r="Z4873" s="552"/>
      <c r="AA4873" s="552"/>
      <c r="AB4873" s="552"/>
      <c r="AC4873" s="552"/>
      <c r="AD4873" s="552"/>
      <c r="AE4873" s="109"/>
      <c r="AG4873" s="90">
        <f t="shared" si="6744"/>
        <v>15</v>
      </c>
      <c r="AH4873" s="90">
        <f t="shared" si="6745"/>
        <v>0</v>
      </c>
      <c r="AI4873" s="90">
        <f t="shared" si="6746"/>
        <v>0</v>
      </c>
      <c r="AJ4873" s="90">
        <f t="shared" si="6747"/>
        <v>0</v>
      </c>
      <c r="AK4873" s="90">
        <f t="shared" si="6748"/>
        <v>0</v>
      </c>
      <c r="AL4873" s="90">
        <f t="shared" si="6749"/>
        <v>0</v>
      </c>
      <c r="AM4873" s="90">
        <f t="shared" si="6750"/>
        <v>0</v>
      </c>
    </row>
    <row r="4874" spans="1:39" ht="15" customHeight="1" x14ac:dyDescent="0.25">
      <c r="A4874" s="109"/>
      <c r="B4874" s="182"/>
      <c r="C4874" s="98" t="s">
        <v>45</v>
      </c>
      <c r="D4874" s="553" t="str">
        <f t="shared" si="6743"/>
        <v/>
      </c>
      <c r="E4874" s="553"/>
      <c r="F4874" s="553"/>
      <c r="G4874" s="553"/>
      <c r="H4874" s="553"/>
      <c r="I4874" s="553"/>
      <c r="J4874" s="553"/>
      <c r="K4874" s="553"/>
      <c r="L4874" s="553"/>
      <c r="M4874" s="553"/>
      <c r="N4874" s="553"/>
      <c r="O4874" s="553"/>
      <c r="P4874" s="552"/>
      <c r="Q4874" s="552"/>
      <c r="R4874" s="552"/>
      <c r="S4874" s="552"/>
      <c r="T4874" s="552"/>
      <c r="U4874" s="552"/>
      <c r="V4874" s="552"/>
      <c r="W4874" s="552"/>
      <c r="X4874" s="552"/>
      <c r="Y4874" s="552"/>
      <c r="Z4874" s="552"/>
      <c r="AA4874" s="552"/>
      <c r="AB4874" s="552"/>
      <c r="AC4874" s="552"/>
      <c r="AD4874" s="552"/>
      <c r="AE4874" s="109"/>
      <c r="AG4874" s="90">
        <f t="shared" si="6744"/>
        <v>15</v>
      </c>
      <c r="AH4874" s="90">
        <f t="shared" si="6745"/>
        <v>0</v>
      </c>
      <c r="AI4874" s="90">
        <f t="shared" si="6746"/>
        <v>0</v>
      </c>
      <c r="AJ4874" s="90">
        <f t="shared" si="6747"/>
        <v>0</v>
      </c>
      <c r="AK4874" s="90">
        <f t="shared" si="6748"/>
        <v>0</v>
      </c>
      <c r="AL4874" s="90">
        <f t="shared" si="6749"/>
        <v>0</v>
      </c>
      <c r="AM4874" s="90">
        <f t="shared" si="6750"/>
        <v>0</v>
      </c>
    </row>
    <row r="4875" spans="1:39" ht="15" customHeight="1" x14ac:dyDescent="0.25">
      <c r="A4875" s="109"/>
      <c r="B4875" s="182"/>
      <c r="C4875" s="98" t="s">
        <v>46</v>
      </c>
      <c r="D4875" s="553" t="str">
        <f t="shared" si="6743"/>
        <v/>
      </c>
      <c r="E4875" s="553"/>
      <c r="F4875" s="553"/>
      <c r="G4875" s="553"/>
      <c r="H4875" s="553"/>
      <c r="I4875" s="553"/>
      <c r="J4875" s="553"/>
      <c r="K4875" s="553"/>
      <c r="L4875" s="553"/>
      <c r="M4875" s="553"/>
      <c r="N4875" s="553"/>
      <c r="O4875" s="553"/>
      <c r="P4875" s="552"/>
      <c r="Q4875" s="552"/>
      <c r="R4875" s="552"/>
      <c r="S4875" s="552"/>
      <c r="T4875" s="552"/>
      <c r="U4875" s="552"/>
      <c r="V4875" s="552"/>
      <c r="W4875" s="552"/>
      <c r="X4875" s="552"/>
      <c r="Y4875" s="552"/>
      <c r="Z4875" s="552"/>
      <c r="AA4875" s="552"/>
      <c r="AB4875" s="552"/>
      <c r="AC4875" s="552"/>
      <c r="AD4875" s="552"/>
      <c r="AE4875" s="109"/>
      <c r="AG4875" s="90">
        <f t="shared" si="6744"/>
        <v>15</v>
      </c>
      <c r="AH4875" s="90">
        <f t="shared" si="6745"/>
        <v>0</v>
      </c>
      <c r="AI4875" s="90">
        <f t="shared" si="6746"/>
        <v>0</v>
      </c>
      <c r="AJ4875" s="90">
        <f t="shared" si="6747"/>
        <v>0</v>
      </c>
      <c r="AK4875" s="90">
        <f t="shared" si="6748"/>
        <v>0</v>
      </c>
      <c r="AL4875" s="90">
        <f t="shared" si="6749"/>
        <v>0</v>
      </c>
      <c r="AM4875" s="90">
        <f t="shared" si="6750"/>
        <v>0</v>
      </c>
    </row>
    <row r="4876" spans="1:39" ht="15" customHeight="1" x14ac:dyDescent="0.25">
      <c r="A4876" s="109"/>
      <c r="B4876" s="182"/>
      <c r="C4876" s="98" t="s">
        <v>47</v>
      </c>
      <c r="D4876" s="553" t="str">
        <f t="shared" si="6743"/>
        <v/>
      </c>
      <c r="E4876" s="553"/>
      <c r="F4876" s="553"/>
      <c r="G4876" s="553"/>
      <c r="H4876" s="553"/>
      <c r="I4876" s="553"/>
      <c r="J4876" s="553"/>
      <c r="K4876" s="553"/>
      <c r="L4876" s="553"/>
      <c r="M4876" s="553"/>
      <c r="N4876" s="553"/>
      <c r="O4876" s="553"/>
      <c r="P4876" s="552"/>
      <c r="Q4876" s="552"/>
      <c r="R4876" s="552"/>
      <c r="S4876" s="552"/>
      <c r="T4876" s="552"/>
      <c r="U4876" s="552"/>
      <c r="V4876" s="552"/>
      <c r="W4876" s="552"/>
      <c r="X4876" s="552"/>
      <c r="Y4876" s="552"/>
      <c r="Z4876" s="552"/>
      <c r="AA4876" s="552"/>
      <c r="AB4876" s="552"/>
      <c r="AC4876" s="552"/>
      <c r="AD4876" s="552"/>
      <c r="AE4876" s="109"/>
      <c r="AG4876" s="90">
        <f t="shared" si="6744"/>
        <v>15</v>
      </c>
      <c r="AH4876" s="90">
        <f t="shared" si="6745"/>
        <v>0</v>
      </c>
      <c r="AI4876" s="90">
        <f t="shared" si="6746"/>
        <v>0</v>
      </c>
      <c r="AJ4876" s="90">
        <f t="shared" si="6747"/>
        <v>0</v>
      </c>
      <c r="AK4876" s="90">
        <f t="shared" si="6748"/>
        <v>0</v>
      </c>
      <c r="AL4876" s="90">
        <f t="shared" si="6749"/>
        <v>0</v>
      </c>
      <c r="AM4876" s="90">
        <f t="shared" si="6750"/>
        <v>0</v>
      </c>
    </row>
    <row r="4877" spans="1:39" ht="15" customHeight="1" x14ac:dyDescent="0.25">
      <c r="A4877" s="109"/>
      <c r="B4877" s="182"/>
      <c r="C4877" s="98" t="s">
        <v>48</v>
      </c>
      <c r="D4877" s="553" t="str">
        <f t="shared" si="6743"/>
        <v/>
      </c>
      <c r="E4877" s="553"/>
      <c r="F4877" s="553"/>
      <c r="G4877" s="553"/>
      <c r="H4877" s="553"/>
      <c r="I4877" s="553"/>
      <c r="J4877" s="553"/>
      <c r="K4877" s="553"/>
      <c r="L4877" s="553"/>
      <c r="M4877" s="553"/>
      <c r="N4877" s="553"/>
      <c r="O4877" s="553"/>
      <c r="P4877" s="552"/>
      <c r="Q4877" s="552"/>
      <c r="R4877" s="552"/>
      <c r="S4877" s="552"/>
      <c r="T4877" s="552"/>
      <c r="U4877" s="552"/>
      <c r="V4877" s="552"/>
      <c r="W4877" s="552"/>
      <c r="X4877" s="552"/>
      <c r="Y4877" s="552"/>
      <c r="Z4877" s="552"/>
      <c r="AA4877" s="552"/>
      <c r="AB4877" s="552"/>
      <c r="AC4877" s="552"/>
      <c r="AD4877" s="552"/>
      <c r="AE4877" s="109"/>
      <c r="AG4877" s="90">
        <f t="shared" si="6744"/>
        <v>15</v>
      </c>
      <c r="AH4877" s="90">
        <f t="shared" si="6745"/>
        <v>0</v>
      </c>
      <c r="AI4877" s="90">
        <f t="shared" si="6746"/>
        <v>0</v>
      </c>
      <c r="AJ4877" s="90">
        <f t="shared" si="6747"/>
        <v>0</v>
      </c>
      <c r="AK4877" s="90">
        <f t="shared" si="6748"/>
        <v>0</v>
      </c>
      <c r="AL4877" s="90">
        <f t="shared" si="6749"/>
        <v>0</v>
      </c>
      <c r="AM4877" s="90">
        <f t="shared" si="6750"/>
        <v>0</v>
      </c>
    </row>
    <row r="4878" spans="1:39" ht="15" customHeight="1" x14ac:dyDescent="0.25">
      <c r="A4878" s="109"/>
      <c r="B4878" s="182"/>
      <c r="C4878" s="98" t="s">
        <v>49</v>
      </c>
      <c r="D4878" s="553" t="str">
        <f t="shared" si="6743"/>
        <v/>
      </c>
      <c r="E4878" s="553"/>
      <c r="F4878" s="553"/>
      <c r="G4878" s="553"/>
      <c r="H4878" s="553"/>
      <c r="I4878" s="553"/>
      <c r="J4878" s="553"/>
      <c r="K4878" s="553"/>
      <c r="L4878" s="553"/>
      <c r="M4878" s="553"/>
      <c r="N4878" s="553"/>
      <c r="O4878" s="553"/>
      <c r="P4878" s="552"/>
      <c r="Q4878" s="552"/>
      <c r="R4878" s="552"/>
      <c r="S4878" s="552"/>
      <c r="T4878" s="552"/>
      <c r="U4878" s="552"/>
      <c r="V4878" s="552"/>
      <c r="W4878" s="552"/>
      <c r="X4878" s="552"/>
      <c r="Y4878" s="552"/>
      <c r="Z4878" s="552"/>
      <c r="AA4878" s="552"/>
      <c r="AB4878" s="552"/>
      <c r="AC4878" s="552"/>
      <c r="AD4878" s="552"/>
      <c r="AE4878" s="109"/>
      <c r="AG4878" s="90">
        <f t="shared" si="6744"/>
        <v>15</v>
      </c>
      <c r="AH4878" s="90">
        <f t="shared" si="6745"/>
        <v>0</v>
      </c>
      <c r="AI4878" s="90">
        <f t="shared" si="6746"/>
        <v>0</v>
      </c>
      <c r="AJ4878" s="90">
        <f t="shared" si="6747"/>
        <v>0</v>
      </c>
      <c r="AK4878" s="90">
        <f t="shared" si="6748"/>
        <v>0</v>
      </c>
      <c r="AL4878" s="90">
        <f t="shared" si="6749"/>
        <v>0</v>
      </c>
      <c r="AM4878" s="90">
        <f t="shared" si="6750"/>
        <v>0</v>
      </c>
    </row>
    <row r="4879" spans="1:39" ht="15" customHeight="1" x14ac:dyDescent="0.25">
      <c r="A4879" s="109"/>
      <c r="B4879" s="182"/>
      <c r="C4879" s="98" t="s">
        <v>50</v>
      </c>
      <c r="D4879" s="553" t="str">
        <f t="shared" si="6743"/>
        <v/>
      </c>
      <c r="E4879" s="553"/>
      <c r="F4879" s="553"/>
      <c r="G4879" s="553"/>
      <c r="H4879" s="553"/>
      <c r="I4879" s="553"/>
      <c r="J4879" s="553"/>
      <c r="K4879" s="553"/>
      <c r="L4879" s="553"/>
      <c r="M4879" s="553"/>
      <c r="N4879" s="553"/>
      <c r="O4879" s="553"/>
      <c r="P4879" s="552"/>
      <c r="Q4879" s="552"/>
      <c r="R4879" s="552"/>
      <c r="S4879" s="552"/>
      <c r="T4879" s="552"/>
      <c r="U4879" s="552"/>
      <c r="V4879" s="552"/>
      <c r="W4879" s="552"/>
      <c r="X4879" s="552"/>
      <c r="Y4879" s="552"/>
      <c r="Z4879" s="552"/>
      <c r="AA4879" s="552"/>
      <c r="AB4879" s="552"/>
      <c r="AC4879" s="552"/>
      <c r="AD4879" s="552"/>
      <c r="AE4879" s="109"/>
      <c r="AG4879" s="90">
        <f t="shared" si="6744"/>
        <v>15</v>
      </c>
      <c r="AH4879" s="90">
        <f t="shared" si="6745"/>
        <v>0</v>
      </c>
      <c r="AI4879" s="90">
        <f t="shared" si="6746"/>
        <v>0</v>
      </c>
      <c r="AJ4879" s="90">
        <f t="shared" si="6747"/>
        <v>0</v>
      </c>
      <c r="AK4879" s="90">
        <f t="shared" si="6748"/>
        <v>0</v>
      </c>
      <c r="AL4879" s="90">
        <f t="shared" si="6749"/>
        <v>0</v>
      </c>
      <c r="AM4879" s="90">
        <f t="shared" si="6750"/>
        <v>0</v>
      </c>
    </row>
    <row r="4880" spans="1:39" ht="15" customHeight="1" x14ac:dyDescent="0.25">
      <c r="A4880" s="109"/>
      <c r="B4880" s="182"/>
      <c r="C4880" s="98" t="s">
        <v>51</v>
      </c>
      <c r="D4880" s="553" t="str">
        <f t="shared" si="6743"/>
        <v/>
      </c>
      <c r="E4880" s="553"/>
      <c r="F4880" s="553"/>
      <c r="G4880" s="553"/>
      <c r="H4880" s="553"/>
      <c r="I4880" s="553"/>
      <c r="J4880" s="553"/>
      <c r="K4880" s="553"/>
      <c r="L4880" s="553"/>
      <c r="M4880" s="553"/>
      <c r="N4880" s="553"/>
      <c r="O4880" s="553"/>
      <c r="P4880" s="552"/>
      <c r="Q4880" s="552"/>
      <c r="R4880" s="552"/>
      <c r="S4880" s="552"/>
      <c r="T4880" s="552"/>
      <c r="U4880" s="552"/>
      <c r="V4880" s="552"/>
      <c r="W4880" s="552"/>
      <c r="X4880" s="552"/>
      <c r="Y4880" s="552"/>
      <c r="Z4880" s="552"/>
      <c r="AA4880" s="552"/>
      <c r="AB4880" s="552"/>
      <c r="AC4880" s="552"/>
      <c r="AD4880" s="552"/>
      <c r="AE4880" s="109"/>
      <c r="AG4880" s="90">
        <f t="shared" si="6744"/>
        <v>15</v>
      </c>
      <c r="AH4880" s="90">
        <f t="shared" si="6745"/>
        <v>0</v>
      </c>
      <c r="AI4880" s="90">
        <f t="shared" si="6746"/>
        <v>0</v>
      </c>
      <c r="AJ4880" s="90">
        <f t="shared" si="6747"/>
        <v>0</v>
      </c>
      <c r="AK4880" s="90">
        <f t="shared" si="6748"/>
        <v>0</v>
      </c>
      <c r="AL4880" s="90">
        <f t="shared" si="6749"/>
        <v>0</v>
      </c>
      <c r="AM4880" s="90">
        <f t="shared" si="6750"/>
        <v>0</v>
      </c>
    </row>
    <row r="4881" spans="1:39" ht="15" customHeight="1" x14ac:dyDescent="0.25">
      <c r="A4881" s="109"/>
      <c r="B4881" s="182"/>
      <c r="C4881" s="98" t="s">
        <v>52</v>
      </c>
      <c r="D4881" s="553" t="str">
        <f t="shared" si="6743"/>
        <v/>
      </c>
      <c r="E4881" s="553"/>
      <c r="F4881" s="553"/>
      <c r="G4881" s="553"/>
      <c r="H4881" s="553"/>
      <c r="I4881" s="553"/>
      <c r="J4881" s="553"/>
      <c r="K4881" s="553"/>
      <c r="L4881" s="553"/>
      <c r="M4881" s="553"/>
      <c r="N4881" s="553"/>
      <c r="O4881" s="553"/>
      <c r="P4881" s="552"/>
      <c r="Q4881" s="552"/>
      <c r="R4881" s="552"/>
      <c r="S4881" s="552"/>
      <c r="T4881" s="552"/>
      <c r="U4881" s="552"/>
      <c r="V4881" s="552"/>
      <c r="W4881" s="552"/>
      <c r="X4881" s="552"/>
      <c r="Y4881" s="552"/>
      <c r="Z4881" s="552"/>
      <c r="AA4881" s="552"/>
      <c r="AB4881" s="552"/>
      <c r="AC4881" s="552"/>
      <c r="AD4881" s="552"/>
      <c r="AE4881" s="109"/>
      <c r="AG4881" s="90">
        <f t="shared" si="6744"/>
        <v>15</v>
      </c>
      <c r="AH4881" s="90">
        <f t="shared" si="6745"/>
        <v>0</v>
      </c>
      <c r="AI4881" s="90">
        <f t="shared" si="6746"/>
        <v>0</v>
      </c>
      <c r="AJ4881" s="90">
        <f t="shared" si="6747"/>
        <v>0</v>
      </c>
      <c r="AK4881" s="90">
        <f t="shared" si="6748"/>
        <v>0</v>
      </c>
      <c r="AL4881" s="90">
        <f t="shared" si="6749"/>
        <v>0</v>
      </c>
      <c r="AM4881" s="90">
        <f t="shared" si="6750"/>
        <v>0</v>
      </c>
    </row>
    <row r="4882" spans="1:39" ht="15" customHeight="1" x14ac:dyDescent="0.25">
      <c r="A4882" s="109"/>
      <c r="B4882" s="182"/>
      <c r="O4882" s="183" t="s">
        <v>84</v>
      </c>
      <c r="P4882" s="729">
        <f>IF(AND(SUM(P4857:R4881)=0,COUNTIF(P4857:R4881,"NS")&gt;0),"NS",SUM(P4857:R4881))</f>
        <v>0</v>
      </c>
      <c r="Q4882" s="729"/>
      <c r="R4882" s="729"/>
      <c r="S4882" s="729">
        <f>IF(AND(SUM(S4857:U4881)=0,COUNTIF(S4857:U4881,"NS")&gt;0),"NS",SUM(S4857:U4881))</f>
        <v>0</v>
      </c>
      <c r="T4882" s="729"/>
      <c r="U4882" s="729"/>
      <c r="V4882" s="729">
        <f>IF(AND(SUM(V4857:X4881)=0,COUNTIF(V4857:X4881,"NS")&gt;0),"NS",SUM(V4857:X4881))</f>
        <v>0</v>
      </c>
      <c r="W4882" s="729"/>
      <c r="X4882" s="729"/>
      <c r="Y4882" s="729">
        <f>IF(AND(SUM(Y4857:AA4881)=0,COUNTIF(Y4857:AA4881,"NS")&gt;0),"NS",SUM(Y4857:AA4881))</f>
        <v>0</v>
      </c>
      <c r="Z4882" s="729"/>
      <c r="AA4882" s="729"/>
      <c r="AB4882" s="729">
        <f t="shared" ref="AB4882" si="6751">IF(AND(SUM(AB4857:AD4881)=0,COUNTIF(AB4857:AD4881,"NS")&gt;0),"NS",SUM(AB4857:AD4881))</f>
        <v>0</v>
      </c>
      <c r="AC4882" s="729"/>
      <c r="AD4882" s="729"/>
      <c r="AE4882" s="109"/>
      <c r="AH4882" s="90">
        <f>SUM(AH4857:AH4881)</f>
        <v>0</v>
      </c>
      <c r="AK4882" s="90">
        <f>SUM(AK4857:AK4881)</f>
        <v>0</v>
      </c>
      <c r="AM4882" s="90">
        <f>SUM(AM4857:AM4881)</f>
        <v>0</v>
      </c>
    </row>
    <row r="4883" spans="1:39" ht="15" customHeight="1" x14ac:dyDescent="0.2">
      <c r="A4883" s="109"/>
      <c r="AE4883" s="109"/>
    </row>
    <row r="4884" spans="1:39" ht="15" customHeight="1" x14ac:dyDescent="0.2">
      <c r="A4884" s="109"/>
      <c r="AB4884" s="1020" t="s">
        <v>1145</v>
      </c>
      <c r="AC4884" s="1020"/>
      <c r="AD4884" s="1020"/>
      <c r="AE4884" s="109"/>
    </row>
    <row r="4885" spans="1:39" ht="15" customHeight="1" x14ac:dyDescent="0.2">
      <c r="A4885" s="109"/>
      <c r="C4885" s="1114" t="s">
        <v>220</v>
      </c>
      <c r="D4885" s="543" t="s">
        <v>1846</v>
      </c>
      <c r="E4885" s="544"/>
      <c r="F4885" s="544"/>
      <c r="G4885" s="544"/>
      <c r="H4885" s="544"/>
      <c r="I4885" s="544"/>
      <c r="J4885" s="544"/>
      <c r="K4885" s="544"/>
      <c r="L4885" s="544"/>
      <c r="M4885" s="544"/>
      <c r="N4885" s="544"/>
      <c r="O4885" s="544"/>
      <c r="P4885" s="544"/>
      <c r="Q4885" s="544"/>
      <c r="R4885" s="544"/>
      <c r="S4885" s="544"/>
      <c r="T4885" s="544"/>
      <c r="U4885" s="544"/>
      <c r="V4885" s="544"/>
      <c r="W4885" s="544"/>
      <c r="X4885" s="544"/>
      <c r="Y4885" s="544"/>
      <c r="Z4885" s="544"/>
      <c r="AA4885" s="544"/>
      <c r="AB4885" s="544"/>
      <c r="AC4885" s="544"/>
      <c r="AD4885" s="545"/>
      <c r="AE4885" s="109"/>
    </row>
    <row r="4886" spans="1:39" ht="15" customHeight="1" x14ac:dyDescent="0.2">
      <c r="A4886" s="109"/>
      <c r="C4886" s="1115"/>
      <c r="D4886" s="532" t="s">
        <v>1386</v>
      </c>
      <c r="E4886" s="533"/>
      <c r="F4886" s="533"/>
      <c r="G4886" s="533"/>
      <c r="H4886" s="533"/>
      <c r="I4886" s="533"/>
      <c r="J4886" s="533"/>
      <c r="K4886" s="533"/>
      <c r="L4886" s="533"/>
      <c r="M4886" s="533"/>
      <c r="N4886" s="533"/>
      <c r="O4886" s="533"/>
      <c r="P4886" s="533"/>
      <c r="Q4886" s="533"/>
      <c r="R4886" s="533"/>
      <c r="S4886" s="533"/>
      <c r="T4886" s="533"/>
      <c r="U4886" s="533"/>
      <c r="V4886" s="533"/>
      <c r="W4886" s="533"/>
      <c r="X4886" s="533"/>
      <c r="Y4886" s="533"/>
      <c r="Z4886" s="533"/>
      <c r="AA4886" s="533"/>
      <c r="AB4886" s="533"/>
      <c r="AC4886" s="533"/>
      <c r="AD4886" s="534"/>
      <c r="AE4886" s="109"/>
    </row>
    <row r="4887" spans="1:39" ht="167.25" customHeight="1" x14ac:dyDescent="0.2">
      <c r="A4887" s="109"/>
      <c r="B4887" s="109"/>
      <c r="C4887" s="1116"/>
      <c r="D4887" s="667" t="s">
        <v>1285</v>
      </c>
      <c r="E4887" s="959"/>
      <c r="F4887" s="959"/>
      <c r="G4887" s="818"/>
      <c r="H4887" s="667" t="s">
        <v>1286</v>
      </c>
      <c r="I4887" s="959"/>
      <c r="J4887" s="959"/>
      <c r="K4887" s="818"/>
      <c r="L4887" s="667" t="s">
        <v>1287</v>
      </c>
      <c r="M4887" s="959"/>
      <c r="N4887" s="959"/>
      <c r="O4887" s="959"/>
      <c r="P4887" s="818"/>
      <c r="Q4887" s="667" t="s">
        <v>978</v>
      </c>
      <c r="R4887" s="959"/>
      <c r="S4887" s="959"/>
      <c r="T4887" s="818"/>
      <c r="U4887" s="667" t="s">
        <v>979</v>
      </c>
      <c r="V4887" s="959"/>
      <c r="W4887" s="959"/>
      <c r="X4887" s="818"/>
      <c r="Y4887" s="667" t="s">
        <v>980</v>
      </c>
      <c r="Z4887" s="959"/>
      <c r="AA4887" s="818"/>
      <c r="AB4887" s="667" t="s">
        <v>281</v>
      </c>
      <c r="AC4887" s="959"/>
      <c r="AD4887" s="818"/>
      <c r="AE4887" s="109"/>
      <c r="AG4887" s="227" t="s">
        <v>2032</v>
      </c>
      <c r="AH4887" s="227" t="s">
        <v>2086</v>
      </c>
    </row>
    <row r="4888" spans="1:39" ht="15" customHeight="1" x14ac:dyDescent="0.2">
      <c r="A4888" s="109"/>
      <c r="B4888" s="109"/>
      <c r="C4888" s="87" t="s">
        <v>28</v>
      </c>
      <c r="D4888" s="1090"/>
      <c r="E4888" s="1090"/>
      <c r="F4888" s="1090"/>
      <c r="G4888" s="1090"/>
      <c r="H4888" s="1090"/>
      <c r="I4888" s="1090"/>
      <c r="J4888" s="1090"/>
      <c r="K4888" s="1090"/>
      <c r="L4888" s="1090"/>
      <c r="M4888" s="1090"/>
      <c r="N4888" s="1090"/>
      <c r="O4888" s="1090"/>
      <c r="P4888" s="1090"/>
      <c r="Q4888" s="1090"/>
      <c r="R4888" s="1090"/>
      <c r="S4888" s="1090"/>
      <c r="T4888" s="1090"/>
      <c r="U4888" s="676"/>
      <c r="V4888" s="676"/>
      <c r="W4888" s="676"/>
      <c r="X4888" s="676"/>
      <c r="Y4888" s="1088"/>
      <c r="Z4888" s="1089"/>
      <c r="AA4888" s="1089"/>
      <c r="AB4888" s="676"/>
      <c r="AC4888" s="676"/>
      <c r="AD4888" s="676"/>
      <c r="AE4888" s="109"/>
      <c r="AG4888" s="90">
        <f>COUNTBLANK(D4888:AD4888)</f>
        <v>27</v>
      </c>
      <c r="AH4888" s="90">
        <f>IF($AG$4851=$AH$4851,0,IF(AND(D4857&lt;&gt;"",AG4888=$AO$4851),0,IF(AND(D4857="",AG4888=$AN$4851),0,1)))</f>
        <v>0</v>
      </c>
    </row>
    <row r="4889" spans="1:39" ht="15" customHeight="1" x14ac:dyDescent="0.2">
      <c r="A4889" s="109"/>
      <c r="B4889" s="109"/>
      <c r="C4889" s="98" t="s">
        <v>29</v>
      </c>
      <c r="D4889" s="1090"/>
      <c r="E4889" s="1090"/>
      <c r="F4889" s="1090"/>
      <c r="G4889" s="1090"/>
      <c r="H4889" s="1090"/>
      <c r="I4889" s="1090"/>
      <c r="J4889" s="1090"/>
      <c r="K4889" s="1090"/>
      <c r="L4889" s="1090"/>
      <c r="M4889" s="1090"/>
      <c r="N4889" s="1090"/>
      <c r="O4889" s="1090"/>
      <c r="P4889" s="1090"/>
      <c r="Q4889" s="1090"/>
      <c r="R4889" s="1090"/>
      <c r="S4889" s="1090"/>
      <c r="T4889" s="1090"/>
      <c r="U4889" s="676"/>
      <c r="V4889" s="676"/>
      <c r="W4889" s="676"/>
      <c r="X4889" s="676"/>
      <c r="Y4889" s="1088"/>
      <c r="Z4889" s="1089"/>
      <c r="AA4889" s="1089"/>
      <c r="AB4889" s="676"/>
      <c r="AC4889" s="676"/>
      <c r="AD4889" s="676"/>
      <c r="AE4889" s="109"/>
      <c r="AG4889" s="90">
        <f t="shared" ref="AG4889:AG4912" si="6752">COUNTBLANK(D4889:AD4889)</f>
        <v>27</v>
      </c>
      <c r="AH4889" s="90">
        <f t="shared" ref="AH4889:AH4912" si="6753">IF($AG$4851=$AH$4851,0,IF(AND(D4858&lt;&gt;"",AG4889=$AO$4851),0,IF(AND(D4858="",AG4889=$AN$4851),0,1)))</f>
        <v>0</v>
      </c>
    </row>
    <row r="4890" spans="1:39" ht="15" customHeight="1" x14ac:dyDescent="0.2">
      <c r="A4890" s="109"/>
      <c r="B4890" s="109"/>
      <c r="C4890" s="98" t="s">
        <v>30</v>
      </c>
      <c r="D4890" s="1090"/>
      <c r="E4890" s="1090"/>
      <c r="F4890" s="1090"/>
      <c r="G4890" s="1090"/>
      <c r="H4890" s="1090"/>
      <c r="I4890" s="1090"/>
      <c r="J4890" s="1090"/>
      <c r="K4890" s="1090"/>
      <c r="L4890" s="1090"/>
      <c r="M4890" s="1090"/>
      <c r="N4890" s="1090"/>
      <c r="O4890" s="1090"/>
      <c r="P4890" s="1090"/>
      <c r="Q4890" s="1090"/>
      <c r="R4890" s="1090"/>
      <c r="S4890" s="1090"/>
      <c r="T4890" s="1090"/>
      <c r="U4890" s="676"/>
      <c r="V4890" s="676"/>
      <c r="W4890" s="676"/>
      <c r="X4890" s="676"/>
      <c r="Y4890" s="1088"/>
      <c r="Z4890" s="1089"/>
      <c r="AA4890" s="1089"/>
      <c r="AB4890" s="676"/>
      <c r="AC4890" s="676"/>
      <c r="AD4890" s="676"/>
      <c r="AE4890" s="109"/>
      <c r="AG4890" s="90">
        <f t="shared" si="6752"/>
        <v>27</v>
      </c>
      <c r="AH4890" s="90">
        <f t="shared" si="6753"/>
        <v>0</v>
      </c>
    </row>
    <row r="4891" spans="1:39" ht="15" customHeight="1" x14ac:dyDescent="0.2">
      <c r="A4891" s="109"/>
      <c r="B4891" s="109"/>
      <c r="C4891" s="98" t="s">
        <v>31</v>
      </c>
      <c r="D4891" s="1090"/>
      <c r="E4891" s="1090"/>
      <c r="F4891" s="1090"/>
      <c r="G4891" s="1090"/>
      <c r="H4891" s="1090"/>
      <c r="I4891" s="1090"/>
      <c r="J4891" s="1090"/>
      <c r="K4891" s="1090"/>
      <c r="L4891" s="1090"/>
      <c r="M4891" s="1090"/>
      <c r="N4891" s="1090"/>
      <c r="O4891" s="1090"/>
      <c r="P4891" s="1090"/>
      <c r="Q4891" s="1090"/>
      <c r="R4891" s="1090"/>
      <c r="S4891" s="1090"/>
      <c r="T4891" s="1090"/>
      <c r="U4891" s="676"/>
      <c r="V4891" s="676"/>
      <c r="W4891" s="676"/>
      <c r="X4891" s="676"/>
      <c r="Y4891" s="1088"/>
      <c r="Z4891" s="1089"/>
      <c r="AA4891" s="1089"/>
      <c r="AB4891" s="676"/>
      <c r="AC4891" s="676"/>
      <c r="AD4891" s="676"/>
      <c r="AE4891" s="109"/>
      <c r="AG4891" s="90">
        <f t="shared" si="6752"/>
        <v>27</v>
      </c>
      <c r="AH4891" s="90">
        <f t="shared" si="6753"/>
        <v>0</v>
      </c>
    </row>
    <row r="4892" spans="1:39" ht="15" customHeight="1" x14ac:dyDescent="0.2">
      <c r="A4892" s="109"/>
      <c r="B4892" s="109"/>
      <c r="C4892" s="98" t="s">
        <v>32</v>
      </c>
      <c r="D4892" s="1090"/>
      <c r="E4892" s="1090"/>
      <c r="F4892" s="1090"/>
      <c r="G4892" s="1090"/>
      <c r="H4892" s="1090"/>
      <c r="I4892" s="1090"/>
      <c r="J4892" s="1090"/>
      <c r="K4892" s="1090"/>
      <c r="L4892" s="1090"/>
      <c r="M4892" s="1090"/>
      <c r="N4892" s="1090"/>
      <c r="O4892" s="1090"/>
      <c r="P4892" s="1090"/>
      <c r="Q4892" s="1090"/>
      <c r="R4892" s="1090"/>
      <c r="S4892" s="1090"/>
      <c r="T4892" s="1090"/>
      <c r="U4892" s="676"/>
      <c r="V4892" s="676"/>
      <c r="W4892" s="676"/>
      <c r="X4892" s="676"/>
      <c r="Y4892" s="1088"/>
      <c r="Z4892" s="1089"/>
      <c r="AA4892" s="1089"/>
      <c r="AB4892" s="676"/>
      <c r="AC4892" s="676"/>
      <c r="AD4892" s="676"/>
      <c r="AE4892" s="109"/>
      <c r="AG4892" s="90">
        <f t="shared" si="6752"/>
        <v>27</v>
      </c>
      <c r="AH4892" s="90">
        <f t="shared" si="6753"/>
        <v>0</v>
      </c>
    </row>
    <row r="4893" spans="1:39" ht="15" customHeight="1" x14ac:dyDescent="0.2">
      <c r="A4893" s="109"/>
      <c r="B4893" s="109"/>
      <c r="C4893" s="98" t="s">
        <v>33</v>
      </c>
      <c r="D4893" s="1090"/>
      <c r="E4893" s="1090"/>
      <c r="F4893" s="1090"/>
      <c r="G4893" s="1090"/>
      <c r="H4893" s="1090"/>
      <c r="I4893" s="1090"/>
      <c r="J4893" s="1090"/>
      <c r="K4893" s="1090"/>
      <c r="L4893" s="1090"/>
      <c r="M4893" s="1090"/>
      <c r="N4893" s="1090"/>
      <c r="O4893" s="1090"/>
      <c r="P4893" s="1090"/>
      <c r="Q4893" s="1090"/>
      <c r="R4893" s="1090"/>
      <c r="S4893" s="1090"/>
      <c r="T4893" s="1090"/>
      <c r="U4893" s="676"/>
      <c r="V4893" s="676"/>
      <c r="W4893" s="676"/>
      <c r="X4893" s="676"/>
      <c r="Y4893" s="1088"/>
      <c r="Z4893" s="1089"/>
      <c r="AA4893" s="1089"/>
      <c r="AB4893" s="676"/>
      <c r="AC4893" s="676"/>
      <c r="AD4893" s="676"/>
      <c r="AE4893" s="109"/>
      <c r="AG4893" s="90">
        <f t="shared" si="6752"/>
        <v>27</v>
      </c>
      <c r="AH4893" s="90">
        <f t="shared" si="6753"/>
        <v>0</v>
      </c>
    </row>
    <row r="4894" spans="1:39" ht="15" customHeight="1" x14ac:dyDescent="0.2">
      <c r="A4894" s="109"/>
      <c r="B4894" s="109"/>
      <c r="C4894" s="98" t="s">
        <v>34</v>
      </c>
      <c r="D4894" s="1090"/>
      <c r="E4894" s="1090"/>
      <c r="F4894" s="1090"/>
      <c r="G4894" s="1090"/>
      <c r="H4894" s="1090"/>
      <c r="I4894" s="1090"/>
      <c r="J4894" s="1090"/>
      <c r="K4894" s="1090"/>
      <c r="L4894" s="1090"/>
      <c r="M4894" s="1090"/>
      <c r="N4894" s="1090"/>
      <c r="O4894" s="1090"/>
      <c r="P4894" s="1090"/>
      <c r="Q4894" s="1090"/>
      <c r="R4894" s="1090"/>
      <c r="S4894" s="1090"/>
      <c r="T4894" s="1090"/>
      <c r="U4894" s="676"/>
      <c r="V4894" s="676"/>
      <c r="W4894" s="676"/>
      <c r="X4894" s="676"/>
      <c r="Y4894" s="1088"/>
      <c r="Z4894" s="1089"/>
      <c r="AA4894" s="1089"/>
      <c r="AB4894" s="676"/>
      <c r="AC4894" s="676"/>
      <c r="AD4894" s="676"/>
      <c r="AE4894" s="109"/>
      <c r="AG4894" s="90">
        <f t="shared" si="6752"/>
        <v>27</v>
      </c>
      <c r="AH4894" s="90">
        <f t="shared" si="6753"/>
        <v>0</v>
      </c>
    </row>
    <row r="4895" spans="1:39" ht="15" customHeight="1" x14ac:dyDescent="0.2">
      <c r="A4895" s="109"/>
      <c r="B4895" s="109"/>
      <c r="C4895" s="98" t="s">
        <v>35</v>
      </c>
      <c r="D4895" s="1090"/>
      <c r="E4895" s="1090"/>
      <c r="F4895" s="1090"/>
      <c r="G4895" s="1090"/>
      <c r="H4895" s="1090"/>
      <c r="I4895" s="1090"/>
      <c r="J4895" s="1090"/>
      <c r="K4895" s="1090"/>
      <c r="L4895" s="1090"/>
      <c r="M4895" s="1090"/>
      <c r="N4895" s="1090"/>
      <c r="O4895" s="1090"/>
      <c r="P4895" s="1090"/>
      <c r="Q4895" s="1090"/>
      <c r="R4895" s="1090"/>
      <c r="S4895" s="1090"/>
      <c r="T4895" s="1090"/>
      <c r="U4895" s="676"/>
      <c r="V4895" s="676"/>
      <c r="W4895" s="676"/>
      <c r="X4895" s="676"/>
      <c r="Y4895" s="1088"/>
      <c r="Z4895" s="1089"/>
      <c r="AA4895" s="1089"/>
      <c r="AB4895" s="676"/>
      <c r="AC4895" s="676"/>
      <c r="AD4895" s="676"/>
      <c r="AE4895" s="109"/>
      <c r="AG4895" s="90">
        <f t="shared" si="6752"/>
        <v>27</v>
      </c>
      <c r="AH4895" s="90">
        <f t="shared" si="6753"/>
        <v>0</v>
      </c>
    </row>
    <row r="4896" spans="1:39" ht="15" customHeight="1" x14ac:dyDescent="0.2">
      <c r="A4896" s="109"/>
      <c r="B4896" s="109"/>
      <c r="C4896" s="98" t="s">
        <v>36</v>
      </c>
      <c r="D4896" s="1090"/>
      <c r="E4896" s="1090"/>
      <c r="F4896" s="1090"/>
      <c r="G4896" s="1090"/>
      <c r="H4896" s="1090"/>
      <c r="I4896" s="1090"/>
      <c r="J4896" s="1090"/>
      <c r="K4896" s="1090"/>
      <c r="L4896" s="1090"/>
      <c r="M4896" s="1090"/>
      <c r="N4896" s="1090"/>
      <c r="O4896" s="1090"/>
      <c r="P4896" s="1090"/>
      <c r="Q4896" s="1090"/>
      <c r="R4896" s="1090"/>
      <c r="S4896" s="1090"/>
      <c r="T4896" s="1090"/>
      <c r="U4896" s="676"/>
      <c r="V4896" s="676"/>
      <c r="W4896" s="676"/>
      <c r="X4896" s="676"/>
      <c r="Y4896" s="1088"/>
      <c r="Z4896" s="1089"/>
      <c r="AA4896" s="1089"/>
      <c r="AB4896" s="676"/>
      <c r="AC4896" s="676"/>
      <c r="AD4896" s="676"/>
      <c r="AE4896" s="109"/>
      <c r="AG4896" s="90">
        <f t="shared" si="6752"/>
        <v>27</v>
      </c>
      <c r="AH4896" s="90">
        <f t="shared" si="6753"/>
        <v>0</v>
      </c>
    </row>
    <row r="4897" spans="1:34" ht="15" customHeight="1" x14ac:dyDescent="0.2">
      <c r="A4897" s="109"/>
      <c r="B4897" s="109"/>
      <c r="C4897" s="98" t="s">
        <v>37</v>
      </c>
      <c r="D4897" s="1090"/>
      <c r="E4897" s="1090"/>
      <c r="F4897" s="1090"/>
      <c r="G4897" s="1090"/>
      <c r="H4897" s="1090"/>
      <c r="I4897" s="1090"/>
      <c r="J4897" s="1090"/>
      <c r="K4897" s="1090"/>
      <c r="L4897" s="1090"/>
      <c r="M4897" s="1090"/>
      <c r="N4897" s="1090"/>
      <c r="O4897" s="1090"/>
      <c r="P4897" s="1090"/>
      <c r="Q4897" s="1090"/>
      <c r="R4897" s="1090"/>
      <c r="S4897" s="1090"/>
      <c r="T4897" s="1090"/>
      <c r="U4897" s="676"/>
      <c r="V4897" s="676"/>
      <c r="W4897" s="676"/>
      <c r="X4897" s="676"/>
      <c r="Y4897" s="1088"/>
      <c r="Z4897" s="1089"/>
      <c r="AA4897" s="1089"/>
      <c r="AB4897" s="676"/>
      <c r="AC4897" s="676"/>
      <c r="AD4897" s="676"/>
      <c r="AE4897" s="109"/>
      <c r="AG4897" s="90">
        <f t="shared" si="6752"/>
        <v>27</v>
      </c>
      <c r="AH4897" s="90">
        <f t="shared" si="6753"/>
        <v>0</v>
      </c>
    </row>
    <row r="4898" spans="1:34" ht="15" customHeight="1" x14ac:dyDescent="0.2">
      <c r="A4898" s="109"/>
      <c r="B4898" s="109"/>
      <c r="C4898" s="98" t="s">
        <v>40</v>
      </c>
      <c r="D4898" s="1090"/>
      <c r="E4898" s="1090"/>
      <c r="F4898" s="1090"/>
      <c r="G4898" s="1090"/>
      <c r="H4898" s="1090"/>
      <c r="I4898" s="1090"/>
      <c r="J4898" s="1090"/>
      <c r="K4898" s="1090"/>
      <c r="L4898" s="1090"/>
      <c r="M4898" s="1090"/>
      <c r="N4898" s="1090"/>
      <c r="O4898" s="1090"/>
      <c r="P4898" s="1090"/>
      <c r="Q4898" s="1090"/>
      <c r="R4898" s="1090"/>
      <c r="S4898" s="1090"/>
      <c r="T4898" s="1090"/>
      <c r="U4898" s="676"/>
      <c r="V4898" s="676"/>
      <c r="W4898" s="676"/>
      <c r="X4898" s="676"/>
      <c r="Y4898" s="1088"/>
      <c r="Z4898" s="1089"/>
      <c r="AA4898" s="1089"/>
      <c r="AB4898" s="676"/>
      <c r="AC4898" s="676"/>
      <c r="AD4898" s="676"/>
      <c r="AE4898" s="109"/>
      <c r="AG4898" s="90">
        <f t="shared" si="6752"/>
        <v>27</v>
      </c>
      <c r="AH4898" s="90">
        <f t="shared" si="6753"/>
        <v>0</v>
      </c>
    </row>
    <row r="4899" spans="1:34" ht="15" customHeight="1" x14ac:dyDescent="0.2">
      <c r="A4899" s="109"/>
      <c r="B4899" s="109"/>
      <c r="C4899" s="98" t="s">
        <v>38</v>
      </c>
      <c r="D4899" s="1090"/>
      <c r="E4899" s="1090"/>
      <c r="F4899" s="1090"/>
      <c r="G4899" s="1090"/>
      <c r="H4899" s="1090"/>
      <c r="I4899" s="1090"/>
      <c r="J4899" s="1090"/>
      <c r="K4899" s="1090"/>
      <c r="L4899" s="1090"/>
      <c r="M4899" s="1090"/>
      <c r="N4899" s="1090"/>
      <c r="O4899" s="1090"/>
      <c r="P4899" s="1090"/>
      <c r="Q4899" s="1090"/>
      <c r="R4899" s="1090"/>
      <c r="S4899" s="1090"/>
      <c r="T4899" s="1090"/>
      <c r="U4899" s="676"/>
      <c r="V4899" s="676"/>
      <c r="W4899" s="676"/>
      <c r="X4899" s="676"/>
      <c r="Y4899" s="1088"/>
      <c r="Z4899" s="1089"/>
      <c r="AA4899" s="1089"/>
      <c r="AB4899" s="676"/>
      <c r="AC4899" s="676"/>
      <c r="AD4899" s="676"/>
      <c r="AE4899" s="109"/>
      <c r="AG4899" s="90">
        <f t="shared" si="6752"/>
        <v>27</v>
      </c>
      <c r="AH4899" s="90">
        <f t="shared" si="6753"/>
        <v>0</v>
      </c>
    </row>
    <row r="4900" spans="1:34" ht="15" customHeight="1" x14ac:dyDescent="0.2">
      <c r="A4900" s="109"/>
      <c r="B4900" s="109"/>
      <c r="C4900" s="98" t="s">
        <v>39</v>
      </c>
      <c r="D4900" s="1090"/>
      <c r="E4900" s="1090"/>
      <c r="F4900" s="1090"/>
      <c r="G4900" s="1090"/>
      <c r="H4900" s="1090"/>
      <c r="I4900" s="1090"/>
      <c r="J4900" s="1090"/>
      <c r="K4900" s="1090"/>
      <c r="L4900" s="1090"/>
      <c r="M4900" s="1090"/>
      <c r="N4900" s="1090"/>
      <c r="O4900" s="1090"/>
      <c r="P4900" s="1090"/>
      <c r="Q4900" s="1090"/>
      <c r="R4900" s="1090"/>
      <c r="S4900" s="1090"/>
      <c r="T4900" s="1090"/>
      <c r="U4900" s="676"/>
      <c r="V4900" s="676"/>
      <c r="W4900" s="676"/>
      <c r="X4900" s="676"/>
      <c r="Y4900" s="1088"/>
      <c r="Z4900" s="1089"/>
      <c r="AA4900" s="1089"/>
      <c r="AB4900" s="676"/>
      <c r="AC4900" s="676"/>
      <c r="AD4900" s="676"/>
      <c r="AE4900" s="109"/>
      <c r="AG4900" s="90">
        <f t="shared" si="6752"/>
        <v>27</v>
      </c>
      <c r="AH4900" s="90">
        <f t="shared" si="6753"/>
        <v>0</v>
      </c>
    </row>
    <row r="4901" spans="1:34" ht="15" customHeight="1" x14ac:dyDescent="0.2">
      <c r="A4901" s="109"/>
      <c r="B4901" s="109"/>
      <c r="C4901" s="98" t="s">
        <v>41</v>
      </c>
      <c r="D4901" s="1090"/>
      <c r="E4901" s="1090"/>
      <c r="F4901" s="1090"/>
      <c r="G4901" s="1090"/>
      <c r="H4901" s="1090"/>
      <c r="I4901" s="1090"/>
      <c r="J4901" s="1090"/>
      <c r="K4901" s="1090"/>
      <c r="L4901" s="1090"/>
      <c r="M4901" s="1090"/>
      <c r="N4901" s="1090"/>
      <c r="O4901" s="1090"/>
      <c r="P4901" s="1090"/>
      <c r="Q4901" s="1090"/>
      <c r="R4901" s="1090"/>
      <c r="S4901" s="1090"/>
      <c r="T4901" s="1090"/>
      <c r="U4901" s="676"/>
      <c r="V4901" s="676"/>
      <c r="W4901" s="676"/>
      <c r="X4901" s="676"/>
      <c r="Y4901" s="1088"/>
      <c r="Z4901" s="1089"/>
      <c r="AA4901" s="1089"/>
      <c r="AB4901" s="676"/>
      <c r="AC4901" s="676"/>
      <c r="AD4901" s="676"/>
      <c r="AE4901" s="109"/>
      <c r="AG4901" s="90">
        <f t="shared" si="6752"/>
        <v>27</v>
      </c>
      <c r="AH4901" s="90">
        <f t="shared" si="6753"/>
        <v>0</v>
      </c>
    </row>
    <row r="4902" spans="1:34" ht="15" customHeight="1" x14ac:dyDescent="0.2">
      <c r="A4902" s="109"/>
      <c r="B4902" s="109"/>
      <c r="C4902" s="98" t="s">
        <v>42</v>
      </c>
      <c r="D4902" s="1090"/>
      <c r="E4902" s="1090"/>
      <c r="F4902" s="1090"/>
      <c r="G4902" s="1090"/>
      <c r="H4902" s="1090"/>
      <c r="I4902" s="1090"/>
      <c r="J4902" s="1090"/>
      <c r="K4902" s="1090"/>
      <c r="L4902" s="1090"/>
      <c r="M4902" s="1090"/>
      <c r="N4902" s="1090"/>
      <c r="O4902" s="1090"/>
      <c r="P4902" s="1090"/>
      <c r="Q4902" s="1090"/>
      <c r="R4902" s="1090"/>
      <c r="S4902" s="1090"/>
      <c r="T4902" s="1090"/>
      <c r="U4902" s="676"/>
      <c r="V4902" s="676"/>
      <c r="W4902" s="676"/>
      <c r="X4902" s="676"/>
      <c r="Y4902" s="1088"/>
      <c r="Z4902" s="1089"/>
      <c r="AA4902" s="1089"/>
      <c r="AB4902" s="676"/>
      <c r="AC4902" s="676"/>
      <c r="AD4902" s="676"/>
      <c r="AE4902" s="109"/>
      <c r="AG4902" s="90">
        <f t="shared" si="6752"/>
        <v>27</v>
      </c>
      <c r="AH4902" s="90">
        <f t="shared" si="6753"/>
        <v>0</v>
      </c>
    </row>
    <row r="4903" spans="1:34" ht="15" customHeight="1" x14ac:dyDescent="0.2">
      <c r="A4903" s="109"/>
      <c r="B4903" s="109"/>
      <c r="C4903" s="98" t="s">
        <v>43</v>
      </c>
      <c r="D4903" s="1090"/>
      <c r="E4903" s="1090"/>
      <c r="F4903" s="1090"/>
      <c r="G4903" s="1090"/>
      <c r="H4903" s="1090"/>
      <c r="I4903" s="1090"/>
      <c r="J4903" s="1090"/>
      <c r="K4903" s="1090"/>
      <c r="L4903" s="1090"/>
      <c r="M4903" s="1090"/>
      <c r="N4903" s="1090"/>
      <c r="O4903" s="1090"/>
      <c r="P4903" s="1090"/>
      <c r="Q4903" s="1090"/>
      <c r="R4903" s="1090"/>
      <c r="S4903" s="1090"/>
      <c r="T4903" s="1090"/>
      <c r="U4903" s="676"/>
      <c r="V4903" s="676"/>
      <c r="W4903" s="676"/>
      <c r="X4903" s="676"/>
      <c r="Y4903" s="1088"/>
      <c r="Z4903" s="1089"/>
      <c r="AA4903" s="1089"/>
      <c r="AB4903" s="676"/>
      <c r="AC4903" s="676"/>
      <c r="AD4903" s="676"/>
      <c r="AE4903" s="109"/>
      <c r="AG4903" s="90">
        <f t="shared" si="6752"/>
        <v>27</v>
      </c>
      <c r="AH4903" s="90">
        <f t="shared" si="6753"/>
        <v>0</v>
      </c>
    </row>
    <row r="4904" spans="1:34" ht="15" customHeight="1" x14ac:dyDescent="0.2">
      <c r="A4904" s="109"/>
      <c r="B4904" s="109"/>
      <c r="C4904" s="98" t="s">
        <v>44</v>
      </c>
      <c r="D4904" s="1090"/>
      <c r="E4904" s="1090"/>
      <c r="F4904" s="1090"/>
      <c r="G4904" s="1090"/>
      <c r="H4904" s="1090"/>
      <c r="I4904" s="1090"/>
      <c r="J4904" s="1090"/>
      <c r="K4904" s="1090"/>
      <c r="L4904" s="1090"/>
      <c r="M4904" s="1090"/>
      <c r="N4904" s="1090"/>
      <c r="O4904" s="1090"/>
      <c r="P4904" s="1090"/>
      <c r="Q4904" s="1090"/>
      <c r="R4904" s="1090"/>
      <c r="S4904" s="1090"/>
      <c r="T4904" s="1090"/>
      <c r="U4904" s="676"/>
      <c r="V4904" s="676"/>
      <c r="W4904" s="676"/>
      <c r="X4904" s="676"/>
      <c r="Y4904" s="1088"/>
      <c r="Z4904" s="1089"/>
      <c r="AA4904" s="1089"/>
      <c r="AB4904" s="676"/>
      <c r="AC4904" s="676"/>
      <c r="AD4904" s="676"/>
      <c r="AE4904" s="109"/>
      <c r="AG4904" s="90">
        <f t="shared" si="6752"/>
        <v>27</v>
      </c>
      <c r="AH4904" s="90">
        <f t="shared" si="6753"/>
        <v>0</v>
      </c>
    </row>
    <row r="4905" spans="1:34" ht="15" customHeight="1" x14ac:dyDescent="0.2">
      <c r="A4905" s="109"/>
      <c r="B4905" s="109"/>
      <c r="C4905" s="98" t="s">
        <v>45</v>
      </c>
      <c r="D4905" s="1090"/>
      <c r="E4905" s="1090"/>
      <c r="F4905" s="1090"/>
      <c r="G4905" s="1090"/>
      <c r="H4905" s="1090"/>
      <c r="I4905" s="1090"/>
      <c r="J4905" s="1090"/>
      <c r="K4905" s="1090"/>
      <c r="L4905" s="1090"/>
      <c r="M4905" s="1090"/>
      <c r="N4905" s="1090"/>
      <c r="O4905" s="1090"/>
      <c r="P4905" s="1090"/>
      <c r="Q4905" s="1090"/>
      <c r="R4905" s="1090"/>
      <c r="S4905" s="1090"/>
      <c r="T4905" s="1090"/>
      <c r="U4905" s="676"/>
      <c r="V4905" s="676"/>
      <c r="W4905" s="676"/>
      <c r="X4905" s="676"/>
      <c r="Y4905" s="1088"/>
      <c r="Z4905" s="1089"/>
      <c r="AA4905" s="1089"/>
      <c r="AB4905" s="676"/>
      <c r="AC4905" s="676"/>
      <c r="AD4905" s="676"/>
      <c r="AE4905" s="109"/>
      <c r="AG4905" s="90">
        <f t="shared" si="6752"/>
        <v>27</v>
      </c>
      <c r="AH4905" s="90">
        <f t="shared" si="6753"/>
        <v>0</v>
      </c>
    </row>
    <row r="4906" spans="1:34" ht="15" customHeight="1" x14ac:dyDescent="0.2">
      <c r="A4906" s="109"/>
      <c r="B4906" s="109"/>
      <c r="C4906" s="98" t="s">
        <v>46</v>
      </c>
      <c r="D4906" s="1090"/>
      <c r="E4906" s="1090"/>
      <c r="F4906" s="1090"/>
      <c r="G4906" s="1090"/>
      <c r="H4906" s="1090"/>
      <c r="I4906" s="1090"/>
      <c r="J4906" s="1090"/>
      <c r="K4906" s="1090"/>
      <c r="L4906" s="1090"/>
      <c r="M4906" s="1090"/>
      <c r="N4906" s="1090"/>
      <c r="O4906" s="1090"/>
      <c r="P4906" s="1090"/>
      <c r="Q4906" s="1090"/>
      <c r="R4906" s="1090"/>
      <c r="S4906" s="1090"/>
      <c r="T4906" s="1090"/>
      <c r="U4906" s="676"/>
      <c r="V4906" s="676"/>
      <c r="W4906" s="676"/>
      <c r="X4906" s="676"/>
      <c r="Y4906" s="1088"/>
      <c r="Z4906" s="1089"/>
      <c r="AA4906" s="1089"/>
      <c r="AB4906" s="676"/>
      <c r="AC4906" s="676"/>
      <c r="AD4906" s="676"/>
      <c r="AE4906" s="109"/>
      <c r="AG4906" s="90">
        <f t="shared" si="6752"/>
        <v>27</v>
      </c>
      <c r="AH4906" s="90">
        <f t="shared" si="6753"/>
        <v>0</v>
      </c>
    </row>
    <row r="4907" spans="1:34" ht="15" customHeight="1" x14ac:dyDescent="0.2">
      <c r="A4907" s="109"/>
      <c r="B4907" s="109"/>
      <c r="C4907" s="98" t="s">
        <v>47</v>
      </c>
      <c r="D4907" s="1090"/>
      <c r="E4907" s="1090"/>
      <c r="F4907" s="1090"/>
      <c r="G4907" s="1090"/>
      <c r="H4907" s="1090"/>
      <c r="I4907" s="1090"/>
      <c r="J4907" s="1090"/>
      <c r="K4907" s="1090"/>
      <c r="L4907" s="1090"/>
      <c r="M4907" s="1090"/>
      <c r="N4907" s="1090"/>
      <c r="O4907" s="1090"/>
      <c r="P4907" s="1090"/>
      <c r="Q4907" s="1090"/>
      <c r="R4907" s="1090"/>
      <c r="S4907" s="1090"/>
      <c r="T4907" s="1090"/>
      <c r="U4907" s="676"/>
      <c r="V4907" s="676"/>
      <c r="W4907" s="676"/>
      <c r="X4907" s="676"/>
      <c r="Y4907" s="1088"/>
      <c r="Z4907" s="1089"/>
      <c r="AA4907" s="1089"/>
      <c r="AB4907" s="676"/>
      <c r="AC4907" s="676"/>
      <c r="AD4907" s="676"/>
      <c r="AE4907" s="109"/>
      <c r="AG4907" s="90">
        <f t="shared" si="6752"/>
        <v>27</v>
      </c>
      <c r="AH4907" s="90">
        <f t="shared" si="6753"/>
        <v>0</v>
      </c>
    </row>
    <row r="4908" spans="1:34" ht="15" customHeight="1" x14ac:dyDescent="0.2">
      <c r="A4908" s="109"/>
      <c r="B4908" s="109"/>
      <c r="C4908" s="98" t="s">
        <v>48</v>
      </c>
      <c r="D4908" s="1090"/>
      <c r="E4908" s="1090"/>
      <c r="F4908" s="1090"/>
      <c r="G4908" s="1090"/>
      <c r="H4908" s="1090"/>
      <c r="I4908" s="1090"/>
      <c r="J4908" s="1090"/>
      <c r="K4908" s="1090"/>
      <c r="L4908" s="1090"/>
      <c r="M4908" s="1090"/>
      <c r="N4908" s="1090"/>
      <c r="O4908" s="1090"/>
      <c r="P4908" s="1090"/>
      <c r="Q4908" s="1090"/>
      <c r="R4908" s="1090"/>
      <c r="S4908" s="1090"/>
      <c r="T4908" s="1090"/>
      <c r="U4908" s="676"/>
      <c r="V4908" s="676"/>
      <c r="W4908" s="676"/>
      <c r="X4908" s="676"/>
      <c r="Y4908" s="1088"/>
      <c r="Z4908" s="1089"/>
      <c r="AA4908" s="1089"/>
      <c r="AB4908" s="676"/>
      <c r="AC4908" s="676"/>
      <c r="AD4908" s="676"/>
      <c r="AE4908" s="109"/>
      <c r="AG4908" s="90">
        <f t="shared" si="6752"/>
        <v>27</v>
      </c>
      <c r="AH4908" s="90">
        <f t="shared" si="6753"/>
        <v>0</v>
      </c>
    </row>
    <row r="4909" spans="1:34" ht="15" customHeight="1" x14ac:dyDescent="0.2">
      <c r="A4909" s="109"/>
      <c r="B4909" s="109"/>
      <c r="C4909" s="98" t="s">
        <v>49</v>
      </c>
      <c r="D4909" s="1090"/>
      <c r="E4909" s="1090"/>
      <c r="F4909" s="1090"/>
      <c r="G4909" s="1090"/>
      <c r="H4909" s="1090"/>
      <c r="I4909" s="1090"/>
      <c r="J4909" s="1090"/>
      <c r="K4909" s="1090"/>
      <c r="L4909" s="1090"/>
      <c r="M4909" s="1090"/>
      <c r="N4909" s="1090"/>
      <c r="O4909" s="1090"/>
      <c r="P4909" s="1090"/>
      <c r="Q4909" s="1090"/>
      <c r="R4909" s="1090"/>
      <c r="S4909" s="1090"/>
      <c r="T4909" s="1090"/>
      <c r="U4909" s="676"/>
      <c r="V4909" s="676"/>
      <c r="W4909" s="676"/>
      <c r="X4909" s="676"/>
      <c r="Y4909" s="1088"/>
      <c r="Z4909" s="1089"/>
      <c r="AA4909" s="1089"/>
      <c r="AB4909" s="676"/>
      <c r="AC4909" s="676"/>
      <c r="AD4909" s="676"/>
      <c r="AE4909" s="109"/>
      <c r="AG4909" s="90">
        <f t="shared" si="6752"/>
        <v>27</v>
      </c>
      <c r="AH4909" s="90">
        <f t="shared" si="6753"/>
        <v>0</v>
      </c>
    </row>
    <row r="4910" spans="1:34" ht="15" customHeight="1" x14ac:dyDescent="0.2">
      <c r="A4910" s="109"/>
      <c r="B4910" s="109"/>
      <c r="C4910" s="98" t="s">
        <v>50</v>
      </c>
      <c r="D4910" s="1090"/>
      <c r="E4910" s="1090"/>
      <c r="F4910" s="1090"/>
      <c r="G4910" s="1090"/>
      <c r="H4910" s="1090"/>
      <c r="I4910" s="1090"/>
      <c r="J4910" s="1090"/>
      <c r="K4910" s="1090"/>
      <c r="L4910" s="1090"/>
      <c r="M4910" s="1090"/>
      <c r="N4910" s="1090"/>
      <c r="O4910" s="1090"/>
      <c r="P4910" s="1090"/>
      <c r="Q4910" s="1090"/>
      <c r="R4910" s="1090"/>
      <c r="S4910" s="1090"/>
      <c r="T4910" s="1090"/>
      <c r="U4910" s="676"/>
      <c r="V4910" s="676"/>
      <c r="W4910" s="676"/>
      <c r="X4910" s="676"/>
      <c r="Y4910" s="1088"/>
      <c r="Z4910" s="1089"/>
      <c r="AA4910" s="1089"/>
      <c r="AB4910" s="676"/>
      <c r="AC4910" s="676"/>
      <c r="AD4910" s="676"/>
      <c r="AE4910" s="109"/>
      <c r="AG4910" s="90">
        <f t="shared" si="6752"/>
        <v>27</v>
      </c>
      <c r="AH4910" s="90">
        <f t="shared" si="6753"/>
        <v>0</v>
      </c>
    </row>
    <row r="4911" spans="1:34" ht="15" customHeight="1" x14ac:dyDescent="0.2">
      <c r="A4911" s="109"/>
      <c r="B4911" s="109"/>
      <c r="C4911" s="188" t="s">
        <v>51</v>
      </c>
      <c r="D4911" s="1090"/>
      <c r="E4911" s="1090"/>
      <c r="F4911" s="1090"/>
      <c r="G4911" s="1090"/>
      <c r="H4911" s="1090"/>
      <c r="I4911" s="1090"/>
      <c r="J4911" s="1090"/>
      <c r="K4911" s="1090"/>
      <c r="L4911" s="1090"/>
      <c r="M4911" s="1090"/>
      <c r="N4911" s="1090"/>
      <c r="O4911" s="1090"/>
      <c r="P4911" s="1090"/>
      <c r="Q4911" s="1090"/>
      <c r="R4911" s="1090"/>
      <c r="S4911" s="1090"/>
      <c r="T4911" s="1090"/>
      <c r="U4911" s="676"/>
      <c r="V4911" s="676"/>
      <c r="W4911" s="676"/>
      <c r="X4911" s="676"/>
      <c r="Y4911" s="1088"/>
      <c r="Z4911" s="1089"/>
      <c r="AA4911" s="1089"/>
      <c r="AB4911" s="676"/>
      <c r="AC4911" s="676"/>
      <c r="AD4911" s="676"/>
      <c r="AE4911" s="109"/>
      <c r="AG4911" s="90">
        <f t="shared" si="6752"/>
        <v>27</v>
      </c>
      <c r="AH4911" s="90">
        <f t="shared" si="6753"/>
        <v>0</v>
      </c>
    </row>
    <row r="4912" spans="1:34" ht="15" customHeight="1" x14ac:dyDescent="0.2">
      <c r="A4912" s="109"/>
      <c r="B4912" s="109"/>
      <c r="C4912" s="88" t="s">
        <v>52</v>
      </c>
      <c r="D4912" s="1090"/>
      <c r="E4912" s="1090"/>
      <c r="F4912" s="1090"/>
      <c r="G4912" s="1090"/>
      <c r="H4912" s="1090"/>
      <c r="I4912" s="1090"/>
      <c r="J4912" s="1090"/>
      <c r="K4912" s="1090"/>
      <c r="L4912" s="1090"/>
      <c r="M4912" s="1090"/>
      <c r="N4912" s="1090"/>
      <c r="O4912" s="1090"/>
      <c r="P4912" s="1090"/>
      <c r="Q4912" s="1090"/>
      <c r="R4912" s="1090"/>
      <c r="S4912" s="1090"/>
      <c r="T4912" s="1090"/>
      <c r="U4912" s="676"/>
      <c r="V4912" s="676"/>
      <c r="W4912" s="676"/>
      <c r="X4912" s="676"/>
      <c r="Y4912" s="1088"/>
      <c r="Z4912" s="1089"/>
      <c r="AA4912" s="1089"/>
      <c r="AB4912" s="1088"/>
      <c r="AC4912" s="1089"/>
      <c r="AD4912" s="1117"/>
      <c r="AE4912" s="109"/>
      <c r="AG4912" s="90">
        <f t="shared" si="6752"/>
        <v>27</v>
      </c>
      <c r="AH4912" s="90">
        <f t="shared" si="6753"/>
        <v>0</v>
      </c>
    </row>
    <row r="4913" spans="1:54" ht="15" customHeight="1" x14ac:dyDescent="0.2">
      <c r="A4913" s="109"/>
      <c r="B4913" s="109"/>
      <c r="C4913" s="189"/>
      <c r="D4913" s="1118">
        <f>IF(AND(SUM(D4888:G4912)=0,COUNTIF(D4888:G4912,"NS")&gt;0),"NS",SUM(D4888:G4912))</f>
        <v>0</v>
      </c>
      <c r="E4913" s="1118"/>
      <c r="F4913" s="1118"/>
      <c r="G4913" s="1118"/>
      <c r="H4913" s="1118">
        <f>IF(AND(SUM(H4888:K4912)=0,COUNTIF(H4888:K4912,"NS")&gt;0),"NS",SUM(H4888:K4912))</f>
        <v>0</v>
      </c>
      <c r="I4913" s="1118"/>
      <c r="J4913" s="1118"/>
      <c r="K4913" s="1118"/>
      <c r="L4913" s="1118">
        <f>IF(AND(SUM(L4888:P4912)=0,COUNTIF(L4888:P4912,"NS")&gt;0),"NS",SUM(L4888:P4912))</f>
        <v>0</v>
      </c>
      <c r="M4913" s="1118"/>
      <c r="N4913" s="1118"/>
      <c r="O4913" s="1118"/>
      <c r="P4913" s="1118"/>
      <c r="Q4913" s="1118">
        <f>IF(AND(SUM(Q4888:T4912)=0,COUNTIF(Q4888:T4912,"NS")&gt;0),"NS",SUM(Q4888:T4912))</f>
        <v>0</v>
      </c>
      <c r="R4913" s="1118"/>
      <c r="S4913" s="1118"/>
      <c r="T4913" s="1118"/>
      <c r="U4913" s="1118">
        <f>IF(AND(SUM(U4888:X4912)=0,COUNTIF(U4888:X4912,"NS")&gt;0),"NS",SUM(U4888:X4912))</f>
        <v>0</v>
      </c>
      <c r="V4913" s="1118"/>
      <c r="W4913" s="1118"/>
      <c r="X4913" s="1118"/>
      <c r="Y4913" s="643">
        <f>IF(AND(SUM(Y4888:AA4912)=0,COUNTIF(Y4888:AA4912,"NS")&gt;0),"NS",SUM(Y4888:AA4912))</f>
        <v>0</v>
      </c>
      <c r="Z4913" s="644"/>
      <c r="AA4913" s="644"/>
      <c r="AB4913" s="643">
        <f>IF(AND(SUM(AB4888:AD4912)=0,COUNTIF(AB4888:AD4912,"NS")&gt;0),"NS",SUM(AB4888:AD4912))</f>
        <v>0</v>
      </c>
      <c r="AC4913" s="644"/>
      <c r="AD4913" s="644"/>
      <c r="AE4913" s="109"/>
      <c r="AH4913" s="90">
        <f>SUM(AH4888:AH4912)</f>
        <v>0</v>
      </c>
    </row>
    <row r="4914" spans="1:54" ht="15" customHeight="1" x14ac:dyDescent="0.2">
      <c r="A4914" s="109"/>
      <c r="B4914" s="540" t="str">
        <f>IF(AND(AH4882=0,AH4913=0),"","Error: Debe completar toda la información requerida.")</f>
        <v/>
      </c>
      <c r="C4914" s="540"/>
      <c r="D4914" s="540"/>
      <c r="E4914" s="540"/>
      <c r="F4914" s="540"/>
      <c r="G4914" s="540"/>
      <c r="H4914" s="540"/>
      <c r="I4914" s="540"/>
      <c r="J4914" s="540"/>
      <c r="K4914" s="540"/>
      <c r="L4914" s="540"/>
      <c r="M4914" s="540"/>
      <c r="N4914" s="540"/>
      <c r="O4914" s="540"/>
      <c r="P4914" s="540"/>
      <c r="Q4914" s="540"/>
      <c r="R4914" s="540"/>
      <c r="S4914" s="540"/>
      <c r="T4914" s="540"/>
      <c r="U4914" s="540"/>
      <c r="V4914" s="540"/>
      <c r="W4914" s="540"/>
      <c r="X4914" s="540"/>
      <c r="Y4914" s="540"/>
      <c r="Z4914" s="540"/>
      <c r="AA4914" s="540"/>
      <c r="AB4914" s="540"/>
      <c r="AC4914" s="540"/>
      <c r="AD4914" s="540"/>
      <c r="AE4914" s="109"/>
    </row>
    <row r="4915" spans="1:54" ht="15" customHeight="1" x14ac:dyDescent="0.2">
      <c r="A4915" s="109"/>
      <c r="B4915" s="535" t="str">
        <f>IF(AK4882=0,"","Error: Verificar sumas por fila.")</f>
        <v/>
      </c>
      <c r="C4915" s="535"/>
      <c r="D4915" s="535"/>
      <c r="E4915" s="535"/>
      <c r="F4915" s="535"/>
      <c r="G4915" s="535"/>
      <c r="H4915" s="535"/>
      <c r="I4915" s="535"/>
      <c r="J4915" s="535"/>
      <c r="K4915" s="535"/>
      <c r="L4915" s="535"/>
      <c r="M4915" s="535"/>
      <c r="N4915" s="535"/>
      <c r="O4915" s="535"/>
      <c r="P4915" s="535"/>
      <c r="Q4915" s="535"/>
      <c r="R4915" s="535"/>
      <c r="S4915" s="535"/>
      <c r="T4915" s="535"/>
      <c r="U4915" s="535"/>
      <c r="V4915" s="535"/>
      <c r="W4915" s="535"/>
      <c r="X4915" s="535"/>
      <c r="Y4915" s="535"/>
      <c r="Z4915" s="535"/>
      <c r="AA4915" s="535"/>
      <c r="AB4915" s="535"/>
      <c r="AC4915" s="535"/>
      <c r="AD4915" s="535"/>
      <c r="AE4915" s="109"/>
    </row>
    <row r="4916" spans="1:54" ht="15" customHeight="1" x14ac:dyDescent="0.2">
      <c r="A4916" s="109"/>
      <c r="B4916" s="535" t="str">
        <f>IF(AM4882=0,"","Error: Verificar la consistencia con la pregunta 25")</f>
        <v/>
      </c>
      <c r="C4916" s="535"/>
      <c r="D4916" s="535"/>
      <c r="E4916" s="535"/>
      <c r="F4916" s="535"/>
      <c r="G4916" s="535"/>
      <c r="H4916" s="535"/>
      <c r="I4916" s="535"/>
      <c r="J4916" s="535"/>
      <c r="K4916" s="535"/>
      <c r="L4916" s="535"/>
      <c r="M4916" s="535"/>
      <c r="N4916" s="535"/>
      <c r="O4916" s="535"/>
      <c r="P4916" s="535"/>
      <c r="Q4916" s="535"/>
      <c r="R4916" s="535"/>
      <c r="S4916" s="535"/>
      <c r="T4916" s="535"/>
      <c r="U4916" s="535"/>
      <c r="V4916" s="535"/>
      <c r="W4916" s="535"/>
      <c r="X4916" s="535"/>
      <c r="Y4916" s="535"/>
      <c r="Z4916" s="535"/>
      <c r="AA4916" s="535"/>
      <c r="AB4916" s="535"/>
      <c r="AC4916" s="535"/>
      <c r="AD4916" s="535"/>
      <c r="AE4916" s="109"/>
    </row>
    <row r="4917" spans="1:54" ht="24" customHeight="1" x14ac:dyDescent="0.2">
      <c r="A4917" s="36" t="s">
        <v>922</v>
      </c>
      <c r="B4917" s="636" t="s">
        <v>1214</v>
      </c>
      <c r="C4917" s="636"/>
      <c r="D4917" s="636"/>
      <c r="E4917" s="636"/>
      <c r="F4917" s="636"/>
      <c r="G4917" s="636"/>
      <c r="H4917" s="636"/>
      <c r="I4917" s="636"/>
      <c r="J4917" s="636"/>
      <c r="K4917" s="636"/>
      <c r="L4917" s="636"/>
      <c r="M4917" s="636"/>
      <c r="N4917" s="636"/>
      <c r="O4917" s="636"/>
      <c r="P4917" s="636"/>
      <c r="Q4917" s="636"/>
      <c r="R4917" s="636"/>
      <c r="S4917" s="636"/>
      <c r="T4917" s="636"/>
      <c r="U4917" s="636"/>
      <c r="V4917" s="636"/>
      <c r="W4917" s="636"/>
      <c r="X4917" s="636"/>
      <c r="Y4917" s="636"/>
      <c r="Z4917" s="636"/>
      <c r="AA4917" s="636"/>
      <c r="AB4917" s="636"/>
      <c r="AC4917" s="636"/>
      <c r="AD4917" s="636"/>
      <c r="AE4917" s="109"/>
      <c r="AG4917" s="90" t="s">
        <v>2032</v>
      </c>
      <c r="AH4917" s="90" t="s">
        <v>2072</v>
      </c>
      <c r="AI4917" s="90" t="s">
        <v>2073</v>
      </c>
    </row>
    <row r="4918" spans="1:54" ht="24" customHeight="1" x14ac:dyDescent="0.2">
      <c r="C4918" s="684" t="s">
        <v>1991</v>
      </c>
      <c r="D4918" s="684"/>
      <c r="E4918" s="684"/>
      <c r="F4918" s="684"/>
      <c r="G4918" s="684"/>
      <c r="H4918" s="684"/>
      <c r="I4918" s="684"/>
      <c r="J4918" s="684"/>
      <c r="K4918" s="684"/>
      <c r="L4918" s="684"/>
      <c r="M4918" s="684"/>
      <c r="N4918" s="684"/>
      <c r="O4918" s="684"/>
      <c r="P4918" s="684"/>
      <c r="Q4918" s="684"/>
      <c r="R4918" s="684"/>
      <c r="S4918" s="684"/>
      <c r="T4918" s="684"/>
      <c r="U4918" s="684"/>
      <c r="V4918" s="684"/>
      <c r="W4918" s="684"/>
      <c r="X4918" s="684"/>
      <c r="Y4918" s="684"/>
      <c r="Z4918" s="684"/>
      <c r="AA4918" s="684"/>
      <c r="AB4918" s="684"/>
      <c r="AC4918" s="684"/>
      <c r="AD4918" s="684"/>
      <c r="AE4918" s="109"/>
      <c r="AG4918" s="90">
        <f>COUNTBLANK(P4926:AD4936)</f>
        <v>165</v>
      </c>
      <c r="AH4918" s="90">
        <v>165</v>
      </c>
      <c r="AI4918" s="90">
        <v>88</v>
      </c>
    </row>
    <row r="4919" spans="1:54" ht="24" customHeight="1" x14ac:dyDescent="0.2">
      <c r="C4919" s="684" t="s">
        <v>1940</v>
      </c>
      <c r="D4919" s="684"/>
      <c r="E4919" s="684"/>
      <c r="F4919" s="684"/>
      <c r="G4919" s="684"/>
      <c r="H4919" s="684"/>
      <c r="I4919" s="684"/>
      <c r="J4919" s="684"/>
      <c r="K4919" s="684"/>
      <c r="L4919" s="684"/>
      <c r="M4919" s="684"/>
      <c r="N4919" s="684"/>
      <c r="O4919" s="684"/>
      <c r="P4919" s="684"/>
      <c r="Q4919" s="684"/>
      <c r="R4919" s="684"/>
      <c r="S4919" s="684"/>
      <c r="T4919" s="684"/>
      <c r="U4919" s="684"/>
      <c r="V4919" s="684"/>
      <c r="W4919" s="684"/>
      <c r="X4919" s="684"/>
      <c r="Y4919" s="684"/>
      <c r="Z4919" s="684"/>
      <c r="AA4919" s="684"/>
      <c r="AB4919" s="684"/>
      <c r="AC4919" s="684"/>
      <c r="AD4919" s="684"/>
      <c r="AE4919" s="109"/>
      <c r="AG4919" s="90" t="s">
        <v>2035</v>
      </c>
      <c r="AI4919" s="186">
        <f>IF(OR($AG$4918=$AH$4918,$AG$4918=$AI$4918),0,1)</f>
        <v>0</v>
      </c>
    </row>
    <row r="4920" spans="1:54" ht="24" customHeight="1" x14ac:dyDescent="0.2">
      <c r="C4920" s="684" t="s">
        <v>1548</v>
      </c>
      <c r="D4920" s="684"/>
      <c r="E4920" s="684"/>
      <c r="F4920" s="684"/>
      <c r="G4920" s="684"/>
      <c r="H4920" s="684"/>
      <c r="I4920" s="684"/>
      <c r="J4920" s="684"/>
      <c r="K4920" s="684"/>
      <c r="L4920" s="684"/>
      <c r="M4920" s="684"/>
      <c r="N4920" s="684"/>
      <c r="O4920" s="684"/>
      <c r="P4920" s="684"/>
      <c r="Q4920" s="684"/>
      <c r="R4920" s="684"/>
      <c r="S4920" s="684"/>
      <c r="T4920" s="684"/>
      <c r="U4920" s="684"/>
      <c r="V4920" s="684"/>
      <c r="W4920" s="684"/>
      <c r="X4920" s="684"/>
      <c r="Y4920" s="684"/>
      <c r="Z4920" s="684"/>
      <c r="AA4920" s="684"/>
      <c r="AB4920" s="684"/>
      <c r="AC4920" s="684"/>
      <c r="AD4920" s="684"/>
      <c r="AE4920" s="109"/>
    </row>
    <row r="4921" spans="1:54" ht="24" customHeight="1" x14ac:dyDescent="0.2">
      <c r="C4921" s="684" t="s">
        <v>1549</v>
      </c>
      <c r="D4921" s="684"/>
      <c r="E4921" s="684"/>
      <c r="F4921" s="684"/>
      <c r="G4921" s="684"/>
      <c r="H4921" s="684"/>
      <c r="I4921" s="684"/>
      <c r="J4921" s="684"/>
      <c r="K4921" s="684"/>
      <c r="L4921" s="684"/>
      <c r="M4921" s="684"/>
      <c r="N4921" s="684"/>
      <c r="O4921" s="684"/>
      <c r="P4921" s="684"/>
      <c r="Q4921" s="684"/>
      <c r="R4921" s="684"/>
      <c r="S4921" s="684"/>
      <c r="T4921" s="684"/>
      <c r="U4921" s="684"/>
      <c r="V4921" s="684"/>
      <c r="W4921" s="684"/>
      <c r="X4921" s="684"/>
      <c r="Y4921" s="684"/>
      <c r="Z4921" s="684"/>
      <c r="AA4921" s="684"/>
      <c r="AB4921" s="684"/>
      <c r="AC4921" s="684"/>
      <c r="AD4921" s="684"/>
      <c r="AE4921" s="109"/>
    </row>
    <row r="4922" spans="1:54" ht="15" customHeight="1" x14ac:dyDescent="0.2">
      <c r="C4922" s="110"/>
      <c r="D4922" s="110"/>
      <c r="E4922" s="110"/>
      <c r="F4922" s="110"/>
      <c r="G4922" s="110"/>
      <c r="H4922" s="110"/>
      <c r="I4922" s="110"/>
      <c r="J4922" s="110"/>
      <c r="K4922" s="110"/>
      <c r="L4922" s="110"/>
      <c r="M4922" s="110"/>
      <c r="N4922" s="110"/>
      <c r="O4922" s="110"/>
      <c r="P4922" s="110"/>
      <c r="Q4922" s="110"/>
      <c r="R4922" s="110"/>
      <c r="S4922" s="110"/>
      <c r="T4922" s="110"/>
      <c r="U4922" s="110"/>
      <c r="V4922" s="110"/>
      <c r="W4922" s="110"/>
      <c r="X4922" s="110"/>
      <c r="Y4922" s="110"/>
      <c r="Z4922" s="110"/>
      <c r="AA4922" s="110"/>
      <c r="AB4922" s="110"/>
      <c r="AC4922" s="110"/>
      <c r="AD4922" s="110"/>
      <c r="AE4922" s="109"/>
    </row>
    <row r="4923" spans="1:54" ht="15" customHeight="1" x14ac:dyDescent="0.2">
      <c r="C4923" s="608" t="s">
        <v>1139</v>
      </c>
      <c r="D4923" s="608"/>
      <c r="E4923" s="608"/>
      <c r="F4923" s="608"/>
      <c r="G4923" s="608"/>
      <c r="H4923" s="608"/>
      <c r="I4923" s="608"/>
      <c r="J4923" s="608"/>
      <c r="K4923" s="608"/>
      <c r="L4923" s="608"/>
      <c r="M4923" s="608"/>
      <c r="N4923" s="953" t="s">
        <v>1283</v>
      </c>
      <c r="O4923" s="954"/>
      <c r="P4923" s="954"/>
      <c r="Q4923" s="954"/>
      <c r="R4923" s="954"/>
      <c r="S4923" s="954"/>
      <c r="T4923" s="954"/>
      <c r="U4923" s="954"/>
      <c r="V4923" s="954"/>
      <c r="W4923" s="954"/>
      <c r="X4923" s="954"/>
      <c r="Y4923" s="954"/>
      <c r="Z4923" s="954"/>
      <c r="AA4923" s="955"/>
      <c r="AB4923" s="608" t="s">
        <v>1288</v>
      </c>
      <c r="AC4923" s="608"/>
      <c r="AD4923" s="608"/>
      <c r="AE4923" s="109"/>
    </row>
    <row r="4924" spans="1:54" ht="15" customHeight="1" x14ac:dyDescent="0.2">
      <c r="C4924" s="608"/>
      <c r="D4924" s="608"/>
      <c r="E4924" s="608"/>
      <c r="F4924" s="608"/>
      <c r="G4924" s="608"/>
      <c r="H4924" s="608"/>
      <c r="I4924" s="608"/>
      <c r="J4924" s="608"/>
      <c r="K4924" s="608"/>
      <c r="L4924" s="608"/>
      <c r="M4924" s="608"/>
      <c r="N4924" s="803" t="s">
        <v>80</v>
      </c>
      <c r="O4924" s="805"/>
      <c r="P4924" s="537" t="s">
        <v>1384</v>
      </c>
      <c r="Q4924" s="538"/>
      <c r="R4924" s="538"/>
      <c r="S4924" s="538"/>
      <c r="T4924" s="538"/>
      <c r="U4924" s="538"/>
      <c r="V4924" s="538"/>
      <c r="W4924" s="538"/>
      <c r="X4924" s="538"/>
      <c r="Y4924" s="538"/>
      <c r="Z4924" s="538"/>
      <c r="AA4924" s="539"/>
      <c r="AB4924" s="608"/>
      <c r="AC4924" s="608"/>
      <c r="AD4924" s="608"/>
      <c r="AE4924" s="109"/>
      <c r="AL4924" s="228"/>
      <c r="AM4924" s="228"/>
      <c r="AN4924" s="537" t="s">
        <v>1384</v>
      </c>
      <c r="AO4924" s="538"/>
      <c r="AP4924" s="538"/>
      <c r="AQ4924" s="538"/>
      <c r="AR4924" s="538"/>
      <c r="AS4924" s="538"/>
      <c r="AT4924" s="538"/>
      <c r="AU4924" s="538"/>
      <c r="AV4924" s="538"/>
      <c r="AW4924" s="538"/>
      <c r="AX4924" s="538"/>
      <c r="AY4924" s="539"/>
    </row>
    <row r="4925" spans="1:54" ht="111" customHeight="1" x14ac:dyDescent="0.2">
      <c r="C4925" s="608"/>
      <c r="D4925" s="608"/>
      <c r="E4925" s="608"/>
      <c r="F4925" s="608"/>
      <c r="G4925" s="608"/>
      <c r="H4925" s="608"/>
      <c r="I4925" s="608"/>
      <c r="J4925" s="608"/>
      <c r="K4925" s="608"/>
      <c r="L4925" s="608"/>
      <c r="M4925" s="608"/>
      <c r="N4925" s="809"/>
      <c r="O4925" s="811"/>
      <c r="P4925" s="1076" t="s">
        <v>1845</v>
      </c>
      <c r="Q4925" s="1076"/>
      <c r="R4925" s="1076" t="s">
        <v>981</v>
      </c>
      <c r="S4925" s="1076"/>
      <c r="T4925" s="1076" t="s">
        <v>982</v>
      </c>
      <c r="U4925" s="1076"/>
      <c r="V4925" s="1076" t="s">
        <v>1290</v>
      </c>
      <c r="W4925" s="1076"/>
      <c r="X4925" s="1076" t="s">
        <v>1284</v>
      </c>
      <c r="Y4925" s="1076"/>
      <c r="Z4925" s="665" t="s">
        <v>281</v>
      </c>
      <c r="AA4925" s="1086"/>
      <c r="AB4925" s="608"/>
      <c r="AC4925" s="608"/>
      <c r="AD4925" s="608"/>
      <c r="AE4925" s="109"/>
      <c r="AG4925" s="227" t="s">
        <v>80</v>
      </c>
      <c r="AH4925" s="227" t="s">
        <v>2029</v>
      </c>
      <c r="AI4925" s="227" t="s">
        <v>2078</v>
      </c>
      <c r="AJ4925" s="227" t="s">
        <v>2077</v>
      </c>
      <c r="AK4925" s="227" t="s">
        <v>2080</v>
      </c>
      <c r="AL4925" s="228"/>
      <c r="AM4925" s="228"/>
      <c r="AN4925" s="504" t="s">
        <v>1845</v>
      </c>
      <c r="AO4925" s="505"/>
      <c r="AP4925" s="504" t="s">
        <v>981</v>
      </c>
      <c r="AQ4925" s="505"/>
      <c r="AR4925" s="504" t="s">
        <v>982</v>
      </c>
      <c r="AS4925" s="505"/>
      <c r="AT4925" s="504" t="s">
        <v>1290</v>
      </c>
      <c r="AU4925" s="505"/>
      <c r="AV4925" s="504" t="s">
        <v>1284</v>
      </c>
      <c r="AW4925" s="505"/>
      <c r="AX4925" s="504" t="s">
        <v>1289</v>
      </c>
      <c r="AY4925" s="505"/>
      <c r="BB4925" s="227" t="s">
        <v>2267</v>
      </c>
    </row>
    <row r="4926" spans="1:54" ht="15" customHeight="1" x14ac:dyDescent="0.2">
      <c r="C4926" s="127" t="s">
        <v>28</v>
      </c>
      <c r="D4926" s="819" t="s">
        <v>974</v>
      </c>
      <c r="E4926" s="819"/>
      <c r="F4926" s="819"/>
      <c r="G4926" s="819"/>
      <c r="H4926" s="819"/>
      <c r="I4926" s="819"/>
      <c r="J4926" s="819"/>
      <c r="K4926" s="819"/>
      <c r="L4926" s="819"/>
      <c r="M4926" s="819"/>
      <c r="N4926" s="822"/>
      <c r="O4926" s="822"/>
      <c r="P4926" s="493"/>
      <c r="Q4926" s="493"/>
      <c r="R4926" s="493"/>
      <c r="S4926" s="493"/>
      <c r="T4926" s="493"/>
      <c r="U4926" s="493"/>
      <c r="V4926" s="493"/>
      <c r="W4926" s="493"/>
      <c r="X4926" s="493"/>
      <c r="Y4926" s="493"/>
      <c r="Z4926" s="493"/>
      <c r="AA4926" s="493"/>
      <c r="AB4926" s="493"/>
      <c r="AC4926" s="493"/>
      <c r="AD4926" s="493"/>
      <c r="AE4926" s="109"/>
      <c r="AG4926" s="186">
        <f>N4926</f>
        <v>0</v>
      </c>
      <c r="AH4926" s="90">
        <f t="shared" ref="AH4926:AH4936" si="6754">COUNTIF(P4926:AA4926,"NS")</f>
        <v>0</v>
      </c>
      <c r="AI4926" s="90">
        <f t="shared" ref="AI4926:AI4936" si="6755">SUM(P4926:AA4926)</f>
        <v>0</v>
      </c>
      <c r="AJ4926" s="90">
        <f>IF($AG$4918=$AH$4918,0,IF(OR(
AND(AG4926=0,AH4926&gt;0),
AND(AG4926="NS",AI4926&gt;0),
AND(AG4926="NS",AI4926=0,AH4926=0)),1,
IF(OR(
AND(AH4926&gt;=2,AI4926&lt;AG4926),
AND(AG4926="NS",AI4926=0,AH4926&gt;0),AG4926=AI4926),0,1)))</f>
        <v>0</v>
      </c>
      <c r="AK4926" s="90">
        <f>IF(AND(N4926&gt;0,AB4926&lt;=N4926,AB4926&gt;0),0,IF(AND(N4926&gt;0,AB4926="NS"),0,IF(AND(N4926=0,AB4926=0),0,1)))</f>
        <v>0</v>
      </c>
      <c r="AL4926" s="228"/>
      <c r="AM4926" s="335" t="s">
        <v>2089</v>
      </c>
      <c r="AN4926" s="506">
        <f>S4844</f>
        <v>0</v>
      </c>
      <c r="AO4926" s="507"/>
      <c r="AP4926" s="506">
        <f>U4844</f>
        <v>0</v>
      </c>
      <c r="AQ4926" s="507"/>
      <c r="AR4926" s="506">
        <f>W4844</f>
        <v>0</v>
      </c>
      <c r="AS4926" s="507"/>
      <c r="AT4926" s="506">
        <f>Y4844</f>
        <v>0</v>
      </c>
      <c r="AU4926" s="507"/>
      <c r="AV4926" s="506">
        <f>AA4844</f>
        <v>0</v>
      </c>
      <c r="AW4926" s="507"/>
      <c r="AX4926" s="506">
        <f>AC4844</f>
        <v>0</v>
      </c>
      <c r="AY4926" s="507"/>
      <c r="BA4926" s="335" t="s">
        <v>2088</v>
      </c>
      <c r="BB4926" s="335">
        <f>M4807</f>
        <v>0</v>
      </c>
    </row>
    <row r="4927" spans="1:54" ht="36" customHeight="1" x14ac:dyDescent="0.2">
      <c r="C4927" s="127" t="s">
        <v>29</v>
      </c>
      <c r="D4927" s="819" t="s">
        <v>983</v>
      </c>
      <c r="E4927" s="819"/>
      <c r="F4927" s="819"/>
      <c r="G4927" s="819"/>
      <c r="H4927" s="819"/>
      <c r="I4927" s="819"/>
      <c r="J4927" s="819"/>
      <c r="K4927" s="819"/>
      <c r="L4927" s="819"/>
      <c r="M4927" s="819"/>
      <c r="N4927" s="822"/>
      <c r="O4927" s="822"/>
      <c r="P4927" s="493"/>
      <c r="Q4927" s="493"/>
      <c r="R4927" s="493"/>
      <c r="S4927" s="493"/>
      <c r="T4927" s="493"/>
      <c r="U4927" s="493"/>
      <c r="V4927" s="493"/>
      <c r="W4927" s="493"/>
      <c r="X4927" s="493"/>
      <c r="Y4927" s="493"/>
      <c r="Z4927" s="493"/>
      <c r="AA4927" s="493"/>
      <c r="AB4927" s="493"/>
      <c r="AC4927" s="493"/>
      <c r="AD4927" s="493"/>
      <c r="AE4927" s="109"/>
      <c r="AG4927" s="186">
        <f t="shared" ref="AG4927:AG4936" si="6756">N4927</f>
        <v>0</v>
      </c>
      <c r="AH4927" s="90">
        <f t="shared" si="6754"/>
        <v>0</v>
      </c>
      <c r="AI4927" s="90">
        <f t="shared" si="6755"/>
        <v>0</v>
      </c>
      <c r="AJ4927" s="90">
        <f t="shared" ref="AJ4927:AJ4936" si="6757">IF($AG$4918=$AH$4918,0,IF(OR(
AND(AG4927=0,AH4927&gt;0),
AND(AG4927="NS",AI4927&gt;0),
AND(AG4927="NS",AI4927=0,AH4927=0)),1,
IF(OR(
AND(AH4927&gt;=2,AI4927&lt;AG4927),
AND(AG4927="NS",AI4927=0,AH4927&gt;0),AG4927=AI4927),0,1)))</f>
        <v>0</v>
      </c>
      <c r="AK4927" s="90">
        <f t="shared" ref="AK4927:AK4936" si="6758">IF(AND(N4927&gt;0,AB4927&lt;=N4927,AB4927&gt;0),0,IF(AND(N4927&gt;0,AB4927="NS"),0,IF(AND(N4927=0,AB4927=0),0,1)))</f>
        <v>0</v>
      </c>
      <c r="AL4927" s="178"/>
      <c r="AM4927" s="52" t="s">
        <v>2265</v>
      </c>
      <c r="AN4927" s="506">
        <f>P4937</f>
        <v>0</v>
      </c>
      <c r="AO4927" s="507"/>
      <c r="AP4927" s="506">
        <f t="shared" ref="AP4927" si="6759">R4937</f>
        <v>0</v>
      </c>
      <c r="AQ4927" s="507"/>
      <c r="AR4927" s="506">
        <f t="shared" ref="AR4927" si="6760">T4937</f>
        <v>0</v>
      </c>
      <c r="AS4927" s="507"/>
      <c r="AT4927" s="506">
        <f t="shared" ref="AT4927" si="6761">V4937</f>
        <v>0</v>
      </c>
      <c r="AU4927" s="507"/>
      <c r="AV4927" s="506">
        <f t="shared" ref="AV4927" si="6762">X4937</f>
        <v>0</v>
      </c>
      <c r="AW4927" s="507"/>
      <c r="AX4927" s="506">
        <f t="shared" ref="AX4927" si="6763">Z4937</f>
        <v>0</v>
      </c>
      <c r="AY4927" s="507"/>
      <c r="AZ4927" s="178"/>
      <c r="BA4927" s="52" t="s">
        <v>2265</v>
      </c>
      <c r="BB4927" s="52">
        <f>AB4937</f>
        <v>0</v>
      </c>
    </row>
    <row r="4928" spans="1:54" ht="24" customHeight="1" x14ac:dyDescent="0.2">
      <c r="C4928" s="127" t="s">
        <v>30</v>
      </c>
      <c r="D4928" s="819" t="s">
        <v>976</v>
      </c>
      <c r="E4928" s="819"/>
      <c r="F4928" s="819"/>
      <c r="G4928" s="819"/>
      <c r="H4928" s="819"/>
      <c r="I4928" s="819"/>
      <c r="J4928" s="819"/>
      <c r="K4928" s="819"/>
      <c r="L4928" s="819"/>
      <c r="M4928" s="819"/>
      <c r="N4928" s="822"/>
      <c r="O4928" s="822"/>
      <c r="P4928" s="493"/>
      <c r="Q4928" s="493"/>
      <c r="R4928" s="493"/>
      <c r="S4928" s="493"/>
      <c r="T4928" s="493"/>
      <c r="U4928" s="493"/>
      <c r="V4928" s="493"/>
      <c r="W4928" s="493"/>
      <c r="X4928" s="493"/>
      <c r="Y4928" s="493"/>
      <c r="Z4928" s="493"/>
      <c r="AA4928" s="493"/>
      <c r="AB4928" s="493"/>
      <c r="AC4928" s="493"/>
      <c r="AD4928" s="493"/>
      <c r="AE4928" s="109"/>
      <c r="AG4928" s="186">
        <f t="shared" si="6756"/>
        <v>0</v>
      </c>
      <c r="AH4928" s="90">
        <f t="shared" si="6754"/>
        <v>0</v>
      </c>
      <c r="AI4928" s="90">
        <f t="shared" si="6755"/>
        <v>0</v>
      </c>
      <c r="AJ4928" s="90">
        <f t="shared" si="6757"/>
        <v>0</v>
      </c>
      <c r="AK4928" s="90">
        <f t="shared" si="6758"/>
        <v>0</v>
      </c>
      <c r="AL4928" s="178"/>
      <c r="AM4928" s="52" t="s">
        <v>2029</v>
      </c>
      <c r="AN4928" s="508">
        <f>COUNTIF(P4926:Q4936,"NS")</f>
        <v>0</v>
      </c>
      <c r="AO4928" s="508"/>
      <c r="AP4928" s="508">
        <f t="shared" ref="AP4928" si="6764">COUNTIF(R4926:S4936,"NS")</f>
        <v>0</v>
      </c>
      <c r="AQ4928" s="508"/>
      <c r="AR4928" s="508">
        <f t="shared" ref="AR4928" si="6765">COUNTIF(T4926:U4936,"NS")</f>
        <v>0</v>
      </c>
      <c r="AS4928" s="508"/>
      <c r="AT4928" s="508">
        <f t="shared" ref="AT4928" si="6766">COUNTIF(V4926:W4936,"NS")</f>
        <v>0</v>
      </c>
      <c r="AU4928" s="508"/>
      <c r="AV4928" s="508">
        <f t="shared" ref="AV4928" si="6767">COUNTIF(X4926:Y4936,"NS")</f>
        <v>0</v>
      </c>
      <c r="AW4928" s="508"/>
      <c r="AX4928" s="508">
        <f t="shared" ref="AX4928" si="6768">COUNTIF(Z4926:AA4936,"NS")</f>
        <v>0</v>
      </c>
      <c r="AY4928" s="508"/>
      <c r="AZ4928" s="178"/>
      <c r="BA4928" s="52" t="s">
        <v>2029</v>
      </c>
      <c r="BB4928" s="52">
        <f>COUNTIF(AB4926:AD4936,"NS")</f>
        <v>0</v>
      </c>
    </row>
    <row r="4929" spans="1:54" ht="36" customHeight="1" x14ac:dyDescent="0.2">
      <c r="C4929" s="127" t="s">
        <v>31</v>
      </c>
      <c r="D4929" s="819" t="s">
        <v>977</v>
      </c>
      <c r="E4929" s="819"/>
      <c r="F4929" s="819"/>
      <c r="G4929" s="819"/>
      <c r="H4929" s="819"/>
      <c r="I4929" s="819"/>
      <c r="J4929" s="819"/>
      <c r="K4929" s="819"/>
      <c r="L4929" s="819"/>
      <c r="M4929" s="819"/>
      <c r="N4929" s="822"/>
      <c r="O4929" s="822"/>
      <c r="P4929" s="493"/>
      <c r="Q4929" s="493"/>
      <c r="R4929" s="493"/>
      <c r="S4929" s="493"/>
      <c r="T4929" s="493"/>
      <c r="U4929" s="493"/>
      <c r="V4929" s="493"/>
      <c r="W4929" s="493"/>
      <c r="X4929" s="493"/>
      <c r="Y4929" s="493"/>
      <c r="Z4929" s="493"/>
      <c r="AA4929" s="493"/>
      <c r="AB4929" s="493"/>
      <c r="AC4929" s="493"/>
      <c r="AD4929" s="493"/>
      <c r="AE4929" s="109"/>
      <c r="AG4929" s="186">
        <f t="shared" si="6756"/>
        <v>0</v>
      </c>
      <c r="AH4929" s="90">
        <f t="shared" si="6754"/>
        <v>0</v>
      </c>
      <c r="AI4929" s="90">
        <f t="shared" si="6755"/>
        <v>0</v>
      </c>
      <c r="AJ4929" s="90">
        <f t="shared" si="6757"/>
        <v>0</v>
      </c>
      <c r="AK4929" s="90">
        <f t="shared" si="6758"/>
        <v>0</v>
      </c>
      <c r="AL4929" s="178"/>
      <c r="AM4929" s="52" t="s">
        <v>2061</v>
      </c>
      <c r="AN4929" s="508">
        <f>SUM(P4926:Q4936)</f>
        <v>0</v>
      </c>
      <c r="AO4929" s="508"/>
      <c r="AP4929" s="508">
        <f t="shared" ref="AP4929" si="6769">SUM(R4926:S4936)</f>
        <v>0</v>
      </c>
      <c r="AQ4929" s="508"/>
      <c r="AR4929" s="508">
        <f t="shared" ref="AR4929" si="6770">SUM(T4926:U4936)</f>
        <v>0</v>
      </c>
      <c r="AS4929" s="508"/>
      <c r="AT4929" s="508">
        <f t="shared" ref="AT4929" si="6771">SUM(V4926:W4936)</f>
        <v>0</v>
      </c>
      <c r="AU4929" s="508"/>
      <c r="AV4929" s="508">
        <f t="shared" ref="AV4929" si="6772">SUM(X4926:Y4936)</f>
        <v>0</v>
      </c>
      <c r="AW4929" s="508"/>
      <c r="AX4929" s="508">
        <f t="shared" ref="AX4929" si="6773">SUM(Z4926:AA4936)</f>
        <v>0</v>
      </c>
      <c r="AY4929" s="508"/>
      <c r="AZ4929" s="178"/>
      <c r="BA4929" s="52" t="s">
        <v>2266</v>
      </c>
      <c r="BB4929" s="52">
        <f>SUM(AB4926:AD4936)</f>
        <v>0</v>
      </c>
    </row>
    <row r="4930" spans="1:54" ht="36" customHeight="1" x14ac:dyDescent="0.2">
      <c r="C4930" s="127" t="s">
        <v>32</v>
      </c>
      <c r="D4930" s="819" t="s">
        <v>1285</v>
      </c>
      <c r="E4930" s="819"/>
      <c r="F4930" s="819"/>
      <c r="G4930" s="819"/>
      <c r="H4930" s="819"/>
      <c r="I4930" s="819"/>
      <c r="J4930" s="819"/>
      <c r="K4930" s="819"/>
      <c r="L4930" s="819"/>
      <c r="M4930" s="819"/>
      <c r="N4930" s="822"/>
      <c r="O4930" s="822"/>
      <c r="P4930" s="493"/>
      <c r="Q4930" s="493"/>
      <c r="R4930" s="493"/>
      <c r="S4930" s="493"/>
      <c r="T4930" s="493"/>
      <c r="U4930" s="493"/>
      <c r="V4930" s="493"/>
      <c r="W4930" s="493"/>
      <c r="X4930" s="493"/>
      <c r="Y4930" s="493"/>
      <c r="Z4930" s="493"/>
      <c r="AA4930" s="493"/>
      <c r="AB4930" s="493"/>
      <c r="AC4930" s="493"/>
      <c r="AD4930" s="493"/>
      <c r="AE4930" s="109"/>
      <c r="AG4930" s="186">
        <f t="shared" si="6756"/>
        <v>0</v>
      </c>
      <c r="AH4930" s="90">
        <f t="shared" si="6754"/>
        <v>0</v>
      </c>
      <c r="AI4930" s="90">
        <f t="shared" si="6755"/>
        <v>0</v>
      </c>
      <c r="AJ4930" s="90">
        <f t="shared" si="6757"/>
        <v>0</v>
      </c>
      <c r="AK4930" s="90">
        <f t="shared" si="6758"/>
        <v>0</v>
      </c>
      <c r="AL4930" s="178"/>
      <c r="AM4930" s="52" t="s">
        <v>2077</v>
      </c>
      <c r="AN4930" s="508">
        <f>IF(OR($AG$4918=$AH$4918,AND(AN4926=0,AN4927=0)),0,IF(AND(AN4926&lt;&gt;0,AN4927&gt;=AN4926),0,IF(AND(AN4926="NS",AN4927&gt;0),0,IF(AND(AN4927&lt;AN4926,AN4928&gt;=2),0,1))))</f>
        <v>0</v>
      </c>
      <c r="AO4930" s="508"/>
      <c r="AP4930" s="508">
        <f t="shared" ref="AP4930" si="6774">IF(OR($AG$4918=$AH$4918,AND(AP4926=0,AP4927=0)),0,IF(AND(AP4926&lt;&gt;0,AP4927&gt;=AP4926),0,IF(AND(AP4926="NS",AP4927&gt;0),0,IF(AND(AP4927&lt;AP4926,AP4928&gt;=2),0,1))))</f>
        <v>0</v>
      </c>
      <c r="AQ4930" s="508"/>
      <c r="AR4930" s="508">
        <f t="shared" ref="AR4930" si="6775">IF(OR($AG$4918=$AH$4918,AND(AR4926=0,AR4927=0)),0,IF(AND(AR4926&lt;&gt;0,AR4927&gt;=AR4926),0,IF(AND(AR4926="NS",AR4927&gt;0),0,IF(AND(AR4927&lt;AR4926,AR4928&gt;=2),0,1))))</f>
        <v>0</v>
      </c>
      <c r="AS4930" s="508"/>
      <c r="AT4930" s="508">
        <f t="shared" ref="AT4930" si="6776">IF(OR($AG$4918=$AH$4918,AND(AT4926=0,AT4927=0)),0,IF(AND(AT4926&lt;&gt;0,AT4927&gt;=AT4926),0,IF(AND(AT4926="NS",AT4927&gt;0),0,IF(AND(AT4927&lt;AT4926,AT4928&gt;=2),0,1))))</f>
        <v>0</v>
      </c>
      <c r="AU4930" s="508"/>
      <c r="AV4930" s="508">
        <f t="shared" ref="AV4930:AX4930" si="6777">IF(OR($AG$4918=$AH$4918,AND(AV4926=0,AV4927=0)),0,IF(AND(AV4926&lt;&gt;0,AV4927&gt;=AV4926),0,IF(AND(AV4926="NS",AV4927&gt;0),0,IF(AND(AV4927&lt;AV4926,AV4928&gt;=2),0,1))))</f>
        <v>0</v>
      </c>
      <c r="AW4930" s="508"/>
      <c r="AX4930" s="508">
        <f t="shared" si="6777"/>
        <v>0</v>
      </c>
      <c r="AY4930" s="508"/>
      <c r="AZ4930" s="178"/>
      <c r="BA4930" s="52" t="s">
        <v>2077</v>
      </c>
      <c r="BB4930" s="52">
        <f t="shared" ref="BB4930" si="6778">IF(OR($AG$4918=$AH$4918,AND(BB4926=0,BB4927=0)),0,IF(AND(BB4926&lt;&gt;0,BB4927&gt;=BB4926),0,IF(AND(BB4926="NS",BB4927&gt;0),0,IF(AND(BB4927&lt;BB4926,BB4928&gt;=2),0,1))))</f>
        <v>0</v>
      </c>
    </row>
    <row r="4931" spans="1:54" ht="48" customHeight="1" x14ac:dyDescent="0.2">
      <c r="C4931" s="127" t="s">
        <v>33</v>
      </c>
      <c r="D4931" s="819" t="s">
        <v>1286</v>
      </c>
      <c r="E4931" s="819"/>
      <c r="F4931" s="819"/>
      <c r="G4931" s="819"/>
      <c r="H4931" s="819"/>
      <c r="I4931" s="819"/>
      <c r="J4931" s="819"/>
      <c r="K4931" s="819"/>
      <c r="L4931" s="819"/>
      <c r="M4931" s="819"/>
      <c r="N4931" s="822"/>
      <c r="O4931" s="822"/>
      <c r="P4931" s="493"/>
      <c r="Q4931" s="493"/>
      <c r="R4931" s="493"/>
      <c r="S4931" s="493"/>
      <c r="T4931" s="493"/>
      <c r="U4931" s="493"/>
      <c r="V4931" s="493"/>
      <c r="W4931" s="493"/>
      <c r="X4931" s="493"/>
      <c r="Y4931" s="493"/>
      <c r="Z4931" s="493"/>
      <c r="AA4931" s="493"/>
      <c r="AB4931" s="493"/>
      <c r="AC4931" s="493"/>
      <c r="AD4931" s="493"/>
      <c r="AE4931" s="109"/>
      <c r="AG4931" s="186">
        <f t="shared" si="6756"/>
        <v>0</v>
      </c>
      <c r="AH4931" s="90">
        <f t="shared" si="6754"/>
        <v>0</v>
      </c>
      <c r="AI4931" s="90">
        <f t="shared" si="6755"/>
        <v>0</v>
      </c>
      <c r="AJ4931" s="90">
        <f t="shared" si="6757"/>
        <v>0</v>
      </c>
      <c r="AK4931" s="90">
        <f t="shared" si="6758"/>
        <v>0</v>
      </c>
      <c r="AL4931" s="178"/>
      <c r="AM4931" s="178"/>
      <c r="AN4931" s="178"/>
      <c r="AO4931" s="178"/>
      <c r="AP4931" s="178"/>
      <c r="AQ4931" s="178"/>
      <c r="AR4931" s="178"/>
      <c r="AS4931" s="178"/>
      <c r="AT4931" s="178"/>
      <c r="AU4931" s="178"/>
      <c r="AV4931" s="178"/>
      <c r="AW4931" s="178"/>
      <c r="AX4931" s="526">
        <f>SUM(AN4930:AY4930)</f>
        <v>0</v>
      </c>
      <c r="AY4931" s="526"/>
      <c r="AZ4931" s="178"/>
      <c r="BA4931" s="178"/>
      <c r="BB4931" s="178"/>
    </row>
    <row r="4932" spans="1:54" ht="72" customHeight="1" x14ac:dyDescent="0.2">
      <c r="C4932" s="127" t="s">
        <v>34</v>
      </c>
      <c r="D4932" s="819" t="s">
        <v>1287</v>
      </c>
      <c r="E4932" s="819"/>
      <c r="F4932" s="819"/>
      <c r="G4932" s="819"/>
      <c r="H4932" s="819"/>
      <c r="I4932" s="819"/>
      <c r="J4932" s="819"/>
      <c r="K4932" s="819"/>
      <c r="L4932" s="819"/>
      <c r="M4932" s="819"/>
      <c r="N4932" s="822"/>
      <c r="O4932" s="822"/>
      <c r="P4932" s="493"/>
      <c r="Q4932" s="493"/>
      <c r="R4932" s="493"/>
      <c r="S4932" s="493"/>
      <c r="T4932" s="493"/>
      <c r="U4932" s="493"/>
      <c r="V4932" s="493"/>
      <c r="W4932" s="493"/>
      <c r="X4932" s="493"/>
      <c r="Y4932" s="493"/>
      <c r="Z4932" s="493"/>
      <c r="AA4932" s="493"/>
      <c r="AB4932" s="493"/>
      <c r="AC4932" s="493"/>
      <c r="AD4932" s="493"/>
      <c r="AE4932" s="109"/>
      <c r="AG4932" s="186">
        <f t="shared" si="6756"/>
        <v>0</v>
      </c>
      <c r="AH4932" s="90">
        <f t="shared" si="6754"/>
        <v>0</v>
      </c>
      <c r="AI4932" s="90">
        <f t="shared" si="6755"/>
        <v>0</v>
      </c>
      <c r="AJ4932" s="90">
        <f t="shared" si="6757"/>
        <v>0</v>
      </c>
      <c r="AK4932" s="90">
        <f t="shared" si="6758"/>
        <v>0</v>
      </c>
      <c r="AL4932" s="178"/>
      <c r="AM4932" s="178"/>
      <c r="AN4932" s="178"/>
      <c r="AO4932" s="178"/>
      <c r="AP4932" s="178"/>
      <c r="AQ4932" s="178"/>
      <c r="AR4932" s="178"/>
      <c r="AS4932" s="178"/>
      <c r="AT4932" s="178"/>
      <c r="AU4932" s="178"/>
      <c r="AV4932" s="178"/>
      <c r="AW4932" s="178"/>
      <c r="AX4932" s="178"/>
      <c r="AY4932" s="178"/>
      <c r="AZ4932" s="178"/>
      <c r="BA4932" s="178"/>
      <c r="BB4932" s="178"/>
    </row>
    <row r="4933" spans="1:54" ht="24" customHeight="1" x14ac:dyDescent="0.2">
      <c r="C4933" s="127" t="s">
        <v>35</v>
      </c>
      <c r="D4933" s="819" t="s">
        <v>978</v>
      </c>
      <c r="E4933" s="819"/>
      <c r="F4933" s="819"/>
      <c r="G4933" s="819"/>
      <c r="H4933" s="819"/>
      <c r="I4933" s="819"/>
      <c r="J4933" s="819"/>
      <c r="K4933" s="819"/>
      <c r="L4933" s="819"/>
      <c r="M4933" s="819"/>
      <c r="N4933" s="822"/>
      <c r="O4933" s="822"/>
      <c r="P4933" s="493"/>
      <c r="Q4933" s="493"/>
      <c r="R4933" s="493"/>
      <c r="S4933" s="493"/>
      <c r="T4933" s="493"/>
      <c r="U4933" s="493"/>
      <c r="V4933" s="493"/>
      <c r="W4933" s="493"/>
      <c r="X4933" s="493"/>
      <c r="Y4933" s="493"/>
      <c r="Z4933" s="493"/>
      <c r="AA4933" s="493"/>
      <c r="AB4933" s="493"/>
      <c r="AC4933" s="493"/>
      <c r="AD4933" s="493"/>
      <c r="AE4933" s="109"/>
      <c r="AG4933" s="186">
        <f t="shared" si="6756"/>
        <v>0</v>
      </c>
      <c r="AH4933" s="90">
        <f t="shared" si="6754"/>
        <v>0</v>
      </c>
      <c r="AI4933" s="90">
        <f t="shared" si="6755"/>
        <v>0</v>
      </c>
      <c r="AJ4933" s="90">
        <f t="shared" si="6757"/>
        <v>0</v>
      </c>
      <c r="AK4933" s="90">
        <f t="shared" si="6758"/>
        <v>0</v>
      </c>
      <c r="AL4933" s="178"/>
      <c r="AM4933" s="178"/>
      <c r="AN4933" s="178"/>
      <c r="AO4933" s="178"/>
      <c r="AP4933" s="178"/>
      <c r="AQ4933" s="178"/>
      <c r="AR4933" s="178"/>
      <c r="AS4933" s="178"/>
      <c r="AT4933" s="178"/>
      <c r="AU4933" s="178"/>
      <c r="AV4933" s="178"/>
      <c r="AW4933" s="178"/>
      <c r="AX4933" s="178"/>
      <c r="AY4933" s="178"/>
      <c r="AZ4933" s="178"/>
      <c r="BA4933" s="178"/>
      <c r="BB4933" s="178"/>
    </row>
    <row r="4934" spans="1:54" ht="24" customHeight="1" x14ac:dyDescent="0.2">
      <c r="C4934" s="127" t="s">
        <v>36</v>
      </c>
      <c r="D4934" s="819" t="s">
        <v>979</v>
      </c>
      <c r="E4934" s="819"/>
      <c r="F4934" s="819"/>
      <c r="G4934" s="819"/>
      <c r="H4934" s="819"/>
      <c r="I4934" s="819"/>
      <c r="J4934" s="819"/>
      <c r="K4934" s="819"/>
      <c r="L4934" s="819"/>
      <c r="M4934" s="819"/>
      <c r="N4934" s="822"/>
      <c r="O4934" s="822"/>
      <c r="P4934" s="493"/>
      <c r="Q4934" s="493"/>
      <c r="R4934" s="493"/>
      <c r="S4934" s="493"/>
      <c r="T4934" s="493"/>
      <c r="U4934" s="493"/>
      <c r="V4934" s="493"/>
      <c r="W4934" s="493"/>
      <c r="X4934" s="493"/>
      <c r="Y4934" s="493"/>
      <c r="Z4934" s="493"/>
      <c r="AA4934" s="493"/>
      <c r="AB4934" s="493"/>
      <c r="AC4934" s="493"/>
      <c r="AD4934" s="493"/>
      <c r="AE4934" s="109"/>
      <c r="AG4934" s="186">
        <f t="shared" si="6756"/>
        <v>0</v>
      </c>
      <c r="AH4934" s="90">
        <f t="shared" si="6754"/>
        <v>0</v>
      </c>
      <c r="AI4934" s="90">
        <f t="shared" si="6755"/>
        <v>0</v>
      </c>
      <c r="AJ4934" s="90">
        <f t="shared" si="6757"/>
        <v>0</v>
      </c>
      <c r="AK4934" s="90">
        <f t="shared" si="6758"/>
        <v>0</v>
      </c>
      <c r="AL4934" s="178"/>
      <c r="AM4934" s="178"/>
      <c r="AN4934" s="178"/>
      <c r="AO4934" s="178"/>
      <c r="AP4934" s="178"/>
      <c r="AQ4934" s="178"/>
      <c r="AR4934" s="178"/>
      <c r="AS4934" s="178"/>
      <c r="AT4934" s="178"/>
      <c r="AU4934" s="178"/>
      <c r="AV4934" s="178"/>
      <c r="AW4934" s="178"/>
      <c r="AX4934" s="178"/>
      <c r="AY4934" s="178"/>
      <c r="AZ4934" s="178"/>
      <c r="BA4934" s="178"/>
      <c r="BB4934" s="178"/>
    </row>
    <row r="4935" spans="1:54" ht="15" customHeight="1" x14ac:dyDescent="0.2">
      <c r="C4935" s="127" t="s">
        <v>37</v>
      </c>
      <c r="D4935" s="819" t="s">
        <v>980</v>
      </c>
      <c r="E4935" s="819"/>
      <c r="F4935" s="819"/>
      <c r="G4935" s="819"/>
      <c r="H4935" s="819"/>
      <c r="I4935" s="819"/>
      <c r="J4935" s="819"/>
      <c r="K4935" s="819"/>
      <c r="L4935" s="819"/>
      <c r="M4935" s="819"/>
      <c r="N4935" s="822"/>
      <c r="O4935" s="822"/>
      <c r="P4935" s="493"/>
      <c r="Q4935" s="493"/>
      <c r="R4935" s="493"/>
      <c r="S4935" s="493"/>
      <c r="T4935" s="493"/>
      <c r="U4935" s="493"/>
      <c r="V4935" s="493"/>
      <c r="W4935" s="493"/>
      <c r="X4935" s="493"/>
      <c r="Y4935" s="493"/>
      <c r="Z4935" s="493"/>
      <c r="AA4935" s="493"/>
      <c r="AB4935" s="493"/>
      <c r="AC4935" s="493"/>
      <c r="AD4935" s="493"/>
      <c r="AE4935" s="109"/>
      <c r="AG4935" s="186">
        <f t="shared" si="6756"/>
        <v>0</v>
      </c>
      <c r="AH4935" s="90">
        <f t="shared" si="6754"/>
        <v>0</v>
      </c>
      <c r="AI4935" s="90">
        <f t="shared" si="6755"/>
        <v>0</v>
      </c>
      <c r="AJ4935" s="90">
        <f t="shared" si="6757"/>
        <v>0</v>
      </c>
      <c r="AK4935" s="90">
        <f t="shared" si="6758"/>
        <v>0</v>
      </c>
      <c r="AL4935" s="178"/>
      <c r="AM4935" s="178"/>
      <c r="AN4935" s="178"/>
      <c r="AO4935" s="178"/>
      <c r="AP4935" s="178"/>
      <c r="AQ4935" s="178"/>
      <c r="AR4935" s="178"/>
      <c r="AS4935" s="178"/>
      <c r="AT4935" s="178"/>
      <c r="AU4935" s="178"/>
      <c r="AV4935" s="178"/>
      <c r="AW4935" s="178"/>
      <c r="AX4935" s="178"/>
      <c r="AY4935" s="178"/>
      <c r="AZ4935" s="178"/>
      <c r="BA4935" s="178"/>
      <c r="BB4935" s="178"/>
    </row>
    <row r="4936" spans="1:54" ht="15" customHeight="1" x14ac:dyDescent="0.2">
      <c r="C4936" s="127" t="s">
        <v>40</v>
      </c>
      <c r="D4936" s="819" t="s">
        <v>281</v>
      </c>
      <c r="E4936" s="819"/>
      <c r="F4936" s="819"/>
      <c r="G4936" s="819"/>
      <c r="H4936" s="819"/>
      <c r="I4936" s="819"/>
      <c r="J4936" s="819"/>
      <c r="K4936" s="819"/>
      <c r="L4936" s="819"/>
      <c r="M4936" s="819"/>
      <c r="N4936" s="822"/>
      <c r="O4936" s="822"/>
      <c r="P4936" s="493"/>
      <c r="Q4936" s="493"/>
      <c r="R4936" s="493"/>
      <c r="S4936" s="493"/>
      <c r="T4936" s="493"/>
      <c r="U4936" s="493"/>
      <c r="V4936" s="493"/>
      <c r="W4936" s="493"/>
      <c r="X4936" s="493"/>
      <c r="Y4936" s="493"/>
      <c r="Z4936" s="493"/>
      <c r="AA4936" s="493"/>
      <c r="AB4936" s="493"/>
      <c r="AC4936" s="493"/>
      <c r="AD4936" s="493"/>
      <c r="AE4936" s="109"/>
      <c r="AG4936" s="186">
        <f t="shared" si="6756"/>
        <v>0</v>
      </c>
      <c r="AH4936" s="90">
        <f t="shared" si="6754"/>
        <v>0</v>
      </c>
      <c r="AI4936" s="90">
        <f t="shared" si="6755"/>
        <v>0</v>
      </c>
      <c r="AJ4936" s="90">
        <f t="shared" si="6757"/>
        <v>0</v>
      </c>
      <c r="AK4936" s="90">
        <f t="shared" si="6758"/>
        <v>0</v>
      </c>
      <c r="AL4936" s="178"/>
      <c r="AM4936" s="178"/>
      <c r="AN4936" s="178"/>
      <c r="AO4936" s="178"/>
      <c r="AP4936" s="178"/>
      <c r="AQ4936" s="178"/>
      <c r="AR4936" s="178"/>
      <c r="AS4936" s="178"/>
      <c r="AT4936" s="178"/>
      <c r="AU4936" s="178"/>
      <c r="AV4936" s="178"/>
      <c r="AW4936" s="178"/>
      <c r="AX4936" s="178"/>
      <c r="AY4936" s="178"/>
      <c r="AZ4936" s="178"/>
      <c r="BA4936" s="178"/>
      <c r="BB4936" s="178"/>
    </row>
    <row r="4937" spans="1:54" ht="15" customHeight="1" x14ac:dyDescent="0.2">
      <c r="M4937" s="183" t="s">
        <v>84</v>
      </c>
      <c r="N4937" s="729">
        <f>IF(AND(SUM(N4926:O4936)=0,COUNTIF(N4926:O4936,"NS")&gt;0),"NS",SUM(N4926:O4936))</f>
        <v>0</v>
      </c>
      <c r="O4937" s="729"/>
      <c r="P4937" s="729">
        <f>IF(AND(SUM(P4926:Q4936)=0,COUNTIF(P4926:Q4936,"NS")&gt;0),"NS",SUM(P4926:Q4936))</f>
        <v>0</v>
      </c>
      <c r="Q4937" s="729"/>
      <c r="R4937" s="729">
        <f>IF(AND(SUM(R4926:S4936)=0,COUNTIF(R4926:S4936,"NS")&gt;0),"NS",SUM(R4926:S4936))</f>
        <v>0</v>
      </c>
      <c r="S4937" s="729"/>
      <c r="T4937" s="729">
        <f>IF(AND(SUM(T4926:U4936)=0,COUNTIF(T4926:U4936,"NS")&gt;0),"NS",SUM(T4926:U4936))</f>
        <v>0</v>
      </c>
      <c r="U4937" s="729"/>
      <c r="V4937" s="729">
        <f>IF(AND(SUM(V4926:W4936)=0,COUNTIF(V4926:W4936,"NS")&gt;0),"NS",SUM(V4926:W4936))</f>
        <v>0</v>
      </c>
      <c r="W4937" s="729"/>
      <c r="X4937" s="729">
        <f>IF(AND(SUM(X4926:Y4936)=0,COUNTIF(X4926:Y4936,"NS")&gt;0),"NS",SUM(X4926:Y4936))</f>
        <v>0</v>
      </c>
      <c r="Y4937" s="729"/>
      <c r="Z4937" s="729">
        <f>IF(AND(SUM(Z4926:AA4936)=0,COUNTIF(Z4926:AA4936,"NS")&gt;0),"NS",IF(AND(SUM(Z4926:AA4936)=0,COUNTIF(Z4926:AA4936,"NS")=0,COUNTIF(Z4926:AA4936,"0")=0,COUNTIF(Z4926:AA4936,"NA")&gt;=1),"NA",SUM(Z4926:AA4936)))</f>
        <v>0</v>
      </c>
      <c r="AA4937" s="729"/>
      <c r="AB4937" s="617">
        <f>IF(AND(SUM(AB4926:AD4936)=0,COUNTIF(AB4926:AD4936,"NS")&gt;0),"NS",SUM(AB4926:AD4936))</f>
        <v>0</v>
      </c>
      <c r="AC4937" s="617"/>
      <c r="AD4937" s="617"/>
      <c r="AE4937" s="109"/>
      <c r="AJ4937" s="186">
        <f>SUM(AJ4926:AJ4936)</f>
        <v>0</v>
      </c>
      <c r="AK4937" s="186">
        <f>SUM(AK4926:AK4936)</f>
        <v>0</v>
      </c>
      <c r="AL4937" s="178"/>
      <c r="AM4937" s="178"/>
      <c r="AN4937" s="178"/>
      <c r="AO4937" s="178"/>
      <c r="AP4937" s="178"/>
      <c r="AQ4937" s="178"/>
      <c r="AR4937" s="178"/>
      <c r="AS4937" s="178"/>
      <c r="AT4937" s="178"/>
      <c r="AU4937" s="178"/>
      <c r="AV4937" s="178"/>
      <c r="AW4937" s="178"/>
      <c r="AZ4937" s="178"/>
      <c r="BA4937" s="178"/>
      <c r="BB4937" s="178"/>
    </row>
    <row r="4938" spans="1:54" ht="15" customHeight="1" x14ac:dyDescent="0.2">
      <c r="B4938" s="540" t="str">
        <f>IF(AI4919=0,"","Error: Debe completar toda la información requerida.")</f>
        <v/>
      </c>
      <c r="C4938" s="540"/>
      <c r="D4938" s="540"/>
      <c r="E4938" s="540"/>
      <c r="F4938" s="540"/>
      <c r="G4938" s="540"/>
      <c r="H4938" s="540"/>
      <c r="I4938" s="540"/>
      <c r="J4938" s="540"/>
      <c r="K4938" s="540"/>
      <c r="L4938" s="540"/>
      <c r="M4938" s="540"/>
      <c r="N4938" s="540"/>
      <c r="O4938" s="540"/>
      <c r="P4938" s="540"/>
      <c r="Q4938" s="540"/>
      <c r="R4938" s="540"/>
      <c r="S4938" s="540"/>
      <c r="T4938" s="540"/>
      <c r="U4938" s="540"/>
      <c r="V4938" s="540"/>
      <c r="W4938" s="540"/>
      <c r="X4938" s="540"/>
      <c r="Y4938" s="540"/>
      <c r="Z4938" s="540"/>
      <c r="AA4938" s="540"/>
      <c r="AB4938" s="540"/>
      <c r="AC4938" s="540"/>
      <c r="AD4938" s="540"/>
      <c r="AE4938" s="109"/>
      <c r="AL4938" s="178"/>
      <c r="AM4938" s="178"/>
      <c r="AN4938" s="178"/>
      <c r="AO4938" s="178"/>
      <c r="AP4938" s="178"/>
      <c r="AQ4938" s="178"/>
      <c r="AR4938" s="178"/>
      <c r="AS4938" s="178"/>
      <c r="AT4938" s="178"/>
      <c r="AU4938" s="178"/>
      <c r="AV4938" s="178"/>
      <c r="AW4938" s="178"/>
      <c r="AX4938" s="178"/>
      <c r="AY4938" s="178"/>
      <c r="AZ4938" s="178"/>
      <c r="BA4938" s="178"/>
      <c r="BB4938" s="178"/>
    </row>
    <row r="4939" spans="1:54" ht="15" customHeight="1" x14ac:dyDescent="0.2">
      <c r="B4939" s="535" t="str">
        <f>IF(AND(AJ4937=0,AK4937=0),"",IF(AND(AJ4937&lt;&gt;0,AK4937=0)," Error: Verificar sumas por fila.",IF(AND(AJ4937=0,AK4937&lt;&gt;0),"Error: Debe verificar la consistencia de personas sancionadas por fila."," Error: Verificar sumas por fila. A demás, debe verificar la consistencia de personas sancionadas por fila.")))</f>
        <v/>
      </c>
      <c r="C4939" s="535"/>
      <c r="D4939" s="535"/>
      <c r="E4939" s="535"/>
      <c r="F4939" s="535"/>
      <c r="G4939" s="535"/>
      <c r="H4939" s="535"/>
      <c r="I4939" s="535"/>
      <c r="J4939" s="535"/>
      <c r="K4939" s="535"/>
      <c r="L4939" s="535"/>
      <c r="M4939" s="535"/>
      <c r="N4939" s="535"/>
      <c r="O4939" s="535"/>
      <c r="P4939" s="535"/>
      <c r="Q4939" s="535"/>
      <c r="R4939" s="535"/>
      <c r="S4939" s="535"/>
      <c r="T4939" s="535"/>
      <c r="U4939" s="535"/>
      <c r="V4939" s="535"/>
      <c r="W4939" s="535"/>
      <c r="X4939" s="535"/>
      <c r="Y4939" s="535"/>
      <c r="Z4939" s="535"/>
      <c r="AA4939" s="535"/>
      <c r="AB4939" s="535"/>
      <c r="AC4939" s="535"/>
      <c r="AD4939" s="535"/>
      <c r="AE4939" s="109"/>
      <c r="AL4939" s="178"/>
      <c r="AM4939" s="178"/>
      <c r="AN4939" s="178"/>
      <c r="AO4939" s="178"/>
      <c r="AP4939" s="178"/>
      <c r="AQ4939" s="178"/>
      <c r="AR4939" s="178"/>
      <c r="AS4939" s="178"/>
      <c r="AT4939" s="178"/>
      <c r="AU4939" s="178"/>
      <c r="AV4939" s="178"/>
      <c r="AW4939" s="178"/>
      <c r="AX4939" s="178"/>
      <c r="AY4939" s="178"/>
      <c r="AZ4939" s="178"/>
      <c r="BA4939" s="178"/>
      <c r="BB4939" s="178"/>
    </row>
    <row r="4940" spans="1:54" ht="15" customHeight="1" thickBot="1" x14ac:dyDescent="0.25">
      <c r="B4940" s="535" t="str">
        <f>IF(AND(AX4931=0,BB4930=0),"",IF(AND(AX4931&lt;&gt;0,BB4930=0),"Error: Verificar la consistencia con la pregunta 125.",IF(AND(AX4931=0,BB4930&lt;&gt;0),"Error: Verificar la consistencia con la pregunta 124.","Error: Verificar la consistencia con las preguntas 124 y 125.")))</f>
        <v/>
      </c>
      <c r="C4940" s="535"/>
      <c r="D4940" s="535"/>
      <c r="E4940" s="535"/>
      <c r="F4940" s="535"/>
      <c r="G4940" s="535"/>
      <c r="H4940" s="535"/>
      <c r="I4940" s="535"/>
      <c r="J4940" s="535"/>
      <c r="K4940" s="535"/>
      <c r="L4940" s="535"/>
      <c r="M4940" s="535"/>
      <c r="N4940" s="535"/>
      <c r="O4940" s="535"/>
      <c r="P4940" s="535"/>
      <c r="Q4940" s="535"/>
      <c r="R4940" s="535"/>
      <c r="S4940" s="535"/>
      <c r="T4940" s="535"/>
      <c r="U4940" s="535"/>
      <c r="V4940" s="535"/>
      <c r="W4940" s="535"/>
      <c r="X4940" s="535"/>
      <c r="Y4940" s="535"/>
      <c r="Z4940" s="535"/>
      <c r="AA4940" s="535"/>
      <c r="AB4940" s="535"/>
      <c r="AC4940" s="535"/>
      <c r="AD4940" s="535"/>
      <c r="AE4940" s="109"/>
      <c r="AL4940" s="178"/>
      <c r="AM4940" s="178"/>
      <c r="AN4940" s="178"/>
      <c r="AO4940" s="178"/>
      <c r="AP4940" s="178"/>
      <c r="AQ4940" s="178"/>
      <c r="AR4940" s="178"/>
      <c r="AS4940" s="178"/>
      <c r="AT4940" s="178"/>
      <c r="AU4940" s="178"/>
      <c r="AV4940" s="178"/>
      <c r="AW4940" s="178"/>
      <c r="AX4940" s="178"/>
      <c r="AY4940" s="178"/>
      <c r="AZ4940" s="178"/>
      <c r="BA4940" s="178"/>
      <c r="BB4940" s="178"/>
    </row>
    <row r="4941" spans="1:54" ht="15" customHeight="1" thickBot="1" x14ac:dyDescent="0.25">
      <c r="B4941" s="823" t="s">
        <v>1928</v>
      </c>
      <c r="C4941" s="824"/>
      <c r="D4941" s="824"/>
      <c r="E4941" s="824"/>
      <c r="F4941" s="824"/>
      <c r="G4941" s="824"/>
      <c r="H4941" s="824"/>
      <c r="I4941" s="824"/>
      <c r="J4941" s="824"/>
      <c r="K4941" s="824"/>
      <c r="L4941" s="824"/>
      <c r="M4941" s="824"/>
      <c r="N4941" s="824"/>
      <c r="O4941" s="824"/>
      <c r="P4941" s="824"/>
      <c r="Q4941" s="824"/>
      <c r="R4941" s="824"/>
      <c r="S4941" s="824"/>
      <c r="T4941" s="824"/>
      <c r="U4941" s="824"/>
      <c r="V4941" s="824"/>
      <c r="W4941" s="824"/>
      <c r="X4941" s="824"/>
      <c r="Y4941" s="824"/>
      <c r="Z4941" s="824"/>
      <c r="AA4941" s="824"/>
      <c r="AB4941" s="824"/>
      <c r="AC4941" s="824"/>
      <c r="AD4941" s="825"/>
      <c r="AE4941" s="109"/>
    </row>
    <row r="4942" spans="1:54" ht="15" customHeight="1" x14ac:dyDescent="0.2">
      <c r="AE4942" s="109"/>
    </row>
    <row r="4943" spans="1:54" ht="36" customHeight="1" x14ac:dyDescent="0.2">
      <c r="A4943" s="36" t="s">
        <v>923</v>
      </c>
      <c r="B4943" s="636" t="s">
        <v>1969</v>
      </c>
      <c r="C4943" s="636"/>
      <c r="D4943" s="636"/>
      <c r="E4943" s="636"/>
      <c r="F4943" s="636"/>
      <c r="G4943" s="636"/>
      <c r="H4943" s="636"/>
      <c r="I4943" s="636"/>
      <c r="J4943" s="636"/>
      <c r="K4943" s="636"/>
      <c r="L4943" s="636"/>
      <c r="M4943" s="636"/>
      <c r="N4943" s="636"/>
      <c r="O4943" s="636"/>
      <c r="P4943" s="636"/>
      <c r="Q4943" s="636"/>
      <c r="R4943" s="636"/>
      <c r="S4943" s="636"/>
      <c r="T4943" s="636"/>
      <c r="U4943" s="636"/>
      <c r="V4943" s="636"/>
      <c r="W4943" s="636"/>
      <c r="X4943" s="636"/>
      <c r="Y4943" s="636"/>
      <c r="Z4943" s="636"/>
      <c r="AA4943" s="636"/>
      <c r="AB4943" s="636"/>
      <c r="AC4943" s="636"/>
      <c r="AD4943" s="636"/>
      <c r="AE4943" s="109"/>
      <c r="AG4943" s="90" t="s">
        <v>2032</v>
      </c>
      <c r="AH4943" s="90" t="s">
        <v>2072</v>
      </c>
      <c r="AI4943" s="90" t="s">
        <v>2073</v>
      </c>
      <c r="AJ4943" s="90" t="s">
        <v>2045</v>
      </c>
      <c r="AK4943" s="90" t="s">
        <v>2074</v>
      </c>
      <c r="AL4943" s="90" t="s">
        <v>2075</v>
      </c>
    </row>
    <row r="4944" spans="1:54" ht="15" customHeight="1" x14ac:dyDescent="0.2">
      <c r="C4944" s="606" t="s">
        <v>1109</v>
      </c>
      <c r="D4944" s="606"/>
      <c r="E4944" s="606"/>
      <c r="F4944" s="606"/>
      <c r="G4944" s="606"/>
      <c r="H4944" s="606"/>
      <c r="I4944" s="606"/>
      <c r="J4944" s="606"/>
      <c r="K4944" s="606"/>
      <c r="L4944" s="606"/>
      <c r="M4944" s="606"/>
      <c r="N4944" s="606"/>
      <c r="O4944" s="606"/>
      <c r="P4944" s="606"/>
      <c r="Q4944" s="606"/>
      <c r="R4944" s="606"/>
      <c r="S4944" s="606"/>
      <c r="T4944" s="606"/>
      <c r="U4944" s="606"/>
      <c r="V4944" s="606"/>
      <c r="W4944" s="606"/>
      <c r="X4944" s="606"/>
      <c r="Y4944" s="606"/>
      <c r="Z4944" s="606"/>
      <c r="AA4944" s="606"/>
      <c r="AB4944" s="606"/>
      <c r="AC4944" s="606"/>
      <c r="AD4944" s="606"/>
      <c r="AE4944" s="109"/>
      <c r="AG4944" s="90">
        <f>COUNTBLANK(L4950:AD4974)</f>
        <v>475</v>
      </c>
      <c r="AH4944" s="90">
        <v>475</v>
      </c>
      <c r="AI4944" s="90">
        <v>125</v>
      </c>
      <c r="AJ4944" s="90">
        <f>COUNTBLANK(L4950:AD4950)</f>
        <v>19</v>
      </c>
      <c r="AK4944" s="90">
        <v>19</v>
      </c>
      <c r="AL4944" s="90">
        <v>5</v>
      </c>
    </row>
    <row r="4945" spans="1:54" ht="15" customHeight="1" x14ac:dyDescent="0.2">
      <c r="AE4945" s="109"/>
    </row>
    <row r="4946" spans="1:54" ht="24" customHeight="1" x14ac:dyDescent="0.2">
      <c r="C4946" s="514" t="s">
        <v>220</v>
      </c>
      <c r="D4946" s="582"/>
      <c r="E4946" s="582"/>
      <c r="F4946" s="582"/>
      <c r="G4946" s="582"/>
      <c r="H4946" s="582"/>
      <c r="I4946" s="582"/>
      <c r="J4946" s="582"/>
      <c r="K4946" s="582"/>
      <c r="L4946" s="609" t="s">
        <v>1291</v>
      </c>
      <c r="M4946" s="609"/>
      <c r="N4946" s="609"/>
      <c r="O4946" s="609"/>
      <c r="P4946" s="609"/>
      <c r="Q4946" s="737" t="s">
        <v>1929</v>
      </c>
      <c r="R4946" s="738"/>
      <c r="S4946" s="738"/>
      <c r="T4946" s="738"/>
      <c r="U4946" s="738"/>
      <c r="V4946" s="738"/>
      <c r="W4946" s="738"/>
      <c r="X4946" s="738"/>
      <c r="Y4946" s="738"/>
      <c r="Z4946" s="738"/>
      <c r="AA4946" s="738"/>
      <c r="AB4946" s="738"/>
      <c r="AC4946" s="738"/>
      <c r="AD4946" s="739"/>
      <c r="AE4946" s="109"/>
    </row>
    <row r="4947" spans="1:54" ht="15" customHeight="1" x14ac:dyDescent="0.2">
      <c r="C4947" s="516"/>
      <c r="D4947" s="583"/>
      <c r="E4947" s="583"/>
      <c r="F4947" s="583"/>
      <c r="G4947" s="583"/>
      <c r="H4947" s="583"/>
      <c r="I4947" s="583"/>
      <c r="J4947" s="583"/>
      <c r="K4947" s="583"/>
      <c r="L4947" s="609"/>
      <c r="M4947" s="609"/>
      <c r="N4947" s="609"/>
      <c r="O4947" s="609"/>
      <c r="P4947" s="609"/>
      <c r="Q4947" s="514" t="s">
        <v>80</v>
      </c>
      <c r="R4947" s="515"/>
      <c r="S4947" s="496" t="s">
        <v>1766</v>
      </c>
      <c r="T4947" s="497"/>
      <c r="U4947" s="498"/>
      <c r="V4947" s="532" t="s">
        <v>1767</v>
      </c>
      <c r="W4947" s="533"/>
      <c r="X4947" s="533"/>
      <c r="Y4947" s="533"/>
      <c r="Z4947" s="533"/>
      <c r="AA4947" s="533"/>
      <c r="AB4947" s="533"/>
      <c r="AC4947" s="533"/>
      <c r="AD4947" s="534"/>
      <c r="AE4947" s="109"/>
      <c r="AG4947" s="130"/>
      <c r="AH4947" s="130"/>
      <c r="AI4947" s="130"/>
      <c r="AJ4947" s="130"/>
      <c r="AK4947" s="130"/>
      <c r="AL4947" s="130"/>
      <c r="AM4947" s="130"/>
      <c r="AN4947" s="130"/>
      <c r="AO4947" s="130"/>
      <c r="AP4947" s="130"/>
      <c r="AQ4947" s="130"/>
      <c r="AR4947" s="130"/>
      <c r="AS4947" s="130"/>
      <c r="AT4947" s="130"/>
      <c r="AU4947" s="130"/>
      <c r="AV4947" s="130"/>
      <c r="AW4947" s="130"/>
      <c r="AX4947" s="130"/>
    </row>
    <row r="4948" spans="1:54" ht="87" customHeight="1" x14ac:dyDescent="0.2">
      <c r="C4948" s="516"/>
      <c r="D4948" s="583"/>
      <c r="E4948" s="583"/>
      <c r="F4948" s="583"/>
      <c r="G4948" s="583"/>
      <c r="H4948" s="583"/>
      <c r="I4948" s="583"/>
      <c r="J4948" s="583"/>
      <c r="K4948" s="583"/>
      <c r="L4948" s="609"/>
      <c r="M4948" s="609"/>
      <c r="N4948" s="609"/>
      <c r="O4948" s="609"/>
      <c r="P4948" s="609"/>
      <c r="Q4948" s="516"/>
      <c r="R4948" s="517"/>
      <c r="S4948" s="499"/>
      <c r="T4948" s="500"/>
      <c r="U4948" s="501"/>
      <c r="V4948" s="532" t="s">
        <v>1788</v>
      </c>
      <c r="W4948" s="533"/>
      <c r="X4948" s="534"/>
      <c r="Y4948" s="532" t="s">
        <v>1789</v>
      </c>
      <c r="Z4948" s="533"/>
      <c r="AA4948" s="534"/>
      <c r="AB4948" s="532" t="s">
        <v>72</v>
      </c>
      <c r="AC4948" s="533"/>
      <c r="AD4948" s="534"/>
      <c r="AE4948" s="109"/>
      <c r="AG4948" s="130"/>
      <c r="AH4948" s="130"/>
      <c r="AI4948" s="1122" t="s">
        <v>80</v>
      </c>
      <c r="AJ4948" s="1122"/>
      <c r="AK4948" s="1122"/>
      <c r="AL4948" s="1122"/>
      <c r="AM4948" s="1122" t="s">
        <v>1766</v>
      </c>
      <c r="AN4948" s="1122"/>
      <c r="AO4948" s="1122"/>
      <c r="AP4948" s="1122"/>
      <c r="AQ4948" s="1122" t="s">
        <v>2079</v>
      </c>
      <c r="AR4948" s="1122"/>
      <c r="AS4948" s="1122"/>
      <c r="AT4948" s="1122"/>
      <c r="AU4948" s="1122" t="s">
        <v>1789</v>
      </c>
      <c r="AV4948" s="1122"/>
      <c r="AW4948" s="1122"/>
      <c r="AX4948" s="1122"/>
      <c r="AY4948" s="1122" t="s">
        <v>72</v>
      </c>
      <c r="AZ4948" s="1122"/>
      <c r="BA4948" s="1122"/>
      <c r="BB4948" s="1122"/>
    </row>
    <row r="4949" spans="1:54" ht="61.5" customHeight="1" x14ac:dyDescent="0.2">
      <c r="A4949" s="109"/>
      <c r="B4949" s="109"/>
      <c r="C4949" s="518"/>
      <c r="D4949" s="584"/>
      <c r="E4949" s="584"/>
      <c r="F4949" s="584"/>
      <c r="G4949" s="584"/>
      <c r="H4949" s="584"/>
      <c r="I4949" s="584"/>
      <c r="J4949" s="584"/>
      <c r="K4949" s="584"/>
      <c r="L4949" s="609"/>
      <c r="M4949" s="609"/>
      <c r="N4949" s="609"/>
      <c r="O4949" s="609"/>
      <c r="P4949" s="609"/>
      <c r="Q4949" s="518"/>
      <c r="R4949" s="519"/>
      <c r="S4949" s="150" t="s">
        <v>108</v>
      </c>
      <c r="T4949" s="14" t="s">
        <v>81</v>
      </c>
      <c r="U4949" s="14" t="s">
        <v>82</v>
      </c>
      <c r="V4949" s="150" t="s">
        <v>108</v>
      </c>
      <c r="W4949" s="14" t="s">
        <v>81</v>
      </c>
      <c r="X4949" s="14" t="s">
        <v>82</v>
      </c>
      <c r="Y4949" s="150" t="s">
        <v>108</v>
      </c>
      <c r="Z4949" s="14" t="s">
        <v>81</v>
      </c>
      <c r="AA4949" s="14" t="s">
        <v>82</v>
      </c>
      <c r="AB4949" s="150" t="s">
        <v>108</v>
      </c>
      <c r="AC4949" s="14" t="s">
        <v>81</v>
      </c>
      <c r="AD4949" s="14" t="s">
        <v>82</v>
      </c>
      <c r="AE4949" s="109"/>
      <c r="AG4949" s="230" t="s">
        <v>2032</v>
      </c>
      <c r="AH4949" s="229" t="s">
        <v>2035</v>
      </c>
      <c r="AI4949" s="229" t="s">
        <v>80</v>
      </c>
      <c r="AJ4949" s="229" t="s">
        <v>2029</v>
      </c>
      <c r="AK4949" s="229" t="s">
        <v>2078</v>
      </c>
      <c r="AL4949" s="229" t="s">
        <v>2077</v>
      </c>
      <c r="AM4949" s="229" t="s">
        <v>80</v>
      </c>
      <c r="AN4949" s="229" t="s">
        <v>2029</v>
      </c>
      <c r="AO4949" s="229" t="s">
        <v>2078</v>
      </c>
      <c r="AP4949" s="229" t="s">
        <v>2077</v>
      </c>
      <c r="AQ4949" s="229" t="s">
        <v>80</v>
      </c>
      <c r="AR4949" s="229" t="s">
        <v>2029</v>
      </c>
      <c r="AS4949" s="229" t="s">
        <v>2078</v>
      </c>
      <c r="AT4949" s="229" t="s">
        <v>2077</v>
      </c>
      <c r="AU4949" s="229" t="s">
        <v>80</v>
      </c>
      <c r="AV4949" s="229" t="s">
        <v>2029</v>
      </c>
      <c r="AW4949" s="229" t="s">
        <v>2078</v>
      </c>
      <c r="AX4949" s="229" t="s">
        <v>2077</v>
      </c>
      <c r="AY4949" s="229" t="s">
        <v>80</v>
      </c>
      <c r="AZ4949" s="229" t="s">
        <v>2029</v>
      </c>
      <c r="BA4949" s="229" t="s">
        <v>2078</v>
      </c>
      <c r="BB4949" s="229" t="s">
        <v>2077</v>
      </c>
    </row>
    <row r="4950" spans="1:54" ht="15" customHeight="1" x14ac:dyDescent="0.2">
      <c r="A4950" s="109"/>
      <c r="B4950" s="109"/>
      <c r="C4950" s="143" t="s">
        <v>28</v>
      </c>
      <c r="D4950" s="820" t="str">
        <f>IF(D40="","",D40)</f>
        <v/>
      </c>
      <c r="E4950" s="820"/>
      <c r="F4950" s="820"/>
      <c r="G4950" s="820"/>
      <c r="H4950" s="820"/>
      <c r="I4950" s="820"/>
      <c r="J4950" s="820"/>
      <c r="K4950" s="820"/>
      <c r="L4950" s="590"/>
      <c r="M4950" s="821"/>
      <c r="N4950" s="821"/>
      <c r="O4950" s="821"/>
      <c r="P4950" s="591"/>
      <c r="Q4950" s="486"/>
      <c r="R4950" s="486"/>
      <c r="S4950" s="201"/>
      <c r="T4950" s="201"/>
      <c r="U4950" s="201"/>
      <c r="V4950" s="201"/>
      <c r="W4950" s="201"/>
      <c r="X4950" s="201"/>
      <c r="Y4950" s="201"/>
      <c r="Z4950" s="201"/>
      <c r="AA4950" s="201"/>
      <c r="AB4950" s="201"/>
      <c r="AC4950" s="201"/>
      <c r="AD4950" s="201"/>
      <c r="AE4950" s="109"/>
      <c r="AG4950" s="130">
        <f>COUNTBLANK(L4950:AD4950)</f>
        <v>19</v>
      </c>
      <c r="AH4950" s="130">
        <f>IF($AG$4944=$AH$4944,0,IF(AND(D4950&lt;&gt;"",AG4950=$AL$4944),0,IF(AND(D4950="",AG4950=$AK$4944),0,1)))</f>
        <v>0</v>
      </c>
      <c r="AI4950" s="130">
        <f>Q4950</f>
        <v>0</v>
      </c>
      <c r="AJ4950" s="130">
        <f>SUM(COUNTIF(S4950,"NS"),COUNTIF(V4950,"ns"),COUNTIF(Y4950,"ns"),COUNTIF(AB4950,"ns"))</f>
        <v>0</v>
      </c>
      <c r="AK4950" s="130">
        <f>SUM(S4950,V4950,Y4950,AB4950)</f>
        <v>0</v>
      </c>
      <c r="AL4950" s="130">
        <f>IF($AG$4944=$AH$4944,0,
IF(OR(
AND(AI4950=0,AJ4950&gt;0),
AND(AI4950="NS",AK4950&gt;0),
AND(AI4950="NS",AK4950=0,AJ4950=0)),1,
IF(OR(
AND(AJ4950&gt;=2,AK4950&lt;AI4950),
AND(AI4950="NS",AK4950=0,AJ4950&gt;0),
AI4950=AK4950),0,1)))</f>
        <v>0</v>
      </c>
      <c r="AM4950" s="130">
        <f>S4950</f>
        <v>0</v>
      </c>
      <c r="AN4950" s="130">
        <f>COUNTIF(T4950:U4950,"NS")</f>
        <v>0</v>
      </c>
      <c r="AO4950" s="130">
        <f>SUM(T4950:U4950)</f>
        <v>0</v>
      </c>
      <c r="AP4950" s="130">
        <f>IF($AG$4944=$AH$4944,0,
IF(OR(
AND(AM4950=0,AN4950&gt;0),
AND(AM4950="NS",AO4950&gt;0),
AND(AM4950="NS",AO4950=0,AN4950=0)),1,
IF(OR(
AND(AM4950&gt;0,AN4950=2),
AND(AM4950="NS",AN4950=2),
AND(AM4950="NS",AO4950=0,AN4950&gt;0),
AM4950=AO4950),0,1)))</f>
        <v>0</v>
      </c>
      <c r="AQ4950" s="130">
        <f>V4950</f>
        <v>0</v>
      </c>
      <c r="AR4950" s="130">
        <f>COUNTIF(W4950:X4950,"NS")</f>
        <v>0</v>
      </c>
      <c r="AS4950" s="130">
        <f>SUM(W4950:X4950)</f>
        <v>0</v>
      </c>
      <c r="AT4950" s="130">
        <f t="shared" ref="AT4950:AT4974" si="6779">IF($AG$4944=$AH$4944,0,
IF(OR(
AND(AQ4950=0,AR4950&gt;0),
AND(AQ4950="NS",AS4950&gt;0),
AND(AQ4950="NS",AS4950=0,AR4950=0)),1,
IF(OR(
AND(AQ4950&gt;0,AR4950=2),
AND(AQ4950="NS",AR4950=2),
AND(AQ4950="NS",AS4950=0,AR4950&gt;0),AQ4950=AS4950),0,1)))</f>
        <v>0</v>
      </c>
      <c r="AU4950" s="130">
        <f>Y4950</f>
        <v>0</v>
      </c>
      <c r="AV4950" s="130">
        <f>COUNTIF(Z4950:AA4950,"NS")</f>
        <v>0</v>
      </c>
      <c r="AW4950" s="130">
        <f>SUM(Z4950:AA4950)</f>
        <v>0</v>
      </c>
      <c r="AX4950" s="130">
        <f t="shared" ref="AX4950:AX4974" si="6780">IF($AG$4944=$AH$4944,0,
IF(OR(
AND(AU4950=0,AV4950&gt;0),
AND(AU4950="NS",AW4950&gt;0),
AND(AU4950="NS",AW4950=0,AV4950=0)),1,
IF(OR(
AND(AU4950&gt;0,AV4950=2),
AND(AU4950="NS",AV4950=2),
AND(AU4950="NS",AW4950=0,AV4950&gt;0),AU4950=AW4950),0,1)))</f>
        <v>0</v>
      </c>
      <c r="AY4950" s="130">
        <f>AB4950</f>
        <v>0</v>
      </c>
      <c r="AZ4950" s="130">
        <f>COUNTIF(AC4950:AD4950,"NS")</f>
        <v>0</v>
      </c>
      <c r="BA4950" s="130">
        <f>SUM(AC4950:AD4950)</f>
        <v>0</v>
      </c>
      <c r="BB4950" s="130">
        <f t="shared" ref="BB4950:BB4974" si="6781">IF($AG$4944=$AH$4944,0,
IF(OR(
AND(AY4950=0,AZ4950&gt;0),
AND(AY4950="NS",BA4950&gt;0),
AND(AY4950="NS",BA4950=0,AZ4950=0)),1,
IF(OR(
AND(AY4950&gt;0,AZ4950=2),
AND(AY4950="NS",AZ4950=2),
AND(AY4950="NS",BA4950=0,AZ4950&gt;0),AY4950=BA4950),0,1)))</f>
        <v>0</v>
      </c>
    </row>
    <row r="4951" spans="1:54" ht="15" customHeight="1" x14ac:dyDescent="0.2">
      <c r="A4951" s="109"/>
      <c r="B4951" s="109"/>
      <c r="C4951" s="190" t="s">
        <v>29</v>
      </c>
      <c r="D4951" s="820" t="str">
        <f t="shared" ref="D4951:D4974" si="6782">IF(D41="","",D41)</f>
        <v/>
      </c>
      <c r="E4951" s="820"/>
      <c r="F4951" s="820"/>
      <c r="G4951" s="820"/>
      <c r="H4951" s="820"/>
      <c r="I4951" s="820"/>
      <c r="J4951" s="820"/>
      <c r="K4951" s="820"/>
      <c r="L4951" s="590"/>
      <c r="M4951" s="821"/>
      <c r="N4951" s="821"/>
      <c r="O4951" s="821"/>
      <c r="P4951" s="591"/>
      <c r="Q4951" s="486"/>
      <c r="R4951" s="486"/>
      <c r="S4951" s="201"/>
      <c r="T4951" s="201"/>
      <c r="U4951" s="201"/>
      <c r="V4951" s="201"/>
      <c r="W4951" s="201"/>
      <c r="X4951" s="201"/>
      <c r="Y4951" s="201"/>
      <c r="Z4951" s="201"/>
      <c r="AA4951" s="201"/>
      <c r="AB4951" s="201"/>
      <c r="AC4951" s="201"/>
      <c r="AD4951" s="201"/>
      <c r="AE4951" s="109"/>
      <c r="AG4951" s="130">
        <f t="shared" ref="AG4951:AG4974" si="6783">COUNTBLANK(L4951:AD4951)</f>
        <v>19</v>
      </c>
      <c r="AH4951" s="130">
        <f t="shared" ref="AH4951:AH4974" si="6784">IF($AG$4944=$AH$4944,0,IF(AND(D4951&lt;&gt;"",AG4951=$AL$4944),0,IF(AND(D4951="",AG4951=$AK$4944),0,1)))</f>
        <v>0</v>
      </c>
      <c r="AI4951" s="130">
        <f t="shared" ref="AI4951:AI4974" si="6785">Q4951</f>
        <v>0</v>
      </c>
      <c r="AJ4951" s="130">
        <f t="shared" ref="AJ4951:AJ4974" si="6786">SUM(COUNTIF(S4951,"NS"),COUNTIF(V4951,"ns"),COUNTIF(Y4951,"ns"),COUNTIF(AB4951,"ns"))</f>
        <v>0</v>
      </c>
      <c r="AK4951" s="130">
        <f t="shared" ref="AK4951:AK4974" si="6787">SUM(S4951,V4951,Y4951,AB4951)</f>
        <v>0</v>
      </c>
      <c r="AL4951" s="130">
        <f t="shared" ref="AL4951:AL4974" si="6788">IF($AG$4944=$AH$4944,0,
IF(OR(
AND(AI4951=0,AJ4951&gt;0),
AND(AI4951="NS",AK4951&gt;0),
AND(AI4951="NS",AK4951=0,AJ4951=0)),1,
IF(OR(
AND(AJ4951&gt;=2,AK4951&lt;AI4951),
AND(AI4951="NS",AK4951=0,AJ4951&gt;0),
AI4951=AK4951),0,1)))</f>
        <v>0</v>
      </c>
      <c r="AM4951" s="130">
        <f t="shared" ref="AM4951:AM4974" si="6789">S4951</f>
        <v>0</v>
      </c>
      <c r="AN4951" s="130">
        <f t="shared" ref="AN4951:AN4974" si="6790">COUNTIF(T4951:U4951,"NS")</f>
        <v>0</v>
      </c>
      <c r="AO4951" s="130">
        <f t="shared" ref="AO4951:AO4974" si="6791">SUM(T4951:U4951)</f>
        <v>0</v>
      </c>
      <c r="AP4951" s="130">
        <f t="shared" ref="AP4951:AP4974" si="6792">IF($AG$4944=$AH$4944,0,
IF(OR(
AND(AM4951=0,AN4951&gt;0),
AND(AM4951="NS",AO4951&gt;0),
AND(AM4951="NS",AO4951=0,AN4951=0)),1,
IF(OR(
AND(AM4951&gt;0,AN4951=2),
AND(AM4951="NS",AN4951=2),
AND(AM4951="NS",AO4951=0,AN4951&gt;0),
AM4951=AO4951),0,1)))</f>
        <v>0</v>
      </c>
      <c r="AQ4951" s="130">
        <f t="shared" ref="AQ4951:AQ4974" si="6793">V4951</f>
        <v>0</v>
      </c>
      <c r="AR4951" s="130">
        <f t="shared" ref="AR4951:AR4974" si="6794">COUNTIF(W4951:X4951,"NS")</f>
        <v>0</v>
      </c>
      <c r="AS4951" s="130">
        <f t="shared" ref="AS4951:AS4974" si="6795">SUM(W4951:X4951)</f>
        <v>0</v>
      </c>
      <c r="AT4951" s="130">
        <f t="shared" si="6779"/>
        <v>0</v>
      </c>
      <c r="AU4951" s="130">
        <f t="shared" ref="AU4951:AU4974" si="6796">Y4951</f>
        <v>0</v>
      </c>
      <c r="AV4951" s="130">
        <f t="shared" ref="AV4951:AV4974" si="6797">COUNTIF(Z4951:AA4951,"NS")</f>
        <v>0</v>
      </c>
      <c r="AW4951" s="130">
        <f t="shared" ref="AW4951:AW4974" si="6798">SUM(Z4951:AA4951)</f>
        <v>0</v>
      </c>
      <c r="AX4951" s="130">
        <f t="shared" si="6780"/>
        <v>0</v>
      </c>
      <c r="AY4951" s="130">
        <f t="shared" ref="AY4951:AY4974" si="6799">AB4951</f>
        <v>0</v>
      </c>
      <c r="AZ4951" s="130">
        <f t="shared" ref="AZ4951:AZ4974" si="6800">COUNTIF(AC4951:AD4951,"NS")</f>
        <v>0</v>
      </c>
      <c r="BA4951" s="130">
        <f t="shared" ref="BA4951:BA4974" si="6801">SUM(AC4951:AD4951)</f>
        <v>0</v>
      </c>
      <c r="BB4951" s="130">
        <f t="shared" si="6781"/>
        <v>0</v>
      </c>
    </row>
    <row r="4952" spans="1:54" ht="15" customHeight="1" x14ac:dyDescent="0.2">
      <c r="A4952" s="109"/>
      <c r="B4952" s="109"/>
      <c r="C4952" s="190" t="s">
        <v>30</v>
      </c>
      <c r="D4952" s="820" t="str">
        <f t="shared" si="6782"/>
        <v/>
      </c>
      <c r="E4952" s="820"/>
      <c r="F4952" s="820"/>
      <c r="G4952" s="820"/>
      <c r="H4952" s="820"/>
      <c r="I4952" s="820"/>
      <c r="J4952" s="820"/>
      <c r="K4952" s="820"/>
      <c r="L4952" s="590"/>
      <c r="M4952" s="821"/>
      <c r="N4952" s="821"/>
      <c r="O4952" s="821"/>
      <c r="P4952" s="591"/>
      <c r="Q4952" s="486"/>
      <c r="R4952" s="486"/>
      <c r="S4952" s="201"/>
      <c r="T4952" s="201"/>
      <c r="U4952" s="201"/>
      <c r="V4952" s="201"/>
      <c r="W4952" s="201"/>
      <c r="X4952" s="201"/>
      <c r="Y4952" s="201"/>
      <c r="Z4952" s="201"/>
      <c r="AA4952" s="201"/>
      <c r="AB4952" s="201"/>
      <c r="AC4952" s="201"/>
      <c r="AD4952" s="201"/>
      <c r="AE4952" s="109"/>
      <c r="AG4952" s="130">
        <f t="shared" si="6783"/>
        <v>19</v>
      </c>
      <c r="AH4952" s="130">
        <f t="shared" si="6784"/>
        <v>0</v>
      </c>
      <c r="AI4952" s="130">
        <f t="shared" si="6785"/>
        <v>0</v>
      </c>
      <c r="AJ4952" s="130">
        <f t="shared" si="6786"/>
        <v>0</v>
      </c>
      <c r="AK4952" s="130">
        <f t="shared" si="6787"/>
        <v>0</v>
      </c>
      <c r="AL4952" s="130">
        <f t="shared" si="6788"/>
        <v>0</v>
      </c>
      <c r="AM4952" s="130">
        <f t="shared" si="6789"/>
        <v>0</v>
      </c>
      <c r="AN4952" s="130">
        <f t="shared" si="6790"/>
        <v>0</v>
      </c>
      <c r="AO4952" s="130">
        <f t="shared" si="6791"/>
        <v>0</v>
      </c>
      <c r="AP4952" s="130">
        <f t="shared" si="6792"/>
        <v>0</v>
      </c>
      <c r="AQ4952" s="130">
        <f t="shared" si="6793"/>
        <v>0</v>
      </c>
      <c r="AR4952" s="130">
        <f t="shared" si="6794"/>
        <v>0</v>
      </c>
      <c r="AS4952" s="130">
        <f t="shared" si="6795"/>
        <v>0</v>
      </c>
      <c r="AT4952" s="130">
        <f t="shared" si="6779"/>
        <v>0</v>
      </c>
      <c r="AU4952" s="130">
        <f t="shared" si="6796"/>
        <v>0</v>
      </c>
      <c r="AV4952" s="130">
        <f t="shared" si="6797"/>
        <v>0</v>
      </c>
      <c r="AW4952" s="130">
        <f t="shared" si="6798"/>
        <v>0</v>
      </c>
      <c r="AX4952" s="130">
        <f t="shared" si="6780"/>
        <v>0</v>
      </c>
      <c r="AY4952" s="130">
        <f t="shared" si="6799"/>
        <v>0</v>
      </c>
      <c r="AZ4952" s="130">
        <f t="shared" si="6800"/>
        <v>0</v>
      </c>
      <c r="BA4952" s="130">
        <f t="shared" si="6801"/>
        <v>0</v>
      </c>
      <c r="BB4952" s="130">
        <f t="shared" si="6781"/>
        <v>0</v>
      </c>
    </row>
    <row r="4953" spans="1:54" ht="15" customHeight="1" x14ac:dyDescent="0.2">
      <c r="A4953" s="109"/>
      <c r="B4953" s="109"/>
      <c r="C4953" s="190" t="s">
        <v>31</v>
      </c>
      <c r="D4953" s="820" t="str">
        <f t="shared" si="6782"/>
        <v/>
      </c>
      <c r="E4953" s="820"/>
      <c r="F4953" s="820"/>
      <c r="G4953" s="820"/>
      <c r="H4953" s="820"/>
      <c r="I4953" s="820"/>
      <c r="J4953" s="820"/>
      <c r="K4953" s="820"/>
      <c r="L4953" s="590"/>
      <c r="M4953" s="821"/>
      <c r="N4953" s="821"/>
      <c r="O4953" s="821"/>
      <c r="P4953" s="591"/>
      <c r="Q4953" s="486"/>
      <c r="R4953" s="486"/>
      <c r="S4953" s="201"/>
      <c r="T4953" s="201"/>
      <c r="U4953" s="201"/>
      <c r="V4953" s="201"/>
      <c r="W4953" s="201"/>
      <c r="X4953" s="201"/>
      <c r="Y4953" s="201"/>
      <c r="Z4953" s="201"/>
      <c r="AA4953" s="201"/>
      <c r="AB4953" s="201"/>
      <c r="AC4953" s="201"/>
      <c r="AD4953" s="201"/>
      <c r="AE4953" s="109"/>
      <c r="AG4953" s="130">
        <f t="shared" si="6783"/>
        <v>19</v>
      </c>
      <c r="AH4953" s="130">
        <f t="shared" si="6784"/>
        <v>0</v>
      </c>
      <c r="AI4953" s="130">
        <f t="shared" si="6785"/>
        <v>0</v>
      </c>
      <c r="AJ4953" s="130">
        <f t="shared" si="6786"/>
        <v>0</v>
      </c>
      <c r="AK4953" s="130">
        <f t="shared" si="6787"/>
        <v>0</v>
      </c>
      <c r="AL4953" s="130">
        <f t="shared" si="6788"/>
        <v>0</v>
      </c>
      <c r="AM4953" s="130">
        <f t="shared" si="6789"/>
        <v>0</v>
      </c>
      <c r="AN4953" s="130">
        <f t="shared" si="6790"/>
        <v>0</v>
      </c>
      <c r="AO4953" s="130">
        <f t="shared" si="6791"/>
        <v>0</v>
      </c>
      <c r="AP4953" s="130">
        <f t="shared" si="6792"/>
        <v>0</v>
      </c>
      <c r="AQ4953" s="130">
        <f t="shared" si="6793"/>
        <v>0</v>
      </c>
      <c r="AR4953" s="130">
        <f t="shared" si="6794"/>
        <v>0</v>
      </c>
      <c r="AS4953" s="130">
        <f t="shared" si="6795"/>
        <v>0</v>
      </c>
      <c r="AT4953" s="130">
        <f t="shared" si="6779"/>
        <v>0</v>
      </c>
      <c r="AU4953" s="130">
        <f t="shared" si="6796"/>
        <v>0</v>
      </c>
      <c r="AV4953" s="130">
        <f t="shared" si="6797"/>
        <v>0</v>
      </c>
      <c r="AW4953" s="130">
        <f t="shared" si="6798"/>
        <v>0</v>
      </c>
      <c r="AX4953" s="130">
        <f t="shared" si="6780"/>
        <v>0</v>
      </c>
      <c r="AY4953" s="130">
        <f t="shared" si="6799"/>
        <v>0</v>
      </c>
      <c r="AZ4953" s="130">
        <f t="shared" si="6800"/>
        <v>0</v>
      </c>
      <c r="BA4953" s="130">
        <f t="shared" si="6801"/>
        <v>0</v>
      </c>
      <c r="BB4953" s="130">
        <f t="shared" si="6781"/>
        <v>0</v>
      </c>
    </row>
    <row r="4954" spans="1:54" ht="15" customHeight="1" x14ac:dyDescent="0.2">
      <c r="A4954" s="109"/>
      <c r="B4954" s="109"/>
      <c r="C4954" s="190" t="s">
        <v>32</v>
      </c>
      <c r="D4954" s="820" t="str">
        <f t="shared" si="6782"/>
        <v/>
      </c>
      <c r="E4954" s="820"/>
      <c r="F4954" s="820"/>
      <c r="G4954" s="820"/>
      <c r="H4954" s="820"/>
      <c r="I4954" s="820"/>
      <c r="J4954" s="820"/>
      <c r="K4954" s="820"/>
      <c r="L4954" s="590"/>
      <c r="M4954" s="821"/>
      <c r="N4954" s="821"/>
      <c r="O4954" s="821"/>
      <c r="P4954" s="591"/>
      <c r="Q4954" s="486"/>
      <c r="R4954" s="486"/>
      <c r="S4954" s="201"/>
      <c r="T4954" s="201"/>
      <c r="U4954" s="201"/>
      <c r="V4954" s="201"/>
      <c r="W4954" s="201"/>
      <c r="X4954" s="201"/>
      <c r="Y4954" s="201"/>
      <c r="Z4954" s="201"/>
      <c r="AA4954" s="201"/>
      <c r="AB4954" s="201"/>
      <c r="AC4954" s="201"/>
      <c r="AD4954" s="201"/>
      <c r="AE4954" s="109"/>
      <c r="AG4954" s="130">
        <f t="shared" si="6783"/>
        <v>19</v>
      </c>
      <c r="AH4954" s="130">
        <f t="shared" si="6784"/>
        <v>0</v>
      </c>
      <c r="AI4954" s="130">
        <f t="shared" si="6785"/>
        <v>0</v>
      </c>
      <c r="AJ4954" s="130">
        <f t="shared" si="6786"/>
        <v>0</v>
      </c>
      <c r="AK4954" s="130">
        <f t="shared" si="6787"/>
        <v>0</v>
      </c>
      <c r="AL4954" s="130">
        <f t="shared" si="6788"/>
        <v>0</v>
      </c>
      <c r="AM4954" s="130">
        <f t="shared" si="6789"/>
        <v>0</v>
      </c>
      <c r="AN4954" s="130">
        <f t="shared" si="6790"/>
        <v>0</v>
      </c>
      <c r="AO4954" s="130">
        <f t="shared" si="6791"/>
        <v>0</v>
      </c>
      <c r="AP4954" s="130">
        <f t="shared" si="6792"/>
        <v>0</v>
      </c>
      <c r="AQ4954" s="130">
        <f t="shared" si="6793"/>
        <v>0</v>
      </c>
      <c r="AR4954" s="130">
        <f t="shared" si="6794"/>
        <v>0</v>
      </c>
      <c r="AS4954" s="130">
        <f t="shared" si="6795"/>
        <v>0</v>
      </c>
      <c r="AT4954" s="130">
        <f t="shared" si="6779"/>
        <v>0</v>
      </c>
      <c r="AU4954" s="130">
        <f t="shared" si="6796"/>
        <v>0</v>
      </c>
      <c r="AV4954" s="130">
        <f t="shared" si="6797"/>
        <v>0</v>
      </c>
      <c r="AW4954" s="130">
        <f t="shared" si="6798"/>
        <v>0</v>
      </c>
      <c r="AX4954" s="130">
        <f t="shared" si="6780"/>
        <v>0</v>
      </c>
      <c r="AY4954" s="130">
        <f t="shared" si="6799"/>
        <v>0</v>
      </c>
      <c r="AZ4954" s="130">
        <f t="shared" si="6800"/>
        <v>0</v>
      </c>
      <c r="BA4954" s="130">
        <f t="shared" si="6801"/>
        <v>0</v>
      </c>
      <c r="BB4954" s="130">
        <f t="shared" si="6781"/>
        <v>0</v>
      </c>
    </row>
    <row r="4955" spans="1:54" ht="15" customHeight="1" x14ac:dyDescent="0.2">
      <c r="A4955" s="109"/>
      <c r="B4955" s="109"/>
      <c r="C4955" s="190" t="s">
        <v>33</v>
      </c>
      <c r="D4955" s="820" t="str">
        <f t="shared" si="6782"/>
        <v/>
      </c>
      <c r="E4955" s="820"/>
      <c r="F4955" s="820"/>
      <c r="G4955" s="820"/>
      <c r="H4955" s="820"/>
      <c r="I4955" s="820"/>
      <c r="J4955" s="820"/>
      <c r="K4955" s="820"/>
      <c r="L4955" s="590"/>
      <c r="M4955" s="821"/>
      <c r="N4955" s="821"/>
      <c r="O4955" s="821"/>
      <c r="P4955" s="591"/>
      <c r="Q4955" s="486"/>
      <c r="R4955" s="486"/>
      <c r="S4955" s="201"/>
      <c r="T4955" s="201"/>
      <c r="U4955" s="201"/>
      <c r="V4955" s="201"/>
      <c r="W4955" s="201"/>
      <c r="X4955" s="201"/>
      <c r="Y4955" s="201"/>
      <c r="Z4955" s="201"/>
      <c r="AA4955" s="201"/>
      <c r="AB4955" s="201"/>
      <c r="AC4955" s="201"/>
      <c r="AD4955" s="201"/>
      <c r="AE4955" s="109"/>
      <c r="AG4955" s="130">
        <f t="shared" si="6783"/>
        <v>19</v>
      </c>
      <c r="AH4955" s="130">
        <f t="shared" si="6784"/>
        <v>0</v>
      </c>
      <c r="AI4955" s="130">
        <f t="shared" si="6785"/>
        <v>0</v>
      </c>
      <c r="AJ4955" s="130">
        <f t="shared" si="6786"/>
        <v>0</v>
      </c>
      <c r="AK4955" s="130">
        <f t="shared" si="6787"/>
        <v>0</v>
      </c>
      <c r="AL4955" s="130">
        <f t="shared" si="6788"/>
        <v>0</v>
      </c>
      <c r="AM4955" s="130">
        <f t="shared" si="6789"/>
        <v>0</v>
      </c>
      <c r="AN4955" s="130">
        <f t="shared" si="6790"/>
        <v>0</v>
      </c>
      <c r="AO4955" s="130">
        <f t="shared" si="6791"/>
        <v>0</v>
      </c>
      <c r="AP4955" s="130">
        <f t="shared" si="6792"/>
        <v>0</v>
      </c>
      <c r="AQ4955" s="130">
        <f t="shared" si="6793"/>
        <v>0</v>
      </c>
      <c r="AR4955" s="130">
        <f t="shared" si="6794"/>
        <v>0</v>
      </c>
      <c r="AS4955" s="130">
        <f t="shared" si="6795"/>
        <v>0</v>
      </c>
      <c r="AT4955" s="130">
        <f t="shared" si="6779"/>
        <v>0</v>
      </c>
      <c r="AU4955" s="130">
        <f t="shared" si="6796"/>
        <v>0</v>
      </c>
      <c r="AV4955" s="130">
        <f t="shared" si="6797"/>
        <v>0</v>
      </c>
      <c r="AW4955" s="130">
        <f t="shared" si="6798"/>
        <v>0</v>
      </c>
      <c r="AX4955" s="130">
        <f t="shared" si="6780"/>
        <v>0</v>
      </c>
      <c r="AY4955" s="130">
        <f t="shared" si="6799"/>
        <v>0</v>
      </c>
      <c r="AZ4955" s="130">
        <f t="shared" si="6800"/>
        <v>0</v>
      </c>
      <c r="BA4955" s="130">
        <f t="shared" si="6801"/>
        <v>0</v>
      </c>
      <c r="BB4955" s="130">
        <f t="shared" si="6781"/>
        <v>0</v>
      </c>
    </row>
    <row r="4956" spans="1:54" ht="15" customHeight="1" x14ac:dyDescent="0.2">
      <c r="A4956" s="109"/>
      <c r="B4956" s="109"/>
      <c r="C4956" s="190" t="s">
        <v>34</v>
      </c>
      <c r="D4956" s="820" t="str">
        <f t="shared" si="6782"/>
        <v/>
      </c>
      <c r="E4956" s="820"/>
      <c r="F4956" s="820"/>
      <c r="G4956" s="820"/>
      <c r="H4956" s="820"/>
      <c r="I4956" s="820"/>
      <c r="J4956" s="820"/>
      <c r="K4956" s="820"/>
      <c r="L4956" s="590"/>
      <c r="M4956" s="821"/>
      <c r="N4956" s="821"/>
      <c r="O4956" s="821"/>
      <c r="P4956" s="591"/>
      <c r="Q4956" s="486"/>
      <c r="R4956" s="486"/>
      <c r="S4956" s="201"/>
      <c r="T4956" s="201"/>
      <c r="U4956" s="201"/>
      <c r="V4956" s="201"/>
      <c r="W4956" s="201"/>
      <c r="X4956" s="201"/>
      <c r="Y4956" s="201"/>
      <c r="Z4956" s="201"/>
      <c r="AA4956" s="201"/>
      <c r="AB4956" s="201"/>
      <c r="AC4956" s="201"/>
      <c r="AD4956" s="201"/>
      <c r="AE4956" s="109"/>
      <c r="AG4956" s="130">
        <f t="shared" si="6783"/>
        <v>19</v>
      </c>
      <c r="AH4956" s="130">
        <f t="shared" si="6784"/>
        <v>0</v>
      </c>
      <c r="AI4956" s="130">
        <f t="shared" si="6785"/>
        <v>0</v>
      </c>
      <c r="AJ4956" s="130">
        <f t="shared" si="6786"/>
        <v>0</v>
      </c>
      <c r="AK4956" s="130">
        <f t="shared" si="6787"/>
        <v>0</v>
      </c>
      <c r="AL4956" s="130">
        <f t="shared" si="6788"/>
        <v>0</v>
      </c>
      <c r="AM4956" s="130">
        <f t="shared" si="6789"/>
        <v>0</v>
      </c>
      <c r="AN4956" s="130">
        <f t="shared" si="6790"/>
        <v>0</v>
      </c>
      <c r="AO4956" s="130">
        <f t="shared" si="6791"/>
        <v>0</v>
      </c>
      <c r="AP4956" s="130">
        <f t="shared" si="6792"/>
        <v>0</v>
      </c>
      <c r="AQ4956" s="130">
        <f t="shared" si="6793"/>
        <v>0</v>
      </c>
      <c r="AR4956" s="130">
        <f t="shared" si="6794"/>
        <v>0</v>
      </c>
      <c r="AS4956" s="130">
        <f t="shared" si="6795"/>
        <v>0</v>
      </c>
      <c r="AT4956" s="130">
        <f t="shared" si="6779"/>
        <v>0</v>
      </c>
      <c r="AU4956" s="130">
        <f t="shared" si="6796"/>
        <v>0</v>
      </c>
      <c r="AV4956" s="130">
        <f t="shared" si="6797"/>
        <v>0</v>
      </c>
      <c r="AW4956" s="130">
        <f t="shared" si="6798"/>
        <v>0</v>
      </c>
      <c r="AX4956" s="130">
        <f t="shared" si="6780"/>
        <v>0</v>
      </c>
      <c r="AY4956" s="130">
        <f t="shared" si="6799"/>
        <v>0</v>
      </c>
      <c r="AZ4956" s="130">
        <f t="shared" si="6800"/>
        <v>0</v>
      </c>
      <c r="BA4956" s="130">
        <f t="shared" si="6801"/>
        <v>0</v>
      </c>
      <c r="BB4956" s="130">
        <f t="shared" si="6781"/>
        <v>0</v>
      </c>
    </row>
    <row r="4957" spans="1:54" ht="15" customHeight="1" x14ac:dyDescent="0.2">
      <c r="A4957" s="109"/>
      <c r="B4957" s="109"/>
      <c r="C4957" s="190" t="s">
        <v>35</v>
      </c>
      <c r="D4957" s="820" t="str">
        <f t="shared" si="6782"/>
        <v/>
      </c>
      <c r="E4957" s="820"/>
      <c r="F4957" s="820"/>
      <c r="G4957" s="820"/>
      <c r="H4957" s="820"/>
      <c r="I4957" s="820"/>
      <c r="J4957" s="820"/>
      <c r="K4957" s="820"/>
      <c r="L4957" s="590"/>
      <c r="M4957" s="821"/>
      <c r="N4957" s="821"/>
      <c r="O4957" s="821"/>
      <c r="P4957" s="591"/>
      <c r="Q4957" s="486"/>
      <c r="R4957" s="486"/>
      <c r="S4957" s="201"/>
      <c r="T4957" s="201"/>
      <c r="U4957" s="201"/>
      <c r="V4957" s="201"/>
      <c r="W4957" s="201"/>
      <c r="X4957" s="201"/>
      <c r="Y4957" s="201"/>
      <c r="Z4957" s="201"/>
      <c r="AA4957" s="201"/>
      <c r="AB4957" s="201"/>
      <c r="AC4957" s="201"/>
      <c r="AD4957" s="201"/>
      <c r="AE4957" s="109"/>
      <c r="AG4957" s="130">
        <f t="shared" si="6783"/>
        <v>19</v>
      </c>
      <c r="AH4957" s="130">
        <f t="shared" si="6784"/>
        <v>0</v>
      </c>
      <c r="AI4957" s="130">
        <f t="shared" si="6785"/>
        <v>0</v>
      </c>
      <c r="AJ4957" s="130">
        <f t="shared" si="6786"/>
        <v>0</v>
      </c>
      <c r="AK4957" s="130">
        <f t="shared" si="6787"/>
        <v>0</v>
      </c>
      <c r="AL4957" s="130">
        <f t="shared" si="6788"/>
        <v>0</v>
      </c>
      <c r="AM4957" s="130">
        <f t="shared" si="6789"/>
        <v>0</v>
      </c>
      <c r="AN4957" s="130">
        <f t="shared" si="6790"/>
        <v>0</v>
      </c>
      <c r="AO4957" s="130">
        <f t="shared" si="6791"/>
        <v>0</v>
      </c>
      <c r="AP4957" s="130">
        <f t="shared" si="6792"/>
        <v>0</v>
      </c>
      <c r="AQ4957" s="130">
        <f t="shared" si="6793"/>
        <v>0</v>
      </c>
      <c r="AR4957" s="130">
        <f t="shared" si="6794"/>
        <v>0</v>
      </c>
      <c r="AS4957" s="130">
        <f t="shared" si="6795"/>
        <v>0</v>
      </c>
      <c r="AT4957" s="130">
        <f t="shared" si="6779"/>
        <v>0</v>
      </c>
      <c r="AU4957" s="130">
        <f t="shared" si="6796"/>
        <v>0</v>
      </c>
      <c r="AV4957" s="130">
        <f t="shared" si="6797"/>
        <v>0</v>
      </c>
      <c r="AW4957" s="130">
        <f t="shared" si="6798"/>
        <v>0</v>
      </c>
      <c r="AX4957" s="130">
        <f t="shared" si="6780"/>
        <v>0</v>
      </c>
      <c r="AY4957" s="130">
        <f t="shared" si="6799"/>
        <v>0</v>
      </c>
      <c r="AZ4957" s="130">
        <f t="shared" si="6800"/>
        <v>0</v>
      </c>
      <c r="BA4957" s="130">
        <f t="shared" si="6801"/>
        <v>0</v>
      </c>
      <c r="BB4957" s="130">
        <f t="shared" si="6781"/>
        <v>0</v>
      </c>
    </row>
    <row r="4958" spans="1:54" ht="15" customHeight="1" x14ac:dyDescent="0.2">
      <c r="A4958" s="109"/>
      <c r="B4958" s="109"/>
      <c r="C4958" s="190" t="s">
        <v>36</v>
      </c>
      <c r="D4958" s="820" t="str">
        <f t="shared" si="6782"/>
        <v/>
      </c>
      <c r="E4958" s="820"/>
      <c r="F4958" s="820"/>
      <c r="G4958" s="820"/>
      <c r="H4958" s="820"/>
      <c r="I4958" s="820"/>
      <c r="J4958" s="820"/>
      <c r="K4958" s="820"/>
      <c r="L4958" s="590"/>
      <c r="M4958" s="821"/>
      <c r="N4958" s="821"/>
      <c r="O4958" s="821"/>
      <c r="P4958" s="591"/>
      <c r="Q4958" s="486"/>
      <c r="R4958" s="486"/>
      <c r="S4958" s="201"/>
      <c r="T4958" s="201"/>
      <c r="U4958" s="201"/>
      <c r="V4958" s="201"/>
      <c r="W4958" s="201"/>
      <c r="X4958" s="201"/>
      <c r="Y4958" s="201"/>
      <c r="Z4958" s="201"/>
      <c r="AA4958" s="201"/>
      <c r="AB4958" s="201"/>
      <c r="AC4958" s="201"/>
      <c r="AD4958" s="201"/>
      <c r="AE4958" s="109"/>
      <c r="AG4958" s="130">
        <f t="shared" si="6783"/>
        <v>19</v>
      </c>
      <c r="AH4958" s="130">
        <f t="shared" si="6784"/>
        <v>0</v>
      </c>
      <c r="AI4958" s="130">
        <f t="shared" si="6785"/>
        <v>0</v>
      </c>
      <c r="AJ4958" s="130">
        <f t="shared" si="6786"/>
        <v>0</v>
      </c>
      <c r="AK4958" s="130">
        <f t="shared" si="6787"/>
        <v>0</v>
      </c>
      <c r="AL4958" s="130">
        <f t="shared" si="6788"/>
        <v>0</v>
      </c>
      <c r="AM4958" s="130">
        <f t="shared" si="6789"/>
        <v>0</v>
      </c>
      <c r="AN4958" s="130">
        <f t="shared" si="6790"/>
        <v>0</v>
      </c>
      <c r="AO4958" s="130">
        <f t="shared" si="6791"/>
        <v>0</v>
      </c>
      <c r="AP4958" s="130">
        <f t="shared" si="6792"/>
        <v>0</v>
      </c>
      <c r="AQ4958" s="130">
        <f t="shared" si="6793"/>
        <v>0</v>
      </c>
      <c r="AR4958" s="130">
        <f t="shared" si="6794"/>
        <v>0</v>
      </c>
      <c r="AS4958" s="130">
        <f t="shared" si="6795"/>
        <v>0</v>
      </c>
      <c r="AT4958" s="130">
        <f t="shared" si="6779"/>
        <v>0</v>
      </c>
      <c r="AU4958" s="130">
        <f t="shared" si="6796"/>
        <v>0</v>
      </c>
      <c r="AV4958" s="130">
        <f t="shared" si="6797"/>
        <v>0</v>
      </c>
      <c r="AW4958" s="130">
        <f t="shared" si="6798"/>
        <v>0</v>
      </c>
      <c r="AX4958" s="130">
        <f t="shared" si="6780"/>
        <v>0</v>
      </c>
      <c r="AY4958" s="130">
        <f t="shared" si="6799"/>
        <v>0</v>
      </c>
      <c r="AZ4958" s="130">
        <f t="shared" si="6800"/>
        <v>0</v>
      </c>
      <c r="BA4958" s="130">
        <f t="shared" si="6801"/>
        <v>0</v>
      </c>
      <c r="BB4958" s="130">
        <f t="shared" si="6781"/>
        <v>0</v>
      </c>
    </row>
    <row r="4959" spans="1:54" ht="15" customHeight="1" x14ac:dyDescent="0.2">
      <c r="A4959" s="109"/>
      <c r="B4959" s="109"/>
      <c r="C4959" s="190" t="s">
        <v>37</v>
      </c>
      <c r="D4959" s="820" t="str">
        <f t="shared" si="6782"/>
        <v/>
      </c>
      <c r="E4959" s="820"/>
      <c r="F4959" s="820"/>
      <c r="G4959" s="820"/>
      <c r="H4959" s="820"/>
      <c r="I4959" s="820"/>
      <c r="J4959" s="820"/>
      <c r="K4959" s="820"/>
      <c r="L4959" s="590"/>
      <c r="M4959" s="821"/>
      <c r="N4959" s="821"/>
      <c r="O4959" s="821"/>
      <c r="P4959" s="591"/>
      <c r="Q4959" s="486"/>
      <c r="R4959" s="486"/>
      <c r="S4959" s="201"/>
      <c r="T4959" s="201"/>
      <c r="U4959" s="201"/>
      <c r="V4959" s="201"/>
      <c r="W4959" s="201"/>
      <c r="X4959" s="201"/>
      <c r="Y4959" s="201"/>
      <c r="Z4959" s="201"/>
      <c r="AA4959" s="201"/>
      <c r="AB4959" s="201"/>
      <c r="AC4959" s="201"/>
      <c r="AD4959" s="201"/>
      <c r="AE4959" s="109"/>
      <c r="AG4959" s="130">
        <f t="shared" si="6783"/>
        <v>19</v>
      </c>
      <c r="AH4959" s="130">
        <f t="shared" si="6784"/>
        <v>0</v>
      </c>
      <c r="AI4959" s="130">
        <f t="shared" si="6785"/>
        <v>0</v>
      </c>
      <c r="AJ4959" s="130">
        <f t="shared" si="6786"/>
        <v>0</v>
      </c>
      <c r="AK4959" s="130">
        <f t="shared" si="6787"/>
        <v>0</v>
      </c>
      <c r="AL4959" s="130">
        <f t="shared" si="6788"/>
        <v>0</v>
      </c>
      <c r="AM4959" s="130">
        <f t="shared" si="6789"/>
        <v>0</v>
      </c>
      <c r="AN4959" s="130">
        <f t="shared" si="6790"/>
        <v>0</v>
      </c>
      <c r="AO4959" s="130">
        <f t="shared" si="6791"/>
        <v>0</v>
      </c>
      <c r="AP4959" s="130">
        <f t="shared" si="6792"/>
        <v>0</v>
      </c>
      <c r="AQ4959" s="130">
        <f t="shared" si="6793"/>
        <v>0</v>
      </c>
      <c r="AR4959" s="130">
        <f t="shared" si="6794"/>
        <v>0</v>
      </c>
      <c r="AS4959" s="130">
        <f t="shared" si="6795"/>
        <v>0</v>
      </c>
      <c r="AT4959" s="130">
        <f t="shared" si="6779"/>
        <v>0</v>
      </c>
      <c r="AU4959" s="130">
        <f t="shared" si="6796"/>
        <v>0</v>
      </c>
      <c r="AV4959" s="130">
        <f t="shared" si="6797"/>
        <v>0</v>
      </c>
      <c r="AW4959" s="130">
        <f t="shared" si="6798"/>
        <v>0</v>
      </c>
      <c r="AX4959" s="130">
        <f t="shared" si="6780"/>
        <v>0</v>
      </c>
      <c r="AY4959" s="130">
        <f t="shared" si="6799"/>
        <v>0</v>
      </c>
      <c r="AZ4959" s="130">
        <f t="shared" si="6800"/>
        <v>0</v>
      </c>
      <c r="BA4959" s="130">
        <f t="shared" si="6801"/>
        <v>0</v>
      </c>
      <c r="BB4959" s="130">
        <f t="shared" si="6781"/>
        <v>0</v>
      </c>
    </row>
    <row r="4960" spans="1:54" ht="15" customHeight="1" x14ac:dyDescent="0.2">
      <c r="A4960" s="109"/>
      <c r="B4960" s="109"/>
      <c r="C4960" s="190" t="s">
        <v>40</v>
      </c>
      <c r="D4960" s="820" t="str">
        <f t="shared" si="6782"/>
        <v/>
      </c>
      <c r="E4960" s="820"/>
      <c r="F4960" s="820"/>
      <c r="G4960" s="820"/>
      <c r="H4960" s="820"/>
      <c r="I4960" s="820"/>
      <c r="J4960" s="820"/>
      <c r="K4960" s="820"/>
      <c r="L4960" s="590"/>
      <c r="M4960" s="821"/>
      <c r="N4960" s="821"/>
      <c r="O4960" s="821"/>
      <c r="P4960" s="591"/>
      <c r="Q4960" s="486"/>
      <c r="R4960" s="486"/>
      <c r="S4960" s="201"/>
      <c r="T4960" s="201"/>
      <c r="U4960" s="201"/>
      <c r="V4960" s="201"/>
      <c r="W4960" s="201"/>
      <c r="X4960" s="201"/>
      <c r="Y4960" s="201"/>
      <c r="Z4960" s="201"/>
      <c r="AA4960" s="201"/>
      <c r="AB4960" s="201"/>
      <c r="AC4960" s="201"/>
      <c r="AD4960" s="201"/>
      <c r="AE4960" s="109"/>
      <c r="AG4960" s="130">
        <f t="shared" si="6783"/>
        <v>19</v>
      </c>
      <c r="AH4960" s="130">
        <f t="shared" si="6784"/>
        <v>0</v>
      </c>
      <c r="AI4960" s="130">
        <f t="shared" si="6785"/>
        <v>0</v>
      </c>
      <c r="AJ4960" s="130">
        <f t="shared" si="6786"/>
        <v>0</v>
      </c>
      <c r="AK4960" s="130">
        <f t="shared" si="6787"/>
        <v>0</v>
      </c>
      <c r="AL4960" s="130">
        <f t="shared" si="6788"/>
        <v>0</v>
      </c>
      <c r="AM4960" s="130">
        <f t="shared" si="6789"/>
        <v>0</v>
      </c>
      <c r="AN4960" s="130">
        <f t="shared" si="6790"/>
        <v>0</v>
      </c>
      <c r="AO4960" s="130">
        <f t="shared" si="6791"/>
        <v>0</v>
      </c>
      <c r="AP4960" s="130">
        <f t="shared" si="6792"/>
        <v>0</v>
      </c>
      <c r="AQ4960" s="130">
        <f t="shared" si="6793"/>
        <v>0</v>
      </c>
      <c r="AR4960" s="130">
        <f t="shared" si="6794"/>
        <v>0</v>
      </c>
      <c r="AS4960" s="130">
        <f t="shared" si="6795"/>
        <v>0</v>
      </c>
      <c r="AT4960" s="130">
        <f t="shared" si="6779"/>
        <v>0</v>
      </c>
      <c r="AU4960" s="130">
        <f t="shared" si="6796"/>
        <v>0</v>
      </c>
      <c r="AV4960" s="130">
        <f t="shared" si="6797"/>
        <v>0</v>
      </c>
      <c r="AW4960" s="130">
        <f t="shared" si="6798"/>
        <v>0</v>
      </c>
      <c r="AX4960" s="130">
        <f t="shared" si="6780"/>
        <v>0</v>
      </c>
      <c r="AY4960" s="130">
        <f t="shared" si="6799"/>
        <v>0</v>
      </c>
      <c r="AZ4960" s="130">
        <f t="shared" si="6800"/>
        <v>0</v>
      </c>
      <c r="BA4960" s="130">
        <f t="shared" si="6801"/>
        <v>0</v>
      </c>
      <c r="BB4960" s="130">
        <f t="shared" si="6781"/>
        <v>0</v>
      </c>
    </row>
    <row r="4961" spans="1:55" ht="15" customHeight="1" x14ac:dyDescent="0.2">
      <c r="A4961" s="109"/>
      <c r="B4961" s="109"/>
      <c r="C4961" s="190" t="s">
        <v>38</v>
      </c>
      <c r="D4961" s="820" t="str">
        <f t="shared" si="6782"/>
        <v/>
      </c>
      <c r="E4961" s="820"/>
      <c r="F4961" s="820"/>
      <c r="G4961" s="820"/>
      <c r="H4961" s="820"/>
      <c r="I4961" s="820"/>
      <c r="J4961" s="820"/>
      <c r="K4961" s="820"/>
      <c r="L4961" s="590"/>
      <c r="M4961" s="821"/>
      <c r="N4961" s="821"/>
      <c r="O4961" s="821"/>
      <c r="P4961" s="591"/>
      <c r="Q4961" s="486"/>
      <c r="R4961" s="486"/>
      <c r="S4961" s="201"/>
      <c r="T4961" s="201"/>
      <c r="U4961" s="201"/>
      <c r="V4961" s="201"/>
      <c r="W4961" s="201"/>
      <c r="X4961" s="201"/>
      <c r="Y4961" s="201"/>
      <c r="Z4961" s="201"/>
      <c r="AA4961" s="201"/>
      <c r="AB4961" s="201"/>
      <c r="AC4961" s="201"/>
      <c r="AD4961" s="201"/>
      <c r="AE4961" s="109"/>
      <c r="AG4961" s="130">
        <f t="shared" si="6783"/>
        <v>19</v>
      </c>
      <c r="AH4961" s="130">
        <f t="shared" si="6784"/>
        <v>0</v>
      </c>
      <c r="AI4961" s="130">
        <f t="shared" si="6785"/>
        <v>0</v>
      </c>
      <c r="AJ4961" s="130">
        <f t="shared" si="6786"/>
        <v>0</v>
      </c>
      <c r="AK4961" s="130">
        <f t="shared" si="6787"/>
        <v>0</v>
      </c>
      <c r="AL4961" s="130">
        <f t="shared" si="6788"/>
        <v>0</v>
      </c>
      <c r="AM4961" s="130">
        <f t="shared" si="6789"/>
        <v>0</v>
      </c>
      <c r="AN4961" s="130">
        <f t="shared" si="6790"/>
        <v>0</v>
      </c>
      <c r="AO4961" s="130">
        <f t="shared" si="6791"/>
        <v>0</v>
      </c>
      <c r="AP4961" s="130">
        <f t="shared" si="6792"/>
        <v>0</v>
      </c>
      <c r="AQ4961" s="130">
        <f t="shared" si="6793"/>
        <v>0</v>
      </c>
      <c r="AR4961" s="130">
        <f t="shared" si="6794"/>
        <v>0</v>
      </c>
      <c r="AS4961" s="130">
        <f t="shared" si="6795"/>
        <v>0</v>
      </c>
      <c r="AT4961" s="130">
        <f t="shared" si="6779"/>
        <v>0</v>
      </c>
      <c r="AU4961" s="130">
        <f t="shared" si="6796"/>
        <v>0</v>
      </c>
      <c r="AV4961" s="130">
        <f t="shared" si="6797"/>
        <v>0</v>
      </c>
      <c r="AW4961" s="130">
        <f t="shared" si="6798"/>
        <v>0</v>
      </c>
      <c r="AX4961" s="130">
        <f t="shared" si="6780"/>
        <v>0</v>
      </c>
      <c r="AY4961" s="130">
        <f t="shared" si="6799"/>
        <v>0</v>
      </c>
      <c r="AZ4961" s="130">
        <f t="shared" si="6800"/>
        <v>0</v>
      </c>
      <c r="BA4961" s="130">
        <f t="shared" si="6801"/>
        <v>0</v>
      </c>
      <c r="BB4961" s="130">
        <f t="shared" si="6781"/>
        <v>0</v>
      </c>
    </row>
    <row r="4962" spans="1:55" ht="15" customHeight="1" x14ac:dyDescent="0.2">
      <c r="A4962" s="109"/>
      <c r="B4962" s="109"/>
      <c r="C4962" s="190" t="s">
        <v>39</v>
      </c>
      <c r="D4962" s="820" t="str">
        <f t="shared" si="6782"/>
        <v/>
      </c>
      <c r="E4962" s="820"/>
      <c r="F4962" s="820"/>
      <c r="G4962" s="820"/>
      <c r="H4962" s="820"/>
      <c r="I4962" s="820"/>
      <c r="J4962" s="820"/>
      <c r="K4962" s="820"/>
      <c r="L4962" s="590"/>
      <c r="M4962" s="821"/>
      <c r="N4962" s="821"/>
      <c r="O4962" s="821"/>
      <c r="P4962" s="591"/>
      <c r="Q4962" s="486"/>
      <c r="R4962" s="486"/>
      <c r="S4962" s="201"/>
      <c r="T4962" s="201"/>
      <c r="U4962" s="201"/>
      <c r="V4962" s="201"/>
      <c r="W4962" s="201"/>
      <c r="X4962" s="201"/>
      <c r="Y4962" s="201"/>
      <c r="Z4962" s="201"/>
      <c r="AA4962" s="201"/>
      <c r="AB4962" s="201"/>
      <c r="AC4962" s="201"/>
      <c r="AD4962" s="201"/>
      <c r="AE4962" s="109"/>
      <c r="AG4962" s="130">
        <f t="shared" si="6783"/>
        <v>19</v>
      </c>
      <c r="AH4962" s="130">
        <f t="shared" si="6784"/>
        <v>0</v>
      </c>
      <c r="AI4962" s="130">
        <f t="shared" si="6785"/>
        <v>0</v>
      </c>
      <c r="AJ4962" s="130">
        <f t="shared" si="6786"/>
        <v>0</v>
      </c>
      <c r="AK4962" s="130">
        <f t="shared" si="6787"/>
        <v>0</v>
      </c>
      <c r="AL4962" s="130">
        <f t="shared" si="6788"/>
        <v>0</v>
      </c>
      <c r="AM4962" s="130">
        <f t="shared" si="6789"/>
        <v>0</v>
      </c>
      <c r="AN4962" s="130">
        <f t="shared" si="6790"/>
        <v>0</v>
      </c>
      <c r="AO4962" s="130">
        <f t="shared" si="6791"/>
        <v>0</v>
      </c>
      <c r="AP4962" s="130">
        <f t="shared" si="6792"/>
        <v>0</v>
      </c>
      <c r="AQ4962" s="130">
        <f t="shared" si="6793"/>
        <v>0</v>
      </c>
      <c r="AR4962" s="130">
        <f t="shared" si="6794"/>
        <v>0</v>
      </c>
      <c r="AS4962" s="130">
        <f t="shared" si="6795"/>
        <v>0</v>
      </c>
      <c r="AT4962" s="130">
        <f t="shared" si="6779"/>
        <v>0</v>
      </c>
      <c r="AU4962" s="130">
        <f t="shared" si="6796"/>
        <v>0</v>
      </c>
      <c r="AV4962" s="130">
        <f t="shared" si="6797"/>
        <v>0</v>
      </c>
      <c r="AW4962" s="130">
        <f t="shared" si="6798"/>
        <v>0</v>
      </c>
      <c r="AX4962" s="130">
        <f t="shared" si="6780"/>
        <v>0</v>
      </c>
      <c r="AY4962" s="130">
        <f t="shared" si="6799"/>
        <v>0</v>
      </c>
      <c r="AZ4962" s="130">
        <f t="shared" si="6800"/>
        <v>0</v>
      </c>
      <c r="BA4962" s="130">
        <f t="shared" si="6801"/>
        <v>0</v>
      </c>
      <c r="BB4962" s="130">
        <f t="shared" si="6781"/>
        <v>0</v>
      </c>
    </row>
    <row r="4963" spans="1:55" ht="15" customHeight="1" x14ac:dyDescent="0.2">
      <c r="A4963" s="109"/>
      <c r="B4963" s="109"/>
      <c r="C4963" s="190" t="s">
        <v>41</v>
      </c>
      <c r="D4963" s="820" t="str">
        <f t="shared" si="6782"/>
        <v/>
      </c>
      <c r="E4963" s="820"/>
      <c r="F4963" s="820"/>
      <c r="G4963" s="820"/>
      <c r="H4963" s="820"/>
      <c r="I4963" s="820"/>
      <c r="J4963" s="820"/>
      <c r="K4963" s="820"/>
      <c r="L4963" s="590"/>
      <c r="M4963" s="821"/>
      <c r="N4963" s="821"/>
      <c r="O4963" s="821"/>
      <c r="P4963" s="591"/>
      <c r="Q4963" s="486"/>
      <c r="R4963" s="486"/>
      <c r="S4963" s="201"/>
      <c r="T4963" s="201"/>
      <c r="U4963" s="201"/>
      <c r="V4963" s="201"/>
      <c r="W4963" s="201"/>
      <c r="X4963" s="201"/>
      <c r="Y4963" s="201"/>
      <c r="Z4963" s="201"/>
      <c r="AA4963" s="201"/>
      <c r="AB4963" s="201"/>
      <c r="AC4963" s="201"/>
      <c r="AD4963" s="201"/>
      <c r="AE4963" s="109"/>
      <c r="AG4963" s="130">
        <f t="shared" si="6783"/>
        <v>19</v>
      </c>
      <c r="AH4963" s="130">
        <f t="shared" si="6784"/>
        <v>0</v>
      </c>
      <c r="AI4963" s="130">
        <f t="shared" si="6785"/>
        <v>0</v>
      </c>
      <c r="AJ4963" s="130">
        <f t="shared" si="6786"/>
        <v>0</v>
      </c>
      <c r="AK4963" s="130">
        <f t="shared" si="6787"/>
        <v>0</v>
      </c>
      <c r="AL4963" s="130">
        <f t="shared" si="6788"/>
        <v>0</v>
      </c>
      <c r="AM4963" s="130">
        <f t="shared" si="6789"/>
        <v>0</v>
      </c>
      <c r="AN4963" s="130">
        <f t="shared" si="6790"/>
        <v>0</v>
      </c>
      <c r="AO4963" s="130">
        <f t="shared" si="6791"/>
        <v>0</v>
      </c>
      <c r="AP4963" s="130">
        <f t="shared" si="6792"/>
        <v>0</v>
      </c>
      <c r="AQ4963" s="130">
        <f t="shared" si="6793"/>
        <v>0</v>
      </c>
      <c r="AR4963" s="130">
        <f t="shared" si="6794"/>
        <v>0</v>
      </c>
      <c r="AS4963" s="130">
        <f t="shared" si="6795"/>
        <v>0</v>
      </c>
      <c r="AT4963" s="130">
        <f t="shared" si="6779"/>
        <v>0</v>
      </c>
      <c r="AU4963" s="130">
        <f t="shared" si="6796"/>
        <v>0</v>
      </c>
      <c r="AV4963" s="130">
        <f t="shared" si="6797"/>
        <v>0</v>
      </c>
      <c r="AW4963" s="130">
        <f t="shared" si="6798"/>
        <v>0</v>
      </c>
      <c r="AX4963" s="130">
        <f t="shared" si="6780"/>
        <v>0</v>
      </c>
      <c r="AY4963" s="130">
        <f t="shared" si="6799"/>
        <v>0</v>
      </c>
      <c r="AZ4963" s="130">
        <f t="shared" si="6800"/>
        <v>0</v>
      </c>
      <c r="BA4963" s="130">
        <f t="shared" si="6801"/>
        <v>0</v>
      </c>
      <c r="BB4963" s="130">
        <f t="shared" si="6781"/>
        <v>0</v>
      </c>
    </row>
    <row r="4964" spans="1:55" ht="15" customHeight="1" x14ac:dyDescent="0.2">
      <c r="A4964" s="109"/>
      <c r="B4964" s="109"/>
      <c r="C4964" s="190" t="s">
        <v>42</v>
      </c>
      <c r="D4964" s="820" t="str">
        <f t="shared" si="6782"/>
        <v/>
      </c>
      <c r="E4964" s="820"/>
      <c r="F4964" s="820"/>
      <c r="G4964" s="820"/>
      <c r="H4964" s="820"/>
      <c r="I4964" s="820"/>
      <c r="J4964" s="820"/>
      <c r="K4964" s="820"/>
      <c r="L4964" s="590"/>
      <c r="M4964" s="821"/>
      <c r="N4964" s="821"/>
      <c r="O4964" s="821"/>
      <c r="P4964" s="591"/>
      <c r="Q4964" s="486"/>
      <c r="R4964" s="486"/>
      <c r="S4964" s="201"/>
      <c r="T4964" s="201"/>
      <c r="U4964" s="201"/>
      <c r="V4964" s="201"/>
      <c r="W4964" s="201"/>
      <c r="X4964" s="201"/>
      <c r="Y4964" s="201"/>
      <c r="Z4964" s="201"/>
      <c r="AA4964" s="201"/>
      <c r="AB4964" s="201"/>
      <c r="AC4964" s="201"/>
      <c r="AD4964" s="201"/>
      <c r="AE4964" s="109"/>
      <c r="AG4964" s="130">
        <f t="shared" si="6783"/>
        <v>19</v>
      </c>
      <c r="AH4964" s="130">
        <f t="shared" si="6784"/>
        <v>0</v>
      </c>
      <c r="AI4964" s="130">
        <f t="shared" si="6785"/>
        <v>0</v>
      </c>
      <c r="AJ4964" s="130">
        <f t="shared" si="6786"/>
        <v>0</v>
      </c>
      <c r="AK4964" s="130">
        <f t="shared" si="6787"/>
        <v>0</v>
      </c>
      <c r="AL4964" s="130">
        <f t="shared" si="6788"/>
        <v>0</v>
      </c>
      <c r="AM4964" s="130">
        <f t="shared" si="6789"/>
        <v>0</v>
      </c>
      <c r="AN4964" s="130">
        <f t="shared" si="6790"/>
        <v>0</v>
      </c>
      <c r="AO4964" s="130">
        <f t="shared" si="6791"/>
        <v>0</v>
      </c>
      <c r="AP4964" s="130">
        <f t="shared" si="6792"/>
        <v>0</v>
      </c>
      <c r="AQ4964" s="130">
        <f t="shared" si="6793"/>
        <v>0</v>
      </c>
      <c r="AR4964" s="130">
        <f t="shared" si="6794"/>
        <v>0</v>
      </c>
      <c r="AS4964" s="130">
        <f t="shared" si="6795"/>
        <v>0</v>
      </c>
      <c r="AT4964" s="130">
        <f t="shared" si="6779"/>
        <v>0</v>
      </c>
      <c r="AU4964" s="130">
        <f t="shared" si="6796"/>
        <v>0</v>
      </c>
      <c r="AV4964" s="130">
        <f t="shared" si="6797"/>
        <v>0</v>
      </c>
      <c r="AW4964" s="130">
        <f t="shared" si="6798"/>
        <v>0</v>
      </c>
      <c r="AX4964" s="130">
        <f t="shared" si="6780"/>
        <v>0</v>
      </c>
      <c r="AY4964" s="130">
        <f t="shared" si="6799"/>
        <v>0</v>
      </c>
      <c r="AZ4964" s="130">
        <f t="shared" si="6800"/>
        <v>0</v>
      </c>
      <c r="BA4964" s="130">
        <f t="shared" si="6801"/>
        <v>0</v>
      </c>
      <c r="BB4964" s="130">
        <f t="shared" si="6781"/>
        <v>0</v>
      </c>
    </row>
    <row r="4965" spans="1:55" ht="15" customHeight="1" x14ac:dyDescent="0.2">
      <c r="C4965" s="190" t="s">
        <v>43</v>
      </c>
      <c r="D4965" s="820" t="str">
        <f t="shared" si="6782"/>
        <v/>
      </c>
      <c r="E4965" s="820"/>
      <c r="F4965" s="820"/>
      <c r="G4965" s="820"/>
      <c r="H4965" s="820"/>
      <c r="I4965" s="820"/>
      <c r="J4965" s="820"/>
      <c r="K4965" s="820"/>
      <c r="L4965" s="590"/>
      <c r="M4965" s="821"/>
      <c r="N4965" s="821"/>
      <c r="O4965" s="821"/>
      <c r="P4965" s="591"/>
      <c r="Q4965" s="486"/>
      <c r="R4965" s="486"/>
      <c r="S4965" s="201"/>
      <c r="T4965" s="201"/>
      <c r="U4965" s="201"/>
      <c r="V4965" s="201"/>
      <c r="W4965" s="201"/>
      <c r="X4965" s="201"/>
      <c r="Y4965" s="201"/>
      <c r="Z4965" s="201"/>
      <c r="AA4965" s="201"/>
      <c r="AB4965" s="201"/>
      <c r="AC4965" s="201"/>
      <c r="AD4965" s="201"/>
      <c r="AE4965" s="109"/>
      <c r="AG4965" s="130">
        <f t="shared" si="6783"/>
        <v>19</v>
      </c>
      <c r="AH4965" s="130">
        <f t="shared" si="6784"/>
        <v>0</v>
      </c>
      <c r="AI4965" s="130">
        <f t="shared" si="6785"/>
        <v>0</v>
      </c>
      <c r="AJ4965" s="130">
        <f t="shared" si="6786"/>
        <v>0</v>
      </c>
      <c r="AK4965" s="130">
        <f t="shared" si="6787"/>
        <v>0</v>
      </c>
      <c r="AL4965" s="130">
        <f t="shared" si="6788"/>
        <v>0</v>
      </c>
      <c r="AM4965" s="130">
        <f t="shared" si="6789"/>
        <v>0</v>
      </c>
      <c r="AN4965" s="130">
        <f t="shared" si="6790"/>
        <v>0</v>
      </c>
      <c r="AO4965" s="130">
        <f t="shared" si="6791"/>
        <v>0</v>
      </c>
      <c r="AP4965" s="130">
        <f t="shared" si="6792"/>
        <v>0</v>
      </c>
      <c r="AQ4965" s="130">
        <f t="shared" si="6793"/>
        <v>0</v>
      </c>
      <c r="AR4965" s="130">
        <f t="shared" si="6794"/>
        <v>0</v>
      </c>
      <c r="AS4965" s="130">
        <f t="shared" si="6795"/>
        <v>0</v>
      </c>
      <c r="AT4965" s="130">
        <f t="shared" si="6779"/>
        <v>0</v>
      </c>
      <c r="AU4965" s="130">
        <f t="shared" si="6796"/>
        <v>0</v>
      </c>
      <c r="AV4965" s="130">
        <f t="shared" si="6797"/>
        <v>0</v>
      </c>
      <c r="AW4965" s="130">
        <f t="shared" si="6798"/>
        <v>0</v>
      </c>
      <c r="AX4965" s="130">
        <f t="shared" si="6780"/>
        <v>0</v>
      </c>
      <c r="AY4965" s="130">
        <f t="shared" si="6799"/>
        <v>0</v>
      </c>
      <c r="AZ4965" s="130">
        <f t="shared" si="6800"/>
        <v>0</v>
      </c>
      <c r="BA4965" s="130">
        <f t="shared" si="6801"/>
        <v>0</v>
      </c>
      <c r="BB4965" s="130">
        <f t="shared" si="6781"/>
        <v>0</v>
      </c>
    </row>
    <row r="4966" spans="1:55" ht="15" customHeight="1" x14ac:dyDescent="0.2">
      <c r="C4966" s="190" t="s">
        <v>44</v>
      </c>
      <c r="D4966" s="820" t="str">
        <f t="shared" si="6782"/>
        <v/>
      </c>
      <c r="E4966" s="820"/>
      <c r="F4966" s="820"/>
      <c r="G4966" s="820"/>
      <c r="H4966" s="820"/>
      <c r="I4966" s="820"/>
      <c r="J4966" s="820"/>
      <c r="K4966" s="820"/>
      <c r="L4966" s="590"/>
      <c r="M4966" s="821"/>
      <c r="N4966" s="821"/>
      <c r="O4966" s="821"/>
      <c r="P4966" s="591"/>
      <c r="Q4966" s="486"/>
      <c r="R4966" s="486"/>
      <c r="S4966" s="201"/>
      <c r="T4966" s="201"/>
      <c r="U4966" s="201"/>
      <c r="V4966" s="201"/>
      <c r="W4966" s="201"/>
      <c r="X4966" s="201"/>
      <c r="Y4966" s="201"/>
      <c r="Z4966" s="201"/>
      <c r="AA4966" s="201"/>
      <c r="AB4966" s="201"/>
      <c r="AC4966" s="201"/>
      <c r="AD4966" s="201"/>
      <c r="AE4966" s="109"/>
      <c r="AG4966" s="130">
        <f t="shared" si="6783"/>
        <v>19</v>
      </c>
      <c r="AH4966" s="130">
        <f t="shared" si="6784"/>
        <v>0</v>
      </c>
      <c r="AI4966" s="130">
        <f t="shared" si="6785"/>
        <v>0</v>
      </c>
      <c r="AJ4966" s="130">
        <f t="shared" si="6786"/>
        <v>0</v>
      </c>
      <c r="AK4966" s="130">
        <f t="shared" si="6787"/>
        <v>0</v>
      </c>
      <c r="AL4966" s="130">
        <f t="shared" si="6788"/>
        <v>0</v>
      </c>
      <c r="AM4966" s="130">
        <f t="shared" si="6789"/>
        <v>0</v>
      </c>
      <c r="AN4966" s="130">
        <f t="shared" si="6790"/>
        <v>0</v>
      </c>
      <c r="AO4966" s="130">
        <f t="shared" si="6791"/>
        <v>0</v>
      </c>
      <c r="AP4966" s="130">
        <f t="shared" si="6792"/>
        <v>0</v>
      </c>
      <c r="AQ4966" s="130">
        <f t="shared" si="6793"/>
        <v>0</v>
      </c>
      <c r="AR4966" s="130">
        <f t="shared" si="6794"/>
        <v>0</v>
      </c>
      <c r="AS4966" s="130">
        <f t="shared" si="6795"/>
        <v>0</v>
      </c>
      <c r="AT4966" s="130">
        <f t="shared" si="6779"/>
        <v>0</v>
      </c>
      <c r="AU4966" s="130">
        <f t="shared" si="6796"/>
        <v>0</v>
      </c>
      <c r="AV4966" s="130">
        <f t="shared" si="6797"/>
        <v>0</v>
      </c>
      <c r="AW4966" s="130">
        <f t="shared" si="6798"/>
        <v>0</v>
      </c>
      <c r="AX4966" s="130">
        <f t="shared" si="6780"/>
        <v>0</v>
      </c>
      <c r="AY4966" s="130">
        <f t="shared" si="6799"/>
        <v>0</v>
      </c>
      <c r="AZ4966" s="130">
        <f t="shared" si="6800"/>
        <v>0</v>
      </c>
      <c r="BA4966" s="130">
        <f t="shared" si="6801"/>
        <v>0</v>
      </c>
      <c r="BB4966" s="130">
        <f t="shared" si="6781"/>
        <v>0</v>
      </c>
    </row>
    <row r="4967" spans="1:55" ht="15" customHeight="1" x14ac:dyDescent="0.2">
      <c r="C4967" s="190" t="s">
        <v>45</v>
      </c>
      <c r="D4967" s="820" t="str">
        <f t="shared" si="6782"/>
        <v/>
      </c>
      <c r="E4967" s="820"/>
      <c r="F4967" s="820"/>
      <c r="G4967" s="820"/>
      <c r="H4967" s="820"/>
      <c r="I4967" s="820"/>
      <c r="J4967" s="820"/>
      <c r="K4967" s="820"/>
      <c r="L4967" s="590"/>
      <c r="M4967" s="821"/>
      <c r="N4967" s="821"/>
      <c r="O4967" s="821"/>
      <c r="P4967" s="591"/>
      <c r="Q4967" s="486"/>
      <c r="R4967" s="486"/>
      <c r="S4967" s="201"/>
      <c r="T4967" s="201"/>
      <c r="U4967" s="201"/>
      <c r="V4967" s="201"/>
      <c r="W4967" s="201"/>
      <c r="X4967" s="201"/>
      <c r="Y4967" s="201"/>
      <c r="Z4967" s="201"/>
      <c r="AA4967" s="201"/>
      <c r="AB4967" s="201"/>
      <c r="AC4967" s="201"/>
      <c r="AD4967" s="201"/>
      <c r="AE4967" s="109"/>
      <c r="AG4967" s="130">
        <f t="shared" si="6783"/>
        <v>19</v>
      </c>
      <c r="AH4967" s="130">
        <f t="shared" si="6784"/>
        <v>0</v>
      </c>
      <c r="AI4967" s="130">
        <f t="shared" si="6785"/>
        <v>0</v>
      </c>
      <c r="AJ4967" s="130">
        <f t="shared" si="6786"/>
        <v>0</v>
      </c>
      <c r="AK4967" s="130">
        <f t="shared" si="6787"/>
        <v>0</v>
      </c>
      <c r="AL4967" s="130">
        <f t="shared" si="6788"/>
        <v>0</v>
      </c>
      <c r="AM4967" s="130">
        <f t="shared" si="6789"/>
        <v>0</v>
      </c>
      <c r="AN4967" s="130">
        <f t="shared" si="6790"/>
        <v>0</v>
      </c>
      <c r="AO4967" s="130">
        <f t="shared" si="6791"/>
        <v>0</v>
      </c>
      <c r="AP4967" s="130">
        <f t="shared" si="6792"/>
        <v>0</v>
      </c>
      <c r="AQ4967" s="130">
        <f t="shared" si="6793"/>
        <v>0</v>
      </c>
      <c r="AR4967" s="130">
        <f t="shared" si="6794"/>
        <v>0</v>
      </c>
      <c r="AS4967" s="130">
        <f t="shared" si="6795"/>
        <v>0</v>
      </c>
      <c r="AT4967" s="130">
        <f t="shared" si="6779"/>
        <v>0</v>
      </c>
      <c r="AU4967" s="130">
        <f t="shared" si="6796"/>
        <v>0</v>
      </c>
      <c r="AV4967" s="130">
        <f t="shared" si="6797"/>
        <v>0</v>
      </c>
      <c r="AW4967" s="130">
        <f t="shared" si="6798"/>
        <v>0</v>
      </c>
      <c r="AX4967" s="130">
        <f t="shared" si="6780"/>
        <v>0</v>
      </c>
      <c r="AY4967" s="130">
        <f t="shared" si="6799"/>
        <v>0</v>
      </c>
      <c r="AZ4967" s="130">
        <f t="shared" si="6800"/>
        <v>0</v>
      </c>
      <c r="BA4967" s="130">
        <f t="shared" si="6801"/>
        <v>0</v>
      </c>
      <c r="BB4967" s="130">
        <f t="shared" si="6781"/>
        <v>0</v>
      </c>
    </row>
    <row r="4968" spans="1:55" ht="15" customHeight="1" x14ac:dyDescent="0.2">
      <c r="C4968" s="190" t="s">
        <v>46</v>
      </c>
      <c r="D4968" s="820" t="str">
        <f t="shared" si="6782"/>
        <v/>
      </c>
      <c r="E4968" s="820"/>
      <c r="F4968" s="820"/>
      <c r="G4968" s="820"/>
      <c r="H4968" s="820"/>
      <c r="I4968" s="820"/>
      <c r="J4968" s="820"/>
      <c r="K4968" s="820"/>
      <c r="L4968" s="590"/>
      <c r="M4968" s="821"/>
      <c r="N4968" s="821"/>
      <c r="O4968" s="821"/>
      <c r="P4968" s="591"/>
      <c r="Q4968" s="486"/>
      <c r="R4968" s="486"/>
      <c r="S4968" s="201"/>
      <c r="T4968" s="201"/>
      <c r="U4968" s="201"/>
      <c r="V4968" s="201"/>
      <c r="W4968" s="201"/>
      <c r="X4968" s="201"/>
      <c r="Y4968" s="201"/>
      <c r="Z4968" s="201"/>
      <c r="AA4968" s="201"/>
      <c r="AB4968" s="201"/>
      <c r="AC4968" s="201"/>
      <c r="AD4968" s="201"/>
      <c r="AE4968" s="109"/>
      <c r="AG4968" s="130">
        <f t="shared" si="6783"/>
        <v>19</v>
      </c>
      <c r="AH4968" s="130">
        <f t="shared" si="6784"/>
        <v>0</v>
      </c>
      <c r="AI4968" s="130">
        <f t="shared" si="6785"/>
        <v>0</v>
      </c>
      <c r="AJ4968" s="130">
        <f t="shared" si="6786"/>
        <v>0</v>
      </c>
      <c r="AK4968" s="130">
        <f t="shared" si="6787"/>
        <v>0</v>
      </c>
      <c r="AL4968" s="130">
        <f t="shared" si="6788"/>
        <v>0</v>
      </c>
      <c r="AM4968" s="130">
        <f t="shared" si="6789"/>
        <v>0</v>
      </c>
      <c r="AN4968" s="130">
        <f t="shared" si="6790"/>
        <v>0</v>
      </c>
      <c r="AO4968" s="130">
        <f t="shared" si="6791"/>
        <v>0</v>
      </c>
      <c r="AP4968" s="130">
        <f t="shared" si="6792"/>
        <v>0</v>
      </c>
      <c r="AQ4968" s="130">
        <f t="shared" si="6793"/>
        <v>0</v>
      </c>
      <c r="AR4968" s="130">
        <f t="shared" si="6794"/>
        <v>0</v>
      </c>
      <c r="AS4968" s="130">
        <f t="shared" si="6795"/>
        <v>0</v>
      </c>
      <c r="AT4968" s="130">
        <f t="shared" si="6779"/>
        <v>0</v>
      </c>
      <c r="AU4968" s="130">
        <f t="shared" si="6796"/>
        <v>0</v>
      </c>
      <c r="AV4968" s="130">
        <f t="shared" si="6797"/>
        <v>0</v>
      </c>
      <c r="AW4968" s="130">
        <f t="shared" si="6798"/>
        <v>0</v>
      </c>
      <c r="AX4968" s="130">
        <f t="shared" si="6780"/>
        <v>0</v>
      </c>
      <c r="AY4968" s="130">
        <f t="shared" si="6799"/>
        <v>0</v>
      </c>
      <c r="AZ4968" s="130">
        <f t="shared" si="6800"/>
        <v>0</v>
      </c>
      <c r="BA4968" s="130">
        <f t="shared" si="6801"/>
        <v>0</v>
      </c>
      <c r="BB4968" s="130">
        <f t="shared" si="6781"/>
        <v>0</v>
      </c>
    </row>
    <row r="4969" spans="1:55" ht="15" customHeight="1" x14ac:dyDescent="0.2">
      <c r="C4969" s="190" t="s">
        <v>47</v>
      </c>
      <c r="D4969" s="820" t="str">
        <f t="shared" si="6782"/>
        <v/>
      </c>
      <c r="E4969" s="820"/>
      <c r="F4969" s="820"/>
      <c r="G4969" s="820"/>
      <c r="H4969" s="820"/>
      <c r="I4969" s="820"/>
      <c r="J4969" s="820"/>
      <c r="K4969" s="820"/>
      <c r="L4969" s="590"/>
      <c r="M4969" s="821"/>
      <c r="N4969" s="821"/>
      <c r="O4969" s="821"/>
      <c r="P4969" s="591"/>
      <c r="Q4969" s="486"/>
      <c r="R4969" s="486"/>
      <c r="S4969" s="201"/>
      <c r="T4969" s="201"/>
      <c r="U4969" s="201"/>
      <c r="V4969" s="201"/>
      <c r="W4969" s="201"/>
      <c r="X4969" s="201"/>
      <c r="Y4969" s="201"/>
      <c r="Z4969" s="201"/>
      <c r="AA4969" s="201"/>
      <c r="AB4969" s="201"/>
      <c r="AC4969" s="201"/>
      <c r="AD4969" s="201"/>
      <c r="AE4969" s="109"/>
      <c r="AG4969" s="130">
        <f t="shared" si="6783"/>
        <v>19</v>
      </c>
      <c r="AH4969" s="130">
        <f t="shared" si="6784"/>
        <v>0</v>
      </c>
      <c r="AI4969" s="130">
        <f t="shared" si="6785"/>
        <v>0</v>
      </c>
      <c r="AJ4969" s="130">
        <f t="shared" si="6786"/>
        <v>0</v>
      </c>
      <c r="AK4969" s="130">
        <f t="shared" si="6787"/>
        <v>0</v>
      </c>
      <c r="AL4969" s="130">
        <f t="shared" si="6788"/>
        <v>0</v>
      </c>
      <c r="AM4969" s="130">
        <f t="shared" si="6789"/>
        <v>0</v>
      </c>
      <c r="AN4969" s="130">
        <f t="shared" si="6790"/>
        <v>0</v>
      </c>
      <c r="AO4969" s="130">
        <f t="shared" si="6791"/>
        <v>0</v>
      </c>
      <c r="AP4969" s="130">
        <f t="shared" si="6792"/>
        <v>0</v>
      </c>
      <c r="AQ4969" s="130">
        <f t="shared" si="6793"/>
        <v>0</v>
      </c>
      <c r="AR4969" s="130">
        <f t="shared" si="6794"/>
        <v>0</v>
      </c>
      <c r="AS4969" s="130">
        <f t="shared" si="6795"/>
        <v>0</v>
      </c>
      <c r="AT4969" s="130">
        <f t="shared" si="6779"/>
        <v>0</v>
      </c>
      <c r="AU4969" s="130">
        <f t="shared" si="6796"/>
        <v>0</v>
      </c>
      <c r="AV4969" s="130">
        <f t="shared" si="6797"/>
        <v>0</v>
      </c>
      <c r="AW4969" s="130">
        <f t="shared" si="6798"/>
        <v>0</v>
      </c>
      <c r="AX4969" s="130">
        <f t="shared" si="6780"/>
        <v>0</v>
      </c>
      <c r="AY4969" s="130">
        <f t="shared" si="6799"/>
        <v>0</v>
      </c>
      <c r="AZ4969" s="130">
        <f t="shared" si="6800"/>
        <v>0</v>
      </c>
      <c r="BA4969" s="130">
        <f t="shared" si="6801"/>
        <v>0</v>
      </c>
      <c r="BB4969" s="130">
        <f t="shared" si="6781"/>
        <v>0</v>
      </c>
    </row>
    <row r="4970" spans="1:55" ht="15" customHeight="1" x14ac:dyDescent="0.2">
      <c r="C4970" s="190" t="s">
        <v>48</v>
      </c>
      <c r="D4970" s="820" t="str">
        <f t="shared" si="6782"/>
        <v/>
      </c>
      <c r="E4970" s="820"/>
      <c r="F4970" s="820"/>
      <c r="G4970" s="820"/>
      <c r="H4970" s="820"/>
      <c r="I4970" s="820"/>
      <c r="J4970" s="820"/>
      <c r="K4970" s="820"/>
      <c r="L4970" s="590"/>
      <c r="M4970" s="821"/>
      <c r="N4970" s="821"/>
      <c r="O4970" s="821"/>
      <c r="P4970" s="591"/>
      <c r="Q4970" s="486"/>
      <c r="R4970" s="486"/>
      <c r="S4970" s="201"/>
      <c r="T4970" s="201"/>
      <c r="U4970" s="201"/>
      <c r="V4970" s="201"/>
      <c r="W4970" s="201"/>
      <c r="X4970" s="201"/>
      <c r="Y4970" s="201"/>
      <c r="Z4970" s="201"/>
      <c r="AA4970" s="201"/>
      <c r="AB4970" s="201"/>
      <c r="AC4970" s="201"/>
      <c r="AD4970" s="201"/>
      <c r="AE4970" s="109"/>
      <c r="AG4970" s="130">
        <f t="shared" si="6783"/>
        <v>19</v>
      </c>
      <c r="AH4970" s="130">
        <f t="shared" si="6784"/>
        <v>0</v>
      </c>
      <c r="AI4970" s="130">
        <f t="shared" si="6785"/>
        <v>0</v>
      </c>
      <c r="AJ4970" s="130">
        <f t="shared" si="6786"/>
        <v>0</v>
      </c>
      <c r="AK4970" s="130">
        <f t="shared" si="6787"/>
        <v>0</v>
      </c>
      <c r="AL4970" s="130">
        <f t="shared" si="6788"/>
        <v>0</v>
      </c>
      <c r="AM4970" s="130">
        <f t="shared" si="6789"/>
        <v>0</v>
      </c>
      <c r="AN4970" s="130">
        <f t="shared" si="6790"/>
        <v>0</v>
      </c>
      <c r="AO4970" s="130">
        <f t="shared" si="6791"/>
        <v>0</v>
      </c>
      <c r="AP4970" s="130">
        <f t="shared" si="6792"/>
        <v>0</v>
      </c>
      <c r="AQ4970" s="130">
        <f t="shared" si="6793"/>
        <v>0</v>
      </c>
      <c r="AR4970" s="130">
        <f t="shared" si="6794"/>
        <v>0</v>
      </c>
      <c r="AS4970" s="130">
        <f t="shared" si="6795"/>
        <v>0</v>
      </c>
      <c r="AT4970" s="130">
        <f t="shared" si="6779"/>
        <v>0</v>
      </c>
      <c r="AU4970" s="130">
        <f t="shared" si="6796"/>
        <v>0</v>
      </c>
      <c r="AV4970" s="130">
        <f t="shared" si="6797"/>
        <v>0</v>
      </c>
      <c r="AW4970" s="130">
        <f t="shared" si="6798"/>
        <v>0</v>
      </c>
      <c r="AX4970" s="130">
        <f t="shared" si="6780"/>
        <v>0</v>
      </c>
      <c r="AY4970" s="130">
        <f t="shared" si="6799"/>
        <v>0</v>
      </c>
      <c r="AZ4970" s="130">
        <f t="shared" si="6800"/>
        <v>0</v>
      </c>
      <c r="BA4970" s="130">
        <f t="shared" si="6801"/>
        <v>0</v>
      </c>
      <c r="BB4970" s="130">
        <f t="shared" si="6781"/>
        <v>0</v>
      </c>
    </row>
    <row r="4971" spans="1:55" ht="15" customHeight="1" x14ac:dyDescent="0.2">
      <c r="C4971" s="190" t="s">
        <v>49</v>
      </c>
      <c r="D4971" s="820" t="str">
        <f t="shared" si="6782"/>
        <v/>
      </c>
      <c r="E4971" s="820"/>
      <c r="F4971" s="820"/>
      <c r="G4971" s="820"/>
      <c r="H4971" s="820"/>
      <c r="I4971" s="820"/>
      <c r="J4971" s="820"/>
      <c r="K4971" s="820"/>
      <c r="L4971" s="590"/>
      <c r="M4971" s="821"/>
      <c r="N4971" s="821"/>
      <c r="O4971" s="821"/>
      <c r="P4971" s="591"/>
      <c r="Q4971" s="486"/>
      <c r="R4971" s="486"/>
      <c r="S4971" s="201"/>
      <c r="T4971" s="201"/>
      <c r="U4971" s="201"/>
      <c r="V4971" s="201"/>
      <c r="W4971" s="201"/>
      <c r="X4971" s="201"/>
      <c r="Y4971" s="201"/>
      <c r="Z4971" s="201"/>
      <c r="AA4971" s="201"/>
      <c r="AB4971" s="201"/>
      <c r="AC4971" s="201"/>
      <c r="AD4971" s="201"/>
      <c r="AE4971" s="109"/>
      <c r="AG4971" s="130">
        <f t="shared" si="6783"/>
        <v>19</v>
      </c>
      <c r="AH4971" s="130">
        <f t="shared" si="6784"/>
        <v>0</v>
      </c>
      <c r="AI4971" s="130">
        <f t="shared" si="6785"/>
        <v>0</v>
      </c>
      <c r="AJ4971" s="130">
        <f t="shared" si="6786"/>
        <v>0</v>
      </c>
      <c r="AK4971" s="130">
        <f t="shared" si="6787"/>
        <v>0</v>
      </c>
      <c r="AL4971" s="130">
        <f t="shared" si="6788"/>
        <v>0</v>
      </c>
      <c r="AM4971" s="130">
        <f t="shared" si="6789"/>
        <v>0</v>
      </c>
      <c r="AN4971" s="130">
        <f t="shared" si="6790"/>
        <v>0</v>
      </c>
      <c r="AO4971" s="130">
        <f t="shared" si="6791"/>
        <v>0</v>
      </c>
      <c r="AP4971" s="130">
        <f t="shared" si="6792"/>
        <v>0</v>
      </c>
      <c r="AQ4971" s="130">
        <f t="shared" si="6793"/>
        <v>0</v>
      </c>
      <c r="AR4971" s="130">
        <f t="shared" si="6794"/>
        <v>0</v>
      </c>
      <c r="AS4971" s="130">
        <f t="shared" si="6795"/>
        <v>0</v>
      </c>
      <c r="AT4971" s="130">
        <f t="shared" si="6779"/>
        <v>0</v>
      </c>
      <c r="AU4971" s="130">
        <f t="shared" si="6796"/>
        <v>0</v>
      </c>
      <c r="AV4971" s="130">
        <f t="shared" si="6797"/>
        <v>0</v>
      </c>
      <c r="AW4971" s="130">
        <f t="shared" si="6798"/>
        <v>0</v>
      </c>
      <c r="AX4971" s="130">
        <f t="shared" si="6780"/>
        <v>0</v>
      </c>
      <c r="AY4971" s="130">
        <f t="shared" si="6799"/>
        <v>0</v>
      </c>
      <c r="AZ4971" s="130">
        <f t="shared" si="6800"/>
        <v>0</v>
      </c>
      <c r="BA4971" s="130">
        <f t="shared" si="6801"/>
        <v>0</v>
      </c>
      <c r="BB4971" s="130">
        <f t="shared" si="6781"/>
        <v>0</v>
      </c>
    </row>
    <row r="4972" spans="1:55" ht="15" customHeight="1" x14ac:dyDescent="0.2">
      <c r="C4972" s="190" t="s">
        <v>50</v>
      </c>
      <c r="D4972" s="820" t="str">
        <f t="shared" si="6782"/>
        <v/>
      </c>
      <c r="E4972" s="820"/>
      <c r="F4972" s="820"/>
      <c r="G4972" s="820"/>
      <c r="H4972" s="820"/>
      <c r="I4972" s="820"/>
      <c r="J4972" s="820"/>
      <c r="K4972" s="820"/>
      <c r="L4972" s="590"/>
      <c r="M4972" s="821"/>
      <c r="N4972" s="821"/>
      <c r="O4972" s="821"/>
      <c r="P4972" s="591"/>
      <c r="Q4972" s="486"/>
      <c r="R4972" s="486"/>
      <c r="S4972" s="201"/>
      <c r="T4972" s="201"/>
      <c r="U4972" s="201"/>
      <c r="V4972" s="201"/>
      <c r="W4972" s="201"/>
      <c r="X4972" s="201"/>
      <c r="Y4972" s="201"/>
      <c r="Z4972" s="201"/>
      <c r="AA4972" s="201"/>
      <c r="AB4972" s="201"/>
      <c r="AC4972" s="201"/>
      <c r="AD4972" s="201"/>
      <c r="AE4972" s="109"/>
      <c r="AG4972" s="130">
        <f t="shared" si="6783"/>
        <v>19</v>
      </c>
      <c r="AH4972" s="130">
        <f t="shared" si="6784"/>
        <v>0</v>
      </c>
      <c r="AI4972" s="130">
        <f t="shared" si="6785"/>
        <v>0</v>
      </c>
      <c r="AJ4972" s="130">
        <f t="shared" si="6786"/>
        <v>0</v>
      </c>
      <c r="AK4972" s="130">
        <f t="shared" si="6787"/>
        <v>0</v>
      </c>
      <c r="AL4972" s="130">
        <f t="shared" si="6788"/>
        <v>0</v>
      </c>
      <c r="AM4972" s="130">
        <f t="shared" si="6789"/>
        <v>0</v>
      </c>
      <c r="AN4972" s="130">
        <f t="shared" si="6790"/>
        <v>0</v>
      </c>
      <c r="AO4972" s="130">
        <f t="shared" si="6791"/>
        <v>0</v>
      </c>
      <c r="AP4972" s="130">
        <f t="shared" si="6792"/>
        <v>0</v>
      </c>
      <c r="AQ4972" s="130">
        <f t="shared" si="6793"/>
        <v>0</v>
      </c>
      <c r="AR4972" s="130">
        <f t="shared" si="6794"/>
        <v>0</v>
      </c>
      <c r="AS4972" s="130">
        <f t="shared" si="6795"/>
        <v>0</v>
      </c>
      <c r="AT4972" s="130">
        <f t="shared" si="6779"/>
        <v>0</v>
      </c>
      <c r="AU4972" s="130">
        <f t="shared" si="6796"/>
        <v>0</v>
      </c>
      <c r="AV4972" s="130">
        <f t="shared" si="6797"/>
        <v>0</v>
      </c>
      <c r="AW4972" s="130">
        <f t="shared" si="6798"/>
        <v>0</v>
      </c>
      <c r="AX4972" s="130">
        <f t="shared" si="6780"/>
        <v>0</v>
      </c>
      <c r="AY4972" s="130">
        <f t="shared" si="6799"/>
        <v>0</v>
      </c>
      <c r="AZ4972" s="130">
        <f t="shared" si="6800"/>
        <v>0</v>
      </c>
      <c r="BA4972" s="130">
        <f t="shared" si="6801"/>
        <v>0</v>
      </c>
      <c r="BB4972" s="130">
        <f t="shared" si="6781"/>
        <v>0</v>
      </c>
    </row>
    <row r="4973" spans="1:55" ht="15" customHeight="1" x14ac:dyDescent="0.2">
      <c r="C4973" s="190" t="s">
        <v>51</v>
      </c>
      <c r="D4973" s="820" t="str">
        <f t="shared" si="6782"/>
        <v/>
      </c>
      <c r="E4973" s="820"/>
      <c r="F4973" s="820"/>
      <c r="G4973" s="820"/>
      <c r="H4973" s="820"/>
      <c r="I4973" s="820"/>
      <c r="J4973" s="820"/>
      <c r="K4973" s="820"/>
      <c r="L4973" s="590"/>
      <c r="M4973" s="821"/>
      <c r="N4973" s="821"/>
      <c r="O4973" s="821"/>
      <c r="P4973" s="591"/>
      <c r="Q4973" s="486"/>
      <c r="R4973" s="486"/>
      <c r="S4973" s="201"/>
      <c r="T4973" s="201"/>
      <c r="U4973" s="201"/>
      <c r="V4973" s="201"/>
      <c r="W4973" s="201"/>
      <c r="X4973" s="201"/>
      <c r="Y4973" s="201"/>
      <c r="Z4973" s="201"/>
      <c r="AA4973" s="201"/>
      <c r="AB4973" s="201"/>
      <c r="AC4973" s="201"/>
      <c r="AD4973" s="201"/>
      <c r="AE4973" s="109"/>
      <c r="AG4973" s="130">
        <f t="shared" si="6783"/>
        <v>19</v>
      </c>
      <c r="AH4973" s="130">
        <f t="shared" si="6784"/>
        <v>0</v>
      </c>
      <c r="AI4973" s="130">
        <f t="shared" si="6785"/>
        <v>0</v>
      </c>
      <c r="AJ4973" s="130">
        <f t="shared" si="6786"/>
        <v>0</v>
      </c>
      <c r="AK4973" s="130">
        <f t="shared" si="6787"/>
        <v>0</v>
      </c>
      <c r="AL4973" s="130">
        <f t="shared" si="6788"/>
        <v>0</v>
      </c>
      <c r="AM4973" s="130">
        <f t="shared" si="6789"/>
        <v>0</v>
      </c>
      <c r="AN4973" s="130">
        <f t="shared" si="6790"/>
        <v>0</v>
      </c>
      <c r="AO4973" s="130">
        <f t="shared" si="6791"/>
        <v>0</v>
      </c>
      <c r="AP4973" s="130">
        <f t="shared" si="6792"/>
        <v>0</v>
      </c>
      <c r="AQ4973" s="130">
        <f t="shared" si="6793"/>
        <v>0</v>
      </c>
      <c r="AR4973" s="130">
        <f t="shared" si="6794"/>
        <v>0</v>
      </c>
      <c r="AS4973" s="130">
        <f t="shared" si="6795"/>
        <v>0</v>
      </c>
      <c r="AT4973" s="130">
        <f t="shared" si="6779"/>
        <v>0</v>
      </c>
      <c r="AU4973" s="130">
        <f t="shared" si="6796"/>
        <v>0</v>
      </c>
      <c r="AV4973" s="130">
        <f t="shared" si="6797"/>
        <v>0</v>
      </c>
      <c r="AW4973" s="130">
        <f t="shared" si="6798"/>
        <v>0</v>
      </c>
      <c r="AX4973" s="130">
        <f t="shared" si="6780"/>
        <v>0</v>
      </c>
      <c r="AY4973" s="130">
        <f t="shared" si="6799"/>
        <v>0</v>
      </c>
      <c r="AZ4973" s="130">
        <f t="shared" si="6800"/>
        <v>0</v>
      </c>
      <c r="BA4973" s="130">
        <f t="shared" si="6801"/>
        <v>0</v>
      </c>
      <c r="BB4973" s="130">
        <f t="shared" si="6781"/>
        <v>0</v>
      </c>
    </row>
    <row r="4974" spans="1:55" ht="15" customHeight="1" x14ac:dyDescent="0.2">
      <c r="C4974" s="190" t="s">
        <v>52</v>
      </c>
      <c r="D4974" s="820" t="str">
        <f t="shared" si="6782"/>
        <v/>
      </c>
      <c r="E4974" s="820"/>
      <c r="F4974" s="820"/>
      <c r="G4974" s="820"/>
      <c r="H4974" s="820"/>
      <c r="I4974" s="820"/>
      <c r="J4974" s="820"/>
      <c r="K4974" s="820"/>
      <c r="L4974" s="590"/>
      <c r="M4974" s="821"/>
      <c r="N4974" s="821"/>
      <c r="O4974" s="821"/>
      <c r="P4974" s="591"/>
      <c r="Q4974" s="486"/>
      <c r="R4974" s="486"/>
      <c r="S4974" s="201"/>
      <c r="T4974" s="201"/>
      <c r="U4974" s="201"/>
      <c r="V4974" s="201"/>
      <c r="W4974" s="201"/>
      <c r="X4974" s="201"/>
      <c r="Y4974" s="201"/>
      <c r="Z4974" s="201"/>
      <c r="AA4974" s="201"/>
      <c r="AB4974" s="201"/>
      <c r="AC4974" s="201"/>
      <c r="AD4974" s="201"/>
      <c r="AE4974" s="109"/>
      <c r="AG4974" s="130">
        <f t="shared" si="6783"/>
        <v>19</v>
      </c>
      <c r="AH4974" s="130">
        <f t="shared" si="6784"/>
        <v>0</v>
      </c>
      <c r="AI4974" s="130">
        <f t="shared" si="6785"/>
        <v>0</v>
      </c>
      <c r="AJ4974" s="130">
        <f t="shared" si="6786"/>
        <v>0</v>
      </c>
      <c r="AK4974" s="130">
        <f t="shared" si="6787"/>
        <v>0</v>
      </c>
      <c r="AL4974" s="130">
        <f t="shared" si="6788"/>
        <v>0</v>
      </c>
      <c r="AM4974" s="130">
        <f t="shared" si="6789"/>
        <v>0</v>
      </c>
      <c r="AN4974" s="130">
        <f t="shared" si="6790"/>
        <v>0</v>
      </c>
      <c r="AO4974" s="130">
        <f t="shared" si="6791"/>
        <v>0</v>
      </c>
      <c r="AP4974" s="130">
        <f t="shared" si="6792"/>
        <v>0</v>
      </c>
      <c r="AQ4974" s="130">
        <f t="shared" si="6793"/>
        <v>0</v>
      </c>
      <c r="AR4974" s="130">
        <f t="shared" si="6794"/>
        <v>0</v>
      </c>
      <c r="AS4974" s="130">
        <f t="shared" si="6795"/>
        <v>0</v>
      </c>
      <c r="AT4974" s="130">
        <f t="shared" si="6779"/>
        <v>0</v>
      </c>
      <c r="AU4974" s="130">
        <f t="shared" si="6796"/>
        <v>0</v>
      </c>
      <c r="AV4974" s="130">
        <f t="shared" si="6797"/>
        <v>0</v>
      </c>
      <c r="AW4974" s="130">
        <f t="shared" si="6798"/>
        <v>0</v>
      </c>
      <c r="AX4974" s="130">
        <f t="shared" si="6780"/>
        <v>0</v>
      </c>
      <c r="AY4974" s="130">
        <f t="shared" si="6799"/>
        <v>0</v>
      </c>
      <c r="AZ4974" s="130">
        <f t="shared" si="6800"/>
        <v>0</v>
      </c>
      <c r="BA4974" s="130">
        <f t="shared" si="6801"/>
        <v>0</v>
      </c>
      <c r="BB4974" s="130">
        <f t="shared" si="6781"/>
        <v>0</v>
      </c>
    </row>
    <row r="4975" spans="1:55" ht="15" customHeight="1" x14ac:dyDescent="0.2">
      <c r="K4975" s="112"/>
      <c r="L4975" s="191"/>
      <c r="M4975" s="191"/>
      <c r="N4975" s="191"/>
      <c r="O4975" s="191"/>
      <c r="P4975" s="112" t="s">
        <v>84</v>
      </c>
      <c r="Q4975" s="985">
        <f>IF(AND(SUM(Q4950:R4974)=0,COUNTIF(Q4950:R4974,"NS")&gt;0),"NS",SUM(Q4950:R4974))</f>
        <v>0</v>
      </c>
      <c r="R4975" s="985"/>
      <c r="S4975" s="390">
        <f t="shared" ref="S4975:AD4975" si="6802">IF(AND(SUM(S4950:S4974)=0,COUNTIF(S4950:S4974,"NS")&gt;0),"NS",SUM(S4950:S4974))</f>
        <v>0</v>
      </c>
      <c r="T4975" s="390">
        <f t="shared" si="6802"/>
        <v>0</v>
      </c>
      <c r="U4975" s="390">
        <f t="shared" si="6802"/>
        <v>0</v>
      </c>
      <c r="V4975" s="390">
        <f t="shared" si="6802"/>
        <v>0</v>
      </c>
      <c r="W4975" s="390">
        <f t="shared" si="6802"/>
        <v>0</v>
      </c>
      <c r="X4975" s="390">
        <f t="shared" si="6802"/>
        <v>0</v>
      </c>
      <c r="Y4975" s="390">
        <f t="shared" si="6802"/>
        <v>0</v>
      </c>
      <c r="Z4975" s="390">
        <f t="shared" si="6802"/>
        <v>0</v>
      </c>
      <c r="AA4975" s="390">
        <f t="shared" si="6802"/>
        <v>0</v>
      </c>
      <c r="AB4975" s="390">
        <f t="shared" si="6802"/>
        <v>0</v>
      </c>
      <c r="AC4975" s="390">
        <f t="shared" si="6802"/>
        <v>0</v>
      </c>
      <c r="AD4975" s="390">
        <f t="shared" si="6802"/>
        <v>0</v>
      </c>
      <c r="AE4975" s="109"/>
      <c r="AH4975" s="90">
        <f>SUM(AH4950:AH4974)</f>
        <v>0</v>
      </c>
      <c r="AL4975" s="90">
        <f>SUM(AL4950:AL4974)</f>
        <v>0</v>
      </c>
      <c r="AP4975" s="90">
        <f>SUM(AP4950:AP4974)</f>
        <v>0</v>
      </c>
      <c r="AT4975" s="90">
        <f>SUM(AT4950:AT4974)</f>
        <v>0</v>
      </c>
      <c r="AX4975" s="90">
        <f>SUM(AX4950:AX4974)</f>
        <v>0</v>
      </c>
      <c r="BB4975" s="90">
        <f>SUM(BB4950:BB4974)</f>
        <v>0</v>
      </c>
      <c r="BC4975" s="90">
        <f>SUM(AL4975:BB4975)</f>
        <v>0</v>
      </c>
    </row>
    <row r="4976" spans="1:55" ht="15" customHeight="1" x14ac:dyDescent="0.2">
      <c r="B4976" s="540" t="str">
        <f>IF(AH4975=0,"","Error: Debe completar toda la información requerida.")</f>
        <v/>
      </c>
      <c r="C4976" s="540"/>
      <c r="D4976" s="540"/>
      <c r="E4976" s="540"/>
      <c r="F4976" s="540"/>
      <c r="G4976" s="540"/>
      <c r="H4976" s="540"/>
      <c r="I4976" s="540"/>
      <c r="J4976" s="540"/>
      <c r="K4976" s="540"/>
      <c r="L4976" s="540"/>
      <c r="M4976" s="540"/>
      <c r="N4976" s="540"/>
      <c r="O4976" s="540"/>
      <c r="P4976" s="540"/>
      <c r="Q4976" s="540"/>
      <c r="R4976" s="540"/>
      <c r="S4976" s="540"/>
      <c r="T4976" s="540"/>
      <c r="U4976" s="540"/>
      <c r="V4976" s="540"/>
      <c r="W4976" s="540"/>
      <c r="X4976" s="540"/>
      <c r="Y4976" s="540"/>
      <c r="Z4976" s="540"/>
      <c r="AA4976" s="540"/>
      <c r="AB4976" s="540"/>
      <c r="AC4976" s="540"/>
      <c r="AD4976" s="540"/>
      <c r="AE4976" s="109"/>
    </row>
    <row r="4977" spans="1:31" ht="15" customHeight="1" x14ac:dyDescent="0.2">
      <c r="B4977" s="535" t="str">
        <f>IF(BC4975=0,"","Error: Verificar sumas por fila.")</f>
        <v/>
      </c>
      <c r="C4977" s="535"/>
      <c r="D4977" s="535"/>
      <c r="E4977" s="535"/>
      <c r="F4977" s="535"/>
      <c r="G4977" s="535"/>
      <c r="H4977" s="535"/>
      <c r="I4977" s="535"/>
      <c r="J4977" s="535"/>
      <c r="K4977" s="535"/>
      <c r="L4977" s="535"/>
      <c r="M4977" s="535"/>
      <c r="N4977" s="535"/>
      <c r="O4977" s="535"/>
      <c r="P4977" s="535"/>
      <c r="Q4977" s="535"/>
      <c r="R4977" s="535"/>
      <c r="S4977" s="535"/>
      <c r="T4977" s="535"/>
      <c r="U4977" s="535"/>
      <c r="V4977" s="535"/>
      <c r="W4977" s="535"/>
      <c r="X4977" s="535"/>
      <c r="Y4977" s="535"/>
      <c r="Z4977" s="535"/>
      <c r="AA4977" s="535"/>
      <c r="AB4977" s="535"/>
      <c r="AC4977" s="535"/>
      <c r="AD4977" s="535"/>
      <c r="AE4977" s="109"/>
    </row>
    <row r="4978" spans="1:31" ht="15" customHeight="1" x14ac:dyDescent="0.2">
      <c r="B4978" s="1099"/>
      <c r="C4978" s="1099"/>
      <c r="D4978" s="1099"/>
      <c r="E4978" s="1099"/>
      <c r="F4978" s="1099"/>
      <c r="G4978" s="1099"/>
      <c r="H4978" s="1099"/>
      <c r="I4978" s="1099"/>
      <c r="J4978" s="1099"/>
      <c r="K4978" s="1099"/>
      <c r="L4978" s="1099"/>
      <c r="M4978" s="1099"/>
      <c r="N4978" s="1099"/>
      <c r="O4978" s="1099"/>
      <c r="P4978" s="1099"/>
      <c r="Q4978" s="1099"/>
      <c r="R4978" s="1099"/>
      <c r="S4978" s="1099"/>
      <c r="T4978" s="1099"/>
      <c r="U4978" s="1099"/>
      <c r="V4978" s="1099"/>
      <c r="W4978" s="1099"/>
      <c r="X4978" s="1099"/>
      <c r="Y4978" s="1099"/>
      <c r="Z4978" s="1099"/>
      <c r="AA4978" s="1099"/>
      <c r="AB4978" s="1099"/>
      <c r="AC4978" s="1099"/>
      <c r="AD4978" s="1099"/>
      <c r="AE4978" s="109"/>
    </row>
    <row r="4979" spans="1:31" ht="15" hidden="1" customHeight="1" x14ac:dyDescent="0.2">
      <c r="A4979" s="109"/>
      <c r="B4979" s="109"/>
      <c r="C4979" s="109"/>
      <c r="D4979" s="109"/>
      <c r="E4979" s="109"/>
      <c r="F4979" s="109"/>
      <c r="G4979" s="109"/>
      <c r="H4979" s="109"/>
      <c r="I4979" s="109"/>
      <c r="J4979" s="109"/>
      <c r="K4979" s="109"/>
      <c r="L4979" s="109"/>
      <c r="M4979" s="109"/>
      <c r="N4979" s="109"/>
      <c r="O4979" s="109"/>
      <c r="P4979" s="109"/>
      <c r="Q4979" s="109"/>
      <c r="R4979" s="109"/>
      <c r="S4979" s="109"/>
      <c r="T4979" s="109"/>
      <c r="U4979" s="109"/>
      <c r="V4979" s="109"/>
      <c r="W4979" s="109"/>
      <c r="X4979" s="109"/>
      <c r="Y4979" s="109"/>
      <c r="Z4979" s="109"/>
      <c r="AA4979" s="109"/>
      <c r="AB4979" s="109"/>
      <c r="AC4979" s="109"/>
      <c r="AD4979" s="109"/>
      <c r="AE4979" s="109"/>
    </row>
    <row r="4980" spans="1:31" ht="15" hidden="1" customHeight="1" x14ac:dyDescent="0.2">
      <c r="A4980" s="109"/>
      <c r="B4980" s="109"/>
      <c r="C4980" s="109"/>
      <c r="D4980" s="109"/>
      <c r="E4980" s="109"/>
      <c r="F4980" s="109"/>
      <c r="G4980" s="109"/>
      <c r="H4980" s="109"/>
      <c r="I4980" s="109"/>
      <c r="J4980" s="109"/>
      <c r="K4980" s="109"/>
      <c r="L4980" s="109"/>
      <c r="M4980" s="109"/>
      <c r="N4980" s="109"/>
      <c r="O4980" s="109"/>
      <c r="P4980" s="109"/>
      <c r="Q4980" s="109"/>
      <c r="R4980" s="109"/>
      <c r="S4980" s="109"/>
      <c r="T4980" s="109"/>
      <c r="U4980" s="109"/>
      <c r="V4980" s="109"/>
      <c r="W4980" s="109"/>
      <c r="X4980" s="109"/>
      <c r="Y4980" s="109"/>
      <c r="Z4980" s="109"/>
      <c r="AA4980" s="109"/>
      <c r="AB4980" s="109"/>
      <c r="AC4980" s="109"/>
      <c r="AD4980" s="109"/>
      <c r="AE4980" s="109"/>
    </row>
    <row r="4981" spans="1:31" ht="15" hidden="1" customHeight="1" x14ac:dyDescent="0.2">
      <c r="A4981" s="109"/>
      <c r="B4981" s="109"/>
      <c r="C4981" s="109"/>
      <c r="D4981" s="109"/>
      <c r="E4981" s="109"/>
      <c r="F4981" s="109"/>
      <c r="G4981" s="109"/>
      <c r="H4981" s="109"/>
      <c r="I4981" s="109"/>
      <c r="J4981" s="109"/>
      <c r="K4981" s="109"/>
      <c r="L4981" s="109"/>
      <c r="M4981" s="109"/>
      <c r="N4981" s="109"/>
      <c r="O4981" s="109"/>
      <c r="P4981" s="109"/>
      <c r="Q4981" s="109"/>
      <c r="R4981" s="109"/>
      <c r="S4981" s="109"/>
      <c r="T4981" s="109"/>
      <c r="U4981" s="109"/>
      <c r="V4981" s="109"/>
      <c r="W4981" s="109"/>
      <c r="X4981" s="109"/>
      <c r="Y4981" s="109"/>
      <c r="Z4981" s="109"/>
      <c r="AA4981" s="109"/>
      <c r="AB4981" s="109"/>
      <c r="AC4981" s="109"/>
      <c r="AD4981" s="109"/>
      <c r="AE4981" s="109"/>
    </row>
    <row r="4982" spans="1:31" ht="15" hidden="1" customHeight="1" x14ac:dyDescent="0.2">
      <c r="A4982" s="109"/>
      <c r="B4982" s="109"/>
      <c r="C4982" s="109"/>
      <c r="D4982" s="109"/>
      <c r="E4982" s="109"/>
      <c r="F4982" s="109"/>
      <c r="G4982" s="109"/>
      <c r="H4982" s="109"/>
      <c r="I4982" s="109"/>
      <c r="J4982" s="109"/>
      <c r="K4982" s="109"/>
      <c r="L4982" s="109"/>
      <c r="M4982" s="109"/>
      <c r="N4982" s="109"/>
      <c r="O4982" s="109"/>
      <c r="P4982" s="109"/>
      <c r="Q4982" s="109"/>
      <c r="R4982" s="109"/>
      <c r="S4982" s="109"/>
      <c r="T4982" s="109"/>
      <c r="U4982" s="109"/>
      <c r="V4982" s="109"/>
      <c r="W4982" s="109"/>
      <c r="X4982" s="109"/>
      <c r="Y4982" s="109"/>
      <c r="Z4982" s="109"/>
      <c r="AA4982" s="109"/>
      <c r="AB4982" s="109"/>
      <c r="AC4982" s="109"/>
      <c r="AD4982" s="109"/>
      <c r="AE4982" s="109"/>
    </row>
    <row r="4983" spans="1:31" ht="15" hidden="1" customHeight="1" x14ac:dyDescent="0.2">
      <c r="A4983" s="109"/>
      <c r="B4983" s="109"/>
      <c r="C4983" s="109"/>
      <c r="D4983" s="109"/>
      <c r="E4983" s="109"/>
      <c r="F4983" s="109"/>
      <c r="G4983" s="109"/>
      <c r="H4983" s="109"/>
      <c r="I4983" s="109"/>
      <c r="J4983" s="109"/>
      <c r="K4983" s="109"/>
      <c r="L4983" s="109"/>
      <c r="M4983" s="109"/>
      <c r="N4983" s="109"/>
      <c r="O4983" s="109"/>
      <c r="P4983" s="109"/>
      <c r="Q4983" s="109"/>
      <c r="R4983" s="109"/>
      <c r="S4983" s="109"/>
      <c r="T4983" s="109"/>
      <c r="U4983" s="109"/>
      <c r="V4983" s="109"/>
      <c r="W4983" s="109"/>
      <c r="X4983" s="109"/>
      <c r="Y4983" s="109"/>
      <c r="Z4983" s="109"/>
      <c r="AA4983" s="109"/>
      <c r="AB4983" s="109"/>
      <c r="AC4983" s="109"/>
      <c r="AD4983" s="109"/>
      <c r="AE4983" s="109"/>
    </row>
    <row r="4984" spans="1:31" ht="15" hidden="1" customHeight="1" x14ac:dyDescent="0.2">
      <c r="A4984" s="109"/>
      <c r="B4984" s="109"/>
      <c r="C4984" s="109"/>
      <c r="D4984" s="109"/>
      <c r="E4984" s="109"/>
      <c r="F4984" s="109"/>
      <c r="G4984" s="109"/>
      <c r="H4984" s="109"/>
      <c r="I4984" s="109"/>
      <c r="J4984" s="109"/>
      <c r="K4984" s="109"/>
      <c r="L4984" s="109"/>
      <c r="M4984" s="109"/>
      <c r="N4984" s="109"/>
      <c r="O4984" s="109"/>
      <c r="P4984" s="109"/>
      <c r="Q4984" s="109"/>
      <c r="R4984" s="109"/>
      <c r="S4984" s="109"/>
      <c r="T4984" s="109"/>
      <c r="U4984" s="109"/>
      <c r="V4984" s="109"/>
      <c r="W4984" s="109"/>
      <c r="X4984" s="109"/>
      <c r="Y4984" s="109"/>
      <c r="Z4984" s="109"/>
      <c r="AA4984" s="109"/>
      <c r="AB4984" s="109"/>
      <c r="AC4984" s="109"/>
      <c r="AD4984" s="109"/>
      <c r="AE4984" s="109"/>
    </row>
    <row r="4985" spans="1:31" ht="15" hidden="1" customHeight="1" x14ac:dyDescent="0.2">
      <c r="A4985" s="109"/>
      <c r="B4985" s="109"/>
      <c r="C4985" s="109"/>
      <c r="D4985" s="109"/>
      <c r="E4985" s="109"/>
      <c r="F4985" s="109"/>
      <c r="G4985" s="109"/>
      <c r="H4985" s="109"/>
      <c r="I4985" s="109"/>
      <c r="J4985" s="109"/>
      <c r="K4985" s="109"/>
      <c r="L4985" s="109"/>
      <c r="M4985" s="109"/>
      <c r="N4985" s="109"/>
      <c r="O4985" s="109"/>
      <c r="P4985" s="109"/>
      <c r="Q4985" s="109"/>
      <c r="R4985" s="109"/>
      <c r="S4985" s="109"/>
      <c r="T4985" s="109"/>
      <c r="U4985" s="109"/>
      <c r="V4985" s="109"/>
      <c r="W4985" s="109"/>
      <c r="X4985" s="109"/>
      <c r="Y4985" s="109"/>
      <c r="Z4985" s="109"/>
      <c r="AA4985" s="109"/>
      <c r="AB4985" s="109"/>
      <c r="AC4985" s="109"/>
      <c r="AD4985" s="109"/>
      <c r="AE4985" s="109"/>
    </row>
    <row r="4986" spans="1:31" ht="15" hidden="1" customHeight="1" x14ac:dyDescent="0.2">
      <c r="A4986" s="109"/>
      <c r="B4986" s="109"/>
      <c r="C4986" s="109"/>
      <c r="D4986" s="109"/>
      <c r="E4986" s="109"/>
      <c r="F4986" s="109"/>
      <c r="G4986" s="109"/>
      <c r="H4986" s="109"/>
      <c r="I4986" s="109"/>
      <c r="J4986" s="109"/>
      <c r="K4986" s="109"/>
      <c r="L4986" s="109"/>
      <c r="M4986" s="109"/>
      <c r="N4986" s="109"/>
      <c r="O4986" s="109"/>
      <c r="P4986" s="109"/>
      <c r="Q4986" s="109"/>
      <c r="R4986" s="109"/>
      <c r="S4986" s="109"/>
      <c r="T4986" s="109"/>
      <c r="U4986" s="109"/>
      <c r="V4986" s="109"/>
      <c r="W4986" s="109"/>
      <c r="X4986" s="109"/>
      <c r="Y4986" s="109"/>
      <c r="Z4986" s="109"/>
      <c r="AA4986" s="109"/>
      <c r="AB4986" s="109"/>
      <c r="AC4986" s="109"/>
      <c r="AD4986" s="109"/>
      <c r="AE4986" s="109"/>
    </row>
    <row r="4987" spans="1:31" ht="15" hidden="1" customHeight="1" x14ac:dyDescent="0.2">
      <c r="A4987" s="109"/>
      <c r="B4987" s="109"/>
      <c r="C4987" s="109"/>
      <c r="D4987" s="109"/>
      <c r="E4987" s="109"/>
      <c r="F4987" s="109"/>
      <c r="G4987" s="109"/>
      <c r="H4987" s="109"/>
      <c r="I4987" s="109"/>
      <c r="J4987" s="109"/>
      <c r="K4987" s="109"/>
      <c r="L4987" s="109"/>
      <c r="M4987" s="109"/>
      <c r="N4987" s="109"/>
      <c r="O4987" s="109"/>
      <c r="P4987" s="109"/>
      <c r="Q4987" s="109"/>
      <c r="R4987" s="109"/>
      <c r="S4987" s="109"/>
      <c r="T4987" s="109"/>
      <c r="U4987" s="109"/>
      <c r="V4987" s="109"/>
      <c r="W4987" s="109"/>
      <c r="X4987" s="109"/>
      <c r="Y4987" s="109"/>
      <c r="Z4987" s="109"/>
      <c r="AA4987" s="109"/>
      <c r="AB4987" s="109"/>
      <c r="AC4987" s="109"/>
      <c r="AD4987" s="109"/>
      <c r="AE4987" s="109"/>
    </row>
    <row r="4988" spans="1:31" ht="15" hidden="1" customHeight="1" x14ac:dyDescent="0.2">
      <c r="A4988" s="109"/>
      <c r="B4988" s="109"/>
      <c r="C4988" s="109"/>
      <c r="D4988" s="109"/>
      <c r="E4988" s="109"/>
      <c r="F4988" s="109"/>
      <c r="G4988" s="109"/>
      <c r="H4988" s="109"/>
      <c r="I4988" s="109"/>
      <c r="J4988" s="109"/>
      <c r="K4988" s="109"/>
      <c r="L4988" s="109"/>
      <c r="M4988" s="109"/>
      <c r="N4988" s="109"/>
      <c r="O4988" s="109"/>
      <c r="P4988" s="109"/>
      <c r="Q4988" s="109"/>
      <c r="R4988" s="109"/>
      <c r="S4988" s="109"/>
      <c r="T4988" s="109"/>
      <c r="U4988" s="109"/>
      <c r="V4988" s="109"/>
      <c r="W4988" s="109"/>
      <c r="X4988" s="109"/>
      <c r="Y4988" s="109"/>
      <c r="Z4988" s="109"/>
      <c r="AA4988" s="109"/>
      <c r="AB4988" s="109"/>
      <c r="AC4988" s="109"/>
      <c r="AD4988" s="109"/>
      <c r="AE4988" s="109"/>
    </row>
    <row r="4989" spans="1:31" ht="15" hidden="1" customHeight="1" x14ac:dyDescent="0.2">
      <c r="A4989" s="109"/>
      <c r="B4989" s="109"/>
      <c r="C4989" s="109"/>
      <c r="D4989" s="109"/>
      <c r="E4989" s="109"/>
      <c r="F4989" s="109"/>
      <c r="G4989" s="109"/>
      <c r="H4989" s="109"/>
      <c r="I4989" s="109"/>
      <c r="J4989" s="109"/>
      <c r="K4989" s="109"/>
      <c r="L4989" s="109"/>
      <c r="M4989" s="109"/>
      <c r="N4989" s="109"/>
      <c r="O4989" s="109"/>
      <c r="P4989" s="109"/>
      <c r="Q4989" s="109"/>
      <c r="R4989" s="109"/>
      <c r="S4989" s="109"/>
      <c r="T4989" s="109"/>
      <c r="U4989" s="109"/>
      <c r="V4989" s="109"/>
      <c r="W4989" s="109"/>
      <c r="X4989" s="109"/>
      <c r="Y4989" s="109"/>
      <c r="Z4989" s="109"/>
      <c r="AA4989" s="109"/>
      <c r="AB4989" s="109"/>
      <c r="AC4989" s="109"/>
      <c r="AD4989" s="109"/>
      <c r="AE4989" s="109"/>
    </row>
    <row r="4990" spans="1:31" ht="15" hidden="1" customHeight="1" x14ac:dyDescent="0.2">
      <c r="A4990" s="109"/>
      <c r="B4990" s="109"/>
      <c r="C4990" s="109"/>
      <c r="D4990" s="109"/>
      <c r="E4990" s="109"/>
      <c r="F4990" s="109"/>
      <c r="G4990" s="109"/>
      <c r="H4990" s="109"/>
      <c r="I4990" s="109"/>
      <c r="J4990" s="109"/>
      <c r="K4990" s="109"/>
      <c r="L4990" s="109"/>
      <c r="M4990" s="109"/>
      <c r="N4990" s="109"/>
      <c r="O4990" s="109"/>
      <c r="P4990" s="109"/>
      <c r="Q4990" s="109"/>
      <c r="R4990" s="109"/>
      <c r="S4990" s="109"/>
      <c r="T4990" s="109"/>
      <c r="U4990" s="109"/>
      <c r="V4990" s="109"/>
      <c r="W4990" s="109"/>
      <c r="X4990" s="109"/>
      <c r="Y4990" s="109"/>
      <c r="Z4990" s="109"/>
      <c r="AA4990" s="109"/>
      <c r="AB4990" s="109"/>
      <c r="AC4990" s="109"/>
      <c r="AD4990" s="109"/>
      <c r="AE4990" s="109"/>
    </row>
    <row r="4991" spans="1:31" ht="15" hidden="1" customHeight="1" x14ac:dyDescent="0.2">
      <c r="A4991" s="109"/>
      <c r="B4991" s="109"/>
      <c r="C4991" s="109"/>
      <c r="D4991" s="109"/>
      <c r="E4991" s="109"/>
      <c r="F4991" s="109"/>
      <c r="G4991" s="109"/>
      <c r="H4991" s="109"/>
      <c r="I4991" s="109"/>
      <c r="J4991" s="109"/>
      <c r="K4991" s="109"/>
      <c r="L4991" s="109"/>
      <c r="M4991" s="109"/>
      <c r="N4991" s="109"/>
      <c r="O4991" s="109"/>
      <c r="P4991" s="109"/>
      <c r="Q4991" s="109"/>
      <c r="R4991" s="109"/>
      <c r="S4991" s="109"/>
      <c r="T4991" s="109"/>
      <c r="U4991" s="109"/>
      <c r="V4991" s="109"/>
      <c r="W4991" s="109"/>
      <c r="X4991" s="109"/>
      <c r="Y4991" s="109"/>
      <c r="Z4991" s="109"/>
      <c r="AA4991" s="109"/>
      <c r="AB4991" s="109"/>
      <c r="AC4991" s="109"/>
      <c r="AD4991" s="109"/>
      <c r="AE4991" s="109"/>
    </row>
    <row r="4992" spans="1:31" ht="15" hidden="1" customHeight="1" x14ac:dyDescent="0.2">
      <c r="A4992" s="109"/>
      <c r="B4992" s="109"/>
      <c r="C4992" s="109"/>
      <c r="D4992" s="109"/>
      <c r="E4992" s="109"/>
      <c r="F4992" s="109"/>
      <c r="G4992" s="109"/>
      <c r="H4992" s="109"/>
      <c r="I4992" s="109"/>
      <c r="J4992" s="109"/>
      <c r="K4992" s="109"/>
      <c r="L4992" s="109"/>
      <c r="M4992" s="109"/>
      <c r="N4992" s="109"/>
      <c r="O4992" s="109"/>
      <c r="P4992" s="109"/>
      <c r="Q4992" s="109"/>
      <c r="R4992" s="109"/>
      <c r="S4992" s="109"/>
      <c r="T4992" s="109"/>
      <c r="U4992" s="109"/>
      <c r="V4992" s="109"/>
      <c r="W4992" s="109"/>
      <c r="X4992" s="109"/>
      <c r="Y4992" s="109"/>
      <c r="Z4992" s="109"/>
      <c r="AA4992" s="109"/>
      <c r="AB4992" s="109"/>
      <c r="AC4992" s="109"/>
      <c r="AD4992" s="109"/>
      <c r="AE4992" s="109"/>
    </row>
    <row r="4993" spans="1:31" ht="15" hidden="1" customHeight="1" x14ac:dyDescent="0.2">
      <c r="A4993" s="109"/>
      <c r="B4993" s="109"/>
      <c r="C4993" s="109"/>
      <c r="D4993" s="109"/>
      <c r="E4993" s="109"/>
      <c r="F4993" s="109"/>
      <c r="G4993" s="109"/>
      <c r="H4993" s="109"/>
      <c r="I4993" s="109"/>
      <c r="J4993" s="109"/>
      <c r="K4993" s="109"/>
      <c r="L4993" s="109"/>
      <c r="M4993" s="109"/>
      <c r="N4993" s="109"/>
      <c r="O4993" s="109"/>
      <c r="P4993" s="109"/>
      <c r="Q4993" s="109"/>
      <c r="R4993" s="109"/>
      <c r="S4993" s="109"/>
      <c r="T4993" s="109"/>
      <c r="U4993" s="109"/>
      <c r="V4993" s="109"/>
      <c r="W4993" s="109"/>
      <c r="X4993" s="109"/>
      <c r="Y4993" s="109"/>
      <c r="Z4993" s="109"/>
      <c r="AA4993" s="109"/>
      <c r="AB4993" s="109"/>
      <c r="AC4993" s="109"/>
      <c r="AD4993" s="109"/>
      <c r="AE4993" s="109"/>
    </row>
    <row r="4994" spans="1:31" ht="15" hidden="1" customHeight="1" x14ac:dyDescent="0.2">
      <c r="A4994" s="109"/>
      <c r="B4994" s="109"/>
      <c r="C4994" s="109"/>
      <c r="D4994" s="109"/>
      <c r="E4994" s="109"/>
      <c r="F4994" s="109"/>
      <c r="G4994" s="109"/>
      <c r="H4994" s="109"/>
      <c r="I4994" s="109"/>
      <c r="J4994" s="109"/>
      <c r="K4994" s="109"/>
      <c r="L4994" s="109"/>
      <c r="M4994" s="109"/>
      <c r="N4994" s="109"/>
      <c r="O4994" s="109"/>
      <c r="P4994" s="109"/>
      <c r="Q4994" s="109"/>
      <c r="R4994" s="109"/>
      <c r="S4994" s="109"/>
      <c r="T4994" s="109"/>
      <c r="U4994" s="109"/>
      <c r="V4994" s="109"/>
      <c r="W4994" s="109"/>
      <c r="X4994" s="109"/>
      <c r="Y4994" s="109"/>
      <c r="Z4994" s="109"/>
      <c r="AA4994" s="109"/>
      <c r="AB4994" s="109"/>
      <c r="AC4994" s="109"/>
      <c r="AD4994" s="109"/>
      <c r="AE4994" s="109"/>
    </row>
    <row r="4995" spans="1:31" ht="15" hidden="1" customHeight="1" x14ac:dyDescent="0.2">
      <c r="A4995" s="109"/>
      <c r="B4995" s="109"/>
      <c r="C4995" s="109"/>
      <c r="D4995" s="109"/>
      <c r="E4995" s="109"/>
      <c r="F4995" s="109"/>
      <c r="G4995" s="109"/>
      <c r="H4995" s="109"/>
      <c r="I4995" s="109"/>
      <c r="J4995" s="109"/>
      <c r="K4995" s="109"/>
      <c r="L4995" s="109"/>
      <c r="M4995" s="109"/>
      <c r="N4995" s="109"/>
      <c r="O4995" s="109"/>
      <c r="P4995" s="109"/>
      <c r="Q4995" s="109"/>
      <c r="R4995" s="109"/>
      <c r="S4995" s="109"/>
      <c r="T4995" s="109"/>
      <c r="U4995" s="109"/>
      <c r="V4995" s="109"/>
      <c r="W4995" s="109"/>
      <c r="X4995" s="109"/>
      <c r="Y4995" s="109"/>
      <c r="Z4995" s="109"/>
      <c r="AA4995" s="109"/>
      <c r="AB4995" s="109"/>
      <c r="AC4995" s="109"/>
      <c r="AD4995" s="109"/>
      <c r="AE4995" s="109"/>
    </row>
    <row r="4996" spans="1:31" ht="15" hidden="1" customHeight="1" x14ac:dyDescent="0.2">
      <c r="A4996" s="109"/>
      <c r="B4996" s="109"/>
      <c r="C4996" s="109"/>
      <c r="D4996" s="109"/>
      <c r="E4996" s="109"/>
      <c r="F4996" s="109"/>
      <c r="G4996" s="109"/>
      <c r="H4996" s="109"/>
      <c r="I4996" s="109"/>
      <c r="J4996" s="109"/>
      <c r="K4996" s="109"/>
      <c r="L4996" s="109"/>
      <c r="M4996" s="109"/>
      <c r="N4996" s="109"/>
      <c r="O4996" s="109"/>
      <c r="P4996" s="109"/>
      <c r="Q4996" s="109"/>
      <c r="R4996" s="109"/>
      <c r="S4996" s="109"/>
      <c r="T4996" s="109"/>
      <c r="U4996" s="109"/>
      <c r="V4996" s="109"/>
      <c r="W4996" s="109"/>
      <c r="X4996" s="109"/>
      <c r="Y4996" s="109"/>
      <c r="Z4996" s="109"/>
      <c r="AA4996" s="109"/>
      <c r="AB4996" s="109"/>
      <c r="AC4996" s="109"/>
      <c r="AD4996" s="109"/>
      <c r="AE4996" s="109"/>
    </row>
    <row r="4997" spans="1:31" ht="15" hidden="1" customHeight="1" x14ac:dyDescent="0.2">
      <c r="A4997" s="109"/>
      <c r="B4997" s="109"/>
      <c r="C4997" s="109"/>
      <c r="D4997" s="109"/>
      <c r="E4997" s="109"/>
      <c r="F4997" s="109"/>
      <c r="G4997" s="109"/>
      <c r="H4997" s="109"/>
      <c r="I4997" s="109"/>
      <c r="J4997" s="109"/>
      <c r="K4997" s="109"/>
      <c r="L4997" s="109"/>
      <c r="M4997" s="109"/>
      <c r="N4997" s="109"/>
      <c r="O4997" s="109"/>
      <c r="P4997" s="109"/>
      <c r="Q4997" s="109"/>
      <c r="R4997" s="109"/>
      <c r="S4997" s="109"/>
      <c r="T4997" s="109"/>
      <c r="U4997" s="109"/>
      <c r="V4997" s="109"/>
      <c r="W4997" s="109"/>
      <c r="X4997" s="109"/>
      <c r="Y4997" s="109"/>
      <c r="Z4997" s="109"/>
      <c r="AA4997" s="109"/>
      <c r="AB4997" s="109"/>
      <c r="AC4997" s="109"/>
      <c r="AD4997" s="109"/>
      <c r="AE4997" s="109"/>
    </row>
    <row r="4998" spans="1:31" ht="15" hidden="1" customHeight="1" x14ac:dyDescent="0.2">
      <c r="A4998" s="109"/>
      <c r="B4998" s="109"/>
      <c r="C4998" s="109"/>
      <c r="D4998" s="109"/>
      <c r="E4998" s="109"/>
      <c r="F4998" s="109"/>
      <c r="G4998" s="109"/>
      <c r="H4998" s="109"/>
      <c r="I4998" s="109"/>
      <c r="J4998" s="109"/>
      <c r="K4998" s="109"/>
      <c r="L4998" s="109"/>
      <c r="M4998" s="109"/>
      <c r="N4998" s="109"/>
      <c r="O4998" s="109"/>
      <c r="P4998" s="109"/>
      <c r="Q4998" s="109"/>
      <c r="R4998" s="109"/>
      <c r="S4998" s="109"/>
      <c r="T4998" s="109"/>
      <c r="U4998" s="109"/>
      <c r="V4998" s="109"/>
      <c r="W4998" s="109"/>
      <c r="X4998" s="109"/>
      <c r="Y4998" s="109"/>
      <c r="Z4998" s="109"/>
      <c r="AA4998" s="109"/>
      <c r="AB4998" s="109"/>
      <c r="AC4998" s="109"/>
      <c r="AD4998" s="109"/>
      <c r="AE4998" s="109"/>
    </row>
    <row r="4999" spans="1:31" ht="15" hidden="1" customHeight="1" x14ac:dyDescent="0.2">
      <c r="A4999" s="109"/>
      <c r="B4999" s="109"/>
      <c r="C4999" s="109"/>
      <c r="D4999" s="109"/>
      <c r="E4999" s="109"/>
      <c r="F4999" s="109"/>
      <c r="G4999" s="109"/>
      <c r="H4999" s="109"/>
      <c r="I4999" s="109"/>
      <c r="J4999" s="109"/>
      <c r="K4999" s="109"/>
      <c r="L4999" s="109"/>
      <c r="M4999" s="109"/>
      <c r="N4999" s="109"/>
      <c r="O4999" s="109"/>
      <c r="P4999" s="109"/>
      <c r="Q4999" s="109"/>
      <c r="R4999" s="109"/>
      <c r="S4999" s="109"/>
      <c r="T4999" s="109"/>
      <c r="U4999" s="109"/>
      <c r="V4999" s="109"/>
      <c r="W4999" s="109"/>
      <c r="X4999" s="109"/>
      <c r="Y4999" s="109"/>
      <c r="Z4999" s="109"/>
      <c r="AA4999" s="109"/>
      <c r="AB4999" s="109"/>
      <c r="AC4999" s="109"/>
      <c r="AD4999" s="109"/>
      <c r="AE4999" s="109"/>
    </row>
    <row r="5000" spans="1:31" ht="15" hidden="1" customHeight="1" x14ac:dyDescent="0.2">
      <c r="A5000" s="109"/>
      <c r="B5000" s="109"/>
      <c r="C5000" s="109"/>
      <c r="D5000" s="109"/>
      <c r="E5000" s="109"/>
      <c r="F5000" s="109"/>
      <c r="G5000" s="109"/>
      <c r="H5000" s="109"/>
      <c r="I5000" s="109"/>
      <c r="J5000" s="109"/>
      <c r="K5000" s="109"/>
      <c r="L5000" s="109"/>
      <c r="M5000" s="109"/>
      <c r="N5000" s="109"/>
      <c r="O5000" s="109"/>
      <c r="P5000" s="109"/>
      <c r="Q5000" s="109"/>
      <c r="R5000" s="109"/>
      <c r="S5000" s="109"/>
      <c r="T5000" s="109"/>
      <c r="U5000" s="109"/>
      <c r="V5000" s="109"/>
      <c r="W5000" s="109"/>
      <c r="X5000" s="109"/>
      <c r="Y5000" s="109"/>
      <c r="Z5000" s="109"/>
      <c r="AA5000" s="109"/>
      <c r="AB5000" s="109"/>
      <c r="AC5000" s="109"/>
      <c r="AD5000" s="109"/>
      <c r="AE5000" s="109"/>
    </row>
    <row r="5001" spans="1:31" ht="15" hidden="1" customHeight="1" x14ac:dyDescent="0.2">
      <c r="A5001" s="109"/>
      <c r="B5001" s="109"/>
      <c r="C5001" s="109"/>
      <c r="D5001" s="109"/>
      <c r="E5001" s="109"/>
      <c r="F5001" s="109"/>
      <c r="G5001" s="109"/>
      <c r="H5001" s="109"/>
      <c r="I5001" s="109"/>
      <c r="J5001" s="109"/>
      <c r="K5001" s="109"/>
      <c r="L5001" s="109"/>
      <c r="M5001" s="109"/>
      <c r="N5001" s="109"/>
      <c r="O5001" s="109"/>
      <c r="P5001" s="109"/>
      <c r="Q5001" s="109"/>
      <c r="R5001" s="109"/>
      <c r="S5001" s="109"/>
      <c r="T5001" s="109"/>
      <c r="U5001" s="109"/>
      <c r="V5001" s="109"/>
      <c r="W5001" s="109"/>
      <c r="X5001" s="109"/>
      <c r="Y5001" s="109"/>
      <c r="Z5001" s="109"/>
      <c r="AA5001" s="109"/>
      <c r="AB5001" s="109"/>
      <c r="AC5001" s="109"/>
      <c r="AD5001" s="109"/>
      <c r="AE5001" s="109"/>
    </row>
    <row r="5002" spans="1:31" ht="15" hidden="1" customHeight="1" x14ac:dyDescent="0.2">
      <c r="A5002" s="109"/>
      <c r="B5002" s="109"/>
      <c r="C5002" s="109"/>
      <c r="D5002" s="109"/>
      <c r="E5002" s="109"/>
      <c r="F5002" s="109"/>
      <c r="G5002" s="109"/>
      <c r="H5002" s="109"/>
      <c r="I5002" s="109"/>
      <c r="J5002" s="109"/>
      <c r="K5002" s="109"/>
      <c r="L5002" s="109"/>
      <c r="M5002" s="109"/>
      <c r="N5002" s="109"/>
      <c r="O5002" s="109"/>
      <c r="P5002" s="109"/>
      <c r="Q5002" s="109"/>
      <c r="R5002" s="109"/>
      <c r="S5002" s="109"/>
      <c r="T5002" s="109"/>
      <c r="U5002" s="109"/>
      <c r="V5002" s="109"/>
      <c r="W5002" s="109"/>
      <c r="X5002" s="109"/>
      <c r="Y5002" s="109"/>
      <c r="Z5002" s="109"/>
      <c r="AA5002" s="109"/>
      <c r="AB5002" s="109"/>
      <c r="AC5002" s="109"/>
      <c r="AD5002" s="109"/>
      <c r="AE5002" s="109"/>
    </row>
    <row r="5003" spans="1:31" ht="15" hidden="1" customHeight="1" x14ac:dyDescent="0.2">
      <c r="A5003" s="109"/>
      <c r="B5003" s="109"/>
      <c r="C5003" s="109"/>
      <c r="D5003" s="109"/>
      <c r="E5003" s="109"/>
      <c r="F5003" s="109"/>
      <c r="G5003" s="109"/>
      <c r="H5003" s="109"/>
      <c r="I5003" s="109"/>
      <c r="J5003" s="109"/>
      <c r="K5003" s="109"/>
      <c r="L5003" s="109"/>
      <c r="M5003" s="109"/>
      <c r="N5003" s="109"/>
      <c r="O5003" s="109"/>
      <c r="P5003" s="109"/>
      <c r="Q5003" s="109"/>
      <c r="R5003" s="109"/>
      <c r="S5003" s="109"/>
      <c r="T5003" s="109"/>
      <c r="U5003" s="109"/>
      <c r="V5003" s="109"/>
      <c r="W5003" s="109"/>
      <c r="X5003" s="109"/>
      <c r="Y5003" s="109"/>
      <c r="Z5003" s="109"/>
      <c r="AA5003" s="109"/>
      <c r="AB5003" s="109"/>
      <c r="AC5003" s="109"/>
      <c r="AD5003" s="109"/>
      <c r="AE5003" s="109"/>
    </row>
    <row r="5004" spans="1:31" ht="15" hidden="1" customHeight="1" x14ac:dyDescent="0.2">
      <c r="A5004" s="109"/>
      <c r="B5004" s="109"/>
      <c r="C5004" s="109"/>
      <c r="D5004" s="109"/>
      <c r="E5004" s="109"/>
      <c r="F5004" s="109"/>
      <c r="G5004" s="109"/>
      <c r="H5004" s="109"/>
      <c r="I5004" s="109"/>
      <c r="J5004" s="109"/>
      <c r="K5004" s="109"/>
      <c r="L5004" s="109"/>
      <c r="M5004" s="109"/>
      <c r="N5004" s="109"/>
      <c r="O5004" s="109"/>
      <c r="P5004" s="109"/>
      <c r="Q5004" s="109"/>
      <c r="R5004" s="109"/>
      <c r="S5004" s="109"/>
      <c r="T5004" s="109"/>
      <c r="U5004" s="109"/>
      <c r="V5004" s="109"/>
      <c r="W5004" s="109"/>
      <c r="X5004" s="109"/>
      <c r="Y5004" s="109"/>
      <c r="Z5004" s="109"/>
      <c r="AA5004" s="109"/>
      <c r="AB5004" s="109"/>
      <c r="AC5004" s="109"/>
      <c r="AD5004" s="109"/>
      <c r="AE5004" s="109"/>
    </row>
    <row r="5005" spans="1:31" ht="15" hidden="1" customHeight="1" x14ac:dyDescent="0.2">
      <c r="A5005" s="109"/>
      <c r="B5005" s="109"/>
      <c r="C5005" s="109"/>
      <c r="D5005" s="109"/>
      <c r="E5005" s="109"/>
      <c r="F5005" s="109"/>
      <c r="G5005" s="109"/>
      <c r="H5005" s="109"/>
      <c r="I5005" s="109"/>
      <c r="J5005" s="109"/>
      <c r="K5005" s="109"/>
      <c r="L5005" s="109"/>
      <c r="M5005" s="109"/>
      <c r="N5005" s="109"/>
      <c r="O5005" s="109"/>
      <c r="P5005" s="109"/>
      <c r="Q5005" s="109"/>
      <c r="R5005" s="109"/>
      <c r="S5005" s="109"/>
      <c r="T5005" s="109"/>
      <c r="U5005" s="109"/>
      <c r="V5005" s="109"/>
      <c r="W5005" s="109"/>
      <c r="X5005" s="109"/>
      <c r="Y5005" s="109"/>
      <c r="Z5005" s="109"/>
      <c r="AA5005" s="109"/>
      <c r="AB5005" s="109"/>
      <c r="AC5005" s="109"/>
      <c r="AD5005" s="109"/>
      <c r="AE5005" s="109"/>
    </row>
    <row r="5006" spans="1:31" ht="15" hidden="1" customHeight="1" x14ac:dyDescent="0.2">
      <c r="A5006" s="109"/>
      <c r="B5006" s="109"/>
      <c r="C5006" s="109"/>
      <c r="D5006" s="109"/>
      <c r="E5006" s="109"/>
      <c r="F5006" s="109"/>
      <c r="G5006" s="109"/>
      <c r="H5006" s="109"/>
      <c r="I5006" s="109"/>
      <c r="J5006" s="109"/>
      <c r="K5006" s="109"/>
      <c r="L5006" s="109"/>
      <c r="M5006" s="109"/>
      <c r="N5006" s="109"/>
      <c r="O5006" s="109"/>
      <c r="P5006" s="109"/>
      <c r="Q5006" s="109"/>
      <c r="R5006" s="109"/>
      <c r="S5006" s="109"/>
      <c r="T5006" s="109"/>
      <c r="U5006" s="109"/>
      <c r="V5006" s="109"/>
      <c r="W5006" s="109"/>
      <c r="X5006" s="109"/>
      <c r="Y5006" s="109"/>
      <c r="Z5006" s="109"/>
      <c r="AA5006" s="109"/>
      <c r="AB5006" s="109"/>
      <c r="AC5006" s="109"/>
      <c r="AD5006" s="109"/>
      <c r="AE5006" s="109"/>
    </row>
    <row r="5007" spans="1:31" ht="15" hidden="1" customHeight="1" x14ac:dyDescent="0.2">
      <c r="A5007" s="109"/>
      <c r="B5007" s="109"/>
      <c r="C5007" s="109"/>
      <c r="D5007" s="109"/>
      <c r="E5007" s="109"/>
      <c r="F5007" s="109"/>
      <c r="G5007" s="109"/>
      <c r="H5007" s="109"/>
      <c r="I5007" s="109"/>
      <c r="J5007" s="109"/>
      <c r="K5007" s="109"/>
      <c r="L5007" s="109"/>
      <c r="M5007" s="109"/>
      <c r="N5007" s="109"/>
      <c r="O5007" s="109"/>
      <c r="P5007" s="109"/>
      <c r="Q5007" s="109"/>
      <c r="R5007" s="109"/>
      <c r="S5007" s="109"/>
      <c r="T5007" s="109"/>
      <c r="U5007" s="109"/>
      <c r="V5007" s="109"/>
      <c r="W5007" s="109"/>
      <c r="X5007" s="109"/>
      <c r="Y5007" s="109"/>
      <c r="Z5007" s="109"/>
      <c r="AA5007" s="109"/>
      <c r="AB5007" s="109"/>
      <c r="AC5007" s="109"/>
      <c r="AD5007" s="109"/>
      <c r="AE5007" s="109"/>
    </row>
    <row r="5008" spans="1:31" ht="15" hidden="1" customHeight="1" x14ac:dyDescent="0.2">
      <c r="A5008" s="109"/>
      <c r="B5008" s="109"/>
      <c r="C5008" s="109"/>
      <c r="D5008" s="109"/>
      <c r="E5008" s="109"/>
      <c r="F5008" s="109"/>
      <c r="G5008" s="109"/>
      <c r="H5008" s="109"/>
      <c r="I5008" s="109"/>
      <c r="J5008" s="109"/>
      <c r="K5008" s="109"/>
      <c r="L5008" s="109"/>
      <c r="M5008" s="109"/>
      <c r="N5008" s="109"/>
      <c r="O5008" s="109"/>
      <c r="P5008" s="109"/>
      <c r="Q5008" s="109"/>
      <c r="R5008" s="109"/>
      <c r="S5008" s="109"/>
      <c r="T5008" s="109"/>
      <c r="U5008" s="109"/>
      <c r="V5008" s="109"/>
      <c r="W5008" s="109"/>
      <c r="X5008" s="109"/>
      <c r="Y5008" s="109"/>
      <c r="Z5008" s="109"/>
      <c r="AA5008" s="109"/>
      <c r="AB5008" s="109"/>
      <c r="AC5008" s="109"/>
      <c r="AD5008" s="109"/>
      <c r="AE5008" s="109"/>
    </row>
    <row r="5009" spans="1:31" ht="15" hidden="1" customHeight="1" x14ac:dyDescent="0.2">
      <c r="A5009" s="109"/>
      <c r="B5009" s="109"/>
      <c r="C5009" s="109"/>
      <c r="D5009" s="109"/>
      <c r="E5009" s="109"/>
      <c r="F5009" s="109"/>
      <c r="G5009" s="109"/>
      <c r="H5009" s="109"/>
      <c r="I5009" s="109"/>
      <c r="J5009" s="109"/>
      <c r="K5009" s="109"/>
      <c r="L5009" s="109"/>
      <c r="M5009" s="109"/>
      <c r="N5009" s="109"/>
      <c r="O5009" s="109"/>
      <c r="P5009" s="109"/>
      <c r="Q5009" s="109"/>
      <c r="R5009" s="109"/>
      <c r="S5009" s="109"/>
      <c r="T5009" s="109"/>
      <c r="U5009" s="109"/>
      <c r="V5009" s="109"/>
      <c r="W5009" s="109"/>
      <c r="X5009" s="109"/>
      <c r="Y5009" s="109"/>
      <c r="Z5009" s="109"/>
      <c r="AA5009" s="109"/>
      <c r="AB5009" s="109"/>
      <c r="AC5009" s="109"/>
      <c r="AD5009" s="109"/>
      <c r="AE5009" s="109"/>
    </row>
    <row r="5010" spans="1:31" ht="15" hidden="1" customHeight="1" x14ac:dyDescent="0.2">
      <c r="A5010" s="109"/>
      <c r="B5010" s="109"/>
      <c r="C5010" s="109"/>
      <c r="D5010" s="109"/>
      <c r="E5010" s="109"/>
      <c r="F5010" s="109"/>
      <c r="G5010" s="109"/>
      <c r="H5010" s="109"/>
      <c r="I5010" s="109"/>
      <c r="J5010" s="109"/>
      <c r="K5010" s="109"/>
      <c r="L5010" s="109"/>
      <c r="M5010" s="109"/>
      <c r="N5010" s="109"/>
      <c r="O5010" s="109"/>
      <c r="P5010" s="109"/>
      <c r="Q5010" s="109"/>
      <c r="R5010" s="109"/>
      <c r="S5010" s="109"/>
      <c r="T5010" s="109"/>
      <c r="U5010" s="109"/>
      <c r="V5010" s="109"/>
      <c r="W5010" s="109"/>
      <c r="X5010" s="109"/>
      <c r="Y5010" s="109"/>
      <c r="Z5010" s="109"/>
      <c r="AA5010" s="109"/>
      <c r="AB5010" s="109"/>
      <c r="AC5010" s="109"/>
      <c r="AD5010" s="109"/>
      <c r="AE5010" s="109"/>
    </row>
    <row r="5011" spans="1:31" ht="15" hidden="1" customHeight="1" x14ac:dyDescent="0.2">
      <c r="A5011" s="109"/>
      <c r="B5011" s="109"/>
      <c r="C5011" s="109"/>
      <c r="D5011" s="109"/>
      <c r="E5011" s="109"/>
      <c r="F5011" s="109"/>
      <c r="G5011" s="109"/>
      <c r="H5011" s="109"/>
      <c r="I5011" s="109"/>
      <c r="J5011" s="109"/>
      <c r="K5011" s="109"/>
      <c r="L5011" s="109"/>
      <c r="M5011" s="109"/>
      <c r="N5011" s="109"/>
      <c r="O5011" s="109"/>
      <c r="P5011" s="109"/>
      <c r="Q5011" s="109"/>
      <c r="R5011" s="109"/>
      <c r="S5011" s="109"/>
      <c r="T5011" s="109"/>
      <c r="U5011" s="109"/>
      <c r="V5011" s="109"/>
      <c r="W5011" s="109"/>
      <c r="X5011" s="109"/>
      <c r="Y5011" s="109"/>
      <c r="Z5011" s="109"/>
      <c r="AA5011" s="109"/>
      <c r="AB5011" s="109"/>
      <c r="AC5011" s="109"/>
      <c r="AD5011" s="109"/>
      <c r="AE5011" s="109"/>
    </row>
    <row r="5012" spans="1:31" ht="15" hidden="1" customHeight="1" x14ac:dyDescent="0.2">
      <c r="A5012" s="109"/>
      <c r="B5012" s="109"/>
      <c r="C5012" s="109"/>
      <c r="D5012" s="109"/>
      <c r="E5012" s="109"/>
      <c r="F5012" s="109"/>
      <c r="G5012" s="109"/>
      <c r="H5012" s="109"/>
      <c r="I5012" s="109"/>
      <c r="J5012" s="109"/>
      <c r="K5012" s="109"/>
      <c r="L5012" s="109"/>
      <c r="M5012" s="109"/>
      <c r="N5012" s="109"/>
      <c r="O5012" s="109"/>
      <c r="P5012" s="109"/>
      <c r="Q5012" s="109"/>
      <c r="R5012" s="109"/>
      <c r="S5012" s="109"/>
      <c r="T5012" s="109"/>
      <c r="U5012" s="109"/>
      <c r="V5012" s="109"/>
      <c r="W5012" s="109"/>
      <c r="X5012" s="109"/>
      <c r="Y5012" s="109"/>
      <c r="Z5012" s="109"/>
      <c r="AA5012" s="109"/>
      <c r="AB5012" s="109"/>
      <c r="AC5012" s="109"/>
      <c r="AD5012" s="109"/>
      <c r="AE5012" s="109"/>
    </row>
    <row r="5013" spans="1:31" ht="15" hidden="1" customHeight="1" x14ac:dyDescent="0.2">
      <c r="A5013" s="109"/>
      <c r="B5013" s="109"/>
      <c r="C5013" s="109"/>
      <c r="D5013" s="109"/>
      <c r="E5013" s="109"/>
      <c r="F5013" s="109"/>
      <c r="G5013" s="109"/>
      <c r="H5013" s="109"/>
      <c r="I5013" s="109"/>
      <c r="J5013" s="109"/>
      <c r="K5013" s="109"/>
      <c r="L5013" s="109"/>
      <c r="M5013" s="109"/>
      <c r="N5013" s="109"/>
      <c r="O5013" s="109"/>
      <c r="P5013" s="109"/>
      <c r="Q5013" s="109"/>
      <c r="R5013" s="109"/>
      <c r="S5013" s="109"/>
      <c r="T5013" s="109"/>
      <c r="U5013" s="109"/>
      <c r="V5013" s="109"/>
      <c r="W5013" s="109"/>
      <c r="X5013" s="109"/>
      <c r="Y5013" s="109"/>
      <c r="Z5013" s="109"/>
      <c r="AA5013" s="109"/>
      <c r="AB5013" s="109"/>
      <c r="AC5013" s="109"/>
      <c r="AD5013" s="109"/>
      <c r="AE5013" s="109"/>
    </row>
    <row r="5014" spans="1:31" ht="15" hidden="1" customHeight="1" x14ac:dyDescent="0.2">
      <c r="A5014" s="109"/>
      <c r="B5014" s="109"/>
      <c r="C5014" s="109"/>
      <c r="D5014" s="109"/>
      <c r="E5014" s="109"/>
      <c r="F5014" s="109"/>
      <c r="G5014" s="109"/>
      <c r="H5014" s="109"/>
      <c r="I5014" s="109"/>
      <c r="J5014" s="109"/>
      <c r="K5014" s="109"/>
      <c r="L5014" s="109"/>
      <c r="M5014" s="109"/>
      <c r="N5014" s="109"/>
      <c r="O5014" s="109"/>
      <c r="P5014" s="109"/>
      <c r="Q5014" s="109"/>
      <c r="R5014" s="109"/>
      <c r="S5014" s="109"/>
      <c r="T5014" s="109"/>
      <c r="U5014" s="109"/>
      <c r="V5014" s="109"/>
      <c r="W5014" s="109"/>
      <c r="X5014" s="109"/>
      <c r="Y5014" s="109"/>
      <c r="Z5014" s="109"/>
      <c r="AA5014" s="109"/>
      <c r="AB5014" s="109"/>
      <c r="AC5014" s="109"/>
      <c r="AD5014" s="109"/>
      <c r="AE5014" s="109"/>
    </row>
    <row r="5015" spans="1:31" ht="15" hidden="1" customHeight="1" x14ac:dyDescent="0.2">
      <c r="A5015" s="109"/>
      <c r="B5015" s="109"/>
      <c r="C5015" s="109"/>
      <c r="D5015" s="109"/>
      <c r="E5015" s="109"/>
      <c r="F5015" s="109"/>
      <c r="G5015" s="109"/>
      <c r="H5015" s="109"/>
      <c r="I5015" s="109"/>
      <c r="J5015" s="109"/>
      <c r="K5015" s="109"/>
      <c r="L5015" s="109"/>
      <c r="M5015" s="109"/>
      <c r="N5015" s="109"/>
      <c r="O5015" s="109"/>
      <c r="P5015" s="109"/>
      <c r="Q5015" s="109"/>
      <c r="R5015" s="109"/>
      <c r="S5015" s="109"/>
      <c r="T5015" s="109"/>
      <c r="U5015" s="109"/>
      <c r="V5015" s="109"/>
      <c r="W5015" s="109"/>
      <c r="X5015" s="109"/>
      <c r="Y5015" s="109"/>
      <c r="Z5015" s="109"/>
      <c r="AA5015" s="109"/>
      <c r="AB5015" s="109"/>
      <c r="AC5015" s="109"/>
      <c r="AD5015" s="109"/>
      <c r="AE5015" s="109"/>
    </row>
    <row r="5016" spans="1:31" ht="15" hidden="1" customHeight="1" x14ac:dyDescent="0.2">
      <c r="A5016" s="109"/>
      <c r="B5016" s="109"/>
      <c r="C5016" s="109"/>
      <c r="D5016" s="109"/>
      <c r="E5016" s="109"/>
      <c r="F5016" s="109"/>
      <c r="G5016" s="109"/>
      <c r="H5016" s="109"/>
      <c r="I5016" s="109"/>
      <c r="J5016" s="109"/>
      <c r="K5016" s="109"/>
      <c r="L5016" s="109"/>
      <c r="M5016" s="109"/>
      <c r="N5016" s="109"/>
      <c r="O5016" s="109"/>
      <c r="P5016" s="109"/>
      <c r="Q5016" s="109"/>
      <c r="R5016" s="109"/>
      <c r="S5016" s="109"/>
      <c r="T5016" s="109"/>
      <c r="U5016" s="109"/>
      <c r="V5016" s="109"/>
      <c r="W5016" s="109"/>
      <c r="X5016" s="109"/>
      <c r="Y5016" s="109"/>
      <c r="Z5016" s="109"/>
      <c r="AA5016" s="109"/>
      <c r="AB5016" s="109"/>
      <c r="AC5016" s="109"/>
      <c r="AD5016" s="109"/>
      <c r="AE5016" s="109"/>
    </row>
    <row r="5017" spans="1:31" ht="15" hidden="1" customHeight="1" x14ac:dyDescent="0.2">
      <c r="A5017" s="109"/>
      <c r="B5017" s="109"/>
      <c r="C5017" s="109"/>
      <c r="D5017" s="109"/>
      <c r="E5017" s="109"/>
      <c r="F5017" s="109"/>
      <c r="G5017" s="109"/>
      <c r="H5017" s="109"/>
      <c r="I5017" s="109"/>
      <c r="J5017" s="109"/>
      <c r="K5017" s="109"/>
      <c r="L5017" s="109"/>
      <c r="M5017" s="109"/>
      <c r="N5017" s="109"/>
      <c r="O5017" s="109"/>
      <c r="P5017" s="109"/>
      <c r="Q5017" s="109"/>
      <c r="R5017" s="109"/>
      <c r="S5017" s="109"/>
      <c r="T5017" s="109"/>
      <c r="U5017" s="109"/>
      <c r="V5017" s="109"/>
      <c r="W5017" s="109"/>
      <c r="X5017" s="109"/>
      <c r="Y5017" s="109"/>
      <c r="Z5017" s="109"/>
      <c r="AA5017" s="109"/>
      <c r="AB5017" s="109"/>
      <c r="AC5017" s="109"/>
      <c r="AD5017" s="109"/>
      <c r="AE5017" s="109"/>
    </row>
    <row r="5018" spans="1:31" ht="15" hidden="1" customHeight="1" x14ac:dyDescent="0.2">
      <c r="A5018" s="109"/>
      <c r="B5018" s="109"/>
      <c r="C5018" s="109"/>
      <c r="D5018" s="109"/>
      <c r="E5018" s="109"/>
      <c r="F5018" s="109"/>
      <c r="G5018" s="109"/>
      <c r="H5018" s="109"/>
      <c r="I5018" s="109"/>
      <c r="J5018" s="109"/>
      <c r="K5018" s="109"/>
      <c r="L5018" s="109"/>
      <c r="M5018" s="109"/>
      <c r="N5018" s="109"/>
      <c r="O5018" s="109"/>
      <c r="P5018" s="109"/>
      <c r="Q5018" s="109"/>
      <c r="R5018" s="109"/>
      <c r="S5018" s="109"/>
      <c r="T5018" s="109"/>
      <c r="U5018" s="109"/>
      <c r="V5018" s="109"/>
      <c r="W5018" s="109"/>
      <c r="X5018" s="109"/>
      <c r="Y5018" s="109"/>
      <c r="Z5018" s="109"/>
      <c r="AA5018" s="109"/>
      <c r="AB5018" s="109"/>
      <c r="AC5018" s="109"/>
      <c r="AD5018" s="109"/>
      <c r="AE5018" s="109"/>
    </row>
    <row r="5019" spans="1:31" ht="15" hidden="1" customHeight="1" x14ac:dyDescent="0.2">
      <c r="A5019" s="109"/>
      <c r="B5019" s="109"/>
      <c r="C5019" s="109"/>
      <c r="D5019" s="109"/>
      <c r="E5019" s="109"/>
      <c r="F5019" s="109"/>
      <c r="G5019" s="109"/>
      <c r="H5019" s="109"/>
      <c r="I5019" s="109"/>
      <c r="J5019" s="109"/>
      <c r="K5019" s="109"/>
      <c r="L5019" s="109"/>
      <c r="M5019" s="109"/>
      <c r="N5019" s="109"/>
      <c r="O5019" s="109"/>
      <c r="P5019" s="109"/>
      <c r="Q5019" s="109"/>
      <c r="R5019" s="109"/>
      <c r="S5019" s="109"/>
      <c r="T5019" s="109"/>
      <c r="U5019" s="109"/>
      <c r="V5019" s="109"/>
      <c r="W5019" s="109"/>
      <c r="X5019" s="109"/>
      <c r="Y5019" s="109"/>
      <c r="Z5019" s="109"/>
      <c r="AA5019" s="109"/>
      <c r="AB5019" s="109"/>
      <c r="AC5019" s="109"/>
      <c r="AD5019" s="109"/>
      <c r="AE5019" s="109"/>
    </row>
    <row r="5020" spans="1:31" ht="15" hidden="1" customHeight="1" x14ac:dyDescent="0.2">
      <c r="A5020" s="109"/>
      <c r="B5020" s="109"/>
      <c r="C5020" s="109"/>
      <c r="D5020" s="109"/>
      <c r="E5020" s="109"/>
      <c r="F5020" s="109"/>
      <c r="G5020" s="109"/>
      <c r="H5020" s="109"/>
      <c r="I5020" s="109"/>
      <c r="J5020" s="109"/>
      <c r="K5020" s="109"/>
      <c r="L5020" s="109"/>
      <c r="M5020" s="109"/>
      <c r="N5020" s="109"/>
      <c r="O5020" s="109"/>
      <c r="P5020" s="109"/>
      <c r="Q5020" s="109"/>
      <c r="R5020" s="109"/>
      <c r="S5020" s="109"/>
      <c r="T5020" s="109"/>
      <c r="U5020" s="109"/>
      <c r="V5020" s="109"/>
      <c r="W5020" s="109"/>
      <c r="X5020" s="109"/>
      <c r="Y5020" s="109"/>
      <c r="Z5020" s="109"/>
      <c r="AA5020" s="109"/>
      <c r="AB5020" s="109"/>
      <c r="AC5020" s="109"/>
      <c r="AD5020" s="109"/>
      <c r="AE5020" s="109"/>
    </row>
    <row r="5021" spans="1:31" ht="15" hidden="1" customHeight="1" x14ac:dyDescent="0.2">
      <c r="A5021" s="109"/>
      <c r="B5021" s="109"/>
      <c r="C5021" s="109"/>
      <c r="D5021" s="109"/>
      <c r="E5021" s="109"/>
      <c r="F5021" s="109"/>
      <c r="G5021" s="109"/>
      <c r="H5021" s="109"/>
      <c r="I5021" s="109"/>
      <c r="J5021" s="109"/>
      <c r="K5021" s="109"/>
      <c r="L5021" s="109"/>
      <c r="M5021" s="109"/>
      <c r="N5021" s="109"/>
      <c r="O5021" s="109"/>
      <c r="P5021" s="109"/>
      <c r="Q5021" s="109"/>
      <c r="R5021" s="109"/>
      <c r="S5021" s="109"/>
      <c r="T5021" s="109"/>
      <c r="U5021" s="109"/>
      <c r="V5021" s="109"/>
      <c r="W5021" s="109"/>
      <c r="X5021" s="109"/>
      <c r="Y5021" s="109"/>
      <c r="Z5021" s="109"/>
      <c r="AA5021" s="109"/>
      <c r="AB5021" s="109"/>
      <c r="AC5021" s="109"/>
      <c r="AD5021" s="109"/>
      <c r="AE5021" s="109"/>
    </row>
    <row r="5022" spans="1:31" ht="15" hidden="1" customHeight="1" x14ac:dyDescent="0.2">
      <c r="A5022" s="109"/>
      <c r="B5022" s="109"/>
      <c r="C5022" s="109"/>
      <c r="D5022" s="109"/>
      <c r="E5022" s="109"/>
      <c r="F5022" s="109"/>
      <c r="G5022" s="109"/>
      <c r="H5022" s="109"/>
      <c r="I5022" s="109"/>
      <c r="J5022" s="109"/>
      <c r="K5022" s="109"/>
      <c r="L5022" s="109"/>
      <c r="M5022" s="109"/>
      <c r="N5022" s="109"/>
      <c r="O5022" s="109"/>
      <c r="P5022" s="109"/>
      <c r="Q5022" s="109"/>
      <c r="R5022" s="109"/>
      <c r="S5022" s="109"/>
      <c r="T5022" s="109"/>
      <c r="U5022" s="109"/>
      <c r="V5022" s="109"/>
      <c r="W5022" s="109"/>
      <c r="X5022" s="109"/>
      <c r="Y5022" s="109"/>
      <c r="Z5022" s="109"/>
      <c r="AA5022" s="109"/>
      <c r="AB5022" s="109"/>
      <c r="AC5022" s="109"/>
      <c r="AD5022" s="109"/>
      <c r="AE5022" s="109"/>
    </row>
    <row r="5023" spans="1:31" ht="15" hidden="1" customHeight="1" x14ac:dyDescent="0.2">
      <c r="A5023" s="109"/>
      <c r="B5023" s="109"/>
      <c r="C5023" s="109"/>
      <c r="D5023" s="109"/>
      <c r="E5023" s="109"/>
      <c r="F5023" s="109"/>
      <c r="G5023" s="109"/>
      <c r="H5023" s="109"/>
      <c r="I5023" s="109"/>
      <c r="J5023" s="109"/>
      <c r="K5023" s="109"/>
      <c r="L5023" s="109"/>
      <c r="M5023" s="109"/>
      <c r="N5023" s="109"/>
      <c r="O5023" s="109"/>
      <c r="P5023" s="109"/>
      <c r="Q5023" s="109"/>
      <c r="R5023" s="109"/>
      <c r="S5023" s="109"/>
      <c r="T5023" s="109"/>
      <c r="U5023" s="109"/>
      <c r="V5023" s="109"/>
      <c r="W5023" s="109"/>
      <c r="X5023" s="109"/>
      <c r="Y5023" s="109"/>
      <c r="Z5023" s="109"/>
      <c r="AA5023" s="109"/>
      <c r="AB5023" s="109"/>
      <c r="AC5023" s="109"/>
      <c r="AD5023" s="109"/>
      <c r="AE5023" s="109"/>
    </row>
    <row r="5024" spans="1:31" ht="15" hidden="1" customHeight="1" x14ac:dyDescent="0.2">
      <c r="A5024" s="109"/>
      <c r="B5024" s="109"/>
      <c r="C5024" s="109"/>
      <c r="D5024" s="109"/>
      <c r="E5024" s="109"/>
      <c r="F5024" s="109"/>
      <c r="G5024" s="109"/>
      <c r="H5024" s="109"/>
      <c r="I5024" s="109"/>
      <c r="J5024" s="109"/>
      <c r="K5024" s="109"/>
      <c r="L5024" s="109"/>
      <c r="M5024" s="109"/>
      <c r="N5024" s="109"/>
      <c r="O5024" s="109"/>
      <c r="P5024" s="109"/>
      <c r="Q5024" s="109"/>
      <c r="R5024" s="109"/>
      <c r="S5024" s="109"/>
      <c r="T5024" s="109"/>
      <c r="U5024" s="109"/>
      <c r="V5024" s="109"/>
      <c r="W5024" s="109"/>
      <c r="X5024" s="109"/>
      <c r="Y5024" s="109"/>
      <c r="Z5024" s="109"/>
      <c r="AA5024" s="109"/>
      <c r="AB5024" s="109"/>
      <c r="AC5024" s="109"/>
      <c r="AD5024" s="109"/>
      <c r="AE5024" s="109"/>
    </row>
    <row r="5025" spans="1:31" ht="15" hidden="1" customHeight="1" x14ac:dyDescent="0.2">
      <c r="A5025" s="109"/>
      <c r="B5025" s="109"/>
      <c r="C5025" s="109"/>
      <c r="D5025" s="109"/>
      <c r="E5025" s="109"/>
      <c r="F5025" s="109"/>
      <c r="G5025" s="109"/>
      <c r="H5025" s="109"/>
      <c r="I5025" s="109"/>
      <c r="J5025" s="109"/>
      <c r="K5025" s="109"/>
      <c r="L5025" s="109"/>
      <c r="M5025" s="109"/>
      <c r="N5025" s="109"/>
      <c r="O5025" s="109"/>
      <c r="P5025" s="109"/>
      <c r="Q5025" s="109"/>
      <c r="R5025" s="109"/>
      <c r="S5025" s="109"/>
      <c r="T5025" s="109"/>
      <c r="U5025" s="109"/>
      <c r="V5025" s="109"/>
      <c r="W5025" s="109"/>
      <c r="X5025" s="109"/>
      <c r="Y5025" s="109"/>
      <c r="Z5025" s="109"/>
      <c r="AA5025" s="109"/>
      <c r="AB5025" s="109"/>
      <c r="AC5025" s="109"/>
      <c r="AD5025" s="109"/>
      <c r="AE5025" s="109"/>
    </row>
    <row r="5026" spans="1:31" ht="15" hidden="1" customHeight="1" x14ac:dyDescent="0.2">
      <c r="A5026" s="109"/>
      <c r="B5026" s="109"/>
      <c r="C5026" s="109"/>
      <c r="D5026" s="109"/>
      <c r="E5026" s="109"/>
      <c r="F5026" s="109"/>
      <c r="G5026" s="109"/>
      <c r="H5026" s="109"/>
      <c r="I5026" s="109"/>
      <c r="J5026" s="109"/>
      <c r="K5026" s="109"/>
      <c r="L5026" s="109"/>
      <c r="M5026" s="109"/>
      <c r="N5026" s="109"/>
      <c r="O5026" s="109"/>
      <c r="P5026" s="109"/>
      <c r="Q5026" s="109"/>
      <c r="R5026" s="109"/>
      <c r="S5026" s="109"/>
      <c r="T5026" s="109"/>
      <c r="U5026" s="109"/>
      <c r="V5026" s="109"/>
      <c r="W5026" s="109"/>
      <c r="X5026" s="109"/>
      <c r="Y5026" s="109"/>
      <c r="Z5026" s="109"/>
      <c r="AA5026" s="109"/>
      <c r="AB5026" s="109"/>
      <c r="AC5026" s="109"/>
      <c r="AD5026" s="109"/>
      <c r="AE5026" s="109"/>
    </row>
    <row r="5027" spans="1:31" ht="15" hidden="1" customHeight="1" x14ac:dyDescent="0.2">
      <c r="A5027" s="109"/>
      <c r="B5027" s="109"/>
      <c r="C5027" s="109"/>
      <c r="D5027" s="109"/>
      <c r="E5027" s="109"/>
      <c r="F5027" s="109"/>
      <c r="G5027" s="109"/>
      <c r="H5027" s="109"/>
      <c r="I5027" s="109"/>
      <c r="J5027" s="109"/>
      <c r="K5027" s="109"/>
      <c r="L5027" s="109"/>
      <c r="M5027" s="109"/>
      <c r="N5027" s="109"/>
      <c r="O5027" s="109"/>
      <c r="P5027" s="109"/>
      <c r="Q5027" s="109"/>
      <c r="R5027" s="109"/>
      <c r="S5027" s="109"/>
      <c r="T5027" s="109"/>
      <c r="U5027" s="109"/>
      <c r="V5027" s="109"/>
      <c r="W5027" s="109"/>
      <c r="X5027" s="109"/>
      <c r="Y5027" s="109"/>
      <c r="Z5027" s="109"/>
      <c r="AA5027" s="109"/>
      <c r="AB5027" s="109"/>
      <c r="AC5027" s="109"/>
      <c r="AD5027" s="109"/>
      <c r="AE5027" s="109"/>
    </row>
    <row r="5028" spans="1:31" ht="15" hidden="1" customHeight="1" x14ac:dyDescent="0.2">
      <c r="A5028" s="109"/>
      <c r="B5028" s="109"/>
      <c r="C5028" s="109"/>
      <c r="D5028" s="109"/>
      <c r="E5028" s="109"/>
      <c r="F5028" s="109"/>
      <c r="G5028" s="109"/>
      <c r="H5028" s="109"/>
      <c r="I5028" s="109"/>
      <c r="J5028" s="109"/>
      <c r="K5028" s="109"/>
      <c r="L5028" s="109"/>
      <c r="M5028" s="109"/>
      <c r="N5028" s="109"/>
      <c r="O5028" s="109"/>
      <c r="P5028" s="109"/>
      <c r="Q5028" s="109"/>
      <c r="R5028" s="109"/>
      <c r="S5028" s="109"/>
      <c r="T5028" s="109"/>
      <c r="U5028" s="109"/>
      <c r="V5028" s="109"/>
      <c r="W5028" s="109"/>
      <c r="X5028" s="109"/>
      <c r="Y5028" s="109"/>
      <c r="Z5028" s="109"/>
      <c r="AA5028" s="109"/>
      <c r="AB5028" s="109"/>
      <c r="AC5028" s="109"/>
      <c r="AD5028" s="109"/>
      <c r="AE5028" s="109"/>
    </row>
    <row r="5029" spans="1:31" ht="15" hidden="1" customHeight="1" x14ac:dyDescent="0.2">
      <c r="A5029" s="109"/>
      <c r="B5029" s="109"/>
      <c r="C5029" s="109"/>
      <c r="D5029" s="109"/>
      <c r="E5029" s="109"/>
      <c r="F5029" s="109"/>
      <c r="G5029" s="109"/>
      <c r="H5029" s="109"/>
      <c r="I5029" s="109"/>
      <c r="J5029" s="109"/>
      <c r="K5029" s="109"/>
      <c r="L5029" s="109"/>
      <c r="M5029" s="109"/>
      <c r="N5029" s="109"/>
      <c r="O5029" s="109"/>
      <c r="P5029" s="109"/>
      <c r="Q5029" s="109"/>
      <c r="R5029" s="109"/>
      <c r="S5029" s="109"/>
      <c r="T5029" s="109"/>
      <c r="U5029" s="109"/>
      <c r="V5029" s="109"/>
      <c r="W5029" s="109"/>
      <c r="X5029" s="109"/>
      <c r="Y5029" s="109"/>
      <c r="Z5029" s="109"/>
      <c r="AA5029" s="109"/>
      <c r="AB5029" s="109"/>
      <c r="AC5029" s="109"/>
      <c r="AD5029" s="109"/>
      <c r="AE5029" s="109"/>
    </row>
    <row r="5030" spans="1:31" ht="15" hidden="1" customHeight="1" x14ac:dyDescent="0.2">
      <c r="A5030" s="109"/>
      <c r="B5030" s="109"/>
      <c r="C5030" s="109"/>
      <c r="D5030" s="109"/>
      <c r="E5030" s="109"/>
      <c r="F5030" s="109"/>
      <c r="G5030" s="109"/>
      <c r="H5030" s="109"/>
      <c r="I5030" s="109"/>
      <c r="J5030" s="109"/>
      <c r="K5030" s="109"/>
      <c r="L5030" s="109"/>
      <c r="M5030" s="109"/>
      <c r="N5030" s="109"/>
      <c r="O5030" s="109"/>
      <c r="P5030" s="109"/>
      <c r="Q5030" s="109"/>
      <c r="R5030" s="109"/>
      <c r="S5030" s="109"/>
      <c r="T5030" s="109"/>
      <c r="U5030" s="109"/>
      <c r="V5030" s="109"/>
      <c r="W5030" s="109"/>
      <c r="X5030" s="109"/>
      <c r="Y5030" s="109"/>
      <c r="Z5030" s="109"/>
      <c r="AA5030" s="109"/>
      <c r="AB5030" s="109"/>
      <c r="AC5030" s="109"/>
      <c r="AD5030" s="109"/>
      <c r="AE5030" s="109"/>
    </row>
    <row r="5031" spans="1:31" ht="15" hidden="1" customHeight="1" x14ac:dyDescent="0.2">
      <c r="A5031" s="109"/>
      <c r="B5031" s="109"/>
      <c r="C5031" s="109"/>
      <c r="D5031" s="109"/>
      <c r="E5031" s="109"/>
      <c r="F5031" s="109"/>
      <c r="G5031" s="109"/>
      <c r="H5031" s="109"/>
      <c r="I5031" s="109"/>
      <c r="J5031" s="109"/>
      <c r="K5031" s="109"/>
      <c r="L5031" s="109"/>
      <c r="M5031" s="109"/>
      <c r="N5031" s="109"/>
      <c r="O5031" s="109"/>
      <c r="P5031" s="109"/>
      <c r="Q5031" s="109"/>
      <c r="R5031" s="109"/>
      <c r="S5031" s="109"/>
      <c r="T5031" s="109"/>
      <c r="U5031" s="109"/>
      <c r="V5031" s="109"/>
      <c r="W5031" s="109"/>
      <c r="X5031" s="109"/>
      <c r="Y5031" s="109"/>
      <c r="Z5031" s="109"/>
      <c r="AA5031" s="109"/>
      <c r="AB5031" s="109"/>
      <c r="AC5031" s="109"/>
      <c r="AD5031" s="109"/>
      <c r="AE5031" s="109"/>
    </row>
    <row r="5032" spans="1:31" ht="15" hidden="1" customHeight="1" x14ac:dyDescent="0.2">
      <c r="A5032" s="109"/>
      <c r="B5032" s="109"/>
      <c r="C5032" s="109"/>
      <c r="D5032" s="109"/>
      <c r="E5032" s="109"/>
      <c r="F5032" s="109"/>
      <c r="G5032" s="109"/>
      <c r="H5032" s="109"/>
      <c r="I5032" s="109"/>
      <c r="J5032" s="109"/>
      <c r="K5032" s="109"/>
      <c r="L5032" s="109"/>
      <c r="M5032" s="109"/>
      <c r="N5032" s="109"/>
      <c r="O5032" s="109"/>
      <c r="P5032" s="109"/>
      <c r="Q5032" s="109"/>
      <c r="R5032" s="109"/>
      <c r="S5032" s="109"/>
      <c r="T5032" s="109"/>
      <c r="U5032" s="109"/>
      <c r="V5032" s="109"/>
      <c r="W5032" s="109"/>
      <c r="X5032" s="109"/>
      <c r="Y5032" s="109"/>
      <c r="Z5032" s="109"/>
      <c r="AA5032" s="109"/>
      <c r="AB5032" s="109"/>
      <c r="AC5032" s="109"/>
      <c r="AD5032" s="109"/>
      <c r="AE5032" s="109"/>
    </row>
    <row r="5033" spans="1:31" ht="15" hidden="1" customHeight="1" x14ac:dyDescent="0.2">
      <c r="A5033" s="109"/>
      <c r="B5033" s="109"/>
      <c r="C5033" s="109"/>
      <c r="D5033" s="109"/>
      <c r="E5033" s="109"/>
      <c r="F5033" s="109"/>
      <c r="G5033" s="109"/>
      <c r="H5033" s="109"/>
      <c r="I5033" s="109"/>
      <c r="J5033" s="109"/>
      <c r="K5033" s="109"/>
      <c r="L5033" s="109"/>
      <c r="M5033" s="109"/>
      <c r="N5033" s="109"/>
      <c r="O5033" s="109"/>
      <c r="P5033" s="109"/>
      <c r="Q5033" s="109"/>
      <c r="R5033" s="109"/>
      <c r="S5033" s="109"/>
      <c r="T5033" s="109"/>
      <c r="U5033" s="109"/>
      <c r="V5033" s="109"/>
      <c r="W5033" s="109"/>
      <c r="X5033" s="109"/>
      <c r="Y5033" s="109"/>
      <c r="Z5033" s="109"/>
      <c r="AA5033" s="109"/>
      <c r="AB5033" s="109"/>
      <c r="AC5033" s="109"/>
      <c r="AD5033" s="109"/>
      <c r="AE5033" s="109"/>
    </row>
    <row r="5034" spans="1:31" ht="15" hidden="1" customHeight="1" x14ac:dyDescent="0.2">
      <c r="A5034" s="109"/>
      <c r="B5034" s="109"/>
      <c r="C5034" s="109"/>
      <c r="D5034" s="109"/>
      <c r="E5034" s="109"/>
      <c r="F5034" s="109"/>
      <c r="G5034" s="109"/>
      <c r="H5034" s="109"/>
      <c r="I5034" s="109"/>
      <c r="J5034" s="109"/>
      <c r="K5034" s="109"/>
      <c r="L5034" s="109"/>
      <c r="M5034" s="109"/>
      <c r="N5034" s="109"/>
      <c r="O5034" s="109"/>
      <c r="P5034" s="109"/>
      <c r="Q5034" s="109"/>
      <c r="R5034" s="109"/>
      <c r="S5034" s="109"/>
      <c r="T5034" s="109"/>
      <c r="U5034" s="109"/>
      <c r="V5034" s="109"/>
      <c r="W5034" s="109"/>
      <c r="X5034" s="109"/>
      <c r="Y5034" s="109"/>
      <c r="Z5034" s="109"/>
      <c r="AA5034" s="109"/>
      <c r="AB5034" s="109"/>
      <c r="AC5034" s="109"/>
      <c r="AD5034" s="109"/>
      <c r="AE5034" s="109"/>
    </row>
    <row r="5035" spans="1:31" ht="15" hidden="1" customHeight="1" x14ac:dyDescent="0.2">
      <c r="A5035" s="109"/>
      <c r="B5035" s="109"/>
      <c r="C5035" s="109"/>
      <c r="D5035" s="109"/>
      <c r="E5035" s="109"/>
      <c r="F5035" s="109"/>
      <c r="G5035" s="109"/>
      <c r="H5035" s="109"/>
      <c r="I5035" s="109"/>
      <c r="J5035" s="109"/>
      <c r="K5035" s="109"/>
      <c r="L5035" s="109"/>
      <c r="M5035" s="109"/>
      <c r="N5035" s="109"/>
      <c r="O5035" s="109"/>
      <c r="P5035" s="109"/>
      <c r="Q5035" s="109"/>
      <c r="R5035" s="109"/>
      <c r="S5035" s="109"/>
      <c r="T5035" s="109"/>
      <c r="U5035" s="109"/>
      <c r="V5035" s="109"/>
      <c r="W5035" s="109"/>
      <c r="X5035" s="109"/>
      <c r="Y5035" s="109"/>
      <c r="Z5035" s="109"/>
      <c r="AA5035" s="109"/>
      <c r="AB5035" s="109"/>
      <c r="AC5035" s="109"/>
      <c r="AD5035" s="109"/>
      <c r="AE5035" s="109"/>
    </row>
    <row r="5036" spans="1:31" ht="15" hidden="1" customHeight="1" x14ac:dyDescent="0.2">
      <c r="A5036" s="109"/>
      <c r="B5036" s="109"/>
      <c r="C5036" s="109"/>
      <c r="D5036" s="109"/>
      <c r="E5036" s="109"/>
      <c r="F5036" s="109"/>
      <c r="G5036" s="109"/>
      <c r="H5036" s="109"/>
      <c r="I5036" s="109"/>
      <c r="J5036" s="109"/>
      <c r="K5036" s="109"/>
      <c r="L5036" s="109"/>
      <c r="M5036" s="109"/>
      <c r="N5036" s="109"/>
      <c r="O5036" s="109"/>
      <c r="P5036" s="109"/>
      <c r="Q5036" s="109"/>
      <c r="R5036" s="109"/>
      <c r="S5036" s="109"/>
      <c r="T5036" s="109"/>
      <c r="U5036" s="109"/>
      <c r="V5036" s="109"/>
      <c r="W5036" s="109"/>
      <c r="X5036" s="109"/>
      <c r="Y5036" s="109"/>
      <c r="Z5036" s="109"/>
      <c r="AA5036" s="109"/>
      <c r="AB5036" s="109"/>
      <c r="AC5036" s="109"/>
      <c r="AD5036" s="109"/>
      <c r="AE5036" s="109"/>
    </row>
    <row r="5037" spans="1:31" ht="15" hidden="1" customHeight="1" x14ac:dyDescent="0.2">
      <c r="A5037" s="109"/>
      <c r="B5037" s="109"/>
      <c r="C5037" s="109"/>
      <c r="D5037" s="109"/>
      <c r="E5037" s="109"/>
      <c r="F5037" s="109"/>
      <c r="G5037" s="109"/>
      <c r="H5037" s="109"/>
      <c r="I5037" s="109"/>
      <c r="J5037" s="109"/>
      <c r="K5037" s="109"/>
      <c r="L5037" s="109"/>
      <c r="M5037" s="109"/>
      <c r="N5037" s="109"/>
      <c r="O5037" s="109"/>
      <c r="P5037" s="109"/>
      <c r="Q5037" s="109"/>
      <c r="R5037" s="109"/>
      <c r="S5037" s="109"/>
      <c r="T5037" s="109"/>
      <c r="U5037" s="109"/>
      <c r="V5037" s="109"/>
      <c r="W5037" s="109"/>
      <c r="X5037" s="109"/>
      <c r="Y5037" s="109"/>
      <c r="Z5037" s="109"/>
      <c r="AA5037" s="109"/>
      <c r="AB5037" s="109"/>
      <c r="AC5037" s="109"/>
      <c r="AD5037" s="109"/>
      <c r="AE5037" s="109"/>
    </row>
    <row r="5038" spans="1:31" ht="15" hidden="1" customHeight="1" x14ac:dyDescent="0.2">
      <c r="A5038" s="109"/>
      <c r="B5038" s="109"/>
      <c r="C5038" s="109"/>
      <c r="D5038" s="109"/>
      <c r="E5038" s="109"/>
      <c r="F5038" s="109"/>
      <c r="G5038" s="109"/>
      <c r="H5038" s="109"/>
      <c r="I5038" s="109"/>
      <c r="J5038" s="109"/>
      <c r="K5038" s="109"/>
      <c r="L5038" s="109"/>
      <c r="M5038" s="109"/>
      <c r="N5038" s="109"/>
      <c r="O5038" s="109"/>
      <c r="P5038" s="109"/>
      <c r="Q5038" s="109"/>
      <c r="R5038" s="109"/>
      <c r="S5038" s="109"/>
      <c r="T5038" s="109"/>
      <c r="U5038" s="109"/>
      <c r="V5038" s="109"/>
      <c r="W5038" s="109"/>
      <c r="X5038" s="109"/>
      <c r="Y5038" s="109"/>
      <c r="Z5038" s="109"/>
      <c r="AA5038" s="109"/>
      <c r="AB5038" s="109"/>
      <c r="AC5038" s="109"/>
      <c r="AD5038" s="109"/>
      <c r="AE5038" s="109"/>
    </row>
    <row r="5039" spans="1:31" ht="15" hidden="1" customHeight="1" x14ac:dyDescent="0.2">
      <c r="A5039" s="109"/>
      <c r="B5039" s="109"/>
      <c r="C5039" s="109"/>
      <c r="D5039" s="109"/>
      <c r="E5039" s="109"/>
      <c r="F5039" s="109"/>
      <c r="G5039" s="109"/>
      <c r="H5039" s="109"/>
      <c r="I5039" s="109"/>
      <c r="J5039" s="109"/>
      <c r="K5039" s="109"/>
      <c r="L5039" s="109"/>
      <c r="M5039" s="109"/>
      <c r="N5039" s="109"/>
      <c r="O5039" s="109"/>
      <c r="P5039" s="109"/>
      <c r="Q5039" s="109"/>
      <c r="R5039" s="109"/>
      <c r="S5039" s="109"/>
      <c r="T5039" s="109"/>
      <c r="U5039" s="109"/>
      <c r="V5039" s="109"/>
      <c r="W5039" s="109"/>
      <c r="X5039" s="109"/>
      <c r="Y5039" s="109"/>
      <c r="Z5039" s="109"/>
      <c r="AA5039" s="109"/>
      <c r="AB5039" s="109"/>
      <c r="AC5039" s="109"/>
      <c r="AD5039" s="109"/>
      <c r="AE5039" s="109"/>
    </row>
    <row r="5040" spans="1:31" ht="15" hidden="1" customHeight="1" x14ac:dyDescent="0.2">
      <c r="A5040" s="109"/>
      <c r="B5040" s="109"/>
      <c r="C5040" s="109"/>
      <c r="D5040" s="109"/>
      <c r="E5040" s="109"/>
      <c r="F5040" s="109"/>
      <c r="G5040" s="109"/>
      <c r="H5040" s="109"/>
      <c r="I5040" s="109"/>
      <c r="J5040" s="109"/>
      <c r="K5040" s="109"/>
      <c r="L5040" s="109"/>
      <c r="M5040" s="109"/>
      <c r="N5040" s="109"/>
      <c r="O5040" s="109"/>
      <c r="P5040" s="109"/>
      <c r="Q5040" s="109"/>
      <c r="R5040" s="109"/>
      <c r="S5040" s="109"/>
      <c r="T5040" s="109"/>
      <c r="U5040" s="109"/>
      <c r="V5040" s="109"/>
      <c r="W5040" s="109"/>
      <c r="X5040" s="109"/>
      <c r="Y5040" s="109"/>
      <c r="Z5040" s="109"/>
      <c r="AA5040" s="109"/>
      <c r="AB5040" s="109"/>
      <c r="AC5040" s="109"/>
      <c r="AD5040" s="109"/>
      <c r="AE5040" s="109"/>
    </row>
    <row r="5041" spans="1:31" ht="15" hidden="1" customHeight="1" x14ac:dyDescent="0.2">
      <c r="A5041" s="109"/>
      <c r="B5041" s="109"/>
      <c r="C5041" s="109"/>
      <c r="D5041" s="109"/>
      <c r="E5041" s="109"/>
      <c r="F5041" s="109"/>
      <c r="G5041" s="109"/>
      <c r="H5041" s="109"/>
      <c r="I5041" s="109"/>
      <c r="J5041" s="109"/>
      <c r="K5041" s="109"/>
      <c r="L5041" s="109"/>
      <c r="M5041" s="109"/>
      <c r="N5041" s="109"/>
      <c r="O5041" s="109"/>
      <c r="P5041" s="109"/>
      <c r="Q5041" s="109"/>
      <c r="R5041" s="109"/>
      <c r="S5041" s="109"/>
      <c r="T5041" s="109"/>
      <c r="U5041" s="109"/>
      <c r="V5041" s="109"/>
      <c r="W5041" s="109"/>
      <c r="X5041" s="109"/>
      <c r="Y5041" s="109"/>
      <c r="Z5041" s="109"/>
      <c r="AA5041" s="109"/>
      <c r="AB5041" s="109"/>
      <c r="AC5041" s="109"/>
      <c r="AD5041" s="109"/>
      <c r="AE5041" s="109"/>
    </row>
    <row r="5042" spans="1:31" ht="15" hidden="1" customHeight="1" x14ac:dyDescent="0.2">
      <c r="A5042" s="109"/>
      <c r="B5042" s="109"/>
      <c r="C5042" s="109"/>
      <c r="D5042" s="109"/>
      <c r="E5042" s="109"/>
      <c r="F5042" s="109"/>
      <c r="G5042" s="109"/>
      <c r="H5042" s="109"/>
      <c r="I5042" s="109"/>
      <c r="J5042" s="109"/>
      <c r="K5042" s="109"/>
      <c r="L5042" s="109"/>
      <c r="M5042" s="109"/>
      <c r="N5042" s="109"/>
      <c r="O5042" s="109"/>
      <c r="P5042" s="109"/>
      <c r="Q5042" s="109"/>
      <c r="R5042" s="109"/>
      <c r="S5042" s="109"/>
      <c r="T5042" s="109"/>
      <c r="U5042" s="109"/>
      <c r="V5042" s="109"/>
      <c r="W5042" s="109"/>
      <c r="X5042" s="109"/>
      <c r="Y5042" s="109"/>
      <c r="Z5042" s="109"/>
      <c r="AA5042" s="109"/>
      <c r="AB5042" s="109"/>
      <c r="AC5042" s="109"/>
      <c r="AD5042" s="109"/>
      <c r="AE5042" s="109"/>
    </row>
    <row r="5043" spans="1:31" ht="15" hidden="1" customHeight="1" x14ac:dyDescent="0.2">
      <c r="A5043" s="109"/>
      <c r="B5043" s="109"/>
      <c r="C5043" s="109"/>
      <c r="D5043" s="109"/>
      <c r="E5043" s="109"/>
      <c r="F5043" s="109"/>
      <c r="G5043" s="109"/>
      <c r="H5043" s="109"/>
      <c r="I5043" s="109"/>
      <c r="J5043" s="109"/>
      <c r="K5043" s="109"/>
      <c r="L5043" s="109"/>
      <c r="M5043" s="109"/>
      <c r="N5043" s="109"/>
      <c r="O5043" s="109"/>
      <c r="P5043" s="109"/>
      <c r="Q5043" s="109"/>
      <c r="R5043" s="109"/>
      <c r="S5043" s="109"/>
      <c r="T5043" s="109"/>
      <c r="U5043" s="109"/>
      <c r="V5043" s="109"/>
      <c r="W5043" s="109"/>
      <c r="X5043" s="109"/>
      <c r="Y5043" s="109"/>
      <c r="Z5043" s="109"/>
      <c r="AA5043" s="109"/>
      <c r="AB5043" s="109"/>
      <c r="AC5043" s="109"/>
      <c r="AD5043" s="109"/>
      <c r="AE5043" s="109"/>
    </row>
    <row r="5044" spans="1:31" ht="15" hidden="1" customHeight="1" x14ac:dyDescent="0.2">
      <c r="A5044" s="109"/>
      <c r="B5044" s="109"/>
      <c r="C5044" s="109"/>
      <c r="D5044" s="109"/>
      <c r="E5044" s="109"/>
      <c r="F5044" s="109"/>
      <c r="G5044" s="109"/>
      <c r="H5044" s="109"/>
      <c r="I5044" s="109"/>
      <c r="J5044" s="109"/>
      <c r="K5044" s="109"/>
      <c r="L5044" s="109"/>
      <c r="M5044" s="109"/>
      <c r="N5044" s="109"/>
      <c r="O5044" s="109"/>
      <c r="P5044" s="109"/>
      <c r="Q5044" s="109"/>
      <c r="R5044" s="109"/>
      <c r="S5044" s="109"/>
      <c r="T5044" s="109"/>
      <c r="U5044" s="109"/>
      <c r="V5044" s="109"/>
      <c r="W5044" s="109"/>
      <c r="X5044" s="109"/>
      <c r="Y5044" s="109"/>
      <c r="Z5044" s="109"/>
      <c r="AA5044" s="109"/>
      <c r="AB5044" s="109"/>
      <c r="AC5044" s="109"/>
      <c r="AD5044" s="109"/>
      <c r="AE5044" s="109"/>
    </row>
    <row r="5045" spans="1:31" ht="15" hidden="1" customHeight="1" x14ac:dyDescent="0.2">
      <c r="A5045" s="109"/>
      <c r="B5045" s="109"/>
      <c r="C5045" s="109"/>
      <c r="D5045" s="109"/>
      <c r="E5045" s="109"/>
      <c r="F5045" s="109"/>
      <c r="G5045" s="109"/>
      <c r="H5045" s="109"/>
      <c r="I5045" s="109"/>
      <c r="J5045" s="109"/>
      <c r="K5045" s="109"/>
      <c r="L5045" s="109"/>
      <c r="M5045" s="109"/>
      <c r="N5045" s="109"/>
      <c r="O5045" s="109"/>
      <c r="P5045" s="109"/>
      <c r="Q5045" s="109"/>
      <c r="R5045" s="109"/>
      <c r="S5045" s="109"/>
      <c r="T5045" s="109"/>
      <c r="U5045" s="109"/>
      <c r="V5045" s="109"/>
      <c r="W5045" s="109"/>
      <c r="X5045" s="109"/>
      <c r="Y5045" s="109"/>
      <c r="Z5045" s="109"/>
      <c r="AA5045" s="109"/>
      <c r="AB5045" s="109"/>
      <c r="AC5045" s="109"/>
      <c r="AD5045" s="109"/>
      <c r="AE5045" s="109"/>
    </row>
    <row r="5046" spans="1:31" ht="15" hidden="1" customHeight="1" x14ac:dyDescent="0.2">
      <c r="A5046" s="109"/>
      <c r="B5046" s="109"/>
      <c r="C5046" s="109"/>
      <c r="D5046" s="109"/>
      <c r="E5046" s="109"/>
      <c r="F5046" s="109"/>
      <c r="G5046" s="109"/>
      <c r="H5046" s="109"/>
      <c r="I5046" s="109"/>
      <c r="J5046" s="109"/>
      <c r="K5046" s="109"/>
      <c r="L5046" s="109"/>
      <c r="M5046" s="109"/>
      <c r="N5046" s="109"/>
      <c r="O5046" s="109"/>
      <c r="P5046" s="109"/>
      <c r="Q5046" s="109"/>
      <c r="R5046" s="109"/>
      <c r="S5046" s="109"/>
      <c r="T5046" s="109"/>
      <c r="U5046" s="109"/>
      <c r="V5046" s="109"/>
      <c r="W5046" s="109"/>
      <c r="X5046" s="109"/>
      <c r="Y5046" s="109"/>
      <c r="Z5046" s="109"/>
      <c r="AA5046" s="109"/>
      <c r="AB5046" s="109"/>
      <c r="AC5046" s="109"/>
      <c r="AD5046" s="109"/>
      <c r="AE5046" s="109"/>
    </row>
    <row r="5047" spans="1:31" ht="15" hidden="1" customHeight="1" x14ac:dyDescent="0.2">
      <c r="A5047" s="109"/>
      <c r="B5047" s="109"/>
      <c r="C5047" s="109"/>
      <c r="D5047" s="109"/>
      <c r="E5047" s="109"/>
      <c r="F5047" s="109"/>
      <c r="G5047" s="109"/>
      <c r="H5047" s="109"/>
      <c r="I5047" s="109"/>
      <c r="J5047" s="109"/>
      <c r="K5047" s="109"/>
      <c r="L5047" s="109"/>
      <c r="M5047" s="109"/>
      <c r="N5047" s="109"/>
      <c r="O5047" s="109"/>
      <c r="P5047" s="109"/>
      <c r="Q5047" s="109"/>
      <c r="R5047" s="109"/>
      <c r="S5047" s="109"/>
      <c r="T5047" s="109"/>
      <c r="U5047" s="109"/>
      <c r="V5047" s="109"/>
      <c r="W5047" s="109"/>
      <c r="X5047" s="109"/>
      <c r="Y5047" s="109"/>
      <c r="Z5047" s="109"/>
      <c r="AA5047" s="109"/>
      <c r="AB5047" s="109"/>
      <c r="AC5047" s="109"/>
      <c r="AD5047" s="109"/>
      <c r="AE5047" s="109"/>
    </row>
    <row r="5048" spans="1:31" ht="15" hidden="1" customHeight="1" x14ac:dyDescent="0.2">
      <c r="A5048" s="109"/>
      <c r="B5048" s="109"/>
      <c r="C5048" s="109"/>
      <c r="D5048" s="109"/>
      <c r="E5048" s="109"/>
      <c r="F5048" s="109"/>
      <c r="G5048" s="109"/>
      <c r="H5048" s="109"/>
      <c r="I5048" s="109"/>
      <c r="J5048" s="109"/>
      <c r="K5048" s="109"/>
      <c r="L5048" s="109"/>
      <c r="M5048" s="109"/>
      <c r="N5048" s="109"/>
      <c r="O5048" s="109"/>
      <c r="P5048" s="109"/>
      <c r="Q5048" s="109"/>
      <c r="R5048" s="109"/>
      <c r="S5048" s="109"/>
      <c r="T5048" s="109"/>
      <c r="U5048" s="109"/>
      <c r="V5048" s="109"/>
      <c r="W5048" s="109"/>
      <c r="X5048" s="109"/>
      <c r="Y5048" s="109"/>
      <c r="Z5048" s="109"/>
      <c r="AA5048" s="109"/>
      <c r="AB5048" s="109"/>
      <c r="AC5048" s="109"/>
      <c r="AD5048" s="109"/>
      <c r="AE5048" s="109"/>
    </row>
    <row r="5049" spans="1:31" ht="15" hidden="1" customHeight="1" x14ac:dyDescent="0.2">
      <c r="A5049" s="109"/>
      <c r="B5049" s="109"/>
      <c r="C5049" s="109"/>
      <c r="D5049" s="109"/>
      <c r="E5049" s="109"/>
      <c r="F5049" s="109"/>
      <c r="G5049" s="109"/>
      <c r="H5049" s="109"/>
      <c r="I5049" s="109"/>
      <c r="J5049" s="109"/>
      <c r="K5049" s="109"/>
      <c r="L5049" s="109"/>
      <c r="M5049" s="109"/>
      <c r="N5049" s="109"/>
      <c r="O5049" s="109"/>
      <c r="P5049" s="109"/>
      <c r="Q5049" s="109"/>
      <c r="R5049" s="109"/>
      <c r="S5049" s="109"/>
      <c r="T5049" s="109"/>
      <c r="U5049" s="109"/>
      <c r="V5049" s="109"/>
      <c r="W5049" s="109"/>
      <c r="X5049" s="109"/>
      <c r="Y5049" s="109"/>
      <c r="Z5049" s="109"/>
      <c r="AA5049" s="109"/>
      <c r="AB5049" s="109"/>
      <c r="AC5049" s="109"/>
      <c r="AD5049" s="109"/>
      <c r="AE5049" s="109"/>
    </row>
    <row r="5050" spans="1:31" ht="15" hidden="1" customHeight="1" x14ac:dyDescent="0.2">
      <c r="A5050" s="109"/>
      <c r="B5050" s="109"/>
      <c r="C5050" s="109"/>
      <c r="D5050" s="109"/>
      <c r="E5050" s="109"/>
      <c r="F5050" s="109"/>
      <c r="G5050" s="109"/>
      <c r="H5050" s="109"/>
      <c r="I5050" s="109"/>
      <c r="J5050" s="109"/>
      <c r="K5050" s="109"/>
      <c r="L5050" s="109"/>
      <c r="M5050" s="109"/>
      <c r="N5050" s="109"/>
      <c r="O5050" s="109"/>
      <c r="P5050" s="109"/>
      <c r="Q5050" s="109"/>
      <c r="R5050" s="109"/>
      <c r="S5050" s="109"/>
      <c r="T5050" s="109"/>
      <c r="U5050" s="109"/>
      <c r="V5050" s="109"/>
      <c r="W5050" s="109"/>
      <c r="X5050" s="109"/>
      <c r="Y5050" s="109"/>
      <c r="Z5050" s="109"/>
      <c r="AA5050" s="109"/>
      <c r="AB5050" s="109"/>
      <c r="AC5050" s="109"/>
      <c r="AD5050" s="109"/>
      <c r="AE5050" s="109"/>
    </row>
    <row r="5051" spans="1:31" ht="15" hidden="1" customHeight="1" x14ac:dyDescent="0.2">
      <c r="A5051" s="109"/>
      <c r="B5051" s="109"/>
      <c r="C5051" s="109"/>
      <c r="D5051" s="109"/>
      <c r="E5051" s="109"/>
      <c r="F5051" s="109"/>
      <c r="G5051" s="109"/>
      <c r="H5051" s="109"/>
      <c r="I5051" s="109"/>
      <c r="J5051" s="109"/>
      <c r="K5051" s="109"/>
      <c r="L5051" s="109"/>
      <c r="M5051" s="109"/>
      <c r="N5051" s="109"/>
      <c r="O5051" s="109"/>
      <c r="P5051" s="109"/>
      <c r="Q5051" s="109"/>
      <c r="R5051" s="109"/>
      <c r="S5051" s="109"/>
      <c r="T5051" s="109"/>
      <c r="U5051" s="109"/>
      <c r="V5051" s="109"/>
      <c r="W5051" s="109"/>
      <c r="X5051" s="109"/>
      <c r="Y5051" s="109"/>
      <c r="Z5051" s="109"/>
      <c r="AA5051" s="109"/>
      <c r="AB5051" s="109"/>
      <c r="AC5051" s="109"/>
      <c r="AD5051" s="109"/>
      <c r="AE5051" s="109"/>
    </row>
    <row r="5052" spans="1:31" ht="15" hidden="1" customHeight="1" x14ac:dyDescent="0.2">
      <c r="A5052" s="109"/>
      <c r="B5052" s="109"/>
      <c r="C5052" s="109"/>
      <c r="D5052" s="109"/>
      <c r="E5052" s="109"/>
      <c r="F5052" s="109"/>
      <c r="G5052" s="109"/>
      <c r="H5052" s="109"/>
      <c r="I5052" s="109"/>
      <c r="J5052" s="109"/>
      <c r="K5052" s="109"/>
      <c r="L5052" s="109"/>
      <c r="M5052" s="109"/>
      <c r="N5052" s="109"/>
      <c r="O5052" s="109"/>
      <c r="P5052" s="109"/>
      <c r="Q5052" s="109"/>
      <c r="R5052" s="109"/>
      <c r="S5052" s="109"/>
      <c r="T5052" s="109"/>
      <c r="U5052" s="109"/>
      <c r="V5052" s="109"/>
      <c r="W5052" s="109"/>
      <c r="X5052" s="109"/>
      <c r="Y5052" s="109"/>
      <c r="Z5052" s="109"/>
      <c r="AA5052" s="109"/>
      <c r="AB5052" s="109"/>
      <c r="AC5052" s="109"/>
      <c r="AD5052" s="109"/>
      <c r="AE5052" s="109"/>
    </row>
    <row r="5053" spans="1:31" ht="15" hidden="1" customHeight="1" x14ac:dyDescent="0.2">
      <c r="A5053" s="109"/>
      <c r="B5053" s="109"/>
      <c r="C5053" s="109"/>
      <c r="D5053" s="109"/>
      <c r="E5053" s="109"/>
      <c r="F5053" s="109"/>
      <c r="G5053" s="109"/>
      <c r="H5053" s="109"/>
      <c r="I5053" s="109"/>
      <c r="J5053" s="109"/>
      <c r="K5053" s="109"/>
      <c r="L5053" s="109"/>
      <c r="M5053" s="109"/>
      <c r="N5053" s="109"/>
      <c r="O5053" s="109"/>
      <c r="P5053" s="109"/>
      <c r="Q5053" s="109"/>
      <c r="R5053" s="109"/>
      <c r="S5053" s="109"/>
      <c r="T5053" s="109"/>
      <c r="U5053" s="109"/>
      <c r="V5053" s="109"/>
      <c r="W5053" s="109"/>
      <c r="X5053" s="109"/>
      <c r="Y5053" s="109"/>
      <c r="Z5053" s="109"/>
      <c r="AA5053" s="109"/>
      <c r="AB5053" s="109"/>
      <c r="AC5053" s="109"/>
      <c r="AD5053" s="109"/>
      <c r="AE5053" s="109"/>
    </row>
    <row r="5054" spans="1:31" ht="15" hidden="1" customHeight="1" x14ac:dyDescent="0.2">
      <c r="A5054" s="109"/>
      <c r="B5054" s="109"/>
      <c r="C5054" s="109"/>
      <c r="D5054" s="109"/>
      <c r="E5054" s="109"/>
      <c r="F5054" s="109"/>
      <c r="G5054" s="109"/>
      <c r="H5054" s="109"/>
      <c r="I5054" s="109"/>
      <c r="J5054" s="109"/>
      <c r="K5054" s="109"/>
      <c r="L5054" s="109"/>
      <c r="M5054" s="109"/>
      <c r="N5054" s="109"/>
      <c r="O5054" s="109"/>
      <c r="P5054" s="109"/>
      <c r="Q5054" s="109"/>
      <c r="R5054" s="109"/>
      <c r="S5054" s="109"/>
      <c r="T5054" s="109"/>
      <c r="U5054" s="109"/>
      <c r="V5054" s="109"/>
      <c r="W5054" s="109"/>
      <c r="X5054" s="109"/>
      <c r="Y5054" s="109"/>
      <c r="Z5054" s="109"/>
      <c r="AA5054" s="109"/>
      <c r="AB5054" s="109"/>
      <c r="AC5054" s="109"/>
      <c r="AD5054" s="109"/>
      <c r="AE5054" s="109"/>
    </row>
    <row r="5055" spans="1:31" ht="15" hidden="1" customHeight="1" x14ac:dyDescent="0.2">
      <c r="A5055" s="109"/>
      <c r="B5055" s="109"/>
      <c r="C5055" s="109"/>
      <c r="D5055" s="109"/>
      <c r="E5055" s="109"/>
      <c r="F5055" s="109"/>
      <c r="G5055" s="109"/>
      <c r="H5055" s="109"/>
      <c r="I5055" s="109"/>
      <c r="J5055" s="109"/>
      <c r="K5055" s="109"/>
      <c r="L5055" s="109"/>
      <c r="M5055" s="109"/>
      <c r="N5055" s="109"/>
      <c r="O5055" s="109"/>
      <c r="P5055" s="109"/>
      <c r="Q5055" s="109"/>
      <c r="R5055" s="109"/>
      <c r="S5055" s="109"/>
      <c r="T5055" s="109"/>
      <c r="U5055" s="109"/>
      <c r="V5055" s="109"/>
      <c r="W5055" s="109"/>
      <c r="X5055" s="109"/>
      <c r="Y5055" s="109"/>
      <c r="Z5055" s="109"/>
      <c r="AA5055" s="109"/>
      <c r="AB5055" s="109"/>
      <c r="AC5055" s="109"/>
      <c r="AD5055" s="109"/>
      <c r="AE5055" s="109"/>
    </row>
    <row r="5056" spans="1:31" ht="15" hidden="1" customHeight="1" x14ac:dyDescent="0.2">
      <c r="A5056" s="109"/>
      <c r="B5056" s="109"/>
      <c r="C5056" s="109"/>
      <c r="D5056" s="109"/>
      <c r="E5056" s="109"/>
      <c r="F5056" s="109"/>
      <c r="G5056" s="109"/>
      <c r="H5056" s="109"/>
      <c r="I5056" s="109"/>
      <c r="J5056" s="109"/>
      <c r="K5056" s="109"/>
      <c r="L5056" s="109"/>
      <c r="M5056" s="109"/>
      <c r="N5056" s="109"/>
      <c r="O5056" s="109"/>
      <c r="P5056" s="109"/>
      <c r="Q5056" s="109"/>
      <c r="R5056" s="109"/>
      <c r="S5056" s="109"/>
      <c r="T5056" s="109"/>
      <c r="U5056" s="109"/>
      <c r="V5056" s="109"/>
      <c r="W5056" s="109"/>
      <c r="X5056" s="109"/>
      <c r="Y5056" s="109"/>
      <c r="Z5056" s="109"/>
      <c r="AA5056" s="109"/>
      <c r="AB5056" s="109"/>
      <c r="AC5056" s="109"/>
      <c r="AD5056" s="109"/>
      <c r="AE5056" s="109"/>
    </row>
    <row r="5057" spans="1:31" ht="15" hidden="1" customHeight="1" x14ac:dyDescent="0.2">
      <c r="A5057" s="109"/>
      <c r="B5057" s="109"/>
      <c r="C5057" s="109"/>
      <c r="D5057" s="109"/>
      <c r="E5057" s="109"/>
      <c r="F5057" s="109"/>
      <c r="G5057" s="109"/>
      <c r="H5057" s="109"/>
      <c r="I5057" s="109"/>
      <c r="J5057" s="109"/>
      <c r="K5057" s="109"/>
      <c r="L5057" s="109"/>
      <c r="M5057" s="109"/>
      <c r="N5057" s="109"/>
      <c r="O5057" s="109"/>
      <c r="P5057" s="109"/>
      <c r="Q5057" s="109"/>
      <c r="R5057" s="109"/>
      <c r="S5057" s="109"/>
      <c r="T5057" s="109"/>
      <c r="U5057" s="109"/>
      <c r="V5057" s="109"/>
      <c r="W5057" s="109"/>
      <c r="X5057" s="109"/>
      <c r="Y5057" s="109"/>
      <c r="Z5057" s="109"/>
      <c r="AA5057" s="109"/>
      <c r="AB5057" s="109"/>
      <c r="AC5057" s="109"/>
      <c r="AD5057" s="109"/>
      <c r="AE5057" s="109"/>
    </row>
    <row r="5058" spans="1:31" ht="15" hidden="1" customHeight="1" x14ac:dyDescent="0.2">
      <c r="A5058" s="109"/>
      <c r="B5058" s="109"/>
      <c r="C5058" s="109"/>
      <c r="D5058" s="109"/>
      <c r="E5058" s="109"/>
      <c r="F5058" s="109"/>
      <c r="G5058" s="109"/>
      <c r="H5058" s="109"/>
      <c r="I5058" s="109"/>
      <c r="J5058" s="109"/>
      <c r="K5058" s="109"/>
      <c r="L5058" s="109"/>
      <c r="M5058" s="109"/>
      <c r="N5058" s="109"/>
      <c r="O5058" s="109"/>
      <c r="P5058" s="109"/>
      <c r="Q5058" s="109"/>
      <c r="R5058" s="109"/>
      <c r="S5058" s="109"/>
      <c r="T5058" s="109"/>
      <c r="U5058" s="109"/>
      <c r="V5058" s="109"/>
      <c r="W5058" s="109"/>
      <c r="X5058" s="109"/>
      <c r="Y5058" s="109"/>
      <c r="Z5058" s="109"/>
      <c r="AA5058" s="109"/>
      <c r="AB5058" s="109"/>
      <c r="AC5058" s="109"/>
      <c r="AD5058" s="109"/>
      <c r="AE5058" s="109"/>
    </row>
    <row r="5059" spans="1:31" ht="15" hidden="1" customHeight="1" x14ac:dyDescent="0.2">
      <c r="A5059" s="109"/>
      <c r="B5059" s="109"/>
      <c r="C5059" s="109"/>
      <c r="D5059" s="109"/>
      <c r="E5059" s="109"/>
      <c r="F5059" s="109"/>
      <c r="G5059" s="109"/>
      <c r="H5059" s="109"/>
      <c r="I5059" s="109"/>
      <c r="J5059" s="109"/>
      <c r="K5059" s="109"/>
      <c r="L5059" s="109"/>
      <c r="M5059" s="109"/>
      <c r="N5059" s="109"/>
      <c r="O5059" s="109"/>
      <c r="P5059" s="109"/>
      <c r="Q5059" s="109"/>
      <c r="R5059" s="109"/>
      <c r="S5059" s="109"/>
      <c r="T5059" s="109"/>
      <c r="U5059" s="109"/>
      <c r="V5059" s="109"/>
      <c r="W5059" s="109"/>
      <c r="X5059" s="109"/>
      <c r="Y5059" s="109"/>
      <c r="Z5059" s="109"/>
      <c r="AA5059" s="109"/>
      <c r="AB5059" s="109"/>
      <c r="AC5059" s="109"/>
      <c r="AD5059" s="109"/>
      <c r="AE5059" s="109"/>
    </row>
    <row r="5060" spans="1:31" ht="15" hidden="1" customHeight="1" x14ac:dyDescent="0.2">
      <c r="A5060" s="109"/>
      <c r="B5060" s="109"/>
      <c r="C5060" s="109"/>
      <c r="D5060" s="109"/>
      <c r="E5060" s="109"/>
      <c r="F5060" s="109"/>
      <c r="G5060" s="109"/>
      <c r="H5060" s="109"/>
      <c r="I5060" s="109"/>
      <c r="J5060" s="109"/>
      <c r="K5060" s="109"/>
      <c r="L5060" s="109"/>
      <c r="M5060" s="109"/>
      <c r="N5060" s="109"/>
      <c r="O5060" s="109"/>
      <c r="P5060" s="109"/>
      <c r="Q5060" s="109"/>
      <c r="R5060" s="109"/>
      <c r="S5060" s="109"/>
      <c r="T5060" s="109"/>
      <c r="U5060" s="109"/>
      <c r="V5060" s="109"/>
      <c r="W5060" s="109"/>
      <c r="X5060" s="109"/>
      <c r="Y5060" s="109"/>
      <c r="Z5060" s="109"/>
      <c r="AA5060" s="109"/>
      <c r="AB5060" s="109"/>
      <c r="AC5060" s="109"/>
      <c r="AD5060" s="109"/>
      <c r="AE5060" s="109"/>
    </row>
    <row r="5061" spans="1:31" ht="15" hidden="1" customHeight="1" x14ac:dyDescent="0.2">
      <c r="A5061" s="109"/>
      <c r="B5061" s="109"/>
      <c r="C5061" s="109"/>
      <c r="D5061" s="109"/>
      <c r="E5061" s="109"/>
      <c r="F5061" s="109"/>
      <c r="G5061" s="109"/>
      <c r="H5061" s="109"/>
      <c r="I5061" s="109"/>
      <c r="J5061" s="109"/>
      <c r="K5061" s="109"/>
      <c r="L5061" s="109"/>
      <c r="M5061" s="109"/>
      <c r="N5061" s="109"/>
      <c r="O5061" s="109"/>
      <c r="P5061" s="109"/>
      <c r="Q5061" s="109"/>
      <c r="R5061" s="109"/>
      <c r="S5061" s="109"/>
      <c r="T5061" s="109"/>
      <c r="U5061" s="109"/>
      <c r="V5061" s="109"/>
      <c r="W5061" s="109"/>
      <c r="X5061" s="109"/>
      <c r="Y5061" s="109"/>
      <c r="Z5061" s="109"/>
      <c r="AA5061" s="109"/>
      <c r="AB5061" s="109"/>
      <c r="AC5061" s="109"/>
      <c r="AD5061" s="109"/>
      <c r="AE5061" s="109"/>
    </row>
    <row r="5062" spans="1:31" ht="15" hidden="1" customHeight="1" x14ac:dyDescent="0.2">
      <c r="A5062" s="109"/>
      <c r="B5062" s="109"/>
      <c r="C5062" s="109"/>
      <c r="D5062" s="109"/>
      <c r="E5062" s="109"/>
      <c r="F5062" s="109"/>
      <c r="G5062" s="109"/>
      <c r="H5062" s="109"/>
      <c r="I5062" s="109"/>
      <c r="J5062" s="109"/>
      <c r="K5062" s="109"/>
      <c r="L5062" s="109"/>
      <c r="M5062" s="109"/>
      <c r="N5062" s="109"/>
      <c r="O5062" s="109"/>
      <c r="P5062" s="109"/>
      <c r="Q5062" s="109"/>
      <c r="R5062" s="109"/>
      <c r="S5062" s="109"/>
      <c r="T5062" s="109"/>
      <c r="U5062" s="109"/>
      <c r="V5062" s="109"/>
      <c r="W5062" s="109"/>
      <c r="X5062" s="109"/>
      <c r="Y5062" s="109"/>
      <c r="Z5062" s="109"/>
      <c r="AA5062" s="109"/>
      <c r="AB5062" s="109"/>
      <c r="AC5062" s="109"/>
      <c r="AD5062" s="109"/>
      <c r="AE5062" s="109"/>
    </row>
    <row r="5063" spans="1:31" ht="15" hidden="1" customHeight="1" x14ac:dyDescent="0.2">
      <c r="A5063" s="109"/>
      <c r="B5063" s="109"/>
      <c r="C5063" s="109"/>
      <c r="D5063" s="109"/>
      <c r="E5063" s="109"/>
      <c r="F5063" s="109"/>
      <c r="G5063" s="109"/>
      <c r="H5063" s="109"/>
      <c r="I5063" s="109"/>
      <c r="J5063" s="109"/>
      <c r="K5063" s="109"/>
      <c r="L5063" s="109"/>
      <c r="M5063" s="109"/>
      <c r="N5063" s="109"/>
      <c r="O5063" s="109"/>
      <c r="P5063" s="109"/>
      <c r="Q5063" s="109"/>
      <c r="R5063" s="109"/>
      <c r="S5063" s="109"/>
      <c r="T5063" s="109"/>
      <c r="U5063" s="109"/>
      <c r="V5063" s="109"/>
      <c r="W5063" s="109"/>
      <c r="X5063" s="109"/>
      <c r="Y5063" s="109"/>
      <c r="Z5063" s="109"/>
      <c r="AA5063" s="109"/>
      <c r="AB5063" s="109"/>
      <c r="AC5063" s="109"/>
      <c r="AD5063" s="109"/>
      <c r="AE5063" s="109"/>
    </row>
    <row r="5064" spans="1:31" ht="15" hidden="1" customHeight="1" x14ac:dyDescent="0.2">
      <c r="A5064" s="109"/>
      <c r="B5064" s="109"/>
      <c r="C5064" s="109"/>
      <c r="D5064" s="109"/>
      <c r="E5064" s="109"/>
      <c r="F5064" s="109"/>
      <c r="G5064" s="109"/>
      <c r="H5064" s="109"/>
      <c r="I5064" s="109"/>
      <c r="J5064" s="109"/>
      <c r="K5064" s="109"/>
      <c r="L5064" s="109"/>
      <c r="M5064" s="109"/>
      <c r="N5064" s="109"/>
      <c r="O5064" s="109"/>
      <c r="P5064" s="109"/>
      <c r="Q5064" s="109"/>
      <c r="R5064" s="109"/>
      <c r="S5064" s="109"/>
      <c r="T5064" s="109"/>
      <c r="U5064" s="109"/>
      <c r="V5064" s="109"/>
      <c r="W5064" s="109"/>
      <c r="X5064" s="109"/>
      <c r="Y5064" s="109"/>
      <c r="Z5064" s="109"/>
      <c r="AA5064" s="109"/>
      <c r="AB5064" s="109"/>
      <c r="AC5064" s="109"/>
      <c r="AD5064" s="109"/>
      <c r="AE5064" s="109"/>
    </row>
    <row r="5065" spans="1:31" ht="15" hidden="1" customHeight="1" x14ac:dyDescent="0.2">
      <c r="A5065" s="109"/>
      <c r="B5065" s="109"/>
      <c r="C5065" s="109"/>
      <c r="D5065" s="109"/>
      <c r="E5065" s="109"/>
      <c r="F5065" s="109"/>
      <c r="G5065" s="109"/>
      <c r="H5065" s="109"/>
      <c r="I5065" s="109"/>
      <c r="J5065" s="109"/>
      <c r="K5065" s="109"/>
      <c r="L5065" s="109"/>
      <c r="M5065" s="109"/>
      <c r="N5065" s="109"/>
      <c r="O5065" s="109"/>
      <c r="P5065" s="109"/>
      <c r="Q5065" s="109"/>
      <c r="R5065" s="109"/>
      <c r="S5065" s="109"/>
      <c r="T5065" s="109"/>
      <c r="U5065" s="109"/>
      <c r="V5065" s="109"/>
      <c r="W5065" s="109"/>
      <c r="X5065" s="109"/>
      <c r="Y5065" s="109"/>
      <c r="Z5065" s="109"/>
      <c r="AA5065" s="109"/>
      <c r="AB5065" s="109"/>
      <c r="AC5065" s="109"/>
      <c r="AD5065" s="109"/>
      <c r="AE5065" s="109"/>
    </row>
    <row r="5066" spans="1:31" ht="15" hidden="1" customHeight="1" x14ac:dyDescent="0.2">
      <c r="A5066" s="109"/>
      <c r="B5066" s="109"/>
      <c r="C5066" s="109"/>
      <c r="D5066" s="109"/>
      <c r="E5066" s="109"/>
      <c r="F5066" s="109"/>
      <c r="G5066" s="109"/>
      <c r="H5066" s="109"/>
      <c r="I5066" s="109"/>
      <c r="J5066" s="109"/>
      <c r="K5066" s="109"/>
      <c r="L5066" s="109"/>
      <c r="M5066" s="109"/>
      <c r="N5066" s="109"/>
      <c r="O5066" s="109"/>
      <c r="P5066" s="109"/>
      <c r="Q5066" s="109"/>
      <c r="R5066" s="109"/>
      <c r="S5066" s="109"/>
      <c r="T5066" s="109"/>
      <c r="U5066" s="109"/>
      <c r="V5066" s="109"/>
      <c r="W5066" s="109"/>
      <c r="X5066" s="109"/>
      <c r="Y5066" s="109"/>
      <c r="Z5066" s="109"/>
      <c r="AA5066" s="109"/>
      <c r="AB5066" s="109"/>
      <c r="AC5066" s="109"/>
      <c r="AD5066" s="109"/>
      <c r="AE5066" s="109"/>
    </row>
    <row r="5067" spans="1:31" ht="15" hidden="1" customHeight="1" x14ac:dyDescent="0.2">
      <c r="A5067" s="109"/>
      <c r="B5067" s="109"/>
      <c r="C5067" s="109"/>
      <c r="D5067" s="109"/>
      <c r="E5067" s="109"/>
      <c r="F5067" s="109"/>
      <c r="G5067" s="109"/>
      <c r="H5067" s="109"/>
      <c r="I5067" s="109"/>
      <c r="J5067" s="109"/>
      <c r="K5067" s="109"/>
      <c r="L5067" s="109"/>
      <c r="M5067" s="109"/>
      <c r="N5067" s="109"/>
      <c r="O5067" s="109"/>
      <c r="P5067" s="109"/>
      <c r="Q5067" s="109"/>
      <c r="R5067" s="109"/>
      <c r="S5067" s="109"/>
      <c r="T5067" s="109"/>
      <c r="U5067" s="109"/>
      <c r="V5067" s="109"/>
      <c r="W5067" s="109"/>
      <c r="X5067" s="109"/>
      <c r="Y5067" s="109"/>
      <c r="Z5067" s="109"/>
      <c r="AA5067" s="109"/>
      <c r="AB5067" s="109"/>
      <c r="AC5067" s="109"/>
      <c r="AD5067" s="109"/>
      <c r="AE5067" s="109"/>
    </row>
    <row r="5068" spans="1:31" ht="15" hidden="1" customHeight="1" x14ac:dyDescent="0.2">
      <c r="A5068" s="109"/>
      <c r="B5068" s="109"/>
      <c r="C5068" s="109"/>
      <c r="D5068" s="109"/>
      <c r="E5068" s="109"/>
      <c r="F5068" s="109"/>
      <c r="G5068" s="109"/>
      <c r="H5068" s="109"/>
      <c r="I5068" s="109"/>
      <c r="J5068" s="109"/>
      <c r="K5068" s="109"/>
      <c r="L5068" s="109"/>
      <c r="M5068" s="109"/>
      <c r="N5068" s="109"/>
      <c r="O5068" s="109"/>
      <c r="P5068" s="109"/>
      <c r="Q5068" s="109"/>
      <c r="R5068" s="109"/>
      <c r="S5068" s="109"/>
      <c r="T5068" s="109"/>
      <c r="U5068" s="109"/>
      <c r="V5068" s="109"/>
      <c r="W5068" s="109"/>
      <c r="X5068" s="109"/>
      <c r="Y5068" s="109"/>
      <c r="Z5068" s="109"/>
      <c r="AA5068" s="109"/>
      <c r="AB5068" s="109"/>
      <c r="AC5068" s="109"/>
      <c r="AD5068" s="109"/>
      <c r="AE5068" s="109"/>
    </row>
    <row r="5069" spans="1:31" ht="15" hidden="1" customHeight="1" x14ac:dyDescent="0.2">
      <c r="A5069" s="109"/>
      <c r="B5069" s="109"/>
      <c r="C5069" s="109"/>
      <c r="D5069" s="109"/>
      <c r="E5069" s="109"/>
      <c r="F5069" s="109"/>
      <c r="G5069" s="109"/>
      <c r="H5069" s="109"/>
      <c r="I5069" s="109"/>
      <c r="J5069" s="109"/>
      <c r="K5069" s="109"/>
      <c r="L5069" s="109"/>
      <c r="M5069" s="109"/>
      <c r="N5069" s="109"/>
      <c r="O5069" s="109"/>
      <c r="P5069" s="109"/>
      <c r="Q5069" s="109"/>
      <c r="R5069" s="109"/>
      <c r="S5069" s="109"/>
      <c r="T5069" s="109"/>
      <c r="U5069" s="109"/>
      <c r="V5069" s="109"/>
      <c r="W5069" s="109"/>
      <c r="X5069" s="109"/>
      <c r="Y5069" s="109"/>
      <c r="Z5069" s="109"/>
      <c r="AA5069" s="109"/>
      <c r="AB5069" s="109"/>
      <c r="AC5069" s="109"/>
      <c r="AD5069" s="109"/>
      <c r="AE5069" s="109"/>
    </row>
    <row r="5070" spans="1:31" ht="15" hidden="1" customHeight="1" x14ac:dyDescent="0.2">
      <c r="A5070" s="109"/>
      <c r="B5070" s="109"/>
      <c r="C5070" s="109"/>
      <c r="D5070" s="109"/>
      <c r="E5070" s="109"/>
      <c r="F5070" s="109"/>
      <c r="G5070" s="109"/>
      <c r="H5070" s="109"/>
      <c r="I5070" s="109"/>
      <c r="J5070" s="109"/>
      <c r="K5070" s="109"/>
      <c r="L5070" s="109"/>
      <c r="M5070" s="109"/>
      <c r="N5070" s="109"/>
      <c r="O5070" s="109"/>
      <c r="P5070" s="109"/>
      <c r="Q5070" s="109"/>
      <c r="R5070" s="109"/>
      <c r="S5070" s="109"/>
      <c r="T5070" s="109"/>
      <c r="U5070" s="109"/>
      <c r="V5070" s="109"/>
      <c r="W5070" s="109"/>
      <c r="X5070" s="109"/>
      <c r="Y5070" s="109"/>
      <c r="Z5070" s="109"/>
      <c r="AA5070" s="109"/>
      <c r="AB5070" s="109"/>
      <c r="AC5070" s="109"/>
      <c r="AD5070" s="109"/>
      <c r="AE5070" s="109"/>
    </row>
    <row r="5071" spans="1:31" ht="15" hidden="1" customHeight="1" x14ac:dyDescent="0.2">
      <c r="A5071" s="109"/>
      <c r="B5071" s="109"/>
      <c r="C5071" s="109"/>
      <c r="D5071" s="109"/>
      <c r="E5071" s="109"/>
      <c r="F5071" s="109"/>
      <c r="G5071" s="109"/>
      <c r="H5071" s="109"/>
      <c r="I5071" s="109"/>
      <c r="J5071" s="109"/>
      <c r="K5071" s="109"/>
      <c r="L5071" s="109"/>
      <c r="M5071" s="109"/>
      <c r="N5071" s="109"/>
      <c r="O5071" s="109"/>
      <c r="P5071" s="109"/>
      <c r="Q5071" s="109"/>
      <c r="R5071" s="109"/>
      <c r="S5071" s="109"/>
      <c r="T5071" s="109"/>
      <c r="U5071" s="109"/>
      <c r="V5071" s="109"/>
      <c r="W5071" s="109"/>
      <c r="X5071" s="109"/>
      <c r="Y5071" s="109"/>
      <c r="Z5071" s="109"/>
      <c r="AA5071" s="109"/>
      <c r="AB5071" s="109"/>
      <c r="AC5071" s="109"/>
      <c r="AD5071" s="109"/>
      <c r="AE5071" s="109"/>
    </row>
    <row r="5072" spans="1:31" ht="15" hidden="1" customHeight="1" x14ac:dyDescent="0.2">
      <c r="A5072" s="109"/>
      <c r="B5072" s="109"/>
      <c r="C5072" s="109"/>
      <c r="D5072" s="109"/>
      <c r="E5072" s="109"/>
      <c r="F5072" s="109"/>
      <c r="G5072" s="109"/>
      <c r="H5072" s="109"/>
      <c r="I5072" s="109"/>
      <c r="J5072" s="109"/>
      <c r="K5072" s="109"/>
      <c r="L5072" s="109"/>
      <c r="M5072" s="109"/>
      <c r="N5072" s="109"/>
      <c r="O5072" s="109"/>
      <c r="P5072" s="109"/>
      <c r="Q5072" s="109"/>
      <c r="R5072" s="109"/>
      <c r="S5072" s="109"/>
      <c r="T5072" s="109"/>
      <c r="U5072" s="109"/>
      <c r="V5072" s="109"/>
      <c r="W5072" s="109"/>
      <c r="X5072" s="109"/>
      <c r="Y5072" s="109"/>
      <c r="Z5072" s="109"/>
      <c r="AA5072" s="109"/>
      <c r="AB5072" s="109"/>
      <c r="AC5072" s="109"/>
      <c r="AD5072" s="109"/>
      <c r="AE5072" s="109"/>
    </row>
    <row r="5073" spans="1:31" ht="15" hidden="1" customHeight="1" x14ac:dyDescent="0.2">
      <c r="A5073" s="109"/>
      <c r="B5073" s="109"/>
      <c r="C5073" s="109"/>
      <c r="D5073" s="109"/>
      <c r="E5073" s="109"/>
      <c r="F5073" s="109"/>
      <c r="G5073" s="109"/>
      <c r="H5073" s="109"/>
      <c r="I5073" s="109"/>
      <c r="J5073" s="109"/>
      <c r="K5073" s="109"/>
      <c r="L5073" s="109"/>
      <c r="M5073" s="109"/>
      <c r="N5073" s="109"/>
      <c r="O5073" s="109"/>
      <c r="P5073" s="109"/>
      <c r="Q5073" s="109"/>
      <c r="R5073" s="109"/>
      <c r="S5073" s="109"/>
      <c r="T5073" s="109"/>
      <c r="U5073" s="109"/>
      <c r="V5073" s="109"/>
      <c r="W5073" s="109"/>
      <c r="X5073" s="109"/>
      <c r="Y5073" s="109"/>
      <c r="Z5073" s="109"/>
      <c r="AA5073" s="109"/>
      <c r="AB5073" s="109"/>
      <c r="AC5073" s="109"/>
      <c r="AD5073" s="109"/>
      <c r="AE5073" s="109"/>
    </row>
    <row r="5074" spans="1:31" ht="15" hidden="1" customHeight="1" x14ac:dyDescent="0.2">
      <c r="A5074" s="109"/>
      <c r="B5074" s="109"/>
      <c r="C5074" s="109"/>
      <c r="D5074" s="109"/>
      <c r="E5074" s="109"/>
      <c r="F5074" s="109"/>
      <c r="G5074" s="109"/>
      <c r="H5074" s="109"/>
      <c r="I5074" s="109"/>
      <c r="J5074" s="109"/>
      <c r="K5074" s="109"/>
      <c r="L5074" s="109"/>
      <c r="M5074" s="109"/>
      <c r="N5074" s="109"/>
      <c r="O5074" s="109"/>
      <c r="P5074" s="109"/>
      <c r="Q5074" s="109"/>
      <c r="R5074" s="109"/>
      <c r="S5074" s="109"/>
      <c r="T5074" s="109"/>
      <c r="U5074" s="109"/>
      <c r="V5074" s="109"/>
      <c r="W5074" s="109"/>
      <c r="X5074" s="109"/>
      <c r="Y5074" s="109"/>
      <c r="Z5074" s="109"/>
      <c r="AA5074" s="109"/>
      <c r="AB5074" s="109"/>
      <c r="AC5074" s="109"/>
      <c r="AD5074" s="109"/>
      <c r="AE5074" s="109"/>
    </row>
    <row r="5075" spans="1:31" ht="15" hidden="1" customHeight="1" x14ac:dyDescent="0.2">
      <c r="A5075" s="109"/>
      <c r="B5075" s="109"/>
      <c r="C5075" s="109"/>
      <c r="D5075" s="109"/>
      <c r="E5075" s="109"/>
      <c r="F5075" s="109"/>
      <c r="G5075" s="109"/>
      <c r="H5075" s="109"/>
      <c r="I5075" s="109"/>
      <c r="J5075" s="109"/>
      <c r="K5075" s="109"/>
      <c r="L5075" s="109"/>
      <c r="M5075" s="109"/>
      <c r="N5075" s="109"/>
      <c r="O5075" s="109"/>
      <c r="P5075" s="109"/>
      <c r="Q5075" s="109"/>
      <c r="R5075" s="109"/>
      <c r="S5075" s="109"/>
      <c r="T5075" s="109"/>
      <c r="U5075" s="109"/>
      <c r="V5075" s="109"/>
      <c r="W5075" s="109"/>
      <c r="X5075" s="109"/>
      <c r="Y5075" s="109"/>
      <c r="Z5075" s="109"/>
      <c r="AA5075" s="109"/>
      <c r="AB5075" s="109"/>
      <c r="AC5075" s="109"/>
      <c r="AD5075" s="109"/>
      <c r="AE5075" s="109"/>
    </row>
    <row r="5076" spans="1:31" ht="15" hidden="1" customHeight="1" x14ac:dyDescent="0.2">
      <c r="A5076" s="109"/>
      <c r="B5076" s="109"/>
      <c r="C5076" s="109"/>
      <c r="D5076" s="109"/>
      <c r="E5076" s="109"/>
      <c r="F5076" s="109"/>
      <c r="G5076" s="109"/>
      <c r="H5076" s="109"/>
      <c r="I5076" s="109"/>
      <c r="J5076" s="109"/>
      <c r="K5076" s="109"/>
      <c r="L5076" s="109"/>
      <c r="M5076" s="109"/>
      <c r="N5076" s="109"/>
      <c r="O5076" s="109"/>
      <c r="P5076" s="109"/>
      <c r="Q5076" s="109"/>
      <c r="R5076" s="109"/>
      <c r="S5076" s="109"/>
      <c r="T5076" s="109"/>
      <c r="U5076" s="109"/>
      <c r="V5076" s="109"/>
      <c r="W5076" s="109"/>
      <c r="X5076" s="109"/>
      <c r="Y5076" s="109"/>
      <c r="Z5076" s="109"/>
      <c r="AA5076" s="109"/>
      <c r="AB5076" s="109"/>
      <c r="AC5076" s="109"/>
      <c r="AD5076" s="109"/>
      <c r="AE5076" s="109"/>
    </row>
    <row r="5077" spans="1:31" ht="15" hidden="1" customHeight="1" x14ac:dyDescent="0.2">
      <c r="A5077" s="109"/>
      <c r="B5077" s="109"/>
      <c r="C5077" s="109"/>
      <c r="D5077" s="109"/>
      <c r="E5077" s="109"/>
      <c r="F5077" s="109"/>
      <c r="G5077" s="109"/>
      <c r="H5077" s="109"/>
      <c r="I5077" s="109"/>
      <c r="J5077" s="109"/>
      <c r="K5077" s="109"/>
      <c r="L5077" s="109"/>
      <c r="M5077" s="109"/>
      <c r="N5077" s="109"/>
      <c r="O5077" s="109"/>
      <c r="P5077" s="109"/>
      <c r="Q5077" s="109"/>
      <c r="R5077" s="109"/>
      <c r="S5077" s="109"/>
      <c r="T5077" s="109"/>
      <c r="U5077" s="109"/>
      <c r="V5077" s="109"/>
      <c r="W5077" s="109"/>
      <c r="X5077" s="109"/>
      <c r="Y5077" s="109"/>
      <c r="Z5077" s="109"/>
      <c r="AA5077" s="109"/>
      <c r="AB5077" s="109"/>
      <c r="AC5077" s="109"/>
      <c r="AD5077" s="109"/>
      <c r="AE5077" s="109"/>
    </row>
    <row r="5078" spans="1:31" ht="15" hidden="1" customHeight="1" x14ac:dyDescent="0.2">
      <c r="A5078" s="109"/>
      <c r="B5078" s="109"/>
      <c r="C5078" s="109"/>
      <c r="D5078" s="109"/>
      <c r="E5078" s="109"/>
      <c r="F5078" s="109"/>
      <c r="G5078" s="109"/>
      <c r="H5078" s="109"/>
      <c r="I5078" s="109"/>
      <c r="J5078" s="109"/>
      <c r="K5078" s="109"/>
      <c r="L5078" s="109"/>
      <c r="M5078" s="109"/>
      <c r="N5078" s="109"/>
      <c r="O5078" s="109"/>
      <c r="P5078" s="109"/>
      <c r="Q5078" s="109"/>
      <c r="R5078" s="109"/>
      <c r="S5078" s="109"/>
      <c r="T5078" s="109"/>
      <c r="U5078" s="109"/>
      <c r="V5078" s="109"/>
      <c r="W5078" s="109"/>
      <c r="X5078" s="109"/>
      <c r="Y5078" s="109"/>
      <c r="Z5078" s="109"/>
      <c r="AA5078" s="109"/>
      <c r="AB5078" s="109"/>
      <c r="AC5078" s="109"/>
      <c r="AD5078" s="109"/>
      <c r="AE5078" s="109"/>
    </row>
    <row r="5079" spans="1:31" ht="15" hidden="1" customHeight="1" x14ac:dyDescent="0.2">
      <c r="A5079" s="109"/>
      <c r="B5079" s="109"/>
      <c r="C5079" s="109"/>
      <c r="D5079" s="109"/>
      <c r="E5079" s="109"/>
      <c r="F5079" s="109"/>
      <c r="G5079" s="109"/>
      <c r="H5079" s="109"/>
      <c r="I5079" s="109"/>
      <c r="J5079" s="109"/>
      <c r="K5079" s="109"/>
      <c r="L5079" s="109"/>
      <c r="M5079" s="109"/>
      <c r="N5079" s="109"/>
      <c r="O5079" s="109"/>
      <c r="P5079" s="109"/>
      <c r="Q5079" s="109"/>
      <c r="R5079" s="109"/>
      <c r="S5079" s="109"/>
      <c r="T5079" s="109"/>
      <c r="U5079" s="109"/>
      <c r="V5079" s="109"/>
      <c r="W5079" s="109"/>
      <c r="X5079" s="109"/>
      <c r="Y5079" s="109"/>
      <c r="Z5079" s="109"/>
      <c r="AA5079" s="109"/>
      <c r="AB5079" s="109"/>
      <c r="AC5079" s="109"/>
      <c r="AD5079" s="109"/>
      <c r="AE5079" s="109"/>
    </row>
    <row r="5080" spans="1:31" ht="15" hidden="1" customHeight="1" x14ac:dyDescent="0.2">
      <c r="A5080" s="109"/>
      <c r="B5080" s="109"/>
      <c r="C5080" s="109"/>
      <c r="D5080" s="109"/>
      <c r="E5080" s="109"/>
      <c r="F5080" s="109"/>
      <c r="G5080" s="109"/>
      <c r="H5080" s="109"/>
      <c r="I5080" s="109"/>
      <c r="J5080" s="109"/>
      <c r="K5080" s="109"/>
      <c r="L5080" s="109"/>
      <c r="M5080" s="109"/>
      <c r="N5080" s="109"/>
      <c r="O5080" s="109"/>
      <c r="P5080" s="109"/>
      <c r="Q5080" s="109"/>
      <c r="R5080" s="109"/>
      <c r="S5080" s="109"/>
      <c r="T5080" s="109"/>
      <c r="U5080" s="109"/>
      <c r="V5080" s="109"/>
      <c r="W5080" s="109"/>
      <c r="X5080" s="109"/>
      <c r="Y5080" s="109"/>
      <c r="Z5080" s="109"/>
      <c r="AA5080" s="109"/>
      <c r="AB5080" s="109"/>
      <c r="AC5080" s="109"/>
      <c r="AD5080" s="109"/>
      <c r="AE5080" s="109"/>
    </row>
    <row r="5081" spans="1:31" ht="15" hidden="1" customHeight="1" x14ac:dyDescent="0.2">
      <c r="A5081" s="109"/>
      <c r="B5081" s="109"/>
      <c r="C5081" s="109"/>
      <c r="D5081" s="109"/>
      <c r="E5081" s="109"/>
      <c r="F5081" s="109"/>
      <c r="G5081" s="109"/>
      <c r="H5081" s="109"/>
      <c r="I5081" s="109"/>
      <c r="J5081" s="109"/>
      <c r="K5081" s="109"/>
      <c r="L5081" s="109"/>
      <c r="M5081" s="109"/>
      <c r="N5081" s="109"/>
      <c r="O5081" s="109"/>
      <c r="P5081" s="109"/>
      <c r="Q5081" s="109"/>
      <c r="R5081" s="109"/>
      <c r="S5081" s="109"/>
      <c r="T5081" s="109"/>
      <c r="U5081" s="109"/>
      <c r="V5081" s="109"/>
      <c r="W5081" s="109"/>
      <c r="X5081" s="109"/>
      <c r="Y5081" s="109"/>
      <c r="Z5081" s="109"/>
      <c r="AA5081" s="109"/>
      <c r="AB5081" s="109"/>
      <c r="AC5081" s="109"/>
      <c r="AD5081" s="109"/>
      <c r="AE5081" s="109"/>
    </row>
    <row r="5082" spans="1:31" ht="15" hidden="1" customHeight="1" x14ac:dyDescent="0.2">
      <c r="A5082" s="109"/>
      <c r="B5082" s="109"/>
      <c r="C5082" s="109"/>
      <c r="D5082" s="109"/>
      <c r="E5082" s="109"/>
      <c r="F5082" s="109"/>
      <c r="G5082" s="109"/>
      <c r="H5082" s="109"/>
      <c r="I5082" s="109"/>
      <c r="J5082" s="109"/>
      <c r="K5082" s="109"/>
      <c r="L5082" s="109"/>
      <c r="M5082" s="109"/>
      <c r="N5082" s="109"/>
      <c r="O5082" s="109"/>
      <c r="P5082" s="109"/>
      <c r="Q5082" s="109"/>
      <c r="R5082" s="109"/>
      <c r="S5082" s="109"/>
      <c r="T5082" s="109"/>
      <c r="U5082" s="109"/>
      <c r="V5082" s="109"/>
      <c r="W5082" s="109"/>
      <c r="X5082" s="109"/>
      <c r="Y5082" s="109"/>
      <c r="Z5082" s="109"/>
      <c r="AA5082" s="109"/>
      <c r="AB5082" s="109"/>
      <c r="AC5082" s="109"/>
      <c r="AD5082" s="109"/>
      <c r="AE5082" s="109"/>
    </row>
    <row r="5083" spans="1:31" ht="15" hidden="1" customHeight="1" x14ac:dyDescent="0.2">
      <c r="A5083" s="109"/>
      <c r="B5083" s="109"/>
      <c r="C5083" s="109"/>
      <c r="D5083" s="109"/>
      <c r="E5083" s="109"/>
      <c r="F5083" s="109"/>
      <c r="G5083" s="109"/>
      <c r="H5083" s="109"/>
      <c r="I5083" s="109"/>
      <c r="J5083" s="109"/>
      <c r="K5083" s="109"/>
      <c r="L5083" s="109"/>
      <c r="M5083" s="109"/>
      <c r="N5083" s="109"/>
      <c r="O5083" s="109"/>
      <c r="P5083" s="109"/>
      <c r="Q5083" s="109"/>
      <c r="R5083" s="109"/>
      <c r="S5083" s="109"/>
      <c r="T5083" s="109"/>
      <c r="U5083" s="109"/>
      <c r="V5083" s="109"/>
      <c r="W5083" s="109"/>
      <c r="X5083" s="109"/>
      <c r="Y5083" s="109"/>
      <c r="Z5083" s="109"/>
      <c r="AA5083" s="109"/>
      <c r="AB5083" s="109"/>
      <c r="AC5083" s="109"/>
      <c r="AD5083" s="109"/>
      <c r="AE5083" s="109"/>
    </row>
    <row r="5084" spans="1:31" ht="15" hidden="1" customHeight="1" x14ac:dyDescent="0.2">
      <c r="A5084" s="109"/>
      <c r="B5084" s="109"/>
      <c r="C5084" s="109"/>
      <c r="D5084" s="109"/>
      <c r="E5084" s="109"/>
      <c r="F5084" s="109"/>
      <c r="G5084" s="109"/>
      <c r="H5084" s="109"/>
      <c r="I5084" s="109"/>
      <c r="J5084" s="109"/>
      <c r="K5084" s="109"/>
      <c r="L5084" s="109"/>
      <c r="M5084" s="109"/>
      <c r="N5084" s="109"/>
      <c r="O5084" s="109"/>
      <c r="P5084" s="109"/>
      <c r="Q5084" s="109"/>
      <c r="R5084" s="109"/>
      <c r="S5084" s="109"/>
      <c r="T5084" s="109"/>
      <c r="U5084" s="109"/>
      <c r="V5084" s="109"/>
      <c r="W5084" s="109"/>
      <c r="X5084" s="109"/>
      <c r="Y5084" s="109"/>
      <c r="Z5084" s="109"/>
      <c r="AA5084" s="109"/>
      <c r="AB5084" s="109"/>
      <c r="AC5084" s="109"/>
      <c r="AD5084" s="109"/>
      <c r="AE5084" s="109"/>
    </row>
    <row r="5085" spans="1:31" ht="15" hidden="1" customHeight="1" x14ac:dyDescent="0.2">
      <c r="A5085" s="109"/>
      <c r="B5085" s="109"/>
      <c r="C5085" s="109"/>
      <c r="D5085" s="109"/>
      <c r="E5085" s="109"/>
      <c r="F5085" s="109"/>
      <c r="G5085" s="109"/>
      <c r="H5085" s="109"/>
      <c r="I5085" s="109"/>
      <c r="J5085" s="109"/>
      <c r="K5085" s="109"/>
      <c r="L5085" s="109"/>
      <c r="M5085" s="109"/>
      <c r="N5085" s="109"/>
      <c r="O5085" s="109"/>
      <c r="P5085" s="109"/>
      <c r="Q5085" s="109"/>
      <c r="R5085" s="109"/>
      <c r="S5085" s="109"/>
      <c r="T5085" s="109"/>
      <c r="U5085" s="109"/>
      <c r="V5085" s="109"/>
      <c r="W5085" s="109"/>
      <c r="X5085" s="109"/>
      <c r="Y5085" s="109"/>
      <c r="Z5085" s="109"/>
      <c r="AA5085" s="109"/>
      <c r="AB5085" s="109"/>
      <c r="AC5085" s="109"/>
      <c r="AD5085" s="109"/>
      <c r="AE5085" s="109"/>
    </row>
    <row r="5086" spans="1:31" ht="15" hidden="1" customHeight="1" x14ac:dyDescent="0.2">
      <c r="A5086" s="109"/>
      <c r="B5086" s="109"/>
      <c r="C5086" s="109"/>
      <c r="D5086" s="109"/>
      <c r="E5086" s="109"/>
      <c r="F5086" s="109"/>
      <c r="G5086" s="109"/>
      <c r="H5086" s="109"/>
      <c r="I5086" s="109"/>
      <c r="J5086" s="109"/>
      <c r="K5086" s="109"/>
      <c r="L5086" s="109"/>
      <c r="M5086" s="109"/>
      <c r="N5086" s="109"/>
      <c r="O5086" s="109"/>
      <c r="P5086" s="109"/>
      <c r="Q5086" s="109"/>
      <c r="R5086" s="109"/>
      <c r="S5086" s="109"/>
      <c r="T5086" s="109"/>
      <c r="U5086" s="109"/>
      <c r="V5086" s="109"/>
      <c r="W5086" s="109"/>
      <c r="X5086" s="109"/>
      <c r="Y5086" s="109"/>
      <c r="Z5086" s="109"/>
      <c r="AA5086" s="109"/>
      <c r="AB5086" s="109"/>
      <c r="AC5086" s="109"/>
      <c r="AD5086" s="109"/>
      <c r="AE5086" s="109"/>
    </row>
    <row r="5087" spans="1:31" ht="15" hidden="1" customHeight="1" x14ac:dyDescent="0.2">
      <c r="A5087" s="109"/>
      <c r="B5087" s="109"/>
      <c r="C5087" s="109"/>
      <c r="D5087" s="109"/>
      <c r="E5087" s="109"/>
      <c r="F5087" s="109"/>
      <c r="G5087" s="109"/>
      <c r="H5087" s="109"/>
      <c r="I5087" s="109"/>
      <c r="J5087" s="109"/>
      <c r="K5087" s="109"/>
      <c r="L5087" s="109"/>
      <c r="M5087" s="109"/>
      <c r="N5087" s="109"/>
      <c r="O5087" s="109"/>
      <c r="P5087" s="109"/>
      <c r="Q5087" s="109"/>
      <c r="R5087" s="109"/>
      <c r="S5087" s="109"/>
      <c r="T5087" s="109"/>
      <c r="U5087" s="109"/>
      <c r="V5087" s="109"/>
      <c r="W5087" s="109"/>
      <c r="X5087" s="109"/>
      <c r="Y5087" s="109"/>
      <c r="Z5087" s="109"/>
      <c r="AA5087" s="109"/>
      <c r="AB5087" s="109"/>
      <c r="AC5087" s="109"/>
      <c r="AD5087" s="109"/>
      <c r="AE5087" s="109"/>
    </row>
    <row r="5088" spans="1:31" ht="15" hidden="1" customHeight="1" x14ac:dyDescent="0.2">
      <c r="A5088" s="109"/>
      <c r="B5088" s="109"/>
      <c r="C5088" s="109"/>
      <c r="D5088" s="109"/>
      <c r="E5088" s="109"/>
      <c r="F5088" s="109"/>
      <c r="G5088" s="109"/>
      <c r="H5088" s="109"/>
      <c r="I5088" s="109"/>
      <c r="J5088" s="109"/>
      <c r="K5088" s="109"/>
      <c r="L5088" s="109"/>
      <c r="M5088" s="109"/>
      <c r="N5088" s="109"/>
      <c r="O5088" s="109"/>
      <c r="P5088" s="109"/>
      <c r="Q5088" s="109"/>
      <c r="R5088" s="109"/>
      <c r="S5088" s="109"/>
      <c r="T5088" s="109"/>
      <c r="U5088" s="109"/>
      <c r="V5088" s="109"/>
      <c r="W5088" s="109"/>
      <c r="X5088" s="109"/>
      <c r="Y5088" s="109"/>
      <c r="Z5088" s="109"/>
      <c r="AA5088" s="109"/>
      <c r="AB5088" s="109"/>
      <c r="AC5088" s="109"/>
      <c r="AD5088" s="109"/>
      <c r="AE5088" s="109"/>
    </row>
    <row r="5089" spans="1:31" ht="15" hidden="1" customHeight="1" x14ac:dyDescent="0.2">
      <c r="A5089" s="109"/>
      <c r="B5089" s="109"/>
      <c r="C5089" s="109"/>
      <c r="D5089" s="109"/>
      <c r="E5089" s="109"/>
      <c r="F5089" s="109"/>
      <c r="G5089" s="109"/>
      <c r="H5089" s="109"/>
      <c r="I5089" s="109"/>
      <c r="J5089" s="109"/>
      <c r="K5089" s="109"/>
      <c r="L5089" s="109"/>
      <c r="M5089" s="109"/>
      <c r="N5089" s="109"/>
      <c r="O5089" s="109"/>
      <c r="P5089" s="109"/>
      <c r="Q5089" s="109"/>
      <c r="R5089" s="109"/>
      <c r="S5089" s="109"/>
      <c r="T5089" s="109"/>
      <c r="U5089" s="109"/>
      <c r="V5089" s="109"/>
      <c r="W5089" s="109"/>
      <c r="X5089" s="109"/>
      <c r="Y5089" s="109"/>
      <c r="Z5089" s="109"/>
      <c r="AA5089" s="109"/>
      <c r="AB5089" s="109"/>
      <c r="AC5089" s="109"/>
      <c r="AD5089" s="109"/>
      <c r="AE5089" s="109"/>
    </row>
    <row r="5090" spans="1:31" ht="15" hidden="1" customHeight="1" x14ac:dyDescent="0.2">
      <c r="A5090" s="109"/>
      <c r="B5090" s="109"/>
      <c r="C5090" s="109"/>
      <c r="D5090" s="109"/>
      <c r="E5090" s="109"/>
      <c r="F5090" s="109"/>
      <c r="G5090" s="109"/>
      <c r="H5090" s="109"/>
      <c r="I5090" s="109"/>
      <c r="J5090" s="109"/>
      <c r="K5090" s="109"/>
      <c r="L5090" s="109"/>
      <c r="M5090" s="109"/>
      <c r="N5090" s="109"/>
      <c r="O5090" s="109"/>
      <c r="P5090" s="109"/>
      <c r="Q5090" s="109"/>
      <c r="R5090" s="109"/>
      <c r="S5090" s="109"/>
      <c r="T5090" s="109"/>
      <c r="U5090" s="109"/>
      <c r="V5090" s="109"/>
      <c r="W5090" s="109"/>
      <c r="X5090" s="109"/>
      <c r="Y5090" s="109"/>
      <c r="Z5090" s="109"/>
      <c r="AA5090" s="109"/>
      <c r="AB5090" s="109"/>
      <c r="AC5090" s="109"/>
      <c r="AD5090" s="109"/>
      <c r="AE5090" s="109"/>
    </row>
    <row r="5091" spans="1:31" ht="15" hidden="1" customHeight="1" x14ac:dyDescent="0.2">
      <c r="A5091" s="109"/>
      <c r="B5091" s="109"/>
      <c r="C5091" s="109"/>
      <c r="D5091" s="109"/>
      <c r="E5091" s="109"/>
      <c r="F5091" s="109"/>
      <c r="G5091" s="109"/>
      <c r="H5091" s="109"/>
      <c r="I5091" s="109"/>
      <c r="J5091" s="109"/>
      <c r="K5091" s="109"/>
      <c r="L5091" s="109"/>
      <c r="M5091" s="109"/>
      <c r="N5091" s="109"/>
      <c r="O5091" s="109"/>
      <c r="P5091" s="109"/>
      <c r="Q5091" s="109"/>
      <c r="R5091" s="109"/>
      <c r="S5091" s="109"/>
      <c r="T5091" s="109"/>
      <c r="U5091" s="109"/>
      <c r="V5091" s="109"/>
      <c r="W5091" s="109"/>
      <c r="X5091" s="109"/>
      <c r="Y5091" s="109"/>
      <c r="Z5091" s="109"/>
      <c r="AA5091" s="109"/>
      <c r="AB5091" s="109"/>
      <c r="AC5091" s="109"/>
      <c r="AD5091" s="109"/>
      <c r="AE5091" s="109"/>
    </row>
    <row r="5092" spans="1:31" ht="15" hidden="1" customHeight="1" x14ac:dyDescent="0.2">
      <c r="A5092" s="109"/>
      <c r="B5092" s="109"/>
      <c r="C5092" s="109"/>
      <c r="D5092" s="109"/>
      <c r="E5092" s="109"/>
      <c r="F5092" s="109"/>
      <c r="G5092" s="109"/>
      <c r="H5092" s="109"/>
      <c r="I5092" s="109"/>
      <c r="J5092" s="109"/>
      <c r="K5092" s="109"/>
      <c r="L5092" s="109"/>
      <c r="M5092" s="109"/>
      <c r="N5092" s="109"/>
      <c r="O5092" s="109"/>
      <c r="P5092" s="109"/>
      <c r="Q5092" s="109"/>
      <c r="R5092" s="109"/>
      <c r="S5092" s="109"/>
      <c r="T5092" s="109"/>
      <c r="U5092" s="109"/>
      <c r="V5092" s="109"/>
      <c r="W5092" s="109"/>
      <c r="X5092" s="109"/>
      <c r="Y5092" s="109"/>
      <c r="Z5092" s="109"/>
      <c r="AA5092" s="109"/>
      <c r="AB5092" s="109"/>
      <c r="AC5092" s="109"/>
      <c r="AD5092" s="109"/>
      <c r="AE5092" s="109"/>
    </row>
    <row r="5093" spans="1:31" ht="15" hidden="1" customHeight="1" x14ac:dyDescent="0.2">
      <c r="A5093" s="109"/>
      <c r="B5093" s="109"/>
      <c r="C5093" s="109"/>
      <c r="D5093" s="109"/>
      <c r="E5093" s="109"/>
      <c r="F5093" s="109"/>
      <c r="G5093" s="109"/>
      <c r="H5093" s="109"/>
      <c r="I5093" s="109"/>
      <c r="J5093" s="109"/>
      <c r="K5093" s="109"/>
      <c r="L5093" s="109"/>
      <c r="M5093" s="109"/>
      <c r="N5093" s="109"/>
      <c r="O5093" s="109"/>
      <c r="P5093" s="109"/>
      <c r="Q5093" s="109"/>
      <c r="R5093" s="109"/>
      <c r="S5093" s="109"/>
      <c r="T5093" s="109"/>
      <c r="U5093" s="109"/>
      <c r="V5093" s="109"/>
      <c r="W5093" s="109"/>
      <c r="X5093" s="109"/>
      <c r="Y5093" s="109"/>
      <c r="Z5093" s="109"/>
      <c r="AA5093" s="109"/>
      <c r="AB5093" s="109"/>
      <c r="AC5093" s="109"/>
      <c r="AD5093" s="109"/>
      <c r="AE5093" s="109"/>
    </row>
    <row r="5094" spans="1:31" ht="15" hidden="1" customHeight="1" x14ac:dyDescent="0.2">
      <c r="A5094" s="109"/>
      <c r="B5094" s="109"/>
      <c r="C5094" s="109"/>
      <c r="D5094" s="109"/>
      <c r="E5094" s="109"/>
      <c r="F5094" s="109"/>
      <c r="G5094" s="109"/>
      <c r="H5094" s="109"/>
      <c r="I5094" s="109"/>
      <c r="J5094" s="109"/>
      <c r="K5094" s="109"/>
      <c r="L5094" s="109"/>
      <c r="M5094" s="109"/>
      <c r="N5094" s="109"/>
      <c r="O5094" s="109"/>
      <c r="P5094" s="109"/>
      <c r="Q5094" s="109"/>
      <c r="R5094" s="109"/>
      <c r="S5094" s="109"/>
      <c r="T5094" s="109"/>
      <c r="U5094" s="109"/>
      <c r="V5094" s="109"/>
      <c r="W5094" s="109"/>
      <c r="X5094" s="109"/>
      <c r="Y5094" s="109"/>
      <c r="Z5094" s="109"/>
      <c r="AA5094" s="109"/>
      <c r="AB5094" s="109"/>
      <c r="AC5094" s="109"/>
      <c r="AD5094" s="109"/>
      <c r="AE5094" s="109"/>
    </row>
    <row r="5095" spans="1:31" ht="15" hidden="1" customHeight="1" x14ac:dyDescent="0.2">
      <c r="A5095" s="109"/>
      <c r="B5095" s="109"/>
      <c r="C5095" s="109"/>
      <c r="D5095" s="109"/>
      <c r="E5095" s="109"/>
      <c r="F5095" s="109"/>
      <c r="G5095" s="109"/>
      <c r="H5095" s="109"/>
      <c r="I5095" s="109"/>
      <c r="J5095" s="109"/>
      <c r="K5095" s="109"/>
      <c r="L5095" s="109"/>
      <c r="M5095" s="109"/>
      <c r="N5095" s="109"/>
      <c r="O5095" s="109"/>
      <c r="P5095" s="109"/>
      <c r="Q5095" s="109"/>
      <c r="R5095" s="109"/>
      <c r="S5095" s="109"/>
      <c r="T5095" s="109"/>
      <c r="U5095" s="109"/>
      <c r="V5095" s="109"/>
      <c r="W5095" s="109"/>
      <c r="X5095" s="109"/>
      <c r="Y5095" s="109"/>
      <c r="Z5095" s="109"/>
      <c r="AA5095" s="109"/>
      <c r="AB5095" s="109"/>
      <c r="AC5095" s="109"/>
      <c r="AD5095" s="109"/>
      <c r="AE5095" s="109"/>
    </row>
    <row r="5096" spans="1:31" ht="15" hidden="1" customHeight="1" x14ac:dyDescent="0.2">
      <c r="A5096" s="109"/>
      <c r="B5096" s="109"/>
      <c r="C5096" s="109"/>
      <c r="D5096" s="109"/>
      <c r="E5096" s="109"/>
      <c r="F5096" s="109"/>
      <c r="G5096" s="109"/>
      <c r="H5096" s="109"/>
      <c r="I5096" s="109"/>
      <c r="J5096" s="109"/>
      <c r="K5096" s="109"/>
      <c r="L5096" s="109"/>
      <c r="M5096" s="109"/>
      <c r="N5096" s="109"/>
      <c r="O5096" s="109"/>
      <c r="P5096" s="109"/>
      <c r="Q5096" s="109"/>
      <c r="R5096" s="109"/>
      <c r="S5096" s="109"/>
      <c r="T5096" s="109"/>
      <c r="U5096" s="109"/>
      <c r="V5096" s="109"/>
      <c r="W5096" s="109"/>
      <c r="X5096" s="109"/>
      <c r="Y5096" s="109"/>
      <c r="Z5096" s="109"/>
      <c r="AA5096" s="109"/>
      <c r="AB5096" s="109"/>
      <c r="AC5096" s="109"/>
      <c r="AD5096" s="109"/>
      <c r="AE5096" s="109"/>
    </row>
    <row r="5097" spans="1:31" ht="15" hidden="1" customHeight="1" x14ac:dyDescent="0.2">
      <c r="A5097" s="109"/>
      <c r="B5097" s="109"/>
      <c r="C5097" s="109"/>
      <c r="D5097" s="109"/>
      <c r="E5097" s="109"/>
      <c r="F5097" s="109"/>
      <c r="G5097" s="109"/>
      <c r="H5097" s="109"/>
      <c r="I5097" s="109"/>
      <c r="J5097" s="109"/>
      <c r="K5097" s="109"/>
      <c r="L5097" s="109"/>
      <c r="M5097" s="109"/>
      <c r="N5097" s="109"/>
      <c r="O5097" s="109"/>
      <c r="P5097" s="109"/>
      <c r="Q5097" s="109"/>
      <c r="R5097" s="109"/>
      <c r="S5097" s="109"/>
      <c r="T5097" s="109"/>
      <c r="U5097" s="109"/>
      <c r="V5097" s="109"/>
      <c r="W5097" s="109"/>
      <c r="X5097" s="109"/>
      <c r="Y5097" s="109"/>
      <c r="Z5097" s="109"/>
      <c r="AA5097" s="109"/>
      <c r="AB5097" s="109"/>
      <c r="AC5097" s="109"/>
      <c r="AD5097" s="109"/>
      <c r="AE5097" s="109"/>
    </row>
    <row r="5098" spans="1:31" ht="15" hidden="1" customHeight="1" x14ac:dyDescent="0.2"/>
    <row r="5099" spans="1:31" ht="15" hidden="1" customHeight="1" x14ac:dyDescent="0.2"/>
    <row r="5100" spans="1:31" ht="15" hidden="1" customHeight="1" x14ac:dyDescent="0.2"/>
    <row r="5101" spans="1:31" ht="15" hidden="1" customHeight="1" x14ac:dyDescent="0.2"/>
    <row r="5102" spans="1:31" ht="15" hidden="1" customHeight="1" x14ac:dyDescent="0.2"/>
    <row r="5103" spans="1:31" ht="15" hidden="1" customHeight="1" x14ac:dyDescent="0.2"/>
    <row r="5104" spans="1:31" ht="15" hidden="1" customHeight="1" x14ac:dyDescent="0.2"/>
    <row r="5105" ht="15" hidden="1" customHeight="1" x14ac:dyDescent="0.2"/>
    <row r="5106" ht="15" hidden="1" customHeight="1" x14ac:dyDescent="0.2"/>
    <row r="5107" ht="15" hidden="1" customHeight="1" x14ac:dyDescent="0.2"/>
    <row r="5108" ht="15" hidden="1" customHeight="1" x14ac:dyDescent="0.2"/>
    <row r="5109" ht="15" hidden="1" customHeight="1" x14ac:dyDescent="0.2"/>
    <row r="5110" ht="15" hidden="1" customHeight="1" x14ac:dyDescent="0.2"/>
    <row r="5111" ht="15" hidden="1" customHeight="1" x14ac:dyDescent="0.2"/>
    <row r="5112" ht="15" hidden="1" customHeight="1" x14ac:dyDescent="0.2"/>
    <row r="5113" ht="15" hidden="1" customHeight="1" x14ac:dyDescent="0.2"/>
    <row r="5114" ht="15" hidden="1" customHeight="1" x14ac:dyDescent="0.2"/>
    <row r="5115" ht="15" hidden="1" customHeight="1" x14ac:dyDescent="0.2"/>
    <row r="5116" ht="15" hidden="1" customHeight="1" x14ac:dyDescent="0.2"/>
    <row r="5117" ht="15" hidden="1" customHeight="1" x14ac:dyDescent="0.2"/>
    <row r="5118" ht="15" hidden="1" customHeight="1" x14ac:dyDescent="0.2"/>
    <row r="5119" ht="15" hidden="1" customHeight="1" x14ac:dyDescent="0.2"/>
    <row r="5120" ht="15" hidden="1" customHeight="1" x14ac:dyDescent="0.2"/>
    <row r="5121" ht="15" hidden="1" customHeight="1" x14ac:dyDescent="0.2"/>
    <row r="5122" ht="15" hidden="1" customHeight="1" x14ac:dyDescent="0.2"/>
    <row r="5123" ht="15" hidden="1" customHeight="1" x14ac:dyDescent="0.2"/>
    <row r="5124" ht="15" hidden="1" customHeight="1" x14ac:dyDescent="0.2"/>
    <row r="5125" ht="15" hidden="1" customHeight="1" x14ac:dyDescent="0.2"/>
    <row r="5126" ht="15" hidden="1" customHeight="1" x14ac:dyDescent="0.2"/>
    <row r="5127" ht="15" hidden="1" customHeight="1" x14ac:dyDescent="0.2"/>
    <row r="5128" ht="15" hidden="1" customHeight="1" x14ac:dyDescent="0.2"/>
    <row r="5129" ht="15" hidden="1" customHeight="1" x14ac:dyDescent="0.2"/>
    <row r="5130" ht="15" hidden="1" customHeight="1" x14ac:dyDescent="0.2"/>
    <row r="5131" ht="15" hidden="1" customHeight="1" x14ac:dyDescent="0.2"/>
    <row r="5132" ht="15" hidden="1" customHeight="1" x14ac:dyDescent="0.2"/>
    <row r="5133" ht="15" hidden="1" customHeight="1" x14ac:dyDescent="0.2"/>
    <row r="5134" ht="15" hidden="1" customHeight="1" x14ac:dyDescent="0.2"/>
    <row r="5135" ht="15" hidden="1" customHeight="1" x14ac:dyDescent="0.2"/>
    <row r="5136" ht="15" hidden="1" customHeight="1" x14ac:dyDescent="0.2"/>
    <row r="5137" ht="15" hidden="1" customHeight="1" x14ac:dyDescent="0.2"/>
    <row r="5138" ht="15" hidden="1" customHeight="1" x14ac:dyDescent="0.2"/>
    <row r="5139" ht="15" hidden="1" customHeight="1" x14ac:dyDescent="0.2"/>
    <row r="5140" ht="15" hidden="1" customHeight="1" x14ac:dyDescent="0.2"/>
    <row r="5141" ht="15" hidden="1" customHeight="1" x14ac:dyDescent="0.2"/>
    <row r="5142" ht="15" hidden="1" customHeight="1" x14ac:dyDescent="0.2"/>
    <row r="5143" ht="15" hidden="1" customHeight="1" x14ac:dyDescent="0.2"/>
    <row r="5144" ht="15" hidden="1" customHeight="1" x14ac:dyDescent="0.2"/>
    <row r="5145" ht="15" hidden="1" customHeight="1" x14ac:dyDescent="0.2"/>
    <row r="5146" ht="15" hidden="1" customHeight="1" x14ac:dyDescent="0.2"/>
    <row r="5147" ht="15" hidden="1" customHeight="1" x14ac:dyDescent="0.2"/>
    <row r="5148" ht="15" hidden="1" customHeight="1" x14ac:dyDescent="0.2"/>
    <row r="5149" ht="15" hidden="1" customHeight="1" x14ac:dyDescent="0.2"/>
    <row r="5150" ht="15" hidden="1" customHeight="1" x14ac:dyDescent="0.2"/>
    <row r="5151" ht="15" hidden="1" customHeight="1" x14ac:dyDescent="0.2"/>
    <row r="5152" ht="15" hidden="1" customHeight="1" x14ac:dyDescent="0.2"/>
    <row r="5153" ht="15" hidden="1" customHeight="1" x14ac:dyDescent="0.2"/>
    <row r="5154" ht="15" hidden="1" customHeight="1" x14ac:dyDescent="0.2"/>
    <row r="5155" ht="15" hidden="1" customHeight="1" x14ac:dyDescent="0.2"/>
    <row r="5156" ht="15" hidden="1" customHeight="1" x14ac:dyDescent="0.2"/>
    <row r="5157" ht="15" hidden="1" customHeight="1" x14ac:dyDescent="0.2"/>
    <row r="5158" ht="15" hidden="1" customHeight="1" x14ac:dyDescent="0.2"/>
    <row r="5159" ht="15" hidden="1" customHeight="1" x14ac:dyDescent="0.2"/>
    <row r="5160" ht="15" hidden="1" customHeight="1" x14ac:dyDescent="0.2"/>
    <row r="5161" ht="15" hidden="1" customHeight="1" x14ac:dyDescent="0.2"/>
    <row r="5162" ht="15" hidden="1" customHeight="1" x14ac:dyDescent="0.2"/>
    <row r="5163" ht="15" hidden="1" customHeight="1" x14ac:dyDescent="0.2"/>
    <row r="5164" ht="15" hidden="1" customHeight="1" x14ac:dyDescent="0.2"/>
    <row r="5165" ht="15" hidden="1" customHeight="1" x14ac:dyDescent="0.2"/>
    <row r="5166" ht="15" hidden="1" customHeight="1" x14ac:dyDescent="0.2"/>
    <row r="5167" ht="15" hidden="1" customHeight="1" x14ac:dyDescent="0.2"/>
    <row r="5168" ht="15" hidden="1" customHeight="1" x14ac:dyDescent="0.2"/>
    <row r="5169" ht="15" hidden="1" customHeight="1" x14ac:dyDescent="0.2"/>
    <row r="5170" ht="15" hidden="1" customHeight="1" x14ac:dyDescent="0.2"/>
    <row r="5171" ht="15" hidden="1" customHeight="1" x14ac:dyDescent="0.2"/>
    <row r="5172" ht="15" hidden="1" customHeight="1" x14ac:dyDescent="0.2"/>
    <row r="5173" ht="15" hidden="1" customHeight="1" x14ac:dyDescent="0.2"/>
    <row r="5174" ht="15" hidden="1" customHeight="1" x14ac:dyDescent="0.2"/>
    <row r="5175" ht="15" hidden="1" customHeight="1" x14ac:dyDescent="0.2"/>
    <row r="5176" ht="15" hidden="1" customHeight="1" x14ac:dyDescent="0.2"/>
    <row r="5177" ht="15" hidden="1" customHeight="1" x14ac:dyDescent="0.2"/>
    <row r="5178" ht="15" hidden="1" customHeight="1" x14ac:dyDescent="0.2"/>
    <row r="5179" ht="15" hidden="1" customHeight="1" x14ac:dyDescent="0.2"/>
    <row r="5180" ht="15" hidden="1" customHeight="1" x14ac:dyDescent="0.2"/>
    <row r="5181" ht="15" hidden="1" customHeight="1" x14ac:dyDescent="0.2"/>
    <row r="5182" ht="15" hidden="1" customHeight="1" x14ac:dyDescent="0.2"/>
    <row r="5183" ht="15" hidden="1" customHeight="1" x14ac:dyDescent="0.2"/>
    <row r="5184" ht="15" hidden="1" customHeight="1" x14ac:dyDescent="0.2"/>
    <row r="5185" ht="15" hidden="1" customHeight="1" x14ac:dyDescent="0.2"/>
    <row r="5186" ht="15" hidden="1" customHeight="1" x14ac:dyDescent="0.2"/>
    <row r="5187" ht="15" hidden="1" customHeight="1" x14ac:dyDescent="0.2"/>
    <row r="5188" ht="15" hidden="1" customHeight="1" x14ac:dyDescent="0.2"/>
    <row r="5189" ht="15" hidden="1" customHeight="1" x14ac:dyDescent="0.2"/>
    <row r="5190" ht="15" hidden="1" customHeight="1" x14ac:dyDescent="0.2"/>
    <row r="5191" ht="15" hidden="1" customHeight="1" x14ac:dyDescent="0.2"/>
    <row r="5192" ht="15" hidden="1" customHeight="1" x14ac:dyDescent="0.2"/>
    <row r="5193" ht="15" hidden="1" customHeight="1" x14ac:dyDescent="0.2"/>
    <row r="5194" ht="15" hidden="1" customHeight="1" x14ac:dyDescent="0.2"/>
    <row r="5195" ht="15" hidden="1" customHeight="1" x14ac:dyDescent="0.2"/>
    <row r="5196" ht="15" hidden="1" customHeight="1" x14ac:dyDescent="0.2"/>
    <row r="5197" ht="15" hidden="1" customHeight="1" x14ac:dyDescent="0.2"/>
    <row r="5198" ht="15" hidden="1" customHeight="1" x14ac:dyDescent="0.2"/>
    <row r="5199" ht="15" hidden="1" customHeight="1" x14ac:dyDescent="0.2"/>
    <row r="5200" ht="15" hidden="1" customHeight="1" x14ac:dyDescent="0.2"/>
    <row r="5201" ht="15" hidden="1" customHeight="1" x14ac:dyDescent="0.2"/>
    <row r="5202" ht="15" hidden="1" customHeight="1" x14ac:dyDescent="0.2"/>
    <row r="5203" ht="15" hidden="1" customHeight="1" x14ac:dyDescent="0.2"/>
    <row r="5204" ht="15" hidden="1" customHeight="1" x14ac:dyDescent="0.2"/>
    <row r="5205" ht="15" hidden="1" customHeight="1" x14ac:dyDescent="0.2"/>
    <row r="5206" ht="15" hidden="1" customHeight="1" x14ac:dyDescent="0.2"/>
    <row r="5207" ht="15" hidden="1" customHeight="1" x14ac:dyDescent="0.2"/>
    <row r="5208" ht="15" hidden="1" customHeight="1" x14ac:dyDescent="0.2"/>
    <row r="5209" ht="15" hidden="1" customHeight="1" x14ac:dyDescent="0.2"/>
    <row r="5210" ht="15" hidden="1" customHeight="1" x14ac:dyDescent="0.2"/>
    <row r="5211" ht="15" hidden="1" customHeight="1" x14ac:dyDescent="0.2"/>
    <row r="5212" ht="15" hidden="1" customHeight="1" x14ac:dyDescent="0.2"/>
    <row r="5213" ht="15" hidden="1" customHeight="1" x14ac:dyDescent="0.2"/>
    <row r="5214" ht="15" hidden="1" customHeight="1" x14ac:dyDescent="0.2"/>
    <row r="5215" ht="15" hidden="1" customHeight="1" x14ac:dyDescent="0.2"/>
    <row r="5216" ht="15" hidden="1" customHeight="1" x14ac:dyDescent="0.2"/>
    <row r="5217" ht="15" hidden="1" customHeight="1" x14ac:dyDescent="0.2"/>
    <row r="5218" ht="15" hidden="1" customHeight="1" x14ac:dyDescent="0.2"/>
    <row r="5219" ht="15" hidden="1" customHeight="1" x14ac:dyDescent="0.2"/>
    <row r="5220" ht="15" hidden="1" customHeight="1" x14ac:dyDescent="0.2"/>
    <row r="5221" ht="15" hidden="1" customHeight="1" x14ac:dyDescent="0.2"/>
    <row r="5222" ht="15" hidden="1" customHeight="1" x14ac:dyDescent="0.2"/>
    <row r="5223" ht="15" hidden="1" customHeight="1" x14ac:dyDescent="0.2"/>
    <row r="5224" ht="15" hidden="1" customHeight="1" x14ac:dyDescent="0.2"/>
    <row r="5225" ht="15" hidden="1" customHeight="1" x14ac:dyDescent="0.2"/>
    <row r="5226" ht="15" hidden="1" customHeight="1" x14ac:dyDescent="0.2"/>
    <row r="5227" ht="15" hidden="1" customHeight="1" x14ac:dyDescent="0.2"/>
    <row r="5228" ht="15" hidden="1" customHeight="1" x14ac:dyDescent="0.2"/>
    <row r="5229" ht="15" hidden="1" customHeight="1" x14ac:dyDescent="0.2"/>
    <row r="5230" ht="15" hidden="1" customHeight="1" x14ac:dyDescent="0.2"/>
    <row r="5231" ht="15" hidden="1" customHeight="1" x14ac:dyDescent="0.2"/>
    <row r="5232" ht="15" hidden="1" customHeight="1" x14ac:dyDescent="0.2"/>
    <row r="5233" ht="15" hidden="1" customHeight="1" x14ac:dyDescent="0.2"/>
    <row r="5234" ht="15" hidden="1" customHeight="1" x14ac:dyDescent="0.2"/>
    <row r="5235" ht="15" hidden="1" customHeight="1" x14ac:dyDescent="0.2"/>
    <row r="5236" ht="15" hidden="1" customHeight="1" x14ac:dyDescent="0.2"/>
    <row r="5237" ht="15" hidden="1" customHeight="1" x14ac:dyDescent="0.2"/>
    <row r="5238" ht="15" hidden="1" customHeight="1" x14ac:dyDescent="0.2"/>
    <row r="5239" ht="15" hidden="1" customHeight="1" x14ac:dyDescent="0.2"/>
    <row r="5240" ht="15" hidden="1" customHeight="1" x14ac:dyDescent="0.2"/>
    <row r="5241" ht="15" hidden="1" customHeight="1" x14ac:dyDescent="0.2"/>
    <row r="5242" ht="15" hidden="1" customHeight="1" x14ac:dyDescent="0.2"/>
    <row r="5243" ht="15" hidden="1" customHeight="1" x14ac:dyDescent="0.2"/>
    <row r="5244" ht="15" hidden="1" customHeight="1" x14ac:dyDescent="0.2"/>
    <row r="5245" ht="15" hidden="1" customHeight="1" x14ac:dyDescent="0.2"/>
    <row r="5246" ht="15" hidden="1" customHeight="1" x14ac:dyDescent="0.2"/>
    <row r="5247" ht="15" hidden="1" customHeight="1" x14ac:dyDescent="0.2"/>
    <row r="5248" ht="15" hidden="1" customHeight="1" x14ac:dyDescent="0.2"/>
    <row r="5249" ht="15" hidden="1" customHeight="1" x14ac:dyDescent="0.2"/>
    <row r="5250" ht="15" hidden="1" customHeight="1" x14ac:dyDescent="0.2"/>
    <row r="5251" ht="15" hidden="1" customHeight="1" x14ac:dyDescent="0.2"/>
    <row r="5252" ht="15" hidden="1" customHeight="1" x14ac:dyDescent="0.2"/>
    <row r="5253" ht="15" hidden="1" customHeight="1" x14ac:dyDescent="0.2"/>
    <row r="5254" ht="15" hidden="1" customHeight="1" x14ac:dyDescent="0.2"/>
    <row r="5255" ht="15" hidden="1" customHeight="1" x14ac:dyDescent="0.2"/>
    <row r="5256" ht="15" hidden="1" customHeight="1" x14ac:dyDescent="0.2"/>
    <row r="5257" ht="15" hidden="1" customHeight="1" x14ac:dyDescent="0.2"/>
    <row r="5258" ht="15" hidden="1" customHeight="1" x14ac:dyDescent="0.2"/>
    <row r="5259" ht="15" hidden="1" customHeight="1" x14ac:dyDescent="0.2"/>
    <row r="5260" ht="15" hidden="1" customHeight="1" x14ac:dyDescent="0.2"/>
    <row r="5261" ht="15" hidden="1" customHeight="1" x14ac:dyDescent="0.2"/>
    <row r="5262" ht="15" hidden="1" customHeight="1" x14ac:dyDescent="0.2"/>
    <row r="5263" ht="15" hidden="1" customHeight="1" x14ac:dyDescent="0.2"/>
    <row r="5264" ht="15" hidden="1" customHeight="1" x14ac:dyDescent="0.2"/>
    <row r="5265" ht="15" hidden="1" customHeight="1" x14ac:dyDescent="0.2"/>
    <row r="5266" ht="15" hidden="1" customHeight="1" x14ac:dyDescent="0.2"/>
    <row r="5267" ht="15" hidden="1" customHeight="1" x14ac:dyDescent="0.2"/>
    <row r="5268" ht="15" hidden="1" customHeight="1" x14ac:dyDescent="0.2"/>
    <row r="5269" ht="15" hidden="1" customHeight="1" x14ac:dyDescent="0.2"/>
    <row r="5270" ht="15" hidden="1" customHeight="1" x14ac:dyDescent="0.2"/>
    <row r="5271" ht="15" hidden="1" customHeight="1" x14ac:dyDescent="0.2"/>
    <row r="5272" ht="15" hidden="1" customHeight="1" x14ac:dyDescent="0.2"/>
    <row r="5273" ht="15" hidden="1" customHeight="1" x14ac:dyDescent="0.2"/>
    <row r="5274" ht="15" hidden="1" customHeight="1" x14ac:dyDescent="0.2"/>
    <row r="5275" ht="15" hidden="1" customHeight="1" x14ac:dyDescent="0.2"/>
    <row r="5276" ht="15" hidden="1" customHeight="1" x14ac:dyDescent="0.2"/>
    <row r="5277" ht="15" hidden="1" customHeight="1" x14ac:dyDescent="0.2"/>
    <row r="5278" ht="15" hidden="1" customHeight="1" x14ac:dyDescent="0.2"/>
    <row r="5279" ht="15" hidden="1" customHeight="1" x14ac:dyDescent="0.2"/>
    <row r="5280" ht="15" hidden="1" customHeight="1" x14ac:dyDescent="0.2"/>
    <row r="5281" ht="15" hidden="1" customHeight="1" x14ac:dyDescent="0.2"/>
    <row r="5282" ht="15" hidden="1" customHeight="1" x14ac:dyDescent="0.2"/>
    <row r="5283" ht="15" hidden="1" customHeight="1" x14ac:dyDescent="0.2"/>
    <row r="5284" ht="15" hidden="1" customHeight="1" x14ac:dyDescent="0.2"/>
    <row r="5285" ht="15" hidden="1" customHeight="1" x14ac:dyDescent="0.2"/>
    <row r="5286" ht="15" hidden="1" customHeight="1" x14ac:dyDescent="0.2"/>
    <row r="5287" ht="15" hidden="1" customHeight="1" x14ac:dyDescent="0.2"/>
    <row r="5288" ht="15" hidden="1" customHeight="1" x14ac:dyDescent="0.2"/>
    <row r="5289" ht="15" hidden="1" customHeight="1" x14ac:dyDescent="0.2"/>
    <row r="5290" ht="15" hidden="1" customHeight="1" x14ac:dyDescent="0.2"/>
    <row r="5291" ht="15" hidden="1" customHeight="1" x14ac:dyDescent="0.2"/>
    <row r="5292" ht="15" hidden="1" customHeight="1" x14ac:dyDescent="0.2"/>
    <row r="5293" ht="15" hidden="1" customHeight="1" x14ac:dyDescent="0.2"/>
    <row r="5294" ht="15" hidden="1" customHeight="1" x14ac:dyDescent="0.2"/>
    <row r="5295" ht="15" hidden="1" customHeight="1" x14ac:dyDescent="0.2"/>
    <row r="5296" ht="15" hidden="1" customHeight="1" x14ac:dyDescent="0.2"/>
    <row r="5297" ht="15" hidden="1" customHeight="1" x14ac:dyDescent="0.2"/>
    <row r="5298" ht="15" hidden="1" customHeight="1" x14ac:dyDescent="0.2"/>
    <row r="5299" ht="15" hidden="1" customHeight="1" x14ac:dyDescent="0.2"/>
    <row r="5300" ht="15" hidden="1" customHeight="1" x14ac:dyDescent="0.2"/>
    <row r="5301" ht="15" hidden="1" customHeight="1" x14ac:dyDescent="0.2"/>
    <row r="5302" ht="15" hidden="1" customHeight="1" x14ac:dyDescent="0.2"/>
    <row r="5303" ht="15" hidden="1" customHeight="1" x14ac:dyDescent="0.2"/>
    <row r="5304" ht="15" hidden="1" customHeight="1" x14ac:dyDescent="0.2"/>
    <row r="5305" ht="15" hidden="1" customHeight="1" x14ac:dyDescent="0.2"/>
    <row r="5306" ht="15" hidden="1" customHeight="1" x14ac:dyDescent="0.2"/>
    <row r="5307" ht="15" hidden="1" customHeight="1" x14ac:dyDescent="0.2"/>
    <row r="5308" ht="15" hidden="1" customHeight="1" x14ac:dyDescent="0.2"/>
    <row r="5309" ht="15" hidden="1" customHeight="1" x14ac:dyDescent="0.2"/>
    <row r="5310" ht="15" hidden="1" customHeight="1" x14ac:dyDescent="0.2"/>
    <row r="5311" ht="15" hidden="1" customHeight="1" x14ac:dyDescent="0.2"/>
    <row r="5312" ht="15" hidden="1" customHeight="1" x14ac:dyDescent="0.2"/>
    <row r="5313" ht="15" hidden="1" customHeight="1" x14ac:dyDescent="0.2"/>
    <row r="5314" ht="15" hidden="1" customHeight="1" x14ac:dyDescent="0.2"/>
    <row r="5315" ht="15" hidden="1" customHeight="1" x14ac:dyDescent="0.2"/>
    <row r="5316" ht="15" hidden="1" customHeight="1" x14ac:dyDescent="0.2"/>
    <row r="5317" ht="15" hidden="1" customHeight="1" x14ac:dyDescent="0.2"/>
    <row r="5318" ht="15" hidden="1" customHeight="1" x14ac:dyDescent="0.2"/>
    <row r="5319" ht="15" hidden="1" customHeight="1" x14ac:dyDescent="0.2"/>
    <row r="5320" ht="15" hidden="1" customHeight="1" x14ac:dyDescent="0.2"/>
    <row r="5321" ht="15" hidden="1" customHeight="1" x14ac:dyDescent="0.2"/>
    <row r="5322" ht="15" hidden="1" customHeight="1" x14ac:dyDescent="0.2"/>
    <row r="5323" ht="15" hidden="1" customHeight="1" x14ac:dyDescent="0.2"/>
    <row r="5324" ht="15" hidden="1" customHeight="1" x14ac:dyDescent="0.2"/>
    <row r="5325" ht="15" hidden="1" customHeight="1" x14ac:dyDescent="0.2"/>
    <row r="5326" ht="15" hidden="1" customHeight="1" x14ac:dyDescent="0.2"/>
    <row r="5327" ht="15" hidden="1" customHeight="1" x14ac:dyDescent="0.2"/>
    <row r="5328" ht="15" hidden="1" customHeight="1" x14ac:dyDescent="0.2"/>
    <row r="5329" ht="15" hidden="1" customHeight="1" x14ac:dyDescent="0.2"/>
    <row r="5330" ht="15" hidden="1" customHeight="1" x14ac:dyDescent="0.2"/>
    <row r="5331" ht="15" hidden="1" customHeight="1" x14ac:dyDescent="0.2"/>
    <row r="5332" ht="15" hidden="1" customHeight="1" x14ac:dyDescent="0.2"/>
    <row r="5333" ht="15" hidden="1" customHeight="1" x14ac:dyDescent="0.2"/>
    <row r="5334" ht="15" hidden="1" customHeight="1" x14ac:dyDescent="0.2"/>
    <row r="5335" ht="15" hidden="1" customHeight="1" x14ac:dyDescent="0.2"/>
    <row r="5336" ht="15" hidden="1" customHeight="1" x14ac:dyDescent="0.2"/>
    <row r="5337" ht="15" hidden="1" customHeight="1" x14ac:dyDescent="0.2"/>
    <row r="5338" ht="15" hidden="1" customHeight="1" x14ac:dyDescent="0.2"/>
    <row r="5339" ht="15" hidden="1" customHeight="1" x14ac:dyDescent="0.2"/>
    <row r="5340" ht="15" hidden="1" customHeight="1" x14ac:dyDescent="0.2"/>
    <row r="5341" ht="15" hidden="1" customHeight="1" x14ac:dyDescent="0.2"/>
    <row r="5342" ht="15" hidden="1" customHeight="1" x14ac:dyDescent="0.2"/>
    <row r="5343" ht="15" hidden="1" customHeight="1" x14ac:dyDescent="0.2"/>
    <row r="5344" ht="15" hidden="1" customHeight="1" x14ac:dyDescent="0.2"/>
    <row r="5345" ht="15" hidden="1" customHeight="1" x14ac:dyDescent="0.2"/>
    <row r="5346" ht="15" hidden="1" customHeight="1" x14ac:dyDescent="0.2"/>
    <row r="5347" ht="15" hidden="1" customHeight="1" x14ac:dyDescent="0.2"/>
    <row r="5348" ht="15" hidden="1" customHeight="1" x14ac:dyDescent="0.2"/>
    <row r="5349" ht="15" hidden="1" customHeight="1" x14ac:dyDescent="0.2"/>
    <row r="5350" ht="15" hidden="1" customHeight="1" x14ac:dyDescent="0.2"/>
    <row r="5351" ht="15" hidden="1" customHeight="1" x14ac:dyDescent="0.2"/>
    <row r="5352" ht="15" hidden="1" customHeight="1" x14ac:dyDescent="0.2"/>
    <row r="5353" ht="15" hidden="1" customHeight="1" x14ac:dyDescent="0.2"/>
    <row r="5354" ht="15" hidden="1" customHeight="1" x14ac:dyDescent="0.2"/>
    <row r="5355" ht="15" hidden="1" customHeight="1" x14ac:dyDescent="0.2"/>
    <row r="5356" ht="15" hidden="1" customHeight="1" x14ac:dyDescent="0.2"/>
    <row r="5357" ht="15" hidden="1" customHeight="1" x14ac:dyDescent="0.2"/>
    <row r="5358" ht="15" hidden="1" customHeight="1" x14ac:dyDescent="0.2"/>
    <row r="5359" ht="15" hidden="1" customHeight="1" x14ac:dyDescent="0.2"/>
    <row r="5360" ht="15" hidden="1" customHeight="1" x14ac:dyDescent="0.2"/>
    <row r="5361" ht="15" hidden="1" customHeight="1" x14ac:dyDescent="0.2"/>
    <row r="5362" ht="15" hidden="1" customHeight="1" x14ac:dyDescent="0.2"/>
    <row r="5363" ht="15" hidden="1" customHeight="1" x14ac:dyDescent="0.2"/>
    <row r="5364" ht="15" hidden="1" customHeight="1" x14ac:dyDescent="0.2"/>
    <row r="5365" ht="15" hidden="1" customHeight="1" x14ac:dyDescent="0.2"/>
    <row r="5366" ht="15" hidden="1" customHeight="1" x14ac:dyDescent="0.2"/>
    <row r="5367" ht="15" hidden="1" customHeight="1" x14ac:dyDescent="0.2"/>
    <row r="5368" ht="15" hidden="1" customHeight="1" x14ac:dyDescent="0.2"/>
    <row r="5369" ht="15" hidden="1" customHeight="1" x14ac:dyDescent="0.2"/>
    <row r="5370" ht="15" hidden="1" customHeight="1" x14ac:dyDescent="0.2"/>
    <row r="5371" ht="15" hidden="1" customHeight="1" x14ac:dyDescent="0.2"/>
    <row r="5372" ht="15" hidden="1" customHeight="1" x14ac:dyDescent="0.2"/>
    <row r="5373" ht="15" hidden="1" customHeight="1" x14ac:dyDescent="0.2"/>
    <row r="5374" ht="15" hidden="1" customHeight="1" x14ac:dyDescent="0.2"/>
    <row r="5375" ht="15" hidden="1" customHeight="1" x14ac:dyDescent="0.2"/>
    <row r="5376" ht="15" hidden="1" customHeight="1" x14ac:dyDescent="0.2"/>
    <row r="5377" ht="15" hidden="1" customHeight="1" x14ac:dyDescent="0.2"/>
    <row r="5378" ht="15" hidden="1" customHeight="1" x14ac:dyDescent="0.2"/>
    <row r="5379" ht="15" hidden="1" customHeight="1" x14ac:dyDescent="0.2"/>
    <row r="5380" ht="15" hidden="1" customHeight="1" x14ac:dyDescent="0.2"/>
    <row r="5381" ht="15" hidden="1" customHeight="1" x14ac:dyDescent="0.2"/>
    <row r="5382" ht="15" hidden="1" customHeight="1" x14ac:dyDescent="0.2"/>
    <row r="5383" ht="15" hidden="1" customHeight="1" x14ac:dyDescent="0.2"/>
    <row r="5384" ht="15" hidden="1" customHeight="1" x14ac:dyDescent="0.2"/>
    <row r="5385" ht="15" hidden="1" customHeight="1" x14ac:dyDescent="0.2"/>
    <row r="5386" ht="15" hidden="1" customHeight="1" x14ac:dyDescent="0.2"/>
    <row r="5387" ht="15" hidden="1" customHeight="1" x14ac:dyDescent="0.2"/>
    <row r="5388" ht="15" hidden="1" customHeight="1" x14ac:dyDescent="0.2"/>
    <row r="5389" ht="15" hidden="1" customHeight="1" x14ac:dyDescent="0.2"/>
    <row r="5390" ht="15" hidden="1" customHeight="1" x14ac:dyDescent="0.2"/>
    <row r="5391" ht="15" hidden="1" customHeight="1" x14ac:dyDescent="0.2"/>
    <row r="5392" ht="15" hidden="1" customHeight="1" x14ac:dyDescent="0.2"/>
    <row r="5393" ht="15" hidden="1" customHeight="1" x14ac:dyDescent="0.2"/>
    <row r="5394" ht="15" hidden="1" customHeight="1" x14ac:dyDescent="0.2"/>
    <row r="5395" ht="15" hidden="1" customHeight="1" x14ac:dyDescent="0.2"/>
    <row r="5396" ht="15" hidden="1" customHeight="1" x14ac:dyDescent="0.2"/>
    <row r="5397" ht="15" hidden="1" customHeight="1" x14ac:dyDescent="0.2"/>
    <row r="5398" ht="15" hidden="1" customHeight="1" x14ac:dyDescent="0.2"/>
    <row r="5399" ht="15" hidden="1" customHeight="1" x14ac:dyDescent="0.2"/>
    <row r="5400" ht="15" hidden="1" customHeight="1" x14ac:dyDescent="0.2"/>
    <row r="5401" ht="15" hidden="1" customHeight="1" x14ac:dyDescent="0.2"/>
    <row r="5402" ht="15" hidden="1" customHeight="1" x14ac:dyDescent="0.2"/>
    <row r="5403" ht="15" hidden="1" customHeight="1" x14ac:dyDescent="0.2"/>
    <row r="5404" ht="15" hidden="1" customHeight="1" x14ac:dyDescent="0.2"/>
    <row r="5405" ht="15" hidden="1" customHeight="1" x14ac:dyDescent="0.2"/>
    <row r="5406" ht="15" hidden="1" customHeight="1" x14ac:dyDescent="0.2"/>
    <row r="5407" ht="15" hidden="1" customHeight="1" x14ac:dyDescent="0.2"/>
    <row r="5408" ht="15" hidden="1" customHeight="1" x14ac:dyDescent="0.2"/>
    <row r="5409" ht="15" hidden="1" customHeight="1" x14ac:dyDescent="0.2"/>
    <row r="5410" ht="15" hidden="1" customHeight="1" x14ac:dyDescent="0.2"/>
    <row r="5411" ht="15" hidden="1" customHeight="1" x14ac:dyDescent="0.2"/>
    <row r="5412" ht="15" hidden="1" customHeight="1" x14ac:dyDescent="0.2"/>
    <row r="5413" ht="15" hidden="1" customHeight="1" x14ac:dyDescent="0.2"/>
    <row r="5414" ht="15" hidden="1" customHeight="1" x14ac:dyDescent="0.2"/>
    <row r="5415" ht="15" hidden="1" customHeight="1" x14ac:dyDescent="0.2"/>
    <row r="5416" ht="15" hidden="1" customHeight="1" x14ac:dyDescent="0.2"/>
    <row r="5417" ht="15" hidden="1" customHeight="1" x14ac:dyDescent="0.2"/>
    <row r="5418" ht="15" hidden="1" customHeight="1" x14ac:dyDescent="0.2"/>
    <row r="5419" ht="15" hidden="1" customHeight="1" x14ac:dyDescent="0.2"/>
    <row r="5420" ht="15" hidden="1" customHeight="1" x14ac:dyDescent="0.2"/>
    <row r="5421" ht="15" hidden="1" customHeight="1" x14ac:dyDescent="0.2"/>
    <row r="5422" ht="15" hidden="1" customHeight="1" x14ac:dyDescent="0.2"/>
    <row r="5423" ht="15" hidden="1" customHeight="1" x14ac:dyDescent="0.2"/>
    <row r="5424" ht="15" hidden="1" customHeight="1" x14ac:dyDescent="0.2"/>
    <row r="5425" ht="15" hidden="1" customHeight="1" x14ac:dyDescent="0.2"/>
    <row r="5426" ht="15" hidden="1" customHeight="1" x14ac:dyDescent="0.2"/>
    <row r="5427" ht="15" hidden="1" customHeight="1" x14ac:dyDescent="0.2"/>
    <row r="5428" ht="15" hidden="1" customHeight="1" x14ac:dyDescent="0.2"/>
    <row r="5429" ht="15" hidden="1" customHeight="1" x14ac:dyDescent="0.2"/>
    <row r="5430" ht="15" hidden="1" customHeight="1" x14ac:dyDescent="0.2"/>
    <row r="5431" ht="15" hidden="1" customHeight="1" x14ac:dyDescent="0.2"/>
    <row r="5432" ht="15" hidden="1" customHeight="1" x14ac:dyDescent="0.2"/>
    <row r="5433" ht="15" hidden="1" customHeight="1" x14ac:dyDescent="0.2"/>
    <row r="5434" ht="15" hidden="1" customHeight="1" x14ac:dyDescent="0.2"/>
    <row r="5435" ht="15" hidden="1" customHeight="1" x14ac:dyDescent="0.2"/>
    <row r="5436" ht="15" hidden="1" customHeight="1" x14ac:dyDescent="0.2"/>
    <row r="5437" ht="15" hidden="1" customHeight="1" x14ac:dyDescent="0.2"/>
    <row r="5438" ht="15" hidden="1" customHeight="1" x14ac:dyDescent="0.2"/>
    <row r="5439" ht="15" hidden="1" customHeight="1" x14ac:dyDescent="0.2"/>
    <row r="5440" ht="15" hidden="1" customHeight="1" x14ac:dyDescent="0.2"/>
    <row r="5441" ht="15" hidden="1" customHeight="1" x14ac:dyDescent="0.2"/>
    <row r="5442" ht="15" hidden="1" customHeight="1" x14ac:dyDescent="0.2"/>
    <row r="5443" ht="15" hidden="1" customHeight="1" x14ac:dyDescent="0.2"/>
    <row r="5444" ht="15" hidden="1" customHeight="1" x14ac:dyDescent="0.2"/>
    <row r="5445" ht="15" hidden="1" customHeight="1" x14ac:dyDescent="0.2"/>
    <row r="5446" ht="15" hidden="1" customHeight="1" x14ac:dyDescent="0.2"/>
    <row r="5447" ht="15" hidden="1" customHeight="1" x14ac:dyDescent="0.2"/>
    <row r="5448" ht="15" hidden="1" customHeight="1" x14ac:dyDescent="0.2"/>
    <row r="5449" ht="15" hidden="1" customHeight="1" x14ac:dyDescent="0.2"/>
    <row r="5450" ht="15" hidden="1" customHeight="1" x14ac:dyDescent="0.2"/>
    <row r="5451" ht="15" hidden="1" customHeight="1" x14ac:dyDescent="0.2"/>
    <row r="5452" ht="15" hidden="1" customHeight="1" x14ac:dyDescent="0.2"/>
    <row r="5453" ht="15" hidden="1" customHeight="1" x14ac:dyDescent="0.2"/>
    <row r="5454" ht="15" hidden="1" customHeight="1" x14ac:dyDescent="0.2"/>
    <row r="5455" ht="15" hidden="1" customHeight="1" x14ac:dyDescent="0.2"/>
    <row r="5456" ht="15" hidden="1" customHeight="1" x14ac:dyDescent="0.2"/>
    <row r="5457" ht="15" hidden="1" customHeight="1" x14ac:dyDescent="0.2"/>
    <row r="5458" ht="15" hidden="1" customHeight="1" x14ac:dyDescent="0.2"/>
    <row r="5459" ht="15" hidden="1" customHeight="1" x14ac:dyDescent="0.2"/>
    <row r="5460" ht="15" hidden="1" customHeight="1" x14ac:dyDescent="0.2"/>
    <row r="5461" ht="15" hidden="1" customHeight="1" x14ac:dyDescent="0.2"/>
    <row r="5462" ht="15" hidden="1" customHeight="1" x14ac:dyDescent="0.2"/>
    <row r="5463" ht="15" hidden="1" customHeight="1" x14ac:dyDescent="0.2"/>
    <row r="5464" ht="15" hidden="1" customHeight="1" x14ac:dyDescent="0.2"/>
    <row r="5465" ht="15" hidden="1" customHeight="1" x14ac:dyDescent="0.2"/>
    <row r="5466" ht="15" hidden="1" customHeight="1" x14ac:dyDescent="0.2"/>
    <row r="5467" ht="15" hidden="1" customHeight="1" x14ac:dyDescent="0.2"/>
    <row r="5468" ht="15" hidden="1" customHeight="1" x14ac:dyDescent="0.2"/>
    <row r="5469" ht="15" hidden="1" customHeight="1" x14ac:dyDescent="0.2"/>
    <row r="5470" ht="15" hidden="1" customHeight="1" x14ac:dyDescent="0.2"/>
    <row r="5471" ht="15" hidden="1" customHeight="1" x14ac:dyDescent="0.2"/>
    <row r="5472" ht="15" hidden="1" customHeight="1" x14ac:dyDescent="0.2"/>
    <row r="5473" ht="15" hidden="1" customHeight="1" x14ac:dyDescent="0.2"/>
    <row r="5474" ht="15" hidden="1" customHeight="1" x14ac:dyDescent="0.2"/>
    <row r="5475" ht="15" hidden="1" customHeight="1" x14ac:dyDescent="0.2"/>
    <row r="5476" ht="15" hidden="1" customHeight="1" x14ac:dyDescent="0.2"/>
    <row r="5477" ht="15" hidden="1" customHeight="1" x14ac:dyDescent="0.2"/>
    <row r="5478" ht="15" hidden="1" customHeight="1" x14ac:dyDescent="0.2"/>
    <row r="5479" ht="15" hidden="1" customHeight="1" x14ac:dyDescent="0.2"/>
    <row r="5480" ht="15" hidden="1" customHeight="1" x14ac:dyDescent="0.2"/>
    <row r="5481" ht="15" hidden="1" customHeight="1" x14ac:dyDescent="0.2"/>
    <row r="5482" ht="15" hidden="1" customHeight="1" x14ac:dyDescent="0.2"/>
    <row r="5483" ht="15" hidden="1" customHeight="1" x14ac:dyDescent="0.2"/>
    <row r="5484" ht="15" hidden="1" customHeight="1" x14ac:dyDescent="0.2"/>
    <row r="5485" ht="15" hidden="1" customHeight="1" x14ac:dyDescent="0.2"/>
    <row r="5486" ht="15" hidden="1" customHeight="1" x14ac:dyDescent="0.2"/>
    <row r="5487" ht="15" hidden="1" customHeight="1" x14ac:dyDescent="0.2"/>
    <row r="5488" ht="15" hidden="1" customHeight="1" x14ac:dyDescent="0.2"/>
    <row r="5489" ht="15" hidden="1" customHeight="1" x14ac:dyDescent="0.2"/>
    <row r="5490" ht="15" hidden="1" customHeight="1" x14ac:dyDescent="0.2"/>
    <row r="5491" ht="15" hidden="1" customHeight="1" x14ac:dyDescent="0.2"/>
    <row r="5492" ht="15" hidden="1" customHeight="1" x14ac:dyDescent="0.2"/>
    <row r="5493" ht="15" hidden="1" customHeight="1" x14ac:dyDescent="0.2"/>
    <row r="5494" ht="15" hidden="1" customHeight="1" x14ac:dyDescent="0.2"/>
    <row r="5495" ht="15" hidden="1" customHeight="1" x14ac:dyDescent="0.2"/>
    <row r="5496" ht="15" hidden="1" customHeight="1" x14ac:dyDescent="0.2"/>
    <row r="5497" ht="15" hidden="1" customHeight="1" x14ac:dyDescent="0.2"/>
    <row r="5498" ht="15" hidden="1" customHeight="1" x14ac:dyDescent="0.2"/>
    <row r="5499" ht="15" hidden="1" customHeight="1" x14ac:dyDescent="0.2"/>
    <row r="5500" ht="15" hidden="1" customHeight="1" x14ac:dyDescent="0.2"/>
    <row r="5501" ht="15" hidden="1" customHeight="1" x14ac:dyDescent="0.2"/>
    <row r="5502" ht="15" hidden="1" customHeight="1" x14ac:dyDescent="0.2"/>
    <row r="5503" ht="15" hidden="1" customHeight="1" x14ac:dyDescent="0.2"/>
    <row r="5504" ht="15" hidden="1" customHeight="1" x14ac:dyDescent="0.2"/>
    <row r="5505" ht="15" hidden="1" customHeight="1" x14ac:dyDescent="0.2"/>
    <row r="5506" ht="15" hidden="1" customHeight="1" x14ac:dyDescent="0.2"/>
    <row r="5507" ht="15" hidden="1" customHeight="1" x14ac:dyDescent="0.2"/>
    <row r="5508" ht="15" hidden="1" customHeight="1" x14ac:dyDescent="0.2"/>
    <row r="5509" ht="15" hidden="1" customHeight="1" x14ac:dyDescent="0.2"/>
    <row r="5510" ht="15" hidden="1" customHeight="1" x14ac:dyDescent="0.2"/>
    <row r="5511" ht="15" hidden="1" customHeight="1" x14ac:dyDescent="0.2"/>
    <row r="5512" ht="15" hidden="1" customHeight="1" x14ac:dyDescent="0.2"/>
    <row r="5513" ht="15" hidden="1" customHeight="1" x14ac:dyDescent="0.2"/>
    <row r="5514" ht="15" hidden="1" customHeight="1" x14ac:dyDescent="0.2"/>
    <row r="5515" ht="15" hidden="1" customHeight="1" x14ac:dyDescent="0.2"/>
    <row r="5516" ht="15" hidden="1" customHeight="1" x14ac:dyDescent="0.2"/>
    <row r="5517" ht="15" hidden="1" customHeight="1" x14ac:dyDescent="0.2"/>
    <row r="5518" ht="15" hidden="1" customHeight="1" x14ac:dyDescent="0.2"/>
    <row r="5519" ht="15" hidden="1" customHeight="1" x14ac:dyDescent="0.2"/>
    <row r="5520" ht="15" hidden="1" customHeight="1" x14ac:dyDescent="0.2"/>
    <row r="5521" ht="15" hidden="1" customHeight="1" x14ac:dyDescent="0.2"/>
    <row r="5522" ht="15" hidden="1" customHeight="1" x14ac:dyDescent="0.2"/>
    <row r="5523" ht="15" hidden="1" customHeight="1" x14ac:dyDescent="0.2"/>
    <row r="5524" ht="15" hidden="1" customHeight="1" x14ac:dyDescent="0.2"/>
    <row r="5525" ht="15" hidden="1" customHeight="1" x14ac:dyDescent="0.2"/>
    <row r="5526" ht="15" hidden="1" customHeight="1" x14ac:dyDescent="0.2"/>
    <row r="5527" ht="15" hidden="1" customHeight="1" x14ac:dyDescent="0.2"/>
    <row r="5528" ht="15" hidden="1" customHeight="1" x14ac:dyDescent="0.2"/>
    <row r="5529" ht="15" hidden="1" customHeight="1" x14ac:dyDescent="0.2"/>
    <row r="5530" ht="15" hidden="1" customHeight="1" x14ac:dyDescent="0.2"/>
    <row r="5531" ht="15" hidden="1" customHeight="1" x14ac:dyDescent="0.2"/>
    <row r="5532" ht="15" hidden="1" customHeight="1" x14ac:dyDescent="0.2"/>
    <row r="5533" ht="15" hidden="1" customHeight="1" x14ac:dyDescent="0.2"/>
    <row r="5534" ht="15" hidden="1" customHeight="1" x14ac:dyDescent="0.2"/>
    <row r="5535" ht="15" hidden="1" customHeight="1" x14ac:dyDescent="0.2"/>
    <row r="5536" ht="15" hidden="1" customHeight="1" x14ac:dyDescent="0.2"/>
    <row r="5537" ht="15" hidden="1" customHeight="1" x14ac:dyDescent="0.2"/>
    <row r="5538" ht="15" hidden="1" customHeight="1" x14ac:dyDescent="0.2"/>
    <row r="5539" ht="15" hidden="1" customHeight="1" x14ac:dyDescent="0.2"/>
    <row r="5540" ht="15" hidden="1" customHeight="1" x14ac:dyDescent="0.2"/>
    <row r="5541" ht="15" hidden="1" customHeight="1" x14ac:dyDescent="0.2"/>
    <row r="5542" ht="15" hidden="1" customHeight="1" x14ac:dyDescent="0.2"/>
    <row r="5543" ht="15" hidden="1" customHeight="1" x14ac:dyDescent="0.2"/>
    <row r="5544" ht="15" hidden="1" customHeight="1" x14ac:dyDescent="0.2"/>
    <row r="5545" ht="15" hidden="1" customHeight="1" x14ac:dyDescent="0.2"/>
    <row r="5546" ht="15" hidden="1" customHeight="1" x14ac:dyDescent="0.2"/>
    <row r="5547" ht="15" hidden="1" customHeight="1" x14ac:dyDescent="0.2"/>
    <row r="5548" ht="15" hidden="1" customHeight="1" x14ac:dyDescent="0.2"/>
    <row r="5549" ht="15" hidden="1" customHeight="1" x14ac:dyDescent="0.2"/>
    <row r="5550" ht="15" hidden="1" customHeight="1" x14ac:dyDescent="0.2"/>
    <row r="5551" ht="15" hidden="1" customHeight="1" x14ac:dyDescent="0.2"/>
    <row r="5552" ht="15" hidden="1" customHeight="1" x14ac:dyDescent="0.2"/>
    <row r="5553" ht="15" hidden="1" customHeight="1" x14ac:dyDescent="0.2"/>
    <row r="5554" ht="15" hidden="1" customHeight="1" x14ac:dyDescent="0.2"/>
    <row r="5555" ht="15" hidden="1" customHeight="1" x14ac:dyDescent="0.2"/>
    <row r="5556" ht="15" hidden="1" customHeight="1" x14ac:dyDescent="0.2"/>
    <row r="5557" ht="15" hidden="1" customHeight="1" x14ac:dyDescent="0.2"/>
    <row r="5558" ht="15" hidden="1" customHeight="1" x14ac:dyDescent="0.2"/>
    <row r="5559" ht="15" hidden="1" customHeight="1" x14ac:dyDescent="0.2"/>
    <row r="5560" ht="15" hidden="1" customHeight="1" x14ac:dyDescent="0.2"/>
    <row r="5561" ht="15" hidden="1" customHeight="1" x14ac:dyDescent="0.2"/>
    <row r="5562" ht="15" hidden="1" customHeight="1" x14ac:dyDescent="0.2"/>
    <row r="5563" ht="15" hidden="1" customHeight="1" x14ac:dyDescent="0.2"/>
    <row r="5564" ht="15" hidden="1" customHeight="1" x14ac:dyDescent="0.2"/>
    <row r="5565" ht="15" hidden="1" customHeight="1" x14ac:dyDescent="0.2"/>
    <row r="5566" ht="15" hidden="1" customHeight="1" x14ac:dyDescent="0.2"/>
    <row r="5567" ht="15" hidden="1" customHeight="1" x14ac:dyDescent="0.2"/>
    <row r="5568" ht="15" hidden="1" customHeight="1" x14ac:dyDescent="0.2"/>
    <row r="5569" ht="15" hidden="1" customHeight="1" x14ac:dyDescent="0.2"/>
    <row r="5570" ht="15" hidden="1" customHeight="1" x14ac:dyDescent="0.2"/>
    <row r="5571" ht="15" hidden="1" customHeight="1" x14ac:dyDescent="0.2"/>
    <row r="5572" ht="15" hidden="1" customHeight="1" x14ac:dyDescent="0.2"/>
    <row r="5573" ht="15" hidden="1" customHeight="1" x14ac:dyDescent="0.2"/>
    <row r="5574" ht="15" hidden="1" customHeight="1" x14ac:dyDescent="0.2"/>
    <row r="5575" ht="15" hidden="1" customHeight="1" x14ac:dyDescent="0.2"/>
    <row r="5576" ht="15" hidden="1" customHeight="1" x14ac:dyDescent="0.2"/>
    <row r="5577" ht="15" hidden="1" customHeight="1" x14ac:dyDescent="0.2"/>
    <row r="5578" ht="15" hidden="1" customHeight="1" x14ac:dyDescent="0.2"/>
    <row r="5579" ht="15" hidden="1" customHeight="1" x14ac:dyDescent="0.2"/>
    <row r="5580" ht="15" hidden="1" customHeight="1" x14ac:dyDescent="0.2"/>
    <row r="5581" ht="15" hidden="1" customHeight="1" x14ac:dyDescent="0.2"/>
    <row r="5582" ht="15" hidden="1" customHeight="1" x14ac:dyDescent="0.2"/>
    <row r="5583" ht="15" hidden="1" customHeight="1" x14ac:dyDescent="0.2"/>
    <row r="5584" ht="15" hidden="1" customHeight="1" x14ac:dyDescent="0.2"/>
    <row r="5585" ht="15" hidden="1" customHeight="1" x14ac:dyDescent="0.2"/>
    <row r="5586" ht="15" hidden="1" customHeight="1" x14ac:dyDescent="0.2"/>
    <row r="5587" ht="15" hidden="1" customHeight="1" x14ac:dyDescent="0.2"/>
    <row r="5588" ht="15" hidden="1" customHeight="1" x14ac:dyDescent="0.2"/>
    <row r="5589" ht="15" hidden="1" customHeight="1" x14ac:dyDescent="0.2"/>
    <row r="5590" ht="15" hidden="1" customHeight="1" x14ac:dyDescent="0.2"/>
    <row r="5591" ht="15" hidden="1" customHeight="1" x14ac:dyDescent="0.2"/>
    <row r="5592" ht="15" hidden="1" customHeight="1" x14ac:dyDescent="0.2"/>
    <row r="5593" ht="15" hidden="1" customHeight="1" x14ac:dyDescent="0.2"/>
    <row r="5594" ht="15" hidden="1" customHeight="1" x14ac:dyDescent="0.2"/>
    <row r="5595" ht="15" hidden="1" customHeight="1" x14ac:dyDescent="0.2"/>
    <row r="5596" ht="15" hidden="1" customHeight="1" x14ac:dyDescent="0.2"/>
    <row r="5597" ht="15" hidden="1" customHeight="1" x14ac:dyDescent="0.2"/>
    <row r="5598" ht="15" hidden="1" customHeight="1" x14ac:dyDescent="0.2"/>
    <row r="5599" ht="15" hidden="1" customHeight="1" x14ac:dyDescent="0.2"/>
    <row r="5600" ht="15" hidden="1" customHeight="1" x14ac:dyDescent="0.2"/>
    <row r="5601" ht="15" hidden="1" customHeight="1" x14ac:dyDescent="0.2"/>
    <row r="5602" ht="15" hidden="1" customHeight="1" x14ac:dyDescent="0.2"/>
    <row r="5603" ht="15" hidden="1" customHeight="1" x14ac:dyDescent="0.2"/>
    <row r="5604" ht="15" hidden="1" customHeight="1" x14ac:dyDescent="0.2"/>
    <row r="5605" ht="15" hidden="1" customHeight="1" x14ac:dyDescent="0.2"/>
    <row r="5606" ht="15" hidden="1" customHeight="1" x14ac:dyDescent="0.2"/>
    <row r="5607" ht="15" hidden="1" customHeight="1" x14ac:dyDescent="0.2"/>
    <row r="5608" ht="15" hidden="1" customHeight="1" x14ac:dyDescent="0.2"/>
    <row r="5609" ht="15" hidden="1" customHeight="1" x14ac:dyDescent="0.2"/>
    <row r="5610" ht="15" hidden="1" customHeight="1" x14ac:dyDescent="0.2"/>
    <row r="5611" ht="15" hidden="1" customHeight="1" x14ac:dyDescent="0.2"/>
    <row r="5612" ht="15" hidden="1" customHeight="1" x14ac:dyDescent="0.2"/>
    <row r="5613" ht="15" hidden="1" customHeight="1" x14ac:dyDescent="0.2"/>
    <row r="5614" ht="15" hidden="1" customHeight="1" x14ac:dyDescent="0.2"/>
    <row r="5615" ht="15" hidden="1" customHeight="1" x14ac:dyDescent="0.2"/>
    <row r="5616" ht="15" hidden="1" customHeight="1" x14ac:dyDescent="0.2"/>
    <row r="5617" ht="15" hidden="1" customHeight="1" x14ac:dyDescent="0.2"/>
    <row r="5618" ht="15" hidden="1" customHeight="1" x14ac:dyDescent="0.2"/>
    <row r="5619" ht="15" hidden="1" customHeight="1" x14ac:dyDescent="0.2"/>
    <row r="5620" ht="15" hidden="1" customHeight="1" x14ac:dyDescent="0.2"/>
    <row r="5621" ht="15" hidden="1" customHeight="1" x14ac:dyDescent="0.2"/>
    <row r="5622" ht="15" hidden="1" customHeight="1" x14ac:dyDescent="0.2"/>
    <row r="5623" ht="15" hidden="1" customHeight="1" x14ac:dyDescent="0.2"/>
    <row r="5624" ht="15" hidden="1" customHeight="1" x14ac:dyDescent="0.2"/>
    <row r="5625" ht="15" hidden="1" customHeight="1" x14ac:dyDescent="0.2"/>
    <row r="5626" ht="15" hidden="1" customHeight="1" x14ac:dyDescent="0.2"/>
    <row r="5627" ht="15" hidden="1" customHeight="1" x14ac:dyDescent="0.2"/>
    <row r="5628" ht="15" hidden="1" customHeight="1" x14ac:dyDescent="0.2"/>
    <row r="5629" ht="15" hidden="1" customHeight="1" x14ac:dyDescent="0.2"/>
    <row r="5630" ht="15" hidden="1" customHeight="1" x14ac:dyDescent="0.2"/>
    <row r="5631" ht="15" hidden="1" customHeight="1" x14ac:dyDescent="0.2"/>
    <row r="5632" ht="15" hidden="1" customHeight="1" x14ac:dyDescent="0.2"/>
    <row r="5633" ht="15" hidden="1" customHeight="1" x14ac:dyDescent="0.2"/>
    <row r="5634" ht="15" hidden="1" customHeight="1" x14ac:dyDescent="0.2"/>
    <row r="5635" ht="15" hidden="1" customHeight="1" x14ac:dyDescent="0.2"/>
    <row r="5636" ht="15" hidden="1" customHeight="1" x14ac:dyDescent="0.2"/>
    <row r="5637" ht="15" hidden="1" customHeight="1" x14ac:dyDescent="0.2"/>
    <row r="5638" ht="15" hidden="1" customHeight="1" x14ac:dyDescent="0.2"/>
    <row r="5639" ht="15" hidden="1" customHeight="1" x14ac:dyDescent="0.2"/>
    <row r="5640" ht="15" hidden="1" customHeight="1" x14ac:dyDescent="0.2"/>
    <row r="5641" ht="15" hidden="1" customHeight="1" x14ac:dyDescent="0.2"/>
    <row r="5642" ht="15" hidden="1" customHeight="1" x14ac:dyDescent="0.2"/>
    <row r="5643" ht="15" hidden="1" customHeight="1" x14ac:dyDescent="0.2"/>
    <row r="5644" ht="15" hidden="1" customHeight="1" x14ac:dyDescent="0.2"/>
    <row r="5645" ht="15" hidden="1" customHeight="1" x14ac:dyDescent="0.2"/>
    <row r="5646" ht="15" hidden="1" customHeight="1" x14ac:dyDescent="0.2"/>
    <row r="5647" ht="15" hidden="1" customHeight="1" x14ac:dyDescent="0.2"/>
    <row r="5648" ht="15" hidden="1" customHeight="1" x14ac:dyDescent="0.2"/>
    <row r="5649" ht="15" hidden="1" customHeight="1" x14ac:dyDescent="0.2"/>
    <row r="5650" ht="15" hidden="1" customHeight="1" x14ac:dyDescent="0.2"/>
    <row r="5651" ht="15" hidden="1" customHeight="1" x14ac:dyDescent="0.2"/>
    <row r="5652" ht="15" hidden="1" customHeight="1" x14ac:dyDescent="0.2"/>
    <row r="5653" ht="15" hidden="1" customHeight="1" x14ac:dyDescent="0.2"/>
    <row r="5654" ht="15" hidden="1" customHeight="1" x14ac:dyDescent="0.2"/>
    <row r="5655" ht="15" hidden="1" customHeight="1" x14ac:dyDescent="0.2"/>
    <row r="5656" ht="15" hidden="1" customHeight="1" x14ac:dyDescent="0.2"/>
    <row r="5657" ht="15" hidden="1" customHeight="1" x14ac:dyDescent="0.2"/>
    <row r="5658" ht="15" hidden="1" customHeight="1" x14ac:dyDescent="0.2"/>
    <row r="5659" ht="15" hidden="1" customHeight="1" x14ac:dyDescent="0.2"/>
    <row r="5660" ht="15" hidden="1" customHeight="1" x14ac:dyDescent="0.2"/>
    <row r="5661" ht="15" hidden="1" customHeight="1" x14ac:dyDescent="0.2"/>
    <row r="5662" ht="15" hidden="1" customHeight="1" x14ac:dyDescent="0.2"/>
    <row r="5663" ht="15" hidden="1" customHeight="1" x14ac:dyDescent="0.2"/>
    <row r="5664" ht="15" hidden="1" customHeight="1" x14ac:dyDescent="0.2"/>
    <row r="5665" ht="15" hidden="1" customHeight="1" x14ac:dyDescent="0.2"/>
    <row r="5666" ht="15" hidden="1" customHeight="1" x14ac:dyDescent="0.2"/>
    <row r="5667" ht="15" hidden="1" customHeight="1" x14ac:dyDescent="0.2"/>
    <row r="5668" ht="15" hidden="1" customHeight="1" x14ac:dyDescent="0.2"/>
    <row r="5669" ht="15" hidden="1" customHeight="1" x14ac:dyDescent="0.2"/>
    <row r="5670" ht="15" hidden="1" customHeight="1" x14ac:dyDescent="0.2"/>
    <row r="5671" ht="15" hidden="1" customHeight="1" x14ac:dyDescent="0.2"/>
    <row r="5672" ht="15" hidden="1" customHeight="1" x14ac:dyDescent="0.2"/>
    <row r="5673" ht="15" hidden="1" customHeight="1" x14ac:dyDescent="0.2"/>
    <row r="5674" ht="15" hidden="1" customHeight="1" x14ac:dyDescent="0.2"/>
    <row r="5675" ht="15" hidden="1" customHeight="1" x14ac:dyDescent="0.2"/>
    <row r="5676" ht="15" hidden="1" customHeight="1" x14ac:dyDescent="0.2"/>
    <row r="5677" ht="15" hidden="1" customHeight="1" x14ac:dyDescent="0.2"/>
    <row r="5678" ht="15" hidden="1" customHeight="1" x14ac:dyDescent="0.2"/>
    <row r="5679" ht="15" hidden="1" customHeight="1" x14ac:dyDescent="0.2"/>
    <row r="5680" ht="15" hidden="1" customHeight="1" x14ac:dyDescent="0.2"/>
    <row r="5681" ht="15" hidden="1" customHeight="1" x14ac:dyDescent="0.2"/>
    <row r="5682" ht="15" hidden="1" customHeight="1" x14ac:dyDescent="0.2"/>
    <row r="5683" ht="15" hidden="1" customHeight="1" x14ac:dyDescent="0.2"/>
    <row r="5684" ht="15" hidden="1" customHeight="1" x14ac:dyDescent="0.2"/>
    <row r="5685" ht="15" hidden="1" customHeight="1" x14ac:dyDescent="0.2"/>
    <row r="5686" ht="15" hidden="1" customHeight="1" x14ac:dyDescent="0.2"/>
    <row r="5687" ht="15" hidden="1" customHeight="1" x14ac:dyDescent="0.2"/>
    <row r="5688" ht="15" hidden="1" customHeight="1" x14ac:dyDescent="0.2"/>
    <row r="5689" ht="15" hidden="1" customHeight="1" x14ac:dyDescent="0.2"/>
    <row r="5690" ht="15" hidden="1" customHeight="1" x14ac:dyDescent="0.2"/>
    <row r="5691" ht="15" hidden="1" customHeight="1" x14ac:dyDescent="0.2"/>
    <row r="5692" ht="15" hidden="1" customHeight="1" x14ac:dyDescent="0.2"/>
    <row r="5693" ht="15" hidden="1" customHeight="1" x14ac:dyDescent="0.2"/>
    <row r="5694" ht="15" hidden="1" customHeight="1" x14ac:dyDescent="0.2"/>
    <row r="5695" ht="15" hidden="1" customHeight="1" x14ac:dyDescent="0.2"/>
    <row r="5696" ht="15" hidden="1" customHeight="1" x14ac:dyDescent="0.2"/>
    <row r="5697" ht="15" hidden="1" customHeight="1" x14ac:dyDescent="0.2"/>
    <row r="5698" ht="15" hidden="1" customHeight="1" x14ac:dyDescent="0.2"/>
    <row r="5699" ht="15" hidden="1" customHeight="1" x14ac:dyDescent="0.2"/>
    <row r="5700" ht="15" hidden="1" customHeight="1" x14ac:dyDescent="0.2"/>
    <row r="5701" ht="15" hidden="1" customHeight="1" x14ac:dyDescent="0.2"/>
    <row r="5702" ht="15" hidden="1" customHeight="1" x14ac:dyDescent="0.2"/>
    <row r="5703" ht="15" hidden="1" customHeight="1" x14ac:dyDescent="0.2"/>
    <row r="5704" ht="15" hidden="1" customHeight="1" x14ac:dyDescent="0.2"/>
    <row r="5705" ht="15" hidden="1" customHeight="1" x14ac:dyDescent="0.2"/>
    <row r="5706" ht="15" hidden="1" customHeight="1" x14ac:dyDescent="0.2"/>
    <row r="5707" ht="15" hidden="1" customHeight="1" x14ac:dyDescent="0.2"/>
    <row r="5708" ht="15" hidden="1" customHeight="1" x14ac:dyDescent="0.2"/>
    <row r="5709" ht="15" hidden="1" customHeight="1" x14ac:dyDescent="0.2"/>
    <row r="5710" ht="15" hidden="1" customHeight="1" x14ac:dyDescent="0.2"/>
    <row r="5711" ht="15" hidden="1" customHeight="1" x14ac:dyDescent="0.2"/>
    <row r="5712" ht="15" hidden="1" customHeight="1" x14ac:dyDescent="0.2"/>
    <row r="5713" ht="15" hidden="1" customHeight="1" x14ac:dyDescent="0.2"/>
    <row r="5714" ht="15" hidden="1" customHeight="1" x14ac:dyDescent="0.2"/>
    <row r="5715" ht="15" hidden="1" customHeight="1" x14ac:dyDescent="0.2"/>
    <row r="5716" ht="15" hidden="1" customHeight="1" x14ac:dyDescent="0.2"/>
    <row r="5717" ht="15" hidden="1" customHeight="1" x14ac:dyDescent="0.2"/>
    <row r="5718" ht="15" hidden="1" customHeight="1" x14ac:dyDescent="0.2"/>
    <row r="5719" ht="15" hidden="1" customHeight="1" x14ac:dyDescent="0.2"/>
    <row r="5720" ht="15" hidden="1" customHeight="1" x14ac:dyDescent="0.2"/>
    <row r="5721" ht="15" hidden="1" customHeight="1" x14ac:dyDescent="0.2"/>
    <row r="5722" ht="15" hidden="1" customHeight="1" x14ac:dyDescent="0.2"/>
    <row r="5723" ht="15" hidden="1" customHeight="1" x14ac:dyDescent="0.2"/>
    <row r="5724" ht="15" hidden="1" customHeight="1" x14ac:dyDescent="0.2"/>
    <row r="5725" ht="15" hidden="1" customHeight="1" x14ac:dyDescent="0.2"/>
    <row r="5726" ht="15" hidden="1" customHeight="1" x14ac:dyDescent="0.2"/>
    <row r="5727" ht="15" hidden="1" customHeight="1" x14ac:dyDescent="0.2"/>
    <row r="5728" ht="15" hidden="1" customHeight="1" x14ac:dyDescent="0.2"/>
    <row r="5729" ht="15" hidden="1" customHeight="1" x14ac:dyDescent="0.2"/>
    <row r="5730" ht="15" hidden="1" customHeight="1" x14ac:dyDescent="0.2"/>
    <row r="5731" ht="15" hidden="1" customHeight="1" x14ac:dyDescent="0.2"/>
    <row r="5732" ht="15" hidden="1" customHeight="1" x14ac:dyDescent="0.2"/>
    <row r="5733" ht="15" hidden="1" customHeight="1" x14ac:dyDescent="0.2"/>
    <row r="5734" ht="15" hidden="1" customHeight="1" x14ac:dyDescent="0.2"/>
    <row r="5735" ht="15" hidden="1" customHeight="1" x14ac:dyDescent="0.2"/>
    <row r="5736" ht="15" hidden="1" customHeight="1" x14ac:dyDescent="0.2"/>
    <row r="5737" ht="15" hidden="1" customHeight="1" x14ac:dyDescent="0.2"/>
    <row r="5738" ht="15" hidden="1" customHeight="1" x14ac:dyDescent="0.2"/>
    <row r="5739" ht="15" hidden="1" customHeight="1" x14ac:dyDescent="0.2"/>
    <row r="5740" ht="15" hidden="1" customHeight="1" x14ac:dyDescent="0.2"/>
    <row r="5741" ht="15" hidden="1" customHeight="1" x14ac:dyDescent="0.2"/>
    <row r="5742" ht="15" hidden="1" customHeight="1" x14ac:dyDescent="0.2"/>
    <row r="5743" ht="15" hidden="1" customHeight="1" x14ac:dyDescent="0.2"/>
    <row r="5744" ht="15" hidden="1" customHeight="1" x14ac:dyDescent="0.2"/>
    <row r="5745" ht="15" hidden="1" customHeight="1" x14ac:dyDescent="0.2"/>
    <row r="5746" ht="15" hidden="1" customHeight="1" x14ac:dyDescent="0.2"/>
    <row r="5747" ht="15" hidden="1" customHeight="1" x14ac:dyDescent="0.2"/>
    <row r="5748" ht="15" hidden="1" customHeight="1" x14ac:dyDescent="0.2"/>
    <row r="5749" ht="15" hidden="1" customHeight="1" x14ac:dyDescent="0.2"/>
    <row r="5750" ht="15" hidden="1" customHeight="1" x14ac:dyDescent="0.2"/>
    <row r="5751" ht="15" hidden="1" customHeight="1" x14ac:dyDescent="0.2"/>
    <row r="5752" ht="15" hidden="1" customHeight="1" x14ac:dyDescent="0.2"/>
    <row r="5753" ht="15" hidden="1" customHeight="1" x14ac:dyDescent="0.2"/>
    <row r="5754" ht="15" hidden="1" customHeight="1" x14ac:dyDescent="0.2"/>
    <row r="5755" ht="15" hidden="1" customHeight="1" x14ac:dyDescent="0.2"/>
    <row r="5756" ht="15" hidden="1" customHeight="1" x14ac:dyDescent="0.2"/>
    <row r="5757" ht="15" hidden="1" customHeight="1" x14ac:dyDescent="0.2"/>
    <row r="5758" ht="15" hidden="1" customHeight="1" x14ac:dyDescent="0.2"/>
    <row r="5759" ht="15" hidden="1" customHeight="1" x14ac:dyDescent="0.2"/>
    <row r="5760" ht="15" hidden="1" customHeight="1" x14ac:dyDescent="0.2"/>
    <row r="5761" ht="15" hidden="1" customHeight="1" x14ac:dyDescent="0.2"/>
    <row r="5762" ht="15" hidden="1" customHeight="1" x14ac:dyDescent="0.2"/>
    <row r="5763" ht="15" hidden="1" customHeight="1" x14ac:dyDescent="0.2"/>
    <row r="5764" ht="15" hidden="1" customHeight="1" x14ac:dyDescent="0.2"/>
    <row r="5765" ht="15" hidden="1" customHeight="1" x14ac:dyDescent="0.2"/>
    <row r="5766" ht="15" hidden="1" customHeight="1" x14ac:dyDescent="0.2"/>
    <row r="5767" ht="15" hidden="1" customHeight="1" x14ac:dyDescent="0.2"/>
    <row r="5768" ht="15" hidden="1" customHeight="1" x14ac:dyDescent="0.2"/>
    <row r="5769" ht="15" hidden="1" customHeight="1" x14ac:dyDescent="0.2"/>
    <row r="5770" ht="15" hidden="1" customHeight="1" x14ac:dyDescent="0.2"/>
    <row r="5771" ht="15" hidden="1" customHeight="1" x14ac:dyDescent="0.2"/>
    <row r="5772" ht="15" hidden="1" customHeight="1" x14ac:dyDescent="0.2"/>
    <row r="5773" ht="15" hidden="1" customHeight="1" x14ac:dyDescent="0.2"/>
    <row r="5774" ht="15" hidden="1" customHeight="1" x14ac:dyDescent="0.2"/>
    <row r="5775" ht="15" hidden="1" customHeight="1" x14ac:dyDescent="0.2"/>
    <row r="5776" ht="15" hidden="1" customHeight="1" x14ac:dyDescent="0.2"/>
    <row r="5777" ht="15" hidden="1" customHeight="1" x14ac:dyDescent="0.2"/>
    <row r="5778" ht="15" hidden="1" customHeight="1" x14ac:dyDescent="0.2"/>
    <row r="5779" ht="15" hidden="1" customHeight="1" x14ac:dyDescent="0.2"/>
    <row r="5780" ht="15" hidden="1" customHeight="1" x14ac:dyDescent="0.2"/>
    <row r="5781" ht="15" hidden="1" customHeight="1" x14ac:dyDescent="0.2"/>
    <row r="5782" ht="15" hidden="1" customHeight="1" x14ac:dyDescent="0.2"/>
    <row r="5783" ht="15" hidden="1" customHeight="1" x14ac:dyDescent="0.2"/>
    <row r="5784" ht="15" hidden="1" customHeight="1" x14ac:dyDescent="0.2"/>
    <row r="5785" ht="15" hidden="1" customHeight="1" x14ac:dyDescent="0.2"/>
    <row r="5786" ht="15" hidden="1" customHeight="1" x14ac:dyDescent="0.2"/>
    <row r="5787" ht="15" hidden="1" customHeight="1" x14ac:dyDescent="0.2"/>
    <row r="5788" ht="15" hidden="1" customHeight="1" x14ac:dyDescent="0.2"/>
    <row r="5789" ht="15" hidden="1" customHeight="1" x14ac:dyDescent="0.2"/>
    <row r="5790" ht="15" hidden="1" customHeight="1" x14ac:dyDescent="0.2"/>
    <row r="5791" ht="15" hidden="1" customHeight="1" x14ac:dyDescent="0.2"/>
    <row r="5792" ht="15" hidden="1" customHeight="1" x14ac:dyDescent="0.2"/>
    <row r="5793" ht="15" hidden="1" customHeight="1" x14ac:dyDescent="0.2"/>
    <row r="5794" ht="15" hidden="1" customHeight="1" x14ac:dyDescent="0.2"/>
    <row r="5795" ht="15" hidden="1" customHeight="1" x14ac:dyDescent="0.2"/>
    <row r="5796" ht="15" hidden="1" customHeight="1" x14ac:dyDescent="0.2"/>
    <row r="5797" ht="15" hidden="1" customHeight="1" x14ac:dyDescent="0.2"/>
    <row r="5798" ht="15" hidden="1" customHeight="1" x14ac:dyDescent="0.2"/>
    <row r="5799" ht="15" hidden="1" customHeight="1" x14ac:dyDescent="0.2"/>
    <row r="5800" ht="15" hidden="1" customHeight="1" x14ac:dyDescent="0.2"/>
    <row r="5801" ht="15" hidden="1" customHeight="1" x14ac:dyDescent="0.2"/>
    <row r="5802" ht="15" hidden="1" customHeight="1" x14ac:dyDescent="0.2"/>
    <row r="5803" ht="15" hidden="1" customHeight="1" x14ac:dyDescent="0.2"/>
    <row r="5804" ht="15" hidden="1" customHeight="1" x14ac:dyDescent="0.2"/>
    <row r="5805" ht="15" hidden="1" customHeight="1" x14ac:dyDescent="0.2"/>
    <row r="5806" ht="15" hidden="1" customHeight="1" x14ac:dyDescent="0.2"/>
    <row r="5807" ht="15" hidden="1" customHeight="1" x14ac:dyDescent="0.2"/>
    <row r="5808" ht="15" hidden="1" customHeight="1" x14ac:dyDescent="0.2"/>
    <row r="5809" ht="15" hidden="1" customHeight="1" x14ac:dyDescent="0.2"/>
    <row r="5810" ht="15" hidden="1" customHeight="1" x14ac:dyDescent="0.2"/>
    <row r="5811" ht="15" hidden="1" customHeight="1" x14ac:dyDescent="0.2"/>
    <row r="5812" ht="15" hidden="1" customHeight="1" x14ac:dyDescent="0.2"/>
    <row r="5813" ht="15" hidden="1" customHeight="1" x14ac:dyDescent="0.2"/>
    <row r="5814" ht="15" hidden="1" customHeight="1" x14ac:dyDescent="0.2"/>
    <row r="5815" ht="15" hidden="1" customHeight="1" x14ac:dyDescent="0.2"/>
    <row r="5816" ht="15" hidden="1" customHeight="1" x14ac:dyDescent="0.2"/>
    <row r="5817" ht="15" hidden="1" customHeight="1" x14ac:dyDescent="0.2"/>
    <row r="5818" ht="15" hidden="1" customHeight="1" x14ac:dyDescent="0.2"/>
    <row r="5819" ht="15" hidden="1" customHeight="1" x14ac:dyDescent="0.2"/>
    <row r="5820" ht="15" hidden="1" customHeight="1" x14ac:dyDescent="0.2"/>
    <row r="5821" ht="15" hidden="1" customHeight="1" x14ac:dyDescent="0.2"/>
    <row r="5822" ht="15" hidden="1" customHeight="1" x14ac:dyDescent="0.2"/>
    <row r="5823" ht="15" hidden="1" customHeight="1" x14ac:dyDescent="0.2"/>
    <row r="5824" ht="15" hidden="1" customHeight="1" x14ac:dyDescent="0.2"/>
    <row r="5825" ht="15" hidden="1" customHeight="1" x14ac:dyDescent="0.2"/>
    <row r="5826" ht="15" hidden="1" customHeight="1" x14ac:dyDescent="0.2"/>
    <row r="5827" ht="15" hidden="1" customHeight="1" x14ac:dyDescent="0.2"/>
    <row r="5828" ht="15" hidden="1" customHeight="1" x14ac:dyDescent="0.2"/>
    <row r="5829" ht="15" hidden="1" customHeight="1" x14ac:dyDescent="0.2"/>
    <row r="5830" ht="15" hidden="1" customHeight="1" x14ac:dyDescent="0.2"/>
    <row r="5831" ht="15" hidden="1" customHeight="1" x14ac:dyDescent="0.2"/>
    <row r="5832" ht="15" hidden="1" customHeight="1" x14ac:dyDescent="0.2"/>
    <row r="5833" ht="15" hidden="1" customHeight="1" x14ac:dyDescent="0.2"/>
    <row r="5834" ht="15" hidden="1" customHeight="1" x14ac:dyDescent="0.2"/>
    <row r="5835" ht="15" hidden="1" customHeight="1" x14ac:dyDescent="0.2"/>
    <row r="5836" ht="15" hidden="1" customHeight="1" x14ac:dyDescent="0.2"/>
    <row r="5837" ht="15" hidden="1" customHeight="1" x14ac:dyDescent="0.2"/>
    <row r="5838" ht="15" hidden="1" customHeight="1" x14ac:dyDescent="0.2"/>
    <row r="5839" ht="15" hidden="1" customHeight="1" x14ac:dyDescent="0.2"/>
    <row r="5840" ht="15" hidden="1" customHeight="1" x14ac:dyDescent="0.2"/>
    <row r="5841" ht="15" hidden="1" customHeight="1" x14ac:dyDescent="0.2"/>
    <row r="5842" ht="15" hidden="1" customHeight="1" x14ac:dyDescent="0.2"/>
    <row r="5843" ht="15" hidden="1" customHeight="1" x14ac:dyDescent="0.2"/>
    <row r="5844" ht="15" hidden="1" customHeight="1" x14ac:dyDescent="0.2"/>
    <row r="5845" ht="15" hidden="1" customHeight="1" x14ac:dyDescent="0.2"/>
    <row r="5846" ht="15" hidden="1" customHeight="1" x14ac:dyDescent="0.2"/>
    <row r="5847" ht="15" hidden="1" customHeight="1" x14ac:dyDescent="0.2"/>
    <row r="5848" ht="15" hidden="1" customHeight="1" x14ac:dyDescent="0.2"/>
    <row r="5849" ht="15" hidden="1" customHeight="1" x14ac:dyDescent="0.2"/>
    <row r="5850" ht="15" hidden="1" customHeight="1" x14ac:dyDescent="0.2"/>
    <row r="5851" ht="15" hidden="1" customHeight="1" x14ac:dyDescent="0.2"/>
    <row r="5852" ht="15" hidden="1" customHeight="1" x14ac:dyDescent="0.2"/>
    <row r="5853" ht="15" hidden="1" customHeight="1" x14ac:dyDescent="0.2"/>
    <row r="5854" ht="15" hidden="1" customHeight="1" x14ac:dyDescent="0.2"/>
    <row r="5855" ht="15" hidden="1" customHeight="1" x14ac:dyDescent="0.2"/>
    <row r="5856" ht="15" hidden="1" customHeight="1" x14ac:dyDescent="0.2"/>
    <row r="5857" ht="15" hidden="1" customHeight="1" x14ac:dyDescent="0.2"/>
    <row r="5858" ht="15" hidden="1" customHeight="1" x14ac:dyDescent="0.2"/>
    <row r="5859" ht="15" hidden="1" customHeight="1" x14ac:dyDescent="0.2"/>
    <row r="5860" ht="15" hidden="1" customHeight="1" x14ac:dyDescent="0.2"/>
    <row r="5861" ht="15" hidden="1" customHeight="1" x14ac:dyDescent="0.2"/>
    <row r="5862" ht="15" hidden="1" customHeight="1" x14ac:dyDescent="0.2"/>
    <row r="5863" ht="15" hidden="1" customHeight="1" x14ac:dyDescent="0.2"/>
    <row r="5864" ht="15" hidden="1" customHeight="1" x14ac:dyDescent="0.2"/>
    <row r="5865" ht="15" hidden="1" customHeight="1" x14ac:dyDescent="0.2"/>
    <row r="5866" ht="15" hidden="1" customHeight="1" x14ac:dyDescent="0.2"/>
    <row r="5867" ht="15" hidden="1" customHeight="1" x14ac:dyDescent="0.2"/>
    <row r="5868" ht="15" hidden="1" customHeight="1" x14ac:dyDescent="0.2"/>
    <row r="5869" ht="15" hidden="1" customHeight="1" x14ac:dyDescent="0.2"/>
    <row r="5870" ht="15" hidden="1" customHeight="1" x14ac:dyDescent="0.2"/>
    <row r="5871" ht="15" hidden="1" customHeight="1" x14ac:dyDescent="0.2"/>
    <row r="5872" ht="15" hidden="1" customHeight="1" x14ac:dyDescent="0.2"/>
    <row r="5873" ht="15" hidden="1" customHeight="1" x14ac:dyDescent="0.2"/>
    <row r="5874" ht="15" hidden="1" customHeight="1" x14ac:dyDescent="0.2"/>
    <row r="5875" ht="15" hidden="1" customHeight="1" x14ac:dyDescent="0.2"/>
    <row r="5876" ht="15" hidden="1" customHeight="1" x14ac:dyDescent="0.2"/>
    <row r="5877" ht="15" hidden="1" customHeight="1" x14ac:dyDescent="0.2"/>
    <row r="5878" ht="15" hidden="1" customHeight="1" x14ac:dyDescent="0.2"/>
    <row r="5879" ht="15" hidden="1" customHeight="1" x14ac:dyDescent="0.2"/>
    <row r="5880" ht="15" hidden="1" customHeight="1" x14ac:dyDescent="0.2"/>
    <row r="5881" ht="15" hidden="1" customHeight="1" x14ac:dyDescent="0.2"/>
    <row r="5882" ht="15" hidden="1" customHeight="1" x14ac:dyDescent="0.2"/>
    <row r="5883" ht="15" hidden="1" customHeight="1" x14ac:dyDescent="0.2"/>
    <row r="5884" ht="15" hidden="1" customHeight="1" x14ac:dyDescent="0.2"/>
    <row r="5885" ht="15" hidden="1" customHeight="1" x14ac:dyDescent="0.2"/>
    <row r="5886" ht="15" hidden="1" customHeight="1" x14ac:dyDescent="0.2"/>
    <row r="5887" ht="15" hidden="1" customHeight="1" x14ac:dyDescent="0.2"/>
    <row r="5888" ht="15" hidden="1" customHeight="1" x14ac:dyDescent="0.2"/>
    <row r="5889" ht="15" hidden="1" customHeight="1" x14ac:dyDescent="0.2"/>
    <row r="5890" ht="15" hidden="1" customHeight="1" x14ac:dyDescent="0.2"/>
    <row r="5891" ht="15" hidden="1" customHeight="1" x14ac:dyDescent="0.2"/>
    <row r="5892" ht="15" hidden="1" customHeight="1" x14ac:dyDescent="0.2"/>
    <row r="5893" ht="15" hidden="1" customHeight="1" x14ac:dyDescent="0.2"/>
    <row r="5894" ht="15" hidden="1" customHeight="1" x14ac:dyDescent="0.2"/>
    <row r="5895" ht="15" hidden="1" customHeight="1" x14ac:dyDescent="0.2"/>
    <row r="5896" ht="15" hidden="1" customHeight="1" x14ac:dyDescent="0.2"/>
    <row r="5897" ht="15" hidden="1" customHeight="1" x14ac:dyDescent="0.2"/>
    <row r="5898" ht="15" hidden="1" customHeight="1" x14ac:dyDescent="0.2"/>
    <row r="5899" ht="15" hidden="1" customHeight="1" x14ac:dyDescent="0.2"/>
    <row r="5900" ht="15" hidden="1" customHeight="1" x14ac:dyDescent="0.2"/>
    <row r="5901" ht="15" hidden="1" customHeight="1" x14ac:dyDescent="0.2"/>
    <row r="5902" ht="15" hidden="1" customHeight="1" x14ac:dyDescent="0.2"/>
    <row r="5903" ht="15" hidden="1" customHeight="1" x14ac:dyDescent="0.2"/>
    <row r="5904" ht="15" hidden="1" customHeight="1" x14ac:dyDescent="0.2"/>
    <row r="5905" ht="15" hidden="1" customHeight="1" x14ac:dyDescent="0.2"/>
    <row r="5906" ht="15" hidden="1" customHeight="1" x14ac:dyDescent="0.2"/>
    <row r="5907" ht="15" hidden="1" customHeight="1" x14ac:dyDescent="0.2"/>
    <row r="5908" ht="15" hidden="1" customHeight="1" x14ac:dyDescent="0.2"/>
    <row r="5909" ht="15" hidden="1" customHeight="1" x14ac:dyDescent="0.2"/>
    <row r="5910" ht="15" hidden="1" customHeight="1" x14ac:dyDescent="0.2"/>
    <row r="5911" ht="15" hidden="1" customHeight="1" x14ac:dyDescent="0.2"/>
    <row r="5912" ht="15" hidden="1" customHeight="1" x14ac:dyDescent="0.2"/>
    <row r="5913" ht="15" hidden="1" customHeight="1" x14ac:dyDescent="0.2"/>
    <row r="5914" ht="15" hidden="1" customHeight="1" x14ac:dyDescent="0.2"/>
    <row r="5915" ht="15" hidden="1" customHeight="1" x14ac:dyDescent="0.2"/>
    <row r="5916" ht="15" hidden="1" customHeight="1" x14ac:dyDescent="0.2"/>
    <row r="5917" ht="15" hidden="1" customHeight="1" x14ac:dyDescent="0.2"/>
    <row r="5918" ht="15" hidden="1" customHeight="1" x14ac:dyDescent="0.2"/>
    <row r="5919" ht="15" hidden="1" customHeight="1" x14ac:dyDescent="0.2"/>
    <row r="5920" ht="15" hidden="1" customHeight="1" x14ac:dyDescent="0.2"/>
    <row r="5921" ht="15" hidden="1" customHeight="1" x14ac:dyDescent="0.2"/>
    <row r="5922" ht="15" hidden="1" customHeight="1" x14ac:dyDescent="0.2"/>
    <row r="5923" ht="15" hidden="1" customHeight="1" x14ac:dyDescent="0.2"/>
    <row r="5924" ht="15" hidden="1" customHeight="1" x14ac:dyDescent="0.2"/>
    <row r="5925" ht="15" hidden="1" customHeight="1" x14ac:dyDescent="0.2"/>
    <row r="5926" ht="15" hidden="1" customHeight="1" x14ac:dyDescent="0.2"/>
    <row r="5927" ht="15" hidden="1" customHeight="1" x14ac:dyDescent="0.2"/>
    <row r="5928" ht="15" hidden="1" customHeight="1" x14ac:dyDescent="0.2"/>
    <row r="5929" ht="15" hidden="1" customHeight="1" x14ac:dyDescent="0.2"/>
    <row r="5930" ht="15" hidden="1" customHeight="1" x14ac:dyDescent="0.2"/>
    <row r="5931" ht="15" hidden="1" customHeight="1" x14ac:dyDescent="0.2"/>
    <row r="5932" ht="15" hidden="1" customHeight="1" x14ac:dyDescent="0.2"/>
    <row r="5933" ht="15" hidden="1" customHeight="1" x14ac:dyDescent="0.2"/>
    <row r="5934" ht="15" hidden="1" customHeight="1" x14ac:dyDescent="0.2"/>
    <row r="5935" ht="15" hidden="1" customHeight="1" x14ac:dyDescent="0.2"/>
    <row r="5936" ht="15" hidden="1" customHeight="1" x14ac:dyDescent="0.2"/>
    <row r="5937" ht="15" hidden="1" customHeight="1" x14ac:dyDescent="0.2"/>
    <row r="5938" ht="15" hidden="1" customHeight="1" x14ac:dyDescent="0.2"/>
    <row r="5939" ht="15" hidden="1" customHeight="1" x14ac:dyDescent="0.2"/>
    <row r="5940" ht="15" hidden="1" customHeight="1" x14ac:dyDescent="0.2"/>
    <row r="5941" ht="15" hidden="1" customHeight="1" x14ac:dyDescent="0.2"/>
    <row r="5942" ht="15" hidden="1" customHeight="1" x14ac:dyDescent="0.2"/>
    <row r="5943" ht="15" hidden="1" customHeight="1" x14ac:dyDescent="0.2"/>
    <row r="5944" ht="15" hidden="1" customHeight="1" x14ac:dyDescent="0.2"/>
    <row r="5945" ht="15" hidden="1" customHeight="1" x14ac:dyDescent="0.2"/>
    <row r="5946" ht="15" hidden="1" customHeight="1" x14ac:dyDescent="0.2"/>
    <row r="5947" ht="15" hidden="1" customHeight="1" x14ac:dyDescent="0.2"/>
    <row r="5948" ht="15" hidden="1" customHeight="1" x14ac:dyDescent="0.2"/>
    <row r="5949" ht="15" hidden="1" customHeight="1" x14ac:dyDescent="0.2"/>
    <row r="5950" ht="15" hidden="1" customHeight="1" x14ac:dyDescent="0.2"/>
    <row r="5951" ht="15" hidden="1" customHeight="1" x14ac:dyDescent="0.2"/>
    <row r="5952" ht="15" hidden="1" customHeight="1" x14ac:dyDescent="0.2"/>
    <row r="5953" ht="15" hidden="1" customHeight="1" x14ac:dyDescent="0.2"/>
    <row r="5954" ht="15" hidden="1" customHeight="1" x14ac:dyDescent="0.2"/>
    <row r="5955" ht="15" hidden="1" customHeight="1" x14ac:dyDescent="0.2"/>
    <row r="5956" ht="15" hidden="1" customHeight="1" x14ac:dyDescent="0.2"/>
    <row r="5957" ht="15" hidden="1" customHeight="1" x14ac:dyDescent="0.2"/>
    <row r="5958" ht="15" hidden="1" customHeight="1" x14ac:dyDescent="0.2"/>
    <row r="5959" ht="15" hidden="1" customHeight="1" x14ac:dyDescent="0.2"/>
    <row r="5960" ht="15" hidden="1" customHeight="1" x14ac:dyDescent="0.2"/>
    <row r="5961" ht="15" hidden="1" customHeight="1" x14ac:dyDescent="0.2"/>
    <row r="5962" ht="15" hidden="1" customHeight="1" x14ac:dyDescent="0.2"/>
    <row r="5963" ht="15" hidden="1" customHeight="1" x14ac:dyDescent="0.2"/>
    <row r="5964" ht="15" hidden="1" customHeight="1" x14ac:dyDescent="0.2"/>
    <row r="5965" ht="15" hidden="1" customHeight="1" x14ac:dyDescent="0.2"/>
    <row r="5966" ht="15" hidden="1" customHeight="1" x14ac:dyDescent="0.2"/>
    <row r="5967" ht="15" hidden="1" customHeight="1" x14ac:dyDescent="0.2"/>
    <row r="5968" ht="15" hidden="1" customHeight="1" x14ac:dyDescent="0.2"/>
    <row r="5969" ht="15" hidden="1" customHeight="1" x14ac:dyDescent="0.2"/>
    <row r="5970" ht="15" hidden="1" customHeight="1" x14ac:dyDescent="0.2"/>
    <row r="5971" ht="15" hidden="1" customHeight="1" x14ac:dyDescent="0.2"/>
    <row r="5972" ht="15" hidden="1" customHeight="1" x14ac:dyDescent="0.2"/>
    <row r="5973" ht="15" hidden="1" customHeight="1" x14ac:dyDescent="0.2"/>
    <row r="5974" ht="15" hidden="1" customHeight="1" x14ac:dyDescent="0.2"/>
    <row r="5975" ht="15" hidden="1" customHeight="1" x14ac:dyDescent="0.2"/>
    <row r="5976" ht="15" hidden="1" customHeight="1" x14ac:dyDescent="0.2"/>
    <row r="5977" ht="15" hidden="1" customHeight="1" x14ac:dyDescent="0.2"/>
    <row r="5978" ht="15" hidden="1" customHeight="1" x14ac:dyDescent="0.2"/>
    <row r="5979" ht="15" hidden="1" customHeight="1" x14ac:dyDescent="0.2"/>
    <row r="5980" ht="15" hidden="1" customHeight="1" x14ac:dyDescent="0.2"/>
    <row r="5981" ht="15" hidden="1" customHeight="1" x14ac:dyDescent="0.2"/>
    <row r="5982" ht="15" hidden="1" customHeight="1" x14ac:dyDescent="0.2"/>
    <row r="5983" ht="15" hidden="1" customHeight="1" x14ac:dyDescent="0.2"/>
    <row r="5984" ht="15" hidden="1" customHeight="1" x14ac:dyDescent="0.2"/>
    <row r="5985" ht="15" hidden="1" customHeight="1" x14ac:dyDescent="0.2"/>
    <row r="5986" ht="15" hidden="1" customHeight="1" x14ac:dyDescent="0.2"/>
    <row r="5987" ht="15" hidden="1" customHeight="1" x14ac:dyDescent="0.2"/>
    <row r="5988" ht="15" hidden="1" customHeight="1" x14ac:dyDescent="0.2"/>
    <row r="5989" ht="15" hidden="1" customHeight="1" x14ac:dyDescent="0.2"/>
    <row r="5990" ht="15" hidden="1" customHeight="1" x14ac:dyDescent="0.2"/>
    <row r="5991" ht="15" hidden="1" customHeight="1" x14ac:dyDescent="0.2"/>
    <row r="5992" ht="15" hidden="1" customHeight="1" x14ac:dyDescent="0.2"/>
    <row r="5993" ht="15" hidden="1" customHeight="1" x14ac:dyDescent="0.2"/>
    <row r="5994" ht="15" hidden="1" customHeight="1" x14ac:dyDescent="0.2"/>
    <row r="5995" ht="15" hidden="1" customHeight="1" x14ac:dyDescent="0.2"/>
    <row r="5996" ht="15" hidden="1" customHeight="1" x14ac:dyDescent="0.2"/>
    <row r="5997" ht="15" hidden="1" customHeight="1" x14ac:dyDescent="0.2"/>
    <row r="5998" ht="15" hidden="1" customHeight="1" x14ac:dyDescent="0.2"/>
    <row r="5999" ht="15" hidden="1" customHeight="1" x14ac:dyDescent="0.2"/>
    <row r="6000" ht="15" hidden="1" customHeight="1" x14ac:dyDescent="0.2"/>
    <row r="6001" ht="15" hidden="1" customHeight="1" x14ac:dyDescent="0.2"/>
    <row r="6002" ht="15" hidden="1" customHeight="1" x14ac:dyDescent="0.2"/>
    <row r="6003" ht="15" hidden="1" customHeight="1" x14ac:dyDescent="0.2"/>
    <row r="6004" ht="15" hidden="1" customHeight="1" x14ac:dyDescent="0.2"/>
    <row r="6005" ht="15" hidden="1" customHeight="1" x14ac:dyDescent="0.2"/>
    <row r="6006" ht="15" hidden="1" customHeight="1" x14ac:dyDescent="0.2"/>
    <row r="6007" ht="15" hidden="1" customHeight="1" x14ac:dyDescent="0.2"/>
    <row r="6008" ht="15" hidden="1" customHeight="1" x14ac:dyDescent="0.2"/>
    <row r="6009" ht="15" hidden="1" customHeight="1" x14ac:dyDescent="0.2"/>
    <row r="6010" ht="15" hidden="1" customHeight="1" x14ac:dyDescent="0.2"/>
    <row r="6011" ht="15" hidden="1" customHeight="1" x14ac:dyDescent="0.2"/>
    <row r="6012" ht="15" hidden="1" customHeight="1" x14ac:dyDescent="0.2"/>
    <row r="6013" ht="15" hidden="1" customHeight="1" x14ac:dyDescent="0.2"/>
    <row r="6014" ht="15" hidden="1" customHeight="1" x14ac:dyDescent="0.2"/>
    <row r="6015" ht="15" hidden="1" customHeight="1" x14ac:dyDescent="0.2"/>
    <row r="6016" ht="15" hidden="1" customHeight="1" x14ac:dyDescent="0.2"/>
    <row r="6017" ht="15" hidden="1" customHeight="1" x14ac:dyDescent="0.2"/>
    <row r="6018" ht="15" hidden="1" customHeight="1" x14ac:dyDescent="0.2"/>
  </sheetData>
  <sheetProtection algorithmName="SHA-512" hashValue="LQjeI8wBaopg4TcxmJxGr2vmt4LR05ReZuqeoqdAri5NGaZsPGLyMWTgwNIfsA6sSLXRmTwT9m0Qnq3q6qRNgQ==" saltValue="/nmwBMPAK4vgTbKkF20SNQ==" spinCount="100000" sheet="1" objects="1" scenarios="1"/>
  <mergeCells count="25292">
    <mergeCell ref="CS2998:CT2998"/>
    <mergeCell ref="CW2998:CX2998"/>
    <mergeCell ref="DA2998:DB2998"/>
    <mergeCell ref="DE2998:DF2998"/>
    <mergeCell ref="ED2708:EE2708"/>
    <mergeCell ref="EF2708:EG2708"/>
    <mergeCell ref="EH2708:EI2708"/>
    <mergeCell ref="EJ2708:EK2708"/>
    <mergeCell ref="EN2708:EO2708"/>
    <mergeCell ref="ER2708:ES2708"/>
    <mergeCell ref="DU2709:EC2709"/>
    <mergeCell ref="ED2709:EE2709"/>
    <mergeCell ref="EF2709:EG2709"/>
    <mergeCell ref="EH2709:EI2709"/>
    <mergeCell ref="EJ2709:EK2709"/>
    <mergeCell ref="EN2709:EO2709"/>
    <mergeCell ref="ER2709:ES2709"/>
    <mergeCell ref="CS2992:CT2992"/>
    <mergeCell ref="CW2992:CX2992"/>
    <mergeCell ref="DA2992:DB2992"/>
    <mergeCell ref="DE2992:DF2992"/>
    <mergeCell ref="DI2992:DJ2992"/>
    <mergeCell ref="DT2702:EC2705"/>
    <mergeCell ref="ED2702:EU2702"/>
    <mergeCell ref="ED2703:EE2705"/>
    <mergeCell ref="EF2703:EG2705"/>
    <mergeCell ref="EH2703:EI2705"/>
    <mergeCell ref="EJ2703:EM2704"/>
    <mergeCell ref="EN2703:EQ2704"/>
    <mergeCell ref="ER2703:EU2704"/>
    <mergeCell ref="EJ2705:EK2705"/>
    <mergeCell ref="EN2705:EO2705"/>
    <mergeCell ref="ER2705:ES2705"/>
    <mergeCell ref="DU2706:EC2706"/>
    <mergeCell ref="ED2706:EE2706"/>
    <mergeCell ref="EF2706:EG2706"/>
    <mergeCell ref="EH2706:EI2706"/>
    <mergeCell ref="EJ2706:EK2706"/>
    <mergeCell ref="EN2706:EO2706"/>
    <mergeCell ref="ER2706:ES2706"/>
    <mergeCell ref="DU2707:EC2707"/>
    <mergeCell ref="ED2707:EE2707"/>
    <mergeCell ref="EF2707:EG2707"/>
    <mergeCell ref="EH2707:EI2707"/>
    <mergeCell ref="EJ2707:EK2707"/>
    <mergeCell ref="EN2707:EO2707"/>
    <mergeCell ref="ER2707:ES2707"/>
    <mergeCell ref="DU2708:EC2708"/>
    <mergeCell ref="CS2980:CT2980"/>
    <mergeCell ref="CW2980:CX2980"/>
    <mergeCell ref="DA2980:DB2980"/>
    <mergeCell ref="DE2980:DF2980"/>
    <mergeCell ref="DI2980:DJ2980"/>
    <mergeCell ref="DM2980:DN2980"/>
    <mergeCell ref="CS2981:CT2981"/>
    <mergeCell ref="CW2981:CX2981"/>
    <mergeCell ref="DA2981:DB2981"/>
    <mergeCell ref="DE2981:DF2981"/>
    <mergeCell ref="DI2981:DJ2981"/>
    <mergeCell ref="DM2981:DN2981"/>
    <mergeCell ref="CS2982:CT2982"/>
    <mergeCell ref="CW2982:CX2982"/>
    <mergeCell ref="DA2982:DB2982"/>
    <mergeCell ref="DE2982:DF2982"/>
    <mergeCell ref="CS2995:CT2995"/>
    <mergeCell ref="CW2995:CX2995"/>
    <mergeCell ref="DA2995:DB2995"/>
    <mergeCell ref="DE2995:DF2995"/>
    <mergeCell ref="DI2995:DJ2995"/>
    <mergeCell ref="DM2995:DN2995"/>
    <mergeCell ref="CS2996:CT2996"/>
    <mergeCell ref="CW2996:CX2996"/>
    <mergeCell ref="AV2860:AZ2860"/>
    <mergeCell ref="AQ2860:AU2860"/>
    <mergeCell ref="AL2860:AP2860"/>
    <mergeCell ref="CS3010:CT3010"/>
    <mergeCell ref="CW3010:CX3010"/>
    <mergeCell ref="DA3010:DB3010"/>
    <mergeCell ref="DE3010:DF3010"/>
    <mergeCell ref="DI3010:DJ3010"/>
    <mergeCell ref="DM3010:DN3010"/>
    <mergeCell ref="CS3006:CT3006"/>
    <mergeCell ref="CW3006:CX3006"/>
    <mergeCell ref="DA3006:DB3006"/>
    <mergeCell ref="DE3006:DF3006"/>
    <mergeCell ref="DI3006:DJ3006"/>
    <mergeCell ref="DM3006:DN3006"/>
    <mergeCell ref="CS3007:CT3007"/>
    <mergeCell ref="CW3007:CX3007"/>
    <mergeCell ref="DA3007:DB3007"/>
    <mergeCell ref="DE3007:DF3007"/>
    <mergeCell ref="DU2713:DW2714"/>
    <mergeCell ref="DX2713:EI2713"/>
    <mergeCell ref="EJ2713:EM2714"/>
    <mergeCell ref="EN2713:EQ2714"/>
    <mergeCell ref="ER2713:EU2714"/>
    <mergeCell ref="DX2714:EA2714"/>
    <mergeCell ref="EB2714:EE2714"/>
    <mergeCell ref="EF2714:EI2714"/>
    <mergeCell ref="DX2715:DY2715"/>
    <mergeCell ref="EB2715:EC2715"/>
    <mergeCell ref="EF2715:EG2715"/>
    <mergeCell ref="EJ2715:EK2715"/>
    <mergeCell ref="EN2715:EO2715"/>
    <mergeCell ref="ER2715:ES2715"/>
    <mergeCell ref="DX2716:DY2716"/>
    <mergeCell ref="EB2716:EC2716"/>
    <mergeCell ref="EF2716:EG2716"/>
    <mergeCell ref="EJ2716:EK2716"/>
    <mergeCell ref="EN2716:EO2716"/>
    <mergeCell ref="DA2996:DB2996"/>
    <mergeCell ref="DE2996:DF2996"/>
    <mergeCell ref="DI2996:DJ2996"/>
    <mergeCell ref="DM2996:DN2996"/>
    <mergeCell ref="CS2997:CT2997"/>
    <mergeCell ref="CW2997:CX2997"/>
    <mergeCell ref="DA2997:DB2997"/>
    <mergeCell ref="DE2997:DF2997"/>
    <mergeCell ref="DI2997:DJ2997"/>
    <mergeCell ref="DM2997:DN2997"/>
    <mergeCell ref="CS3008:CT3008"/>
    <mergeCell ref="CW3008:CX3008"/>
    <mergeCell ref="DA3008:DB3008"/>
    <mergeCell ref="DE3008:DF3008"/>
    <mergeCell ref="DI3008:DJ3008"/>
    <mergeCell ref="DM3008:DN3008"/>
    <mergeCell ref="CS3009:CT3009"/>
    <mergeCell ref="CW3009:CX3009"/>
    <mergeCell ref="ER2716:ES2716"/>
    <mergeCell ref="DX2717:DY2717"/>
    <mergeCell ref="EB2717:EC2717"/>
    <mergeCell ref="EF2717:EG2717"/>
    <mergeCell ref="EJ2717:EK2717"/>
    <mergeCell ref="EN2717:EO2717"/>
    <mergeCell ref="ER2717:ES2717"/>
    <mergeCell ref="DX2718:DY2718"/>
    <mergeCell ref="EB2718:EC2718"/>
    <mergeCell ref="EF2718:EG2718"/>
    <mergeCell ref="EJ2718:EK2718"/>
    <mergeCell ref="EN2718:EO2718"/>
    <mergeCell ref="ER2718:ES2718"/>
    <mergeCell ref="DX2719:DY2719"/>
    <mergeCell ref="EB2719:EC2719"/>
    <mergeCell ref="EF2719:EG2719"/>
    <mergeCell ref="EJ2719:EK2719"/>
    <mergeCell ref="EN2719:EO2719"/>
    <mergeCell ref="ER2719:ES2719"/>
    <mergeCell ref="AG2860:AK2860"/>
    <mergeCell ref="BK2860:BO2860"/>
    <mergeCell ref="BF2860:BJ2860"/>
    <mergeCell ref="BA2860:BE2860"/>
    <mergeCell ref="DM2992:DN2992"/>
    <mergeCell ref="CS2993:CT2993"/>
    <mergeCell ref="CW2993:CX2993"/>
    <mergeCell ref="DA2993:DB2993"/>
    <mergeCell ref="DE2993:DF2993"/>
    <mergeCell ref="DI2993:DJ2993"/>
    <mergeCell ref="DM2993:DN2993"/>
    <mergeCell ref="CS2994:CT2994"/>
    <mergeCell ref="CW2994:CX2994"/>
    <mergeCell ref="DA2994:DB2994"/>
    <mergeCell ref="DE2994:DF2994"/>
    <mergeCell ref="DI2994:DJ2994"/>
    <mergeCell ref="DM2994:DN2994"/>
    <mergeCell ref="DI2982:DJ2982"/>
    <mergeCell ref="DM2982:DN2982"/>
    <mergeCell ref="CS2983:CT2983"/>
    <mergeCell ref="CW2983:CX2983"/>
    <mergeCell ref="CS3002:CT3002"/>
    <mergeCell ref="CW3002:CX3002"/>
    <mergeCell ref="DA3002:DB3002"/>
    <mergeCell ref="DE3002:DF3002"/>
    <mergeCell ref="DI3002:DJ3002"/>
    <mergeCell ref="DM3002:DN3002"/>
    <mergeCell ref="CS3003:CT3003"/>
    <mergeCell ref="CW3003:CX3003"/>
    <mergeCell ref="DA3003:DB3003"/>
    <mergeCell ref="DE3003:DF3003"/>
    <mergeCell ref="DI3003:DJ3003"/>
    <mergeCell ref="DM3003:DN3003"/>
    <mergeCell ref="CS3004:CT3004"/>
    <mergeCell ref="CW3004:CX3004"/>
    <mergeCell ref="DA3004:DB3004"/>
    <mergeCell ref="DE3004:DF3004"/>
    <mergeCell ref="DI3004:DJ3004"/>
    <mergeCell ref="DM3004:DN3004"/>
    <mergeCell ref="CO3387:CO3388"/>
    <mergeCell ref="CP3387:CP3388"/>
    <mergeCell ref="CQ3387:CQ3388"/>
    <mergeCell ref="CR3387:CR3388"/>
    <mergeCell ref="CS3387:CU3387"/>
    <mergeCell ref="CV3387:CX3387"/>
    <mergeCell ref="CY3387:DA3387"/>
    <mergeCell ref="B3542:AD3542"/>
    <mergeCell ref="AH3708:AL3708"/>
    <mergeCell ref="AH3709:AL3709"/>
    <mergeCell ref="AH3710:AL3710"/>
    <mergeCell ref="AH3711:AL3711"/>
    <mergeCell ref="CO3555:CO3556"/>
    <mergeCell ref="CP3555:CP3556"/>
    <mergeCell ref="CQ3555:CQ3556"/>
    <mergeCell ref="CR3555:CR3556"/>
    <mergeCell ref="CS3555:CU3555"/>
    <mergeCell ref="CV3555:CX3555"/>
    <mergeCell ref="CY3555:DA3555"/>
    <mergeCell ref="B3707:AD3707"/>
    <mergeCell ref="DA3009:DB3009"/>
    <mergeCell ref="DE3009:DF3009"/>
    <mergeCell ref="DI3009:DJ3009"/>
    <mergeCell ref="DM3009:DN3009"/>
    <mergeCell ref="CS3005:CT3005"/>
    <mergeCell ref="CW3005:CX3005"/>
    <mergeCell ref="DA3005:DB3005"/>
    <mergeCell ref="DE3005:DF3005"/>
    <mergeCell ref="DI3005:DJ3005"/>
    <mergeCell ref="DM3005:DN3005"/>
    <mergeCell ref="DI3007:DJ3007"/>
    <mergeCell ref="DM3007:DN3007"/>
    <mergeCell ref="CS2986:CT2986"/>
    <mergeCell ref="CW2986:CX2986"/>
    <mergeCell ref="DA2986:DB2986"/>
    <mergeCell ref="DE2986:DF2986"/>
    <mergeCell ref="DI2986:DJ2986"/>
    <mergeCell ref="DM2986:DN2986"/>
    <mergeCell ref="CS2987:CT2987"/>
    <mergeCell ref="CW2987:CX2987"/>
    <mergeCell ref="DA2987:DB2987"/>
    <mergeCell ref="DE2987:DF2987"/>
    <mergeCell ref="DI2987:DJ2987"/>
    <mergeCell ref="DM2987:DN2987"/>
    <mergeCell ref="CS2988:CT2988"/>
    <mergeCell ref="CW2988:CX2988"/>
    <mergeCell ref="DA2988:DB2988"/>
    <mergeCell ref="DE2988:DF2988"/>
    <mergeCell ref="DI2988:DJ2988"/>
    <mergeCell ref="DM2988:DN2988"/>
    <mergeCell ref="CS2989:CT2989"/>
    <mergeCell ref="CW2989:CX2989"/>
    <mergeCell ref="DA2989:DB2989"/>
    <mergeCell ref="DE2989:DF2989"/>
    <mergeCell ref="DI2989:DJ2989"/>
    <mergeCell ref="DM2989:DN2989"/>
    <mergeCell ref="CS2990:CT2990"/>
    <mergeCell ref="CW2990:CX2990"/>
    <mergeCell ref="DA2990:DB2990"/>
    <mergeCell ref="DE2990:DF2990"/>
    <mergeCell ref="DI2990:DJ2990"/>
    <mergeCell ref="DM2990:DN2990"/>
    <mergeCell ref="CS2991:CT2991"/>
    <mergeCell ref="CW2991:CX2991"/>
    <mergeCell ref="DA2991:DB2991"/>
    <mergeCell ref="DE2991:DF2991"/>
    <mergeCell ref="DI2991:DJ2991"/>
    <mergeCell ref="DM2991:DN2991"/>
    <mergeCell ref="DI2998:DJ2998"/>
    <mergeCell ref="DM2998:DN2998"/>
    <mergeCell ref="CS2999:CT2999"/>
    <mergeCell ref="CW2999:CX2999"/>
    <mergeCell ref="DA2999:DB2999"/>
    <mergeCell ref="DE2999:DF2999"/>
    <mergeCell ref="DI2999:DJ2999"/>
    <mergeCell ref="DM2999:DN2999"/>
    <mergeCell ref="CS3000:CT3000"/>
    <mergeCell ref="CW3000:CX3000"/>
    <mergeCell ref="DA3000:DB3000"/>
    <mergeCell ref="DE3000:DF3000"/>
    <mergeCell ref="DI3000:DJ3000"/>
    <mergeCell ref="DM3000:DN3000"/>
    <mergeCell ref="CS3001:CT3001"/>
    <mergeCell ref="CW3001:CX3001"/>
    <mergeCell ref="DA3001:DB3001"/>
    <mergeCell ref="DE3001:DF3001"/>
    <mergeCell ref="DI3001:DJ3001"/>
    <mergeCell ref="DM3001:DN3001"/>
    <mergeCell ref="DA2983:DB2983"/>
    <mergeCell ref="DE2983:DF2983"/>
    <mergeCell ref="DI2983:DJ2983"/>
    <mergeCell ref="DM2983:DN2983"/>
    <mergeCell ref="CS2984:CT2984"/>
    <mergeCell ref="CW2984:CX2984"/>
    <mergeCell ref="DA2984:DB2984"/>
    <mergeCell ref="DE2984:DF2984"/>
    <mergeCell ref="DI2984:DJ2984"/>
    <mergeCell ref="DM2984:DN2984"/>
    <mergeCell ref="CS2985:CT2985"/>
    <mergeCell ref="CW2985:CX2985"/>
    <mergeCell ref="DA2985:DB2985"/>
    <mergeCell ref="DE2985:DF2985"/>
    <mergeCell ref="DI2985:DJ2985"/>
    <mergeCell ref="DM2985:DN2985"/>
    <mergeCell ref="CS2974:CT2974"/>
    <mergeCell ref="CW2974:CX2974"/>
    <mergeCell ref="DA2974:DB2974"/>
    <mergeCell ref="DE2974:DF2974"/>
    <mergeCell ref="DI2974:DJ2974"/>
    <mergeCell ref="DM2974:DN2974"/>
    <mergeCell ref="CS2975:CT2975"/>
    <mergeCell ref="CW2975:CX2975"/>
    <mergeCell ref="DA2975:DB2975"/>
    <mergeCell ref="DE2975:DF2975"/>
    <mergeCell ref="DI2975:DJ2975"/>
    <mergeCell ref="DM2975:DN2975"/>
    <mergeCell ref="CS2976:CT2976"/>
    <mergeCell ref="CW2976:CX2976"/>
    <mergeCell ref="DA2976:DB2976"/>
    <mergeCell ref="DE2976:DF2976"/>
    <mergeCell ref="DI2976:DJ2976"/>
    <mergeCell ref="DM2976:DN2976"/>
    <mergeCell ref="CS2977:CT2977"/>
    <mergeCell ref="CW2977:CX2977"/>
    <mergeCell ref="DA2977:DB2977"/>
    <mergeCell ref="DE2977:DF2977"/>
    <mergeCell ref="DI2977:DJ2977"/>
    <mergeCell ref="DM2977:DN2977"/>
    <mergeCell ref="CS2978:CT2978"/>
    <mergeCell ref="CW2978:CX2978"/>
    <mergeCell ref="DA2978:DB2978"/>
    <mergeCell ref="DE2978:DF2978"/>
    <mergeCell ref="DI2978:DJ2978"/>
    <mergeCell ref="DM2978:DN2978"/>
    <mergeCell ref="CS2979:CT2979"/>
    <mergeCell ref="CW2979:CX2979"/>
    <mergeCell ref="DA2979:DB2979"/>
    <mergeCell ref="DE2979:DF2979"/>
    <mergeCell ref="DI2979:DJ2979"/>
    <mergeCell ref="DM2979:DN2979"/>
    <mergeCell ref="CS2968:CT2968"/>
    <mergeCell ref="CW2968:CX2968"/>
    <mergeCell ref="DA2968:DB2968"/>
    <mergeCell ref="DE2968:DF2968"/>
    <mergeCell ref="DI2968:DJ2968"/>
    <mergeCell ref="DM2968:DN2968"/>
    <mergeCell ref="CS2969:CT2969"/>
    <mergeCell ref="CW2969:CX2969"/>
    <mergeCell ref="DA2969:DB2969"/>
    <mergeCell ref="DE2969:DF2969"/>
    <mergeCell ref="DI2969:DJ2969"/>
    <mergeCell ref="DM2969:DN2969"/>
    <mergeCell ref="CS2970:CT2970"/>
    <mergeCell ref="CW2970:CX2970"/>
    <mergeCell ref="DA2970:DB2970"/>
    <mergeCell ref="DE2970:DF2970"/>
    <mergeCell ref="DI2970:DJ2970"/>
    <mergeCell ref="DM2970:DN2970"/>
    <mergeCell ref="CS2971:CT2971"/>
    <mergeCell ref="CW2971:CX2971"/>
    <mergeCell ref="DA2971:DB2971"/>
    <mergeCell ref="DE2971:DF2971"/>
    <mergeCell ref="DI2971:DJ2971"/>
    <mergeCell ref="DM2971:DN2971"/>
    <mergeCell ref="CS2972:CT2972"/>
    <mergeCell ref="CW2972:CX2972"/>
    <mergeCell ref="DA2972:DB2972"/>
    <mergeCell ref="DE2972:DF2972"/>
    <mergeCell ref="DI2972:DJ2972"/>
    <mergeCell ref="DM2972:DN2972"/>
    <mergeCell ref="CS2973:CT2973"/>
    <mergeCell ref="CW2973:CX2973"/>
    <mergeCell ref="DA2973:DB2973"/>
    <mergeCell ref="DE2973:DF2973"/>
    <mergeCell ref="DI2973:DJ2973"/>
    <mergeCell ref="DM2973:DN2973"/>
    <mergeCell ref="CS2962:CT2962"/>
    <mergeCell ref="CW2962:CX2962"/>
    <mergeCell ref="DA2962:DB2962"/>
    <mergeCell ref="DE2962:DF2962"/>
    <mergeCell ref="DI2962:DJ2962"/>
    <mergeCell ref="DM2962:DN2962"/>
    <mergeCell ref="CS2963:CT2963"/>
    <mergeCell ref="CW2963:CX2963"/>
    <mergeCell ref="DA2963:DB2963"/>
    <mergeCell ref="DE2963:DF2963"/>
    <mergeCell ref="DI2963:DJ2963"/>
    <mergeCell ref="DM2963:DN2963"/>
    <mergeCell ref="CS2964:CT2964"/>
    <mergeCell ref="CW2964:CX2964"/>
    <mergeCell ref="DA2964:DB2964"/>
    <mergeCell ref="DE2964:DF2964"/>
    <mergeCell ref="DI2964:DJ2964"/>
    <mergeCell ref="DM2964:DN2964"/>
    <mergeCell ref="CS2965:CT2965"/>
    <mergeCell ref="CW2965:CX2965"/>
    <mergeCell ref="DA2965:DB2965"/>
    <mergeCell ref="DE2965:DF2965"/>
    <mergeCell ref="DI2965:DJ2965"/>
    <mergeCell ref="DM2965:DN2965"/>
    <mergeCell ref="CS2966:CT2966"/>
    <mergeCell ref="CW2966:CX2966"/>
    <mergeCell ref="DA2966:DB2966"/>
    <mergeCell ref="DE2966:DF2966"/>
    <mergeCell ref="DI2966:DJ2966"/>
    <mergeCell ref="DM2966:DN2966"/>
    <mergeCell ref="CS2967:CT2967"/>
    <mergeCell ref="CW2967:CX2967"/>
    <mergeCell ref="DA2967:DB2967"/>
    <mergeCell ref="DE2967:DF2967"/>
    <mergeCell ref="DI2967:DJ2967"/>
    <mergeCell ref="DM2967:DN2967"/>
    <mergeCell ref="CS2956:CT2956"/>
    <mergeCell ref="CW2956:CX2956"/>
    <mergeCell ref="DA2956:DB2956"/>
    <mergeCell ref="DE2956:DF2956"/>
    <mergeCell ref="DI2956:DJ2956"/>
    <mergeCell ref="DM2956:DN2956"/>
    <mergeCell ref="CS2957:CT2957"/>
    <mergeCell ref="CW2957:CX2957"/>
    <mergeCell ref="DA2957:DB2957"/>
    <mergeCell ref="DE2957:DF2957"/>
    <mergeCell ref="DI2957:DJ2957"/>
    <mergeCell ref="DM2957:DN2957"/>
    <mergeCell ref="CS2958:CT2958"/>
    <mergeCell ref="CW2958:CX2958"/>
    <mergeCell ref="DA2958:DB2958"/>
    <mergeCell ref="DE2958:DF2958"/>
    <mergeCell ref="DI2958:DJ2958"/>
    <mergeCell ref="DM2958:DN2958"/>
    <mergeCell ref="CS2959:CT2959"/>
    <mergeCell ref="CW2959:CX2959"/>
    <mergeCell ref="DA2959:DB2959"/>
    <mergeCell ref="DE2959:DF2959"/>
    <mergeCell ref="DI2959:DJ2959"/>
    <mergeCell ref="DM2959:DN2959"/>
    <mergeCell ref="CS2960:CT2960"/>
    <mergeCell ref="CW2960:CX2960"/>
    <mergeCell ref="DA2960:DB2960"/>
    <mergeCell ref="DE2960:DF2960"/>
    <mergeCell ref="DI2960:DJ2960"/>
    <mergeCell ref="DM2960:DN2960"/>
    <mergeCell ref="CS2961:CT2961"/>
    <mergeCell ref="CW2961:CX2961"/>
    <mergeCell ref="DA2961:DB2961"/>
    <mergeCell ref="DE2961:DF2961"/>
    <mergeCell ref="DI2961:DJ2961"/>
    <mergeCell ref="DM2961:DN2961"/>
    <mergeCell ref="CS2950:CT2950"/>
    <mergeCell ref="CW2950:CX2950"/>
    <mergeCell ref="DA2950:DB2950"/>
    <mergeCell ref="DE2950:DF2950"/>
    <mergeCell ref="DI2950:DJ2950"/>
    <mergeCell ref="DM2950:DN2950"/>
    <mergeCell ref="CS2951:CT2951"/>
    <mergeCell ref="CW2951:CX2951"/>
    <mergeCell ref="DA2951:DB2951"/>
    <mergeCell ref="DE2951:DF2951"/>
    <mergeCell ref="DI2951:DJ2951"/>
    <mergeCell ref="DM2951:DN2951"/>
    <mergeCell ref="CS2952:CT2952"/>
    <mergeCell ref="CW2952:CX2952"/>
    <mergeCell ref="DA2952:DB2952"/>
    <mergeCell ref="DE2952:DF2952"/>
    <mergeCell ref="DI2952:DJ2952"/>
    <mergeCell ref="DM2952:DN2952"/>
    <mergeCell ref="CS2953:CT2953"/>
    <mergeCell ref="CW2953:CX2953"/>
    <mergeCell ref="DA2953:DB2953"/>
    <mergeCell ref="DE2953:DF2953"/>
    <mergeCell ref="DI2953:DJ2953"/>
    <mergeCell ref="DM2953:DN2953"/>
    <mergeCell ref="CS2954:CT2954"/>
    <mergeCell ref="CW2954:CX2954"/>
    <mergeCell ref="DA2954:DB2954"/>
    <mergeCell ref="DE2954:DF2954"/>
    <mergeCell ref="DI2954:DJ2954"/>
    <mergeCell ref="DM2954:DN2954"/>
    <mergeCell ref="CS2955:CT2955"/>
    <mergeCell ref="CW2955:CX2955"/>
    <mergeCell ref="DA2955:DB2955"/>
    <mergeCell ref="DE2955:DF2955"/>
    <mergeCell ref="DI2955:DJ2955"/>
    <mergeCell ref="DM2955:DN2955"/>
    <mergeCell ref="CS2944:CT2944"/>
    <mergeCell ref="CW2944:CX2944"/>
    <mergeCell ref="DA2944:DB2944"/>
    <mergeCell ref="DE2944:DF2944"/>
    <mergeCell ref="DI2944:DJ2944"/>
    <mergeCell ref="DM2944:DN2944"/>
    <mergeCell ref="CS2945:CT2945"/>
    <mergeCell ref="CW2945:CX2945"/>
    <mergeCell ref="DA2945:DB2945"/>
    <mergeCell ref="DE2945:DF2945"/>
    <mergeCell ref="DI2945:DJ2945"/>
    <mergeCell ref="DM2945:DN2945"/>
    <mergeCell ref="CS2946:CT2946"/>
    <mergeCell ref="CW2946:CX2946"/>
    <mergeCell ref="DA2946:DB2946"/>
    <mergeCell ref="DE2946:DF2946"/>
    <mergeCell ref="DI2946:DJ2946"/>
    <mergeCell ref="DM2946:DN2946"/>
    <mergeCell ref="CS2947:CT2947"/>
    <mergeCell ref="CW2947:CX2947"/>
    <mergeCell ref="DA2947:DB2947"/>
    <mergeCell ref="DE2947:DF2947"/>
    <mergeCell ref="DI2947:DJ2947"/>
    <mergeCell ref="DM2947:DN2947"/>
    <mergeCell ref="CS2948:CT2948"/>
    <mergeCell ref="CW2948:CX2948"/>
    <mergeCell ref="DA2948:DB2948"/>
    <mergeCell ref="DE2948:DF2948"/>
    <mergeCell ref="DI2948:DJ2948"/>
    <mergeCell ref="DM2948:DN2948"/>
    <mergeCell ref="CS2949:CT2949"/>
    <mergeCell ref="CW2949:CX2949"/>
    <mergeCell ref="DA2949:DB2949"/>
    <mergeCell ref="DE2949:DF2949"/>
    <mergeCell ref="DI2949:DJ2949"/>
    <mergeCell ref="DM2949:DN2949"/>
    <mergeCell ref="CS2938:CT2938"/>
    <mergeCell ref="CW2938:CX2938"/>
    <mergeCell ref="DA2938:DB2938"/>
    <mergeCell ref="DE2938:DF2938"/>
    <mergeCell ref="DI2938:DJ2938"/>
    <mergeCell ref="DM2938:DN2938"/>
    <mergeCell ref="CS2939:CT2939"/>
    <mergeCell ref="CW2939:CX2939"/>
    <mergeCell ref="DA2939:DB2939"/>
    <mergeCell ref="DE2939:DF2939"/>
    <mergeCell ref="DI2939:DJ2939"/>
    <mergeCell ref="DM2939:DN2939"/>
    <mergeCell ref="CS2940:CT2940"/>
    <mergeCell ref="CW2940:CX2940"/>
    <mergeCell ref="DA2940:DB2940"/>
    <mergeCell ref="DE2940:DF2940"/>
    <mergeCell ref="DI2940:DJ2940"/>
    <mergeCell ref="DM2940:DN2940"/>
    <mergeCell ref="CS2941:CT2941"/>
    <mergeCell ref="CW2941:CX2941"/>
    <mergeCell ref="DA2941:DB2941"/>
    <mergeCell ref="DE2941:DF2941"/>
    <mergeCell ref="DI2941:DJ2941"/>
    <mergeCell ref="DM2941:DN2941"/>
    <mergeCell ref="CS2942:CT2942"/>
    <mergeCell ref="CW2942:CX2942"/>
    <mergeCell ref="DA2942:DB2942"/>
    <mergeCell ref="DE2942:DF2942"/>
    <mergeCell ref="DI2942:DJ2942"/>
    <mergeCell ref="DM2942:DN2942"/>
    <mergeCell ref="CS2943:CT2943"/>
    <mergeCell ref="CW2943:CX2943"/>
    <mergeCell ref="DA2943:DB2943"/>
    <mergeCell ref="DE2943:DF2943"/>
    <mergeCell ref="DI2943:DJ2943"/>
    <mergeCell ref="DM2943:DN2943"/>
    <mergeCell ref="CS2932:CT2932"/>
    <mergeCell ref="CW2932:CX2932"/>
    <mergeCell ref="DA2932:DB2932"/>
    <mergeCell ref="DE2932:DF2932"/>
    <mergeCell ref="DI2932:DJ2932"/>
    <mergeCell ref="DM2932:DN2932"/>
    <mergeCell ref="CS2933:CT2933"/>
    <mergeCell ref="CW2933:CX2933"/>
    <mergeCell ref="DA2933:DB2933"/>
    <mergeCell ref="DE2933:DF2933"/>
    <mergeCell ref="DI2933:DJ2933"/>
    <mergeCell ref="DM2933:DN2933"/>
    <mergeCell ref="CS2934:CT2934"/>
    <mergeCell ref="CW2934:CX2934"/>
    <mergeCell ref="DA2934:DB2934"/>
    <mergeCell ref="DE2934:DF2934"/>
    <mergeCell ref="DI2934:DJ2934"/>
    <mergeCell ref="DM2934:DN2934"/>
    <mergeCell ref="CS2935:CT2935"/>
    <mergeCell ref="CW2935:CX2935"/>
    <mergeCell ref="DA2935:DB2935"/>
    <mergeCell ref="DE2935:DF2935"/>
    <mergeCell ref="DI2935:DJ2935"/>
    <mergeCell ref="DM2935:DN2935"/>
    <mergeCell ref="CS2936:CT2936"/>
    <mergeCell ref="CW2936:CX2936"/>
    <mergeCell ref="DA2936:DB2936"/>
    <mergeCell ref="DE2936:DF2936"/>
    <mergeCell ref="DI2936:DJ2936"/>
    <mergeCell ref="DM2936:DN2936"/>
    <mergeCell ref="CS2937:CT2937"/>
    <mergeCell ref="CW2937:CX2937"/>
    <mergeCell ref="DA2937:DB2937"/>
    <mergeCell ref="DE2937:DF2937"/>
    <mergeCell ref="DI2937:DJ2937"/>
    <mergeCell ref="DM2937:DN2937"/>
    <mergeCell ref="CS2926:CT2926"/>
    <mergeCell ref="CW2926:CX2926"/>
    <mergeCell ref="DA2926:DB2926"/>
    <mergeCell ref="DE2926:DF2926"/>
    <mergeCell ref="DI2926:DJ2926"/>
    <mergeCell ref="DM2926:DN2926"/>
    <mergeCell ref="CS2927:CT2927"/>
    <mergeCell ref="CW2927:CX2927"/>
    <mergeCell ref="DA2927:DB2927"/>
    <mergeCell ref="DE2927:DF2927"/>
    <mergeCell ref="DI2927:DJ2927"/>
    <mergeCell ref="DM2927:DN2927"/>
    <mergeCell ref="CS2928:CT2928"/>
    <mergeCell ref="CW2928:CX2928"/>
    <mergeCell ref="DA2928:DB2928"/>
    <mergeCell ref="DE2928:DF2928"/>
    <mergeCell ref="DI2928:DJ2928"/>
    <mergeCell ref="DM2928:DN2928"/>
    <mergeCell ref="CS2929:CT2929"/>
    <mergeCell ref="CW2929:CX2929"/>
    <mergeCell ref="DA2929:DB2929"/>
    <mergeCell ref="DE2929:DF2929"/>
    <mergeCell ref="DI2929:DJ2929"/>
    <mergeCell ref="DM2929:DN2929"/>
    <mergeCell ref="CS2930:CT2930"/>
    <mergeCell ref="CW2930:CX2930"/>
    <mergeCell ref="DA2930:DB2930"/>
    <mergeCell ref="DE2930:DF2930"/>
    <mergeCell ref="DI2930:DJ2930"/>
    <mergeCell ref="DM2930:DN2930"/>
    <mergeCell ref="CS2931:CT2931"/>
    <mergeCell ref="CW2931:CX2931"/>
    <mergeCell ref="DA2931:DB2931"/>
    <mergeCell ref="DE2931:DF2931"/>
    <mergeCell ref="DI2931:DJ2931"/>
    <mergeCell ref="DM2931:DN2931"/>
    <mergeCell ref="CS2920:CT2920"/>
    <mergeCell ref="CW2920:CX2920"/>
    <mergeCell ref="DA2920:DB2920"/>
    <mergeCell ref="DE2920:DF2920"/>
    <mergeCell ref="DI2920:DJ2920"/>
    <mergeCell ref="DM2920:DN2920"/>
    <mergeCell ref="CS2921:CT2921"/>
    <mergeCell ref="CW2921:CX2921"/>
    <mergeCell ref="DA2921:DB2921"/>
    <mergeCell ref="DE2921:DF2921"/>
    <mergeCell ref="DI2921:DJ2921"/>
    <mergeCell ref="DM2921:DN2921"/>
    <mergeCell ref="CS2922:CT2922"/>
    <mergeCell ref="CW2922:CX2922"/>
    <mergeCell ref="DA2922:DB2922"/>
    <mergeCell ref="DE2922:DF2922"/>
    <mergeCell ref="DI2922:DJ2922"/>
    <mergeCell ref="DM2922:DN2922"/>
    <mergeCell ref="CS2923:CT2923"/>
    <mergeCell ref="CW2923:CX2923"/>
    <mergeCell ref="DA2923:DB2923"/>
    <mergeCell ref="DE2923:DF2923"/>
    <mergeCell ref="DI2923:DJ2923"/>
    <mergeCell ref="DM2923:DN2923"/>
    <mergeCell ref="CS2924:CT2924"/>
    <mergeCell ref="CW2924:CX2924"/>
    <mergeCell ref="DA2924:DB2924"/>
    <mergeCell ref="DE2924:DF2924"/>
    <mergeCell ref="DI2924:DJ2924"/>
    <mergeCell ref="DM2924:DN2924"/>
    <mergeCell ref="CS2925:CT2925"/>
    <mergeCell ref="CW2925:CX2925"/>
    <mergeCell ref="DA2925:DB2925"/>
    <mergeCell ref="DE2925:DF2925"/>
    <mergeCell ref="DI2925:DJ2925"/>
    <mergeCell ref="DM2925:DN2925"/>
    <mergeCell ref="CS2914:CT2914"/>
    <mergeCell ref="CW2914:CX2914"/>
    <mergeCell ref="DA2914:DB2914"/>
    <mergeCell ref="DE2914:DF2914"/>
    <mergeCell ref="DI2914:DJ2914"/>
    <mergeCell ref="DM2914:DN2914"/>
    <mergeCell ref="CS2915:CT2915"/>
    <mergeCell ref="CW2915:CX2915"/>
    <mergeCell ref="DA2915:DB2915"/>
    <mergeCell ref="DE2915:DF2915"/>
    <mergeCell ref="DI2915:DJ2915"/>
    <mergeCell ref="DM2915:DN2915"/>
    <mergeCell ref="CS2916:CT2916"/>
    <mergeCell ref="CW2916:CX2916"/>
    <mergeCell ref="DA2916:DB2916"/>
    <mergeCell ref="DE2916:DF2916"/>
    <mergeCell ref="DI2916:DJ2916"/>
    <mergeCell ref="DM2916:DN2916"/>
    <mergeCell ref="CS2917:CT2917"/>
    <mergeCell ref="CW2917:CX2917"/>
    <mergeCell ref="DA2917:DB2917"/>
    <mergeCell ref="DE2917:DF2917"/>
    <mergeCell ref="DI2917:DJ2917"/>
    <mergeCell ref="DM2917:DN2917"/>
    <mergeCell ref="CS2918:CT2918"/>
    <mergeCell ref="CW2918:CX2918"/>
    <mergeCell ref="DA2918:DB2918"/>
    <mergeCell ref="DE2918:DF2918"/>
    <mergeCell ref="DI2918:DJ2918"/>
    <mergeCell ref="DM2918:DN2918"/>
    <mergeCell ref="CS2919:CT2919"/>
    <mergeCell ref="CW2919:CX2919"/>
    <mergeCell ref="DA2919:DB2919"/>
    <mergeCell ref="DE2919:DF2919"/>
    <mergeCell ref="DI2919:DJ2919"/>
    <mergeCell ref="DM2919:DN2919"/>
    <mergeCell ref="CS2908:CT2908"/>
    <mergeCell ref="CW2908:CX2908"/>
    <mergeCell ref="DA2908:DB2908"/>
    <mergeCell ref="DE2908:DF2908"/>
    <mergeCell ref="DI2908:DJ2908"/>
    <mergeCell ref="DM2908:DN2908"/>
    <mergeCell ref="CS2909:CT2909"/>
    <mergeCell ref="CW2909:CX2909"/>
    <mergeCell ref="DA2909:DB2909"/>
    <mergeCell ref="DE2909:DF2909"/>
    <mergeCell ref="DI2909:DJ2909"/>
    <mergeCell ref="DM2909:DN2909"/>
    <mergeCell ref="CS2910:CT2910"/>
    <mergeCell ref="CW2910:CX2910"/>
    <mergeCell ref="DA2910:DB2910"/>
    <mergeCell ref="DE2910:DF2910"/>
    <mergeCell ref="DI2910:DJ2910"/>
    <mergeCell ref="DM2910:DN2910"/>
    <mergeCell ref="CS2911:CT2911"/>
    <mergeCell ref="CW2911:CX2911"/>
    <mergeCell ref="DA2911:DB2911"/>
    <mergeCell ref="DE2911:DF2911"/>
    <mergeCell ref="DI2911:DJ2911"/>
    <mergeCell ref="DM2911:DN2911"/>
    <mergeCell ref="CS2912:CT2912"/>
    <mergeCell ref="CW2912:CX2912"/>
    <mergeCell ref="DA2912:DB2912"/>
    <mergeCell ref="DE2912:DF2912"/>
    <mergeCell ref="DI2912:DJ2912"/>
    <mergeCell ref="DM2912:DN2912"/>
    <mergeCell ref="CS2913:CT2913"/>
    <mergeCell ref="CW2913:CX2913"/>
    <mergeCell ref="DA2913:DB2913"/>
    <mergeCell ref="DE2913:DF2913"/>
    <mergeCell ref="DI2913:DJ2913"/>
    <mergeCell ref="DM2913:DN2913"/>
    <mergeCell ref="CS2902:CT2902"/>
    <mergeCell ref="CW2902:CX2902"/>
    <mergeCell ref="DA2902:DB2902"/>
    <mergeCell ref="DE2902:DF2902"/>
    <mergeCell ref="DI2902:DJ2902"/>
    <mergeCell ref="DM2902:DN2902"/>
    <mergeCell ref="CS2903:CT2903"/>
    <mergeCell ref="CW2903:CX2903"/>
    <mergeCell ref="DA2903:DB2903"/>
    <mergeCell ref="DE2903:DF2903"/>
    <mergeCell ref="DI2903:DJ2903"/>
    <mergeCell ref="DM2903:DN2903"/>
    <mergeCell ref="CS2904:CT2904"/>
    <mergeCell ref="CW2904:CX2904"/>
    <mergeCell ref="DA2904:DB2904"/>
    <mergeCell ref="DE2904:DF2904"/>
    <mergeCell ref="DI2904:DJ2904"/>
    <mergeCell ref="DM2904:DN2904"/>
    <mergeCell ref="CS2905:CT2905"/>
    <mergeCell ref="CW2905:CX2905"/>
    <mergeCell ref="DA2905:DB2905"/>
    <mergeCell ref="DE2905:DF2905"/>
    <mergeCell ref="DI2905:DJ2905"/>
    <mergeCell ref="DM2905:DN2905"/>
    <mergeCell ref="CS2906:CT2906"/>
    <mergeCell ref="CW2906:CX2906"/>
    <mergeCell ref="DA2906:DB2906"/>
    <mergeCell ref="DE2906:DF2906"/>
    <mergeCell ref="DI2906:DJ2906"/>
    <mergeCell ref="DM2906:DN2906"/>
    <mergeCell ref="CS2907:CT2907"/>
    <mergeCell ref="CW2907:CX2907"/>
    <mergeCell ref="DA2907:DB2907"/>
    <mergeCell ref="DE2907:DF2907"/>
    <mergeCell ref="DI2907:DJ2907"/>
    <mergeCell ref="DM2907:DN2907"/>
    <mergeCell ref="CS2896:CT2896"/>
    <mergeCell ref="CW2896:CX2896"/>
    <mergeCell ref="DA2896:DB2896"/>
    <mergeCell ref="DE2896:DF2896"/>
    <mergeCell ref="DI2896:DJ2896"/>
    <mergeCell ref="DM2896:DN2896"/>
    <mergeCell ref="CS2897:CT2897"/>
    <mergeCell ref="CW2897:CX2897"/>
    <mergeCell ref="DA2897:DB2897"/>
    <mergeCell ref="DE2897:DF2897"/>
    <mergeCell ref="DI2897:DJ2897"/>
    <mergeCell ref="DM2897:DN2897"/>
    <mergeCell ref="CS2898:CT2898"/>
    <mergeCell ref="CW2898:CX2898"/>
    <mergeCell ref="DA2898:DB2898"/>
    <mergeCell ref="DE2898:DF2898"/>
    <mergeCell ref="DI2898:DJ2898"/>
    <mergeCell ref="DM2898:DN2898"/>
    <mergeCell ref="CS2899:CT2899"/>
    <mergeCell ref="CW2899:CX2899"/>
    <mergeCell ref="DA2899:DB2899"/>
    <mergeCell ref="DE2899:DF2899"/>
    <mergeCell ref="DI2899:DJ2899"/>
    <mergeCell ref="DM2899:DN2899"/>
    <mergeCell ref="CS2900:CT2900"/>
    <mergeCell ref="CW2900:CX2900"/>
    <mergeCell ref="DA2900:DB2900"/>
    <mergeCell ref="DE2900:DF2900"/>
    <mergeCell ref="DI2900:DJ2900"/>
    <mergeCell ref="DM2900:DN2900"/>
    <mergeCell ref="CS2901:CT2901"/>
    <mergeCell ref="CW2901:CX2901"/>
    <mergeCell ref="DA2901:DB2901"/>
    <mergeCell ref="DE2901:DF2901"/>
    <mergeCell ref="DI2901:DJ2901"/>
    <mergeCell ref="DM2901:DN2901"/>
    <mergeCell ref="CS2890:CT2890"/>
    <mergeCell ref="CW2890:CX2890"/>
    <mergeCell ref="DA2890:DB2890"/>
    <mergeCell ref="DE2890:DF2890"/>
    <mergeCell ref="DI2890:DJ2890"/>
    <mergeCell ref="DM2890:DN2890"/>
    <mergeCell ref="CS2891:CT2891"/>
    <mergeCell ref="CW2891:CX2891"/>
    <mergeCell ref="DA2891:DB2891"/>
    <mergeCell ref="DE2891:DF2891"/>
    <mergeCell ref="DI2891:DJ2891"/>
    <mergeCell ref="DM2891:DN2891"/>
    <mergeCell ref="CS2892:CT2892"/>
    <mergeCell ref="CW2892:CX2892"/>
    <mergeCell ref="DA2892:DB2892"/>
    <mergeCell ref="DE2892:DF2892"/>
    <mergeCell ref="DI2892:DJ2892"/>
    <mergeCell ref="DM2892:DN2892"/>
    <mergeCell ref="CS2893:CT2893"/>
    <mergeCell ref="CW2893:CX2893"/>
    <mergeCell ref="DA2893:DB2893"/>
    <mergeCell ref="DE2893:DF2893"/>
    <mergeCell ref="DI2893:DJ2893"/>
    <mergeCell ref="DM2893:DN2893"/>
    <mergeCell ref="CS2894:CT2894"/>
    <mergeCell ref="CW2894:CX2894"/>
    <mergeCell ref="DA2894:DB2894"/>
    <mergeCell ref="DE2894:DF2894"/>
    <mergeCell ref="DI2894:DJ2894"/>
    <mergeCell ref="DM2894:DN2894"/>
    <mergeCell ref="CS2895:CT2895"/>
    <mergeCell ref="CW2895:CX2895"/>
    <mergeCell ref="DA2895:DB2895"/>
    <mergeCell ref="DE2895:DF2895"/>
    <mergeCell ref="DI2895:DJ2895"/>
    <mergeCell ref="DM2895:DN2895"/>
    <mergeCell ref="CS2884:CT2884"/>
    <mergeCell ref="CW2884:CX2884"/>
    <mergeCell ref="DA2884:DB2884"/>
    <mergeCell ref="DE2884:DF2884"/>
    <mergeCell ref="DI2884:DJ2884"/>
    <mergeCell ref="DM2884:DN2884"/>
    <mergeCell ref="CS2885:CT2885"/>
    <mergeCell ref="CW2885:CX2885"/>
    <mergeCell ref="DA2885:DB2885"/>
    <mergeCell ref="DE2885:DF2885"/>
    <mergeCell ref="DI2885:DJ2885"/>
    <mergeCell ref="DM2885:DN2885"/>
    <mergeCell ref="CS2886:CT2886"/>
    <mergeCell ref="CW2886:CX2886"/>
    <mergeCell ref="DA2886:DB2886"/>
    <mergeCell ref="DE2886:DF2886"/>
    <mergeCell ref="DI2886:DJ2886"/>
    <mergeCell ref="DM2886:DN2886"/>
    <mergeCell ref="CS2887:CT2887"/>
    <mergeCell ref="CW2887:CX2887"/>
    <mergeCell ref="DA2887:DB2887"/>
    <mergeCell ref="DE2887:DF2887"/>
    <mergeCell ref="DI2887:DJ2887"/>
    <mergeCell ref="DM2887:DN2887"/>
    <mergeCell ref="CS2888:CT2888"/>
    <mergeCell ref="CW2888:CX2888"/>
    <mergeCell ref="DA2888:DB2888"/>
    <mergeCell ref="DE2888:DF2888"/>
    <mergeCell ref="DI2888:DJ2888"/>
    <mergeCell ref="DM2888:DN2888"/>
    <mergeCell ref="CS2889:CT2889"/>
    <mergeCell ref="CW2889:CX2889"/>
    <mergeCell ref="DA2889:DB2889"/>
    <mergeCell ref="DE2889:DF2889"/>
    <mergeCell ref="DI2889:DJ2889"/>
    <mergeCell ref="DM2889:DN2889"/>
    <mergeCell ref="CS2878:CT2878"/>
    <mergeCell ref="CW2878:CX2878"/>
    <mergeCell ref="DA2878:DB2878"/>
    <mergeCell ref="DE2878:DF2878"/>
    <mergeCell ref="DI2878:DJ2878"/>
    <mergeCell ref="DM2878:DN2878"/>
    <mergeCell ref="CS2879:CT2879"/>
    <mergeCell ref="CW2879:CX2879"/>
    <mergeCell ref="DA2879:DB2879"/>
    <mergeCell ref="DE2879:DF2879"/>
    <mergeCell ref="DI2879:DJ2879"/>
    <mergeCell ref="DM2879:DN2879"/>
    <mergeCell ref="CS2880:CT2880"/>
    <mergeCell ref="CW2880:CX2880"/>
    <mergeCell ref="DA2880:DB2880"/>
    <mergeCell ref="DE2880:DF2880"/>
    <mergeCell ref="DI2880:DJ2880"/>
    <mergeCell ref="DM2880:DN2880"/>
    <mergeCell ref="CS2881:CT2881"/>
    <mergeCell ref="CW2881:CX2881"/>
    <mergeCell ref="DA2881:DB2881"/>
    <mergeCell ref="DE2881:DF2881"/>
    <mergeCell ref="DI2881:DJ2881"/>
    <mergeCell ref="DM2881:DN2881"/>
    <mergeCell ref="CS2882:CT2882"/>
    <mergeCell ref="CW2882:CX2882"/>
    <mergeCell ref="DA2882:DB2882"/>
    <mergeCell ref="DE2882:DF2882"/>
    <mergeCell ref="DI2882:DJ2882"/>
    <mergeCell ref="DM2882:DN2882"/>
    <mergeCell ref="CS2883:CT2883"/>
    <mergeCell ref="CW2883:CX2883"/>
    <mergeCell ref="DA2883:DB2883"/>
    <mergeCell ref="DE2883:DF2883"/>
    <mergeCell ref="DI2883:DJ2883"/>
    <mergeCell ref="DM2883:DN2883"/>
    <mergeCell ref="CS2872:CT2872"/>
    <mergeCell ref="CW2872:CX2872"/>
    <mergeCell ref="DA2872:DB2872"/>
    <mergeCell ref="DE2872:DF2872"/>
    <mergeCell ref="DI2872:DJ2872"/>
    <mergeCell ref="DM2872:DN2872"/>
    <mergeCell ref="CS2873:CT2873"/>
    <mergeCell ref="CW2873:CX2873"/>
    <mergeCell ref="DA2873:DB2873"/>
    <mergeCell ref="DE2873:DF2873"/>
    <mergeCell ref="DI2873:DJ2873"/>
    <mergeCell ref="DM2873:DN2873"/>
    <mergeCell ref="CS2874:CT2874"/>
    <mergeCell ref="CW2874:CX2874"/>
    <mergeCell ref="DA2874:DB2874"/>
    <mergeCell ref="DE2874:DF2874"/>
    <mergeCell ref="DI2874:DJ2874"/>
    <mergeCell ref="DM2874:DN2874"/>
    <mergeCell ref="CS2875:CT2875"/>
    <mergeCell ref="CW2875:CX2875"/>
    <mergeCell ref="DA2875:DB2875"/>
    <mergeCell ref="DE2875:DF2875"/>
    <mergeCell ref="DI2875:DJ2875"/>
    <mergeCell ref="DM2875:DN2875"/>
    <mergeCell ref="CS2876:CT2876"/>
    <mergeCell ref="CW2876:CX2876"/>
    <mergeCell ref="DA2876:DB2876"/>
    <mergeCell ref="DE2876:DF2876"/>
    <mergeCell ref="DI2876:DJ2876"/>
    <mergeCell ref="DM2876:DN2876"/>
    <mergeCell ref="CS2877:CT2877"/>
    <mergeCell ref="CW2877:CX2877"/>
    <mergeCell ref="DA2877:DB2877"/>
    <mergeCell ref="DE2877:DF2877"/>
    <mergeCell ref="DI2877:DJ2877"/>
    <mergeCell ref="DM2877:DN2877"/>
    <mergeCell ref="CS2866:CT2866"/>
    <mergeCell ref="CW2866:CX2866"/>
    <mergeCell ref="DA2866:DB2866"/>
    <mergeCell ref="DE2866:DF2866"/>
    <mergeCell ref="DI2866:DJ2866"/>
    <mergeCell ref="DM2866:DN2866"/>
    <mergeCell ref="CS2867:CT2867"/>
    <mergeCell ref="CW2867:CX2867"/>
    <mergeCell ref="DA2867:DB2867"/>
    <mergeCell ref="DE2867:DF2867"/>
    <mergeCell ref="DI2867:DJ2867"/>
    <mergeCell ref="DM2867:DN2867"/>
    <mergeCell ref="CS2868:CT2868"/>
    <mergeCell ref="CW2868:CX2868"/>
    <mergeCell ref="DA2868:DB2868"/>
    <mergeCell ref="DE2868:DF2868"/>
    <mergeCell ref="DI2868:DJ2868"/>
    <mergeCell ref="DM2868:DN2868"/>
    <mergeCell ref="CS2869:CT2869"/>
    <mergeCell ref="CW2869:CX2869"/>
    <mergeCell ref="DA2869:DB2869"/>
    <mergeCell ref="DE2869:DF2869"/>
    <mergeCell ref="DI2869:DJ2869"/>
    <mergeCell ref="DM2869:DN2869"/>
    <mergeCell ref="CS2870:CT2870"/>
    <mergeCell ref="CW2870:CX2870"/>
    <mergeCell ref="DA2870:DB2870"/>
    <mergeCell ref="DE2870:DF2870"/>
    <mergeCell ref="DI2870:DJ2870"/>
    <mergeCell ref="DM2870:DN2870"/>
    <mergeCell ref="CS2871:CT2871"/>
    <mergeCell ref="CW2871:CX2871"/>
    <mergeCell ref="DA2871:DB2871"/>
    <mergeCell ref="DE2871:DF2871"/>
    <mergeCell ref="DI2871:DJ2871"/>
    <mergeCell ref="DM2871:DN2871"/>
    <mergeCell ref="CP2859:CR2860"/>
    <mergeCell ref="CS2859:DD2859"/>
    <mergeCell ref="DE2859:DH2860"/>
    <mergeCell ref="DI2859:DL2860"/>
    <mergeCell ref="DM2859:DP2860"/>
    <mergeCell ref="CS2860:CV2860"/>
    <mergeCell ref="CW2860:CZ2860"/>
    <mergeCell ref="DA2860:DD2860"/>
    <mergeCell ref="CS2861:CT2861"/>
    <mergeCell ref="CW2861:CX2861"/>
    <mergeCell ref="DA2861:DB2861"/>
    <mergeCell ref="DE2861:DF2861"/>
    <mergeCell ref="DI2861:DJ2861"/>
    <mergeCell ref="DM2861:DN2861"/>
    <mergeCell ref="CS2862:CT2862"/>
    <mergeCell ref="CW2862:CX2862"/>
    <mergeCell ref="DA2862:DB2862"/>
    <mergeCell ref="DE2862:DF2862"/>
    <mergeCell ref="DI2862:DJ2862"/>
    <mergeCell ref="DM2862:DN2862"/>
    <mergeCell ref="CS2863:CT2863"/>
    <mergeCell ref="CW2863:CX2863"/>
    <mergeCell ref="DA2863:DB2863"/>
    <mergeCell ref="DE2863:DF2863"/>
    <mergeCell ref="DI2863:DJ2863"/>
    <mergeCell ref="DM2863:DN2863"/>
    <mergeCell ref="CS2864:CT2864"/>
    <mergeCell ref="CW2864:CX2864"/>
    <mergeCell ref="DA2864:DB2864"/>
    <mergeCell ref="DE2864:DF2864"/>
    <mergeCell ref="DI2864:DJ2864"/>
    <mergeCell ref="DM2864:DN2864"/>
    <mergeCell ref="CS2865:CT2865"/>
    <mergeCell ref="CW2865:CX2865"/>
    <mergeCell ref="DA2865:DB2865"/>
    <mergeCell ref="DE2865:DF2865"/>
    <mergeCell ref="DI2865:DJ2865"/>
    <mergeCell ref="DM2865:DN2865"/>
    <mergeCell ref="CP2849:CQ2849"/>
    <mergeCell ref="CR2849:CS2849"/>
    <mergeCell ref="CT2849:CU2849"/>
    <mergeCell ref="CV2849:CW2849"/>
    <mergeCell ref="CZ2849:DA2849"/>
    <mergeCell ref="DD2849:DE2849"/>
    <mergeCell ref="CP2850:CQ2850"/>
    <mergeCell ref="CR2850:CS2850"/>
    <mergeCell ref="CT2850:CU2850"/>
    <mergeCell ref="CV2850:CW2850"/>
    <mergeCell ref="CZ2850:DA2850"/>
    <mergeCell ref="DD2850:DE2850"/>
    <mergeCell ref="CP2851:CQ2851"/>
    <mergeCell ref="CR2851:CS2851"/>
    <mergeCell ref="CT2851:CU2851"/>
    <mergeCell ref="CV2851:CW2851"/>
    <mergeCell ref="CZ2851:DA2851"/>
    <mergeCell ref="DD2851:DE2851"/>
    <mergeCell ref="CP2852:CQ2852"/>
    <mergeCell ref="CR2852:CS2852"/>
    <mergeCell ref="CT2852:CU2852"/>
    <mergeCell ref="CV2852:CW2852"/>
    <mergeCell ref="CZ2852:DA2852"/>
    <mergeCell ref="DD2852:DE2852"/>
    <mergeCell ref="CP2853:CQ2853"/>
    <mergeCell ref="CR2853:CS2853"/>
    <mergeCell ref="CT2853:CU2853"/>
    <mergeCell ref="CV2853:CW2853"/>
    <mergeCell ref="CZ2853:DA2853"/>
    <mergeCell ref="DD2853:DE2853"/>
    <mergeCell ref="CP2854:CQ2854"/>
    <mergeCell ref="CR2854:CS2854"/>
    <mergeCell ref="CT2854:CU2854"/>
    <mergeCell ref="CV2854:CW2854"/>
    <mergeCell ref="CZ2854:DA2854"/>
    <mergeCell ref="DD2854:DE2854"/>
    <mergeCell ref="CP2843:CQ2843"/>
    <mergeCell ref="CR2843:CS2843"/>
    <mergeCell ref="CT2843:CU2843"/>
    <mergeCell ref="CV2843:CW2843"/>
    <mergeCell ref="CZ2843:DA2843"/>
    <mergeCell ref="DD2843:DE2843"/>
    <mergeCell ref="CP2844:CQ2844"/>
    <mergeCell ref="CR2844:CS2844"/>
    <mergeCell ref="CT2844:CU2844"/>
    <mergeCell ref="CV2844:CW2844"/>
    <mergeCell ref="CZ2844:DA2844"/>
    <mergeCell ref="DD2844:DE2844"/>
    <mergeCell ref="CP2845:CQ2845"/>
    <mergeCell ref="CR2845:CS2845"/>
    <mergeCell ref="CT2845:CU2845"/>
    <mergeCell ref="CV2845:CW2845"/>
    <mergeCell ref="CZ2845:DA2845"/>
    <mergeCell ref="DD2845:DE2845"/>
    <mergeCell ref="CP2846:CQ2846"/>
    <mergeCell ref="CR2846:CS2846"/>
    <mergeCell ref="CT2846:CU2846"/>
    <mergeCell ref="CV2846:CW2846"/>
    <mergeCell ref="CZ2846:DA2846"/>
    <mergeCell ref="DD2846:DE2846"/>
    <mergeCell ref="CP2847:CQ2847"/>
    <mergeCell ref="CR2847:CS2847"/>
    <mergeCell ref="CT2847:CU2847"/>
    <mergeCell ref="CV2847:CW2847"/>
    <mergeCell ref="CZ2847:DA2847"/>
    <mergeCell ref="DD2847:DE2847"/>
    <mergeCell ref="CP2848:CQ2848"/>
    <mergeCell ref="CR2848:CS2848"/>
    <mergeCell ref="CT2848:CU2848"/>
    <mergeCell ref="CV2848:CW2848"/>
    <mergeCell ref="CZ2848:DA2848"/>
    <mergeCell ref="DD2848:DE2848"/>
    <mergeCell ref="CP2837:CQ2837"/>
    <mergeCell ref="CR2837:CS2837"/>
    <mergeCell ref="CT2837:CU2837"/>
    <mergeCell ref="CV2837:CW2837"/>
    <mergeCell ref="CZ2837:DA2837"/>
    <mergeCell ref="DD2837:DE2837"/>
    <mergeCell ref="CP2838:CQ2838"/>
    <mergeCell ref="CR2838:CS2838"/>
    <mergeCell ref="CT2838:CU2838"/>
    <mergeCell ref="CV2838:CW2838"/>
    <mergeCell ref="CZ2838:DA2838"/>
    <mergeCell ref="DD2838:DE2838"/>
    <mergeCell ref="CP2839:CQ2839"/>
    <mergeCell ref="CR2839:CS2839"/>
    <mergeCell ref="CT2839:CU2839"/>
    <mergeCell ref="CV2839:CW2839"/>
    <mergeCell ref="CZ2839:DA2839"/>
    <mergeCell ref="DD2839:DE2839"/>
    <mergeCell ref="CP2840:CQ2840"/>
    <mergeCell ref="CR2840:CS2840"/>
    <mergeCell ref="CT2840:CU2840"/>
    <mergeCell ref="CV2840:CW2840"/>
    <mergeCell ref="CZ2840:DA2840"/>
    <mergeCell ref="DD2840:DE2840"/>
    <mergeCell ref="CP2841:CQ2841"/>
    <mergeCell ref="CR2841:CS2841"/>
    <mergeCell ref="CT2841:CU2841"/>
    <mergeCell ref="CV2841:CW2841"/>
    <mergeCell ref="CZ2841:DA2841"/>
    <mergeCell ref="DD2841:DE2841"/>
    <mergeCell ref="CP2842:CQ2842"/>
    <mergeCell ref="CR2842:CS2842"/>
    <mergeCell ref="CT2842:CU2842"/>
    <mergeCell ref="CV2842:CW2842"/>
    <mergeCell ref="CZ2842:DA2842"/>
    <mergeCell ref="DD2842:DE2842"/>
    <mergeCell ref="CP2831:CQ2831"/>
    <mergeCell ref="CR2831:CS2831"/>
    <mergeCell ref="CT2831:CU2831"/>
    <mergeCell ref="CV2831:CW2831"/>
    <mergeCell ref="CZ2831:DA2831"/>
    <mergeCell ref="DD2831:DE2831"/>
    <mergeCell ref="CP2832:CQ2832"/>
    <mergeCell ref="CR2832:CS2832"/>
    <mergeCell ref="CT2832:CU2832"/>
    <mergeCell ref="CV2832:CW2832"/>
    <mergeCell ref="CZ2832:DA2832"/>
    <mergeCell ref="DD2832:DE2832"/>
    <mergeCell ref="CP2833:CQ2833"/>
    <mergeCell ref="CR2833:CS2833"/>
    <mergeCell ref="CT2833:CU2833"/>
    <mergeCell ref="CV2833:CW2833"/>
    <mergeCell ref="CZ2833:DA2833"/>
    <mergeCell ref="DD2833:DE2833"/>
    <mergeCell ref="CP2834:CQ2834"/>
    <mergeCell ref="CR2834:CS2834"/>
    <mergeCell ref="CT2834:CU2834"/>
    <mergeCell ref="CV2834:CW2834"/>
    <mergeCell ref="CZ2834:DA2834"/>
    <mergeCell ref="DD2834:DE2834"/>
    <mergeCell ref="CP2835:CQ2835"/>
    <mergeCell ref="CR2835:CS2835"/>
    <mergeCell ref="CT2835:CU2835"/>
    <mergeCell ref="CV2835:CW2835"/>
    <mergeCell ref="CZ2835:DA2835"/>
    <mergeCell ref="DD2835:DE2835"/>
    <mergeCell ref="CP2836:CQ2836"/>
    <mergeCell ref="CR2836:CS2836"/>
    <mergeCell ref="CT2836:CU2836"/>
    <mergeCell ref="CV2836:CW2836"/>
    <mergeCell ref="CZ2836:DA2836"/>
    <mergeCell ref="DD2836:DE2836"/>
    <mergeCell ref="CP2825:CQ2825"/>
    <mergeCell ref="CR2825:CS2825"/>
    <mergeCell ref="CT2825:CU2825"/>
    <mergeCell ref="CV2825:CW2825"/>
    <mergeCell ref="CZ2825:DA2825"/>
    <mergeCell ref="DD2825:DE2825"/>
    <mergeCell ref="CP2826:CQ2826"/>
    <mergeCell ref="CR2826:CS2826"/>
    <mergeCell ref="CT2826:CU2826"/>
    <mergeCell ref="CV2826:CW2826"/>
    <mergeCell ref="CZ2826:DA2826"/>
    <mergeCell ref="DD2826:DE2826"/>
    <mergeCell ref="CP2827:CQ2827"/>
    <mergeCell ref="CR2827:CS2827"/>
    <mergeCell ref="CT2827:CU2827"/>
    <mergeCell ref="CV2827:CW2827"/>
    <mergeCell ref="CZ2827:DA2827"/>
    <mergeCell ref="DD2827:DE2827"/>
    <mergeCell ref="CP2828:CQ2828"/>
    <mergeCell ref="CR2828:CS2828"/>
    <mergeCell ref="CT2828:CU2828"/>
    <mergeCell ref="CV2828:CW2828"/>
    <mergeCell ref="CZ2828:DA2828"/>
    <mergeCell ref="DD2828:DE2828"/>
    <mergeCell ref="CP2829:CQ2829"/>
    <mergeCell ref="CR2829:CS2829"/>
    <mergeCell ref="CT2829:CU2829"/>
    <mergeCell ref="CV2829:CW2829"/>
    <mergeCell ref="CZ2829:DA2829"/>
    <mergeCell ref="DD2829:DE2829"/>
    <mergeCell ref="CP2830:CQ2830"/>
    <mergeCell ref="CR2830:CS2830"/>
    <mergeCell ref="CT2830:CU2830"/>
    <mergeCell ref="CV2830:CW2830"/>
    <mergeCell ref="CZ2830:DA2830"/>
    <mergeCell ref="DD2830:DE2830"/>
    <mergeCell ref="CP2819:CQ2819"/>
    <mergeCell ref="CR2819:CS2819"/>
    <mergeCell ref="CT2819:CU2819"/>
    <mergeCell ref="CV2819:CW2819"/>
    <mergeCell ref="CZ2819:DA2819"/>
    <mergeCell ref="DD2819:DE2819"/>
    <mergeCell ref="CP2820:CQ2820"/>
    <mergeCell ref="CR2820:CS2820"/>
    <mergeCell ref="CT2820:CU2820"/>
    <mergeCell ref="CV2820:CW2820"/>
    <mergeCell ref="CZ2820:DA2820"/>
    <mergeCell ref="DD2820:DE2820"/>
    <mergeCell ref="CP2821:CQ2821"/>
    <mergeCell ref="CR2821:CS2821"/>
    <mergeCell ref="CT2821:CU2821"/>
    <mergeCell ref="CV2821:CW2821"/>
    <mergeCell ref="CZ2821:DA2821"/>
    <mergeCell ref="DD2821:DE2821"/>
    <mergeCell ref="CP2822:CQ2822"/>
    <mergeCell ref="CR2822:CS2822"/>
    <mergeCell ref="CT2822:CU2822"/>
    <mergeCell ref="CV2822:CW2822"/>
    <mergeCell ref="CZ2822:DA2822"/>
    <mergeCell ref="DD2822:DE2822"/>
    <mergeCell ref="CP2823:CQ2823"/>
    <mergeCell ref="CR2823:CS2823"/>
    <mergeCell ref="CT2823:CU2823"/>
    <mergeCell ref="CV2823:CW2823"/>
    <mergeCell ref="CZ2823:DA2823"/>
    <mergeCell ref="DD2823:DE2823"/>
    <mergeCell ref="CP2824:CQ2824"/>
    <mergeCell ref="CR2824:CS2824"/>
    <mergeCell ref="CT2824:CU2824"/>
    <mergeCell ref="CV2824:CW2824"/>
    <mergeCell ref="CZ2824:DA2824"/>
    <mergeCell ref="DD2824:DE2824"/>
    <mergeCell ref="CP2813:CQ2813"/>
    <mergeCell ref="CR2813:CS2813"/>
    <mergeCell ref="CT2813:CU2813"/>
    <mergeCell ref="CV2813:CW2813"/>
    <mergeCell ref="CZ2813:DA2813"/>
    <mergeCell ref="DD2813:DE2813"/>
    <mergeCell ref="CP2814:CQ2814"/>
    <mergeCell ref="CR2814:CS2814"/>
    <mergeCell ref="CT2814:CU2814"/>
    <mergeCell ref="CV2814:CW2814"/>
    <mergeCell ref="CZ2814:DA2814"/>
    <mergeCell ref="DD2814:DE2814"/>
    <mergeCell ref="CP2815:CQ2815"/>
    <mergeCell ref="CR2815:CS2815"/>
    <mergeCell ref="CT2815:CU2815"/>
    <mergeCell ref="CV2815:CW2815"/>
    <mergeCell ref="CZ2815:DA2815"/>
    <mergeCell ref="DD2815:DE2815"/>
    <mergeCell ref="CP2816:CQ2816"/>
    <mergeCell ref="CR2816:CS2816"/>
    <mergeCell ref="CT2816:CU2816"/>
    <mergeCell ref="CV2816:CW2816"/>
    <mergeCell ref="CZ2816:DA2816"/>
    <mergeCell ref="DD2816:DE2816"/>
    <mergeCell ref="CP2817:CQ2817"/>
    <mergeCell ref="CR2817:CS2817"/>
    <mergeCell ref="CT2817:CU2817"/>
    <mergeCell ref="CV2817:CW2817"/>
    <mergeCell ref="CZ2817:DA2817"/>
    <mergeCell ref="DD2817:DE2817"/>
    <mergeCell ref="CP2818:CQ2818"/>
    <mergeCell ref="CR2818:CS2818"/>
    <mergeCell ref="CT2818:CU2818"/>
    <mergeCell ref="CV2818:CW2818"/>
    <mergeCell ref="CZ2818:DA2818"/>
    <mergeCell ref="DD2818:DE2818"/>
    <mergeCell ref="CP2807:CQ2807"/>
    <mergeCell ref="CR2807:CS2807"/>
    <mergeCell ref="CT2807:CU2807"/>
    <mergeCell ref="CV2807:CW2807"/>
    <mergeCell ref="CZ2807:DA2807"/>
    <mergeCell ref="DD2807:DE2807"/>
    <mergeCell ref="CP2808:CQ2808"/>
    <mergeCell ref="CR2808:CS2808"/>
    <mergeCell ref="CT2808:CU2808"/>
    <mergeCell ref="CV2808:CW2808"/>
    <mergeCell ref="CZ2808:DA2808"/>
    <mergeCell ref="DD2808:DE2808"/>
    <mergeCell ref="CP2809:CQ2809"/>
    <mergeCell ref="CR2809:CS2809"/>
    <mergeCell ref="CT2809:CU2809"/>
    <mergeCell ref="CV2809:CW2809"/>
    <mergeCell ref="CZ2809:DA2809"/>
    <mergeCell ref="DD2809:DE2809"/>
    <mergeCell ref="CP2810:CQ2810"/>
    <mergeCell ref="CR2810:CS2810"/>
    <mergeCell ref="CT2810:CU2810"/>
    <mergeCell ref="CV2810:CW2810"/>
    <mergeCell ref="CZ2810:DA2810"/>
    <mergeCell ref="DD2810:DE2810"/>
    <mergeCell ref="CP2811:CQ2811"/>
    <mergeCell ref="CR2811:CS2811"/>
    <mergeCell ref="CT2811:CU2811"/>
    <mergeCell ref="CV2811:CW2811"/>
    <mergeCell ref="CZ2811:DA2811"/>
    <mergeCell ref="DD2811:DE2811"/>
    <mergeCell ref="CP2812:CQ2812"/>
    <mergeCell ref="CR2812:CS2812"/>
    <mergeCell ref="CT2812:CU2812"/>
    <mergeCell ref="CV2812:CW2812"/>
    <mergeCell ref="CZ2812:DA2812"/>
    <mergeCell ref="DD2812:DE2812"/>
    <mergeCell ref="CP2801:CQ2801"/>
    <mergeCell ref="CR2801:CS2801"/>
    <mergeCell ref="CT2801:CU2801"/>
    <mergeCell ref="CV2801:CW2801"/>
    <mergeCell ref="CZ2801:DA2801"/>
    <mergeCell ref="DD2801:DE2801"/>
    <mergeCell ref="CP2802:CQ2802"/>
    <mergeCell ref="CR2802:CS2802"/>
    <mergeCell ref="CT2802:CU2802"/>
    <mergeCell ref="CV2802:CW2802"/>
    <mergeCell ref="CZ2802:DA2802"/>
    <mergeCell ref="DD2802:DE2802"/>
    <mergeCell ref="CP2803:CQ2803"/>
    <mergeCell ref="CR2803:CS2803"/>
    <mergeCell ref="CT2803:CU2803"/>
    <mergeCell ref="CV2803:CW2803"/>
    <mergeCell ref="CZ2803:DA2803"/>
    <mergeCell ref="DD2803:DE2803"/>
    <mergeCell ref="CP2804:CQ2804"/>
    <mergeCell ref="CR2804:CS2804"/>
    <mergeCell ref="CT2804:CU2804"/>
    <mergeCell ref="CV2804:CW2804"/>
    <mergeCell ref="CZ2804:DA2804"/>
    <mergeCell ref="DD2804:DE2804"/>
    <mergeCell ref="CP2805:CQ2805"/>
    <mergeCell ref="CR2805:CS2805"/>
    <mergeCell ref="CT2805:CU2805"/>
    <mergeCell ref="CV2805:CW2805"/>
    <mergeCell ref="CZ2805:DA2805"/>
    <mergeCell ref="DD2805:DE2805"/>
    <mergeCell ref="CP2806:CQ2806"/>
    <mergeCell ref="CR2806:CS2806"/>
    <mergeCell ref="CT2806:CU2806"/>
    <mergeCell ref="CV2806:CW2806"/>
    <mergeCell ref="CZ2806:DA2806"/>
    <mergeCell ref="DD2806:DE2806"/>
    <mergeCell ref="CP2795:CQ2795"/>
    <mergeCell ref="CR2795:CS2795"/>
    <mergeCell ref="CT2795:CU2795"/>
    <mergeCell ref="CV2795:CW2795"/>
    <mergeCell ref="CZ2795:DA2795"/>
    <mergeCell ref="DD2795:DE2795"/>
    <mergeCell ref="CP2796:CQ2796"/>
    <mergeCell ref="CR2796:CS2796"/>
    <mergeCell ref="CT2796:CU2796"/>
    <mergeCell ref="CV2796:CW2796"/>
    <mergeCell ref="CZ2796:DA2796"/>
    <mergeCell ref="DD2796:DE2796"/>
    <mergeCell ref="CP2797:CQ2797"/>
    <mergeCell ref="CR2797:CS2797"/>
    <mergeCell ref="CT2797:CU2797"/>
    <mergeCell ref="CV2797:CW2797"/>
    <mergeCell ref="CZ2797:DA2797"/>
    <mergeCell ref="DD2797:DE2797"/>
    <mergeCell ref="CP2798:CQ2798"/>
    <mergeCell ref="CR2798:CS2798"/>
    <mergeCell ref="CT2798:CU2798"/>
    <mergeCell ref="CV2798:CW2798"/>
    <mergeCell ref="CZ2798:DA2798"/>
    <mergeCell ref="DD2798:DE2798"/>
    <mergeCell ref="CP2799:CQ2799"/>
    <mergeCell ref="CR2799:CS2799"/>
    <mergeCell ref="CT2799:CU2799"/>
    <mergeCell ref="CV2799:CW2799"/>
    <mergeCell ref="CZ2799:DA2799"/>
    <mergeCell ref="DD2799:DE2799"/>
    <mergeCell ref="CP2800:CQ2800"/>
    <mergeCell ref="CR2800:CS2800"/>
    <mergeCell ref="CT2800:CU2800"/>
    <mergeCell ref="CV2800:CW2800"/>
    <mergeCell ref="CZ2800:DA2800"/>
    <mergeCell ref="DD2800:DE2800"/>
    <mergeCell ref="CP2789:CQ2789"/>
    <mergeCell ref="CR2789:CS2789"/>
    <mergeCell ref="CT2789:CU2789"/>
    <mergeCell ref="CV2789:CW2789"/>
    <mergeCell ref="CZ2789:DA2789"/>
    <mergeCell ref="DD2789:DE2789"/>
    <mergeCell ref="CP2790:CQ2790"/>
    <mergeCell ref="CR2790:CS2790"/>
    <mergeCell ref="CT2790:CU2790"/>
    <mergeCell ref="CV2790:CW2790"/>
    <mergeCell ref="CZ2790:DA2790"/>
    <mergeCell ref="DD2790:DE2790"/>
    <mergeCell ref="CP2791:CQ2791"/>
    <mergeCell ref="CR2791:CS2791"/>
    <mergeCell ref="CT2791:CU2791"/>
    <mergeCell ref="CV2791:CW2791"/>
    <mergeCell ref="CZ2791:DA2791"/>
    <mergeCell ref="DD2791:DE2791"/>
    <mergeCell ref="CP2792:CQ2792"/>
    <mergeCell ref="CR2792:CS2792"/>
    <mergeCell ref="CT2792:CU2792"/>
    <mergeCell ref="CV2792:CW2792"/>
    <mergeCell ref="CZ2792:DA2792"/>
    <mergeCell ref="DD2792:DE2792"/>
    <mergeCell ref="CP2793:CQ2793"/>
    <mergeCell ref="CR2793:CS2793"/>
    <mergeCell ref="CT2793:CU2793"/>
    <mergeCell ref="CV2793:CW2793"/>
    <mergeCell ref="CZ2793:DA2793"/>
    <mergeCell ref="DD2793:DE2793"/>
    <mergeCell ref="CP2794:CQ2794"/>
    <mergeCell ref="CR2794:CS2794"/>
    <mergeCell ref="CT2794:CU2794"/>
    <mergeCell ref="CV2794:CW2794"/>
    <mergeCell ref="CZ2794:DA2794"/>
    <mergeCell ref="DD2794:DE2794"/>
    <mergeCell ref="CP2783:CQ2783"/>
    <mergeCell ref="CR2783:CS2783"/>
    <mergeCell ref="CT2783:CU2783"/>
    <mergeCell ref="CV2783:CW2783"/>
    <mergeCell ref="CZ2783:DA2783"/>
    <mergeCell ref="DD2783:DE2783"/>
    <mergeCell ref="CP2784:CQ2784"/>
    <mergeCell ref="CR2784:CS2784"/>
    <mergeCell ref="CT2784:CU2784"/>
    <mergeCell ref="CV2784:CW2784"/>
    <mergeCell ref="CZ2784:DA2784"/>
    <mergeCell ref="DD2784:DE2784"/>
    <mergeCell ref="CP2785:CQ2785"/>
    <mergeCell ref="CR2785:CS2785"/>
    <mergeCell ref="CT2785:CU2785"/>
    <mergeCell ref="CV2785:CW2785"/>
    <mergeCell ref="CZ2785:DA2785"/>
    <mergeCell ref="DD2785:DE2785"/>
    <mergeCell ref="CP2786:CQ2786"/>
    <mergeCell ref="CR2786:CS2786"/>
    <mergeCell ref="CT2786:CU2786"/>
    <mergeCell ref="CV2786:CW2786"/>
    <mergeCell ref="CZ2786:DA2786"/>
    <mergeCell ref="DD2786:DE2786"/>
    <mergeCell ref="CP2787:CQ2787"/>
    <mergeCell ref="CR2787:CS2787"/>
    <mergeCell ref="CT2787:CU2787"/>
    <mergeCell ref="CV2787:CW2787"/>
    <mergeCell ref="CZ2787:DA2787"/>
    <mergeCell ref="DD2787:DE2787"/>
    <mergeCell ref="CP2788:CQ2788"/>
    <mergeCell ref="CR2788:CS2788"/>
    <mergeCell ref="CT2788:CU2788"/>
    <mergeCell ref="CV2788:CW2788"/>
    <mergeCell ref="CZ2788:DA2788"/>
    <mergeCell ref="DD2788:DE2788"/>
    <mergeCell ref="CP2777:CQ2777"/>
    <mergeCell ref="CR2777:CS2777"/>
    <mergeCell ref="CT2777:CU2777"/>
    <mergeCell ref="CV2777:CW2777"/>
    <mergeCell ref="CZ2777:DA2777"/>
    <mergeCell ref="DD2777:DE2777"/>
    <mergeCell ref="CP2778:CQ2778"/>
    <mergeCell ref="CR2778:CS2778"/>
    <mergeCell ref="CT2778:CU2778"/>
    <mergeCell ref="CV2778:CW2778"/>
    <mergeCell ref="CZ2778:DA2778"/>
    <mergeCell ref="DD2778:DE2778"/>
    <mergeCell ref="CP2779:CQ2779"/>
    <mergeCell ref="CR2779:CS2779"/>
    <mergeCell ref="CT2779:CU2779"/>
    <mergeCell ref="CV2779:CW2779"/>
    <mergeCell ref="CZ2779:DA2779"/>
    <mergeCell ref="DD2779:DE2779"/>
    <mergeCell ref="CP2780:CQ2780"/>
    <mergeCell ref="CR2780:CS2780"/>
    <mergeCell ref="CT2780:CU2780"/>
    <mergeCell ref="CV2780:CW2780"/>
    <mergeCell ref="CZ2780:DA2780"/>
    <mergeCell ref="DD2780:DE2780"/>
    <mergeCell ref="CP2781:CQ2781"/>
    <mergeCell ref="CR2781:CS2781"/>
    <mergeCell ref="CT2781:CU2781"/>
    <mergeCell ref="CV2781:CW2781"/>
    <mergeCell ref="CZ2781:DA2781"/>
    <mergeCell ref="DD2781:DE2781"/>
    <mergeCell ref="CP2782:CQ2782"/>
    <mergeCell ref="CR2782:CS2782"/>
    <mergeCell ref="CT2782:CU2782"/>
    <mergeCell ref="CV2782:CW2782"/>
    <mergeCell ref="CZ2782:DA2782"/>
    <mergeCell ref="DD2782:DE2782"/>
    <mergeCell ref="CP2771:CQ2771"/>
    <mergeCell ref="CR2771:CS2771"/>
    <mergeCell ref="CT2771:CU2771"/>
    <mergeCell ref="CV2771:CW2771"/>
    <mergeCell ref="CZ2771:DA2771"/>
    <mergeCell ref="DD2771:DE2771"/>
    <mergeCell ref="CP2772:CQ2772"/>
    <mergeCell ref="CR2772:CS2772"/>
    <mergeCell ref="CT2772:CU2772"/>
    <mergeCell ref="CV2772:CW2772"/>
    <mergeCell ref="CZ2772:DA2772"/>
    <mergeCell ref="DD2772:DE2772"/>
    <mergeCell ref="CP2773:CQ2773"/>
    <mergeCell ref="CR2773:CS2773"/>
    <mergeCell ref="CT2773:CU2773"/>
    <mergeCell ref="CV2773:CW2773"/>
    <mergeCell ref="CZ2773:DA2773"/>
    <mergeCell ref="DD2773:DE2773"/>
    <mergeCell ref="CP2774:CQ2774"/>
    <mergeCell ref="CR2774:CS2774"/>
    <mergeCell ref="CT2774:CU2774"/>
    <mergeCell ref="CV2774:CW2774"/>
    <mergeCell ref="CZ2774:DA2774"/>
    <mergeCell ref="DD2774:DE2774"/>
    <mergeCell ref="CP2775:CQ2775"/>
    <mergeCell ref="CR2775:CS2775"/>
    <mergeCell ref="CT2775:CU2775"/>
    <mergeCell ref="CV2775:CW2775"/>
    <mergeCell ref="CZ2775:DA2775"/>
    <mergeCell ref="DD2775:DE2775"/>
    <mergeCell ref="CP2776:CQ2776"/>
    <mergeCell ref="CR2776:CS2776"/>
    <mergeCell ref="CT2776:CU2776"/>
    <mergeCell ref="CV2776:CW2776"/>
    <mergeCell ref="CZ2776:DA2776"/>
    <mergeCell ref="DD2776:DE2776"/>
    <mergeCell ref="CP2765:CQ2765"/>
    <mergeCell ref="CR2765:CS2765"/>
    <mergeCell ref="CT2765:CU2765"/>
    <mergeCell ref="CV2765:CW2765"/>
    <mergeCell ref="CZ2765:DA2765"/>
    <mergeCell ref="DD2765:DE2765"/>
    <mergeCell ref="CP2766:CQ2766"/>
    <mergeCell ref="CR2766:CS2766"/>
    <mergeCell ref="CT2766:CU2766"/>
    <mergeCell ref="CV2766:CW2766"/>
    <mergeCell ref="CZ2766:DA2766"/>
    <mergeCell ref="DD2766:DE2766"/>
    <mergeCell ref="CP2767:CQ2767"/>
    <mergeCell ref="CR2767:CS2767"/>
    <mergeCell ref="CT2767:CU2767"/>
    <mergeCell ref="CV2767:CW2767"/>
    <mergeCell ref="CZ2767:DA2767"/>
    <mergeCell ref="DD2767:DE2767"/>
    <mergeCell ref="CP2768:CQ2768"/>
    <mergeCell ref="CR2768:CS2768"/>
    <mergeCell ref="CT2768:CU2768"/>
    <mergeCell ref="CV2768:CW2768"/>
    <mergeCell ref="CZ2768:DA2768"/>
    <mergeCell ref="DD2768:DE2768"/>
    <mergeCell ref="CP2769:CQ2769"/>
    <mergeCell ref="CR2769:CS2769"/>
    <mergeCell ref="CT2769:CU2769"/>
    <mergeCell ref="CV2769:CW2769"/>
    <mergeCell ref="CZ2769:DA2769"/>
    <mergeCell ref="DD2769:DE2769"/>
    <mergeCell ref="CP2770:CQ2770"/>
    <mergeCell ref="CR2770:CS2770"/>
    <mergeCell ref="CT2770:CU2770"/>
    <mergeCell ref="CV2770:CW2770"/>
    <mergeCell ref="CZ2770:DA2770"/>
    <mergeCell ref="DD2770:DE2770"/>
    <mergeCell ref="CP2759:CQ2759"/>
    <mergeCell ref="CR2759:CS2759"/>
    <mergeCell ref="CT2759:CU2759"/>
    <mergeCell ref="CV2759:CW2759"/>
    <mergeCell ref="CZ2759:DA2759"/>
    <mergeCell ref="DD2759:DE2759"/>
    <mergeCell ref="CP2760:CQ2760"/>
    <mergeCell ref="CR2760:CS2760"/>
    <mergeCell ref="CT2760:CU2760"/>
    <mergeCell ref="CV2760:CW2760"/>
    <mergeCell ref="CZ2760:DA2760"/>
    <mergeCell ref="DD2760:DE2760"/>
    <mergeCell ref="CP2761:CQ2761"/>
    <mergeCell ref="CR2761:CS2761"/>
    <mergeCell ref="CT2761:CU2761"/>
    <mergeCell ref="CV2761:CW2761"/>
    <mergeCell ref="CZ2761:DA2761"/>
    <mergeCell ref="DD2761:DE2761"/>
    <mergeCell ref="CP2762:CQ2762"/>
    <mergeCell ref="CR2762:CS2762"/>
    <mergeCell ref="CT2762:CU2762"/>
    <mergeCell ref="CV2762:CW2762"/>
    <mergeCell ref="CZ2762:DA2762"/>
    <mergeCell ref="DD2762:DE2762"/>
    <mergeCell ref="CP2763:CQ2763"/>
    <mergeCell ref="CR2763:CS2763"/>
    <mergeCell ref="CT2763:CU2763"/>
    <mergeCell ref="CV2763:CW2763"/>
    <mergeCell ref="CZ2763:DA2763"/>
    <mergeCell ref="DD2763:DE2763"/>
    <mergeCell ref="CP2764:CQ2764"/>
    <mergeCell ref="CR2764:CS2764"/>
    <mergeCell ref="CT2764:CU2764"/>
    <mergeCell ref="CV2764:CW2764"/>
    <mergeCell ref="CZ2764:DA2764"/>
    <mergeCell ref="DD2764:DE2764"/>
    <mergeCell ref="CP2753:CQ2753"/>
    <mergeCell ref="CR2753:CS2753"/>
    <mergeCell ref="CT2753:CU2753"/>
    <mergeCell ref="CV2753:CW2753"/>
    <mergeCell ref="CZ2753:DA2753"/>
    <mergeCell ref="DD2753:DE2753"/>
    <mergeCell ref="CP2754:CQ2754"/>
    <mergeCell ref="CR2754:CS2754"/>
    <mergeCell ref="CT2754:CU2754"/>
    <mergeCell ref="CV2754:CW2754"/>
    <mergeCell ref="CZ2754:DA2754"/>
    <mergeCell ref="DD2754:DE2754"/>
    <mergeCell ref="CP2755:CQ2755"/>
    <mergeCell ref="CR2755:CS2755"/>
    <mergeCell ref="CT2755:CU2755"/>
    <mergeCell ref="CV2755:CW2755"/>
    <mergeCell ref="CZ2755:DA2755"/>
    <mergeCell ref="DD2755:DE2755"/>
    <mergeCell ref="CP2756:CQ2756"/>
    <mergeCell ref="CR2756:CS2756"/>
    <mergeCell ref="CT2756:CU2756"/>
    <mergeCell ref="CV2756:CW2756"/>
    <mergeCell ref="CZ2756:DA2756"/>
    <mergeCell ref="DD2756:DE2756"/>
    <mergeCell ref="CP2757:CQ2757"/>
    <mergeCell ref="CR2757:CS2757"/>
    <mergeCell ref="CT2757:CU2757"/>
    <mergeCell ref="CV2757:CW2757"/>
    <mergeCell ref="CZ2757:DA2757"/>
    <mergeCell ref="DD2757:DE2757"/>
    <mergeCell ref="CP2758:CQ2758"/>
    <mergeCell ref="CR2758:CS2758"/>
    <mergeCell ref="CT2758:CU2758"/>
    <mergeCell ref="CV2758:CW2758"/>
    <mergeCell ref="CZ2758:DA2758"/>
    <mergeCell ref="DD2758:DE2758"/>
    <mergeCell ref="CP2747:CQ2747"/>
    <mergeCell ref="CR2747:CS2747"/>
    <mergeCell ref="CT2747:CU2747"/>
    <mergeCell ref="CV2747:CW2747"/>
    <mergeCell ref="CZ2747:DA2747"/>
    <mergeCell ref="DD2747:DE2747"/>
    <mergeCell ref="CP2748:CQ2748"/>
    <mergeCell ref="CR2748:CS2748"/>
    <mergeCell ref="CT2748:CU2748"/>
    <mergeCell ref="CV2748:CW2748"/>
    <mergeCell ref="CZ2748:DA2748"/>
    <mergeCell ref="DD2748:DE2748"/>
    <mergeCell ref="CP2749:CQ2749"/>
    <mergeCell ref="CR2749:CS2749"/>
    <mergeCell ref="CT2749:CU2749"/>
    <mergeCell ref="CV2749:CW2749"/>
    <mergeCell ref="CZ2749:DA2749"/>
    <mergeCell ref="DD2749:DE2749"/>
    <mergeCell ref="CP2750:CQ2750"/>
    <mergeCell ref="CR2750:CS2750"/>
    <mergeCell ref="CT2750:CU2750"/>
    <mergeCell ref="CV2750:CW2750"/>
    <mergeCell ref="CZ2750:DA2750"/>
    <mergeCell ref="DD2750:DE2750"/>
    <mergeCell ref="CP2751:CQ2751"/>
    <mergeCell ref="CR2751:CS2751"/>
    <mergeCell ref="CT2751:CU2751"/>
    <mergeCell ref="CV2751:CW2751"/>
    <mergeCell ref="CZ2751:DA2751"/>
    <mergeCell ref="DD2751:DE2751"/>
    <mergeCell ref="CP2752:CQ2752"/>
    <mergeCell ref="CR2752:CS2752"/>
    <mergeCell ref="CT2752:CU2752"/>
    <mergeCell ref="CV2752:CW2752"/>
    <mergeCell ref="CZ2752:DA2752"/>
    <mergeCell ref="DD2752:DE2752"/>
    <mergeCell ref="CP2741:CQ2741"/>
    <mergeCell ref="CR2741:CS2741"/>
    <mergeCell ref="CT2741:CU2741"/>
    <mergeCell ref="CV2741:CW2741"/>
    <mergeCell ref="CZ2741:DA2741"/>
    <mergeCell ref="DD2741:DE2741"/>
    <mergeCell ref="CP2742:CQ2742"/>
    <mergeCell ref="CR2742:CS2742"/>
    <mergeCell ref="CT2742:CU2742"/>
    <mergeCell ref="CV2742:CW2742"/>
    <mergeCell ref="CZ2742:DA2742"/>
    <mergeCell ref="DD2742:DE2742"/>
    <mergeCell ref="CP2743:CQ2743"/>
    <mergeCell ref="CR2743:CS2743"/>
    <mergeCell ref="CT2743:CU2743"/>
    <mergeCell ref="CV2743:CW2743"/>
    <mergeCell ref="CZ2743:DA2743"/>
    <mergeCell ref="DD2743:DE2743"/>
    <mergeCell ref="CP2744:CQ2744"/>
    <mergeCell ref="CR2744:CS2744"/>
    <mergeCell ref="CT2744:CU2744"/>
    <mergeCell ref="CV2744:CW2744"/>
    <mergeCell ref="CZ2744:DA2744"/>
    <mergeCell ref="DD2744:DE2744"/>
    <mergeCell ref="CP2745:CQ2745"/>
    <mergeCell ref="CR2745:CS2745"/>
    <mergeCell ref="CT2745:CU2745"/>
    <mergeCell ref="CV2745:CW2745"/>
    <mergeCell ref="CZ2745:DA2745"/>
    <mergeCell ref="DD2745:DE2745"/>
    <mergeCell ref="CP2746:CQ2746"/>
    <mergeCell ref="CR2746:CS2746"/>
    <mergeCell ref="CT2746:CU2746"/>
    <mergeCell ref="CV2746:CW2746"/>
    <mergeCell ref="CZ2746:DA2746"/>
    <mergeCell ref="DD2746:DE2746"/>
    <mergeCell ref="CP2735:CQ2735"/>
    <mergeCell ref="CR2735:CS2735"/>
    <mergeCell ref="CT2735:CU2735"/>
    <mergeCell ref="CV2735:CW2735"/>
    <mergeCell ref="CZ2735:DA2735"/>
    <mergeCell ref="DD2735:DE2735"/>
    <mergeCell ref="CP2736:CQ2736"/>
    <mergeCell ref="CR2736:CS2736"/>
    <mergeCell ref="CT2736:CU2736"/>
    <mergeCell ref="CV2736:CW2736"/>
    <mergeCell ref="CZ2736:DA2736"/>
    <mergeCell ref="DD2736:DE2736"/>
    <mergeCell ref="CP2737:CQ2737"/>
    <mergeCell ref="CR2737:CS2737"/>
    <mergeCell ref="CT2737:CU2737"/>
    <mergeCell ref="CV2737:CW2737"/>
    <mergeCell ref="CZ2737:DA2737"/>
    <mergeCell ref="DD2737:DE2737"/>
    <mergeCell ref="CP2738:CQ2738"/>
    <mergeCell ref="CR2738:CS2738"/>
    <mergeCell ref="CT2738:CU2738"/>
    <mergeCell ref="CV2738:CW2738"/>
    <mergeCell ref="CZ2738:DA2738"/>
    <mergeCell ref="DD2738:DE2738"/>
    <mergeCell ref="CP2739:CQ2739"/>
    <mergeCell ref="CR2739:CS2739"/>
    <mergeCell ref="CT2739:CU2739"/>
    <mergeCell ref="CV2739:CW2739"/>
    <mergeCell ref="CZ2739:DA2739"/>
    <mergeCell ref="DD2739:DE2739"/>
    <mergeCell ref="CP2740:CQ2740"/>
    <mergeCell ref="CR2740:CS2740"/>
    <mergeCell ref="CT2740:CU2740"/>
    <mergeCell ref="CV2740:CW2740"/>
    <mergeCell ref="CZ2740:DA2740"/>
    <mergeCell ref="DD2740:DE2740"/>
    <mergeCell ref="CP2729:CQ2729"/>
    <mergeCell ref="CR2729:CS2729"/>
    <mergeCell ref="CT2729:CU2729"/>
    <mergeCell ref="CV2729:CW2729"/>
    <mergeCell ref="CZ2729:DA2729"/>
    <mergeCell ref="DD2729:DE2729"/>
    <mergeCell ref="CP2730:CQ2730"/>
    <mergeCell ref="CR2730:CS2730"/>
    <mergeCell ref="CT2730:CU2730"/>
    <mergeCell ref="CV2730:CW2730"/>
    <mergeCell ref="CZ2730:DA2730"/>
    <mergeCell ref="DD2730:DE2730"/>
    <mergeCell ref="CP2731:CQ2731"/>
    <mergeCell ref="CR2731:CS2731"/>
    <mergeCell ref="CT2731:CU2731"/>
    <mergeCell ref="CV2731:CW2731"/>
    <mergeCell ref="CZ2731:DA2731"/>
    <mergeCell ref="DD2731:DE2731"/>
    <mergeCell ref="CP2732:CQ2732"/>
    <mergeCell ref="CR2732:CS2732"/>
    <mergeCell ref="CT2732:CU2732"/>
    <mergeCell ref="CV2732:CW2732"/>
    <mergeCell ref="CZ2732:DA2732"/>
    <mergeCell ref="DD2732:DE2732"/>
    <mergeCell ref="CP2733:CQ2733"/>
    <mergeCell ref="CR2733:CS2733"/>
    <mergeCell ref="CT2733:CU2733"/>
    <mergeCell ref="CV2733:CW2733"/>
    <mergeCell ref="CZ2733:DA2733"/>
    <mergeCell ref="DD2733:DE2733"/>
    <mergeCell ref="CP2734:CQ2734"/>
    <mergeCell ref="CR2734:CS2734"/>
    <mergeCell ref="CT2734:CU2734"/>
    <mergeCell ref="CV2734:CW2734"/>
    <mergeCell ref="CZ2734:DA2734"/>
    <mergeCell ref="DD2734:DE2734"/>
    <mergeCell ref="CP2723:CQ2723"/>
    <mergeCell ref="CR2723:CS2723"/>
    <mergeCell ref="CT2723:CU2723"/>
    <mergeCell ref="CV2723:CW2723"/>
    <mergeCell ref="CZ2723:DA2723"/>
    <mergeCell ref="DD2723:DE2723"/>
    <mergeCell ref="CP2724:CQ2724"/>
    <mergeCell ref="CR2724:CS2724"/>
    <mergeCell ref="CT2724:CU2724"/>
    <mergeCell ref="CV2724:CW2724"/>
    <mergeCell ref="CZ2724:DA2724"/>
    <mergeCell ref="DD2724:DE2724"/>
    <mergeCell ref="CP2725:CQ2725"/>
    <mergeCell ref="CR2725:CS2725"/>
    <mergeCell ref="CT2725:CU2725"/>
    <mergeCell ref="CV2725:CW2725"/>
    <mergeCell ref="CZ2725:DA2725"/>
    <mergeCell ref="DD2725:DE2725"/>
    <mergeCell ref="CP2726:CQ2726"/>
    <mergeCell ref="CR2726:CS2726"/>
    <mergeCell ref="CT2726:CU2726"/>
    <mergeCell ref="CV2726:CW2726"/>
    <mergeCell ref="CZ2726:DA2726"/>
    <mergeCell ref="DD2726:DE2726"/>
    <mergeCell ref="CP2727:CQ2727"/>
    <mergeCell ref="CR2727:CS2727"/>
    <mergeCell ref="CT2727:CU2727"/>
    <mergeCell ref="CV2727:CW2727"/>
    <mergeCell ref="CZ2727:DA2727"/>
    <mergeCell ref="DD2727:DE2727"/>
    <mergeCell ref="CP2728:CQ2728"/>
    <mergeCell ref="CR2728:CS2728"/>
    <mergeCell ref="CT2728:CU2728"/>
    <mergeCell ref="CV2728:CW2728"/>
    <mergeCell ref="CZ2728:DA2728"/>
    <mergeCell ref="DD2728:DE2728"/>
    <mergeCell ref="CP2717:CQ2717"/>
    <mergeCell ref="CR2717:CS2717"/>
    <mergeCell ref="CT2717:CU2717"/>
    <mergeCell ref="CV2717:CW2717"/>
    <mergeCell ref="CZ2717:DA2717"/>
    <mergeCell ref="DD2717:DE2717"/>
    <mergeCell ref="CP2718:CQ2718"/>
    <mergeCell ref="CR2718:CS2718"/>
    <mergeCell ref="CT2718:CU2718"/>
    <mergeCell ref="CV2718:CW2718"/>
    <mergeCell ref="CZ2718:DA2718"/>
    <mergeCell ref="DD2718:DE2718"/>
    <mergeCell ref="CP2719:CQ2719"/>
    <mergeCell ref="CR2719:CS2719"/>
    <mergeCell ref="CT2719:CU2719"/>
    <mergeCell ref="CV2719:CW2719"/>
    <mergeCell ref="CZ2719:DA2719"/>
    <mergeCell ref="DD2719:DE2719"/>
    <mergeCell ref="CP2720:CQ2720"/>
    <mergeCell ref="CR2720:CS2720"/>
    <mergeCell ref="CT2720:CU2720"/>
    <mergeCell ref="CV2720:CW2720"/>
    <mergeCell ref="CZ2720:DA2720"/>
    <mergeCell ref="DD2720:DE2720"/>
    <mergeCell ref="CP2721:CQ2721"/>
    <mergeCell ref="CR2721:CS2721"/>
    <mergeCell ref="CT2721:CU2721"/>
    <mergeCell ref="CV2721:CW2721"/>
    <mergeCell ref="CZ2721:DA2721"/>
    <mergeCell ref="DD2721:DE2721"/>
    <mergeCell ref="CP2722:CQ2722"/>
    <mergeCell ref="CR2722:CS2722"/>
    <mergeCell ref="CT2722:CU2722"/>
    <mergeCell ref="CV2722:CW2722"/>
    <mergeCell ref="CZ2722:DA2722"/>
    <mergeCell ref="DD2722:DE2722"/>
    <mergeCell ref="DD2710:DE2710"/>
    <mergeCell ref="CP2711:CQ2711"/>
    <mergeCell ref="CR2711:CS2711"/>
    <mergeCell ref="CT2711:CU2711"/>
    <mergeCell ref="CV2711:CW2711"/>
    <mergeCell ref="CZ2711:DA2711"/>
    <mergeCell ref="DD2711:DE2711"/>
    <mergeCell ref="CP2712:CQ2712"/>
    <mergeCell ref="CR2712:CS2712"/>
    <mergeCell ref="CT2712:CU2712"/>
    <mergeCell ref="CV2712:CW2712"/>
    <mergeCell ref="CZ2712:DA2712"/>
    <mergeCell ref="DD2712:DE2712"/>
    <mergeCell ref="CP2713:CQ2713"/>
    <mergeCell ref="CR2713:CS2713"/>
    <mergeCell ref="CT2713:CU2713"/>
    <mergeCell ref="CV2713:CW2713"/>
    <mergeCell ref="CZ2713:DA2713"/>
    <mergeCell ref="DD2713:DE2713"/>
    <mergeCell ref="CP2714:CQ2714"/>
    <mergeCell ref="CR2714:CS2714"/>
    <mergeCell ref="CT2714:CU2714"/>
    <mergeCell ref="CV2714:CW2714"/>
    <mergeCell ref="CZ2714:DA2714"/>
    <mergeCell ref="DD2714:DE2714"/>
    <mergeCell ref="CP2715:CQ2715"/>
    <mergeCell ref="CR2715:CS2715"/>
    <mergeCell ref="CT2715:CU2715"/>
    <mergeCell ref="CV2715:CW2715"/>
    <mergeCell ref="CZ2715:DA2715"/>
    <mergeCell ref="DD2715:DE2715"/>
    <mergeCell ref="CP2716:CQ2716"/>
    <mergeCell ref="CR2716:CS2716"/>
    <mergeCell ref="CT2716:CU2716"/>
    <mergeCell ref="CV2716:CW2716"/>
    <mergeCell ref="CZ2716:DA2716"/>
    <mergeCell ref="DD2716:DE2716"/>
    <mergeCell ref="DX2391:DY2391"/>
    <mergeCell ref="EB2391:EC2391"/>
    <mergeCell ref="EF2391:EG2391"/>
    <mergeCell ref="EJ2391:EK2391"/>
    <mergeCell ref="EN2391:EO2391"/>
    <mergeCell ref="ER2391:ES2391"/>
    <mergeCell ref="DX2392:DY2392"/>
    <mergeCell ref="EB2392:EC2392"/>
    <mergeCell ref="EF2392:EG2392"/>
    <mergeCell ref="EJ2392:EK2392"/>
    <mergeCell ref="EN2392:EO2392"/>
    <mergeCell ref="ER2392:ES2392"/>
    <mergeCell ref="DX2393:DY2393"/>
    <mergeCell ref="EB2393:EC2393"/>
    <mergeCell ref="EF2393:EG2393"/>
    <mergeCell ref="EJ2393:EK2393"/>
    <mergeCell ref="EN2393:EO2393"/>
    <mergeCell ref="ER2393:ES2393"/>
    <mergeCell ref="DX2394:DY2394"/>
    <mergeCell ref="EB2394:EC2394"/>
    <mergeCell ref="EF2394:EG2394"/>
    <mergeCell ref="EJ2394:EK2394"/>
    <mergeCell ref="EN2394:EO2394"/>
    <mergeCell ref="ER2394:ES2394"/>
    <mergeCell ref="B3012:AD3012"/>
    <mergeCell ref="CP2703:CQ2705"/>
    <mergeCell ref="CR2703:CS2705"/>
    <mergeCell ref="CT2703:CU2705"/>
    <mergeCell ref="CV2703:CY2704"/>
    <mergeCell ref="CZ2703:DC2704"/>
    <mergeCell ref="DD2703:DG2704"/>
    <mergeCell ref="CO2704:CO2705"/>
    <mergeCell ref="CV2705:CW2705"/>
    <mergeCell ref="CZ2705:DA2705"/>
    <mergeCell ref="DD2705:DE2705"/>
    <mergeCell ref="CP2706:CQ2706"/>
    <mergeCell ref="CR2706:CS2706"/>
    <mergeCell ref="CT2706:CU2706"/>
    <mergeCell ref="CV2706:CW2706"/>
    <mergeCell ref="CZ2706:DA2706"/>
    <mergeCell ref="DD2706:DE2706"/>
    <mergeCell ref="CP2707:CQ2707"/>
    <mergeCell ref="CR2707:CS2707"/>
    <mergeCell ref="CT2707:CU2707"/>
    <mergeCell ref="CV2707:CW2707"/>
    <mergeCell ref="CZ2707:DA2707"/>
    <mergeCell ref="DD2707:DE2707"/>
    <mergeCell ref="CP2708:CQ2708"/>
    <mergeCell ref="CR2708:CS2708"/>
    <mergeCell ref="CT2708:CU2708"/>
    <mergeCell ref="CV2708:CW2708"/>
    <mergeCell ref="CZ2708:DA2708"/>
    <mergeCell ref="DD2708:DE2708"/>
    <mergeCell ref="CP2709:CQ2709"/>
    <mergeCell ref="CR2709:CS2709"/>
    <mergeCell ref="CT2709:CU2709"/>
    <mergeCell ref="CV2709:CW2709"/>
    <mergeCell ref="CZ2709:DA2709"/>
    <mergeCell ref="DD2709:DE2709"/>
    <mergeCell ref="CP2710:CQ2710"/>
    <mergeCell ref="CR2710:CS2710"/>
    <mergeCell ref="CT2710:CU2710"/>
    <mergeCell ref="CV2710:CW2710"/>
    <mergeCell ref="CZ2710:DA2710"/>
    <mergeCell ref="EJ2390:EK2390"/>
    <mergeCell ref="EN2390:EO2390"/>
    <mergeCell ref="ER2390:ES2390"/>
    <mergeCell ref="DU2388:DW2389"/>
    <mergeCell ref="DX2388:EI2388"/>
    <mergeCell ref="EJ2388:EM2389"/>
    <mergeCell ref="EN2388:EQ2389"/>
    <mergeCell ref="ER2388:EU2389"/>
    <mergeCell ref="DX2389:EA2389"/>
    <mergeCell ref="EB2389:EE2389"/>
    <mergeCell ref="EF2389:EI2389"/>
    <mergeCell ref="B2687:AD2687"/>
    <mergeCell ref="B2691:AD2691"/>
    <mergeCell ref="DT2377:EC2380"/>
    <mergeCell ref="ED2377:EU2377"/>
    <mergeCell ref="ED2378:EE2380"/>
    <mergeCell ref="EF2378:EG2380"/>
    <mergeCell ref="EH2378:EI2380"/>
    <mergeCell ref="EJ2378:EM2379"/>
    <mergeCell ref="EN2378:EQ2379"/>
    <mergeCell ref="ER2378:EU2379"/>
    <mergeCell ref="EJ2380:EK2380"/>
    <mergeCell ref="EN2380:EO2380"/>
    <mergeCell ref="ER2380:ES2380"/>
    <mergeCell ref="DU2381:EC2381"/>
    <mergeCell ref="ED2381:EE2381"/>
    <mergeCell ref="EF2381:EG2381"/>
    <mergeCell ref="EH2381:EI2381"/>
    <mergeCell ref="EJ2381:EK2381"/>
    <mergeCell ref="EN2381:EO2381"/>
    <mergeCell ref="ER2381:ES2381"/>
    <mergeCell ref="ED2382:EE2382"/>
    <mergeCell ref="ED2383:EE2383"/>
    <mergeCell ref="ED2384:EE2384"/>
    <mergeCell ref="DU2382:EC2382"/>
    <mergeCell ref="DU2383:EC2383"/>
    <mergeCell ref="DU2384:EC2384"/>
    <mergeCell ref="EF2382:EG2382"/>
    <mergeCell ref="EH2382:EI2382"/>
    <mergeCell ref="EJ2382:EK2382"/>
    <mergeCell ref="EF2383:EG2383"/>
    <mergeCell ref="EH2383:EI2383"/>
    <mergeCell ref="EJ2383:EK2383"/>
    <mergeCell ref="EF2384:EG2384"/>
    <mergeCell ref="EH2384:EI2384"/>
    <mergeCell ref="EJ2384:EK2384"/>
    <mergeCell ref="EN2382:EO2382"/>
    <mergeCell ref="EN2383:EO2383"/>
    <mergeCell ref="EN2384:EO2384"/>
    <mergeCell ref="ER2382:ES2382"/>
    <mergeCell ref="ER2383:ES2383"/>
    <mergeCell ref="ER2384:ES2384"/>
    <mergeCell ref="DX2390:DY2390"/>
    <mergeCell ref="EB2390:EC2390"/>
    <mergeCell ref="EF2390:EG2390"/>
    <mergeCell ref="AI2379:AM2379"/>
    <mergeCell ref="AN2379:AR2379"/>
    <mergeCell ref="AS2379:AW2379"/>
    <mergeCell ref="AX2379:BB2379"/>
    <mergeCell ref="BC2379:BG2379"/>
    <mergeCell ref="BH2379:BL2379"/>
    <mergeCell ref="S2685:T2685"/>
    <mergeCell ref="W2685:X2685"/>
    <mergeCell ref="AA2685:AB2685"/>
    <mergeCell ref="AM4185:AN4185"/>
    <mergeCell ref="AO4185:AP4185"/>
    <mergeCell ref="AQ4185:AR4185"/>
    <mergeCell ref="AS4185:AT4185"/>
    <mergeCell ref="AU4185:AV4185"/>
    <mergeCell ref="AW4185:AX4185"/>
    <mergeCell ref="AY4185:AZ4185"/>
    <mergeCell ref="BA4185:BB4185"/>
    <mergeCell ref="AM4186:AN4186"/>
    <mergeCell ref="AO4186:AP4186"/>
    <mergeCell ref="AQ4186:AR4186"/>
    <mergeCell ref="AS4186:AT4186"/>
    <mergeCell ref="AU4186:AV4186"/>
    <mergeCell ref="AW4186:AX4186"/>
    <mergeCell ref="AY4186:AZ4186"/>
    <mergeCell ref="BA4186:BB4186"/>
    <mergeCell ref="AM4187:AN4187"/>
    <mergeCell ref="AO4187:AP4187"/>
    <mergeCell ref="AQ4187:AR4187"/>
    <mergeCell ref="AS4187:AT4187"/>
    <mergeCell ref="AU4187:AV4187"/>
    <mergeCell ref="AW4187:AX4187"/>
    <mergeCell ref="AY4187:AZ4187"/>
    <mergeCell ref="BA4187:BB4187"/>
    <mergeCell ref="B4190:AD4190"/>
    <mergeCell ref="B4191:AD4191"/>
    <mergeCell ref="B4189:AD4189"/>
    <mergeCell ref="B4224:AD4224"/>
    <mergeCell ref="B4225:AD4225"/>
    <mergeCell ref="B4226:AD4226"/>
    <mergeCell ref="AM4181:AN4181"/>
    <mergeCell ref="AO4181:AP4181"/>
    <mergeCell ref="AQ4181:AR4181"/>
    <mergeCell ref="AS4181:AT4181"/>
    <mergeCell ref="AU4181:AV4181"/>
    <mergeCell ref="AW4181:AX4181"/>
    <mergeCell ref="AY4181:AZ4181"/>
    <mergeCell ref="BA4181:BB4181"/>
    <mergeCell ref="AM4182:AN4182"/>
    <mergeCell ref="AO4182:AP4182"/>
    <mergeCell ref="AQ4182:AR4182"/>
    <mergeCell ref="AS4182:AT4182"/>
    <mergeCell ref="AU4182:AV4182"/>
    <mergeCell ref="AW4182:AX4182"/>
    <mergeCell ref="AY4182:AZ4182"/>
    <mergeCell ref="BA4182:BB4182"/>
    <mergeCell ref="AM4183:AN4183"/>
    <mergeCell ref="AO4183:AP4183"/>
    <mergeCell ref="AQ4183:AR4183"/>
    <mergeCell ref="AS4183:AT4183"/>
    <mergeCell ref="AU4183:AV4183"/>
    <mergeCell ref="AW4183:AX4183"/>
    <mergeCell ref="AY4183:AZ4183"/>
    <mergeCell ref="BA4183:BB4183"/>
    <mergeCell ref="AM4184:AN4184"/>
    <mergeCell ref="AO4184:AP4184"/>
    <mergeCell ref="AQ4184:AR4184"/>
    <mergeCell ref="AS4184:AT4184"/>
    <mergeCell ref="AU4184:AV4184"/>
    <mergeCell ref="AW4184:AX4184"/>
    <mergeCell ref="AY4184:AZ4184"/>
    <mergeCell ref="BA4184:BB4184"/>
    <mergeCell ref="D4221:K4221"/>
    <mergeCell ref="L4221:O4221"/>
    <mergeCell ref="AM4177:AN4177"/>
    <mergeCell ref="AO4177:AP4177"/>
    <mergeCell ref="AQ4177:AR4177"/>
    <mergeCell ref="AS4177:AT4177"/>
    <mergeCell ref="AU4177:AV4177"/>
    <mergeCell ref="AW4177:AX4177"/>
    <mergeCell ref="AY4177:AZ4177"/>
    <mergeCell ref="BA4177:BB4177"/>
    <mergeCell ref="AM4178:AN4178"/>
    <mergeCell ref="AO4178:AP4178"/>
    <mergeCell ref="AQ4178:AR4178"/>
    <mergeCell ref="AS4178:AT4178"/>
    <mergeCell ref="AU4178:AV4178"/>
    <mergeCell ref="AW4178:AX4178"/>
    <mergeCell ref="AY4178:AZ4178"/>
    <mergeCell ref="BA4178:BB4178"/>
    <mergeCell ref="AM4179:AN4179"/>
    <mergeCell ref="AO4179:AP4179"/>
    <mergeCell ref="AQ4179:AR4179"/>
    <mergeCell ref="AS4179:AT4179"/>
    <mergeCell ref="AU4179:AV4179"/>
    <mergeCell ref="AW4179:AX4179"/>
    <mergeCell ref="AY4179:AZ4179"/>
    <mergeCell ref="BA4179:BB4179"/>
    <mergeCell ref="AM4180:AN4180"/>
    <mergeCell ref="AO4180:AP4180"/>
    <mergeCell ref="AQ4180:AR4180"/>
    <mergeCell ref="AS4180:AT4180"/>
    <mergeCell ref="AU4180:AV4180"/>
    <mergeCell ref="AW4180:AX4180"/>
    <mergeCell ref="AY4180:AZ4180"/>
    <mergeCell ref="BA4180:BB4180"/>
    <mergeCell ref="AM4173:AN4173"/>
    <mergeCell ref="AO4173:AP4173"/>
    <mergeCell ref="AQ4173:AR4173"/>
    <mergeCell ref="AS4173:AT4173"/>
    <mergeCell ref="AU4173:AV4173"/>
    <mergeCell ref="AW4173:AX4173"/>
    <mergeCell ref="AY4173:AZ4173"/>
    <mergeCell ref="BA4173:BB4173"/>
    <mergeCell ref="AM4174:AN4174"/>
    <mergeCell ref="AO4174:AP4174"/>
    <mergeCell ref="AQ4174:AR4174"/>
    <mergeCell ref="AS4174:AT4174"/>
    <mergeCell ref="AU4174:AV4174"/>
    <mergeCell ref="AW4174:AX4174"/>
    <mergeCell ref="AY4174:AZ4174"/>
    <mergeCell ref="BA4174:BB4174"/>
    <mergeCell ref="AM4175:AN4175"/>
    <mergeCell ref="AO4175:AP4175"/>
    <mergeCell ref="AQ4175:AR4175"/>
    <mergeCell ref="AS4175:AT4175"/>
    <mergeCell ref="AU4175:AV4175"/>
    <mergeCell ref="AW4175:AX4175"/>
    <mergeCell ref="AY4175:AZ4175"/>
    <mergeCell ref="BA4175:BB4175"/>
    <mergeCell ref="AM4176:AN4176"/>
    <mergeCell ref="AO4176:AP4176"/>
    <mergeCell ref="AQ4176:AR4176"/>
    <mergeCell ref="AS4176:AT4176"/>
    <mergeCell ref="AU4176:AV4176"/>
    <mergeCell ref="AW4176:AX4176"/>
    <mergeCell ref="AY4176:AZ4176"/>
    <mergeCell ref="BA4176:BB4176"/>
    <mergeCell ref="AM4169:AN4169"/>
    <mergeCell ref="AO4169:AP4169"/>
    <mergeCell ref="AQ4169:AR4169"/>
    <mergeCell ref="AS4169:AT4169"/>
    <mergeCell ref="AU4169:AV4169"/>
    <mergeCell ref="AW4169:AX4169"/>
    <mergeCell ref="AY4169:AZ4169"/>
    <mergeCell ref="BA4169:BB4169"/>
    <mergeCell ref="AM4170:AN4170"/>
    <mergeCell ref="AO4170:AP4170"/>
    <mergeCell ref="AQ4170:AR4170"/>
    <mergeCell ref="AS4170:AT4170"/>
    <mergeCell ref="AU4170:AV4170"/>
    <mergeCell ref="AW4170:AX4170"/>
    <mergeCell ref="AY4170:AZ4170"/>
    <mergeCell ref="BA4170:BB4170"/>
    <mergeCell ref="AM4171:AN4171"/>
    <mergeCell ref="AO4171:AP4171"/>
    <mergeCell ref="AQ4171:AR4171"/>
    <mergeCell ref="AS4171:AT4171"/>
    <mergeCell ref="AU4171:AV4171"/>
    <mergeCell ref="AW4171:AX4171"/>
    <mergeCell ref="AY4171:AZ4171"/>
    <mergeCell ref="BA4171:BB4171"/>
    <mergeCell ref="AM4172:AN4172"/>
    <mergeCell ref="AO4172:AP4172"/>
    <mergeCell ref="AQ4172:AR4172"/>
    <mergeCell ref="AS4172:AT4172"/>
    <mergeCell ref="AU4172:AV4172"/>
    <mergeCell ref="AW4172:AX4172"/>
    <mergeCell ref="AY4172:AZ4172"/>
    <mergeCell ref="BA4172:BB4172"/>
    <mergeCell ref="AM4165:AN4165"/>
    <mergeCell ref="AO4165:AP4165"/>
    <mergeCell ref="AQ4165:AR4165"/>
    <mergeCell ref="AS4165:AT4165"/>
    <mergeCell ref="AU4165:AV4165"/>
    <mergeCell ref="AW4165:AX4165"/>
    <mergeCell ref="AY4165:AZ4165"/>
    <mergeCell ref="BA4165:BB4165"/>
    <mergeCell ref="AM4166:AN4166"/>
    <mergeCell ref="AO4166:AP4166"/>
    <mergeCell ref="AQ4166:AR4166"/>
    <mergeCell ref="AS4166:AT4166"/>
    <mergeCell ref="AU4166:AV4166"/>
    <mergeCell ref="AW4166:AX4166"/>
    <mergeCell ref="AY4166:AZ4166"/>
    <mergeCell ref="BA4166:BB4166"/>
    <mergeCell ref="AM4167:AN4167"/>
    <mergeCell ref="AO4167:AP4167"/>
    <mergeCell ref="AQ4167:AR4167"/>
    <mergeCell ref="AS4167:AT4167"/>
    <mergeCell ref="AU4167:AV4167"/>
    <mergeCell ref="AW4167:AX4167"/>
    <mergeCell ref="AY4167:AZ4167"/>
    <mergeCell ref="BA4167:BB4167"/>
    <mergeCell ref="AM4168:AN4168"/>
    <mergeCell ref="AO4168:AP4168"/>
    <mergeCell ref="AQ4168:AR4168"/>
    <mergeCell ref="AS4168:AT4168"/>
    <mergeCell ref="AU4168:AV4168"/>
    <mergeCell ref="AW4168:AX4168"/>
    <mergeCell ref="AY4168:AZ4168"/>
    <mergeCell ref="BA4168:BB4168"/>
    <mergeCell ref="AY4147:AZ4147"/>
    <mergeCell ref="BA4147:BB4147"/>
    <mergeCell ref="BC4147:BD4147"/>
    <mergeCell ref="B4151:AD4151"/>
    <mergeCell ref="B4152:AD4152"/>
    <mergeCell ref="B4153:AD4153"/>
    <mergeCell ref="AM4162:AN4162"/>
    <mergeCell ref="AO4162:AP4162"/>
    <mergeCell ref="AQ4162:AR4162"/>
    <mergeCell ref="AS4162:AT4162"/>
    <mergeCell ref="AU4162:AV4162"/>
    <mergeCell ref="AW4162:AX4162"/>
    <mergeCell ref="AY4162:AZ4162"/>
    <mergeCell ref="BA4162:BB4162"/>
    <mergeCell ref="AM4163:AN4163"/>
    <mergeCell ref="AO4163:AP4163"/>
    <mergeCell ref="AQ4163:AR4163"/>
    <mergeCell ref="AS4163:AT4163"/>
    <mergeCell ref="AU4163:AV4163"/>
    <mergeCell ref="AW4163:AX4163"/>
    <mergeCell ref="AY4163:AZ4163"/>
    <mergeCell ref="BA4163:BB4163"/>
    <mergeCell ref="AM4164:AN4164"/>
    <mergeCell ref="AO4164:AP4164"/>
    <mergeCell ref="AQ4164:AR4164"/>
    <mergeCell ref="AS4164:AT4164"/>
    <mergeCell ref="AU4164:AV4164"/>
    <mergeCell ref="AW4164:AX4164"/>
    <mergeCell ref="AY4164:AZ4164"/>
    <mergeCell ref="BA4164:BB4164"/>
    <mergeCell ref="AY4142:AZ4142"/>
    <mergeCell ref="BA4142:BB4142"/>
    <mergeCell ref="BC4142:BD4142"/>
    <mergeCell ref="AM4143:AN4143"/>
    <mergeCell ref="AO4143:AP4143"/>
    <mergeCell ref="AQ4143:AR4143"/>
    <mergeCell ref="AS4143:AT4143"/>
    <mergeCell ref="AU4143:AV4143"/>
    <mergeCell ref="AW4143:AX4143"/>
    <mergeCell ref="AY4143:AZ4143"/>
    <mergeCell ref="BA4143:BB4143"/>
    <mergeCell ref="BC4143:BD4143"/>
    <mergeCell ref="AM4144:AN4144"/>
    <mergeCell ref="AO4144:AP4144"/>
    <mergeCell ref="AQ4144:AR4144"/>
    <mergeCell ref="AS4144:AT4144"/>
    <mergeCell ref="AU4144:AV4144"/>
    <mergeCell ref="AW4144:AX4144"/>
    <mergeCell ref="AY4144:AZ4144"/>
    <mergeCell ref="BA4144:BB4144"/>
    <mergeCell ref="BC4144:BD4144"/>
    <mergeCell ref="AM4145:AN4145"/>
    <mergeCell ref="AO4145:AP4145"/>
    <mergeCell ref="AQ4145:AR4145"/>
    <mergeCell ref="AS4145:AT4145"/>
    <mergeCell ref="AU4145:AV4145"/>
    <mergeCell ref="AW4145:AX4145"/>
    <mergeCell ref="AY4145:AZ4145"/>
    <mergeCell ref="BA4145:BB4145"/>
    <mergeCell ref="BC4145:BD4145"/>
    <mergeCell ref="AM4146:AN4146"/>
    <mergeCell ref="AO4146:AP4146"/>
    <mergeCell ref="AQ4146:AR4146"/>
    <mergeCell ref="AS4146:AT4146"/>
    <mergeCell ref="AY4146:AZ4146"/>
    <mergeCell ref="BA4146:BB4146"/>
    <mergeCell ref="BC4146:BD4146"/>
    <mergeCell ref="AY4137:AZ4137"/>
    <mergeCell ref="BA4137:BB4137"/>
    <mergeCell ref="BC4137:BD4137"/>
    <mergeCell ref="AM4138:AN4138"/>
    <mergeCell ref="AO4138:AP4138"/>
    <mergeCell ref="AQ4138:AR4138"/>
    <mergeCell ref="AS4138:AT4138"/>
    <mergeCell ref="AU4138:AV4138"/>
    <mergeCell ref="AW4138:AX4138"/>
    <mergeCell ref="AY4138:AZ4138"/>
    <mergeCell ref="BA4138:BB4138"/>
    <mergeCell ref="BC4138:BD4138"/>
    <mergeCell ref="AM4139:AN4139"/>
    <mergeCell ref="AO4139:AP4139"/>
    <mergeCell ref="AQ4139:AR4139"/>
    <mergeCell ref="AS4139:AT4139"/>
    <mergeCell ref="AU4139:AV4139"/>
    <mergeCell ref="AW4139:AX4139"/>
    <mergeCell ref="AY4139:AZ4139"/>
    <mergeCell ref="BA4139:BB4139"/>
    <mergeCell ref="BC4139:BD4139"/>
    <mergeCell ref="AM4140:AN4140"/>
    <mergeCell ref="AO4140:AP4140"/>
    <mergeCell ref="AQ4140:AR4140"/>
    <mergeCell ref="AS4140:AT4140"/>
    <mergeCell ref="AU4140:AV4140"/>
    <mergeCell ref="AW4140:AX4140"/>
    <mergeCell ref="AY4140:AZ4140"/>
    <mergeCell ref="BA4140:BB4140"/>
    <mergeCell ref="BC4140:BD4140"/>
    <mergeCell ref="AM4141:AN4141"/>
    <mergeCell ref="AO4141:AP4141"/>
    <mergeCell ref="AQ4141:AR4141"/>
    <mergeCell ref="AS4141:AT4141"/>
    <mergeCell ref="AU4141:AV4141"/>
    <mergeCell ref="AW4141:AX4141"/>
    <mergeCell ref="AY4141:AZ4141"/>
    <mergeCell ref="BA4141:BB4141"/>
    <mergeCell ref="BC4141:BD4141"/>
    <mergeCell ref="AY4132:AZ4132"/>
    <mergeCell ref="BA4132:BB4132"/>
    <mergeCell ref="BC4132:BD4132"/>
    <mergeCell ref="AM4133:AN4133"/>
    <mergeCell ref="AO4133:AP4133"/>
    <mergeCell ref="AQ4133:AR4133"/>
    <mergeCell ref="AS4133:AT4133"/>
    <mergeCell ref="AU4133:AV4133"/>
    <mergeCell ref="AW4133:AX4133"/>
    <mergeCell ref="AY4133:AZ4133"/>
    <mergeCell ref="BA4133:BB4133"/>
    <mergeCell ref="BC4133:BD4133"/>
    <mergeCell ref="AM4134:AN4134"/>
    <mergeCell ref="AO4134:AP4134"/>
    <mergeCell ref="AQ4134:AR4134"/>
    <mergeCell ref="AS4134:AT4134"/>
    <mergeCell ref="AU4134:AV4134"/>
    <mergeCell ref="AW4134:AX4134"/>
    <mergeCell ref="AY4134:AZ4134"/>
    <mergeCell ref="BA4134:BB4134"/>
    <mergeCell ref="BC4134:BD4134"/>
    <mergeCell ref="AM4135:AN4135"/>
    <mergeCell ref="AO4135:AP4135"/>
    <mergeCell ref="AQ4135:AR4135"/>
    <mergeCell ref="AS4135:AT4135"/>
    <mergeCell ref="AU4135:AV4135"/>
    <mergeCell ref="AW4135:AX4135"/>
    <mergeCell ref="AY4135:AZ4135"/>
    <mergeCell ref="BA4135:BB4135"/>
    <mergeCell ref="BC4135:BD4135"/>
    <mergeCell ref="AM4136:AN4136"/>
    <mergeCell ref="AO4136:AP4136"/>
    <mergeCell ref="AQ4136:AR4136"/>
    <mergeCell ref="AS4136:AT4136"/>
    <mergeCell ref="AU4136:AV4136"/>
    <mergeCell ref="AW4136:AX4136"/>
    <mergeCell ref="AY4136:AZ4136"/>
    <mergeCell ref="BA4136:BB4136"/>
    <mergeCell ref="BC4136:BD4136"/>
    <mergeCell ref="AY4127:AZ4127"/>
    <mergeCell ref="BA4127:BB4127"/>
    <mergeCell ref="BC4127:BD4127"/>
    <mergeCell ref="AM4128:AN4128"/>
    <mergeCell ref="AO4128:AP4128"/>
    <mergeCell ref="AQ4128:AR4128"/>
    <mergeCell ref="AS4128:AT4128"/>
    <mergeCell ref="AU4128:AV4128"/>
    <mergeCell ref="AW4128:AX4128"/>
    <mergeCell ref="AY4128:AZ4128"/>
    <mergeCell ref="BA4128:BB4128"/>
    <mergeCell ref="BC4128:BD4128"/>
    <mergeCell ref="AM4129:AN4129"/>
    <mergeCell ref="AO4129:AP4129"/>
    <mergeCell ref="AQ4129:AR4129"/>
    <mergeCell ref="AS4129:AT4129"/>
    <mergeCell ref="AU4129:AV4129"/>
    <mergeCell ref="AW4129:AX4129"/>
    <mergeCell ref="AY4129:AZ4129"/>
    <mergeCell ref="BA4129:BB4129"/>
    <mergeCell ref="BC4129:BD4129"/>
    <mergeCell ref="AM4130:AN4130"/>
    <mergeCell ref="AO4130:AP4130"/>
    <mergeCell ref="AQ4130:AR4130"/>
    <mergeCell ref="AS4130:AT4130"/>
    <mergeCell ref="AU4130:AV4130"/>
    <mergeCell ref="AW4130:AX4130"/>
    <mergeCell ref="AY4130:AZ4130"/>
    <mergeCell ref="BA4130:BB4130"/>
    <mergeCell ref="BC4130:BD4130"/>
    <mergeCell ref="AM4131:AN4131"/>
    <mergeCell ref="AO4131:AP4131"/>
    <mergeCell ref="AQ4131:AR4131"/>
    <mergeCell ref="AS4131:AT4131"/>
    <mergeCell ref="AU4131:AV4131"/>
    <mergeCell ref="AW4131:AX4131"/>
    <mergeCell ref="AY4131:AZ4131"/>
    <mergeCell ref="BA4131:BB4131"/>
    <mergeCell ref="BC4131:BD4131"/>
    <mergeCell ref="AY4122:AZ4122"/>
    <mergeCell ref="BA4122:BB4122"/>
    <mergeCell ref="BC4122:BD4122"/>
    <mergeCell ref="AM4123:AN4123"/>
    <mergeCell ref="AO4123:AP4123"/>
    <mergeCell ref="AQ4123:AR4123"/>
    <mergeCell ref="AS4123:AT4123"/>
    <mergeCell ref="AU4123:AV4123"/>
    <mergeCell ref="AW4123:AX4123"/>
    <mergeCell ref="AY4123:AZ4123"/>
    <mergeCell ref="BA4123:BB4123"/>
    <mergeCell ref="BC4123:BD4123"/>
    <mergeCell ref="AM4124:AN4124"/>
    <mergeCell ref="AO4124:AP4124"/>
    <mergeCell ref="AQ4124:AR4124"/>
    <mergeCell ref="AS4124:AT4124"/>
    <mergeCell ref="AU4124:AV4124"/>
    <mergeCell ref="AW4124:AX4124"/>
    <mergeCell ref="AY4124:AZ4124"/>
    <mergeCell ref="BA4124:BB4124"/>
    <mergeCell ref="BC4124:BD4124"/>
    <mergeCell ref="AM4125:AN4125"/>
    <mergeCell ref="AO4125:AP4125"/>
    <mergeCell ref="AQ4125:AR4125"/>
    <mergeCell ref="AS4125:AT4125"/>
    <mergeCell ref="AU4125:AV4125"/>
    <mergeCell ref="AW4125:AX4125"/>
    <mergeCell ref="AY4125:AZ4125"/>
    <mergeCell ref="BA4125:BB4125"/>
    <mergeCell ref="BC4125:BD4125"/>
    <mergeCell ref="AM4126:AN4126"/>
    <mergeCell ref="AO4126:AP4126"/>
    <mergeCell ref="AQ4126:AR4126"/>
    <mergeCell ref="AS4126:AT4126"/>
    <mergeCell ref="AU4126:AV4126"/>
    <mergeCell ref="AW4126:AX4126"/>
    <mergeCell ref="AY4126:AZ4126"/>
    <mergeCell ref="BA4126:BB4126"/>
    <mergeCell ref="BC4126:BD4126"/>
    <mergeCell ref="B4067:AD4067"/>
    <mergeCell ref="B4079:AD4079"/>
    <mergeCell ref="B4110:AD4110"/>
    <mergeCell ref="B4111:AD4111"/>
    <mergeCell ref="B4109:AD4109"/>
    <mergeCell ref="B4149:AD4149"/>
    <mergeCell ref="AM4122:AN4122"/>
    <mergeCell ref="AO4122:AP4122"/>
    <mergeCell ref="AQ4122:AR4122"/>
    <mergeCell ref="AS4122:AT4122"/>
    <mergeCell ref="AU4122:AV4122"/>
    <mergeCell ref="AW4122:AX4122"/>
    <mergeCell ref="AM4127:AN4127"/>
    <mergeCell ref="AO4127:AP4127"/>
    <mergeCell ref="AQ4127:AR4127"/>
    <mergeCell ref="AS4127:AT4127"/>
    <mergeCell ref="AU4127:AV4127"/>
    <mergeCell ref="AW4127:AX4127"/>
    <mergeCell ref="AM4132:AN4132"/>
    <mergeCell ref="AO4132:AP4132"/>
    <mergeCell ref="AQ4132:AR4132"/>
    <mergeCell ref="AS4132:AT4132"/>
    <mergeCell ref="AU4132:AV4132"/>
    <mergeCell ref="AW4132:AX4132"/>
    <mergeCell ref="AM4137:AN4137"/>
    <mergeCell ref="AO4137:AP4137"/>
    <mergeCell ref="AQ4137:AR4137"/>
    <mergeCell ref="AS4137:AT4137"/>
    <mergeCell ref="AU4137:AV4137"/>
    <mergeCell ref="AW4137:AX4137"/>
    <mergeCell ref="AM4142:AN4142"/>
    <mergeCell ref="AO4142:AP4142"/>
    <mergeCell ref="AQ4142:AR4142"/>
    <mergeCell ref="AS4142:AT4142"/>
    <mergeCell ref="AU4142:AV4142"/>
    <mergeCell ref="AW4142:AX4142"/>
    <mergeCell ref="AM4147:AN4147"/>
    <mergeCell ref="AO4147:AP4147"/>
    <mergeCell ref="AQ4147:AR4147"/>
    <mergeCell ref="AS4147:AT4147"/>
    <mergeCell ref="AU4147:AV4147"/>
    <mergeCell ref="AW4147:AX4147"/>
    <mergeCell ref="AU4146:AV4146"/>
    <mergeCell ref="AW4146:AX4146"/>
    <mergeCell ref="M4134:N4134"/>
    <mergeCell ref="O4134:P4134"/>
    <mergeCell ref="Q4134:R4134"/>
    <mergeCell ref="S4134:T4134"/>
    <mergeCell ref="U4134:V4134"/>
    <mergeCell ref="W4134:X4134"/>
    <mergeCell ref="Y4134:Z4134"/>
    <mergeCell ref="AA4134:AB4134"/>
    <mergeCell ref="AC4134:AD4134"/>
    <mergeCell ref="M4136:N4136"/>
    <mergeCell ref="O4136:P4136"/>
    <mergeCell ref="Q4136:R4136"/>
    <mergeCell ref="S4136:T4136"/>
    <mergeCell ref="U4136:V4136"/>
    <mergeCell ref="W4136:X4136"/>
    <mergeCell ref="Y4136:Z4136"/>
    <mergeCell ref="AA4136:AB4136"/>
    <mergeCell ref="AC4136:AD4136"/>
    <mergeCell ref="M4137:N4137"/>
    <mergeCell ref="AB4119:AD4119"/>
    <mergeCell ref="AI3901:AJ3901"/>
    <mergeCell ref="AK3901:AL3901"/>
    <mergeCell ref="AM3901:AO3901"/>
    <mergeCell ref="AP3901:AR3901"/>
    <mergeCell ref="AS3901:AU3901"/>
    <mergeCell ref="AV3901:AW3901"/>
    <mergeCell ref="AI3902:AJ3902"/>
    <mergeCell ref="AK3902:AL3902"/>
    <mergeCell ref="AM3902:AO3902"/>
    <mergeCell ref="AP3902:AR3902"/>
    <mergeCell ref="AS3902:AU3902"/>
    <mergeCell ref="AV3902:AW3902"/>
    <mergeCell ref="AI3903:AJ3903"/>
    <mergeCell ref="AK3903:AL3903"/>
    <mergeCell ref="AM3903:AO3903"/>
    <mergeCell ref="AP3903:AR3903"/>
    <mergeCell ref="AS3903:AU3903"/>
    <mergeCell ref="AV3903:AW3903"/>
    <mergeCell ref="B3906:AD3906"/>
    <mergeCell ref="B3907:AD3907"/>
    <mergeCell ref="B3921:AD3921"/>
    <mergeCell ref="B3922:AD3922"/>
    <mergeCell ref="B3923:AD3923"/>
    <mergeCell ref="AP3928:AQ3928"/>
    <mergeCell ref="AR3928:AS3928"/>
    <mergeCell ref="B3995:AD3995"/>
    <mergeCell ref="B3996:AD3996"/>
    <mergeCell ref="B3997:AD3997"/>
    <mergeCell ref="B4030:AD4030"/>
    <mergeCell ref="B4031:AD4031"/>
    <mergeCell ref="B4032:AD4032"/>
    <mergeCell ref="B4065:AD4065"/>
    <mergeCell ref="B4066:AD4066"/>
    <mergeCell ref="C3931:C3932"/>
    <mergeCell ref="E3931:L3931"/>
    <mergeCell ref="M3931:R3931"/>
    <mergeCell ref="S3931:X3931"/>
    <mergeCell ref="Y3931:AD3931"/>
    <mergeCell ref="E3932:L3932"/>
    <mergeCell ref="M3932:R3932"/>
    <mergeCell ref="S3932:X3932"/>
    <mergeCell ref="Y3932:AD3932"/>
    <mergeCell ref="Z4059:AB4059"/>
    <mergeCell ref="AC4059:AD4059"/>
    <mergeCell ref="P4060:Q4060"/>
    <mergeCell ref="R4060:S4060"/>
    <mergeCell ref="T4060:V4060"/>
    <mergeCell ref="W4060:Y4060"/>
    <mergeCell ref="Z4060:AB4060"/>
    <mergeCell ref="AC4060:AD4060"/>
    <mergeCell ref="AC4051:AD4051"/>
    <mergeCell ref="P4052:Q4052"/>
    <mergeCell ref="R4052:S4052"/>
    <mergeCell ref="T4052:V4052"/>
    <mergeCell ref="W4052:Y4052"/>
    <mergeCell ref="Z4052:AB4052"/>
    <mergeCell ref="AC4052:AD4052"/>
    <mergeCell ref="P4053:Q4053"/>
    <mergeCell ref="R4053:S4053"/>
    <mergeCell ref="T4053:V4053"/>
    <mergeCell ref="W4053:Y4053"/>
    <mergeCell ref="Z4053:AB4053"/>
    <mergeCell ref="AC4053:AD4053"/>
    <mergeCell ref="P4054:Q4054"/>
    <mergeCell ref="C3346:L3347"/>
    <mergeCell ref="M3346:AD3346"/>
    <mergeCell ref="M3347:R3347"/>
    <mergeCell ref="S3347:X3347"/>
    <mergeCell ref="Y3347:AD3347"/>
    <mergeCell ref="D3336:L3336"/>
    <mergeCell ref="M3336:R3336"/>
    <mergeCell ref="S3336:X3336"/>
    <mergeCell ref="Y3336:AD3336"/>
    <mergeCell ref="AI3897:AJ3897"/>
    <mergeCell ref="AK3897:AL3897"/>
    <mergeCell ref="AM3897:AO3897"/>
    <mergeCell ref="AP3897:AR3897"/>
    <mergeCell ref="AS3897:AU3897"/>
    <mergeCell ref="AV3897:AW3897"/>
    <mergeCell ref="AI3898:AJ3898"/>
    <mergeCell ref="AK3898:AL3898"/>
    <mergeCell ref="AM3898:AO3898"/>
    <mergeCell ref="AP3898:AR3898"/>
    <mergeCell ref="AS3898:AU3898"/>
    <mergeCell ref="AV3898:AW3898"/>
    <mergeCell ref="AI3899:AJ3899"/>
    <mergeCell ref="AK3899:AL3899"/>
    <mergeCell ref="AM3899:AO3899"/>
    <mergeCell ref="AP3899:AR3899"/>
    <mergeCell ref="AS3899:AU3899"/>
    <mergeCell ref="AV3899:AW3899"/>
    <mergeCell ref="AI3900:AJ3900"/>
    <mergeCell ref="AK3900:AL3900"/>
    <mergeCell ref="AM3900:AO3900"/>
    <mergeCell ref="AP3900:AR3900"/>
    <mergeCell ref="AS3900:AU3900"/>
    <mergeCell ref="AV3900:AW3900"/>
    <mergeCell ref="B3745:AD3745"/>
    <mergeCell ref="B3746:AD3746"/>
    <mergeCell ref="AI3387:AM3387"/>
    <mergeCell ref="AN3387:AR3387"/>
    <mergeCell ref="AS3387:AW3387"/>
    <mergeCell ref="I3506:O3506"/>
    <mergeCell ref="I3507:O3507"/>
    <mergeCell ref="I3508:O3508"/>
    <mergeCell ref="I3509:O3509"/>
    <mergeCell ref="I3510:O3510"/>
    <mergeCell ref="I3511:O3511"/>
    <mergeCell ref="I3512:O3512"/>
    <mergeCell ref="J3513:O3513"/>
    <mergeCell ref="J3514:O3514"/>
    <mergeCell ref="J3515:O3515"/>
    <mergeCell ref="J3516:O3516"/>
    <mergeCell ref="J3517:O3517"/>
    <mergeCell ref="J3518:O3518"/>
    <mergeCell ref="I3519:O3519"/>
    <mergeCell ref="J3431:O3431"/>
    <mergeCell ref="J3432:O3432"/>
    <mergeCell ref="J3433:O3433"/>
    <mergeCell ref="J3434:O3434"/>
    <mergeCell ref="J3436:O3436"/>
    <mergeCell ref="J3437:O3437"/>
    <mergeCell ref="J3438:O3438"/>
    <mergeCell ref="N3900:O3900"/>
    <mergeCell ref="T3900:V3900"/>
    <mergeCell ref="W3900:Y3900"/>
    <mergeCell ref="Z3900:AB3900"/>
    <mergeCell ref="AC3900:AD3900"/>
    <mergeCell ref="AL3161:AL3162"/>
    <mergeCell ref="AM3161:AN3161"/>
    <mergeCell ref="AO3161:AP3161"/>
    <mergeCell ref="AK3190:AK3191"/>
    <mergeCell ref="AL3190:AL3191"/>
    <mergeCell ref="AM3190:AN3190"/>
    <mergeCell ref="AO3190:AP3190"/>
    <mergeCell ref="AK3209:AK3210"/>
    <mergeCell ref="AL3209:AL3210"/>
    <mergeCell ref="AM3209:AN3209"/>
    <mergeCell ref="AO3209:AP3209"/>
    <mergeCell ref="AK3228:AK3229"/>
    <mergeCell ref="AL3228:AL3229"/>
    <mergeCell ref="AM3228:AN3228"/>
    <mergeCell ref="AO3228:AP3228"/>
    <mergeCell ref="AK3258:AK3259"/>
    <mergeCell ref="AL3258:AL3259"/>
    <mergeCell ref="AM3258:AN3258"/>
    <mergeCell ref="AO3258:AP3258"/>
    <mergeCell ref="AK3270:AK3271"/>
    <mergeCell ref="AL3270:AL3271"/>
    <mergeCell ref="AM3270:AN3270"/>
    <mergeCell ref="AO3270:AP3270"/>
    <mergeCell ref="M3330:R3330"/>
    <mergeCell ref="S3330:X3330"/>
    <mergeCell ref="Y3330:AD3330"/>
    <mergeCell ref="D3337:L3337"/>
    <mergeCell ref="M3337:R3337"/>
    <mergeCell ref="S3337:X3337"/>
    <mergeCell ref="Y3337:AD3337"/>
    <mergeCell ref="M3333:R3333"/>
    <mergeCell ref="S3333:X3333"/>
    <mergeCell ref="Y3333:AD3333"/>
    <mergeCell ref="D3334:L3334"/>
    <mergeCell ref="M3334:R3334"/>
    <mergeCell ref="S3334:X3334"/>
    <mergeCell ref="Y3334:AD3334"/>
    <mergeCell ref="D3335:L3335"/>
    <mergeCell ref="M3335:R3335"/>
    <mergeCell ref="S3335:X3335"/>
    <mergeCell ref="Y3335:AD3335"/>
    <mergeCell ref="C3311:L3312"/>
    <mergeCell ref="M3311:AD3311"/>
    <mergeCell ref="M3312:R3312"/>
    <mergeCell ref="S3312:X3312"/>
    <mergeCell ref="Y3312:AD3312"/>
    <mergeCell ref="D3313:L3313"/>
    <mergeCell ref="M3313:R3313"/>
    <mergeCell ref="S3313:X3313"/>
    <mergeCell ref="Y3313:AD3313"/>
    <mergeCell ref="D3314:L3314"/>
    <mergeCell ref="M3314:R3314"/>
    <mergeCell ref="S3314:X3314"/>
    <mergeCell ref="Y3314:AD3314"/>
    <mergeCell ref="D3315:L3315"/>
    <mergeCell ref="M3315:R3315"/>
    <mergeCell ref="S3315:X3315"/>
    <mergeCell ref="Y3315:AD3315"/>
    <mergeCell ref="M3302:R3302"/>
    <mergeCell ref="S3302:X3302"/>
    <mergeCell ref="S3331:X3331"/>
    <mergeCell ref="Y3331:AD3331"/>
    <mergeCell ref="D3332:L3332"/>
    <mergeCell ref="M3332:R3332"/>
    <mergeCell ref="AG1785:AG1786"/>
    <mergeCell ref="AG1782:AI1782"/>
    <mergeCell ref="AH1950:AL1950"/>
    <mergeCell ref="AH1951:AL1951"/>
    <mergeCell ref="AH1952:AL1952"/>
    <mergeCell ref="AH1953:AL1953"/>
    <mergeCell ref="AK1709:AK1710"/>
    <mergeCell ref="AL1709:AL1710"/>
    <mergeCell ref="AM1709:AN1709"/>
    <mergeCell ref="AO1709:AP1709"/>
    <mergeCell ref="M1737:R1737"/>
    <mergeCell ref="S1737:X1737"/>
    <mergeCell ref="Y1737:AD1737"/>
    <mergeCell ref="B1738:AD1738"/>
    <mergeCell ref="B1740:AD1740"/>
    <mergeCell ref="AK1745:AM1745"/>
    <mergeCell ref="AM1758:AN1758"/>
    <mergeCell ref="AK1758:AK1759"/>
    <mergeCell ref="AL1758:AL1759"/>
    <mergeCell ref="AO1758:AP1758"/>
    <mergeCell ref="AW1777:AZ1777"/>
    <mergeCell ref="BA1777:BD1777"/>
    <mergeCell ref="BE1777:BF1777"/>
    <mergeCell ref="BG1777:BH1777"/>
    <mergeCell ref="BE1776:BJ1776"/>
    <mergeCell ref="BK1776:BP1776"/>
    <mergeCell ref="BQ1776:BV1776"/>
    <mergeCell ref="BK1777:BL1777"/>
    <mergeCell ref="BM1777:BN1777"/>
    <mergeCell ref="BQ1777:BR1777"/>
    <mergeCell ref="BS1777:BT1777"/>
    <mergeCell ref="B2116:AD2116"/>
    <mergeCell ref="B2120:AD2120"/>
    <mergeCell ref="BH1797:BL1797"/>
    <mergeCell ref="AS1797:AW1797"/>
    <mergeCell ref="AX1797:BB1797"/>
    <mergeCell ref="BC1797:BG1797"/>
    <mergeCell ref="B1949:AD1949"/>
    <mergeCell ref="G1925:H1925"/>
    <mergeCell ref="J1925:R1925"/>
    <mergeCell ref="G1926:H1926"/>
    <mergeCell ref="J1926:R1926"/>
    <mergeCell ref="G1927:H1927"/>
    <mergeCell ref="J1927:R1927"/>
    <mergeCell ref="G1928:H1928"/>
    <mergeCell ref="G1929:H1929"/>
    <mergeCell ref="I1929:R1929"/>
    <mergeCell ref="G1918:H1918"/>
    <mergeCell ref="I1918:R1918"/>
    <mergeCell ref="G1919:H1919"/>
    <mergeCell ref="I1919:R1919"/>
    <mergeCell ref="G1920:H1920"/>
    <mergeCell ref="I1920:R1920"/>
    <mergeCell ref="G1921:H1921"/>
    <mergeCell ref="I1921:R1921"/>
    <mergeCell ref="C1903:C1917"/>
    <mergeCell ref="D1903:F1917"/>
    <mergeCell ref="J1911:R1911"/>
    <mergeCell ref="G1939:H1939"/>
    <mergeCell ref="I1939:R1939"/>
    <mergeCell ref="G1940:H1940"/>
    <mergeCell ref="I1940:R1940"/>
    <mergeCell ref="J1944:R1944"/>
    <mergeCell ref="G1945:H1945"/>
    <mergeCell ref="B1469:AD1469"/>
    <mergeCell ref="Y1681:AD1681"/>
    <mergeCell ref="AO1569:AP1569"/>
    <mergeCell ref="AM1586:AN1586"/>
    <mergeCell ref="AO1586:AP1586"/>
    <mergeCell ref="S1557:X1557"/>
    <mergeCell ref="Q1532:R1532"/>
    <mergeCell ref="Q1533:R1533"/>
    <mergeCell ref="Q1534:R1534"/>
    <mergeCell ref="Q1535:R1535"/>
    <mergeCell ref="Q1536:R1536"/>
    <mergeCell ref="B1395:AD1395"/>
    <mergeCell ref="B1396:AD1396"/>
    <mergeCell ref="B1397:AD1397"/>
    <mergeCell ref="B1432:AD1432"/>
    <mergeCell ref="B1682:AD1682"/>
    <mergeCell ref="B1683:AD1683"/>
    <mergeCell ref="B1684:AD1684"/>
    <mergeCell ref="B1704:AD1704"/>
    <mergeCell ref="B1705:AD1705"/>
    <mergeCell ref="B1706:AD1706"/>
    <mergeCell ref="B1739:AD1739"/>
    <mergeCell ref="B1753:AD1753"/>
    <mergeCell ref="B1754:AD1754"/>
    <mergeCell ref="B1752:AD1752"/>
    <mergeCell ref="B1767:AD1767"/>
    <mergeCell ref="B1768:AD1768"/>
    <mergeCell ref="B1769:AD1769"/>
    <mergeCell ref="B1785:AD1785"/>
    <mergeCell ref="B1786:AD1786"/>
    <mergeCell ref="B1787:AD1787"/>
    <mergeCell ref="G1912:H1912"/>
    <mergeCell ref="I1912:R1912"/>
    <mergeCell ref="G1891:H1891"/>
    <mergeCell ref="I1891:R1891"/>
    <mergeCell ref="G1892:H1892"/>
    <mergeCell ref="I1892:R1892"/>
    <mergeCell ref="G1893:H1893"/>
    <mergeCell ref="I1893:R1893"/>
    <mergeCell ref="G1894:H1894"/>
    <mergeCell ref="I1894:R1894"/>
    <mergeCell ref="G1895:H1895"/>
    <mergeCell ref="G1876:H1876"/>
    <mergeCell ref="I1876:R1876"/>
    <mergeCell ref="C1877:C1902"/>
    <mergeCell ref="D1877:F1902"/>
    <mergeCell ref="G1877:H1877"/>
    <mergeCell ref="I1877:R1877"/>
    <mergeCell ref="G1878:H1878"/>
    <mergeCell ref="J1878:R1878"/>
    <mergeCell ref="G1879:H1879"/>
    <mergeCell ref="J1879:R1879"/>
    <mergeCell ref="G1880:H1880"/>
    <mergeCell ref="J1880:R1880"/>
    <mergeCell ref="G1881:H1881"/>
    <mergeCell ref="J1881:R1881"/>
    <mergeCell ref="G1882:H1882"/>
    <mergeCell ref="J1882:R1882"/>
    <mergeCell ref="G1883:H1883"/>
    <mergeCell ref="I1883:R1883"/>
    <mergeCell ref="G1884:H1884"/>
    <mergeCell ref="J1884:R1884"/>
    <mergeCell ref="G1885:H1885"/>
    <mergeCell ref="J1885:R1885"/>
    <mergeCell ref="Q1541:R1541"/>
    <mergeCell ref="Q1542:R1542"/>
    <mergeCell ref="Q1543:R1543"/>
    <mergeCell ref="D1538:P1538"/>
    <mergeCell ref="AL1687:AL1688"/>
    <mergeCell ref="AM1687:AN1687"/>
    <mergeCell ref="B1179:AD1179"/>
    <mergeCell ref="B1180:AD1180"/>
    <mergeCell ref="B1181:AD1181"/>
    <mergeCell ref="B1197:AD1197"/>
    <mergeCell ref="B1198:AD1198"/>
    <mergeCell ref="B1199:AD1199"/>
    <mergeCell ref="B1278:AD1278"/>
    <mergeCell ref="B1279:AD1279"/>
    <mergeCell ref="B1280:AD1280"/>
    <mergeCell ref="B1292:AD1292"/>
    <mergeCell ref="B1293:AD1293"/>
    <mergeCell ref="B1294:AD1294"/>
    <mergeCell ref="B1346:AD1346"/>
    <mergeCell ref="B1347:AD1347"/>
    <mergeCell ref="B1348:AD1348"/>
    <mergeCell ref="Q1185:W1185"/>
    <mergeCell ref="Q1186:W1186"/>
    <mergeCell ref="Q1187:W1187"/>
    <mergeCell ref="Q1188:W1188"/>
    <mergeCell ref="Q1189:W1189"/>
    <mergeCell ref="Q1190:W1190"/>
    <mergeCell ref="Q1191:W1191"/>
    <mergeCell ref="Q1192:W1192"/>
    <mergeCell ref="X1185:AD1185"/>
    <mergeCell ref="X1186:AD1186"/>
    <mergeCell ref="X1187:AD1187"/>
    <mergeCell ref="X1188:AD1188"/>
    <mergeCell ref="D1186:P1186"/>
    <mergeCell ref="D1187:P1187"/>
    <mergeCell ref="D1188:P1188"/>
    <mergeCell ref="D1192:P1192"/>
    <mergeCell ref="D1215:S1215"/>
    <mergeCell ref="T1215:AD1215"/>
    <mergeCell ref="D1216:S1216"/>
    <mergeCell ref="T1216:AD1216"/>
    <mergeCell ref="D1217:S1217"/>
    <mergeCell ref="T1217:AD1217"/>
    <mergeCell ref="M1681:R1681"/>
    <mergeCell ref="AM1569:AN1569"/>
    <mergeCell ref="B1659:AD1659"/>
    <mergeCell ref="D1260:S1260"/>
    <mergeCell ref="D1261:S1261"/>
    <mergeCell ref="T1261:AD1261"/>
    <mergeCell ref="D1262:S1262"/>
    <mergeCell ref="T1262:AD1262"/>
    <mergeCell ref="D1263:S1263"/>
    <mergeCell ref="Q1537:R1537"/>
    <mergeCell ref="D1532:P1532"/>
    <mergeCell ref="D1533:P1533"/>
    <mergeCell ref="D1534:P1534"/>
    <mergeCell ref="D1535:P1535"/>
    <mergeCell ref="D1536:P1536"/>
    <mergeCell ref="D1537:P1537"/>
    <mergeCell ref="S1542:T1542"/>
    <mergeCell ref="U1542:V1542"/>
    <mergeCell ref="W1542:X1542"/>
    <mergeCell ref="AA1542:AB1542"/>
    <mergeCell ref="D1542:P1542"/>
    <mergeCell ref="AM1668:AN1668"/>
    <mergeCell ref="AO1668:AP1668"/>
    <mergeCell ref="AO1687:AP1687"/>
    <mergeCell ref="AK1687:AK1688"/>
    <mergeCell ref="AY1404:BB1404"/>
    <mergeCell ref="D2239:L2239"/>
    <mergeCell ref="BC1404:BF1404"/>
    <mergeCell ref="AY1441:BB1441"/>
    <mergeCell ref="BC1441:BF1441"/>
    <mergeCell ref="AK1569:AK1570"/>
    <mergeCell ref="AL1569:AL1570"/>
    <mergeCell ref="BG1441:BH1441"/>
    <mergeCell ref="BI1441:BJ1441"/>
    <mergeCell ref="AY1477:BB1477"/>
    <mergeCell ref="BC1477:BF1477"/>
    <mergeCell ref="BG1477:BH1477"/>
    <mergeCell ref="BI1477:BJ1477"/>
    <mergeCell ref="AU1516:AX1516"/>
    <mergeCell ref="AY1516:BB1516"/>
    <mergeCell ref="BC1516:BD1516"/>
    <mergeCell ref="BE1516:BF1516"/>
    <mergeCell ref="AM1550:AN1550"/>
    <mergeCell ref="AJ1550:AJ1551"/>
    <mergeCell ref="AI1550:AI1551"/>
    <mergeCell ref="AH1550:AH1551"/>
    <mergeCell ref="AG1550:AG1551"/>
    <mergeCell ref="AO1550:AP1550"/>
    <mergeCell ref="D1231:S1231"/>
    <mergeCell ref="T1231:AD1231"/>
    <mergeCell ref="D1232:S1232"/>
    <mergeCell ref="T1232:AD1232"/>
    <mergeCell ref="D1233:S1233"/>
    <mergeCell ref="T1233:AD1233"/>
    <mergeCell ref="D1234:S1234"/>
    <mergeCell ref="T1234:AD1234"/>
    <mergeCell ref="D1235:S1235"/>
    <mergeCell ref="T1235:AD1235"/>
    <mergeCell ref="D1236:S1236"/>
    <mergeCell ref="T1236:AD1236"/>
    <mergeCell ref="D1237:S1237"/>
    <mergeCell ref="T1237:AD1237"/>
    <mergeCell ref="D1238:S1238"/>
    <mergeCell ref="T1238:AD1238"/>
    <mergeCell ref="D1239:S1239"/>
    <mergeCell ref="AA1543:AB1543"/>
    <mergeCell ref="S1540:T1540"/>
    <mergeCell ref="U1540:V1540"/>
    <mergeCell ref="W1540:X1540"/>
    <mergeCell ref="AA1540:AB1540"/>
    <mergeCell ref="S1541:T1541"/>
    <mergeCell ref="U1541:V1541"/>
    <mergeCell ref="W1541:X1541"/>
    <mergeCell ref="AA1541:AB1541"/>
    <mergeCell ref="S1538:T1538"/>
    <mergeCell ref="U1538:V1538"/>
    <mergeCell ref="W1538:X1538"/>
    <mergeCell ref="AA1538:AB1538"/>
    <mergeCell ref="S1539:T1539"/>
    <mergeCell ref="U1539:V1539"/>
    <mergeCell ref="W1539:X1539"/>
    <mergeCell ref="AA1539:AB1539"/>
    <mergeCell ref="Q1538:R1538"/>
    <mergeCell ref="Q1539:R1539"/>
    <mergeCell ref="Q1540:R1540"/>
    <mergeCell ref="AL3144:AL3145"/>
    <mergeCell ref="AM3144:AN3144"/>
    <mergeCell ref="AO3144:AP3144"/>
    <mergeCell ref="AK3161:AK3162"/>
    <mergeCell ref="C958:AE958"/>
    <mergeCell ref="C959:AE959"/>
    <mergeCell ref="C960:AE960"/>
    <mergeCell ref="B1033:AD1033"/>
    <mergeCell ref="B1034:AD1034"/>
    <mergeCell ref="B1035:AD1035"/>
    <mergeCell ref="M2170:R2170"/>
    <mergeCell ref="S2170:X2170"/>
    <mergeCell ref="Y2170:AD2170"/>
    <mergeCell ref="D2171:L2171"/>
    <mergeCell ref="M2171:R2171"/>
    <mergeCell ref="S2171:X2171"/>
    <mergeCell ref="Y2171:AD2171"/>
    <mergeCell ref="AI1797:AM1797"/>
    <mergeCell ref="AN1797:AR1797"/>
    <mergeCell ref="S2163:X2163"/>
    <mergeCell ref="Y2163:AD2163"/>
    <mergeCell ref="D2164:L2164"/>
    <mergeCell ref="Y2164:AD2164"/>
    <mergeCell ref="D2165:L2165"/>
    <mergeCell ref="AG1569:AG1570"/>
    <mergeCell ref="AH1569:AH1570"/>
    <mergeCell ref="AI1569:AI1570"/>
    <mergeCell ref="AJ1569:AJ1570"/>
    <mergeCell ref="B1581:AD1581"/>
    <mergeCell ref="B1582:AD1582"/>
    <mergeCell ref="B1583:AD1583"/>
    <mergeCell ref="B1611:AD1611"/>
    <mergeCell ref="B1612:AD1612"/>
    <mergeCell ref="B1613:AD1613"/>
    <mergeCell ref="B1622:AD1622"/>
    <mergeCell ref="B1623:AD1623"/>
    <mergeCell ref="B1624:AD1624"/>
    <mergeCell ref="B1633:AD1633"/>
    <mergeCell ref="B1634:AD1634"/>
    <mergeCell ref="B1635:AD1635"/>
    <mergeCell ref="B1661:AD1661"/>
    <mergeCell ref="D1539:P1539"/>
    <mergeCell ref="D1540:P1540"/>
    <mergeCell ref="D1541:P1541"/>
    <mergeCell ref="AK1550:AK1551"/>
    <mergeCell ref="AL1550:AL1551"/>
    <mergeCell ref="D1255:S1255"/>
    <mergeCell ref="T1255:AD1255"/>
    <mergeCell ref="AK1586:AK1587"/>
    <mergeCell ref="AL1586:AL1587"/>
    <mergeCell ref="AK1616:AK1617"/>
    <mergeCell ref="AL1616:AL1617"/>
    <mergeCell ref="AM1616:AN1616"/>
    <mergeCell ref="AO1616:AP1616"/>
    <mergeCell ref="AK1627:AK1628"/>
    <mergeCell ref="AL1627:AL1628"/>
    <mergeCell ref="AM1627:AN1627"/>
    <mergeCell ref="AO1627:AP1627"/>
    <mergeCell ref="AK1641:AK1642"/>
    <mergeCell ref="AL1641:AL1642"/>
    <mergeCell ref="AM1641:AN1641"/>
    <mergeCell ref="AO1641:AP1641"/>
    <mergeCell ref="AK1668:AK1669"/>
    <mergeCell ref="AL1668:AL1669"/>
    <mergeCell ref="AX3387:BB3387"/>
    <mergeCell ref="BC3387:BG3387"/>
    <mergeCell ref="BH3387:BL3387"/>
    <mergeCell ref="AI3555:AM3555"/>
    <mergeCell ref="AN3555:AR3555"/>
    <mergeCell ref="AS3555:AW3555"/>
    <mergeCell ref="AX3555:BB3555"/>
    <mergeCell ref="BC3555:BG3555"/>
    <mergeCell ref="BH3555:BL3555"/>
    <mergeCell ref="AS3737:BL3737"/>
    <mergeCell ref="Z3903:AB3903"/>
    <mergeCell ref="D3930:L3930"/>
    <mergeCell ref="M3930:R3930"/>
    <mergeCell ref="S3930:X3930"/>
    <mergeCell ref="Y3930:AD3930"/>
    <mergeCell ref="AS3771:BL3771"/>
    <mergeCell ref="BE2291:BI2291"/>
    <mergeCell ref="B2319:AD2319"/>
    <mergeCell ref="B2321:AD2321"/>
    <mergeCell ref="B2322:AD2322"/>
    <mergeCell ref="B2336:AD2336"/>
    <mergeCell ref="B2337:AD2337"/>
    <mergeCell ref="B2338:AD2338"/>
    <mergeCell ref="AI2348:AL2348"/>
    <mergeCell ref="AM2348:AP2348"/>
    <mergeCell ref="AQ2348:AT2348"/>
    <mergeCell ref="AG2291:AJ2291"/>
    <mergeCell ref="AK2291:AN2291"/>
    <mergeCell ref="AO2291:AR2291"/>
    <mergeCell ref="AS2291:AV2291"/>
    <mergeCell ref="AW2291:AZ2291"/>
    <mergeCell ref="BA2291:BD2291"/>
    <mergeCell ref="B2323:AD2323"/>
    <mergeCell ref="AL2327:AL2328"/>
    <mergeCell ref="AM2327:AM2328"/>
    <mergeCell ref="AN2327:AO2327"/>
    <mergeCell ref="AP2327:AQ2327"/>
    <mergeCell ref="AK3285:AK3286"/>
    <mergeCell ref="AL3285:AL3286"/>
    <mergeCell ref="AM3285:AN3285"/>
    <mergeCell ref="AO3285:AP3285"/>
    <mergeCell ref="B3306:AD3306"/>
    <mergeCell ref="AK3311:AK3312"/>
    <mergeCell ref="AL3311:AL3312"/>
    <mergeCell ref="AM3311:AN3311"/>
    <mergeCell ref="AO3311:AP3311"/>
    <mergeCell ref="AK3346:AK3347"/>
    <mergeCell ref="AL3346:AL3347"/>
    <mergeCell ref="AM3346:AN3346"/>
    <mergeCell ref="AO3346:AP3346"/>
    <mergeCell ref="AK3144:AK3145"/>
    <mergeCell ref="B2367:AD2367"/>
    <mergeCell ref="B3355:AD3355"/>
    <mergeCell ref="B3356:AD3356"/>
    <mergeCell ref="B3357:AD3357"/>
    <mergeCell ref="B3374:AD3374"/>
    <mergeCell ref="B3375:AD3375"/>
    <mergeCell ref="B3376:AD3376"/>
    <mergeCell ref="AA2301:AB2301"/>
    <mergeCell ref="W2299:X2299"/>
    <mergeCell ref="AA2299:AB2299"/>
    <mergeCell ref="AU2348:AX2348"/>
    <mergeCell ref="AY2348:BB2348"/>
    <mergeCell ref="BC2348:BF2348"/>
    <mergeCell ref="G2300:H2300"/>
    <mergeCell ref="K2300:L2300"/>
    <mergeCell ref="AG2357:AJ2357"/>
    <mergeCell ref="AK2357:AN2357"/>
    <mergeCell ref="AO2357:AR2357"/>
    <mergeCell ref="AS2357:AV2357"/>
    <mergeCell ref="AW2357:AZ2357"/>
    <mergeCell ref="BA2357:BD2357"/>
    <mergeCell ref="BE2357:BI2357"/>
    <mergeCell ref="B1953:AD1953"/>
    <mergeCell ref="B1954:AD1954"/>
    <mergeCell ref="AI1964:AM1964"/>
    <mergeCell ref="AN1964:AR1964"/>
    <mergeCell ref="AS1964:AW1964"/>
    <mergeCell ref="AX1964:BB1964"/>
    <mergeCell ref="BC1964:BG1964"/>
    <mergeCell ref="BH1964:BL1964"/>
    <mergeCell ref="B2249:AD2249"/>
    <mergeCell ref="B2250:AD2250"/>
    <mergeCell ref="B2251:AD2251"/>
    <mergeCell ref="AI2259:AL2259"/>
    <mergeCell ref="AM2259:AP2259"/>
    <mergeCell ref="AQ2259:AT2259"/>
    <mergeCell ref="AU2259:AX2259"/>
    <mergeCell ref="AY2259:BB2259"/>
    <mergeCell ref="BC2259:BF2259"/>
    <mergeCell ref="B2121:AD2121"/>
    <mergeCell ref="B2173:AD2173"/>
    <mergeCell ref="B2174:AD2174"/>
    <mergeCell ref="B2175:AD2175"/>
    <mergeCell ref="AI2181:AL2181"/>
    <mergeCell ref="AM2181:AP2181"/>
    <mergeCell ref="AQ2181:AT2181"/>
    <mergeCell ref="AU2181:AX2181"/>
    <mergeCell ref="B2212:AD2212"/>
    <mergeCell ref="B2213:AD2213"/>
    <mergeCell ref="B2214:AD2214"/>
    <mergeCell ref="AI2221:AL2221"/>
    <mergeCell ref="AM2221:AP2221"/>
    <mergeCell ref="AQ2221:AT2221"/>
    <mergeCell ref="AU2221:AX2221"/>
    <mergeCell ref="AY2221:BB2221"/>
    <mergeCell ref="BC2221:BF2221"/>
    <mergeCell ref="W2197:X2197"/>
    <mergeCell ref="AA2197:AB2197"/>
    <mergeCell ref="D2198:N2198"/>
    <mergeCell ref="M2229:N2229"/>
    <mergeCell ref="W2240:X2240"/>
    <mergeCell ref="W2245:X2245"/>
    <mergeCell ref="AA2245:AB2245"/>
    <mergeCell ref="D2246:L2246"/>
    <mergeCell ref="M2246:N2246"/>
    <mergeCell ref="O2246:P2246"/>
    <mergeCell ref="Q2246:R2246"/>
    <mergeCell ref="S2246:T2246"/>
    <mergeCell ref="W2246:X2246"/>
    <mergeCell ref="Y2166:AD2166"/>
    <mergeCell ref="M2239:N2239"/>
    <mergeCell ref="O2239:P2239"/>
    <mergeCell ref="Q2239:R2239"/>
    <mergeCell ref="W2260:X2260"/>
    <mergeCell ref="D3933:L3933"/>
    <mergeCell ref="M3933:R3933"/>
    <mergeCell ref="S3933:X3933"/>
    <mergeCell ref="Y3933:AD3933"/>
    <mergeCell ref="D3919:M3919"/>
    <mergeCell ref="N3919:R3919"/>
    <mergeCell ref="S3919:T3919"/>
    <mergeCell ref="U3919:V3919"/>
    <mergeCell ref="W3919:X3919"/>
    <mergeCell ref="B457:AD457"/>
    <mergeCell ref="B458:AD458"/>
    <mergeCell ref="B459:AD459"/>
    <mergeCell ref="B484:AD484"/>
    <mergeCell ref="B485:AD485"/>
    <mergeCell ref="B486:AD486"/>
    <mergeCell ref="B503:AD503"/>
    <mergeCell ref="B504:AD504"/>
    <mergeCell ref="B505:AD505"/>
    <mergeCell ref="B542:AD542"/>
    <mergeCell ref="B543:AD543"/>
    <mergeCell ref="B544:AD544"/>
    <mergeCell ref="B549:AD549"/>
    <mergeCell ref="B550:AD550"/>
    <mergeCell ref="B551:AD551"/>
    <mergeCell ref="B567:AD567"/>
    <mergeCell ref="B568:AD568"/>
    <mergeCell ref="B569:AD569"/>
    <mergeCell ref="B577:AD577"/>
    <mergeCell ref="B578:AD578"/>
    <mergeCell ref="B579:AD579"/>
    <mergeCell ref="B659:AD659"/>
    <mergeCell ref="B660:AD660"/>
    <mergeCell ref="B661:AD661"/>
    <mergeCell ref="B3779:AD3779"/>
    <mergeCell ref="B3780:AD3780"/>
    <mergeCell ref="B3781:AD3781"/>
    <mergeCell ref="B3761:AD3761"/>
    <mergeCell ref="B3762:AD3762"/>
    <mergeCell ref="B3763:AD3763"/>
    <mergeCell ref="B3818:AD3818"/>
    <mergeCell ref="B3819:AD3819"/>
    <mergeCell ref="B2362:AD2362"/>
    <mergeCell ref="B2366:AD2366"/>
    <mergeCell ref="D1555:L1555"/>
    <mergeCell ref="M1555:R1555"/>
    <mergeCell ref="S1555:X1555"/>
    <mergeCell ref="Y1555:AD1555"/>
    <mergeCell ref="D1556:L1556"/>
    <mergeCell ref="M1556:R1556"/>
    <mergeCell ref="S1556:X1556"/>
    <mergeCell ref="Y1556:AD1556"/>
    <mergeCell ref="D1557:L1557"/>
    <mergeCell ref="M1557:R1557"/>
    <mergeCell ref="S2199:T2199"/>
    <mergeCell ref="B3539:AD3539"/>
    <mergeCell ref="B3710:AD3710"/>
    <mergeCell ref="S2316:T2316"/>
    <mergeCell ref="W2311:X2311"/>
    <mergeCell ref="AA2311:AB2311"/>
    <mergeCell ref="W2304:X2304"/>
    <mergeCell ref="G2306:H2306"/>
    <mergeCell ref="K2306:L2306"/>
    <mergeCell ref="O2306:P2306"/>
    <mergeCell ref="S2306:T2306"/>
    <mergeCell ref="W2306:X2306"/>
    <mergeCell ref="AA2306:AB2306"/>
    <mergeCell ref="W2316:X2316"/>
    <mergeCell ref="O2300:P2300"/>
    <mergeCell ref="S2300:T2300"/>
    <mergeCell ref="W2300:X2300"/>
    <mergeCell ref="AA2300:AB2300"/>
    <mergeCell ref="G2301:H2301"/>
    <mergeCell ref="K2301:L2301"/>
    <mergeCell ref="G2302:H2302"/>
    <mergeCell ref="K2302:L2302"/>
    <mergeCell ref="S2301:T2301"/>
    <mergeCell ref="W2301:X2301"/>
    <mergeCell ref="W2199:X2199"/>
    <mergeCell ref="AA2199:AB2199"/>
    <mergeCell ref="D2200:N2200"/>
    <mergeCell ref="O2200:P2200"/>
    <mergeCell ref="S2200:T2200"/>
    <mergeCell ref="W2200:X2200"/>
    <mergeCell ref="AA2200:AB2200"/>
    <mergeCell ref="O2202:P2202"/>
    <mergeCell ref="S2202:T2202"/>
    <mergeCell ref="W2202:X2202"/>
    <mergeCell ref="S2292:T2292"/>
    <mergeCell ref="W2292:X2292"/>
    <mergeCell ref="AA2292:AB2292"/>
    <mergeCell ref="S2241:T2241"/>
    <mergeCell ref="W2241:X2241"/>
    <mergeCell ref="D2201:N2201"/>
    <mergeCell ref="O2201:P2201"/>
    <mergeCell ref="S2201:T2201"/>
    <mergeCell ref="D2247:L2247"/>
    <mergeCell ref="M2247:N2247"/>
    <mergeCell ref="AA2247:AB2247"/>
    <mergeCell ref="AA2241:AB2241"/>
    <mergeCell ref="AA2226:AB2226"/>
    <mergeCell ref="W2286:X2286"/>
    <mergeCell ref="AA2276:AB2276"/>
    <mergeCell ref="AA2277:AB2277"/>
    <mergeCell ref="S2244:T2244"/>
    <mergeCell ref="W2244:X2244"/>
    <mergeCell ref="AA2244:AB2244"/>
    <mergeCell ref="D2245:L2245"/>
    <mergeCell ref="M2245:N2245"/>
    <mergeCell ref="O2245:P2245"/>
    <mergeCell ref="Q2245:R2245"/>
    <mergeCell ref="S2245:T2245"/>
    <mergeCell ref="D2241:L2241"/>
    <mergeCell ref="M2241:N2241"/>
    <mergeCell ref="O2241:P2241"/>
    <mergeCell ref="Q2241:R2241"/>
    <mergeCell ref="S2239:T2239"/>
    <mergeCell ref="W2239:X2239"/>
    <mergeCell ref="AA2239:AB2239"/>
    <mergeCell ref="Q2237:R2237"/>
    <mergeCell ref="K2304:L2304"/>
    <mergeCell ref="O2304:P2304"/>
    <mergeCell ref="O2311:P2311"/>
    <mergeCell ref="S2311:T2311"/>
    <mergeCell ref="I1934:R1934"/>
    <mergeCell ref="G1935:H1935"/>
    <mergeCell ref="I1936:R1936"/>
    <mergeCell ref="G1937:H1937"/>
    <mergeCell ref="I1937:R1937"/>
    <mergeCell ref="I1935:R1935"/>
    <mergeCell ref="D1560:L1560"/>
    <mergeCell ref="M1560:R1560"/>
    <mergeCell ref="S1560:X1560"/>
    <mergeCell ref="Y1560:AD1560"/>
    <mergeCell ref="D1561:L1561"/>
    <mergeCell ref="M1561:R1561"/>
    <mergeCell ref="S1561:X1561"/>
    <mergeCell ref="Y1561:AD1561"/>
    <mergeCell ref="M2163:R2163"/>
    <mergeCell ref="M2160:R2160"/>
    <mergeCell ref="S2160:X2160"/>
    <mergeCell ref="Y2160:AD2160"/>
    <mergeCell ref="D2161:L2161"/>
    <mergeCell ref="M2161:R2161"/>
    <mergeCell ref="S2161:X2161"/>
    <mergeCell ref="Y2161:AD2161"/>
    <mergeCell ref="D2162:L2162"/>
    <mergeCell ref="M2162:R2162"/>
    <mergeCell ref="S2162:X2162"/>
    <mergeCell ref="Y2162:AD2162"/>
    <mergeCell ref="D2153:L2153"/>
    <mergeCell ref="M2153:R2153"/>
    <mergeCell ref="S2153:X2153"/>
    <mergeCell ref="Y2153:AD2153"/>
    <mergeCell ref="D2154:L2154"/>
    <mergeCell ref="M2154:R2154"/>
    <mergeCell ref="C1756:AD1756"/>
    <mergeCell ref="B2123:AD2123"/>
    <mergeCell ref="I2097:R2097"/>
    <mergeCell ref="J2099:R2099"/>
    <mergeCell ref="I2108:R2108"/>
    <mergeCell ref="J2112:R2112"/>
    <mergeCell ref="G2114:H2114"/>
    <mergeCell ref="I2114:R2114"/>
    <mergeCell ref="C2145:L2146"/>
    <mergeCell ref="M2145:AD2145"/>
    <mergeCell ref="M2146:R2146"/>
    <mergeCell ref="S2146:X2146"/>
    <mergeCell ref="Y2146:AD2146"/>
    <mergeCell ref="D2147:L2147"/>
    <mergeCell ref="M2147:R2147"/>
    <mergeCell ref="S2147:X2147"/>
    <mergeCell ref="Y2147:AD2147"/>
    <mergeCell ref="G2111:H2111"/>
    <mergeCell ref="G1914:H1914"/>
    <mergeCell ref="J1914:R1914"/>
    <mergeCell ref="G1936:H1936"/>
    <mergeCell ref="G1923:H1923"/>
    <mergeCell ref="J1923:R1923"/>
    <mergeCell ref="G1924:H1924"/>
    <mergeCell ref="J1924:R1924"/>
    <mergeCell ref="J1928:R1928"/>
    <mergeCell ref="G1886:H1886"/>
    <mergeCell ref="J1886:R1886"/>
    <mergeCell ref="G1887:H1887"/>
    <mergeCell ref="J1887:R1887"/>
    <mergeCell ref="G1913:H1913"/>
    <mergeCell ref="J1913:R1913"/>
    <mergeCell ref="D2156:L2156"/>
    <mergeCell ref="M2156:R2156"/>
    <mergeCell ref="S2156:X2156"/>
    <mergeCell ref="Y2156:AD2156"/>
    <mergeCell ref="D2157:L2157"/>
    <mergeCell ref="M2157:R2157"/>
    <mergeCell ref="S2157:X2157"/>
    <mergeCell ref="Y2157:AD2157"/>
    <mergeCell ref="D2148:L2148"/>
    <mergeCell ref="M2148:R2148"/>
    <mergeCell ref="S2148:X2148"/>
    <mergeCell ref="Y2148:AD2148"/>
    <mergeCell ref="D2149:L2149"/>
    <mergeCell ref="M2149:R2149"/>
    <mergeCell ref="S2149:X2149"/>
    <mergeCell ref="Y2149:AD2149"/>
    <mergeCell ref="D2150:L2150"/>
    <mergeCell ref="M2150:R2150"/>
    <mergeCell ref="S2150:X2150"/>
    <mergeCell ref="Y2150:AD2150"/>
    <mergeCell ref="D2151:L2151"/>
    <mergeCell ref="M2151:R2151"/>
    <mergeCell ref="C1773:AD1773"/>
    <mergeCell ref="C1789:AD1789"/>
    <mergeCell ref="C1790:AD1790"/>
    <mergeCell ref="C1791:AD1791"/>
    <mergeCell ref="S2151:X2151"/>
    <mergeCell ref="Y2151:AD2151"/>
    <mergeCell ref="D2152:L2152"/>
    <mergeCell ref="M2152:R2152"/>
    <mergeCell ref="S2152:X2152"/>
    <mergeCell ref="Y2152:AD2152"/>
    <mergeCell ref="D2160:L2160"/>
    <mergeCell ref="D2158:L2158"/>
    <mergeCell ref="M2158:R2158"/>
    <mergeCell ref="S2158:X2158"/>
    <mergeCell ref="Y2158:AD2158"/>
    <mergeCell ref="D2159:L2159"/>
    <mergeCell ref="M2159:R2159"/>
    <mergeCell ref="S2159:X2159"/>
    <mergeCell ref="Y2159:AD2159"/>
    <mergeCell ref="S2154:X2154"/>
    <mergeCell ref="Y2154:AD2154"/>
    <mergeCell ref="D2155:L2155"/>
    <mergeCell ref="M2155:R2155"/>
    <mergeCell ref="S2155:X2155"/>
    <mergeCell ref="C2085:C2114"/>
    <mergeCell ref="D2085:F2114"/>
    <mergeCell ref="I2089:R2089"/>
    <mergeCell ref="J2095:R2095"/>
    <mergeCell ref="J1945:R1945"/>
    <mergeCell ref="G1946:H1946"/>
    <mergeCell ref="I1946:R1946"/>
    <mergeCell ref="G1947:H1947"/>
    <mergeCell ref="I1947:R1947"/>
    <mergeCell ref="G1930:H1930"/>
    <mergeCell ref="I1930:R1930"/>
    <mergeCell ref="G1931:H1931"/>
    <mergeCell ref="J1931:R1931"/>
    <mergeCell ref="G1932:H1932"/>
    <mergeCell ref="J1932:R1932"/>
    <mergeCell ref="G1933:H1933"/>
    <mergeCell ref="I1933:R1933"/>
    <mergeCell ref="G1934:H1934"/>
    <mergeCell ref="B603:AD603"/>
    <mergeCell ref="B604:AD604"/>
    <mergeCell ref="B605:AD605"/>
    <mergeCell ref="B635:AD635"/>
    <mergeCell ref="B636:AD636"/>
    <mergeCell ref="B752:AD752"/>
    <mergeCell ref="B753:AD753"/>
    <mergeCell ref="B754:AD754"/>
    <mergeCell ref="B791:AD791"/>
    <mergeCell ref="B792:AD792"/>
    <mergeCell ref="B793:AD793"/>
    <mergeCell ref="B831:AD831"/>
    <mergeCell ref="X1189:AD1189"/>
    <mergeCell ref="X1190:AD1190"/>
    <mergeCell ref="X1191:AD1191"/>
    <mergeCell ref="X1192:AD1192"/>
    <mergeCell ref="D1218:S1218"/>
    <mergeCell ref="T1218:AD1218"/>
    <mergeCell ref="D1219:S1219"/>
    <mergeCell ref="T1219:AD1219"/>
    <mergeCell ref="D1220:S1220"/>
    <mergeCell ref="T1220:AD1220"/>
    <mergeCell ref="D1221:S1221"/>
    <mergeCell ref="T1221:AD1221"/>
    <mergeCell ref="D1222:S1222"/>
    <mergeCell ref="T1222:AD1222"/>
    <mergeCell ref="D1223:S1223"/>
    <mergeCell ref="T1223:AD1223"/>
    <mergeCell ref="D1224:S1224"/>
    <mergeCell ref="T1224:AD1224"/>
    <mergeCell ref="D1225:S1225"/>
    <mergeCell ref="T1225:AD1225"/>
    <mergeCell ref="Q1193:W1193"/>
    <mergeCell ref="X1193:AD1193"/>
    <mergeCell ref="D1209:S1209"/>
    <mergeCell ref="D1210:S1210"/>
    <mergeCell ref="D1211:S1211"/>
    <mergeCell ref="D1212:S1212"/>
    <mergeCell ref="T1140:W1140"/>
    <mergeCell ref="X1140:AA1140"/>
    <mergeCell ref="AB1140:AD1140"/>
    <mergeCell ref="D1141:G1141"/>
    <mergeCell ref="B844:AD844"/>
    <mergeCell ref="D1140:G1140"/>
    <mergeCell ref="H1140:K1140"/>
    <mergeCell ref="L1140:O1140"/>
    <mergeCell ref="P1140:S1140"/>
    <mergeCell ref="B998:AD998"/>
    <mergeCell ref="B999:AD999"/>
    <mergeCell ref="B1000:AD1000"/>
    <mergeCell ref="B1057:AD1057"/>
    <mergeCell ref="B1058:AD1058"/>
    <mergeCell ref="B1059:AD1059"/>
    <mergeCell ref="H1146:K1146"/>
    <mergeCell ref="L1146:O1146"/>
    <mergeCell ref="P1146:S1146"/>
    <mergeCell ref="T1146:W1146"/>
    <mergeCell ref="X1146:AA1146"/>
    <mergeCell ref="AB1146:AD1146"/>
    <mergeCell ref="AB1139:AD1139"/>
    <mergeCell ref="X1139:AA1139"/>
    <mergeCell ref="T1139:W1139"/>
    <mergeCell ref="P1139:S1139"/>
    <mergeCell ref="L1139:O1139"/>
    <mergeCell ref="H1139:K1139"/>
    <mergeCell ref="D1139:G1139"/>
    <mergeCell ref="AY4948:BB4948"/>
    <mergeCell ref="AI280:AL280"/>
    <mergeCell ref="AM280:AU280"/>
    <mergeCell ref="B123:AD123"/>
    <mergeCell ref="B158:AD158"/>
    <mergeCell ref="AI167:AL167"/>
    <mergeCell ref="AM167:AP167"/>
    <mergeCell ref="AQ167:AT167"/>
    <mergeCell ref="AU167:AY167"/>
    <mergeCell ref="AZ167:BD167"/>
    <mergeCell ref="B350:AD350"/>
    <mergeCell ref="B351:AD351"/>
    <mergeCell ref="B352:AD352"/>
    <mergeCell ref="L4896:P4896"/>
    <mergeCell ref="Q4896:T4896"/>
    <mergeCell ref="U4896:X4896"/>
    <mergeCell ref="Y4896:AA4896"/>
    <mergeCell ref="AB4896:AD4896"/>
    <mergeCell ref="D4897:G4897"/>
    <mergeCell ref="D4888:G4888"/>
    <mergeCell ref="H4888:K4888"/>
    <mergeCell ref="L4888:P4888"/>
    <mergeCell ref="Q4888:T4888"/>
    <mergeCell ref="U4888:X4888"/>
    <mergeCell ref="Y4888:AA4888"/>
    <mergeCell ref="AB4888:AD4888"/>
    <mergeCell ref="D1248:S1248"/>
    <mergeCell ref="T1248:AD1248"/>
    <mergeCell ref="D1249:S1249"/>
    <mergeCell ref="T1249:AD1249"/>
    <mergeCell ref="D1250:S1250"/>
    <mergeCell ref="T1250:AD1250"/>
    <mergeCell ref="D1251:S1251"/>
    <mergeCell ref="T1251:AD1251"/>
    <mergeCell ref="D1252:S1252"/>
    <mergeCell ref="T1252:AD1252"/>
    <mergeCell ref="D1253:S1253"/>
    <mergeCell ref="T1253:AD1253"/>
    <mergeCell ref="D1256:S1256"/>
    <mergeCell ref="T1258:AD1258"/>
    <mergeCell ref="D1259:S1259"/>
    <mergeCell ref="C4596:AD4596"/>
    <mergeCell ref="AA3004:AB3004"/>
    <mergeCell ref="G3005:H3005"/>
    <mergeCell ref="K3005:L3005"/>
    <mergeCell ref="O3005:P3005"/>
    <mergeCell ref="S3005:T3005"/>
    <mergeCell ref="W3005:X3005"/>
    <mergeCell ref="AA3005:AB3005"/>
    <mergeCell ref="G3006:H3006"/>
    <mergeCell ref="K3006:L3006"/>
    <mergeCell ref="O3006:P3006"/>
    <mergeCell ref="S3006:T3006"/>
    <mergeCell ref="W3006:X3006"/>
    <mergeCell ref="AA3006:AB3006"/>
    <mergeCell ref="G3007:H3007"/>
    <mergeCell ref="K3007:L3007"/>
    <mergeCell ref="O3007:P3007"/>
    <mergeCell ref="S3007:T3007"/>
    <mergeCell ref="C2373:AD2373"/>
    <mergeCell ref="C2698:AD2698"/>
    <mergeCell ref="C3382:AD3382"/>
    <mergeCell ref="D1246:S1246"/>
    <mergeCell ref="B4976:AD4976"/>
    <mergeCell ref="B4977:AD4977"/>
    <mergeCell ref="B4978:AD4978"/>
    <mergeCell ref="B4938:AD4938"/>
    <mergeCell ref="B4939:AD4939"/>
    <mergeCell ref="B4940:AD4940"/>
    <mergeCell ref="AH4849:AH4850"/>
    <mergeCell ref="O2991:P2991"/>
    <mergeCell ref="S2991:T2991"/>
    <mergeCell ref="W2991:X2991"/>
    <mergeCell ref="AA2991:AB2991"/>
    <mergeCell ref="G2992:H2992"/>
    <mergeCell ref="K2992:L2992"/>
    <mergeCell ref="O2992:P2992"/>
    <mergeCell ref="S2992:T2992"/>
    <mergeCell ref="W2992:X2992"/>
    <mergeCell ref="AA2992:AB2992"/>
    <mergeCell ref="G2993:H2993"/>
    <mergeCell ref="K2993:L2993"/>
    <mergeCell ref="O2993:P2993"/>
    <mergeCell ref="S2993:T2993"/>
    <mergeCell ref="W2993:X2993"/>
    <mergeCell ref="AA2999:AB2999"/>
    <mergeCell ref="G3000:H3000"/>
    <mergeCell ref="K3000:L3000"/>
    <mergeCell ref="O3000:P3000"/>
    <mergeCell ref="S3000:T3000"/>
    <mergeCell ref="W3000:X3000"/>
    <mergeCell ref="AA3000:AB3000"/>
    <mergeCell ref="G3001:H3001"/>
    <mergeCell ref="K3001:L3001"/>
    <mergeCell ref="O3001:P3001"/>
    <mergeCell ref="S3001:T3001"/>
    <mergeCell ref="W3001:X3001"/>
    <mergeCell ref="AA3001:AB3001"/>
    <mergeCell ref="AA3003:AB3003"/>
    <mergeCell ref="G3004:H3004"/>
    <mergeCell ref="K3004:L3004"/>
    <mergeCell ref="T1256:AD1256"/>
    <mergeCell ref="D1257:S1257"/>
    <mergeCell ref="O3004:P3004"/>
    <mergeCell ref="S3004:T3004"/>
    <mergeCell ref="G2995:H2995"/>
    <mergeCell ref="K2995:L2995"/>
    <mergeCell ref="O2995:P2995"/>
    <mergeCell ref="S2995:T2995"/>
    <mergeCell ref="W2995:X2995"/>
    <mergeCell ref="D4887:G4887"/>
    <mergeCell ref="T1260:AD1260"/>
    <mergeCell ref="AB4698:AD4698"/>
    <mergeCell ref="X4016:Y4016"/>
    <mergeCell ref="Z4016:AB4016"/>
    <mergeCell ref="AC4016:AD4016"/>
    <mergeCell ref="V4017:W4017"/>
    <mergeCell ref="X4017:Y4017"/>
    <mergeCell ref="Z4017:AB4017"/>
    <mergeCell ref="AC4017:AD4017"/>
    <mergeCell ref="V4018:W4018"/>
    <mergeCell ref="X4018:Y4018"/>
    <mergeCell ref="Z4018:AB4018"/>
    <mergeCell ref="AC4018:AD4018"/>
    <mergeCell ref="D2163:L2163"/>
    <mergeCell ref="Y2155:AD2155"/>
    <mergeCell ref="AI4849:AI4850"/>
    <mergeCell ref="AJ4849:AJ4850"/>
    <mergeCell ref="AK4849:AK4850"/>
    <mergeCell ref="AL4849:AL4850"/>
    <mergeCell ref="AM4849:AM4850"/>
    <mergeCell ref="AN4849:AN4850"/>
    <mergeCell ref="AP4849:AP4850"/>
    <mergeCell ref="AO4849:AO4850"/>
    <mergeCell ref="B4914:AD4914"/>
    <mergeCell ref="B4915:AD4915"/>
    <mergeCell ref="B4916:AD4916"/>
    <mergeCell ref="B4847:AD4847"/>
    <mergeCell ref="B4848:AD4848"/>
    <mergeCell ref="B4849:AD4849"/>
    <mergeCell ref="B4808:AD4808"/>
    <mergeCell ref="B4809:AD4809"/>
    <mergeCell ref="B4810:AD4810"/>
    <mergeCell ref="AI4948:AL4948"/>
    <mergeCell ref="AM4948:AP4948"/>
    <mergeCell ref="AQ4948:AT4948"/>
    <mergeCell ref="AU4948:AX4948"/>
    <mergeCell ref="Y4902:AA4902"/>
    <mergeCell ref="AB4902:AD4902"/>
    <mergeCell ref="D4903:G4903"/>
    <mergeCell ref="H4903:K4903"/>
    <mergeCell ref="L4903:P4903"/>
    <mergeCell ref="Q4903:T4903"/>
    <mergeCell ref="U4903:X4903"/>
    <mergeCell ref="Y4903:AA4903"/>
    <mergeCell ref="AB4903:AD4903"/>
    <mergeCell ref="Q4892:T4892"/>
    <mergeCell ref="U4892:X4892"/>
    <mergeCell ref="Y4892:AA4892"/>
    <mergeCell ref="AB4892:AD4892"/>
    <mergeCell ref="D4893:G4893"/>
    <mergeCell ref="H4893:K4893"/>
    <mergeCell ref="L4893:P4893"/>
    <mergeCell ref="Q4893:T4893"/>
    <mergeCell ref="U4893:X4893"/>
    <mergeCell ref="Y4893:AA4893"/>
    <mergeCell ref="AB4893:AD4893"/>
    <mergeCell ref="D4894:G4894"/>
    <mergeCell ref="H4894:K4894"/>
    <mergeCell ref="L4894:P4894"/>
    <mergeCell ref="Q4894:T4894"/>
    <mergeCell ref="U4894:X4894"/>
    <mergeCell ref="Y4894:AA4894"/>
    <mergeCell ref="AB4894:AD4894"/>
    <mergeCell ref="D4895:G4895"/>
    <mergeCell ref="H4895:K4895"/>
    <mergeCell ref="L4895:P4895"/>
    <mergeCell ref="Q4895:T4895"/>
    <mergeCell ref="U4895:X4895"/>
    <mergeCell ref="Y4895:AA4895"/>
    <mergeCell ref="AB4895:AD4895"/>
    <mergeCell ref="D4896:G4896"/>
    <mergeCell ref="H4896:K4896"/>
    <mergeCell ref="C4885:C4887"/>
    <mergeCell ref="AB4887:AD4887"/>
    <mergeCell ref="Y4887:AA4887"/>
    <mergeCell ref="U4887:X4887"/>
    <mergeCell ref="Q4887:T4887"/>
    <mergeCell ref="L4887:P4887"/>
    <mergeCell ref="H4887:K4887"/>
    <mergeCell ref="B33:AD33"/>
    <mergeCell ref="B34:AD34"/>
    <mergeCell ref="B35:AD35"/>
    <mergeCell ref="B90:AD90"/>
    <mergeCell ref="B91:AD91"/>
    <mergeCell ref="B92:AD92"/>
    <mergeCell ref="B124:AD124"/>
    <mergeCell ref="B125:AD125"/>
    <mergeCell ref="B159:AD159"/>
    <mergeCell ref="B160:AD160"/>
    <mergeCell ref="Y4897:AA4897"/>
    <mergeCell ref="AB4897:AD4897"/>
    <mergeCell ref="D4912:G4912"/>
    <mergeCell ref="H4912:K4912"/>
    <mergeCell ref="L4912:P4912"/>
    <mergeCell ref="Q4912:T4912"/>
    <mergeCell ref="U4912:X4912"/>
    <mergeCell ref="Y4912:AA4912"/>
    <mergeCell ref="AB4912:AD4912"/>
    <mergeCell ref="D4913:G4913"/>
    <mergeCell ref="H4913:K4913"/>
    <mergeCell ref="L4913:P4913"/>
    <mergeCell ref="Q4913:T4913"/>
    <mergeCell ref="U4913:X4913"/>
    <mergeCell ref="Y4913:AA4913"/>
    <mergeCell ref="AB4913:AD4913"/>
    <mergeCell ref="C1138:C1139"/>
    <mergeCell ref="D1138:AD1138"/>
    <mergeCell ref="D4907:G4907"/>
    <mergeCell ref="H4907:K4907"/>
    <mergeCell ref="L4907:P4907"/>
    <mergeCell ref="Q4907:T4907"/>
    <mergeCell ref="U4907:X4907"/>
    <mergeCell ref="Y4907:AA4907"/>
    <mergeCell ref="AB4907:AD4907"/>
    <mergeCell ref="D4908:G4908"/>
    <mergeCell ref="H4908:K4908"/>
    <mergeCell ref="L4908:P4908"/>
    <mergeCell ref="Q4908:T4908"/>
    <mergeCell ref="U4908:X4908"/>
    <mergeCell ref="Y4908:AA4908"/>
    <mergeCell ref="AB4908:AD4908"/>
    <mergeCell ref="D4909:G4909"/>
    <mergeCell ref="H4909:K4909"/>
    <mergeCell ref="L4909:P4909"/>
    <mergeCell ref="Q4909:T4909"/>
    <mergeCell ref="U4909:X4909"/>
    <mergeCell ref="Y4909:AA4909"/>
    <mergeCell ref="AB4909:AD4909"/>
    <mergeCell ref="D4910:G4910"/>
    <mergeCell ref="H4910:K4910"/>
    <mergeCell ref="L4910:P4910"/>
    <mergeCell ref="Q4910:T4910"/>
    <mergeCell ref="U4910:X4910"/>
    <mergeCell ref="Y4910:AA4910"/>
    <mergeCell ref="AB4910:AD4910"/>
    <mergeCell ref="D4911:G4911"/>
    <mergeCell ref="H4911:K4911"/>
    <mergeCell ref="L4911:P4911"/>
    <mergeCell ref="Q4911:T4911"/>
    <mergeCell ref="U4911:X4911"/>
    <mergeCell ref="Y4911:AA4911"/>
    <mergeCell ref="Q4902:T4902"/>
    <mergeCell ref="U4902:X4902"/>
    <mergeCell ref="V4558:AD4558"/>
    <mergeCell ref="D4559:U4559"/>
    <mergeCell ref="B4535:AD4535"/>
    <mergeCell ref="C4536:AD4536"/>
    <mergeCell ref="W3007:X3007"/>
    <mergeCell ref="AA3007:AB3007"/>
    <mergeCell ref="G2998:H2998"/>
    <mergeCell ref="K2998:L2998"/>
    <mergeCell ref="O2998:P2998"/>
    <mergeCell ref="S2998:T2998"/>
    <mergeCell ref="W2998:X2998"/>
    <mergeCell ref="AA2998:AB2998"/>
    <mergeCell ref="G2999:H2999"/>
    <mergeCell ref="K2999:L2999"/>
    <mergeCell ref="O2999:P2999"/>
    <mergeCell ref="S2999:T2999"/>
    <mergeCell ref="S2994:T2994"/>
    <mergeCell ref="W2999:X2999"/>
    <mergeCell ref="D2289:AD2289"/>
    <mergeCell ref="C2289:C2292"/>
    <mergeCell ref="D2534:F2535"/>
    <mergeCell ref="D2533:AD2533"/>
    <mergeCell ref="C2533:C2536"/>
    <mergeCell ref="AB4693:AD4693"/>
    <mergeCell ref="B4419:AD4419"/>
    <mergeCell ref="C4423:AD4423"/>
    <mergeCell ref="B4589:AD4589"/>
    <mergeCell ref="C4590:AD4590"/>
    <mergeCell ref="V4568:AD4568"/>
    <mergeCell ref="B3277:AD3277"/>
    <mergeCell ref="AB4685:AD4685"/>
    <mergeCell ref="AB4686:AD4686"/>
    <mergeCell ref="AB4687:AD4687"/>
    <mergeCell ref="AB4688:AD4688"/>
    <mergeCell ref="AB4689:AD4689"/>
    <mergeCell ref="AB4690:AD4690"/>
    <mergeCell ref="AB4691:AD4691"/>
    <mergeCell ref="AB4692:AD4692"/>
    <mergeCell ref="V4011:W4011"/>
    <mergeCell ref="X4011:Y4011"/>
    <mergeCell ref="Z4011:AB4011"/>
    <mergeCell ref="AC4011:AD4011"/>
    <mergeCell ref="V4012:W4012"/>
    <mergeCell ref="X4012:Y4012"/>
    <mergeCell ref="Z4012:AB4012"/>
    <mergeCell ref="AC4012:AD4012"/>
    <mergeCell ref="V4013:W4013"/>
    <mergeCell ref="X4013:Y4013"/>
    <mergeCell ref="Z4013:AB4013"/>
    <mergeCell ref="AC4013:AD4013"/>
    <mergeCell ref="V4014:W4014"/>
    <mergeCell ref="X4014:Y4014"/>
    <mergeCell ref="Z4014:AB4014"/>
    <mergeCell ref="AC4014:AD4014"/>
    <mergeCell ref="V4015:W4015"/>
    <mergeCell ref="X4015:Y4015"/>
    <mergeCell ref="Z4015:AB4015"/>
    <mergeCell ref="AC4015:AD4015"/>
    <mergeCell ref="C3550:AD3550"/>
    <mergeCell ref="D2290:F2291"/>
    <mergeCell ref="S2361:T2361"/>
    <mergeCell ref="W2361:X2361"/>
    <mergeCell ref="AA2361:AB2361"/>
    <mergeCell ref="S2304:T2304"/>
    <mergeCell ref="G1941:H1941"/>
    <mergeCell ref="I1941:R1941"/>
    <mergeCell ref="G1942:H1942"/>
    <mergeCell ref="J1942:R1942"/>
    <mergeCell ref="G1943:H1943"/>
    <mergeCell ref="J1943:R1943"/>
    <mergeCell ref="G1944:H1944"/>
    <mergeCell ref="W3004:X3004"/>
    <mergeCell ref="G3002:H3002"/>
    <mergeCell ref="K3002:L3002"/>
    <mergeCell ref="O3002:P3002"/>
    <mergeCell ref="S3002:T3002"/>
    <mergeCell ref="W3002:X3002"/>
    <mergeCell ref="AA3002:AB3002"/>
    <mergeCell ref="G2991:H2991"/>
    <mergeCell ref="K2991:L2991"/>
    <mergeCell ref="AA2981:AB2981"/>
    <mergeCell ref="G2982:H2982"/>
    <mergeCell ref="K2982:L2982"/>
    <mergeCell ref="O2982:P2982"/>
    <mergeCell ref="S2982:T2982"/>
    <mergeCell ref="W2982:X2982"/>
    <mergeCell ref="AA2982:AB2982"/>
    <mergeCell ref="G2983:H2983"/>
    <mergeCell ref="K2983:L2983"/>
    <mergeCell ref="O2983:P2983"/>
    <mergeCell ref="S2983:T2983"/>
    <mergeCell ref="W2983:X2983"/>
    <mergeCell ref="AA2983:AB2983"/>
    <mergeCell ref="G2984:H2984"/>
    <mergeCell ref="K2984:L2984"/>
    <mergeCell ref="O2984:P2984"/>
    <mergeCell ref="S2984:T2984"/>
    <mergeCell ref="W2984:X2984"/>
    <mergeCell ref="O2996:P2996"/>
    <mergeCell ref="S2996:T2996"/>
    <mergeCell ref="W2996:X2996"/>
    <mergeCell ref="AA2996:AB2996"/>
    <mergeCell ref="G2966:H2966"/>
    <mergeCell ref="K2966:L2966"/>
    <mergeCell ref="O2966:P2966"/>
    <mergeCell ref="S2966:T2966"/>
    <mergeCell ref="W2966:X2966"/>
    <mergeCell ref="AA2966:AB2966"/>
    <mergeCell ref="G2967:H2967"/>
    <mergeCell ref="K2967:L2967"/>
    <mergeCell ref="O2967:P2967"/>
    <mergeCell ref="S2967:T2967"/>
    <mergeCell ref="W2967:X2967"/>
    <mergeCell ref="AA2967:AB2967"/>
    <mergeCell ref="G2968:H2968"/>
    <mergeCell ref="K2968:L2968"/>
    <mergeCell ref="O2968:P2968"/>
    <mergeCell ref="S2968:T2968"/>
    <mergeCell ref="W2968:X2968"/>
    <mergeCell ref="AA2968:AB2968"/>
    <mergeCell ref="G2969:H2969"/>
    <mergeCell ref="K2969:L2969"/>
    <mergeCell ref="O2969:P2969"/>
    <mergeCell ref="S2969:T2969"/>
    <mergeCell ref="W2969:X2969"/>
    <mergeCell ref="AA2969:AB2969"/>
    <mergeCell ref="G2970:H2970"/>
    <mergeCell ref="K2970:L2970"/>
    <mergeCell ref="U4904:X4904"/>
    <mergeCell ref="D1191:P1191"/>
    <mergeCell ref="X1161:AA1161"/>
    <mergeCell ref="AB1161:AD1161"/>
    <mergeCell ref="D1162:G1162"/>
    <mergeCell ref="H1162:K1162"/>
    <mergeCell ref="L1162:O1162"/>
    <mergeCell ref="P1162:S1162"/>
    <mergeCell ref="T1162:W1162"/>
    <mergeCell ref="X1162:AA1162"/>
    <mergeCell ref="AB1162:AD1162"/>
    <mergeCell ref="D1163:G1163"/>
    <mergeCell ref="H1163:K1163"/>
    <mergeCell ref="L1163:O1163"/>
    <mergeCell ref="P1163:S1163"/>
    <mergeCell ref="T1163:W1163"/>
    <mergeCell ref="X1163:AA1163"/>
    <mergeCell ref="AB1163:AD1163"/>
    <mergeCell ref="D1214:S1214"/>
    <mergeCell ref="T1214:AD1214"/>
    <mergeCell ref="C1184:P1184"/>
    <mergeCell ref="Q1184:W1184"/>
    <mergeCell ref="X1184:AD1184"/>
    <mergeCell ref="D1185:P1185"/>
    <mergeCell ref="D1164:G1164"/>
    <mergeCell ref="H1164:K1164"/>
    <mergeCell ref="L1164:O1164"/>
    <mergeCell ref="P1164:S1164"/>
    <mergeCell ref="T1164:W1164"/>
    <mergeCell ref="X1164:AA1164"/>
    <mergeCell ref="AB1164:AD1164"/>
    <mergeCell ref="AB4694:AD4694"/>
    <mergeCell ref="AB4695:AD4695"/>
    <mergeCell ref="AB4696:AD4696"/>
    <mergeCell ref="W2986:X2986"/>
    <mergeCell ref="D4886:AD4886"/>
    <mergeCell ref="D4885:AD4885"/>
    <mergeCell ref="AA2988:AB2988"/>
    <mergeCell ref="G2989:H2989"/>
    <mergeCell ref="K2989:L2989"/>
    <mergeCell ref="O2989:P2989"/>
    <mergeCell ref="S2989:T2989"/>
    <mergeCell ref="W2989:X2989"/>
    <mergeCell ref="AA2989:AB2989"/>
    <mergeCell ref="G2990:H2990"/>
    <mergeCell ref="K2990:L2990"/>
    <mergeCell ref="O2990:P2990"/>
    <mergeCell ref="S2990:T2990"/>
    <mergeCell ref="W2990:X2990"/>
    <mergeCell ref="AA2990:AB2990"/>
    <mergeCell ref="AA2993:AB2993"/>
    <mergeCell ref="G2994:H2994"/>
    <mergeCell ref="K2994:L2994"/>
    <mergeCell ref="O2994:P2994"/>
    <mergeCell ref="W2994:X2994"/>
    <mergeCell ref="AA2994:AB2994"/>
    <mergeCell ref="G2981:H2981"/>
    <mergeCell ref="K2981:L2981"/>
    <mergeCell ref="O2981:P2981"/>
    <mergeCell ref="S2981:T2981"/>
    <mergeCell ref="W2981:X2981"/>
    <mergeCell ref="AB4697:AD4697"/>
    <mergeCell ref="AB4683:AD4683"/>
    <mergeCell ref="AB4684:AD4684"/>
    <mergeCell ref="H1141:K1141"/>
    <mergeCell ref="L1141:O1141"/>
    <mergeCell ref="P1141:S1141"/>
    <mergeCell ref="T1141:W1141"/>
    <mergeCell ref="X1141:AA1141"/>
    <mergeCell ref="AB1141:AD1141"/>
    <mergeCell ref="D1142:G1142"/>
    <mergeCell ref="H1142:K1142"/>
    <mergeCell ref="L1142:O1142"/>
    <mergeCell ref="P1142:S1142"/>
    <mergeCell ref="T1142:W1142"/>
    <mergeCell ref="X1142:AA1142"/>
    <mergeCell ref="AB1142:AD1142"/>
    <mergeCell ref="D1143:G1143"/>
    <mergeCell ref="H1143:K1143"/>
    <mergeCell ref="L1143:O1143"/>
    <mergeCell ref="P1143:S1143"/>
    <mergeCell ref="T1143:W1143"/>
    <mergeCell ref="X1143:AA1143"/>
    <mergeCell ref="AB1143:AD1143"/>
    <mergeCell ref="D2859:F2860"/>
    <mergeCell ref="H1154:K1154"/>
    <mergeCell ref="L1154:O1154"/>
    <mergeCell ref="P1154:S1154"/>
    <mergeCell ref="T1154:W1154"/>
    <mergeCell ref="X1154:AA1154"/>
    <mergeCell ref="AB1154:AD1154"/>
    <mergeCell ref="D1145:G1145"/>
    <mergeCell ref="H1145:K1145"/>
    <mergeCell ref="L1145:O1145"/>
    <mergeCell ref="P1145:S1145"/>
    <mergeCell ref="T1145:W1145"/>
    <mergeCell ref="X1145:AA1145"/>
    <mergeCell ref="AB1145:AD1145"/>
    <mergeCell ref="D1146:G1146"/>
    <mergeCell ref="G1938:H1938"/>
    <mergeCell ref="I1938:R1938"/>
    <mergeCell ref="D1189:P1189"/>
    <mergeCell ref="D1190:P1190"/>
    <mergeCell ref="T1259:AD1259"/>
    <mergeCell ref="H1155:K1155"/>
    <mergeCell ref="L1155:O1155"/>
    <mergeCell ref="P1155:S1155"/>
    <mergeCell ref="T1155:W1155"/>
    <mergeCell ref="X1155:AA1155"/>
    <mergeCell ref="AB1155:AD1155"/>
    <mergeCell ref="D1156:G1156"/>
    <mergeCell ref="H1156:K1156"/>
    <mergeCell ref="L1156:O1156"/>
    <mergeCell ref="P1156:S1156"/>
    <mergeCell ref="T1156:W1156"/>
    <mergeCell ref="X1156:AA1156"/>
    <mergeCell ref="AB1156:AD1156"/>
    <mergeCell ref="D1157:G1157"/>
    <mergeCell ref="H1157:K1157"/>
    <mergeCell ref="L1157:O1157"/>
    <mergeCell ref="P1157:S1157"/>
    <mergeCell ref="T1157:W1157"/>
    <mergeCell ref="X1157:AA1157"/>
    <mergeCell ref="T1263:AD1263"/>
    <mergeCell ref="C1793:AD1793"/>
    <mergeCell ref="D2858:AD2858"/>
    <mergeCell ref="L1144:O1144"/>
    <mergeCell ref="P1144:S1144"/>
    <mergeCell ref="B4593:AD4593"/>
    <mergeCell ref="C4594:AD4594"/>
    <mergeCell ref="D4572:U4572"/>
    <mergeCell ref="V4572:AD4572"/>
    <mergeCell ref="D4573:U4573"/>
    <mergeCell ref="V4573:AD4573"/>
    <mergeCell ref="V4577:AD4577"/>
    <mergeCell ref="D4578:U4578"/>
    <mergeCell ref="B4534:AD4534"/>
    <mergeCell ref="B4538:AD4538"/>
    <mergeCell ref="D4694:K4694"/>
    <mergeCell ref="L4694:O4694"/>
    <mergeCell ref="P4692:S4692"/>
    <mergeCell ref="T4692:W4692"/>
    <mergeCell ref="X4692:AA4692"/>
    <mergeCell ref="P4693:S4693"/>
    <mergeCell ref="T4693:W4693"/>
    <mergeCell ref="X4693:AA4693"/>
    <mergeCell ref="P4694:S4694"/>
    <mergeCell ref="T4694:W4694"/>
    <mergeCell ref="X4694:AA4694"/>
    <mergeCell ref="D4689:K4689"/>
    <mergeCell ref="L4689:O4689"/>
    <mergeCell ref="D4690:K4690"/>
    <mergeCell ref="L4690:O4690"/>
    <mergeCell ref="D4691:K4691"/>
    <mergeCell ref="L4691:O4691"/>
    <mergeCell ref="AC4029:AD4029"/>
    <mergeCell ref="C4435:AD4435"/>
    <mergeCell ref="P4689:S4689"/>
    <mergeCell ref="T4689:W4689"/>
    <mergeCell ref="X4689:AA4689"/>
    <mergeCell ref="P4690:S4690"/>
    <mergeCell ref="T4690:W4690"/>
    <mergeCell ref="X4690:AA4690"/>
    <mergeCell ref="P4691:S4691"/>
    <mergeCell ref="T4691:W4691"/>
    <mergeCell ref="X4691:AA4691"/>
    <mergeCell ref="D4686:K4686"/>
    <mergeCell ref="L4686:O4686"/>
    <mergeCell ref="D4687:K4687"/>
    <mergeCell ref="L4687:O4687"/>
    <mergeCell ref="D4688:K4688"/>
    <mergeCell ref="L4688:O4688"/>
    <mergeCell ref="P4686:S4686"/>
    <mergeCell ref="T4686:W4686"/>
    <mergeCell ref="X4686:AA4686"/>
    <mergeCell ref="P4687:S4687"/>
    <mergeCell ref="T4687:W4687"/>
    <mergeCell ref="X4687:AA4687"/>
    <mergeCell ref="P4688:S4688"/>
    <mergeCell ref="T4688:W4688"/>
    <mergeCell ref="X4688:AA4688"/>
    <mergeCell ref="D4683:K4683"/>
    <mergeCell ref="L4683:O4683"/>
    <mergeCell ref="D4684:K4684"/>
    <mergeCell ref="L4684:O4684"/>
    <mergeCell ref="D4685:K4685"/>
    <mergeCell ref="C4597:AD4597"/>
    <mergeCell ref="C4598:AD4598"/>
    <mergeCell ref="V4581:AD4581"/>
    <mergeCell ref="D4557:U4557"/>
    <mergeCell ref="V4557:AD4557"/>
    <mergeCell ref="D4558:U4558"/>
    <mergeCell ref="AA2987:AB2987"/>
    <mergeCell ref="G2988:H2988"/>
    <mergeCell ref="K2988:L2988"/>
    <mergeCell ref="O2988:P2988"/>
    <mergeCell ref="S2988:T2988"/>
    <mergeCell ref="W2988:X2988"/>
    <mergeCell ref="K2985:L2985"/>
    <mergeCell ref="O2985:P2985"/>
    <mergeCell ref="S2985:T2985"/>
    <mergeCell ref="W2985:X2985"/>
    <mergeCell ref="AA2985:AB2985"/>
    <mergeCell ref="G2976:H2976"/>
    <mergeCell ref="K2976:L2976"/>
    <mergeCell ref="V4578:AD4578"/>
    <mergeCell ref="D4579:U4579"/>
    <mergeCell ref="V4579:AD4579"/>
    <mergeCell ref="V4580:AD4580"/>
    <mergeCell ref="D4580:U4580"/>
    <mergeCell ref="D4562:U4562"/>
    <mergeCell ref="V4562:AD4562"/>
    <mergeCell ref="D993:N993"/>
    <mergeCell ref="O993:P993"/>
    <mergeCell ref="D994:N994"/>
    <mergeCell ref="O994:P994"/>
    <mergeCell ref="O995:P995"/>
    <mergeCell ref="H1151:K1151"/>
    <mergeCell ref="L1151:O1151"/>
    <mergeCell ref="P1151:S1151"/>
    <mergeCell ref="T1151:W1151"/>
    <mergeCell ref="X1151:AA1151"/>
    <mergeCell ref="AB1151:AD1151"/>
    <mergeCell ref="D1152:G1152"/>
    <mergeCell ref="H1152:K1152"/>
    <mergeCell ref="L1152:O1152"/>
    <mergeCell ref="P1152:S1152"/>
    <mergeCell ref="T1152:W1152"/>
    <mergeCell ref="X1152:AA1152"/>
    <mergeCell ref="AB1152:AD1152"/>
    <mergeCell ref="D1153:G1153"/>
    <mergeCell ref="H1153:K1153"/>
    <mergeCell ref="L1153:O1153"/>
    <mergeCell ref="P1153:S1153"/>
    <mergeCell ref="T1153:W1153"/>
    <mergeCell ref="X1153:AA1153"/>
    <mergeCell ref="AB1153:AD1153"/>
    <mergeCell ref="AB1137:AD1137"/>
    <mergeCell ref="L1130:O1130"/>
    <mergeCell ref="P1130:R1130"/>
    <mergeCell ref="S1130:U1130"/>
    <mergeCell ref="V1130:X1130"/>
    <mergeCell ref="Y1130:AA1130"/>
    <mergeCell ref="AB1130:AD1130"/>
    <mergeCell ref="D1131:K1131"/>
    <mergeCell ref="L1131:O1131"/>
    <mergeCell ref="P1131:R1131"/>
    <mergeCell ref="S1131:U1131"/>
    <mergeCell ref="D1144:G1144"/>
    <mergeCell ref="H1144:K1144"/>
    <mergeCell ref="V4016:W4016"/>
    <mergeCell ref="V4566:AD4566"/>
    <mergeCell ref="V4028:W4028"/>
    <mergeCell ref="X4028:Y4028"/>
    <mergeCell ref="Z4028:AB4028"/>
    <mergeCell ref="AC4028:AD4028"/>
    <mergeCell ref="D1051:K1051"/>
    <mergeCell ref="D1052:K1052"/>
    <mergeCell ref="D1053:K1053"/>
    <mergeCell ref="D1054:K1054"/>
    <mergeCell ref="D1055:K1055"/>
    <mergeCell ref="L1042:AA1042"/>
    <mergeCell ref="L1043:M1045"/>
    <mergeCell ref="N1044:Q1044"/>
    <mergeCell ref="R1044:S1045"/>
    <mergeCell ref="T1044:U1045"/>
    <mergeCell ref="V1044:W1045"/>
    <mergeCell ref="X1044:Y1045"/>
    <mergeCell ref="N1043:Y1043"/>
    <mergeCell ref="N1045:O1045"/>
    <mergeCell ref="L1046:M1046"/>
    <mergeCell ref="L1047:M1047"/>
    <mergeCell ref="L1048:M1048"/>
    <mergeCell ref="L1049:M1049"/>
    <mergeCell ref="L1050:M1050"/>
    <mergeCell ref="L1051:M1051"/>
    <mergeCell ref="L1052:M1052"/>
    <mergeCell ref="L1053:M1053"/>
    <mergeCell ref="L1054:M1054"/>
    <mergeCell ref="L1055:M1055"/>
    <mergeCell ref="O967:P969"/>
    <mergeCell ref="Q967:AB967"/>
    <mergeCell ref="W968:X969"/>
    <mergeCell ref="Y968:Z969"/>
    <mergeCell ref="AA968:AB969"/>
    <mergeCell ref="U968:V969"/>
    <mergeCell ref="Q968:T968"/>
    <mergeCell ref="Q969:R969"/>
    <mergeCell ref="D970:N970"/>
    <mergeCell ref="O970:P970"/>
    <mergeCell ref="D971:N971"/>
    <mergeCell ref="D973:N973"/>
    <mergeCell ref="O973:P973"/>
    <mergeCell ref="D974:N974"/>
    <mergeCell ref="O974:P974"/>
    <mergeCell ref="D975:N975"/>
    <mergeCell ref="O975:P975"/>
    <mergeCell ref="D976:N976"/>
    <mergeCell ref="O971:P971"/>
    <mergeCell ref="D972:N972"/>
    <mergeCell ref="O972:P972"/>
    <mergeCell ref="O976:P976"/>
    <mergeCell ref="AB2376:AD2376"/>
    <mergeCell ref="AB2532:AD2532"/>
    <mergeCell ref="AB2701:AD2701"/>
    <mergeCell ref="AB2857:AD2857"/>
    <mergeCell ref="B4422:AD4422"/>
    <mergeCell ref="C4420:AD4420"/>
    <mergeCell ref="C4421:AD4421"/>
    <mergeCell ref="B3784:AD3784"/>
    <mergeCell ref="C3785:AD3785"/>
    <mergeCell ref="G3008:H3008"/>
    <mergeCell ref="K3008:L3008"/>
    <mergeCell ref="O3008:P3008"/>
    <mergeCell ref="S3008:T3008"/>
    <mergeCell ref="W3008:X3008"/>
    <mergeCell ref="AA3008:AB3008"/>
    <mergeCell ref="G3009:H3009"/>
    <mergeCell ref="K3009:L3009"/>
    <mergeCell ref="O3009:P3009"/>
    <mergeCell ref="S3009:T3009"/>
    <mergeCell ref="W3009:X3009"/>
    <mergeCell ref="AA3009:AB3009"/>
    <mergeCell ref="G3010:H3010"/>
    <mergeCell ref="K3010:L3010"/>
    <mergeCell ref="O3010:P3010"/>
    <mergeCell ref="S3010:T3010"/>
    <mergeCell ref="W3010:X3010"/>
    <mergeCell ref="AA3010:AB3010"/>
    <mergeCell ref="G3011:H3011"/>
    <mergeCell ref="K3011:L3011"/>
    <mergeCell ref="O3011:P3011"/>
    <mergeCell ref="S3011:T3011"/>
    <mergeCell ref="W3011:X3011"/>
    <mergeCell ref="AA3011:AB3011"/>
    <mergeCell ref="G3003:H3003"/>
    <mergeCell ref="K3003:L3003"/>
    <mergeCell ref="O3003:P3003"/>
    <mergeCell ref="S3003:T3003"/>
    <mergeCell ref="W3003:X3003"/>
    <mergeCell ref="G2996:H2996"/>
    <mergeCell ref="K2996:L2996"/>
    <mergeCell ref="G2997:H2997"/>
    <mergeCell ref="K2997:L2997"/>
    <mergeCell ref="O2997:P2997"/>
    <mergeCell ref="S2997:T2997"/>
    <mergeCell ref="W2997:X2997"/>
    <mergeCell ref="AA2997:AB2997"/>
    <mergeCell ref="AA2995:AB2995"/>
    <mergeCell ref="G2986:H2986"/>
    <mergeCell ref="K2986:L2986"/>
    <mergeCell ref="O2986:P2986"/>
    <mergeCell ref="S2986:T2986"/>
    <mergeCell ref="K2978:L2978"/>
    <mergeCell ref="O2978:P2978"/>
    <mergeCell ref="S2978:T2978"/>
    <mergeCell ref="V4027:W4027"/>
    <mergeCell ref="X4027:Y4027"/>
    <mergeCell ref="Z4027:AB4027"/>
    <mergeCell ref="AC4027:AD4027"/>
    <mergeCell ref="AA2986:AB2986"/>
    <mergeCell ref="G2987:H2987"/>
    <mergeCell ref="K2987:L2987"/>
    <mergeCell ref="O2987:P2987"/>
    <mergeCell ref="S2987:T2987"/>
    <mergeCell ref="W2987:X2987"/>
    <mergeCell ref="W2978:X2978"/>
    <mergeCell ref="AA2978:AB2978"/>
    <mergeCell ref="G2979:H2979"/>
    <mergeCell ref="K2979:L2979"/>
    <mergeCell ref="O2979:P2979"/>
    <mergeCell ref="S2979:T2979"/>
    <mergeCell ref="W2979:X2979"/>
    <mergeCell ref="C2858:C2861"/>
    <mergeCell ref="AA2984:AB2984"/>
    <mergeCell ref="G2985:H2985"/>
    <mergeCell ref="AA2979:AB2979"/>
    <mergeCell ref="G2980:H2980"/>
    <mergeCell ref="K2980:L2980"/>
    <mergeCell ref="O2980:P2980"/>
    <mergeCell ref="S2980:T2980"/>
    <mergeCell ref="W2980:X2980"/>
    <mergeCell ref="AA2980:AB2980"/>
    <mergeCell ref="G2971:H2971"/>
    <mergeCell ref="K2971:L2971"/>
    <mergeCell ref="O2971:P2971"/>
    <mergeCell ref="S2971:T2971"/>
    <mergeCell ref="W2971:X2971"/>
    <mergeCell ref="AA2971:AB2971"/>
    <mergeCell ref="G2972:H2972"/>
    <mergeCell ref="K2972:L2972"/>
    <mergeCell ref="O2972:P2972"/>
    <mergeCell ref="S2972:T2972"/>
    <mergeCell ref="W2972:X2972"/>
    <mergeCell ref="AA2972:AB2972"/>
    <mergeCell ref="G2973:H2973"/>
    <mergeCell ref="K2973:L2973"/>
    <mergeCell ref="O2973:P2973"/>
    <mergeCell ref="S2973:T2973"/>
    <mergeCell ref="W2973:X2973"/>
    <mergeCell ref="AA2973:AB2973"/>
    <mergeCell ref="G2974:H2974"/>
    <mergeCell ref="K2974:L2974"/>
    <mergeCell ref="O2974:P2974"/>
    <mergeCell ref="S2974:T2974"/>
    <mergeCell ref="W2974:X2974"/>
    <mergeCell ref="AA2974:AB2974"/>
    <mergeCell ref="G2975:H2975"/>
    <mergeCell ref="K2975:L2975"/>
    <mergeCell ref="O2975:P2975"/>
    <mergeCell ref="S2975:T2975"/>
    <mergeCell ref="W2975:X2975"/>
    <mergeCell ref="AA2975:AB2975"/>
    <mergeCell ref="O2976:P2976"/>
    <mergeCell ref="S2976:T2976"/>
    <mergeCell ref="W2976:X2976"/>
    <mergeCell ref="AA2976:AB2976"/>
    <mergeCell ref="G2977:H2977"/>
    <mergeCell ref="K2977:L2977"/>
    <mergeCell ref="O2977:P2977"/>
    <mergeCell ref="S2977:T2977"/>
    <mergeCell ref="W2977:X2977"/>
    <mergeCell ref="AA2977:AB2977"/>
    <mergeCell ref="G2978:H2978"/>
    <mergeCell ref="O2970:P2970"/>
    <mergeCell ref="S2970:T2970"/>
    <mergeCell ref="W2970:X2970"/>
    <mergeCell ref="AA2970:AB2970"/>
    <mergeCell ref="G2961:H2961"/>
    <mergeCell ref="K2961:L2961"/>
    <mergeCell ref="O2961:P2961"/>
    <mergeCell ref="S2961:T2961"/>
    <mergeCell ref="W2961:X2961"/>
    <mergeCell ref="AA2961:AB2961"/>
    <mergeCell ref="G2962:H2962"/>
    <mergeCell ref="K2962:L2962"/>
    <mergeCell ref="O2962:P2962"/>
    <mergeCell ref="S2962:T2962"/>
    <mergeCell ref="W2962:X2962"/>
    <mergeCell ref="AA2962:AB2962"/>
    <mergeCell ref="G2963:H2963"/>
    <mergeCell ref="K2963:L2963"/>
    <mergeCell ref="O2963:P2963"/>
    <mergeCell ref="S2963:T2963"/>
    <mergeCell ref="W2963:X2963"/>
    <mergeCell ref="AA2963:AB2963"/>
    <mergeCell ref="G2964:H2964"/>
    <mergeCell ref="K2964:L2964"/>
    <mergeCell ref="O2964:P2964"/>
    <mergeCell ref="S2964:T2964"/>
    <mergeCell ref="W2964:X2964"/>
    <mergeCell ref="AA2964:AB2964"/>
    <mergeCell ref="G2965:H2965"/>
    <mergeCell ref="K2965:L2965"/>
    <mergeCell ref="O2965:P2965"/>
    <mergeCell ref="S2965:T2965"/>
    <mergeCell ref="W2965:X2965"/>
    <mergeCell ref="AA2965:AB2965"/>
    <mergeCell ref="G2956:H2956"/>
    <mergeCell ref="K2956:L2956"/>
    <mergeCell ref="O2956:P2956"/>
    <mergeCell ref="S2956:T2956"/>
    <mergeCell ref="W2956:X2956"/>
    <mergeCell ref="AA2956:AB2956"/>
    <mergeCell ref="G2957:H2957"/>
    <mergeCell ref="K2957:L2957"/>
    <mergeCell ref="O2957:P2957"/>
    <mergeCell ref="S2957:T2957"/>
    <mergeCell ref="W2957:X2957"/>
    <mergeCell ref="AA2957:AB2957"/>
    <mergeCell ref="G2958:H2958"/>
    <mergeCell ref="K2958:L2958"/>
    <mergeCell ref="O2958:P2958"/>
    <mergeCell ref="S2958:T2958"/>
    <mergeCell ref="W2958:X2958"/>
    <mergeCell ref="AA2958:AB2958"/>
    <mergeCell ref="G2959:H2959"/>
    <mergeCell ref="K2959:L2959"/>
    <mergeCell ref="O2959:P2959"/>
    <mergeCell ref="S2959:T2959"/>
    <mergeCell ref="W2959:X2959"/>
    <mergeCell ref="AA2959:AB2959"/>
    <mergeCell ref="G2960:H2960"/>
    <mergeCell ref="K2960:L2960"/>
    <mergeCell ref="O2960:P2960"/>
    <mergeCell ref="S2960:T2960"/>
    <mergeCell ref="W2960:X2960"/>
    <mergeCell ref="AA2960:AB2960"/>
    <mergeCell ref="G2951:H2951"/>
    <mergeCell ref="K2951:L2951"/>
    <mergeCell ref="O2951:P2951"/>
    <mergeCell ref="S2951:T2951"/>
    <mergeCell ref="W2951:X2951"/>
    <mergeCell ref="AA2951:AB2951"/>
    <mergeCell ref="G2952:H2952"/>
    <mergeCell ref="K2952:L2952"/>
    <mergeCell ref="O2952:P2952"/>
    <mergeCell ref="S2952:T2952"/>
    <mergeCell ref="W2952:X2952"/>
    <mergeCell ref="AA2952:AB2952"/>
    <mergeCell ref="G2953:H2953"/>
    <mergeCell ref="K2953:L2953"/>
    <mergeCell ref="O2953:P2953"/>
    <mergeCell ref="S2953:T2953"/>
    <mergeCell ref="W2953:X2953"/>
    <mergeCell ref="AA2953:AB2953"/>
    <mergeCell ref="G2954:H2954"/>
    <mergeCell ref="K2954:L2954"/>
    <mergeCell ref="O2954:P2954"/>
    <mergeCell ref="S2954:T2954"/>
    <mergeCell ref="W2954:X2954"/>
    <mergeCell ref="AA2954:AB2954"/>
    <mergeCell ref="G2955:H2955"/>
    <mergeCell ref="K2955:L2955"/>
    <mergeCell ref="O2955:P2955"/>
    <mergeCell ref="S2955:T2955"/>
    <mergeCell ref="W2955:X2955"/>
    <mergeCell ref="AA2955:AB2955"/>
    <mergeCell ref="G2946:H2946"/>
    <mergeCell ref="K2946:L2946"/>
    <mergeCell ref="O2946:P2946"/>
    <mergeCell ref="S2946:T2946"/>
    <mergeCell ref="W2946:X2946"/>
    <mergeCell ref="AA2946:AB2946"/>
    <mergeCell ref="G2947:H2947"/>
    <mergeCell ref="K2947:L2947"/>
    <mergeCell ref="O2947:P2947"/>
    <mergeCell ref="S2947:T2947"/>
    <mergeCell ref="W2947:X2947"/>
    <mergeCell ref="AA2947:AB2947"/>
    <mergeCell ref="G2948:H2948"/>
    <mergeCell ref="K2948:L2948"/>
    <mergeCell ref="O2948:P2948"/>
    <mergeCell ref="S2948:T2948"/>
    <mergeCell ref="W2948:X2948"/>
    <mergeCell ref="AA2948:AB2948"/>
    <mergeCell ref="G2949:H2949"/>
    <mergeCell ref="K2949:L2949"/>
    <mergeCell ref="O2949:P2949"/>
    <mergeCell ref="S2949:T2949"/>
    <mergeCell ref="W2949:X2949"/>
    <mergeCell ref="AA2949:AB2949"/>
    <mergeCell ref="G2950:H2950"/>
    <mergeCell ref="K2950:L2950"/>
    <mergeCell ref="O2950:P2950"/>
    <mergeCell ref="S2950:T2950"/>
    <mergeCell ref="W2950:X2950"/>
    <mergeCell ref="AA2950:AB2950"/>
    <mergeCell ref="G2941:H2941"/>
    <mergeCell ref="K2941:L2941"/>
    <mergeCell ref="O2941:P2941"/>
    <mergeCell ref="S2941:T2941"/>
    <mergeCell ref="W2941:X2941"/>
    <mergeCell ref="AA2941:AB2941"/>
    <mergeCell ref="G2942:H2942"/>
    <mergeCell ref="K2942:L2942"/>
    <mergeCell ref="O2942:P2942"/>
    <mergeCell ref="S2942:T2942"/>
    <mergeCell ref="W2942:X2942"/>
    <mergeCell ref="AA2942:AB2942"/>
    <mergeCell ref="G2943:H2943"/>
    <mergeCell ref="K2943:L2943"/>
    <mergeCell ref="O2943:P2943"/>
    <mergeCell ref="S2943:T2943"/>
    <mergeCell ref="W2943:X2943"/>
    <mergeCell ref="AA2943:AB2943"/>
    <mergeCell ref="G2944:H2944"/>
    <mergeCell ref="K2944:L2944"/>
    <mergeCell ref="O2944:P2944"/>
    <mergeCell ref="S2944:T2944"/>
    <mergeCell ref="W2944:X2944"/>
    <mergeCell ref="AA2944:AB2944"/>
    <mergeCell ref="G2945:H2945"/>
    <mergeCell ref="K2945:L2945"/>
    <mergeCell ref="O2945:P2945"/>
    <mergeCell ref="S2945:T2945"/>
    <mergeCell ref="W2945:X2945"/>
    <mergeCell ref="AA2945:AB2945"/>
    <mergeCell ref="G2936:H2936"/>
    <mergeCell ref="K2936:L2936"/>
    <mergeCell ref="O2936:P2936"/>
    <mergeCell ref="S2936:T2936"/>
    <mergeCell ref="W2936:X2936"/>
    <mergeCell ref="AA2936:AB2936"/>
    <mergeCell ref="G2937:H2937"/>
    <mergeCell ref="K2937:L2937"/>
    <mergeCell ref="O2937:P2937"/>
    <mergeCell ref="S2937:T2937"/>
    <mergeCell ref="W2937:X2937"/>
    <mergeCell ref="AA2937:AB2937"/>
    <mergeCell ref="G2938:H2938"/>
    <mergeCell ref="K2938:L2938"/>
    <mergeCell ref="O2938:P2938"/>
    <mergeCell ref="S2938:T2938"/>
    <mergeCell ref="W2938:X2938"/>
    <mergeCell ref="AA2938:AB2938"/>
    <mergeCell ref="G2939:H2939"/>
    <mergeCell ref="K2939:L2939"/>
    <mergeCell ref="O2939:P2939"/>
    <mergeCell ref="S2939:T2939"/>
    <mergeCell ref="W2939:X2939"/>
    <mergeCell ref="AA2939:AB2939"/>
    <mergeCell ref="G2940:H2940"/>
    <mergeCell ref="K2940:L2940"/>
    <mergeCell ref="O2940:P2940"/>
    <mergeCell ref="S2940:T2940"/>
    <mergeCell ref="W2940:X2940"/>
    <mergeCell ref="AA2940:AB2940"/>
    <mergeCell ref="G2931:H2931"/>
    <mergeCell ref="K2931:L2931"/>
    <mergeCell ref="O2931:P2931"/>
    <mergeCell ref="S2931:T2931"/>
    <mergeCell ref="W2931:X2931"/>
    <mergeCell ref="AA2931:AB2931"/>
    <mergeCell ref="G2932:H2932"/>
    <mergeCell ref="K2932:L2932"/>
    <mergeCell ref="O2932:P2932"/>
    <mergeCell ref="S2932:T2932"/>
    <mergeCell ref="W2932:X2932"/>
    <mergeCell ref="AA2932:AB2932"/>
    <mergeCell ref="G2933:H2933"/>
    <mergeCell ref="K2933:L2933"/>
    <mergeCell ref="O2933:P2933"/>
    <mergeCell ref="S2933:T2933"/>
    <mergeCell ref="W2933:X2933"/>
    <mergeCell ref="AA2933:AB2933"/>
    <mergeCell ref="G2934:H2934"/>
    <mergeCell ref="K2934:L2934"/>
    <mergeCell ref="O2934:P2934"/>
    <mergeCell ref="S2934:T2934"/>
    <mergeCell ref="W2934:X2934"/>
    <mergeCell ref="AA2934:AB2934"/>
    <mergeCell ref="G2935:H2935"/>
    <mergeCell ref="K2935:L2935"/>
    <mergeCell ref="O2935:P2935"/>
    <mergeCell ref="S2935:T2935"/>
    <mergeCell ref="W2935:X2935"/>
    <mergeCell ref="AA2935:AB2935"/>
    <mergeCell ref="G2926:H2926"/>
    <mergeCell ref="K2926:L2926"/>
    <mergeCell ref="O2926:P2926"/>
    <mergeCell ref="S2926:T2926"/>
    <mergeCell ref="W2926:X2926"/>
    <mergeCell ref="AA2926:AB2926"/>
    <mergeCell ref="G2927:H2927"/>
    <mergeCell ref="K2927:L2927"/>
    <mergeCell ref="O2927:P2927"/>
    <mergeCell ref="S2927:T2927"/>
    <mergeCell ref="W2927:X2927"/>
    <mergeCell ref="AA2927:AB2927"/>
    <mergeCell ref="G2928:H2928"/>
    <mergeCell ref="K2928:L2928"/>
    <mergeCell ref="O2928:P2928"/>
    <mergeCell ref="S2928:T2928"/>
    <mergeCell ref="W2928:X2928"/>
    <mergeCell ref="AA2928:AB2928"/>
    <mergeCell ref="G2929:H2929"/>
    <mergeCell ref="K2929:L2929"/>
    <mergeCell ref="O2929:P2929"/>
    <mergeCell ref="S2929:T2929"/>
    <mergeCell ref="W2929:X2929"/>
    <mergeCell ref="AA2929:AB2929"/>
    <mergeCell ref="G2930:H2930"/>
    <mergeCell ref="K2930:L2930"/>
    <mergeCell ref="O2930:P2930"/>
    <mergeCell ref="S2930:T2930"/>
    <mergeCell ref="W2930:X2930"/>
    <mergeCell ref="AA2930:AB2930"/>
    <mergeCell ref="G2921:H2921"/>
    <mergeCell ref="K2921:L2921"/>
    <mergeCell ref="O2921:P2921"/>
    <mergeCell ref="S2921:T2921"/>
    <mergeCell ref="W2921:X2921"/>
    <mergeCell ref="AA2921:AB2921"/>
    <mergeCell ref="G2922:H2922"/>
    <mergeCell ref="K2922:L2922"/>
    <mergeCell ref="O2922:P2922"/>
    <mergeCell ref="S2922:T2922"/>
    <mergeCell ref="W2922:X2922"/>
    <mergeCell ref="AA2922:AB2922"/>
    <mergeCell ref="G2923:H2923"/>
    <mergeCell ref="K2923:L2923"/>
    <mergeCell ref="O2923:P2923"/>
    <mergeCell ref="S2923:T2923"/>
    <mergeCell ref="W2923:X2923"/>
    <mergeCell ref="AA2923:AB2923"/>
    <mergeCell ref="G2924:H2924"/>
    <mergeCell ref="K2924:L2924"/>
    <mergeCell ref="O2924:P2924"/>
    <mergeCell ref="S2924:T2924"/>
    <mergeCell ref="W2924:X2924"/>
    <mergeCell ref="AA2924:AB2924"/>
    <mergeCell ref="G2925:H2925"/>
    <mergeCell ref="K2925:L2925"/>
    <mergeCell ref="O2925:P2925"/>
    <mergeCell ref="S2925:T2925"/>
    <mergeCell ref="W2925:X2925"/>
    <mergeCell ref="AA2925:AB2925"/>
    <mergeCell ref="G2916:H2916"/>
    <mergeCell ref="K2916:L2916"/>
    <mergeCell ref="O2916:P2916"/>
    <mergeCell ref="S2916:T2916"/>
    <mergeCell ref="W2916:X2916"/>
    <mergeCell ref="AA2916:AB2916"/>
    <mergeCell ref="G2917:H2917"/>
    <mergeCell ref="K2917:L2917"/>
    <mergeCell ref="O2917:P2917"/>
    <mergeCell ref="S2917:T2917"/>
    <mergeCell ref="W2917:X2917"/>
    <mergeCell ref="AA2917:AB2917"/>
    <mergeCell ref="G2918:H2918"/>
    <mergeCell ref="K2918:L2918"/>
    <mergeCell ref="O2918:P2918"/>
    <mergeCell ref="S2918:T2918"/>
    <mergeCell ref="W2918:X2918"/>
    <mergeCell ref="AA2918:AB2918"/>
    <mergeCell ref="G2919:H2919"/>
    <mergeCell ref="K2919:L2919"/>
    <mergeCell ref="O2919:P2919"/>
    <mergeCell ref="S2919:T2919"/>
    <mergeCell ref="W2919:X2919"/>
    <mergeCell ref="AA2919:AB2919"/>
    <mergeCell ref="G2920:H2920"/>
    <mergeCell ref="K2920:L2920"/>
    <mergeCell ref="O2920:P2920"/>
    <mergeCell ref="S2920:T2920"/>
    <mergeCell ref="W2920:X2920"/>
    <mergeCell ref="AA2920:AB2920"/>
    <mergeCell ref="G2911:H2911"/>
    <mergeCell ref="K2911:L2911"/>
    <mergeCell ref="O2911:P2911"/>
    <mergeCell ref="S2911:T2911"/>
    <mergeCell ref="W2911:X2911"/>
    <mergeCell ref="AA2911:AB2911"/>
    <mergeCell ref="G2912:H2912"/>
    <mergeCell ref="K2912:L2912"/>
    <mergeCell ref="O2912:P2912"/>
    <mergeCell ref="S2912:T2912"/>
    <mergeCell ref="W2912:X2912"/>
    <mergeCell ref="AA2912:AB2912"/>
    <mergeCell ref="G2913:H2913"/>
    <mergeCell ref="K2913:L2913"/>
    <mergeCell ref="O2913:P2913"/>
    <mergeCell ref="S2913:T2913"/>
    <mergeCell ref="W2913:X2913"/>
    <mergeCell ref="AA2913:AB2913"/>
    <mergeCell ref="G2914:H2914"/>
    <mergeCell ref="K2914:L2914"/>
    <mergeCell ref="O2914:P2914"/>
    <mergeCell ref="S2914:T2914"/>
    <mergeCell ref="W2914:X2914"/>
    <mergeCell ref="AA2914:AB2914"/>
    <mergeCell ref="G2915:H2915"/>
    <mergeCell ref="K2915:L2915"/>
    <mergeCell ref="O2915:P2915"/>
    <mergeCell ref="S2915:T2915"/>
    <mergeCell ref="W2915:X2915"/>
    <mergeCell ref="AA2915:AB2915"/>
    <mergeCell ref="G2906:H2906"/>
    <mergeCell ref="K2906:L2906"/>
    <mergeCell ref="O2906:P2906"/>
    <mergeCell ref="S2906:T2906"/>
    <mergeCell ref="W2906:X2906"/>
    <mergeCell ref="AA2906:AB2906"/>
    <mergeCell ref="G2907:H2907"/>
    <mergeCell ref="K2907:L2907"/>
    <mergeCell ref="O2907:P2907"/>
    <mergeCell ref="S2907:T2907"/>
    <mergeCell ref="W2907:X2907"/>
    <mergeCell ref="AA2907:AB2907"/>
    <mergeCell ref="G2908:H2908"/>
    <mergeCell ref="K2908:L2908"/>
    <mergeCell ref="O2908:P2908"/>
    <mergeCell ref="S2908:T2908"/>
    <mergeCell ref="W2908:X2908"/>
    <mergeCell ref="AA2908:AB2908"/>
    <mergeCell ref="G2909:H2909"/>
    <mergeCell ref="K2909:L2909"/>
    <mergeCell ref="O2909:P2909"/>
    <mergeCell ref="S2909:T2909"/>
    <mergeCell ref="W2909:X2909"/>
    <mergeCell ref="AA2909:AB2909"/>
    <mergeCell ref="G2910:H2910"/>
    <mergeCell ref="K2910:L2910"/>
    <mergeCell ref="O2910:P2910"/>
    <mergeCell ref="S2910:T2910"/>
    <mergeCell ref="W2910:X2910"/>
    <mergeCell ref="AA2910:AB2910"/>
    <mergeCell ref="G2901:H2901"/>
    <mergeCell ref="K2901:L2901"/>
    <mergeCell ref="O2901:P2901"/>
    <mergeCell ref="S2901:T2901"/>
    <mergeCell ref="W2901:X2901"/>
    <mergeCell ref="AA2901:AB2901"/>
    <mergeCell ref="G2902:H2902"/>
    <mergeCell ref="K2902:L2902"/>
    <mergeCell ref="O2902:P2902"/>
    <mergeCell ref="S2902:T2902"/>
    <mergeCell ref="W2902:X2902"/>
    <mergeCell ref="AA2902:AB2902"/>
    <mergeCell ref="G2903:H2903"/>
    <mergeCell ref="K2903:L2903"/>
    <mergeCell ref="O2903:P2903"/>
    <mergeCell ref="S2903:T2903"/>
    <mergeCell ref="W2903:X2903"/>
    <mergeCell ref="AA2903:AB2903"/>
    <mergeCell ref="G2904:H2904"/>
    <mergeCell ref="K2904:L2904"/>
    <mergeCell ref="O2904:P2904"/>
    <mergeCell ref="S2904:T2904"/>
    <mergeCell ref="W2904:X2904"/>
    <mergeCell ref="AA2904:AB2904"/>
    <mergeCell ref="G2905:H2905"/>
    <mergeCell ref="K2905:L2905"/>
    <mergeCell ref="O2905:P2905"/>
    <mergeCell ref="S2905:T2905"/>
    <mergeCell ref="W2905:X2905"/>
    <mergeCell ref="AA2905:AB2905"/>
    <mergeCell ref="G2896:H2896"/>
    <mergeCell ref="K2896:L2896"/>
    <mergeCell ref="O2896:P2896"/>
    <mergeCell ref="S2896:T2896"/>
    <mergeCell ref="W2896:X2896"/>
    <mergeCell ref="AA2896:AB2896"/>
    <mergeCell ref="G2897:H2897"/>
    <mergeCell ref="K2897:L2897"/>
    <mergeCell ref="O2897:P2897"/>
    <mergeCell ref="S2897:T2897"/>
    <mergeCell ref="W2897:X2897"/>
    <mergeCell ref="AA2897:AB2897"/>
    <mergeCell ref="G2898:H2898"/>
    <mergeCell ref="K2898:L2898"/>
    <mergeCell ref="O2898:P2898"/>
    <mergeCell ref="S2898:T2898"/>
    <mergeCell ref="W2898:X2898"/>
    <mergeCell ref="AA2898:AB2898"/>
    <mergeCell ref="G2899:H2899"/>
    <mergeCell ref="K2899:L2899"/>
    <mergeCell ref="O2899:P2899"/>
    <mergeCell ref="S2899:T2899"/>
    <mergeCell ref="W2899:X2899"/>
    <mergeCell ref="AA2899:AB2899"/>
    <mergeCell ref="G2900:H2900"/>
    <mergeCell ref="K2900:L2900"/>
    <mergeCell ref="O2900:P2900"/>
    <mergeCell ref="S2900:T2900"/>
    <mergeCell ref="W2900:X2900"/>
    <mergeCell ref="AA2900:AB2900"/>
    <mergeCell ref="G2891:H2891"/>
    <mergeCell ref="K2891:L2891"/>
    <mergeCell ref="O2891:P2891"/>
    <mergeCell ref="S2891:T2891"/>
    <mergeCell ref="W2891:X2891"/>
    <mergeCell ref="AA2891:AB2891"/>
    <mergeCell ref="G2892:H2892"/>
    <mergeCell ref="K2892:L2892"/>
    <mergeCell ref="O2892:P2892"/>
    <mergeCell ref="S2892:T2892"/>
    <mergeCell ref="W2892:X2892"/>
    <mergeCell ref="AA2892:AB2892"/>
    <mergeCell ref="G2893:H2893"/>
    <mergeCell ref="K2893:L2893"/>
    <mergeCell ref="O2893:P2893"/>
    <mergeCell ref="S2893:T2893"/>
    <mergeCell ref="W2893:X2893"/>
    <mergeCell ref="AA2893:AB2893"/>
    <mergeCell ref="G2894:H2894"/>
    <mergeCell ref="K2894:L2894"/>
    <mergeCell ref="O2894:P2894"/>
    <mergeCell ref="S2894:T2894"/>
    <mergeCell ref="W2894:X2894"/>
    <mergeCell ref="AA2894:AB2894"/>
    <mergeCell ref="G2895:H2895"/>
    <mergeCell ref="K2895:L2895"/>
    <mergeCell ref="O2895:P2895"/>
    <mergeCell ref="S2895:T2895"/>
    <mergeCell ref="W2895:X2895"/>
    <mergeCell ref="AA2895:AB2895"/>
    <mergeCell ref="G2886:H2886"/>
    <mergeCell ref="K2886:L2886"/>
    <mergeCell ref="O2886:P2886"/>
    <mergeCell ref="S2886:T2886"/>
    <mergeCell ref="W2886:X2886"/>
    <mergeCell ref="AA2886:AB2886"/>
    <mergeCell ref="G2887:H2887"/>
    <mergeCell ref="K2887:L2887"/>
    <mergeCell ref="O2887:P2887"/>
    <mergeCell ref="S2887:T2887"/>
    <mergeCell ref="W2887:X2887"/>
    <mergeCell ref="AA2887:AB2887"/>
    <mergeCell ref="G2888:H2888"/>
    <mergeCell ref="K2888:L2888"/>
    <mergeCell ref="O2888:P2888"/>
    <mergeCell ref="S2888:T2888"/>
    <mergeCell ref="W2888:X2888"/>
    <mergeCell ref="AA2888:AB2888"/>
    <mergeCell ref="G2889:H2889"/>
    <mergeCell ref="K2889:L2889"/>
    <mergeCell ref="O2889:P2889"/>
    <mergeCell ref="S2889:T2889"/>
    <mergeCell ref="W2889:X2889"/>
    <mergeCell ref="AA2889:AB2889"/>
    <mergeCell ref="G2890:H2890"/>
    <mergeCell ref="K2890:L2890"/>
    <mergeCell ref="O2890:P2890"/>
    <mergeCell ref="S2890:T2890"/>
    <mergeCell ref="W2890:X2890"/>
    <mergeCell ref="AA2890:AB2890"/>
    <mergeCell ref="G2881:H2881"/>
    <mergeCell ref="K2881:L2881"/>
    <mergeCell ref="O2881:P2881"/>
    <mergeCell ref="S2881:T2881"/>
    <mergeCell ref="W2881:X2881"/>
    <mergeCell ref="AA2881:AB2881"/>
    <mergeCell ref="G2882:H2882"/>
    <mergeCell ref="K2882:L2882"/>
    <mergeCell ref="O2882:P2882"/>
    <mergeCell ref="S2882:T2882"/>
    <mergeCell ref="W2882:X2882"/>
    <mergeCell ref="AA2882:AB2882"/>
    <mergeCell ref="G2883:H2883"/>
    <mergeCell ref="K2883:L2883"/>
    <mergeCell ref="O2883:P2883"/>
    <mergeCell ref="S2883:T2883"/>
    <mergeCell ref="W2883:X2883"/>
    <mergeCell ref="AA2883:AB2883"/>
    <mergeCell ref="G2884:H2884"/>
    <mergeCell ref="K2884:L2884"/>
    <mergeCell ref="O2884:P2884"/>
    <mergeCell ref="S2884:T2884"/>
    <mergeCell ref="W2884:X2884"/>
    <mergeCell ref="AA2884:AB2884"/>
    <mergeCell ref="G2885:H2885"/>
    <mergeCell ref="K2885:L2885"/>
    <mergeCell ref="O2885:P2885"/>
    <mergeCell ref="S2885:T2885"/>
    <mergeCell ref="W2885:X2885"/>
    <mergeCell ref="AA2885:AB2885"/>
    <mergeCell ref="G2876:H2876"/>
    <mergeCell ref="K2876:L2876"/>
    <mergeCell ref="O2876:P2876"/>
    <mergeCell ref="S2876:T2876"/>
    <mergeCell ref="W2876:X2876"/>
    <mergeCell ref="AA2876:AB2876"/>
    <mergeCell ref="G2877:H2877"/>
    <mergeCell ref="K2877:L2877"/>
    <mergeCell ref="O2877:P2877"/>
    <mergeCell ref="S2877:T2877"/>
    <mergeCell ref="W2877:X2877"/>
    <mergeCell ref="AA2877:AB2877"/>
    <mergeCell ref="G2878:H2878"/>
    <mergeCell ref="K2878:L2878"/>
    <mergeCell ref="O2878:P2878"/>
    <mergeCell ref="S2878:T2878"/>
    <mergeCell ref="W2878:X2878"/>
    <mergeCell ref="AA2878:AB2878"/>
    <mergeCell ref="G2879:H2879"/>
    <mergeCell ref="K2879:L2879"/>
    <mergeCell ref="O2879:P2879"/>
    <mergeCell ref="S2879:T2879"/>
    <mergeCell ref="W2879:X2879"/>
    <mergeCell ref="AA2879:AB2879"/>
    <mergeCell ref="G2880:H2880"/>
    <mergeCell ref="K2880:L2880"/>
    <mergeCell ref="O2880:P2880"/>
    <mergeCell ref="S2880:T2880"/>
    <mergeCell ref="W2880:X2880"/>
    <mergeCell ref="AA2880:AB2880"/>
    <mergeCell ref="G2871:H2871"/>
    <mergeCell ref="K2871:L2871"/>
    <mergeCell ref="O2871:P2871"/>
    <mergeCell ref="S2871:T2871"/>
    <mergeCell ref="W2871:X2871"/>
    <mergeCell ref="AA2871:AB2871"/>
    <mergeCell ref="G2872:H2872"/>
    <mergeCell ref="K2872:L2872"/>
    <mergeCell ref="O2872:P2872"/>
    <mergeCell ref="S2872:T2872"/>
    <mergeCell ref="W2872:X2872"/>
    <mergeCell ref="AA2872:AB2872"/>
    <mergeCell ref="G2873:H2873"/>
    <mergeCell ref="K2873:L2873"/>
    <mergeCell ref="O2873:P2873"/>
    <mergeCell ref="S2873:T2873"/>
    <mergeCell ref="W2873:X2873"/>
    <mergeCell ref="AA2873:AB2873"/>
    <mergeCell ref="G2874:H2874"/>
    <mergeCell ref="K2874:L2874"/>
    <mergeCell ref="O2874:P2874"/>
    <mergeCell ref="S2874:T2874"/>
    <mergeCell ref="W2874:X2874"/>
    <mergeCell ref="AA2874:AB2874"/>
    <mergeCell ref="G2875:H2875"/>
    <mergeCell ref="K2875:L2875"/>
    <mergeCell ref="O2875:P2875"/>
    <mergeCell ref="S2875:T2875"/>
    <mergeCell ref="W2875:X2875"/>
    <mergeCell ref="AA2875:AB2875"/>
    <mergeCell ref="G2866:H2866"/>
    <mergeCell ref="K2866:L2866"/>
    <mergeCell ref="O2866:P2866"/>
    <mergeCell ref="S2866:T2866"/>
    <mergeCell ref="W2866:X2866"/>
    <mergeCell ref="AA2866:AB2866"/>
    <mergeCell ref="G2867:H2867"/>
    <mergeCell ref="K2867:L2867"/>
    <mergeCell ref="O2867:P2867"/>
    <mergeCell ref="S2867:T2867"/>
    <mergeCell ref="W2867:X2867"/>
    <mergeCell ref="AA2867:AB2867"/>
    <mergeCell ref="G2868:H2868"/>
    <mergeCell ref="K2868:L2868"/>
    <mergeCell ref="O2868:P2868"/>
    <mergeCell ref="S2868:T2868"/>
    <mergeCell ref="W2868:X2868"/>
    <mergeCell ref="AA2868:AB2868"/>
    <mergeCell ref="G2869:H2869"/>
    <mergeCell ref="K2869:L2869"/>
    <mergeCell ref="O2869:P2869"/>
    <mergeCell ref="S2869:T2869"/>
    <mergeCell ref="W2869:X2869"/>
    <mergeCell ref="AA2869:AB2869"/>
    <mergeCell ref="G2870:H2870"/>
    <mergeCell ref="K2870:L2870"/>
    <mergeCell ref="O2870:P2870"/>
    <mergeCell ref="S2870:T2870"/>
    <mergeCell ref="W2870:X2870"/>
    <mergeCell ref="AA2870:AB2870"/>
    <mergeCell ref="F2846:G2846"/>
    <mergeCell ref="H2846:L2846"/>
    <mergeCell ref="H2848:L2848"/>
    <mergeCell ref="M2848:N2848"/>
    <mergeCell ref="AA2843:AB2843"/>
    <mergeCell ref="W2844:X2844"/>
    <mergeCell ref="AA2844:AB2844"/>
    <mergeCell ref="W2845:X2845"/>
    <mergeCell ref="AA2845:AB2845"/>
    <mergeCell ref="S2842:T2842"/>
    <mergeCell ref="S2843:T2843"/>
    <mergeCell ref="S2844:T2844"/>
    <mergeCell ref="S2845:T2845"/>
    <mergeCell ref="S2846:T2846"/>
    <mergeCell ref="S2847:T2847"/>
    <mergeCell ref="S2848:T2848"/>
    <mergeCell ref="S2849:T2849"/>
    <mergeCell ref="S2850:T2850"/>
    <mergeCell ref="S2851:T2851"/>
    <mergeCell ref="Q2846:R2846"/>
    <mergeCell ref="Q2847:R2847"/>
    <mergeCell ref="Q2848:R2848"/>
    <mergeCell ref="Q2837:R2837"/>
    <mergeCell ref="Q2838:R2838"/>
    <mergeCell ref="W2849:X2849"/>
    <mergeCell ref="AA2849:AB2849"/>
    <mergeCell ref="AA2846:AB2846"/>
    <mergeCell ref="M2844:N2844"/>
    <mergeCell ref="F2845:G2845"/>
    <mergeCell ref="H2840:L2840"/>
    <mergeCell ref="M2840:N2840"/>
    <mergeCell ref="M2837:N2837"/>
    <mergeCell ref="Q2845:R2845"/>
    <mergeCell ref="G2861:H2861"/>
    <mergeCell ref="K2861:L2861"/>
    <mergeCell ref="O2861:P2861"/>
    <mergeCell ref="S2861:T2861"/>
    <mergeCell ref="W2861:X2861"/>
    <mergeCell ref="AA2861:AB2861"/>
    <mergeCell ref="G2862:H2862"/>
    <mergeCell ref="K2862:L2862"/>
    <mergeCell ref="O2862:P2862"/>
    <mergeCell ref="S2862:T2862"/>
    <mergeCell ref="W2862:X2862"/>
    <mergeCell ref="AA2862:AB2862"/>
    <mergeCell ref="F2850:G2850"/>
    <mergeCell ref="I2850:L2850"/>
    <mergeCell ref="M2850:N2850"/>
    <mergeCell ref="Q2850:R2850"/>
    <mergeCell ref="F2851:G2851"/>
    <mergeCell ref="I2851:L2851"/>
    <mergeCell ref="M2851:N2851"/>
    <mergeCell ref="Q2851:R2851"/>
    <mergeCell ref="F2852:G2852"/>
    <mergeCell ref="I2852:L2852"/>
    <mergeCell ref="M2852:N2852"/>
    <mergeCell ref="Q2852:R2852"/>
    <mergeCell ref="F2853:G2853"/>
    <mergeCell ref="H2853:L2853"/>
    <mergeCell ref="M2853:N2853"/>
    <mergeCell ref="Q2853:R2853"/>
    <mergeCell ref="F2854:G2854"/>
    <mergeCell ref="H2854:L2854"/>
    <mergeCell ref="M2854:N2854"/>
    <mergeCell ref="Q2854:R2854"/>
    <mergeCell ref="M2855:N2855"/>
    <mergeCell ref="Q2855:R2855"/>
    <mergeCell ref="G2859:R2859"/>
    <mergeCell ref="W2855:X2855"/>
    <mergeCell ref="AA2855:AB2855"/>
    <mergeCell ref="G2860:J2860"/>
    <mergeCell ref="K2860:N2860"/>
    <mergeCell ref="O2860:R2860"/>
    <mergeCell ref="W2851:X2851"/>
    <mergeCell ref="AA2851:AB2851"/>
    <mergeCell ref="W2852:X2852"/>
    <mergeCell ref="AA2852:AB2852"/>
    <mergeCell ref="S2852:T2852"/>
    <mergeCell ref="W2850:X2850"/>
    <mergeCell ref="AA2850:AB2850"/>
    <mergeCell ref="S2853:T2853"/>
    <mergeCell ref="S2854:T2854"/>
    <mergeCell ref="S2855:T2855"/>
    <mergeCell ref="C2784:C2809"/>
    <mergeCell ref="W2784:X2784"/>
    <mergeCell ref="AA2784:AB2784"/>
    <mergeCell ref="W2785:X2785"/>
    <mergeCell ref="AA2785:AB2785"/>
    <mergeCell ref="W2786:X2786"/>
    <mergeCell ref="AA2786:AB2786"/>
    <mergeCell ref="W2787:X2787"/>
    <mergeCell ref="AA2787:AB2787"/>
    <mergeCell ref="W2788:X2788"/>
    <mergeCell ref="AA2788:AB2788"/>
    <mergeCell ref="D2825:E2854"/>
    <mergeCell ref="Q2825:R2825"/>
    <mergeCell ref="Q2826:R2826"/>
    <mergeCell ref="Q2827:R2827"/>
    <mergeCell ref="F2828:G2828"/>
    <mergeCell ref="H2828:L2828"/>
    <mergeCell ref="M2828:N2828"/>
    <mergeCell ref="W2853:X2853"/>
    <mergeCell ref="AA2853:AB2853"/>
    <mergeCell ref="W2854:X2854"/>
    <mergeCell ref="AA2854:AB2854"/>
    <mergeCell ref="W2809:X2809"/>
    <mergeCell ref="AA2809:AB2809"/>
    <mergeCell ref="Q2802:R2802"/>
    <mergeCell ref="S2802:T2802"/>
    <mergeCell ref="Q2801:R2801"/>
    <mergeCell ref="W2797:X2797"/>
    <mergeCell ref="AA2797:AB2797"/>
    <mergeCell ref="W2798:X2798"/>
    <mergeCell ref="AA2798:AB2798"/>
    <mergeCell ref="S2836:T2836"/>
    <mergeCell ref="S2837:T2837"/>
    <mergeCell ref="S2838:T2838"/>
    <mergeCell ref="O2801:P2801"/>
    <mergeCell ref="H2845:L2845"/>
    <mergeCell ref="M2845:N2845"/>
    <mergeCell ref="F2849:G2849"/>
    <mergeCell ref="I2849:L2849"/>
    <mergeCell ref="M2849:N2849"/>
    <mergeCell ref="M2805:N2805"/>
    <mergeCell ref="F2806:G2806"/>
    <mergeCell ref="I2806:L2806"/>
    <mergeCell ref="M2806:N2806"/>
    <mergeCell ref="S2797:T2797"/>
    <mergeCell ref="S2798:T2798"/>
    <mergeCell ref="S2799:T2799"/>
    <mergeCell ref="S2800:T2800"/>
    <mergeCell ref="S2801:T2801"/>
    <mergeCell ref="W2802:X2802"/>
    <mergeCell ref="AA2802:AB2802"/>
    <mergeCell ref="O2827:P2827"/>
    <mergeCell ref="F2816:G2816"/>
    <mergeCell ref="I2816:L2816"/>
    <mergeCell ref="M2816:N2816"/>
    <mergeCell ref="F2825:G2825"/>
    <mergeCell ref="H2825:L2825"/>
    <mergeCell ref="M2825:N2825"/>
    <mergeCell ref="F2826:G2826"/>
    <mergeCell ref="H2826:L2826"/>
    <mergeCell ref="M2826:N2826"/>
    <mergeCell ref="F2827:G2827"/>
    <mergeCell ref="H2827:L2827"/>
    <mergeCell ref="M2827:N2827"/>
    <mergeCell ref="AA2825:AB2825"/>
    <mergeCell ref="W2826:X2826"/>
    <mergeCell ref="AA2826:AB2826"/>
    <mergeCell ref="M2804:N2804"/>
    <mergeCell ref="O2805:P2805"/>
    <mergeCell ref="O2806:P2806"/>
    <mergeCell ref="O2807:P2807"/>
    <mergeCell ref="O2808:P2808"/>
    <mergeCell ref="F2805:G2805"/>
    <mergeCell ref="I2805:L2805"/>
    <mergeCell ref="F2807:G2807"/>
    <mergeCell ref="H2807:L2807"/>
    <mergeCell ref="M2807:N2807"/>
    <mergeCell ref="M2823:N2823"/>
    <mergeCell ref="O2814:P2814"/>
    <mergeCell ref="I2813:L2813"/>
    <mergeCell ref="M2813:N2813"/>
    <mergeCell ref="H2823:L2823"/>
    <mergeCell ref="Q2824:R2824"/>
    <mergeCell ref="H2844:L2844"/>
    <mergeCell ref="O2804:P2804"/>
    <mergeCell ref="Q2828:R2828"/>
    <mergeCell ref="F2829:G2829"/>
    <mergeCell ref="H2829:L2829"/>
    <mergeCell ref="M2829:N2829"/>
    <mergeCell ref="Q2829:R2829"/>
    <mergeCell ref="Q2839:R2839"/>
    <mergeCell ref="Q2840:R2840"/>
    <mergeCell ref="Q2841:R2841"/>
    <mergeCell ref="Q2842:R2842"/>
    <mergeCell ref="Q2843:R2843"/>
    <mergeCell ref="Q2844:R2844"/>
    <mergeCell ref="F2823:G2823"/>
    <mergeCell ref="W2824:X2824"/>
    <mergeCell ref="AA2824:AB2824"/>
    <mergeCell ref="H2837:L2837"/>
    <mergeCell ref="O2835:P2835"/>
    <mergeCell ref="O2836:P2836"/>
    <mergeCell ref="O2837:P2837"/>
    <mergeCell ref="O2831:P2831"/>
    <mergeCell ref="F2842:G2842"/>
    <mergeCell ref="H2842:L2842"/>
    <mergeCell ref="M2842:N2842"/>
    <mergeCell ref="F2843:G2843"/>
    <mergeCell ref="H2843:L2843"/>
    <mergeCell ref="M2843:N2843"/>
    <mergeCell ref="Q2763:R2763"/>
    <mergeCell ref="S2769:T2769"/>
    <mergeCell ref="S2770:T2770"/>
    <mergeCell ref="S2771:T2771"/>
    <mergeCell ref="S2772:T2772"/>
    <mergeCell ref="S2773:T2773"/>
    <mergeCell ref="S2774:T2774"/>
    <mergeCell ref="S2775:T2775"/>
    <mergeCell ref="Q2789:R2789"/>
    <mergeCell ref="Q2790:R2790"/>
    <mergeCell ref="Q2781:R2781"/>
    <mergeCell ref="W2799:X2799"/>
    <mergeCell ref="AA2799:AB2799"/>
    <mergeCell ref="W2800:X2800"/>
    <mergeCell ref="AA2800:AB2800"/>
    <mergeCell ref="W2801:X2801"/>
    <mergeCell ref="AA2801:AB2801"/>
    <mergeCell ref="O2844:P2844"/>
    <mergeCell ref="S2839:T2839"/>
    <mergeCell ref="S2840:T2840"/>
    <mergeCell ref="AA2815:AB2815"/>
    <mergeCell ref="W2816:X2816"/>
    <mergeCell ref="AA2816:AB2816"/>
    <mergeCell ref="W2817:X2817"/>
    <mergeCell ref="AA2817:AB2817"/>
    <mergeCell ref="W2818:X2818"/>
    <mergeCell ref="AA2818:AB2818"/>
    <mergeCell ref="W2819:X2819"/>
    <mergeCell ref="AA2819:AB2819"/>
    <mergeCell ref="W2820:X2820"/>
    <mergeCell ref="AA2820:AB2820"/>
    <mergeCell ref="W2821:X2821"/>
    <mergeCell ref="AA2821:AB2821"/>
    <mergeCell ref="W2822:X2822"/>
    <mergeCell ref="AA2822:AB2822"/>
    <mergeCell ref="W2823:X2823"/>
    <mergeCell ref="AA2823:AB2823"/>
    <mergeCell ref="W2803:X2803"/>
    <mergeCell ref="AA2803:AB2803"/>
    <mergeCell ref="W2804:X2804"/>
    <mergeCell ref="AA2804:AB2804"/>
    <mergeCell ref="W2805:X2805"/>
    <mergeCell ref="AA2805:AB2805"/>
    <mergeCell ref="Q2803:R2803"/>
    <mergeCell ref="Q2804:R2804"/>
    <mergeCell ref="Q2805:R2805"/>
    <mergeCell ref="Q2806:R2806"/>
    <mergeCell ref="W2806:X2806"/>
    <mergeCell ref="AA2806:AB2806"/>
    <mergeCell ref="W2807:X2807"/>
    <mergeCell ref="AA2807:AB2807"/>
    <mergeCell ref="W2808:X2808"/>
    <mergeCell ref="AA2808:AB2808"/>
    <mergeCell ref="S2803:T2803"/>
    <mergeCell ref="S2804:T2804"/>
    <mergeCell ref="Q2807:R2807"/>
    <mergeCell ref="Q2808:R2808"/>
    <mergeCell ref="S2805:T2805"/>
    <mergeCell ref="S2806:T2806"/>
    <mergeCell ref="S2807:T2807"/>
    <mergeCell ref="S2808:T2808"/>
    <mergeCell ref="Q2821:R2821"/>
    <mergeCell ref="Q2822:R2822"/>
    <mergeCell ref="S2822:T2822"/>
    <mergeCell ref="AA2764:AB2764"/>
    <mergeCell ref="S2791:T2791"/>
    <mergeCell ref="S2792:T2792"/>
    <mergeCell ref="S2793:T2793"/>
    <mergeCell ref="S2794:T2794"/>
    <mergeCell ref="S2795:T2795"/>
    <mergeCell ref="S2796:T2796"/>
    <mergeCell ref="Q2776:R2776"/>
    <mergeCell ref="Q2783:R2783"/>
    <mergeCell ref="Q2792:R2792"/>
    <mergeCell ref="W2789:X2789"/>
    <mergeCell ref="AA2789:AB2789"/>
    <mergeCell ref="W2790:X2790"/>
    <mergeCell ref="AA2790:AB2790"/>
    <mergeCell ref="W2791:X2791"/>
    <mergeCell ref="AA2791:AB2791"/>
    <mergeCell ref="W2792:X2792"/>
    <mergeCell ref="AA2792:AB2792"/>
    <mergeCell ref="W2793:X2793"/>
    <mergeCell ref="AA2793:AB2793"/>
    <mergeCell ref="W2794:X2794"/>
    <mergeCell ref="AA2794:AB2794"/>
    <mergeCell ref="W2795:X2795"/>
    <mergeCell ref="AA2795:AB2795"/>
    <mergeCell ref="W2796:X2796"/>
    <mergeCell ref="AA2796:AB2796"/>
    <mergeCell ref="Q2784:R2784"/>
    <mergeCell ref="Q2785:R2785"/>
    <mergeCell ref="Q2786:R2786"/>
    <mergeCell ref="Q2764:R2764"/>
    <mergeCell ref="Q2768:R2768"/>
    <mergeCell ref="Q2769:R2769"/>
    <mergeCell ref="S2777:T2777"/>
    <mergeCell ref="S2778:T2778"/>
    <mergeCell ref="S2779:T2779"/>
    <mergeCell ref="S2780:T2780"/>
    <mergeCell ref="S2781:T2781"/>
    <mergeCell ref="S2782:T2782"/>
    <mergeCell ref="S2783:T2783"/>
    <mergeCell ref="S2784:T2784"/>
    <mergeCell ref="S2785:T2785"/>
    <mergeCell ref="S2786:T2786"/>
    <mergeCell ref="S2787:T2787"/>
    <mergeCell ref="S2788:T2788"/>
    <mergeCell ref="S2789:T2789"/>
    <mergeCell ref="S2790:T2790"/>
    <mergeCell ref="C2734:C2764"/>
    <mergeCell ref="W2734:X2734"/>
    <mergeCell ref="AA2734:AB2734"/>
    <mergeCell ref="W2735:X2735"/>
    <mergeCell ref="AA2735:AB2735"/>
    <mergeCell ref="W2736:X2736"/>
    <mergeCell ref="AA2736:AB2736"/>
    <mergeCell ref="W2737:X2737"/>
    <mergeCell ref="AA2737:AB2737"/>
    <mergeCell ref="C2768:C2783"/>
    <mergeCell ref="W2768:X2768"/>
    <mergeCell ref="AA2768:AB2768"/>
    <mergeCell ref="W2769:X2769"/>
    <mergeCell ref="AA2769:AB2769"/>
    <mergeCell ref="W2770:X2770"/>
    <mergeCell ref="AA2770:AB2770"/>
    <mergeCell ref="W2771:X2771"/>
    <mergeCell ref="AA2771:AB2771"/>
    <mergeCell ref="W2772:X2772"/>
    <mergeCell ref="AA2772:AB2772"/>
    <mergeCell ref="W2773:X2773"/>
    <mergeCell ref="AA2773:AB2773"/>
    <mergeCell ref="W2774:X2774"/>
    <mergeCell ref="AA2774:AB2774"/>
    <mergeCell ref="W2775:X2775"/>
    <mergeCell ref="AA2775:AB2775"/>
    <mergeCell ref="W2776:X2776"/>
    <mergeCell ref="AA2776:AB2776"/>
    <mergeCell ref="W2777:X2777"/>
    <mergeCell ref="AA2777:AB2777"/>
    <mergeCell ref="W2778:X2778"/>
    <mergeCell ref="AA2778:AB2778"/>
    <mergeCell ref="W2779:X2779"/>
    <mergeCell ref="AA2779:AB2779"/>
    <mergeCell ref="W2780:X2780"/>
    <mergeCell ref="AA2780:AB2780"/>
    <mergeCell ref="W2781:X2781"/>
    <mergeCell ref="AA2781:AB2781"/>
    <mergeCell ref="W2782:X2782"/>
    <mergeCell ref="AA2782:AB2782"/>
    <mergeCell ref="W2783:X2783"/>
    <mergeCell ref="AA2783:AB2783"/>
    <mergeCell ref="W2749:X2749"/>
    <mergeCell ref="AA2749:AB2749"/>
    <mergeCell ref="W2750:X2750"/>
    <mergeCell ref="AA2750:AB2750"/>
    <mergeCell ref="W2751:X2751"/>
    <mergeCell ref="AA2751:AB2751"/>
    <mergeCell ref="W2752:X2752"/>
    <mergeCell ref="W2755:X2755"/>
    <mergeCell ref="AA2755:AB2755"/>
    <mergeCell ref="W2756:X2756"/>
    <mergeCell ref="AA2756:AB2756"/>
    <mergeCell ref="Q2748:R2748"/>
    <mergeCell ref="Q2749:R2749"/>
    <mergeCell ref="Q2750:R2750"/>
    <mergeCell ref="Q2751:R2751"/>
    <mergeCell ref="W2761:X2761"/>
    <mergeCell ref="AA2761:AB2761"/>
    <mergeCell ref="W2762:X2762"/>
    <mergeCell ref="AA2762:AB2762"/>
    <mergeCell ref="W2763:X2763"/>
    <mergeCell ref="AA2763:AB2763"/>
    <mergeCell ref="W2764:X2764"/>
    <mergeCell ref="W2757:X2757"/>
    <mergeCell ref="AA2757:AB2757"/>
    <mergeCell ref="W2758:X2758"/>
    <mergeCell ref="AA2758:AB2758"/>
    <mergeCell ref="W2759:X2759"/>
    <mergeCell ref="AA2759:AB2759"/>
    <mergeCell ref="W2760:X2760"/>
    <mergeCell ref="AA2760:AB2760"/>
    <mergeCell ref="W2748:X2748"/>
    <mergeCell ref="AA2748:AB2748"/>
    <mergeCell ref="W2721:X2721"/>
    <mergeCell ref="AA2721:AB2721"/>
    <mergeCell ref="W2722:X2722"/>
    <mergeCell ref="AA2722:AB2722"/>
    <mergeCell ref="W2744:X2744"/>
    <mergeCell ref="AA2744:AB2744"/>
    <mergeCell ref="W2745:X2745"/>
    <mergeCell ref="AA2745:AB2745"/>
    <mergeCell ref="W2746:X2746"/>
    <mergeCell ref="AA2746:AB2746"/>
    <mergeCell ref="Q2744:R2744"/>
    <mergeCell ref="Q2745:R2745"/>
    <mergeCell ref="Q2746:R2746"/>
    <mergeCell ref="Q2747:R2747"/>
    <mergeCell ref="W2747:X2747"/>
    <mergeCell ref="AA2747:AB2747"/>
    <mergeCell ref="Q2758:R2758"/>
    <mergeCell ref="Q2759:R2759"/>
    <mergeCell ref="Q2760:R2760"/>
    <mergeCell ref="W2739:X2739"/>
    <mergeCell ref="AA2739:AB2739"/>
    <mergeCell ref="W2740:X2740"/>
    <mergeCell ref="AA2740:AB2740"/>
    <mergeCell ref="W2741:X2741"/>
    <mergeCell ref="AA2741:AB2741"/>
    <mergeCell ref="W2742:X2742"/>
    <mergeCell ref="AA2742:AB2742"/>
    <mergeCell ref="W2743:X2743"/>
    <mergeCell ref="AA2743:AB2743"/>
    <mergeCell ref="W2738:X2738"/>
    <mergeCell ref="AA2738:AB2738"/>
    <mergeCell ref="Q2734:R2734"/>
    <mergeCell ref="Q2735:R2735"/>
    <mergeCell ref="Q2736:R2736"/>
    <mergeCell ref="Q2737:R2737"/>
    <mergeCell ref="Q2738:R2738"/>
    <mergeCell ref="Q2739:R2739"/>
    <mergeCell ref="Q2740:R2740"/>
    <mergeCell ref="Q2741:R2741"/>
    <mergeCell ref="Q2742:R2742"/>
    <mergeCell ref="Q2743:R2743"/>
    <mergeCell ref="S2750:T2750"/>
    <mergeCell ref="S2751:T2751"/>
    <mergeCell ref="S2752:T2752"/>
    <mergeCell ref="S2753:T2753"/>
    <mergeCell ref="Q2731:R2731"/>
    <mergeCell ref="AA2752:AB2752"/>
    <mergeCell ref="W2753:X2753"/>
    <mergeCell ref="AA2753:AB2753"/>
    <mergeCell ref="W2754:X2754"/>
    <mergeCell ref="AA2754:AB2754"/>
    <mergeCell ref="S2758:T2758"/>
    <mergeCell ref="S2759:T2759"/>
    <mergeCell ref="S2760:T2760"/>
    <mergeCell ref="C2723:C2733"/>
    <mergeCell ref="W2723:X2723"/>
    <mergeCell ref="AA2723:AB2723"/>
    <mergeCell ref="W2724:X2724"/>
    <mergeCell ref="AA2724:AB2724"/>
    <mergeCell ref="W2725:X2725"/>
    <mergeCell ref="AA2725:AB2725"/>
    <mergeCell ref="W2726:X2726"/>
    <mergeCell ref="AA2726:AB2726"/>
    <mergeCell ref="W2727:X2727"/>
    <mergeCell ref="AA2727:AB2727"/>
    <mergeCell ref="W2728:X2728"/>
    <mergeCell ref="AA2728:AB2728"/>
    <mergeCell ref="W2729:X2729"/>
    <mergeCell ref="AA2729:AB2729"/>
    <mergeCell ref="W2730:X2730"/>
    <mergeCell ref="AA2730:AB2730"/>
    <mergeCell ref="W2731:X2731"/>
    <mergeCell ref="AA2731:AB2731"/>
    <mergeCell ref="W2732:X2732"/>
    <mergeCell ref="AA2732:AB2732"/>
    <mergeCell ref="W2733:X2733"/>
    <mergeCell ref="AA2733:AB2733"/>
    <mergeCell ref="D2723:E2733"/>
    <mergeCell ref="Q2730:R2730"/>
    <mergeCell ref="F2731:G2731"/>
    <mergeCell ref="H2731:L2731"/>
    <mergeCell ref="M2731:N2731"/>
    <mergeCell ref="F2732:G2732"/>
    <mergeCell ref="H2732:L2732"/>
    <mergeCell ref="M2732:N2732"/>
    <mergeCell ref="Q2732:R2732"/>
    <mergeCell ref="F2733:G2733"/>
    <mergeCell ref="H2733:L2733"/>
    <mergeCell ref="M2733:N2733"/>
    <mergeCell ref="Q2733:R2733"/>
    <mergeCell ref="O2727:P2727"/>
    <mergeCell ref="O2728:P2728"/>
    <mergeCell ref="O2729:P2729"/>
    <mergeCell ref="O2730:P2730"/>
    <mergeCell ref="O2731:P2731"/>
    <mergeCell ref="O2732:P2732"/>
    <mergeCell ref="O2724:P2724"/>
    <mergeCell ref="O2725:P2725"/>
    <mergeCell ref="O2726:P2726"/>
    <mergeCell ref="F2727:G2727"/>
    <mergeCell ref="I2727:L2727"/>
    <mergeCell ref="M2727:N2727"/>
    <mergeCell ref="Q2727:R2727"/>
    <mergeCell ref="F2728:G2728"/>
    <mergeCell ref="I2728:L2728"/>
    <mergeCell ref="M2728:N2728"/>
    <mergeCell ref="Q2728:R2728"/>
    <mergeCell ref="Q2723:R2723"/>
    <mergeCell ref="Q2724:R2724"/>
    <mergeCell ref="Q2725:R2725"/>
    <mergeCell ref="S2729:T2729"/>
    <mergeCell ref="S2730:T2730"/>
    <mergeCell ref="S2731:T2731"/>
    <mergeCell ref="S2732:T2732"/>
    <mergeCell ref="S2733:T2733"/>
    <mergeCell ref="G2686:H2686"/>
    <mergeCell ref="K2686:L2686"/>
    <mergeCell ref="O2686:P2686"/>
    <mergeCell ref="S2686:T2686"/>
    <mergeCell ref="W2686:X2686"/>
    <mergeCell ref="AA2686:AB2686"/>
    <mergeCell ref="W2705:X2705"/>
    <mergeCell ref="AA2705:AB2705"/>
    <mergeCell ref="S2703:V2704"/>
    <mergeCell ref="W2703:Z2704"/>
    <mergeCell ref="AA2703:AD2704"/>
    <mergeCell ref="S2705:T2705"/>
    <mergeCell ref="M2741:N2741"/>
    <mergeCell ref="F2742:G2742"/>
    <mergeCell ref="I2742:L2742"/>
    <mergeCell ref="M2742:N2742"/>
    <mergeCell ref="O2742:P2742"/>
    <mergeCell ref="O2743:P2743"/>
    <mergeCell ref="O2744:P2744"/>
    <mergeCell ref="O2745:P2745"/>
    <mergeCell ref="O2746:P2746"/>
    <mergeCell ref="F2743:G2743"/>
    <mergeCell ref="I2743:L2743"/>
    <mergeCell ref="M2743:N2743"/>
    <mergeCell ref="F2744:G2744"/>
    <mergeCell ref="I2744:L2744"/>
    <mergeCell ref="M2744:N2744"/>
    <mergeCell ref="F2745:G2745"/>
    <mergeCell ref="I2745:L2745"/>
    <mergeCell ref="M2740:N2740"/>
    <mergeCell ref="F2741:G2741"/>
    <mergeCell ref="I2741:L2741"/>
    <mergeCell ref="F2729:G2729"/>
    <mergeCell ref="I2729:L2729"/>
    <mergeCell ref="M2729:N2729"/>
    <mergeCell ref="Q2729:R2729"/>
    <mergeCell ref="F2730:G2730"/>
    <mergeCell ref="I2730:L2730"/>
    <mergeCell ref="M2730:N2730"/>
    <mergeCell ref="Q2717:R2717"/>
    <mergeCell ref="F2718:G2718"/>
    <mergeCell ref="I2718:L2718"/>
    <mergeCell ref="M2718:N2718"/>
    <mergeCell ref="Q2718:R2718"/>
    <mergeCell ref="F2719:G2719"/>
    <mergeCell ref="I2719:L2719"/>
    <mergeCell ref="M2719:N2719"/>
    <mergeCell ref="O2715:P2715"/>
    <mergeCell ref="Q2708:R2708"/>
    <mergeCell ref="F2709:G2709"/>
    <mergeCell ref="H2709:L2709"/>
    <mergeCell ref="S2739:T2739"/>
    <mergeCell ref="S2740:T2740"/>
    <mergeCell ref="S2741:T2741"/>
    <mergeCell ref="S2742:T2742"/>
    <mergeCell ref="S2743:T2743"/>
    <mergeCell ref="S2744:T2744"/>
    <mergeCell ref="S2745:T2745"/>
    <mergeCell ref="S2746:T2746"/>
    <mergeCell ref="M2738:N2738"/>
    <mergeCell ref="F2739:G2739"/>
    <mergeCell ref="C2695:AD2695"/>
    <mergeCell ref="C2696:AD2696"/>
    <mergeCell ref="S2713:T2713"/>
    <mergeCell ref="C2706:C2710"/>
    <mergeCell ref="W2706:X2706"/>
    <mergeCell ref="AA2706:AB2706"/>
    <mergeCell ref="W2707:X2707"/>
    <mergeCell ref="AA2707:AB2707"/>
    <mergeCell ref="W2708:X2708"/>
    <mergeCell ref="AA2708:AB2708"/>
    <mergeCell ref="W2709:X2709"/>
    <mergeCell ref="AA2709:AB2709"/>
    <mergeCell ref="W2710:X2710"/>
    <mergeCell ref="AA2710:AB2710"/>
    <mergeCell ref="W2711:X2711"/>
    <mergeCell ref="AA2711:AB2711"/>
    <mergeCell ref="C2711:C2722"/>
    <mergeCell ref="W2712:X2712"/>
    <mergeCell ref="AA2712:AB2712"/>
    <mergeCell ref="W2713:X2713"/>
    <mergeCell ref="AA2713:AB2713"/>
    <mergeCell ref="W2714:X2714"/>
    <mergeCell ref="AA2714:AB2714"/>
    <mergeCell ref="W2715:X2715"/>
    <mergeCell ref="AA2715:AB2715"/>
    <mergeCell ref="W2716:X2716"/>
    <mergeCell ref="AA2716:AB2716"/>
    <mergeCell ref="W2717:X2717"/>
    <mergeCell ref="AA2717:AB2717"/>
    <mergeCell ref="W2718:X2718"/>
    <mergeCell ref="AA2718:AB2718"/>
    <mergeCell ref="W2719:X2719"/>
    <mergeCell ref="AA2719:AB2719"/>
    <mergeCell ref="W2720:X2720"/>
    <mergeCell ref="AA2720:AB2720"/>
    <mergeCell ref="Q2711:R2711"/>
    <mergeCell ref="F2712:G2712"/>
    <mergeCell ref="H2712:L2712"/>
    <mergeCell ref="M2712:N2712"/>
    <mergeCell ref="Q2712:R2712"/>
    <mergeCell ref="F2713:G2713"/>
    <mergeCell ref="H2713:L2713"/>
    <mergeCell ref="M2713:N2713"/>
    <mergeCell ref="Q2713:R2713"/>
    <mergeCell ref="F2714:G2714"/>
    <mergeCell ref="H2714:L2714"/>
    <mergeCell ref="M2714:N2714"/>
    <mergeCell ref="Q2714:R2714"/>
    <mergeCell ref="F2715:G2715"/>
    <mergeCell ref="H2715:L2715"/>
    <mergeCell ref="M2715:N2715"/>
    <mergeCell ref="S2710:T2710"/>
    <mergeCell ref="S2711:T2711"/>
    <mergeCell ref="O2709:P2709"/>
    <mergeCell ref="O2710:P2710"/>
    <mergeCell ref="O2711:P2711"/>
    <mergeCell ref="O2712:P2712"/>
    <mergeCell ref="O2713:P2713"/>
    <mergeCell ref="O2714:P2714"/>
    <mergeCell ref="Q2715:R2715"/>
    <mergeCell ref="F2716:G2716"/>
    <mergeCell ref="H2716:L2716"/>
    <mergeCell ref="M2716:N2716"/>
    <mergeCell ref="Q2716:R2716"/>
    <mergeCell ref="F2717:G2717"/>
    <mergeCell ref="I2717:L2717"/>
    <mergeCell ref="M2717:N2717"/>
    <mergeCell ref="W2680:X2680"/>
    <mergeCell ref="AA2680:AB2680"/>
    <mergeCell ref="G2681:H2681"/>
    <mergeCell ref="K2681:L2681"/>
    <mergeCell ref="O2681:P2681"/>
    <mergeCell ref="S2681:T2681"/>
    <mergeCell ref="W2681:X2681"/>
    <mergeCell ref="AA2681:AB2681"/>
    <mergeCell ref="G2682:H2682"/>
    <mergeCell ref="K2682:L2682"/>
    <mergeCell ref="O2682:P2682"/>
    <mergeCell ref="S2682:T2682"/>
    <mergeCell ref="W2682:X2682"/>
    <mergeCell ref="AA2682:AB2682"/>
    <mergeCell ref="G2683:H2683"/>
    <mergeCell ref="K2683:L2683"/>
    <mergeCell ref="O2683:P2683"/>
    <mergeCell ref="S2683:T2683"/>
    <mergeCell ref="W2683:X2683"/>
    <mergeCell ref="AA2683:AB2683"/>
    <mergeCell ref="G2684:H2684"/>
    <mergeCell ref="K2684:L2684"/>
    <mergeCell ref="O2684:P2684"/>
    <mergeCell ref="S2684:T2684"/>
    <mergeCell ref="W2684:X2684"/>
    <mergeCell ref="AA2684:AB2684"/>
    <mergeCell ref="G2675:H2675"/>
    <mergeCell ref="K2675:L2675"/>
    <mergeCell ref="O2675:P2675"/>
    <mergeCell ref="S2675:T2675"/>
    <mergeCell ref="W2675:X2675"/>
    <mergeCell ref="AA2675:AB2675"/>
    <mergeCell ref="G2676:H2676"/>
    <mergeCell ref="K2676:L2676"/>
    <mergeCell ref="O2676:P2676"/>
    <mergeCell ref="S2676:T2676"/>
    <mergeCell ref="W2676:X2676"/>
    <mergeCell ref="AA2676:AB2676"/>
    <mergeCell ref="G2677:H2677"/>
    <mergeCell ref="K2677:L2677"/>
    <mergeCell ref="O2677:P2677"/>
    <mergeCell ref="S2677:T2677"/>
    <mergeCell ref="W2677:X2677"/>
    <mergeCell ref="AA2677:AB2677"/>
    <mergeCell ref="G2678:H2678"/>
    <mergeCell ref="K2678:L2678"/>
    <mergeCell ref="O2678:P2678"/>
    <mergeCell ref="S2678:T2678"/>
    <mergeCell ref="W2678:X2678"/>
    <mergeCell ref="AA2678:AB2678"/>
    <mergeCell ref="G2679:H2679"/>
    <mergeCell ref="K2679:L2679"/>
    <mergeCell ref="O2679:P2679"/>
    <mergeCell ref="S2679:T2679"/>
    <mergeCell ref="W2679:X2679"/>
    <mergeCell ref="AA2679:AB2679"/>
    <mergeCell ref="G2680:H2680"/>
    <mergeCell ref="W2670:X2670"/>
    <mergeCell ref="AA2670:AB2670"/>
    <mergeCell ref="G2671:H2671"/>
    <mergeCell ref="K2671:L2671"/>
    <mergeCell ref="O2671:P2671"/>
    <mergeCell ref="S2671:T2671"/>
    <mergeCell ref="W2671:X2671"/>
    <mergeCell ref="AA2671:AB2671"/>
    <mergeCell ref="G2672:H2672"/>
    <mergeCell ref="K2672:L2672"/>
    <mergeCell ref="O2672:P2672"/>
    <mergeCell ref="S2672:T2672"/>
    <mergeCell ref="W2672:X2672"/>
    <mergeCell ref="AA2672:AB2672"/>
    <mergeCell ref="G2673:H2673"/>
    <mergeCell ref="K2673:L2673"/>
    <mergeCell ref="O2673:P2673"/>
    <mergeCell ref="S2673:T2673"/>
    <mergeCell ref="W2673:X2673"/>
    <mergeCell ref="AA2673:AB2673"/>
    <mergeCell ref="G2674:H2674"/>
    <mergeCell ref="K2674:L2674"/>
    <mergeCell ref="O2674:P2674"/>
    <mergeCell ref="S2674:T2674"/>
    <mergeCell ref="W2674:X2674"/>
    <mergeCell ref="AA2674:AB2674"/>
    <mergeCell ref="G2665:H2665"/>
    <mergeCell ref="K2665:L2665"/>
    <mergeCell ref="O2665:P2665"/>
    <mergeCell ref="S2665:T2665"/>
    <mergeCell ref="W2665:X2665"/>
    <mergeCell ref="AA2665:AB2665"/>
    <mergeCell ref="G2666:H2666"/>
    <mergeCell ref="K2666:L2666"/>
    <mergeCell ref="O2666:P2666"/>
    <mergeCell ref="S2666:T2666"/>
    <mergeCell ref="W2666:X2666"/>
    <mergeCell ref="AA2666:AB2666"/>
    <mergeCell ref="G2667:H2667"/>
    <mergeCell ref="K2667:L2667"/>
    <mergeCell ref="O2667:P2667"/>
    <mergeCell ref="S2667:T2667"/>
    <mergeCell ref="W2667:X2667"/>
    <mergeCell ref="AA2667:AB2667"/>
    <mergeCell ref="G2668:H2668"/>
    <mergeCell ref="K2668:L2668"/>
    <mergeCell ref="O2668:P2668"/>
    <mergeCell ref="S2668:T2668"/>
    <mergeCell ref="W2668:X2668"/>
    <mergeCell ref="AA2668:AB2668"/>
    <mergeCell ref="G2669:H2669"/>
    <mergeCell ref="K2669:L2669"/>
    <mergeCell ref="O2669:P2669"/>
    <mergeCell ref="S2669:T2669"/>
    <mergeCell ref="W2669:X2669"/>
    <mergeCell ref="AA2669:AB2669"/>
    <mergeCell ref="G2670:H2670"/>
    <mergeCell ref="K2670:L2670"/>
    <mergeCell ref="O2670:P2670"/>
    <mergeCell ref="W2660:X2660"/>
    <mergeCell ref="AA2660:AB2660"/>
    <mergeCell ref="G2661:H2661"/>
    <mergeCell ref="K2661:L2661"/>
    <mergeCell ref="O2661:P2661"/>
    <mergeCell ref="S2661:T2661"/>
    <mergeCell ref="W2661:X2661"/>
    <mergeCell ref="AA2661:AB2661"/>
    <mergeCell ref="G2662:H2662"/>
    <mergeCell ref="K2662:L2662"/>
    <mergeCell ref="O2662:P2662"/>
    <mergeCell ref="S2662:T2662"/>
    <mergeCell ref="W2662:X2662"/>
    <mergeCell ref="AA2662:AB2662"/>
    <mergeCell ref="G2663:H2663"/>
    <mergeCell ref="K2663:L2663"/>
    <mergeCell ref="O2663:P2663"/>
    <mergeCell ref="S2663:T2663"/>
    <mergeCell ref="W2663:X2663"/>
    <mergeCell ref="AA2663:AB2663"/>
    <mergeCell ref="G2664:H2664"/>
    <mergeCell ref="K2664:L2664"/>
    <mergeCell ref="O2664:P2664"/>
    <mergeCell ref="S2664:T2664"/>
    <mergeCell ref="W2664:X2664"/>
    <mergeCell ref="AA2664:AB2664"/>
    <mergeCell ref="G2655:H2655"/>
    <mergeCell ref="K2655:L2655"/>
    <mergeCell ref="O2655:P2655"/>
    <mergeCell ref="S2655:T2655"/>
    <mergeCell ref="W2655:X2655"/>
    <mergeCell ref="AA2655:AB2655"/>
    <mergeCell ref="G2656:H2656"/>
    <mergeCell ref="K2656:L2656"/>
    <mergeCell ref="O2656:P2656"/>
    <mergeCell ref="S2656:T2656"/>
    <mergeCell ref="W2656:X2656"/>
    <mergeCell ref="AA2656:AB2656"/>
    <mergeCell ref="G2657:H2657"/>
    <mergeCell ref="K2657:L2657"/>
    <mergeCell ref="O2657:P2657"/>
    <mergeCell ref="S2657:T2657"/>
    <mergeCell ref="W2657:X2657"/>
    <mergeCell ref="AA2657:AB2657"/>
    <mergeCell ref="G2658:H2658"/>
    <mergeCell ref="K2658:L2658"/>
    <mergeCell ref="O2658:P2658"/>
    <mergeCell ref="S2658:T2658"/>
    <mergeCell ref="W2658:X2658"/>
    <mergeCell ref="AA2658:AB2658"/>
    <mergeCell ref="G2659:H2659"/>
    <mergeCell ref="K2659:L2659"/>
    <mergeCell ref="O2659:P2659"/>
    <mergeCell ref="S2659:T2659"/>
    <mergeCell ref="W2659:X2659"/>
    <mergeCell ref="AA2659:AB2659"/>
    <mergeCell ref="G2660:H2660"/>
    <mergeCell ref="K2660:L2660"/>
    <mergeCell ref="O2660:P2660"/>
    <mergeCell ref="W2650:X2650"/>
    <mergeCell ref="AA2650:AB2650"/>
    <mergeCell ref="G2651:H2651"/>
    <mergeCell ref="K2651:L2651"/>
    <mergeCell ref="O2651:P2651"/>
    <mergeCell ref="S2651:T2651"/>
    <mergeCell ref="W2651:X2651"/>
    <mergeCell ref="AA2651:AB2651"/>
    <mergeCell ref="G2652:H2652"/>
    <mergeCell ref="K2652:L2652"/>
    <mergeCell ref="O2652:P2652"/>
    <mergeCell ref="S2652:T2652"/>
    <mergeCell ref="W2652:X2652"/>
    <mergeCell ref="AA2652:AB2652"/>
    <mergeCell ref="G2653:H2653"/>
    <mergeCell ref="K2653:L2653"/>
    <mergeCell ref="O2653:P2653"/>
    <mergeCell ref="S2653:T2653"/>
    <mergeCell ref="W2653:X2653"/>
    <mergeCell ref="AA2653:AB2653"/>
    <mergeCell ref="G2654:H2654"/>
    <mergeCell ref="K2654:L2654"/>
    <mergeCell ref="O2654:P2654"/>
    <mergeCell ref="S2654:T2654"/>
    <mergeCell ref="W2654:X2654"/>
    <mergeCell ref="AA2654:AB2654"/>
    <mergeCell ref="G2645:H2645"/>
    <mergeCell ref="K2645:L2645"/>
    <mergeCell ref="O2645:P2645"/>
    <mergeCell ref="S2645:T2645"/>
    <mergeCell ref="W2645:X2645"/>
    <mergeCell ref="AA2645:AB2645"/>
    <mergeCell ref="G2646:H2646"/>
    <mergeCell ref="K2646:L2646"/>
    <mergeCell ref="O2646:P2646"/>
    <mergeCell ref="S2646:T2646"/>
    <mergeCell ref="W2646:X2646"/>
    <mergeCell ref="AA2646:AB2646"/>
    <mergeCell ref="G2647:H2647"/>
    <mergeCell ref="K2647:L2647"/>
    <mergeCell ref="O2647:P2647"/>
    <mergeCell ref="S2647:T2647"/>
    <mergeCell ref="W2647:X2647"/>
    <mergeCell ref="AA2647:AB2647"/>
    <mergeCell ref="G2648:H2648"/>
    <mergeCell ref="K2648:L2648"/>
    <mergeCell ref="O2648:P2648"/>
    <mergeCell ref="S2648:T2648"/>
    <mergeCell ref="W2648:X2648"/>
    <mergeCell ref="AA2648:AB2648"/>
    <mergeCell ref="G2649:H2649"/>
    <mergeCell ref="K2649:L2649"/>
    <mergeCell ref="O2649:P2649"/>
    <mergeCell ref="S2649:T2649"/>
    <mergeCell ref="W2649:X2649"/>
    <mergeCell ref="AA2649:AB2649"/>
    <mergeCell ref="G2650:H2650"/>
    <mergeCell ref="K2650:L2650"/>
    <mergeCell ref="O2650:P2650"/>
    <mergeCell ref="W2640:X2640"/>
    <mergeCell ref="AA2640:AB2640"/>
    <mergeCell ref="G2641:H2641"/>
    <mergeCell ref="K2641:L2641"/>
    <mergeCell ref="O2641:P2641"/>
    <mergeCell ref="S2641:T2641"/>
    <mergeCell ref="W2641:X2641"/>
    <mergeCell ref="AA2641:AB2641"/>
    <mergeCell ref="G2642:H2642"/>
    <mergeCell ref="K2642:L2642"/>
    <mergeCell ref="O2642:P2642"/>
    <mergeCell ref="S2642:T2642"/>
    <mergeCell ref="W2642:X2642"/>
    <mergeCell ref="AA2642:AB2642"/>
    <mergeCell ref="G2643:H2643"/>
    <mergeCell ref="K2643:L2643"/>
    <mergeCell ref="O2643:P2643"/>
    <mergeCell ref="S2643:T2643"/>
    <mergeCell ref="W2643:X2643"/>
    <mergeCell ref="AA2643:AB2643"/>
    <mergeCell ref="G2644:H2644"/>
    <mergeCell ref="K2644:L2644"/>
    <mergeCell ref="O2644:P2644"/>
    <mergeCell ref="S2644:T2644"/>
    <mergeCell ref="W2644:X2644"/>
    <mergeCell ref="AA2644:AB2644"/>
    <mergeCell ref="G2635:H2635"/>
    <mergeCell ref="K2635:L2635"/>
    <mergeCell ref="O2635:P2635"/>
    <mergeCell ref="S2635:T2635"/>
    <mergeCell ref="W2635:X2635"/>
    <mergeCell ref="AA2635:AB2635"/>
    <mergeCell ref="G2636:H2636"/>
    <mergeCell ref="K2636:L2636"/>
    <mergeCell ref="O2636:P2636"/>
    <mergeCell ref="S2636:T2636"/>
    <mergeCell ref="W2636:X2636"/>
    <mergeCell ref="AA2636:AB2636"/>
    <mergeCell ref="G2637:H2637"/>
    <mergeCell ref="K2637:L2637"/>
    <mergeCell ref="O2637:P2637"/>
    <mergeCell ref="S2637:T2637"/>
    <mergeCell ref="W2637:X2637"/>
    <mergeCell ref="AA2637:AB2637"/>
    <mergeCell ref="G2638:H2638"/>
    <mergeCell ref="K2638:L2638"/>
    <mergeCell ref="O2638:P2638"/>
    <mergeCell ref="S2638:T2638"/>
    <mergeCell ref="W2638:X2638"/>
    <mergeCell ref="AA2638:AB2638"/>
    <mergeCell ref="G2639:H2639"/>
    <mergeCell ref="K2639:L2639"/>
    <mergeCell ref="O2639:P2639"/>
    <mergeCell ref="S2639:T2639"/>
    <mergeCell ref="W2639:X2639"/>
    <mergeCell ref="AA2639:AB2639"/>
    <mergeCell ref="G2640:H2640"/>
    <mergeCell ref="K2640:L2640"/>
    <mergeCell ref="O2640:P2640"/>
    <mergeCell ref="W2630:X2630"/>
    <mergeCell ref="AA2630:AB2630"/>
    <mergeCell ref="G2631:H2631"/>
    <mergeCell ref="K2631:L2631"/>
    <mergeCell ref="O2631:P2631"/>
    <mergeCell ref="S2631:T2631"/>
    <mergeCell ref="W2631:X2631"/>
    <mergeCell ref="AA2631:AB2631"/>
    <mergeCell ref="G2632:H2632"/>
    <mergeCell ref="K2632:L2632"/>
    <mergeCell ref="O2632:P2632"/>
    <mergeCell ref="S2632:T2632"/>
    <mergeCell ref="W2632:X2632"/>
    <mergeCell ref="AA2632:AB2632"/>
    <mergeCell ref="G2633:H2633"/>
    <mergeCell ref="K2633:L2633"/>
    <mergeCell ref="O2633:P2633"/>
    <mergeCell ref="S2633:T2633"/>
    <mergeCell ref="W2633:X2633"/>
    <mergeCell ref="AA2633:AB2633"/>
    <mergeCell ref="G2634:H2634"/>
    <mergeCell ref="K2634:L2634"/>
    <mergeCell ref="O2634:P2634"/>
    <mergeCell ref="S2634:T2634"/>
    <mergeCell ref="W2634:X2634"/>
    <mergeCell ref="AA2634:AB2634"/>
    <mergeCell ref="G2625:H2625"/>
    <mergeCell ref="K2625:L2625"/>
    <mergeCell ref="O2625:P2625"/>
    <mergeCell ref="S2625:T2625"/>
    <mergeCell ref="W2625:X2625"/>
    <mergeCell ref="AA2625:AB2625"/>
    <mergeCell ref="G2626:H2626"/>
    <mergeCell ref="K2626:L2626"/>
    <mergeCell ref="O2626:P2626"/>
    <mergeCell ref="S2626:T2626"/>
    <mergeCell ref="W2626:X2626"/>
    <mergeCell ref="AA2626:AB2626"/>
    <mergeCell ref="G2627:H2627"/>
    <mergeCell ref="K2627:L2627"/>
    <mergeCell ref="O2627:P2627"/>
    <mergeCell ref="S2627:T2627"/>
    <mergeCell ref="W2627:X2627"/>
    <mergeCell ref="AA2627:AB2627"/>
    <mergeCell ref="G2628:H2628"/>
    <mergeCell ref="K2628:L2628"/>
    <mergeCell ref="O2628:P2628"/>
    <mergeCell ref="S2628:T2628"/>
    <mergeCell ref="W2628:X2628"/>
    <mergeCell ref="AA2628:AB2628"/>
    <mergeCell ref="G2629:H2629"/>
    <mergeCell ref="K2629:L2629"/>
    <mergeCell ref="O2629:P2629"/>
    <mergeCell ref="S2629:T2629"/>
    <mergeCell ref="W2629:X2629"/>
    <mergeCell ref="AA2629:AB2629"/>
    <mergeCell ref="G2630:H2630"/>
    <mergeCell ref="K2630:L2630"/>
    <mergeCell ref="O2630:P2630"/>
    <mergeCell ref="W2620:X2620"/>
    <mergeCell ref="AA2620:AB2620"/>
    <mergeCell ref="G2621:H2621"/>
    <mergeCell ref="K2621:L2621"/>
    <mergeCell ref="O2621:P2621"/>
    <mergeCell ref="S2621:T2621"/>
    <mergeCell ref="W2621:X2621"/>
    <mergeCell ref="AA2621:AB2621"/>
    <mergeCell ref="G2622:H2622"/>
    <mergeCell ref="K2622:L2622"/>
    <mergeCell ref="O2622:P2622"/>
    <mergeCell ref="S2622:T2622"/>
    <mergeCell ref="W2622:X2622"/>
    <mergeCell ref="AA2622:AB2622"/>
    <mergeCell ref="G2623:H2623"/>
    <mergeCell ref="K2623:L2623"/>
    <mergeCell ref="O2623:P2623"/>
    <mergeCell ref="S2623:T2623"/>
    <mergeCell ref="W2623:X2623"/>
    <mergeCell ref="AA2623:AB2623"/>
    <mergeCell ref="G2624:H2624"/>
    <mergeCell ref="K2624:L2624"/>
    <mergeCell ref="O2624:P2624"/>
    <mergeCell ref="S2624:T2624"/>
    <mergeCell ref="W2624:X2624"/>
    <mergeCell ref="AA2624:AB2624"/>
    <mergeCell ref="G2615:H2615"/>
    <mergeCell ref="K2615:L2615"/>
    <mergeCell ref="O2615:P2615"/>
    <mergeCell ref="S2615:T2615"/>
    <mergeCell ref="W2615:X2615"/>
    <mergeCell ref="AA2615:AB2615"/>
    <mergeCell ref="G2616:H2616"/>
    <mergeCell ref="K2616:L2616"/>
    <mergeCell ref="O2616:P2616"/>
    <mergeCell ref="S2616:T2616"/>
    <mergeCell ref="W2616:X2616"/>
    <mergeCell ref="AA2616:AB2616"/>
    <mergeCell ref="G2617:H2617"/>
    <mergeCell ref="K2617:L2617"/>
    <mergeCell ref="O2617:P2617"/>
    <mergeCell ref="S2617:T2617"/>
    <mergeCell ref="W2617:X2617"/>
    <mergeCell ref="AA2617:AB2617"/>
    <mergeCell ref="G2618:H2618"/>
    <mergeCell ref="K2618:L2618"/>
    <mergeCell ref="O2618:P2618"/>
    <mergeCell ref="S2618:T2618"/>
    <mergeCell ref="W2618:X2618"/>
    <mergeCell ref="AA2618:AB2618"/>
    <mergeCell ref="G2619:H2619"/>
    <mergeCell ref="K2619:L2619"/>
    <mergeCell ref="O2619:P2619"/>
    <mergeCell ref="S2619:T2619"/>
    <mergeCell ref="W2619:X2619"/>
    <mergeCell ref="AA2619:AB2619"/>
    <mergeCell ref="G2620:H2620"/>
    <mergeCell ref="K2620:L2620"/>
    <mergeCell ref="O2620:P2620"/>
    <mergeCell ref="W2610:X2610"/>
    <mergeCell ref="AA2610:AB2610"/>
    <mergeCell ref="G2611:H2611"/>
    <mergeCell ref="K2611:L2611"/>
    <mergeCell ref="O2611:P2611"/>
    <mergeCell ref="S2611:T2611"/>
    <mergeCell ref="W2611:X2611"/>
    <mergeCell ref="AA2611:AB2611"/>
    <mergeCell ref="G2612:H2612"/>
    <mergeCell ref="K2612:L2612"/>
    <mergeCell ref="O2612:P2612"/>
    <mergeCell ref="S2612:T2612"/>
    <mergeCell ref="W2612:X2612"/>
    <mergeCell ref="AA2612:AB2612"/>
    <mergeCell ref="G2613:H2613"/>
    <mergeCell ref="K2613:L2613"/>
    <mergeCell ref="O2613:P2613"/>
    <mergeCell ref="S2613:T2613"/>
    <mergeCell ref="W2613:X2613"/>
    <mergeCell ref="AA2613:AB2613"/>
    <mergeCell ref="G2614:H2614"/>
    <mergeCell ref="K2614:L2614"/>
    <mergeCell ref="O2614:P2614"/>
    <mergeCell ref="S2614:T2614"/>
    <mergeCell ref="W2614:X2614"/>
    <mergeCell ref="AA2614:AB2614"/>
    <mergeCell ref="G2605:H2605"/>
    <mergeCell ref="K2605:L2605"/>
    <mergeCell ref="O2605:P2605"/>
    <mergeCell ref="S2605:T2605"/>
    <mergeCell ref="W2605:X2605"/>
    <mergeCell ref="AA2605:AB2605"/>
    <mergeCell ref="G2606:H2606"/>
    <mergeCell ref="K2606:L2606"/>
    <mergeCell ref="O2606:P2606"/>
    <mergeCell ref="S2606:T2606"/>
    <mergeCell ref="W2606:X2606"/>
    <mergeCell ref="AA2606:AB2606"/>
    <mergeCell ref="G2607:H2607"/>
    <mergeCell ref="K2607:L2607"/>
    <mergeCell ref="O2607:P2607"/>
    <mergeCell ref="S2607:T2607"/>
    <mergeCell ref="W2607:X2607"/>
    <mergeCell ref="AA2607:AB2607"/>
    <mergeCell ref="G2608:H2608"/>
    <mergeCell ref="K2608:L2608"/>
    <mergeCell ref="O2608:P2608"/>
    <mergeCell ref="S2608:T2608"/>
    <mergeCell ref="W2608:X2608"/>
    <mergeCell ref="AA2608:AB2608"/>
    <mergeCell ref="G2609:H2609"/>
    <mergeCell ref="K2609:L2609"/>
    <mergeCell ref="O2609:P2609"/>
    <mergeCell ref="S2609:T2609"/>
    <mergeCell ref="W2609:X2609"/>
    <mergeCell ref="AA2609:AB2609"/>
    <mergeCell ref="G2610:H2610"/>
    <mergeCell ref="K2610:L2610"/>
    <mergeCell ref="O2610:P2610"/>
    <mergeCell ref="W2600:X2600"/>
    <mergeCell ref="AA2600:AB2600"/>
    <mergeCell ref="G2601:H2601"/>
    <mergeCell ref="K2601:L2601"/>
    <mergeCell ref="O2601:P2601"/>
    <mergeCell ref="S2601:T2601"/>
    <mergeCell ref="W2601:X2601"/>
    <mergeCell ref="AA2601:AB2601"/>
    <mergeCell ref="G2602:H2602"/>
    <mergeCell ref="K2602:L2602"/>
    <mergeCell ref="O2602:P2602"/>
    <mergeCell ref="S2602:T2602"/>
    <mergeCell ref="W2602:X2602"/>
    <mergeCell ref="AA2602:AB2602"/>
    <mergeCell ref="G2603:H2603"/>
    <mergeCell ref="K2603:L2603"/>
    <mergeCell ref="O2603:P2603"/>
    <mergeCell ref="S2603:T2603"/>
    <mergeCell ref="W2603:X2603"/>
    <mergeCell ref="AA2603:AB2603"/>
    <mergeCell ref="G2604:H2604"/>
    <mergeCell ref="K2604:L2604"/>
    <mergeCell ref="O2604:P2604"/>
    <mergeCell ref="S2604:T2604"/>
    <mergeCell ref="W2604:X2604"/>
    <mergeCell ref="AA2604:AB2604"/>
    <mergeCell ref="G2595:H2595"/>
    <mergeCell ref="K2595:L2595"/>
    <mergeCell ref="O2595:P2595"/>
    <mergeCell ref="S2595:T2595"/>
    <mergeCell ref="W2595:X2595"/>
    <mergeCell ref="AA2595:AB2595"/>
    <mergeCell ref="G2596:H2596"/>
    <mergeCell ref="K2596:L2596"/>
    <mergeCell ref="O2596:P2596"/>
    <mergeCell ref="S2596:T2596"/>
    <mergeCell ref="W2596:X2596"/>
    <mergeCell ref="AA2596:AB2596"/>
    <mergeCell ref="G2597:H2597"/>
    <mergeCell ref="K2597:L2597"/>
    <mergeCell ref="O2597:P2597"/>
    <mergeCell ref="S2597:T2597"/>
    <mergeCell ref="W2597:X2597"/>
    <mergeCell ref="AA2597:AB2597"/>
    <mergeCell ref="G2598:H2598"/>
    <mergeCell ref="K2598:L2598"/>
    <mergeCell ref="O2598:P2598"/>
    <mergeCell ref="S2598:T2598"/>
    <mergeCell ref="W2598:X2598"/>
    <mergeCell ref="AA2598:AB2598"/>
    <mergeCell ref="G2599:H2599"/>
    <mergeCell ref="K2599:L2599"/>
    <mergeCell ref="O2599:P2599"/>
    <mergeCell ref="S2599:T2599"/>
    <mergeCell ref="W2599:X2599"/>
    <mergeCell ref="AA2599:AB2599"/>
    <mergeCell ref="G2600:H2600"/>
    <mergeCell ref="K2600:L2600"/>
    <mergeCell ref="O2600:P2600"/>
    <mergeCell ref="G2591:H2591"/>
    <mergeCell ref="K2591:L2591"/>
    <mergeCell ref="O2591:P2591"/>
    <mergeCell ref="S2591:T2591"/>
    <mergeCell ref="W2591:X2591"/>
    <mergeCell ref="AA2591:AB2591"/>
    <mergeCell ref="G2592:H2592"/>
    <mergeCell ref="K2592:L2592"/>
    <mergeCell ref="O2592:P2592"/>
    <mergeCell ref="S2592:T2592"/>
    <mergeCell ref="W2592:X2592"/>
    <mergeCell ref="AA2592:AB2592"/>
    <mergeCell ref="G2593:H2593"/>
    <mergeCell ref="K2593:L2593"/>
    <mergeCell ref="O2593:P2593"/>
    <mergeCell ref="S2593:T2593"/>
    <mergeCell ref="W2593:X2593"/>
    <mergeCell ref="AA2593:AB2593"/>
    <mergeCell ref="G2594:H2594"/>
    <mergeCell ref="K2594:L2594"/>
    <mergeCell ref="O2594:P2594"/>
    <mergeCell ref="S2594:T2594"/>
    <mergeCell ref="W2594:X2594"/>
    <mergeCell ref="AA2594:AB2594"/>
    <mergeCell ref="G2585:H2585"/>
    <mergeCell ref="K2585:L2585"/>
    <mergeCell ref="O2585:P2585"/>
    <mergeCell ref="S2585:T2585"/>
    <mergeCell ref="W2585:X2585"/>
    <mergeCell ref="AA2585:AB2585"/>
    <mergeCell ref="G2586:H2586"/>
    <mergeCell ref="K2586:L2586"/>
    <mergeCell ref="O2586:P2586"/>
    <mergeCell ref="S2586:T2586"/>
    <mergeCell ref="W2586:X2586"/>
    <mergeCell ref="AA2586:AB2586"/>
    <mergeCell ref="G2587:H2587"/>
    <mergeCell ref="K2587:L2587"/>
    <mergeCell ref="O2587:P2587"/>
    <mergeCell ref="S2587:T2587"/>
    <mergeCell ref="W2587:X2587"/>
    <mergeCell ref="AA2587:AB2587"/>
    <mergeCell ref="G2588:H2588"/>
    <mergeCell ref="K2588:L2588"/>
    <mergeCell ref="O2588:P2588"/>
    <mergeCell ref="S2588:T2588"/>
    <mergeCell ref="W2588:X2588"/>
    <mergeCell ref="AA2588:AB2588"/>
    <mergeCell ref="G2589:H2589"/>
    <mergeCell ref="K2589:L2589"/>
    <mergeCell ref="O2589:P2589"/>
    <mergeCell ref="S2589:T2589"/>
    <mergeCell ref="W2589:X2589"/>
    <mergeCell ref="AA2589:AB2589"/>
    <mergeCell ref="G2590:H2590"/>
    <mergeCell ref="K2590:L2590"/>
    <mergeCell ref="O2590:P2590"/>
    <mergeCell ref="O2575:P2575"/>
    <mergeCell ref="S2575:T2575"/>
    <mergeCell ref="W2575:X2575"/>
    <mergeCell ref="AA2575:AB2575"/>
    <mergeCell ref="G2576:H2576"/>
    <mergeCell ref="K2576:L2576"/>
    <mergeCell ref="O2576:P2576"/>
    <mergeCell ref="S2576:T2576"/>
    <mergeCell ref="W2576:X2576"/>
    <mergeCell ref="AA2576:AB2576"/>
    <mergeCell ref="G2577:H2577"/>
    <mergeCell ref="K2577:L2577"/>
    <mergeCell ref="O2577:P2577"/>
    <mergeCell ref="S2577:T2577"/>
    <mergeCell ref="W2577:X2577"/>
    <mergeCell ref="AA2577:AB2577"/>
    <mergeCell ref="G2578:H2578"/>
    <mergeCell ref="K2578:L2578"/>
    <mergeCell ref="O2578:P2578"/>
    <mergeCell ref="S2578:T2578"/>
    <mergeCell ref="W2578:X2578"/>
    <mergeCell ref="AA2578:AB2578"/>
    <mergeCell ref="G2579:H2579"/>
    <mergeCell ref="K2579:L2579"/>
    <mergeCell ref="O2579:P2579"/>
    <mergeCell ref="S2579:T2579"/>
    <mergeCell ref="W2579:X2579"/>
    <mergeCell ref="AA2579:AB2579"/>
    <mergeCell ref="G2580:H2580"/>
    <mergeCell ref="K2580:L2580"/>
    <mergeCell ref="O2580:P2580"/>
    <mergeCell ref="W2590:X2590"/>
    <mergeCell ref="AA2590:AB2590"/>
    <mergeCell ref="AA2580:AB2580"/>
    <mergeCell ref="G2581:H2581"/>
    <mergeCell ref="K2581:L2581"/>
    <mergeCell ref="O2581:P2581"/>
    <mergeCell ref="S2581:T2581"/>
    <mergeCell ref="W2581:X2581"/>
    <mergeCell ref="AA2581:AB2581"/>
    <mergeCell ref="G2582:H2582"/>
    <mergeCell ref="K2582:L2582"/>
    <mergeCell ref="O2582:P2582"/>
    <mergeCell ref="S2582:T2582"/>
    <mergeCell ref="W2582:X2582"/>
    <mergeCell ref="AA2582:AB2582"/>
    <mergeCell ref="G2583:H2583"/>
    <mergeCell ref="K2583:L2583"/>
    <mergeCell ref="O2583:P2583"/>
    <mergeCell ref="S2583:T2583"/>
    <mergeCell ref="W2583:X2583"/>
    <mergeCell ref="AA2583:AB2583"/>
    <mergeCell ref="G2584:H2584"/>
    <mergeCell ref="K2584:L2584"/>
    <mergeCell ref="O2584:P2584"/>
    <mergeCell ref="S2584:T2584"/>
    <mergeCell ref="W2584:X2584"/>
    <mergeCell ref="AA2584:AB2584"/>
    <mergeCell ref="G2575:H2575"/>
    <mergeCell ref="W2573:X2573"/>
    <mergeCell ref="AA2573:AB2573"/>
    <mergeCell ref="G2574:H2574"/>
    <mergeCell ref="K2574:L2574"/>
    <mergeCell ref="O2574:P2574"/>
    <mergeCell ref="S2574:T2574"/>
    <mergeCell ref="W2574:X2574"/>
    <mergeCell ref="AA2574:AB2574"/>
    <mergeCell ref="G2565:H2565"/>
    <mergeCell ref="K2565:L2565"/>
    <mergeCell ref="O2565:P2565"/>
    <mergeCell ref="S2565:T2565"/>
    <mergeCell ref="W2565:X2565"/>
    <mergeCell ref="AA2565:AB2565"/>
    <mergeCell ref="G2566:H2566"/>
    <mergeCell ref="K2566:L2566"/>
    <mergeCell ref="O2566:P2566"/>
    <mergeCell ref="S2566:T2566"/>
    <mergeCell ref="W2566:X2566"/>
    <mergeCell ref="AA2566:AB2566"/>
    <mergeCell ref="G2567:H2567"/>
    <mergeCell ref="K2567:L2567"/>
    <mergeCell ref="O2567:P2567"/>
    <mergeCell ref="S2567:T2567"/>
    <mergeCell ref="W2567:X2567"/>
    <mergeCell ref="AA2567:AB2567"/>
    <mergeCell ref="G2568:H2568"/>
    <mergeCell ref="K2568:L2568"/>
    <mergeCell ref="O2568:P2568"/>
    <mergeCell ref="S2568:T2568"/>
    <mergeCell ref="W2568:X2568"/>
    <mergeCell ref="AA2568:AB2568"/>
    <mergeCell ref="G2569:H2569"/>
    <mergeCell ref="K2569:L2569"/>
    <mergeCell ref="O2569:P2569"/>
    <mergeCell ref="S2569:T2569"/>
    <mergeCell ref="W2569:X2569"/>
    <mergeCell ref="AA2569:AB2569"/>
    <mergeCell ref="G2570:H2570"/>
    <mergeCell ref="K2570:L2570"/>
    <mergeCell ref="O2570:P2570"/>
    <mergeCell ref="S2570:T2570"/>
    <mergeCell ref="W2570:X2570"/>
    <mergeCell ref="AA2570:AB2570"/>
    <mergeCell ref="G2571:H2571"/>
    <mergeCell ref="K2571:L2571"/>
    <mergeCell ref="O2571:P2571"/>
    <mergeCell ref="S2571:T2571"/>
    <mergeCell ref="W2571:X2571"/>
    <mergeCell ref="AA2571:AB2571"/>
    <mergeCell ref="G2572:H2572"/>
    <mergeCell ref="K2572:L2572"/>
    <mergeCell ref="A2646:B2646"/>
    <mergeCell ref="A2647:B2647"/>
    <mergeCell ref="A2648:B2648"/>
    <mergeCell ref="A2649:B2649"/>
    <mergeCell ref="A2650:B2650"/>
    <mergeCell ref="A2651:B2651"/>
    <mergeCell ref="A2652:B2652"/>
    <mergeCell ref="A2653:B2653"/>
    <mergeCell ref="A2654:B2654"/>
    <mergeCell ref="A2607:B2607"/>
    <mergeCell ref="A2608:B2608"/>
    <mergeCell ref="A2609:B2609"/>
    <mergeCell ref="A2610:B2610"/>
    <mergeCell ref="A2611:B2611"/>
    <mergeCell ref="A2612:B2612"/>
    <mergeCell ref="A2679:B2679"/>
    <mergeCell ref="A2680:B2680"/>
    <mergeCell ref="A2681:B2681"/>
    <mergeCell ref="A2682:B2682"/>
    <mergeCell ref="A2683:B2683"/>
    <mergeCell ref="A2684:B2684"/>
    <mergeCell ref="A2655:B2655"/>
    <mergeCell ref="A2656:B2656"/>
    <mergeCell ref="A2657:B2657"/>
    <mergeCell ref="A2658:B2658"/>
    <mergeCell ref="A2659:B2659"/>
    <mergeCell ref="A2660:B2660"/>
    <mergeCell ref="A2661:B2661"/>
    <mergeCell ref="A2662:B2662"/>
    <mergeCell ref="A2663:B2663"/>
    <mergeCell ref="A2664:B2664"/>
    <mergeCell ref="A2665:B2665"/>
    <mergeCell ref="A2666:B2666"/>
    <mergeCell ref="A2667:B2667"/>
    <mergeCell ref="A2668:B2668"/>
    <mergeCell ref="A2669:B2669"/>
    <mergeCell ref="A2670:B2670"/>
    <mergeCell ref="A2671:B2671"/>
    <mergeCell ref="A2672:B2672"/>
    <mergeCell ref="A2673:B2673"/>
    <mergeCell ref="A2674:B2674"/>
    <mergeCell ref="A2675:B2675"/>
    <mergeCell ref="A2676:B2676"/>
    <mergeCell ref="A2677:B2677"/>
    <mergeCell ref="A2678:B2678"/>
    <mergeCell ref="A2613:B2613"/>
    <mergeCell ref="A2614:B2614"/>
    <mergeCell ref="A2615:B2615"/>
    <mergeCell ref="A2616:B2616"/>
    <mergeCell ref="A2617:B2617"/>
    <mergeCell ref="A2618:B2618"/>
    <mergeCell ref="A2619:B2619"/>
    <mergeCell ref="A2639:B2639"/>
    <mergeCell ref="A2640:B2640"/>
    <mergeCell ref="A2641:B2641"/>
    <mergeCell ref="A2642:B2642"/>
    <mergeCell ref="A2643:B2643"/>
    <mergeCell ref="A2644:B2644"/>
    <mergeCell ref="A2645:B2645"/>
    <mergeCell ref="A2620:B2620"/>
    <mergeCell ref="A2621:B2621"/>
    <mergeCell ref="A2622:B2622"/>
    <mergeCell ref="A2579:B2579"/>
    <mergeCell ref="A2580:B2580"/>
    <mergeCell ref="A2581:B2581"/>
    <mergeCell ref="A2582:B2582"/>
    <mergeCell ref="A2685:B2685"/>
    <mergeCell ref="G2538:H2538"/>
    <mergeCell ref="K2538:L2538"/>
    <mergeCell ref="O2538:P2538"/>
    <mergeCell ref="S2538:T2538"/>
    <mergeCell ref="W2538:X2538"/>
    <mergeCell ref="AA2538:AB2538"/>
    <mergeCell ref="G2539:H2539"/>
    <mergeCell ref="K2539:L2539"/>
    <mergeCell ref="O2539:P2539"/>
    <mergeCell ref="S2539:T2539"/>
    <mergeCell ref="W2539:X2539"/>
    <mergeCell ref="AA2539:AB2539"/>
    <mergeCell ref="G2540:H2540"/>
    <mergeCell ref="K2540:L2540"/>
    <mergeCell ref="O2540:P2540"/>
    <mergeCell ref="S2540:T2540"/>
    <mergeCell ref="W2540:X2540"/>
    <mergeCell ref="AA2540:AB2540"/>
    <mergeCell ref="G2541:H2541"/>
    <mergeCell ref="K2541:L2541"/>
    <mergeCell ref="O2541:P2541"/>
    <mergeCell ref="S2541:T2541"/>
    <mergeCell ref="W2541:X2541"/>
    <mergeCell ref="AA2541:AB2541"/>
    <mergeCell ref="G2542:H2542"/>
    <mergeCell ref="K2542:L2542"/>
    <mergeCell ref="O2542:P2542"/>
    <mergeCell ref="S2542:T2542"/>
    <mergeCell ref="W2542:X2542"/>
    <mergeCell ref="AA2542:AB2542"/>
    <mergeCell ref="G2543:H2543"/>
    <mergeCell ref="K2543:L2543"/>
    <mergeCell ref="O2543:P2543"/>
    <mergeCell ref="S2543:T2543"/>
    <mergeCell ref="W2543:X2543"/>
    <mergeCell ref="AA2543:AB2543"/>
    <mergeCell ref="G2544:H2544"/>
    <mergeCell ref="A2623:B2623"/>
    <mergeCell ref="A2624:B2624"/>
    <mergeCell ref="A2625:B2625"/>
    <mergeCell ref="A2626:B2626"/>
    <mergeCell ref="A2627:B2627"/>
    <mergeCell ref="A2628:B2628"/>
    <mergeCell ref="A2629:B2629"/>
    <mergeCell ref="A2630:B2630"/>
    <mergeCell ref="A2631:B2631"/>
    <mergeCell ref="A2632:B2632"/>
    <mergeCell ref="A2633:B2633"/>
    <mergeCell ref="A2634:B2634"/>
    <mergeCell ref="A2635:B2635"/>
    <mergeCell ref="A2636:B2636"/>
    <mergeCell ref="A2637:B2637"/>
    <mergeCell ref="A2638:B2638"/>
    <mergeCell ref="O2572:P2572"/>
    <mergeCell ref="S2572:T2572"/>
    <mergeCell ref="W2572:X2572"/>
    <mergeCell ref="AA2572:AB2572"/>
    <mergeCell ref="W2553:X2553"/>
    <mergeCell ref="AA2554:AB2554"/>
    <mergeCell ref="A2588:B2588"/>
    <mergeCell ref="A2589:B2589"/>
    <mergeCell ref="A2590:B2590"/>
    <mergeCell ref="A2591:B2591"/>
    <mergeCell ref="A2592:B2592"/>
    <mergeCell ref="A2593:B2593"/>
    <mergeCell ref="A2594:B2594"/>
    <mergeCell ref="A2595:B2595"/>
    <mergeCell ref="A2596:B2596"/>
    <mergeCell ref="A2597:B2597"/>
    <mergeCell ref="A2598:B2598"/>
    <mergeCell ref="A2599:B2599"/>
    <mergeCell ref="A2600:B2600"/>
    <mergeCell ref="A2601:B2601"/>
    <mergeCell ref="A2602:B2602"/>
    <mergeCell ref="A2603:B2603"/>
    <mergeCell ref="A2604:B2604"/>
    <mergeCell ref="A2605:B2605"/>
    <mergeCell ref="A2606:B2606"/>
    <mergeCell ref="W2558:X2558"/>
    <mergeCell ref="G2559:H2559"/>
    <mergeCell ref="K2559:L2559"/>
    <mergeCell ref="O2559:P2559"/>
    <mergeCell ref="S2559:T2559"/>
    <mergeCell ref="W2559:X2559"/>
    <mergeCell ref="K2560:L2560"/>
    <mergeCell ref="O2560:P2560"/>
    <mergeCell ref="W2580:X2580"/>
    <mergeCell ref="S2554:T2554"/>
    <mergeCell ref="W2554:X2554"/>
    <mergeCell ref="S2556:T2556"/>
    <mergeCell ref="A2583:B2583"/>
    <mergeCell ref="A2584:B2584"/>
    <mergeCell ref="A2585:B2585"/>
    <mergeCell ref="A2586:B2586"/>
    <mergeCell ref="A2587:B2587"/>
    <mergeCell ref="A2570:B2570"/>
    <mergeCell ref="A2571:B2571"/>
    <mergeCell ref="A2572:B2572"/>
    <mergeCell ref="A2573:B2573"/>
    <mergeCell ref="A2574:B2574"/>
    <mergeCell ref="A2575:B2575"/>
    <mergeCell ref="A2576:B2576"/>
    <mergeCell ref="A2577:B2577"/>
    <mergeCell ref="A2578:B2578"/>
    <mergeCell ref="G2560:H2560"/>
    <mergeCell ref="G2562:H2562"/>
    <mergeCell ref="G2554:H2554"/>
    <mergeCell ref="G2561:H2561"/>
    <mergeCell ref="G2563:H2563"/>
    <mergeCell ref="G2564:H2564"/>
    <mergeCell ref="G2555:H2555"/>
    <mergeCell ref="G2556:H2556"/>
    <mergeCell ref="G2557:H2557"/>
    <mergeCell ref="G2573:H2573"/>
    <mergeCell ref="G2558:H2558"/>
    <mergeCell ref="O2561:P2561"/>
    <mergeCell ref="S2561:T2561"/>
    <mergeCell ref="W2561:X2561"/>
    <mergeCell ref="K2562:L2562"/>
    <mergeCell ref="O2562:P2562"/>
    <mergeCell ref="A2565:B2565"/>
    <mergeCell ref="A2566:B2566"/>
    <mergeCell ref="A2567:B2567"/>
    <mergeCell ref="A2568:B2568"/>
    <mergeCell ref="A2569:B2569"/>
    <mergeCell ref="AA2552:AB2552"/>
    <mergeCell ref="AA2558:AB2558"/>
    <mergeCell ref="AA2559:AB2559"/>
    <mergeCell ref="K2544:L2544"/>
    <mergeCell ref="O2544:P2544"/>
    <mergeCell ref="S2544:T2544"/>
    <mergeCell ref="W2544:X2544"/>
    <mergeCell ref="AA2544:AB2544"/>
    <mergeCell ref="G2545:H2545"/>
    <mergeCell ref="K2545:L2545"/>
    <mergeCell ref="O2545:P2545"/>
    <mergeCell ref="S2545:T2545"/>
    <mergeCell ref="W2545:X2545"/>
    <mergeCell ref="AA2545:AB2545"/>
    <mergeCell ref="W2556:X2556"/>
    <mergeCell ref="AA2556:AB2556"/>
    <mergeCell ref="K2557:L2557"/>
    <mergeCell ref="S2557:T2557"/>
    <mergeCell ref="S2522:T2522"/>
    <mergeCell ref="S2523:T2523"/>
    <mergeCell ref="S2524:T2524"/>
    <mergeCell ref="S2525:T2525"/>
    <mergeCell ref="W2526:X2526"/>
    <mergeCell ref="AA2526:AB2526"/>
    <mergeCell ref="W2527:X2527"/>
    <mergeCell ref="AA2527:AB2527"/>
    <mergeCell ref="W2528:X2528"/>
    <mergeCell ref="AA2528:AB2528"/>
    <mergeCell ref="S2552:T2552"/>
    <mergeCell ref="W2552:X2552"/>
    <mergeCell ref="G2547:H2547"/>
    <mergeCell ref="G2550:H2550"/>
    <mergeCell ref="G2551:H2551"/>
    <mergeCell ref="G2552:H2552"/>
    <mergeCell ref="G2553:H2553"/>
    <mergeCell ref="G2549:H2549"/>
    <mergeCell ref="K2552:L2552"/>
    <mergeCell ref="O2552:P2552"/>
    <mergeCell ref="AA2561:AB2561"/>
    <mergeCell ref="S2562:T2562"/>
    <mergeCell ref="W2562:X2562"/>
    <mergeCell ref="AA2562:AB2562"/>
    <mergeCell ref="K2563:L2563"/>
    <mergeCell ref="O2563:P2563"/>
    <mergeCell ref="S2563:T2563"/>
    <mergeCell ref="W2563:X2563"/>
    <mergeCell ref="AA2563:AB2563"/>
    <mergeCell ref="K2564:L2564"/>
    <mergeCell ref="O2564:P2564"/>
    <mergeCell ref="S2553:T2553"/>
    <mergeCell ref="K2553:L2553"/>
    <mergeCell ref="O2553:P2553"/>
    <mergeCell ref="K2554:L2554"/>
    <mergeCell ref="AA2564:AB2564"/>
    <mergeCell ref="K2555:L2555"/>
    <mergeCell ref="O2555:P2555"/>
    <mergeCell ref="S2555:T2555"/>
    <mergeCell ref="W2555:X2555"/>
    <mergeCell ref="AA2555:AB2555"/>
    <mergeCell ref="O2525:P2525"/>
    <mergeCell ref="F2523:G2523"/>
    <mergeCell ref="F2524:G2524"/>
    <mergeCell ref="A2539:B2539"/>
    <mergeCell ref="A2547:B2547"/>
    <mergeCell ref="A2548:B2548"/>
    <mergeCell ref="A2549:B2549"/>
    <mergeCell ref="A2550:B2550"/>
    <mergeCell ref="A2551:B2551"/>
    <mergeCell ref="A2552:B2552"/>
    <mergeCell ref="A2553:B2553"/>
    <mergeCell ref="A2554:B2554"/>
    <mergeCell ref="A2555:B2555"/>
    <mergeCell ref="A2556:B2556"/>
    <mergeCell ref="A2557:B2557"/>
    <mergeCell ref="A2558:B2558"/>
    <mergeCell ref="A2559:B2559"/>
    <mergeCell ref="A2560:B2560"/>
    <mergeCell ref="A2561:B2561"/>
    <mergeCell ref="A2562:B2562"/>
    <mergeCell ref="A2563:B2563"/>
    <mergeCell ref="A2564:B2564"/>
    <mergeCell ref="K2556:L2556"/>
    <mergeCell ref="O2556:P2556"/>
    <mergeCell ref="AA2553:AB2553"/>
    <mergeCell ref="S2560:T2560"/>
    <mergeCell ref="W2560:X2560"/>
    <mergeCell ref="AA2560:AB2560"/>
    <mergeCell ref="K2561:L2561"/>
    <mergeCell ref="A2540:B2540"/>
    <mergeCell ref="A2541:B2541"/>
    <mergeCell ref="A2542:B2542"/>
    <mergeCell ref="A2543:B2543"/>
    <mergeCell ref="A2544:B2544"/>
    <mergeCell ref="A2545:B2545"/>
    <mergeCell ref="A2546:B2546"/>
    <mergeCell ref="G2546:H2546"/>
    <mergeCell ref="K2546:L2546"/>
    <mergeCell ref="O2546:P2546"/>
    <mergeCell ref="S2546:T2546"/>
    <mergeCell ref="W2546:X2546"/>
    <mergeCell ref="AA2546:AB2546"/>
    <mergeCell ref="S2564:T2564"/>
    <mergeCell ref="W2564:X2564"/>
    <mergeCell ref="F2527:G2527"/>
    <mergeCell ref="F2528:G2528"/>
    <mergeCell ref="F2529:G2529"/>
    <mergeCell ref="S2534:V2535"/>
    <mergeCell ref="W2534:Z2535"/>
    <mergeCell ref="AA2534:AD2535"/>
    <mergeCell ref="O2526:P2526"/>
    <mergeCell ref="O2527:P2527"/>
    <mergeCell ref="G2537:H2537"/>
    <mergeCell ref="K2537:L2537"/>
    <mergeCell ref="O2537:P2537"/>
    <mergeCell ref="S2537:T2537"/>
    <mergeCell ref="W2537:X2537"/>
    <mergeCell ref="AA2537:AB2537"/>
    <mergeCell ref="A2538:B2538"/>
    <mergeCell ref="G2535:J2535"/>
    <mergeCell ref="K2535:N2535"/>
    <mergeCell ref="O2535:R2535"/>
    <mergeCell ref="G2536:H2536"/>
    <mergeCell ref="K2536:L2536"/>
    <mergeCell ref="O2536:P2536"/>
    <mergeCell ref="S2536:T2536"/>
    <mergeCell ref="W2529:X2529"/>
    <mergeCell ref="AA2529:AB2529"/>
    <mergeCell ref="A2537:B2537"/>
    <mergeCell ref="H2520:L2520"/>
    <mergeCell ref="W2522:X2522"/>
    <mergeCell ref="AA2522:AB2522"/>
    <mergeCell ref="O2518:P2518"/>
    <mergeCell ref="O2519:P2519"/>
    <mergeCell ref="S2518:T2518"/>
    <mergeCell ref="S2519:T2519"/>
    <mergeCell ref="S2520:T2520"/>
    <mergeCell ref="S2521:T2521"/>
    <mergeCell ref="F2525:G2525"/>
    <mergeCell ref="F2526:G2526"/>
    <mergeCell ref="W2536:X2536"/>
    <mergeCell ref="AA2536:AB2536"/>
    <mergeCell ref="AA2519:AB2519"/>
    <mergeCell ref="W2525:X2525"/>
    <mergeCell ref="AA2525:AB2525"/>
    <mergeCell ref="M2521:N2521"/>
    <mergeCell ref="Q2521:R2521"/>
    <mergeCell ref="M2522:N2522"/>
    <mergeCell ref="Q2522:R2522"/>
    <mergeCell ref="S2526:T2526"/>
    <mergeCell ref="S2527:T2527"/>
    <mergeCell ref="S2528:T2528"/>
    <mergeCell ref="S2529:T2529"/>
    <mergeCell ref="S2530:T2530"/>
    <mergeCell ref="O2528:P2528"/>
    <mergeCell ref="O2529:P2529"/>
    <mergeCell ref="O2530:P2530"/>
    <mergeCell ref="H2528:L2528"/>
    <mergeCell ref="H2529:L2529"/>
    <mergeCell ref="Q2527:R2527"/>
    <mergeCell ref="M2528:N2528"/>
    <mergeCell ref="Q2528:R2528"/>
    <mergeCell ref="M2529:N2529"/>
    <mergeCell ref="S2504:T2504"/>
    <mergeCell ref="S2505:T2505"/>
    <mergeCell ref="S2506:T2506"/>
    <mergeCell ref="S2507:T2507"/>
    <mergeCell ref="S2508:T2508"/>
    <mergeCell ref="S2509:T2509"/>
    <mergeCell ref="S2510:T2510"/>
    <mergeCell ref="M2524:N2524"/>
    <mergeCell ref="Q2524:R2524"/>
    <mergeCell ref="O2522:P2522"/>
    <mergeCell ref="W2524:X2524"/>
    <mergeCell ref="AA2524:AB2524"/>
    <mergeCell ref="W2521:X2521"/>
    <mergeCell ref="AA2521:AB2521"/>
    <mergeCell ref="W2509:X2509"/>
    <mergeCell ref="AA2509:AB2509"/>
    <mergeCell ref="W2510:X2510"/>
    <mergeCell ref="AA2510:AB2510"/>
    <mergeCell ref="W2511:X2511"/>
    <mergeCell ref="AA2511:AB2511"/>
    <mergeCell ref="W2512:X2512"/>
    <mergeCell ref="AA2512:AB2512"/>
    <mergeCell ref="W2513:X2513"/>
    <mergeCell ref="AA2513:AB2513"/>
    <mergeCell ref="M2516:N2516"/>
    <mergeCell ref="Q2516:R2516"/>
    <mergeCell ref="M2517:N2517"/>
    <mergeCell ref="Q2517:R2517"/>
    <mergeCell ref="M2518:N2518"/>
    <mergeCell ref="Q2529:R2529"/>
    <mergeCell ref="M2530:N2530"/>
    <mergeCell ref="Q2530:R2530"/>
    <mergeCell ref="M2527:N2527"/>
    <mergeCell ref="W2504:X2504"/>
    <mergeCell ref="AA2504:AB2504"/>
    <mergeCell ref="W2505:X2505"/>
    <mergeCell ref="AA2505:AB2505"/>
    <mergeCell ref="W2506:X2506"/>
    <mergeCell ref="AA2506:AB2506"/>
    <mergeCell ref="I2514:L2514"/>
    <mergeCell ref="O2512:P2512"/>
    <mergeCell ref="S2515:T2515"/>
    <mergeCell ref="S2516:T2516"/>
    <mergeCell ref="S2517:T2517"/>
    <mergeCell ref="S2511:T2511"/>
    <mergeCell ref="S2512:T2512"/>
    <mergeCell ref="H2518:L2518"/>
    <mergeCell ref="W2523:X2523"/>
    <mergeCell ref="AA2523:AB2523"/>
    <mergeCell ref="W2493:X2493"/>
    <mergeCell ref="AA2493:AB2493"/>
    <mergeCell ref="W2494:X2494"/>
    <mergeCell ref="AA2494:AB2494"/>
    <mergeCell ref="W2495:X2495"/>
    <mergeCell ref="AA2495:AB2495"/>
    <mergeCell ref="W2496:X2496"/>
    <mergeCell ref="AA2496:AB2496"/>
    <mergeCell ref="W2497:X2497"/>
    <mergeCell ref="AA2497:AB2497"/>
    <mergeCell ref="W2498:X2498"/>
    <mergeCell ref="AA2498:AB2498"/>
    <mergeCell ref="W2499:X2499"/>
    <mergeCell ref="AA2499:AB2499"/>
    <mergeCell ref="W2500:X2500"/>
    <mergeCell ref="AA2500:AB2500"/>
    <mergeCell ref="W2501:X2501"/>
    <mergeCell ref="AA2501:AB2501"/>
    <mergeCell ref="W2502:X2502"/>
    <mergeCell ref="AA2502:AB2502"/>
    <mergeCell ref="W2503:X2503"/>
    <mergeCell ref="AA2503:AB2503"/>
    <mergeCell ref="S2493:T2493"/>
    <mergeCell ref="S2494:T2494"/>
    <mergeCell ref="S2495:T2495"/>
    <mergeCell ref="S2496:T2496"/>
    <mergeCell ref="S2497:T2497"/>
    <mergeCell ref="S2498:T2498"/>
    <mergeCell ref="S2499:T2499"/>
    <mergeCell ref="M2519:N2519"/>
    <mergeCell ref="Q2519:R2519"/>
    <mergeCell ref="M2520:N2520"/>
    <mergeCell ref="Q2520:R2520"/>
    <mergeCell ref="AA2518:AB2518"/>
    <mergeCell ref="W2519:X2519"/>
    <mergeCell ref="AA2517:AB2517"/>
    <mergeCell ref="W2520:X2520"/>
    <mergeCell ref="AA2520:AB2520"/>
    <mergeCell ref="Q2515:R2515"/>
    <mergeCell ref="AA2516:AB2516"/>
    <mergeCell ref="O2520:P2520"/>
    <mergeCell ref="S2513:T2513"/>
    <mergeCell ref="AA2515:AB2515"/>
    <mergeCell ref="Q2512:R2512"/>
    <mergeCell ref="M2513:N2513"/>
    <mergeCell ref="Q2513:R2513"/>
    <mergeCell ref="O2513:P2513"/>
    <mergeCell ref="O2516:P2516"/>
    <mergeCell ref="O2517:P2517"/>
    <mergeCell ref="M2515:N2515"/>
    <mergeCell ref="W2507:X2507"/>
    <mergeCell ref="AA2507:AB2507"/>
    <mergeCell ref="W2508:X2508"/>
    <mergeCell ref="AA2508:AB2508"/>
    <mergeCell ref="AA2489:AB2489"/>
    <mergeCell ref="W2490:X2490"/>
    <mergeCell ref="AA2490:AB2490"/>
    <mergeCell ref="W2491:X2491"/>
    <mergeCell ref="AA2491:AB2491"/>
    <mergeCell ref="W2485:X2485"/>
    <mergeCell ref="AA2485:AB2485"/>
    <mergeCell ref="W2486:X2486"/>
    <mergeCell ref="AA2486:AB2486"/>
    <mergeCell ref="W2492:X2492"/>
    <mergeCell ref="AA2492:AB2492"/>
    <mergeCell ref="W2465:X2465"/>
    <mergeCell ref="AA2465:AB2465"/>
    <mergeCell ref="W2466:X2466"/>
    <mergeCell ref="AA2466:AB2466"/>
    <mergeCell ref="W2467:X2467"/>
    <mergeCell ref="AA2467:AB2467"/>
    <mergeCell ref="W2468:X2468"/>
    <mergeCell ref="AA2468:AB2468"/>
    <mergeCell ref="W2451:X2451"/>
    <mergeCell ref="AA2451:AB2451"/>
    <mergeCell ref="W2452:X2452"/>
    <mergeCell ref="AA2452:AB2452"/>
    <mergeCell ref="W2453:X2453"/>
    <mergeCell ref="AA2453:AB2453"/>
    <mergeCell ref="W2454:X2454"/>
    <mergeCell ref="AA2454:AB2454"/>
    <mergeCell ref="W2455:X2455"/>
    <mergeCell ref="AA2455:AB2455"/>
    <mergeCell ref="W2456:X2456"/>
    <mergeCell ref="AA2456:AB2456"/>
    <mergeCell ref="W2457:X2457"/>
    <mergeCell ref="AA2457:AB2457"/>
    <mergeCell ref="W2458:X2458"/>
    <mergeCell ref="AA2458:AB2458"/>
    <mergeCell ref="S2399:T2399"/>
    <mergeCell ref="S2400:T2400"/>
    <mergeCell ref="S2401:T2401"/>
    <mergeCell ref="S2402:T2402"/>
    <mergeCell ref="S2403:T2403"/>
    <mergeCell ref="AA2421:AB2421"/>
    <mergeCell ref="W2422:X2422"/>
    <mergeCell ref="AA2422:AB2422"/>
    <mergeCell ref="W2423:X2423"/>
    <mergeCell ref="AA2423:AB2423"/>
    <mergeCell ref="W2424:X2424"/>
    <mergeCell ref="AA2424:AB2424"/>
    <mergeCell ref="W2425:X2425"/>
    <mergeCell ref="W2428:X2428"/>
    <mergeCell ref="AA2428:AB2428"/>
    <mergeCell ref="W2429:X2429"/>
    <mergeCell ref="AA2429:AB2429"/>
    <mergeCell ref="W2419:X2419"/>
    <mergeCell ref="AA2419:AB2419"/>
    <mergeCell ref="W2420:X2420"/>
    <mergeCell ref="AA2420:AB2420"/>
    <mergeCell ref="W2421:X2421"/>
    <mergeCell ref="S2427:T2427"/>
    <mergeCell ref="S2428:T2428"/>
    <mergeCell ref="S2429:T2429"/>
    <mergeCell ref="AA2409:AB2409"/>
    <mergeCell ref="W2410:X2410"/>
    <mergeCell ref="AA2410:AB2410"/>
    <mergeCell ref="W2411:X2411"/>
    <mergeCell ref="AA2411:AB2411"/>
    <mergeCell ref="W2412:X2412"/>
    <mergeCell ref="AA2412:AB2412"/>
    <mergeCell ref="W2413:X2413"/>
    <mergeCell ref="AA2413:AB2413"/>
    <mergeCell ref="AA2382:AB2382"/>
    <mergeCell ref="W2383:X2383"/>
    <mergeCell ref="AA2383:AB2383"/>
    <mergeCell ref="W2384:X2384"/>
    <mergeCell ref="AA2384:AB2384"/>
    <mergeCell ref="W2385:X2385"/>
    <mergeCell ref="AA2385:AB2385"/>
    <mergeCell ref="W2386:X2386"/>
    <mergeCell ref="AA2386:AB2386"/>
    <mergeCell ref="W2387:X2387"/>
    <mergeCell ref="AA2387:AB2387"/>
    <mergeCell ref="W2388:X2388"/>
    <mergeCell ref="AA2388:AB2388"/>
    <mergeCell ref="W2389:X2389"/>
    <mergeCell ref="AA2389:AB2389"/>
    <mergeCell ref="W2390:X2390"/>
    <mergeCell ref="AA2390:AB2390"/>
    <mergeCell ref="W2391:X2391"/>
    <mergeCell ref="AA2391:AB2391"/>
    <mergeCell ref="W2392:X2392"/>
    <mergeCell ref="AA2392:AB2392"/>
    <mergeCell ref="W2393:X2393"/>
    <mergeCell ref="AA2393:AB2393"/>
    <mergeCell ref="W2394:X2394"/>
    <mergeCell ref="AA2394:AB2394"/>
    <mergeCell ref="W2395:X2395"/>
    <mergeCell ref="AA2395:AB2395"/>
    <mergeCell ref="W2396:X2396"/>
    <mergeCell ref="AA2396:AB2396"/>
    <mergeCell ref="W2397:X2397"/>
    <mergeCell ref="AA2397:AB2397"/>
    <mergeCell ref="W2398:X2398"/>
    <mergeCell ref="AA2398:AB2398"/>
    <mergeCell ref="J3428:O3428"/>
    <mergeCell ref="J3429:O3429"/>
    <mergeCell ref="J3430:O3430"/>
    <mergeCell ref="B4545:AD4545"/>
    <mergeCell ref="C4547:U4547"/>
    <mergeCell ref="V4547:AD4547"/>
    <mergeCell ref="V4513:AD4513"/>
    <mergeCell ref="D4514:U4514"/>
    <mergeCell ref="V4514:AD4514"/>
    <mergeCell ref="D4515:U4515"/>
    <mergeCell ref="V4515:AD4515"/>
    <mergeCell ref="F2437:G2437"/>
    <mergeCell ref="W2430:X2430"/>
    <mergeCell ref="AA2430:AB2430"/>
    <mergeCell ref="W2431:X2431"/>
    <mergeCell ref="AA2431:AB2431"/>
    <mergeCell ref="S2430:T2430"/>
    <mergeCell ref="S2431:T2431"/>
    <mergeCell ref="AA2439:AB2439"/>
    <mergeCell ref="W2440:X2440"/>
    <mergeCell ref="AA2440:AB2440"/>
    <mergeCell ref="W2441:X2441"/>
    <mergeCell ref="AA2441:AB2441"/>
    <mergeCell ref="W2442:X2442"/>
    <mergeCell ref="AA2442:AB2442"/>
    <mergeCell ref="W2443:X2443"/>
    <mergeCell ref="AA2443:AB2443"/>
    <mergeCell ref="W2444:X2444"/>
    <mergeCell ref="AA2444:AB2444"/>
    <mergeCell ref="W2445:X2445"/>
    <mergeCell ref="AA2445:AB2445"/>
    <mergeCell ref="W2446:X2446"/>
    <mergeCell ref="AA2446:AB2446"/>
    <mergeCell ref="W2447:X2447"/>
    <mergeCell ref="S2455:T2455"/>
    <mergeCell ref="S2456:T2456"/>
    <mergeCell ref="S2457:T2457"/>
    <mergeCell ref="S2458:T2458"/>
    <mergeCell ref="W2469:X2469"/>
    <mergeCell ref="AA2469:AB2469"/>
    <mergeCell ref="W2470:X2470"/>
    <mergeCell ref="AA2470:AB2470"/>
    <mergeCell ref="AA2447:AB2447"/>
    <mergeCell ref="W2448:X2448"/>
    <mergeCell ref="AA2448:AB2448"/>
    <mergeCell ref="S2438:T2438"/>
    <mergeCell ref="S2439:T2439"/>
    <mergeCell ref="S2440:T2440"/>
    <mergeCell ref="S2441:T2441"/>
    <mergeCell ref="S2442:T2442"/>
    <mergeCell ref="S2443:T2443"/>
    <mergeCell ref="S2444:T2444"/>
    <mergeCell ref="S2445:T2445"/>
    <mergeCell ref="S2446:T2446"/>
    <mergeCell ref="S2447:T2447"/>
    <mergeCell ref="S2449:T2449"/>
    <mergeCell ref="S2450:T2450"/>
    <mergeCell ref="S2451:T2451"/>
    <mergeCell ref="S2452:T2452"/>
    <mergeCell ref="S2453:T2453"/>
    <mergeCell ref="S2454:T2454"/>
    <mergeCell ref="S2482:T2482"/>
    <mergeCell ref="S2483:T2483"/>
    <mergeCell ref="S2484:T2484"/>
    <mergeCell ref="S2448:T2448"/>
    <mergeCell ref="AA2471:AB2471"/>
    <mergeCell ref="W2472:X2472"/>
    <mergeCell ref="AA2472:AB2472"/>
    <mergeCell ref="S2471:T2471"/>
    <mergeCell ref="S2472:T2472"/>
    <mergeCell ref="S2473:T2473"/>
    <mergeCell ref="S2474:T2474"/>
    <mergeCell ref="S2475:T2475"/>
    <mergeCell ref="W2476:X2476"/>
    <mergeCell ref="AA2476:AB2476"/>
    <mergeCell ref="W2477:X2477"/>
    <mergeCell ref="AA2477:AB2477"/>
    <mergeCell ref="W2478:X2478"/>
    <mergeCell ref="AA2478:AB2478"/>
    <mergeCell ref="W2479:X2479"/>
    <mergeCell ref="AA2479:AB2479"/>
    <mergeCell ref="S2476:T2476"/>
    <mergeCell ref="S2477:T2477"/>
    <mergeCell ref="S2478:T2478"/>
    <mergeCell ref="S2479:T2479"/>
    <mergeCell ref="W2449:X2449"/>
    <mergeCell ref="AA2449:AB2449"/>
    <mergeCell ref="W2450:X2450"/>
    <mergeCell ref="AA2450:AB2450"/>
    <mergeCell ref="C3028:AD3028"/>
    <mergeCell ref="C3029:AD3029"/>
    <mergeCell ref="F2430:G2430"/>
    <mergeCell ref="F2431:G2431"/>
    <mergeCell ref="F2432:G2432"/>
    <mergeCell ref="F2433:G2433"/>
    <mergeCell ref="F2434:G2434"/>
    <mergeCell ref="F2435:G2435"/>
    <mergeCell ref="F2436:G2436"/>
    <mergeCell ref="S2485:T2485"/>
    <mergeCell ref="S2486:T2486"/>
    <mergeCell ref="S2487:T2487"/>
    <mergeCell ref="S2488:T2488"/>
    <mergeCell ref="W2480:X2480"/>
    <mergeCell ref="AA2480:AB2480"/>
    <mergeCell ref="W2481:X2481"/>
    <mergeCell ref="AA2481:AB2481"/>
    <mergeCell ref="S2465:T2465"/>
    <mergeCell ref="S2466:T2466"/>
    <mergeCell ref="S2467:T2467"/>
    <mergeCell ref="S2468:T2468"/>
    <mergeCell ref="S2469:T2469"/>
    <mergeCell ref="S2470:T2470"/>
    <mergeCell ref="W2471:X2471"/>
    <mergeCell ref="W2473:X2473"/>
    <mergeCell ref="AA2473:AB2473"/>
    <mergeCell ref="W2474:X2474"/>
    <mergeCell ref="AA2474:AB2474"/>
    <mergeCell ref="W2475:X2475"/>
    <mergeCell ref="AA2475:AB2475"/>
    <mergeCell ref="W2482:X2482"/>
    <mergeCell ref="AA2482:AB2482"/>
    <mergeCell ref="W2483:X2483"/>
    <mergeCell ref="AA2483:AB2483"/>
    <mergeCell ref="W2484:X2484"/>
    <mergeCell ref="AA2484:AB2484"/>
    <mergeCell ref="W2487:X2487"/>
    <mergeCell ref="AA2487:AB2487"/>
    <mergeCell ref="W2488:X2488"/>
    <mergeCell ref="C4595:AD4595"/>
    <mergeCell ref="I3520:O3520"/>
    <mergeCell ref="J3521:O3521"/>
    <mergeCell ref="J3522:O3522"/>
    <mergeCell ref="I3523:O3523"/>
    <mergeCell ref="I3524:O3524"/>
    <mergeCell ref="I3525:O3525"/>
    <mergeCell ref="I3526:O3526"/>
    <mergeCell ref="I3527:O3527"/>
    <mergeCell ref="J3462:O3462"/>
    <mergeCell ref="I3463:O3463"/>
    <mergeCell ref="I3464:O3464"/>
    <mergeCell ref="I3465:O3465"/>
    <mergeCell ref="I3466:O3466"/>
    <mergeCell ref="I3467:O3467"/>
    <mergeCell ref="J3468:O3468"/>
    <mergeCell ref="J3469:O3469"/>
    <mergeCell ref="J3470:O3470"/>
    <mergeCell ref="J3471:O3471"/>
    <mergeCell ref="J3472:O3472"/>
    <mergeCell ref="I3473:O3473"/>
    <mergeCell ref="J3474:O3474"/>
    <mergeCell ref="J3475:O3475"/>
    <mergeCell ref="J3476:O3476"/>
    <mergeCell ref="J3477:O3477"/>
    <mergeCell ref="J3478:O3478"/>
    <mergeCell ref="J3479:O3479"/>
    <mergeCell ref="J3480:O3480"/>
    <mergeCell ref="I3481:O3481"/>
    <mergeCell ref="I3482:O3482"/>
    <mergeCell ref="I3483:O3483"/>
    <mergeCell ref="AC4010:AD4010"/>
    <mergeCell ref="V4029:W4029"/>
    <mergeCell ref="X4029:Y4029"/>
    <mergeCell ref="Z4029:AB4029"/>
    <mergeCell ref="I3493:O3493"/>
    <mergeCell ref="J3494:O3494"/>
    <mergeCell ref="D4563:U4563"/>
    <mergeCell ref="V4563:AD4563"/>
    <mergeCell ref="D4564:U4564"/>
    <mergeCell ref="V4564:AD4564"/>
    <mergeCell ref="D4565:U4565"/>
    <mergeCell ref="V4565:AD4565"/>
    <mergeCell ref="D4566:U4566"/>
    <mergeCell ref="V4559:AD4559"/>
    <mergeCell ref="D4560:U4560"/>
    <mergeCell ref="V4560:AD4560"/>
    <mergeCell ref="D4561:U4561"/>
    <mergeCell ref="D4569:U4569"/>
    <mergeCell ref="V4569:AD4569"/>
    <mergeCell ref="D4570:U4570"/>
    <mergeCell ref="V4570:AD4570"/>
    <mergeCell ref="D4571:U4571"/>
    <mergeCell ref="V4571:AD4571"/>
    <mergeCell ref="D4567:U4567"/>
    <mergeCell ref="V4567:AD4567"/>
    <mergeCell ref="D4568:U4568"/>
    <mergeCell ref="B3711:AD3711"/>
    <mergeCell ref="B3712:AD3712"/>
    <mergeCell ref="AC3901:AD3901"/>
    <mergeCell ref="N3903:O3903"/>
    <mergeCell ref="T3903:V3903"/>
    <mergeCell ref="D4517:U4517"/>
    <mergeCell ref="V4561:AD4561"/>
    <mergeCell ref="S2240:T2240"/>
    <mergeCell ref="C2178:AD2178"/>
    <mergeCell ref="C2179:AD2179"/>
    <mergeCell ref="M2164:R2164"/>
    <mergeCell ref="S2164:X2164"/>
    <mergeCell ref="C2210:AD2210"/>
    <mergeCell ref="C2211:AD2211"/>
    <mergeCell ref="W2204:X2204"/>
    <mergeCell ref="AA2204:AB2204"/>
    <mergeCell ref="D2205:N2205"/>
    <mergeCell ref="O2205:P2205"/>
    <mergeCell ref="S2205:T2205"/>
    <mergeCell ref="Q2244:R2244"/>
    <mergeCell ref="S2405:T2405"/>
    <mergeCell ref="S2406:T2406"/>
    <mergeCell ref="S2407:T2407"/>
    <mergeCell ref="W2406:X2406"/>
    <mergeCell ref="AA2406:AB2406"/>
    <mergeCell ref="W2407:X2407"/>
    <mergeCell ref="AA2407:AB2407"/>
    <mergeCell ref="W2196:X2196"/>
    <mergeCell ref="AA2196:AB2196"/>
    <mergeCell ref="D2197:N2197"/>
    <mergeCell ref="O2197:P2197"/>
    <mergeCell ref="S2166:X2166"/>
    <mergeCell ref="AA2188:AB2188"/>
    <mergeCell ref="D2189:N2189"/>
    <mergeCell ref="W2284:X2284"/>
    <mergeCell ref="O2413:P2413"/>
    <mergeCell ref="O2414:P2414"/>
    <mergeCell ref="I2410:L2410"/>
    <mergeCell ref="I2411:L2411"/>
    <mergeCell ref="I2412:L2412"/>
    <mergeCell ref="W2408:X2408"/>
    <mergeCell ref="C2409:C2439"/>
    <mergeCell ref="F2423:G2423"/>
    <mergeCell ref="F2424:G2424"/>
    <mergeCell ref="M2327:AD2327"/>
    <mergeCell ref="M2328:R2328"/>
    <mergeCell ref="S2328:X2328"/>
    <mergeCell ref="O2402:P2402"/>
    <mergeCell ref="O2403:P2403"/>
    <mergeCell ref="Q2399:R2399"/>
    <mergeCell ref="M2400:N2400"/>
    <mergeCell ref="Q2400:R2400"/>
    <mergeCell ref="M2401:N2401"/>
    <mergeCell ref="Q2401:R2401"/>
    <mergeCell ref="M2402:N2402"/>
    <mergeCell ref="O2410:P2410"/>
    <mergeCell ref="Q2402:R2402"/>
    <mergeCell ref="AA2356:AD2357"/>
    <mergeCell ref="W2352:X2352"/>
    <mergeCell ref="F2377:G2380"/>
    <mergeCell ref="S2392:T2392"/>
    <mergeCell ref="S2393:T2393"/>
    <mergeCell ref="S2394:T2394"/>
    <mergeCell ref="F2439:G2439"/>
    <mergeCell ref="S2433:T2433"/>
    <mergeCell ref="S2434:T2434"/>
    <mergeCell ref="S2435:T2435"/>
    <mergeCell ref="S2436:T2436"/>
    <mergeCell ref="S2437:T2437"/>
    <mergeCell ref="W2438:X2438"/>
    <mergeCell ref="AA2438:AB2438"/>
    <mergeCell ref="AA2418:AB2418"/>
    <mergeCell ref="C2255:AD2255"/>
    <mergeCell ref="C2355:AD2355"/>
    <mergeCell ref="G2357:J2357"/>
    <mergeCell ref="K2357:N2357"/>
    <mergeCell ref="O2357:R2357"/>
    <mergeCell ref="C2358:D2358"/>
    <mergeCell ref="G2358:H2358"/>
    <mergeCell ref="K2358:L2358"/>
    <mergeCell ref="O2358:P2358"/>
    <mergeCell ref="S2358:T2358"/>
    <mergeCell ref="W2358:X2358"/>
    <mergeCell ref="AA2358:AB2358"/>
    <mergeCell ref="AA2349:AB2349"/>
    <mergeCell ref="W2349:X2349"/>
    <mergeCell ref="G2312:H2312"/>
    <mergeCell ref="K2312:L2312"/>
    <mergeCell ref="O2312:P2312"/>
    <mergeCell ref="S2312:T2312"/>
    <mergeCell ref="W2312:X2312"/>
    <mergeCell ref="AA2312:AB2312"/>
    <mergeCell ref="G2313:H2313"/>
    <mergeCell ref="K2313:L2313"/>
    <mergeCell ref="O2313:P2313"/>
    <mergeCell ref="S2313:T2313"/>
    <mergeCell ref="W2313:X2313"/>
    <mergeCell ref="AA2313:AB2313"/>
    <mergeCell ref="G2314:H2314"/>
    <mergeCell ref="K2314:L2314"/>
    <mergeCell ref="O2314:P2314"/>
    <mergeCell ref="W2248:X2248"/>
    <mergeCell ref="S2274:T2274"/>
    <mergeCell ref="Q2272:R2272"/>
    <mergeCell ref="W2414:X2414"/>
    <mergeCell ref="AA2414:AB2414"/>
    <mergeCell ref="W2415:X2415"/>
    <mergeCell ref="AA2415:AB2415"/>
    <mergeCell ref="S2412:T2412"/>
    <mergeCell ref="S2413:T2413"/>
    <mergeCell ref="S2414:T2414"/>
    <mergeCell ref="S2415:T2415"/>
    <mergeCell ref="S2411:T2411"/>
    <mergeCell ref="S2408:T2408"/>
    <mergeCell ref="S2409:T2409"/>
    <mergeCell ref="S2410:T2410"/>
    <mergeCell ref="W2416:X2416"/>
    <mergeCell ref="AA2416:AB2416"/>
    <mergeCell ref="W2417:X2417"/>
    <mergeCell ref="AA2417:AB2417"/>
    <mergeCell ref="W2399:X2399"/>
    <mergeCell ref="AA2399:AB2399"/>
    <mergeCell ref="W2400:X2400"/>
    <mergeCell ref="AA2400:AB2400"/>
    <mergeCell ref="W2401:X2401"/>
    <mergeCell ref="AA2401:AB2401"/>
    <mergeCell ref="W2402:X2402"/>
    <mergeCell ref="AA2402:AB2402"/>
    <mergeCell ref="W2403:X2403"/>
    <mergeCell ref="AA2403:AB2403"/>
    <mergeCell ref="W2404:X2404"/>
    <mergeCell ref="AA2404:AB2404"/>
    <mergeCell ref="W2405:X2405"/>
    <mergeCell ref="AA2405:AB2405"/>
    <mergeCell ref="W2382:X2382"/>
    <mergeCell ref="AA2425:AB2425"/>
    <mergeCell ref="W2426:X2426"/>
    <mergeCell ref="AA2426:AB2426"/>
    <mergeCell ref="S2416:T2416"/>
    <mergeCell ref="S2417:T2417"/>
    <mergeCell ref="S2418:T2418"/>
    <mergeCell ref="O445:P445"/>
    <mergeCell ref="D471:F471"/>
    <mergeCell ref="D472:F472"/>
    <mergeCell ref="D473:F473"/>
    <mergeCell ref="D474:F474"/>
    <mergeCell ref="D475:F475"/>
    <mergeCell ref="D476:F476"/>
    <mergeCell ref="D477:F477"/>
    <mergeCell ref="D478:F478"/>
    <mergeCell ref="D479:F479"/>
    <mergeCell ref="D480:F480"/>
    <mergeCell ref="D481:F481"/>
    <mergeCell ref="D482:F482"/>
    <mergeCell ref="D467:F467"/>
    <mergeCell ref="D468:F468"/>
    <mergeCell ref="Y2165:AD2165"/>
    <mergeCell ref="D2166:L2166"/>
    <mergeCell ref="M2166:R2166"/>
    <mergeCell ref="B1350:AD1350"/>
    <mergeCell ref="B1357:AD1357"/>
    <mergeCell ref="K2299:L2299"/>
    <mergeCell ref="O2299:P2299"/>
    <mergeCell ref="O2318:P2318"/>
    <mergeCell ref="S2318:T2318"/>
    <mergeCell ref="W2318:X2318"/>
    <mergeCell ref="AA2318:AB2318"/>
    <mergeCell ref="K2294:L2294"/>
    <mergeCell ref="M2248:N2248"/>
    <mergeCell ref="O2248:P2248"/>
    <mergeCell ref="Q2248:R2248"/>
    <mergeCell ref="C1956:AD1956"/>
    <mergeCell ref="C1957:AD1957"/>
    <mergeCell ref="C1958:AD1958"/>
    <mergeCell ref="C2142:AD2142"/>
    <mergeCell ref="C2177:AD2177"/>
    <mergeCell ref="C1548:AD1548"/>
    <mergeCell ref="C1567:AD1567"/>
    <mergeCell ref="D2168:L2168"/>
    <mergeCell ref="M2168:R2168"/>
    <mergeCell ref="S2168:X2168"/>
    <mergeCell ref="Y2168:AD2168"/>
    <mergeCell ref="D2169:L2169"/>
    <mergeCell ref="AA2208:AB2208"/>
    <mergeCell ref="W2193:X2193"/>
    <mergeCell ref="AA2193:AB2193"/>
    <mergeCell ref="D2194:N2194"/>
    <mergeCell ref="O2194:P2194"/>
    <mergeCell ref="S2194:T2194"/>
    <mergeCell ref="W2194:X2194"/>
    <mergeCell ref="AA2194:AB2194"/>
    <mergeCell ref="D2195:N2195"/>
    <mergeCell ref="O2195:P2195"/>
    <mergeCell ref="S2195:T2195"/>
    <mergeCell ref="W2195:X2195"/>
    <mergeCell ref="AA2195:AB2195"/>
    <mergeCell ref="D2196:N2196"/>
    <mergeCell ref="O2196:P2196"/>
    <mergeCell ref="S2196:T2196"/>
    <mergeCell ref="M2165:R2165"/>
    <mergeCell ref="S2165:X2165"/>
    <mergeCell ref="AA2202:AB2202"/>
    <mergeCell ref="D2203:N2203"/>
    <mergeCell ref="O2203:P2203"/>
    <mergeCell ref="S2203:T2203"/>
    <mergeCell ref="W2203:X2203"/>
    <mergeCell ref="AA2203:AB2203"/>
    <mergeCell ref="D2204:N2204"/>
    <mergeCell ref="O2204:P2204"/>
    <mergeCell ref="S2204:T2204"/>
    <mergeCell ref="P724:R725"/>
    <mergeCell ref="S724:AD724"/>
    <mergeCell ref="C723:O725"/>
    <mergeCell ref="C721:AD721"/>
    <mergeCell ref="C762:P764"/>
    <mergeCell ref="M803:N804"/>
    <mergeCell ref="S803:T804"/>
    <mergeCell ref="O803:R803"/>
    <mergeCell ref="U803:X803"/>
    <mergeCell ref="D393:L393"/>
    <mergeCell ref="D394:L394"/>
    <mergeCell ref="D395:L395"/>
    <mergeCell ref="C802:L804"/>
    <mergeCell ref="AA465:AB465"/>
    <mergeCell ref="D447:F447"/>
    <mergeCell ref="D448:F448"/>
    <mergeCell ref="D449:F449"/>
    <mergeCell ref="D450:F450"/>
    <mergeCell ref="D451:F451"/>
    <mergeCell ref="D452:F452"/>
    <mergeCell ref="D453:F453"/>
    <mergeCell ref="D454:F454"/>
    <mergeCell ref="D455:F455"/>
    <mergeCell ref="D428:F428"/>
    <mergeCell ref="C443:F446"/>
    <mergeCell ref="G443:AD443"/>
    <mergeCell ref="G444:H445"/>
    <mergeCell ref="I444:V444"/>
    <mergeCell ref="W444:AB444"/>
    <mergeCell ref="AC444:AD445"/>
    <mergeCell ref="I445:J445"/>
    <mergeCell ref="B2137:AD2137"/>
    <mergeCell ref="C2138:AD2138"/>
    <mergeCell ref="C2139:AD2139"/>
    <mergeCell ref="D977:N977"/>
    <mergeCell ref="O977:P977"/>
    <mergeCell ref="D978:N978"/>
    <mergeCell ref="O978:P978"/>
    <mergeCell ref="D979:N979"/>
    <mergeCell ref="O979:P979"/>
    <mergeCell ref="D980:N980"/>
    <mergeCell ref="O980:P980"/>
    <mergeCell ref="D981:N981"/>
    <mergeCell ref="O981:P981"/>
    <mergeCell ref="T1144:W1144"/>
    <mergeCell ref="X1144:AA1144"/>
    <mergeCell ref="AB1144:AD1144"/>
    <mergeCell ref="L1150:O1150"/>
    <mergeCell ref="P1150:S1150"/>
    <mergeCell ref="D1155:G1155"/>
    <mergeCell ref="C963:AD963"/>
    <mergeCell ref="C1038:AD1038"/>
    <mergeCell ref="C1042:K1045"/>
    <mergeCell ref="C1358:AD1358"/>
    <mergeCell ref="C1359:AD1359"/>
    <mergeCell ref="C966:N969"/>
    <mergeCell ref="O966:AD966"/>
    <mergeCell ref="Y149:AD149"/>
    <mergeCell ref="S150:X150"/>
    <mergeCell ref="Y150:AD150"/>
    <mergeCell ref="S151:X151"/>
    <mergeCell ref="Y151:AD151"/>
    <mergeCell ref="S152:X152"/>
    <mergeCell ref="Y152:AD152"/>
    <mergeCell ref="S153:X153"/>
    <mergeCell ref="Y153:AD153"/>
    <mergeCell ref="S154:X154"/>
    <mergeCell ref="Y154:AD154"/>
    <mergeCell ref="S155:X155"/>
    <mergeCell ref="Y155:AD155"/>
    <mergeCell ref="S156:X156"/>
    <mergeCell ref="Y156:AD156"/>
    <mergeCell ref="S157:X157"/>
    <mergeCell ref="Y157:AD157"/>
    <mergeCell ref="Q345:R345"/>
    <mergeCell ref="S345:T345"/>
    <mergeCell ref="U345:V345"/>
    <mergeCell ref="W345:X345"/>
    <mergeCell ref="Y345:Z345"/>
    <mergeCell ref="AA345:AB345"/>
    <mergeCell ref="AC345:AD345"/>
    <mergeCell ref="O346:P346"/>
    <mergeCell ref="Q346:R346"/>
    <mergeCell ref="S346:T346"/>
    <mergeCell ref="U346:V346"/>
    <mergeCell ref="W346:X346"/>
    <mergeCell ref="Y346:Z346"/>
    <mergeCell ref="AA346:AB346"/>
    <mergeCell ref="AC346:AD346"/>
    <mergeCell ref="Q280:AD280"/>
    <mergeCell ref="D982:N982"/>
    <mergeCell ref="O982:P982"/>
    <mergeCell ref="L343:N343"/>
    <mergeCell ref="L336:N336"/>
    <mergeCell ref="B921:AD921"/>
    <mergeCell ref="C922:AD922"/>
    <mergeCell ref="S388:X388"/>
    <mergeCell ref="Y388:AD388"/>
    <mergeCell ref="I464:V464"/>
    <mergeCell ref="W464:AB464"/>
    <mergeCell ref="AC464:AD465"/>
    <mergeCell ref="I465:J465"/>
    <mergeCell ref="K465:L465"/>
    <mergeCell ref="M465:N465"/>
    <mergeCell ref="B832:AD832"/>
    <mergeCell ref="B833:AD833"/>
    <mergeCell ref="B861:AD861"/>
    <mergeCell ref="B862:AD862"/>
    <mergeCell ref="B863:AD863"/>
    <mergeCell ref="D431:F431"/>
    <mergeCell ref="D432:F432"/>
    <mergeCell ref="D433:F433"/>
    <mergeCell ref="D1046:K1046"/>
    <mergeCell ref="D1047:K1047"/>
    <mergeCell ref="D1048:K1048"/>
    <mergeCell ref="D1049:K1049"/>
    <mergeCell ref="D1050:K1050"/>
    <mergeCell ref="D469:F469"/>
    <mergeCell ref="D470:F470"/>
    <mergeCell ref="B460:AD460"/>
    <mergeCell ref="C461:AD461"/>
    <mergeCell ref="C463:F466"/>
    <mergeCell ref="G463:AD463"/>
    <mergeCell ref="G464:H465"/>
    <mergeCell ref="Y396:AD396"/>
    <mergeCell ref="S379:X379"/>
    <mergeCell ref="Y379:AD379"/>
    <mergeCell ref="M380:R380"/>
    <mergeCell ref="S380:X380"/>
    <mergeCell ref="Y380:AD380"/>
    <mergeCell ref="D384:L384"/>
    <mergeCell ref="D385:L385"/>
    <mergeCell ref="D386:L386"/>
    <mergeCell ref="D387:L387"/>
    <mergeCell ref="D388:L388"/>
    <mergeCell ref="D389:L389"/>
    <mergeCell ref="D390:L390"/>
    <mergeCell ref="D391:L391"/>
    <mergeCell ref="D392:L392"/>
    <mergeCell ref="M390:R390"/>
    <mergeCell ref="S390:X390"/>
    <mergeCell ref="Y390:AD390"/>
    <mergeCell ref="M391:R391"/>
    <mergeCell ref="S391:X391"/>
    <mergeCell ref="Y391:AD391"/>
    <mergeCell ref="M392:R392"/>
    <mergeCell ref="S392:X392"/>
    <mergeCell ref="Y392:AD392"/>
    <mergeCell ref="D379:L379"/>
    <mergeCell ref="D380:L380"/>
    <mergeCell ref="D381:L381"/>
    <mergeCell ref="D382:L382"/>
    <mergeCell ref="M445:N445"/>
    <mergeCell ref="M389:R389"/>
    <mergeCell ref="O465:P465"/>
    <mergeCell ref="Q465:R465"/>
    <mergeCell ref="S465:T465"/>
    <mergeCell ref="AA331:AB331"/>
    <mergeCell ref="AC331:AD331"/>
    <mergeCell ref="O332:P332"/>
    <mergeCell ref="Q332:R332"/>
    <mergeCell ref="AA329:AB329"/>
    <mergeCell ref="O343:P343"/>
    <mergeCell ref="AA333:AB333"/>
    <mergeCell ref="AC333:AD333"/>
    <mergeCell ref="Y340:Z340"/>
    <mergeCell ref="D377:L377"/>
    <mergeCell ref="D429:F429"/>
    <mergeCell ref="D430:F430"/>
    <mergeCell ref="D434:F434"/>
    <mergeCell ref="D435:F435"/>
    <mergeCell ref="B440:AD440"/>
    <mergeCell ref="C441:AD441"/>
    <mergeCell ref="M381:R381"/>
    <mergeCell ref="S381:X381"/>
    <mergeCell ref="Y381:AD381"/>
    <mergeCell ref="M382:R382"/>
    <mergeCell ref="S382:X382"/>
    <mergeCell ref="Y382:AD382"/>
    <mergeCell ref="M383:R383"/>
    <mergeCell ref="S383:X383"/>
    <mergeCell ref="Y383:AD383"/>
    <mergeCell ref="M384:R384"/>
    <mergeCell ref="M393:R393"/>
    <mergeCell ref="S393:X393"/>
    <mergeCell ref="Y393:AD393"/>
    <mergeCell ref="M394:R394"/>
    <mergeCell ref="S394:X394"/>
    <mergeCell ref="Y394:AD394"/>
    <mergeCell ref="M395:R395"/>
    <mergeCell ref="S395:X395"/>
    <mergeCell ref="Y395:AD395"/>
    <mergeCell ref="M396:R396"/>
    <mergeCell ref="S396:X396"/>
    <mergeCell ref="M369:AD369"/>
    <mergeCell ref="M370:R370"/>
    <mergeCell ref="S370:X370"/>
    <mergeCell ref="Y370:AD370"/>
    <mergeCell ref="M371:R371"/>
    <mergeCell ref="S371:X371"/>
    <mergeCell ref="Y371:AD371"/>
    <mergeCell ref="M372:R372"/>
    <mergeCell ref="S372:X372"/>
    <mergeCell ref="Y372:AD372"/>
    <mergeCell ref="M373:R373"/>
    <mergeCell ref="S373:X373"/>
    <mergeCell ref="Y373:AD373"/>
    <mergeCell ref="M374:R374"/>
    <mergeCell ref="S374:X374"/>
    <mergeCell ref="Y374:AD374"/>
    <mergeCell ref="M375:R375"/>
    <mergeCell ref="S375:X375"/>
    <mergeCell ref="Y375:AD375"/>
    <mergeCell ref="M376:R376"/>
    <mergeCell ref="S376:X376"/>
    <mergeCell ref="Y376:AD376"/>
    <mergeCell ref="AA327:AB327"/>
    <mergeCell ref="AC327:AD327"/>
    <mergeCell ref="O328:P328"/>
    <mergeCell ref="Q328:R328"/>
    <mergeCell ref="S328:T328"/>
    <mergeCell ref="U328:V328"/>
    <mergeCell ref="W328:X328"/>
    <mergeCell ref="D119:R119"/>
    <mergeCell ref="K445:L445"/>
    <mergeCell ref="D383:L383"/>
    <mergeCell ref="S149:X149"/>
    <mergeCell ref="S146:X146"/>
    <mergeCell ref="Y146:AD146"/>
    <mergeCell ref="AC340:AD340"/>
    <mergeCell ref="S122:X122"/>
    <mergeCell ref="Y122:AD122"/>
    <mergeCell ref="D337:K337"/>
    <mergeCell ref="D338:K338"/>
    <mergeCell ref="D339:K339"/>
    <mergeCell ref="D340:K340"/>
    <mergeCell ref="K307:L307"/>
    <mergeCell ref="AC305:AD305"/>
    <mergeCell ref="M306:N306"/>
    <mergeCell ref="O306:P306"/>
    <mergeCell ref="Q306:R306"/>
    <mergeCell ref="S306:T306"/>
    <mergeCell ref="U306:V306"/>
    <mergeCell ref="W306:X306"/>
    <mergeCell ref="S137:X137"/>
    <mergeCell ref="Y137:AD137"/>
    <mergeCell ref="S138:X138"/>
    <mergeCell ref="Y138:AD138"/>
    <mergeCell ref="S139:X139"/>
    <mergeCell ref="Y139:AD139"/>
    <mergeCell ref="S140:X140"/>
    <mergeCell ref="Y140:AD140"/>
    <mergeCell ref="S141:X141"/>
    <mergeCell ref="Q343:R343"/>
    <mergeCell ref="S343:T343"/>
    <mergeCell ref="O341:P341"/>
    <mergeCell ref="W299:X299"/>
    <mergeCell ref="Y299:Z299"/>
    <mergeCell ref="AA299:AB299"/>
    <mergeCell ref="D299:J299"/>
    <mergeCell ref="K299:L299"/>
    <mergeCell ref="D300:J300"/>
    <mergeCell ref="L338:N338"/>
    <mergeCell ref="L339:N339"/>
    <mergeCell ref="L340:N340"/>
    <mergeCell ref="Q341:R341"/>
    <mergeCell ref="S341:T341"/>
    <mergeCell ref="U341:V341"/>
    <mergeCell ref="W341:X341"/>
    <mergeCell ref="Y341:Z341"/>
    <mergeCell ref="AA341:AB341"/>
    <mergeCell ref="AC341:AD341"/>
    <mergeCell ref="O342:P342"/>
    <mergeCell ref="Q342:R342"/>
    <mergeCell ref="AC339:AD339"/>
    <mergeCell ref="O340:P340"/>
    <mergeCell ref="Q340:R340"/>
    <mergeCell ref="L337:N337"/>
    <mergeCell ref="Y331:Z331"/>
    <mergeCell ref="S340:T340"/>
    <mergeCell ref="L341:N341"/>
    <mergeCell ref="L342:N342"/>
    <mergeCell ref="D336:K336"/>
    <mergeCell ref="O345:P345"/>
    <mergeCell ref="AA340:AB340"/>
    <mergeCell ref="O2188:P2188"/>
    <mergeCell ref="S2188:T2188"/>
    <mergeCell ref="W2188:X2188"/>
    <mergeCell ref="O334:P334"/>
    <mergeCell ref="Q334:R334"/>
    <mergeCell ref="Y109:AD109"/>
    <mergeCell ref="S110:X110"/>
    <mergeCell ref="Y110:AD110"/>
    <mergeCell ref="S111:X111"/>
    <mergeCell ref="Y111:AD111"/>
    <mergeCell ref="S112:X112"/>
    <mergeCell ref="C127:AD127"/>
    <mergeCell ref="C128:AD128"/>
    <mergeCell ref="C129:AD129"/>
    <mergeCell ref="B126:AD126"/>
    <mergeCell ref="Y112:AD112"/>
    <mergeCell ref="S113:X113"/>
    <mergeCell ref="Y113:AD113"/>
    <mergeCell ref="S114:X114"/>
    <mergeCell ref="Y114:AD114"/>
    <mergeCell ref="Y141:AD141"/>
    <mergeCell ref="S142:X142"/>
    <mergeCell ref="Y142:AD142"/>
    <mergeCell ref="S143:X143"/>
    <mergeCell ref="Y143:AD143"/>
    <mergeCell ref="S144:X144"/>
    <mergeCell ref="Y144:AD144"/>
    <mergeCell ref="S145:X145"/>
    <mergeCell ref="Y145:AD145"/>
    <mergeCell ref="S147:X147"/>
    <mergeCell ref="Y147:AD147"/>
    <mergeCell ref="S148:X148"/>
    <mergeCell ref="D122:R122"/>
    <mergeCell ref="S132:X132"/>
    <mergeCell ref="S133:X133"/>
    <mergeCell ref="Y133:AD133"/>
    <mergeCell ref="S134:X134"/>
    <mergeCell ref="Y134:AD134"/>
    <mergeCell ref="S135:X135"/>
    <mergeCell ref="Y135:AD135"/>
    <mergeCell ref="S136:X136"/>
    <mergeCell ref="Y136:AD136"/>
    <mergeCell ref="Y148:AD148"/>
    <mergeCell ref="C132:R132"/>
    <mergeCell ref="D134:R134"/>
    <mergeCell ref="D135:R135"/>
    <mergeCell ref="D136:R136"/>
    <mergeCell ref="D137:R137"/>
    <mergeCell ref="D112:R112"/>
    <mergeCell ref="D113:R113"/>
    <mergeCell ref="D114:R114"/>
    <mergeCell ref="D115:R115"/>
    <mergeCell ref="D116:R116"/>
    <mergeCell ref="D117:R117"/>
    <mergeCell ref="D118:R118"/>
    <mergeCell ref="S121:X121"/>
    <mergeCell ref="Y121:AD121"/>
    <mergeCell ref="D133:R133"/>
    <mergeCell ref="Y327:Z327"/>
    <mergeCell ref="D2167:L2167"/>
    <mergeCell ref="M2167:R2167"/>
    <mergeCell ref="S2167:X2167"/>
    <mergeCell ref="Y2167:AD2167"/>
    <mergeCell ref="C2181:N2182"/>
    <mergeCell ref="O2181:R2181"/>
    <mergeCell ref="S2181:V2181"/>
    <mergeCell ref="M2172:R2172"/>
    <mergeCell ref="S2172:X2172"/>
    <mergeCell ref="Y2172:AD2172"/>
    <mergeCell ref="AA2225:AB2225"/>
    <mergeCell ref="W2205:X2205"/>
    <mergeCell ref="AA2205:AB2205"/>
    <mergeCell ref="D2206:N2206"/>
    <mergeCell ref="O2206:P2206"/>
    <mergeCell ref="S2206:T2206"/>
    <mergeCell ref="W2206:X2206"/>
    <mergeCell ref="AA2206:AB2206"/>
    <mergeCell ref="D2207:N2207"/>
    <mergeCell ref="O2207:P2207"/>
    <mergeCell ref="S2207:T2207"/>
    <mergeCell ref="W2207:X2207"/>
    <mergeCell ref="AA2207:AB2207"/>
    <mergeCell ref="O2208:P2208"/>
    <mergeCell ref="S2208:T2208"/>
    <mergeCell ref="W2208:X2208"/>
    <mergeCell ref="W2201:X2201"/>
    <mergeCell ref="AA2201:AB2201"/>
    <mergeCell ref="D2188:N2188"/>
    <mergeCell ref="O2190:P2190"/>
    <mergeCell ref="S2190:T2190"/>
    <mergeCell ref="W2190:X2190"/>
    <mergeCell ref="AA2190:AB2190"/>
    <mergeCell ref="D2191:N2191"/>
    <mergeCell ref="O2191:P2191"/>
    <mergeCell ref="S2191:T2191"/>
    <mergeCell ref="W2191:X2191"/>
    <mergeCell ref="AA2191:AB2191"/>
    <mergeCell ref="D2192:N2192"/>
    <mergeCell ref="O2192:P2192"/>
    <mergeCell ref="S2192:T2192"/>
    <mergeCell ref="W2192:X2192"/>
    <mergeCell ref="AA2192:AB2192"/>
    <mergeCell ref="D2193:N2193"/>
    <mergeCell ref="O2193:P2193"/>
    <mergeCell ref="S2193:T2193"/>
    <mergeCell ref="W2221:Z2221"/>
    <mergeCell ref="AA2221:AD2221"/>
    <mergeCell ref="O2198:P2198"/>
    <mergeCell ref="S2198:T2198"/>
    <mergeCell ref="W2198:X2198"/>
    <mergeCell ref="AA2198:AB2198"/>
    <mergeCell ref="D2199:N2199"/>
    <mergeCell ref="O2199:P2199"/>
    <mergeCell ref="S2197:T2197"/>
    <mergeCell ref="D344:K344"/>
    <mergeCell ref="S106:X106"/>
    <mergeCell ref="Y106:AD106"/>
    <mergeCell ref="S107:X107"/>
    <mergeCell ref="Y107:AD107"/>
    <mergeCell ref="S108:X108"/>
    <mergeCell ref="Y108:AD108"/>
    <mergeCell ref="S109:X109"/>
    <mergeCell ref="V80:AD80"/>
    <mergeCell ref="V81:AD81"/>
    <mergeCell ref="V82:AD82"/>
    <mergeCell ref="C369:L370"/>
    <mergeCell ref="D371:L371"/>
    <mergeCell ref="D372:L372"/>
    <mergeCell ref="D373:L373"/>
    <mergeCell ref="D374:L374"/>
    <mergeCell ref="D375:L375"/>
    <mergeCell ref="Y344:Z344"/>
    <mergeCell ref="D121:R121"/>
    <mergeCell ref="J3419:O3419"/>
    <mergeCell ref="J3420:O3420"/>
    <mergeCell ref="J3421:O3421"/>
    <mergeCell ref="J3422:O3422"/>
    <mergeCell ref="J3423:O3423"/>
    <mergeCell ref="J3424:O3424"/>
    <mergeCell ref="J3425:O3425"/>
    <mergeCell ref="J3426:O3426"/>
    <mergeCell ref="J3427:O3427"/>
    <mergeCell ref="AA2228:AB2228"/>
    <mergeCell ref="D2229:L2229"/>
    <mergeCell ref="W2181:Z2181"/>
    <mergeCell ref="AA2181:AD2181"/>
    <mergeCell ref="O2182:P2182"/>
    <mergeCell ref="S2182:T2182"/>
    <mergeCell ref="W2182:X2182"/>
    <mergeCell ref="AA2182:AB2182"/>
    <mergeCell ref="D2183:N2183"/>
    <mergeCell ref="O2183:P2183"/>
    <mergeCell ref="S2183:T2183"/>
    <mergeCell ref="W2183:X2183"/>
    <mergeCell ref="AA2183:AB2183"/>
    <mergeCell ref="D2184:N2184"/>
    <mergeCell ref="C2216:AD2216"/>
    <mergeCell ref="C2217:AD2217"/>
    <mergeCell ref="C2218:AD2218"/>
    <mergeCell ref="O2184:P2184"/>
    <mergeCell ref="S2184:T2184"/>
    <mergeCell ref="D2202:N2202"/>
    <mergeCell ref="D2224:L2224"/>
    <mergeCell ref="M2224:N2224"/>
    <mergeCell ref="O2224:P2224"/>
    <mergeCell ref="D2225:L2225"/>
    <mergeCell ref="W2184:X2184"/>
    <mergeCell ref="M2225:N2225"/>
    <mergeCell ref="M2169:R2169"/>
    <mergeCell ref="AA2184:AB2184"/>
    <mergeCell ref="S2169:X2169"/>
    <mergeCell ref="Y2169:AD2169"/>
    <mergeCell ref="D2170:L2170"/>
    <mergeCell ref="W2279:X2279"/>
    <mergeCell ref="W2280:X2280"/>
    <mergeCell ref="W2281:X2281"/>
    <mergeCell ref="W2282:X2282"/>
    <mergeCell ref="W2283:X2283"/>
    <mergeCell ref="W2285:X2285"/>
    <mergeCell ref="S2271:T2271"/>
    <mergeCell ref="Q2269:R2269"/>
    <mergeCell ref="S2272:T2272"/>
    <mergeCell ref="Q2270:R2270"/>
    <mergeCell ref="S2273:T2273"/>
    <mergeCell ref="Q2271:R2271"/>
    <mergeCell ref="D2240:L2240"/>
    <mergeCell ref="M2240:N2240"/>
    <mergeCell ref="Q2240:R2240"/>
    <mergeCell ref="AA2240:AB2240"/>
    <mergeCell ref="S2233:T2233"/>
    <mergeCell ref="W2233:X2233"/>
    <mergeCell ref="AA2233:AB2233"/>
    <mergeCell ref="D2237:L2237"/>
    <mergeCell ref="M2237:N2237"/>
    <mergeCell ref="O2237:P2237"/>
    <mergeCell ref="D3348:L3348"/>
    <mergeCell ref="M3348:R3348"/>
    <mergeCell ref="S3348:X3348"/>
    <mergeCell ref="Y3348:AD3348"/>
    <mergeCell ref="D3349:L3349"/>
    <mergeCell ref="M3349:R3349"/>
    <mergeCell ref="S3349:X3349"/>
    <mergeCell ref="Y3349:AD3349"/>
    <mergeCell ref="S3367:T3367"/>
    <mergeCell ref="W3367:X3367"/>
    <mergeCell ref="D3326:L3326"/>
    <mergeCell ref="M3326:R3326"/>
    <mergeCell ref="S3326:X3326"/>
    <mergeCell ref="Y3326:AD3326"/>
    <mergeCell ref="D3327:L3327"/>
    <mergeCell ref="M3327:R3327"/>
    <mergeCell ref="S3327:X3327"/>
    <mergeCell ref="Y3327:AD3327"/>
    <mergeCell ref="D3328:L3328"/>
    <mergeCell ref="M3328:R3328"/>
    <mergeCell ref="S3328:X3328"/>
    <mergeCell ref="Y3328:AD3328"/>
    <mergeCell ref="D3329:L3329"/>
    <mergeCell ref="M3329:R3329"/>
    <mergeCell ref="S3329:X3329"/>
    <mergeCell ref="Y3329:AD3329"/>
    <mergeCell ref="D3330:L3330"/>
    <mergeCell ref="S2299:T2299"/>
    <mergeCell ref="W2302:X2302"/>
    <mergeCell ref="AA2302:AB2302"/>
    <mergeCell ref="G2303:H2303"/>
    <mergeCell ref="K2303:L2303"/>
    <mergeCell ref="O2303:P2303"/>
    <mergeCell ref="S2303:T2303"/>
    <mergeCell ref="W2303:X2303"/>
    <mergeCell ref="AA2303:AB2303"/>
    <mergeCell ref="AA2304:AB2304"/>
    <mergeCell ref="G2305:H2305"/>
    <mergeCell ref="K2305:L2305"/>
    <mergeCell ref="O2305:P2305"/>
    <mergeCell ref="Y2328:AD2328"/>
    <mergeCell ref="D2329:L2329"/>
    <mergeCell ref="M2329:R2329"/>
    <mergeCell ref="S2329:X2329"/>
    <mergeCell ref="Y2329:AD2329"/>
    <mergeCell ref="D3331:L3331"/>
    <mergeCell ref="M3331:R3331"/>
    <mergeCell ref="W2432:X2432"/>
    <mergeCell ref="AA2432:AB2432"/>
    <mergeCell ref="W2433:X2433"/>
    <mergeCell ref="AA2433:AB2433"/>
    <mergeCell ref="W2434:X2434"/>
    <mergeCell ref="AA2434:AB2434"/>
    <mergeCell ref="W2435:X2435"/>
    <mergeCell ref="AA2435:AB2435"/>
    <mergeCell ref="W2436:X2436"/>
    <mergeCell ref="AA2436:AB2436"/>
    <mergeCell ref="V4517:AD4517"/>
    <mergeCell ref="D4518:U4518"/>
    <mergeCell ref="V4518:AD4518"/>
    <mergeCell ref="D4519:U4519"/>
    <mergeCell ref="V4519:AD4519"/>
    <mergeCell ref="D4520:U4520"/>
    <mergeCell ref="V4520:AD4520"/>
    <mergeCell ref="D4521:U4521"/>
    <mergeCell ref="V4521:AD4521"/>
    <mergeCell ref="D4522:U4522"/>
    <mergeCell ref="V4522:AD4522"/>
    <mergeCell ref="D4523:U4523"/>
    <mergeCell ref="V4523:AD4523"/>
    <mergeCell ref="D4524:U4524"/>
    <mergeCell ref="V4524:AD4524"/>
    <mergeCell ref="D4525:U4525"/>
    <mergeCell ref="V4525:AD4525"/>
    <mergeCell ref="D4508:U4508"/>
    <mergeCell ref="V4508:AD4508"/>
    <mergeCell ref="D4509:U4509"/>
    <mergeCell ref="V4509:AD4509"/>
    <mergeCell ref="D4510:U4510"/>
    <mergeCell ref="V4510:AD4510"/>
    <mergeCell ref="D4511:U4511"/>
    <mergeCell ref="V4511:AD4511"/>
    <mergeCell ref="D4512:U4512"/>
    <mergeCell ref="V4512:AD4512"/>
    <mergeCell ref="D4513:U4513"/>
    <mergeCell ref="B3747:AD3747"/>
    <mergeCell ref="AC4470:AD4470"/>
    <mergeCell ref="S4471:T4471"/>
    <mergeCell ref="U4471:V4471"/>
    <mergeCell ref="W4471:X4471"/>
    <mergeCell ref="Y4471:Z4471"/>
    <mergeCell ref="AA4471:AB4471"/>
    <mergeCell ref="AC4471:AD4471"/>
    <mergeCell ref="C4463:N4464"/>
    <mergeCell ref="O4463:R4464"/>
    <mergeCell ref="S4463:AD4463"/>
    <mergeCell ref="O4467:R4467"/>
    <mergeCell ref="O4468:R4468"/>
    <mergeCell ref="O4469:R4469"/>
    <mergeCell ref="O4470:R4470"/>
    <mergeCell ref="O4471:R4471"/>
    <mergeCell ref="S4465:T4465"/>
    <mergeCell ref="U4465:V4465"/>
    <mergeCell ref="W4465:X4465"/>
    <mergeCell ref="Y4465:Z4465"/>
    <mergeCell ref="AA4465:AB4465"/>
    <mergeCell ref="AC4465:AD4465"/>
    <mergeCell ref="S4466:T4466"/>
    <mergeCell ref="S2464:T2464"/>
    <mergeCell ref="W2439:X2439"/>
    <mergeCell ref="C2440:C2442"/>
    <mergeCell ref="W2380:X2380"/>
    <mergeCell ref="AA2380:AB2380"/>
    <mergeCell ref="F2425:G2425"/>
    <mergeCell ref="F2426:G2426"/>
    <mergeCell ref="F2427:G2427"/>
    <mergeCell ref="F2428:G2428"/>
    <mergeCell ref="F2429:G2429"/>
    <mergeCell ref="I3394:O3394"/>
    <mergeCell ref="S2404:T2404"/>
    <mergeCell ref="C2398:C2408"/>
    <mergeCell ref="F2418:G2418"/>
    <mergeCell ref="F2419:G2419"/>
    <mergeCell ref="F2420:G2420"/>
    <mergeCell ref="AA2408:AB2408"/>
    <mergeCell ref="W2409:X2409"/>
    <mergeCell ref="D4516:U4516"/>
    <mergeCell ref="V4516:AD4516"/>
    <mergeCell ref="D4499:U4499"/>
    <mergeCell ref="V4499:AD4499"/>
    <mergeCell ref="D4500:U4500"/>
    <mergeCell ref="I3529:O3529"/>
    <mergeCell ref="I3530:O3530"/>
    <mergeCell ref="I3531:O3531"/>
    <mergeCell ref="V4500:AD4500"/>
    <mergeCell ref="D4501:U4501"/>
    <mergeCell ref="V4501:AD4501"/>
    <mergeCell ref="D4502:U4502"/>
    <mergeCell ref="V4502:AD4502"/>
    <mergeCell ref="D4503:U4503"/>
    <mergeCell ref="V4503:AD4503"/>
    <mergeCell ref="D4504:U4504"/>
    <mergeCell ref="V4504:AD4504"/>
    <mergeCell ref="D4505:U4505"/>
    <mergeCell ref="V4505:AD4505"/>
    <mergeCell ref="D4506:U4506"/>
    <mergeCell ref="V4506:AD4506"/>
    <mergeCell ref="D4507:U4507"/>
    <mergeCell ref="V4507:AD4507"/>
    <mergeCell ref="S4472:T4472"/>
    <mergeCell ref="U4472:V4472"/>
    <mergeCell ref="W4472:X4472"/>
    <mergeCell ref="Y4472:Z4472"/>
    <mergeCell ref="AA4472:AB4472"/>
    <mergeCell ref="AC4472:AD4472"/>
    <mergeCell ref="C4492:U4493"/>
    <mergeCell ref="V4492:AD4493"/>
    <mergeCell ref="D4494:U4494"/>
    <mergeCell ref="V4494:AD4494"/>
    <mergeCell ref="D4495:U4495"/>
    <mergeCell ref="V4495:AD4495"/>
    <mergeCell ref="D4496:U4496"/>
    <mergeCell ref="V4496:AD4496"/>
    <mergeCell ref="D4497:U4497"/>
    <mergeCell ref="V4497:AD4497"/>
    <mergeCell ref="D4498:U4498"/>
    <mergeCell ref="V4498:AD4498"/>
    <mergeCell ref="Y4469:Z4469"/>
    <mergeCell ref="AA4469:AB4469"/>
    <mergeCell ref="AC4469:AD4469"/>
    <mergeCell ref="S4470:T4470"/>
    <mergeCell ref="U4470:V4470"/>
    <mergeCell ref="W4470:X4470"/>
    <mergeCell ref="Y4470:Z4470"/>
    <mergeCell ref="AA4470:AB4470"/>
    <mergeCell ref="L4971:P4971"/>
    <mergeCell ref="Q4971:R4971"/>
    <mergeCell ref="D4972:K4972"/>
    <mergeCell ref="L4972:P4972"/>
    <mergeCell ref="Q4972:R4972"/>
    <mergeCell ref="D4962:K4962"/>
    <mergeCell ref="L4962:P4962"/>
    <mergeCell ref="Q4962:R4962"/>
    <mergeCell ref="D4963:K4963"/>
    <mergeCell ref="L4963:P4963"/>
    <mergeCell ref="Q4963:R4963"/>
    <mergeCell ref="D4964:K4964"/>
    <mergeCell ref="L4964:P4964"/>
    <mergeCell ref="Q4964:R4964"/>
    <mergeCell ref="D4965:K4965"/>
    <mergeCell ref="L4965:P4965"/>
    <mergeCell ref="Q4965:R4965"/>
    <mergeCell ref="D4966:K4966"/>
    <mergeCell ref="L4966:P4966"/>
    <mergeCell ref="Q4966:R4966"/>
    <mergeCell ref="D4967:K4967"/>
    <mergeCell ref="L4967:P4967"/>
    <mergeCell ref="Q4967:R4967"/>
    <mergeCell ref="D4968:K4968"/>
    <mergeCell ref="L4968:P4968"/>
    <mergeCell ref="Q4968:R4968"/>
    <mergeCell ref="D4969:K4969"/>
    <mergeCell ref="L4969:P4969"/>
    <mergeCell ref="Q4969:R4969"/>
    <mergeCell ref="D4970:K4970"/>
    <mergeCell ref="L4970:P4970"/>
    <mergeCell ref="Q4970:R4970"/>
    <mergeCell ref="S2305:T2305"/>
    <mergeCell ref="H2519:L2519"/>
    <mergeCell ref="S2500:T2500"/>
    <mergeCell ref="S2501:T2501"/>
    <mergeCell ref="S2502:T2502"/>
    <mergeCell ref="S2503:T2503"/>
    <mergeCell ref="H2521:L2521"/>
    <mergeCell ref="S2558:T2558"/>
    <mergeCell ref="S2573:T2573"/>
    <mergeCell ref="S2580:T2580"/>
    <mergeCell ref="S2590:T2590"/>
    <mergeCell ref="S2600:T2600"/>
    <mergeCell ref="S2610:T2610"/>
    <mergeCell ref="S2620:T2620"/>
    <mergeCell ref="S2630:T2630"/>
    <mergeCell ref="S2640:T2640"/>
    <mergeCell ref="S2650:T2650"/>
    <mergeCell ref="S2660:T2660"/>
    <mergeCell ref="S2670:T2670"/>
    <mergeCell ref="K2680:L2680"/>
    <mergeCell ref="O2680:P2680"/>
    <mergeCell ref="S2680:T2680"/>
    <mergeCell ref="Q2719:R2719"/>
    <mergeCell ref="S2747:T2747"/>
    <mergeCell ref="S2748:T2748"/>
    <mergeCell ref="S2749:T2749"/>
    <mergeCell ref="Q2752:R2752"/>
    <mergeCell ref="Q2753:R2753"/>
    <mergeCell ref="Q2754:R2754"/>
    <mergeCell ref="G2685:H2685"/>
    <mergeCell ref="K2685:L2685"/>
    <mergeCell ref="O2685:P2685"/>
    <mergeCell ref="D4953:K4953"/>
    <mergeCell ref="L4953:P4953"/>
    <mergeCell ref="D4973:K4973"/>
    <mergeCell ref="L4973:P4973"/>
    <mergeCell ref="Q4973:R4973"/>
    <mergeCell ref="D4974:K4974"/>
    <mergeCell ref="L4974:P4974"/>
    <mergeCell ref="Q4974:R4974"/>
    <mergeCell ref="Q4975:R4975"/>
    <mergeCell ref="Q2224:R2224"/>
    <mergeCell ref="S2224:T2224"/>
    <mergeCell ref="W2224:X2224"/>
    <mergeCell ref="AA2224:AB2224"/>
    <mergeCell ref="O2225:P2225"/>
    <mergeCell ref="Q2225:R2225"/>
    <mergeCell ref="S2225:T2225"/>
    <mergeCell ref="W2225:X2225"/>
    <mergeCell ref="O2229:P2229"/>
    <mergeCell ref="Q2229:R2229"/>
    <mergeCell ref="S2229:T2229"/>
    <mergeCell ref="W2229:X2229"/>
    <mergeCell ref="AA2229:AB2229"/>
    <mergeCell ref="O2230:P2230"/>
    <mergeCell ref="Q2230:R2230"/>
    <mergeCell ref="S2230:T2230"/>
    <mergeCell ref="W2230:X2230"/>
    <mergeCell ref="AA2230:AB2230"/>
    <mergeCell ref="O2231:P2231"/>
    <mergeCell ref="Q2231:R2231"/>
    <mergeCell ref="S2231:T2231"/>
    <mergeCell ref="W2231:X2231"/>
    <mergeCell ref="AA2231:AB2231"/>
    <mergeCell ref="O2234:P2234"/>
    <mergeCell ref="Q2234:R2234"/>
    <mergeCell ref="S2234:T2234"/>
    <mergeCell ref="W2234:X2234"/>
    <mergeCell ref="AA2234:AB2234"/>
    <mergeCell ref="O2235:P2235"/>
    <mergeCell ref="Q2235:R2235"/>
    <mergeCell ref="S2235:T2235"/>
    <mergeCell ref="W2235:X2235"/>
    <mergeCell ref="AA2235:AB2235"/>
    <mergeCell ref="O2236:P2236"/>
    <mergeCell ref="Q2236:R2236"/>
    <mergeCell ref="S2236:T2236"/>
    <mergeCell ref="C2253:AD2253"/>
    <mergeCell ref="C2254:AD2254"/>
    <mergeCell ref="D2227:L2227"/>
    <mergeCell ref="M2227:N2227"/>
    <mergeCell ref="O2227:P2227"/>
    <mergeCell ref="Q2227:R2227"/>
    <mergeCell ref="S2227:T2227"/>
    <mergeCell ref="W2227:X2227"/>
    <mergeCell ref="AA2227:AB2227"/>
    <mergeCell ref="D2228:L2228"/>
    <mergeCell ref="M2228:N2228"/>
    <mergeCell ref="O2228:P2228"/>
    <mergeCell ref="Q2228:R2228"/>
    <mergeCell ref="S2228:T2228"/>
    <mergeCell ref="W2228:X2228"/>
    <mergeCell ref="D4960:K4960"/>
    <mergeCell ref="L4960:P4960"/>
    <mergeCell ref="Q4960:R4960"/>
    <mergeCell ref="D4971:K4971"/>
    <mergeCell ref="D4961:K4961"/>
    <mergeCell ref="L4961:P4961"/>
    <mergeCell ref="Q4961:R4961"/>
    <mergeCell ref="Q4953:R4953"/>
    <mergeCell ref="D4954:K4954"/>
    <mergeCell ref="L4954:P4954"/>
    <mergeCell ref="Q4954:R4954"/>
    <mergeCell ref="D4955:K4955"/>
    <mergeCell ref="L4955:P4955"/>
    <mergeCell ref="Q4955:R4955"/>
    <mergeCell ref="D4956:K4956"/>
    <mergeCell ref="L4956:P4956"/>
    <mergeCell ref="Q4956:R4956"/>
    <mergeCell ref="D4957:K4957"/>
    <mergeCell ref="L4957:P4957"/>
    <mergeCell ref="Q4957:R4957"/>
    <mergeCell ref="D4958:K4958"/>
    <mergeCell ref="L4958:P4958"/>
    <mergeCell ref="Q4958:R4958"/>
    <mergeCell ref="D4959:K4959"/>
    <mergeCell ref="L4959:P4959"/>
    <mergeCell ref="Q4959:R4959"/>
    <mergeCell ref="D4934:M4934"/>
    <mergeCell ref="N4935:O4935"/>
    <mergeCell ref="P4935:Q4935"/>
    <mergeCell ref="R4935:S4935"/>
    <mergeCell ref="T4935:U4935"/>
    <mergeCell ref="V4935:W4935"/>
    <mergeCell ref="X4935:Y4935"/>
    <mergeCell ref="Z4935:AA4935"/>
    <mergeCell ref="AB4935:AD4935"/>
    <mergeCell ref="N4936:O4936"/>
    <mergeCell ref="P4936:Q4936"/>
    <mergeCell ref="R4936:S4936"/>
    <mergeCell ref="T4936:U4936"/>
    <mergeCell ref="V4936:W4936"/>
    <mergeCell ref="X4936:Y4936"/>
    <mergeCell ref="Z4936:AA4936"/>
    <mergeCell ref="AB4936:AD4936"/>
    <mergeCell ref="N4937:O4937"/>
    <mergeCell ref="P4937:Q4937"/>
    <mergeCell ref="R4937:S4937"/>
    <mergeCell ref="T4937:U4937"/>
    <mergeCell ref="V4937:W4937"/>
    <mergeCell ref="X4937:Y4937"/>
    <mergeCell ref="Z4937:AA4937"/>
    <mergeCell ref="AB4937:AD4937"/>
    <mergeCell ref="D4952:K4952"/>
    <mergeCell ref="L4952:P4952"/>
    <mergeCell ref="N4934:O4934"/>
    <mergeCell ref="P4934:Q4934"/>
    <mergeCell ref="C4946:K4949"/>
    <mergeCell ref="L4946:P4949"/>
    <mergeCell ref="Q4946:AD4946"/>
    <mergeCell ref="Q4947:R4949"/>
    <mergeCell ref="R4934:S4934"/>
    <mergeCell ref="T4934:U4934"/>
    <mergeCell ref="V4934:W4934"/>
    <mergeCell ref="X4934:Y4934"/>
    <mergeCell ref="Z4934:AA4934"/>
    <mergeCell ref="AB4934:AD4934"/>
    <mergeCell ref="D4935:M4935"/>
    <mergeCell ref="D4936:M4936"/>
    <mergeCell ref="Q4952:R4952"/>
    <mergeCell ref="D4927:M4927"/>
    <mergeCell ref="S4882:U4882"/>
    <mergeCell ref="V4882:X4882"/>
    <mergeCell ref="Y4882:AA4882"/>
    <mergeCell ref="AB4882:AD4882"/>
    <mergeCell ref="N4927:O4927"/>
    <mergeCell ref="P4927:Q4927"/>
    <mergeCell ref="R4927:S4927"/>
    <mergeCell ref="T4927:U4927"/>
    <mergeCell ref="V4927:W4927"/>
    <mergeCell ref="X4927:Y4927"/>
    <mergeCell ref="Z4927:AA4927"/>
    <mergeCell ref="AB4927:AD4927"/>
    <mergeCell ref="N4928:O4928"/>
    <mergeCell ref="P4928:Q4928"/>
    <mergeCell ref="R4928:S4928"/>
    <mergeCell ref="T4928:U4928"/>
    <mergeCell ref="V4928:W4928"/>
    <mergeCell ref="X4928:Y4928"/>
    <mergeCell ref="Z4928:AA4928"/>
    <mergeCell ref="AB4928:AD4928"/>
    <mergeCell ref="B4917:AD4917"/>
    <mergeCell ref="N4923:AA4923"/>
    <mergeCell ref="P4924:AA4924"/>
    <mergeCell ref="N4924:O4925"/>
    <mergeCell ref="C4918:AD4918"/>
    <mergeCell ref="C4920:AD4920"/>
    <mergeCell ref="Z4925:AA4925"/>
    <mergeCell ref="P4925:Q4925"/>
    <mergeCell ref="R4925:S4925"/>
    <mergeCell ref="T4925:U4925"/>
    <mergeCell ref="V4925:W4925"/>
    <mergeCell ref="X4925:Y4925"/>
    <mergeCell ref="C4921:AD4921"/>
    <mergeCell ref="D4928:M4928"/>
    <mergeCell ref="AB4884:AD4884"/>
    <mergeCell ref="D4889:G4889"/>
    <mergeCell ref="H4889:K4889"/>
    <mergeCell ref="L4889:P4889"/>
    <mergeCell ref="Q4889:T4889"/>
    <mergeCell ref="U4889:X4889"/>
    <mergeCell ref="Y4889:AA4889"/>
    <mergeCell ref="AB4889:AD4889"/>
    <mergeCell ref="D4890:G4890"/>
    <mergeCell ref="H4890:K4890"/>
    <mergeCell ref="L4890:P4890"/>
    <mergeCell ref="Q4890:T4890"/>
    <mergeCell ref="U4890:X4890"/>
    <mergeCell ref="Y4890:AA4890"/>
    <mergeCell ref="AB4890:AD4890"/>
    <mergeCell ref="D4891:G4891"/>
    <mergeCell ref="H4891:K4891"/>
    <mergeCell ref="L4891:P4891"/>
    <mergeCell ref="Q4891:T4891"/>
    <mergeCell ref="U4891:X4891"/>
    <mergeCell ref="Y4891:AA4891"/>
    <mergeCell ref="AB4891:AD4891"/>
    <mergeCell ref="D4892:G4892"/>
    <mergeCell ref="H4892:K4892"/>
    <mergeCell ref="L4892:P4892"/>
    <mergeCell ref="H4897:K4897"/>
    <mergeCell ref="L4897:P4897"/>
    <mergeCell ref="Q4897:T4897"/>
    <mergeCell ref="U4897:X4897"/>
    <mergeCell ref="Y4904:AA4904"/>
    <mergeCell ref="AB4904:AD4904"/>
    <mergeCell ref="D4905:G4905"/>
    <mergeCell ref="H4905:K4905"/>
    <mergeCell ref="L4905:P4905"/>
    <mergeCell ref="Q4905:T4905"/>
    <mergeCell ref="U4905:X4905"/>
    <mergeCell ref="Y4905:AA4905"/>
    <mergeCell ref="AB4905:AD4905"/>
    <mergeCell ref="D4906:G4906"/>
    <mergeCell ref="H4906:K4906"/>
    <mergeCell ref="L4906:P4906"/>
    <mergeCell ref="Q4906:T4906"/>
    <mergeCell ref="U4906:X4906"/>
    <mergeCell ref="Y4906:AA4906"/>
    <mergeCell ref="AB4906:AD4906"/>
    <mergeCell ref="D4898:G4898"/>
    <mergeCell ref="H4898:K4898"/>
    <mergeCell ref="L4898:P4898"/>
    <mergeCell ref="Q4898:T4898"/>
    <mergeCell ref="U4898:X4898"/>
    <mergeCell ref="Y4898:AA4898"/>
    <mergeCell ref="C4923:M4925"/>
    <mergeCell ref="AB4923:AD4925"/>
    <mergeCell ref="D4926:M4926"/>
    <mergeCell ref="N4926:O4926"/>
    <mergeCell ref="P4926:Q4926"/>
    <mergeCell ref="R4926:S4926"/>
    <mergeCell ref="T4926:U4926"/>
    <mergeCell ref="V4926:W4926"/>
    <mergeCell ref="X4926:Y4926"/>
    <mergeCell ref="Z4926:AA4926"/>
    <mergeCell ref="AB4926:AD4926"/>
    <mergeCell ref="Q4900:T4900"/>
    <mergeCell ref="U4900:X4900"/>
    <mergeCell ref="AB4911:AD4911"/>
    <mergeCell ref="AB4898:AD4898"/>
    <mergeCell ref="D4899:G4899"/>
    <mergeCell ref="H4899:K4899"/>
    <mergeCell ref="L4899:P4899"/>
    <mergeCell ref="Q4899:T4899"/>
    <mergeCell ref="U4899:X4899"/>
    <mergeCell ref="Y4899:AA4899"/>
    <mergeCell ref="AB4899:AD4899"/>
    <mergeCell ref="D4900:G4900"/>
    <mergeCell ref="H4900:K4900"/>
    <mergeCell ref="L4900:P4900"/>
    <mergeCell ref="Y4900:AA4900"/>
    <mergeCell ref="AB4900:AD4900"/>
    <mergeCell ref="D4901:G4901"/>
    <mergeCell ref="H4901:K4901"/>
    <mergeCell ref="L4901:P4901"/>
    <mergeCell ref="Q4901:T4901"/>
    <mergeCell ref="U4901:X4901"/>
    <mergeCell ref="Y4901:AA4901"/>
    <mergeCell ref="AB4901:AD4901"/>
    <mergeCell ref="D4902:G4902"/>
    <mergeCell ref="H4902:K4902"/>
    <mergeCell ref="L4902:P4902"/>
    <mergeCell ref="C4919:AD4919"/>
    <mergeCell ref="D4904:G4904"/>
    <mergeCell ref="H4904:K4904"/>
    <mergeCell ref="L4904:P4904"/>
    <mergeCell ref="Q4904:T4904"/>
    <mergeCell ref="P4877:R4877"/>
    <mergeCell ref="D4878:O4878"/>
    <mergeCell ref="P4878:R4878"/>
    <mergeCell ref="D4875:O4875"/>
    <mergeCell ref="P4875:R4875"/>
    <mergeCell ref="D4876:O4876"/>
    <mergeCell ref="P4876:R4876"/>
    <mergeCell ref="S4872:U4872"/>
    <mergeCell ref="V4872:X4872"/>
    <mergeCell ref="Y4872:AA4872"/>
    <mergeCell ref="AB4872:AD4872"/>
    <mergeCell ref="D4873:O4873"/>
    <mergeCell ref="P4873:R4873"/>
    <mergeCell ref="D4874:O4874"/>
    <mergeCell ref="P4874:R4874"/>
    <mergeCell ref="AB4877:AD4877"/>
    <mergeCell ref="P4872:R4872"/>
    <mergeCell ref="V4870:X4870"/>
    <mergeCell ref="Y4870:AA4870"/>
    <mergeCell ref="AB4870:AD4870"/>
    <mergeCell ref="D4871:O4871"/>
    <mergeCell ref="P4871:R4871"/>
    <mergeCell ref="D4872:O4872"/>
    <mergeCell ref="S4873:U4873"/>
    <mergeCell ref="V4873:X4873"/>
    <mergeCell ref="Y4873:AA4873"/>
    <mergeCell ref="AB4873:AD4873"/>
    <mergeCell ref="S4874:U4874"/>
    <mergeCell ref="V4874:X4874"/>
    <mergeCell ref="Y4874:AA4874"/>
    <mergeCell ref="AB4874:AD4874"/>
    <mergeCell ref="S4875:U4875"/>
    <mergeCell ref="V4875:X4875"/>
    <mergeCell ref="Y4875:AA4875"/>
    <mergeCell ref="AB4875:AD4875"/>
    <mergeCell ref="S4876:U4876"/>
    <mergeCell ref="V4876:X4876"/>
    <mergeCell ref="Y4876:AA4876"/>
    <mergeCell ref="AB4876:AD4876"/>
    <mergeCell ref="S4877:U4877"/>
    <mergeCell ref="V4877:X4877"/>
    <mergeCell ref="Y4877:AA4877"/>
    <mergeCell ref="S4870:U4870"/>
    <mergeCell ref="D4843:P4843"/>
    <mergeCell ref="Q4843:R4843"/>
    <mergeCell ref="S4843:T4843"/>
    <mergeCell ref="U4843:V4843"/>
    <mergeCell ref="W4843:X4843"/>
    <mergeCell ref="Y4843:Z4843"/>
    <mergeCell ref="AA4843:AB4843"/>
    <mergeCell ref="AC4843:AD4843"/>
    <mergeCell ref="Q4844:R4844"/>
    <mergeCell ref="S4844:T4844"/>
    <mergeCell ref="U4844:V4844"/>
    <mergeCell ref="W4844:X4844"/>
    <mergeCell ref="Y4844:Z4844"/>
    <mergeCell ref="AA4844:AB4844"/>
    <mergeCell ref="AC4844:AD4844"/>
    <mergeCell ref="C4846:E4846"/>
    <mergeCell ref="F4846:AD4846"/>
    <mergeCell ref="C4854:O4856"/>
    <mergeCell ref="D4857:O4857"/>
    <mergeCell ref="P4857:R4857"/>
    <mergeCell ref="D4858:O4858"/>
    <mergeCell ref="P4858:R4858"/>
    <mergeCell ref="D4859:O4859"/>
    <mergeCell ref="P4859:R4859"/>
    <mergeCell ref="D4860:O4860"/>
    <mergeCell ref="P4860:R4860"/>
    <mergeCell ref="D4861:O4861"/>
    <mergeCell ref="P4861:R4861"/>
    <mergeCell ref="D4862:O4862"/>
    <mergeCell ref="P4862:R4862"/>
    <mergeCell ref="D4863:O4863"/>
    <mergeCell ref="P4863:R4863"/>
    <mergeCell ref="D4864:O4864"/>
    <mergeCell ref="P4864:R4864"/>
    <mergeCell ref="C4851:AD4851"/>
    <mergeCell ref="AB4853:AD4853"/>
    <mergeCell ref="S4857:U4857"/>
    <mergeCell ref="V4857:X4857"/>
    <mergeCell ref="Y4857:AA4857"/>
    <mergeCell ref="AB4857:AD4857"/>
    <mergeCell ref="S4858:U4858"/>
    <mergeCell ref="V4858:X4858"/>
    <mergeCell ref="Y4858:AA4858"/>
    <mergeCell ref="AB4858:AD4858"/>
    <mergeCell ref="S4859:U4859"/>
    <mergeCell ref="V4859:X4859"/>
    <mergeCell ref="Y4859:AA4859"/>
    <mergeCell ref="AB4859:AD4859"/>
    <mergeCell ref="S4860:U4860"/>
    <mergeCell ref="V4860:X4860"/>
    <mergeCell ref="Y4860:AA4860"/>
    <mergeCell ref="AB4860:AD4860"/>
    <mergeCell ref="S4861:U4861"/>
    <mergeCell ref="V4861:X4861"/>
    <mergeCell ref="Y4861:AA4861"/>
    <mergeCell ref="AB4861:AD4861"/>
    <mergeCell ref="S4862:U4862"/>
    <mergeCell ref="V4862:X4862"/>
    <mergeCell ref="Y4862:AA4862"/>
    <mergeCell ref="AB4862:AD4862"/>
    <mergeCell ref="S4863:U4863"/>
    <mergeCell ref="V4863:X4863"/>
    <mergeCell ref="Y4863:AA4863"/>
    <mergeCell ref="C4852:AD4852"/>
    <mergeCell ref="D4840:P4840"/>
    <mergeCell ref="Q4840:R4840"/>
    <mergeCell ref="S4840:T4840"/>
    <mergeCell ref="U4840:V4840"/>
    <mergeCell ref="W4840:X4840"/>
    <mergeCell ref="Y4840:Z4840"/>
    <mergeCell ref="AA4840:AB4840"/>
    <mergeCell ref="AC4840:AD4840"/>
    <mergeCell ref="D4841:P4841"/>
    <mergeCell ref="Q4841:R4841"/>
    <mergeCell ref="S4841:T4841"/>
    <mergeCell ref="U4841:V4841"/>
    <mergeCell ref="W4841:X4841"/>
    <mergeCell ref="Y4841:Z4841"/>
    <mergeCell ref="AA4841:AB4841"/>
    <mergeCell ref="AC4841:AD4841"/>
    <mergeCell ref="D4842:P4842"/>
    <mergeCell ref="Q4842:R4842"/>
    <mergeCell ref="S4842:T4842"/>
    <mergeCell ref="U4842:V4842"/>
    <mergeCell ref="W4842:X4842"/>
    <mergeCell ref="Y4842:Z4842"/>
    <mergeCell ref="AA4842:AB4842"/>
    <mergeCell ref="AC4842:AD4842"/>
    <mergeCell ref="D4837:P4837"/>
    <mergeCell ref="Q4837:R4837"/>
    <mergeCell ref="S4837:T4837"/>
    <mergeCell ref="U4837:V4837"/>
    <mergeCell ref="W4837:X4837"/>
    <mergeCell ref="Y4837:Z4837"/>
    <mergeCell ref="AA4837:AB4837"/>
    <mergeCell ref="AC4837:AD4837"/>
    <mergeCell ref="D4838:P4838"/>
    <mergeCell ref="Q4838:R4838"/>
    <mergeCell ref="S4838:T4838"/>
    <mergeCell ref="U4838:V4838"/>
    <mergeCell ref="W4838:X4838"/>
    <mergeCell ref="Y4838:Z4838"/>
    <mergeCell ref="AA4838:AB4838"/>
    <mergeCell ref="AC4838:AD4838"/>
    <mergeCell ref="D4839:P4839"/>
    <mergeCell ref="Q4839:R4839"/>
    <mergeCell ref="S4839:T4839"/>
    <mergeCell ref="U4839:V4839"/>
    <mergeCell ref="W4839:X4839"/>
    <mergeCell ref="Y4839:Z4839"/>
    <mergeCell ref="AA4839:AB4839"/>
    <mergeCell ref="AC4839:AD4839"/>
    <mergeCell ref="D4834:P4834"/>
    <mergeCell ref="Q4834:R4834"/>
    <mergeCell ref="S4834:T4834"/>
    <mergeCell ref="U4834:V4834"/>
    <mergeCell ref="W4834:X4834"/>
    <mergeCell ref="Y4834:Z4834"/>
    <mergeCell ref="AA4834:AB4834"/>
    <mergeCell ref="AC4834:AD4834"/>
    <mergeCell ref="D4835:P4835"/>
    <mergeCell ref="Q4835:R4835"/>
    <mergeCell ref="S4835:T4835"/>
    <mergeCell ref="U4835:V4835"/>
    <mergeCell ref="W4835:X4835"/>
    <mergeCell ref="Y4835:Z4835"/>
    <mergeCell ref="AA4835:AB4835"/>
    <mergeCell ref="AC4835:AD4835"/>
    <mergeCell ref="D4836:P4836"/>
    <mergeCell ref="Q4836:R4836"/>
    <mergeCell ref="S4836:T4836"/>
    <mergeCell ref="U4836:V4836"/>
    <mergeCell ref="W4836:X4836"/>
    <mergeCell ref="Y4836:Z4836"/>
    <mergeCell ref="AA4836:AB4836"/>
    <mergeCell ref="AC4836:AD4836"/>
    <mergeCell ref="D4831:P4831"/>
    <mergeCell ref="Q4831:R4831"/>
    <mergeCell ref="S4831:T4831"/>
    <mergeCell ref="U4831:V4831"/>
    <mergeCell ref="W4831:X4831"/>
    <mergeCell ref="Y4831:Z4831"/>
    <mergeCell ref="AA4831:AB4831"/>
    <mergeCell ref="AC4831:AD4831"/>
    <mergeCell ref="D4832:P4832"/>
    <mergeCell ref="Q4832:R4832"/>
    <mergeCell ref="S4832:T4832"/>
    <mergeCell ref="U4832:V4832"/>
    <mergeCell ref="W4832:X4832"/>
    <mergeCell ref="Y4832:Z4832"/>
    <mergeCell ref="AA4832:AB4832"/>
    <mergeCell ref="AC4832:AD4832"/>
    <mergeCell ref="D4833:P4833"/>
    <mergeCell ref="Q4833:R4833"/>
    <mergeCell ref="S4833:T4833"/>
    <mergeCell ref="U4833:V4833"/>
    <mergeCell ref="W4833:X4833"/>
    <mergeCell ref="Y4833:Z4833"/>
    <mergeCell ref="AA4833:AB4833"/>
    <mergeCell ref="AC4833:AD4833"/>
    <mergeCell ref="D4828:P4828"/>
    <mergeCell ref="Q4828:R4828"/>
    <mergeCell ref="S4828:T4828"/>
    <mergeCell ref="U4828:V4828"/>
    <mergeCell ref="W4828:X4828"/>
    <mergeCell ref="Y4828:Z4828"/>
    <mergeCell ref="AA4828:AB4828"/>
    <mergeCell ref="AC4828:AD4828"/>
    <mergeCell ref="D4829:P4829"/>
    <mergeCell ref="Q4829:R4829"/>
    <mergeCell ref="S4829:T4829"/>
    <mergeCell ref="U4829:V4829"/>
    <mergeCell ref="W4829:X4829"/>
    <mergeCell ref="Y4829:Z4829"/>
    <mergeCell ref="AA4829:AB4829"/>
    <mergeCell ref="AC4829:AD4829"/>
    <mergeCell ref="D4830:P4830"/>
    <mergeCell ref="Q4830:R4830"/>
    <mergeCell ref="S4830:T4830"/>
    <mergeCell ref="U4830:V4830"/>
    <mergeCell ref="W4830:X4830"/>
    <mergeCell ref="Y4830:Z4830"/>
    <mergeCell ref="AA4830:AB4830"/>
    <mergeCell ref="AC4830:AD4830"/>
    <mergeCell ref="D4825:P4825"/>
    <mergeCell ref="Q4825:R4825"/>
    <mergeCell ref="S4825:T4825"/>
    <mergeCell ref="U4825:V4825"/>
    <mergeCell ref="W4825:X4825"/>
    <mergeCell ref="Y4825:Z4825"/>
    <mergeCell ref="AA4825:AB4825"/>
    <mergeCell ref="AC4825:AD4825"/>
    <mergeCell ref="D4826:P4826"/>
    <mergeCell ref="Q4826:R4826"/>
    <mergeCell ref="S4826:T4826"/>
    <mergeCell ref="U4826:V4826"/>
    <mergeCell ref="W4826:X4826"/>
    <mergeCell ref="Y4826:Z4826"/>
    <mergeCell ref="AA4826:AB4826"/>
    <mergeCell ref="AC4826:AD4826"/>
    <mergeCell ref="D4827:P4827"/>
    <mergeCell ref="Q4827:R4827"/>
    <mergeCell ref="S4827:T4827"/>
    <mergeCell ref="U4827:V4827"/>
    <mergeCell ref="W4827:X4827"/>
    <mergeCell ref="Y4827:Z4827"/>
    <mergeCell ref="AA4827:AB4827"/>
    <mergeCell ref="AC4827:AD4827"/>
    <mergeCell ref="D4822:P4822"/>
    <mergeCell ref="Q4822:R4822"/>
    <mergeCell ref="S4822:T4822"/>
    <mergeCell ref="U4822:V4822"/>
    <mergeCell ref="W4822:X4822"/>
    <mergeCell ref="Y4822:Z4822"/>
    <mergeCell ref="AA4822:AB4822"/>
    <mergeCell ref="AC4822:AD4822"/>
    <mergeCell ref="D4823:P4823"/>
    <mergeCell ref="Q4823:R4823"/>
    <mergeCell ref="S4823:T4823"/>
    <mergeCell ref="U4823:V4823"/>
    <mergeCell ref="W4823:X4823"/>
    <mergeCell ref="Y4823:Z4823"/>
    <mergeCell ref="AA4823:AB4823"/>
    <mergeCell ref="AC4823:AD4823"/>
    <mergeCell ref="D4824:P4824"/>
    <mergeCell ref="Q4824:R4824"/>
    <mergeCell ref="S4824:T4824"/>
    <mergeCell ref="U4824:V4824"/>
    <mergeCell ref="W4824:X4824"/>
    <mergeCell ref="Y4824:Z4824"/>
    <mergeCell ref="AA4824:AB4824"/>
    <mergeCell ref="AC4824:AD4824"/>
    <mergeCell ref="D4819:P4819"/>
    <mergeCell ref="Q4819:R4819"/>
    <mergeCell ref="S4819:T4819"/>
    <mergeCell ref="U4819:V4819"/>
    <mergeCell ref="W4819:X4819"/>
    <mergeCell ref="Y4819:Z4819"/>
    <mergeCell ref="AA4819:AB4819"/>
    <mergeCell ref="AC4819:AD4819"/>
    <mergeCell ref="D4820:P4820"/>
    <mergeCell ref="Q4820:R4820"/>
    <mergeCell ref="S4820:T4820"/>
    <mergeCell ref="U4820:V4820"/>
    <mergeCell ref="W4820:X4820"/>
    <mergeCell ref="Y4820:Z4820"/>
    <mergeCell ref="AA4820:AB4820"/>
    <mergeCell ref="AC4820:AD4820"/>
    <mergeCell ref="D4821:P4821"/>
    <mergeCell ref="Q4821:R4821"/>
    <mergeCell ref="S4821:T4821"/>
    <mergeCell ref="U4821:V4821"/>
    <mergeCell ref="W4821:X4821"/>
    <mergeCell ref="Y4821:Z4821"/>
    <mergeCell ref="AA4821:AB4821"/>
    <mergeCell ref="AC4821:AD4821"/>
    <mergeCell ref="M4807:R4807"/>
    <mergeCell ref="S4807:X4807"/>
    <mergeCell ref="Y4807:AD4807"/>
    <mergeCell ref="C4816:P4818"/>
    <mergeCell ref="AC4818:AD4818"/>
    <mergeCell ref="S4818:T4818"/>
    <mergeCell ref="U4818:V4818"/>
    <mergeCell ref="W4818:X4818"/>
    <mergeCell ref="Y4818:Z4818"/>
    <mergeCell ref="AA4818:AB4818"/>
    <mergeCell ref="D4800:L4800"/>
    <mergeCell ref="M4800:R4800"/>
    <mergeCell ref="S4800:X4800"/>
    <mergeCell ref="Y4800:AD4800"/>
    <mergeCell ref="D4801:L4801"/>
    <mergeCell ref="M4801:R4801"/>
    <mergeCell ref="S4801:X4801"/>
    <mergeCell ref="Y4801:AD4801"/>
    <mergeCell ref="D4802:L4802"/>
    <mergeCell ref="M4802:R4802"/>
    <mergeCell ref="S4802:X4802"/>
    <mergeCell ref="Y4802:AD4802"/>
    <mergeCell ref="D4803:L4803"/>
    <mergeCell ref="M4803:R4803"/>
    <mergeCell ref="S4803:X4803"/>
    <mergeCell ref="Y4803:AD4803"/>
    <mergeCell ref="D4804:L4804"/>
    <mergeCell ref="M4804:R4804"/>
    <mergeCell ref="S4804:X4804"/>
    <mergeCell ref="Y4804:AD4804"/>
    <mergeCell ref="D4795:L4795"/>
    <mergeCell ref="M4795:R4795"/>
    <mergeCell ref="S4795:X4795"/>
    <mergeCell ref="Y4795:AD4795"/>
    <mergeCell ref="D4796:L4796"/>
    <mergeCell ref="M4796:R4796"/>
    <mergeCell ref="S4796:X4796"/>
    <mergeCell ref="Y4796:AD4796"/>
    <mergeCell ref="D4797:L4797"/>
    <mergeCell ref="M4797:R4797"/>
    <mergeCell ref="S4797:X4797"/>
    <mergeCell ref="Y4797:AD4797"/>
    <mergeCell ref="D4798:L4798"/>
    <mergeCell ref="M4798:R4798"/>
    <mergeCell ref="S4798:X4798"/>
    <mergeCell ref="Y4798:AD4798"/>
    <mergeCell ref="D4799:L4799"/>
    <mergeCell ref="M4799:R4799"/>
    <mergeCell ref="S4799:X4799"/>
    <mergeCell ref="Y4799:AD4799"/>
    <mergeCell ref="D4805:L4805"/>
    <mergeCell ref="M4805:R4805"/>
    <mergeCell ref="S4805:X4805"/>
    <mergeCell ref="Y4805:AD4805"/>
    <mergeCell ref="D4806:L4806"/>
    <mergeCell ref="M4806:R4806"/>
    <mergeCell ref="S4806:X4806"/>
    <mergeCell ref="Y4806:AD4806"/>
    <mergeCell ref="S4817:AD4817"/>
    <mergeCell ref="Q4817:R4818"/>
    <mergeCell ref="Q4816:AD4816"/>
    <mergeCell ref="C4812:AD4812"/>
    <mergeCell ref="C4813:AD4813"/>
    <mergeCell ref="C4814:AD4814"/>
    <mergeCell ref="D4761:X4761"/>
    <mergeCell ref="Y4761:AD4761"/>
    <mergeCell ref="D4793:L4793"/>
    <mergeCell ref="M4793:R4793"/>
    <mergeCell ref="S4793:X4793"/>
    <mergeCell ref="Y4793:AD4793"/>
    <mergeCell ref="D4794:L4794"/>
    <mergeCell ref="M4794:R4794"/>
    <mergeCell ref="S4794:X4794"/>
    <mergeCell ref="Y4794:AD4794"/>
    <mergeCell ref="D4785:L4785"/>
    <mergeCell ref="M4785:R4785"/>
    <mergeCell ref="S4785:X4785"/>
    <mergeCell ref="Y4785:AD4785"/>
    <mergeCell ref="D4786:L4786"/>
    <mergeCell ref="M4786:R4786"/>
    <mergeCell ref="S4786:X4786"/>
    <mergeCell ref="Y4786:AD4786"/>
    <mergeCell ref="D4787:L4787"/>
    <mergeCell ref="M4787:R4787"/>
    <mergeCell ref="S4787:X4787"/>
    <mergeCell ref="Y4787:AD4787"/>
    <mergeCell ref="D4788:L4788"/>
    <mergeCell ref="M4788:R4788"/>
    <mergeCell ref="S4788:X4788"/>
    <mergeCell ref="Y4788:AD4788"/>
    <mergeCell ref="D4789:L4789"/>
    <mergeCell ref="M4789:R4789"/>
    <mergeCell ref="S4789:X4789"/>
    <mergeCell ref="Y4789:AD4789"/>
    <mergeCell ref="D4783:L4783"/>
    <mergeCell ref="M4783:R4783"/>
    <mergeCell ref="S4783:X4783"/>
    <mergeCell ref="Y4783:AD4783"/>
    <mergeCell ref="D4784:L4784"/>
    <mergeCell ref="M4784:R4784"/>
    <mergeCell ref="S4784:X4784"/>
    <mergeCell ref="Y4784:AD4784"/>
    <mergeCell ref="D4762:X4762"/>
    <mergeCell ref="Y4762:AD4762"/>
    <mergeCell ref="D4763:X4763"/>
    <mergeCell ref="D4756:X4756"/>
    <mergeCell ref="Y4756:AD4756"/>
    <mergeCell ref="C4778:AD4778"/>
    <mergeCell ref="S4790:X4790"/>
    <mergeCell ref="Y4790:AD4790"/>
    <mergeCell ref="D4791:L4791"/>
    <mergeCell ref="M4791:R4791"/>
    <mergeCell ref="S4791:X4791"/>
    <mergeCell ref="Y4791:AD4791"/>
    <mergeCell ref="D4792:L4792"/>
    <mergeCell ref="M4792:R4792"/>
    <mergeCell ref="S4792:X4792"/>
    <mergeCell ref="Y4792:AD4792"/>
    <mergeCell ref="D4757:X4757"/>
    <mergeCell ref="Y4757:AD4757"/>
    <mergeCell ref="D4758:X4758"/>
    <mergeCell ref="Y4758:AD4758"/>
    <mergeCell ref="D4759:X4759"/>
    <mergeCell ref="Y4759:AD4759"/>
    <mergeCell ref="D4760:X4760"/>
    <mergeCell ref="Y4760:AD4760"/>
    <mergeCell ref="C4743:X4743"/>
    <mergeCell ref="Y4743:AD4743"/>
    <mergeCell ref="D4744:X4744"/>
    <mergeCell ref="Y4744:AD4744"/>
    <mergeCell ref="D4745:X4745"/>
    <mergeCell ref="Y4745:AD4745"/>
    <mergeCell ref="D4746:X4746"/>
    <mergeCell ref="Y4746:AD4746"/>
    <mergeCell ref="D4747:X4747"/>
    <mergeCell ref="Y4747:AD4747"/>
    <mergeCell ref="D4748:X4748"/>
    <mergeCell ref="Y4748:AD4748"/>
    <mergeCell ref="D4749:X4749"/>
    <mergeCell ref="Y4749:AD4749"/>
    <mergeCell ref="D4750:X4750"/>
    <mergeCell ref="Y4750:AD4750"/>
    <mergeCell ref="D4751:X4751"/>
    <mergeCell ref="Y4751:AD4751"/>
    <mergeCell ref="C4780:L4781"/>
    <mergeCell ref="M4780:AD4780"/>
    <mergeCell ref="M4781:R4781"/>
    <mergeCell ref="Y4763:AD4763"/>
    <mergeCell ref="D4764:X4764"/>
    <mergeCell ref="Y4764:AD4764"/>
    <mergeCell ref="D4765:X4765"/>
    <mergeCell ref="Y4765:AD4765"/>
    <mergeCell ref="D4766:X4766"/>
    <mergeCell ref="Y4766:AD4766"/>
    <mergeCell ref="D4767:X4767"/>
    <mergeCell ref="Y4767:AD4767"/>
    <mergeCell ref="D4768:X4768"/>
    <mergeCell ref="Y4768:AD4768"/>
    <mergeCell ref="B4774:AD4774"/>
    <mergeCell ref="C4775:AD4775"/>
    <mergeCell ref="B4772:AD4772"/>
    <mergeCell ref="S4781:X4781"/>
    <mergeCell ref="Y4781:AD4781"/>
    <mergeCell ref="D4782:L4782"/>
    <mergeCell ref="M4782:R4782"/>
    <mergeCell ref="S4782:X4782"/>
    <mergeCell ref="Y4782:AD4782"/>
    <mergeCell ref="D4790:L4790"/>
    <mergeCell ref="M4790:R4790"/>
    <mergeCell ref="D4725:L4725"/>
    <mergeCell ref="D4726:L4726"/>
    <mergeCell ref="D4727:L4727"/>
    <mergeCell ref="D4728:L4728"/>
    <mergeCell ref="D4729:L4729"/>
    <mergeCell ref="D4730:L4730"/>
    <mergeCell ref="D4731:L4731"/>
    <mergeCell ref="S4730:X4730"/>
    <mergeCell ref="Y4730:AD4730"/>
    <mergeCell ref="M4731:R4731"/>
    <mergeCell ref="S4731:X4731"/>
    <mergeCell ref="Y4731:AD4731"/>
    <mergeCell ref="M4720:R4720"/>
    <mergeCell ref="S4720:X4720"/>
    <mergeCell ref="Y4720:AD4720"/>
    <mergeCell ref="M4721:R4721"/>
    <mergeCell ref="S4721:X4721"/>
    <mergeCell ref="Y4721:AD4721"/>
    <mergeCell ref="M4722:R4722"/>
    <mergeCell ref="S4722:X4722"/>
    <mergeCell ref="Y4722:AD4722"/>
    <mergeCell ref="M4723:R4723"/>
    <mergeCell ref="S4723:X4723"/>
    <mergeCell ref="Y4723:AD4723"/>
    <mergeCell ref="M4724:R4724"/>
    <mergeCell ref="S4724:X4724"/>
    <mergeCell ref="Y4724:AD4724"/>
    <mergeCell ref="M4725:R4725"/>
    <mergeCell ref="S4725:X4725"/>
    <mergeCell ref="Y4725:AD4725"/>
    <mergeCell ref="Y4754:AD4754"/>
    <mergeCell ref="D4755:X4755"/>
    <mergeCell ref="Y4755:AD4755"/>
    <mergeCell ref="D4752:X4752"/>
    <mergeCell ref="Y4752:AD4752"/>
    <mergeCell ref="D4753:X4753"/>
    <mergeCell ref="Y4753:AD4753"/>
    <mergeCell ref="D4754:X4754"/>
    <mergeCell ref="B4737:AD4737"/>
    <mergeCell ref="C4738:AD4738"/>
    <mergeCell ref="D4720:L4720"/>
    <mergeCell ref="D4721:L4721"/>
    <mergeCell ref="D4722:L4722"/>
    <mergeCell ref="D4723:L4723"/>
    <mergeCell ref="D4724:L4724"/>
    <mergeCell ref="M4707:R4707"/>
    <mergeCell ref="S4707:X4707"/>
    <mergeCell ref="Y4707:AD4707"/>
    <mergeCell ref="M4708:R4708"/>
    <mergeCell ref="S4708:X4708"/>
    <mergeCell ref="Y4708:AD4708"/>
    <mergeCell ref="M4709:R4709"/>
    <mergeCell ref="S4709:X4709"/>
    <mergeCell ref="Y4709:AD4709"/>
    <mergeCell ref="M4710:R4710"/>
    <mergeCell ref="S4710:X4710"/>
    <mergeCell ref="Y4710:AD4710"/>
    <mergeCell ref="M4711:R4711"/>
    <mergeCell ref="S4711:X4711"/>
    <mergeCell ref="Y4711:AD4711"/>
    <mergeCell ref="M4712:R4712"/>
    <mergeCell ref="S4712:X4712"/>
    <mergeCell ref="Y4712:AD4712"/>
    <mergeCell ref="M4713:R4713"/>
    <mergeCell ref="S4713:X4713"/>
    <mergeCell ref="M4726:R4726"/>
    <mergeCell ref="S4726:X4726"/>
    <mergeCell ref="Y4726:AD4726"/>
    <mergeCell ref="M4727:R4727"/>
    <mergeCell ref="S4727:X4727"/>
    <mergeCell ref="Y4727:AD4727"/>
    <mergeCell ref="M4728:R4728"/>
    <mergeCell ref="S4728:X4728"/>
    <mergeCell ref="Y4728:AD4728"/>
    <mergeCell ref="M4729:R4729"/>
    <mergeCell ref="S4729:X4729"/>
    <mergeCell ref="Y4729:AD4729"/>
    <mergeCell ref="M4730:R4730"/>
    <mergeCell ref="Y4713:AD4713"/>
    <mergeCell ref="M4714:R4714"/>
    <mergeCell ref="S4714:X4714"/>
    <mergeCell ref="Y4714:AD4714"/>
    <mergeCell ref="M4715:R4715"/>
    <mergeCell ref="S4715:X4715"/>
    <mergeCell ref="Y4715:AD4715"/>
    <mergeCell ref="M4716:R4716"/>
    <mergeCell ref="S4716:X4716"/>
    <mergeCell ref="Y4716:AD4716"/>
    <mergeCell ref="M4717:R4717"/>
    <mergeCell ref="S4717:X4717"/>
    <mergeCell ref="Y4717:AD4717"/>
    <mergeCell ref="M4718:R4718"/>
    <mergeCell ref="S4718:X4718"/>
    <mergeCell ref="Y4718:AD4718"/>
    <mergeCell ref="M4719:R4719"/>
    <mergeCell ref="S4719:X4719"/>
    <mergeCell ref="Y4719:AD4719"/>
    <mergeCell ref="C4706:L4706"/>
    <mergeCell ref="M4706:R4706"/>
    <mergeCell ref="S4706:X4706"/>
    <mergeCell ref="Y4706:AD4706"/>
    <mergeCell ref="D4707:L4707"/>
    <mergeCell ref="D4708:L4708"/>
    <mergeCell ref="D4709:L4709"/>
    <mergeCell ref="D4710:L4710"/>
    <mergeCell ref="D4711:L4711"/>
    <mergeCell ref="D4712:L4712"/>
    <mergeCell ref="D4713:L4713"/>
    <mergeCell ref="D4714:L4714"/>
    <mergeCell ref="D4715:L4715"/>
    <mergeCell ref="D4716:L4716"/>
    <mergeCell ref="D4717:L4717"/>
    <mergeCell ref="D4718:L4718"/>
    <mergeCell ref="D4719:L4719"/>
    <mergeCell ref="P4698:S4698"/>
    <mergeCell ref="T4698:W4698"/>
    <mergeCell ref="X4698:AA4698"/>
    <mergeCell ref="D4698:K4698"/>
    <mergeCell ref="L4698:O4698"/>
    <mergeCell ref="P4673:S4673"/>
    <mergeCell ref="T4673:W4673"/>
    <mergeCell ref="X4673:AA4673"/>
    <mergeCell ref="P4674:S4674"/>
    <mergeCell ref="T4674:W4674"/>
    <mergeCell ref="X4674:AA4674"/>
    <mergeCell ref="P4675:S4675"/>
    <mergeCell ref="T4675:W4675"/>
    <mergeCell ref="X4675:AA4675"/>
    <mergeCell ref="P4676:S4676"/>
    <mergeCell ref="T4676:W4676"/>
    <mergeCell ref="X4676:AA4676"/>
    <mergeCell ref="P4677:S4677"/>
    <mergeCell ref="T4677:W4677"/>
    <mergeCell ref="X4677:AA4677"/>
    <mergeCell ref="P4678:S4678"/>
    <mergeCell ref="T4678:W4678"/>
    <mergeCell ref="X4678:AA4678"/>
    <mergeCell ref="P4679:S4679"/>
    <mergeCell ref="T4679:W4679"/>
    <mergeCell ref="X4679:AA4679"/>
    <mergeCell ref="P4680:S4680"/>
    <mergeCell ref="T4680:W4680"/>
    <mergeCell ref="D4695:K4695"/>
    <mergeCell ref="L4695:O4695"/>
    <mergeCell ref="D4696:K4696"/>
    <mergeCell ref="L4696:O4696"/>
    <mergeCell ref="D4697:K4697"/>
    <mergeCell ref="L4697:O4697"/>
    <mergeCell ref="P4695:S4695"/>
    <mergeCell ref="T4695:W4695"/>
    <mergeCell ref="X4695:AA4695"/>
    <mergeCell ref="P4696:S4696"/>
    <mergeCell ref="T4696:W4696"/>
    <mergeCell ref="X4696:AA4696"/>
    <mergeCell ref="P4697:S4697"/>
    <mergeCell ref="T4697:W4697"/>
    <mergeCell ref="X4697:AA4697"/>
    <mergeCell ref="D4692:K4692"/>
    <mergeCell ref="L4692:O4692"/>
    <mergeCell ref="D4693:K4693"/>
    <mergeCell ref="L4693:O4693"/>
    <mergeCell ref="L4685:O4685"/>
    <mergeCell ref="P4683:S4683"/>
    <mergeCell ref="T4683:W4683"/>
    <mergeCell ref="X4683:AA4683"/>
    <mergeCell ref="P4684:S4684"/>
    <mergeCell ref="T4684:W4684"/>
    <mergeCell ref="X4684:AA4684"/>
    <mergeCell ref="P4685:S4685"/>
    <mergeCell ref="T4685:W4685"/>
    <mergeCell ref="X4685:AA4685"/>
    <mergeCell ref="D4680:K4680"/>
    <mergeCell ref="L4680:O4680"/>
    <mergeCell ref="D4681:K4681"/>
    <mergeCell ref="L4681:O4681"/>
    <mergeCell ref="D4682:K4682"/>
    <mergeCell ref="L4682:O4682"/>
    <mergeCell ref="X4680:AA4680"/>
    <mergeCell ref="P4681:S4681"/>
    <mergeCell ref="T4681:W4681"/>
    <mergeCell ref="X4681:AA4681"/>
    <mergeCell ref="P4682:S4682"/>
    <mergeCell ref="T4682:W4682"/>
    <mergeCell ref="X4682:AA4682"/>
    <mergeCell ref="D4677:K4677"/>
    <mergeCell ref="L4677:O4677"/>
    <mergeCell ref="D4678:K4678"/>
    <mergeCell ref="L4678:O4678"/>
    <mergeCell ref="D4679:K4679"/>
    <mergeCell ref="L4679:O4679"/>
    <mergeCell ref="D4674:K4674"/>
    <mergeCell ref="L4674:O4674"/>
    <mergeCell ref="D4675:K4675"/>
    <mergeCell ref="L4675:O4675"/>
    <mergeCell ref="D4676:K4676"/>
    <mergeCell ref="L4676:O4676"/>
    <mergeCell ref="D4659:X4659"/>
    <mergeCell ref="Y4659:AD4659"/>
    <mergeCell ref="D4660:X4660"/>
    <mergeCell ref="Y4660:AD4660"/>
    <mergeCell ref="D4661:X4661"/>
    <mergeCell ref="Y4661:AD4661"/>
    <mergeCell ref="D4662:X4662"/>
    <mergeCell ref="Y4662:AD4662"/>
    <mergeCell ref="D4663:X4663"/>
    <mergeCell ref="Y4663:AD4663"/>
    <mergeCell ref="C4672:K4673"/>
    <mergeCell ref="L4672:O4673"/>
    <mergeCell ref="P4672:AD4672"/>
    <mergeCell ref="AB4673:AD4673"/>
    <mergeCell ref="AB4677:AD4677"/>
    <mergeCell ref="AB4678:AD4678"/>
    <mergeCell ref="AB4679:AD4679"/>
    <mergeCell ref="AB4680:AD4680"/>
    <mergeCell ref="AB4681:AD4681"/>
    <mergeCell ref="AB4682:AD4682"/>
    <mergeCell ref="D4650:X4650"/>
    <mergeCell ref="Y4650:AD4650"/>
    <mergeCell ref="D4651:X4651"/>
    <mergeCell ref="Y4651:AD4651"/>
    <mergeCell ref="D4652:X4652"/>
    <mergeCell ref="Y4652:AD4652"/>
    <mergeCell ref="D4653:X4653"/>
    <mergeCell ref="Y4653:AD4653"/>
    <mergeCell ref="D4654:X4654"/>
    <mergeCell ref="Y4654:AD4654"/>
    <mergeCell ref="D4655:X4655"/>
    <mergeCell ref="Y4655:AD4655"/>
    <mergeCell ref="D4656:X4656"/>
    <mergeCell ref="Y4656:AD4656"/>
    <mergeCell ref="D4657:X4657"/>
    <mergeCell ref="Y4657:AD4657"/>
    <mergeCell ref="D4658:X4658"/>
    <mergeCell ref="Y4658:AD4658"/>
    <mergeCell ref="AB4674:AD4674"/>
    <mergeCell ref="AB4675:AD4675"/>
    <mergeCell ref="AB4676:AD4676"/>
    <mergeCell ref="D4641:X4641"/>
    <mergeCell ref="Y4641:AD4641"/>
    <mergeCell ref="D4642:X4642"/>
    <mergeCell ref="Y4642:AD4642"/>
    <mergeCell ref="D4643:X4643"/>
    <mergeCell ref="Y4643:AD4643"/>
    <mergeCell ref="D4644:X4644"/>
    <mergeCell ref="Y4644:AD4644"/>
    <mergeCell ref="D4645:X4645"/>
    <mergeCell ref="Y4645:AD4645"/>
    <mergeCell ref="D4646:X4646"/>
    <mergeCell ref="Y4646:AD4646"/>
    <mergeCell ref="D4647:X4647"/>
    <mergeCell ref="Y4647:AD4647"/>
    <mergeCell ref="D4648:X4648"/>
    <mergeCell ref="Y4648:AD4648"/>
    <mergeCell ref="D4649:X4649"/>
    <mergeCell ref="Y4649:AD4649"/>
    <mergeCell ref="AB4628:AD4628"/>
    <mergeCell ref="V4629:X4629"/>
    <mergeCell ref="Y4629:AA4629"/>
    <mergeCell ref="AB4629:AD4629"/>
    <mergeCell ref="V4630:X4630"/>
    <mergeCell ref="Y4630:AA4630"/>
    <mergeCell ref="AB4630:AD4630"/>
    <mergeCell ref="V4631:X4631"/>
    <mergeCell ref="Y4631:AA4631"/>
    <mergeCell ref="AB4631:AD4631"/>
    <mergeCell ref="Y4638:AD4638"/>
    <mergeCell ref="C4638:X4638"/>
    <mergeCell ref="D4639:X4639"/>
    <mergeCell ref="Y4639:AD4639"/>
    <mergeCell ref="D4640:X4640"/>
    <mergeCell ref="Y4640:AD4640"/>
    <mergeCell ref="D4629:K4629"/>
    <mergeCell ref="L4629:O4629"/>
    <mergeCell ref="P4629:R4629"/>
    <mergeCell ref="S4629:U4629"/>
    <mergeCell ref="D4630:K4630"/>
    <mergeCell ref="L4630:O4630"/>
    <mergeCell ref="P4630:R4630"/>
    <mergeCell ref="S4630:U4630"/>
    <mergeCell ref="D4631:K4631"/>
    <mergeCell ref="L4631:O4631"/>
    <mergeCell ref="P4631:R4631"/>
    <mergeCell ref="S4631:U4631"/>
    <mergeCell ref="D4626:K4626"/>
    <mergeCell ref="L4626:O4626"/>
    <mergeCell ref="P4626:R4626"/>
    <mergeCell ref="S4626:U4626"/>
    <mergeCell ref="D4627:K4627"/>
    <mergeCell ref="L4627:O4627"/>
    <mergeCell ref="P4627:R4627"/>
    <mergeCell ref="S4627:U4627"/>
    <mergeCell ref="D4628:K4628"/>
    <mergeCell ref="L4628:O4628"/>
    <mergeCell ref="P4628:R4628"/>
    <mergeCell ref="S4628:U4628"/>
    <mergeCell ref="V4626:X4626"/>
    <mergeCell ref="Y4626:AA4626"/>
    <mergeCell ref="AB4626:AD4626"/>
    <mergeCell ref="V4627:X4627"/>
    <mergeCell ref="Y4627:AA4627"/>
    <mergeCell ref="AB4627:AD4627"/>
    <mergeCell ref="V4628:X4628"/>
    <mergeCell ref="Y4628:AA4628"/>
    <mergeCell ref="D4623:K4623"/>
    <mergeCell ref="L4623:O4623"/>
    <mergeCell ref="P4623:R4623"/>
    <mergeCell ref="S4623:U4623"/>
    <mergeCell ref="D4624:K4624"/>
    <mergeCell ref="L4624:O4624"/>
    <mergeCell ref="P4624:R4624"/>
    <mergeCell ref="S4624:U4624"/>
    <mergeCell ref="D4625:K4625"/>
    <mergeCell ref="L4625:O4625"/>
    <mergeCell ref="P4625:R4625"/>
    <mergeCell ref="S4625:U4625"/>
    <mergeCell ref="D4620:K4620"/>
    <mergeCell ref="L4620:O4620"/>
    <mergeCell ref="P4620:R4620"/>
    <mergeCell ref="S4620:U4620"/>
    <mergeCell ref="D4621:K4621"/>
    <mergeCell ref="L4621:O4621"/>
    <mergeCell ref="P4621:R4621"/>
    <mergeCell ref="S4621:U4621"/>
    <mergeCell ref="D4622:K4622"/>
    <mergeCell ref="L4622:O4622"/>
    <mergeCell ref="P4622:R4622"/>
    <mergeCell ref="S4622:U4622"/>
    <mergeCell ref="V4620:X4620"/>
    <mergeCell ref="Y4620:AA4620"/>
    <mergeCell ref="AB4620:AD4620"/>
    <mergeCell ref="V4621:X4621"/>
    <mergeCell ref="Y4621:AA4621"/>
    <mergeCell ref="AB4621:AD4621"/>
    <mergeCell ref="V4622:X4622"/>
    <mergeCell ref="Y4622:AA4622"/>
    <mergeCell ref="AB4622:AD4622"/>
    <mergeCell ref="V4623:X4623"/>
    <mergeCell ref="Y4623:AA4623"/>
    <mergeCell ref="AB4623:AD4623"/>
    <mergeCell ref="V4624:X4624"/>
    <mergeCell ref="Y4624:AA4624"/>
    <mergeCell ref="AB4624:AD4624"/>
    <mergeCell ref="V4625:X4625"/>
    <mergeCell ref="Y4625:AA4625"/>
    <mergeCell ref="AB4625:AD4625"/>
    <mergeCell ref="D4617:K4617"/>
    <mergeCell ref="L4617:O4617"/>
    <mergeCell ref="P4617:R4617"/>
    <mergeCell ref="S4617:U4617"/>
    <mergeCell ref="D4618:K4618"/>
    <mergeCell ref="L4618:O4618"/>
    <mergeCell ref="P4618:R4618"/>
    <mergeCell ref="S4618:U4618"/>
    <mergeCell ref="D4619:K4619"/>
    <mergeCell ref="L4619:O4619"/>
    <mergeCell ref="P4619:R4619"/>
    <mergeCell ref="S4619:U4619"/>
    <mergeCell ref="V4617:X4617"/>
    <mergeCell ref="Y4617:AA4617"/>
    <mergeCell ref="AB4617:AD4617"/>
    <mergeCell ref="V4618:X4618"/>
    <mergeCell ref="Y4618:AA4618"/>
    <mergeCell ref="AB4618:AD4618"/>
    <mergeCell ref="V4619:X4619"/>
    <mergeCell ref="Y4619:AA4619"/>
    <mergeCell ref="D4614:K4614"/>
    <mergeCell ref="L4614:O4614"/>
    <mergeCell ref="P4614:R4614"/>
    <mergeCell ref="S4614:U4614"/>
    <mergeCell ref="D4615:K4615"/>
    <mergeCell ref="L4615:O4615"/>
    <mergeCell ref="P4615:R4615"/>
    <mergeCell ref="S4615:U4615"/>
    <mergeCell ref="D4616:K4616"/>
    <mergeCell ref="L4616:O4616"/>
    <mergeCell ref="P4616:R4616"/>
    <mergeCell ref="S4616:U4616"/>
    <mergeCell ref="D4611:K4611"/>
    <mergeCell ref="L4611:O4611"/>
    <mergeCell ref="P4611:R4611"/>
    <mergeCell ref="S4611:U4611"/>
    <mergeCell ref="D4612:K4612"/>
    <mergeCell ref="L4612:O4612"/>
    <mergeCell ref="P4612:R4612"/>
    <mergeCell ref="S4612:U4612"/>
    <mergeCell ref="D4613:K4613"/>
    <mergeCell ref="L4613:O4613"/>
    <mergeCell ref="P4613:R4613"/>
    <mergeCell ref="S4613:U4613"/>
    <mergeCell ref="AB4619:AD4619"/>
    <mergeCell ref="V4611:X4611"/>
    <mergeCell ref="Y4611:AA4611"/>
    <mergeCell ref="AB4611:AD4611"/>
    <mergeCell ref="V4612:X4612"/>
    <mergeCell ref="Y4612:AA4612"/>
    <mergeCell ref="AB4612:AD4612"/>
    <mergeCell ref="V4613:X4613"/>
    <mergeCell ref="Y4613:AA4613"/>
    <mergeCell ref="AB4613:AD4613"/>
    <mergeCell ref="V4614:X4614"/>
    <mergeCell ref="Y4614:AA4614"/>
    <mergeCell ref="AB4614:AD4614"/>
    <mergeCell ref="V4615:X4615"/>
    <mergeCell ref="Y4615:AA4615"/>
    <mergeCell ref="AB4615:AD4615"/>
    <mergeCell ref="V4616:X4616"/>
    <mergeCell ref="Y4616:AA4616"/>
    <mergeCell ref="AB4616:AD4616"/>
    <mergeCell ref="D4608:K4608"/>
    <mergeCell ref="L4608:O4608"/>
    <mergeCell ref="P4608:R4608"/>
    <mergeCell ref="S4608:U4608"/>
    <mergeCell ref="D4609:K4609"/>
    <mergeCell ref="L4609:O4609"/>
    <mergeCell ref="P4609:R4609"/>
    <mergeCell ref="S4609:U4609"/>
    <mergeCell ref="D4610:K4610"/>
    <mergeCell ref="L4610:O4610"/>
    <mergeCell ref="P4610:R4610"/>
    <mergeCell ref="S4610:U4610"/>
    <mergeCell ref="V4608:X4608"/>
    <mergeCell ref="Y4608:AA4608"/>
    <mergeCell ref="AB4608:AD4608"/>
    <mergeCell ref="V4609:X4609"/>
    <mergeCell ref="Y4609:AA4609"/>
    <mergeCell ref="AB4609:AD4609"/>
    <mergeCell ref="V4610:X4610"/>
    <mergeCell ref="Y4610:AA4610"/>
    <mergeCell ref="D4526:U4526"/>
    <mergeCell ref="V4526:AD4526"/>
    <mergeCell ref="V4527:AD4527"/>
    <mergeCell ref="C4605:K4606"/>
    <mergeCell ref="L4605:O4606"/>
    <mergeCell ref="P4605:AD4605"/>
    <mergeCell ref="P4606:R4606"/>
    <mergeCell ref="S4606:U4606"/>
    <mergeCell ref="D4607:K4607"/>
    <mergeCell ref="L4607:O4607"/>
    <mergeCell ref="P4607:R4607"/>
    <mergeCell ref="S4607:U4607"/>
    <mergeCell ref="V4606:X4606"/>
    <mergeCell ref="Y4606:AA4606"/>
    <mergeCell ref="AB4606:AD4606"/>
    <mergeCell ref="V4607:X4607"/>
    <mergeCell ref="Y4607:AA4607"/>
    <mergeCell ref="AB4607:AD4607"/>
    <mergeCell ref="AB4610:AD4610"/>
    <mergeCell ref="D4548:U4548"/>
    <mergeCell ref="V4548:AD4548"/>
    <mergeCell ref="D4549:U4549"/>
    <mergeCell ref="V4549:AD4549"/>
    <mergeCell ref="D4550:U4550"/>
    <mergeCell ref="V4550:AD4550"/>
    <mergeCell ref="D4551:U4551"/>
    <mergeCell ref="V4551:AD4551"/>
    <mergeCell ref="D4552:U4552"/>
    <mergeCell ref="V4552:AD4552"/>
    <mergeCell ref="D4553:U4553"/>
    <mergeCell ref="V4553:AD4553"/>
    <mergeCell ref="D4554:U4554"/>
    <mergeCell ref="V4554:AD4554"/>
    <mergeCell ref="D4555:U4555"/>
    <mergeCell ref="V4555:AD4555"/>
    <mergeCell ref="D4556:U4556"/>
    <mergeCell ref="V4556:AD4556"/>
    <mergeCell ref="D4574:U4574"/>
    <mergeCell ref="V4574:AD4574"/>
    <mergeCell ref="D4575:U4575"/>
    <mergeCell ref="V4575:AD4575"/>
    <mergeCell ref="D4576:U4576"/>
    <mergeCell ref="V4576:AD4576"/>
    <mergeCell ref="D4577:U4577"/>
    <mergeCell ref="U4466:V4466"/>
    <mergeCell ref="W4466:X4466"/>
    <mergeCell ref="Y4466:Z4466"/>
    <mergeCell ref="AA4466:AB4466"/>
    <mergeCell ref="AC4466:AD4466"/>
    <mergeCell ref="S4467:T4467"/>
    <mergeCell ref="U4467:V4467"/>
    <mergeCell ref="W4467:X4467"/>
    <mergeCell ref="Y4467:Z4467"/>
    <mergeCell ref="AA4467:AB4467"/>
    <mergeCell ref="AC4467:AD4467"/>
    <mergeCell ref="S4468:T4468"/>
    <mergeCell ref="U4468:V4468"/>
    <mergeCell ref="W4468:X4468"/>
    <mergeCell ref="Y4468:Z4468"/>
    <mergeCell ref="AA4468:AB4468"/>
    <mergeCell ref="AC4468:AD4468"/>
    <mergeCell ref="S4469:T4469"/>
    <mergeCell ref="U4469:V4469"/>
    <mergeCell ref="W4469:X4469"/>
    <mergeCell ref="AC4464:AD4464"/>
    <mergeCell ref="AA4464:AB4464"/>
    <mergeCell ref="Y4464:Z4464"/>
    <mergeCell ref="W4464:X4464"/>
    <mergeCell ref="U4464:V4464"/>
    <mergeCell ref="S4464:T4464"/>
    <mergeCell ref="D4465:N4465"/>
    <mergeCell ref="D4466:N4466"/>
    <mergeCell ref="D4467:N4467"/>
    <mergeCell ref="D4468:N4468"/>
    <mergeCell ref="D4469:N4469"/>
    <mergeCell ref="D4470:N4470"/>
    <mergeCell ref="D4471:N4471"/>
    <mergeCell ref="O4465:R4465"/>
    <mergeCell ref="O4466:R4466"/>
    <mergeCell ref="P4414:R4414"/>
    <mergeCell ref="S4414:T4414"/>
    <mergeCell ref="U4414:V4414"/>
    <mergeCell ref="C4454:AD4454"/>
    <mergeCell ref="C4455:AD4455"/>
    <mergeCell ref="C4444:U4444"/>
    <mergeCell ref="V4444:AD4444"/>
    <mergeCell ref="D4445:U4445"/>
    <mergeCell ref="V4445:AD4445"/>
    <mergeCell ref="D4446:U4446"/>
    <mergeCell ref="V4446:AD4446"/>
    <mergeCell ref="D4447:U4447"/>
    <mergeCell ref="V4447:AD4447"/>
    <mergeCell ref="D4448:U4448"/>
    <mergeCell ref="V4448:AD4448"/>
    <mergeCell ref="D4449:U4449"/>
    <mergeCell ref="V4449:AD4449"/>
    <mergeCell ref="D4450:U4450"/>
    <mergeCell ref="V4450:AD4450"/>
    <mergeCell ref="D4451:U4451"/>
    <mergeCell ref="V4451:AD4451"/>
    <mergeCell ref="V4452:AD4452"/>
    <mergeCell ref="D4414:K4414"/>
    <mergeCell ref="L4414:O4414"/>
    <mergeCell ref="W4414:X4414"/>
    <mergeCell ref="Y4414:Z4414"/>
    <mergeCell ref="AA4414:AB4414"/>
    <mergeCell ref="AC4414:AD4414"/>
    <mergeCell ref="U4389:V4389"/>
    <mergeCell ref="S4389:T4389"/>
    <mergeCell ref="P4389:R4389"/>
    <mergeCell ref="P4390:R4390"/>
    <mergeCell ref="S4390:T4390"/>
    <mergeCell ref="U4390:V4390"/>
    <mergeCell ref="P4391:R4391"/>
    <mergeCell ref="S4391:T4391"/>
    <mergeCell ref="U4391:V4391"/>
    <mergeCell ref="P4392:R4392"/>
    <mergeCell ref="S4392:T4392"/>
    <mergeCell ref="U4392:V4392"/>
    <mergeCell ref="P4393:R4393"/>
    <mergeCell ref="S4393:T4393"/>
    <mergeCell ref="U4393:V4393"/>
    <mergeCell ref="P4394:R4394"/>
    <mergeCell ref="S4394:T4394"/>
    <mergeCell ref="U4394:V4394"/>
    <mergeCell ref="P4395:R4395"/>
    <mergeCell ref="S4395:T4395"/>
    <mergeCell ref="U4395:V4395"/>
    <mergeCell ref="P4396:R4396"/>
    <mergeCell ref="S4396:T4396"/>
    <mergeCell ref="D4412:K4412"/>
    <mergeCell ref="L4412:O4412"/>
    <mergeCell ref="W4412:X4412"/>
    <mergeCell ref="Y4412:Z4412"/>
    <mergeCell ref="AA4412:AB4412"/>
    <mergeCell ref="AC4412:AD4412"/>
    <mergeCell ref="D4413:K4413"/>
    <mergeCell ref="L4413:O4413"/>
    <mergeCell ref="W4413:X4413"/>
    <mergeCell ref="Y4413:Z4413"/>
    <mergeCell ref="AA4413:AB4413"/>
    <mergeCell ref="AC4413:AD4413"/>
    <mergeCell ref="P4412:R4412"/>
    <mergeCell ref="S4412:T4412"/>
    <mergeCell ref="U4412:V4412"/>
    <mergeCell ref="P4413:R4413"/>
    <mergeCell ref="S4413:T4413"/>
    <mergeCell ref="U4413:V4413"/>
    <mergeCell ref="D4410:K4410"/>
    <mergeCell ref="L4410:O4410"/>
    <mergeCell ref="W4410:X4410"/>
    <mergeCell ref="Y4410:Z4410"/>
    <mergeCell ref="AA4410:AB4410"/>
    <mergeCell ref="AC4410:AD4410"/>
    <mergeCell ref="D4411:K4411"/>
    <mergeCell ref="L4411:O4411"/>
    <mergeCell ref="W4411:X4411"/>
    <mergeCell ref="Y4411:Z4411"/>
    <mergeCell ref="AA4411:AB4411"/>
    <mergeCell ref="AC4411:AD4411"/>
    <mergeCell ref="P4410:R4410"/>
    <mergeCell ref="S4410:T4410"/>
    <mergeCell ref="U4410:V4410"/>
    <mergeCell ref="P4411:R4411"/>
    <mergeCell ref="S4411:T4411"/>
    <mergeCell ref="U4411:V4411"/>
    <mergeCell ref="D4408:K4408"/>
    <mergeCell ref="L4408:O4408"/>
    <mergeCell ref="W4408:X4408"/>
    <mergeCell ref="Y4408:Z4408"/>
    <mergeCell ref="AA4408:AB4408"/>
    <mergeCell ref="AC4408:AD4408"/>
    <mergeCell ref="D4409:K4409"/>
    <mergeCell ref="L4409:O4409"/>
    <mergeCell ref="W4409:X4409"/>
    <mergeCell ref="Y4409:Z4409"/>
    <mergeCell ref="AA4409:AB4409"/>
    <mergeCell ref="AC4409:AD4409"/>
    <mergeCell ref="P4408:R4408"/>
    <mergeCell ref="S4408:T4408"/>
    <mergeCell ref="U4408:V4408"/>
    <mergeCell ref="P4409:R4409"/>
    <mergeCell ref="S4409:T4409"/>
    <mergeCell ref="U4409:V4409"/>
    <mergeCell ref="D4406:K4406"/>
    <mergeCell ref="L4406:O4406"/>
    <mergeCell ref="W4406:X4406"/>
    <mergeCell ref="Y4406:Z4406"/>
    <mergeCell ref="AA4406:AB4406"/>
    <mergeCell ref="AC4406:AD4406"/>
    <mergeCell ref="D4407:K4407"/>
    <mergeCell ref="L4407:O4407"/>
    <mergeCell ref="W4407:X4407"/>
    <mergeCell ref="Y4407:Z4407"/>
    <mergeCell ref="AA4407:AB4407"/>
    <mergeCell ref="AC4407:AD4407"/>
    <mergeCell ref="P4406:R4406"/>
    <mergeCell ref="S4406:T4406"/>
    <mergeCell ref="U4406:V4406"/>
    <mergeCell ref="P4407:R4407"/>
    <mergeCell ref="S4407:T4407"/>
    <mergeCell ref="U4407:V4407"/>
    <mergeCell ref="D4404:K4404"/>
    <mergeCell ref="L4404:O4404"/>
    <mergeCell ref="W4404:X4404"/>
    <mergeCell ref="Y4404:Z4404"/>
    <mergeCell ref="AA4404:AB4404"/>
    <mergeCell ref="AC4404:AD4404"/>
    <mergeCell ref="D4405:K4405"/>
    <mergeCell ref="L4405:O4405"/>
    <mergeCell ref="W4405:X4405"/>
    <mergeCell ref="Y4405:Z4405"/>
    <mergeCell ref="AA4405:AB4405"/>
    <mergeCell ref="AC4405:AD4405"/>
    <mergeCell ref="P4404:R4404"/>
    <mergeCell ref="S4404:T4404"/>
    <mergeCell ref="U4404:V4404"/>
    <mergeCell ref="P4405:R4405"/>
    <mergeCell ref="S4405:T4405"/>
    <mergeCell ref="U4405:V4405"/>
    <mergeCell ref="D4402:K4402"/>
    <mergeCell ref="L4402:O4402"/>
    <mergeCell ref="W4402:X4402"/>
    <mergeCell ref="Y4402:Z4402"/>
    <mergeCell ref="AA4402:AB4402"/>
    <mergeCell ref="AC4402:AD4402"/>
    <mergeCell ref="D4403:K4403"/>
    <mergeCell ref="L4403:O4403"/>
    <mergeCell ref="W4403:X4403"/>
    <mergeCell ref="Y4403:Z4403"/>
    <mergeCell ref="AA4403:AB4403"/>
    <mergeCell ref="AC4403:AD4403"/>
    <mergeCell ref="P4402:R4402"/>
    <mergeCell ref="S4402:T4402"/>
    <mergeCell ref="U4402:V4402"/>
    <mergeCell ref="P4403:R4403"/>
    <mergeCell ref="S4403:T4403"/>
    <mergeCell ref="U4403:V4403"/>
    <mergeCell ref="D4400:K4400"/>
    <mergeCell ref="L4400:O4400"/>
    <mergeCell ref="W4400:X4400"/>
    <mergeCell ref="Y4400:Z4400"/>
    <mergeCell ref="AA4400:AB4400"/>
    <mergeCell ref="AC4400:AD4400"/>
    <mergeCell ref="D4401:K4401"/>
    <mergeCell ref="L4401:O4401"/>
    <mergeCell ref="W4401:X4401"/>
    <mergeCell ref="Y4401:Z4401"/>
    <mergeCell ref="AA4401:AB4401"/>
    <mergeCell ref="AC4401:AD4401"/>
    <mergeCell ref="P4400:R4400"/>
    <mergeCell ref="S4400:T4400"/>
    <mergeCell ref="U4400:V4400"/>
    <mergeCell ref="P4401:R4401"/>
    <mergeCell ref="S4401:T4401"/>
    <mergeCell ref="U4401:V4401"/>
    <mergeCell ref="D4398:K4398"/>
    <mergeCell ref="L4398:O4398"/>
    <mergeCell ref="W4398:X4398"/>
    <mergeCell ref="Y4398:Z4398"/>
    <mergeCell ref="AA4398:AB4398"/>
    <mergeCell ref="AC4398:AD4398"/>
    <mergeCell ref="D4399:K4399"/>
    <mergeCell ref="L4399:O4399"/>
    <mergeCell ref="W4399:X4399"/>
    <mergeCell ref="Y4399:Z4399"/>
    <mergeCell ref="AA4399:AB4399"/>
    <mergeCell ref="AC4399:AD4399"/>
    <mergeCell ref="P4398:R4398"/>
    <mergeCell ref="S4398:T4398"/>
    <mergeCell ref="U4398:V4398"/>
    <mergeCell ref="P4399:R4399"/>
    <mergeCell ref="S4399:T4399"/>
    <mergeCell ref="U4399:V4399"/>
    <mergeCell ref="D4396:K4396"/>
    <mergeCell ref="L4396:O4396"/>
    <mergeCell ref="W4396:X4396"/>
    <mergeCell ref="Y4396:Z4396"/>
    <mergeCell ref="AA4396:AB4396"/>
    <mergeCell ref="AC4396:AD4396"/>
    <mergeCell ref="D4397:K4397"/>
    <mergeCell ref="L4397:O4397"/>
    <mergeCell ref="W4397:X4397"/>
    <mergeCell ref="Y4397:Z4397"/>
    <mergeCell ref="AA4397:AB4397"/>
    <mergeCell ref="AC4397:AD4397"/>
    <mergeCell ref="U4396:V4396"/>
    <mergeCell ref="P4397:R4397"/>
    <mergeCell ref="S4397:T4397"/>
    <mergeCell ref="U4397:V4397"/>
    <mergeCell ref="D4394:K4394"/>
    <mergeCell ref="L4394:O4394"/>
    <mergeCell ref="W4394:X4394"/>
    <mergeCell ref="Y4394:Z4394"/>
    <mergeCell ref="AA4394:AB4394"/>
    <mergeCell ref="AC4394:AD4394"/>
    <mergeCell ref="D4395:K4395"/>
    <mergeCell ref="L4395:O4395"/>
    <mergeCell ref="W4395:X4395"/>
    <mergeCell ref="Y4395:Z4395"/>
    <mergeCell ref="AA4395:AB4395"/>
    <mergeCell ref="AC4395:AD4395"/>
    <mergeCell ref="D4392:K4392"/>
    <mergeCell ref="L4392:O4392"/>
    <mergeCell ref="W4392:X4392"/>
    <mergeCell ref="Y4392:Z4392"/>
    <mergeCell ref="AA4392:AB4392"/>
    <mergeCell ref="AC4392:AD4392"/>
    <mergeCell ref="D4393:K4393"/>
    <mergeCell ref="L4393:O4393"/>
    <mergeCell ref="W4393:X4393"/>
    <mergeCell ref="Y4393:Z4393"/>
    <mergeCell ref="AA4393:AB4393"/>
    <mergeCell ref="AC4393:AD4393"/>
    <mergeCell ref="D4390:K4390"/>
    <mergeCell ref="L4390:O4390"/>
    <mergeCell ref="W4390:X4390"/>
    <mergeCell ref="Y4390:Z4390"/>
    <mergeCell ref="AA4390:AB4390"/>
    <mergeCell ref="AC4390:AD4390"/>
    <mergeCell ref="D4391:K4391"/>
    <mergeCell ref="L4391:O4391"/>
    <mergeCell ref="W4391:X4391"/>
    <mergeCell ref="Y4391:Z4391"/>
    <mergeCell ref="AA4391:AB4391"/>
    <mergeCell ref="AC4391:AD4391"/>
    <mergeCell ref="P4375:R4375"/>
    <mergeCell ref="S4375:T4375"/>
    <mergeCell ref="U4375:V4375"/>
    <mergeCell ref="W4375:X4375"/>
    <mergeCell ref="Y4375:Z4375"/>
    <mergeCell ref="AA4375:AB4375"/>
    <mergeCell ref="AC4375:AD4375"/>
    <mergeCell ref="C4388:K4389"/>
    <mergeCell ref="L4388:O4389"/>
    <mergeCell ref="P4388:AD4388"/>
    <mergeCell ref="W4389:X4389"/>
    <mergeCell ref="Y4389:Z4389"/>
    <mergeCell ref="AA4389:AB4389"/>
    <mergeCell ref="AC4389:AD4389"/>
    <mergeCell ref="D4372:O4372"/>
    <mergeCell ref="P4372:R4372"/>
    <mergeCell ref="S4372:T4372"/>
    <mergeCell ref="U4372:V4372"/>
    <mergeCell ref="W4372:X4372"/>
    <mergeCell ref="Y4372:Z4372"/>
    <mergeCell ref="AA4372:AB4372"/>
    <mergeCell ref="AC4372:AD4372"/>
    <mergeCell ref="D4373:O4373"/>
    <mergeCell ref="P4373:R4373"/>
    <mergeCell ref="S4373:T4373"/>
    <mergeCell ref="U4373:V4373"/>
    <mergeCell ref="W4373:X4373"/>
    <mergeCell ref="Y4373:Z4373"/>
    <mergeCell ref="AA4373:AB4373"/>
    <mergeCell ref="AC4373:AD4373"/>
    <mergeCell ref="D4374:O4374"/>
    <mergeCell ref="P4374:R4374"/>
    <mergeCell ref="S4374:T4374"/>
    <mergeCell ref="U4374:V4374"/>
    <mergeCell ref="W4374:X4374"/>
    <mergeCell ref="Y4374:Z4374"/>
    <mergeCell ref="AA4374:AB4374"/>
    <mergeCell ref="AC4374:AD4374"/>
    <mergeCell ref="C4384:AD4384"/>
    <mergeCell ref="C4385:AD4385"/>
    <mergeCell ref="C4386:AD4386"/>
    <mergeCell ref="B4379:AD4379"/>
    <mergeCell ref="D4369:O4369"/>
    <mergeCell ref="P4369:R4369"/>
    <mergeCell ref="S4369:T4369"/>
    <mergeCell ref="U4369:V4369"/>
    <mergeCell ref="W4369:X4369"/>
    <mergeCell ref="Y4369:Z4369"/>
    <mergeCell ref="AA4369:AB4369"/>
    <mergeCell ref="AC4369:AD4369"/>
    <mergeCell ref="D4370:O4370"/>
    <mergeCell ref="P4370:R4370"/>
    <mergeCell ref="S4370:T4370"/>
    <mergeCell ref="U4370:V4370"/>
    <mergeCell ref="W4370:X4370"/>
    <mergeCell ref="Y4370:Z4370"/>
    <mergeCell ref="AA4370:AB4370"/>
    <mergeCell ref="AC4370:AD4370"/>
    <mergeCell ref="D4371:O4371"/>
    <mergeCell ref="P4371:R4371"/>
    <mergeCell ref="S4371:T4371"/>
    <mergeCell ref="U4371:V4371"/>
    <mergeCell ref="W4371:X4371"/>
    <mergeCell ref="Y4371:Z4371"/>
    <mergeCell ref="AA4371:AB4371"/>
    <mergeCell ref="AC4371:AD4371"/>
    <mergeCell ref="D4366:O4366"/>
    <mergeCell ref="P4366:R4366"/>
    <mergeCell ref="S4366:T4366"/>
    <mergeCell ref="U4366:V4366"/>
    <mergeCell ref="W4366:X4366"/>
    <mergeCell ref="Y4366:Z4366"/>
    <mergeCell ref="AA4366:AB4366"/>
    <mergeCell ref="AC4366:AD4366"/>
    <mergeCell ref="D4367:O4367"/>
    <mergeCell ref="P4367:R4367"/>
    <mergeCell ref="S4367:T4367"/>
    <mergeCell ref="U4367:V4367"/>
    <mergeCell ref="W4367:X4367"/>
    <mergeCell ref="Y4367:Z4367"/>
    <mergeCell ref="AA4367:AB4367"/>
    <mergeCell ref="AC4367:AD4367"/>
    <mergeCell ref="D4368:O4368"/>
    <mergeCell ref="P4368:R4368"/>
    <mergeCell ref="S4368:T4368"/>
    <mergeCell ref="U4368:V4368"/>
    <mergeCell ref="W4368:X4368"/>
    <mergeCell ref="Y4368:Z4368"/>
    <mergeCell ref="AA4368:AB4368"/>
    <mergeCell ref="AC4368:AD4368"/>
    <mergeCell ref="D4363:O4363"/>
    <mergeCell ref="P4363:R4363"/>
    <mergeCell ref="S4363:T4363"/>
    <mergeCell ref="U4363:V4363"/>
    <mergeCell ref="W4363:X4363"/>
    <mergeCell ref="Y4363:Z4363"/>
    <mergeCell ref="AA4363:AB4363"/>
    <mergeCell ref="AC4363:AD4363"/>
    <mergeCell ref="D4364:O4364"/>
    <mergeCell ref="P4364:R4364"/>
    <mergeCell ref="S4364:T4364"/>
    <mergeCell ref="U4364:V4364"/>
    <mergeCell ref="W4364:X4364"/>
    <mergeCell ref="Y4364:Z4364"/>
    <mergeCell ref="AA4364:AB4364"/>
    <mergeCell ref="AC4364:AD4364"/>
    <mergeCell ref="D4365:O4365"/>
    <mergeCell ref="P4365:R4365"/>
    <mergeCell ref="S4365:T4365"/>
    <mergeCell ref="U4365:V4365"/>
    <mergeCell ref="W4365:X4365"/>
    <mergeCell ref="Y4365:Z4365"/>
    <mergeCell ref="AA4365:AB4365"/>
    <mergeCell ref="AC4365:AD4365"/>
    <mergeCell ref="D4360:O4360"/>
    <mergeCell ref="P4360:R4360"/>
    <mergeCell ref="S4360:T4360"/>
    <mergeCell ref="U4360:V4360"/>
    <mergeCell ref="W4360:X4360"/>
    <mergeCell ref="Y4360:Z4360"/>
    <mergeCell ref="AA4360:AB4360"/>
    <mergeCell ref="AC4360:AD4360"/>
    <mergeCell ref="D4361:O4361"/>
    <mergeCell ref="P4361:R4361"/>
    <mergeCell ref="S4361:T4361"/>
    <mergeCell ref="U4361:V4361"/>
    <mergeCell ref="W4361:X4361"/>
    <mergeCell ref="Y4361:Z4361"/>
    <mergeCell ref="AA4361:AB4361"/>
    <mergeCell ref="AC4361:AD4361"/>
    <mergeCell ref="D4362:O4362"/>
    <mergeCell ref="P4362:R4362"/>
    <mergeCell ref="S4362:T4362"/>
    <mergeCell ref="U4362:V4362"/>
    <mergeCell ref="W4362:X4362"/>
    <mergeCell ref="Y4362:Z4362"/>
    <mergeCell ref="AA4362:AB4362"/>
    <mergeCell ref="AC4362:AD4362"/>
    <mergeCell ref="D4357:O4357"/>
    <mergeCell ref="P4357:R4357"/>
    <mergeCell ref="S4357:T4357"/>
    <mergeCell ref="U4357:V4357"/>
    <mergeCell ref="W4357:X4357"/>
    <mergeCell ref="Y4357:Z4357"/>
    <mergeCell ref="AA4357:AB4357"/>
    <mergeCell ref="AC4357:AD4357"/>
    <mergeCell ref="D4358:O4358"/>
    <mergeCell ref="P4358:R4358"/>
    <mergeCell ref="S4358:T4358"/>
    <mergeCell ref="U4358:V4358"/>
    <mergeCell ref="W4358:X4358"/>
    <mergeCell ref="Y4358:Z4358"/>
    <mergeCell ref="AA4358:AB4358"/>
    <mergeCell ref="AC4358:AD4358"/>
    <mergeCell ref="D4359:O4359"/>
    <mergeCell ref="P4359:R4359"/>
    <mergeCell ref="S4359:T4359"/>
    <mergeCell ref="U4359:V4359"/>
    <mergeCell ref="W4359:X4359"/>
    <mergeCell ref="Y4359:Z4359"/>
    <mergeCell ref="AA4359:AB4359"/>
    <mergeCell ref="AC4359:AD4359"/>
    <mergeCell ref="D4354:O4354"/>
    <mergeCell ref="P4354:R4354"/>
    <mergeCell ref="S4354:T4354"/>
    <mergeCell ref="U4354:V4354"/>
    <mergeCell ref="W4354:X4354"/>
    <mergeCell ref="Y4354:Z4354"/>
    <mergeCell ref="AA4354:AB4354"/>
    <mergeCell ref="AC4354:AD4354"/>
    <mergeCell ref="D4355:O4355"/>
    <mergeCell ref="P4355:R4355"/>
    <mergeCell ref="S4355:T4355"/>
    <mergeCell ref="U4355:V4355"/>
    <mergeCell ref="W4355:X4355"/>
    <mergeCell ref="Y4355:Z4355"/>
    <mergeCell ref="AA4355:AB4355"/>
    <mergeCell ref="AC4355:AD4355"/>
    <mergeCell ref="D4356:O4356"/>
    <mergeCell ref="P4356:R4356"/>
    <mergeCell ref="S4356:T4356"/>
    <mergeCell ref="U4356:V4356"/>
    <mergeCell ref="W4356:X4356"/>
    <mergeCell ref="Y4356:Z4356"/>
    <mergeCell ref="AA4356:AB4356"/>
    <mergeCell ref="AC4356:AD4356"/>
    <mergeCell ref="D4351:O4351"/>
    <mergeCell ref="P4351:R4351"/>
    <mergeCell ref="S4351:T4351"/>
    <mergeCell ref="U4351:V4351"/>
    <mergeCell ref="W4351:X4351"/>
    <mergeCell ref="Y4351:Z4351"/>
    <mergeCell ref="AA4351:AB4351"/>
    <mergeCell ref="AC4351:AD4351"/>
    <mergeCell ref="D4352:O4352"/>
    <mergeCell ref="P4352:R4352"/>
    <mergeCell ref="S4352:T4352"/>
    <mergeCell ref="U4352:V4352"/>
    <mergeCell ref="W4352:X4352"/>
    <mergeCell ref="Y4352:Z4352"/>
    <mergeCell ref="AA4352:AB4352"/>
    <mergeCell ref="AC4352:AD4352"/>
    <mergeCell ref="D4353:O4353"/>
    <mergeCell ref="P4353:R4353"/>
    <mergeCell ref="S4353:T4353"/>
    <mergeCell ref="U4353:V4353"/>
    <mergeCell ref="W4353:X4353"/>
    <mergeCell ref="Y4353:Z4353"/>
    <mergeCell ref="AA4353:AB4353"/>
    <mergeCell ref="AC4353:AD4353"/>
    <mergeCell ref="C4347:O4349"/>
    <mergeCell ref="P4348:R4349"/>
    <mergeCell ref="S4349:T4349"/>
    <mergeCell ref="U4349:V4349"/>
    <mergeCell ref="W4349:X4349"/>
    <mergeCell ref="Y4349:Z4349"/>
    <mergeCell ref="AA4349:AB4349"/>
    <mergeCell ref="AC4349:AD4349"/>
    <mergeCell ref="D4350:O4350"/>
    <mergeCell ref="P4350:R4350"/>
    <mergeCell ref="S4350:T4350"/>
    <mergeCell ref="U4350:V4350"/>
    <mergeCell ref="W4350:X4350"/>
    <mergeCell ref="Y4350:Z4350"/>
    <mergeCell ref="AA4350:AB4350"/>
    <mergeCell ref="AC4350:AD4350"/>
    <mergeCell ref="S4348:AD4348"/>
    <mergeCell ref="S4334:T4334"/>
    <mergeCell ref="U4334:V4334"/>
    <mergeCell ref="W4334:X4334"/>
    <mergeCell ref="Y4334:Z4334"/>
    <mergeCell ref="AA4334:AB4334"/>
    <mergeCell ref="AC4334:AD4334"/>
    <mergeCell ref="S4335:T4335"/>
    <mergeCell ref="U4335:V4335"/>
    <mergeCell ref="W4335:X4335"/>
    <mergeCell ref="Y4335:Z4335"/>
    <mergeCell ref="AA4335:AB4335"/>
    <mergeCell ref="AC4335:AD4335"/>
    <mergeCell ref="D4334:O4334"/>
    <mergeCell ref="P4334:R4334"/>
    <mergeCell ref="P4335:R4335"/>
    <mergeCell ref="S4332:T4332"/>
    <mergeCell ref="U4332:V4332"/>
    <mergeCell ref="W4332:X4332"/>
    <mergeCell ref="Y4332:Z4332"/>
    <mergeCell ref="AA4332:AB4332"/>
    <mergeCell ref="AC4332:AD4332"/>
    <mergeCell ref="S4333:T4333"/>
    <mergeCell ref="U4333:V4333"/>
    <mergeCell ref="W4333:X4333"/>
    <mergeCell ref="Y4333:Z4333"/>
    <mergeCell ref="AA4333:AB4333"/>
    <mergeCell ref="AC4333:AD4333"/>
    <mergeCell ref="D4332:O4332"/>
    <mergeCell ref="D4333:O4333"/>
    <mergeCell ref="P4332:R4332"/>
    <mergeCell ref="P4333:R4333"/>
    <mergeCell ref="S4330:T4330"/>
    <mergeCell ref="U4330:V4330"/>
    <mergeCell ref="W4330:X4330"/>
    <mergeCell ref="Y4330:Z4330"/>
    <mergeCell ref="AA4330:AB4330"/>
    <mergeCell ref="AC4330:AD4330"/>
    <mergeCell ref="S4331:T4331"/>
    <mergeCell ref="U4331:V4331"/>
    <mergeCell ref="W4331:X4331"/>
    <mergeCell ref="Y4331:Z4331"/>
    <mergeCell ref="AA4331:AB4331"/>
    <mergeCell ref="AC4331:AD4331"/>
    <mergeCell ref="D4330:O4330"/>
    <mergeCell ref="D4331:O4331"/>
    <mergeCell ref="P4330:R4330"/>
    <mergeCell ref="P4331:R4331"/>
    <mergeCell ref="S4328:T4328"/>
    <mergeCell ref="U4328:V4328"/>
    <mergeCell ref="W4328:X4328"/>
    <mergeCell ref="Y4328:Z4328"/>
    <mergeCell ref="AA4328:AB4328"/>
    <mergeCell ref="AC4328:AD4328"/>
    <mergeCell ref="S4329:T4329"/>
    <mergeCell ref="U4329:V4329"/>
    <mergeCell ref="W4329:X4329"/>
    <mergeCell ref="Y4329:Z4329"/>
    <mergeCell ref="AA4329:AB4329"/>
    <mergeCell ref="AC4329:AD4329"/>
    <mergeCell ref="D4328:O4328"/>
    <mergeCell ref="D4329:O4329"/>
    <mergeCell ref="P4328:R4328"/>
    <mergeCell ref="P4329:R4329"/>
    <mergeCell ref="S4326:T4326"/>
    <mergeCell ref="U4326:V4326"/>
    <mergeCell ref="W4326:X4326"/>
    <mergeCell ref="Y4326:Z4326"/>
    <mergeCell ref="AA4326:AB4326"/>
    <mergeCell ref="AC4326:AD4326"/>
    <mergeCell ref="S4327:T4327"/>
    <mergeCell ref="U4327:V4327"/>
    <mergeCell ref="W4327:X4327"/>
    <mergeCell ref="Y4327:Z4327"/>
    <mergeCell ref="AA4327:AB4327"/>
    <mergeCell ref="AC4327:AD4327"/>
    <mergeCell ref="D4326:O4326"/>
    <mergeCell ref="D4327:O4327"/>
    <mergeCell ref="P4326:R4326"/>
    <mergeCell ref="P4327:R4327"/>
    <mergeCell ref="S4324:T4324"/>
    <mergeCell ref="U4324:V4324"/>
    <mergeCell ref="W4324:X4324"/>
    <mergeCell ref="Y4324:Z4324"/>
    <mergeCell ref="AA4324:AB4324"/>
    <mergeCell ref="AC4324:AD4324"/>
    <mergeCell ref="S4325:T4325"/>
    <mergeCell ref="U4325:V4325"/>
    <mergeCell ref="W4325:X4325"/>
    <mergeCell ref="Y4325:Z4325"/>
    <mergeCell ref="AA4325:AB4325"/>
    <mergeCell ref="AC4325:AD4325"/>
    <mergeCell ref="D4324:O4324"/>
    <mergeCell ref="D4325:O4325"/>
    <mergeCell ref="P4324:R4324"/>
    <mergeCell ref="P4325:R4325"/>
    <mergeCell ref="S4322:T4322"/>
    <mergeCell ref="U4322:V4322"/>
    <mergeCell ref="W4322:X4322"/>
    <mergeCell ref="Y4322:Z4322"/>
    <mergeCell ref="AA4322:AB4322"/>
    <mergeCell ref="AC4322:AD4322"/>
    <mergeCell ref="S4323:T4323"/>
    <mergeCell ref="U4323:V4323"/>
    <mergeCell ref="W4323:X4323"/>
    <mergeCell ref="Y4323:Z4323"/>
    <mergeCell ref="AA4323:AB4323"/>
    <mergeCell ref="AC4323:AD4323"/>
    <mergeCell ref="D4322:O4322"/>
    <mergeCell ref="D4323:O4323"/>
    <mergeCell ref="P4322:R4322"/>
    <mergeCell ref="P4323:R4323"/>
    <mergeCell ref="S4320:T4320"/>
    <mergeCell ref="U4320:V4320"/>
    <mergeCell ref="W4320:X4320"/>
    <mergeCell ref="Y4320:Z4320"/>
    <mergeCell ref="AA4320:AB4320"/>
    <mergeCell ref="AC4320:AD4320"/>
    <mergeCell ref="S4321:T4321"/>
    <mergeCell ref="U4321:V4321"/>
    <mergeCell ref="W4321:X4321"/>
    <mergeCell ref="Y4321:Z4321"/>
    <mergeCell ref="AA4321:AB4321"/>
    <mergeCell ref="AC4321:AD4321"/>
    <mergeCell ref="D4320:O4320"/>
    <mergeCell ref="D4321:O4321"/>
    <mergeCell ref="P4320:R4320"/>
    <mergeCell ref="P4321:R4321"/>
    <mergeCell ref="S4318:T4318"/>
    <mergeCell ref="U4318:V4318"/>
    <mergeCell ref="W4318:X4318"/>
    <mergeCell ref="Y4318:Z4318"/>
    <mergeCell ref="AA4318:AB4318"/>
    <mergeCell ref="AC4318:AD4318"/>
    <mergeCell ref="S4319:T4319"/>
    <mergeCell ref="U4319:V4319"/>
    <mergeCell ref="W4319:X4319"/>
    <mergeCell ref="Y4319:Z4319"/>
    <mergeCell ref="AA4319:AB4319"/>
    <mergeCell ref="AC4319:AD4319"/>
    <mergeCell ref="D4318:O4318"/>
    <mergeCell ref="D4319:O4319"/>
    <mergeCell ref="P4318:R4318"/>
    <mergeCell ref="P4319:R4319"/>
    <mergeCell ref="S4316:T4316"/>
    <mergeCell ref="U4316:V4316"/>
    <mergeCell ref="W4316:X4316"/>
    <mergeCell ref="Y4316:Z4316"/>
    <mergeCell ref="AA4316:AB4316"/>
    <mergeCell ref="AC4316:AD4316"/>
    <mergeCell ref="S4317:T4317"/>
    <mergeCell ref="U4317:V4317"/>
    <mergeCell ref="W4317:X4317"/>
    <mergeCell ref="Y4317:Z4317"/>
    <mergeCell ref="AA4317:AB4317"/>
    <mergeCell ref="AC4317:AD4317"/>
    <mergeCell ref="D4316:O4316"/>
    <mergeCell ref="D4317:O4317"/>
    <mergeCell ref="P4316:R4316"/>
    <mergeCell ref="P4317:R4317"/>
    <mergeCell ref="S4314:T4314"/>
    <mergeCell ref="U4314:V4314"/>
    <mergeCell ref="W4314:X4314"/>
    <mergeCell ref="Y4314:Z4314"/>
    <mergeCell ref="AA4314:AB4314"/>
    <mergeCell ref="AC4314:AD4314"/>
    <mergeCell ref="S4315:T4315"/>
    <mergeCell ref="U4315:V4315"/>
    <mergeCell ref="W4315:X4315"/>
    <mergeCell ref="Y4315:Z4315"/>
    <mergeCell ref="AA4315:AB4315"/>
    <mergeCell ref="AC4315:AD4315"/>
    <mergeCell ref="D4314:O4314"/>
    <mergeCell ref="D4315:O4315"/>
    <mergeCell ref="P4314:R4314"/>
    <mergeCell ref="P4315:R4315"/>
    <mergeCell ref="S4312:T4312"/>
    <mergeCell ref="U4312:V4312"/>
    <mergeCell ref="W4312:X4312"/>
    <mergeCell ref="Y4312:Z4312"/>
    <mergeCell ref="AA4312:AB4312"/>
    <mergeCell ref="AC4312:AD4312"/>
    <mergeCell ref="S4313:T4313"/>
    <mergeCell ref="U4313:V4313"/>
    <mergeCell ref="W4313:X4313"/>
    <mergeCell ref="Y4313:Z4313"/>
    <mergeCell ref="AA4313:AB4313"/>
    <mergeCell ref="AC4313:AD4313"/>
    <mergeCell ref="D4312:O4312"/>
    <mergeCell ref="D4313:O4313"/>
    <mergeCell ref="P4312:R4312"/>
    <mergeCell ref="P4313:R4313"/>
    <mergeCell ref="S4310:T4310"/>
    <mergeCell ref="U4310:V4310"/>
    <mergeCell ref="W4310:X4310"/>
    <mergeCell ref="Y4310:Z4310"/>
    <mergeCell ref="AA4310:AB4310"/>
    <mergeCell ref="AC4310:AD4310"/>
    <mergeCell ref="S4311:T4311"/>
    <mergeCell ref="U4311:V4311"/>
    <mergeCell ref="W4311:X4311"/>
    <mergeCell ref="Y4311:Z4311"/>
    <mergeCell ref="AA4311:AB4311"/>
    <mergeCell ref="AC4311:AD4311"/>
    <mergeCell ref="D4310:O4310"/>
    <mergeCell ref="P4310:R4310"/>
    <mergeCell ref="D4311:O4311"/>
    <mergeCell ref="P4311:R4311"/>
    <mergeCell ref="Q4293:W4293"/>
    <mergeCell ref="X4293:AD4293"/>
    <mergeCell ref="Q4294:W4294"/>
    <mergeCell ref="X4294:AD4294"/>
    <mergeCell ref="Q4295:W4295"/>
    <mergeCell ref="X4295:AD4295"/>
    <mergeCell ref="S4309:T4309"/>
    <mergeCell ref="U4309:V4309"/>
    <mergeCell ref="W4309:X4309"/>
    <mergeCell ref="Y4309:Z4309"/>
    <mergeCell ref="AA4309:AB4309"/>
    <mergeCell ref="AC4309:AD4309"/>
    <mergeCell ref="C4307:O4309"/>
    <mergeCell ref="X4284:AD4284"/>
    <mergeCell ref="Q4285:W4285"/>
    <mergeCell ref="X4285:AD4285"/>
    <mergeCell ref="Q4286:W4286"/>
    <mergeCell ref="X4286:AD4286"/>
    <mergeCell ref="Q4287:W4287"/>
    <mergeCell ref="X4287:AD4287"/>
    <mergeCell ref="Q4288:W4288"/>
    <mergeCell ref="X4288:AD4288"/>
    <mergeCell ref="Q4289:W4289"/>
    <mergeCell ref="X4289:AD4289"/>
    <mergeCell ref="Q4290:W4290"/>
    <mergeCell ref="X4290:AD4290"/>
    <mergeCell ref="Q4291:W4291"/>
    <mergeCell ref="X4291:AD4291"/>
    <mergeCell ref="Q4292:W4292"/>
    <mergeCell ref="X4292:AD4292"/>
    <mergeCell ref="D4294:K4294"/>
    <mergeCell ref="L4294:P4294"/>
    <mergeCell ref="C4305:AD4305"/>
    <mergeCell ref="Q4269:W4269"/>
    <mergeCell ref="X4269:AD4269"/>
    <mergeCell ref="Q4270:W4270"/>
    <mergeCell ref="X4270:AD4270"/>
    <mergeCell ref="Q4271:W4271"/>
    <mergeCell ref="X4271:AD4271"/>
    <mergeCell ref="Q4272:W4272"/>
    <mergeCell ref="X4272:AD4272"/>
    <mergeCell ref="Q4273:W4273"/>
    <mergeCell ref="X4273:AD4273"/>
    <mergeCell ref="Q4274:W4274"/>
    <mergeCell ref="X4274:AD4274"/>
    <mergeCell ref="Q4275:W4275"/>
    <mergeCell ref="X4275:AD4275"/>
    <mergeCell ref="Q4276:W4276"/>
    <mergeCell ref="X4276:AD4276"/>
    <mergeCell ref="Q4277:W4277"/>
    <mergeCell ref="X4277:AD4277"/>
    <mergeCell ref="Q4278:W4278"/>
    <mergeCell ref="X4278:AD4278"/>
    <mergeCell ref="Q4279:W4279"/>
    <mergeCell ref="X4279:AD4279"/>
    <mergeCell ref="Q4280:W4280"/>
    <mergeCell ref="X4280:AD4280"/>
    <mergeCell ref="Q4281:W4281"/>
    <mergeCell ref="X4281:AD4281"/>
    <mergeCell ref="Q4282:W4282"/>
    <mergeCell ref="X4282:AD4282"/>
    <mergeCell ref="Q4283:W4283"/>
    <mergeCell ref="X4283:AD4283"/>
    <mergeCell ref="Q4284:W4284"/>
    <mergeCell ref="D4292:K4292"/>
    <mergeCell ref="D4293:K4293"/>
    <mergeCell ref="L4292:P4292"/>
    <mergeCell ref="L4293:P4293"/>
    <mergeCell ref="D4289:K4289"/>
    <mergeCell ref="D4290:K4290"/>
    <mergeCell ref="D4291:K4291"/>
    <mergeCell ref="L4289:P4289"/>
    <mergeCell ref="L4290:P4290"/>
    <mergeCell ref="L4291:P4291"/>
    <mergeCell ref="D4286:K4286"/>
    <mergeCell ref="D4287:K4287"/>
    <mergeCell ref="D4288:K4288"/>
    <mergeCell ref="L4286:P4286"/>
    <mergeCell ref="L4287:P4287"/>
    <mergeCell ref="L4288:P4288"/>
    <mergeCell ref="D4283:K4283"/>
    <mergeCell ref="D4284:K4284"/>
    <mergeCell ref="D4285:K4285"/>
    <mergeCell ref="L4283:P4283"/>
    <mergeCell ref="L4284:P4284"/>
    <mergeCell ref="L4285:P4285"/>
    <mergeCell ref="D4280:K4280"/>
    <mergeCell ref="D4281:K4281"/>
    <mergeCell ref="D4282:K4282"/>
    <mergeCell ref="L4280:P4280"/>
    <mergeCell ref="L4281:P4281"/>
    <mergeCell ref="L4282:P4282"/>
    <mergeCell ref="D4277:K4277"/>
    <mergeCell ref="D4278:K4278"/>
    <mergeCell ref="D4279:K4279"/>
    <mergeCell ref="L4277:P4277"/>
    <mergeCell ref="L4278:P4278"/>
    <mergeCell ref="L4279:P4279"/>
    <mergeCell ref="D4274:K4274"/>
    <mergeCell ref="D4275:K4275"/>
    <mergeCell ref="D4276:K4276"/>
    <mergeCell ref="L4274:P4274"/>
    <mergeCell ref="L4275:P4275"/>
    <mergeCell ref="L4276:P4276"/>
    <mergeCell ref="D4271:K4271"/>
    <mergeCell ref="D4272:K4272"/>
    <mergeCell ref="D4273:K4273"/>
    <mergeCell ref="L4271:P4271"/>
    <mergeCell ref="L4272:P4272"/>
    <mergeCell ref="L4273:P4273"/>
    <mergeCell ref="P4260:R4260"/>
    <mergeCell ref="S4260:U4260"/>
    <mergeCell ref="V4260:W4260"/>
    <mergeCell ref="X4260:Y4260"/>
    <mergeCell ref="Z4260:AB4260"/>
    <mergeCell ref="C4269:K4269"/>
    <mergeCell ref="D4270:K4270"/>
    <mergeCell ref="L4269:P4269"/>
    <mergeCell ref="L4270:P4270"/>
    <mergeCell ref="D4260:K4260"/>
    <mergeCell ref="L4260:O4260"/>
    <mergeCell ref="AC4260:AD4260"/>
    <mergeCell ref="Z4235:AB4235"/>
    <mergeCell ref="X4235:Y4235"/>
    <mergeCell ref="V4235:W4235"/>
    <mergeCell ref="S4235:U4235"/>
    <mergeCell ref="P4235:R4235"/>
    <mergeCell ref="P4236:R4236"/>
    <mergeCell ref="S4236:U4236"/>
    <mergeCell ref="V4236:W4236"/>
    <mergeCell ref="X4236:Y4236"/>
    <mergeCell ref="Z4236:AB4236"/>
    <mergeCell ref="P4237:R4237"/>
    <mergeCell ref="S4237:U4237"/>
    <mergeCell ref="V4237:W4237"/>
    <mergeCell ref="X4237:Y4237"/>
    <mergeCell ref="Z4237:AB4237"/>
    <mergeCell ref="P4238:R4238"/>
    <mergeCell ref="S4238:U4238"/>
    <mergeCell ref="V4238:W4238"/>
    <mergeCell ref="X4238:Y4238"/>
    <mergeCell ref="D4258:K4258"/>
    <mergeCell ref="L4258:O4258"/>
    <mergeCell ref="AC4258:AD4258"/>
    <mergeCell ref="D4259:K4259"/>
    <mergeCell ref="L4259:O4259"/>
    <mergeCell ref="AC4259:AD4259"/>
    <mergeCell ref="P4258:R4258"/>
    <mergeCell ref="S4258:U4258"/>
    <mergeCell ref="V4258:W4258"/>
    <mergeCell ref="X4258:Y4258"/>
    <mergeCell ref="Z4258:AB4258"/>
    <mergeCell ref="P4259:R4259"/>
    <mergeCell ref="S4259:U4259"/>
    <mergeCell ref="V4259:W4259"/>
    <mergeCell ref="X4259:Y4259"/>
    <mergeCell ref="Z4259:AB4259"/>
    <mergeCell ref="D4256:K4256"/>
    <mergeCell ref="L4256:O4256"/>
    <mergeCell ref="AC4256:AD4256"/>
    <mergeCell ref="D4257:K4257"/>
    <mergeCell ref="L4257:O4257"/>
    <mergeCell ref="AC4257:AD4257"/>
    <mergeCell ref="P4256:R4256"/>
    <mergeCell ref="S4256:U4256"/>
    <mergeCell ref="V4256:W4256"/>
    <mergeCell ref="X4256:Y4256"/>
    <mergeCell ref="Z4256:AB4256"/>
    <mergeCell ref="P4257:R4257"/>
    <mergeCell ref="S4257:U4257"/>
    <mergeCell ref="V4257:W4257"/>
    <mergeCell ref="X4257:Y4257"/>
    <mergeCell ref="Z4257:AB4257"/>
    <mergeCell ref="D4254:K4254"/>
    <mergeCell ref="L4254:O4254"/>
    <mergeCell ref="AC4254:AD4254"/>
    <mergeCell ref="D4255:K4255"/>
    <mergeCell ref="L4255:O4255"/>
    <mergeCell ref="AC4255:AD4255"/>
    <mergeCell ref="P4254:R4254"/>
    <mergeCell ref="S4254:U4254"/>
    <mergeCell ref="V4254:W4254"/>
    <mergeCell ref="X4254:Y4254"/>
    <mergeCell ref="Z4254:AB4254"/>
    <mergeCell ref="P4255:R4255"/>
    <mergeCell ref="S4255:U4255"/>
    <mergeCell ref="V4255:W4255"/>
    <mergeCell ref="X4255:Y4255"/>
    <mergeCell ref="Z4255:AB4255"/>
    <mergeCell ref="D4252:K4252"/>
    <mergeCell ref="L4252:O4252"/>
    <mergeCell ref="AC4252:AD4252"/>
    <mergeCell ref="D4253:K4253"/>
    <mergeCell ref="L4253:O4253"/>
    <mergeCell ref="AC4253:AD4253"/>
    <mergeCell ref="P4252:R4252"/>
    <mergeCell ref="S4252:U4252"/>
    <mergeCell ref="V4252:W4252"/>
    <mergeCell ref="X4252:Y4252"/>
    <mergeCell ref="Z4252:AB4252"/>
    <mergeCell ref="P4253:R4253"/>
    <mergeCell ref="S4253:U4253"/>
    <mergeCell ref="V4253:W4253"/>
    <mergeCell ref="X4253:Y4253"/>
    <mergeCell ref="Z4253:AB4253"/>
    <mergeCell ref="D4250:K4250"/>
    <mergeCell ref="L4250:O4250"/>
    <mergeCell ref="AC4250:AD4250"/>
    <mergeCell ref="D4251:K4251"/>
    <mergeCell ref="L4251:O4251"/>
    <mergeCell ref="AC4251:AD4251"/>
    <mergeCell ref="P4250:R4250"/>
    <mergeCell ref="S4250:U4250"/>
    <mergeCell ref="V4250:W4250"/>
    <mergeCell ref="X4250:Y4250"/>
    <mergeCell ref="Z4250:AB4250"/>
    <mergeCell ref="P4251:R4251"/>
    <mergeCell ref="S4251:U4251"/>
    <mergeCell ref="V4251:W4251"/>
    <mergeCell ref="X4251:Y4251"/>
    <mergeCell ref="Z4251:AB4251"/>
    <mergeCell ref="D4248:K4248"/>
    <mergeCell ref="L4248:O4248"/>
    <mergeCell ref="AC4248:AD4248"/>
    <mergeCell ref="D4249:K4249"/>
    <mergeCell ref="L4249:O4249"/>
    <mergeCell ref="AC4249:AD4249"/>
    <mergeCell ref="P4248:R4248"/>
    <mergeCell ref="S4248:U4248"/>
    <mergeCell ref="V4248:W4248"/>
    <mergeCell ref="X4248:Y4248"/>
    <mergeCell ref="Z4248:AB4248"/>
    <mergeCell ref="P4249:R4249"/>
    <mergeCell ref="S4249:U4249"/>
    <mergeCell ref="V4249:W4249"/>
    <mergeCell ref="X4249:Y4249"/>
    <mergeCell ref="Z4249:AB4249"/>
    <mergeCell ref="D4246:K4246"/>
    <mergeCell ref="L4246:O4246"/>
    <mergeCell ref="AC4246:AD4246"/>
    <mergeCell ref="D4247:K4247"/>
    <mergeCell ref="L4247:O4247"/>
    <mergeCell ref="AC4247:AD4247"/>
    <mergeCell ref="P4246:R4246"/>
    <mergeCell ref="S4246:U4246"/>
    <mergeCell ref="V4246:W4246"/>
    <mergeCell ref="X4246:Y4246"/>
    <mergeCell ref="Z4246:AB4246"/>
    <mergeCell ref="P4247:R4247"/>
    <mergeCell ref="S4247:U4247"/>
    <mergeCell ref="V4247:W4247"/>
    <mergeCell ref="X4247:Y4247"/>
    <mergeCell ref="Z4247:AB4247"/>
    <mergeCell ref="D4244:K4244"/>
    <mergeCell ref="L4244:O4244"/>
    <mergeCell ref="AC4244:AD4244"/>
    <mergeCell ref="D4245:K4245"/>
    <mergeCell ref="L4245:O4245"/>
    <mergeCell ref="AC4245:AD4245"/>
    <mergeCell ref="P4244:R4244"/>
    <mergeCell ref="S4244:U4244"/>
    <mergeCell ref="V4244:W4244"/>
    <mergeCell ref="X4244:Y4244"/>
    <mergeCell ref="Z4244:AB4244"/>
    <mergeCell ref="P4245:R4245"/>
    <mergeCell ref="S4245:U4245"/>
    <mergeCell ref="V4245:W4245"/>
    <mergeCell ref="X4245:Y4245"/>
    <mergeCell ref="Z4245:AB4245"/>
    <mergeCell ref="D4242:K4242"/>
    <mergeCell ref="L4242:O4242"/>
    <mergeCell ref="AC4242:AD4242"/>
    <mergeCell ref="D4243:K4243"/>
    <mergeCell ref="L4243:O4243"/>
    <mergeCell ref="AC4243:AD4243"/>
    <mergeCell ref="P4242:R4242"/>
    <mergeCell ref="S4242:U4242"/>
    <mergeCell ref="V4242:W4242"/>
    <mergeCell ref="X4242:Y4242"/>
    <mergeCell ref="Z4242:AB4242"/>
    <mergeCell ref="P4243:R4243"/>
    <mergeCell ref="S4243:U4243"/>
    <mergeCell ref="V4243:W4243"/>
    <mergeCell ref="X4243:Y4243"/>
    <mergeCell ref="Z4243:AB4243"/>
    <mergeCell ref="D4240:K4240"/>
    <mergeCell ref="L4240:O4240"/>
    <mergeCell ref="AC4240:AD4240"/>
    <mergeCell ref="D4241:K4241"/>
    <mergeCell ref="L4241:O4241"/>
    <mergeCell ref="AC4241:AD4241"/>
    <mergeCell ref="P4240:R4240"/>
    <mergeCell ref="S4240:U4240"/>
    <mergeCell ref="V4240:W4240"/>
    <mergeCell ref="X4240:Y4240"/>
    <mergeCell ref="Z4240:AB4240"/>
    <mergeCell ref="P4241:R4241"/>
    <mergeCell ref="S4241:U4241"/>
    <mergeCell ref="V4241:W4241"/>
    <mergeCell ref="X4241:Y4241"/>
    <mergeCell ref="Z4241:AB4241"/>
    <mergeCell ref="D4238:K4238"/>
    <mergeCell ref="L4238:O4238"/>
    <mergeCell ref="AC4238:AD4238"/>
    <mergeCell ref="D4239:K4239"/>
    <mergeCell ref="L4239:O4239"/>
    <mergeCell ref="AC4239:AD4239"/>
    <mergeCell ref="Z4238:AB4238"/>
    <mergeCell ref="P4239:R4239"/>
    <mergeCell ref="S4239:U4239"/>
    <mergeCell ref="V4239:W4239"/>
    <mergeCell ref="X4239:Y4239"/>
    <mergeCell ref="Z4239:AB4239"/>
    <mergeCell ref="L4236:O4236"/>
    <mergeCell ref="AC4236:AD4236"/>
    <mergeCell ref="D4237:K4237"/>
    <mergeCell ref="L4237:O4237"/>
    <mergeCell ref="AC4237:AD4237"/>
    <mergeCell ref="AA4220:AB4220"/>
    <mergeCell ref="W4221:X4221"/>
    <mergeCell ref="Y4221:Z4221"/>
    <mergeCell ref="AA4221:AB4221"/>
    <mergeCell ref="W4222:X4222"/>
    <mergeCell ref="Y4222:Z4222"/>
    <mergeCell ref="AA4222:AB4222"/>
    <mergeCell ref="W4223:X4223"/>
    <mergeCell ref="Y4223:Z4223"/>
    <mergeCell ref="AA4223:AB4223"/>
    <mergeCell ref="C4234:K4235"/>
    <mergeCell ref="L4234:O4235"/>
    <mergeCell ref="P4234:AD4234"/>
    <mergeCell ref="AC4235:AD4235"/>
    <mergeCell ref="AA4211:AB4211"/>
    <mergeCell ref="W4212:X4212"/>
    <mergeCell ref="Y4212:Z4212"/>
    <mergeCell ref="AA4212:AB4212"/>
    <mergeCell ref="W4213:X4213"/>
    <mergeCell ref="Y4213:Z4213"/>
    <mergeCell ref="AA4213:AB4213"/>
    <mergeCell ref="W4214:X4214"/>
    <mergeCell ref="Y4214:Z4214"/>
    <mergeCell ref="AA4214:AB4214"/>
    <mergeCell ref="W4215:X4215"/>
    <mergeCell ref="Y4215:Z4215"/>
    <mergeCell ref="AA4215:AB4215"/>
    <mergeCell ref="W4216:X4216"/>
    <mergeCell ref="Y4216:Z4216"/>
    <mergeCell ref="AA4216:AB4216"/>
    <mergeCell ref="W4217:X4217"/>
    <mergeCell ref="Y4217:Z4217"/>
    <mergeCell ref="AA4217:AB4217"/>
    <mergeCell ref="L4215:O4215"/>
    <mergeCell ref="P4215:Q4215"/>
    <mergeCell ref="R4215:S4215"/>
    <mergeCell ref="T4215:V4215"/>
    <mergeCell ref="AC4215:AD4215"/>
    <mergeCell ref="D4216:K4216"/>
    <mergeCell ref="L4216:O4216"/>
    <mergeCell ref="P4216:Q4216"/>
    <mergeCell ref="R4216:S4216"/>
    <mergeCell ref="T4216:V4216"/>
    <mergeCell ref="AC4216:AD4216"/>
    <mergeCell ref="D4217:K4217"/>
    <mergeCell ref="L4217:O4217"/>
    <mergeCell ref="P4217:Q4217"/>
    <mergeCell ref="P4221:Q4221"/>
    <mergeCell ref="R4221:S4221"/>
    <mergeCell ref="T4221:V4221"/>
    <mergeCell ref="AC4221:AD4221"/>
    <mergeCell ref="D4222:K4222"/>
    <mergeCell ref="L4222:O4222"/>
    <mergeCell ref="P4222:Q4222"/>
    <mergeCell ref="R4222:S4222"/>
    <mergeCell ref="T4222:V4222"/>
    <mergeCell ref="AC4222:AD4222"/>
    <mergeCell ref="D4223:K4223"/>
    <mergeCell ref="L4223:O4223"/>
    <mergeCell ref="P4223:Q4223"/>
    <mergeCell ref="R4223:S4223"/>
    <mergeCell ref="T4223:V4223"/>
    <mergeCell ref="AC4223:AD4223"/>
    <mergeCell ref="D4218:K4218"/>
    <mergeCell ref="L4218:O4218"/>
    <mergeCell ref="P4218:Q4218"/>
    <mergeCell ref="R4218:S4218"/>
    <mergeCell ref="T4218:V4218"/>
    <mergeCell ref="AC4218:AD4218"/>
    <mergeCell ref="D4219:K4219"/>
    <mergeCell ref="L4219:O4219"/>
    <mergeCell ref="P4219:Q4219"/>
    <mergeCell ref="R4219:S4219"/>
    <mergeCell ref="T4219:V4219"/>
    <mergeCell ref="AC4219:AD4219"/>
    <mergeCell ref="D4220:K4220"/>
    <mergeCell ref="L4220:O4220"/>
    <mergeCell ref="P4220:Q4220"/>
    <mergeCell ref="R4220:S4220"/>
    <mergeCell ref="T4220:V4220"/>
    <mergeCell ref="AC4220:AD4220"/>
    <mergeCell ref="W4218:X4218"/>
    <mergeCell ref="Y4218:Z4218"/>
    <mergeCell ref="AA4218:AB4218"/>
    <mergeCell ref="W4219:X4219"/>
    <mergeCell ref="Y4219:Z4219"/>
    <mergeCell ref="AA4219:AB4219"/>
    <mergeCell ref="W4220:X4220"/>
    <mergeCell ref="Y4220:Z4220"/>
    <mergeCell ref="R4217:S4217"/>
    <mergeCell ref="T4217:V4217"/>
    <mergeCell ref="AC4217:AD4217"/>
    <mergeCell ref="D4212:K4212"/>
    <mergeCell ref="L4212:O4212"/>
    <mergeCell ref="P4212:Q4212"/>
    <mergeCell ref="R4212:S4212"/>
    <mergeCell ref="T4212:V4212"/>
    <mergeCell ref="AC4212:AD4212"/>
    <mergeCell ref="D4213:K4213"/>
    <mergeCell ref="L4213:O4213"/>
    <mergeCell ref="P4213:Q4213"/>
    <mergeCell ref="R4213:S4213"/>
    <mergeCell ref="T4213:V4213"/>
    <mergeCell ref="AC4213:AD4213"/>
    <mergeCell ref="D4214:K4214"/>
    <mergeCell ref="L4214:O4214"/>
    <mergeCell ref="P4214:Q4214"/>
    <mergeCell ref="R4214:S4214"/>
    <mergeCell ref="T4214:V4214"/>
    <mergeCell ref="AC4214:AD4214"/>
    <mergeCell ref="D4209:K4209"/>
    <mergeCell ref="L4209:O4209"/>
    <mergeCell ref="P4209:Q4209"/>
    <mergeCell ref="R4209:S4209"/>
    <mergeCell ref="T4209:V4209"/>
    <mergeCell ref="AC4209:AD4209"/>
    <mergeCell ref="D4210:K4210"/>
    <mergeCell ref="L4210:O4210"/>
    <mergeCell ref="P4210:Q4210"/>
    <mergeCell ref="R4210:S4210"/>
    <mergeCell ref="T4210:V4210"/>
    <mergeCell ref="AC4210:AD4210"/>
    <mergeCell ref="D4211:K4211"/>
    <mergeCell ref="L4211:O4211"/>
    <mergeCell ref="P4211:Q4211"/>
    <mergeCell ref="R4211:S4211"/>
    <mergeCell ref="T4211:V4211"/>
    <mergeCell ref="AC4211:AD4211"/>
    <mergeCell ref="W4209:X4209"/>
    <mergeCell ref="Y4209:Z4209"/>
    <mergeCell ref="AA4209:AB4209"/>
    <mergeCell ref="W4210:X4210"/>
    <mergeCell ref="Y4210:Z4210"/>
    <mergeCell ref="AA4210:AB4210"/>
    <mergeCell ref="W4211:X4211"/>
    <mergeCell ref="Y4211:Z4211"/>
    <mergeCell ref="D4215:K4215"/>
    <mergeCell ref="D4206:K4206"/>
    <mergeCell ref="L4206:O4206"/>
    <mergeCell ref="P4206:Q4206"/>
    <mergeCell ref="R4206:S4206"/>
    <mergeCell ref="T4206:V4206"/>
    <mergeCell ref="AC4206:AD4206"/>
    <mergeCell ref="D4207:K4207"/>
    <mergeCell ref="L4207:O4207"/>
    <mergeCell ref="P4207:Q4207"/>
    <mergeCell ref="R4207:S4207"/>
    <mergeCell ref="T4207:V4207"/>
    <mergeCell ref="AC4207:AD4207"/>
    <mergeCell ref="D4208:K4208"/>
    <mergeCell ref="L4208:O4208"/>
    <mergeCell ref="P4208:Q4208"/>
    <mergeCell ref="R4208:S4208"/>
    <mergeCell ref="T4208:V4208"/>
    <mergeCell ref="AC4208:AD4208"/>
    <mergeCell ref="D4203:K4203"/>
    <mergeCell ref="L4203:O4203"/>
    <mergeCell ref="P4203:Q4203"/>
    <mergeCell ref="R4203:S4203"/>
    <mergeCell ref="T4203:V4203"/>
    <mergeCell ref="AC4203:AD4203"/>
    <mergeCell ref="D4204:K4204"/>
    <mergeCell ref="L4204:O4204"/>
    <mergeCell ref="P4204:Q4204"/>
    <mergeCell ref="R4204:S4204"/>
    <mergeCell ref="T4204:V4204"/>
    <mergeCell ref="AC4204:AD4204"/>
    <mergeCell ref="D4205:K4205"/>
    <mergeCell ref="L4205:O4205"/>
    <mergeCell ref="P4205:Q4205"/>
    <mergeCell ref="R4205:S4205"/>
    <mergeCell ref="T4205:V4205"/>
    <mergeCell ref="AC4205:AD4205"/>
    <mergeCell ref="W4203:X4203"/>
    <mergeCell ref="Y4203:Z4203"/>
    <mergeCell ref="AA4203:AB4203"/>
    <mergeCell ref="W4204:X4204"/>
    <mergeCell ref="Y4204:Z4204"/>
    <mergeCell ref="AA4204:AB4204"/>
    <mergeCell ref="W4205:X4205"/>
    <mergeCell ref="Y4205:Z4205"/>
    <mergeCell ref="AA4205:AB4205"/>
    <mergeCell ref="W4206:X4206"/>
    <mergeCell ref="Y4206:Z4206"/>
    <mergeCell ref="AA4206:AB4206"/>
    <mergeCell ref="W4207:X4207"/>
    <mergeCell ref="Y4207:Z4207"/>
    <mergeCell ref="AA4207:AB4207"/>
    <mergeCell ref="W4208:X4208"/>
    <mergeCell ref="Y4208:Z4208"/>
    <mergeCell ref="AA4208:AB4208"/>
    <mergeCell ref="D4200:K4200"/>
    <mergeCell ref="L4200:O4200"/>
    <mergeCell ref="P4200:Q4200"/>
    <mergeCell ref="R4200:S4200"/>
    <mergeCell ref="T4200:V4200"/>
    <mergeCell ref="AC4200:AD4200"/>
    <mergeCell ref="D4201:K4201"/>
    <mergeCell ref="L4201:O4201"/>
    <mergeCell ref="P4201:Q4201"/>
    <mergeCell ref="R4201:S4201"/>
    <mergeCell ref="T4201:V4201"/>
    <mergeCell ref="AC4201:AD4201"/>
    <mergeCell ref="D4202:K4202"/>
    <mergeCell ref="L4202:O4202"/>
    <mergeCell ref="P4202:Q4202"/>
    <mergeCell ref="R4202:S4202"/>
    <mergeCell ref="T4202:V4202"/>
    <mergeCell ref="AC4202:AD4202"/>
    <mergeCell ref="W4200:X4200"/>
    <mergeCell ref="Y4200:Z4200"/>
    <mergeCell ref="AA4200:AB4200"/>
    <mergeCell ref="W4201:X4201"/>
    <mergeCell ref="Y4201:Z4201"/>
    <mergeCell ref="AA4201:AB4201"/>
    <mergeCell ref="W4202:X4202"/>
    <mergeCell ref="Y4202:Z4202"/>
    <mergeCell ref="C4197:K4198"/>
    <mergeCell ref="L4197:O4198"/>
    <mergeCell ref="P4197:AD4197"/>
    <mergeCell ref="P4198:Q4198"/>
    <mergeCell ref="R4198:S4198"/>
    <mergeCell ref="T4198:V4198"/>
    <mergeCell ref="AC4198:AD4198"/>
    <mergeCell ref="D4199:K4199"/>
    <mergeCell ref="L4199:O4199"/>
    <mergeCell ref="P4199:Q4199"/>
    <mergeCell ref="R4199:S4199"/>
    <mergeCell ref="T4199:V4199"/>
    <mergeCell ref="AC4199:AD4199"/>
    <mergeCell ref="W4198:X4198"/>
    <mergeCell ref="Y4198:Z4198"/>
    <mergeCell ref="AA4198:AB4198"/>
    <mergeCell ref="W4199:X4199"/>
    <mergeCell ref="Y4199:Z4199"/>
    <mergeCell ref="AA4199:AB4199"/>
    <mergeCell ref="AA4202:AB4202"/>
    <mergeCell ref="M4187:N4187"/>
    <mergeCell ref="O4187:P4187"/>
    <mergeCell ref="Q4187:R4187"/>
    <mergeCell ref="S4187:T4187"/>
    <mergeCell ref="U4187:V4187"/>
    <mergeCell ref="W4187:X4187"/>
    <mergeCell ref="Y4187:Z4187"/>
    <mergeCell ref="AA4187:AB4187"/>
    <mergeCell ref="AC4187:AD4187"/>
    <mergeCell ref="M4188:N4188"/>
    <mergeCell ref="O4188:P4188"/>
    <mergeCell ref="Q4188:R4188"/>
    <mergeCell ref="S4188:T4188"/>
    <mergeCell ref="U4188:V4188"/>
    <mergeCell ref="W4188:X4188"/>
    <mergeCell ref="Y4188:Z4188"/>
    <mergeCell ref="AA4188:AB4188"/>
    <mergeCell ref="AC4188:AD4188"/>
    <mergeCell ref="M4185:N4185"/>
    <mergeCell ref="O4185:P4185"/>
    <mergeCell ref="Q4185:R4185"/>
    <mergeCell ref="S4185:T4185"/>
    <mergeCell ref="U4185:V4185"/>
    <mergeCell ref="W4185:X4185"/>
    <mergeCell ref="Y4185:Z4185"/>
    <mergeCell ref="AA4185:AB4185"/>
    <mergeCell ref="AC4185:AD4185"/>
    <mergeCell ref="M4186:N4186"/>
    <mergeCell ref="O4186:P4186"/>
    <mergeCell ref="Q4186:R4186"/>
    <mergeCell ref="S4186:T4186"/>
    <mergeCell ref="U4186:V4186"/>
    <mergeCell ref="W4186:X4186"/>
    <mergeCell ref="Y4186:Z4186"/>
    <mergeCell ref="AA4186:AB4186"/>
    <mergeCell ref="AC4186:AD4186"/>
    <mergeCell ref="U4177:V4177"/>
    <mergeCell ref="W4177:X4177"/>
    <mergeCell ref="Y4177:Z4177"/>
    <mergeCell ref="AA4177:AB4177"/>
    <mergeCell ref="AC4177:AD4177"/>
    <mergeCell ref="M4178:N4178"/>
    <mergeCell ref="O4178:P4178"/>
    <mergeCell ref="Q4178:R4178"/>
    <mergeCell ref="S4178:T4178"/>
    <mergeCell ref="U4178:V4178"/>
    <mergeCell ref="W4178:X4178"/>
    <mergeCell ref="Y4178:Z4178"/>
    <mergeCell ref="AA4178:AB4178"/>
    <mergeCell ref="AC4178:AD4178"/>
    <mergeCell ref="M4183:N4183"/>
    <mergeCell ref="O4183:P4183"/>
    <mergeCell ref="Q4183:R4183"/>
    <mergeCell ref="S4183:T4183"/>
    <mergeCell ref="U4183:V4183"/>
    <mergeCell ref="W4183:X4183"/>
    <mergeCell ref="Y4183:Z4183"/>
    <mergeCell ref="AA4183:AB4183"/>
    <mergeCell ref="AC4183:AD4183"/>
    <mergeCell ref="M4184:N4184"/>
    <mergeCell ref="O4184:P4184"/>
    <mergeCell ref="Q4184:R4184"/>
    <mergeCell ref="S4184:T4184"/>
    <mergeCell ref="U4184:V4184"/>
    <mergeCell ref="W4184:X4184"/>
    <mergeCell ref="Y4184:Z4184"/>
    <mergeCell ref="AA4184:AB4184"/>
    <mergeCell ref="AC4184:AD4184"/>
    <mergeCell ref="M4181:N4181"/>
    <mergeCell ref="O4181:P4181"/>
    <mergeCell ref="Q4181:R4181"/>
    <mergeCell ref="S4181:T4181"/>
    <mergeCell ref="U4181:V4181"/>
    <mergeCell ref="W4181:X4181"/>
    <mergeCell ref="Y4181:Z4181"/>
    <mergeCell ref="AA4181:AB4181"/>
    <mergeCell ref="AC4181:AD4181"/>
    <mergeCell ref="M4182:N4182"/>
    <mergeCell ref="O4182:P4182"/>
    <mergeCell ref="Q4182:R4182"/>
    <mergeCell ref="S4182:T4182"/>
    <mergeCell ref="U4182:V4182"/>
    <mergeCell ref="W4182:X4182"/>
    <mergeCell ref="Y4182:Z4182"/>
    <mergeCell ref="AA4182:AB4182"/>
    <mergeCell ref="AC4182:AD4182"/>
    <mergeCell ref="Y4180:Z4180"/>
    <mergeCell ref="AA4180:AB4180"/>
    <mergeCell ref="AC4180:AD4180"/>
    <mergeCell ref="M4166:N4166"/>
    <mergeCell ref="O4166:P4166"/>
    <mergeCell ref="Q4166:R4166"/>
    <mergeCell ref="S4166:T4166"/>
    <mergeCell ref="U4166:V4166"/>
    <mergeCell ref="W4166:X4166"/>
    <mergeCell ref="Y4166:Z4166"/>
    <mergeCell ref="AA4166:AB4166"/>
    <mergeCell ref="AC4166:AD4166"/>
    <mergeCell ref="O4172:P4172"/>
    <mergeCell ref="Q4172:R4172"/>
    <mergeCell ref="S4172:T4172"/>
    <mergeCell ref="U4172:V4172"/>
    <mergeCell ref="W4172:X4172"/>
    <mergeCell ref="Y4172:Z4172"/>
    <mergeCell ref="AA4172:AB4172"/>
    <mergeCell ref="AC4172:AD4172"/>
    <mergeCell ref="S4167:T4167"/>
    <mergeCell ref="U4167:V4167"/>
    <mergeCell ref="W4167:X4167"/>
    <mergeCell ref="Y4167:Z4167"/>
    <mergeCell ref="AA4167:AB4167"/>
    <mergeCell ref="AC4167:AD4167"/>
    <mergeCell ref="M4168:N4168"/>
    <mergeCell ref="O4168:P4168"/>
    <mergeCell ref="Q4168:R4168"/>
    <mergeCell ref="S4168:T4168"/>
    <mergeCell ref="U4168:V4168"/>
    <mergeCell ref="W4168:X4168"/>
    <mergeCell ref="Y4168:Z4168"/>
    <mergeCell ref="AA4168:AB4168"/>
    <mergeCell ref="AC4168:AD4168"/>
    <mergeCell ref="M4169:N4169"/>
    <mergeCell ref="O4169:P4169"/>
    <mergeCell ref="Q4169:R4169"/>
    <mergeCell ref="S4169:T4169"/>
    <mergeCell ref="U4169:V4169"/>
    <mergeCell ref="W4169:X4169"/>
    <mergeCell ref="Y4169:Z4169"/>
    <mergeCell ref="AA4169:AB4169"/>
    <mergeCell ref="AC4169:AD4169"/>
    <mergeCell ref="S4171:T4171"/>
    <mergeCell ref="U4171:V4171"/>
    <mergeCell ref="W4171:X4171"/>
    <mergeCell ref="Y4171:Z4171"/>
    <mergeCell ref="AA4171:AB4171"/>
    <mergeCell ref="AC4171:AD4171"/>
    <mergeCell ref="M4172:N4172"/>
    <mergeCell ref="C4160:L4162"/>
    <mergeCell ref="D4163:L4163"/>
    <mergeCell ref="D4164:L4164"/>
    <mergeCell ref="D4165:L4165"/>
    <mergeCell ref="O4162:P4162"/>
    <mergeCell ref="Q4162:R4162"/>
    <mergeCell ref="S4162:T4162"/>
    <mergeCell ref="U4162:V4162"/>
    <mergeCell ref="W4162:X4162"/>
    <mergeCell ref="Y4162:Z4162"/>
    <mergeCell ref="Y4129:Z4129"/>
    <mergeCell ref="AA4129:AB4129"/>
    <mergeCell ref="AC4129:AD4129"/>
    <mergeCell ref="Y4127:Z4127"/>
    <mergeCell ref="AA4127:AB4127"/>
    <mergeCell ref="AC4127:AD4127"/>
    <mergeCell ref="M4130:N4130"/>
    <mergeCell ref="O4130:P4130"/>
    <mergeCell ref="Q4130:R4130"/>
    <mergeCell ref="S4130:T4130"/>
    <mergeCell ref="U4130:V4130"/>
    <mergeCell ref="W4130:X4130"/>
    <mergeCell ref="Y4130:Z4130"/>
    <mergeCell ref="AA4130:AB4130"/>
    <mergeCell ref="AC4130:AD4130"/>
    <mergeCell ref="M4131:N4131"/>
    <mergeCell ref="O4131:P4131"/>
    <mergeCell ref="Q4131:R4131"/>
    <mergeCell ref="S4131:T4131"/>
    <mergeCell ref="U4131:V4131"/>
    <mergeCell ref="W4131:X4131"/>
    <mergeCell ref="Y4131:Z4131"/>
    <mergeCell ref="AA4131:AB4131"/>
    <mergeCell ref="AC4131:AD4131"/>
    <mergeCell ref="M4132:N4132"/>
    <mergeCell ref="S4165:T4165"/>
    <mergeCell ref="U4165:V4165"/>
    <mergeCell ref="W4165:X4165"/>
    <mergeCell ref="Y4165:Z4165"/>
    <mergeCell ref="AA4165:AB4165"/>
    <mergeCell ref="AC4165:AD4165"/>
    <mergeCell ref="Q4144:R4144"/>
    <mergeCell ref="S4144:T4144"/>
    <mergeCell ref="U4144:V4144"/>
    <mergeCell ref="W4144:X4144"/>
    <mergeCell ref="Y4144:Z4144"/>
    <mergeCell ref="AA4144:AB4144"/>
    <mergeCell ref="AC4144:AD4144"/>
    <mergeCell ref="O4143:P4143"/>
    <mergeCell ref="Q4143:R4143"/>
    <mergeCell ref="S4143:T4143"/>
    <mergeCell ref="U4143:V4143"/>
    <mergeCell ref="W4143:X4143"/>
    <mergeCell ref="Y4143:Z4143"/>
    <mergeCell ref="AA4143:AB4143"/>
    <mergeCell ref="AC4143:AD4143"/>
    <mergeCell ref="M4144:N4144"/>
    <mergeCell ref="O4144:P4144"/>
    <mergeCell ref="M4160:AD4160"/>
    <mergeCell ref="M4161:N4162"/>
    <mergeCell ref="O4161:AD4161"/>
    <mergeCell ref="AC4162:AD4162"/>
    <mergeCell ref="M4163:N4163"/>
    <mergeCell ref="O4163:P4163"/>
    <mergeCell ref="S4104:U4104"/>
    <mergeCell ref="V4104:X4104"/>
    <mergeCell ref="Y4104:AA4104"/>
    <mergeCell ref="AB4104:AD4104"/>
    <mergeCell ref="P4105:R4105"/>
    <mergeCell ref="S4105:U4105"/>
    <mergeCell ref="V4105:X4105"/>
    <mergeCell ref="Y4105:AA4105"/>
    <mergeCell ref="AB4105:AD4105"/>
    <mergeCell ref="AC4123:AD4123"/>
    <mergeCell ref="B4112:AD4112"/>
    <mergeCell ref="M4126:N4126"/>
    <mergeCell ref="O4126:P4126"/>
    <mergeCell ref="Q4126:R4126"/>
    <mergeCell ref="S4126:T4126"/>
    <mergeCell ref="U4126:V4126"/>
    <mergeCell ref="W4126:X4126"/>
    <mergeCell ref="Y4126:Z4126"/>
    <mergeCell ref="AA4126:AB4126"/>
    <mergeCell ref="AC4126:AD4126"/>
    <mergeCell ref="D4128:J4128"/>
    <mergeCell ref="K4128:L4128"/>
    <mergeCell ref="D4129:J4129"/>
    <mergeCell ref="K4129:L4129"/>
    <mergeCell ref="D4130:J4130"/>
    <mergeCell ref="K4130:L4130"/>
    <mergeCell ref="Q4127:R4127"/>
    <mergeCell ref="S4127:T4127"/>
    <mergeCell ref="U4127:V4127"/>
    <mergeCell ref="W4127:X4127"/>
    <mergeCell ref="M4133:N4133"/>
    <mergeCell ref="O4133:P4133"/>
    <mergeCell ref="Q4133:R4133"/>
    <mergeCell ref="S4133:T4133"/>
    <mergeCell ref="U4133:V4133"/>
    <mergeCell ref="W4133:X4133"/>
    <mergeCell ref="Y4133:Z4133"/>
    <mergeCell ref="AA4133:AB4133"/>
    <mergeCell ref="AC4133:AD4133"/>
    <mergeCell ref="AA4123:AB4123"/>
    <mergeCell ref="C4113:AD4113"/>
    <mergeCell ref="C4114:AD4114"/>
    <mergeCell ref="C4116:AD4116"/>
    <mergeCell ref="AC4122:AD4122"/>
    <mergeCell ref="AA4122:AB4122"/>
    <mergeCell ref="Y4122:Z4122"/>
    <mergeCell ref="W4122:X4122"/>
    <mergeCell ref="U4122:V4122"/>
    <mergeCell ref="S4122:T4122"/>
    <mergeCell ref="Q4122:R4122"/>
    <mergeCell ref="O4122:P4122"/>
    <mergeCell ref="C4118:AD4118"/>
    <mergeCell ref="M4127:N4127"/>
    <mergeCell ref="O4127:P4127"/>
    <mergeCell ref="P4100:R4100"/>
    <mergeCell ref="S4100:U4100"/>
    <mergeCell ref="V4100:X4100"/>
    <mergeCell ref="Y4100:AA4100"/>
    <mergeCell ref="AB4100:AD4100"/>
    <mergeCell ref="P4101:R4101"/>
    <mergeCell ref="S4101:U4101"/>
    <mergeCell ref="V4101:X4101"/>
    <mergeCell ref="Y4101:AA4101"/>
    <mergeCell ref="AB4101:AD4101"/>
    <mergeCell ref="P4094:R4094"/>
    <mergeCell ref="S4094:U4094"/>
    <mergeCell ref="V4094:X4094"/>
    <mergeCell ref="Y4094:AA4094"/>
    <mergeCell ref="AB4094:AD4094"/>
    <mergeCell ref="P4095:R4095"/>
    <mergeCell ref="S4095:U4095"/>
    <mergeCell ref="V4095:X4095"/>
    <mergeCell ref="Y4095:AA4095"/>
    <mergeCell ref="AB4095:AD4095"/>
    <mergeCell ref="P4096:R4096"/>
    <mergeCell ref="S4096:U4096"/>
    <mergeCell ref="V4096:X4096"/>
    <mergeCell ref="Y4096:AA4096"/>
    <mergeCell ref="AB4096:AD4096"/>
    <mergeCell ref="P4097:R4097"/>
    <mergeCell ref="S4097:U4097"/>
    <mergeCell ref="V4097:X4097"/>
    <mergeCell ref="Y4097:AA4097"/>
    <mergeCell ref="AB4097:AD4097"/>
    <mergeCell ref="O4132:P4132"/>
    <mergeCell ref="Q4132:R4132"/>
    <mergeCell ref="S4132:T4132"/>
    <mergeCell ref="U4132:V4132"/>
    <mergeCell ref="W4132:X4132"/>
    <mergeCell ref="Y4132:Z4132"/>
    <mergeCell ref="AA4132:AB4132"/>
    <mergeCell ref="AC4132:AD4132"/>
    <mergeCell ref="P4106:R4106"/>
    <mergeCell ref="S4106:U4106"/>
    <mergeCell ref="V4106:X4106"/>
    <mergeCell ref="Y4106:AA4106"/>
    <mergeCell ref="AB4106:AD4106"/>
    <mergeCell ref="P4107:R4107"/>
    <mergeCell ref="S4107:U4107"/>
    <mergeCell ref="V4107:X4107"/>
    <mergeCell ref="Y4107:AA4107"/>
    <mergeCell ref="AB4107:AD4107"/>
    <mergeCell ref="P4108:R4108"/>
    <mergeCell ref="S4108:U4108"/>
    <mergeCell ref="V4108:X4108"/>
    <mergeCell ref="Y4108:AA4108"/>
    <mergeCell ref="AB4108:AD4108"/>
    <mergeCell ref="P4102:R4102"/>
    <mergeCell ref="S4102:U4102"/>
    <mergeCell ref="V4102:X4102"/>
    <mergeCell ref="Y4102:AA4102"/>
    <mergeCell ref="AB4102:AD4102"/>
    <mergeCell ref="P4103:R4103"/>
    <mergeCell ref="S4103:U4103"/>
    <mergeCell ref="V4103:X4103"/>
    <mergeCell ref="Y4103:AA4103"/>
    <mergeCell ref="AB4103:AD4103"/>
    <mergeCell ref="P4104:R4104"/>
    <mergeCell ref="P4047:Q4047"/>
    <mergeCell ref="R4047:S4047"/>
    <mergeCell ref="T4047:V4047"/>
    <mergeCell ref="W4047:Y4047"/>
    <mergeCell ref="Z4047:AB4047"/>
    <mergeCell ref="AC4047:AD4047"/>
    <mergeCell ref="P4048:Q4048"/>
    <mergeCell ref="R4048:S4048"/>
    <mergeCell ref="D4062:K4062"/>
    <mergeCell ref="L4062:O4062"/>
    <mergeCell ref="D4063:K4063"/>
    <mergeCell ref="L4063:O4063"/>
    <mergeCell ref="D4064:K4064"/>
    <mergeCell ref="L4064:O4064"/>
    <mergeCell ref="P4062:Q4062"/>
    <mergeCell ref="R4062:S4062"/>
    <mergeCell ref="T4062:V4062"/>
    <mergeCell ref="W4062:Y4062"/>
    <mergeCell ref="Z4062:AB4062"/>
    <mergeCell ref="AC4062:AD4062"/>
    <mergeCell ref="P4063:Q4063"/>
    <mergeCell ref="R4063:S4063"/>
    <mergeCell ref="T4063:V4063"/>
    <mergeCell ref="W4063:Y4063"/>
    <mergeCell ref="Z4063:AB4063"/>
    <mergeCell ref="D4059:K4059"/>
    <mergeCell ref="L4059:O4059"/>
    <mergeCell ref="D4060:K4060"/>
    <mergeCell ref="L4060:O4060"/>
    <mergeCell ref="D4061:K4061"/>
    <mergeCell ref="L4061:O4061"/>
    <mergeCell ref="P4061:Q4061"/>
    <mergeCell ref="R4061:S4061"/>
    <mergeCell ref="T4061:V4061"/>
    <mergeCell ref="W4061:Y4061"/>
    <mergeCell ref="Z4061:AB4061"/>
    <mergeCell ref="AC4061:AD4061"/>
    <mergeCell ref="D4056:K4056"/>
    <mergeCell ref="L4056:O4056"/>
    <mergeCell ref="D4057:K4057"/>
    <mergeCell ref="L4057:O4057"/>
    <mergeCell ref="D4058:K4058"/>
    <mergeCell ref="L4058:O4058"/>
    <mergeCell ref="P4056:Q4056"/>
    <mergeCell ref="R4056:S4056"/>
    <mergeCell ref="T4056:V4056"/>
    <mergeCell ref="W4056:Y4056"/>
    <mergeCell ref="AC4063:AD4063"/>
    <mergeCell ref="P4064:Q4064"/>
    <mergeCell ref="R4064:S4064"/>
    <mergeCell ref="T4064:V4064"/>
    <mergeCell ref="W4064:Y4064"/>
    <mergeCell ref="Z4064:AB4064"/>
    <mergeCell ref="AC4064:AD4064"/>
    <mergeCell ref="Z4056:AB4056"/>
    <mergeCell ref="AC4056:AD4056"/>
    <mergeCell ref="P4057:Q4057"/>
    <mergeCell ref="R4057:S4057"/>
    <mergeCell ref="T4057:V4057"/>
    <mergeCell ref="W4057:Y4057"/>
    <mergeCell ref="Z4057:AB4057"/>
    <mergeCell ref="AC4057:AD4057"/>
    <mergeCell ref="P4058:Q4058"/>
    <mergeCell ref="R4058:S4058"/>
    <mergeCell ref="T4058:V4058"/>
    <mergeCell ref="W4058:Y4058"/>
    <mergeCell ref="Z4058:AB4058"/>
    <mergeCell ref="AC4058:AD4058"/>
    <mergeCell ref="P4059:Q4059"/>
    <mergeCell ref="R4059:S4059"/>
    <mergeCell ref="T4059:V4059"/>
    <mergeCell ref="W4059:Y4059"/>
    <mergeCell ref="D4053:K4053"/>
    <mergeCell ref="L4053:O4053"/>
    <mergeCell ref="D4054:K4054"/>
    <mergeCell ref="L4054:O4054"/>
    <mergeCell ref="D4055:K4055"/>
    <mergeCell ref="L4055:O4055"/>
    <mergeCell ref="P4055:Q4055"/>
    <mergeCell ref="R4055:S4055"/>
    <mergeCell ref="T4055:V4055"/>
    <mergeCell ref="W4055:Y4055"/>
    <mergeCell ref="Z4055:AB4055"/>
    <mergeCell ref="AC4055:AD4055"/>
    <mergeCell ref="D4050:K4050"/>
    <mergeCell ref="L4050:O4050"/>
    <mergeCell ref="D4051:K4051"/>
    <mergeCell ref="L4051:O4051"/>
    <mergeCell ref="D4052:K4052"/>
    <mergeCell ref="L4052:O4052"/>
    <mergeCell ref="P4050:Q4050"/>
    <mergeCell ref="R4050:S4050"/>
    <mergeCell ref="T4050:V4050"/>
    <mergeCell ref="W4050:Y4050"/>
    <mergeCell ref="Z4050:AB4050"/>
    <mergeCell ref="AC4050:AD4050"/>
    <mergeCell ref="P4051:Q4051"/>
    <mergeCell ref="R4051:S4051"/>
    <mergeCell ref="T4051:V4051"/>
    <mergeCell ref="W4051:Y4051"/>
    <mergeCell ref="Z4051:AB4051"/>
    <mergeCell ref="R4054:S4054"/>
    <mergeCell ref="T4054:V4054"/>
    <mergeCell ref="W4054:Y4054"/>
    <mergeCell ref="Z4054:AB4054"/>
    <mergeCell ref="AC4054:AD4054"/>
    <mergeCell ref="D4047:K4047"/>
    <mergeCell ref="L4047:O4047"/>
    <mergeCell ref="D4048:K4048"/>
    <mergeCell ref="L4048:O4048"/>
    <mergeCell ref="D4049:K4049"/>
    <mergeCell ref="L4049:O4049"/>
    <mergeCell ref="P4049:Q4049"/>
    <mergeCell ref="R4049:S4049"/>
    <mergeCell ref="T4049:V4049"/>
    <mergeCell ref="W4049:Y4049"/>
    <mergeCell ref="Z4049:AB4049"/>
    <mergeCell ref="AC4049:AD4049"/>
    <mergeCell ref="D4044:K4044"/>
    <mergeCell ref="L4044:O4044"/>
    <mergeCell ref="D4045:K4045"/>
    <mergeCell ref="L4045:O4045"/>
    <mergeCell ref="D4046:K4046"/>
    <mergeCell ref="L4046:O4046"/>
    <mergeCell ref="P4044:Q4044"/>
    <mergeCell ref="R4044:S4044"/>
    <mergeCell ref="T4044:V4044"/>
    <mergeCell ref="W4044:Y4044"/>
    <mergeCell ref="Z4044:AB4044"/>
    <mergeCell ref="AC4044:AD4044"/>
    <mergeCell ref="P4045:Q4045"/>
    <mergeCell ref="R4045:S4045"/>
    <mergeCell ref="T4045:V4045"/>
    <mergeCell ref="W4045:Y4045"/>
    <mergeCell ref="Z4045:AB4045"/>
    <mergeCell ref="D4041:K4041"/>
    <mergeCell ref="L4041:O4041"/>
    <mergeCell ref="D4042:K4042"/>
    <mergeCell ref="L4042:O4042"/>
    <mergeCell ref="D4043:K4043"/>
    <mergeCell ref="L4043:O4043"/>
    <mergeCell ref="T4048:V4048"/>
    <mergeCell ref="W4048:Y4048"/>
    <mergeCell ref="Z4048:AB4048"/>
    <mergeCell ref="AC4048:AD4048"/>
    <mergeCell ref="P4041:Q4041"/>
    <mergeCell ref="R4041:S4041"/>
    <mergeCell ref="T4041:V4041"/>
    <mergeCell ref="W4041:Y4041"/>
    <mergeCell ref="Z4041:AB4041"/>
    <mergeCell ref="AC4041:AD4041"/>
    <mergeCell ref="P4042:Q4042"/>
    <mergeCell ref="R4042:S4042"/>
    <mergeCell ref="T4042:V4042"/>
    <mergeCell ref="W4042:Y4042"/>
    <mergeCell ref="Z4042:AB4042"/>
    <mergeCell ref="AC4042:AD4042"/>
    <mergeCell ref="P4043:Q4043"/>
    <mergeCell ref="R4043:S4043"/>
    <mergeCell ref="T4043:V4043"/>
    <mergeCell ref="W4043:Y4043"/>
    <mergeCell ref="Z4043:AB4043"/>
    <mergeCell ref="AC4043:AD4043"/>
    <mergeCell ref="AC4045:AD4045"/>
    <mergeCell ref="P4046:Q4046"/>
    <mergeCell ref="R4046:S4046"/>
    <mergeCell ref="T4046:V4046"/>
    <mergeCell ref="W4046:Y4046"/>
    <mergeCell ref="Z4046:AB4046"/>
    <mergeCell ref="AC4046:AD4046"/>
    <mergeCell ref="D4017:K4017"/>
    <mergeCell ref="L4017:O4017"/>
    <mergeCell ref="P4017:R4017"/>
    <mergeCell ref="D4018:K4018"/>
    <mergeCell ref="L4018:O4018"/>
    <mergeCell ref="P4018:R4018"/>
    <mergeCell ref="D4019:K4019"/>
    <mergeCell ref="L4019:O4019"/>
    <mergeCell ref="P4019:R4019"/>
    <mergeCell ref="S4018:U4018"/>
    <mergeCell ref="C4038:K4039"/>
    <mergeCell ref="L4038:O4039"/>
    <mergeCell ref="P4038:AD4038"/>
    <mergeCell ref="D4040:K4040"/>
    <mergeCell ref="L4040:O4040"/>
    <mergeCell ref="P4039:Q4039"/>
    <mergeCell ref="R4039:S4039"/>
    <mergeCell ref="T4039:V4039"/>
    <mergeCell ref="W4039:Y4039"/>
    <mergeCell ref="Z4039:AB4039"/>
    <mergeCell ref="AC4039:AD4039"/>
    <mergeCell ref="P4040:Q4040"/>
    <mergeCell ref="R4040:S4040"/>
    <mergeCell ref="T4040:V4040"/>
    <mergeCell ref="S4022:U4022"/>
    <mergeCell ref="S4023:U4023"/>
    <mergeCell ref="S4024:U4024"/>
    <mergeCell ref="S4025:U4025"/>
    <mergeCell ref="S4026:U4026"/>
    <mergeCell ref="L4024:O4024"/>
    <mergeCell ref="P4024:R4024"/>
    <mergeCell ref="D4025:K4025"/>
    <mergeCell ref="L4025:O4025"/>
    <mergeCell ref="P4025:R4025"/>
    <mergeCell ref="B4033:AD4033"/>
    <mergeCell ref="W4040:Y4040"/>
    <mergeCell ref="Z4040:AB4040"/>
    <mergeCell ref="AC4040:AD4040"/>
    <mergeCell ref="D4029:K4029"/>
    <mergeCell ref="L4029:O4029"/>
    <mergeCell ref="P4029:R4029"/>
    <mergeCell ref="S4029:U4029"/>
    <mergeCell ref="D4026:K4026"/>
    <mergeCell ref="L4026:O4026"/>
    <mergeCell ref="P4026:R4026"/>
    <mergeCell ref="D4027:K4027"/>
    <mergeCell ref="L4027:O4027"/>
    <mergeCell ref="P4027:R4027"/>
    <mergeCell ref="D4028:K4028"/>
    <mergeCell ref="L4028:O4028"/>
    <mergeCell ref="P4028:R4028"/>
    <mergeCell ref="S4027:U4027"/>
    <mergeCell ref="S4028:U4028"/>
    <mergeCell ref="D4023:K4023"/>
    <mergeCell ref="L4023:O4023"/>
    <mergeCell ref="P4023:R4023"/>
    <mergeCell ref="D4024:K4024"/>
    <mergeCell ref="D4020:K4020"/>
    <mergeCell ref="L4020:O4020"/>
    <mergeCell ref="P4020:R4020"/>
    <mergeCell ref="D4021:K4021"/>
    <mergeCell ref="L4021:O4021"/>
    <mergeCell ref="P4021:R4021"/>
    <mergeCell ref="D4022:K4022"/>
    <mergeCell ref="L4022:O4022"/>
    <mergeCell ref="P4022:R4022"/>
    <mergeCell ref="S4020:U4020"/>
    <mergeCell ref="S4021:U4021"/>
    <mergeCell ref="V4020:W4020"/>
    <mergeCell ref="X4020:Y4020"/>
    <mergeCell ref="Z4020:AB4020"/>
    <mergeCell ref="AC4020:AD4020"/>
    <mergeCell ref="V4021:W4021"/>
    <mergeCell ref="X4021:Y4021"/>
    <mergeCell ref="Z4021:AB4021"/>
    <mergeCell ref="AC4021:AD4021"/>
    <mergeCell ref="V4022:W4022"/>
    <mergeCell ref="X4022:Y4022"/>
    <mergeCell ref="Z4022:AB4022"/>
    <mergeCell ref="AC4022:AD4022"/>
    <mergeCell ref="V4023:W4023"/>
    <mergeCell ref="X4023:Y4023"/>
    <mergeCell ref="Z4023:AB4023"/>
    <mergeCell ref="AC4023:AD4023"/>
    <mergeCell ref="V4024:W4024"/>
    <mergeCell ref="X4024:Y4024"/>
    <mergeCell ref="Z4024:AB4024"/>
    <mergeCell ref="AC4024:AD4024"/>
    <mergeCell ref="V4025:W4025"/>
    <mergeCell ref="X4025:Y4025"/>
    <mergeCell ref="Z4025:AB4025"/>
    <mergeCell ref="AC4025:AD4025"/>
    <mergeCell ref="V4026:W4026"/>
    <mergeCell ref="X4026:Y4026"/>
    <mergeCell ref="Z4026:AB4026"/>
    <mergeCell ref="S4019:U4019"/>
    <mergeCell ref="S4017:U4017"/>
    <mergeCell ref="V4019:W4019"/>
    <mergeCell ref="X4019:Y4019"/>
    <mergeCell ref="Z4019:AB4019"/>
    <mergeCell ref="AC4019:AD4019"/>
    <mergeCell ref="AC4026:AD4026"/>
    <mergeCell ref="B3998:AD3998"/>
    <mergeCell ref="D4014:K4014"/>
    <mergeCell ref="L4014:O4014"/>
    <mergeCell ref="P4014:R4014"/>
    <mergeCell ref="D4015:K4015"/>
    <mergeCell ref="L4015:O4015"/>
    <mergeCell ref="P4015:R4015"/>
    <mergeCell ref="D4016:K4016"/>
    <mergeCell ref="L4016:O4016"/>
    <mergeCell ref="P4016:R4016"/>
    <mergeCell ref="D4011:K4011"/>
    <mergeCell ref="L4011:O4011"/>
    <mergeCell ref="P4011:R4011"/>
    <mergeCell ref="D4012:K4012"/>
    <mergeCell ref="L4012:O4012"/>
    <mergeCell ref="P4012:R4012"/>
    <mergeCell ref="D4013:K4013"/>
    <mergeCell ref="L4013:O4013"/>
    <mergeCell ref="P4013:R4013"/>
    <mergeCell ref="S4011:U4011"/>
    <mergeCell ref="S4012:U4012"/>
    <mergeCell ref="D4008:K4008"/>
    <mergeCell ref="L4008:O4008"/>
    <mergeCell ref="P4008:R4008"/>
    <mergeCell ref="D4009:K4009"/>
    <mergeCell ref="L4009:O4009"/>
    <mergeCell ref="P4009:R4009"/>
    <mergeCell ref="D4010:K4010"/>
    <mergeCell ref="L4010:O4010"/>
    <mergeCell ref="P4010:R4010"/>
    <mergeCell ref="S4009:U4009"/>
    <mergeCell ref="S4010:U4010"/>
    <mergeCell ref="S4013:U4013"/>
    <mergeCell ref="S4014:U4014"/>
    <mergeCell ref="S4015:U4015"/>
    <mergeCell ref="S4016:U4016"/>
    <mergeCell ref="S4008:U4008"/>
    <mergeCell ref="V4004:W4004"/>
    <mergeCell ref="X4004:Y4004"/>
    <mergeCell ref="AC4004:AD4004"/>
    <mergeCell ref="Z4004:AB4004"/>
    <mergeCell ref="V4005:W4005"/>
    <mergeCell ref="X4005:Y4005"/>
    <mergeCell ref="Z4005:AB4005"/>
    <mergeCell ref="AC4005:AD4005"/>
    <mergeCell ref="V4006:W4006"/>
    <mergeCell ref="X4006:Y4006"/>
    <mergeCell ref="Z4006:AB4006"/>
    <mergeCell ref="AC4006:AD4006"/>
    <mergeCell ref="V4007:W4007"/>
    <mergeCell ref="X4007:Y4007"/>
    <mergeCell ref="Z4007:AB4007"/>
    <mergeCell ref="AC4007:AD4007"/>
    <mergeCell ref="V4008:W4008"/>
    <mergeCell ref="X4008:Y4008"/>
    <mergeCell ref="Z4008:AB4008"/>
    <mergeCell ref="AC4008:AD4008"/>
    <mergeCell ref="V4009:W4009"/>
    <mergeCell ref="X4009:Y4009"/>
    <mergeCell ref="Z4009:AB4009"/>
    <mergeCell ref="AC4009:AD4009"/>
    <mergeCell ref="V4010:W4010"/>
    <mergeCell ref="X4010:Y4010"/>
    <mergeCell ref="Z4010:AB4010"/>
    <mergeCell ref="L3992:O3992"/>
    <mergeCell ref="P3992:R3992"/>
    <mergeCell ref="D3993:K3993"/>
    <mergeCell ref="L3993:O3993"/>
    <mergeCell ref="S3989:T3989"/>
    <mergeCell ref="U3989:W3989"/>
    <mergeCell ref="X3989:Y3989"/>
    <mergeCell ref="Z3989:AB3989"/>
    <mergeCell ref="AC3989:AD3989"/>
    <mergeCell ref="P3993:R3993"/>
    <mergeCell ref="S3991:T3991"/>
    <mergeCell ref="U3991:W3991"/>
    <mergeCell ref="X3991:Y3991"/>
    <mergeCell ref="Z3991:AB3991"/>
    <mergeCell ref="AC3991:AD3991"/>
    <mergeCell ref="S3992:T3992"/>
    <mergeCell ref="U3992:W3992"/>
    <mergeCell ref="X3992:Y3992"/>
    <mergeCell ref="Z3992:AB3992"/>
    <mergeCell ref="AC3992:AD3992"/>
    <mergeCell ref="S3993:T3993"/>
    <mergeCell ref="D3988:K3988"/>
    <mergeCell ref="L3988:O3988"/>
    <mergeCell ref="P3988:R3988"/>
    <mergeCell ref="D3989:K3989"/>
    <mergeCell ref="L3989:O3989"/>
    <mergeCell ref="P3989:R3989"/>
    <mergeCell ref="D3990:K3990"/>
    <mergeCell ref="L3990:O3990"/>
    <mergeCell ref="P3990:R3990"/>
    <mergeCell ref="D3994:K3994"/>
    <mergeCell ref="L3994:O3994"/>
    <mergeCell ref="P3994:R3994"/>
    <mergeCell ref="D3985:K3985"/>
    <mergeCell ref="L3985:O3985"/>
    <mergeCell ref="P3985:R3985"/>
    <mergeCell ref="D3986:K3986"/>
    <mergeCell ref="L3986:O3986"/>
    <mergeCell ref="P3986:R3986"/>
    <mergeCell ref="D3987:K3987"/>
    <mergeCell ref="L3987:O3987"/>
    <mergeCell ref="P3987:R3987"/>
    <mergeCell ref="S3985:T3985"/>
    <mergeCell ref="U3985:W3985"/>
    <mergeCell ref="X3985:Y3985"/>
    <mergeCell ref="Z3985:AB3985"/>
    <mergeCell ref="AC3985:AD3985"/>
    <mergeCell ref="S3986:T3986"/>
    <mergeCell ref="U3986:W3986"/>
    <mergeCell ref="X3986:Y3986"/>
    <mergeCell ref="Z3986:AB3986"/>
    <mergeCell ref="AC3986:AD3986"/>
    <mergeCell ref="S3987:T3987"/>
    <mergeCell ref="X3990:Y3990"/>
    <mergeCell ref="Z3990:AB3990"/>
    <mergeCell ref="AC3990:AD3990"/>
    <mergeCell ref="S3990:T3990"/>
    <mergeCell ref="U3990:W3990"/>
    <mergeCell ref="D4005:K4005"/>
    <mergeCell ref="L4005:O4005"/>
    <mergeCell ref="P4005:R4005"/>
    <mergeCell ref="D4006:K4006"/>
    <mergeCell ref="L4006:O4006"/>
    <mergeCell ref="P4006:R4006"/>
    <mergeCell ref="D4007:K4007"/>
    <mergeCell ref="L4007:O4007"/>
    <mergeCell ref="P4007:R4007"/>
    <mergeCell ref="U3993:W3993"/>
    <mergeCell ref="X3993:Y3993"/>
    <mergeCell ref="Z3993:AB3993"/>
    <mergeCell ref="AC3993:AD3993"/>
    <mergeCell ref="S3994:T3994"/>
    <mergeCell ref="U3994:W3994"/>
    <mergeCell ref="X3994:Y3994"/>
    <mergeCell ref="Z3994:AB3994"/>
    <mergeCell ref="AC3994:AD3994"/>
    <mergeCell ref="C4003:K4004"/>
    <mergeCell ref="L4003:O4004"/>
    <mergeCell ref="P4003:AD4003"/>
    <mergeCell ref="P4004:R4004"/>
    <mergeCell ref="U3987:W3987"/>
    <mergeCell ref="X3987:Y3987"/>
    <mergeCell ref="Z3987:AB3987"/>
    <mergeCell ref="AC3987:AD3987"/>
    <mergeCell ref="S3988:T3988"/>
    <mergeCell ref="U3988:W3988"/>
    <mergeCell ref="X3988:Y3988"/>
    <mergeCell ref="Z3988:AB3988"/>
    <mergeCell ref="AC3988:AD3988"/>
    <mergeCell ref="S4006:U4006"/>
    <mergeCell ref="S4007:U4007"/>
    <mergeCell ref="S4004:U4004"/>
    <mergeCell ref="S4005:U4005"/>
    <mergeCell ref="D3991:K3991"/>
    <mergeCell ref="L3991:O3991"/>
    <mergeCell ref="P3991:R3991"/>
    <mergeCell ref="D3992:K3992"/>
    <mergeCell ref="S3983:T3983"/>
    <mergeCell ref="U3983:W3983"/>
    <mergeCell ref="X3983:Y3983"/>
    <mergeCell ref="Z3983:AB3983"/>
    <mergeCell ref="AC3983:AD3983"/>
    <mergeCell ref="D3983:K3983"/>
    <mergeCell ref="L3983:O3983"/>
    <mergeCell ref="P3983:R3983"/>
    <mergeCell ref="D3984:K3984"/>
    <mergeCell ref="L3984:O3984"/>
    <mergeCell ref="P3984:R3984"/>
    <mergeCell ref="D3979:K3979"/>
    <mergeCell ref="L3979:O3979"/>
    <mergeCell ref="P3979:R3979"/>
    <mergeCell ref="D3980:K3980"/>
    <mergeCell ref="L3980:O3980"/>
    <mergeCell ref="P3980:R3980"/>
    <mergeCell ref="D3981:K3981"/>
    <mergeCell ref="L3981:O3981"/>
    <mergeCell ref="P3981:R3981"/>
    <mergeCell ref="S3979:T3979"/>
    <mergeCell ref="U3979:W3979"/>
    <mergeCell ref="X3979:Y3979"/>
    <mergeCell ref="Z3979:AB3979"/>
    <mergeCell ref="AC3979:AD3979"/>
    <mergeCell ref="S3980:T3980"/>
    <mergeCell ref="U3980:W3980"/>
    <mergeCell ref="X3980:Y3980"/>
    <mergeCell ref="Z3980:AB3980"/>
    <mergeCell ref="AC3980:AD3980"/>
    <mergeCell ref="S3981:T3981"/>
    <mergeCell ref="S3984:T3984"/>
    <mergeCell ref="U3984:W3984"/>
    <mergeCell ref="X3984:Y3984"/>
    <mergeCell ref="Z3984:AB3984"/>
    <mergeCell ref="AC3984:AD3984"/>
    <mergeCell ref="S3975:T3975"/>
    <mergeCell ref="U3975:W3975"/>
    <mergeCell ref="X3975:Y3975"/>
    <mergeCell ref="D3976:K3976"/>
    <mergeCell ref="L3976:O3976"/>
    <mergeCell ref="P3976:R3976"/>
    <mergeCell ref="D3977:K3977"/>
    <mergeCell ref="L3977:O3977"/>
    <mergeCell ref="P3977:R3977"/>
    <mergeCell ref="D3978:K3978"/>
    <mergeCell ref="L3978:O3978"/>
    <mergeCell ref="P3978:R3978"/>
    <mergeCell ref="S3977:T3977"/>
    <mergeCell ref="U3977:W3977"/>
    <mergeCell ref="X3977:Y3977"/>
    <mergeCell ref="Z3977:AB3977"/>
    <mergeCell ref="AC3977:AD3977"/>
    <mergeCell ref="S3978:T3978"/>
    <mergeCell ref="U3978:W3978"/>
    <mergeCell ref="X3978:Y3978"/>
    <mergeCell ref="Z3978:AB3978"/>
    <mergeCell ref="AC3978:AD3978"/>
    <mergeCell ref="D3982:K3982"/>
    <mergeCell ref="L3982:O3982"/>
    <mergeCell ref="P3982:R3982"/>
    <mergeCell ref="U3981:W3981"/>
    <mergeCell ref="X3981:Y3981"/>
    <mergeCell ref="Z3981:AB3981"/>
    <mergeCell ref="AC3981:AD3981"/>
    <mergeCell ref="S3982:T3982"/>
    <mergeCell ref="U3982:W3982"/>
    <mergeCell ref="X3982:Y3982"/>
    <mergeCell ref="Z3982:AB3982"/>
    <mergeCell ref="AC3982:AD3982"/>
    <mergeCell ref="Z3975:AB3975"/>
    <mergeCell ref="AC3975:AD3975"/>
    <mergeCell ref="S3976:T3976"/>
    <mergeCell ref="U3976:W3976"/>
    <mergeCell ref="X3976:Y3976"/>
    <mergeCell ref="Z3976:AB3976"/>
    <mergeCell ref="AC3976:AD3976"/>
    <mergeCell ref="D3975:K3975"/>
    <mergeCell ref="L3975:O3975"/>
    <mergeCell ref="P3975:R3975"/>
    <mergeCell ref="S3972:T3972"/>
    <mergeCell ref="U3972:W3972"/>
    <mergeCell ref="X3972:Y3972"/>
    <mergeCell ref="Z3972:AB3972"/>
    <mergeCell ref="D3956:L3956"/>
    <mergeCell ref="M3956:R3956"/>
    <mergeCell ref="S3956:X3956"/>
    <mergeCell ref="Y3956:AD3956"/>
    <mergeCell ref="M3957:R3957"/>
    <mergeCell ref="S3957:X3957"/>
    <mergeCell ref="Y3957:AD3957"/>
    <mergeCell ref="B3961:AD3961"/>
    <mergeCell ref="B3963:AD3963"/>
    <mergeCell ref="AC3969:AD3969"/>
    <mergeCell ref="S3969:T3969"/>
    <mergeCell ref="Z3969:AB3969"/>
    <mergeCell ref="C3968:K3969"/>
    <mergeCell ref="L3968:O3969"/>
    <mergeCell ref="P3968:AD3968"/>
    <mergeCell ref="P3969:R3969"/>
    <mergeCell ref="U3969:W3969"/>
    <mergeCell ref="X3969:Y3969"/>
    <mergeCell ref="S3970:T3970"/>
    <mergeCell ref="U3970:W3970"/>
    <mergeCell ref="X3970:Y3970"/>
    <mergeCell ref="AC3972:AD3972"/>
    <mergeCell ref="S3973:T3973"/>
    <mergeCell ref="U3973:W3973"/>
    <mergeCell ref="X3973:Y3973"/>
    <mergeCell ref="Z3973:AB3973"/>
    <mergeCell ref="AC3973:AD3973"/>
    <mergeCell ref="S3974:T3974"/>
    <mergeCell ref="U3974:W3974"/>
    <mergeCell ref="X3974:Y3974"/>
    <mergeCell ref="Z3974:AB3974"/>
    <mergeCell ref="AC3974:AD3974"/>
    <mergeCell ref="D3973:K3973"/>
    <mergeCell ref="L3973:O3973"/>
    <mergeCell ref="P3973:R3973"/>
    <mergeCell ref="D3974:K3974"/>
    <mergeCell ref="L3974:O3974"/>
    <mergeCell ref="P3974:R3974"/>
    <mergeCell ref="D3970:K3970"/>
    <mergeCell ref="L3970:O3970"/>
    <mergeCell ref="P3970:R3970"/>
    <mergeCell ref="D3971:K3971"/>
    <mergeCell ref="L3971:O3971"/>
    <mergeCell ref="P3971:R3971"/>
    <mergeCell ref="D3972:K3972"/>
    <mergeCell ref="L3972:O3972"/>
    <mergeCell ref="P3972:R3972"/>
    <mergeCell ref="Z3970:AB3970"/>
    <mergeCell ref="AC3970:AD3970"/>
    <mergeCell ref="S3971:T3971"/>
    <mergeCell ref="U3971:W3971"/>
    <mergeCell ref="X3971:Y3971"/>
    <mergeCell ref="Z3971:AB3971"/>
    <mergeCell ref="AC3971:AD3971"/>
    <mergeCell ref="B3958:AD3958"/>
    <mergeCell ref="B3959:AD3959"/>
    <mergeCell ref="B3960:AD3960"/>
    <mergeCell ref="C3964:AD3964"/>
    <mergeCell ref="C3965:AD3965"/>
    <mergeCell ref="C3966:AD3966"/>
    <mergeCell ref="D3955:L3955"/>
    <mergeCell ref="M3955:R3955"/>
    <mergeCell ref="S3955:X3955"/>
    <mergeCell ref="Y3955:AD3955"/>
    <mergeCell ref="C3951:C3952"/>
    <mergeCell ref="E3951:L3951"/>
    <mergeCell ref="M3951:R3951"/>
    <mergeCell ref="S3951:X3951"/>
    <mergeCell ref="Y3951:AD3951"/>
    <mergeCell ref="E3952:L3952"/>
    <mergeCell ref="M3952:R3952"/>
    <mergeCell ref="S3952:X3952"/>
    <mergeCell ref="Y3952:AD3952"/>
    <mergeCell ref="D3953:L3953"/>
    <mergeCell ref="M3953:R3953"/>
    <mergeCell ref="S3953:X3953"/>
    <mergeCell ref="Y3953:AD3953"/>
    <mergeCell ref="D3954:L3954"/>
    <mergeCell ref="M3954:R3954"/>
    <mergeCell ref="S3954:X3954"/>
    <mergeCell ref="Y3954:AD3954"/>
    <mergeCell ref="D3934:L3934"/>
    <mergeCell ref="M3934:R3934"/>
    <mergeCell ref="S3934:X3934"/>
    <mergeCell ref="Y3934:AD3934"/>
    <mergeCell ref="D3935:L3935"/>
    <mergeCell ref="M3935:R3935"/>
    <mergeCell ref="S3935:X3935"/>
    <mergeCell ref="Y3935:AD3935"/>
    <mergeCell ref="M3936:R3936"/>
    <mergeCell ref="S3936:X3936"/>
    <mergeCell ref="Y3936:AD3936"/>
    <mergeCell ref="C3948:L3949"/>
    <mergeCell ref="M3948:AD3948"/>
    <mergeCell ref="M3949:R3949"/>
    <mergeCell ref="S3949:X3949"/>
    <mergeCell ref="Y3949:AD3949"/>
    <mergeCell ref="D3950:L3950"/>
    <mergeCell ref="M3950:R3950"/>
    <mergeCell ref="S3950:X3950"/>
    <mergeCell ref="Y3950:AD3950"/>
    <mergeCell ref="B3940:AD3940"/>
    <mergeCell ref="B3945:AD3945"/>
    <mergeCell ref="C3946:AD3946"/>
    <mergeCell ref="B3941:AD3941"/>
    <mergeCell ref="C3942:AD3942"/>
    <mergeCell ref="C3943:AD3943"/>
    <mergeCell ref="B3937:AD3937"/>
    <mergeCell ref="B3938:AD3938"/>
    <mergeCell ref="B3939:AD3939"/>
    <mergeCell ref="Y3919:Z3919"/>
    <mergeCell ref="AA3919:AB3919"/>
    <mergeCell ref="AC3919:AD3919"/>
    <mergeCell ref="S3920:T3920"/>
    <mergeCell ref="U3920:V3920"/>
    <mergeCell ref="W3920:X3920"/>
    <mergeCell ref="Y3920:Z3920"/>
    <mergeCell ref="AA3920:AB3920"/>
    <mergeCell ref="AC3920:AD3920"/>
    <mergeCell ref="C3928:L3929"/>
    <mergeCell ref="M3928:AD3928"/>
    <mergeCell ref="M3929:R3929"/>
    <mergeCell ref="S3929:X3929"/>
    <mergeCell ref="Y3929:AD3929"/>
    <mergeCell ref="B3924:AD3924"/>
    <mergeCell ref="AC3903:AD3903"/>
    <mergeCell ref="N3904:O3904"/>
    <mergeCell ref="C3910:AD3910"/>
    <mergeCell ref="C3925:AD3925"/>
    <mergeCell ref="C3926:AD3926"/>
    <mergeCell ref="D3902:M3902"/>
    <mergeCell ref="N3902:O3902"/>
    <mergeCell ref="P3902:Q3902"/>
    <mergeCell ref="R3902:S3902"/>
    <mergeCell ref="T3902:V3902"/>
    <mergeCell ref="W3902:Y3902"/>
    <mergeCell ref="Z3902:AB3902"/>
    <mergeCell ref="AC3902:AD3902"/>
    <mergeCell ref="D3918:M3918"/>
    <mergeCell ref="N3918:R3918"/>
    <mergeCell ref="S3918:T3918"/>
    <mergeCell ref="U3918:V3918"/>
    <mergeCell ref="W3918:X3918"/>
    <mergeCell ref="Y3918:Z3918"/>
    <mergeCell ref="AA3918:AB3918"/>
    <mergeCell ref="AC3918:AD3918"/>
    <mergeCell ref="C3909:AD3909"/>
    <mergeCell ref="B3905:AD3905"/>
    <mergeCell ref="W3903:Y3903"/>
    <mergeCell ref="P3901:Q3901"/>
    <mergeCell ref="R3901:S3901"/>
    <mergeCell ref="P3903:Q3903"/>
    <mergeCell ref="R3903:S3903"/>
    <mergeCell ref="P3904:Q3904"/>
    <mergeCell ref="R3904:S3904"/>
    <mergeCell ref="D3915:M3915"/>
    <mergeCell ref="N3915:R3915"/>
    <mergeCell ref="S3915:T3915"/>
    <mergeCell ref="U3915:V3915"/>
    <mergeCell ref="W3915:X3915"/>
    <mergeCell ref="Y3915:Z3915"/>
    <mergeCell ref="AA3915:AB3915"/>
    <mergeCell ref="AC3915:AD3915"/>
    <mergeCell ref="D3916:M3916"/>
    <mergeCell ref="N3916:R3916"/>
    <mergeCell ref="S3916:T3916"/>
    <mergeCell ref="U3916:V3916"/>
    <mergeCell ref="W3916:X3916"/>
    <mergeCell ref="Y3916:Z3916"/>
    <mergeCell ref="AA3916:AB3916"/>
    <mergeCell ref="AC3916:AD3916"/>
    <mergeCell ref="D3917:M3917"/>
    <mergeCell ref="N3917:R3917"/>
    <mergeCell ref="S3917:T3917"/>
    <mergeCell ref="U3917:V3917"/>
    <mergeCell ref="W3917:X3917"/>
    <mergeCell ref="Y3917:Z3917"/>
    <mergeCell ref="AA3917:AB3917"/>
    <mergeCell ref="AC3917:AD3917"/>
    <mergeCell ref="AC3904:AD3904"/>
    <mergeCell ref="C3912:M3913"/>
    <mergeCell ref="N3912:R3913"/>
    <mergeCell ref="S3912:X3912"/>
    <mergeCell ref="Y3912:AD3912"/>
    <mergeCell ref="S3913:T3913"/>
    <mergeCell ref="U3913:V3913"/>
    <mergeCell ref="W3913:X3913"/>
    <mergeCell ref="Y3913:Z3913"/>
    <mergeCell ref="AA3913:AB3913"/>
    <mergeCell ref="AC3913:AD3913"/>
    <mergeCell ref="D3914:M3914"/>
    <mergeCell ref="N3914:R3914"/>
    <mergeCell ref="S3914:T3914"/>
    <mergeCell ref="U3914:V3914"/>
    <mergeCell ref="W3914:X3914"/>
    <mergeCell ref="Y3914:Z3914"/>
    <mergeCell ref="AA3914:AB3914"/>
    <mergeCell ref="AC3914:AD3914"/>
    <mergeCell ref="B3908:AD3908"/>
    <mergeCell ref="D3901:M3901"/>
    <mergeCell ref="D3903:M3903"/>
    <mergeCell ref="T3904:V3904"/>
    <mergeCell ref="W3904:Y3904"/>
    <mergeCell ref="Z3904:AB3904"/>
    <mergeCell ref="N3901:O3901"/>
    <mergeCell ref="T3901:V3901"/>
    <mergeCell ref="W3901:Y3901"/>
    <mergeCell ref="Z3901:AB3901"/>
    <mergeCell ref="N3885:O3885"/>
    <mergeCell ref="P3885:Q3885"/>
    <mergeCell ref="R3885:S3885"/>
    <mergeCell ref="T3885:U3885"/>
    <mergeCell ref="V3885:W3885"/>
    <mergeCell ref="X3885:Y3885"/>
    <mergeCell ref="Z3885:AA3885"/>
    <mergeCell ref="AB3885:AD3885"/>
    <mergeCell ref="N3886:O3886"/>
    <mergeCell ref="P3886:Q3886"/>
    <mergeCell ref="R3886:S3886"/>
    <mergeCell ref="T3886:U3886"/>
    <mergeCell ref="V3886:W3886"/>
    <mergeCell ref="X3886:Y3886"/>
    <mergeCell ref="Z3886:AA3886"/>
    <mergeCell ref="AB3886:AD3886"/>
    <mergeCell ref="P3897:Q3897"/>
    <mergeCell ref="R3897:S3897"/>
    <mergeCell ref="C3895:M3897"/>
    <mergeCell ref="AC3897:AD3897"/>
    <mergeCell ref="B3890:AD3890"/>
    <mergeCell ref="T3897:V3897"/>
    <mergeCell ref="W3897:Y3897"/>
    <mergeCell ref="Z3897:AB3897"/>
    <mergeCell ref="N3898:O3898"/>
    <mergeCell ref="T3898:V3898"/>
    <mergeCell ref="W3898:Y3898"/>
    <mergeCell ref="Z3898:AB3898"/>
    <mergeCell ref="AC3898:AD3898"/>
    <mergeCell ref="N3899:O3899"/>
    <mergeCell ref="T3899:V3899"/>
    <mergeCell ref="W3899:Y3899"/>
    <mergeCell ref="Z3899:AB3899"/>
    <mergeCell ref="AC3899:AD3899"/>
    <mergeCell ref="N3895:AD3895"/>
    <mergeCell ref="P3896:AD3896"/>
    <mergeCell ref="N3896:O3897"/>
    <mergeCell ref="C3891:AD3891"/>
    <mergeCell ref="C3892:AD3892"/>
    <mergeCell ref="P3898:Q3898"/>
    <mergeCell ref="R3898:S3898"/>
    <mergeCell ref="P3899:Q3899"/>
    <mergeCell ref="R3899:S3899"/>
    <mergeCell ref="C3893:AD3893"/>
    <mergeCell ref="B3887:AD3887"/>
    <mergeCell ref="B3888:AD3888"/>
    <mergeCell ref="B3889:AD3889"/>
    <mergeCell ref="R3883:S3883"/>
    <mergeCell ref="T3883:U3883"/>
    <mergeCell ref="V3883:W3883"/>
    <mergeCell ref="X3883:Y3883"/>
    <mergeCell ref="Z3883:AA3883"/>
    <mergeCell ref="AB3883:AD3883"/>
    <mergeCell ref="N3884:O3884"/>
    <mergeCell ref="P3884:Q3884"/>
    <mergeCell ref="R3884:S3884"/>
    <mergeCell ref="T3884:U3884"/>
    <mergeCell ref="V3884:W3884"/>
    <mergeCell ref="X3884:Y3884"/>
    <mergeCell ref="Z3884:AA3884"/>
    <mergeCell ref="AB3884:AD3884"/>
    <mergeCell ref="N3879:O3879"/>
    <mergeCell ref="P3879:Q3879"/>
    <mergeCell ref="R3879:S3879"/>
    <mergeCell ref="T3879:U3879"/>
    <mergeCell ref="V3879:W3879"/>
    <mergeCell ref="X3879:Y3879"/>
    <mergeCell ref="Z3879:AA3879"/>
    <mergeCell ref="AB3879:AD3879"/>
    <mergeCell ref="N3880:O3880"/>
    <mergeCell ref="P3880:Q3880"/>
    <mergeCell ref="R3880:S3880"/>
    <mergeCell ref="T3880:U3880"/>
    <mergeCell ref="V3880:W3880"/>
    <mergeCell ref="X3880:Y3880"/>
    <mergeCell ref="Z3880:AA3880"/>
    <mergeCell ref="AB3880:AD3880"/>
    <mergeCell ref="N3881:O3881"/>
    <mergeCell ref="P3881:Q3881"/>
    <mergeCell ref="R3881:S3881"/>
    <mergeCell ref="T3881:U3881"/>
    <mergeCell ref="V3881:W3881"/>
    <mergeCell ref="X3881:Y3881"/>
    <mergeCell ref="Z3881:AA3881"/>
    <mergeCell ref="AB3881:AD3881"/>
    <mergeCell ref="P3900:Q3900"/>
    <mergeCell ref="R3900:S3900"/>
    <mergeCell ref="D3898:M3898"/>
    <mergeCell ref="D3899:M3899"/>
    <mergeCell ref="D3900:M3900"/>
    <mergeCell ref="N3877:O3877"/>
    <mergeCell ref="P3877:Q3877"/>
    <mergeCell ref="R3877:S3877"/>
    <mergeCell ref="T3877:U3877"/>
    <mergeCell ref="V3877:W3877"/>
    <mergeCell ref="X3877:Y3877"/>
    <mergeCell ref="Z3877:AA3877"/>
    <mergeCell ref="AB3877:AD3877"/>
    <mergeCell ref="N3878:O3878"/>
    <mergeCell ref="P3878:Q3878"/>
    <mergeCell ref="R3878:S3878"/>
    <mergeCell ref="T3878:U3878"/>
    <mergeCell ref="V3878:W3878"/>
    <mergeCell ref="X3878:Y3878"/>
    <mergeCell ref="Z3878:AA3878"/>
    <mergeCell ref="AB3878:AD3878"/>
    <mergeCell ref="N3873:O3873"/>
    <mergeCell ref="P3873:Q3873"/>
    <mergeCell ref="R3873:S3873"/>
    <mergeCell ref="T3873:U3873"/>
    <mergeCell ref="V3873:W3873"/>
    <mergeCell ref="X3873:Y3873"/>
    <mergeCell ref="Z3873:AA3873"/>
    <mergeCell ref="AB3873:AD3873"/>
    <mergeCell ref="N3874:O3874"/>
    <mergeCell ref="P3874:Q3874"/>
    <mergeCell ref="R3874:S3874"/>
    <mergeCell ref="T3874:U3874"/>
    <mergeCell ref="V3874:W3874"/>
    <mergeCell ref="X3874:Y3874"/>
    <mergeCell ref="Z3874:AA3874"/>
    <mergeCell ref="AB3874:AD3874"/>
    <mergeCell ref="N3875:O3875"/>
    <mergeCell ref="P3875:Q3875"/>
    <mergeCell ref="R3875:S3875"/>
    <mergeCell ref="T3875:U3875"/>
    <mergeCell ref="V3875:W3875"/>
    <mergeCell ref="X3875:Y3875"/>
    <mergeCell ref="Z3875:AA3875"/>
    <mergeCell ref="AB3875:AD3875"/>
    <mergeCell ref="D3875:M3875"/>
    <mergeCell ref="D3876:M3876"/>
    <mergeCell ref="D3877:M3877"/>
    <mergeCell ref="D3878:M3878"/>
    <mergeCell ref="D3879:M3879"/>
    <mergeCell ref="D3880:M3880"/>
    <mergeCell ref="D3881:M3881"/>
    <mergeCell ref="D3882:M3882"/>
    <mergeCell ref="D3883:M3883"/>
    <mergeCell ref="N3882:O3882"/>
    <mergeCell ref="P3882:Q3882"/>
    <mergeCell ref="R3882:S3882"/>
    <mergeCell ref="T3882:U3882"/>
    <mergeCell ref="V3882:W3882"/>
    <mergeCell ref="X3882:Y3882"/>
    <mergeCell ref="Z3882:AA3882"/>
    <mergeCell ref="AB3882:AD3882"/>
    <mergeCell ref="N3883:O3883"/>
    <mergeCell ref="P3883:Q3883"/>
    <mergeCell ref="P3872:Q3872"/>
    <mergeCell ref="R3872:S3872"/>
    <mergeCell ref="T3872:U3872"/>
    <mergeCell ref="V3872:W3872"/>
    <mergeCell ref="X3872:Y3872"/>
    <mergeCell ref="Z3872:AA3872"/>
    <mergeCell ref="AB3872:AD3872"/>
    <mergeCell ref="N3867:O3867"/>
    <mergeCell ref="P3867:Q3867"/>
    <mergeCell ref="R3867:S3867"/>
    <mergeCell ref="T3867:U3867"/>
    <mergeCell ref="V3867:W3867"/>
    <mergeCell ref="X3867:Y3867"/>
    <mergeCell ref="Z3867:AA3867"/>
    <mergeCell ref="AB3867:AD3867"/>
    <mergeCell ref="N3868:O3868"/>
    <mergeCell ref="P3868:Q3868"/>
    <mergeCell ref="R3868:S3868"/>
    <mergeCell ref="T3868:U3868"/>
    <mergeCell ref="V3868:W3868"/>
    <mergeCell ref="X3868:Y3868"/>
    <mergeCell ref="Z3868:AA3868"/>
    <mergeCell ref="AB3868:AD3868"/>
    <mergeCell ref="N3869:O3869"/>
    <mergeCell ref="P3869:Q3869"/>
    <mergeCell ref="R3869:S3869"/>
    <mergeCell ref="T3869:U3869"/>
    <mergeCell ref="V3869:W3869"/>
    <mergeCell ref="X3869:Y3869"/>
    <mergeCell ref="Z3869:AA3869"/>
    <mergeCell ref="AB3869:AD3869"/>
    <mergeCell ref="N3876:O3876"/>
    <mergeCell ref="P3876:Q3876"/>
    <mergeCell ref="R3876:S3876"/>
    <mergeCell ref="T3876:U3876"/>
    <mergeCell ref="V3876:W3876"/>
    <mergeCell ref="X3876:Y3876"/>
    <mergeCell ref="Z3876:AA3876"/>
    <mergeCell ref="AB3876:AD3876"/>
    <mergeCell ref="AB3866:AD3866"/>
    <mergeCell ref="D3884:M3884"/>
    <mergeCell ref="D3885:M3885"/>
    <mergeCell ref="N3861:O3861"/>
    <mergeCell ref="P3861:Q3861"/>
    <mergeCell ref="R3861:S3861"/>
    <mergeCell ref="T3861:U3861"/>
    <mergeCell ref="V3861:W3861"/>
    <mergeCell ref="X3861:Y3861"/>
    <mergeCell ref="Z3861:AA3861"/>
    <mergeCell ref="AB3861:AD3861"/>
    <mergeCell ref="N3862:O3862"/>
    <mergeCell ref="P3862:Q3862"/>
    <mergeCell ref="R3862:S3862"/>
    <mergeCell ref="T3862:U3862"/>
    <mergeCell ref="V3862:W3862"/>
    <mergeCell ref="X3862:Y3862"/>
    <mergeCell ref="Z3862:AA3862"/>
    <mergeCell ref="AB3862:AD3862"/>
    <mergeCell ref="N3863:O3863"/>
    <mergeCell ref="P3863:Q3863"/>
    <mergeCell ref="R3863:S3863"/>
    <mergeCell ref="T3863:U3863"/>
    <mergeCell ref="V3863:W3863"/>
    <mergeCell ref="X3863:Y3863"/>
    <mergeCell ref="Z3863:AA3863"/>
    <mergeCell ref="AB3863:AD3863"/>
    <mergeCell ref="N3864:O3864"/>
    <mergeCell ref="P3864:Q3864"/>
    <mergeCell ref="R3864:S3864"/>
    <mergeCell ref="T3864:U3864"/>
    <mergeCell ref="V3864:W3864"/>
    <mergeCell ref="X3864:Y3864"/>
    <mergeCell ref="D3861:M3861"/>
    <mergeCell ref="D3862:M3862"/>
    <mergeCell ref="D3863:M3863"/>
    <mergeCell ref="D3864:M3864"/>
    <mergeCell ref="D3865:M3865"/>
    <mergeCell ref="D3866:M3866"/>
    <mergeCell ref="D3867:M3867"/>
    <mergeCell ref="D3868:M3868"/>
    <mergeCell ref="D3869:M3869"/>
    <mergeCell ref="D3870:M3870"/>
    <mergeCell ref="D3871:M3871"/>
    <mergeCell ref="D3872:M3872"/>
    <mergeCell ref="D3873:M3873"/>
    <mergeCell ref="D3874:M3874"/>
    <mergeCell ref="N3870:O3870"/>
    <mergeCell ref="P3870:Q3870"/>
    <mergeCell ref="R3870:S3870"/>
    <mergeCell ref="T3870:U3870"/>
    <mergeCell ref="V3870:W3870"/>
    <mergeCell ref="X3870:Y3870"/>
    <mergeCell ref="Z3870:AA3870"/>
    <mergeCell ref="AB3870:AD3870"/>
    <mergeCell ref="N3871:O3871"/>
    <mergeCell ref="P3871:Q3871"/>
    <mergeCell ref="R3871:S3871"/>
    <mergeCell ref="T3871:U3871"/>
    <mergeCell ref="V3871:W3871"/>
    <mergeCell ref="X3871:Y3871"/>
    <mergeCell ref="Z3871:AA3871"/>
    <mergeCell ref="AB3871:AD3871"/>
    <mergeCell ref="N3872:O3872"/>
    <mergeCell ref="N3865:O3865"/>
    <mergeCell ref="P3865:Q3865"/>
    <mergeCell ref="R3865:S3865"/>
    <mergeCell ref="T3865:U3865"/>
    <mergeCell ref="V3865:W3865"/>
    <mergeCell ref="X3865:Y3865"/>
    <mergeCell ref="Z3865:AA3865"/>
    <mergeCell ref="AB3865:AD3865"/>
    <mergeCell ref="N3866:O3866"/>
    <mergeCell ref="P3866:Q3866"/>
    <mergeCell ref="R3866:S3866"/>
    <mergeCell ref="T3866:U3866"/>
    <mergeCell ref="V3866:W3866"/>
    <mergeCell ref="X3866:Y3866"/>
    <mergeCell ref="Z3866:AA3866"/>
    <mergeCell ref="D3813:U3813"/>
    <mergeCell ref="V3813:AD3813"/>
    <mergeCell ref="D3814:U3814"/>
    <mergeCell ref="V3814:AD3814"/>
    <mergeCell ref="D3815:U3815"/>
    <mergeCell ref="V3815:AD3815"/>
    <mergeCell ref="D3816:U3816"/>
    <mergeCell ref="V3816:AD3816"/>
    <mergeCell ref="V3817:AD3817"/>
    <mergeCell ref="C3824:L3825"/>
    <mergeCell ref="M3824:AD3824"/>
    <mergeCell ref="M3825:R3825"/>
    <mergeCell ref="S3825:X3825"/>
    <mergeCell ref="Y3825:AD3825"/>
    <mergeCell ref="D3826:L3826"/>
    <mergeCell ref="M3826:R3826"/>
    <mergeCell ref="S3826:X3826"/>
    <mergeCell ref="Y3826:AD3826"/>
    <mergeCell ref="M3832:R3832"/>
    <mergeCell ref="S3832:X3832"/>
    <mergeCell ref="Y3832:AD3832"/>
    <mergeCell ref="C3839:F3839"/>
    <mergeCell ref="E3841:H3841"/>
    <mergeCell ref="E3843:H3843"/>
    <mergeCell ref="C3858:M3860"/>
    <mergeCell ref="AB3858:AD3860"/>
    <mergeCell ref="P3860:Q3860"/>
    <mergeCell ref="R3860:S3860"/>
    <mergeCell ref="T3860:U3860"/>
    <mergeCell ref="V3860:W3860"/>
    <mergeCell ref="X3860:Y3860"/>
    <mergeCell ref="Z3860:AA3860"/>
    <mergeCell ref="D3827:L3827"/>
    <mergeCell ref="M3827:R3827"/>
    <mergeCell ref="S3827:X3827"/>
    <mergeCell ref="Y3827:AD3827"/>
    <mergeCell ref="D3828:L3828"/>
    <mergeCell ref="M3828:R3828"/>
    <mergeCell ref="S3828:X3828"/>
    <mergeCell ref="Y3828:AD3828"/>
    <mergeCell ref="D3829:L3829"/>
    <mergeCell ref="M3829:R3829"/>
    <mergeCell ref="S3829:X3829"/>
    <mergeCell ref="Y3829:AD3829"/>
    <mergeCell ref="D3830:L3830"/>
    <mergeCell ref="M3830:R3830"/>
    <mergeCell ref="S3830:X3830"/>
    <mergeCell ref="Y3830:AD3830"/>
    <mergeCell ref="D3831:L3831"/>
    <mergeCell ref="D3806:U3806"/>
    <mergeCell ref="V3806:AD3806"/>
    <mergeCell ref="D3807:U3807"/>
    <mergeCell ref="V3807:AD3807"/>
    <mergeCell ref="D3808:U3808"/>
    <mergeCell ref="V3808:AD3808"/>
    <mergeCell ref="D3809:U3809"/>
    <mergeCell ref="V3809:AD3809"/>
    <mergeCell ref="D3810:U3810"/>
    <mergeCell ref="V3810:AD3810"/>
    <mergeCell ref="D3811:U3811"/>
    <mergeCell ref="V3811:AD3811"/>
    <mergeCell ref="D3812:U3812"/>
    <mergeCell ref="V3812:AD3812"/>
    <mergeCell ref="D3795:U3795"/>
    <mergeCell ref="V3795:AD3795"/>
    <mergeCell ref="D3796:U3796"/>
    <mergeCell ref="V3796:AD3796"/>
    <mergeCell ref="D3797:U3797"/>
    <mergeCell ref="V3797:AD3797"/>
    <mergeCell ref="D3798:U3798"/>
    <mergeCell ref="V3798:AD3798"/>
    <mergeCell ref="D3799:U3799"/>
    <mergeCell ref="V3799:AD3799"/>
    <mergeCell ref="D3800:U3800"/>
    <mergeCell ref="V3800:AD3800"/>
    <mergeCell ref="D3801:U3801"/>
    <mergeCell ref="V3801:AD3801"/>
    <mergeCell ref="D3802:U3802"/>
    <mergeCell ref="V3802:AD3802"/>
    <mergeCell ref="D3803:U3803"/>
    <mergeCell ref="V3803:AD3803"/>
    <mergeCell ref="Z3864:AA3864"/>
    <mergeCell ref="AB3864:AD3864"/>
    <mergeCell ref="M3831:R3831"/>
    <mergeCell ref="S3831:X3831"/>
    <mergeCell ref="Y3831:AD3831"/>
    <mergeCell ref="B3836:AD3836"/>
    <mergeCell ref="B3847:AD3847"/>
    <mergeCell ref="B3848:AD3848"/>
    <mergeCell ref="B3854:AD3854"/>
    <mergeCell ref="P3859:AA3859"/>
    <mergeCell ref="C3855:AD3855"/>
    <mergeCell ref="C3856:AD3856"/>
    <mergeCell ref="B3820:AD3820"/>
    <mergeCell ref="B3833:AD3833"/>
    <mergeCell ref="B3834:AD3834"/>
    <mergeCell ref="B3835:AD3835"/>
    <mergeCell ref="B3844:AD3844"/>
    <mergeCell ref="B3845:AD3845"/>
    <mergeCell ref="B3846:AD3846"/>
    <mergeCell ref="N3858:AA3858"/>
    <mergeCell ref="N3859:O3860"/>
    <mergeCell ref="B3821:AD3821"/>
    <mergeCell ref="C3837:AD3837"/>
    <mergeCell ref="C3851:AD3851"/>
    <mergeCell ref="C3776:D3776"/>
    <mergeCell ref="E3776:K3776"/>
    <mergeCell ref="C3777:D3777"/>
    <mergeCell ref="E3777:K3777"/>
    <mergeCell ref="C3778:D3778"/>
    <mergeCell ref="E3778:K3778"/>
    <mergeCell ref="C3791:U3791"/>
    <mergeCell ref="V3791:AD3791"/>
    <mergeCell ref="D3792:U3792"/>
    <mergeCell ref="V3792:AD3792"/>
    <mergeCell ref="D3793:U3793"/>
    <mergeCell ref="V3793:AD3793"/>
    <mergeCell ref="D3794:U3794"/>
    <mergeCell ref="V3794:AD3794"/>
    <mergeCell ref="C3769:K3772"/>
    <mergeCell ref="L3769:AD3769"/>
    <mergeCell ref="O3771:P3771"/>
    <mergeCell ref="Q3771:R3771"/>
    <mergeCell ref="S3771:T3771"/>
    <mergeCell ref="U3771:V3771"/>
    <mergeCell ref="W3771:X3771"/>
    <mergeCell ref="Y3771:Z3771"/>
    <mergeCell ref="AA3771:AB3771"/>
    <mergeCell ref="AC3771:AD3771"/>
    <mergeCell ref="D3773:K3773"/>
    <mergeCell ref="C3774:D3774"/>
    <mergeCell ref="E3774:K3774"/>
    <mergeCell ref="C3775:D3775"/>
    <mergeCell ref="E3775:K3775"/>
    <mergeCell ref="C3789:AD3789"/>
    <mergeCell ref="D3804:U3804"/>
    <mergeCell ref="V3804:AD3804"/>
    <mergeCell ref="D3805:U3805"/>
    <mergeCell ref="V3805:AD3805"/>
    <mergeCell ref="O3770:AD3770"/>
    <mergeCell ref="L3770:L3772"/>
    <mergeCell ref="M3770:M3772"/>
    <mergeCell ref="N3770:N3772"/>
    <mergeCell ref="B3783:AD3783"/>
    <mergeCell ref="Z3755:AD3755"/>
    <mergeCell ref="P3755:T3755"/>
    <mergeCell ref="U3755:Y3755"/>
    <mergeCell ref="P3756:T3756"/>
    <mergeCell ref="U3756:Y3756"/>
    <mergeCell ref="Z3756:AD3756"/>
    <mergeCell ref="P3757:T3757"/>
    <mergeCell ref="U3757:Y3757"/>
    <mergeCell ref="Z3757:AD3757"/>
    <mergeCell ref="P3758:T3758"/>
    <mergeCell ref="U3758:Y3758"/>
    <mergeCell ref="Z3758:AD3758"/>
    <mergeCell ref="P3759:T3759"/>
    <mergeCell ref="U3759:Y3759"/>
    <mergeCell ref="Z3759:AD3759"/>
    <mergeCell ref="P3760:T3760"/>
    <mergeCell ref="U3760:Y3760"/>
    <mergeCell ref="Z3760:AD3760"/>
    <mergeCell ref="P3754:T3754"/>
    <mergeCell ref="U3754:Y3754"/>
    <mergeCell ref="Z3754:AD3754"/>
    <mergeCell ref="C3753:O3754"/>
    <mergeCell ref="P3753:AD3753"/>
    <mergeCell ref="D3755:O3755"/>
    <mergeCell ref="C3756:D3756"/>
    <mergeCell ref="E3756:O3756"/>
    <mergeCell ref="C3757:D3757"/>
    <mergeCell ref="E3757:O3757"/>
    <mergeCell ref="C3758:D3758"/>
    <mergeCell ref="E3758:O3758"/>
    <mergeCell ref="C3759:D3759"/>
    <mergeCell ref="E3759:O3759"/>
    <mergeCell ref="C3760:D3760"/>
    <mergeCell ref="E3760:O3760"/>
    <mergeCell ref="E3741:K3741"/>
    <mergeCell ref="E3742:K3742"/>
    <mergeCell ref="E3743:K3743"/>
    <mergeCell ref="E3744:K3744"/>
    <mergeCell ref="E3725:O3725"/>
    <mergeCell ref="E3726:O3726"/>
    <mergeCell ref="P3717:AD3717"/>
    <mergeCell ref="G3697:H3697"/>
    <mergeCell ref="G3698:H3698"/>
    <mergeCell ref="G3699:H3699"/>
    <mergeCell ref="G3700:H3700"/>
    <mergeCell ref="G3701:H3701"/>
    <mergeCell ref="O3737:P3737"/>
    <mergeCell ref="Q3737:R3737"/>
    <mergeCell ref="S3737:T3737"/>
    <mergeCell ref="U3737:V3737"/>
    <mergeCell ref="W3737:X3737"/>
    <mergeCell ref="Y3737:Z3737"/>
    <mergeCell ref="AA3737:AB3737"/>
    <mergeCell ref="AC3737:AD3737"/>
    <mergeCell ref="C3735:K3738"/>
    <mergeCell ref="L3735:AD3735"/>
    <mergeCell ref="C3725:D3725"/>
    <mergeCell ref="C3726:D3726"/>
    <mergeCell ref="D3721:O3721"/>
    <mergeCell ref="E3722:O3722"/>
    <mergeCell ref="E3723:O3723"/>
    <mergeCell ref="C3723:D3723"/>
    <mergeCell ref="C3724:D3724"/>
    <mergeCell ref="E3724:O3724"/>
    <mergeCell ref="C3722:D3722"/>
    <mergeCell ref="G3702:H3702"/>
    <mergeCell ref="P3698:Q3698"/>
    <mergeCell ref="R3698:S3698"/>
    <mergeCell ref="T3698:U3698"/>
    <mergeCell ref="P3699:Q3699"/>
    <mergeCell ref="R3699:S3699"/>
    <mergeCell ref="T3699:U3699"/>
    <mergeCell ref="P3700:Q3700"/>
    <mergeCell ref="R3700:S3700"/>
    <mergeCell ref="C3731:AD3731"/>
    <mergeCell ref="C3733:AD3733"/>
    <mergeCell ref="P3721:Q3721"/>
    <mergeCell ref="R3721:S3721"/>
    <mergeCell ref="T3721:U3721"/>
    <mergeCell ref="T3700:U3700"/>
    <mergeCell ref="P3701:Q3701"/>
    <mergeCell ref="P3704:Q3704"/>
    <mergeCell ref="R3704:S3704"/>
    <mergeCell ref="T3704:U3704"/>
    <mergeCell ref="P3705:Q3705"/>
    <mergeCell ref="R3705:S3705"/>
    <mergeCell ref="T3705:U3705"/>
    <mergeCell ref="P3706:Q3706"/>
    <mergeCell ref="R3706:S3706"/>
    <mergeCell ref="T3706:U3706"/>
    <mergeCell ref="V3718:X3719"/>
    <mergeCell ref="Y3718:AD3718"/>
    <mergeCell ref="Y3719:AA3719"/>
    <mergeCell ref="AB3719:AD3719"/>
    <mergeCell ref="P3718:Q3720"/>
    <mergeCell ref="R3718:S3720"/>
    <mergeCell ref="T3718:U3720"/>
    <mergeCell ref="C3740:D3740"/>
    <mergeCell ref="C3661:C3675"/>
    <mergeCell ref="D3661:F3675"/>
    <mergeCell ref="G3661:H3661"/>
    <mergeCell ref="G3662:H3662"/>
    <mergeCell ref="G3663:H3663"/>
    <mergeCell ref="G3664:H3664"/>
    <mergeCell ref="G3665:H3665"/>
    <mergeCell ref="G3666:H3666"/>
    <mergeCell ref="G3667:H3667"/>
    <mergeCell ref="G3668:H3668"/>
    <mergeCell ref="G3669:H3669"/>
    <mergeCell ref="G3670:H3670"/>
    <mergeCell ref="G3671:H3671"/>
    <mergeCell ref="G3672:H3672"/>
    <mergeCell ref="G3688:H3688"/>
    <mergeCell ref="G3689:H3689"/>
    <mergeCell ref="G3690:H3690"/>
    <mergeCell ref="G3691:H3691"/>
    <mergeCell ref="G3692:H3692"/>
    <mergeCell ref="G3693:H3693"/>
    <mergeCell ref="G3694:H3694"/>
    <mergeCell ref="G3695:H3695"/>
    <mergeCell ref="G3696:H3696"/>
    <mergeCell ref="G3673:H3673"/>
    <mergeCell ref="G3674:H3674"/>
    <mergeCell ref="G3675:H3675"/>
    <mergeCell ref="C3676:C3705"/>
    <mergeCell ref="D3676:F3705"/>
    <mergeCell ref="G3676:H3676"/>
    <mergeCell ref="G3677:H3677"/>
    <mergeCell ref="G3678:H3678"/>
    <mergeCell ref="G3679:H3679"/>
    <mergeCell ref="G3680:H3680"/>
    <mergeCell ref="G3681:H3681"/>
    <mergeCell ref="G3682:H3682"/>
    <mergeCell ref="G3683:H3683"/>
    <mergeCell ref="G3684:H3684"/>
    <mergeCell ref="G3685:H3685"/>
    <mergeCell ref="G3686:H3686"/>
    <mergeCell ref="G3687:H3687"/>
    <mergeCell ref="G3703:H3703"/>
    <mergeCell ref="G3704:H3704"/>
    <mergeCell ref="G3705:H3705"/>
    <mergeCell ref="C3616:C3618"/>
    <mergeCell ref="D3616:F3618"/>
    <mergeCell ref="G3616:H3616"/>
    <mergeCell ref="G3617:H3617"/>
    <mergeCell ref="G3618:H3618"/>
    <mergeCell ref="J3629:O3629"/>
    <mergeCell ref="J3630:O3630"/>
    <mergeCell ref="I3631:O3631"/>
    <mergeCell ref="I3632:O3632"/>
    <mergeCell ref="I3633:O3633"/>
    <mergeCell ref="P3619:Q3619"/>
    <mergeCell ref="R3619:S3619"/>
    <mergeCell ref="P3631:Q3631"/>
    <mergeCell ref="R3631:S3631"/>
    <mergeCell ref="G3649:H3649"/>
    <mergeCell ref="G3650:H3650"/>
    <mergeCell ref="G3651:H3651"/>
    <mergeCell ref="G3652:H3652"/>
    <mergeCell ref="G3653:H3653"/>
    <mergeCell ref="G3654:H3654"/>
    <mergeCell ref="G3655:H3655"/>
    <mergeCell ref="G3656:H3656"/>
    <mergeCell ref="G3657:H3657"/>
    <mergeCell ref="G3634:H3634"/>
    <mergeCell ref="C3635:C3660"/>
    <mergeCell ref="D3635:F3660"/>
    <mergeCell ref="G3635:H3635"/>
    <mergeCell ref="G3636:H3636"/>
    <mergeCell ref="G3637:H3637"/>
    <mergeCell ref="G3638:H3638"/>
    <mergeCell ref="G3639:H3639"/>
    <mergeCell ref="G3640:H3640"/>
    <mergeCell ref="G3641:H3641"/>
    <mergeCell ref="G3642:H3642"/>
    <mergeCell ref="G3643:H3643"/>
    <mergeCell ref="G3644:H3644"/>
    <mergeCell ref="G3645:H3645"/>
    <mergeCell ref="G3646:H3646"/>
    <mergeCell ref="G3647:H3647"/>
    <mergeCell ref="G3648:H3648"/>
    <mergeCell ref="C3619:C3634"/>
    <mergeCell ref="D3619:F3634"/>
    <mergeCell ref="G3619:H3619"/>
    <mergeCell ref="G3620:H3620"/>
    <mergeCell ref="G3621:H3621"/>
    <mergeCell ref="G3622:H3622"/>
    <mergeCell ref="G3623:H3623"/>
    <mergeCell ref="G3624:H3624"/>
    <mergeCell ref="G3658:H3658"/>
    <mergeCell ref="G3659:H3659"/>
    <mergeCell ref="G3660:H3660"/>
    <mergeCell ref="P3636:Q3636"/>
    <mergeCell ref="R3636:S3636"/>
    <mergeCell ref="P3648:Q3648"/>
    <mergeCell ref="R3648:S3648"/>
    <mergeCell ref="P3660:Q3660"/>
    <mergeCell ref="R3660:S3660"/>
    <mergeCell ref="P3641:Q3641"/>
    <mergeCell ref="R3641:S3641"/>
    <mergeCell ref="P3654:Q3654"/>
    <mergeCell ref="R3654:S3654"/>
    <mergeCell ref="P3646:Q3646"/>
    <mergeCell ref="R3646:S3646"/>
    <mergeCell ref="P3659:Q3659"/>
    <mergeCell ref="G3630:H3630"/>
    <mergeCell ref="G3631:H3631"/>
    <mergeCell ref="G3632:H3632"/>
    <mergeCell ref="P3586:Q3586"/>
    <mergeCell ref="R3586:S3586"/>
    <mergeCell ref="P3598:Q3598"/>
    <mergeCell ref="R3598:S3598"/>
    <mergeCell ref="P3610:Q3610"/>
    <mergeCell ref="R3610:S3610"/>
    <mergeCell ref="P3623:Q3623"/>
    <mergeCell ref="R3623:S3623"/>
    <mergeCell ref="G3633:H3633"/>
    <mergeCell ref="G3609:H3609"/>
    <mergeCell ref="G3610:H3610"/>
    <mergeCell ref="G3611:H3611"/>
    <mergeCell ref="G3612:H3612"/>
    <mergeCell ref="G3613:H3613"/>
    <mergeCell ref="G3614:H3614"/>
    <mergeCell ref="G3615:H3615"/>
    <mergeCell ref="G3600:H3600"/>
    <mergeCell ref="G3601:H3601"/>
    <mergeCell ref="G3602:H3602"/>
    <mergeCell ref="R3589:S3589"/>
    <mergeCell ref="P3602:Q3602"/>
    <mergeCell ref="R3602:S3602"/>
    <mergeCell ref="P3615:Q3615"/>
    <mergeCell ref="R3615:S3615"/>
    <mergeCell ref="P3628:Q3628"/>
    <mergeCell ref="R3628:S3628"/>
    <mergeCell ref="J3604:O3604"/>
    <mergeCell ref="G3586:H3586"/>
    <mergeCell ref="G3587:H3587"/>
    <mergeCell ref="G3588:H3588"/>
    <mergeCell ref="G3589:H3589"/>
    <mergeCell ref="G3590:H3590"/>
    <mergeCell ref="G3591:H3591"/>
    <mergeCell ref="G3603:H3603"/>
    <mergeCell ref="G3604:H3604"/>
    <mergeCell ref="G3605:H3605"/>
    <mergeCell ref="G3606:H3606"/>
    <mergeCell ref="G3607:H3607"/>
    <mergeCell ref="G3608:H3608"/>
    <mergeCell ref="R3591:S3591"/>
    <mergeCell ref="P3605:Q3605"/>
    <mergeCell ref="R3605:S3605"/>
    <mergeCell ref="P3618:Q3618"/>
    <mergeCell ref="R3618:S3618"/>
    <mergeCell ref="P3633:Q3633"/>
    <mergeCell ref="J3600:O3600"/>
    <mergeCell ref="P3612:Q3612"/>
    <mergeCell ref="R3612:S3612"/>
    <mergeCell ref="P3627:Q3627"/>
    <mergeCell ref="R3627:S3627"/>
    <mergeCell ref="G3563:H3563"/>
    <mergeCell ref="I3563:O3563"/>
    <mergeCell ref="G3564:H3564"/>
    <mergeCell ref="I3564:O3564"/>
    <mergeCell ref="G3565:H3565"/>
    <mergeCell ref="I3565:O3565"/>
    <mergeCell ref="G3566:H3566"/>
    <mergeCell ref="I3566:O3566"/>
    <mergeCell ref="G3567:H3567"/>
    <mergeCell ref="I3567:O3567"/>
    <mergeCell ref="G3568:H3568"/>
    <mergeCell ref="J3568:O3568"/>
    <mergeCell ref="G3569:H3569"/>
    <mergeCell ref="J3569:O3569"/>
    <mergeCell ref="G3570:H3570"/>
    <mergeCell ref="J3570:O3570"/>
    <mergeCell ref="G3571:H3571"/>
    <mergeCell ref="J3571:O3571"/>
    <mergeCell ref="I3574:O3574"/>
    <mergeCell ref="I3575:O3575"/>
    <mergeCell ref="I3576:O3576"/>
    <mergeCell ref="J3578:O3578"/>
    <mergeCell ref="J3579:O3579"/>
    <mergeCell ref="J3580:O3580"/>
    <mergeCell ref="J3581:O3581"/>
    <mergeCell ref="I3582:O3582"/>
    <mergeCell ref="I3583:O3583"/>
    <mergeCell ref="I3584:O3584"/>
    <mergeCell ref="G3625:H3625"/>
    <mergeCell ref="G3626:H3626"/>
    <mergeCell ref="G3627:H3627"/>
    <mergeCell ref="G3628:H3628"/>
    <mergeCell ref="G3629:H3629"/>
    <mergeCell ref="I3395:O3395"/>
    <mergeCell ref="I3396:O3396"/>
    <mergeCell ref="I3397:O3397"/>
    <mergeCell ref="I3398:O3398"/>
    <mergeCell ref="I3399:O3399"/>
    <mergeCell ref="J3400:O3400"/>
    <mergeCell ref="J3401:O3401"/>
    <mergeCell ref="J3402:O3402"/>
    <mergeCell ref="J3403:O3403"/>
    <mergeCell ref="J3404:O3404"/>
    <mergeCell ref="G3572:H3572"/>
    <mergeCell ref="J3572:O3572"/>
    <mergeCell ref="I3435:O3435"/>
    <mergeCell ref="I3440:O3440"/>
    <mergeCell ref="I3441:O3441"/>
    <mergeCell ref="I3442:O3442"/>
    <mergeCell ref="J3443:O3443"/>
    <mergeCell ref="J3444:O3444"/>
    <mergeCell ref="I3445:O3445"/>
    <mergeCell ref="I3446:O3446"/>
    <mergeCell ref="I3447:O3447"/>
    <mergeCell ref="I3448:O3448"/>
    <mergeCell ref="I3449:O3449"/>
    <mergeCell ref="I3450:O3450"/>
    <mergeCell ref="G3520:H3520"/>
    <mergeCell ref="J3495:O3495"/>
    <mergeCell ref="J3496:O3496"/>
    <mergeCell ref="J3497:O3497"/>
    <mergeCell ref="J3498:O3498"/>
    <mergeCell ref="J3499:O3499"/>
    <mergeCell ref="J3500:O3500"/>
    <mergeCell ref="J3501:O3501"/>
    <mergeCell ref="I3502:O3502"/>
    <mergeCell ref="J3503:O3503"/>
    <mergeCell ref="J3504:O3504"/>
    <mergeCell ref="I3505:O3505"/>
    <mergeCell ref="G3485:H3485"/>
    <mergeCell ref="G3482:H3482"/>
    <mergeCell ref="G3483:H3483"/>
    <mergeCell ref="G3484:H3484"/>
    <mergeCell ref="G3473:H3473"/>
    <mergeCell ref="G3474:H3474"/>
    <mergeCell ref="G3428:H3428"/>
    <mergeCell ref="G3429:H3429"/>
    <mergeCell ref="G3414:H3414"/>
    <mergeCell ref="G3415:H3415"/>
    <mergeCell ref="G3416:H3416"/>
    <mergeCell ref="G3466:H3466"/>
    <mergeCell ref="I3415:O3415"/>
    <mergeCell ref="I3416:O3416"/>
    <mergeCell ref="I3417:O3417"/>
    <mergeCell ref="J3418:O3418"/>
    <mergeCell ref="G3406:H3406"/>
    <mergeCell ref="G3407:H3407"/>
    <mergeCell ref="G3408:H3408"/>
    <mergeCell ref="B3543:AD3543"/>
    <mergeCell ref="B3544:AD3544"/>
    <mergeCell ref="D3493:F3507"/>
    <mergeCell ref="G3493:H3493"/>
    <mergeCell ref="G3494:H3494"/>
    <mergeCell ref="G3495:H3495"/>
    <mergeCell ref="G3486:H3486"/>
    <mergeCell ref="G3487:H3487"/>
    <mergeCell ref="G3489:H3489"/>
    <mergeCell ref="C3389:C3393"/>
    <mergeCell ref="D3389:F3393"/>
    <mergeCell ref="G3389:H3389"/>
    <mergeCell ref="G3390:H3390"/>
    <mergeCell ref="G3391:H3391"/>
    <mergeCell ref="G3392:H3392"/>
    <mergeCell ref="G3393:H3393"/>
    <mergeCell ref="C3372:AD3372"/>
    <mergeCell ref="C3373:AD3373"/>
    <mergeCell ref="C3385:F3388"/>
    <mergeCell ref="G3385:H3388"/>
    <mergeCell ref="C3344:AD3344"/>
    <mergeCell ref="AA3367:AB3367"/>
    <mergeCell ref="D3350:L3350"/>
    <mergeCell ref="M3350:R3350"/>
    <mergeCell ref="S3350:X3350"/>
    <mergeCell ref="Y3350:AD3350"/>
    <mergeCell ref="D3351:L3351"/>
    <mergeCell ref="M3351:R3351"/>
    <mergeCell ref="S3351:X3351"/>
    <mergeCell ref="Y3351:AD3351"/>
    <mergeCell ref="D3352:L3352"/>
    <mergeCell ref="M3352:R3352"/>
    <mergeCell ref="S3352:X3352"/>
    <mergeCell ref="Y3352:AD3352"/>
    <mergeCell ref="D3353:L3353"/>
    <mergeCell ref="M3353:R3353"/>
    <mergeCell ref="S3353:X3353"/>
    <mergeCell ref="Y3353:AD3353"/>
    <mergeCell ref="M3354:R3354"/>
    <mergeCell ref="S3354:X3354"/>
    <mergeCell ref="Y3354:AD3354"/>
    <mergeCell ref="C3378:AD3378"/>
    <mergeCell ref="C3379:AD3379"/>
    <mergeCell ref="C3380:AD3380"/>
    <mergeCell ref="C3362:AD3362"/>
    <mergeCell ref="B3377:AD3377"/>
    <mergeCell ref="W3370:X3370"/>
    <mergeCell ref="AA3370:AB3370"/>
    <mergeCell ref="B3360:AD3360"/>
    <mergeCell ref="AA3369:AB3369"/>
    <mergeCell ref="O3370:P3370"/>
    <mergeCell ref="S3370:T3370"/>
    <mergeCell ref="D3368:L3368"/>
    <mergeCell ref="I3385:O3388"/>
    <mergeCell ref="P3385:AD3385"/>
    <mergeCell ref="I3389:O3389"/>
    <mergeCell ref="I3390:O3390"/>
    <mergeCell ref="I3391:O3391"/>
    <mergeCell ref="I3392:O3392"/>
    <mergeCell ref="I3393:O3393"/>
    <mergeCell ref="D3369:L3369"/>
    <mergeCell ref="M3368:N3368"/>
    <mergeCell ref="Q3368:R3368"/>
    <mergeCell ref="P3389:Q3389"/>
    <mergeCell ref="R3389:S3389"/>
    <mergeCell ref="T3389:U3389"/>
    <mergeCell ref="M3364:AD3364"/>
    <mergeCell ref="C3364:L3367"/>
    <mergeCell ref="M3365:N3367"/>
    <mergeCell ref="O3365:P3367"/>
    <mergeCell ref="C3381:AD3381"/>
    <mergeCell ref="Q3369:R3369"/>
    <mergeCell ref="Q3370:R3370"/>
    <mergeCell ref="B3343:AD3343"/>
    <mergeCell ref="B3341:AD3341"/>
    <mergeCell ref="B3342:AD3342"/>
    <mergeCell ref="D3321:L3321"/>
    <mergeCell ref="M3321:R3321"/>
    <mergeCell ref="S3321:X3321"/>
    <mergeCell ref="Y3321:AD3321"/>
    <mergeCell ref="D3322:L3322"/>
    <mergeCell ref="M3322:R3322"/>
    <mergeCell ref="S3322:X3322"/>
    <mergeCell ref="Y3322:AD3322"/>
    <mergeCell ref="D3323:L3323"/>
    <mergeCell ref="M3323:R3323"/>
    <mergeCell ref="S3323:X3323"/>
    <mergeCell ref="Y3323:AD3323"/>
    <mergeCell ref="D3324:L3324"/>
    <mergeCell ref="M3324:R3324"/>
    <mergeCell ref="S3324:X3324"/>
    <mergeCell ref="Y3324:AD3324"/>
    <mergeCell ref="D3325:L3325"/>
    <mergeCell ref="M3325:R3325"/>
    <mergeCell ref="S3325:X3325"/>
    <mergeCell ref="Y3325:AD3325"/>
    <mergeCell ref="B3340:AD3340"/>
    <mergeCell ref="D3338:L3338"/>
    <mergeCell ref="M3338:R3338"/>
    <mergeCell ref="S3338:X3338"/>
    <mergeCell ref="Y3338:AD3338"/>
    <mergeCell ref="M3339:R3339"/>
    <mergeCell ref="S3339:X3339"/>
    <mergeCell ref="Y3339:AD3339"/>
    <mergeCell ref="D3316:L3316"/>
    <mergeCell ref="M3316:R3316"/>
    <mergeCell ref="S3316:X3316"/>
    <mergeCell ref="Y3316:AD3316"/>
    <mergeCell ref="D3317:L3317"/>
    <mergeCell ref="M3317:R3317"/>
    <mergeCell ref="S3317:X3317"/>
    <mergeCell ref="Y3317:AD3317"/>
    <mergeCell ref="D3318:L3318"/>
    <mergeCell ref="M3318:R3318"/>
    <mergeCell ref="S3318:X3318"/>
    <mergeCell ref="Y3318:AD3318"/>
    <mergeCell ref="D3319:L3319"/>
    <mergeCell ref="M3319:R3319"/>
    <mergeCell ref="S3319:X3319"/>
    <mergeCell ref="Y3319:AD3319"/>
    <mergeCell ref="D3320:L3320"/>
    <mergeCell ref="M3320:R3320"/>
    <mergeCell ref="S3320:X3320"/>
    <mergeCell ref="Y3320:AD3320"/>
    <mergeCell ref="S3332:X3332"/>
    <mergeCell ref="Y3332:AD3332"/>
    <mergeCell ref="D3333:L3333"/>
    <mergeCell ref="Y3302:AD3302"/>
    <mergeCell ref="D3297:L3297"/>
    <mergeCell ref="M3297:R3297"/>
    <mergeCell ref="S3297:X3297"/>
    <mergeCell ref="Y3297:AD3297"/>
    <mergeCell ref="D3298:L3298"/>
    <mergeCell ref="M3298:R3298"/>
    <mergeCell ref="S3298:X3298"/>
    <mergeCell ref="Y3298:AD3298"/>
    <mergeCell ref="D3299:L3299"/>
    <mergeCell ref="M3299:R3299"/>
    <mergeCell ref="S3299:X3299"/>
    <mergeCell ref="Y3299:AD3299"/>
    <mergeCell ref="D3300:L3300"/>
    <mergeCell ref="M3300:R3300"/>
    <mergeCell ref="S3300:X3300"/>
    <mergeCell ref="Y3300:AD3300"/>
    <mergeCell ref="D3301:L3301"/>
    <mergeCell ref="M3301:R3301"/>
    <mergeCell ref="S3301:X3301"/>
    <mergeCell ref="Y3301:AD3301"/>
    <mergeCell ref="B3308:AD3308"/>
    <mergeCell ref="F3304:AD3304"/>
    <mergeCell ref="B3303:AD3303"/>
    <mergeCell ref="D3292:L3292"/>
    <mergeCell ref="M3292:R3292"/>
    <mergeCell ref="S3292:X3292"/>
    <mergeCell ref="Y3292:AD3292"/>
    <mergeCell ref="D3293:L3293"/>
    <mergeCell ref="M3293:R3293"/>
    <mergeCell ref="S3293:X3293"/>
    <mergeCell ref="Y3293:AD3293"/>
    <mergeCell ref="D3294:L3294"/>
    <mergeCell ref="M3294:R3294"/>
    <mergeCell ref="S3294:X3294"/>
    <mergeCell ref="Y3294:AD3294"/>
    <mergeCell ref="D3295:L3295"/>
    <mergeCell ref="M3295:R3295"/>
    <mergeCell ref="S3295:X3295"/>
    <mergeCell ref="Y3295:AD3295"/>
    <mergeCell ref="D3296:L3296"/>
    <mergeCell ref="M3296:R3296"/>
    <mergeCell ref="S3296:X3296"/>
    <mergeCell ref="Y3296:AD3296"/>
    <mergeCell ref="B3305:AD3305"/>
    <mergeCell ref="B3307:AD3307"/>
    <mergeCell ref="D3287:L3287"/>
    <mergeCell ref="M3287:R3287"/>
    <mergeCell ref="S3287:X3287"/>
    <mergeCell ref="Y3287:AD3287"/>
    <mergeCell ref="D3288:L3288"/>
    <mergeCell ref="M3288:R3288"/>
    <mergeCell ref="S3288:X3288"/>
    <mergeCell ref="Y3288:AD3288"/>
    <mergeCell ref="D3289:L3289"/>
    <mergeCell ref="M3289:R3289"/>
    <mergeCell ref="S3289:X3289"/>
    <mergeCell ref="Y3289:AD3289"/>
    <mergeCell ref="D3290:L3290"/>
    <mergeCell ref="M3290:R3290"/>
    <mergeCell ref="S3290:X3290"/>
    <mergeCell ref="Y3290:AD3290"/>
    <mergeCell ref="D3291:L3291"/>
    <mergeCell ref="M3291:R3291"/>
    <mergeCell ref="S3291:X3291"/>
    <mergeCell ref="Y3291:AD3291"/>
    <mergeCell ref="D3272:L3272"/>
    <mergeCell ref="M3272:R3272"/>
    <mergeCell ref="S3272:X3272"/>
    <mergeCell ref="Y3272:AD3272"/>
    <mergeCell ref="D3273:L3273"/>
    <mergeCell ref="M3273:R3273"/>
    <mergeCell ref="S3273:X3273"/>
    <mergeCell ref="Y3273:AD3273"/>
    <mergeCell ref="D3274:L3274"/>
    <mergeCell ref="M3274:R3274"/>
    <mergeCell ref="S3274:X3274"/>
    <mergeCell ref="Y3274:AD3274"/>
    <mergeCell ref="M3275:R3275"/>
    <mergeCell ref="S3275:X3275"/>
    <mergeCell ref="Y3275:AD3275"/>
    <mergeCell ref="C3285:L3286"/>
    <mergeCell ref="M3285:AD3285"/>
    <mergeCell ref="M3286:R3286"/>
    <mergeCell ref="S3286:X3286"/>
    <mergeCell ref="Y3286:AD3286"/>
    <mergeCell ref="B3278:AD3278"/>
    <mergeCell ref="M3263:R3263"/>
    <mergeCell ref="S3263:X3263"/>
    <mergeCell ref="Y3263:AD3263"/>
    <mergeCell ref="C3270:L3271"/>
    <mergeCell ref="M3270:AD3270"/>
    <mergeCell ref="M3271:R3271"/>
    <mergeCell ref="S3271:X3271"/>
    <mergeCell ref="Y3271:AD3271"/>
    <mergeCell ref="B3267:AD3267"/>
    <mergeCell ref="B3279:AD3279"/>
    <mergeCell ref="C3283:AD3283"/>
    <mergeCell ref="B3276:AD3276"/>
    <mergeCell ref="D3246:L3246"/>
    <mergeCell ref="M3246:R3246"/>
    <mergeCell ref="S3246:X3246"/>
    <mergeCell ref="Y3246:AD3246"/>
    <mergeCell ref="D3247:L3247"/>
    <mergeCell ref="M3247:R3247"/>
    <mergeCell ref="S3247:X3247"/>
    <mergeCell ref="Y3247:AD3247"/>
    <mergeCell ref="D3248:L3248"/>
    <mergeCell ref="M3248:R3248"/>
    <mergeCell ref="S3248:X3248"/>
    <mergeCell ref="Y3248:AD3248"/>
    <mergeCell ref="M3249:R3249"/>
    <mergeCell ref="S3249:X3249"/>
    <mergeCell ref="Y3249:AD3249"/>
    <mergeCell ref="C3251:AD3251"/>
    <mergeCell ref="C3258:L3259"/>
    <mergeCell ref="M3258:AD3258"/>
    <mergeCell ref="M3259:R3259"/>
    <mergeCell ref="S3259:X3259"/>
    <mergeCell ref="Y3259:AD3259"/>
    <mergeCell ref="Y3245:AD3245"/>
    <mergeCell ref="B3255:AD3255"/>
    <mergeCell ref="D3240:L3240"/>
    <mergeCell ref="M3240:R3240"/>
    <mergeCell ref="S3240:X3240"/>
    <mergeCell ref="Y3240:AD3240"/>
    <mergeCell ref="D3233:L3233"/>
    <mergeCell ref="M3233:R3233"/>
    <mergeCell ref="S3233:X3233"/>
    <mergeCell ref="Y3233:AD3233"/>
    <mergeCell ref="D3234:L3234"/>
    <mergeCell ref="M3234:R3234"/>
    <mergeCell ref="S3234:X3234"/>
    <mergeCell ref="Y3234:AD3234"/>
    <mergeCell ref="D3235:L3235"/>
    <mergeCell ref="M3235:R3235"/>
    <mergeCell ref="S3235:X3235"/>
    <mergeCell ref="Y3235:AD3235"/>
    <mergeCell ref="D3241:L3241"/>
    <mergeCell ref="M3241:R3241"/>
    <mergeCell ref="S3241:X3241"/>
    <mergeCell ref="Y3241:AD3241"/>
    <mergeCell ref="D3260:L3260"/>
    <mergeCell ref="M3260:R3260"/>
    <mergeCell ref="S3260:X3260"/>
    <mergeCell ref="Y3260:AD3260"/>
    <mergeCell ref="D3261:L3261"/>
    <mergeCell ref="M3261:R3261"/>
    <mergeCell ref="S3261:X3261"/>
    <mergeCell ref="Y3261:AD3261"/>
    <mergeCell ref="D3262:L3262"/>
    <mergeCell ref="M3262:R3262"/>
    <mergeCell ref="S3262:X3262"/>
    <mergeCell ref="Y3262:AD3262"/>
    <mergeCell ref="D3219:L3219"/>
    <mergeCell ref="M3219:R3219"/>
    <mergeCell ref="S3219:X3219"/>
    <mergeCell ref="Y3219:AD3219"/>
    <mergeCell ref="M3220:R3220"/>
    <mergeCell ref="S3220:X3220"/>
    <mergeCell ref="Y3220:AD3220"/>
    <mergeCell ref="C3227:L3228"/>
    <mergeCell ref="M3227:AD3227"/>
    <mergeCell ref="M3228:R3228"/>
    <mergeCell ref="S3228:X3228"/>
    <mergeCell ref="Y3228:AD3228"/>
    <mergeCell ref="D3229:L3229"/>
    <mergeCell ref="M3229:R3229"/>
    <mergeCell ref="S3229:X3229"/>
    <mergeCell ref="Y3229:AD3229"/>
    <mergeCell ref="D3230:L3230"/>
    <mergeCell ref="M3230:R3230"/>
    <mergeCell ref="S3230:X3230"/>
    <mergeCell ref="Y3230:AD3230"/>
    <mergeCell ref="S3210:X3210"/>
    <mergeCell ref="Y3210:AD3210"/>
    <mergeCell ref="D3211:L3211"/>
    <mergeCell ref="M3211:R3211"/>
    <mergeCell ref="S3211:X3211"/>
    <mergeCell ref="Y3211:AD3211"/>
    <mergeCell ref="D3212:L3212"/>
    <mergeCell ref="M3212:R3212"/>
    <mergeCell ref="S3212:X3212"/>
    <mergeCell ref="Y3212:AD3212"/>
    <mergeCell ref="D3213:L3213"/>
    <mergeCell ref="M3213:R3213"/>
    <mergeCell ref="S3213:X3213"/>
    <mergeCell ref="Y3213:AD3213"/>
    <mergeCell ref="B3206:AD3206"/>
    <mergeCell ref="B3224:AD3224"/>
    <mergeCell ref="Y3232:AD3232"/>
    <mergeCell ref="D3236:L3236"/>
    <mergeCell ref="M3236:R3236"/>
    <mergeCell ref="S3236:X3236"/>
    <mergeCell ref="Y3236:AD3236"/>
    <mergeCell ref="D3237:L3237"/>
    <mergeCell ref="M3237:R3237"/>
    <mergeCell ref="S3237:X3237"/>
    <mergeCell ref="Y3237:AD3237"/>
    <mergeCell ref="D3238:L3238"/>
    <mergeCell ref="M3238:R3238"/>
    <mergeCell ref="S3238:X3238"/>
    <mergeCell ref="Y3238:AD3238"/>
    <mergeCell ref="D3239:L3239"/>
    <mergeCell ref="M3239:R3239"/>
    <mergeCell ref="S3239:X3239"/>
    <mergeCell ref="Y3239:AD3239"/>
    <mergeCell ref="D3216:L3216"/>
    <mergeCell ref="M3216:R3216"/>
    <mergeCell ref="S3216:X3216"/>
    <mergeCell ref="Y3216:AD3216"/>
    <mergeCell ref="M3164:R3164"/>
    <mergeCell ref="S3164:X3164"/>
    <mergeCell ref="Y3164:AD3164"/>
    <mergeCell ref="D3198:L3198"/>
    <mergeCell ref="M3198:R3198"/>
    <mergeCell ref="S3198:X3198"/>
    <mergeCell ref="Y3198:AD3198"/>
    <mergeCell ref="D3199:L3199"/>
    <mergeCell ref="M3199:R3199"/>
    <mergeCell ref="S3199:X3199"/>
    <mergeCell ref="Y3199:AD3199"/>
    <mergeCell ref="D3164:L3164"/>
    <mergeCell ref="D3200:L3200"/>
    <mergeCell ref="M3200:R3200"/>
    <mergeCell ref="S3200:X3200"/>
    <mergeCell ref="Y3200:AD3200"/>
    <mergeCell ref="Y3173:AD3173"/>
    <mergeCell ref="Y3174:AD3174"/>
    <mergeCell ref="Y3176:AD3176"/>
    <mergeCell ref="Y3177:AD3177"/>
    <mergeCell ref="B3187:AD3187"/>
    <mergeCell ref="C3188:AD3188"/>
    <mergeCell ref="D3201:L3201"/>
    <mergeCell ref="M3201:R3201"/>
    <mergeCell ref="S3201:X3201"/>
    <mergeCell ref="Y3201:AD3201"/>
    <mergeCell ref="M3202:R3202"/>
    <mergeCell ref="S3202:X3202"/>
    <mergeCell ref="Y3202:AD3202"/>
    <mergeCell ref="D3193:L3193"/>
    <mergeCell ref="M3193:R3193"/>
    <mergeCell ref="S3193:X3193"/>
    <mergeCell ref="Y3193:AD3193"/>
    <mergeCell ref="D3194:L3194"/>
    <mergeCell ref="M3194:R3194"/>
    <mergeCell ref="S3194:X3194"/>
    <mergeCell ref="Y3194:AD3194"/>
    <mergeCell ref="D3195:L3195"/>
    <mergeCell ref="M3195:R3195"/>
    <mergeCell ref="S3195:X3195"/>
    <mergeCell ref="Y3195:AD3195"/>
    <mergeCell ref="D3196:L3196"/>
    <mergeCell ref="M3196:R3196"/>
    <mergeCell ref="S3196:X3196"/>
    <mergeCell ref="Y3196:AD3196"/>
    <mergeCell ref="D3197:L3197"/>
    <mergeCell ref="M3197:R3197"/>
    <mergeCell ref="S3197:X3197"/>
    <mergeCell ref="Y3197:AD3197"/>
    <mergeCell ref="D3214:L3214"/>
    <mergeCell ref="M3214:R3214"/>
    <mergeCell ref="S3214:X3214"/>
    <mergeCell ref="Y3214:AD3214"/>
    <mergeCell ref="D3215:L3215"/>
    <mergeCell ref="M3215:R3215"/>
    <mergeCell ref="S3215:X3215"/>
    <mergeCell ref="Y3215:AD3215"/>
    <mergeCell ref="C3209:L3210"/>
    <mergeCell ref="M3209:AD3209"/>
    <mergeCell ref="M3210:R3210"/>
    <mergeCell ref="C3182:AD3182"/>
    <mergeCell ref="C3183:AD3183"/>
    <mergeCell ref="C3190:L3191"/>
    <mergeCell ref="M3190:AD3190"/>
    <mergeCell ref="M3191:R3191"/>
    <mergeCell ref="S3191:X3191"/>
    <mergeCell ref="Y3191:AD3191"/>
    <mergeCell ref="D3192:L3192"/>
    <mergeCell ref="M3192:R3192"/>
    <mergeCell ref="S3192:X3192"/>
    <mergeCell ref="Y3192:AD3192"/>
    <mergeCell ref="C3153:AD3153"/>
    <mergeCell ref="C3154:AD3154"/>
    <mergeCell ref="M3166:R3166"/>
    <mergeCell ref="M3167:R3167"/>
    <mergeCell ref="M3168:R3168"/>
    <mergeCell ref="M3169:R3169"/>
    <mergeCell ref="M3170:R3170"/>
    <mergeCell ref="M3171:R3171"/>
    <mergeCell ref="M3172:R3172"/>
    <mergeCell ref="M3173:R3173"/>
    <mergeCell ref="M3174:R3174"/>
    <mergeCell ref="M3176:R3176"/>
    <mergeCell ref="M3177:R3177"/>
    <mergeCell ref="S3166:X3166"/>
    <mergeCell ref="S3167:X3167"/>
    <mergeCell ref="S3168:X3168"/>
    <mergeCell ref="S3169:X3169"/>
    <mergeCell ref="S3170:X3170"/>
    <mergeCell ref="S3171:X3171"/>
    <mergeCell ref="S3172:X3172"/>
    <mergeCell ref="S3173:X3173"/>
    <mergeCell ref="S3174:X3174"/>
    <mergeCell ref="S3176:X3176"/>
    <mergeCell ref="S3177:X3177"/>
    <mergeCell ref="Y3166:AD3166"/>
    <mergeCell ref="Y3167:AD3167"/>
    <mergeCell ref="S3165:X3165"/>
    <mergeCell ref="Y3165:AD3165"/>
    <mergeCell ref="M3175:R3175"/>
    <mergeCell ref="S3175:X3175"/>
    <mergeCell ref="Y3175:AD3175"/>
    <mergeCell ref="M3180:R3180"/>
    <mergeCell ref="S3180:X3180"/>
    <mergeCell ref="Y3180:AD3180"/>
    <mergeCell ref="AA3130:AB3130"/>
    <mergeCell ref="D3130:L3130"/>
    <mergeCell ref="M3130:N3130"/>
    <mergeCell ref="O3130:P3130"/>
    <mergeCell ref="Q3130:R3130"/>
    <mergeCell ref="O3134:P3134"/>
    <mergeCell ref="D3169:L3169"/>
    <mergeCell ref="D3170:L3170"/>
    <mergeCell ref="D3171:L3171"/>
    <mergeCell ref="D3172:L3172"/>
    <mergeCell ref="D3173:L3173"/>
    <mergeCell ref="D3174:L3174"/>
    <mergeCell ref="D3175:L3175"/>
    <mergeCell ref="D3176:L3176"/>
    <mergeCell ref="D3177:L3177"/>
    <mergeCell ref="D3165:L3165"/>
    <mergeCell ref="M3165:R3165"/>
    <mergeCell ref="Y3168:AD3168"/>
    <mergeCell ref="Y3169:AD3169"/>
    <mergeCell ref="Y3170:AD3170"/>
    <mergeCell ref="Y3171:AD3171"/>
    <mergeCell ref="Y3172:AD3172"/>
    <mergeCell ref="M3151:R3151"/>
    <mergeCell ref="S3151:X3151"/>
    <mergeCell ref="Y3151:AD3151"/>
    <mergeCell ref="C3161:L3162"/>
    <mergeCell ref="M3161:AD3161"/>
    <mergeCell ref="M3162:R3162"/>
    <mergeCell ref="S3162:X3162"/>
    <mergeCell ref="Y3162:AD3162"/>
    <mergeCell ref="M3163:R3163"/>
    <mergeCell ref="S3163:X3163"/>
    <mergeCell ref="Y3163:AD3163"/>
    <mergeCell ref="C3144:L3145"/>
    <mergeCell ref="M3144:AD3144"/>
    <mergeCell ref="M3145:R3145"/>
    <mergeCell ref="S3145:X3145"/>
    <mergeCell ref="Y3145:AD3145"/>
    <mergeCell ref="M3146:R3146"/>
    <mergeCell ref="S3146:X3146"/>
    <mergeCell ref="Y3146:AD3146"/>
    <mergeCell ref="C3159:AD3159"/>
    <mergeCell ref="D3146:L3146"/>
    <mergeCell ref="D3147:L3147"/>
    <mergeCell ref="D3148:L3148"/>
    <mergeCell ref="D3149:L3149"/>
    <mergeCell ref="D3163:L3163"/>
    <mergeCell ref="B3158:AD3158"/>
    <mergeCell ref="M3147:R3147"/>
    <mergeCell ref="S3147:X3147"/>
    <mergeCell ref="Y3147:AD3147"/>
    <mergeCell ref="M3148:R3148"/>
    <mergeCell ref="S3148:X3148"/>
    <mergeCell ref="Y3148:AD3148"/>
    <mergeCell ref="M3149:R3149"/>
    <mergeCell ref="S3149:X3149"/>
    <mergeCell ref="Y3149:AD3149"/>
    <mergeCell ref="M3150:R3150"/>
    <mergeCell ref="S3150:X3150"/>
    <mergeCell ref="Y3150:AD3150"/>
    <mergeCell ref="Q3131:R3131"/>
    <mergeCell ref="S3132:T3132"/>
    <mergeCell ref="W3132:X3132"/>
    <mergeCell ref="AA3132:AB3132"/>
    <mergeCell ref="D3132:L3132"/>
    <mergeCell ref="M3132:N3132"/>
    <mergeCell ref="O3132:P3132"/>
    <mergeCell ref="Q3132:R3132"/>
    <mergeCell ref="S3133:T3133"/>
    <mergeCell ref="W3133:X3133"/>
    <mergeCell ref="AA3133:AB3133"/>
    <mergeCell ref="D3135:L3135"/>
    <mergeCell ref="M3135:N3135"/>
    <mergeCell ref="O3135:P3135"/>
    <mergeCell ref="Q3135:R3135"/>
    <mergeCell ref="S3136:T3136"/>
    <mergeCell ref="W3136:X3136"/>
    <mergeCell ref="AA3136:AB3136"/>
    <mergeCell ref="M3136:N3136"/>
    <mergeCell ref="O3136:P3136"/>
    <mergeCell ref="Q3136:R3136"/>
    <mergeCell ref="D3136:L3136"/>
    <mergeCell ref="D3133:L3133"/>
    <mergeCell ref="M3133:N3133"/>
    <mergeCell ref="O3133:P3133"/>
    <mergeCell ref="Q3133:R3133"/>
    <mergeCell ref="S3134:T3134"/>
    <mergeCell ref="W3134:X3134"/>
    <mergeCell ref="AA3134:AB3134"/>
    <mergeCell ref="D3134:L3134"/>
    <mergeCell ref="M3134:N3134"/>
    <mergeCell ref="S3131:T3131"/>
    <mergeCell ref="W3131:X3131"/>
    <mergeCell ref="AA3131:AB3131"/>
    <mergeCell ref="D3082:L3082"/>
    <mergeCell ref="W3084:X3084"/>
    <mergeCell ref="M3072:AD3072"/>
    <mergeCell ref="S3074:T3074"/>
    <mergeCell ref="W3074:X3074"/>
    <mergeCell ref="AA3074:AB3074"/>
    <mergeCell ref="D3085:L3085"/>
    <mergeCell ref="M3085:N3085"/>
    <mergeCell ref="Q3086:R3086"/>
    <mergeCell ref="S3086:T3086"/>
    <mergeCell ref="W3086:X3086"/>
    <mergeCell ref="AA3086:AB3086"/>
    <mergeCell ref="W3085:X3085"/>
    <mergeCell ref="O3123:P3123"/>
    <mergeCell ref="Q3123:R3123"/>
    <mergeCell ref="S3124:T3124"/>
    <mergeCell ref="W3124:X3124"/>
    <mergeCell ref="AA3124:AB3124"/>
    <mergeCell ref="D3124:L3124"/>
    <mergeCell ref="M3124:N3124"/>
    <mergeCell ref="O3124:P3124"/>
    <mergeCell ref="Q3124:R3124"/>
    <mergeCell ref="S3125:T3125"/>
    <mergeCell ref="W3125:X3125"/>
    <mergeCell ref="AA3125:AB3125"/>
    <mergeCell ref="D3121:L3121"/>
    <mergeCell ref="M3121:N3121"/>
    <mergeCell ref="O3121:P3121"/>
    <mergeCell ref="Q3121:R3121"/>
    <mergeCell ref="S3122:T3122"/>
    <mergeCell ref="W3122:X3122"/>
    <mergeCell ref="AA3122:AB3122"/>
    <mergeCell ref="D3122:L3122"/>
    <mergeCell ref="M3122:N3122"/>
    <mergeCell ref="O3122:P3122"/>
    <mergeCell ref="Q3122:R3122"/>
    <mergeCell ref="S3123:T3123"/>
    <mergeCell ref="W3123:X3123"/>
    <mergeCell ref="AA3123:AB3123"/>
    <mergeCell ref="D3076:L3076"/>
    <mergeCell ref="M3076:N3076"/>
    <mergeCell ref="O3076:P3076"/>
    <mergeCell ref="Q3076:R3076"/>
    <mergeCell ref="S3076:T3076"/>
    <mergeCell ref="W3076:X3076"/>
    <mergeCell ref="AA3076:AB3076"/>
    <mergeCell ref="D3077:L3077"/>
    <mergeCell ref="M3077:N3077"/>
    <mergeCell ref="O3077:P3077"/>
    <mergeCell ref="Q3077:R3077"/>
    <mergeCell ref="S3077:T3077"/>
    <mergeCell ref="W3077:X3077"/>
    <mergeCell ref="AA3077:AB3077"/>
    <mergeCell ref="D3078:L3078"/>
    <mergeCell ref="M3078:N3078"/>
    <mergeCell ref="O3078:P3078"/>
    <mergeCell ref="Q3078:R3078"/>
    <mergeCell ref="C3068:AD3068"/>
    <mergeCell ref="M3082:N3082"/>
    <mergeCell ref="O3082:P3082"/>
    <mergeCell ref="Q3082:R3082"/>
    <mergeCell ref="G2863:H2863"/>
    <mergeCell ref="K2863:L2863"/>
    <mergeCell ref="O2863:P2863"/>
    <mergeCell ref="S2863:T2863"/>
    <mergeCell ref="W2863:X2863"/>
    <mergeCell ref="AA2863:AB2863"/>
    <mergeCell ref="G2864:H2864"/>
    <mergeCell ref="K2864:L2864"/>
    <mergeCell ref="O2864:P2864"/>
    <mergeCell ref="S2864:T2864"/>
    <mergeCell ref="W2864:X2864"/>
    <mergeCell ref="AA2864:AB2864"/>
    <mergeCell ref="G2865:H2865"/>
    <mergeCell ref="K2865:L2865"/>
    <mergeCell ref="O2865:P2865"/>
    <mergeCell ref="S2865:T2865"/>
    <mergeCell ref="W2865:X2865"/>
    <mergeCell ref="AA2865:AB2865"/>
    <mergeCell ref="C3022:AD3022"/>
    <mergeCell ref="C3024:AD3024"/>
    <mergeCell ref="B3027:AD3027"/>
    <mergeCell ref="C3031:AD3031"/>
    <mergeCell ref="D3056:L3056"/>
    <mergeCell ref="M3056:R3056"/>
    <mergeCell ref="S3056:X3056"/>
    <mergeCell ref="Y3056:AD3056"/>
    <mergeCell ref="D3057:L3057"/>
    <mergeCell ref="Y3061:AD3061"/>
    <mergeCell ref="D3062:L3062"/>
    <mergeCell ref="M3062:R3062"/>
    <mergeCell ref="S3062:X3062"/>
    <mergeCell ref="Y3062:AD3062"/>
    <mergeCell ref="M3063:R3063"/>
    <mergeCell ref="S3063:X3063"/>
    <mergeCell ref="Y3063:AD3063"/>
    <mergeCell ref="D3079:L3079"/>
    <mergeCell ref="M3079:N3079"/>
    <mergeCell ref="O3079:P3079"/>
    <mergeCell ref="Q3079:R3079"/>
    <mergeCell ref="S3079:T3079"/>
    <mergeCell ref="W3079:X3079"/>
    <mergeCell ref="AA3079:AB3079"/>
    <mergeCell ref="D3080:L3080"/>
    <mergeCell ref="M3080:N3080"/>
    <mergeCell ref="O3080:P3080"/>
    <mergeCell ref="Q3080:R3080"/>
    <mergeCell ref="S3080:T3080"/>
    <mergeCell ref="W3080:X3080"/>
    <mergeCell ref="AA3080:AB3080"/>
    <mergeCell ref="D3081:L3081"/>
    <mergeCell ref="M3081:N3081"/>
    <mergeCell ref="D3075:L3075"/>
    <mergeCell ref="M3075:N3075"/>
    <mergeCell ref="O3075:P3075"/>
    <mergeCell ref="Q3075:R3075"/>
    <mergeCell ref="S3075:T3075"/>
    <mergeCell ref="W3075:X3075"/>
    <mergeCell ref="AA3075:AB3075"/>
    <mergeCell ref="Y3050:AD3050"/>
    <mergeCell ref="D3041:L3041"/>
    <mergeCell ref="M3041:R3041"/>
    <mergeCell ref="S3041:X3041"/>
    <mergeCell ref="Y3041:AD3041"/>
    <mergeCell ref="D3042:L3042"/>
    <mergeCell ref="M3042:R3042"/>
    <mergeCell ref="S3042:X3042"/>
    <mergeCell ref="Y3042:AD3042"/>
    <mergeCell ref="D3043:L3043"/>
    <mergeCell ref="M3043:R3043"/>
    <mergeCell ref="S3043:X3043"/>
    <mergeCell ref="Y3043:AD3043"/>
    <mergeCell ref="D3044:L3044"/>
    <mergeCell ref="M3044:R3044"/>
    <mergeCell ref="S3044:X3044"/>
    <mergeCell ref="Y3044:AD3044"/>
    <mergeCell ref="D3045:L3045"/>
    <mergeCell ref="M3045:R3045"/>
    <mergeCell ref="S3045:X3045"/>
    <mergeCell ref="Y3045:AD3045"/>
    <mergeCell ref="M3047:R3047"/>
    <mergeCell ref="S3047:X3047"/>
    <mergeCell ref="Y3047:AD3047"/>
    <mergeCell ref="C2372:AD2372"/>
    <mergeCell ref="C2697:AD2697"/>
    <mergeCell ref="O2404:P2404"/>
    <mergeCell ref="O2405:P2405"/>
    <mergeCell ref="O2406:P2406"/>
    <mergeCell ref="O2407:P2407"/>
    <mergeCell ref="O2408:P2408"/>
    <mergeCell ref="H2400:L2400"/>
    <mergeCell ref="H2401:L2401"/>
    <mergeCell ref="I2402:L2402"/>
    <mergeCell ref="I2403:L2403"/>
    <mergeCell ref="I2404:L2404"/>
    <mergeCell ref="I2405:L2405"/>
    <mergeCell ref="H2406:L2406"/>
    <mergeCell ref="H2407:L2407"/>
    <mergeCell ref="F2417:G2417"/>
    <mergeCell ref="W2827:X2827"/>
    <mergeCell ref="AA2827:AB2827"/>
    <mergeCell ref="W2828:X2828"/>
    <mergeCell ref="AA2828:AB2828"/>
    <mergeCell ref="W2829:X2829"/>
    <mergeCell ref="AA2829:AB2829"/>
    <mergeCell ref="W2830:X2830"/>
    <mergeCell ref="AA2830:AB2830"/>
    <mergeCell ref="W2831:X2831"/>
    <mergeCell ref="AA2831:AB2831"/>
    <mergeCell ref="W2832:X2832"/>
    <mergeCell ref="AA2832:AB2832"/>
    <mergeCell ref="W2833:X2833"/>
    <mergeCell ref="AA2833:AB2833"/>
    <mergeCell ref="W2834:X2834"/>
    <mergeCell ref="AA2834:AB2834"/>
    <mergeCell ref="W2835:X2835"/>
    <mergeCell ref="AA2835:AB2835"/>
    <mergeCell ref="S2720:T2720"/>
    <mergeCell ref="S2721:T2721"/>
    <mergeCell ref="S2722:T2722"/>
    <mergeCell ref="S2723:T2723"/>
    <mergeCell ref="S2724:T2724"/>
    <mergeCell ref="S2725:T2725"/>
    <mergeCell ref="S2726:T2726"/>
    <mergeCell ref="S2727:T2727"/>
    <mergeCell ref="S2728:T2728"/>
    <mergeCell ref="F2421:G2421"/>
    <mergeCell ref="F2422:G2422"/>
    <mergeCell ref="S2829:T2829"/>
    <mergeCell ref="S2830:T2830"/>
    <mergeCell ref="S2831:T2831"/>
    <mergeCell ref="S2832:T2832"/>
    <mergeCell ref="S2395:T2395"/>
    <mergeCell ref="S2396:T2396"/>
    <mergeCell ref="S2397:T2397"/>
    <mergeCell ref="M2452:N2452"/>
    <mergeCell ref="Q2452:R2452"/>
    <mergeCell ref="M2453:N2453"/>
    <mergeCell ref="O2429:P2429"/>
    <mergeCell ref="O2411:P2411"/>
    <mergeCell ref="O2432:P2432"/>
    <mergeCell ref="O2433:P2433"/>
    <mergeCell ref="O2434:P2434"/>
    <mergeCell ref="O2435:P2435"/>
    <mergeCell ref="O2436:P2436"/>
    <mergeCell ref="O2437:P2437"/>
    <mergeCell ref="Q2457:R2457"/>
    <mergeCell ref="S2359:T2359"/>
    <mergeCell ref="W2359:X2359"/>
    <mergeCell ref="AA2359:AB2359"/>
    <mergeCell ref="C2360:D2360"/>
    <mergeCell ref="G2360:H2360"/>
    <mergeCell ref="K2360:L2360"/>
    <mergeCell ref="D2234:L2234"/>
    <mergeCell ref="M2234:N2234"/>
    <mergeCell ref="D2235:L2235"/>
    <mergeCell ref="M2235:N2235"/>
    <mergeCell ref="D2236:L2236"/>
    <mergeCell ref="M2236:N2236"/>
    <mergeCell ref="W2236:X2236"/>
    <mergeCell ref="AA2236:AB2236"/>
    <mergeCell ref="O2247:P2247"/>
    <mergeCell ref="Q2247:R2247"/>
    <mergeCell ref="S2247:T2247"/>
    <mergeCell ref="W2247:X2247"/>
    <mergeCell ref="W2360:X2360"/>
    <mergeCell ref="AA2360:AB2360"/>
    <mergeCell ref="S2275:T2275"/>
    <mergeCell ref="Q2273:R2273"/>
    <mergeCell ref="S2276:T2276"/>
    <mergeCell ref="Q2274:R2274"/>
    <mergeCell ref="S2277:T2277"/>
    <mergeCell ref="Q2275:R2275"/>
    <mergeCell ref="S2278:T2278"/>
    <mergeCell ref="AA2261:AB2261"/>
    <mergeCell ref="AA2262:AB2262"/>
    <mergeCell ref="AA2263:AB2263"/>
    <mergeCell ref="AA2264:AB2264"/>
    <mergeCell ref="AA2265:AB2265"/>
    <mergeCell ref="AA2266:AB2266"/>
    <mergeCell ref="AA2267:AB2267"/>
    <mergeCell ref="AA2268:AB2268"/>
    <mergeCell ref="O2240:P2240"/>
    <mergeCell ref="AA2248:AB2248"/>
    <mergeCell ref="D2243:L2243"/>
    <mergeCell ref="M2243:N2243"/>
    <mergeCell ref="O2243:P2243"/>
    <mergeCell ref="Q2243:R2243"/>
    <mergeCell ref="S2243:T2243"/>
    <mergeCell ref="W2243:X2243"/>
    <mergeCell ref="AA2243:AB2243"/>
    <mergeCell ref="D2244:L2244"/>
    <mergeCell ref="M2244:N2244"/>
    <mergeCell ref="AB2256:AD2256"/>
    <mergeCell ref="S2248:T2248"/>
    <mergeCell ref="S2314:T2314"/>
    <mergeCell ref="S2237:T2237"/>
    <mergeCell ref="W2237:X2237"/>
    <mergeCell ref="AA2237:AB2237"/>
    <mergeCell ref="D2238:L2238"/>
    <mergeCell ref="M2238:N2238"/>
    <mergeCell ref="O2238:P2238"/>
    <mergeCell ref="Q2238:R2238"/>
    <mergeCell ref="S2238:T2238"/>
    <mergeCell ref="W2238:X2238"/>
    <mergeCell ref="AA2238:AB2238"/>
    <mergeCell ref="B2324:AD2324"/>
    <mergeCell ref="C2325:AD2325"/>
    <mergeCell ref="C2327:L2328"/>
    <mergeCell ref="AA2246:AB2246"/>
    <mergeCell ref="G2304:H2304"/>
    <mergeCell ref="AB2288:AD2288"/>
    <mergeCell ref="G2291:J2291"/>
    <mergeCell ref="K2291:N2291"/>
    <mergeCell ref="O2291:R2291"/>
    <mergeCell ref="AB2345:AD2345"/>
    <mergeCell ref="AB2354:AD2354"/>
    <mergeCell ref="W2263:X2263"/>
    <mergeCell ref="W2264:X2264"/>
    <mergeCell ref="W2265:X2265"/>
    <mergeCell ref="W2266:X2266"/>
    <mergeCell ref="W2267:X2267"/>
    <mergeCell ref="W2268:X2268"/>
    <mergeCell ref="W2269:X2269"/>
    <mergeCell ref="W2270:X2270"/>
    <mergeCell ref="W2271:X2271"/>
    <mergeCell ref="W2272:X2272"/>
    <mergeCell ref="W2273:X2273"/>
    <mergeCell ref="W2274:X2274"/>
    <mergeCell ref="W2275:X2275"/>
    <mergeCell ref="W2276:X2276"/>
    <mergeCell ref="W2277:X2277"/>
    <mergeCell ref="W2278:X2278"/>
    <mergeCell ref="W2290:Z2291"/>
    <mergeCell ref="AA2290:AD2291"/>
    <mergeCell ref="S2258:V2259"/>
    <mergeCell ref="W2258:Z2259"/>
    <mergeCell ref="AA2258:AD2259"/>
    <mergeCell ref="M2269:N2269"/>
    <mergeCell ref="O2272:P2272"/>
    <mergeCell ref="M2270:N2270"/>
    <mergeCell ref="O2273:P2273"/>
    <mergeCell ref="M2271:N2271"/>
    <mergeCell ref="O2274:P2274"/>
    <mergeCell ref="AA2260:AB2260"/>
    <mergeCell ref="W2261:X2261"/>
    <mergeCell ref="W2262:X2262"/>
    <mergeCell ref="AA2307:AB2307"/>
    <mergeCell ref="O2294:P2294"/>
    <mergeCell ref="S2294:T2294"/>
    <mergeCell ref="W2294:X2294"/>
    <mergeCell ref="AA2294:AB2294"/>
    <mergeCell ref="G2295:H2295"/>
    <mergeCell ref="K2295:L2295"/>
    <mergeCell ref="O2295:P2295"/>
    <mergeCell ref="S2295:T2295"/>
    <mergeCell ref="W2295:X2295"/>
    <mergeCell ref="AA2295:AB2295"/>
    <mergeCell ref="G2296:H2296"/>
    <mergeCell ref="K2296:L2296"/>
    <mergeCell ref="O2296:P2296"/>
    <mergeCell ref="S2296:T2296"/>
    <mergeCell ref="W2296:X2296"/>
    <mergeCell ref="AA2296:AB2296"/>
    <mergeCell ref="G2297:H2297"/>
    <mergeCell ref="K2297:L2297"/>
    <mergeCell ref="O2297:P2297"/>
    <mergeCell ref="S2297:T2297"/>
    <mergeCell ref="W2297:X2297"/>
    <mergeCell ref="AA2297:AB2297"/>
    <mergeCell ref="G2298:H2298"/>
    <mergeCell ref="K2298:L2298"/>
    <mergeCell ref="O2298:P2298"/>
    <mergeCell ref="S2298:T2298"/>
    <mergeCell ref="S2268:T2268"/>
    <mergeCell ref="B2252:AD2252"/>
    <mergeCell ref="D2230:L2230"/>
    <mergeCell ref="M2230:N2230"/>
    <mergeCell ref="D2231:L2231"/>
    <mergeCell ref="M2231:N2231"/>
    <mergeCell ref="D2232:L2232"/>
    <mergeCell ref="M2232:N2232"/>
    <mergeCell ref="O2232:P2232"/>
    <mergeCell ref="Q2232:R2232"/>
    <mergeCell ref="S2232:T2232"/>
    <mergeCell ref="W2232:X2232"/>
    <mergeCell ref="AA2232:AB2232"/>
    <mergeCell ref="D2233:L2233"/>
    <mergeCell ref="M2233:N2233"/>
    <mergeCell ref="O2233:P2233"/>
    <mergeCell ref="Q2233:R2233"/>
    <mergeCell ref="D2185:N2185"/>
    <mergeCell ref="O2185:P2185"/>
    <mergeCell ref="S2185:T2185"/>
    <mergeCell ref="W2185:X2185"/>
    <mergeCell ref="AA2185:AB2185"/>
    <mergeCell ref="D2186:N2186"/>
    <mergeCell ref="O2186:P2186"/>
    <mergeCell ref="S2186:T2186"/>
    <mergeCell ref="W2186:X2186"/>
    <mergeCell ref="AA2186:AB2186"/>
    <mergeCell ref="D2187:N2187"/>
    <mergeCell ref="O2187:P2187"/>
    <mergeCell ref="S2187:T2187"/>
    <mergeCell ref="W2187:X2187"/>
    <mergeCell ref="AA2187:AB2187"/>
    <mergeCell ref="B2176:AD2176"/>
    <mergeCell ref="O2189:P2189"/>
    <mergeCell ref="S2189:T2189"/>
    <mergeCell ref="W2189:X2189"/>
    <mergeCell ref="AA2189:AB2189"/>
    <mergeCell ref="D2190:N2190"/>
    <mergeCell ref="B2215:AD2215"/>
    <mergeCell ref="C2220:L2222"/>
    <mergeCell ref="M2220:AD2220"/>
    <mergeCell ref="S2222:T2222"/>
    <mergeCell ref="W2222:X2222"/>
    <mergeCell ref="AA2222:AB2222"/>
    <mergeCell ref="D2223:L2223"/>
    <mergeCell ref="M2223:N2223"/>
    <mergeCell ref="O2223:P2223"/>
    <mergeCell ref="Q2223:R2223"/>
    <mergeCell ref="S2223:T2223"/>
    <mergeCell ref="W2223:X2223"/>
    <mergeCell ref="AA2223:AB2223"/>
    <mergeCell ref="O2244:P2244"/>
    <mergeCell ref="D2242:L2242"/>
    <mergeCell ref="M2242:N2242"/>
    <mergeCell ref="O2242:P2242"/>
    <mergeCell ref="Q2242:R2242"/>
    <mergeCell ref="S2242:T2242"/>
    <mergeCell ref="W2242:X2242"/>
    <mergeCell ref="AA2242:AB2242"/>
    <mergeCell ref="D2226:L2226"/>
    <mergeCell ref="M2226:N2226"/>
    <mergeCell ref="O2226:P2226"/>
    <mergeCell ref="Q2226:R2226"/>
    <mergeCell ref="S2226:T2226"/>
    <mergeCell ref="W2226:X2226"/>
    <mergeCell ref="J2111:R2111"/>
    <mergeCell ref="G2112:H2112"/>
    <mergeCell ref="G2113:H2113"/>
    <mergeCell ref="I2113:R2113"/>
    <mergeCell ref="G2109:H2109"/>
    <mergeCell ref="J2109:R2109"/>
    <mergeCell ref="G2110:H2110"/>
    <mergeCell ref="J2110:R2110"/>
    <mergeCell ref="J2098:R2098"/>
    <mergeCell ref="G2085:H2085"/>
    <mergeCell ref="I2085:R2085"/>
    <mergeCell ref="G2086:H2086"/>
    <mergeCell ref="I2086:R2086"/>
    <mergeCell ref="G2087:H2087"/>
    <mergeCell ref="G2088:H2088"/>
    <mergeCell ref="I2088:R2088"/>
    <mergeCell ref="G2089:H2089"/>
    <mergeCell ref="G2090:H2090"/>
    <mergeCell ref="J2090:R2090"/>
    <mergeCell ref="G2091:H2091"/>
    <mergeCell ref="J2091:R2091"/>
    <mergeCell ref="G2092:H2092"/>
    <mergeCell ref="J2092:R2092"/>
    <mergeCell ref="C2143:AD2143"/>
    <mergeCell ref="C2134:AD2134"/>
    <mergeCell ref="C2128:AD2128"/>
    <mergeCell ref="G2105:H2105"/>
    <mergeCell ref="I2105:R2105"/>
    <mergeCell ref="G2106:H2106"/>
    <mergeCell ref="I2106:R2106"/>
    <mergeCell ref="G2107:H2107"/>
    <mergeCell ref="I2107:R2107"/>
    <mergeCell ref="G2108:H2108"/>
    <mergeCell ref="G2099:H2099"/>
    <mergeCell ref="G2100:H2100"/>
    <mergeCell ref="I2100:R2100"/>
    <mergeCell ref="G2101:H2101"/>
    <mergeCell ref="I2101:R2101"/>
    <mergeCell ref="G2102:H2102"/>
    <mergeCell ref="I2102:R2102"/>
    <mergeCell ref="G2103:H2103"/>
    <mergeCell ref="I2103:R2103"/>
    <mergeCell ref="G2104:H2104"/>
    <mergeCell ref="I2104:R2104"/>
    <mergeCell ref="G2093:H2093"/>
    <mergeCell ref="J2093:R2093"/>
    <mergeCell ref="G2094:H2094"/>
    <mergeCell ref="J2094:R2094"/>
    <mergeCell ref="G2095:H2095"/>
    <mergeCell ref="G2096:H2096"/>
    <mergeCell ref="I2096:R2096"/>
    <mergeCell ref="G2097:H2097"/>
    <mergeCell ref="G2098:H2098"/>
    <mergeCell ref="I2087:R2087"/>
    <mergeCell ref="C2129:AD2129"/>
    <mergeCell ref="C2025:C2027"/>
    <mergeCell ref="D2025:F2027"/>
    <mergeCell ref="C2028:C2043"/>
    <mergeCell ref="D2028:F2043"/>
    <mergeCell ref="I2028:R2028"/>
    <mergeCell ref="J2034:R2034"/>
    <mergeCell ref="I2035:R2035"/>
    <mergeCell ref="J2039:R2039"/>
    <mergeCell ref="C2044:C2069"/>
    <mergeCell ref="D2044:F2069"/>
    <mergeCell ref="I2044:R2044"/>
    <mergeCell ref="J2049:R2049"/>
    <mergeCell ref="I2050:R2050"/>
    <mergeCell ref="J2057:R2057"/>
    <mergeCell ref="I2061:R2061"/>
    <mergeCell ref="J2066:R2066"/>
    <mergeCell ref="C2070:C2084"/>
    <mergeCell ref="D2070:F2084"/>
    <mergeCell ref="I2070:R2070"/>
    <mergeCell ref="J2078:R2078"/>
    <mergeCell ref="I2079:R2079"/>
    <mergeCell ref="J2081:R2081"/>
    <mergeCell ref="G2083:H2083"/>
    <mergeCell ref="I2083:R2083"/>
    <mergeCell ref="G2084:H2084"/>
    <mergeCell ref="I2084:R2084"/>
    <mergeCell ref="G2061:H2061"/>
    <mergeCell ref="G2062:H2062"/>
    <mergeCell ref="J2062:R2062"/>
    <mergeCell ref="G2063:H2063"/>
    <mergeCell ref="J2063:R2063"/>
    <mergeCell ref="G2064:H2064"/>
    <mergeCell ref="J2064:R2064"/>
    <mergeCell ref="G2065:H2065"/>
    <mergeCell ref="J2065:R2065"/>
    <mergeCell ref="G2066:H2066"/>
    <mergeCell ref="G2077:H2077"/>
    <mergeCell ref="J2077:R2077"/>
    <mergeCell ref="G2078:H2078"/>
    <mergeCell ref="G2079:H2079"/>
    <mergeCell ref="G2080:H2080"/>
    <mergeCell ref="J2080:R2080"/>
    <mergeCell ref="G2081:H2081"/>
    <mergeCell ref="G2082:H2082"/>
    <mergeCell ref="I2082:R2082"/>
    <mergeCell ref="G2067:H2067"/>
    <mergeCell ref="I2067:R2067"/>
    <mergeCell ref="G2068:H2068"/>
    <mergeCell ref="I2068:R2068"/>
    <mergeCell ref="G2069:H2069"/>
    <mergeCell ref="I2069:R2069"/>
    <mergeCell ref="G2070:H2070"/>
    <mergeCell ref="G2071:H2071"/>
    <mergeCell ref="J2071:R2071"/>
    <mergeCell ref="G2072:H2072"/>
    <mergeCell ref="J2072:R2072"/>
    <mergeCell ref="G2073:H2073"/>
    <mergeCell ref="J2073:R2073"/>
    <mergeCell ref="G2074:H2074"/>
    <mergeCell ref="J2074:R2074"/>
    <mergeCell ref="G2075:H2075"/>
    <mergeCell ref="J2075:R2075"/>
    <mergeCell ref="G2076:H2076"/>
    <mergeCell ref="J2076:R2076"/>
    <mergeCell ref="C1963:F1965"/>
    <mergeCell ref="G1963:H1965"/>
    <mergeCell ref="I1963:R1965"/>
    <mergeCell ref="G2056:H2056"/>
    <mergeCell ref="J2056:R2056"/>
    <mergeCell ref="G2057:H2057"/>
    <mergeCell ref="G2058:H2058"/>
    <mergeCell ref="I2058:R2058"/>
    <mergeCell ref="G2059:H2059"/>
    <mergeCell ref="I2059:R2059"/>
    <mergeCell ref="G2060:H2060"/>
    <mergeCell ref="I2060:R2060"/>
    <mergeCell ref="G2042:H2042"/>
    <mergeCell ref="I2042:R2042"/>
    <mergeCell ref="G2043:H2043"/>
    <mergeCell ref="I2043:R2043"/>
    <mergeCell ref="G2044:H2044"/>
    <mergeCell ref="G2045:H2045"/>
    <mergeCell ref="J2045:R2045"/>
    <mergeCell ref="G2046:H2046"/>
    <mergeCell ref="J2046:R2046"/>
    <mergeCell ref="G2047:H2047"/>
    <mergeCell ref="J2047:R2047"/>
    <mergeCell ref="G2048:H2048"/>
    <mergeCell ref="J2048:R2048"/>
    <mergeCell ref="G2020:H2020"/>
    <mergeCell ref="J2020:R2020"/>
    <mergeCell ref="G2021:H2021"/>
    <mergeCell ref="G2022:H2022"/>
    <mergeCell ref="I2022:R2022"/>
    <mergeCell ref="G2023:H2023"/>
    <mergeCell ref="I2023:R2023"/>
    <mergeCell ref="G2012:H2012"/>
    <mergeCell ref="G2013:H2013"/>
    <mergeCell ref="G2055:H2055"/>
    <mergeCell ref="J2055:R2055"/>
    <mergeCell ref="G2037:H2037"/>
    <mergeCell ref="J2037:R2037"/>
    <mergeCell ref="G2038:H2038"/>
    <mergeCell ref="J2038:R2038"/>
    <mergeCell ref="G2024:H2024"/>
    <mergeCell ref="I2024:R2024"/>
    <mergeCell ref="G2025:H2025"/>
    <mergeCell ref="I2025:R2025"/>
    <mergeCell ref="G2026:H2026"/>
    <mergeCell ref="I2026:R2026"/>
    <mergeCell ref="G2027:H2027"/>
    <mergeCell ref="I2027:R2027"/>
    <mergeCell ref="G2028:H2028"/>
    <mergeCell ref="G2029:H2029"/>
    <mergeCell ref="J2029:R2029"/>
    <mergeCell ref="G2030:H2030"/>
    <mergeCell ref="J2030:R2030"/>
    <mergeCell ref="G2049:H2049"/>
    <mergeCell ref="G2050:H2050"/>
    <mergeCell ref="G2051:H2051"/>
    <mergeCell ref="J2051:R2051"/>
    <mergeCell ref="G2052:H2052"/>
    <mergeCell ref="J2052:R2052"/>
    <mergeCell ref="G2053:H2053"/>
    <mergeCell ref="J2053:R2053"/>
    <mergeCell ref="G2054:H2054"/>
    <mergeCell ref="J2054:R2054"/>
    <mergeCell ref="G2039:H2039"/>
    <mergeCell ref="G2040:H2040"/>
    <mergeCell ref="I2040:R2040"/>
    <mergeCell ref="G2041:H2041"/>
    <mergeCell ref="I2041:R2041"/>
    <mergeCell ref="J2033:R2033"/>
    <mergeCell ref="G2034:H2034"/>
    <mergeCell ref="G2035:H2035"/>
    <mergeCell ref="G2036:H2036"/>
    <mergeCell ref="J2036:R2036"/>
    <mergeCell ref="G2031:H2031"/>
    <mergeCell ref="J2031:R2031"/>
    <mergeCell ref="G2032:H2032"/>
    <mergeCell ref="J2032:R2032"/>
    <mergeCell ref="G2033:H2033"/>
    <mergeCell ref="G2000:H2000"/>
    <mergeCell ref="J2000:R2000"/>
    <mergeCell ref="G2001:H2001"/>
    <mergeCell ref="J2001:R2001"/>
    <mergeCell ref="G2002:H2002"/>
    <mergeCell ref="J2002:R2002"/>
    <mergeCell ref="G2003:H2003"/>
    <mergeCell ref="J2003:R2003"/>
    <mergeCell ref="G2004:H2004"/>
    <mergeCell ref="J2004:R2004"/>
    <mergeCell ref="G2005:H2005"/>
    <mergeCell ref="J2005:R2005"/>
    <mergeCell ref="S1963:AD1963"/>
    <mergeCell ref="V1964:X1964"/>
    <mergeCell ref="Y1964:AA1964"/>
    <mergeCell ref="AB1964:AD1964"/>
    <mergeCell ref="C1966:C1970"/>
    <mergeCell ref="D1966:F1970"/>
    <mergeCell ref="G1966:H1966"/>
    <mergeCell ref="I1966:R1966"/>
    <mergeCell ref="G1967:H1967"/>
    <mergeCell ref="I1967:R1967"/>
    <mergeCell ref="G1968:H1968"/>
    <mergeCell ref="I1968:R1968"/>
    <mergeCell ref="G1969:H1969"/>
    <mergeCell ref="I1969:R1969"/>
    <mergeCell ref="C1971:C1982"/>
    <mergeCell ref="D1971:F1982"/>
    <mergeCell ref="I1976:R1976"/>
    <mergeCell ref="J1981:R1981"/>
    <mergeCell ref="C1983:C1993"/>
    <mergeCell ref="D1983:F1993"/>
    <mergeCell ref="I1986:R1986"/>
    <mergeCell ref="J1990:R1990"/>
    <mergeCell ref="C1994:C2024"/>
    <mergeCell ref="D1994:F2024"/>
    <mergeCell ref="I1994:R1994"/>
    <mergeCell ref="J2011:R2011"/>
    <mergeCell ref="I2012:R2012"/>
    <mergeCell ref="J2016:R2016"/>
    <mergeCell ref="I2019:R2019"/>
    <mergeCell ref="J2021:R2021"/>
    <mergeCell ref="G1990:H1990"/>
    <mergeCell ref="G1991:H1991"/>
    <mergeCell ref="I1991:R1991"/>
    <mergeCell ref="G1992:H1992"/>
    <mergeCell ref="I1992:R1992"/>
    <mergeCell ref="G1993:H1993"/>
    <mergeCell ref="I1993:R1993"/>
    <mergeCell ref="G1994:H1994"/>
    <mergeCell ref="G1995:H1995"/>
    <mergeCell ref="J1995:R1995"/>
    <mergeCell ref="G1996:H1996"/>
    <mergeCell ref="J1996:R1996"/>
    <mergeCell ref="G1997:H1997"/>
    <mergeCell ref="J1997:R1997"/>
    <mergeCell ref="G1998:H1998"/>
    <mergeCell ref="J1998:R1998"/>
    <mergeCell ref="G1999:H1999"/>
    <mergeCell ref="J1999:R1999"/>
    <mergeCell ref="G2018:H2018"/>
    <mergeCell ref="I2018:R2018"/>
    <mergeCell ref="G2019:H2019"/>
    <mergeCell ref="G1980:H1980"/>
    <mergeCell ref="J1980:R1980"/>
    <mergeCell ref="G1981:H1981"/>
    <mergeCell ref="G1982:H1982"/>
    <mergeCell ref="I1982:R1982"/>
    <mergeCell ref="G1983:H1983"/>
    <mergeCell ref="I1983:R1983"/>
    <mergeCell ref="G1984:H1984"/>
    <mergeCell ref="I1984:R1984"/>
    <mergeCell ref="G1985:H1985"/>
    <mergeCell ref="I1985:R1985"/>
    <mergeCell ref="G1986:H1986"/>
    <mergeCell ref="G1987:H1987"/>
    <mergeCell ref="J1987:R1987"/>
    <mergeCell ref="G1988:H1988"/>
    <mergeCell ref="J1988:R1988"/>
    <mergeCell ref="G1989:H1989"/>
    <mergeCell ref="J1989:R1989"/>
    <mergeCell ref="J2013:R2013"/>
    <mergeCell ref="G2014:H2014"/>
    <mergeCell ref="J2014:R2014"/>
    <mergeCell ref="G2015:H2015"/>
    <mergeCell ref="J2015:R2015"/>
    <mergeCell ref="G2016:H2016"/>
    <mergeCell ref="G2017:H2017"/>
    <mergeCell ref="I2017:R2017"/>
    <mergeCell ref="G2006:H2006"/>
    <mergeCell ref="J2006:R2006"/>
    <mergeCell ref="G2007:H2007"/>
    <mergeCell ref="J2007:R2007"/>
    <mergeCell ref="G2008:H2008"/>
    <mergeCell ref="J2008:R2008"/>
    <mergeCell ref="G2009:H2009"/>
    <mergeCell ref="J2009:R2009"/>
    <mergeCell ref="G2010:H2010"/>
    <mergeCell ref="J2010:R2010"/>
    <mergeCell ref="G2011:H2011"/>
    <mergeCell ref="G1970:H1970"/>
    <mergeCell ref="I1970:R1970"/>
    <mergeCell ref="G1971:H1971"/>
    <mergeCell ref="I1971:R1971"/>
    <mergeCell ref="G1972:H1972"/>
    <mergeCell ref="I1972:R1972"/>
    <mergeCell ref="G1973:H1973"/>
    <mergeCell ref="I1973:R1973"/>
    <mergeCell ref="G1974:H1974"/>
    <mergeCell ref="I1974:R1974"/>
    <mergeCell ref="G1975:H1975"/>
    <mergeCell ref="I1975:R1975"/>
    <mergeCell ref="G1976:H1976"/>
    <mergeCell ref="G1977:H1977"/>
    <mergeCell ref="J1977:R1977"/>
    <mergeCell ref="G1978:H1978"/>
    <mergeCell ref="J1978:R1978"/>
    <mergeCell ref="G1979:H1979"/>
    <mergeCell ref="J1979:R1979"/>
    <mergeCell ref="J1895:R1895"/>
    <mergeCell ref="G1896:H1896"/>
    <mergeCell ref="J1896:R1896"/>
    <mergeCell ref="G1897:H1897"/>
    <mergeCell ref="J1897:R1897"/>
    <mergeCell ref="G1898:H1898"/>
    <mergeCell ref="J1898:R1898"/>
    <mergeCell ref="G1899:H1899"/>
    <mergeCell ref="J1899:R1899"/>
    <mergeCell ref="G1915:H1915"/>
    <mergeCell ref="I1915:R1915"/>
    <mergeCell ref="G1916:H1916"/>
    <mergeCell ref="I1916:R1916"/>
    <mergeCell ref="G1917:H1917"/>
    <mergeCell ref="I1917:R1917"/>
    <mergeCell ref="G1900:H1900"/>
    <mergeCell ref="I1900:R1900"/>
    <mergeCell ref="G1901:H1901"/>
    <mergeCell ref="I1901:R1901"/>
    <mergeCell ref="G1902:H1902"/>
    <mergeCell ref="I1902:R1902"/>
    <mergeCell ref="G1903:H1903"/>
    <mergeCell ref="I1903:R1903"/>
    <mergeCell ref="G1904:H1904"/>
    <mergeCell ref="J1904:R1904"/>
    <mergeCell ref="G1905:H1905"/>
    <mergeCell ref="J1905:R1905"/>
    <mergeCell ref="G1906:H1906"/>
    <mergeCell ref="J1906:R1906"/>
    <mergeCell ref="G1907:H1907"/>
    <mergeCell ref="J1907:R1907"/>
    <mergeCell ref="G1908:H1908"/>
    <mergeCell ref="J1908:R1908"/>
    <mergeCell ref="G1909:H1909"/>
    <mergeCell ref="J1909:R1909"/>
    <mergeCell ref="G1910:H1910"/>
    <mergeCell ref="J1910:R1910"/>
    <mergeCell ref="G1911:H1911"/>
    <mergeCell ref="C1960:AD1960"/>
    <mergeCell ref="C1959:AD1959"/>
    <mergeCell ref="B1955:AD1955"/>
    <mergeCell ref="C1918:C1947"/>
    <mergeCell ref="D1918:F1947"/>
    <mergeCell ref="G1922:H1922"/>
    <mergeCell ref="I1922:R1922"/>
    <mergeCell ref="J1888:R1888"/>
    <mergeCell ref="G1889:H1889"/>
    <mergeCell ref="J1889:R1889"/>
    <mergeCell ref="G1890:H1890"/>
    <mergeCell ref="J1890:R1890"/>
    <mergeCell ref="C1861:C1876"/>
    <mergeCell ref="D1861:F1876"/>
    <mergeCell ref="G1861:H1861"/>
    <mergeCell ref="I1861:R1861"/>
    <mergeCell ref="G1862:H1862"/>
    <mergeCell ref="J1862:R1862"/>
    <mergeCell ref="G1863:H1863"/>
    <mergeCell ref="J1863:R1863"/>
    <mergeCell ref="G1864:H1864"/>
    <mergeCell ref="J1864:R1864"/>
    <mergeCell ref="G1865:H1865"/>
    <mergeCell ref="J1865:R1865"/>
    <mergeCell ref="G1866:H1866"/>
    <mergeCell ref="J1866:R1866"/>
    <mergeCell ref="G1867:H1867"/>
    <mergeCell ref="J1867:R1867"/>
    <mergeCell ref="G1868:H1868"/>
    <mergeCell ref="I1868:R1868"/>
    <mergeCell ref="G1869:H1869"/>
    <mergeCell ref="J1869:R1869"/>
    <mergeCell ref="G1870:H1870"/>
    <mergeCell ref="J1870:R1870"/>
    <mergeCell ref="G1871:H1871"/>
    <mergeCell ref="J1871:R1871"/>
    <mergeCell ref="G1872:H1872"/>
    <mergeCell ref="J1872:R1872"/>
    <mergeCell ref="G1873:H1873"/>
    <mergeCell ref="I1873:R1873"/>
    <mergeCell ref="G1874:H1874"/>
    <mergeCell ref="I1874:R1874"/>
    <mergeCell ref="G1875:H1875"/>
    <mergeCell ref="I1875:R1875"/>
    <mergeCell ref="G1888:H1888"/>
    <mergeCell ref="G1851:H1851"/>
    <mergeCell ref="I1851:R1851"/>
    <mergeCell ref="G1852:H1852"/>
    <mergeCell ref="I1852:R1852"/>
    <mergeCell ref="G1853:H1853"/>
    <mergeCell ref="J1853:R1853"/>
    <mergeCell ref="G1854:H1854"/>
    <mergeCell ref="J1854:R1854"/>
    <mergeCell ref="G1855:H1855"/>
    <mergeCell ref="I1855:R1855"/>
    <mergeCell ref="G1856:H1856"/>
    <mergeCell ref="I1856:R1856"/>
    <mergeCell ref="G1857:H1857"/>
    <mergeCell ref="I1857:R1857"/>
    <mergeCell ref="C1858:C1860"/>
    <mergeCell ref="D1858:F1860"/>
    <mergeCell ref="G1858:H1858"/>
    <mergeCell ref="I1858:R1858"/>
    <mergeCell ref="G1859:H1859"/>
    <mergeCell ref="I1859:R1859"/>
    <mergeCell ref="G1860:H1860"/>
    <mergeCell ref="I1860:R1860"/>
    <mergeCell ref="G1842:H1842"/>
    <mergeCell ref="J1842:R1842"/>
    <mergeCell ref="G1843:H1843"/>
    <mergeCell ref="J1843:R1843"/>
    <mergeCell ref="G1844:H1844"/>
    <mergeCell ref="J1844:R1844"/>
    <mergeCell ref="G1845:H1845"/>
    <mergeCell ref="I1845:R1845"/>
    <mergeCell ref="G1846:H1846"/>
    <mergeCell ref="J1846:R1846"/>
    <mergeCell ref="G1847:H1847"/>
    <mergeCell ref="J1847:R1847"/>
    <mergeCell ref="G1848:H1848"/>
    <mergeCell ref="J1848:R1848"/>
    <mergeCell ref="G1849:H1849"/>
    <mergeCell ref="J1849:R1849"/>
    <mergeCell ref="G1850:H1850"/>
    <mergeCell ref="I1850:R1850"/>
    <mergeCell ref="C1827:C1857"/>
    <mergeCell ref="D1827:F1857"/>
    <mergeCell ref="G1827:H1827"/>
    <mergeCell ref="I1827:R1827"/>
    <mergeCell ref="G1828:H1828"/>
    <mergeCell ref="J1828:R1828"/>
    <mergeCell ref="G1829:H1829"/>
    <mergeCell ref="J1829:R1829"/>
    <mergeCell ref="G1830:H1830"/>
    <mergeCell ref="J1830:R1830"/>
    <mergeCell ref="G1831:H1831"/>
    <mergeCell ref="J1831:R1831"/>
    <mergeCell ref="G1832:H1832"/>
    <mergeCell ref="J1832:R1832"/>
    <mergeCell ref="G1833:H1833"/>
    <mergeCell ref="J1833:R1833"/>
    <mergeCell ref="G1834:H1834"/>
    <mergeCell ref="J1834:R1834"/>
    <mergeCell ref="G1835:H1835"/>
    <mergeCell ref="J1835:R1835"/>
    <mergeCell ref="G1836:H1836"/>
    <mergeCell ref="J1836:R1836"/>
    <mergeCell ref="G1837:H1837"/>
    <mergeCell ref="J1837:R1837"/>
    <mergeCell ref="G1838:H1838"/>
    <mergeCell ref="J1838:R1838"/>
    <mergeCell ref="G1839:H1839"/>
    <mergeCell ref="J1839:R1839"/>
    <mergeCell ref="G1840:H1840"/>
    <mergeCell ref="J1840:R1840"/>
    <mergeCell ref="G1841:H1841"/>
    <mergeCell ref="J1841:R1841"/>
    <mergeCell ref="C1816:C1826"/>
    <mergeCell ref="D1816:F1826"/>
    <mergeCell ref="G1816:H1816"/>
    <mergeCell ref="I1816:R1816"/>
    <mergeCell ref="G1817:H1817"/>
    <mergeCell ref="I1817:R1817"/>
    <mergeCell ref="G1818:H1818"/>
    <mergeCell ref="I1818:R1818"/>
    <mergeCell ref="G1819:H1819"/>
    <mergeCell ref="I1819:R1819"/>
    <mergeCell ref="G1820:H1820"/>
    <mergeCell ref="J1820:R1820"/>
    <mergeCell ref="G1821:H1821"/>
    <mergeCell ref="J1821:R1821"/>
    <mergeCell ref="G1822:H1822"/>
    <mergeCell ref="J1822:R1822"/>
    <mergeCell ref="G1823:H1823"/>
    <mergeCell ref="J1823:R1823"/>
    <mergeCell ref="G1824:H1824"/>
    <mergeCell ref="I1824:R1824"/>
    <mergeCell ref="G1825:H1825"/>
    <mergeCell ref="I1825:R1825"/>
    <mergeCell ref="G1826:H1826"/>
    <mergeCell ref="I1826:R1826"/>
    <mergeCell ref="C1804:C1815"/>
    <mergeCell ref="D1804:F1815"/>
    <mergeCell ref="G1804:H1804"/>
    <mergeCell ref="I1804:R1804"/>
    <mergeCell ref="G1805:H1805"/>
    <mergeCell ref="I1805:R1805"/>
    <mergeCell ref="G1806:H1806"/>
    <mergeCell ref="I1806:R1806"/>
    <mergeCell ref="G1807:H1807"/>
    <mergeCell ref="I1807:R1807"/>
    <mergeCell ref="G1808:H1808"/>
    <mergeCell ref="I1808:R1808"/>
    <mergeCell ref="G1809:H1809"/>
    <mergeCell ref="I1809:R1809"/>
    <mergeCell ref="G1810:H1810"/>
    <mergeCell ref="J1810:R1810"/>
    <mergeCell ref="G1811:H1811"/>
    <mergeCell ref="J1811:R1811"/>
    <mergeCell ref="G1812:H1812"/>
    <mergeCell ref="J1812:R1812"/>
    <mergeCell ref="G1799:H1799"/>
    <mergeCell ref="I1799:R1799"/>
    <mergeCell ref="C1799:C1803"/>
    <mergeCell ref="D1799:F1803"/>
    <mergeCell ref="G1800:H1800"/>
    <mergeCell ref="I1800:R1800"/>
    <mergeCell ref="G1801:H1801"/>
    <mergeCell ref="I1801:R1801"/>
    <mergeCell ref="G1802:H1802"/>
    <mergeCell ref="I1802:R1802"/>
    <mergeCell ref="G1803:H1803"/>
    <mergeCell ref="I1803:R1803"/>
    <mergeCell ref="M1781:N1781"/>
    <mergeCell ref="O1781:P1781"/>
    <mergeCell ref="Q1781:R1781"/>
    <mergeCell ref="C1783:AD1783"/>
    <mergeCell ref="C1784:AD1784"/>
    <mergeCell ref="C1796:F1798"/>
    <mergeCell ref="G1796:H1798"/>
    <mergeCell ref="I1796:R1798"/>
    <mergeCell ref="S1796:AD1796"/>
    <mergeCell ref="V1797:X1797"/>
    <mergeCell ref="Y1797:AA1797"/>
    <mergeCell ref="AB1797:AD1797"/>
    <mergeCell ref="S1781:T1781"/>
    <mergeCell ref="W1781:X1781"/>
    <mergeCell ref="AA1781:AB1781"/>
    <mergeCell ref="G1813:H1813"/>
    <mergeCell ref="J1813:R1813"/>
    <mergeCell ref="G1814:H1814"/>
    <mergeCell ref="J1814:R1814"/>
    <mergeCell ref="G1815:H1815"/>
    <mergeCell ref="I1815:R1815"/>
    <mergeCell ref="S1797:S1798"/>
    <mergeCell ref="T1797:T1798"/>
    <mergeCell ref="U1797:U1798"/>
    <mergeCell ref="C1794:AD1794"/>
    <mergeCell ref="C1792:AD1792"/>
    <mergeCell ref="M1759:R1759"/>
    <mergeCell ref="S1759:X1759"/>
    <mergeCell ref="Y1759:AD1759"/>
    <mergeCell ref="C1758:L1759"/>
    <mergeCell ref="D1760:L1760"/>
    <mergeCell ref="D1761:L1761"/>
    <mergeCell ref="D1762:L1762"/>
    <mergeCell ref="D1763:L1763"/>
    <mergeCell ref="D1764:L1764"/>
    <mergeCell ref="D1765:L1765"/>
    <mergeCell ref="M1760:R1760"/>
    <mergeCell ref="S1760:X1760"/>
    <mergeCell ref="Y1760:AD1760"/>
    <mergeCell ref="M1761:R1761"/>
    <mergeCell ref="S1761:X1761"/>
    <mergeCell ref="Y1761:AD1761"/>
    <mergeCell ref="M1762:R1762"/>
    <mergeCell ref="S1762:X1762"/>
    <mergeCell ref="Y1762:AD1762"/>
    <mergeCell ref="M1763:R1763"/>
    <mergeCell ref="S1763:X1763"/>
    <mergeCell ref="Y1763:AD1763"/>
    <mergeCell ref="M1764:R1764"/>
    <mergeCell ref="S1764:X1764"/>
    <mergeCell ref="Y1764:AD1764"/>
    <mergeCell ref="M1765:R1765"/>
    <mergeCell ref="S1765:X1765"/>
    <mergeCell ref="Y1765:AD1765"/>
    <mergeCell ref="S1779:T1779"/>
    <mergeCell ref="W1779:X1779"/>
    <mergeCell ref="AA1779:AB1779"/>
    <mergeCell ref="M1758:AD1758"/>
    <mergeCell ref="S1780:T1780"/>
    <mergeCell ref="W1780:X1780"/>
    <mergeCell ref="AA1780:AB1780"/>
    <mergeCell ref="M1779:N1779"/>
    <mergeCell ref="O1779:P1779"/>
    <mergeCell ref="Q1779:R1779"/>
    <mergeCell ref="M1780:N1780"/>
    <mergeCell ref="O1780:P1780"/>
    <mergeCell ref="Q1780:R1780"/>
    <mergeCell ref="M1766:R1766"/>
    <mergeCell ref="S1766:X1766"/>
    <mergeCell ref="Y1766:AD1766"/>
    <mergeCell ref="S1778:T1778"/>
    <mergeCell ref="W1778:X1778"/>
    <mergeCell ref="AA1778:AB1778"/>
    <mergeCell ref="B1770:AD1770"/>
    <mergeCell ref="C1774:AD1774"/>
    <mergeCell ref="M1776:AD1776"/>
    <mergeCell ref="M1777:N1778"/>
    <mergeCell ref="O1777:P1778"/>
    <mergeCell ref="Q1777:R1778"/>
    <mergeCell ref="S1777:V1777"/>
    <mergeCell ref="W1777:Z1777"/>
    <mergeCell ref="AA1777:AD1777"/>
    <mergeCell ref="C1776:L1778"/>
    <mergeCell ref="D1779:L1779"/>
    <mergeCell ref="D1780:L1780"/>
    <mergeCell ref="D1747:L1747"/>
    <mergeCell ref="M1747:R1747"/>
    <mergeCell ref="S1747:X1747"/>
    <mergeCell ref="Y1747:AD1747"/>
    <mergeCell ref="D1748:L1748"/>
    <mergeCell ref="M1748:R1748"/>
    <mergeCell ref="S1748:X1748"/>
    <mergeCell ref="Y1748:AD1748"/>
    <mergeCell ref="D1749:L1749"/>
    <mergeCell ref="M1749:R1749"/>
    <mergeCell ref="S1749:X1749"/>
    <mergeCell ref="Y1749:AD1749"/>
    <mergeCell ref="D1750:L1750"/>
    <mergeCell ref="M1750:R1750"/>
    <mergeCell ref="S1750:X1750"/>
    <mergeCell ref="Y1750:AD1750"/>
    <mergeCell ref="M1751:R1751"/>
    <mergeCell ref="S1751:X1751"/>
    <mergeCell ref="Y1751:AD1751"/>
    <mergeCell ref="S1735:X1735"/>
    <mergeCell ref="S1736:X1736"/>
    <mergeCell ref="Y1718:AD1718"/>
    <mergeCell ref="Y1719:AD1719"/>
    <mergeCell ref="Y1720:AD1720"/>
    <mergeCell ref="Y1721:AD1721"/>
    <mergeCell ref="Y1722:AD1722"/>
    <mergeCell ref="Y1723:AD1723"/>
    <mergeCell ref="Y1724:AD1724"/>
    <mergeCell ref="Y1725:AD1725"/>
    <mergeCell ref="Y1726:AD1726"/>
    <mergeCell ref="Y1727:AD1727"/>
    <mergeCell ref="Y1728:AD1728"/>
    <mergeCell ref="Y1729:AD1729"/>
    <mergeCell ref="Y1730:AD1730"/>
    <mergeCell ref="Y1731:AD1731"/>
    <mergeCell ref="Y1732:AD1732"/>
    <mergeCell ref="Y1733:AD1733"/>
    <mergeCell ref="Y1734:AD1734"/>
    <mergeCell ref="Y1735:AD1735"/>
    <mergeCell ref="Y1736:AD1736"/>
    <mergeCell ref="S1718:X1718"/>
    <mergeCell ref="S1719:X1719"/>
    <mergeCell ref="S1720:X1720"/>
    <mergeCell ref="S1721:X1721"/>
    <mergeCell ref="S1722:X1722"/>
    <mergeCell ref="S1723:X1723"/>
    <mergeCell ref="S1724:X1724"/>
    <mergeCell ref="S1725:X1725"/>
    <mergeCell ref="S1726:X1726"/>
    <mergeCell ref="S1727:X1727"/>
    <mergeCell ref="S1728:X1728"/>
    <mergeCell ref="S1729:X1729"/>
    <mergeCell ref="S1730:X1730"/>
    <mergeCell ref="S1731:X1731"/>
    <mergeCell ref="S1732:X1732"/>
    <mergeCell ref="S1733:X1733"/>
    <mergeCell ref="S1734:X1734"/>
    <mergeCell ref="D1730:L1730"/>
    <mergeCell ref="D1731:L1731"/>
    <mergeCell ref="D1732:L1732"/>
    <mergeCell ref="D1733:L1733"/>
    <mergeCell ref="D1734:L1734"/>
    <mergeCell ref="D1735:L1735"/>
    <mergeCell ref="D1736:L1736"/>
    <mergeCell ref="M1724:R1724"/>
    <mergeCell ref="M1725:R1725"/>
    <mergeCell ref="M1726:R1726"/>
    <mergeCell ref="M1727:R1727"/>
    <mergeCell ref="M1728:R1728"/>
    <mergeCell ref="M1729:R1729"/>
    <mergeCell ref="M1730:R1730"/>
    <mergeCell ref="M1731:R1731"/>
    <mergeCell ref="M1732:R1732"/>
    <mergeCell ref="M1733:R1733"/>
    <mergeCell ref="M1734:R1734"/>
    <mergeCell ref="M1735:R1735"/>
    <mergeCell ref="M1736:R1736"/>
    <mergeCell ref="C1745:L1746"/>
    <mergeCell ref="M1745:AD1745"/>
    <mergeCell ref="M1746:R1746"/>
    <mergeCell ref="S1746:X1746"/>
    <mergeCell ref="Y1746:AD1746"/>
    <mergeCell ref="D1714:L1714"/>
    <mergeCell ref="M1714:R1714"/>
    <mergeCell ref="S1714:X1714"/>
    <mergeCell ref="Y1714:AD1714"/>
    <mergeCell ref="D1715:L1715"/>
    <mergeCell ref="M1715:R1715"/>
    <mergeCell ref="S1715:X1715"/>
    <mergeCell ref="Y1715:AD1715"/>
    <mergeCell ref="D1716:L1716"/>
    <mergeCell ref="M1716:R1716"/>
    <mergeCell ref="S1716:X1716"/>
    <mergeCell ref="Y1716:AD1716"/>
    <mergeCell ref="D1717:L1717"/>
    <mergeCell ref="M1717:R1717"/>
    <mergeCell ref="S1717:X1717"/>
    <mergeCell ref="Y1717:AD1717"/>
    <mergeCell ref="D1718:L1718"/>
    <mergeCell ref="D1719:L1719"/>
    <mergeCell ref="D1720:L1720"/>
    <mergeCell ref="D1721:L1721"/>
    <mergeCell ref="D1722:L1722"/>
    <mergeCell ref="D1723:L1723"/>
    <mergeCell ref="D1724:L1724"/>
    <mergeCell ref="D1725:L1725"/>
    <mergeCell ref="D1726:L1726"/>
    <mergeCell ref="D1727:L1727"/>
    <mergeCell ref="D1728:L1728"/>
    <mergeCell ref="D1729:L1729"/>
    <mergeCell ref="C1742:AD1742"/>
    <mergeCell ref="C1743:AD1743"/>
    <mergeCell ref="D1712:L1712"/>
    <mergeCell ref="M1712:R1712"/>
    <mergeCell ref="S1712:X1712"/>
    <mergeCell ref="Y1712:AD1712"/>
    <mergeCell ref="D1713:L1713"/>
    <mergeCell ref="M1713:R1713"/>
    <mergeCell ref="S1713:X1713"/>
    <mergeCell ref="Y1713:AD1713"/>
    <mergeCell ref="D1697:L1697"/>
    <mergeCell ref="M1697:R1697"/>
    <mergeCell ref="S1697:X1697"/>
    <mergeCell ref="Y1697:AD1697"/>
    <mergeCell ref="D1698:L1698"/>
    <mergeCell ref="M1698:R1698"/>
    <mergeCell ref="S1698:X1698"/>
    <mergeCell ref="Y1698:AD1698"/>
    <mergeCell ref="D1700:L1700"/>
    <mergeCell ref="M1700:R1700"/>
    <mergeCell ref="S1700:X1700"/>
    <mergeCell ref="Y1700:AD1700"/>
    <mergeCell ref="M1701:R1701"/>
    <mergeCell ref="S1701:X1701"/>
    <mergeCell ref="Y1701:AD1701"/>
    <mergeCell ref="D1699:L1699"/>
    <mergeCell ref="M1699:R1699"/>
    <mergeCell ref="S1699:X1699"/>
    <mergeCell ref="Y1699:AD1699"/>
    <mergeCell ref="M1718:R1718"/>
    <mergeCell ref="M1719:R1719"/>
    <mergeCell ref="M1720:R1720"/>
    <mergeCell ref="M1721:R1721"/>
    <mergeCell ref="M1722:R1722"/>
    <mergeCell ref="M1723:R1723"/>
    <mergeCell ref="M1692:R1692"/>
    <mergeCell ref="S1692:X1692"/>
    <mergeCell ref="Y1692:AD1692"/>
    <mergeCell ref="D1693:L1693"/>
    <mergeCell ref="M1693:R1693"/>
    <mergeCell ref="S1693:X1693"/>
    <mergeCell ref="Y1693:AD1693"/>
    <mergeCell ref="D1694:L1694"/>
    <mergeCell ref="M1694:R1694"/>
    <mergeCell ref="S1694:X1694"/>
    <mergeCell ref="Y1694:AD1694"/>
    <mergeCell ref="D1695:L1695"/>
    <mergeCell ref="M1695:R1695"/>
    <mergeCell ref="S1695:X1695"/>
    <mergeCell ref="Y1695:AD1695"/>
    <mergeCell ref="D1696:L1696"/>
    <mergeCell ref="M1696:R1696"/>
    <mergeCell ref="S1696:X1696"/>
    <mergeCell ref="Y1696:AD1696"/>
    <mergeCell ref="C1687:L1688"/>
    <mergeCell ref="M1687:AD1687"/>
    <mergeCell ref="M1688:R1688"/>
    <mergeCell ref="S1688:X1688"/>
    <mergeCell ref="Y1688:AD1688"/>
    <mergeCell ref="D1689:L1689"/>
    <mergeCell ref="M1689:R1689"/>
    <mergeCell ref="S1689:X1689"/>
    <mergeCell ref="Y1689:AD1689"/>
    <mergeCell ref="D1690:L1690"/>
    <mergeCell ref="M1690:R1690"/>
    <mergeCell ref="S1690:X1690"/>
    <mergeCell ref="Y1690:AD1690"/>
    <mergeCell ref="D1691:L1691"/>
    <mergeCell ref="M1691:R1691"/>
    <mergeCell ref="S1691:X1691"/>
    <mergeCell ref="Y1691:AD1691"/>
    <mergeCell ref="D1676:L1676"/>
    <mergeCell ref="M1676:R1676"/>
    <mergeCell ref="S1676:X1676"/>
    <mergeCell ref="Y1676:AD1676"/>
    <mergeCell ref="D1677:L1677"/>
    <mergeCell ref="M1677:R1677"/>
    <mergeCell ref="S1677:X1677"/>
    <mergeCell ref="Y1677:AD1677"/>
    <mergeCell ref="D1678:L1678"/>
    <mergeCell ref="M1678:R1678"/>
    <mergeCell ref="S1678:X1678"/>
    <mergeCell ref="Y1678:AD1678"/>
    <mergeCell ref="D1679:L1679"/>
    <mergeCell ref="M1679:R1679"/>
    <mergeCell ref="S1679:X1679"/>
    <mergeCell ref="Y1679:AD1679"/>
    <mergeCell ref="D1680:L1680"/>
    <mergeCell ref="M1680:R1680"/>
    <mergeCell ref="S1680:X1680"/>
    <mergeCell ref="Y1680:AD1680"/>
    <mergeCell ref="D1671:L1671"/>
    <mergeCell ref="M1671:R1671"/>
    <mergeCell ref="S1671:X1671"/>
    <mergeCell ref="Y1671:AD1671"/>
    <mergeCell ref="D1672:L1672"/>
    <mergeCell ref="M1672:R1672"/>
    <mergeCell ref="S1672:X1672"/>
    <mergeCell ref="Y1672:AD1672"/>
    <mergeCell ref="D1673:L1673"/>
    <mergeCell ref="M1673:R1673"/>
    <mergeCell ref="S1673:X1673"/>
    <mergeCell ref="Y1673:AD1673"/>
    <mergeCell ref="D1674:L1674"/>
    <mergeCell ref="M1674:R1674"/>
    <mergeCell ref="S1674:X1674"/>
    <mergeCell ref="Y1674:AD1674"/>
    <mergeCell ref="D1675:L1675"/>
    <mergeCell ref="M1675:R1675"/>
    <mergeCell ref="S1675:X1675"/>
    <mergeCell ref="Y1675:AD1675"/>
    <mergeCell ref="Y1658:AD1658"/>
    <mergeCell ref="C1668:L1669"/>
    <mergeCell ref="M1668:AD1668"/>
    <mergeCell ref="M1669:R1669"/>
    <mergeCell ref="S1669:X1669"/>
    <mergeCell ref="Y1669:AD1669"/>
    <mergeCell ref="D1670:L1670"/>
    <mergeCell ref="M1670:R1670"/>
    <mergeCell ref="S1670:X1670"/>
    <mergeCell ref="Y1670:AD1670"/>
    <mergeCell ref="D1655:L1655"/>
    <mergeCell ref="M1655:R1655"/>
    <mergeCell ref="S1655:X1655"/>
    <mergeCell ref="Y1655:AD1655"/>
    <mergeCell ref="D1657:L1657"/>
    <mergeCell ref="M1657:R1657"/>
    <mergeCell ref="S1657:X1657"/>
    <mergeCell ref="Y1657:AD1657"/>
    <mergeCell ref="D1656:L1656"/>
    <mergeCell ref="M1656:R1656"/>
    <mergeCell ref="S1656:X1656"/>
    <mergeCell ref="Y1656:AD1656"/>
    <mergeCell ref="D1650:L1650"/>
    <mergeCell ref="M1650:R1650"/>
    <mergeCell ref="S1650:X1650"/>
    <mergeCell ref="Y1650:AD1650"/>
    <mergeCell ref="D1651:L1651"/>
    <mergeCell ref="M1651:R1651"/>
    <mergeCell ref="S1651:X1651"/>
    <mergeCell ref="Y1651:AD1651"/>
    <mergeCell ref="D1652:L1652"/>
    <mergeCell ref="M1652:R1652"/>
    <mergeCell ref="S1652:X1652"/>
    <mergeCell ref="Y1652:AD1652"/>
    <mergeCell ref="D1653:L1653"/>
    <mergeCell ref="M1653:R1653"/>
    <mergeCell ref="S1653:X1653"/>
    <mergeCell ref="Y1653:AD1653"/>
    <mergeCell ref="D1654:L1654"/>
    <mergeCell ref="M1654:R1654"/>
    <mergeCell ref="S1654:X1654"/>
    <mergeCell ref="Y1654:AD1654"/>
    <mergeCell ref="C1666:AD1666"/>
    <mergeCell ref="B1664:AD1664"/>
    <mergeCell ref="C1660:E1660"/>
    <mergeCell ref="F1660:AD1660"/>
    <mergeCell ref="B1662:AD1662"/>
    <mergeCell ref="B1663:AD1663"/>
    <mergeCell ref="Y1645:AD1645"/>
    <mergeCell ref="D1646:L1646"/>
    <mergeCell ref="M1646:R1646"/>
    <mergeCell ref="S1646:X1646"/>
    <mergeCell ref="Y1646:AD1646"/>
    <mergeCell ref="D1647:L1647"/>
    <mergeCell ref="M1647:R1647"/>
    <mergeCell ref="S1647:X1647"/>
    <mergeCell ref="Y1647:AD1647"/>
    <mergeCell ref="D1648:L1648"/>
    <mergeCell ref="M1648:R1648"/>
    <mergeCell ref="S1648:X1648"/>
    <mergeCell ref="Y1648:AD1648"/>
    <mergeCell ref="D1649:L1649"/>
    <mergeCell ref="M1649:R1649"/>
    <mergeCell ref="S1649:X1649"/>
    <mergeCell ref="Y1649:AD1649"/>
    <mergeCell ref="M1632:R1632"/>
    <mergeCell ref="S1632:X1632"/>
    <mergeCell ref="Y1632:AD1632"/>
    <mergeCell ref="C1641:L1642"/>
    <mergeCell ref="M1641:AD1641"/>
    <mergeCell ref="M1642:R1642"/>
    <mergeCell ref="S1642:X1642"/>
    <mergeCell ref="Y1642:AD1642"/>
    <mergeCell ref="D1643:L1643"/>
    <mergeCell ref="M1643:R1643"/>
    <mergeCell ref="S1643:X1643"/>
    <mergeCell ref="Y1643:AD1643"/>
    <mergeCell ref="D1644:L1644"/>
    <mergeCell ref="M1644:R1644"/>
    <mergeCell ref="S1644:X1644"/>
    <mergeCell ref="Y1644:AD1644"/>
    <mergeCell ref="C1637:AD1637"/>
    <mergeCell ref="C1639:AD1639"/>
    <mergeCell ref="C1638:AD1638"/>
    <mergeCell ref="B1636:AD1636"/>
    <mergeCell ref="Y1621:AD1621"/>
    <mergeCell ref="C1627:L1628"/>
    <mergeCell ref="M1627:AD1627"/>
    <mergeCell ref="M1628:R1628"/>
    <mergeCell ref="S1628:X1628"/>
    <mergeCell ref="Y1628:AD1628"/>
    <mergeCell ref="D1629:L1629"/>
    <mergeCell ref="M1629:R1629"/>
    <mergeCell ref="S1629:X1629"/>
    <mergeCell ref="Y1629:AD1629"/>
    <mergeCell ref="D1630:L1630"/>
    <mergeCell ref="M1630:R1630"/>
    <mergeCell ref="S1630:X1630"/>
    <mergeCell ref="Y1630:AD1630"/>
    <mergeCell ref="D1631:L1631"/>
    <mergeCell ref="M1631:R1631"/>
    <mergeCell ref="S1631:X1631"/>
    <mergeCell ref="Y1631:AD1631"/>
    <mergeCell ref="C1610:AD1610"/>
    <mergeCell ref="C1616:L1617"/>
    <mergeCell ref="M1616:AD1616"/>
    <mergeCell ref="M1617:R1617"/>
    <mergeCell ref="S1617:X1617"/>
    <mergeCell ref="Y1617:AD1617"/>
    <mergeCell ref="D1618:L1618"/>
    <mergeCell ref="M1618:R1618"/>
    <mergeCell ref="S1618:X1618"/>
    <mergeCell ref="Y1618:AD1618"/>
    <mergeCell ref="D1619:L1619"/>
    <mergeCell ref="M1619:R1619"/>
    <mergeCell ref="S1619:X1619"/>
    <mergeCell ref="Y1619:AD1619"/>
    <mergeCell ref="D1620:L1620"/>
    <mergeCell ref="M1620:R1620"/>
    <mergeCell ref="S1620:X1620"/>
    <mergeCell ref="Y1620:AD1620"/>
    <mergeCell ref="B1625:AD1625"/>
    <mergeCell ref="B1614:AD1614"/>
    <mergeCell ref="Y1596:AD1596"/>
    <mergeCell ref="Y1597:AD1597"/>
    <mergeCell ref="Y1598:AD1598"/>
    <mergeCell ref="Y1599:AD1599"/>
    <mergeCell ref="Y1600:AD1600"/>
    <mergeCell ref="Y1601:AD1601"/>
    <mergeCell ref="Y1602:AD1602"/>
    <mergeCell ref="Y1603:AD1603"/>
    <mergeCell ref="Y1604:AD1604"/>
    <mergeCell ref="Y1605:AD1605"/>
    <mergeCell ref="Y1606:AD1606"/>
    <mergeCell ref="Y1607:AD1607"/>
    <mergeCell ref="D1595:L1595"/>
    <mergeCell ref="M1595:R1595"/>
    <mergeCell ref="S1595:X1595"/>
    <mergeCell ref="Y1595:AD1595"/>
    <mergeCell ref="M1608:R1608"/>
    <mergeCell ref="S1608:X1608"/>
    <mergeCell ref="Y1608:AD1608"/>
    <mergeCell ref="D1596:L1596"/>
    <mergeCell ref="D1597:L1597"/>
    <mergeCell ref="D1598:L1598"/>
    <mergeCell ref="D1599:L1599"/>
    <mergeCell ref="D1600:L1600"/>
    <mergeCell ref="D1601:L1601"/>
    <mergeCell ref="D1602:L1602"/>
    <mergeCell ref="D1603:L1603"/>
    <mergeCell ref="D1604:L1604"/>
    <mergeCell ref="D1605:L1605"/>
    <mergeCell ref="D1606:L1606"/>
    <mergeCell ref="D1607:L1607"/>
    <mergeCell ref="M1596:R1596"/>
    <mergeCell ref="M1597:R1597"/>
    <mergeCell ref="M1598:R1598"/>
    <mergeCell ref="M1599:R1599"/>
    <mergeCell ref="M1600:R1600"/>
    <mergeCell ref="M1601:R1601"/>
    <mergeCell ref="M1602:R1602"/>
    <mergeCell ref="M1603:R1603"/>
    <mergeCell ref="M1604:R1604"/>
    <mergeCell ref="Y1590:AD1590"/>
    <mergeCell ref="D1591:L1591"/>
    <mergeCell ref="M1591:R1591"/>
    <mergeCell ref="S1591:X1591"/>
    <mergeCell ref="Y1591:AD1591"/>
    <mergeCell ref="D1592:L1592"/>
    <mergeCell ref="M1592:R1592"/>
    <mergeCell ref="S1592:X1592"/>
    <mergeCell ref="Y1592:AD1592"/>
    <mergeCell ref="D1593:L1593"/>
    <mergeCell ref="M1593:R1593"/>
    <mergeCell ref="S1593:X1593"/>
    <mergeCell ref="Y1593:AD1593"/>
    <mergeCell ref="D1594:L1594"/>
    <mergeCell ref="M1594:R1594"/>
    <mergeCell ref="S1594:X1594"/>
    <mergeCell ref="Y1594:AD1594"/>
    <mergeCell ref="M1580:R1580"/>
    <mergeCell ref="S1580:X1580"/>
    <mergeCell ref="Y1580:AD1580"/>
    <mergeCell ref="C1586:L1587"/>
    <mergeCell ref="M1586:AD1586"/>
    <mergeCell ref="M1587:R1587"/>
    <mergeCell ref="S1587:X1587"/>
    <mergeCell ref="Y1587:AD1587"/>
    <mergeCell ref="D1588:L1588"/>
    <mergeCell ref="M1588:R1588"/>
    <mergeCell ref="S1588:X1588"/>
    <mergeCell ref="Y1588:AD1588"/>
    <mergeCell ref="D1589:L1589"/>
    <mergeCell ref="M1589:R1589"/>
    <mergeCell ref="S1589:X1589"/>
    <mergeCell ref="Y1589:AD1589"/>
    <mergeCell ref="Y1575:AD1575"/>
    <mergeCell ref="D1576:L1576"/>
    <mergeCell ref="M1576:R1576"/>
    <mergeCell ref="S1576:X1576"/>
    <mergeCell ref="Y1576:AD1576"/>
    <mergeCell ref="D1577:L1577"/>
    <mergeCell ref="M1577:R1577"/>
    <mergeCell ref="S1577:X1577"/>
    <mergeCell ref="Y1577:AD1577"/>
    <mergeCell ref="D1578:L1578"/>
    <mergeCell ref="M1578:R1578"/>
    <mergeCell ref="S1578:X1578"/>
    <mergeCell ref="Y1578:AD1578"/>
    <mergeCell ref="D1579:L1579"/>
    <mergeCell ref="M1579:R1579"/>
    <mergeCell ref="S1579:X1579"/>
    <mergeCell ref="Y1579:AD1579"/>
    <mergeCell ref="M1562:R1562"/>
    <mergeCell ref="S1562:X1562"/>
    <mergeCell ref="Y1562:AD1562"/>
    <mergeCell ref="C1569:L1570"/>
    <mergeCell ref="M1569:AD1569"/>
    <mergeCell ref="M1570:R1570"/>
    <mergeCell ref="S1570:X1570"/>
    <mergeCell ref="Y1570:AD1570"/>
    <mergeCell ref="D1571:L1571"/>
    <mergeCell ref="M1571:R1571"/>
    <mergeCell ref="S1571:X1571"/>
    <mergeCell ref="Y1571:AD1571"/>
    <mergeCell ref="D1572:L1572"/>
    <mergeCell ref="M1572:R1572"/>
    <mergeCell ref="S1572:X1572"/>
    <mergeCell ref="Y1572:AD1572"/>
    <mergeCell ref="D1573:L1573"/>
    <mergeCell ref="M1573:R1573"/>
    <mergeCell ref="S1573:X1573"/>
    <mergeCell ref="Y1573:AD1573"/>
    <mergeCell ref="D1574:L1574"/>
    <mergeCell ref="M1574:R1574"/>
    <mergeCell ref="S1574:X1574"/>
    <mergeCell ref="Y1574:AD1574"/>
    <mergeCell ref="B1564:AD1564"/>
    <mergeCell ref="B1563:AD1563"/>
    <mergeCell ref="B1565:AD1565"/>
    <mergeCell ref="M1551:R1551"/>
    <mergeCell ref="S1551:X1551"/>
    <mergeCell ref="Y1551:AD1551"/>
    <mergeCell ref="D1552:L1552"/>
    <mergeCell ref="M1552:R1552"/>
    <mergeCell ref="S1552:X1552"/>
    <mergeCell ref="Y1552:AD1552"/>
    <mergeCell ref="D1553:L1553"/>
    <mergeCell ref="M1553:R1553"/>
    <mergeCell ref="S1553:X1553"/>
    <mergeCell ref="Y1553:AD1553"/>
    <mergeCell ref="D1554:L1554"/>
    <mergeCell ref="M1554:R1554"/>
    <mergeCell ref="S1554:X1554"/>
    <mergeCell ref="Y1554:AD1554"/>
    <mergeCell ref="M1430:N1430"/>
    <mergeCell ref="O1430:P1430"/>
    <mergeCell ref="Q1430:R1430"/>
    <mergeCell ref="S1430:T1430"/>
    <mergeCell ref="W1430:X1430"/>
    <mergeCell ref="AA1430:AB1430"/>
    <mergeCell ref="O1423:P1423"/>
    <mergeCell ref="Q1423:R1423"/>
    <mergeCell ref="S1423:T1423"/>
    <mergeCell ref="W1423:X1423"/>
    <mergeCell ref="AA1423:AB1423"/>
    <mergeCell ref="D1480:L1480"/>
    <mergeCell ref="M1480:N1480"/>
    <mergeCell ref="O1480:P1480"/>
    <mergeCell ref="Q1480:R1480"/>
    <mergeCell ref="S1480:T1480"/>
    <mergeCell ref="W1480:X1480"/>
    <mergeCell ref="AA1480:AB1480"/>
    <mergeCell ref="D1485:L1485"/>
    <mergeCell ref="M1485:N1485"/>
    <mergeCell ref="O1485:P1485"/>
    <mergeCell ref="Q1485:R1485"/>
    <mergeCell ref="S1485:T1485"/>
    <mergeCell ref="W1485:X1485"/>
    <mergeCell ref="AA1485:AB1485"/>
    <mergeCell ref="M1431:N1431"/>
    <mergeCell ref="O1431:P1431"/>
    <mergeCell ref="Q1431:R1431"/>
    <mergeCell ref="S1431:T1431"/>
    <mergeCell ref="W1431:X1431"/>
    <mergeCell ref="AA1431:AB1431"/>
    <mergeCell ref="D1423:L1423"/>
    <mergeCell ref="D1424:L1424"/>
    <mergeCell ref="D1425:L1425"/>
    <mergeCell ref="D1426:L1426"/>
    <mergeCell ref="D1427:L1427"/>
    <mergeCell ref="B1472:AD1472"/>
    <mergeCell ref="W1444:X1444"/>
    <mergeCell ref="B1470:AD1470"/>
    <mergeCell ref="B1471:AD1471"/>
    <mergeCell ref="B1508:AD1508"/>
    <mergeCell ref="B1509:AD1509"/>
    <mergeCell ref="B1510:AD1510"/>
    <mergeCell ref="B1544:AD1544"/>
    <mergeCell ref="B1545:AD1545"/>
    <mergeCell ref="B1546:AD1546"/>
    <mergeCell ref="B1549:AD1549"/>
    <mergeCell ref="AA1444:AB1444"/>
    <mergeCell ref="D1445:L1445"/>
    <mergeCell ref="M1445:N1445"/>
    <mergeCell ref="O1445:P1445"/>
    <mergeCell ref="Q1445:R1445"/>
    <mergeCell ref="S1445:T1445"/>
    <mergeCell ref="C1438:AD1438"/>
    <mergeCell ref="M1427:N1427"/>
    <mergeCell ref="O1427:P1427"/>
    <mergeCell ref="Q1427:R1427"/>
    <mergeCell ref="S1427:T1427"/>
    <mergeCell ref="W1427:X1427"/>
    <mergeCell ref="D1428:L1428"/>
    <mergeCell ref="D1429:L1429"/>
    <mergeCell ref="D1430:L1430"/>
    <mergeCell ref="AA1445:AB1445"/>
    <mergeCell ref="D1446:L1446"/>
    <mergeCell ref="M1446:N1446"/>
    <mergeCell ref="S1428:T1428"/>
    <mergeCell ref="W1428:X1428"/>
    <mergeCell ref="AA1428:AB1428"/>
    <mergeCell ref="M1425:N1425"/>
    <mergeCell ref="O1425:P1425"/>
    <mergeCell ref="M1426:N1426"/>
    <mergeCell ref="O1426:P1426"/>
    <mergeCell ref="Q1426:R1426"/>
    <mergeCell ref="S1426:T1426"/>
    <mergeCell ref="W1426:X1426"/>
    <mergeCell ref="AA1426:AB1426"/>
    <mergeCell ref="M1423:N1423"/>
    <mergeCell ref="AA1427:AB1427"/>
    <mergeCell ref="M1428:N1428"/>
    <mergeCell ref="O1428:P1428"/>
    <mergeCell ref="Q1428:R1428"/>
    <mergeCell ref="Q1425:R1425"/>
    <mergeCell ref="S1425:T1425"/>
    <mergeCell ref="D1444:L1444"/>
    <mergeCell ref="M1444:N1444"/>
    <mergeCell ref="O1444:P1444"/>
    <mergeCell ref="Q1444:R1444"/>
    <mergeCell ref="S1444:T1444"/>
    <mergeCell ref="S1443:T1443"/>
    <mergeCell ref="W1443:X1443"/>
    <mergeCell ref="AA1443:AB1443"/>
    <mergeCell ref="W1445:X1445"/>
    <mergeCell ref="B1433:AD1433"/>
    <mergeCell ref="B1434:AD1434"/>
    <mergeCell ref="M1419:N1419"/>
    <mergeCell ref="O1419:P1419"/>
    <mergeCell ref="Q1419:R1419"/>
    <mergeCell ref="S1419:T1419"/>
    <mergeCell ref="W1419:X1419"/>
    <mergeCell ref="AA1419:AB1419"/>
    <mergeCell ref="M1420:N1420"/>
    <mergeCell ref="O1420:P1420"/>
    <mergeCell ref="Q1420:R1420"/>
    <mergeCell ref="S1420:T1420"/>
    <mergeCell ref="M1429:N1429"/>
    <mergeCell ref="O1429:P1429"/>
    <mergeCell ref="Q1429:R1429"/>
    <mergeCell ref="S1429:T1429"/>
    <mergeCell ref="W1429:X1429"/>
    <mergeCell ref="AA1429:AB1429"/>
    <mergeCell ref="AA1410:AB1410"/>
    <mergeCell ref="O1418:P1418"/>
    <mergeCell ref="Q1418:R1418"/>
    <mergeCell ref="S1418:T1418"/>
    <mergeCell ref="W1418:X1418"/>
    <mergeCell ref="AA1418:AB1418"/>
    <mergeCell ref="M1424:N1424"/>
    <mergeCell ref="O1424:P1424"/>
    <mergeCell ref="Q1424:R1424"/>
    <mergeCell ref="S1424:T1424"/>
    <mergeCell ref="W1424:X1424"/>
    <mergeCell ref="AA1424:AB1424"/>
    <mergeCell ref="Q1416:R1416"/>
    <mergeCell ref="S1416:T1416"/>
    <mergeCell ref="W1416:X1416"/>
    <mergeCell ref="AA1416:AB1416"/>
    <mergeCell ref="M1421:N1421"/>
    <mergeCell ref="O1421:P1421"/>
    <mergeCell ref="Q1421:R1421"/>
    <mergeCell ref="S1421:T1421"/>
    <mergeCell ref="W1421:X1421"/>
    <mergeCell ref="AA1421:AB1421"/>
    <mergeCell ref="M1422:N1422"/>
    <mergeCell ref="O1422:P1422"/>
    <mergeCell ref="Q1422:R1422"/>
    <mergeCell ref="S1422:T1422"/>
    <mergeCell ref="W1422:X1422"/>
    <mergeCell ref="AA1422:AB1422"/>
    <mergeCell ref="W1420:X1420"/>
    <mergeCell ref="AA1420:AB1420"/>
    <mergeCell ref="W1425:X1425"/>
    <mergeCell ref="AA1425:AB1425"/>
    <mergeCell ref="M1418:N1418"/>
    <mergeCell ref="Q1410:R1410"/>
    <mergeCell ref="S1410:T1410"/>
    <mergeCell ref="W1410:X1410"/>
    <mergeCell ref="Q1413:R1413"/>
    <mergeCell ref="S1413:T1413"/>
    <mergeCell ref="AA1414:AB1414"/>
    <mergeCell ref="W1415:X1415"/>
    <mergeCell ref="AA1415:AB1415"/>
    <mergeCell ref="M1416:N1416"/>
    <mergeCell ref="O1416:P1416"/>
    <mergeCell ref="C1399:AD1399"/>
    <mergeCell ref="C1400:AD1400"/>
    <mergeCell ref="C1401:AD1401"/>
    <mergeCell ref="M1411:N1411"/>
    <mergeCell ref="O1411:P1411"/>
    <mergeCell ref="Q1411:R1411"/>
    <mergeCell ref="S1411:T1411"/>
    <mergeCell ref="W1411:X1411"/>
    <mergeCell ref="AA1411:AB1411"/>
    <mergeCell ref="M1412:N1412"/>
    <mergeCell ref="O1412:P1412"/>
    <mergeCell ref="Q1412:R1412"/>
    <mergeCell ref="S1412:T1412"/>
    <mergeCell ref="S1405:T1405"/>
    <mergeCell ref="C1403:L1405"/>
    <mergeCell ref="M1403:AD1403"/>
    <mergeCell ref="S1407:T1407"/>
    <mergeCell ref="D1406:L1406"/>
    <mergeCell ref="D1407:L1407"/>
    <mergeCell ref="D1408:L1408"/>
    <mergeCell ref="D1409:L1409"/>
    <mergeCell ref="D1410:L1410"/>
    <mergeCell ref="D1411:L1411"/>
    <mergeCell ref="D1412:L1412"/>
    <mergeCell ref="D1413:L1413"/>
    <mergeCell ref="D1414:L1414"/>
    <mergeCell ref="D1415:L1415"/>
    <mergeCell ref="D1416:L1416"/>
    <mergeCell ref="D1417:L1417"/>
    <mergeCell ref="O1404:P1405"/>
    <mergeCell ref="Q1404:R1405"/>
    <mergeCell ref="S1404:V1404"/>
    <mergeCell ref="M1404:N1405"/>
    <mergeCell ref="AA1405:AB1405"/>
    <mergeCell ref="AA1409:AB1409"/>
    <mergeCell ref="M1410:N1410"/>
    <mergeCell ref="O1410:P1410"/>
    <mergeCell ref="M1413:N1413"/>
    <mergeCell ref="O1413:P1413"/>
    <mergeCell ref="AA1413:AB1413"/>
    <mergeCell ref="O1409:P1409"/>
    <mergeCell ref="Q1409:R1409"/>
    <mergeCell ref="S1409:T1409"/>
    <mergeCell ref="W1409:X1409"/>
    <mergeCell ref="AA1404:AD1404"/>
    <mergeCell ref="W1404:Z1404"/>
    <mergeCell ref="W1414:X1414"/>
    <mergeCell ref="C1367:L1368"/>
    <mergeCell ref="M1367:AD1367"/>
    <mergeCell ref="C1361:AD1361"/>
    <mergeCell ref="D1376:L1376"/>
    <mergeCell ref="M1376:R1376"/>
    <mergeCell ref="S1376:X1376"/>
    <mergeCell ref="Y1376:AD1376"/>
    <mergeCell ref="D1377:L1377"/>
    <mergeCell ref="M1377:R1377"/>
    <mergeCell ref="S1377:X1377"/>
    <mergeCell ref="M1368:R1368"/>
    <mergeCell ref="S1368:X1368"/>
    <mergeCell ref="Y1368:AD1368"/>
    <mergeCell ref="D1369:L1369"/>
    <mergeCell ref="M1369:R1369"/>
    <mergeCell ref="S1369:X1369"/>
    <mergeCell ref="Y1369:AD1369"/>
    <mergeCell ref="D1370:L1370"/>
    <mergeCell ref="M1370:R1370"/>
    <mergeCell ref="S1370:X1370"/>
    <mergeCell ref="Y1370:AD1370"/>
    <mergeCell ref="D1371:L1371"/>
    <mergeCell ref="M1371:R1371"/>
    <mergeCell ref="S1371:X1371"/>
    <mergeCell ref="C1365:AD1365"/>
    <mergeCell ref="Y1377:AD1377"/>
    <mergeCell ref="Y1371:AD1371"/>
    <mergeCell ref="D1372:L1372"/>
    <mergeCell ref="M1372:R1372"/>
    <mergeCell ref="S1372:X1372"/>
    <mergeCell ref="Y1372:AD1372"/>
    <mergeCell ref="D1373:L1373"/>
    <mergeCell ref="M1373:R1373"/>
    <mergeCell ref="S1373:X1373"/>
    <mergeCell ref="Y1373:AD1373"/>
    <mergeCell ref="D1374:L1374"/>
    <mergeCell ref="M1374:R1374"/>
    <mergeCell ref="S1374:X1374"/>
    <mergeCell ref="Y1374:AD1374"/>
    <mergeCell ref="D1375:L1375"/>
    <mergeCell ref="M1375:R1375"/>
    <mergeCell ref="S1391:X1391"/>
    <mergeCell ref="Y1391:AD1391"/>
    <mergeCell ref="S1375:X1375"/>
    <mergeCell ref="Y1375:AD1375"/>
    <mergeCell ref="D1378:L1378"/>
    <mergeCell ref="M1378:R1378"/>
    <mergeCell ref="D1392:L1392"/>
    <mergeCell ref="S1378:X1378"/>
    <mergeCell ref="M1392:R1392"/>
    <mergeCell ref="S1392:X1392"/>
    <mergeCell ref="Y1392:AD1392"/>
    <mergeCell ref="D1393:L1393"/>
    <mergeCell ref="M1393:R1393"/>
    <mergeCell ref="S1393:X1393"/>
    <mergeCell ref="Y1393:AD1393"/>
    <mergeCell ref="Y1305:AD1305"/>
    <mergeCell ref="D1329:O1329"/>
    <mergeCell ref="D1330:O1330"/>
    <mergeCell ref="D1331:O1331"/>
    <mergeCell ref="B1356:AD1356"/>
    <mergeCell ref="C1351:AD1351"/>
    <mergeCell ref="B1282:AD1282"/>
    <mergeCell ref="B1288:AD1288"/>
    <mergeCell ref="C1289:AD1289"/>
    <mergeCell ref="B1295:AD1295"/>
    <mergeCell ref="C1305:C1306"/>
    <mergeCell ref="C1298:AD1298"/>
    <mergeCell ref="C1297:AD1297"/>
    <mergeCell ref="C1339:AD1339"/>
    <mergeCell ref="D1340:AD1340"/>
    <mergeCell ref="D1341:AD1341"/>
    <mergeCell ref="D1342:AD1342"/>
    <mergeCell ref="D1343:AD1343"/>
    <mergeCell ref="D1344:AD1344"/>
    <mergeCell ref="D1345:AD1345"/>
    <mergeCell ref="B1349:AD1349"/>
    <mergeCell ref="C1283:AD1283"/>
    <mergeCell ref="C1284:AD1284"/>
    <mergeCell ref="C1285:AD1285"/>
    <mergeCell ref="C1286:AD1286"/>
    <mergeCell ref="C1296:AD1296"/>
    <mergeCell ref="C1299:AD1299"/>
    <mergeCell ref="D1305:F1306"/>
    <mergeCell ref="G1305:I1306"/>
    <mergeCell ref="D1307:F1307"/>
    <mergeCell ref="D1308:F1308"/>
    <mergeCell ref="D1309:F1309"/>
    <mergeCell ref="D1310:F1310"/>
    <mergeCell ref="D1311:F1311"/>
    <mergeCell ref="D1312:F1312"/>
    <mergeCell ref="D1313:F1313"/>
    <mergeCell ref="D1314:F1314"/>
    <mergeCell ref="D1315:F1315"/>
    <mergeCell ref="D1316:F1316"/>
    <mergeCell ref="M1305:X1305"/>
    <mergeCell ref="B1363:AD1363"/>
    <mergeCell ref="C1364:AD1364"/>
    <mergeCell ref="J1305:L1306"/>
    <mergeCell ref="G1307:I1307"/>
    <mergeCell ref="G1308:I1308"/>
    <mergeCell ref="G1309:I1309"/>
    <mergeCell ref="G1310:I1310"/>
    <mergeCell ref="G1311:I1311"/>
    <mergeCell ref="G1312:I1312"/>
    <mergeCell ref="G1313:I1313"/>
    <mergeCell ref="G1314:I1314"/>
    <mergeCell ref="G1315:I1315"/>
    <mergeCell ref="C1324:O1324"/>
    <mergeCell ref="D1325:O1325"/>
    <mergeCell ref="D1326:O1326"/>
    <mergeCell ref="D1327:O1327"/>
    <mergeCell ref="D1328:O1328"/>
    <mergeCell ref="J1311:L1311"/>
    <mergeCell ref="Q1324:AD1324"/>
    <mergeCell ref="T1150:W1150"/>
    <mergeCell ref="X1150:AA1150"/>
    <mergeCell ref="AB1150:AD1150"/>
    <mergeCell ref="D1151:G1151"/>
    <mergeCell ref="D1147:G1147"/>
    <mergeCell ref="H1147:K1147"/>
    <mergeCell ref="L1147:O1147"/>
    <mergeCell ref="P1147:S1147"/>
    <mergeCell ref="T1147:W1147"/>
    <mergeCell ref="X1147:AA1147"/>
    <mergeCell ref="AB1147:AD1147"/>
    <mergeCell ref="D1148:G1148"/>
    <mergeCell ref="H1148:K1148"/>
    <mergeCell ref="L1148:O1148"/>
    <mergeCell ref="P1148:S1148"/>
    <mergeCell ref="T1148:W1148"/>
    <mergeCell ref="X1148:AA1148"/>
    <mergeCell ref="AB1148:AD1148"/>
    <mergeCell ref="D1149:G1149"/>
    <mergeCell ref="H1149:K1149"/>
    <mergeCell ref="L1149:O1149"/>
    <mergeCell ref="P1149:S1149"/>
    <mergeCell ref="T1149:W1149"/>
    <mergeCell ref="X1149:AA1149"/>
    <mergeCell ref="AB1149:AD1149"/>
    <mergeCell ref="D1150:G1150"/>
    <mergeCell ref="H1150:K1150"/>
    <mergeCell ref="D1264:S1264"/>
    <mergeCell ref="T1209:AD1209"/>
    <mergeCell ref="T1210:AD1210"/>
    <mergeCell ref="T1211:AD1211"/>
    <mergeCell ref="T1212:AD1212"/>
    <mergeCell ref="T1213:AD1213"/>
    <mergeCell ref="T1264:AD1264"/>
    <mergeCell ref="AB1157:AD1157"/>
    <mergeCell ref="D1158:G1158"/>
    <mergeCell ref="H1158:K1158"/>
    <mergeCell ref="L1158:O1158"/>
    <mergeCell ref="P1158:S1158"/>
    <mergeCell ref="T1158:W1158"/>
    <mergeCell ref="X1158:AA1158"/>
    <mergeCell ref="AB1158:AD1158"/>
    <mergeCell ref="D1154:G1154"/>
    <mergeCell ref="D1159:G1159"/>
    <mergeCell ref="H1159:K1159"/>
    <mergeCell ref="L1159:O1159"/>
    <mergeCell ref="P1159:S1159"/>
    <mergeCell ref="T1159:W1159"/>
    <mergeCell ref="X1159:AA1159"/>
    <mergeCell ref="AB1159:AD1159"/>
    <mergeCell ref="D1160:G1160"/>
    <mergeCell ref="H1160:K1160"/>
    <mergeCell ref="L1160:O1160"/>
    <mergeCell ref="P1160:S1160"/>
    <mergeCell ref="T1160:W1160"/>
    <mergeCell ref="X1160:AA1160"/>
    <mergeCell ref="AB1160:AD1160"/>
    <mergeCell ref="D1161:G1161"/>
    <mergeCell ref="H1161:K1161"/>
    <mergeCell ref="L1161:O1161"/>
    <mergeCell ref="P1161:S1161"/>
    <mergeCell ref="T1161:W1161"/>
    <mergeCell ref="D1242:S1242"/>
    <mergeCell ref="T1242:AD1242"/>
    <mergeCell ref="S1124:U1124"/>
    <mergeCell ref="V1124:X1124"/>
    <mergeCell ref="Y1124:AA1124"/>
    <mergeCell ref="AB1124:AD1124"/>
    <mergeCell ref="S1132:U1132"/>
    <mergeCell ref="V1132:X1132"/>
    <mergeCell ref="Y1132:AA1132"/>
    <mergeCell ref="AB1132:AD1132"/>
    <mergeCell ref="L1126:O1126"/>
    <mergeCell ref="P1126:R1126"/>
    <mergeCell ref="S1126:U1126"/>
    <mergeCell ref="V1126:X1126"/>
    <mergeCell ref="Y1126:AA1126"/>
    <mergeCell ref="AB1126:AD1126"/>
    <mergeCell ref="D1127:K1127"/>
    <mergeCell ref="L1127:O1127"/>
    <mergeCell ref="P1127:R1127"/>
    <mergeCell ref="S1127:U1127"/>
    <mergeCell ref="V1127:X1127"/>
    <mergeCell ref="Y1127:AA1127"/>
    <mergeCell ref="AB1127:AD1127"/>
    <mergeCell ref="D1128:K1128"/>
    <mergeCell ref="S1134:U1134"/>
    <mergeCell ref="V1134:X1134"/>
    <mergeCell ref="Y1134:AA1134"/>
    <mergeCell ref="AB1134:AD1134"/>
    <mergeCell ref="D1135:K1135"/>
    <mergeCell ref="L1135:O1135"/>
    <mergeCell ref="P1135:R1135"/>
    <mergeCell ref="S1135:U1135"/>
    <mergeCell ref="V1135:X1135"/>
    <mergeCell ref="Y1135:AA1135"/>
    <mergeCell ref="AB1135:AD1135"/>
    <mergeCell ref="D1125:K1125"/>
    <mergeCell ref="L1125:O1125"/>
    <mergeCell ref="P1125:R1125"/>
    <mergeCell ref="S1125:U1125"/>
    <mergeCell ref="V1125:X1125"/>
    <mergeCell ref="Y1125:AA1125"/>
    <mergeCell ref="AB1125:AD1125"/>
    <mergeCell ref="D1126:K1126"/>
    <mergeCell ref="L1128:O1128"/>
    <mergeCell ref="P1128:R1128"/>
    <mergeCell ref="S1128:U1128"/>
    <mergeCell ref="V1128:X1128"/>
    <mergeCell ref="Y1128:AA1128"/>
    <mergeCell ref="AB1128:AD1128"/>
    <mergeCell ref="L1134:O1134"/>
    <mergeCell ref="P1134:R1134"/>
    <mergeCell ref="S1133:U1133"/>
    <mergeCell ref="V1131:X1131"/>
    <mergeCell ref="Y1131:AA1131"/>
    <mergeCell ref="AB1131:AD1131"/>
    <mergeCell ref="D1132:K1132"/>
    <mergeCell ref="D1134:K1134"/>
    <mergeCell ref="D1129:K1129"/>
    <mergeCell ref="L1129:O1129"/>
    <mergeCell ref="P1129:R1129"/>
    <mergeCell ref="S1129:U1129"/>
    <mergeCell ref="V1129:X1129"/>
    <mergeCell ref="Y1129:AA1129"/>
    <mergeCell ref="AB1129:AD1129"/>
    <mergeCell ref="D1130:K1130"/>
    <mergeCell ref="D1118:K1118"/>
    <mergeCell ref="D1113:K1113"/>
    <mergeCell ref="L1113:O1113"/>
    <mergeCell ref="P1113:R1113"/>
    <mergeCell ref="S1113:U1113"/>
    <mergeCell ref="V1113:X1113"/>
    <mergeCell ref="Y1113:AA1113"/>
    <mergeCell ref="D1119:K1119"/>
    <mergeCell ref="L1119:O1119"/>
    <mergeCell ref="P1119:R1119"/>
    <mergeCell ref="S1119:U1119"/>
    <mergeCell ref="V1119:X1119"/>
    <mergeCell ref="Y1119:AA1119"/>
    <mergeCell ref="AB1119:AD1119"/>
    <mergeCell ref="D1120:K1120"/>
    <mergeCell ref="L1120:O1120"/>
    <mergeCell ref="P1120:R1120"/>
    <mergeCell ref="S1120:U1120"/>
    <mergeCell ref="V1120:X1120"/>
    <mergeCell ref="Y1120:AA1120"/>
    <mergeCell ref="AB1120:AD1120"/>
    <mergeCell ref="L1122:O1122"/>
    <mergeCell ref="P1122:R1122"/>
    <mergeCell ref="S1122:U1122"/>
    <mergeCell ref="D1123:K1123"/>
    <mergeCell ref="L1123:O1123"/>
    <mergeCell ref="P1123:R1123"/>
    <mergeCell ref="S1123:U1123"/>
    <mergeCell ref="V1123:X1123"/>
    <mergeCell ref="Y1123:AA1123"/>
    <mergeCell ref="AB1123:AD1123"/>
    <mergeCell ref="D1124:K1124"/>
    <mergeCell ref="V1087:W1087"/>
    <mergeCell ref="D1081:L1081"/>
    <mergeCell ref="D1082:L1082"/>
    <mergeCell ref="D1083:L1083"/>
    <mergeCell ref="D1084:L1084"/>
    <mergeCell ref="D1085:L1085"/>
    <mergeCell ref="D1086:L1086"/>
    <mergeCell ref="D1087:L1087"/>
    <mergeCell ref="P1083:Q1083"/>
    <mergeCell ref="T1083:U1083"/>
    <mergeCell ref="L1132:O1132"/>
    <mergeCell ref="P1132:R1132"/>
    <mergeCell ref="Y1110:AA1110"/>
    <mergeCell ref="V1110:X1110"/>
    <mergeCell ref="S1110:U1110"/>
    <mergeCell ref="P1110:R1110"/>
    <mergeCell ref="L1109:O1110"/>
    <mergeCell ref="C1109:K1110"/>
    <mergeCell ref="D1111:K1111"/>
    <mergeCell ref="L1111:O1111"/>
    <mergeCell ref="P1111:R1111"/>
    <mergeCell ref="S1111:U1111"/>
    <mergeCell ref="V1111:X1111"/>
    <mergeCell ref="Y1111:AA1111"/>
    <mergeCell ref="AB1111:AD1111"/>
    <mergeCell ref="P1109:AD1109"/>
    <mergeCell ref="D1112:K1112"/>
    <mergeCell ref="L1112:O1112"/>
    <mergeCell ref="P1112:R1112"/>
    <mergeCell ref="S1112:U1112"/>
    <mergeCell ref="V1133:X1133"/>
    <mergeCell ref="Y1133:AA1133"/>
    <mergeCell ref="AB1133:AD1133"/>
    <mergeCell ref="N1051:O1051"/>
    <mergeCell ref="P1051:Q1051"/>
    <mergeCell ref="R1051:S1051"/>
    <mergeCell ref="T1051:U1051"/>
    <mergeCell ref="V1051:W1051"/>
    <mergeCell ref="X1051:Y1051"/>
    <mergeCell ref="Z1051:AA1051"/>
    <mergeCell ref="L1056:M1056"/>
    <mergeCell ref="O990:P990"/>
    <mergeCell ref="D991:N991"/>
    <mergeCell ref="O991:P991"/>
    <mergeCell ref="L1124:O1124"/>
    <mergeCell ref="P1124:R1124"/>
    <mergeCell ref="P1094:Q1094"/>
    <mergeCell ref="T1094:U1094"/>
    <mergeCell ref="V1094:W1094"/>
    <mergeCell ref="X1094:Y1094"/>
    <mergeCell ref="P1091:Q1091"/>
    <mergeCell ref="T1091:U1091"/>
    <mergeCell ref="V1091:W1091"/>
    <mergeCell ref="X1091:Y1091"/>
    <mergeCell ref="X1073:Y1073"/>
    <mergeCell ref="P1074:Q1074"/>
    <mergeCell ref="T1074:U1074"/>
    <mergeCell ref="V1074:W1074"/>
    <mergeCell ref="X1087:Y1087"/>
    <mergeCell ref="T1088:U1088"/>
    <mergeCell ref="V1088:W1088"/>
    <mergeCell ref="X1088:Y1088"/>
    <mergeCell ref="P1089:Q1089"/>
    <mergeCell ref="T1089:U1089"/>
    <mergeCell ref="V1089:W1089"/>
    <mergeCell ref="X1089:Y1089"/>
    <mergeCell ref="P1090:Q1090"/>
    <mergeCell ref="T1090:U1090"/>
    <mergeCell ref="V1090:W1090"/>
    <mergeCell ref="X1090:Y1090"/>
    <mergeCell ref="P1081:Q1081"/>
    <mergeCell ref="T1081:U1081"/>
    <mergeCell ref="V1081:W1081"/>
    <mergeCell ref="X1081:Y1081"/>
    <mergeCell ref="P1082:Q1082"/>
    <mergeCell ref="T1082:U1082"/>
    <mergeCell ref="V1082:W1082"/>
    <mergeCell ref="V1083:W1083"/>
    <mergeCell ref="X1083:Y1083"/>
    <mergeCell ref="P1084:Q1084"/>
    <mergeCell ref="T1084:U1084"/>
    <mergeCell ref="V1084:W1084"/>
    <mergeCell ref="X1084:Y1084"/>
    <mergeCell ref="P1085:Q1085"/>
    <mergeCell ref="X1080:Y1080"/>
    <mergeCell ref="P1077:Q1077"/>
    <mergeCell ref="T1077:U1077"/>
    <mergeCell ref="V1077:W1077"/>
    <mergeCell ref="X1077:Y1077"/>
    <mergeCell ref="P1078:Q1078"/>
    <mergeCell ref="V1121:X1121"/>
    <mergeCell ref="Y1121:AA1121"/>
    <mergeCell ref="Y1122:AA1122"/>
    <mergeCell ref="V1085:W1085"/>
    <mergeCell ref="X1085:Y1085"/>
    <mergeCell ref="P1087:Q1087"/>
    <mergeCell ref="T1087:U1087"/>
    <mergeCell ref="L1026:N1026"/>
    <mergeCell ref="O1026:P1026"/>
    <mergeCell ref="Q1026:R1026"/>
    <mergeCell ref="S1026:U1026"/>
    <mergeCell ref="V1026:W1026"/>
    <mergeCell ref="X1026:Z1026"/>
    <mergeCell ref="AA1026:AB1026"/>
    <mergeCell ref="Q986:R986"/>
    <mergeCell ref="S986:T986"/>
    <mergeCell ref="U986:V986"/>
    <mergeCell ref="W986:X986"/>
    <mergeCell ref="Y986:Z986"/>
    <mergeCell ref="AB1121:AD1121"/>
    <mergeCell ref="D1122:K1122"/>
    <mergeCell ref="AB1108:AD1108"/>
    <mergeCell ref="AB1110:AD1110"/>
    <mergeCell ref="V1122:X1122"/>
    <mergeCell ref="B1101:AD1101"/>
    <mergeCell ref="B1103:AD1103"/>
    <mergeCell ref="C1104:AD1104"/>
    <mergeCell ref="D1093:L1093"/>
    <mergeCell ref="M1084:O1084"/>
    <mergeCell ref="M1085:O1085"/>
    <mergeCell ref="M1086:O1086"/>
    <mergeCell ref="M1087:O1087"/>
    <mergeCell ref="M1088:O1088"/>
    <mergeCell ref="M1089:O1089"/>
    <mergeCell ref="M1090:O1090"/>
    <mergeCell ref="M1091:O1091"/>
    <mergeCell ref="M1092:O1092"/>
    <mergeCell ref="M1093:O1093"/>
    <mergeCell ref="T1093:U1093"/>
    <mergeCell ref="P1088:Q1088"/>
    <mergeCell ref="V1093:W1093"/>
    <mergeCell ref="X1093:Y1093"/>
    <mergeCell ref="AB1048:AD1048"/>
    <mergeCell ref="C1037:AD1037"/>
    <mergeCell ref="C1039:AD1039"/>
    <mergeCell ref="AB1042:AD1045"/>
    <mergeCell ref="AC989:AD989"/>
    <mergeCell ref="D1072:L1072"/>
    <mergeCell ref="D1073:L1073"/>
    <mergeCell ref="D1074:L1074"/>
    <mergeCell ref="D1075:L1075"/>
    <mergeCell ref="D1076:L1076"/>
    <mergeCell ref="D1077:L1077"/>
    <mergeCell ref="D1078:L1078"/>
    <mergeCell ref="D1079:L1079"/>
    <mergeCell ref="D1080:L1080"/>
    <mergeCell ref="P1072:Q1072"/>
    <mergeCell ref="T1072:U1072"/>
    <mergeCell ref="V1072:W1072"/>
    <mergeCell ref="X1072:Y1072"/>
    <mergeCell ref="P1073:Q1073"/>
    <mergeCell ref="T1073:U1073"/>
    <mergeCell ref="V1073:W1073"/>
    <mergeCell ref="P1079:Q1079"/>
    <mergeCell ref="T1079:U1079"/>
    <mergeCell ref="V1079:W1079"/>
    <mergeCell ref="X1079:Y1079"/>
    <mergeCell ref="P1080:Q1080"/>
    <mergeCell ref="T1080:U1080"/>
    <mergeCell ref="V1080:W1080"/>
    <mergeCell ref="C1061:AD1061"/>
    <mergeCell ref="O989:P989"/>
    <mergeCell ref="D990:N990"/>
    <mergeCell ref="Q995:R995"/>
    <mergeCell ref="S995:T995"/>
    <mergeCell ref="U995:V995"/>
    <mergeCell ref="W995:X995"/>
    <mergeCell ref="Y995:Z995"/>
    <mergeCell ref="AA995:AB995"/>
    <mergeCell ref="AC995:AD995"/>
    <mergeCell ref="V1012:W1012"/>
    <mergeCell ref="X1012:Z1012"/>
    <mergeCell ref="AA1012:AB1012"/>
    <mergeCell ref="D992:N992"/>
    <mergeCell ref="O992:P992"/>
    <mergeCell ref="N1048:O1048"/>
    <mergeCell ref="P1048:Q1048"/>
    <mergeCell ref="R1048:S1048"/>
    <mergeCell ref="C1040:AD1040"/>
    <mergeCell ref="O1031:P1031"/>
    <mergeCell ref="Q1031:R1031"/>
    <mergeCell ref="S1031:U1031"/>
    <mergeCell ref="C962:AD962"/>
    <mergeCell ref="N1056:O1056"/>
    <mergeCell ref="P1056:Q1056"/>
    <mergeCell ref="R1056:S1056"/>
    <mergeCell ref="T1056:U1056"/>
    <mergeCell ref="V1056:W1056"/>
    <mergeCell ref="X1056:Y1056"/>
    <mergeCell ref="Z1056:AA1056"/>
    <mergeCell ref="AB1056:AD1056"/>
    <mergeCell ref="B1060:AD1060"/>
    <mergeCell ref="Q992:R992"/>
    <mergeCell ref="S992:T992"/>
    <mergeCell ref="U992:V992"/>
    <mergeCell ref="W992:X992"/>
    <mergeCell ref="Y992:Z992"/>
    <mergeCell ref="AA992:AB992"/>
    <mergeCell ref="AC992:AD992"/>
    <mergeCell ref="Q993:R993"/>
    <mergeCell ref="S993:T993"/>
    <mergeCell ref="U993:V993"/>
    <mergeCell ref="W993:X993"/>
    <mergeCell ref="Y993:Z993"/>
    <mergeCell ref="AA993:AB993"/>
    <mergeCell ref="AC993:AD993"/>
    <mergeCell ref="Q994:R994"/>
    <mergeCell ref="S994:T994"/>
    <mergeCell ref="U994:V994"/>
    <mergeCell ref="W994:X994"/>
    <mergeCell ref="Y994:Z994"/>
    <mergeCell ref="AA994:AB994"/>
    <mergeCell ref="AC994:AD994"/>
    <mergeCell ref="Q989:R989"/>
    <mergeCell ref="S989:T989"/>
    <mergeCell ref="U989:V989"/>
    <mergeCell ref="W982:X982"/>
    <mergeCell ref="Y982:Z982"/>
    <mergeCell ref="AA982:AB982"/>
    <mergeCell ref="AC982:AD982"/>
    <mergeCell ref="S1025:U1025"/>
    <mergeCell ref="V1025:W1025"/>
    <mergeCell ref="X1025:Z1025"/>
    <mergeCell ref="AA1025:AB1025"/>
    <mergeCell ref="J1026:K1026"/>
    <mergeCell ref="J1019:K1019"/>
    <mergeCell ref="L1019:N1019"/>
    <mergeCell ref="O1019:P1019"/>
    <mergeCell ref="Q1019:R1019"/>
    <mergeCell ref="S1019:U1019"/>
    <mergeCell ref="V1019:W1019"/>
    <mergeCell ref="X1019:Z1019"/>
    <mergeCell ref="AA1019:AB1019"/>
    <mergeCell ref="U983:V983"/>
    <mergeCell ref="W983:X983"/>
    <mergeCell ref="Y983:Z983"/>
    <mergeCell ref="AA983:AB983"/>
    <mergeCell ref="AC983:AD983"/>
    <mergeCell ref="Q984:R984"/>
    <mergeCell ref="S984:T984"/>
    <mergeCell ref="U984:V984"/>
    <mergeCell ref="W984:X984"/>
    <mergeCell ref="Y984:Z984"/>
    <mergeCell ref="AA984:AB984"/>
    <mergeCell ref="AC984:AD984"/>
    <mergeCell ref="D1011:I1011"/>
    <mergeCell ref="D1012:I1012"/>
    <mergeCell ref="D1013:I1013"/>
    <mergeCell ref="D1014:I1014"/>
    <mergeCell ref="D1015:I1015"/>
    <mergeCell ref="O1013:P1013"/>
    <mergeCell ref="Q1013:R1013"/>
    <mergeCell ref="S1013:U1013"/>
    <mergeCell ref="V1013:W1013"/>
    <mergeCell ref="X1013:Z1013"/>
    <mergeCell ref="AA1013:AB1013"/>
    <mergeCell ref="J1014:K1014"/>
    <mergeCell ref="L1014:N1014"/>
    <mergeCell ref="O1014:P1014"/>
    <mergeCell ref="Q1014:R1014"/>
    <mergeCell ref="S1014:U1014"/>
    <mergeCell ref="V1014:W1014"/>
    <mergeCell ref="X1014:Z1014"/>
    <mergeCell ref="AA1014:AB1014"/>
    <mergeCell ref="B1001:AD1001"/>
    <mergeCell ref="C1002:AD1002"/>
    <mergeCell ref="C1003:AD1003"/>
    <mergeCell ref="AA986:AB986"/>
    <mergeCell ref="AC986:AD986"/>
    <mergeCell ref="Q987:R987"/>
    <mergeCell ref="S987:T987"/>
    <mergeCell ref="U987:V987"/>
    <mergeCell ref="W987:X987"/>
    <mergeCell ref="Y987:Z987"/>
    <mergeCell ref="AA987:AB987"/>
    <mergeCell ref="AC987:AD987"/>
    <mergeCell ref="D983:N983"/>
    <mergeCell ref="O983:P983"/>
    <mergeCell ref="D984:N984"/>
    <mergeCell ref="O984:P984"/>
    <mergeCell ref="D985:N985"/>
    <mergeCell ref="O985:P985"/>
    <mergeCell ref="D986:N986"/>
    <mergeCell ref="O986:P986"/>
    <mergeCell ref="D987:N987"/>
    <mergeCell ref="O987:P987"/>
    <mergeCell ref="D988:N988"/>
    <mergeCell ref="O988:P988"/>
    <mergeCell ref="D989:N989"/>
    <mergeCell ref="V1031:W1031"/>
    <mergeCell ref="X1031:Z1031"/>
    <mergeCell ref="AA1031:AB1031"/>
    <mergeCell ref="J1032:K1032"/>
    <mergeCell ref="L1032:N1032"/>
    <mergeCell ref="O1032:P1032"/>
    <mergeCell ref="Q1032:R1032"/>
    <mergeCell ref="S1032:U1032"/>
    <mergeCell ref="V1032:W1032"/>
    <mergeCell ref="X1032:Z1032"/>
    <mergeCell ref="AA1032:AB1032"/>
    <mergeCell ref="AA1030:AB1030"/>
    <mergeCell ref="AA1011:AB1011"/>
    <mergeCell ref="J1012:K1012"/>
    <mergeCell ref="L1012:N1012"/>
    <mergeCell ref="O1012:P1012"/>
    <mergeCell ref="Q1012:R1012"/>
    <mergeCell ref="S1012:U1012"/>
    <mergeCell ref="Q988:R988"/>
    <mergeCell ref="S988:T988"/>
    <mergeCell ref="U988:V988"/>
    <mergeCell ref="U990:V990"/>
    <mergeCell ref="W990:X990"/>
    <mergeCell ref="Y990:Z990"/>
    <mergeCell ref="AA990:AB990"/>
    <mergeCell ref="AC990:AD990"/>
    <mergeCell ref="W988:X988"/>
    <mergeCell ref="Y988:Z988"/>
    <mergeCell ref="AA988:AB988"/>
    <mergeCell ref="AC988:AD988"/>
    <mergeCell ref="W989:X989"/>
    <mergeCell ref="Y989:Z989"/>
    <mergeCell ref="AA989:AB989"/>
    <mergeCell ref="J1025:K1025"/>
    <mergeCell ref="L1025:N1025"/>
    <mergeCell ref="O1025:P1025"/>
    <mergeCell ref="Q1025:R1025"/>
    <mergeCell ref="J1020:K1020"/>
    <mergeCell ref="L1020:N1020"/>
    <mergeCell ref="O1020:P1020"/>
    <mergeCell ref="Q1020:R1020"/>
    <mergeCell ref="S1020:U1020"/>
    <mergeCell ref="J1007:K1007"/>
    <mergeCell ref="J1008:K1008"/>
    <mergeCell ref="X1008:Z1008"/>
    <mergeCell ref="AA1008:AB1008"/>
    <mergeCell ref="J1009:K1009"/>
    <mergeCell ref="L1009:N1009"/>
    <mergeCell ref="O1009:P1009"/>
    <mergeCell ref="Q1009:R1009"/>
    <mergeCell ref="S1009:U1009"/>
    <mergeCell ref="V1009:W1009"/>
    <mergeCell ref="X1009:Z1009"/>
    <mergeCell ref="AA1009:AB1009"/>
    <mergeCell ref="J1010:K1010"/>
    <mergeCell ref="L1010:N1010"/>
    <mergeCell ref="O1010:P1010"/>
    <mergeCell ref="Q1010:R1010"/>
    <mergeCell ref="J1016:K1016"/>
    <mergeCell ref="L1016:N1016"/>
    <mergeCell ref="O1016:P1016"/>
    <mergeCell ref="Q1016:R1016"/>
    <mergeCell ref="J1013:K1013"/>
    <mergeCell ref="L1013:N1013"/>
    <mergeCell ref="Q980:R980"/>
    <mergeCell ref="S980:T980"/>
    <mergeCell ref="U980:V980"/>
    <mergeCell ref="W980:X980"/>
    <mergeCell ref="Y980:Z980"/>
    <mergeCell ref="AA980:AB980"/>
    <mergeCell ref="AC980:AD980"/>
    <mergeCell ref="Q981:R981"/>
    <mergeCell ref="S981:T981"/>
    <mergeCell ref="U981:V981"/>
    <mergeCell ref="W981:X981"/>
    <mergeCell ref="Y981:Z981"/>
    <mergeCell ref="AA981:AB981"/>
    <mergeCell ref="AC981:AD981"/>
    <mergeCell ref="Q982:R982"/>
    <mergeCell ref="AB1051:AD1051"/>
    <mergeCell ref="N1049:O1049"/>
    <mergeCell ref="P1049:Q1049"/>
    <mergeCell ref="R1049:S1049"/>
    <mergeCell ref="T1049:U1049"/>
    <mergeCell ref="V1049:W1049"/>
    <mergeCell ref="X1049:Y1049"/>
    <mergeCell ref="Z1049:AA1049"/>
    <mergeCell ref="AB1049:AD1049"/>
    <mergeCell ref="Q985:R985"/>
    <mergeCell ref="S985:T985"/>
    <mergeCell ref="U985:V985"/>
    <mergeCell ref="W985:X985"/>
    <mergeCell ref="Y985:Z985"/>
    <mergeCell ref="AA985:AB985"/>
    <mergeCell ref="AC985:AD985"/>
    <mergeCell ref="N1050:O1050"/>
    <mergeCell ref="P1050:Q1050"/>
    <mergeCell ref="R1050:S1050"/>
    <mergeCell ref="T1050:U1050"/>
    <mergeCell ref="V1050:W1050"/>
    <mergeCell ref="X1050:Y1050"/>
    <mergeCell ref="Z1050:AA1050"/>
    <mergeCell ref="AB1050:AD1050"/>
    <mergeCell ref="N1047:O1047"/>
    <mergeCell ref="P1047:Q1047"/>
    <mergeCell ref="R1047:S1047"/>
    <mergeCell ref="T1047:U1047"/>
    <mergeCell ref="V1047:W1047"/>
    <mergeCell ref="X1047:Y1047"/>
    <mergeCell ref="Z1047:AA1047"/>
    <mergeCell ref="AB1047:AD1047"/>
    <mergeCell ref="T1048:U1048"/>
    <mergeCell ref="V1048:W1048"/>
    <mergeCell ref="X1048:Y1048"/>
    <mergeCell ref="Z1048:AA1048"/>
    <mergeCell ref="X1029:Z1029"/>
    <mergeCell ref="O1007:P1007"/>
    <mergeCell ref="Q1007:R1007"/>
    <mergeCell ref="V1007:W1007"/>
    <mergeCell ref="AA1007:AB1007"/>
    <mergeCell ref="X1007:Z1007"/>
    <mergeCell ref="S1007:U1007"/>
    <mergeCell ref="L1007:N1007"/>
    <mergeCell ref="L1008:N1008"/>
    <mergeCell ref="O1008:P1008"/>
    <mergeCell ref="Q1008:R1008"/>
    <mergeCell ref="S1008:U1008"/>
    <mergeCell ref="V1008:W1008"/>
    <mergeCell ref="S974:T974"/>
    <mergeCell ref="U974:V974"/>
    <mergeCell ref="W974:X974"/>
    <mergeCell ref="Y974:Z974"/>
    <mergeCell ref="AA974:AB974"/>
    <mergeCell ref="AC974:AD974"/>
    <mergeCell ref="Q970:R970"/>
    <mergeCell ref="S970:T970"/>
    <mergeCell ref="U970:V970"/>
    <mergeCell ref="W970:X970"/>
    <mergeCell ref="Y970:Z970"/>
    <mergeCell ref="AA970:AB970"/>
    <mergeCell ref="AC970:AD970"/>
    <mergeCell ref="N592:Q592"/>
    <mergeCell ref="R592:U592"/>
    <mergeCell ref="V592:X592"/>
    <mergeCell ref="Y592:AA592"/>
    <mergeCell ref="AB592:AD592"/>
    <mergeCell ref="D593:I593"/>
    <mergeCell ref="Y685:AD685"/>
    <mergeCell ref="Q971:R971"/>
    <mergeCell ref="S971:T971"/>
    <mergeCell ref="U971:V971"/>
    <mergeCell ref="AB622:AD622"/>
    <mergeCell ref="Y623:AA623"/>
    <mergeCell ref="AB623:AD623"/>
    <mergeCell ref="Y624:AA624"/>
    <mergeCell ref="J1030:K1030"/>
    <mergeCell ref="L1030:N1030"/>
    <mergeCell ref="O1030:P1030"/>
    <mergeCell ref="Q1030:R1030"/>
    <mergeCell ref="S1030:U1030"/>
    <mergeCell ref="V1030:W1030"/>
    <mergeCell ref="X1030:Z1030"/>
    <mergeCell ref="Q975:R975"/>
    <mergeCell ref="S975:T975"/>
    <mergeCell ref="U975:V975"/>
    <mergeCell ref="W975:X975"/>
    <mergeCell ref="Y975:Z975"/>
    <mergeCell ref="AA975:AB975"/>
    <mergeCell ref="AC975:AD975"/>
    <mergeCell ref="Q976:R976"/>
    <mergeCell ref="S976:T976"/>
    <mergeCell ref="U976:V976"/>
    <mergeCell ref="W976:X976"/>
    <mergeCell ref="Y976:Z976"/>
    <mergeCell ref="AA976:AB976"/>
    <mergeCell ref="AC976:AD976"/>
    <mergeCell ref="Q990:R990"/>
    <mergeCell ref="S990:T990"/>
    <mergeCell ref="Q991:R991"/>
    <mergeCell ref="S991:T991"/>
    <mergeCell ref="U991:V991"/>
    <mergeCell ref="W991:X991"/>
    <mergeCell ref="Y991:Z991"/>
    <mergeCell ref="AA991:AB991"/>
    <mergeCell ref="AC991:AD991"/>
    <mergeCell ref="J1027:K1027"/>
    <mergeCell ref="L1027:N1027"/>
    <mergeCell ref="O1027:P1027"/>
    <mergeCell ref="Q1027:R1027"/>
    <mergeCell ref="S1027:U1027"/>
    <mergeCell ref="Q983:R983"/>
    <mergeCell ref="S983:T983"/>
    <mergeCell ref="C1170:AD1170"/>
    <mergeCell ref="C1171:AD1171"/>
    <mergeCell ref="B1173:AD1173"/>
    <mergeCell ref="C1174:AD1174"/>
    <mergeCell ref="C1176:F1176"/>
    <mergeCell ref="C1178:F1178"/>
    <mergeCell ref="B1182:AD1182"/>
    <mergeCell ref="B1168:AD1168"/>
    <mergeCell ref="B1169:AD1169"/>
    <mergeCell ref="D1133:K1133"/>
    <mergeCell ref="L1133:O1133"/>
    <mergeCell ref="P1133:R1133"/>
    <mergeCell ref="D1121:K1121"/>
    <mergeCell ref="L1121:O1121"/>
    <mergeCell ref="P1121:R1121"/>
    <mergeCell ref="S1121:U1121"/>
    <mergeCell ref="C1105:AD1105"/>
    <mergeCell ref="C1106:AD1106"/>
    <mergeCell ref="C1096:AD1096"/>
    <mergeCell ref="C1097:AD1097"/>
    <mergeCell ref="S982:T982"/>
    <mergeCell ref="U982:V982"/>
    <mergeCell ref="Q977:R977"/>
    <mergeCell ref="S977:T977"/>
    <mergeCell ref="U977:V977"/>
    <mergeCell ref="W977:X977"/>
    <mergeCell ref="C574:AD574"/>
    <mergeCell ref="C581:AD581"/>
    <mergeCell ref="V618:AD618"/>
    <mergeCell ref="AB619:AD619"/>
    <mergeCell ref="B606:AD606"/>
    <mergeCell ref="C607:AD607"/>
    <mergeCell ref="C608:AD608"/>
    <mergeCell ref="C609:AD609"/>
    <mergeCell ref="B580:AD580"/>
    <mergeCell ref="C582:AD582"/>
    <mergeCell ref="C583:AD583"/>
    <mergeCell ref="V619:X619"/>
    <mergeCell ref="Y619:AA619"/>
    <mergeCell ref="Y620:AA620"/>
    <mergeCell ref="AB620:AD620"/>
    <mergeCell ref="Y621:AA621"/>
    <mergeCell ref="W971:X971"/>
    <mergeCell ref="Y971:Z971"/>
    <mergeCell ref="AA971:AB971"/>
    <mergeCell ref="AC971:AD971"/>
    <mergeCell ref="Q972:R972"/>
    <mergeCell ref="S972:T972"/>
    <mergeCell ref="U972:V972"/>
    <mergeCell ref="W972:X972"/>
    <mergeCell ref="Y972:Z972"/>
    <mergeCell ref="AA972:AB972"/>
    <mergeCell ref="AC972:AD972"/>
    <mergeCell ref="Q973:R973"/>
    <mergeCell ref="S973:T973"/>
    <mergeCell ref="U973:V973"/>
    <mergeCell ref="W973:X973"/>
    <mergeCell ref="Y973:Z973"/>
    <mergeCell ref="AA973:AB973"/>
    <mergeCell ref="Y977:Z977"/>
    <mergeCell ref="AA977:AB977"/>
    <mergeCell ref="AC977:AD977"/>
    <mergeCell ref="AC973:AD973"/>
    <mergeCell ref="Q974:R974"/>
    <mergeCell ref="D1272:P1272"/>
    <mergeCell ref="D1273:P1273"/>
    <mergeCell ref="D1274:P1274"/>
    <mergeCell ref="R1267:AD1267"/>
    <mergeCell ref="R1268:AD1268"/>
    <mergeCell ref="R1269:AD1269"/>
    <mergeCell ref="R1270:AD1270"/>
    <mergeCell ref="R1271:AD1271"/>
    <mergeCell ref="R1272:AD1272"/>
    <mergeCell ref="R1273:AD1273"/>
    <mergeCell ref="R1274:AD1274"/>
    <mergeCell ref="C1266:AD1266"/>
    <mergeCell ref="C1276:AD1276"/>
    <mergeCell ref="C1277:AD1277"/>
    <mergeCell ref="B1281:AD1281"/>
    <mergeCell ref="D1205:S1205"/>
    <mergeCell ref="D1206:S1206"/>
    <mergeCell ref="D1207:S1207"/>
    <mergeCell ref="D1208:S1208"/>
    <mergeCell ref="T1205:AD1205"/>
    <mergeCell ref="T1206:AD1206"/>
    <mergeCell ref="T1207:AD1207"/>
    <mergeCell ref="T1208:AD1208"/>
    <mergeCell ref="D1267:P1267"/>
    <mergeCell ref="D1268:P1268"/>
    <mergeCell ref="D1269:P1269"/>
    <mergeCell ref="D1270:P1270"/>
    <mergeCell ref="D1271:P1271"/>
    <mergeCell ref="C1195:AD1195"/>
    <mergeCell ref="C1196:AD1196"/>
    <mergeCell ref="B1200:AD1200"/>
    <mergeCell ref="C1201:AD1201"/>
    <mergeCell ref="C1202:AD1202"/>
    <mergeCell ref="C1204:S1204"/>
    <mergeCell ref="T1204:AD1204"/>
    <mergeCell ref="D1244:S1244"/>
    <mergeCell ref="T1244:AD1244"/>
    <mergeCell ref="D1245:S1245"/>
    <mergeCell ref="T1245:AD1245"/>
    <mergeCell ref="T1246:AD1246"/>
    <mergeCell ref="D1247:S1247"/>
    <mergeCell ref="T1247:AD1247"/>
    <mergeCell ref="D1227:S1227"/>
    <mergeCell ref="T1227:AD1227"/>
    <mergeCell ref="D1228:S1228"/>
    <mergeCell ref="T1228:AD1228"/>
    <mergeCell ref="D1229:S1229"/>
    <mergeCell ref="T1229:AD1229"/>
    <mergeCell ref="D1230:S1230"/>
    <mergeCell ref="T1230:AD1230"/>
    <mergeCell ref="D1226:S1226"/>
    <mergeCell ref="T1226:AD1226"/>
    <mergeCell ref="T1239:AD1239"/>
    <mergeCell ref="D1240:S1240"/>
    <mergeCell ref="T1240:AD1240"/>
    <mergeCell ref="D1241:S1241"/>
    <mergeCell ref="T1241:AD1241"/>
    <mergeCell ref="D1243:S1243"/>
    <mergeCell ref="T1243:AD1243"/>
    <mergeCell ref="D1254:S1254"/>
    <mergeCell ref="T1254:AD1254"/>
    <mergeCell ref="D1213:S1213"/>
    <mergeCell ref="T1257:AD1257"/>
    <mergeCell ref="D1258:S1258"/>
    <mergeCell ref="AB1122:AD1122"/>
    <mergeCell ref="P1115:R1115"/>
    <mergeCell ref="S1115:U1115"/>
    <mergeCell ref="V1115:X1115"/>
    <mergeCell ref="Y1115:AA1115"/>
    <mergeCell ref="AB1115:AD1115"/>
    <mergeCell ref="D1116:K1116"/>
    <mergeCell ref="L1116:O1116"/>
    <mergeCell ref="P1116:R1116"/>
    <mergeCell ref="S1116:U1116"/>
    <mergeCell ref="V1116:X1116"/>
    <mergeCell ref="Y1116:AA1116"/>
    <mergeCell ref="AB1116:AD1116"/>
    <mergeCell ref="L1118:O1118"/>
    <mergeCell ref="P1118:R1118"/>
    <mergeCell ref="S1118:U1118"/>
    <mergeCell ref="V1118:X1118"/>
    <mergeCell ref="Y1118:AA1118"/>
    <mergeCell ref="AB1118:AD1118"/>
    <mergeCell ref="D1117:K1117"/>
    <mergeCell ref="L1117:O1117"/>
    <mergeCell ref="P1117:R1117"/>
    <mergeCell ref="S1117:U1117"/>
    <mergeCell ref="V1117:X1117"/>
    <mergeCell ref="Y1117:AA1117"/>
    <mergeCell ref="AB1117:AD1117"/>
    <mergeCell ref="X1074:Y1074"/>
    <mergeCell ref="P1075:Q1075"/>
    <mergeCell ref="T1075:U1075"/>
    <mergeCell ref="V1075:W1075"/>
    <mergeCell ref="X1075:Y1075"/>
    <mergeCell ref="P1076:Q1076"/>
    <mergeCell ref="T1076:U1076"/>
    <mergeCell ref="V1076:W1076"/>
    <mergeCell ref="X1076:Y1076"/>
    <mergeCell ref="T1078:U1078"/>
    <mergeCell ref="V1078:W1078"/>
    <mergeCell ref="X1078:Y1078"/>
    <mergeCell ref="P1092:Q1092"/>
    <mergeCell ref="T1092:U1092"/>
    <mergeCell ref="V1092:W1092"/>
    <mergeCell ref="X1092:Y1092"/>
    <mergeCell ref="P1093:Q1093"/>
    <mergeCell ref="D1091:L1091"/>
    <mergeCell ref="D1092:L1092"/>
    <mergeCell ref="P1086:Q1086"/>
    <mergeCell ref="AB1113:AD1113"/>
    <mergeCell ref="D1114:K1114"/>
    <mergeCell ref="L1114:O1114"/>
    <mergeCell ref="P1114:R1114"/>
    <mergeCell ref="S1114:U1114"/>
    <mergeCell ref="V1114:X1114"/>
    <mergeCell ref="Y1114:AA1114"/>
    <mergeCell ref="V1112:X1112"/>
    <mergeCell ref="Y1112:AA1112"/>
    <mergeCell ref="AB1112:AD1112"/>
    <mergeCell ref="D1088:L1088"/>
    <mergeCell ref="D1089:L1089"/>
    <mergeCell ref="D1090:L1090"/>
    <mergeCell ref="AB1114:AD1114"/>
    <mergeCell ref="D1115:K1115"/>
    <mergeCell ref="L1115:O1115"/>
    <mergeCell ref="X1082:Y1082"/>
    <mergeCell ref="T1085:U1085"/>
    <mergeCell ref="D1071:L1071"/>
    <mergeCell ref="N1055:O1055"/>
    <mergeCell ref="P1055:Q1055"/>
    <mergeCell ref="R1055:S1055"/>
    <mergeCell ref="T1055:U1055"/>
    <mergeCell ref="V1055:W1055"/>
    <mergeCell ref="X1055:Y1055"/>
    <mergeCell ref="Z1055:AA1055"/>
    <mergeCell ref="AB1055:AD1055"/>
    <mergeCell ref="N1053:O1053"/>
    <mergeCell ref="P1053:Q1053"/>
    <mergeCell ref="R1053:S1053"/>
    <mergeCell ref="T1053:U1053"/>
    <mergeCell ref="V1053:W1053"/>
    <mergeCell ref="X1053:Y1053"/>
    <mergeCell ref="Z1053:AA1053"/>
    <mergeCell ref="AB1053:AD1053"/>
    <mergeCell ref="N1054:O1054"/>
    <mergeCell ref="P1054:Q1054"/>
    <mergeCell ref="R1054:S1054"/>
    <mergeCell ref="T1054:U1054"/>
    <mergeCell ref="V1054:W1054"/>
    <mergeCell ref="X1054:Y1054"/>
    <mergeCell ref="Z1054:AA1054"/>
    <mergeCell ref="P1069:Q1069"/>
    <mergeCell ref="T1069:U1069"/>
    <mergeCell ref="V1069:W1069"/>
    <mergeCell ref="X1069:Y1069"/>
    <mergeCell ref="C1062:AD1062"/>
    <mergeCell ref="T1068:U1068"/>
    <mergeCell ref="V1068:W1068"/>
    <mergeCell ref="X1068:Y1068"/>
    <mergeCell ref="P1066:AD1066"/>
    <mergeCell ref="P1070:Q1070"/>
    <mergeCell ref="T1070:U1070"/>
    <mergeCell ref="V1070:W1070"/>
    <mergeCell ref="X1070:Y1070"/>
    <mergeCell ref="M1069:O1069"/>
    <mergeCell ref="M1070:O1070"/>
    <mergeCell ref="AB1054:AD1054"/>
    <mergeCell ref="P1045:Q1045"/>
    <mergeCell ref="M1072:O1072"/>
    <mergeCell ref="M1073:O1073"/>
    <mergeCell ref="M1074:O1074"/>
    <mergeCell ref="M1075:O1075"/>
    <mergeCell ref="M1076:O1076"/>
    <mergeCell ref="M1077:O1077"/>
    <mergeCell ref="M1078:O1078"/>
    <mergeCell ref="M1079:O1079"/>
    <mergeCell ref="M1080:O1080"/>
    <mergeCell ref="M1081:O1081"/>
    <mergeCell ref="M1082:O1082"/>
    <mergeCell ref="M1083:O1083"/>
    <mergeCell ref="T1086:U1086"/>
    <mergeCell ref="V1086:W1086"/>
    <mergeCell ref="X1086:Y1086"/>
    <mergeCell ref="J1028:K1028"/>
    <mergeCell ref="L1028:N1028"/>
    <mergeCell ref="O1028:P1028"/>
    <mergeCell ref="Q1028:R1028"/>
    <mergeCell ref="S1028:U1028"/>
    <mergeCell ref="V1028:W1028"/>
    <mergeCell ref="X1028:Z1028"/>
    <mergeCell ref="AA1028:AB1028"/>
    <mergeCell ref="J1029:K1029"/>
    <mergeCell ref="L1029:N1029"/>
    <mergeCell ref="O1029:P1029"/>
    <mergeCell ref="Q1029:R1029"/>
    <mergeCell ref="S1029:U1029"/>
    <mergeCell ref="V1029:W1029"/>
    <mergeCell ref="J1022:K1022"/>
    <mergeCell ref="L1022:N1022"/>
    <mergeCell ref="O1022:P1022"/>
    <mergeCell ref="Q1022:R1022"/>
    <mergeCell ref="S1022:U1022"/>
    <mergeCell ref="V1022:W1022"/>
    <mergeCell ref="X1022:Z1022"/>
    <mergeCell ref="AA1022:AB1022"/>
    <mergeCell ref="J1023:K1023"/>
    <mergeCell ref="L1023:N1023"/>
    <mergeCell ref="O1023:P1023"/>
    <mergeCell ref="Q1023:R1023"/>
    <mergeCell ref="S1023:U1023"/>
    <mergeCell ref="V1023:W1023"/>
    <mergeCell ref="X1023:Z1023"/>
    <mergeCell ref="AA1023:AB1023"/>
    <mergeCell ref="J1024:K1024"/>
    <mergeCell ref="L1024:N1024"/>
    <mergeCell ref="O1024:P1024"/>
    <mergeCell ref="Q1024:R1024"/>
    <mergeCell ref="S1024:U1024"/>
    <mergeCell ref="V1024:W1024"/>
    <mergeCell ref="X1024:Z1024"/>
    <mergeCell ref="AA1024:AB1024"/>
    <mergeCell ref="C1064:AD1064"/>
    <mergeCell ref="P1071:Q1071"/>
    <mergeCell ref="T1071:U1071"/>
    <mergeCell ref="V1071:W1071"/>
    <mergeCell ref="X1071:Y1071"/>
    <mergeCell ref="C1063:AD1063"/>
    <mergeCell ref="C1066:L1068"/>
    <mergeCell ref="M1066:O1068"/>
    <mergeCell ref="D1069:L1069"/>
    <mergeCell ref="D1070:L1070"/>
    <mergeCell ref="D1010:I1010"/>
    <mergeCell ref="M1071:O1071"/>
    <mergeCell ref="N1052:O1052"/>
    <mergeCell ref="P1052:Q1052"/>
    <mergeCell ref="R1052:S1052"/>
    <mergeCell ref="T1052:U1052"/>
    <mergeCell ref="V1052:W1052"/>
    <mergeCell ref="X1052:Y1052"/>
    <mergeCell ref="Z1052:AA1052"/>
    <mergeCell ref="AB1052:AD1052"/>
    <mergeCell ref="P1067:Q1068"/>
    <mergeCell ref="R1067:AD1067"/>
    <mergeCell ref="D1028:I1028"/>
    <mergeCell ref="D1029:I1029"/>
    <mergeCell ref="D1030:I1030"/>
    <mergeCell ref="D1031:I1031"/>
    <mergeCell ref="R1046:S1046"/>
    <mergeCell ref="T1046:U1046"/>
    <mergeCell ref="V1046:W1046"/>
    <mergeCell ref="X1046:Y1046"/>
    <mergeCell ref="Z1046:AA1046"/>
    <mergeCell ref="AB1046:AD1046"/>
    <mergeCell ref="J1031:K1031"/>
    <mergeCell ref="L1031:N1031"/>
    <mergeCell ref="S1021:U1021"/>
    <mergeCell ref="V1021:W1021"/>
    <mergeCell ref="X1021:Z1021"/>
    <mergeCell ref="AA1021:AB1021"/>
    <mergeCell ref="S1016:U1016"/>
    <mergeCell ref="V1016:W1016"/>
    <mergeCell ref="X1016:Z1016"/>
    <mergeCell ref="AA1016:AB1016"/>
    <mergeCell ref="J1017:K1017"/>
    <mergeCell ref="L1017:N1017"/>
    <mergeCell ref="O1017:P1017"/>
    <mergeCell ref="Q1017:R1017"/>
    <mergeCell ref="S1017:U1017"/>
    <mergeCell ref="V1017:W1017"/>
    <mergeCell ref="X1017:Z1017"/>
    <mergeCell ref="AA1017:AB1017"/>
    <mergeCell ref="J1018:K1018"/>
    <mergeCell ref="L1018:N1018"/>
    <mergeCell ref="O1018:P1018"/>
    <mergeCell ref="Q1018:R1018"/>
    <mergeCell ref="S1018:U1018"/>
    <mergeCell ref="V1018:W1018"/>
    <mergeCell ref="X1018:Z1018"/>
    <mergeCell ref="AA1018:AB1018"/>
    <mergeCell ref="D1016:I1016"/>
    <mergeCell ref="D1017:I1017"/>
    <mergeCell ref="D1018:I1018"/>
    <mergeCell ref="D1019:I1019"/>
    <mergeCell ref="D1020:I1020"/>
    <mergeCell ref="D1021:I1021"/>
    <mergeCell ref="D1022:I1022"/>
    <mergeCell ref="D1023:I1023"/>
    <mergeCell ref="D1024:I1024"/>
    <mergeCell ref="D1025:I1025"/>
    <mergeCell ref="D1026:I1026"/>
    <mergeCell ref="D1027:I1027"/>
    <mergeCell ref="V1027:W1027"/>
    <mergeCell ref="X1027:Z1027"/>
    <mergeCell ref="AA1027:AB1027"/>
    <mergeCell ref="Z1043:AA1045"/>
    <mergeCell ref="C398:AD398"/>
    <mergeCell ref="C399:AD399"/>
    <mergeCell ref="P751:R751"/>
    <mergeCell ref="S751:U751"/>
    <mergeCell ref="V751:X751"/>
    <mergeCell ref="Y751:AA751"/>
    <mergeCell ref="AB751:AD751"/>
    <mergeCell ref="B403:AD403"/>
    <mergeCell ref="C404:AD404"/>
    <mergeCell ref="C405:AD405"/>
    <mergeCell ref="C407:F410"/>
    <mergeCell ref="G407:AD407"/>
    <mergeCell ref="G408:H409"/>
    <mergeCell ref="I408:V408"/>
    <mergeCell ref="I409:J409"/>
    <mergeCell ref="K409:L409"/>
    <mergeCell ref="M409:N409"/>
    <mergeCell ref="O409:P409"/>
    <mergeCell ref="Q409:R409"/>
    <mergeCell ref="S409:T409"/>
    <mergeCell ref="U409:V409"/>
    <mergeCell ref="W409:X409"/>
    <mergeCell ref="Y409:Z409"/>
    <mergeCell ref="AA409:AB409"/>
    <mergeCell ref="AC408:AD409"/>
    <mergeCell ref="W408:AB408"/>
    <mergeCell ref="Q445:R445"/>
    <mergeCell ref="S445:T445"/>
    <mergeCell ref="U445:V445"/>
    <mergeCell ref="W445:X445"/>
    <mergeCell ref="Y445:Z445"/>
    <mergeCell ref="AA445:AB445"/>
    <mergeCell ref="D411:F411"/>
    <mergeCell ref="D412:F412"/>
    <mergeCell ref="D426:F426"/>
    <mergeCell ref="D427:F427"/>
    <mergeCell ref="W465:X465"/>
    <mergeCell ref="Y465:Z465"/>
    <mergeCell ref="D413:F413"/>
    <mergeCell ref="D414:F414"/>
    <mergeCell ref="D415:F415"/>
    <mergeCell ref="D416:F416"/>
    <mergeCell ref="D417:F417"/>
    <mergeCell ref="D418:F418"/>
    <mergeCell ref="D419:F419"/>
    <mergeCell ref="D420:F420"/>
    <mergeCell ref="D421:F421"/>
    <mergeCell ref="D422:F422"/>
    <mergeCell ref="D423:F423"/>
    <mergeCell ref="D424:F424"/>
    <mergeCell ref="D425:F425"/>
    <mergeCell ref="U465:V465"/>
    <mergeCell ref="D494:F494"/>
    <mergeCell ref="C512:AD512"/>
    <mergeCell ref="P515:S516"/>
    <mergeCell ref="T515:AD515"/>
    <mergeCell ref="D517:O517"/>
    <mergeCell ref="P517:S517"/>
    <mergeCell ref="C515:O516"/>
    <mergeCell ref="C513:AD513"/>
    <mergeCell ref="D518:O518"/>
    <mergeCell ref="P518:S518"/>
    <mergeCell ref="D519:O519"/>
    <mergeCell ref="P519:S519"/>
    <mergeCell ref="Y306:Z306"/>
    <mergeCell ref="AA306:AB306"/>
    <mergeCell ref="AC306:AD306"/>
    <mergeCell ref="M305:N305"/>
    <mergeCell ref="O305:P305"/>
    <mergeCell ref="Q305:R305"/>
    <mergeCell ref="S305:T305"/>
    <mergeCell ref="U305:V305"/>
    <mergeCell ref="D306:J306"/>
    <mergeCell ref="K306:L306"/>
    <mergeCell ref="D328:K328"/>
    <mergeCell ref="D329:K329"/>
    <mergeCell ref="D330:K330"/>
    <mergeCell ref="D331:K331"/>
    <mergeCell ref="D332:K332"/>
    <mergeCell ref="L334:N334"/>
    <mergeCell ref="L335:N335"/>
    <mergeCell ref="Y325:Z325"/>
    <mergeCell ref="AA325:AB325"/>
    <mergeCell ref="Q337:R337"/>
    <mergeCell ref="S338:T338"/>
    <mergeCell ref="U338:V338"/>
    <mergeCell ref="W338:X338"/>
    <mergeCell ref="Y338:Z338"/>
    <mergeCell ref="AA338:AB338"/>
    <mergeCell ref="AC338:AD338"/>
    <mergeCell ref="S335:T335"/>
    <mergeCell ref="Y328:Z328"/>
    <mergeCell ref="AA328:AB328"/>
    <mergeCell ref="AC328:AD328"/>
    <mergeCell ref="S333:T333"/>
    <mergeCell ref="U333:V333"/>
    <mergeCell ref="W333:X333"/>
    <mergeCell ref="Y333:Z333"/>
    <mergeCell ref="W330:X330"/>
    <mergeCell ref="Y330:Z330"/>
    <mergeCell ref="AA330:AB330"/>
    <mergeCell ref="AC330:AD330"/>
    <mergeCell ref="S337:T337"/>
    <mergeCell ref="U337:V337"/>
    <mergeCell ref="W337:X337"/>
    <mergeCell ref="Y337:Z337"/>
    <mergeCell ref="AA337:AB337"/>
    <mergeCell ref="AC337:AD337"/>
    <mergeCell ref="L325:N325"/>
    <mergeCell ref="L326:N326"/>
    <mergeCell ref="L327:N327"/>
    <mergeCell ref="L328:N328"/>
    <mergeCell ref="L329:N329"/>
    <mergeCell ref="L330:N330"/>
    <mergeCell ref="L331:N331"/>
    <mergeCell ref="O337:P337"/>
    <mergeCell ref="S325:T325"/>
    <mergeCell ref="O336:P336"/>
    <mergeCell ref="Q336:R336"/>
    <mergeCell ref="S336:T336"/>
    <mergeCell ref="U336:V336"/>
    <mergeCell ref="W336:X336"/>
    <mergeCell ref="Y336:Z336"/>
    <mergeCell ref="AA336:AB336"/>
    <mergeCell ref="AC336:AD336"/>
    <mergeCell ref="O338:P338"/>
    <mergeCell ref="Q338:R338"/>
    <mergeCell ref="U330:V330"/>
    <mergeCell ref="S389:X389"/>
    <mergeCell ref="Y389:AD389"/>
    <mergeCell ref="M379:R379"/>
    <mergeCell ref="S384:X384"/>
    <mergeCell ref="Y384:AD384"/>
    <mergeCell ref="M385:R385"/>
    <mergeCell ref="S385:X385"/>
    <mergeCell ref="Y385:AD385"/>
    <mergeCell ref="M386:R386"/>
    <mergeCell ref="S386:X386"/>
    <mergeCell ref="Y386:AD386"/>
    <mergeCell ref="M387:R387"/>
    <mergeCell ref="S387:X387"/>
    <mergeCell ref="Y387:AD387"/>
    <mergeCell ref="M388:R388"/>
    <mergeCell ref="B366:AD366"/>
    <mergeCell ref="D345:K345"/>
    <mergeCell ref="D346:K346"/>
    <mergeCell ref="AA349:AB349"/>
    <mergeCell ref="AC349:AD349"/>
    <mergeCell ref="B353:AD353"/>
    <mergeCell ref="D349:K349"/>
    <mergeCell ref="L349:N349"/>
    <mergeCell ref="O344:P344"/>
    <mergeCell ref="Q344:R344"/>
    <mergeCell ref="S344:T344"/>
    <mergeCell ref="U344:V344"/>
    <mergeCell ref="W344:X344"/>
    <mergeCell ref="L346:N346"/>
    <mergeCell ref="D341:K341"/>
    <mergeCell ref="D342:K342"/>
    <mergeCell ref="B354:AD354"/>
    <mergeCell ref="C360:AD360"/>
    <mergeCell ref="C367:AD367"/>
    <mergeCell ref="O347:P347"/>
    <mergeCell ref="Q347:R347"/>
    <mergeCell ref="S347:T347"/>
    <mergeCell ref="U347:V347"/>
    <mergeCell ref="W347:X347"/>
    <mergeCell ref="Y347:Z347"/>
    <mergeCell ref="AA347:AB347"/>
    <mergeCell ref="O349:P349"/>
    <mergeCell ref="Q349:R349"/>
    <mergeCell ref="S349:T349"/>
    <mergeCell ref="U349:V349"/>
    <mergeCell ref="W349:X349"/>
    <mergeCell ref="Y349:Z349"/>
    <mergeCell ref="AA344:AB344"/>
    <mergeCell ref="AC344:AD344"/>
    <mergeCell ref="AC347:AD347"/>
    <mergeCell ref="S348:T348"/>
    <mergeCell ref="L344:N344"/>
    <mergeCell ref="L345:N345"/>
    <mergeCell ref="D347:K347"/>
    <mergeCell ref="L347:N347"/>
    <mergeCell ref="D343:K343"/>
    <mergeCell ref="M377:R377"/>
    <mergeCell ref="S377:X377"/>
    <mergeCell ref="Y377:AD377"/>
    <mergeCell ref="M378:R378"/>
    <mergeCell ref="S378:X378"/>
    <mergeCell ref="Y378:AD378"/>
    <mergeCell ref="D378:L378"/>
    <mergeCell ref="D376:L376"/>
    <mergeCell ref="S332:T332"/>
    <mergeCell ref="U332:V332"/>
    <mergeCell ref="W332:X332"/>
    <mergeCell ref="Y332:Z332"/>
    <mergeCell ref="AA332:AB332"/>
    <mergeCell ref="AC332:AD332"/>
    <mergeCell ref="U335:V335"/>
    <mergeCell ref="W335:X335"/>
    <mergeCell ref="Y335:Z335"/>
    <mergeCell ref="AA335:AB335"/>
    <mergeCell ref="AC335:AD335"/>
    <mergeCell ref="Y334:Z334"/>
    <mergeCell ref="AA334:AB334"/>
    <mergeCell ref="AC334:AD334"/>
    <mergeCell ref="S331:T331"/>
    <mergeCell ref="U331:V331"/>
    <mergeCell ref="W331:X331"/>
    <mergeCell ref="AC329:AD329"/>
    <mergeCell ref="O330:P330"/>
    <mergeCell ref="Q330:R330"/>
    <mergeCell ref="S330:T330"/>
    <mergeCell ref="S329:T329"/>
    <mergeCell ref="U329:V329"/>
    <mergeCell ref="W329:X329"/>
    <mergeCell ref="Y329:Z329"/>
    <mergeCell ref="B356:AD356"/>
    <mergeCell ref="C358:AD358"/>
    <mergeCell ref="C359:AD359"/>
    <mergeCell ref="U348:V348"/>
    <mergeCell ref="W348:X348"/>
    <mergeCell ref="Y348:Z348"/>
    <mergeCell ref="AA348:AB348"/>
    <mergeCell ref="AC348:AD348"/>
    <mergeCell ref="D348:K348"/>
    <mergeCell ref="L348:N348"/>
    <mergeCell ref="L332:N332"/>
    <mergeCell ref="L333:N333"/>
    <mergeCell ref="S342:T342"/>
    <mergeCell ref="U342:V342"/>
    <mergeCell ref="W342:X342"/>
    <mergeCell ref="Y342:Z342"/>
    <mergeCell ref="AA342:AB342"/>
    <mergeCell ref="AC342:AD342"/>
    <mergeCell ref="S339:T339"/>
    <mergeCell ref="U339:V339"/>
    <mergeCell ref="W339:X339"/>
    <mergeCell ref="Y339:Z339"/>
    <mergeCell ref="AA339:AB339"/>
    <mergeCell ref="Q348:R348"/>
    <mergeCell ref="Y343:Z343"/>
    <mergeCell ref="AA343:AB343"/>
    <mergeCell ref="AC343:AD343"/>
    <mergeCell ref="U343:V343"/>
    <mergeCell ref="W343:X343"/>
    <mergeCell ref="O348:P348"/>
    <mergeCell ref="O339:P339"/>
    <mergeCell ref="Q339:R339"/>
    <mergeCell ref="S334:T334"/>
    <mergeCell ref="U334:V334"/>
    <mergeCell ref="W334:X334"/>
    <mergeCell ref="C355:AD355"/>
    <mergeCell ref="C357:AD357"/>
    <mergeCell ref="U340:V340"/>
    <mergeCell ref="W340:X340"/>
    <mergeCell ref="O326:P326"/>
    <mergeCell ref="D334:K334"/>
    <mergeCell ref="D335:K335"/>
    <mergeCell ref="O329:P329"/>
    <mergeCell ref="Q329:R329"/>
    <mergeCell ref="O331:P331"/>
    <mergeCell ref="Q331:R331"/>
    <mergeCell ref="O333:P333"/>
    <mergeCell ref="Q333:R333"/>
    <mergeCell ref="O335:P335"/>
    <mergeCell ref="Q335:R335"/>
    <mergeCell ref="D333:K333"/>
    <mergeCell ref="K300:L300"/>
    <mergeCell ref="AC301:AD301"/>
    <mergeCell ref="M302:N302"/>
    <mergeCell ref="O302:P302"/>
    <mergeCell ref="Q302:R302"/>
    <mergeCell ref="S302:T302"/>
    <mergeCell ref="U302:V302"/>
    <mergeCell ref="Y304:Z304"/>
    <mergeCell ref="AA304:AB304"/>
    <mergeCell ref="AC304:AD304"/>
    <mergeCell ref="S303:T303"/>
    <mergeCell ref="U303:V303"/>
    <mergeCell ref="W303:X303"/>
    <mergeCell ref="Y303:Z303"/>
    <mergeCell ref="AA303:AB303"/>
    <mergeCell ref="C321:AD321"/>
    <mergeCell ref="C323:K324"/>
    <mergeCell ref="D325:K325"/>
    <mergeCell ref="D326:K326"/>
    <mergeCell ref="D327:K327"/>
    <mergeCell ref="AC307:AD307"/>
    <mergeCell ref="C309:AD309"/>
    <mergeCell ref="C310:AD310"/>
    <mergeCell ref="B314:AD314"/>
    <mergeCell ref="B315:AD315"/>
    <mergeCell ref="C316:AD316"/>
    <mergeCell ref="B318:AD318"/>
    <mergeCell ref="C319:AD319"/>
    <mergeCell ref="C320:AD320"/>
    <mergeCell ref="M307:N307"/>
    <mergeCell ref="O307:P307"/>
    <mergeCell ref="Q307:R307"/>
    <mergeCell ref="AC325:AD325"/>
    <mergeCell ref="Q326:R326"/>
    <mergeCell ref="S326:T326"/>
    <mergeCell ref="U326:V326"/>
    <mergeCell ref="W326:X326"/>
    <mergeCell ref="Y326:Z326"/>
    <mergeCell ref="AA326:AB326"/>
    <mergeCell ref="AC326:AD326"/>
    <mergeCell ref="S327:T327"/>
    <mergeCell ref="U327:V327"/>
    <mergeCell ref="W327:X327"/>
    <mergeCell ref="K302:L302"/>
    <mergeCell ref="AC303:AD303"/>
    <mergeCell ref="M304:N304"/>
    <mergeCell ref="O304:P304"/>
    <mergeCell ref="Q304:R304"/>
    <mergeCell ref="S304:T304"/>
    <mergeCell ref="U304:V304"/>
    <mergeCell ref="W304:X304"/>
    <mergeCell ref="D303:J303"/>
    <mergeCell ref="K303:L303"/>
    <mergeCell ref="D304:J304"/>
    <mergeCell ref="S307:T307"/>
    <mergeCell ref="U307:V307"/>
    <mergeCell ref="W307:X307"/>
    <mergeCell ref="Y307:Z307"/>
    <mergeCell ref="D291:J291"/>
    <mergeCell ref="K291:L291"/>
    <mergeCell ref="D292:J292"/>
    <mergeCell ref="K292:L292"/>
    <mergeCell ref="D297:J297"/>
    <mergeCell ref="K297:L297"/>
    <mergeCell ref="D298:J298"/>
    <mergeCell ref="K298:L298"/>
    <mergeCell ref="U325:V325"/>
    <mergeCell ref="W325:X325"/>
    <mergeCell ref="K304:L304"/>
    <mergeCell ref="O325:P325"/>
    <mergeCell ref="Q325:R325"/>
    <mergeCell ref="O327:P327"/>
    <mergeCell ref="Q327:R327"/>
    <mergeCell ref="AA307:AB307"/>
    <mergeCell ref="L323:N324"/>
    <mergeCell ref="O323:AD323"/>
    <mergeCell ref="O324:P324"/>
    <mergeCell ref="Q324:R324"/>
    <mergeCell ref="S324:T324"/>
    <mergeCell ref="U324:V324"/>
    <mergeCell ref="W324:X324"/>
    <mergeCell ref="Y324:Z324"/>
    <mergeCell ref="AA324:AB324"/>
    <mergeCell ref="AC324:AD324"/>
    <mergeCell ref="AA296:AB296"/>
    <mergeCell ref="AC296:AD296"/>
    <mergeCell ref="M295:N295"/>
    <mergeCell ref="O295:P295"/>
    <mergeCell ref="Q295:R295"/>
    <mergeCell ref="S295:T295"/>
    <mergeCell ref="U295:V295"/>
    <mergeCell ref="W295:X295"/>
    <mergeCell ref="D293:J293"/>
    <mergeCell ref="K293:L293"/>
    <mergeCell ref="D294:J294"/>
    <mergeCell ref="K294:L294"/>
    <mergeCell ref="AC293:AD293"/>
    <mergeCell ref="M294:N294"/>
    <mergeCell ref="O294:P294"/>
    <mergeCell ref="Q294:R294"/>
    <mergeCell ref="S294:T294"/>
    <mergeCell ref="W302:X302"/>
    <mergeCell ref="Y302:Z302"/>
    <mergeCell ref="AA302:AB302"/>
    <mergeCell ref="AC302:AD302"/>
    <mergeCell ref="M301:N301"/>
    <mergeCell ref="O301:P301"/>
    <mergeCell ref="Q301:R301"/>
    <mergeCell ref="S301:T301"/>
    <mergeCell ref="U301:V301"/>
    <mergeCell ref="W301:X301"/>
    <mergeCell ref="Y301:Z301"/>
    <mergeCell ref="AA301:AB301"/>
    <mergeCell ref="W305:X305"/>
    <mergeCell ref="Y305:Z305"/>
    <mergeCell ref="AA305:AB305"/>
    <mergeCell ref="D305:J305"/>
    <mergeCell ref="K305:L305"/>
    <mergeCell ref="D301:J301"/>
    <mergeCell ref="K301:L301"/>
    <mergeCell ref="D302:J302"/>
    <mergeCell ref="W290:X290"/>
    <mergeCell ref="Y290:Z290"/>
    <mergeCell ref="AA290:AB290"/>
    <mergeCell ref="AC290:AD290"/>
    <mergeCell ref="M303:N303"/>
    <mergeCell ref="O303:P303"/>
    <mergeCell ref="Q303:R303"/>
    <mergeCell ref="AC299:AD299"/>
    <mergeCell ref="M300:N300"/>
    <mergeCell ref="O300:P300"/>
    <mergeCell ref="Q300:R300"/>
    <mergeCell ref="S300:T300"/>
    <mergeCell ref="U300:V300"/>
    <mergeCell ref="W300:X300"/>
    <mergeCell ref="Y300:Z300"/>
    <mergeCell ref="AA300:AB300"/>
    <mergeCell ref="AC300:AD300"/>
    <mergeCell ref="M299:N299"/>
    <mergeCell ref="O299:P299"/>
    <mergeCell ref="Q299:R299"/>
    <mergeCell ref="S299:T299"/>
    <mergeCell ref="U299:V299"/>
    <mergeCell ref="S292:T292"/>
    <mergeCell ref="U292:V292"/>
    <mergeCell ref="W292:X292"/>
    <mergeCell ref="Y292:Z292"/>
    <mergeCell ref="AA292:AB292"/>
    <mergeCell ref="AC292:AD292"/>
    <mergeCell ref="M291:N291"/>
    <mergeCell ref="O291:P291"/>
    <mergeCell ref="Q291:R291"/>
    <mergeCell ref="S291:T291"/>
    <mergeCell ref="U291:V291"/>
    <mergeCell ref="W291:X291"/>
    <mergeCell ref="Y291:Z291"/>
    <mergeCell ref="AA291:AB291"/>
    <mergeCell ref="AC297:AD297"/>
    <mergeCell ref="M298:N298"/>
    <mergeCell ref="O298:P298"/>
    <mergeCell ref="Q298:R298"/>
    <mergeCell ref="S298:T298"/>
    <mergeCell ref="U298:V298"/>
    <mergeCell ref="W298:X298"/>
    <mergeCell ref="Y298:Z298"/>
    <mergeCell ref="AA298:AB298"/>
    <mergeCell ref="AC298:AD298"/>
    <mergeCell ref="M297:N297"/>
    <mergeCell ref="O297:P297"/>
    <mergeCell ref="Q297:R297"/>
    <mergeCell ref="S297:T297"/>
    <mergeCell ref="U297:V297"/>
    <mergeCell ref="W297:X297"/>
    <mergeCell ref="Y297:Z297"/>
    <mergeCell ref="AA297:AB297"/>
    <mergeCell ref="W294:X294"/>
    <mergeCell ref="Y294:Z294"/>
    <mergeCell ref="AA294:AB294"/>
    <mergeCell ref="AC294:AD294"/>
    <mergeCell ref="M293:N293"/>
    <mergeCell ref="O293:P293"/>
    <mergeCell ref="Q293:R293"/>
    <mergeCell ref="S293:T293"/>
    <mergeCell ref="U293:V293"/>
    <mergeCell ref="W293:X293"/>
    <mergeCell ref="Y293:Z293"/>
    <mergeCell ref="AA293:AB293"/>
    <mergeCell ref="AC295:AD295"/>
    <mergeCell ref="M296:N296"/>
    <mergeCell ref="O296:P296"/>
    <mergeCell ref="Q296:R296"/>
    <mergeCell ref="S296:T296"/>
    <mergeCell ref="U296:V296"/>
    <mergeCell ref="W296:X296"/>
    <mergeCell ref="Y296:Z296"/>
    <mergeCell ref="Y283:Z283"/>
    <mergeCell ref="AA283:AB283"/>
    <mergeCell ref="Q289:R289"/>
    <mergeCell ref="S289:T289"/>
    <mergeCell ref="U289:V289"/>
    <mergeCell ref="W289:X289"/>
    <mergeCell ref="U294:V294"/>
    <mergeCell ref="S286:T286"/>
    <mergeCell ref="U286:V286"/>
    <mergeCell ref="W286:X286"/>
    <mergeCell ref="Y286:Z286"/>
    <mergeCell ref="D287:J287"/>
    <mergeCell ref="K287:L287"/>
    <mergeCell ref="D288:J288"/>
    <mergeCell ref="K288:L288"/>
    <mergeCell ref="AC289:AD289"/>
    <mergeCell ref="Y289:Z289"/>
    <mergeCell ref="AA289:AB289"/>
    <mergeCell ref="Y295:Z295"/>
    <mergeCell ref="AA295:AB295"/>
    <mergeCell ref="D295:J295"/>
    <mergeCell ref="K295:L295"/>
    <mergeCell ref="D296:J296"/>
    <mergeCell ref="K296:L296"/>
    <mergeCell ref="U285:V285"/>
    <mergeCell ref="W285:X285"/>
    <mergeCell ref="Y285:Z285"/>
    <mergeCell ref="AA285:AB285"/>
    <mergeCell ref="D289:J289"/>
    <mergeCell ref="K289:L289"/>
    <mergeCell ref="D290:J290"/>
    <mergeCell ref="K290:L290"/>
    <mergeCell ref="AC287:AD287"/>
    <mergeCell ref="M288:N288"/>
    <mergeCell ref="O288:P288"/>
    <mergeCell ref="Q288:R288"/>
    <mergeCell ref="S288:T288"/>
    <mergeCell ref="U288:V288"/>
    <mergeCell ref="W288:X288"/>
    <mergeCell ref="Y288:Z288"/>
    <mergeCell ref="AA288:AB288"/>
    <mergeCell ref="AC288:AD288"/>
    <mergeCell ref="M287:N287"/>
    <mergeCell ref="O287:P287"/>
    <mergeCell ref="Q287:R287"/>
    <mergeCell ref="S287:T287"/>
    <mergeCell ref="U287:V287"/>
    <mergeCell ref="W287:X287"/>
    <mergeCell ref="Y287:Z287"/>
    <mergeCell ref="AA287:AB287"/>
    <mergeCell ref="D285:J285"/>
    <mergeCell ref="K285:L285"/>
    <mergeCell ref="D286:J286"/>
    <mergeCell ref="K286:L286"/>
    <mergeCell ref="AC291:AD291"/>
    <mergeCell ref="M292:N292"/>
    <mergeCell ref="O292:P292"/>
    <mergeCell ref="Q292:R292"/>
    <mergeCell ref="M290:N290"/>
    <mergeCell ref="O290:P290"/>
    <mergeCell ref="Q290:R290"/>
    <mergeCell ref="S290:T290"/>
    <mergeCell ref="U290:V290"/>
    <mergeCell ref="M289:N289"/>
    <mergeCell ref="O289:P289"/>
    <mergeCell ref="M282:N282"/>
    <mergeCell ref="AA270:AB270"/>
    <mergeCell ref="AC270:AD270"/>
    <mergeCell ref="B274:AD274"/>
    <mergeCell ref="C275:AD275"/>
    <mergeCell ref="O282:P282"/>
    <mergeCell ref="D270:I270"/>
    <mergeCell ref="J270:K270"/>
    <mergeCell ref="L270:M270"/>
    <mergeCell ref="N270:O270"/>
    <mergeCell ref="P270:Q270"/>
    <mergeCell ref="R270:S270"/>
    <mergeCell ref="T270:V270"/>
    <mergeCell ref="W270:X270"/>
    <mergeCell ref="Y270:Z270"/>
    <mergeCell ref="Q282:R282"/>
    <mergeCell ref="C279:J281"/>
    <mergeCell ref="S282:T282"/>
    <mergeCell ref="U282:V282"/>
    <mergeCell ref="W282:X282"/>
    <mergeCell ref="Y282:Z282"/>
    <mergeCell ref="AA282:AB282"/>
    <mergeCell ref="AC282:AD282"/>
    <mergeCell ref="C277:AD277"/>
    <mergeCell ref="AA286:AB286"/>
    <mergeCell ref="AC286:AD286"/>
    <mergeCell ref="M285:N285"/>
    <mergeCell ref="O285:P285"/>
    <mergeCell ref="Q285:R285"/>
    <mergeCell ref="S285:T285"/>
    <mergeCell ref="C276:AD276"/>
    <mergeCell ref="W281:X281"/>
    <mergeCell ref="U281:V281"/>
    <mergeCell ref="S281:T281"/>
    <mergeCell ref="Q281:R281"/>
    <mergeCell ref="Y281:Z281"/>
    <mergeCell ref="AA281:AB281"/>
    <mergeCell ref="AC281:AD281"/>
    <mergeCell ref="D282:J282"/>
    <mergeCell ref="K282:L282"/>
    <mergeCell ref="D283:J283"/>
    <mergeCell ref="K283:L283"/>
    <mergeCell ref="AC283:AD283"/>
    <mergeCell ref="M284:N284"/>
    <mergeCell ref="O284:P284"/>
    <mergeCell ref="Q284:R284"/>
    <mergeCell ref="S284:T284"/>
    <mergeCell ref="U284:V284"/>
    <mergeCell ref="W284:X284"/>
    <mergeCell ref="Y284:Z284"/>
    <mergeCell ref="AA284:AB284"/>
    <mergeCell ref="AC284:AD284"/>
    <mergeCell ref="M283:N283"/>
    <mergeCell ref="O283:P283"/>
    <mergeCell ref="Q283:R283"/>
    <mergeCell ref="S283:T283"/>
    <mergeCell ref="U283:V283"/>
    <mergeCell ref="W283:X283"/>
    <mergeCell ref="D284:J284"/>
    <mergeCell ref="K284:L284"/>
    <mergeCell ref="AC285:AD285"/>
    <mergeCell ref="M286:N286"/>
    <mergeCell ref="O286:P286"/>
    <mergeCell ref="Q286:R286"/>
    <mergeCell ref="AA268:AB268"/>
    <mergeCell ref="AC268:AD268"/>
    <mergeCell ref="D269:I269"/>
    <mergeCell ref="J269:K269"/>
    <mergeCell ref="L269:M269"/>
    <mergeCell ref="N269:O269"/>
    <mergeCell ref="P269:Q269"/>
    <mergeCell ref="R269:S269"/>
    <mergeCell ref="T269:V269"/>
    <mergeCell ref="W269:X269"/>
    <mergeCell ref="Y269:Z269"/>
    <mergeCell ref="AA269:AB269"/>
    <mergeCell ref="AC269:AD269"/>
    <mergeCell ref="D268:I268"/>
    <mergeCell ref="J268:K268"/>
    <mergeCell ref="L268:M268"/>
    <mergeCell ref="N268:O268"/>
    <mergeCell ref="P268:Q268"/>
    <mergeCell ref="R268:S268"/>
    <mergeCell ref="T268:V268"/>
    <mergeCell ref="W268:X268"/>
    <mergeCell ref="Y268:Z268"/>
    <mergeCell ref="B271:AD271"/>
    <mergeCell ref="B272:AD272"/>
    <mergeCell ref="B273:AD273"/>
    <mergeCell ref="K280:L281"/>
    <mergeCell ref="M280:N281"/>
    <mergeCell ref="O280:P281"/>
    <mergeCell ref="AA266:AB266"/>
    <mergeCell ref="AC266:AD266"/>
    <mergeCell ref="D267:I267"/>
    <mergeCell ref="J267:K267"/>
    <mergeCell ref="L267:M267"/>
    <mergeCell ref="N267:O267"/>
    <mergeCell ref="P267:Q267"/>
    <mergeCell ref="R267:S267"/>
    <mergeCell ref="T267:V267"/>
    <mergeCell ref="W267:X267"/>
    <mergeCell ref="Y267:Z267"/>
    <mergeCell ref="AA267:AB267"/>
    <mergeCell ref="AC267:AD267"/>
    <mergeCell ref="D266:I266"/>
    <mergeCell ref="J266:K266"/>
    <mergeCell ref="L266:M266"/>
    <mergeCell ref="N266:O266"/>
    <mergeCell ref="P266:Q266"/>
    <mergeCell ref="R266:S266"/>
    <mergeCell ref="T266:V266"/>
    <mergeCell ref="W266:X266"/>
    <mergeCell ref="Y266:Z266"/>
    <mergeCell ref="K279:AD279"/>
    <mergeCell ref="AA264:AB264"/>
    <mergeCell ref="AC264:AD264"/>
    <mergeCell ref="D265:I265"/>
    <mergeCell ref="J265:K265"/>
    <mergeCell ref="L265:M265"/>
    <mergeCell ref="N265:O265"/>
    <mergeCell ref="P265:Q265"/>
    <mergeCell ref="R265:S265"/>
    <mergeCell ref="T265:V265"/>
    <mergeCell ref="W265:X265"/>
    <mergeCell ref="Y265:Z265"/>
    <mergeCell ref="AA265:AB265"/>
    <mergeCell ref="AC265:AD265"/>
    <mergeCell ref="D264:I264"/>
    <mergeCell ref="J264:K264"/>
    <mergeCell ref="L264:M264"/>
    <mergeCell ref="N264:O264"/>
    <mergeCell ref="P264:Q264"/>
    <mergeCell ref="R264:S264"/>
    <mergeCell ref="T264:V264"/>
    <mergeCell ref="W264:X264"/>
    <mergeCell ref="Y264:Z264"/>
    <mergeCell ref="AA262:AB262"/>
    <mergeCell ref="AC262:AD262"/>
    <mergeCell ref="D263:I263"/>
    <mergeCell ref="J263:K263"/>
    <mergeCell ref="L263:M263"/>
    <mergeCell ref="N263:O263"/>
    <mergeCell ref="P263:Q263"/>
    <mergeCell ref="R263:S263"/>
    <mergeCell ref="T263:V263"/>
    <mergeCell ref="W263:X263"/>
    <mergeCell ref="Y263:Z263"/>
    <mergeCell ref="AA263:AB263"/>
    <mergeCell ref="AC263:AD263"/>
    <mergeCell ref="D262:I262"/>
    <mergeCell ref="J262:K262"/>
    <mergeCell ref="L262:M262"/>
    <mergeCell ref="N262:O262"/>
    <mergeCell ref="P262:Q262"/>
    <mergeCell ref="R262:S262"/>
    <mergeCell ref="T262:V262"/>
    <mergeCell ref="W262:X262"/>
    <mergeCell ref="Y262:Z262"/>
    <mergeCell ref="AA260:AB260"/>
    <mergeCell ref="AC260:AD260"/>
    <mergeCell ref="D261:I261"/>
    <mergeCell ref="J261:K261"/>
    <mergeCell ref="L261:M261"/>
    <mergeCell ref="N261:O261"/>
    <mergeCell ref="P261:Q261"/>
    <mergeCell ref="R261:S261"/>
    <mergeCell ref="T261:V261"/>
    <mergeCell ref="W261:X261"/>
    <mergeCell ref="Y261:Z261"/>
    <mergeCell ref="AA261:AB261"/>
    <mergeCell ref="AC261:AD261"/>
    <mergeCell ref="D260:I260"/>
    <mergeCell ref="J260:K260"/>
    <mergeCell ref="L260:M260"/>
    <mergeCell ref="N260:O260"/>
    <mergeCell ref="P260:Q260"/>
    <mergeCell ref="R260:S260"/>
    <mergeCell ref="T260:V260"/>
    <mergeCell ref="W260:X260"/>
    <mergeCell ref="Y260:Z260"/>
    <mergeCell ref="AA258:AB258"/>
    <mergeCell ref="AC258:AD258"/>
    <mergeCell ref="D259:I259"/>
    <mergeCell ref="J259:K259"/>
    <mergeCell ref="L259:M259"/>
    <mergeCell ref="N259:O259"/>
    <mergeCell ref="P259:Q259"/>
    <mergeCell ref="R259:S259"/>
    <mergeCell ref="T259:V259"/>
    <mergeCell ref="W259:X259"/>
    <mergeCell ref="Y259:Z259"/>
    <mergeCell ref="AA259:AB259"/>
    <mergeCell ref="AC259:AD259"/>
    <mergeCell ref="D258:I258"/>
    <mergeCell ref="J258:K258"/>
    <mergeCell ref="L258:M258"/>
    <mergeCell ref="N258:O258"/>
    <mergeCell ref="P258:Q258"/>
    <mergeCell ref="R258:S258"/>
    <mergeCell ref="T258:V258"/>
    <mergeCell ref="W258:X258"/>
    <mergeCell ref="Y258:Z258"/>
    <mergeCell ref="AA256:AB256"/>
    <mergeCell ref="AC256:AD256"/>
    <mergeCell ref="D257:I257"/>
    <mergeCell ref="J257:K257"/>
    <mergeCell ref="L257:M257"/>
    <mergeCell ref="N257:O257"/>
    <mergeCell ref="P257:Q257"/>
    <mergeCell ref="R257:S257"/>
    <mergeCell ref="T257:V257"/>
    <mergeCell ref="W257:X257"/>
    <mergeCell ref="Y257:Z257"/>
    <mergeCell ref="AA257:AB257"/>
    <mergeCell ref="AC257:AD257"/>
    <mergeCell ref="D256:I256"/>
    <mergeCell ref="J256:K256"/>
    <mergeCell ref="L256:M256"/>
    <mergeCell ref="N256:O256"/>
    <mergeCell ref="P256:Q256"/>
    <mergeCell ref="R256:S256"/>
    <mergeCell ref="T256:V256"/>
    <mergeCell ref="W256:X256"/>
    <mergeCell ref="Y256:Z256"/>
    <mergeCell ref="AA254:AB254"/>
    <mergeCell ref="AC254:AD254"/>
    <mergeCell ref="D255:I255"/>
    <mergeCell ref="J255:K255"/>
    <mergeCell ref="L255:M255"/>
    <mergeCell ref="N255:O255"/>
    <mergeCell ref="P255:Q255"/>
    <mergeCell ref="R255:S255"/>
    <mergeCell ref="T255:V255"/>
    <mergeCell ref="W255:X255"/>
    <mergeCell ref="Y255:Z255"/>
    <mergeCell ref="AA255:AB255"/>
    <mergeCell ref="AC255:AD255"/>
    <mergeCell ref="D254:I254"/>
    <mergeCell ref="J254:K254"/>
    <mergeCell ref="L254:M254"/>
    <mergeCell ref="N254:O254"/>
    <mergeCell ref="P254:Q254"/>
    <mergeCell ref="R254:S254"/>
    <mergeCell ref="T254:V254"/>
    <mergeCell ref="W254:X254"/>
    <mergeCell ref="Y254:Z254"/>
    <mergeCell ref="AA252:AB252"/>
    <mergeCell ref="AC252:AD252"/>
    <mergeCell ref="D253:I253"/>
    <mergeCell ref="J253:K253"/>
    <mergeCell ref="L253:M253"/>
    <mergeCell ref="N253:O253"/>
    <mergeCell ref="P253:Q253"/>
    <mergeCell ref="R253:S253"/>
    <mergeCell ref="T253:V253"/>
    <mergeCell ref="W253:X253"/>
    <mergeCell ref="Y253:Z253"/>
    <mergeCell ref="AA253:AB253"/>
    <mergeCell ref="AC253:AD253"/>
    <mergeCell ref="D252:I252"/>
    <mergeCell ref="J252:K252"/>
    <mergeCell ref="L252:M252"/>
    <mergeCell ref="N252:O252"/>
    <mergeCell ref="P252:Q252"/>
    <mergeCell ref="R252:S252"/>
    <mergeCell ref="T252:V252"/>
    <mergeCell ref="W252:X252"/>
    <mergeCell ref="Y252:Z252"/>
    <mergeCell ref="AA250:AB250"/>
    <mergeCell ref="AC250:AD250"/>
    <mergeCell ref="D251:I251"/>
    <mergeCell ref="J251:K251"/>
    <mergeCell ref="L251:M251"/>
    <mergeCell ref="N251:O251"/>
    <mergeCell ref="P251:Q251"/>
    <mergeCell ref="R251:S251"/>
    <mergeCell ref="T251:V251"/>
    <mergeCell ref="W251:X251"/>
    <mergeCell ref="Y251:Z251"/>
    <mergeCell ref="AA251:AB251"/>
    <mergeCell ref="AC251:AD251"/>
    <mergeCell ref="D250:I250"/>
    <mergeCell ref="J250:K250"/>
    <mergeCell ref="L250:M250"/>
    <mergeCell ref="N250:O250"/>
    <mergeCell ref="P250:Q250"/>
    <mergeCell ref="R250:S250"/>
    <mergeCell ref="T250:V250"/>
    <mergeCell ref="W250:X250"/>
    <mergeCell ref="Y250:Z250"/>
    <mergeCell ref="AA248:AB248"/>
    <mergeCell ref="AC248:AD248"/>
    <mergeCell ref="D249:I249"/>
    <mergeCell ref="J249:K249"/>
    <mergeCell ref="L249:M249"/>
    <mergeCell ref="N249:O249"/>
    <mergeCell ref="P249:Q249"/>
    <mergeCell ref="R249:S249"/>
    <mergeCell ref="T249:V249"/>
    <mergeCell ref="W249:X249"/>
    <mergeCell ref="Y249:Z249"/>
    <mergeCell ref="AA249:AB249"/>
    <mergeCell ref="AC249:AD249"/>
    <mergeCell ref="D248:I248"/>
    <mergeCell ref="J248:K248"/>
    <mergeCell ref="L248:M248"/>
    <mergeCell ref="N248:O248"/>
    <mergeCell ref="P248:Q248"/>
    <mergeCell ref="R248:S248"/>
    <mergeCell ref="T248:V248"/>
    <mergeCell ref="W248:X248"/>
    <mergeCell ref="Y248:Z248"/>
    <mergeCell ref="AC246:AD246"/>
    <mergeCell ref="D246:I246"/>
    <mergeCell ref="D247:I247"/>
    <mergeCell ref="J247:K247"/>
    <mergeCell ref="L247:M247"/>
    <mergeCell ref="N247:O247"/>
    <mergeCell ref="P247:Q247"/>
    <mergeCell ref="R247:S247"/>
    <mergeCell ref="T247:V247"/>
    <mergeCell ref="W247:X247"/>
    <mergeCell ref="Y247:Z247"/>
    <mergeCell ref="AA247:AB247"/>
    <mergeCell ref="AC247:AD247"/>
    <mergeCell ref="J246:K246"/>
    <mergeCell ref="L246:M246"/>
    <mergeCell ref="N246:O246"/>
    <mergeCell ref="P246:Q246"/>
    <mergeCell ref="R246:S246"/>
    <mergeCell ref="T246:V246"/>
    <mergeCell ref="W246:X246"/>
    <mergeCell ref="Y246:Z246"/>
    <mergeCell ref="AA246:AB246"/>
    <mergeCell ref="X236:Y236"/>
    <mergeCell ref="Z236:AA236"/>
    <mergeCell ref="AB236:AC236"/>
    <mergeCell ref="B240:AD240"/>
    <mergeCell ref="C241:AD241"/>
    <mergeCell ref="C242:AD242"/>
    <mergeCell ref="C244:I245"/>
    <mergeCell ref="J244:AD244"/>
    <mergeCell ref="J245:K245"/>
    <mergeCell ref="L245:M245"/>
    <mergeCell ref="N245:O245"/>
    <mergeCell ref="P245:Q245"/>
    <mergeCell ref="R245:S245"/>
    <mergeCell ref="T245:V245"/>
    <mergeCell ref="W245:X245"/>
    <mergeCell ref="Y245:Z245"/>
    <mergeCell ref="AA245:AB245"/>
    <mergeCell ref="AC245:AD245"/>
    <mergeCell ref="J236:K236"/>
    <mergeCell ref="L236:M236"/>
    <mergeCell ref="N236:O236"/>
    <mergeCell ref="R236:S236"/>
    <mergeCell ref="T236:U236"/>
    <mergeCell ref="V236:W236"/>
    <mergeCell ref="D236:I236"/>
    <mergeCell ref="B237:AD237"/>
    <mergeCell ref="B238:AD238"/>
    <mergeCell ref="B239:AD239"/>
    <mergeCell ref="D232:I232"/>
    <mergeCell ref="D233:I233"/>
    <mergeCell ref="X234:Y234"/>
    <mergeCell ref="Z234:AA234"/>
    <mergeCell ref="AB234:AC234"/>
    <mergeCell ref="J235:K235"/>
    <mergeCell ref="L235:M235"/>
    <mergeCell ref="N235:O235"/>
    <mergeCell ref="R235:S235"/>
    <mergeCell ref="T235:U235"/>
    <mergeCell ref="V235:W235"/>
    <mergeCell ref="X235:Y235"/>
    <mergeCell ref="Z235:AA235"/>
    <mergeCell ref="AB235:AC235"/>
    <mergeCell ref="J234:K234"/>
    <mergeCell ref="L234:M234"/>
    <mergeCell ref="N234:O234"/>
    <mergeCell ref="R234:S234"/>
    <mergeCell ref="T234:U234"/>
    <mergeCell ref="V234:W234"/>
    <mergeCell ref="D234:I234"/>
    <mergeCell ref="D235:I235"/>
    <mergeCell ref="X232:Y232"/>
    <mergeCell ref="Z232:AA232"/>
    <mergeCell ref="AB232:AC232"/>
    <mergeCell ref="J233:K233"/>
    <mergeCell ref="L233:M233"/>
    <mergeCell ref="N233:O233"/>
    <mergeCell ref="R233:S233"/>
    <mergeCell ref="T233:U233"/>
    <mergeCell ref="V233:W233"/>
    <mergeCell ref="X233:Y233"/>
    <mergeCell ref="Z233:AA233"/>
    <mergeCell ref="AB233:AC233"/>
    <mergeCell ref="J232:K232"/>
    <mergeCell ref="L232:M232"/>
    <mergeCell ref="N232:O232"/>
    <mergeCell ref="R232:S232"/>
    <mergeCell ref="T232:U232"/>
    <mergeCell ref="V232:W232"/>
    <mergeCell ref="D228:I228"/>
    <mergeCell ref="D229:I229"/>
    <mergeCell ref="X230:Y230"/>
    <mergeCell ref="Z230:AA230"/>
    <mergeCell ref="AB230:AC230"/>
    <mergeCell ref="J231:K231"/>
    <mergeCell ref="L231:M231"/>
    <mergeCell ref="N231:O231"/>
    <mergeCell ref="R231:S231"/>
    <mergeCell ref="T231:U231"/>
    <mergeCell ref="V231:W231"/>
    <mergeCell ref="X231:Y231"/>
    <mergeCell ref="Z231:AA231"/>
    <mergeCell ref="AB231:AC231"/>
    <mergeCell ref="J230:K230"/>
    <mergeCell ref="L230:M230"/>
    <mergeCell ref="N230:O230"/>
    <mergeCell ref="R230:S230"/>
    <mergeCell ref="T230:U230"/>
    <mergeCell ref="V230:W230"/>
    <mergeCell ref="D230:I230"/>
    <mergeCell ref="D231:I231"/>
    <mergeCell ref="X228:Y228"/>
    <mergeCell ref="Z228:AA228"/>
    <mergeCell ref="AB228:AC228"/>
    <mergeCell ref="J229:K229"/>
    <mergeCell ref="L229:M229"/>
    <mergeCell ref="N229:O229"/>
    <mergeCell ref="R229:S229"/>
    <mergeCell ref="T229:U229"/>
    <mergeCell ref="V229:W229"/>
    <mergeCell ref="X229:Y229"/>
    <mergeCell ref="Z229:AA229"/>
    <mergeCell ref="AB229:AC229"/>
    <mergeCell ref="J228:K228"/>
    <mergeCell ref="L228:M228"/>
    <mergeCell ref="N228:O228"/>
    <mergeCell ref="R228:S228"/>
    <mergeCell ref="T228:U228"/>
    <mergeCell ref="V228:W228"/>
    <mergeCell ref="D224:I224"/>
    <mergeCell ref="D225:I225"/>
    <mergeCell ref="X226:Y226"/>
    <mergeCell ref="Z226:AA226"/>
    <mergeCell ref="AB226:AC226"/>
    <mergeCell ref="J227:K227"/>
    <mergeCell ref="L227:M227"/>
    <mergeCell ref="N227:O227"/>
    <mergeCell ref="R227:S227"/>
    <mergeCell ref="T227:U227"/>
    <mergeCell ref="V227:W227"/>
    <mergeCell ref="X227:Y227"/>
    <mergeCell ref="Z227:AA227"/>
    <mergeCell ref="AB227:AC227"/>
    <mergeCell ref="J226:K226"/>
    <mergeCell ref="L226:M226"/>
    <mergeCell ref="N226:O226"/>
    <mergeCell ref="R226:S226"/>
    <mergeCell ref="T226:U226"/>
    <mergeCell ref="V226:W226"/>
    <mergeCell ref="D226:I226"/>
    <mergeCell ref="D227:I227"/>
    <mergeCell ref="X224:Y224"/>
    <mergeCell ref="Z224:AA224"/>
    <mergeCell ref="AB224:AC224"/>
    <mergeCell ref="J225:K225"/>
    <mergeCell ref="L225:M225"/>
    <mergeCell ref="N225:O225"/>
    <mergeCell ref="R225:S225"/>
    <mergeCell ref="T225:U225"/>
    <mergeCell ref="V225:W225"/>
    <mergeCell ref="X225:Y225"/>
    <mergeCell ref="Z225:AA225"/>
    <mergeCell ref="AB225:AC225"/>
    <mergeCell ref="J224:K224"/>
    <mergeCell ref="L224:M224"/>
    <mergeCell ref="N224:O224"/>
    <mergeCell ref="R224:S224"/>
    <mergeCell ref="T224:U224"/>
    <mergeCell ref="V224:W224"/>
    <mergeCell ref="D220:I220"/>
    <mergeCell ref="D221:I221"/>
    <mergeCell ref="X222:Y222"/>
    <mergeCell ref="Z222:AA222"/>
    <mergeCell ref="AB222:AC222"/>
    <mergeCell ref="J223:K223"/>
    <mergeCell ref="L223:M223"/>
    <mergeCell ref="N223:O223"/>
    <mergeCell ref="R223:S223"/>
    <mergeCell ref="T223:U223"/>
    <mergeCell ref="V223:W223"/>
    <mergeCell ref="X223:Y223"/>
    <mergeCell ref="Z223:AA223"/>
    <mergeCell ref="AB223:AC223"/>
    <mergeCell ref="J222:K222"/>
    <mergeCell ref="L222:M222"/>
    <mergeCell ref="N222:O222"/>
    <mergeCell ref="R222:S222"/>
    <mergeCell ref="T222:U222"/>
    <mergeCell ref="V222:W222"/>
    <mergeCell ref="D222:I222"/>
    <mergeCell ref="D223:I223"/>
    <mergeCell ref="X220:Y220"/>
    <mergeCell ref="Z220:AA220"/>
    <mergeCell ref="AB220:AC220"/>
    <mergeCell ref="J221:K221"/>
    <mergeCell ref="L221:M221"/>
    <mergeCell ref="N221:O221"/>
    <mergeCell ref="R221:S221"/>
    <mergeCell ref="T221:U221"/>
    <mergeCell ref="V221:W221"/>
    <mergeCell ref="X221:Y221"/>
    <mergeCell ref="Z221:AA221"/>
    <mergeCell ref="AB221:AC221"/>
    <mergeCell ref="J220:K220"/>
    <mergeCell ref="L220:M220"/>
    <mergeCell ref="N220:O220"/>
    <mergeCell ref="R220:S220"/>
    <mergeCell ref="T220:U220"/>
    <mergeCell ref="V220:W220"/>
    <mergeCell ref="X218:Y218"/>
    <mergeCell ref="Z218:AA218"/>
    <mergeCell ref="AB218:AC218"/>
    <mergeCell ref="J219:K219"/>
    <mergeCell ref="L219:M219"/>
    <mergeCell ref="N219:O219"/>
    <mergeCell ref="R219:S219"/>
    <mergeCell ref="T219:U219"/>
    <mergeCell ref="V219:W219"/>
    <mergeCell ref="X219:Y219"/>
    <mergeCell ref="Z219:AA219"/>
    <mergeCell ref="AB219:AC219"/>
    <mergeCell ref="J218:K218"/>
    <mergeCell ref="L218:M218"/>
    <mergeCell ref="N218:O218"/>
    <mergeCell ref="R218:S218"/>
    <mergeCell ref="T218:U218"/>
    <mergeCell ref="V218:W218"/>
    <mergeCell ref="X216:Y216"/>
    <mergeCell ref="Z216:AA216"/>
    <mergeCell ref="AB216:AC216"/>
    <mergeCell ref="J217:K217"/>
    <mergeCell ref="L217:M217"/>
    <mergeCell ref="N217:O217"/>
    <mergeCell ref="R217:S217"/>
    <mergeCell ref="T217:U217"/>
    <mergeCell ref="V217:W217"/>
    <mergeCell ref="X217:Y217"/>
    <mergeCell ref="Z217:AA217"/>
    <mergeCell ref="AB217:AC217"/>
    <mergeCell ref="J216:K216"/>
    <mergeCell ref="L216:M216"/>
    <mergeCell ref="N216:O216"/>
    <mergeCell ref="R216:S216"/>
    <mergeCell ref="T216:U216"/>
    <mergeCell ref="V216:W216"/>
    <mergeCell ref="X214:Y214"/>
    <mergeCell ref="Z214:AA214"/>
    <mergeCell ref="AB214:AC214"/>
    <mergeCell ref="J215:K215"/>
    <mergeCell ref="L215:M215"/>
    <mergeCell ref="N215:O215"/>
    <mergeCell ref="R215:S215"/>
    <mergeCell ref="T215:U215"/>
    <mergeCell ref="V215:W215"/>
    <mergeCell ref="X215:Y215"/>
    <mergeCell ref="Z215:AA215"/>
    <mergeCell ref="AB215:AC215"/>
    <mergeCell ref="J214:K214"/>
    <mergeCell ref="L214:M214"/>
    <mergeCell ref="N214:O214"/>
    <mergeCell ref="R214:S214"/>
    <mergeCell ref="T214:U214"/>
    <mergeCell ref="V214:W214"/>
    <mergeCell ref="Z212:AA212"/>
    <mergeCell ref="AB212:AC212"/>
    <mergeCell ref="J213:K213"/>
    <mergeCell ref="L213:M213"/>
    <mergeCell ref="N213:O213"/>
    <mergeCell ref="R213:S213"/>
    <mergeCell ref="T213:U213"/>
    <mergeCell ref="V213:W213"/>
    <mergeCell ref="X213:Y213"/>
    <mergeCell ref="Z213:AA213"/>
    <mergeCell ref="AB213:AC213"/>
    <mergeCell ref="J212:K212"/>
    <mergeCell ref="L212:M212"/>
    <mergeCell ref="N212:O212"/>
    <mergeCell ref="R212:S212"/>
    <mergeCell ref="T212:U212"/>
    <mergeCell ref="V212:W212"/>
    <mergeCell ref="X212:Y212"/>
    <mergeCell ref="C208:AD208"/>
    <mergeCell ref="J211:K211"/>
    <mergeCell ref="L211:M211"/>
    <mergeCell ref="N211:O211"/>
    <mergeCell ref="R211:S211"/>
    <mergeCell ref="T211:U211"/>
    <mergeCell ref="V211:W211"/>
    <mergeCell ref="X211:Y211"/>
    <mergeCell ref="Z211:AA211"/>
    <mergeCell ref="AB211:AC211"/>
    <mergeCell ref="AC194:AD194"/>
    <mergeCell ref="C196:AD196"/>
    <mergeCell ref="C197:AD197"/>
    <mergeCell ref="B201:AD201"/>
    <mergeCell ref="B202:AD202"/>
    <mergeCell ref="C204:AD204"/>
    <mergeCell ref="B206:AD206"/>
    <mergeCell ref="C207:AD207"/>
    <mergeCell ref="K194:L194"/>
    <mergeCell ref="M194:N194"/>
    <mergeCell ref="O194:P194"/>
    <mergeCell ref="Q194:R194"/>
    <mergeCell ref="S194:T194"/>
    <mergeCell ref="U194:V194"/>
    <mergeCell ref="W194:X194"/>
    <mergeCell ref="Y194:Z194"/>
    <mergeCell ref="AA194:AB194"/>
    <mergeCell ref="AC192:AD192"/>
    <mergeCell ref="K193:L193"/>
    <mergeCell ref="M193:N193"/>
    <mergeCell ref="O193:P193"/>
    <mergeCell ref="Q193:R193"/>
    <mergeCell ref="S193:T193"/>
    <mergeCell ref="U193:V193"/>
    <mergeCell ref="W193:X193"/>
    <mergeCell ref="Y193:Z193"/>
    <mergeCell ref="AA193:AB193"/>
    <mergeCell ref="AC193:AD193"/>
    <mergeCell ref="K192:L192"/>
    <mergeCell ref="M192:N192"/>
    <mergeCell ref="O192:P192"/>
    <mergeCell ref="Q192:R192"/>
    <mergeCell ref="S192:T192"/>
    <mergeCell ref="U192:V192"/>
    <mergeCell ref="W192:X192"/>
    <mergeCell ref="Y192:Z192"/>
    <mergeCell ref="AA192:AB192"/>
    <mergeCell ref="D193:J193"/>
    <mergeCell ref="B198:AD198"/>
    <mergeCell ref="B199:AD199"/>
    <mergeCell ref="B200:AD200"/>
    <mergeCell ref="AC190:AD190"/>
    <mergeCell ref="K191:L191"/>
    <mergeCell ref="M191:N191"/>
    <mergeCell ref="O191:P191"/>
    <mergeCell ref="Q191:R191"/>
    <mergeCell ref="S191:T191"/>
    <mergeCell ref="U191:V191"/>
    <mergeCell ref="W191:X191"/>
    <mergeCell ref="Y191:Z191"/>
    <mergeCell ref="AA191:AB191"/>
    <mergeCell ref="AC191:AD191"/>
    <mergeCell ref="K190:L190"/>
    <mergeCell ref="M190:N190"/>
    <mergeCell ref="O190:P190"/>
    <mergeCell ref="Q190:R190"/>
    <mergeCell ref="S190:T190"/>
    <mergeCell ref="U190:V190"/>
    <mergeCell ref="W190:X190"/>
    <mergeCell ref="Y190:Z190"/>
    <mergeCell ref="AA190:AB190"/>
    <mergeCell ref="AC188:AD188"/>
    <mergeCell ref="K189:L189"/>
    <mergeCell ref="M189:N189"/>
    <mergeCell ref="O189:P189"/>
    <mergeCell ref="Q189:R189"/>
    <mergeCell ref="S189:T189"/>
    <mergeCell ref="U189:V189"/>
    <mergeCell ref="W189:X189"/>
    <mergeCell ref="Y189:Z189"/>
    <mergeCell ref="AA189:AB189"/>
    <mergeCell ref="AC189:AD189"/>
    <mergeCell ref="K188:L188"/>
    <mergeCell ref="M188:N188"/>
    <mergeCell ref="O188:P188"/>
    <mergeCell ref="Q188:R188"/>
    <mergeCell ref="S188:T188"/>
    <mergeCell ref="U188:V188"/>
    <mergeCell ref="W188:X188"/>
    <mergeCell ref="Y188:Z188"/>
    <mergeCell ref="AA188:AB188"/>
    <mergeCell ref="D179:J179"/>
    <mergeCell ref="D180:J180"/>
    <mergeCell ref="D181:J181"/>
    <mergeCell ref="D182:J182"/>
    <mergeCell ref="D183:J183"/>
    <mergeCell ref="D184:J184"/>
    <mergeCell ref="D185:J185"/>
    <mergeCell ref="D186:J186"/>
    <mergeCell ref="W171:X171"/>
    <mergeCell ref="Y171:Z171"/>
    <mergeCell ref="K170:L170"/>
    <mergeCell ref="M170:N170"/>
    <mergeCell ref="O170:P170"/>
    <mergeCell ref="Q170:R170"/>
    <mergeCell ref="S170:T170"/>
    <mergeCell ref="B161:AD161"/>
    <mergeCell ref="C162:AD162"/>
    <mergeCell ref="C163:AD163"/>
    <mergeCell ref="D169:J169"/>
    <mergeCell ref="Q169:R169"/>
    <mergeCell ref="S169:T169"/>
    <mergeCell ref="U169:V169"/>
    <mergeCell ref="W169:X169"/>
    <mergeCell ref="Y169:Z169"/>
    <mergeCell ref="AA169:AB169"/>
    <mergeCell ref="AC169:AD169"/>
    <mergeCell ref="AC170:AD170"/>
    <mergeCell ref="K171:L171"/>
    <mergeCell ref="M171:N171"/>
    <mergeCell ref="O171:P171"/>
    <mergeCell ref="Q171:R171"/>
    <mergeCell ref="S171:T171"/>
    <mergeCell ref="U171:V171"/>
    <mergeCell ref="AA171:AB171"/>
    <mergeCell ref="AC171:AD171"/>
    <mergeCell ref="U170:V170"/>
    <mergeCell ref="W170:X170"/>
    <mergeCell ref="Y170:Z170"/>
    <mergeCell ref="AA170:AB170"/>
    <mergeCell ref="AC174:AD174"/>
    <mergeCell ref="K175:L175"/>
    <mergeCell ref="M175:N175"/>
    <mergeCell ref="O175:P175"/>
    <mergeCell ref="Q175:R175"/>
    <mergeCell ref="S175:T175"/>
    <mergeCell ref="S172:T172"/>
    <mergeCell ref="U172:V172"/>
    <mergeCell ref="W172:X172"/>
    <mergeCell ref="Y172:Z172"/>
    <mergeCell ref="AA172:AB172"/>
    <mergeCell ref="AC178:AD178"/>
    <mergeCell ref="M167:T167"/>
    <mergeCell ref="U167:AB167"/>
    <mergeCell ref="M168:N168"/>
    <mergeCell ref="O168:P168"/>
    <mergeCell ref="Q168:R168"/>
    <mergeCell ref="S168:T168"/>
    <mergeCell ref="U168:V168"/>
    <mergeCell ref="W168:X168"/>
    <mergeCell ref="Y168:Z168"/>
    <mergeCell ref="AA168:AB168"/>
    <mergeCell ref="AC167:AD167"/>
    <mergeCell ref="AC168:AD168"/>
    <mergeCell ref="K166:L168"/>
    <mergeCell ref="S43:X43"/>
    <mergeCell ref="Y43:AD43"/>
    <mergeCell ref="M40:R40"/>
    <mergeCell ref="S40:X40"/>
    <mergeCell ref="Y40:AD40"/>
    <mergeCell ref="M57:R57"/>
    <mergeCell ref="S57:X57"/>
    <mergeCell ref="Y57:AD57"/>
    <mergeCell ref="D51:L51"/>
    <mergeCell ref="S62:X62"/>
    <mergeCell ref="Y62:AD62"/>
    <mergeCell ref="M60:R60"/>
    <mergeCell ref="S60:X60"/>
    <mergeCell ref="Y60:AD60"/>
    <mergeCell ref="M58:R58"/>
    <mergeCell ref="S58:X58"/>
    <mergeCell ref="Y58:AD58"/>
    <mergeCell ref="M59:R59"/>
    <mergeCell ref="S59:X59"/>
    <mergeCell ref="Y59:AD59"/>
    <mergeCell ref="M56:R56"/>
    <mergeCell ref="S56:X56"/>
    <mergeCell ref="Y56:AD56"/>
    <mergeCell ref="D55:L55"/>
    <mergeCell ref="D56:L56"/>
    <mergeCell ref="D57:L57"/>
    <mergeCell ref="Y53:AD53"/>
    <mergeCell ref="M53:R53"/>
    <mergeCell ref="S53:X53"/>
    <mergeCell ref="M51:R51"/>
    <mergeCell ref="S51:X51"/>
    <mergeCell ref="Y51:AD51"/>
    <mergeCell ref="D58:L58"/>
    <mergeCell ref="D59:L59"/>
    <mergeCell ref="D60:L60"/>
    <mergeCell ref="D61:L61"/>
    <mergeCell ref="D62:L62"/>
    <mergeCell ref="M62:R62"/>
    <mergeCell ref="M61:R61"/>
    <mergeCell ref="S61:X61"/>
    <mergeCell ref="Y61:AD61"/>
    <mergeCell ref="M55:R55"/>
    <mergeCell ref="S55:X55"/>
    <mergeCell ref="Y55:AD55"/>
    <mergeCell ref="M52:R52"/>
    <mergeCell ref="M54:R54"/>
    <mergeCell ref="S54:X54"/>
    <mergeCell ref="Y54:AD54"/>
    <mergeCell ref="D52:L52"/>
    <mergeCell ref="D53:L53"/>
    <mergeCell ref="D54:L54"/>
    <mergeCell ref="B1:AD1"/>
    <mergeCell ref="B3:AD3"/>
    <mergeCell ref="B5:AD5"/>
    <mergeCell ref="AA7:AD7"/>
    <mergeCell ref="B8:L8"/>
    <mergeCell ref="S50:X50"/>
    <mergeCell ref="Y50:AD50"/>
    <mergeCell ref="C15:AD15"/>
    <mergeCell ref="B17:AD17"/>
    <mergeCell ref="B18:AD18"/>
    <mergeCell ref="C19:AD19"/>
    <mergeCell ref="B20:AD20"/>
    <mergeCell ref="B10:AD10"/>
    <mergeCell ref="C11:AD11"/>
    <mergeCell ref="C12:AD12"/>
    <mergeCell ref="C13:AD13"/>
    <mergeCell ref="C14:AD14"/>
    <mergeCell ref="B36:AD36"/>
    <mergeCell ref="C37:AD37"/>
    <mergeCell ref="C39:L39"/>
    <mergeCell ref="M39:R39"/>
    <mergeCell ref="S39:X39"/>
    <mergeCell ref="Y49:AD49"/>
    <mergeCell ref="B30:AD30"/>
    <mergeCell ref="C32:F32"/>
    <mergeCell ref="M41:R41"/>
    <mergeCell ref="S41:X41"/>
    <mergeCell ref="Y41:AD41"/>
    <mergeCell ref="S47:X47"/>
    <mergeCell ref="M47:R47"/>
    <mergeCell ref="Y45:AD45"/>
    <mergeCell ref="D40:L40"/>
    <mergeCell ref="D41:L41"/>
    <mergeCell ref="D42:L42"/>
    <mergeCell ref="D43:L43"/>
    <mergeCell ref="D44:L44"/>
    <mergeCell ref="D45:L45"/>
    <mergeCell ref="M46:R46"/>
    <mergeCell ref="S46:X46"/>
    <mergeCell ref="D46:L46"/>
    <mergeCell ref="D47:L47"/>
    <mergeCell ref="Y39:AD39"/>
    <mergeCell ref="M50:R50"/>
    <mergeCell ref="M48:R48"/>
    <mergeCell ref="S48:X48"/>
    <mergeCell ref="Y48:AD48"/>
    <mergeCell ref="M49:R49"/>
    <mergeCell ref="S49:X49"/>
    <mergeCell ref="B23:AD23"/>
    <mergeCell ref="C21:AD21"/>
    <mergeCell ref="Y47:AD47"/>
    <mergeCell ref="M44:R44"/>
    <mergeCell ref="S44:X44"/>
    <mergeCell ref="Y44:AD44"/>
    <mergeCell ref="M45:R45"/>
    <mergeCell ref="S45:X45"/>
    <mergeCell ref="Y46:AD46"/>
    <mergeCell ref="D48:L48"/>
    <mergeCell ref="D49:L49"/>
    <mergeCell ref="D50:L50"/>
    <mergeCell ref="M42:R42"/>
    <mergeCell ref="S42:X42"/>
    <mergeCell ref="Y42:AD42"/>
    <mergeCell ref="M43:R43"/>
    <mergeCell ref="S52:X52"/>
    <mergeCell ref="Y52:AD52"/>
    <mergeCell ref="D63:L63"/>
    <mergeCell ref="M63:R63"/>
    <mergeCell ref="S63:X63"/>
    <mergeCell ref="Y63:AD63"/>
    <mergeCell ref="C66:S66"/>
    <mergeCell ref="D67:S67"/>
    <mergeCell ref="D68:S68"/>
    <mergeCell ref="D69:S69"/>
    <mergeCell ref="D70:S70"/>
    <mergeCell ref="D71:S71"/>
    <mergeCell ref="D72:S72"/>
    <mergeCell ref="D109:R109"/>
    <mergeCell ref="D110:R110"/>
    <mergeCell ref="D111:R111"/>
    <mergeCell ref="V73:AD73"/>
    <mergeCell ref="V74:AD74"/>
    <mergeCell ref="U76:AD76"/>
    <mergeCell ref="V77:AD77"/>
    <mergeCell ref="V78:AD78"/>
    <mergeCell ref="V79:AD79"/>
    <mergeCell ref="C97:R97"/>
    <mergeCell ref="D98:R98"/>
    <mergeCell ref="D99:R99"/>
    <mergeCell ref="D100:R100"/>
    <mergeCell ref="U66:AD66"/>
    <mergeCell ref="V67:AD67"/>
    <mergeCell ref="V68:AD68"/>
    <mergeCell ref="V69:AD69"/>
    <mergeCell ref="V70:AD70"/>
    <mergeCell ref="V71:AD71"/>
    <mergeCell ref="V72:AD72"/>
    <mergeCell ref="S99:X99"/>
    <mergeCell ref="Y99:AD99"/>
    <mergeCell ref="S100:X100"/>
    <mergeCell ref="Y100:AD100"/>
    <mergeCell ref="S101:X101"/>
    <mergeCell ref="Y101:AD101"/>
    <mergeCell ref="S102:X102"/>
    <mergeCell ref="Y102:AD102"/>
    <mergeCell ref="S103:X103"/>
    <mergeCell ref="Y103:AD103"/>
    <mergeCell ref="S104:X104"/>
    <mergeCell ref="Y104:AD104"/>
    <mergeCell ref="S105:X105"/>
    <mergeCell ref="Y105:AD105"/>
    <mergeCell ref="D73:S73"/>
    <mergeCell ref="D74:S74"/>
    <mergeCell ref="D75:S75"/>
    <mergeCell ref="D76:S76"/>
    <mergeCell ref="D77:S77"/>
    <mergeCell ref="D78:S78"/>
    <mergeCell ref="D79:S79"/>
    <mergeCell ref="D80:S80"/>
    <mergeCell ref="D81:S81"/>
    <mergeCell ref="D82:S82"/>
    <mergeCell ref="D83:S83"/>
    <mergeCell ref="D84:S84"/>
    <mergeCell ref="D85:S85"/>
    <mergeCell ref="D86:S86"/>
    <mergeCell ref="S97:X97"/>
    <mergeCell ref="Y97:AD97"/>
    <mergeCell ref="S98:X98"/>
    <mergeCell ref="D173:J173"/>
    <mergeCell ref="D174:J174"/>
    <mergeCell ref="D175:J175"/>
    <mergeCell ref="D176:J176"/>
    <mergeCell ref="W178:X178"/>
    <mergeCell ref="Y178:Z178"/>
    <mergeCell ref="AA178:AB178"/>
    <mergeCell ref="AC176:AD176"/>
    <mergeCell ref="K177:L177"/>
    <mergeCell ref="M177:N177"/>
    <mergeCell ref="O177:P177"/>
    <mergeCell ref="Q177:R177"/>
    <mergeCell ref="S177:T177"/>
    <mergeCell ref="U177:V177"/>
    <mergeCell ref="W177:X177"/>
    <mergeCell ref="Y177:Z177"/>
    <mergeCell ref="AA177:AB177"/>
    <mergeCell ref="AC177:AD177"/>
    <mergeCell ref="D64:L64"/>
    <mergeCell ref="M64:R64"/>
    <mergeCell ref="S64:X64"/>
    <mergeCell ref="Y64:AD64"/>
    <mergeCell ref="C88:AD88"/>
    <mergeCell ref="C89:AD89"/>
    <mergeCell ref="B93:AD93"/>
    <mergeCell ref="C94:AD94"/>
    <mergeCell ref="C95:AD95"/>
    <mergeCell ref="D101:R101"/>
    <mergeCell ref="D102:R102"/>
    <mergeCell ref="D103:R103"/>
    <mergeCell ref="D104:R104"/>
    <mergeCell ref="D105:R105"/>
    <mergeCell ref="D106:R106"/>
    <mergeCell ref="D107:R107"/>
    <mergeCell ref="D108:R108"/>
    <mergeCell ref="K169:L169"/>
    <mergeCell ref="M169:N169"/>
    <mergeCell ref="O169:P169"/>
    <mergeCell ref="C130:AD130"/>
    <mergeCell ref="M166:AD166"/>
    <mergeCell ref="Y132:AD132"/>
    <mergeCell ref="Y98:AD98"/>
    <mergeCell ref="S115:X115"/>
    <mergeCell ref="Y115:AD115"/>
    <mergeCell ref="S116:X116"/>
    <mergeCell ref="Y116:AD116"/>
    <mergeCell ref="S117:X117"/>
    <mergeCell ref="Y117:AD117"/>
    <mergeCell ref="S118:X118"/>
    <mergeCell ref="Y118:AD118"/>
    <mergeCell ref="S119:X119"/>
    <mergeCell ref="Y119:AD119"/>
    <mergeCell ref="S120:X120"/>
    <mergeCell ref="Y120:AD120"/>
    <mergeCell ref="D157:R157"/>
    <mergeCell ref="D120:R120"/>
    <mergeCell ref="S182:T182"/>
    <mergeCell ref="U182:V182"/>
    <mergeCell ref="W182:X182"/>
    <mergeCell ref="Y182:Z182"/>
    <mergeCell ref="AA182:AB182"/>
    <mergeCell ref="AC180:AD180"/>
    <mergeCell ref="K181:L181"/>
    <mergeCell ref="M181:N181"/>
    <mergeCell ref="O181:P181"/>
    <mergeCell ref="Q181:R181"/>
    <mergeCell ref="S181:T181"/>
    <mergeCell ref="U181:V181"/>
    <mergeCell ref="W181:X181"/>
    <mergeCell ref="Y181:Z181"/>
    <mergeCell ref="AA181:AB181"/>
    <mergeCell ref="AC181:AD181"/>
    <mergeCell ref="K180:L180"/>
    <mergeCell ref="M180:N180"/>
    <mergeCell ref="B362:AD362"/>
    <mergeCell ref="D138:R138"/>
    <mergeCell ref="D139:R139"/>
    <mergeCell ref="D140:R140"/>
    <mergeCell ref="D141:R141"/>
    <mergeCell ref="D142:R142"/>
    <mergeCell ref="D143:R143"/>
    <mergeCell ref="D144:R144"/>
    <mergeCell ref="D145:R145"/>
    <mergeCell ref="D146:R146"/>
    <mergeCell ref="D147:R147"/>
    <mergeCell ref="D148:R148"/>
    <mergeCell ref="D155:R155"/>
    <mergeCell ref="D156:R156"/>
    <mergeCell ref="D152:R152"/>
    <mergeCell ref="D153:R153"/>
    <mergeCell ref="D154:R154"/>
    <mergeCell ref="D149:R149"/>
    <mergeCell ref="D150:R150"/>
    <mergeCell ref="D151:R151"/>
    <mergeCell ref="K165:AD165"/>
    <mergeCell ref="C165:J168"/>
    <mergeCell ref="K179:L179"/>
    <mergeCell ref="M179:N179"/>
    <mergeCell ref="O179:P179"/>
    <mergeCell ref="Q179:R179"/>
    <mergeCell ref="S179:T179"/>
    <mergeCell ref="U179:V179"/>
    <mergeCell ref="W179:X179"/>
    <mergeCell ref="Y179:Z179"/>
    <mergeCell ref="AA179:AB179"/>
    <mergeCell ref="AC179:AD179"/>
    <mergeCell ref="K178:L178"/>
    <mergeCell ref="M178:N178"/>
    <mergeCell ref="O178:P178"/>
    <mergeCell ref="Q178:R178"/>
    <mergeCell ref="S178:T178"/>
    <mergeCell ref="U178:V178"/>
    <mergeCell ref="D212:I212"/>
    <mergeCell ref="D213:I213"/>
    <mergeCell ref="D214:I214"/>
    <mergeCell ref="D215:I215"/>
    <mergeCell ref="D187:J187"/>
    <mergeCell ref="D170:J170"/>
    <mergeCell ref="D171:J171"/>
    <mergeCell ref="D172:J172"/>
    <mergeCell ref="D217:I217"/>
    <mergeCell ref="D218:I218"/>
    <mergeCell ref="D219:I219"/>
    <mergeCell ref="O180:P180"/>
    <mergeCell ref="Q180:R180"/>
    <mergeCell ref="D495:F495"/>
    <mergeCell ref="D496:F496"/>
    <mergeCell ref="D497:F497"/>
    <mergeCell ref="D498:F498"/>
    <mergeCell ref="D499:F499"/>
    <mergeCell ref="D500:F500"/>
    <mergeCell ref="D501:F501"/>
    <mergeCell ref="B506:AD506"/>
    <mergeCell ref="B487:AD487"/>
    <mergeCell ref="C488:AD488"/>
    <mergeCell ref="C490:F493"/>
    <mergeCell ref="G490:AD490"/>
    <mergeCell ref="G491:H492"/>
    <mergeCell ref="I491:V491"/>
    <mergeCell ref="W491:AB491"/>
    <mergeCell ref="AC491:AD492"/>
    <mergeCell ref="I492:J492"/>
    <mergeCell ref="K492:L492"/>
    <mergeCell ref="M492:N492"/>
    <mergeCell ref="O492:P492"/>
    <mergeCell ref="Q492:R492"/>
    <mergeCell ref="S492:T492"/>
    <mergeCell ref="U492:V492"/>
    <mergeCell ref="W492:X492"/>
    <mergeCell ref="Y492:Z492"/>
    <mergeCell ref="AA492:AB492"/>
    <mergeCell ref="B510:AD510"/>
    <mergeCell ref="C511:AD511"/>
    <mergeCell ref="B311:AD311"/>
    <mergeCell ref="B312:AD312"/>
    <mergeCell ref="B313:AD313"/>
    <mergeCell ref="B195:AD195"/>
    <mergeCell ref="B400:AD400"/>
    <mergeCell ref="B401:AD401"/>
    <mergeCell ref="B402:AD402"/>
    <mergeCell ref="B437:AD437"/>
    <mergeCell ref="B438:AD438"/>
    <mergeCell ref="B439:AD439"/>
    <mergeCell ref="AA186:AB186"/>
    <mergeCell ref="AC184:AD184"/>
    <mergeCell ref="K185:L185"/>
    <mergeCell ref="M185:N185"/>
    <mergeCell ref="O185:P185"/>
    <mergeCell ref="Q185:R185"/>
    <mergeCell ref="S185:T185"/>
    <mergeCell ref="U185:V185"/>
    <mergeCell ref="W185:X185"/>
    <mergeCell ref="Y185:Z185"/>
    <mergeCell ref="AA185:AB185"/>
    <mergeCell ref="AC185:AD185"/>
    <mergeCell ref="K184:L184"/>
    <mergeCell ref="M184:N184"/>
    <mergeCell ref="O184:P184"/>
    <mergeCell ref="Q184:R184"/>
    <mergeCell ref="S184:T184"/>
    <mergeCell ref="U184:V184"/>
    <mergeCell ref="W184:X184"/>
    <mergeCell ref="Y184:Z184"/>
    <mergeCell ref="AA184:AB184"/>
    <mergeCell ref="D520:O520"/>
    <mergeCell ref="P520:S520"/>
    <mergeCell ref="D521:O521"/>
    <mergeCell ref="P521:S521"/>
    <mergeCell ref="D522:O522"/>
    <mergeCell ref="P522:S522"/>
    <mergeCell ref="D523:O523"/>
    <mergeCell ref="P523:S523"/>
    <mergeCell ref="D524:O524"/>
    <mergeCell ref="P524:S524"/>
    <mergeCell ref="D525:O525"/>
    <mergeCell ref="P525:S525"/>
    <mergeCell ref="D526:O526"/>
    <mergeCell ref="P526:S526"/>
    <mergeCell ref="D527:O527"/>
    <mergeCell ref="P527:S527"/>
    <mergeCell ref="D528:O528"/>
    <mergeCell ref="P528:S528"/>
    <mergeCell ref="D529:O529"/>
    <mergeCell ref="P529:S529"/>
    <mergeCell ref="D530:O530"/>
    <mergeCell ref="P530:S530"/>
    <mergeCell ref="D531:O531"/>
    <mergeCell ref="P531:S531"/>
    <mergeCell ref="D532:O532"/>
    <mergeCell ref="P532:S532"/>
    <mergeCell ref="D533:O533"/>
    <mergeCell ref="P533:S533"/>
    <mergeCell ref="D534:O534"/>
    <mergeCell ref="P534:S534"/>
    <mergeCell ref="V631:X631"/>
    <mergeCell ref="Y631:AA631"/>
    <mergeCell ref="D535:O535"/>
    <mergeCell ref="P535:S535"/>
    <mergeCell ref="D536:O536"/>
    <mergeCell ref="P536:S536"/>
    <mergeCell ref="D537:O537"/>
    <mergeCell ref="P537:S537"/>
    <mergeCell ref="D538:O538"/>
    <mergeCell ref="P538:S538"/>
    <mergeCell ref="D539:O539"/>
    <mergeCell ref="P539:S539"/>
    <mergeCell ref="D540:O540"/>
    <mergeCell ref="P540:S540"/>
    <mergeCell ref="D541:O541"/>
    <mergeCell ref="P541:S541"/>
    <mergeCell ref="B545:AD545"/>
    <mergeCell ref="C546:AD546"/>
    <mergeCell ref="C553:AD553"/>
    <mergeCell ref="B572:AD572"/>
    <mergeCell ref="B552:AD552"/>
    <mergeCell ref="C555:F558"/>
    <mergeCell ref="G555:AD555"/>
    <mergeCell ref="G556:H557"/>
    <mergeCell ref="I556:V556"/>
    <mergeCell ref="W556:AB556"/>
    <mergeCell ref="AC556:AD557"/>
    <mergeCell ref="I557:J557"/>
    <mergeCell ref="K557:L557"/>
    <mergeCell ref="M557:N557"/>
    <mergeCell ref="O557:P557"/>
    <mergeCell ref="Q557:R557"/>
    <mergeCell ref="S557:T557"/>
    <mergeCell ref="U557:V557"/>
    <mergeCell ref="W557:X557"/>
    <mergeCell ref="Y557:Z557"/>
    <mergeCell ref="AA557:AB557"/>
    <mergeCell ref="D559:F559"/>
    <mergeCell ref="D560:F560"/>
    <mergeCell ref="D561:F561"/>
    <mergeCell ref="D562:F562"/>
    <mergeCell ref="B570:AD570"/>
    <mergeCell ref="C565:AD565"/>
    <mergeCell ref="C566:AD566"/>
    <mergeCell ref="C573:AD573"/>
    <mergeCell ref="V589:AD589"/>
    <mergeCell ref="V590:X590"/>
    <mergeCell ref="Y590:AA590"/>
    <mergeCell ref="AB590:AD590"/>
    <mergeCell ref="D591:I591"/>
    <mergeCell ref="J591:M591"/>
    <mergeCell ref="N591:Q591"/>
    <mergeCell ref="R591:U591"/>
    <mergeCell ref="V591:X591"/>
    <mergeCell ref="Y591:AA591"/>
    <mergeCell ref="AB591:AD591"/>
    <mergeCell ref="D592:I592"/>
    <mergeCell ref="J592:M592"/>
    <mergeCell ref="Y686:AD686"/>
    <mergeCell ref="Y687:AD687"/>
    <mergeCell ref="Y688:AD688"/>
    <mergeCell ref="Y689:AD689"/>
    <mergeCell ref="Y690:AD690"/>
    <mergeCell ref="D687:X687"/>
    <mergeCell ref="C701:AD701"/>
    <mergeCell ref="AB702:AD702"/>
    <mergeCell ref="Y702:AA702"/>
    <mergeCell ref="V702:X702"/>
    <mergeCell ref="S702:U702"/>
    <mergeCell ref="P702:R702"/>
    <mergeCell ref="L702:O702"/>
    <mergeCell ref="B662:AD662"/>
    <mergeCell ref="Y692:AD692"/>
    <mergeCell ref="D671:X671"/>
    <mergeCell ref="D672:X672"/>
    <mergeCell ref="D673:X673"/>
    <mergeCell ref="D674:X674"/>
    <mergeCell ref="D675:X675"/>
    <mergeCell ref="D676:X676"/>
    <mergeCell ref="D677:X677"/>
    <mergeCell ref="D678:X678"/>
    <mergeCell ref="D679:X679"/>
    <mergeCell ref="D680:X680"/>
    <mergeCell ref="D681:X681"/>
    <mergeCell ref="J628:M628"/>
    <mergeCell ref="N628:Q628"/>
    <mergeCell ref="R628:U628"/>
    <mergeCell ref="C584:AD584"/>
    <mergeCell ref="C585:AD585"/>
    <mergeCell ref="C586:AD586"/>
    <mergeCell ref="C587:AD587"/>
    <mergeCell ref="C589:I590"/>
    <mergeCell ref="J589:M590"/>
    <mergeCell ref="N589:Q590"/>
    <mergeCell ref="R589:U590"/>
    <mergeCell ref="D627:I627"/>
    <mergeCell ref="AB621:AD621"/>
    <mergeCell ref="Y622:AA622"/>
    <mergeCell ref="B708:AD708"/>
    <mergeCell ref="C709:AD709"/>
    <mergeCell ref="AB631:AD631"/>
    <mergeCell ref="B638:AD638"/>
    <mergeCell ref="B639:AD639"/>
    <mergeCell ref="C640:AD640"/>
    <mergeCell ref="B642:AD642"/>
    <mergeCell ref="C643:AD643"/>
    <mergeCell ref="C644:AD644"/>
    <mergeCell ref="C645:AD645"/>
    <mergeCell ref="B647:AD647"/>
    <mergeCell ref="C648:AD648"/>
    <mergeCell ref="C651:F651"/>
    <mergeCell ref="C653:F653"/>
    <mergeCell ref="C655:F655"/>
    <mergeCell ref="C657:AD657"/>
    <mergeCell ref="Y632:AA632"/>
    <mergeCell ref="AB632:AD632"/>
    <mergeCell ref="V633:X633"/>
    <mergeCell ref="Y633:AA633"/>
    <mergeCell ref="AB633:AD633"/>
    <mergeCell ref="V634:X634"/>
    <mergeCell ref="Y634:AA634"/>
    <mergeCell ref="AB634:AD634"/>
    <mergeCell ref="D682:X682"/>
    <mergeCell ref="D683:X683"/>
    <mergeCell ref="D684:X684"/>
    <mergeCell ref="C667:X667"/>
    <mergeCell ref="D685:X685"/>
    <mergeCell ref="D686:X686"/>
    <mergeCell ref="Y693:AD693"/>
    <mergeCell ref="C663:AD663"/>
    <mergeCell ref="C664:AD664"/>
    <mergeCell ref="C665:AD665"/>
    <mergeCell ref="N634:Q634"/>
    <mergeCell ref="R634:U634"/>
    <mergeCell ref="V632:X632"/>
    <mergeCell ref="B694:AD694"/>
    <mergeCell ref="C710:AD710"/>
    <mergeCell ref="C712:F712"/>
    <mergeCell ref="I703:K703"/>
    <mergeCell ref="I704:K704"/>
    <mergeCell ref="F703:H703"/>
    <mergeCell ref="F704:H704"/>
    <mergeCell ref="C703:E703"/>
    <mergeCell ref="C704:E704"/>
    <mergeCell ref="L704:O704"/>
    <mergeCell ref="P704:R704"/>
    <mergeCell ref="S704:U704"/>
    <mergeCell ref="V704:X704"/>
    <mergeCell ref="Y704:AA704"/>
    <mergeCell ref="AB704:AD704"/>
    <mergeCell ref="B717:AD717"/>
    <mergeCell ref="B719:AD719"/>
    <mergeCell ref="C720:AD720"/>
    <mergeCell ref="P723:AD723"/>
    <mergeCell ref="S725:U725"/>
    <mergeCell ref="V725:X725"/>
    <mergeCell ref="Y725:AA725"/>
    <mergeCell ref="AB725:AD725"/>
    <mergeCell ref="D726:O726"/>
    <mergeCell ref="D727:O727"/>
    <mergeCell ref="AB703:AD703"/>
    <mergeCell ref="Y703:AA703"/>
    <mergeCell ref="V703:X703"/>
    <mergeCell ref="S703:U703"/>
    <mergeCell ref="P703:R703"/>
    <mergeCell ref="L703:O703"/>
    <mergeCell ref="D728:O728"/>
    <mergeCell ref="D729:O729"/>
    <mergeCell ref="V627:X627"/>
    <mergeCell ref="Y627:AA627"/>
    <mergeCell ref="AB627:AD627"/>
    <mergeCell ref="V628:X628"/>
    <mergeCell ref="Y628:AA628"/>
    <mergeCell ref="AB628:AD628"/>
    <mergeCell ref="V629:X629"/>
    <mergeCell ref="Y629:AA629"/>
    <mergeCell ref="AB629:AD629"/>
    <mergeCell ref="V630:X630"/>
    <mergeCell ref="Y630:AA630"/>
    <mergeCell ref="AB630:AD630"/>
    <mergeCell ref="C658:AD658"/>
    <mergeCell ref="B697:AD697"/>
    <mergeCell ref="C698:AD698"/>
    <mergeCell ref="C699:AD699"/>
    <mergeCell ref="I702:K702"/>
    <mergeCell ref="F702:H702"/>
    <mergeCell ref="C702:E702"/>
    <mergeCell ref="Y667:AD667"/>
    <mergeCell ref="D668:X668"/>
    <mergeCell ref="D669:X669"/>
    <mergeCell ref="D670:X670"/>
    <mergeCell ref="B716:AD716"/>
    <mergeCell ref="Y677:AD677"/>
    <mergeCell ref="Y678:AD678"/>
    <mergeCell ref="Y679:AD679"/>
    <mergeCell ref="Y680:AD680"/>
    <mergeCell ref="Y681:AD681"/>
    <mergeCell ref="Y682:AD682"/>
    <mergeCell ref="Y683:AD683"/>
    <mergeCell ref="Y684:AD684"/>
    <mergeCell ref="D730:O730"/>
    <mergeCell ref="D731:O731"/>
    <mergeCell ref="D732:O732"/>
    <mergeCell ref="D733:O733"/>
    <mergeCell ref="D734:O734"/>
    <mergeCell ref="D735:O735"/>
    <mergeCell ref="D736:O736"/>
    <mergeCell ref="D737:O737"/>
    <mergeCell ref="D738:O738"/>
    <mergeCell ref="D739:O739"/>
    <mergeCell ref="D740:O740"/>
    <mergeCell ref="D741:O741"/>
    <mergeCell ref="P737:R737"/>
    <mergeCell ref="S737:U737"/>
    <mergeCell ref="V737:X737"/>
    <mergeCell ref="Y737:AA737"/>
    <mergeCell ref="AB737:AD737"/>
    <mergeCell ref="P738:R738"/>
    <mergeCell ref="S738:U738"/>
    <mergeCell ref="V738:X738"/>
    <mergeCell ref="Y738:AA738"/>
    <mergeCell ref="AB738:AD738"/>
    <mergeCell ref="P739:R739"/>
    <mergeCell ref="S739:U739"/>
    <mergeCell ref="V739:X739"/>
    <mergeCell ref="Y739:AA739"/>
    <mergeCell ref="AB739:AD739"/>
    <mergeCell ref="P740:R740"/>
    <mergeCell ref="S740:U740"/>
    <mergeCell ref="V740:X740"/>
    <mergeCell ref="Y740:AA740"/>
    <mergeCell ref="AB740:AD740"/>
    <mergeCell ref="P741:R741"/>
    <mergeCell ref="S741:U741"/>
    <mergeCell ref="V741:X741"/>
    <mergeCell ref="Y741:AA741"/>
    <mergeCell ref="AB741:AD741"/>
    <mergeCell ref="D742:O742"/>
    <mergeCell ref="D743:O743"/>
    <mergeCell ref="D744:O744"/>
    <mergeCell ref="D745:O745"/>
    <mergeCell ref="D746:O746"/>
    <mergeCell ref="D747:O747"/>
    <mergeCell ref="D748:O748"/>
    <mergeCell ref="D749:O749"/>
    <mergeCell ref="D750:O750"/>
    <mergeCell ref="P726:R726"/>
    <mergeCell ref="S726:U726"/>
    <mergeCell ref="V726:X726"/>
    <mergeCell ref="Y726:AA726"/>
    <mergeCell ref="AB726:AD726"/>
    <mergeCell ref="P727:R727"/>
    <mergeCell ref="S727:U727"/>
    <mergeCell ref="V727:X727"/>
    <mergeCell ref="Y727:AA727"/>
    <mergeCell ref="AB727:AD727"/>
    <mergeCell ref="P728:R728"/>
    <mergeCell ref="S728:U728"/>
    <mergeCell ref="V728:X728"/>
    <mergeCell ref="Y728:AA728"/>
    <mergeCell ref="AB728:AD728"/>
    <mergeCell ref="P729:R729"/>
    <mergeCell ref="S729:U729"/>
    <mergeCell ref="V729:X729"/>
    <mergeCell ref="Y729:AA729"/>
    <mergeCell ref="AB729:AD729"/>
    <mergeCell ref="P730:R730"/>
    <mergeCell ref="S730:U730"/>
    <mergeCell ref="V730:X730"/>
    <mergeCell ref="Y730:AA730"/>
    <mergeCell ref="AB730:AD730"/>
    <mergeCell ref="P731:R731"/>
    <mergeCell ref="S731:U731"/>
    <mergeCell ref="V731:X731"/>
    <mergeCell ref="Y731:AA731"/>
    <mergeCell ref="AB731:AD731"/>
    <mergeCell ref="P732:R732"/>
    <mergeCell ref="S732:U732"/>
    <mergeCell ref="V732:X732"/>
    <mergeCell ref="Y732:AA732"/>
    <mergeCell ref="AB732:AD732"/>
    <mergeCell ref="P733:R733"/>
    <mergeCell ref="S733:U733"/>
    <mergeCell ref="V733:X733"/>
    <mergeCell ref="Y733:AA733"/>
    <mergeCell ref="AB733:AD733"/>
    <mergeCell ref="P734:R734"/>
    <mergeCell ref="S734:U734"/>
    <mergeCell ref="V734:X734"/>
    <mergeCell ref="Y734:AA734"/>
    <mergeCell ref="AB734:AD734"/>
    <mergeCell ref="P735:R735"/>
    <mergeCell ref="S735:U735"/>
    <mergeCell ref="V735:X735"/>
    <mergeCell ref="Y735:AA735"/>
    <mergeCell ref="AB735:AD735"/>
    <mergeCell ref="P736:R736"/>
    <mergeCell ref="S736:U736"/>
    <mergeCell ref="V736:X736"/>
    <mergeCell ref="Y736:AA736"/>
    <mergeCell ref="AB736:AD736"/>
    <mergeCell ref="P742:R742"/>
    <mergeCell ref="S742:U742"/>
    <mergeCell ref="V742:X742"/>
    <mergeCell ref="Y742:AA742"/>
    <mergeCell ref="AB742:AD742"/>
    <mergeCell ref="P743:R743"/>
    <mergeCell ref="S743:U743"/>
    <mergeCell ref="V743:X743"/>
    <mergeCell ref="Y743:AA743"/>
    <mergeCell ref="AB743:AD743"/>
    <mergeCell ref="P744:R744"/>
    <mergeCell ref="S744:U744"/>
    <mergeCell ref="V744:X744"/>
    <mergeCell ref="Y744:AA744"/>
    <mergeCell ref="AB744:AD744"/>
    <mergeCell ref="P745:R745"/>
    <mergeCell ref="S745:U745"/>
    <mergeCell ref="V745:X745"/>
    <mergeCell ref="Y745:AA745"/>
    <mergeCell ref="AB745:AD745"/>
    <mergeCell ref="P746:R746"/>
    <mergeCell ref="S746:U746"/>
    <mergeCell ref="V746:X746"/>
    <mergeCell ref="Y746:AA746"/>
    <mergeCell ref="AB746:AD746"/>
    <mergeCell ref="P747:R747"/>
    <mergeCell ref="S747:U747"/>
    <mergeCell ref="V747:X747"/>
    <mergeCell ref="Y747:AA747"/>
    <mergeCell ref="AB747:AD747"/>
    <mergeCell ref="P748:R748"/>
    <mergeCell ref="S748:U748"/>
    <mergeCell ref="V748:X748"/>
    <mergeCell ref="Y748:AA748"/>
    <mergeCell ref="AB748:AD748"/>
    <mergeCell ref="P749:R749"/>
    <mergeCell ref="S749:U749"/>
    <mergeCell ref="V749:X749"/>
    <mergeCell ref="Y749:AA749"/>
    <mergeCell ref="AB749:AD749"/>
    <mergeCell ref="P750:R750"/>
    <mergeCell ref="S750:U750"/>
    <mergeCell ref="V750:X750"/>
    <mergeCell ref="Y750:AA750"/>
    <mergeCell ref="AB750:AD750"/>
    <mergeCell ref="AA763:AD763"/>
    <mergeCell ref="AA764:AB764"/>
    <mergeCell ref="AC764:AD764"/>
    <mergeCell ref="D765:P765"/>
    <mergeCell ref="Q765:S765"/>
    <mergeCell ref="T765:U765"/>
    <mergeCell ref="V765:W765"/>
    <mergeCell ref="X765:Z765"/>
    <mergeCell ref="AA765:AB765"/>
    <mergeCell ref="AC765:AD765"/>
    <mergeCell ref="D766:P766"/>
    <mergeCell ref="Q766:S766"/>
    <mergeCell ref="T766:U766"/>
    <mergeCell ref="V766:W766"/>
    <mergeCell ref="X766:Z766"/>
    <mergeCell ref="AA766:AB766"/>
    <mergeCell ref="AC766:AD766"/>
    <mergeCell ref="D767:P767"/>
    <mergeCell ref="Q767:S767"/>
    <mergeCell ref="T767:U767"/>
    <mergeCell ref="V767:W767"/>
    <mergeCell ref="X767:Z767"/>
    <mergeCell ref="AA767:AB767"/>
    <mergeCell ref="AC767:AD767"/>
    <mergeCell ref="C758:AD758"/>
    <mergeCell ref="B755:AD755"/>
    <mergeCell ref="B757:AD757"/>
    <mergeCell ref="C759:AD759"/>
    <mergeCell ref="C760:AD760"/>
    <mergeCell ref="C761:AD761"/>
    <mergeCell ref="Q762:W762"/>
    <mergeCell ref="X762:AD762"/>
    <mergeCell ref="Q763:S764"/>
    <mergeCell ref="T763:W763"/>
    <mergeCell ref="T764:U764"/>
    <mergeCell ref="V764:W764"/>
    <mergeCell ref="X763:Z764"/>
    <mergeCell ref="D768:P768"/>
    <mergeCell ref="Q768:S768"/>
    <mergeCell ref="T768:U768"/>
    <mergeCell ref="V768:W768"/>
    <mergeCell ref="X768:Z768"/>
    <mergeCell ref="AA768:AB768"/>
    <mergeCell ref="AC768:AD768"/>
    <mergeCell ref="D769:P769"/>
    <mergeCell ref="Q769:S769"/>
    <mergeCell ref="T769:U769"/>
    <mergeCell ref="V769:W769"/>
    <mergeCell ref="X769:Z769"/>
    <mergeCell ref="AA769:AB769"/>
    <mergeCell ref="AC769:AD769"/>
    <mergeCell ref="D770:P770"/>
    <mergeCell ref="Q770:S770"/>
    <mergeCell ref="T770:U770"/>
    <mergeCell ref="V770:W770"/>
    <mergeCell ref="X770:Z770"/>
    <mergeCell ref="AA770:AB770"/>
    <mergeCell ref="AC770:AD770"/>
    <mergeCell ref="D771:P771"/>
    <mergeCell ref="Q771:S771"/>
    <mergeCell ref="T771:U771"/>
    <mergeCell ref="V771:W771"/>
    <mergeCell ref="X771:Z771"/>
    <mergeCell ref="AA771:AB771"/>
    <mergeCell ref="AC771:AD771"/>
    <mergeCell ref="D772:P772"/>
    <mergeCell ref="Q772:S772"/>
    <mergeCell ref="T772:U772"/>
    <mergeCell ref="V772:W772"/>
    <mergeCell ref="X772:Z772"/>
    <mergeCell ref="AA772:AB772"/>
    <mergeCell ref="AC772:AD772"/>
    <mergeCell ref="D773:P773"/>
    <mergeCell ref="Q773:S773"/>
    <mergeCell ref="T773:U773"/>
    <mergeCell ref="V773:W773"/>
    <mergeCell ref="X773:Z773"/>
    <mergeCell ref="AA773:AB773"/>
    <mergeCell ref="AC773:AD773"/>
    <mergeCell ref="D774:P774"/>
    <mergeCell ref="Q774:S774"/>
    <mergeCell ref="T774:U774"/>
    <mergeCell ref="V774:W774"/>
    <mergeCell ref="X774:Z774"/>
    <mergeCell ref="AA774:AB774"/>
    <mergeCell ref="AC774:AD774"/>
    <mergeCell ref="D775:P775"/>
    <mergeCell ref="Q775:S775"/>
    <mergeCell ref="T775:U775"/>
    <mergeCell ref="V775:W775"/>
    <mergeCell ref="X775:Z775"/>
    <mergeCell ref="AA775:AB775"/>
    <mergeCell ref="AC775:AD775"/>
    <mergeCell ref="D776:P776"/>
    <mergeCell ref="Q776:S776"/>
    <mergeCell ref="T776:U776"/>
    <mergeCell ref="V776:W776"/>
    <mergeCell ref="X776:Z776"/>
    <mergeCell ref="AA776:AB776"/>
    <mergeCell ref="AC776:AD776"/>
    <mergeCell ref="D777:P777"/>
    <mergeCell ref="Q777:S777"/>
    <mergeCell ref="T777:U777"/>
    <mergeCell ref="V777:W777"/>
    <mergeCell ref="X777:Z777"/>
    <mergeCell ref="AA777:AB777"/>
    <mergeCell ref="AC777:AD777"/>
    <mergeCell ref="D778:P778"/>
    <mergeCell ref="Q778:S778"/>
    <mergeCell ref="T778:U778"/>
    <mergeCell ref="V778:W778"/>
    <mergeCell ref="X778:Z778"/>
    <mergeCell ref="AA778:AB778"/>
    <mergeCell ref="AC778:AD778"/>
    <mergeCell ref="D779:P779"/>
    <mergeCell ref="Q779:S779"/>
    <mergeCell ref="T779:U779"/>
    <mergeCell ref="V779:W779"/>
    <mergeCell ref="X779:Z779"/>
    <mergeCell ref="AA779:AB779"/>
    <mergeCell ref="AC779:AD779"/>
    <mergeCell ref="D780:P780"/>
    <mergeCell ref="Q780:S780"/>
    <mergeCell ref="T780:U780"/>
    <mergeCell ref="V780:W780"/>
    <mergeCell ref="X780:Z780"/>
    <mergeCell ref="AA780:AB780"/>
    <mergeCell ref="AC780:AD780"/>
    <mergeCell ref="D781:P781"/>
    <mergeCell ref="Q781:S781"/>
    <mergeCell ref="T781:U781"/>
    <mergeCell ref="V781:W781"/>
    <mergeCell ref="X781:Z781"/>
    <mergeCell ref="AA781:AB781"/>
    <mergeCell ref="AC781:AD781"/>
    <mergeCell ref="D782:P782"/>
    <mergeCell ref="Q782:S782"/>
    <mergeCell ref="T782:U782"/>
    <mergeCell ref="V782:W782"/>
    <mergeCell ref="X782:Z782"/>
    <mergeCell ref="AA782:AB782"/>
    <mergeCell ref="AC782:AD782"/>
    <mergeCell ref="D783:P783"/>
    <mergeCell ref="Q783:S783"/>
    <mergeCell ref="T783:U783"/>
    <mergeCell ref="V783:W783"/>
    <mergeCell ref="X783:Z783"/>
    <mergeCell ref="AA783:AB783"/>
    <mergeCell ref="AC783:AD783"/>
    <mergeCell ref="D784:P784"/>
    <mergeCell ref="Q784:S784"/>
    <mergeCell ref="T784:U784"/>
    <mergeCell ref="V784:W784"/>
    <mergeCell ref="X784:Z784"/>
    <mergeCell ref="AA784:AB784"/>
    <mergeCell ref="AC784:AD784"/>
    <mergeCell ref="D785:P785"/>
    <mergeCell ref="Q785:S785"/>
    <mergeCell ref="T785:U785"/>
    <mergeCell ref="V785:W785"/>
    <mergeCell ref="X785:Z785"/>
    <mergeCell ref="AA785:AB785"/>
    <mergeCell ref="AC785:AD785"/>
    <mergeCell ref="D786:P786"/>
    <mergeCell ref="Q786:S786"/>
    <mergeCell ref="T786:U786"/>
    <mergeCell ref="V786:W786"/>
    <mergeCell ref="X786:Z786"/>
    <mergeCell ref="AA786:AB786"/>
    <mergeCell ref="AC786:AD786"/>
    <mergeCell ref="D787:P787"/>
    <mergeCell ref="Q787:S787"/>
    <mergeCell ref="T787:U787"/>
    <mergeCell ref="V787:W787"/>
    <mergeCell ref="X787:Z787"/>
    <mergeCell ref="AA787:AB787"/>
    <mergeCell ref="AC787:AD787"/>
    <mergeCell ref="D788:P788"/>
    <mergeCell ref="Q788:S788"/>
    <mergeCell ref="T788:U788"/>
    <mergeCell ref="V788:W788"/>
    <mergeCell ref="X788:Z788"/>
    <mergeCell ref="AA788:AB788"/>
    <mergeCell ref="AC788:AD788"/>
    <mergeCell ref="D789:P789"/>
    <mergeCell ref="Q789:S789"/>
    <mergeCell ref="T789:U789"/>
    <mergeCell ref="V789:W789"/>
    <mergeCell ref="X789:Z789"/>
    <mergeCell ref="AA789:AB789"/>
    <mergeCell ref="AC789:AD789"/>
    <mergeCell ref="Q790:S790"/>
    <mergeCell ref="T790:U790"/>
    <mergeCell ref="V790:W790"/>
    <mergeCell ref="X790:Z790"/>
    <mergeCell ref="AA790:AB790"/>
    <mergeCell ref="AC790:AD790"/>
    <mergeCell ref="B794:AD794"/>
    <mergeCell ref="B798:AD798"/>
    <mergeCell ref="C799:AD799"/>
    <mergeCell ref="C800:AD800"/>
    <mergeCell ref="Q804:R804"/>
    <mergeCell ref="W804:X804"/>
    <mergeCell ref="W805:X805"/>
    <mergeCell ref="Y805:Z805"/>
    <mergeCell ref="AA805:AB805"/>
    <mergeCell ref="AC805:AD805"/>
    <mergeCell ref="W806:X806"/>
    <mergeCell ref="Y806:Z806"/>
    <mergeCell ref="AA806:AB806"/>
    <mergeCell ref="AC806:AD806"/>
    <mergeCell ref="D806:L806"/>
    <mergeCell ref="M806:N806"/>
    <mergeCell ref="O806:P806"/>
    <mergeCell ref="Q806:R806"/>
    <mergeCell ref="S806:T806"/>
    <mergeCell ref="U806:V806"/>
    <mergeCell ref="U804:V804"/>
    <mergeCell ref="O804:P804"/>
    <mergeCell ref="S802:X802"/>
    <mergeCell ref="M802:R802"/>
    <mergeCell ref="D805:L805"/>
    <mergeCell ref="M805:N805"/>
    <mergeCell ref="O805:P805"/>
    <mergeCell ref="Q805:R805"/>
    <mergeCell ref="Y802:Z804"/>
    <mergeCell ref="AA802:AB804"/>
    <mergeCell ref="AC802:AD804"/>
    <mergeCell ref="S805:T805"/>
    <mergeCell ref="U805:V805"/>
    <mergeCell ref="W807:X807"/>
    <mergeCell ref="Y807:Z807"/>
    <mergeCell ref="AA807:AB807"/>
    <mergeCell ref="AC807:AD807"/>
    <mergeCell ref="W808:X808"/>
    <mergeCell ref="Y808:Z808"/>
    <mergeCell ref="AA808:AB808"/>
    <mergeCell ref="AC808:AD808"/>
    <mergeCell ref="D807:L807"/>
    <mergeCell ref="M807:N807"/>
    <mergeCell ref="O807:P807"/>
    <mergeCell ref="Q807:R807"/>
    <mergeCell ref="S807:T807"/>
    <mergeCell ref="U807:V807"/>
    <mergeCell ref="D808:L808"/>
    <mergeCell ref="M808:N808"/>
    <mergeCell ref="O808:P808"/>
    <mergeCell ref="Q808:R808"/>
    <mergeCell ref="S808:T808"/>
    <mergeCell ref="U808:V808"/>
    <mergeCell ref="W809:X809"/>
    <mergeCell ref="Y809:Z809"/>
    <mergeCell ref="AA809:AB809"/>
    <mergeCell ref="AC809:AD809"/>
    <mergeCell ref="W810:X810"/>
    <mergeCell ref="Y810:Z810"/>
    <mergeCell ref="AA810:AB810"/>
    <mergeCell ref="AC810:AD810"/>
    <mergeCell ref="D809:L809"/>
    <mergeCell ref="M809:N809"/>
    <mergeCell ref="O809:P809"/>
    <mergeCell ref="Q809:R809"/>
    <mergeCell ref="S809:T809"/>
    <mergeCell ref="U809:V809"/>
    <mergeCell ref="D810:L810"/>
    <mergeCell ref="M810:N810"/>
    <mergeCell ref="O810:P810"/>
    <mergeCell ref="Q810:R810"/>
    <mergeCell ref="S810:T810"/>
    <mergeCell ref="U810:V810"/>
    <mergeCell ref="W811:X811"/>
    <mergeCell ref="Y811:Z811"/>
    <mergeCell ref="AA811:AB811"/>
    <mergeCell ref="AC811:AD811"/>
    <mergeCell ref="W812:X812"/>
    <mergeCell ref="Y812:Z812"/>
    <mergeCell ref="AA812:AB812"/>
    <mergeCell ref="AC812:AD812"/>
    <mergeCell ref="D811:L811"/>
    <mergeCell ref="M811:N811"/>
    <mergeCell ref="O811:P811"/>
    <mergeCell ref="Q811:R811"/>
    <mergeCell ref="S811:T811"/>
    <mergeCell ref="U811:V811"/>
    <mergeCell ref="D812:L812"/>
    <mergeCell ref="M812:N812"/>
    <mergeCell ref="O812:P812"/>
    <mergeCell ref="Q812:R812"/>
    <mergeCell ref="S812:T812"/>
    <mergeCell ref="U812:V812"/>
    <mergeCell ref="W813:X813"/>
    <mergeCell ref="Y813:Z813"/>
    <mergeCell ref="AA813:AB813"/>
    <mergeCell ref="AC813:AD813"/>
    <mergeCell ref="W814:X814"/>
    <mergeCell ref="Y814:Z814"/>
    <mergeCell ref="AA814:AB814"/>
    <mergeCell ref="AC814:AD814"/>
    <mergeCell ref="D813:L813"/>
    <mergeCell ref="M813:N813"/>
    <mergeCell ref="O813:P813"/>
    <mergeCell ref="Q813:R813"/>
    <mergeCell ref="S813:T813"/>
    <mergeCell ref="U813:V813"/>
    <mergeCell ref="D814:L814"/>
    <mergeCell ref="M814:N814"/>
    <mergeCell ref="O814:P814"/>
    <mergeCell ref="Q814:R814"/>
    <mergeCell ref="S814:T814"/>
    <mergeCell ref="U814:V814"/>
    <mergeCell ref="S821:T821"/>
    <mergeCell ref="U821:V821"/>
    <mergeCell ref="D822:L822"/>
    <mergeCell ref="M822:N822"/>
    <mergeCell ref="O822:P822"/>
    <mergeCell ref="Q822:R822"/>
    <mergeCell ref="S822:T822"/>
    <mergeCell ref="U822:V822"/>
    <mergeCell ref="W815:X815"/>
    <mergeCell ref="Y815:Z815"/>
    <mergeCell ref="AA815:AB815"/>
    <mergeCell ref="AC815:AD815"/>
    <mergeCell ref="W816:X816"/>
    <mergeCell ref="Y816:Z816"/>
    <mergeCell ref="AA816:AB816"/>
    <mergeCell ref="AC816:AD816"/>
    <mergeCell ref="D815:L815"/>
    <mergeCell ref="M815:N815"/>
    <mergeCell ref="O815:P815"/>
    <mergeCell ref="Q815:R815"/>
    <mergeCell ref="S815:T815"/>
    <mergeCell ref="U815:V815"/>
    <mergeCell ref="D816:L816"/>
    <mergeCell ref="M816:N816"/>
    <mergeCell ref="O816:P816"/>
    <mergeCell ref="Q816:R816"/>
    <mergeCell ref="S816:T816"/>
    <mergeCell ref="U816:V816"/>
    <mergeCell ref="W817:X817"/>
    <mergeCell ref="Y817:Z817"/>
    <mergeCell ref="AA817:AB817"/>
    <mergeCell ref="AC817:AD817"/>
    <mergeCell ref="W818:X818"/>
    <mergeCell ref="Y818:Z818"/>
    <mergeCell ref="AA818:AB818"/>
    <mergeCell ref="AC818:AD818"/>
    <mergeCell ref="D817:L817"/>
    <mergeCell ref="M817:N817"/>
    <mergeCell ref="O817:P817"/>
    <mergeCell ref="Q817:R817"/>
    <mergeCell ref="S817:T817"/>
    <mergeCell ref="U817:V817"/>
    <mergeCell ref="D818:L818"/>
    <mergeCell ref="M818:N818"/>
    <mergeCell ref="O818:P818"/>
    <mergeCell ref="Q818:R818"/>
    <mergeCell ref="S818:T818"/>
    <mergeCell ref="U818:V818"/>
    <mergeCell ref="C916:F916"/>
    <mergeCell ref="G916:AD916"/>
    <mergeCell ref="B920:AD920"/>
    <mergeCell ref="B924:AD924"/>
    <mergeCell ref="C903:H903"/>
    <mergeCell ref="J903:O903"/>
    <mergeCell ref="D904:H904"/>
    <mergeCell ref="D905:H905"/>
    <mergeCell ref="D906:H906"/>
    <mergeCell ref="D907:H907"/>
    <mergeCell ref="K904:O904"/>
    <mergeCell ref="K905:O905"/>
    <mergeCell ref="K906:O906"/>
    <mergeCell ref="K907:O907"/>
    <mergeCell ref="K908:O908"/>
    <mergeCell ref="B926:AD926"/>
    <mergeCell ref="C927:AD927"/>
    <mergeCell ref="C929:K931"/>
    <mergeCell ref="L929:AD929"/>
    <mergeCell ref="L930:N931"/>
    <mergeCell ref="O930:V930"/>
    <mergeCell ref="W930:AB930"/>
    <mergeCell ref="S1010:U1010"/>
    <mergeCell ref="V1010:W1010"/>
    <mergeCell ref="X1010:Z1010"/>
    <mergeCell ref="AA1010:AB1010"/>
    <mergeCell ref="L957:N957"/>
    <mergeCell ref="U957:V957"/>
    <mergeCell ref="W957:X957"/>
    <mergeCell ref="Y957:Z957"/>
    <mergeCell ref="AA957:AB957"/>
    <mergeCell ref="AC957:AD957"/>
    <mergeCell ref="Q978:R978"/>
    <mergeCell ref="S978:T978"/>
    <mergeCell ref="U978:V978"/>
    <mergeCell ref="W978:X978"/>
    <mergeCell ref="Y978:Z978"/>
    <mergeCell ref="AA978:AB978"/>
    <mergeCell ref="AC978:AD978"/>
    <mergeCell ref="Q979:R979"/>
    <mergeCell ref="S979:T979"/>
    <mergeCell ref="U979:V979"/>
    <mergeCell ref="W979:X979"/>
    <mergeCell ref="Y979:Z979"/>
    <mergeCell ref="AA979:AB979"/>
    <mergeCell ref="AC979:AD979"/>
    <mergeCell ref="D932:K932"/>
    <mergeCell ref="L932:N932"/>
    <mergeCell ref="K909:O909"/>
    <mergeCell ref="D936:K936"/>
    <mergeCell ref="L936:N936"/>
    <mergeCell ref="U936:V936"/>
    <mergeCell ref="W936:X936"/>
    <mergeCell ref="Y936:Z936"/>
    <mergeCell ref="Y937:Z937"/>
    <mergeCell ref="AA937:AB937"/>
    <mergeCell ref="J1005:AD1005"/>
    <mergeCell ref="C1005:I1006"/>
    <mergeCell ref="J1006:K1006"/>
    <mergeCell ref="L1006:N1006"/>
    <mergeCell ref="O1006:P1006"/>
    <mergeCell ref="Q1006:R1006"/>
    <mergeCell ref="S1006:U1006"/>
    <mergeCell ref="V1006:W1006"/>
    <mergeCell ref="O823:P823"/>
    <mergeCell ref="Q823:R823"/>
    <mergeCell ref="S823:T823"/>
    <mergeCell ref="U823:V823"/>
    <mergeCell ref="D824:L824"/>
    <mergeCell ref="M824:N824"/>
    <mergeCell ref="O824:P824"/>
    <mergeCell ref="Q824:R824"/>
    <mergeCell ref="S824:T824"/>
    <mergeCell ref="U824:V824"/>
    <mergeCell ref="W825:X825"/>
    <mergeCell ref="Y825:Z825"/>
    <mergeCell ref="AA825:AB825"/>
    <mergeCell ref="AC825:AD825"/>
    <mergeCell ref="W826:X826"/>
    <mergeCell ref="Y826:Z826"/>
    <mergeCell ref="AA826:AB826"/>
    <mergeCell ref="AC826:AD826"/>
    <mergeCell ref="D825:L825"/>
    <mergeCell ref="M825:N825"/>
    <mergeCell ref="O825:P825"/>
    <mergeCell ref="Q825:R825"/>
    <mergeCell ref="S825:T825"/>
    <mergeCell ref="U825:V825"/>
    <mergeCell ref="D826:L826"/>
    <mergeCell ref="M826:N826"/>
    <mergeCell ref="O826:P826"/>
    <mergeCell ref="Q826:R826"/>
    <mergeCell ref="S826:T826"/>
    <mergeCell ref="U826:V826"/>
    <mergeCell ref="W819:X819"/>
    <mergeCell ref="Y819:Z819"/>
    <mergeCell ref="AA819:AB819"/>
    <mergeCell ref="AC819:AD819"/>
    <mergeCell ref="W820:X820"/>
    <mergeCell ref="Y820:Z820"/>
    <mergeCell ref="AA820:AB820"/>
    <mergeCell ref="AC820:AD820"/>
    <mergeCell ref="D819:L819"/>
    <mergeCell ref="M819:N819"/>
    <mergeCell ref="O819:P819"/>
    <mergeCell ref="Q819:R819"/>
    <mergeCell ref="S819:T819"/>
    <mergeCell ref="U819:V819"/>
    <mergeCell ref="D820:L820"/>
    <mergeCell ref="M820:N820"/>
    <mergeCell ref="O820:P820"/>
    <mergeCell ref="Q820:R820"/>
    <mergeCell ref="S820:T820"/>
    <mergeCell ref="U820:V820"/>
    <mergeCell ref="W821:X821"/>
    <mergeCell ref="Y821:Z821"/>
    <mergeCell ref="AA821:AB821"/>
    <mergeCell ref="AC821:AD821"/>
    <mergeCell ref="W822:X822"/>
    <mergeCell ref="Y822:Z822"/>
    <mergeCell ref="AA822:AB822"/>
    <mergeCell ref="AC822:AD822"/>
    <mergeCell ref="D821:L821"/>
    <mergeCell ref="M821:N821"/>
    <mergeCell ref="O821:P821"/>
    <mergeCell ref="D823:L823"/>
    <mergeCell ref="M823:N823"/>
    <mergeCell ref="Q821:R821"/>
    <mergeCell ref="Q900:S900"/>
    <mergeCell ref="T900:W900"/>
    <mergeCell ref="D901:M901"/>
    <mergeCell ref="N901:P901"/>
    <mergeCell ref="Q901:S901"/>
    <mergeCell ref="T901:W901"/>
    <mergeCell ref="K910:O910"/>
    <mergeCell ref="C894:M895"/>
    <mergeCell ref="N894:P895"/>
    <mergeCell ref="Q894:S895"/>
    <mergeCell ref="T894:W895"/>
    <mergeCell ref="X894:AD894"/>
    <mergeCell ref="N896:P896"/>
    <mergeCell ref="Q896:S896"/>
    <mergeCell ref="T896:W896"/>
    <mergeCell ref="D896:M896"/>
    <mergeCell ref="AC827:AD827"/>
    <mergeCell ref="W828:X828"/>
    <mergeCell ref="Y828:Z828"/>
    <mergeCell ref="AA828:AB828"/>
    <mergeCell ref="AC828:AD828"/>
    <mergeCell ref="D827:L827"/>
    <mergeCell ref="M827:N827"/>
    <mergeCell ref="O827:P827"/>
    <mergeCell ref="Q827:R827"/>
    <mergeCell ref="S827:T827"/>
    <mergeCell ref="U827:V827"/>
    <mergeCell ref="D828:L828"/>
    <mergeCell ref="M828:N828"/>
    <mergeCell ref="O828:P828"/>
    <mergeCell ref="Q828:R828"/>
    <mergeCell ref="S828:T828"/>
    <mergeCell ref="U828:V828"/>
    <mergeCell ref="W829:X829"/>
    <mergeCell ref="Y829:Z829"/>
    <mergeCell ref="AA829:AB829"/>
    <mergeCell ref="AC829:AD829"/>
    <mergeCell ref="W830:X830"/>
    <mergeCell ref="Y830:Z830"/>
    <mergeCell ref="B845:AD845"/>
    <mergeCell ref="B846:AD846"/>
    <mergeCell ref="B876:AD876"/>
    <mergeCell ref="B877:AD877"/>
    <mergeCell ref="B878:AD878"/>
    <mergeCell ref="B885:AD885"/>
    <mergeCell ref="B886:AD886"/>
    <mergeCell ref="B887:AD887"/>
    <mergeCell ref="W827:X827"/>
    <mergeCell ref="Y827:Z827"/>
    <mergeCell ref="AA827:AB827"/>
    <mergeCell ref="Q903:AD903"/>
    <mergeCell ref="R904:AD904"/>
    <mergeCell ref="R905:AD905"/>
    <mergeCell ref="R906:AD906"/>
    <mergeCell ref="R907:AD907"/>
    <mergeCell ref="R908:AD908"/>
    <mergeCell ref="R909:AD909"/>
    <mergeCell ref="R910:AD910"/>
    <mergeCell ref="B881:AD881"/>
    <mergeCell ref="B835:AD835"/>
    <mergeCell ref="C836:AD836"/>
    <mergeCell ref="B915:AD915"/>
    <mergeCell ref="B918:AD918"/>
    <mergeCell ref="B917:AD917"/>
    <mergeCell ref="B919:AD919"/>
    <mergeCell ref="AC937:AD937"/>
    <mergeCell ref="D938:K938"/>
    <mergeCell ref="L938:N938"/>
    <mergeCell ref="U938:V938"/>
    <mergeCell ref="D688:X688"/>
    <mergeCell ref="D689:X689"/>
    <mergeCell ref="D690:X690"/>
    <mergeCell ref="D691:X691"/>
    <mergeCell ref="D692:X692"/>
    <mergeCell ref="Y668:AD668"/>
    <mergeCell ref="Y669:AD669"/>
    <mergeCell ref="Y670:AD670"/>
    <mergeCell ref="Y671:AD671"/>
    <mergeCell ref="Y672:AD672"/>
    <mergeCell ref="Y673:AD673"/>
    <mergeCell ref="Y674:AD674"/>
    <mergeCell ref="Y675:AD675"/>
    <mergeCell ref="Y676:AD676"/>
    <mergeCell ref="Y691:AD691"/>
    <mergeCell ref="C882:AD882"/>
    <mergeCell ref="B888:AD888"/>
    <mergeCell ref="C889:AD889"/>
    <mergeCell ref="C890:AD890"/>
    <mergeCell ref="C891:AD891"/>
    <mergeCell ref="C892:AD892"/>
    <mergeCell ref="AA830:AB830"/>
    <mergeCell ref="AC830:AD830"/>
    <mergeCell ref="D829:L829"/>
    <mergeCell ref="M829:N829"/>
    <mergeCell ref="O829:P829"/>
    <mergeCell ref="Q829:R829"/>
    <mergeCell ref="S829:T829"/>
    <mergeCell ref="U829:V829"/>
    <mergeCell ref="M830:N830"/>
    <mergeCell ref="O830:P830"/>
    <mergeCell ref="Q830:R830"/>
    <mergeCell ref="S830:T830"/>
    <mergeCell ref="U830:V830"/>
    <mergeCell ref="W823:X823"/>
    <mergeCell ref="Y823:Z823"/>
    <mergeCell ref="AA823:AB823"/>
    <mergeCell ref="AC823:AD823"/>
    <mergeCell ref="W824:X824"/>
    <mergeCell ref="Y824:Z824"/>
    <mergeCell ref="AA824:AB824"/>
    <mergeCell ref="AC824:AD824"/>
    <mergeCell ref="T897:W897"/>
    <mergeCell ref="D898:M898"/>
    <mergeCell ref="N898:P898"/>
    <mergeCell ref="Q898:S898"/>
    <mergeCell ref="T898:W898"/>
    <mergeCell ref="D899:M899"/>
    <mergeCell ref="N899:P899"/>
    <mergeCell ref="Q899:S899"/>
    <mergeCell ref="T899:W899"/>
    <mergeCell ref="D900:M900"/>
    <mergeCell ref="N900:P900"/>
    <mergeCell ref="AC172:AD172"/>
    <mergeCell ref="K173:L173"/>
    <mergeCell ref="M173:N173"/>
    <mergeCell ref="O173:P173"/>
    <mergeCell ref="Q173:R173"/>
    <mergeCell ref="S173:T173"/>
    <mergeCell ref="U173:V173"/>
    <mergeCell ref="W173:X173"/>
    <mergeCell ref="Y173:Z173"/>
    <mergeCell ref="AA173:AB173"/>
    <mergeCell ref="AC173:AD173"/>
    <mergeCell ref="K172:L172"/>
    <mergeCell ref="M172:N172"/>
    <mergeCell ref="O172:P172"/>
    <mergeCell ref="Q172:R172"/>
    <mergeCell ref="C203:AD203"/>
    <mergeCell ref="S180:T180"/>
    <mergeCell ref="U180:V180"/>
    <mergeCell ref="W180:X180"/>
    <mergeCell ref="Y180:Z180"/>
    <mergeCell ref="AA180:AB180"/>
    <mergeCell ref="AC186:AD186"/>
    <mergeCell ref="K187:L187"/>
    <mergeCell ref="M187:N187"/>
    <mergeCell ref="O187:P187"/>
    <mergeCell ref="Q187:R187"/>
    <mergeCell ref="S187:T187"/>
    <mergeCell ref="U187:V187"/>
    <mergeCell ref="W187:X187"/>
    <mergeCell ref="Y187:Z187"/>
    <mergeCell ref="AA187:AB187"/>
    <mergeCell ref="AC187:AD187"/>
    <mergeCell ref="K186:L186"/>
    <mergeCell ref="M186:N186"/>
    <mergeCell ref="O186:P186"/>
    <mergeCell ref="Q186:R186"/>
    <mergeCell ref="S186:T186"/>
    <mergeCell ref="U186:V186"/>
    <mergeCell ref="W186:X186"/>
    <mergeCell ref="Y186:Z186"/>
    <mergeCell ref="K176:L176"/>
    <mergeCell ref="M176:N176"/>
    <mergeCell ref="O176:P176"/>
    <mergeCell ref="Q176:R176"/>
    <mergeCell ref="S176:T176"/>
    <mergeCell ref="U176:V176"/>
    <mergeCell ref="W176:X176"/>
    <mergeCell ref="Y176:Z176"/>
    <mergeCell ref="AA176:AB176"/>
    <mergeCell ref="AC182:AD182"/>
    <mergeCell ref="K183:L183"/>
    <mergeCell ref="M183:N183"/>
    <mergeCell ref="O183:P183"/>
    <mergeCell ref="Q183:R183"/>
    <mergeCell ref="S183:T183"/>
    <mergeCell ref="U183:V183"/>
    <mergeCell ref="W183:X183"/>
    <mergeCell ref="Y183:Z183"/>
    <mergeCell ref="AA183:AB183"/>
    <mergeCell ref="AC183:AD183"/>
    <mergeCell ref="K182:L182"/>
    <mergeCell ref="M182:N182"/>
    <mergeCell ref="O182:P182"/>
    <mergeCell ref="Q182:R182"/>
    <mergeCell ref="M1440:AD1440"/>
    <mergeCell ref="S1442:T1442"/>
    <mergeCell ref="W1442:X1442"/>
    <mergeCell ref="AA1442:AB1442"/>
    <mergeCell ref="D1443:L1443"/>
    <mergeCell ref="M1443:N1443"/>
    <mergeCell ref="O1443:P1443"/>
    <mergeCell ref="Q1443:R1443"/>
    <mergeCell ref="D1391:L1391"/>
    <mergeCell ref="M1391:R1391"/>
    <mergeCell ref="B1398:AD1398"/>
    <mergeCell ref="D177:J177"/>
    <mergeCell ref="D178:J178"/>
    <mergeCell ref="D188:J188"/>
    <mergeCell ref="D189:J189"/>
    <mergeCell ref="D190:J190"/>
    <mergeCell ref="D191:J191"/>
    <mergeCell ref="D192:J192"/>
    <mergeCell ref="D216:I216"/>
    <mergeCell ref="J210:AD210"/>
    <mergeCell ref="C210:I211"/>
    <mergeCell ref="U175:V175"/>
    <mergeCell ref="W175:X175"/>
    <mergeCell ref="Y175:Z175"/>
    <mergeCell ref="AA175:AB175"/>
    <mergeCell ref="AC175:AD175"/>
    <mergeCell ref="K174:L174"/>
    <mergeCell ref="M174:N174"/>
    <mergeCell ref="O174:P174"/>
    <mergeCell ref="Q174:R174"/>
    <mergeCell ref="S174:T174"/>
    <mergeCell ref="U174:V174"/>
    <mergeCell ref="W174:X174"/>
    <mergeCell ref="Y174:Z174"/>
    <mergeCell ref="AA174:AB174"/>
    <mergeCell ref="AC930:AD931"/>
    <mergeCell ref="U931:V931"/>
    <mergeCell ref="W931:X931"/>
    <mergeCell ref="Y931:Z931"/>
    <mergeCell ref="AA931:AB931"/>
    <mergeCell ref="AA934:AB934"/>
    <mergeCell ref="AC934:AD934"/>
    <mergeCell ref="D935:K935"/>
    <mergeCell ref="L935:N935"/>
    <mergeCell ref="U935:V935"/>
    <mergeCell ref="W935:X935"/>
    <mergeCell ref="Y935:Z935"/>
    <mergeCell ref="AA935:AB935"/>
    <mergeCell ref="AC935:AD935"/>
    <mergeCell ref="B834:AD834"/>
    <mergeCell ref="B838:AD838"/>
    <mergeCell ref="B840:AD840"/>
    <mergeCell ref="C841:AD841"/>
    <mergeCell ref="B847:AD847"/>
    <mergeCell ref="C849:AD849"/>
    <mergeCell ref="B853:AD853"/>
    <mergeCell ref="C854:AD854"/>
    <mergeCell ref="C856:F856"/>
    <mergeCell ref="E858:H858"/>
    <mergeCell ref="E860:H860"/>
    <mergeCell ref="B864:AD864"/>
    <mergeCell ref="C865:AD865"/>
    <mergeCell ref="C866:AD866"/>
    <mergeCell ref="I874:AD874"/>
    <mergeCell ref="M1417:N1417"/>
    <mergeCell ref="O1417:P1417"/>
    <mergeCell ref="Q1417:R1417"/>
    <mergeCell ref="S1417:T1417"/>
    <mergeCell ref="W1417:X1417"/>
    <mergeCell ref="AA1417:AB1417"/>
    <mergeCell ref="M1415:N1415"/>
    <mergeCell ref="O1415:P1415"/>
    <mergeCell ref="Q1415:R1415"/>
    <mergeCell ref="S1415:T1415"/>
    <mergeCell ref="M1447:N1447"/>
    <mergeCell ref="Y1378:AD1378"/>
    <mergeCell ref="D1379:L1379"/>
    <mergeCell ref="M1379:R1379"/>
    <mergeCell ref="S1379:X1379"/>
    <mergeCell ref="Y1379:AD1379"/>
    <mergeCell ref="D1380:L1380"/>
    <mergeCell ref="M1380:R1380"/>
    <mergeCell ref="S1380:X1380"/>
    <mergeCell ref="Y1380:AD1380"/>
    <mergeCell ref="W1407:X1407"/>
    <mergeCell ref="AA1407:AB1407"/>
    <mergeCell ref="M1408:N1408"/>
    <mergeCell ref="O1408:P1408"/>
    <mergeCell ref="Q1408:R1408"/>
    <mergeCell ref="O1446:P1446"/>
    <mergeCell ref="Q1446:R1446"/>
    <mergeCell ref="S1446:T1446"/>
    <mergeCell ref="W1446:X1446"/>
    <mergeCell ref="AA1446:AB1446"/>
    <mergeCell ref="S1408:T1408"/>
    <mergeCell ref="W1408:X1408"/>
    <mergeCell ref="AA1408:AB1408"/>
    <mergeCell ref="M1394:R1394"/>
    <mergeCell ref="S1394:X1394"/>
    <mergeCell ref="Y1394:AD1394"/>
    <mergeCell ref="D1386:L1386"/>
    <mergeCell ref="M1386:R1386"/>
    <mergeCell ref="S1386:X1386"/>
    <mergeCell ref="Y1386:AD1386"/>
    <mergeCell ref="D1387:L1387"/>
    <mergeCell ref="M1387:R1387"/>
    <mergeCell ref="S1387:X1387"/>
    <mergeCell ref="Y1387:AD1387"/>
    <mergeCell ref="D1388:L1388"/>
    <mergeCell ref="M1388:R1388"/>
    <mergeCell ref="S1388:X1388"/>
    <mergeCell ref="Y1388:AD1388"/>
    <mergeCell ref="D1389:L1389"/>
    <mergeCell ref="M1389:R1389"/>
    <mergeCell ref="S1389:X1389"/>
    <mergeCell ref="Y1389:AD1389"/>
    <mergeCell ref="D1390:L1390"/>
    <mergeCell ref="M1390:R1390"/>
    <mergeCell ref="S1390:X1390"/>
    <mergeCell ref="Y1390:AD1390"/>
    <mergeCell ref="D1381:L1381"/>
    <mergeCell ref="M1381:R1381"/>
    <mergeCell ref="S1381:X1381"/>
    <mergeCell ref="Y1381:AD1381"/>
    <mergeCell ref="D1382:L1382"/>
    <mergeCell ref="B1435:AD1435"/>
    <mergeCell ref="C1436:AD1436"/>
    <mergeCell ref="C1440:L1442"/>
    <mergeCell ref="AB4089:AD4089"/>
    <mergeCell ref="P4098:R4098"/>
    <mergeCell ref="S4098:U4098"/>
    <mergeCell ref="V4098:X4098"/>
    <mergeCell ref="Y4098:AA4098"/>
    <mergeCell ref="AB4098:AD4098"/>
    <mergeCell ref="P4099:R4099"/>
    <mergeCell ref="S4099:U4099"/>
    <mergeCell ref="V4099:X4099"/>
    <mergeCell ref="Y4099:AA4099"/>
    <mergeCell ref="AB4099:AD4099"/>
    <mergeCell ref="M1382:R1382"/>
    <mergeCell ref="S1382:X1382"/>
    <mergeCell ref="Y1382:AD1382"/>
    <mergeCell ref="D1383:L1383"/>
    <mergeCell ref="M1383:R1383"/>
    <mergeCell ref="S1383:X1383"/>
    <mergeCell ref="Y1383:AD1383"/>
    <mergeCell ref="D1384:L1384"/>
    <mergeCell ref="M1384:R1384"/>
    <mergeCell ref="S1384:X1384"/>
    <mergeCell ref="Y1384:AD1384"/>
    <mergeCell ref="D1385:L1385"/>
    <mergeCell ref="M1385:R1385"/>
    <mergeCell ref="S1385:X1385"/>
    <mergeCell ref="Y1385:AD1385"/>
    <mergeCell ref="D1449:L1449"/>
    <mergeCell ref="M1449:N1449"/>
    <mergeCell ref="O1449:P1449"/>
    <mergeCell ref="Q1449:R1449"/>
    <mergeCell ref="S1449:T1449"/>
    <mergeCell ref="W1449:X1449"/>
    <mergeCell ref="AA1449:AB1449"/>
    <mergeCell ref="D1450:L1450"/>
    <mergeCell ref="M1450:N1450"/>
    <mergeCell ref="O1450:P1450"/>
    <mergeCell ref="Q1450:R1450"/>
    <mergeCell ref="S1450:T1450"/>
    <mergeCell ref="W1450:X1450"/>
    <mergeCell ref="AA1450:AB1450"/>
    <mergeCell ref="D1447:L1447"/>
    <mergeCell ref="D1419:L1419"/>
    <mergeCell ref="D1420:L1420"/>
    <mergeCell ref="M1406:N1406"/>
    <mergeCell ref="O1406:P1406"/>
    <mergeCell ref="Q1406:R1406"/>
    <mergeCell ref="S1406:T1406"/>
    <mergeCell ref="W1406:X1406"/>
    <mergeCell ref="AA1406:AB1406"/>
    <mergeCell ref="M1407:N1407"/>
    <mergeCell ref="O1407:P1407"/>
    <mergeCell ref="Q1407:R1407"/>
    <mergeCell ref="D1418:L1418"/>
    <mergeCell ref="W1405:X1405"/>
    <mergeCell ref="D1421:L1421"/>
    <mergeCell ref="D1422:L1422"/>
    <mergeCell ref="W1413:X1413"/>
    <mergeCell ref="M1414:N1414"/>
    <mergeCell ref="O1414:P1414"/>
    <mergeCell ref="Q1414:R1414"/>
    <mergeCell ref="S1414:T1414"/>
    <mergeCell ref="M1409:N1409"/>
    <mergeCell ref="W1412:X1412"/>
    <mergeCell ref="AA1412:AB1412"/>
    <mergeCell ref="B3139:AD3139"/>
    <mergeCell ref="D3166:L3166"/>
    <mergeCell ref="D3167:L3167"/>
    <mergeCell ref="D3168:L3168"/>
    <mergeCell ref="D3129:L3129"/>
    <mergeCell ref="M3129:N3129"/>
    <mergeCell ref="O3129:P3129"/>
    <mergeCell ref="Q3129:R3129"/>
    <mergeCell ref="D3131:L3131"/>
    <mergeCell ref="M3131:N3131"/>
    <mergeCell ref="O3131:P3131"/>
    <mergeCell ref="S3085:T3085"/>
    <mergeCell ref="Q3084:R3084"/>
    <mergeCell ref="Q3100:R3100"/>
    <mergeCell ref="S3100:T3100"/>
    <mergeCell ref="D4098:O4098"/>
    <mergeCell ref="D4099:O4099"/>
    <mergeCell ref="P4090:R4090"/>
    <mergeCell ref="S4090:U4090"/>
    <mergeCell ref="V4090:X4090"/>
    <mergeCell ref="Y4090:AA4090"/>
    <mergeCell ref="Y4084:AA4084"/>
    <mergeCell ref="AB4084:AD4084"/>
    <mergeCell ref="P4085:R4085"/>
    <mergeCell ref="S4085:U4085"/>
    <mergeCell ref="V4085:X4085"/>
    <mergeCell ref="Y4085:AA4085"/>
    <mergeCell ref="AB4085:AD4085"/>
    <mergeCell ref="P4086:R4086"/>
    <mergeCell ref="S4086:U4086"/>
    <mergeCell ref="V4086:X4086"/>
    <mergeCell ref="C4080:O4082"/>
    <mergeCell ref="D4083:O4083"/>
    <mergeCell ref="D4084:O4084"/>
    <mergeCell ref="D4085:O4085"/>
    <mergeCell ref="D4086:O4086"/>
    <mergeCell ref="D4087:O4087"/>
    <mergeCell ref="D4088:O4088"/>
    <mergeCell ref="D4089:O4089"/>
    <mergeCell ref="D4090:O4090"/>
    <mergeCell ref="D4091:O4091"/>
    <mergeCell ref="D4092:O4092"/>
    <mergeCell ref="D4093:O4093"/>
    <mergeCell ref="Y4091:AA4091"/>
    <mergeCell ref="AB4091:AD4091"/>
    <mergeCell ref="P4092:R4092"/>
    <mergeCell ref="S4092:U4092"/>
    <mergeCell ref="V4092:X4092"/>
    <mergeCell ref="Y4092:AA4092"/>
    <mergeCell ref="AB4092:AD4092"/>
    <mergeCell ref="P4093:R4093"/>
    <mergeCell ref="S4093:U4093"/>
    <mergeCell ref="V4093:X4093"/>
    <mergeCell ref="Y4093:AA4093"/>
    <mergeCell ref="AB4093:AD4093"/>
    <mergeCell ref="Y4086:AA4086"/>
    <mergeCell ref="AB4086:AD4086"/>
    <mergeCell ref="P4087:R4087"/>
    <mergeCell ref="S4087:U4087"/>
    <mergeCell ref="V4087:X4087"/>
    <mergeCell ref="P4089:R4089"/>
    <mergeCell ref="S4089:U4089"/>
    <mergeCell ref="V4089:X4089"/>
    <mergeCell ref="Y4089:AA4089"/>
    <mergeCell ref="W1453:X1453"/>
    <mergeCell ref="AA1453:AB1453"/>
    <mergeCell ref="D1454:L1454"/>
    <mergeCell ref="M1454:N1454"/>
    <mergeCell ref="Q1454:R1454"/>
    <mergeCell ref="S1454:T1454"/>
    <mergeCell ref="W1454:X1454"/>
    <mergeCell ref="AA1454:AB1454"/>
    <mergeCell ref="D1455:L1455"/>
    <mergeCell ref="M1455:N1455"/>
    <mergeCell ref="O1455:P1455"/>
    <mergeCell ref="W3121:X3121"/>
    <mergeCell ref="D4094:O4094"/>
    <mergeCell ref="D4095:O4095"/>
    <mergeCell ref="D4096:O4096"/>
    <mergeCell ref="D4097:O4097"/>
    <mergeCell ref="B3730:AD3730"/>
    <mergeCell ref="B3748:AD3748"/>
    <mergeCell ref="B3764:AD3764"/>
    <mergeCell ref="B3787:AD3787"/>
    <mergeCell ref="G3421:H3421"/>
    <mergeCell ref="G3422:H3422"/>
    <mergeCell ref="G3404:H3404"/>
    <mergeCell ref="G3405:H3405"/>
    <mergeCell ref="O3094:P3094"/>
    <mergeCell ref="AA3119:AB3119"/>
    <mergeCell ref="AA3116:AB3116"/>
    <mergeCell ref="W3135:X3135"/>
    <mergeCell ref="AA3135:AB3135"/>
    <mergeCell ref="D3123:L3123"/>
    <mergeCell ref="M3123:N3123"/>
    <mergeCell ref="G3436:H3436"/>
    <mergeCell ref="G3437:H3437"/>
    <mergeCell ref="G3438:H3438"/>
    <mergeCell ref="G3439:H3439"/>
    <mergeCell ref="G3440:H3440"/>
    <mergeCell ref="G3441:H3441"/>
    <mergeCell ref="J3456:O3456"/>
    <mergeCell ref="J3457:O3457"/>
    <mergeCell ref="I3458:O3458"/>
    <mergeCell ref="J3459:O3459"/>
    <mergeCell ref="J3460:O3460"/>
    <mergeCell ref="J3461:O3461"/>
    <mergeCell ref="J3439:O3439"/>
    <mergeCell ref="I3451:O3451"/>
    <mergeCell ref="D3113:L3113"/>
    <mergeCell ref="M3113:N3113"/>
    <mergeCell ref="O3113:P3113"/>
    <mergeCell ref="Q3113:R3113"/>
    <mergeCell ref="AB4090:AD4090"/>
    <mergeCell ref="P4091:R4091"/>
    <mergeCell ref="S4091:U4091"/>
    <mergeCell ref="V4091:X4091"/>
    <mergeCell ref="W3130:X3130"/>
    <mergeCell ref="S3137:T3137"/>
    <mergeCell ref="W3137:X3137"/>
    <mergeCell ref="AA3137:AB3137"/>
    <mergeCell ref="M3137:N3137"/>
    <mergeCell ref="O3137:P3137"/>
    <mergeCell ref="Q3137:R3137"/>
    <mergeCell ref="C3142:AD3142"/>
    <mergeCell ref="B3157:AD3157"/>
    <mergeCell ref="B3140:AD3140"/>
    <mergeCell ref="B3138:AD3138"/>
    <mergeCell ref="V4082:X4082"/>
    <mergeCell ref="Y4082:AA4082"/>
    <mergeCell ref="AB4082:AD4082"/>
    <mergeCell ref="P4083:R4083"/>
    <mergeCell ref="M2221:N2222"/>
    <mergeCell ref="O2221:P2222"/>
    <mergeCell ref="Q2221:R2222"/>
    <mergeCell ref="S2221:V2221"/>
    <mergeCell ref="S2347:V2348"/>
    <mergeCell ref="S2349:T2349"/>
    <mergeCell ref="AA2347:AD2348"/>
    <mergeCell ref="O1447:P1447"/>
    <mergeCell ref="Q1447:R1447"/>
    <mergeCell ref="S1447:T1447"/>
    <mergeCell ref="W1447:X1447"/>
    <mergeCell ref="AA1447:AB1447"/>
    <mergeCell ref="D1448:L1448"/>
    <mergeCell ref="M1448:N1448"/>
    <mergeCell ref="O1448:P1448"/>
    <mergeCell ref="Q1448:R1448"/>
    <mergeCell ref="S1448:T1448"/>
    <mergeCell ref="W1448:X1448"/>
    <mergeCell ref="AA1448:AB1448"/>
    <mergeCell ref="D1457:L1457"/>
    <mergeCell ref="M1457:N1457"/>
    <mergeCell ref="O1457:P1457"/>
    <mergeCell ref="Q1457:R1457"/>
    <mergeCell ref="S1457:T1457"/>
    <mergeCell ref="W1457:X1457"/>
    <mergeCell ref="AA1457:AB1457"/>
    <mergeCell ref="D1458:L1458"/>
    <mergeCell ref="M1458:N1458"/>
    <mergeCell ref="O1458:P1458"/>
    <mergeCell ref="Q1458:R1458"/>
    <mergeCell ref="S1458:T1458"/>
    <mergeCell ref="W1458:X1458"/>
    <mergeCell ref="AA1458:AB1458"/>
    <mergeCell ref="D1451:L1451"/>
    <mergeCell ref="AA1452:AB1452"/>
    <mergeCell ref="D1459:L1459"/>
    <mergeCell ref="M1459:N1459"/>
    <mergeCell ref="O1459:P1459"/>
    <mergeCell ref="Q1459:R1459"/>
    <mergeCell ref="S1459:T1459"/>
    <mergeCell ref="W1459:X1459"/>
    <mergeCell ref="AA1459:AB1459"/>
    <mergeCell ref="M1452:N1452"/>
    <mergeCell ref="O1452:P1452"/>
    <mergeCell ref="Q1452:R1452"/>
    <mergeCell ref="S1452:T1452"/>
    <mergeCell ref="W1452:X1452"/>
    <mergeCell ref="O1454:P1454"/>
    <mergeCell ref="M1451:N1451"/>
    <mergeCell ref="O1451:P1451"/>
    <mergeCell ref="Q1451:R1451"/>
    <mergeCell ref="S1451:T1451"/>
    <mergeCell ref="W1451:X1451"/>
    <mergeCell ref="AA1451:AB1451"/>
    <mergeCell ref="D1452:L1452"/>
    <mergeCell ref="D1453:L1453"/>
    <mergeCell ref="M1453:N1453"/>
    <mergeCell ref="O1453:P1453"/>
    <mergeCell ref="Q1453:R1453"/>
    <mergeCell ref="S1453:T1453"/>
    <mergeCell ref="S1467:T1467"/>
    <mergeCell ref="W1467:X1467"/>
    <mergeCell ref="AA1467:AB1467"/>
    <mergeCell ref="M1461:N1461"/>
    <mergeCell ref="O1461:P1461"/>
    <mergeCell ref="Q1461:R1461"/>
    <mergeCell ref="S1461:T1461"/>
    <mergeCell ref="W1461:X1461"/>
    <mergeCell ref="AA1461:AB1461"/>
    <mergeCell ref="D1462:L1462"/>
    <mergeCell ref="M1462:N1462"/>
    <mergeCell ref="Y4087:AA4087"/>
    <mergeCell ref="AB4087:AD4087"/>
    <mergeCell ref="P4088:R4088"/>
    <mergeCell ref="S4088:U4088"/>
    <mergeCell ref="V4088:X4088"/>
    <mergeCell ref="Y4088:AA4088"/>
    <mergeCell ref="AB4088:AD4088"/>
    <mergeCell ref="AA1520:AB1520"/>
    <mergeCell ref="S1521:T1521"/>
    <mergeCell ref="U1521:V1521"/>
    <mergeCell ref="W1521:X1521"/>
    <mergeCell ref="AA1521:AB1521"/>
    <mergeCell ref="Q1525:R1525"/>
    <mergeCell ref="D1520:P1520"/>
    <mergeCell ref="D1521:P1521"/>
    <mergeCell ref="D1522:P1522"/>
    <mergeCell ref="D1523:P1523"/>
    <mergeCell ref="D1524:P1524"/>
    <mergeCell ref="D1525:P1525"/>
    <mergeCell ref="Q1516:R1517"/>
    <mergeCell ref="S1516:T1517"/>
    <mergeCell ref="U1516:V1517"/>
    <mergeCell ref="Q1518:R1518"/>
    <mergeCell ref="Q1519:R1519"/>
    <mergeCell ref="Q1520:R1520"/>
    <mergeCell ref="Q1521:R1521"/>
    <mergeCell ref="Q1522:R1522"/>
    <mergeCell ref="Q1523:R1523"/>
    <mergeCell ref="Q1524:R1524"/>
    <mergeCell ref="S1518:T1518"/>
    <mergeCell ref="U1518:V1518"/>
    <mergeCell ref="W1518:X1518"/>
    <mergeCell ref="AA1518:AB1518"/>
    <mergeCell ref="S1519:T1519"/>
    <mergeCell ref="S1530:T1530"/>
    <mergeCell ref="U1530:V1530"/>
    <mergeCell ref="W1530:X1530"/>
    <mergeCell ref="AA1530:AB1530"/>
    <mergeCell ref="D1527:P1527"/>
    <mergeCell ref="D1528:P1528"/>
    <mergeCell ref="D1529:P1529"/>
    <mergeCell ref="D1530:P1530"/>
    <mergeCell ref="D1531:P1531"/>
    <mergeCell ref="S1536:T1536"/>
    <mergeCell ref="U1536:V1536"/>
    <mergeCell ref="W1536:X1536"/>
    <mergeCell ref="B3715:AD3715"/>
    <mergeCell ref="Q3116:R3116"/>
    <mergeCell ref="D3120:L3120"/>
    <mergeCell ref="M3120:N3120"/>
    <mergeCell ref="AA3082:AB3082"/>
    <mergeCell ref="O3116:P3116"/>
    <mergeCell ref="S4082:U4082"/>
    <mergeCell ref="C1512:AD1512"/>
    <mergeCell ref="W1517:X1517"/>
    <mergeCell ref="AA1517:AB1517"/>
    <mergeCell ref="D1503:L1503"/>
    <mergeCell ref="M1503:N1503"/>
    <mergeCell ref="O1503:P1503"/>
    <mergeCell ref="Q1503:R1503"/>
    <mergeCell ref="S1503:T1503"/>
    <mergeCell ref="W1503:X1503"/>
    <mergeCell ref="AA1503:AB1503"/>
    <mergeCell ref="M1504:N1504"/>
    <mergeCell ref="O1504:P1504"/>
    <mergeCell ref="Q1455:R1455"/>
    <mergeCell ref="S1455:T1455"/>
    <mergeCell ref="W1455:X1455"/>
    <mergeCell ref="AA1455:AB1455"/>
    <mergeCell ref="D1456:L1456"/>
    <mergeCell ref="M1456:N1456"/>
    <mergeCell ref="O1456:P1456"/>
    <mergeCell ref="Q1456:R1456"/>
    <mergeCell ref="S1456:T1456"/>
    <mergeCell ref="W1456:X1456"/>
    <mergeCell ref="AA1456:AB1456"/>
    <mergeCell ref="O1465:P1465"/>
    <mergeCell ref="Q1465:R1465"/>
    <mergeCell ref="S1465:T1465"/>
    <mergeCell ref="W1465:X1465"/>
    <mergeCell ref="AA1465:AB1465"/>
    <mergeCell ref="AA1463:AB1463"/>
    <mergeCell ref="D1464:L1464"/>
    <mergeCell ref="M1464:N1464"/>
    <mergeCell ref="O1464:P1464"/>
    <mergeCell ref="Q1464:R1464"/>
    <mergeCell ref="S1464:T1464"/>
    <mergeCell ref="W1464:X1464"/>
    <mergeCell ref="AA1464:AB1464"/>
    <mergeCell ref="D1461:L1461"/>
    <mergeCell ref="D1460:L1460"/>
    <mergeCell ref="M1460:N1460"/>
    <mergeCell ref="O1460:P1460"/>
    <mergeCell ref="Q1460:R1460"/>
    <mergeCell ref="S1460:T1460"/>
    <mergeCell ref="W1460:X1460"/>
    <mergeCell ref="M1490:N1490"/>
    <mergeCell ref="O1490:P1490"/>
    <mergeCell ref="Q1490:R1490"/>
    <mergeCell ref="S1490:T1490"/>
    <mergeCell ref="W1490:X1490"/>
    <mergeCell ref="AA1490:AB1490"/>
    <mergeCell ref="D1487:L1487"/>
    <mergeCell ref="M1487:N1487"/>
    <mergeCell ref="O1487:P1487"/>
    <mergeCell ref="Q1487:R1487"/>
    <mergeCell ref="M1465:N1465"/>
    <mergeCell ref="D1466:L1466"/>
    <mergeCell ref="M1466:N1466"/>
    <mergeCell ref="O1466:P1466"/>
    <mergeCell ref="Q1466:R1466"/>
    <mergeCell ref="S1466:T1466"/>
    <mergeCell ref="W1466:X1466"/>
    <mergeCell ref="AA1466:AB1466"/>
    <mergeCell ref="D1467:L1467"/>
    <mergeCell ref="M1467:N1467"/>
    <mergeCell ref="O1467:P1467"/>
    <mergeCell ref="O1501:P1501"/>
    <mergeCell ref="Q1501:R1501"/>
    <mergeCell ref="S1501:T1501"/>
    <mergeCell ref="W1501:X1501"/>
    <mergeCell ref="AA1501:AB1501"/>
    <mergeCell ref="D1497:L1497"/>
    <mergeCell ref="M1497:N1497"/>
    <mergeCell ref="O1497:P1497"/>
    <mergeCell ref="Q1497:R1497"/>
    <mergeCell ref="S1497:T1497"/>
    <mergeCell ref="W1497:X1497"/>
    <mergeCell ref="AA1497:AB1497"/>
    <mergeCell ref="D1498:L1498"/>
    <mergeCell ref="M1499:N1499"/>
    <mergeCell ref="AA1494:AB1494"/>
    <mergeCell ref="D1491:L1491"/>
    <mergeCell ref="O1499:P1499"/>
    <mergeCell ref="Q1499:R1499"/>
    <mergeCell ref="S1499:T1499"/>
    <mergeCell ref="W1499:X1499"/>
    <mergeCell ref="AA1499:AB1499"/>
    <mergeCell ref="D1500:L1500"/>
    <mergeCell ref="M1500:N1500"/>
    <mergeCell ref="O1500:P1500"/>
    <mergeCell ref="Q1500:R1500"/>
    <mergeCell ref="S1496:T1496"/>
    <mergeCell ref="W1496:X1496"/>
    <mergeCell ref="AA1496:AB1496"/>
    <mergeCell ref="D1499:L1499"/>
    <mergeCell ref="M1491:N1491"/>
    <mergeCell ref="D1495:L1495"/>
    <mergeCell ref="M1495:N1495"/>
    <mergeCell ref="W1477:Z1477"/>
    <mergeCell ref="AA1477:AD1477"/>
    <mergeCell ref="O1491:P1491"/>
    <mergeCell ref="Q1491:R1491"/>
    <mergeCell ref="S1491:T1491"/>
    <mergeCell ref="W1491:X1491"/>
    <mergeCell ref="D1481:L1481"/>
    <mergeCell ref="M1481:N1481"/>
    <mergeCell ref="O1481:P1481"/>
    <mergeCell ref="Q1481:R1481"/>
    <mergeCell ref="S1481:T1481"/>
    <mergeCell ref="W1481:X1481"/>
    <mergeCell ref="AA1481:AB1481"/>
    <mergeCell ref="D1482:L1482"/>
    <mergeCell ref="M1482:N1482"/>
    <mergeCell ref="AA1498:AB1498"/>
    <mergeCell ref="M1498:N1498"/>
    <mergeCell ref="O1498:P1498"/>
    <mergeCell ref="O1495:P1495"/>
    <mergeCell ref="Q1495:R1495"/>
    <mergeCell ref="S1495:T1495"/>
    <mergeCell ref="W1495:X1495"/>
    <mergeCell ref="AA1495:AB1495"/>
    <mergeCell ref="D1496:L1496"/>
    <mergeCell ref="M1496:N1496"/>
    <mergeCell ref="O1496:P1496"/>
    <mergeCell ref="Q1496:R1496"/>
    <mergeCell ref="AA1460:AB1460"/>
    <mergeCell ref="M1468:N1468"/>
    <mergeCell ref="O1468:P1468"/>
    <mergeCell ref="Q1468:R1468"/>
    <mergeCell ref="S1468:T1468"/>
    <mergeCell ref="W1468:X1468"/>
    <mergeCell ref="AA1468:AB1468"/>
    <mergeCell ref="O1493:P1493"/>
    <mergeCell ref="Q1493:R1493"/>
    <mergeCell ref="S1493:T1493"/>
    <mergeCell ref="W1493:X1493"/>
    <mergeCell ref="AA1493:AB1493"/>
    <mergeCell ref="D1494:L1494"/>
    <mergeCell ref="M1494:N1494"/>
    <mergeCell ref="O1494:P1494"/>
    <mergeCell ref="Q1494:R1494"/>
    <mergeCell ref="C1473:AD1473"/>
    <mergeCell ref="C1476:L1478"/>
    <mergeCell ref="M1476:AD1476"/>
    <mergeCell ref="S1478:T1478"/>
    <mergeCell ref="W1478:X1478"/>
    <mergeCell ref="AA1478:AB1478"/>
    <mergeCell ref="AA1491:AB1491"/>
    <mergeCell ref="D1492:L1492"/>
    <mergeCell ref="M1492:N1492"/>
    <mergeCell ref="O1492:P1492"/>
    <mergeCell ref="Q1492:R1492"/>
    <mergeCell ref="S1492:T1492"/>
    <mergeCell ref="W1492:X1492"/>
    <mergeCell ref="AA1492:AB1492"/>
    <mergeCell ref="S1500:T1500"/>
    <mergeCell ref="W1500:X1500"/>
    <mergeCell ref="AA1500:AB1500"/>
    <mergeCell ref="D1465:L1465"/>
    <mergeCell ref="O1462:P1462"/>
    <mergeCell ref="Q1462:R1462"/>
    <mergeCell ref="S1462:T1462"/>
    <mergeCell ref="W1462:X1462"/>
    <mergeCell ref="AA1462:AB1462"/>
    <mergeCell ref="D1463:L1463"/>
    <mergeCell ref="M1463:N1463"/>
    <mergeCell ref="O1463:P1463"/>
    <mergeCell ref="Q1463:R1463"/>
    <mergeCell ref="S1463:T1463"/>
    <mergeCell ref="W1463:X1463"/>
    <mergeCell ref="D1488:L1488"/>
    <mergeCell ref="M1488:N1488"/>
    <mergeCell ref="O1488:P1488"/>
    <mergeCell ref="Q1488:R1488"/>
    <mergeCell ref="Q1498:R1498"/>
    <mergeCell ref="S1498:T1498"/>
    <mergeCell ref="S1488:T1488"/>
    <mergeCell ref="W1488:X1488"/>
    <mergeCell ref="AA1488:AB1488"/>
    <mergeCell ref="D1493:L1493"/>
    <mergeCell ref="M1493:N1493"/>
    <mergeCell ref="M1489:N1489"/>
    <mergeCell ref="O1489:P1489"/>
    <mergeCell ref="Q1489:R1489"/>
    <mergeCell ref="S1489:T1489"/>
    <mergeCell ref="W1489:X1489"/>
    <mergeCell ref="AA1489:AB1489"/>
    <mergeCell ref="D1490:L1490"/>
    <mergeCell ref="Q1467:R1467"/>
    <mergeCell ref="Q1504:R1504"/>
    <mergeCell ref="S1504:T1504"/>
    <mergeCell ref="W1504:X1504"/>
    <mergeCell ref="AA1504:AB1504"/>
    <mergeCell ref="D1519:P1519"/>
    <mergeCell ref="S1524:T1524"/>
    <mergeCell ref="U1524:V1524"/>
    <mergeCell ref="W1524:X1524"/>
    <mergeCell ref="AA1524:AB1524"/>
    <mergeCell ref="S1525:T1525"/>
    <mergeCell ref="U1525:V1525"/>
    <mergeCell ref="W1525:X1525"/>
    <mergeCell ref="B1511:AD1511"/>
    <mergeCell ref="AA1516:AD1516"/>
    <mergeCell ref="W1516:Z1516"/>
    <mergeCell ref="Q1515:AD1515"/>
    <mergeCell ref="C1515:P1517"/>
    <mergeCell ref="B1547:AD1547"/>
    <mergeCell ref="B1566:AD1566"/>
    <mergeCell ref="B1584:AD1584"/>
    <mergeCell ref="B1685:AD1685"/>
    <mergeCell ref="B1741:AD1741"/>
    <mergeCell ref="B1707:AD1707"/>
    <mergeCell ref="S1964:S1965"/>
    <mergeCell ref="T1964:T1965"/>
    <mergeCell ref="B1755:AD1755"/>
    <mergeCell ref="B1772:AD1772"/>
    <mergeCell ref="B1788:AD1788"/>
    <mergeCell ref="B2141:AD2141"/>
    <mergeCell ref="Y1557:AD1557"/>
    <mergeCell ref="D1558:L1558"/>
    <mergeCell ref="M1558:R1558"/>
    <mergeCell ref="S1558:X1558"/>
    <mergeCell ref="Y1558:AD1558"/>
    <mergeCell ref="D1559:L1559"/>
    <mergeCell ref="M1559:R1559"/>
    <mergeCell ref="S1559:X1559"/>
    <mergeCell ref="Y1559:AD1559"/>
    <mergeCell ref="C1550:L1551"/>
    <mergeCell ref="M1550:AD1550"/>
    <mergeCell ref="B2136:AD2136"/>
    <mergeCell ref="AA1536:AB1536"/>
    <mergeCell ref="AA1537:AB1537"/>
    <mergeCell ref="S1534:T1534"/>
    <mergeCell ref="U1534:V1534"/>
    <mergeCell ref="W1534:X1534"/>
    <mergeCell ref="AA1534:AB1534"/>
    <mergeCell ref="S1535:T1535"/>
    <mergeCell ref="U1535:V1535"/>
    <mergeCell ref="W1535:X1535"/>
    <mergeCell ref="AA1535:AB1535"/>
    <mergeCell ref="S1532:T1532"/>
    <mergeCell ref="U1532:V1532"/>
    <mergeCell ref="W1532:X1532"/>
    <mergeCell ref="AA1532:AB1532"/>
    <mergeCell ref="S1533:T1533"/>
    <mergeCell ref="U1533:V1533"/>
    <mergeCell ref="W1533:X1533"/>
    <mergeCell ref="AA1533:AB1533"/>
    <mergeCell ref="U1519:V1519"/>
    <mergeCell ref="W1519:X1519"/>
    <mergeCell ref="AA1519:AB1519"/>
    <mergeCell ref="C1506:AD1506"/>
    <mergeCell ref="C1507:AD1507"/>
    <mergeCell ref="B2339:AD2339"/>
    <mergeCell ref="W1520:X1520"/>
    <mergeCell ref="O2420:P2420"/>
    <mergeCell ref="O2421:P2421"/>
    <mergeCell ref="O2422:P2422"/>
    <mergeCell ref="O2423:P2423"/>
    <mergeCell ref="AA3095:AB3095"/>
    <mergeCell ref="M3096:N3096"/>
    <mergeCell ref="O3096:P3096"/>
    <mergeCell ref="Q3096:R3096"/>
    <mergeCell ref="W3109:AD3109"/>
    <mergeCell ref="S3109:V3110"/>
    <mergeCell ref="AA3110:AD3110"/>
    <mergeCell ref="W3110:Z3110"/>
    <mergeCell ref="M3109:N3111"/>
    <mergeCell ref="O3109:P3111"/>
    <mergeCell ref="Q3109:R3111"/>
    <mergeCell ref="D3098:L3098"/>
    <mergeCell ref="M3098:N3098"/>
    <mergeCell ref="O3098:P3098"/>
    <mergeCell ref="Q3098:R3098"/>
    <mergeCell ref="S3098:T3098"/>
    <mergeCell ref="W3098:X3098"/>
    <mergeCell ref="AA3098:AB3098"/>
    <mergeCell ref="D3090:L3090"/>
    <mergeCell ref="M3090:N3090"/>
    <mergeCell ref="O3090:P3090"/>
    <mergeCell ref="Q3090:R3090"/>
    <mergeCell ref="S3090:T3090"/>
    <mergeCell ref="W3090:X3090"/>
    <mergeCell ref="AA3093:AB3093"/>
    <mergeCell ref="Q3081:R3081"/>
    <mergeCell ref="S3081:T3081"/>
    <mergeCell ref="W3081:X3081"/>
    <mergeCell ref="AA3081:AB3081"/>
    <mergeCell ref="C3069:AD3069"/>
    <mergeCell ref="C3070:AD3070"/>
    <mergeCell ref="M3092:N3092"/>
    <mergeCell ref="O3092:P3092"/>
    <mergeCell ref="Q3092:R3092"/>
    <mergeCell ref="S3092:T3092"/>
    <mergeCell ref="W3092:X3092"/>
    <mergeCell ref="AA3092:AB3092"/>
    <mergeCell ref="AA3090:AB3090"/>
    <mergeCell ref="M3087:N3087"/>
    <mergeCell ref="W3088:X3088"/>
    <mergeCell ref="AA3088:AB3088"/>
    <mergeCell ref="AA1531:AB1531"/>
    <mergeCell ref="S1528:T1528"/>
    <mergeCell ref="U1528:V1528"/>
    <mergeCell ref="W1528:X1528"/>
    <mergeCell ref="AA1528:AB1528"/>
    <mergeCell ref="S1529:T1529"/>
    <mergeCell ref="U1529:V1529"/>
    <mergeCell ref="W1529:X1529"/>
    <mergeCell ref="AA1529:AB1529"/>
    <mergeCell ref="S1526:T1526"/>
    <mergeCell ref="U1526:V1526"/>
    <mergeCell ref="W1526:X1526"/>
    <mergeCell ref="AA1526:AB1526"/>
    <mergeCell ref="S1527:T1527"/>
    <mergeCell ref="U1527:V1527"/>
    <mergeCell ref="W1527:X1527"/>
    <mergeCell ref="S2383:T2383"/>
    <mergeCell ref="S3128:T3128"/>
    <mergeCell ref="D3096:L3096"/>
    <mergeCell ref="D1518:P1518"/>
    <mergeCell ref="H2397:L2397"/>
    <mergeCell ref="H2398:L2398"/>
    <mergeCell ref="H2399:L2399"/>
    <mergeCell ref="D1575:L1575"/>
    <mergeCell ref="M1575:R1575"/>
    <mergeCell ref="S1575:X1575"/>
    <mergeCell ref="D1590:L1590"/>
    <mergeCell ref="M1590:R1590"/>
    <mergeCell ref="S1590:X1590"/>
    <mergeCell ref="M1605:R1605"/>
    <mergeCell ref="M1606:R1606"/>
    <mergeCell ref="M1607:R1607"/>
    <mergeCell ref="S1596:X1596"/>
    <mergeCell ref="S1597:X1597"/>
    <mergeCell ref="S1598:X1598"/>
    <mergeCell ref="S1599:X1599"/>
    <mergeCell ref="S1600:X1600"/>
    <mergeCell ref="S1601:X1601"/>
    <mergeCell ref="S1602:X1602"/>
    <mergeCell ref="S1603:X1603"/>
    <mergeCell ref="S1604:X1604"/>
    <mergeCell ref="S1605:X1605"/>
    <mergeCell ref="S1606:X1606"/>
    <mergeCell ref="S1607:X1607"/>
    <mergeCell ref="M1621:R1621"/>
    <mergeCell ref="S1621:X1621"/>
    <mergeCell ref="D1645:L1645"/>
    <mergeCell ref="M1645:R1645"/>
    <mergeCell ref="S1645:X1645"/>
    <mergeCell ref="M1658:R1658"/>
    <mergeCell ref="S1658:X1658"/>
    <mergeCell ref="S1681:X1681"/>
    <mergeCell ref="D1692:L1692"/>
    <mergeCell ref="S3115:T3115"/>
    <mergeCell ref="M3118:N3118"/>
    <mergeCell ref="S3119:T3119"/>
    <mergeCell ref="W3119:X3119"/>
    <mergeCell ref="D3116:L3116"/>
    <mergeCell ref="C3108:L3111"/>
    <mergeCell ref="M3108:AD3108"/>
    <mergeCell ref="S3111:T3111"/>
    <mergeCell ref="W3111:X3111"/>
    <mergeCell ref="AA3111:AB3111"/>
    <mergeCell ref="D3127:L3127"/>
    <mergeCell ref="M3127:N3127"/>
    <mergeCell ref="O3127:P3127"/>
    <mergeCell ref="S3078:T3078"/>
    <mergeCell ref="W3078:X3078"/>
    <mergeCell ref="AA3078:AB3078"/>
    <mergeCell ref="O3081:P3081"/>
    <mergeCell ref="S3082:T3082"/>
    <mergeCell ref="W3082:X3082"/>
    <mergeCell ref="D3093:L3093"/>
    <mergeCell ref="AA1525:AB1525"/>
    <mergeCell ref="S1522:T1522"/>
    <mergeCell ref="U1522:V1522"/>
    <mergeCell ref="W1522:X1522"/>
    <mergeCell ref="AA1522:AB1522"/>
    <mergeCell ref="S1523:T1523"/>
    <mergeCell ref="U1523:V1523"/>
    <mergeCell ref="W1523:X1523"/>
    <mergeCell ref="M3126:N3126"/>
    <mergeCell ref="O3126:P3126"/>
    <mergeCell ref="Q3126:R3126"/>
    <mergeCell ref="S3127:T3127"/>
    <mergeCell ref="W3127:X3127"/>
    <mergeCell ref="AA3127:AB3127"/>
    <mergeCell ref="S3135:T3135"/>
    <mergeCell ref="B3545:AD3545"/>
    <mergeCell ref="B3358:AD3358"/>
    <mergeCell ref="Q3127:R3127"/>
    <mergeCell ref="S3130:T3130"/>
    <mergeCell ref="G3477:H3477"/>
    <mergeCell ref="G3478:H3478"/>
    <mergeCell ref="G3463:H3463"/>
    <mergeCell ref="G3464:H3464"/>
    <mergeCell ref="G3465:H3465"/>
    <mergeCell ref="S2734:T2734"/>
    <mergeCell ref="S2735:T2735"/>
    <mergeCell ref="S2736:T2736"/>
    <mergeCell ref="S2737:T2737"/>
    <mergeCell ref="S2738:T2738"/>
    <mergeCell ref="S2709:T2709"/>
    <mergeCell ref="O3118:P3118"/>
    <mergeCell ref="Q3118:R3118"/>
    <mergeCell ref="D3115:L3115"/>
    <mergeCell ref="M3115:N3115"/>
    <mergeCell ref="O3115:P3115"/>
    <mergeCell ref="Q3115:R3115"/>
    <mergeCell ref="S3116:T3116"/>
    <mergeCell ref="S2841:T2841"/>
    <mergeCell ref="Q2830:R2830"/>
    <mergeCell ref="M2831:N2831"/>
    <mergeCell ref="Q2831:R2831"/>
    <mergeCell ref="F2832:G2832"/>
    <mergeCell ref="I2832:L2832"/>
    <mergeCell ref="M2832:N2832"/>
    <mergeCell ref="Q2832:R2832"/>
    <mergeCell ref="F2833:G2833"/>
    <mergeCell ref="I2833:L2833"/>
    <mergeCell ref="M2833:N2833"/>
    <mergeCell ref="Q2833:R2833"/>
    <mergeCell ref="F2834:G2834"/>
    <mergeCell ref="I2834:L2834"/>
    <mergeCell ref="M2834:N2834"/>
    <mergeCell ref="Q2834:R2834"/>
    <mergeCell ref="F2835:G2835"/>
    <mergeCell ref="I2835:L2835"/>
    <mergeCell ref="M2835:N2835"/>
    <mergeCell ref="Q2835:R2835"/>
    <mergeCell ref="F2838:G2838"/>
    <mergeCell ref="I2838:L2838"/>
    <mergeCell ref="M2838:N2838"/>
    <mergeCell ref="F2839:G2839"/>
    <mergeCell ref="I2839:L2839"/>
    <mergeCell ref="M2846:N2846"/>
    <mergeCell ref="F2847:G2847"/>
    <mergeCell ref="H2847:L2847"/>
    <mergeCell ref="M2847:N2847"/>
    <mergeCell ref="H2841:L2841"/>
    <mergeCell ref="M2841:N2841"/>
    <mergeCell ref="D2784:E2809"/>
    <mergeCell ref="O2796:P2796"/>
    <mergeCell ref="I2787:L2787"/>
    <mergeCell ref="F2793:G2793"/>
    <mergeCell ref="G3490:H3490"/>
    <mergeCell ref="G3479:H3479"/>
    <mergeCell ref="G3480:H3480"/>
    <mergeCell ref="G3481:H3481"/>
    <mergeCell ref="G3496:H3496"/>
    <mergeCell ref="G3497:H3497"/>
    <mergeCell ref="G3498:H3498"/>
    <mergeCell ref="G3499:H3499"/>
    <mergeCell ref="G3500:H3500"/>
    <mergeCell ref="G3535:H3535"/>
    <mergeCell ref="G3536:H3536"/>
    <mergeCell ref="G3537:H3537"/>
    <mergeCell ref="G3529:H3529"/>
    <mergeCell ref="G3530:H3530"/>
    <mergeCell ref="G3531:H3531"/>
    <mergeCell ref="G3532:H3532"/>
    <mergeCell ref="G3533:H3533"/>
    <mergeCell ref="G3534:H3534"/>
    <mergeCell ref="G3523:H3523"/>
    <mergeCell ref="G3524:H3524"/>
    <mergeCell ref="C3417:C3447"/>
    <mergeCell ref="D3417:F3447"/>
    <mergeCell ref="G3417:H3417"/>
    <mergeCell ref="G3418:H3418"/>
    <mergeCell ref="G3419:H3419"/>
    <mergeCell ref="G3420:H3420"/>
    <mergeCell ref="G3525:H3525"/>
    <mergeCell ref="G3526:H3526"/>
    <mergeCell ref="G3527:H3527"/>
    <mergeCell ref="G3528:H3528"/>
    <mergeCell ref="G3517:H3517"/>
    <mergeCell ref="G3518:H3518"/>
    <mergeCell ref="I3577:O3577"/>
    <mergeCell ref="G3433:H3433"/>
    <mergeCell ref="G3434:H3434"/>
    <mergeCell ref="G3435:H3435"/>
    <mergeCell ref="G3424:H3424"/>
    <mergeCell ref="G3425:H3425"/>
    <mergeCell ref="G3426:H3426"/>
    <mergeCell ref="G3427:H3427"/>
    <mergeCell ref="G3472:H3472"/>
    <mergeCell ref="I3484:O3484"/>
    <mergeCell ref="J3485:O3485"/>
    <mergeCell ref="J3486:O3486"/>
    <mergeCell ref="J3487:O3487"/>
    <mergeCell ref="J3488:O3488"/>
    <mergeCell ref="G3573:H3573"/>
    <mergeCell ref="C3574:C3584"/>
    <mergeCell ref="D3574:F3584"/>
    <mergeCell ref="G3574:H3574"/>
    <mergeCell ref="G3575:H3575"/>
    <mergeCell ref="G3576:H3576"/>
    <mergeCell ref="G3577:H3577"/>
    <mergeCell ref="G3578:H3578"/>
    <mergeCell ref="G3579:H3579"/>
    <mergeCell ref="G3580:H3580"/>
    <mergeCell ref="G3581:H3581"/>
    <mergeCell ref="G3582:H3582"/>
    <mergeCell ref="G3583:H3583"/>
    <mergeCell ref="G3584:H3584"/>
    <mergeCell ref="C3562:C3573"/>
    <mergeCell ref="D3562:F3573"/>
    <mergeCell ref="G3562:H3562"/>
    <mergeCell ref="I3562:O3562"/>
    <mergeCell ref="J3643:O3643"/>
    <mergeCell ref="G3423:H3423"/>
    <mergeCell ref="J3599:O3599"/>
    <mergeCell ref="J3601:O3601"/>
    <mergeCell ref="J3602:O3602"/>
    <mergeCell ref="I3603:O3603"/>
    <mergeCell ref="G3450:H3450"/>
    <mergeCell ref="C3451:C3466"/>
    <mergeCell ref="D3451:F3466"/>
    <mergeCell ref="G3451:H3451"/>
    <mergeCell ref="G3452:H3452"/>
    <mergeCell ref="G3453:H3453"/>
    <mergeCell ref="G3454:H3454"/>
    <mergeCell ref="G3455:H3455"/>
    <mergeCell ref="G3456:H3456"/>
    <mergeCell ref="G3457:H3457"/>
    <mergeCell ref="G3442:H3442"/>
    <mergeCell ref="G3443:H3443"/>
    <mergeCell ref="G3444:H3444"/>
    <mergeCell ref="G3445:H3445"/>
    <mergeCell ref="G3446:H3446"/>
    <mergeCell ref="G3447:H3447"/>
    <mergeCell ref="G3475:H3475"/>
    <mergeCell ref="G3476:H3476"/>
    <mergeCell ref="I3573:O3573"/>
    <mergeCell ref="C3467:C3492"/>
    <mergeCell ref="J3489:O3489"/>
    <mergeCell ref="I3490:O3490"/>
    <mergeCell ref="I3491:O3491"/>
    <mergeCell ref="I3492:O3492"/>
    <mergeCell ref="G3488:H3488"/>
    <mergeCell ref="G3519:H3519"/>
    <mergeCell ref="G3521:H3521"/>
    <mergeCell ref="G3522:H3522"/>
    <mergeCell ref="G3507:H3507"/>
    <mergeCell ref="C3508:C3537"/>
    <mergeCell ref="D3508:F3537"/>
    <mergeCell ref="G3508:H3508"/>
    <mergeCell ref="G3509:H3509"/>
    <mergeCell ref="G3510:H3510"/>
    <mergeCell ref="G3468:H3468"/>
    <mergeCell ref="G3511:H3511"/>
    <mergeCell ref="G3512:H3512"/>
    <mergeCell ref="G3513:H3513"/>
    <mergeCell ref="G3514:H3514"/>
    <mergeCell ref="G3515:H3515"/>
    <mergeCell ref="G3516:H3516"/>
    <mergeCell ref="G3501:H3501"/>
    <mergeCell ref="G3502:H3502"/>
    <mergeCell ref="G3503:H3503"/>
    <mergeCell ref="G3504:H3504"/>
    <mergeCell ref="G3505:H3505"/>
    <mergeCell ref="G3506:H3506"/>
    <mergeCell ref="G3491:H3491"/>
    <mergeCell ref="G3492:H3492"/>
    <mergeCell ref="C3493:C3507"/>
    <mergeCell ref="I3618:O3618"/>
    <mergeCell ref="I3619:O3619"/>
    <mergeCell ref="J3620:O3620"/>
    <mergeCell ref="J3621:O3621"/>
    <mergeCell ref="J3622:O3622"/>
    <mergeCell ref="J3623:O3623"/>
    <mergeCell ref="G3470:H3470"/>
    <mergeCell ref="G3471:H3471"/>
    <mergeCell ref="C4078:AD4078"/>
    <mergeCell ref="I3670:O3670"/>
    <mergeCell ref="J3671:O3671"/>
    <mergeCell ref="J3672:O3672"/>
    <mergeCell ref="U4128:V4128"/>
    <mergeCell ref="W4128:X4128"/>
    <mergeCell ref="Y4128:Z4128"/>
    <mergeCell ref="AA4128:AB4128"/>
    <mergeCell ref="AC4128:AD4128"/>
    <mergeCell ref="M4129:N4129"/>
    <mergeCell ref="O4129:P4129"/>
    <mergeCell ref="Q4129:R4129"/>
    <mergeCell ref="S4129:T4129"/>
    <mergeCell ref="I3698:O3698"/>
    <mergeCell ref="I3699:O3699"/>
    <mergeCell ref="J3700:O3700"/>
    <mergeCell ref="J3701:O3701"/>
    <mergeCell ref="J3702:O3702"/>
    <mergeCell ref="J3703:O3703"/>
    <mergeCell ref="I3705:O3705"/>
    <mergeCell ref="I3585:O3585"/>
    <mergeCell ref="J3586:O3586"/>
    <mergeCell ref="J3587:O3587"/>
    <mergeCell ref="J3588:O3588"/>
    <mergeCell ref="J3589:O3589"/>
    <mergeCell ref="J3590:O3590"/>
    <mergeCell ref="J3591:O3591"/>
    <mergeCell ref="J3592:O3592"/>
    <mergeCell ref="J3593:O3593"/>
    <mergeCell ref="J3594:O3594"/>
    <mergeCell ref="J3595:O3595"/>
    <mergeCell ref="J3596:O3596"/>
    <mergeCell ref="J3597:O3597"/>
    <mergeCell ref="J3598:O3598"/>
    <mergeCell ref="J3668:O3668"/>
    <mergeCell ref="J3669:O3669"/>
    <mergeCell ref="J3644:O3644"/>
    <mergeCell ref="J3645:O3645"/>
    <mergeCell ref="J3646:O3646"/>
    <mergeCell ref="J3647:O3647"/>
    <mergeCell ref="J3648:O3648"/>
    <mergeCell ref="B3713:AD3713"/>
    <mergeCell ref="D4103:O4103"/>
    <mergeCell ref="D4104:O4104"/>
    <mergeCell ref="D4105:O4105"/>
    <mergeCell ref="D4106:O4106"/>
    <mergeCell ref="D4107:O4107"/>
    <mergeCell ref="S4083:U4083"/>
    <mergeCell ref="V4083:X4083"/>
    <mergeCell ref="Y4083:AA4083"/>
    <mergeCell ref="AB4083:AD4083"/>
    <mergeCell ref="P4084:R4084"/>
    <mergeCell ref="S4084:U4084"/>
    <mergeCell ref="V4084:X4084"/>
    <mergeCell ref="G3592:H3592"/>
    <mergeCell ref="G3593:H3593"/>
    <mergeCell ref="G3594:H3594"/>
    <mergeCell ref="G3595:H3595"/>
    <mergeCell ref="G3596:H3596"/>
    <mergeCell ref="G3597:H3597"/>
    <mergeCell ref="G3598:H3598"/>
    <mergeCell ref="G3599:H3599"/>
    <mergeCell ref="P3607:Q3607"/>
    <mergeCell ref="R3607:S3607"/>
    <mergeCell ref="T3591:U3591"/>
    <mergeCell ref="P3592:Q3592"/>
    <mergeCell ref="R3592:S3592"/>
    <mergeCell ref="T3592:U3592"/>
    <mergeCell ref="P3593:Q3593"/>
    <mergeCell ref="R3593:S3593"/>
    <mergeCell ref="T3593:U3593"/>
    <mergeCell ref="P3594:Q3594"/>
    <mergeCell ref="R3594:S3594"/>
    <mergeCell ref="T3594:U3594"/>
    <mergeCell ref="T3595:U3595"/>
    <mergeCell ref="P3596:Q3596"/>
    <mergeCell ref="R3596:S3596"/>
    <mergeCell ref="T3596:U3596"/>
    <mergeCell ref="P3597:Q3597"/>
    <mergeCell ref="R3597:S3597"/>
    <mergeCell ref="I3675:O3675"/>
    <mergeCell ref="I3676:O3676"/>
    <mergeCell ref="I3677:O3677"/>
    <mergeCell ref="I3678:O3678"/>
    <mergeCell ref="J3454:O3454"/>
    <mergeCell ref="C3585:C3615"/>
    <mergeCell ref="D3585:F3615"/>
    <mergeCell ref="G3585:H3585"/>
    <mergeCell ref="AC4140:AD4140"/>
    <mergeCell ref="G3409:H3409"/>
    <mergeCell ref="G3410:H3410"/>
    <mergeCell ref="G3411:H3411"/>
    <mergeCell ref="G3412:H3412"/>
    <mergeCell ref="G3413:H3413"/>
    <mergeCell ref="P3590:Q3590"/>
    <mergeCell ref="R3590:S3590"/>
    <mergeCell ref="T3590:U3590"/>
    <mergeCell ref="P3591:Q3591"/>
    <mergeCell ref="P4081:R4082"/>
    <mergeCell ref="U4137:V4137"/>
    <mergeCell ref="W4137:X4137"/>
    <mergeCell ref="Y4137:Z4137"/>
    <mergeCell ref="AA4137:AB4137"/>
    <mergeCell ref="AC4137:AD4137"/>
    <mergeCell ref="M4138:N4138"/>
    <mergeCell ref="O4138:P4138"/>
    <mergeCell ref="Q4138:R4138"/>
    <mergeCell ref="S4138:T4138"/>
    <mergeCell ref="U4138:V4138"/>
    <mergeCell ref="K4125:L4125"/>
    <mergeCell ref="D4126:J4126"/>
    <mergeCell ref="K4126:L4126"/>
    <mergeCell ref="D4127:J4127"/>
    <mergeCell ref="K4127:L4127"/>
    <mergeCell ref="C4075:AD4075"/>
    <mergeCell ref="B4072:AD4072"/>
    <mergeCell ref="B4074:AD4074"/>
    <mergeCell ref="O4123:P4123"/>
    <mergeCell ref="C3406:C3416"/>
    <mergeCell ref="D3406:F3416"/>
    <mergeCell ref="U4123:V4123"/>
    <mergeCell ref="W4123:X4123"/>
    <mergeCell ref="I3626:O3626"/>
    <mergeCell ref="J3627:O3627"/>
    <mergeCell ref="J3628:O3628"/>
    <mergeCell ref="D3467:F3492"/>
    <mergeCell ref="G3467:H3467"/>
    <mergeCell ref="G3469:H3469"/>
    <mergeCell ref="D4169:L4169"/>
    <mergeCell ref="D4170:L4170"/>
    <mergeCell ref="M4167:N4167"/>
    <mergeCell ref="O4167:P4167"/>
    <mergeCell ref="Q4167:R4167"/>
    <mergeCell ref="M4170:N4170"/>
    <mergeCell ref="O4170:P4170"/>
    <mergeCell ref="Q4170:R4170"/>
    <mergeCell ref="U4164:V4164"/>
    <mergeCell ref="W4164:X4164"/>
    <mergeCell ref="AA4170:AB4170"/>
    <mergeCell ref="AC4170:AD4170"/>
    <mergeCell ref="M4171:N4171"/>
    <mergeCell ref="O4171:P4171"/>
    <mergeCell ref="Q4171:R4171"/>
    <mergeCell ref="Y4164:Z4164"/>
    <mergeCell ref="AA4164:AB4164"/>
    <mergeCell ref="AC4164:AD4164"/>
    <mergeCell ref="M4165:N4165"/>
    <mergeCell ref="O4165:P4165"/>
    <mergeCell ref="Q4165:R4165"/>
    <mergeCell ref="S4081:AD4081"/>
    <mergeCell ref="G3430:H3430"/>
    <mergeCell ref="G3431:H3431"/>
    <mergeCell ref="G3432:H3432"/>
    <mergeCell ref="O4147:P4147"/>
    <mergeCell ref="Q4147:R4147"/>
    <mergeCell ref="S4147:T4147"/>
    <mergeCell ref="U4147:V4147"/>
    <mergeCell ref="W4147:X4147"/>
    <mergeCell ref="Y4147:Z4147"/>
    <mergeCell ref="AA4147:AB4147"/>
    <mergeCell ref="AC4147:AD4147"/>
    <mergeCell ref="M4148:N4148"/>
    <mergeCell ref="O4148:P4148"/>
    <mergeCell ref="Q4148:R4148"/>
    <mergeCell ref="S4148:T4148"/>
    <mergeCell ref="U4148:V4148"/>
    <mergeCell ref="W4148:X4148"/>
    <mergeCell ref="Y4148:Z4148"/>
    <mergeCell ref="AA4148:AB4148"/>
    <mergeCell ref="AC4148:AD4148"/>
    <mergeCell ref="M4141:N4141"/>
    <mergeCell ref="O4141:P4141"/>
    <mergeCell ref="Q4141:R4141"/>
    <mergeCell ref="S4141:T4141"/>
    <mergeCell ref="U4141:V4141"/>
    <mergeCell ref="W4141:X4141"/>
    <mergeCell ref="Y4141:Z4141"/>
    <mergeCell ref="AA4141:AB4141"/>
    <mergeCell ref="AC4141:AD4141"/>
    <mergeCell ref="M4142:N4142"/>
    <mergeCell ref="O4142:P4142"/>
    <mergeCell ref="Q4142:R4142"/>
    <mergeCell ref="S4142:T4142"/>
    <mergeCell ref="U4142:V4142"/>
    <mergeCell ref="W4142:X4142"/>
    <mergeCell ref="Y4142:Z4142"/>
    <mergeCell ref="G3458:H3458"/>
    <mergeCell ref="G3459:H3459"/>
    <mergeCell ref="G3460:H3460"/>
    <mergeCell ref="G3461:H3461"/>
    <mergeCell ref="G3462:H3462"/>
    <mergeCell ref="D3448:F3450"/>
    <mergeCell ref="C4460:AD4460"/>
    <mergeCell ref="C4461:AD4461"/>
    <mergeCell ref="C4474:AD4474"/>
    <mergeCell ref="C4475:AD4475"/>
    <mergeCell ref="C4529:AD4529"/>
    <mergeCell ref="C4530:AD4530"/>
    <mergeCell ref="C4583:AD4583"/>
    <mergeCell ref="C4584:AD4584"/>
    <mergeCell ref="C4601:AD4601"/>
    <mergeCell ref="C4602:AD4602"/>
    <mergeCell ref="C4603:AD4603"/>
    <mergeCell ref="C4636:AD4636"/>
    <mergeCell ref="C4668:AD4668"/>
    <mergeCell ref="C4669:AD4669"/>
    <mergeCell ref="C4670:AD4670"/>
    <mergeCell ref="C4703:AD4703"/>
    <mergeCell ref="C4704:AD4704"/>
    <mergeCell ref="S4732:X4732"/>
    <mergeCell ref="Y4732:AD4732"/>
    <mergeCell ref="C4741:AD4741"/>
    <mergeCell ref="Y4769:AD4769"/>
    <mergeCell ref="M4175:N4175"/>
    <mergeCell ref="O4175:P4175"/>
    <mergeCell ref="Q4175:R4175"/>
    <mergeCell ref="S4175:T4175"/>
    <mergeCell ref="U4175:V4175"/>
    <mergeCell ref="W4175:X4175"/>
    <mergeCell ref="Y4175:Z4175"/>
    <mergeCell ref="AA4175:AB4175"/>
    <mergeCell ref="AC4175:AD4175"/>
    <mergeCell ref="M4176:N4176"/>
    <mergeCell ref="O4176:P4176"/>
    <mergeCell ref="Q4176:R4176"/>
    <mergeCell ref="S4176:T4176"/>
    <mergeCell ref="U4176:V4176"/>
    <mergeCell ref="W4176:X4176"/>
    <mergeCell ref="Y4176:Z4176"/>
    <mergeCell ref="AA4176:AB4176"/>
    <mergeCell ref="AC4176:AD4176"/>
    <mergeCell ref="B4192:AD4192"/>
    <mergeCell ref="B4229:AD4229"/>
    <mergeCell ref="B4600:AD4600"/>
    <mergeCell ref="B4635:AD4635"/>
    <mergeCell ref="B4667:AD4667"/>
    <mergeCell ref="B4702:AD4702"/>
    <mergeCell ref="B4740:AD4740"/>
    <mergeCell ref="B4736:AD4736"/>
    <mergeCell ref="U4179:V4179"/>
    <mergeCell ref="W4179:X4179"/>
    <mergeCell ref="Y4179:Z4179"/>
    <mergeCell ref="AA4179:AB4179"/>
    <mergeCell ref="AC4179:AD4179"/>
    <mergeCell ref="M4180:N4180"/>
    <mergeCell ref="O4180:P4180"/>
    <mergeCell ref="Q4180:R4180"/>
    <mergeCell ref="S4180:T4180"/>
    <mergeCell ref="U4180:V4180"/>
    <mergeCell ref="W4180:X4180"/>
    <mergeCell ref="B4532:AD4532"/>
    <mergeCell ref="B4586:AD4586"/>
    <mergeCell ref="M4177:N4177"/>
    <mergeCell ref="O4177:P4177"/>
    <mergeCell ref="Q4177:R4177"/>
    <mergeCell ref="S4177:T4177"/>
    <mergeCell ref="Q4163:R4163"/>
    <mergeCell ref="S4163:T4163"/>
    <mergeCell ref="U4163:V4163"/>
    <mergeCell ref="W4163:X4163"/>
    <mergeCell ref="Y4163:Z4163"/>
    <mergeCell ref="AA4163:AB4163"/>
    <mergeCell ref="AC4163:AD4163"/>
    <mergeCell ref="M4164:N4164"/>
    <mergeCell ref="D4166:L4166"/>
    <mergeCell ref="D4167:L4167"/>
    <mergeCell ref="D4168:L4168"/>
    <mergeCell ref="O4164:P4164"/>
    <mergeCell ref="Q4164:R4164"/>
    <mergeCell ref="S4164:T4164"/>
    <mergeCell ref="O4173:P4173"/>
    <mergeCell ref="AB4881:AD4881"/>
    <mergeCell ref="D4881:O4881"/>
    <mergeCell ref="P4881:R4881"/>
    <mergeCell ref="P4882:R4882"/>
    <mergeCell ref="S4878:U4878"/>
    <mergeCell ref="V4878:X4878"/>
    <mergeCell ref="Y4878:AA4878"/>
    <mergeCell ref="AB4878:AD4878"/>
    <mergeCell ref="S4879:U4879"/>
    <mergeCell ref="D4879:O4879"/>
    <mergeCell ref="P4879:R4879"/>
    <mergeCell ref="D4880:O4880"/>
    <mergeCell ref="P4880:R4880"/>
    <mergeCell ref="V4879:X4879"/>
    <mergeCell ref="Y4879:AA4879"/>
    <mergeCell ref="AB4879:AD4879"/>
    <mergeCell ref="D4877:O4877"/>
    <mergeCell ref="B4777:AD4777"/>
    <mergeCell ref="B4773:AD4773"/>
    <mergeCell ref="B4811:AD4811"/>
    <mergeCell ref="D4171:L4171"/>
    <mergeCell ref="D4172:L4172"/>
    <mergeCell ref="D4173:L4173"/>
    <mergeCell ref="B4264:AD4264"/>
    <mergeCell ref="B4302:AD4302"/>
    <mergeCell ref="B4227:AD4227"/>
    <mergeCell ref="B4339:AD4339"/>
    <mergeCell ref="B4341:AD4341"/>
    <mergeCell ref="B4383:AD4383"/>
    <mergeCell ref="B4433:AD4433"/>
    <mergeCell ref="B4442:AD4442"/>
    <mergeCell ref="B4459:AD4459"/>
    <mergeCell ref="B4483:AD4483"/>
    <mergeCell ref="B4418:AD4418"/>
    <mergeCell ref="B4425:AD4425"/>
    <mergeCell ref="B4479:AD4479"/>
    <mergeCell ref="B4490:AD4490"/>
    <mergeCell ref="B4588:AD4588"/>
    <mergeCell ref="B4592:AD4592"/>
    <mergeCell ref="D4236:K4236"/>
    <mergeCell ref="U4174:V4174"/>
    <mergeCell ref="W4174:X4174"/>
    <mergeCell ref="Y4174:Z4174"/>
    <mergeCell ref="AA4174:AB4174"/>
    <mergeCell ref="AC4174:AD4174"/>
    <mergeCell ref="M4179:N4179"/>
    <mergeCell ref="O4179:P4179"/>
    <mergeCell ref="Q4179:R4179"/>
    <mergeCell ref="S4179:T4179"/>
    <mergeCell ref="AB4865:AD4865"/>
    <mergeCell ref="S4866:U4866"/>
    <mergeCell ref="V4866:X4866"/>
    <mergeCell ref="Y4866:AA4866"/>
    <mergeCell ref="AB4866:AD4866"/>
    <mergeCell ref="S4867:U4867"/>
    <mergeCell ref="V4867:X4867"/>
    <mergeCell ref="Y4867:AA4867"/>
    <mergeCell ref="AB4867:AD4867"/>
    <mergeCell ref="S4868:U4868"/>
    <mergeCell ref="V4868:X4868"/>
    <mergeCell ref="Y4868:AA4868"/>
    <mergeCell ref="AB4868:AD4868"/>
    <mergeCell ref="S4869:U4869"/>
    <mergeCell ref="V4869:X4869"/>
    <mergeCell ref="Y4869:AA4869"/>
    <mergeCell ref="AB4869:AD4869"/>
    <mergeCell ref="S4880:U4880"/>
    <mergeCell ref="V4880:X4880"/>
    <mergeCell ref="Y4880:AA4880"/>
    <mergeCell ref="AB4880:AD4880"/>
    <mergeCell ref="S4881:U4881"/>
    <mergeCell ref="V4881:X4881"/>
    <mergeCell ref="Y4881:AA4881"/>
    <mergeCell ref="AB4933:AD4933"/>
    <mergeCell ref="C4155:AD4155"/>
    <mergeCell ref="C4156:AD4156"/>
    <mergeCell ref="C4158:AD4158"/>
    <mergeCell ref="C4193:AD4193"/>
    <mergeCell ref="C4194:AD4194"/>
    <mergeCell ref="C4195:AD4195"/>
    <mergeCell ref="C4230:AD4230"/>
    <mergeCell ref="C4231:AD4231"/>
    <mergeCell ref="C4232:AD4232"/>
    <mergeCell ref="C4265:AD4265"/>
    <mergeCell ref="C4266:AD4266"/>
    <mergeCell ref="C4267:AD4267"/>
    <mergeCell ref="C4297:AD4297"/>
    <mergeCell ref="C4298:AD4298"/>
    <mergeCell ref="P4307:AD4307"/>
    <mergeCell ref="P4308:R4309"/>
    <mergeCell ref="S4308:AD4308"/>
    <mergeCell ref="C4303:AD4303"/>
    <mergeCell ref="C4304:AD4304"/>
    <mergeCell ref="C4342:AD4342"/>
    <mergeCell ref="C4343:AD4343"/>
    <mergeCell ref="C4345:AD4345"/>
    <mergeCell ref="P4347:AD4347"/>
    <mergeCell ref="D4186:L4186"/>
    <mergeCell ref="D4187:L4187"/>
    <mergeCell ref="AA4162:AB4162"/>
    <mergeCell ref="C4539:AD4539"/>
    <mergeCell ref="B4850:AD4850"/>
    <mergeCell ref="D4174:L4174"/>
    <mergeCell ref="D4175:L4175"/>
    <mergeCell ref="D4176:L4176"/>
    <mergeCell ref="D4177:L4177"/>
    <mergeCell ref="D4178:L4178"/>
    <mergeCell ref="D4179:L4179"/>
    <mergeCell ref="D4180:L4180"/>
    <mergeCell ref="D4181:L4181"/>
    <mergeCell ref="D4182:L4182"/>
    <mergeCell ref="D4183:L4183"/>
    <mergeCell ref="D4931:M4931"/>
    <mergeCell ref="D4932:M4932"/>
    <mergeCell ref="D4933:M4933"/>
    <mergeCell ref="D4950:K4950"/>
    <mergeCell ref="L4950:P4950"/>
    <mergeCell ref="Q4950:R4950"/>
    <mergeCell ref="D4951:K4951"/>
    <mergeCell ref="L4951:P4951"/>
    <mergeCell ref="Q4951:R4951"/>
    <mergeCell ref="X4932:Y4932"/>
    <mergeCell ref="Z4932:AA4932"/>
    <mergeCell ref="AB4932:AD4932"/>
    <mergeCell ref="N4931:O4931"/>
    <mergeCell ref="P4931:Q4931"/>
    <mergeCell ref="R4931:S4931"/>
    <mergeCell ref="T4931:U4931"/>
    <mergeCell ref="V4931:W4931"/>
    <mergeCell ref="X4931:Y4931"/>
    <mergeCell ref="Z4931:AA4931"/>
    <mergeCell ref="AB4931:AD4931"/>
    <mergeCell ref="N4932:O4932"/>
    <mergeCell ref="P4932:Q4932"/>
    <mergeCell ref="R4932:S4932"/>
    <mergeCell ref="T4932:U4932"/>
    <mergeCell ref="V4932:W4932"/>
    <mergeCell ref="N4933:O4933"/>
    <mergeCell ref="P4933:Q4933"/>
    <mergeCell ref="R4933:S4933"/>
    <mergeCell ref="T4933:U4933"/>
    <mergeCell ref="V4933:W4933"/>
    <mergeCell ref="X4933:Y4933"/>
    <mergeCell ref="Z4933:AA4933"/>
    <mergeCell ref="D4929:M4929"/>
    <mergeCell ref="D4930:M4930"/>
    <mergeCell ref="N4929:O4929"/>
    <mergeCell ref="P4929:Q4929"/>
    <mergeCell ref="R4929:S4929"/>
    <mergeCell ref="T4929:U4929"/>
    <mergeCell ref="V4929:W4929"/>
    <mergeCell ref="X4929:Y4929"/>
    <mergeCell ref="Z4930:AA4930"/>
    <mergeCell ref="AB4930:AD4930"/>
    <mergeCell ref="B4943:AD4943"/>
    <mergeCell ref="B4941:AD4941"/>
    <mergeCell ref="C4944:AD4944"/>
    <mergeCell ref="V4947:AD4947"/>
    <mergeCell ref="V4948:X4948"/>
    <mergeCell ref="S4947:U4948"/>
    <mergeCell ref="Y4948:AA4948"/>
    <mergeCell ref="AB4948:AD4948"/>
    <mergeCell ref="Z4929:AA4929"/>
    <mergeCell ref="AB4929:AD4929"/>
    <mergeCell ref="N4930:O4930"/>
    <mergeCell ref="P4930:Q4930"/>
    <mergeCell ref="R4930:S4930"/>
    <mergeCell ref="T4930:U4930"/>
    <mergeCell ref="V4930:W4930"/>
    <mergeCell ref="X4930:Y4930"/>
    <mergeCell ref="P4865:R4865"/>
    <mergeCell ref="D4866:O4866"/>
    <mergeCell ref="P4866:R4866"/>
    <mergeCell ref="AB4863:AD4863"/>
    <mergeCell ref="S4865:U4865"/>
    <mergeCell ref="V4865:X4865"/>
    <mergeCell ref="Y4865:AA4865"/>
    <mergeCell ref="S4856:U4856"/>
    <mergeCell ref="C4431:AD4431"/>
    <mergeCell ref="C4429:AD4429"/>
    <mergeCell ref="B4480:AD4480"/>
    <mergeCell ref="C4481:AD4481"/>
    <mergeCell ref="C4120:J4122"/>
    <mergeCell ref="K4120:AD4120"/>
    <mergeCell ref="K4121:L4122"/>
    <mergeCell ref="M4121:AD4121"/>
    <mergeCell ref="M4122:N4122"/>
    <mergeCell ref="D4123:J4123"/>
    <mergeCell ref="K4123:L4123"/>
    <mergeCell ref="D4124:J4124"/>
    <mergeCell ref="K4124:L4124"/>
    <mergeCell ref="D4125:J4125"/>
    <mergeCell ref="Q4173:R4173"/>
    <mergeCell ref="S4173:T4173"/>
    <mergeCell ref="U4173:V4173"/>
    <mergeCell ref="W4173:X4173"/>
    <mergeCell ref="Y4173:Z4173"/>
    <mergeCell ref="AA4173:AB4173"/>
    <mergeCell ref="AC4173:AD4173"/>
    <mergeCell ref="M4174:N4174"/>
    <mergeCell ref="O4174:P4174"/>
    <mergeCell ref="Q4174:R4174"/>
    <mergeCell ref="S4174:T4174"/>
    <mergeCell ref="B4154:AD4154"/>
    <mergeCell ref="M4145:N4145"/>
    <mergeCell ref="O4145:P4145"/>
    <mergeCell ref="Q4145:R4145"/>
    <mergeCell ref="S4145:T4145"/>
    <mergeCell ref="U4145:V4145"/>
    <mergeCell ref="W4145:X4145"/>
    <mergeCell ref="Y4145:Z4145"/>
    <mergeCell ref="AA4145:AB4145"/>
    <mergeCell ref="AC4145:AD4145"/>
    <mergeCell ref="M4146:N4146"/>
    <mergeCell ref="V4856:X4856"/>
    <mergeCell ref="Y4856:AA4856"/>
    <mergeCell ref="AB4856:AD4856"/>
    <mergeCell ref="D4184:L4184"/>
    <mergeCell ref="D4185:L4185"/>
    <mergeCell ref="S4170:T4170"/>
    <mergeCell ref="U4170:V4170"/>
    <mergeCell ref="W4170:X4170"/>
    <mergeCell ref="Y4170:Z4170"/>
    <mergeCell ref="C4434:AD4434"/>
    <mergeCell ref="C4436:AD4436"/>
    <mergeCell ref="C4484:AD4484"/>
    <mergeCell ref="B4380:AD4380"/>
    <mergeCell ref="C4381:AD4381"/>
    <mergeCell ref="B4426:AD4426"/>
    <mergeCell ref="C4427:AD4427"/>
    <mergeCell ref="C4428:AD4428"/>
    <mergeCell ref="C4430:AD4430"/>
    <mergeCell ref="C4344:AD4344"/>
    <mergeCell ref="M4173:N4173"/>
    <mergeCell ref="Y4146:Z4146"/>
    <mergeCell ref="AA4146:AB4146"/>
    <mergeCell ref="AC4146:AD4146"/>
    <mergeCell ref="M4147:N4147"/>
    <mergeCell ref="C4157:AD4157"/>
    <mergeCell ref="W4138:X4138"/>
    <mergeCell ref="Y4138:Z4138"/>
    <mergeCell ref="AA4138:AB4138"/>
    <mergeCell ref="AC4138:AD4138"/>
    <mergeCell ref="M4139:N4139"/>
    <mergeCell ref="O4139:P4139"/>
    <mergeCell ref="Q4139:R4139"/>
    <mergeCell ref="S4139:T4139"/>
    <mergeCell ref="U4139:V4139"/>
    <mergeCell ref="W4139:X4139"/>
    <mergeCell ref="Y4139:Z4139"/>
    <mergeCell ref="AA4139:AB4139"/>
    <mergeCell ref="AC4139:AD4139"/>
    <mergeCell ref="M4140:N4140"/>
    <mergeCell ref="O4140:P4140"/>
    <mergeCell ref="Q4140:R4140"/>
    <mergeCell ref="S4140:T4140"/>
    <mergeCell ref="U4140:V4140"/>
    <mergeCell ref="K4144:L4144"/>
    <mergeCell ref="D4145:J4145"/>
    <mergeCell ref="K4145:L4145"/>
    <mergeCell ref="D4146:J4146"/>
    <mergeCell ref="B4069:AD4069"/>
    <mergeCell ref="C4070:AD4070"/>
    <mergeCell ref="M4135:N4135"/>
    <mergeCell ref="O4135:P4135"/>
    <mergeCell ref="M4124:N4124"/>
    <mergeCell ref="O4124:P4124"/>
    <mergeCell ref="K4138:L4138"/>
    <mergeCell ref="D4139:J4139"/>
    <mergeCell ref="K4139:L4139"/>
    <mergeCell ref="D4140:J4140"/>
    <mergeCell ref="K4140:L4140"/>
    <mergeCell ref="D4141:J4141"/>
    <mergeCell ref="K4141:L4141"/>
    <mergeCell ref="D4142:J4142"/>
    <mergeCell ref="K4142:L4142"/>
    <mergeCell ref="D4143:J4143"/>
    <mergeCell ref="K4143:L4143"/>
    <mergeCell ref="D4131:J4131"/>
    <mergeCell ref="K4131:L4131"/>
    <mergeCell ref="D4132:J4132"/>
    <mergeCell ref="K4132:L4132"/>
    <mergeCell ref="D4133:J4133"/>
    <mergeCell ref="K4133:L4133"/>
    <mergeCell ref="D4134:J4134"/>
    <mergeCell ref="Y4124:Z4124"/>
    <mergeCell ref="AA4124:AB4124"/>
    <mergeCell ref="C4115:AD4115"/>
    <mergeCell ref="Q4123:R4123"/>
    <mergeCell ref="S4123:T4123"/>
    <mergeCell ref="C4117:AD4117"/>
    <mergeCell ref="U4129:V4129"/>
    <mergeCell ref="W4129:X4129"/>
    <mergeCell ref="D4100:O4100"/>
    <mergeCell ref="D4101:O4101"/>
    <mergeCell ref="D4102:O4102"/>
    <mergeCell ref="Y4123:Z4123"/>
    <mergeCell ref="C4076:AD4076"/>
    <mergeCell ref="J3642:O3642"/>
    <mergeCell ref="J3412:O3412"/>
    <mergeCell ref="J3413:O3413"/>
    <mergeCell ref="I3414:O3414"/>
    <mergeCell ref="K2309:L2309"/>
    <mergeCell ref="O2309:P2309"/>
    <mergeCell ref="M1477:N1478"/>
    <mergeCell ref="O1477:P1478"/>
    <mergeCell ref="Q1477:R1478"/>
    <mergeCell ref="S1477:V1477"/>
    <mergeCell ref="D2398:E2408"/>
    <mergeCell ref="I2454:L2454"/>
    <mergeCell ref="S2290:V2291"/>
    <mergeCell ref="S2360:T2360"/>
    <mergeCell ref="O4146:P4146"/>
    <mergeCell ref="Q4146:R4146"/>
    <mergeCell ref="S4146:T4146"/>
    <mergeCell ref="U4146:V4146"/>
    <mergeCell ref="W4146:X4146"/>
    <mergeCell ref="C3717:O3720"/>
    <mergeCell ref="T3586:U3586"/>
    <mergeCell ref="P3587:Q3587"/>
    <mergeCell ref="R3587:S3587"/>
    <mergeCell ref="T3587:U3587"/>
    <mergeCell ref="P3588:Q3588"/>
    <mergeCell ref="R3588:S3588"/>
    <mergeCell ref="T3588:U3588"/>
    <mergeCell ref="P3589:Q3589"/>
    <mergeCell ref="T3589:U3589"/>
    <mergeCell ref="C3999:AD3999"/>
    <mergeCell ref="C4000:AD4000"/>
    <mergeCell ref="C4001:AD4001"/>
    <mergeCell ref="C4034:AD4034"/>
    <mergeCell ref="C4035:AD4035"/>
    <mergeCell ref="I3673:O3673"/>
    <mergeCell ref="I3674:O3674"/>
    <mergeCell ref="I3649:O3649"/>
    <mergeCell ref="J3605:O3605"/>
    <mergeCell ref="J3606:O3606"/>
    <mergeCell ref="J3607:O3607"/>
    <mergeCell ref="I3608:O3608"/>
    <mergeCell ref="I3609:O3609"/>
    <mergeCell ref="I3610:O3610"/>
    <mergeCell ref="J3611:O3611"/>
    <mergeCell ref="J3612:O3612"/>
    <mergeCell ref="I3613:O3613"/>
    <mergeCell ref="I3614:O3614"/>
    <mergeCell ref="I3615:O3615"/>
    <mergeCell ref="I3616:O3616"/>
    <mergeCell ref="I3617:O3617"/>
    <mergeCell ref="Q2264:R2264"/>
    <mergeCell ref="S2267:T2267"/>
    <mergeCell ref="Q2265:R2265"/>
    <mergeCell ref="D4137:J4137"/>
    <mergeCell ref="K4137:L4137"/>
    <mergeCell ref="D4138:J4138"/>
    <mergeCell ref="S2833:T2833"/>
    <mergeCell ref="S2834:T2834"/>
    <mergeCell ref="S2835:T2835"/>
    <mergeCell ref="S2350:T2350"/>
    <mergeCell ref="S2351:T2351"/>
    <mergeCell ref="S2352:T2352"/>
    <mergeCell ref="S2381:T2381"/>
    <mergeCell ref="S2382:T2382"/>
    <mergeCell ref="D4144:J4144"/>
    <mergeCell ref="S2398:T2398"/>
    <mergeCell ref="D3094:L3094"/>
    <mergeCell ref="S2826:T2826"/>
    <mergeCell ref="AA3073:AD3073"/>
    <mergeCell ref="AA3083:AB3083"/>
    <mergeCell ref="AA3084:AB3084"/>
    <mergeCell ref="S2762:T2762"/>
    <mergeCell ref="S2763:T2763"/>
    <mergeCell ref="S2764:T2764"/>
    <mergeCell ref="S2765:T2765"/>
    <mergeCell ref="D3095:L3095"/>
    <mergeCell ref="M3095:N3095"/>
    <mergeCell ref="O3095:P3095"/>
    <mergeCell ref="Q3095:R3095"/>
    <mergeCell ref="S3095:T3095"/>
    <mergeCell ref="W3095:X3095"/>
    <mergeCell ref="O2839:P2839"/>
    <mergeCell ref="O2840:P2840"/>
    <mergeCell ref="C3741:D3741"/>
    <mergeCell ref="C3742:D3742"/>
    <mergeCell ref="C3743:D3743"/>
    <mergeCell ref="C3744:D3744"/>
    <mergeCell ref="D3739:K3739"/>
    <mergeCell ref="E3740:K3740"/>
    <mergeCell ref="Q4124:R4124"/>
    <mergeCell ref="S4124:T4124"/>
    <mergeCell ref="U4124:V4124"/>
    <mergeCell ref="W4124:X4124"/>
    <mergeCell ref="Q2280:R2280"/>
    <mergeCell ref="S2283:T2283"/>
    <mergeCell ref="O2352:P2352"/>
    <mergeCell ref="Q2266:R2266"/>
    <mergeCell ref="I3680:O3680"/>
    <mergeCell ref="J3681:O3681"/>
    <mergeCell ref="J3682:O3682"/>
    <mergeCell ref="J3683:O3683"/>
    <mergeCell ref="I3704:O3704"/>
    <mergeCell ref="P3583:Q3583"/>
    <mergeCell ref="B4068:AD4068"/>
    <mergeCell ref="C3749:AD3749"/>
    <mergeCell ref="C3751:AD3751"/>
    <mergeCell ref="J3636:O3636"/>
    <mergeCell ref="J3637:O3637"/>
    <mergeCell ref="J3638:O3638"/>
    <mergeCell ref="J3639:O3639"/>
    <mergeCell ref="J3640:O3640"/>
    <mergeCell ref="I3641:O3641"/>
    <mergeCell ref="C3765:AD3765"/>
    <mergeCell ref="AA2310:AB2310"/>
    <mergeCell ref="M2350:N2350"/>
    <mergeCell ref="O2424:P2424"/>
    <mergeCell ref="Q2819:R2819"/>
    <mergeCell ref="F2844:G2844"/>
    <mergeCell ref="W2838:X2838"/>
    <mergeCell ref="AA2838:AB2838"/>
    <mergeCell ref="W2839:X2839"/>
    <mergeCell ref="AA2839:AB2839"/>
    <mergeCell ref="S2714:T2714"/>
    <mergeCell ref="S2715:T2715"/>
    <mergeCell ref="S2716:T2716"/>
    <mergeCell ref="S2717:T2717"/>
    <mergeCell ref="S2718:T2718"/>
    <mergeCell ref="S2719:T2719"/>
    <mergeCell ref="D4147:J4147"/>
    <mergeCell ref="K4147:L4147"/>
    <mergeCell ref="K4148:L4148"/>
    <mergeCell ref="C4150:E4150"/>
    <mergeCell ref="F4150:AD4150"/>
    <mergeCell ref="I3650:O3650"/>
    <mergeCell ref="I3651:O3651"/>
    <mergeCell ref="I3652:O3652"/>
    <mergeCell ref="J3653:O3653"/>
    <mergeCell ref="J3654:O3654"/>
    <mergeCell ref="J3655:O3655"/>
    <mergeCell ref="J3656:O3656"/>
    <mergeCell ref="J3657:O3657"/>
    <mergeCell ref="I3658:O3658"/>
    <mergeCell ref="I3659:O3659"/>
    <mergeCell ref="I3660:O3660"/>
    <mergeCell ref="I3661:O3661"/>
    <mergeCell ref="C3767:AD3767"/>
    <mergeCell ref="C3788:AD3788"/>
    <mergeCell ref="C3822:AD3822"/>
    <mergeCell ref="J3689:O3689"/>
    <mergeCell ref="J3690:O3690"/>
    <mergeCell ref="I3691:O3691"/>
    <mergeCell ref="I3692:O3692"/>
    <mergeCell ref="I3693:O3693"/>
    <mergeCell ref="I3694:O3694"/>
    <mergeCell ref="I3695:O3695"/>
    <mergeCell ref="I3696:O3696"/>
    <mergeCell ref="I3697:O3697"/>
    <mergeCell ref="S2819:T2819"/>
    <mergeCell ref="S2820:T2820"/>
    <mergeCell ref="S2821:T2821"/>
    <mergeCell ref="C4036:AD4036"/>
    <mergeCell ref="J3455:O3455"/>
    <mergeCell ref="P3412:Q3412"/>
    <mergeCell ref="R3412:S3412"/>
    <mergeCell ref="T3412:U3412"/>
    <mergeCell ref="C3448:C3450"/>
    <mergeCell ref="S4137:T4137"/>
    <mergeCell ref="G3394:H3394"/>
    <mergeCell ref="G3395:H3395"/>
    <mergeCell ref="K4146:L4146"/>
    <mergeCell ref="W3087:X3087"/>
    <mergeCell ref="AA3087:AB3087"/>
    <mergeCell ref="M3088:N3088"/>
    <mergeCell ref="O3088:P3088"/>
    <mergeCell ref="Q3088:R3088"/>
    <mergeCell ref="S3088:T3088"/>
    <mergeCell ref="D3048:L3048"/>
    <mergeCell ref="M3048:R3048"/>
    <mergeCell ref="S3048:X3048"/>
    <mergeCell ref="Y3048:AD3048"/>
    <mergeCell ref="D3049:L3049"/>
    <mergeCell ref="M3049:R3049"/>
    <mergeCell ref="M3073:N3074"/>
    <mergeCell ref="O3073:P3074"/>
    <mergeCell ref="Q3073:R3074"/>
    <mergeCell ref="S3073:V3073"/>
    <mergeCell ref="W3073:Z3073"/>
    <mergeCell ref="D3087:L3087"/>
    <mergeCell ref="D3088:L3088"/>
    <mergeCell ref="D3089:L3089"/>
    <mergeCell ref="S2827:T2827"/>
    <mergeCell ref="S2828:T2828"/>
    <mergeCell ref="S2331:X2331"/>
    <mergeCell ref="Y2331:AD2331"/>
    <mergeCell ref="B2341:AD2341"/>
    <mergeCell ref="D2350:L2350"/>
    <mergeCell ref="D2351:L2351"/>
    <mergeCell ref="M2822:N2822"/>
    <mergeCell ref="M2809:N2809"/>
    <mergeCell ref="O2797:P2797"/>
    <mergeCell ref="F2398:G2398"/>
    <mergeCell ref="F2399:G2399"/>
    <mergeCell ref="B3018:AD3018"/>
    <mergeCell ref="O2838:P2838"/>
    <mergeCell ref="Q2446:R2446"/>
    <mergeCell ref="M2447:N2447"/>
    <mergeCell ref="Q2447:R2447"/>
    <mergeCell ref="O2443:P2443"/>
    <mergeCell ref="O2444:P2444"/>
    <mergeCell ref="Q2453:R2453"/>
    <mergeCell ref="O2350:P2350"/>
    <mergeCell ref="O2351:P2351"/>
    <mergeCell ref="H2387:L2387"/>
    <mergeCell ref="H2388:L2388"/>
    <mergeCell ref="H2389:L2389"/>
    <mergeCell ref="H2390:L2390"/>
    <mergeCell ref="H2391:L2391"/>
    <mergeCell ref="F2391:G2391"/>
    <mergeCell ref="F2392:G2392"/>
    <mergeCell ref="F2393:G2393"/>
    <mergeCell ref="F2394:G2394"/>
    <mergeCell ref="F2395:G2395"/>
    <mergeCell ref="Q2347:R2349"/>
    <mergeCell ref="G2356:R2356"/>
    <mergeCell ref="C2356:F2357"/>
    <mergeCell ref="I2793:L2793"/>
    <mergeCell ref="S2776:T2776"/>
    <mergeCell ref="M2790:N2790"/>
    <mergeCell ref="O2763:P2763"/>
    <mergeCell ref="O2764:P2764"/>
    <mergeCell ref="F2779:G2779"/>
    <mergeCell ref="I2779:L2779"/>
    <mergeCell ref="M2779:N2779"/>
    <mergeCell ref="F2782:G2782"/>
    <mergeCell ref="H2782:L2782"/>
    <mergeCell ref="M2782:N2782"/>
    <mergeCell ref="O2833:P2833"/>
    <mergeCell ref="O2834:P2834"/>
    <mergeCell ref="M2814:N2814"/>
    <mergeCell ref="M2812:N2812"/>
    <mergeCell ref="I2820:L2820"/>
    <mergeCell ref="O2761:P2761"/>
    <mergeCell ref="O2762:P2762"/>
    <mergeCell ref="O2779:P2779"/>
    <mergeCell ref="O2780:P2780"/>
    <mergeCell ref="O2830:P2830"/>
    <mergeCell ref="C2443:C2458"/>
    <mergeCell ref="C2500:C2529"/>
    <mergeCell ref="AA2352:AB2352"/>
    <mergeCell ref="C2363:AD2363"/>
    <mergeCell ref="C2364:AD2364"/>
    <mergeCell ref="W2350:X2350"/>
    <mergeCell ref="AA2350:AB2350"/>
    <mergeCell ref="W2351:X2351"/>
    <mergeCell ref="AA2351:AB2351"/>
    <mergeCell ref="C2359:D2359"/>
    <mergeCell ref="Q2350:R2350"/>
    <mergeCell ref="C4077:AD4077"/>
    <mergeCell ref="J3684:O3684"/>
    <mergeCell ref="J3685:O3685"/>
    <mergeCell ref="J3686:O3686"/>
    <mergeCell ref="I3687:O3687"/>
    <mergeCell ref="I3688:O3688"/>
    <mergeCell ref="O2798:P2798"/>
    <mergeCell ref="O2799:P2799"/>
    <mergeCell ref="O2800:P2800"/>
    <mergeCell ref="I2392:L2392"/>
    <mergeCell ref="I2393:L2393"/>
    <mergeCell ref="I2394:L2394"/>
    <mergeCell ref="I2395:L2395"/>
    <mergeCell ref="O2360:P2360"/>
    <mergeCell ref="G2361:H2361"/>
    <mergeCell ref="K2361:L2361"/>
    <mergeCell ref="O2361:P2361"/>
    <mergeCell ref="C2370:AD2370"/>
    <mergeCell ref="C2371:AD2371"/>
    <mergeCell ref="I3679:O3679"/>
    <mergeCell ref="AC4124:AD4124"/>
    <mergeCell ref="M4125:N4125"/>
    <mergeCell ref="O4125:P4125"/>
    <mergeCell ref="Q4125:R4125"/>
    <mergeCell ref="S4125:T4125"/>
    <mergeCell ref="U4125:V4125"/>
    <mergeCell ref="W4125:X4125"/>
    <mergeCell ref="Y4125:Z4125"/>
    <mergeCell ref="AA4125:AB4125"/>
    <mergeCell ref="AC4125:AD4125"/>
    <mergeCell ref="B3849:AD3849"/>
    <mergeCell ref="M2800:N2800"/>
    <mergeCell ref="O2832:P2832"/>
    <mergeCell ref="F2819:G2819"/>
    <mergeCell ref="H2819:L2819"/>
    <mergeCell ref="M2819:N2819"/>
    <mergeCell ref="F2820:G2820"/>
    <mergeCell ref="AA2381:AB2381"/>
    <mergeCell ref="Q2403:R2403"/>
    <mergeCell ref="M2404:N2404"/>
    <mergeCell ref="M2406:N2406"/>
    <mergeCell ref="O2466:P2466"/>
    <mergeCell ref="O2467:P2467"/>
    <mergeCell ref="O2468:P2468"/>
    <mergeCell ref="S2460:T2460"/>
    <mergeCell ref="S2461:T2461"/>
    <mergeCell ref="S2462:T2462"/>
    <mergeCell ref="S2463:T2463"/>
    <mergeCell ref="S2480:T2480"/>
    <mergeCell ref="S2481:T2481"/>
    <mergeCell ref="M2470:N2470"/>
    <mergeCell ref="O2399:P2399"/>
    <mergeCell ref="O2400:P2400"/>
    <mergeCell ref="O2401:P2401"/>
    <mergeCell ref="G3448:H3448"/>
    <mergeCell ref="G3449:H3449"/>
    <mergeCell ref="J3452:O3452"/>
    <mergeCell ref="J3453:O3453"/>
    <mergeCell ref="J3624:O3624"/>
    <mergeCell ref="J3625:O3625"/>
    <mergeCell ref="O3087:P3087"/>
    <mergeCell ref="Q3087:R3087"/>
    <mergeCell ref="S3087:T3087"/>
    <mergeCell ref="S3083:T3083"/>
    <mergeCell ref="M4123:N4123"/>
    <mergeCell ref="W4140:X4140"/>
    <mergeCell ref="Y4140:Z4140"/>
    <mergeCell ref="AA4140:AB4140"/>
    <mergeCell ref="C3852:AD3852"/>
    <mergeCell ref="K4134:L4134"/>
    <mergeCell ref="D4135:J4135"/>
    <mergeCell ref="K4135:L4135"/>
    <mergeCell ref="D4136:J4136"/>
    <mergeCell ref="K4136:L4136"/>
    <mergeCell ref="O4137:P4137"/>
    <mergeCell ref="Q4137:R4137"/>
    <mergeCell ref="AA4142:AB4142"/>
    <mergeCell ref="AC4142:AD4142"/>
    <mergeCell ref="M4143:N4143"/>
    <mergeCell ref="P4080:AD4080"/>
    <mergeCell ref="Q4135:R4135"/>
    <mergeCell ref="S4135:T4135"/>
    <mergeCell ref="U4135:V4135"/>
    <mergeCell ref="W4135:X4135"/>
    <mergeCell ref="Y4135:Z4135"/>
    <mergeCell ref="AA4135:AB4135"/>
    <mergeCell ref="AC4135:AD4135"/>
    <mergeCell ref="M4128:N4128"/>
    <mergeCell ref="O4128:P4128"/>
    <mergeCell ref="Q4128:R4128"/>
    <mergeCell ref="S4128:T4128"/>
    <mergeCell ref="F2836:G2836"/>
    <mergeCell ref="H2836:L2836"/>
    <mergeCell ref="M2836:N2836"/>
    <mergeCell ref="Q2836:R2836"/>
    <mergeCell ref="S3049:X3049"/>
    <mergeCell ref="Y3049:AD3049"/>
    <mergeCell ref="C3036:L3037"/>
    <mergeCell ref="M3036:AD3036"/>
    <mergeCell ref="M3037:R3037"/>
    <mergeCell ref="S3037:X3037"/>
    <mergeCell ref="Y3037:AD3037"/>
    <mergeCell ref="D3038:L3038"/>
    <mergeCell ref="M3038:R3038"/>
    <mergeCell ref="S3038:X3038"/>
    <mergeCell ref="Y3038:AD3038"/>
    <mergeCell ref="D3039:L3039"/>
    <mergeCell ref="M3039:R3039"/>
    <mergeCell ref="S3039:X3039"/>
    <mergeCell ref="Y3039:AD3039"/>
    <mergeCell ref="B3033:AD3033"/>
    <mergeCell ref="B3067:AD3067"/>
    <mergeCell ref="W3083:X3083"/>
    <mergeCell ref="S3050:X3050"/>
    <mergeCell ref="W3115:X3115"/>
    <mergeCell ref="W3116:X3116"/>
    <mergeCell ref="S3112:T3112"/>
    <mergeCell ref="W3112:X3112"/>
    <mergeCell ref="AA3112:AB3112"/>
    <mergeCell ref="D3112:L3112"/>
    <mergeCell ref="M3112:N3112"/>
    <mergeCell ref="O3112:P3112"/>
    <mergeCell ref="Q3112:R3112"/>
    <mergeCell ref="S3113:T3113"/>
    <mergeCell ref="W3113:X3113"/>
    <mergeCell ref="AA3113:AB3113"/>
    <mergeCell ref="D3117:L3117"/>
    <mergeCell ref="B24:AD24"/>
    <mergeCell ref="C25:AD25"/>
    <mergeCell ref="C28:AD28"/>
    <mergeCell ref="C27:AD27"/>
    <mergeCell ref="C3850:AD3850"/>
    <mergeCell ref="B363:AD363"/>
    <mergeCell ref="C364:AD364"/>
    <mergeCell ref="B507:AD507"/>
    <mergeCell ref="C508:AD508"/>
    <mergeCell ref="B879:AD879"/>
    <mergeCell ref="C614:AD614"/>
    <mergeCell ref="C615:AD615"/>
    <mergeCell ref="C649:AD649"/>
    <mergeCell ref="B795:AD795"/>
    <mergeCell ref="C796:AD796"/>
    <mergeCell ref="C1665:AD1665"/>
    <mergeCell ref="J3662:O3662"/>
    <mergeCell ref="J3663:O3663"/>
    <mergeCell ref="J3664:O3664"/>
    <mergeCell ref="J3665:O3665"/>
    <mergeCell ref="J3666:O3666"/>
    <mergeCell ref="J3667:O3667"/>
    <mergeCell ref="I3634:O3634"/>
    <mergeCell ref="I3635:O3635"/>
    <mergeCell ref="C3281:AD3281"/>
    <mergeCell ref="C3309:AD3309"/>
    <mergeCell ref="C3361:AD3361"/>
    <mergeCell ref="W3366:Z3366"/>
    <mergeCell ref="AA3366:AD3366"/>
    <mergeCell ref="O3368:P3368"/>
    <mergeCell ref="O3369:P3369"/>
    <mergeCell ref="S3368:T3368"/>
    <mergeCell ref="S2809:T2809"/>
    <mergeCell ref="S2810:T2810"/>
    <mergeCell ref="S2811:T2811"/>
    <mergeCell ref="S2812:T2812"/>
    <mergeCell ref="S2813:T2813"/>
    <mergeCell ref="S2814:T2814"/>
    <mergeCell ref="S2815:T2815"/>
    <mergeCell ref="S2816:T2816"/>
    <mergeCell ref="S2817:T2817"/>
    <mergeCell ref="S2818:T2818"/>
    <mergeCell ref="F2817:G2817"/>
    <mergeCell ref="I2817:L2817"/>
    <mergeCell ref="M2817:N2817"/>
    <mergeCell ref="O2809:P2809"/>
    <mergeCell ref="O2810:P2810"/>
    <mergeCell ref="O2811:P2811"/>
    <mergeCell ref="O2812:P2812"/>
    <mergeCell ref="O2813:P2813"/>
    <mergeCell ref="F2809:G2809"/>
    <mergeCell ref="H2809:L2809"/>
    <mergeCell ref="O2823:P2823"/>
    <mergeCell ref="O2824:P2824"/>
    <mergeCell ref="F2818:G2818"/>
    <mergeCell ref="I2818:L2818"/>
    <mergeCell ref="M2818:N2818"/>
    <mergeCell ref="M2801:N2801"/>
    <mergeCell ref="M2820:N2820"/>
    <mergeCell ref="F2821:G2821"/>
    <mergeCell ref="I2821:L2821"/>
    <mergeCell ref="M2821:N2821"/>
    <mergeCell ref="F2822:G2822"/>
    <mergeCell ref="H2822:L2822"/>
    <mergeCell ref="S2269:T2269"/>
    <mergeCell ref="Q2267:R2267"/>
    <mergeCell ref="S2270:T2270"/>
    <mergeCell ref="Q2268:R2268"/>
    <mergeCell ref="Q2281:R2281"/>
    <mergeCell ref="S2284:T2284"/>
    <mergeCell ref="Q2282:R2282"/>
    <mergeCell ref="S2285:T2285"/>
    <mergeCell ref="Q2283:R2283"/>
    <mergeCell ref="S2286:T2286"/>
    <mergeCell ref="C2343:AD2343"/>
    <mergeCell ref="G2308:H2308"/>
    <mergeCell ref="K2308:L2308"/>
    <mergeCell ref="O2308:P2308"/>
    <mergeCell ref="S2308:T2308"/>
    <mergeCell ref="W2308:X2308"/>
    <mergeCell ref="AA2308:AB2308"/>
    <mergeCell ref="G2309:H2309"/>
    <mergeCell ref="F2381:G2381"/>
    <mergeCell ref="F2382:G2382"/>
    <mergeCell ref="F2383:G2383"/>
    <mergeCell ref="S2387:T2387"/>
    <mergeCell ref="S2388:T2388"/>
    <mergeCell ref="S2389:T2389"/>
    <mergeCell ref="S2390:T2390"/>
    <mergeCell ref="S2391:T2391"/>
    <mergeCell ref="S2293:T2293"/>
    <mergeCell ref="W2293:X2293"/>
    <mergeCell ref="AA2293:AB2293"/>
    <mergeCell ref="G2294:H2294"/>
    <mergeCell ref="M2272:N2272"/>
    <mergeCell ref="O2275:P2275"/>
    <mergeCell ref="M2273:N2273"/>
    <mergeCell ref="O2276:P2276"/>
    <mergeCell ref="M2274:N2274"/>
    <mergeCell ref="O2277:P2277"/>
    <mergeCell ref="M2275:N2275"/>
    <mergeCell ref="O2278:P2278"/>
    <mergeCell ref="M2276:N2276"/>
    <mergeCell ref="O2279:P2279"/>
    <mergeCell ref="M2277:N2277"/>
    <mergeCell ref="O2280:P2280"/>
    <mergeCell ref="AA2314:AB2314"/>
    <mergeCell ref="G2315:H2315"/>
    <mergeCell ref="K2315:L2315"/>
    <mergeCell ref="O2315:P2315"/>
    <mergeCell ref="S2315:T2315"/>
    <mergeCell ref="W2315:X2315"/>
    <mergeCell ref="AA2315:AB2315"/>
    <mergeCell ref="G2316:H2316"/>
    <mergeCell ref="K2316:L2316"/>
    <mergeCell ref="O2316:P2316"/>
    <mergeCell ref="M2278:N2278"/>
    <mergeCell ref="O2281:P2281"/>
    <mergeCell ref="M2279:N2279"/>
    <mergeCell ref="O2282:P2282"/>
    <mergeCell ref="M2280:N2280"/>
    <mergeCell ref="O2283:P2283"/>
    <mergeCell ref="M2281:N2281"/>
    <mergeCell ref="O2284:P2284"/>
    <mergeCell ref="M2282:N2282"/>
    <mergeCell ref="O2285:P2285"/>
    <mergeCell ref="M2283:N2283"/>
    <mergeCell ref="O2286:P2286"/>
    <mergeCell ref="AA2269:AB2269"/>
    <mergeCell ref="AA2270:AB2270"/>
    <mergeCell ref="S2378:V2379"/>
    <mergeCell ref="W2378:Z2379"/>
    <mergeCell ref="AA2378:AD2379"/>
    <mergeCell ref="S2380:T2380"/>
    <mergeCell ref="O2381:P2381"/>
    <mergeCell ref="O2382:P2382"/>
    <mergeCell ref="O2383:P2383"/>
    <mergeCell ref="O2384:P2384"/>
    <mergeCell ref="O2385:P2385"/>
    <mergeCell ref="O2386:P2386"/>
    <mergeCell ref="M2377:AD2377"/>
    <mergeCell ref="H2381:L2381"/>
    <mergeCell ref="H2382:L2382"/>
    <mergeCell ref="H2383:L2383"/>
    <mergeCell ref="H2384:L2384"/>
    <mergeCell ref="H2385:L2385"/>
    <mergeCell ref="H2386:L2386"/>
    <mergeCell ref="H2377:L2380"/>
    <mergeCell ref="D2276:L2276"/>
    <mergeCell ref="D2277:L2277"/>
    <mergeCell ref="D2278:L2278"/>
    <mergeCell ref="F2384:G2384"/>
    <mergeCell ref="F2385:G2385"/>
    <mergeCell ref="F2386:G2386"/>
    <mergeCell ref="AA2275:AB2275"/>
    <mergeCell ref="M2384:N2384"/>
    <mergeCell ref="Q2384:R2384"/>
    <mergeCell ref="M2385:N2385"/>
    <mergeCell ref="Q2385:R2385"/>
    <mergeCell ref="M2386:N2386"/>
    <mergeCell ref="Q2386:R2386"/>
    <mergeCell ref="S2332:X2332"/>
    <mergeCell ref="Y2332:AD2332"/>
    <mergeCell ref="M2333:R2333"/>
    <mergeCell ref="S2333:X2333"/>
    <mergeCell ref="Y2333:AD2333"/>
    <mergeCell ref="M2334:R2334"/>
    <mergeCell ref="S2334:X2334"/>
    <mergeCell ref="Y2334:AD2334"/>
    <mergeCell ref="M2335:R2335"/>
    <mergeCell ref="S2335:X2335"/>
    <mergeCell ref="Y2335:AD2335"/>
    <mergeCell ref="C2342:AD2342"/>
    <mergeCell ref="D2333:L2333"/>
    <mergeCell ref="AA2278:AB2278"/>
    <mergeCell ref="S2281:T2281"/>
    <mergeCell ref="Q2279:R2279"/>
    <mergeCell ref="S2282:T2282"/>
    <mergeCell ref="D2381:E2385"/>
    <mergeCell ref="D2386:E2397"/>
    <mergeCell ref="W2347:Z2348"/>
    <mergeCell ref="D2279:L2279"/>
    <mergeCell ref="D2280:L2280"/>
    <mergeCell ref="D2281:L2281"/>
    <mergeCell ref="D2282:L2282"/>
    <mergeCell ref="D2283:L2283"/>
    <mergeCell ref="G2310:H2310"/>
    <mergeCell ref="K2310:L2310"/>
    <mergeCell ref="O2310:P2310"/>
    <mergeCell ref="S2310:T2310"/>
    <mergeCell ref="D2284:L2284"/>
    <mergeCell ref="D2285:L2285"/>
    <mergeCell ref="C2361:D2361"/>
    <mergeCell ref="D2330:L2330"/>
    <mergeCell ref="M2330:R2330"/>
    <mergeCell ref="S2330:X2330"/>
    <mergeCell ref="Y2330:AD2330"/>
    <mergeCell ref="D2331:L2331"/>
    <mergeCell ref="D2332:L2332"/>
    <mergeCell ref="M2332:R2332"/>
    <mergeCell ref="O2387:P2387"/>
    <mergeCell ref="O2388:P2388"/>
    <mergeCell ref="O2389:P2389"/>
    <mergeCell ref="O2390:P2390"/>
    <mergeCell ref="O2391:P2391"/>
    <mergeCell ref="O2392:P2392"/>
    <mergeCell ref="O2393:P2393"/>
    <mergeCell ref="O2394:P2394"/>
    <mergeCell ref="O2395:P2395"/>
    <mergeCell ref="F2396:G2396"/>
    <mergeCell ref="F2397:G2397"/>
    <mergeCell ref="C2381:C2385"/>
    <mergeCell ref="C2386:C2397"/>
    <mergeCell ref="C2369:AD2369"/>
    <mergeCell ref="W2298:X2298"/>
    <mergeCell ref="AA2298:AB2298"/>
    <mergeCell ref="O2301:P2301"/>
    <mergeCell ref="F2387:G2387"/>
    <mergeCell ref="F2388:G2388"/>
    <mergeCell ref="F2389:G2389"/>
    <mergeCell ref="F2390:G2390"/>
    <mergeCell ref="I2396:L2396"/>
    <mergeCell ref="G2311:H2311"/>
    <mergeCell ref="K2311:L2311"/>
    <mergeCell ref="W2305:X2305"/>
    <mergeCell ref="AA2305:AB2305"/>
    <mergeCell ref="G2317:H2317"/>
    <mergeCell ref="K2317:L2317"/>
    <mergeCell ref="O2317:P2317"/>
    <mergeCell ref="S2317:T2317"/>
    <mergeCell ref="W2317:X2317"/>
    <mergeCell ref="AA2317:AB2317"/>
    <mergeCell ref="C2320:E2320"/>
    <mergeCell ref="F2320:AD2320"/>
    <mergeCell ref="G2318:H2318"/>
    <mergeCell ref="K2318:L2318"/>
    <mergeCell ref="O2307:P2307"/>
    <mergeCell ref="S2307:T2307"/>
    <mergeCell ref="W2307:X2307"/>
    <mergeCell ref="G2299:H2299"/>
    <mergeCell ref="O2302:P2302"/>
    <mergeCell ref="S2302:T2302"/>
    <mergeCell ref="AA2316:AB2316"/>
    <mergeCell ref="G2307:H2307"/>
    <mergeCell ref="K2307:L2307"/>
    <mergeCell ref="S2309:T2309"/>
    <mergeCell ref="W2309:X2309"/>
    <mergeCell ref="W2381:X2381"/>
    <mergeCell ref="M2382:N2382"/>
    <mergeCell ref="Q2382:R2382"/>
    <mergeCell ref="M2383:N2383"/>
    <mergeCell ref="Q2383:R2383"/>
    <mergeCell ref="W2314:X2314"/>
    <mergeCell ref="M2352:N2352"/>
    <mergeCell ref="C2346:L2349"/>
    <mergeCell ref="M2346:AD2346"/>
    <mergeCell ref="AA2279:AB2279"/>
    <mergeCell ref="AA2280:AB2280"/>
    <mergeCell ref="AA2281:AB2281"/>
    <mergeCell ref="AA2282:AB2282"/>
    <mergeCell ref="AA2283:AB2283"/>
    <mergeCell ref="AA2284:AB2284"/>
    <mergeCell ref="H2409:L2409"/>
    <mergeCell ref="Q2440:R2440"/>
    <mergeCell ref="M2441:N2441"/>
    <mergeCell ref="Q2441:R2441"/>
    <mergeCell ref="M2430:N2430"/>
    <mergeCell ref="Q2430:R2430"/>
    <mergeCell ref="M2431:N2431"/>
    <mergeCell ref="Q2437:R2437"/>
    <mergeCell ref="M2438:N2438"/>
    <mergeCell ref="Q2438:R2438"/>
    <mergeCell ref="M2439:N2439"/>
    <mergeCell ref="Q2439:R2439"/>
    <mergeCell ref="M2440:N2440"/>
    <mergeCell ref="Q2427:R2427"/>
    <mergeCell ref="M2428:N2428"/>
    <mergeCell ref="Q2428:R2428"/>
    <mergeCell ref="M2429:N2429"/>
    <mergeCell ref="Q2429:R2429"/>
    <mergeCell ref="M2423:N2423"/>
    <mergeCell ref="Q2423:R2423"/>
    <mergeCell ref="M2424:N2424"/>
    <mergeCell ref="Q2424:R2424"/>
    <mergeCell ref="M2425:N2425"/>
    <mergeCell ref="Q2425:R2425"/>
    <mergeCell ref="O2425:P2425"/>
    <mergeCell ref="M2420:N2420"/>
    <mergeCell ref="Q2420:R2420"/>
    <mergeCell ref="O2415:P2415"/>
    <mergeCell ref="O2416:P2416"/>
    <mergeCell ref="O2417:P2417"/>
    <mergeCell ref="O2418:P2418"/>
    <mergeCell ref="O2419:P2419"/>
    <mergeCell ref="Q2421:R2421"/>
    <mergeCell ref="M2422:N2422"/>
    <mergeCell ref="Q2422:R2422"/>
    <mergeCell ref="M2418:N2418"/>
    <mergeCell ref="Q2418:R2418"/>
    <mergeCell ref="M2419:N2419"/>
    <mergeCell ref="Q2419:R2419"/>
    <mergeCell ref="O2409:P2409"/>
    <mergeCell ref="M2403:N2403"/>
    <mergeCell ref="Q2413:R2413"/>
    <mergeCell ref="O2398:P2398"/>
    <mergeCell ref="AA2285:AB2285"/>
    <mergeCell ref="AA2286:AB2286"/>
    <mergeCell ref="AA2309:AB2309"/>
    <mergeCell ref="S2279:T2279"/>
    <mergeCell ref="M2378:N2380"/>
    <mergeCell ref="O2378:P2380"/>
    <mergeCell ref="Q2378:R2380"/>
    <mergeCell ref="M2381:N2381"/>
    <mergeCell ref="Q2381:R2381"/>
    <mergeCell ref="W2310:X2310"/>
    <mergeCell ref="M2351:N2351"/>
    <mergeCell ref="Q2351:R2351"/>
    <mergeCell ref="O2426:P2426"/>
    <mergeCell ref="O2427:P2427"/>
    <mergeCell ref="O2428:P2428"/>
    <mergeCell ref="O2445:P2445"/>
    <mergeCell ref="O2446:P2446"/>
    <mergeCell ref="O2447:P2447"/>
    <mergeCell ref="O2448:P2448"/>
    <mergeCell ref="O2449:P2449"/>
    <mergeCell ref="O2450:P2450"/>
    <mergeCell ref="M2433:N2433"/>
    <mergeCell ref="Q2433:R2433"/>
    <mergeCell ref="M2434:N2434"/>
    <mergeCell ref="Q2434:R2434"/>
    <mergeCell ref="M2435:N2435"/>
    <mergeCell ref="Q2435:R2435"/>
    <mergeCell ref="M2436:N2436"/>
    <mergeCell ref="Q2436:R2436"/>
    <mergeCell ref="M2437:N2437"/>
    <mergeCell ref="M2421:N2421"/>
    <mergeCell ref="G2292:H2292"/>
    <mergeCell ref="K2292:L2292"/>
    <mergeCell ref="O2292:P2292"/>
    <mergeCell ref="Q2352:R2352"/>
    <mergeCell ref="M2347:N2349"/>
    <mergeCell ref="O2347:P2349"/>
    <mergeCell ref="G2293:H2293"/>
    <mergeCell ref="K2293:L2293"/>
    <mergeCell ref="O2293:P2293"/>
    <mergeCell ref="D2334:L2334"/>
    <mergeCell ref="M2331:R2331"/>
    <mergeCell ref="G2359:H2359"/>
    <mergeCell ref="K2359:L2359"/>
    <mergeCell ref="O2359:P2359"/>
    <mergeCell ref="B2368:AD2368"/>
    <mergeCell ref="S2384:T2384"/>
    <mergeCell ref="S2385:T2385"/>
    <mergeCell ref="S2386:T2386"/>
    <mergeCell ref="W2437:X2437"/>
    <mergeCell ref="AA2437:AB2437"/>
    <mergeCell ref="S2432:T2432"/>
    <mergeCell ref="S2419:T2419"/>
    <mergeCell ref="S2420:T2420"/>
    <mergeCell ref="S2421:T2421"/>
    <mergeCell ref="S2422:T2422"/>
    <mergeCell ref="S2423:T2423"/>
    <mergeCell ref="S2424:T2424"/>
    <mergeCell ref="S2425:T2425"/>
    <mergeCell ref="S2426:T2426"/>
    <mergeCell ref="W2427:X2427"/>
    <mergeCell ref="AA2427:AB2427"/>
    <mergeCell ref="W2418:X2418"/>
    <mergeCell ref="O2412:P2412"/>
    <mergeCell ref="Q2426:R2426"/>
    <mergeCell ref="M2427:N2427"/>
    <mergeCell ref="O2396:P2396"/>
    <mergeCell ref="O2397:P2397"/>
    <mergeCell ref="S2356:V2357"/>
    <mergeCell ref="W2356:Z2357"/>
    <mergeCell ref="F2444:G2444"/>
    <mergeCell ref="F2415:G2415"/>
    <mergeCell ref="F2416:G2416"/>
    <mergeCell ref="C2377:E2380"/>
    <mergeCell ref="F2438:G2438"/>
    <mergeCell ref="M2426:N2426"/>
    <mergeCell ref="I2449:L2449"/>
    <mergeCell ref="O2430:P2430"/>
    <mergeCell ref="O2431:P2431"/>
    <mergeCell ref="F2510:G2510"/>
    <mergeCell ref="F2511:G2511"/>
    <mergeCell ref="F2512:G2512"/>
    <mergeCell ref="F2513:G2513"/>
    <mergeCell ref="W2459:X2459"/>
    <mergeCell ref="AA2459:AB2459"/>
    <mergeCell ref="S2459:T2459"/>
    <mergeCell ref="W2460:X2460"/>
    <mergeCell ref="AA2460:AB2460"/>
    <mergeCell ref="W2461:X2461"/>
    <mergeCell ref="AA2461:AB2461"/>
    <mergeCell ref="W2462:X2462"/>
    <mergeCell ref="AA2462:AB2462"/>
    <mergeCell ref="M2477:N2477"/>
    <mergeCell ref="H2476:L2476"/>
    <mergeCell ref="O2508:P2508"/>
    <mergeCell ref="O2509:P2509"/>
    <mergeCell ref="O2510:P2510"/>
    <mergeCell ref="M2504:N2504"/>
    <mergeCell ref="I2472:L2472"/>
    <mergeCell ref="H2473:L2473"/>
    <mergeCell ref="H2474:L2474"/>
    <mergeCell ref="H2475:L2475"/>
    <mergeCell ref="O2477:P2477"/>
    <mergeCell ref="O2478:P2478"/>
    <mergeCell ref="O2479:P2479"/>
    <mergeCell ref="O2480:P2480"/>
    <mergeCell ref="O2481:P2481"/>
    <mergeCell ref="O2482:P2482"/>
    <mergeCell ref="O2483:P2483"/>
    <mergeCell ref="O2484:P2484"/>
    <mergeCell ref="O2485:P2485"/>
    <mergeCell ref="O2486:P2486"/>
    <mergeCell ref="O2487:P2487"/>
    <mergeCell ref="O2488:P2488"/>
    <mergeCell ref="O2489:P2489"/>
    <mergeCell ref="O2490:P2490"/>
    <mergeCell ref="O2491:P2491"/>
    <mergeCell ref="O2492:P2492"/>
    <mergeCell ref="O2493:P2493"/>
    <mergeCell ref="I2477:L2477"/>
    <mergeCell ref="I2478:L2478"/>
    <mergeCell ref="I2491:L2491"/>
    <mergeCell ref="I2492:L2492"/>
    <mergeCell ref="I2493:L2493"/>
    <mergeCell ref="H2494:L2494"/>
    <mergeCell ref="I2495:L2495"/>
    <mergeCell ref="Q2483:R2483"/>
    <mergeCell ref="M2484:N2484"/>
    <mergeCell ref="Q2484:R2484"/>
    <mergeCell ref="Q2486:R2486"/>
    <mergeCell ref="O2507:P2507"/>
    <mergeCell ref="W2463:X2463"/>
    <mergeCell ref="AA2463:AB2463"/>
    <mergeCell ref="W2464:X2464"/>
    <mergeCell ref="AA2464:AB2464"/>
    <mergeCell ref="S2489:T2489"/>
    <mergeCell ref="S2490:T2490"/>
    <mergeCell ref="S2491:T2491"/>
    <mergeCell ref="S2492:T2492"/>
    <mergeCell ref="I2481:L2481"/>
    <mergeCell ref="H2482:L2482"/>
    <mergeCell ref="AA2488:AB2488"/>
    <mergeCell ref="W2489:X2489"/>
    <mergeCell ref="M2481:N2481"/>
    <mergeCell ref="O2721:P2721"/>
    <mergeCell ref="O2722:P2722"/>
    <mergeCell ref="O2723:P2723"/>
    <mergeCell ref="F2720:G2720"/>
    <mergeCell ref="M2794:N2794"/>
    <mergeCell ref="K2547:L2547"/>
    <mergeCell ref="O2547:P2547"/>
    <mergeCell ref="C2694:AD2694"/>
    <mergeCell ref="W2530:X2530"/>
    <mergeCell ref="AA2530:AB2530"/>
    <mergeCell ref="S2549:T2549"/>
    <mergeCell ref="W2549:X2549"/>
    <mergeCell ref="AA2549:AB2549"/>
    <mergeCell ref="K2550:L2550"/>
    <mergeCell ref="O2550:P2550"/>
    <mergeCell ref="S2550:T2550"/>
    <mergeCell ref="W2550:X2550"/>
    <mergeCell ref="S2547:T2547"/>
    <mergeCell ref="W2547:X2547"/>
    <mergeCell ref="AA2547:AB2547"/>
    <mergeCell ref="G2548:H2548"/>
    <mergeCell ref="K2548:L2548"/>
    <mergeCell ref="O2548:P2548"/>
    <mergeCell ref="S2548:T2548"/>
    <mergeCell ref="W2548:X2548"/>
    <mergeCell ref="AA2548:AB2548"/>
    <mergeCell ref="K2549:L2549"/>
    <mergeCell ref="O2549:P2549"/>
    <mergeCell ref="AA2550:AB2550"/>
    <mergeCell ref="K2551:L2551"/>
    <mergeCell ref="O2551:P2551"/>
    <mergeCell ref="S2551:T2551"/>
    <mergeCell ref="W2551:X2551"/>
    <mergeCell ref="AA2551:AB2551"/>
    <mergeCell ref="F2784:G2784"/>
    <mergeCell ref="H2784:L2784"/>
    <mergeCell ref="F2785:G2785"/>
    <mergeCell ref="I2785:L2785"/>
    <mergeCell ref="M2785:N2785"/>
    <mergeCell ref="F2786:G2786"/>
    <mergeCell ref="I2786:L2786"/>
    <mergeCell ref="M2786:N2786"/>
    <mergeCell ref="F2787:G2787"/>
    <mergeCell ref="W2557:X2557"/>
    <mergeCell ref="AA2557:AB2557"/>
    <mergeCell ref="I2496:L2496"/>
    <mergeCell ref="M2757:N2757"/>
    <mergeCell ref="O2757:P2757"/>
    <mergeCell ref="F2792:G2792"/>
    <mergeCell ref="I2792:L2792"/>
    <mergeCell ref="M2792:N2792"/>
    <mergeCell ref="F2794:G2794"/>
    <mergeCell ref="I2794:L2794"/>
    <mergeCell ref="M2784:N2784"/>
    <mergeCell ref="H2500:L2500"/>
    <mergeCell ref="I2738:L2738"/>
    <mergeCell ref="F2506:G2506"/>
    <mergeCell ref="F2507:G2507"/>
    <mergeCell ref="F2508:G2508"/>
    <mergeCell ref="F2509:G2509"/>
    <mergeCell ref="F2514:G2514"/>
    <mergeCell ref="C2459:C2484"/>
    <mergeCell ref="C2485:C2499"/>
    <mergeCell ref="M2458:N2458"/>
    <mergeCell ref="O2455:P2455"/>
    <mergeCell ref="M2462:N2462"/>
    <mergeCell ref="C3021:AD3021"/>
    <mergeCell ref="B3026:AD3026"/>
    <mergeCell ref="W2841:X2841"/>
    <mergeCell ref="AA2841:AB2841"/>
    <mergeCell ref="W2842:X2842"/>
    <mergeCell ref="AA2842:AB2842"/>
    <mergeCell ref="O2825:P2825"/>
    <mergeCell ref="O2826:P2826"/>
    <mergeCell ref="B3019:AD3019"/>
    <mergeCell ref="B3066:AD3066"/>
    <mergeCell ref="B3101:AD3101"/>
    <mergeCell ref="B3102:AD3102"/>
    <mergeCell ref="C2124:AD2124"/>
    <mergeCell ref="C1352:AD1352"/>
    <mergeCell ref="C1353:AD1353"/>
    <mergeCell ref="C1354:AD1354"/>
    <mergeCell ref="I2413:L2413"/>
    <mergeCell ref="I2414:L2414"/>
    <mergeCell ref="I2415:L2415"/>
    <mergeCell ref="I2416:L2416"/>
    <mergeCell ref="I2417:L2417"/>
    <mergeCell ref="I2418:L2418"/>
    <mergeCell ref="I2419:L2419"/>
    <mergeCell ref="I2420:L2420"/>
    <mergeCell ref="I2421:L2421"/>
    <mergeCell ref="I2422:L2422"/>
    <mergeCell ref="I2423:L2423"/>
    <mergeCell ref="I2424:L2424"/>
    <mergeCell ref="I2425:L2425"/>
    <mergeCell ref="I2426:L2426"/>
    <mergeCell ref="H2427:L2427"/>
    <mergeCell ref="I2428:L2428"/>
    <mergeCell ref="I2429:L2429"/>
    <mergeCell ref="I2430:L2430"/>
    <mergeCell ref="I2431:L2431"/>
    <mergeCell ref="H2432:L2432"/>
    <mergeCell ref="H2433:L2433"/>
    <mergeCell ref="H2434:L2434"/>
    <mergeCell ref="I2435:L2435"/>
    <mergeCell ref="I2436:L2436"/>
    <mergeCell ref="H2437:L2437"/>
    <mergeCell ref="H2438:L2438"/>
    <mergeCell ref="H2439:L2439"/>
    <mergeCell ref="H2440:L2440"/>
    <mergeCell ref="F2400:G2400"/>
    <mergeCell ref="F2401:G2401"/>
    <mergeCell ref="F2402:G2402"/>
    <mergeCell ref="F2403:G2403"/>
    <mergeCell ref="F2404:G2404"/>
    <mergeCell ref="F2405:G2405"/>
    <mergeCell ref="F2406:G2406"/>
    <mergeCell ref="F2407:G2407"/>
    <mergeCell ref="F2408:G2408"/>
    <mergeCell ref="F2409:G2409"/>
    <mergeCell ref="F2410:G2410"/>
    <mergeCell ref="F2411:G2411"/>
    <mergeCell ref="F2412:G2412"/>
    <mergeCell ref="F2413:G2413"/>
    <mergeCell ref="F2414:G2414"/>
    <mergeCell ref="H2483:L2483"/>
    <mergeCell ref="H2484:L2484"/>
    <mergeCell ref="M3117:N3117"/>
    <mergeCell ref="O3117:P3117"/>
    <mergeCell ref="AA3096:AB3096"/>
    <mergeCell ref="C3034:AD3034"/>
    <mergeCell ref="M3093:N3093"/>
    <mergeCell ref="O3093:P3093"/>
    <mergeCell ref="Q3093:R3093"/>
    <mergeCell ref="S3093:T3093"/>
    <mergeCell ref="W3093:X3093"/>
    <mergeCell ref="D3083:L3083"/>
    <mergeCell ref="AA3091:AB3091"/>
    <mergeCell ref="D3092:L3092"/>
    <mergeCell ref="Q3094:R3094"/>
    <mergeCell ref="D3084:L3084"/>
    <mergeCell ref="M3084:N3084"/>
    <mergeCell ref="S3099:T3099"/>
    <mergeCell ref="W3099:X3099"/>
    <mergeCell ref="AA3099:AB3099"/>
    <mergeCell ref="B3104:AD3104"/>
    <mergeCell ref="S3117:T3117"/>
    <mergeCell ref="W3117:X3117"/>
    <mergeCell ref="AA3117:AB3117"/>
    <mergeCell ref="AA3115:AB3115"/>
    <mergeCell ref="C3105:AD3105"/>
    <mergeCell ref="C3106:AD3106"/>
    <mergeCell ref="S3084:T3084"/>
    <mergeCell ref="D3091:L3091"/>
    <mergeCell ref="M3091:N3091"/>
    <mergeCell ref="O3085:P3085"/>
    <mergeCell ref="AA3085:AB3085"/>
    <mergeCell ref="D3086:L3086"/>
    <mergeCell ref="M3086:N3086"/>
    <mergeCell ref="O3086:P3086"/>
    <mergeCell ref="Q3085:R3085"/>
    <mergeCell ref="Y3051:AD3051"/>
    <mergeCell ref="D3052:L3052"/>
    <mergeCell ref="M3052:R3052"/>
    <mergeCell ref="S3052:X3052"/>
    <mergeCell ref="Y3052:AD3052"/>
    <mergeCell ref="D3053:L3053"/>
    <mergeCell ref="M3053:R3053"/>
    <mergeCell ref="S3053:X3053"/>
    <mergeCell ref="Y3053:AD3053"/>
    <mergeCell ref="D3054:L3054"/>
    <mergeCell ref="M3054:R3054"/>
    <mergeCell ref="S3054:X3054"/>
    <mergeCell ref="Y3054:AD3054"/>
    <mergeCell ref="D3055:L3055"/>
    <mergeCell ref="M3055:R3055"/>
    <mergeCell ref="S3055:X3055"/>
    <mergeCell ref="Y3055:AD3055"/>
    <mergeCell ref="D3061:L3061"/>
    <mergeCell ref="M3061:R3061"/>
    <mergeCell ref="S3061:X3061"/>
    <mergeCell ref="M3057:R3057"/>
    <mergeCell ref="S3057:X3057"/>
    <mergeCell ref="Y3057:AD3057"/>
    <mergeCell ref="D3058:L3058"/>
    <mergeCell ref="M3058:R3058"/>
    <mergeCell ref="S3058:X3058"/>
    <mergeCell ref="Y3058:AD3058"/>
    <mergeCell ref="D3059:L3059"/>
    <mergeCell ref="M3059:R3059"/>
    <mergeCell ref="S3059:X3059"/>
    <mergeCell ref="B3155:AD3155"/>
    <mergeCell ref="B3156:AD3156"/>
    <mergeCell ref="P3390:Q3390"/>
    <mergeCell ref="R3390:S3390"/>
    <mergeCell ref="T3390:U3390"/>
    <mergeCell ref="P3391:Q3391"/>
    <mergeCell ref="R3391:S3391"/>
    <mergeCell ref="T3391:U3391"/>
    <mergeCell ref="P3392:Q3392"/>
    <mergeCell ref="R3392:S3392"/>
    <mergeCell ref="T3392:U3392"/>
    <mergeCell ref="P3393:Q3393"/>
    <mergeCell ref="R3393:S3393"/>
    <mergeCell ref="T3393:U3393"/>
    <mergeCell ref="O2850:P2850"/>
    <mergeCell ref="O2851:P2851"/>
    <mergeCell ref="O2852:P2852"/>
    <mergeCell ref="O2853:P2853"/>
    <mergeCell ref="O2854:P2854"/>
    <mergeCell ref="O2855:P2855"/>
    <mergeCell ref="S2859:V2860"/>
    <mergeCell ref="W2859:Z2860"/>
    <mergeCell ref="AA2859:AD2860"/>
    <mergeCell ref="M3089:N3089"/>
    <mergeCell ref="O3089:P3089"/>
    <mergeCell ref="Q3089:R3089"/>
    <mergeCell ref="S3089:T3089"/>
    <mergeCell ref="W3089:X3089"/>
    <mergeCell ref="AA3089:AB3089"/>
    <mergeCell ref="W3100:X3100"/>
    <mergeCell ref="AA3100:AB3100"/>
    <mergeCell ref="S3096:T3096"/>
    <mergeCell ref="W3096:X3096"/>
    <mergeCell ref="O3091:P3091"/>
    <mergeCell ref="Q3091:R3091"/>
    <mergeCell ref="S3091:T3091"/>
    <mergeCell ref="W3091:X3091"/>
    <mergeCell ref="S3369:T3369"/>
    <mergeCell ref="W3368:X3368"/>
    <mergeCell ref="W3369:X3369"/>
    <mergeCell ref="AA3368:AB3368"/>
    <mergeCell ref="W3094:X3094"/>
    <mergeCell ref="AA3094:AB3094"/>
    <mergeCell ref="AA3097:AB3097"/>
    <mergeCell ref="M3100:N3100"/>
    <mergeCell ref="O3100:P3100"/>
    <mergeCell ref="S3094:T3094"/>
    <mergeCell ref="M3083:N3083"/>
    <mergeCell ref="O3083:P3083"/>
    <mergeCell ref="Q3083:R3083"/>
    <mergeCell ref="M3094:N3094"/>
    <mergeCell ref="C3383:AD3383"/>
    <mergeCell ref="Q3365:R3367"/>
    <mergeCell ref="C3020:AD3020"/>
    <mergeCell ref="D3050:L3050"/>
    <mergeCell ref="M3050:R3050"/>
    <mergeCell ref="C3023:AD3023"/>
    <mergeCell ref="Y3386:AD3386"/>
    <mergeCell ref="V3386:X3387"/>
    <mergeCell ref="Y3387:AA3387"/>
    <mergeCell ref="AB3387:AD3387"/>
    <mergeCell ref="P3386:Q3388"/>
    <mergeCell ref="R3386:S3388"/>
    <mergeCell ref="T3386:U3388"/>
    <mergeCell ref="P3394:Q3394"/>
    <mergeCell ref="R3394:S3394"/>
    <mergeCell ref="T3394:U3394"/>
    <mergeCell ref="P3395:Q3395"/>
    <mergeCell ref="R3395:S3395"/>
    <mergeCell ref="T3395:U3395"/>
    <mergeCell ref="P3396:Q3396"/>
    <mergeCell ref="R3396:S3396"/>
    <mergeCell ref="T3396:U3396"/>
    <mergeCell ref="P3397:Q3397"/>
    <mergeCell ref="R3397:S3397"/>
    <mergeCell ref="T3397:U3397"/>
    <mergeCell ref="P3398:Q3398"/>
    <mergeCell ref="D3118:L3118"/>
    <mergeCell ref="D3178:L3178"/>
    <mergeCell ref="W3365:AD3365"/>
    <mergeCell ref="S3040:X3040"/>
    <mergeCell ref="Y3040:AD3040"/>
    <mergeCell ref="M3046:R3046"/>
    <mergeCell ref="S3046:X3046"/>
    <mergeCell ref="Y3046:AD3046"/>
    <mergeCell ref="D3047:L3047"/>
    <mergeCell ref="D3217:L3217"/>
    <mergeCell ref="M3217:R3217"/>
    <mergeCell ref="S3217:X3217"/>
    <mergeCell ref="Y3217:AD3217"/>
    <mergeCell ref="D3218:L3218"/>
    <mergeCell ref="M3218:R3218"/>
    <mergeCell ref="S3218:X3218"/>
    <mergeCell ref="Y3218:AD3218"/>
    <mergeCell ref="D3231:L3231"/>
    <mergeCell ref="D3179:L3179"/>
    <mergeCell ref="M3178:R3178"/>
    <mergeCell ref="M3179:R3179"/>
    <mergeCell ref="S3178:X3178"/>
    <mergeCell ref="S3179:X3179"/>
    <mergeCell ref="Y3178:AD3178"/>
    <mergeCell ref="Y3179:AD3179"/>
    <mergeCell ref="D3097:L3097"/>
    <mergeCell ref="M3097:N3097"/>
    <mergeCell ref="O3097:P3097"/>
    <mergeCell ref="Q3097:R3097"/>
    <mergeCell ref="S3097:T3097"/>
    <mergeCell ref="W3097:X3097"/>
    <mergeCell ref="O3084:P3084"/>
    <mergeCell ref="C3207:AD3207"/>
    <mergeCell ref="C3225:AD3225"/>
    <mergeCell ref="C3256:AD3256"/>
    <mergeCell ref="C3268:AD3268"/>
    <mergeCell ref="C3280:AD3280"/>
    <mergeCell ref="C3282:AD3282"/>
    <mergeCell ref="C3304:E3304"/>
    <mergeCell ref="R3398:S3398"/>
    <mergeCell ref="T3398:U3398"/>
    <mergeCell ref="W3118:X3118"/>
    <mergeCell ref="AA3118:AB3118"/>
    <mergeCell ref="Y3059:AD3059"/>
    <mergeCell ref="D3060:L3060"/>
    <mergeCell ref="M3060:R3060"/>
    <mergeCell ref="S3060:X3060"/>
    <mergeCell ref="Y3060:AD3060"/>
    <mergeCell ref="D3051:L3051"/>
    <mergeCell ref="M3051:R3051"/>
    <mergeCell ref="S3051:X3051"/>
    <mergeCell ref="O3120:P3120"/>
    <mergeCell ref="Q3120:R3120"/>
    <mergeCell ref="S3121:T3121"/>
    <mergeCell ref="AA3121:AB3121"/>
    <mergeCell ref="S3114:T3114"/>
    <mergeCell ref="Q3117:R3117"/>
    <mergeCell ref="S3118:T3118"/>
    <mergeCell ref="D3099:L3099"/>
    <mergeCell ref="M3099:N3099"/>
    <mergeCell ref="O3099:P3099"/>
    <mergeCell ref="Q3099:R3099"/>
    <mergeCell ref="M3116:N3116"/>
    <mergeCell ref="W3114:X3114"/>
    <mergeCell ref="AA3114:AB3114"/>
    <mergeCell ref="D3114:L3114"/>
    <mergeCell ref="M3114:N3114"/>
    <mergeCell ref="O3114:P3114"/>
    <mergeCell ref="Q3114:R3114"/>
    <mergeCell ref="B3065:AD3065"/>
    <mergeCell ref="P3399:Q3399"/>
    <mergeCell ref="R3399:S3399"/>
    <mergeCell ref="T3399:U3399"/>
    <mergeCell ref="B3103:AD3103"/>
    <mergeCell ref="S3365:V3366"/>
    <mergeCell ref="P3402:Q3402"/>
    <mergeCell ref="R3402:S3402"/>
    <mergeCell ref="T3402:U3402"/>
    <mergeCell ref="P3403:Q3403"/>
    <mergeCell ref="R3403:S3403"/>
    <mergeCell ref="T3403:U3403"/>
    <mergeCell ref="P3404:Q3404"/>
    <mergeCell ref="R3404:S3404"/>
    <mergeCell ref="T3404:U3404"/>
    <mergeCell ref="C3394:C3405"/>
    <mergeCell ref="C3072:L3074"/>
    <mergeCell ref="M3369:N3369"/>
    <mergeCell ref="M3370:N3370"/>
    <mergeCell ref="B3141:AD3141"/>
    <mergeCell ref="D3119:L3119"/>
    <mergeCell ref="M3119:N3119"/>
    <mergeCell ref="O3119:P3119"/>
    <mergeCell ref="Q3119:R3119"/>
    <mergeCell ref="S3120:T3120"/>
    <mergeCell ref="W3120:X3120"/>
    <mergeCell ref="AA3120:AB3120"/>
    <mergeCell ref="D3150:L3150"/>
    <mergeCell ref="Q3134:R3134"/>
    <mergeCell ref="W3128:X3128"/>
    <mergeCell ref="AA3128:AB3128"/>
    <mergeCell ref="D3128:L3128"/>
    <mergeCell ref="M3128:N3128"/>
    <mergeCell ref="O3128:P3128"/>
    <mergeCell ref="Q3128:R3128"/>
    <mergeCell ref="S3129:T3129"/>
    <mergeCell ref="W3129:X3129"/>
    <mergeCell ref="AA3129:AB3129"/>
    <mergeCell ref="D3125:L3125"/>
    <mergeCell ref="M3125:N3125"/>
    <mergeCell ref="O3125:P3125"/>
    <mergeCell ref="Q3125:R3125"/>
    <mergeCell ref="S3126:T3126"/>
    <mergeCell ref="W3126:X3126"/>
    <mergeCell ref="AA3126:AB3126"/>
    <mergeCell ref="D3126:L3126"/>
    <mergeCell ref="P3405:Q3405"/>
    <mergeCell ref="R3405:S3405"/>
    <mergeCell ref="T3405:U3405"/>
    <mergeCell ref="P3406:Q3406"/>
    <mergeCell ref="R3406:S3406"/>
    <mergeCell ref="T3406:U3406"/>
    <mergeCell ref="P3407:Q3407"/>
    <mergeCell ref="R3407:S3407"/>
    <mergeCell ref="T3407:U3407"/>
    <mergeCell ref="P3408:Q3408"/>
    <mergeCell ref="R3408:S3408"/>
    <mergeCell ref="T3408:U3408"/>
    <mergeCell ref="P3409:Q3409"/>
    <mergeCell ref="R3409:S3409"/>
    <mergeCell ref="T3409:U3409"/>
    <mergeCell ref="P3410:Q3410"/>
    <mergeCell ref="R3410:S3410"/>
    <mergeCell ref="T3410:U3410"/>
    <mergeCell ref="P3411:Q3411"/>
    <mergeCell ref="R3411:S3411"/>
    <mergeCell ref="T3411:U3411"/>
    <mergeCell ref="M3231:R3231"/>
    <mergeCell ref="S3231:X3231"/>
    <mergeCell ref="Y3231:AD3231"/>
    <mergeCell ref="D3232:L3232"/>
    <mergeCell ref="M3232:R3232"/>
    <mergeCell ref="S3232:X3232"/>
    <mergeCell ref="P3400:Q3400"/>
    <mergeCell ref="R3400:S3400"/>
    <mergeCell ref="T3400:U3400"/>
    <mergeCell ref="G3397:H3397"/>
    <mergeCell ref="G3398:H3398"/>
    <mergeCell ref="G3399:H3399"/>
    <mergeCell ref="G3400:H3400"/>
    <mergeCell ref="G3401:H3401"/>
    <mergeCell ref="G3402:H3402"/>
    <mergeCell ref="G3403:H3403"/>
    <mergeCell ref="P3401:Q3401"/>
    <mergeCell ref="R3401:S3401"/>
    <mergeCell ref="T3401:U3401"/>
    <mergeCell ref="I3406:O3406"/>
    <mergeCell ref="I3407:O3407"/>
    <mergeCell ref="I3408:O3408"/>
    <mergeCell ref="I3409:O3409"/>
    <mergeCell ref="I3405:O3405"/>
    <mergeCell ref="J3410:O3410"/>
    <mergeCell ref="J3411:O3411"/>
    <mergeCell ref="D3394:F3405"/>
    <mergeCell ref="G3396:H3396"/>
    <mergeCell ref="D3242:L3242"/>
    <mergeCell ref="M3242:R3242"/>
    <mergeCell ref="S3242:X3242"/>
    <mergeCell ref="Y3242:AD3242"/>
    <mergeCell ref="D3243:L3243"/>
    <mergeCell ref="M3243:R3243"/>
    <mergeCell ref="S3243:X3243"/>
    <mergeCell ref="Y3243:AD3243"/>
    <mergeCell ref="D3244:L3244"/>
    <mergeCell ref="M3244:R3244"/>
    <mergeCell ref="S3244:X3244"/>
    <mergeCell ref="Y3244:AD3244"/>
    <mergeCell ref="D3245:L3245"/>
    <mergeCell ref="M3245:R3245"/>
    <mergeCell ref="S3245:X3245"/>
    <mergeCell ref="P3413:Q3413"/>
    <mergeCell ref="R3413:S3413"/>
    <mergeCell ref="T3413:U3413"/>
    <mergeCell ref="P3414:Q3414"/>
    <mergeCell ref="R3414:S3414"/>
    <mergeCell ref="T3414:U3414"/>
    <mergeCell ref="P3415:Q3415"/>
    <mergeCell ref="R3415:S3415"/>
    <mergeCell ref="T3415:U3415"/>
    <mergeCell ref="T3416:U3416"/>
    <mergeCell ref="P3417:Q3417"/>
    <mergeCell ref="R3417:S3417"/>
    <mergeCell ref="T3417:U3417"/>
    <mergeCell ref="P3418:Q3418"/>
    <mergeCell ref="R3418:S3418"/>
    <mergeCell ref="T3418:U3418"/>
    <mergeCell ref="P3419:Q3419"/>
    <mergeCell ref="R3419:S3419"/>
    <mergeCell ref="T3419:U3419"/>
    <mergeCell ref="P3420:Q3420"/>
    <mergeCell ref="R3420:S3420"/>
    <mergeCell ref="T3420:U3420"/>
    <mergeCell ref="P3421:Q3421"/>
    <mergeCell ref="R3421:S3421"/>
    <mergeCell ref="T3421:U3421"/>
    <mergeCell ref="P3422:Q3422"/>
    <mergeCell ref="R3422:S3422"/>
    <mergeCell ref="T3422:U3422"/>
    <mergeCell ref="P3423:Q3423"/>
    <mergeCell ref="R3423:S3423"/>
    <mergeCell ref="T3423:U3423"/>
    <mergeCell ref="P3424:Q3424"/>
    <mergeCell ref="R3424:S3424"/>
    <mergeCell ref="T3424:U3424"/>
    <mergeCell ref="P3425:Q3425"/>
    <mergeCell ref="R3425:S3425"/>
    <mergeCell ref="T3425:U3425"/>
    <mergeCell ref="P3426:Q3426"/>
    <mergeCell ref="R3426:S3426"/>
    <mergeCell ref="T3426:U3426"/>
    <mergeCell ref="T3427:U3427"/>
    <mergeCell ref="P3428:Q3428"/>
    <mergeCell ref="R3428:S3428"/>
    <mergeCell ref="T3428:U3428"/>
    <mergeCell ref="P3416:Q3416"/>
    <mergeCell ref="R3416:S3416"/>
    <mergeCell ref="T3429:U3429"/>
    <mergeCell ref="P3430:Q3430"/>
    <mergeCell ref="R3430:S3430"/>
    <mergeCell ref="T3430:U3430"/>
    <mergeCell ref="P3431:Q3431"/>
    <mergeCell ref="R3431:S3431"/>
    <mergeCell ref="T3431:U3431"/>
    <mergeCell ref="P3432:Q3432"/>
    <mergeCell ref="R3432:S3432"/>
    <mergeCell ref="T3432:U3432"/>
    <mergeCell ref="P3433:Q3433"/>
    <mergeCell ref="R3433:S3433"/>
    <mergeCell ref="T3433:U3433"/>
    <mergeCell ref="P3434:Q3434"/>
    <mergeCell ref="R3434:S3434"/>
    <mergeCell ref="T3434:U3434"/>
    <mergeCell ref="P3435:Q3435"/>
    <mergeCell ref="R3435:S3435"/>
    <mergeCell ref="T3435:U3435"/>
    <mergeCell ref="P3436:Q3436"/>
    <mergeCell ref="R3436:S3436"/>
    <mergeCell ref="T3436:U3436"/>
    <mergeCell ref="P3437:Q3437"/>
    <mergeCell ref="R3437:S3437"/>
    <mergeCell ref="T3437:U3437"/>
    <mergeCell ref="P3438:Q3438"/>
    <mergeCell ref="R3438:S3438"/>
    <mergeCell ref="T3438:U3438"/>
    <mergeCell ref="P3427:Q3427"/>
    <mergeCell ref="R3427:S3427"/>
    <mergeCell ref="T3439:U3439"/>
    <mergeCell ref="P3440:Q3440"/>
    <mergeCell ref="R3440:S3440"/>
    <mergeCell ref="T3440:U3440"/>
    <mergeCell ref="P3429:Q3429"/>
    <mergeCell ref="R3429:S3429"/>
    <mergeCell ref="T3441:U3441"/>
    <mergeCell ref="P3442:Q3442"/>
    <mergeCell ref="R3442:S3442"/>
    <mergeCell ref="T3442:U3442"/>
    <mergeCell ref="P3443:Q3443"/>
    <mergeCell ref="R3443:S3443"/>
    <mergeCell ref="T3443:U3443"/>
    <mergeCell ref="P3444:Q3444"/>
    <mergeCell ref="R3444:S3444"/>
    <mergeCell ref="T3444:U3444"/>
    <mergeCell ref="P3445:Q3445"/>
    <mergeCell ref="R3445:S3445"/>
    <mergeCell ref="T3445:U3445"/>
    <mergeCell ref="P3446:Q3446"/>
    <mergeCell ref="R3446:S3446"/>
    <mergeCell ref="T3446:U3446"/>
    <mergeCell ref="P3447:Q3447"/>
    <mergeCell ref="R3447:S3447"/>
    <mergeCell ref="T3447:U3447"/>
    <mergeCell ref="P3448:Q3448"/>
    <mergeCell ref="R3448:S3448"/>
    <mergeCell ref="T3448:U3448"/>
    <mergeCell ref="P3449:Q3449"/>
    <mergeCell ref="R3449:S3449"/>
    <mergeCell ref="T3449:U3449"/>
    <mergeCell ref="P3450:Q3450"/>
    <mergeCell ref="R3450:S3450"/>
    <mergeCell ref="T3450:U3450"/>
    <mergeCell ref="P3439:Q3439"/>
    <mergeCell ref="R3439:S3439"/>
    <mergeCell ref="T3451:U3451"/>
    <mergeCell ref="P3452:Q3452"/>
    <mergeCell ref="R3452:S3452"/>
    <mergeCell ref="T3452:U3452"/>
    <mergeCell ref="P3441:Q3441"/>
    <mergeCell ref="R3441:S3441"/>
    <mergeCell ref="T3453:U3453"/>
    <mergeCell ref="P3454:Q3454"/>
    <mergeCell ref="R3454:S3454"/>
    <mergeCell ref="T3454:U3454"/>
    <mergeCell ref="P3455:Q3455"/>
    <mergeCell ref="R3455:S3455"/>
    <mergeCell ref="T3455:U3455"/>
    <mergeCell ref="P3456:Q3456"/>
    <mergeCell ref="R3456:S3456"/>
    <mergeCell ref="T3456:U3456"/>
    <mergeCell ref="P3457:Q3457"/>
    <mergeCell ref="R3457:S3457"/>
    <mergeCell ref="T3457:U3457"/>
    <mergeCell ref="P3458:Q3458"/>
    <mergeCell ref="R3458:S3458"/>
    <mergeCell ref="T3458:U3458"/>
    <mergeCell ref="P3460:Q3460"/>
    <mergeCell ref="R3460:S3460"/>
    <mergeCell ref="T3460:U3460"/>
    <mergeCell ref="P3461:Q3461"/>
    <mergeCell ref="R3461:S3461"/>
    <mergeCell ref="T3461:U3461"/>
    <mergeCell ref="P3462:Q3462"/>
    <mergeCell ref="R3462:S3462"/>
    <mergeCell ref="T3462:U3462"/>
    <mergeCell ref="P3451:Q3451"/>
    <mergeCell ref="R3451:S3451"/>
    <mergeCell ref="T3463:U3463"/>
    <mergeCell ref="P3464:Q3464"/>
    <mergeCell ref="R3464:S3464"/>
    <mergeCell ref="T3464:U3464"/>
    <mergeCell ref="P3453:Q3453"/>
    <mergeCell ref="R3453:S3453"/>
    <mergeCell ref="T3465:U3465"/>
    <mergeCell ref="P3466:Q3466"/>
    <mergeCell ref="R3466:S3466"/>
    <mergeCell ref="T3466:U3466"/>
    <mergeCell ref="P3467:Q3467"/>
    <mergeCell ref="R3467:S3467"/>
    <mergeCell ref="T3467:U3467"/>
    <mergeCell ref="P3468:Q3468"/>
    <mergeCell ref="R3468:S3468"/>
    <mergeCell ref="T3468:U3468"/>
    <mergeCell ref="P3469:Q3469"/>
    <mergeCell ref="R3469:S3469"/>
    <mergeCell ref="T3469:U3469"/>
    <mergeCell ref="T3470:U3470"/>
    <mergeCell ref="P3471:Q3471"/>
    <mergeCell ref="R3471:S3471"/>
    <mergeCell ref="T3471:U3471"/>
    <mergeCell ref="P3459:Q3459"/>
    <mergeCell ref="R3459:S3459"/>
    <mergeCell ref="T3459:U3459"/>
    <mergeCell ref="P3472:Q3472"/>
    <mergeCell ref="R3472:S3472"/>
    <mergeCell ref="T3472:U3472"/>
    <mergeCell ref="P3473:Q3473"/>
    <mergeCell ref="R3473:S3473"/>
    <mergeCell ref="T3473:U3473"/>
    <mergeCell ref="P3474:Q3474"/>
    <mergeCell ref="R3474:S3474"/>
    <mergeCell ref="T3474:U3474"/>
    <mergeCell ref="P3463:Q3463"/>
    <mergeCell ref="R3463:S3463"/>
    <mergeCell ref="T3475:U3475"/>
    <mergeCell ref="P3476:Q3476"/>
    <mergeCell ref="R3476:S3476"/>
    <mergeCell ref="T3476:U3476"/>
    <mergeCell ref="P3465:Q3465"/>
    <mergeCell ref="R3465:S3465"/>
    <mergeCell ref="T3477:U3477"/>
    <mergeCell ref="P3478:Q3478"/>
    <mergeCell ref="R3478:S3478"/>
    <mergeCell ref="T3478:U3478"/>
    <mergeCell ref="P3479:Q3479"/>
    <mergeCell ref="R3479:S3479"/>
    <mergeCell ref="T3479:U3479"/>
    <mergeCell ref="P3480:Q3480"/>
    <mergeCell ref="R3480:S3480"/>
    <mergeCell ref="T3480:U3480"/>
    <mergeCell ref="P3481:Q3481"/>
    <mergeCell ref="R3481:S3481"/>
    <mergeCell ref="T3481:U3481"/>
    <mergeCell ref="P3475:Q3475"/>
    <mergeCell ref="R3475:S3475"/>
    <mergeCell ref="P3470:Q3470"/>
    <mergeCell ref="R3470:S3470"/>
    <mergeCell ref="T3482:U3482"/>
    <mergeCell ref="P3483:Q3483"/>
    <mergeCell ref="R3483:S3483"/>
    <mergeCell ref="T3483:U3483"/>
    <mergeCell ref="P3484:Q3484"/>
    <mergeCell ref="R3484:S3484"/>
    <mergeCell ref="T3484:U3484"/>
    <mergeCell ref="P3485:Q3485"/>
    <mergeCell ref="R3485:S3485"/>
    <mergeCell ref="T3485:U3485"/>
    <mergeCell ref="P3486:Q3486"/>
    <mergeCell ref="R3486:S3486"/>
    <mergeCell ref="T3486:U3486"/>
    <mergeCell ref="T3487:U3487"/>
    <mergeCell ref="P3488:Q3488"/>
    <mergeCell ref="R3488:S3488"/>
    <mergeCell ref="T3488:U3488"/>
    <mergeCell ref="P3489:Q3489"/>
    <mergeCell ref="R3489:S3489"/>
    <mergeCell ref="T3489:U3489"/>
    <mergeCell ref="P3477:Q3477"/>
    <mergeCell ref="R3477:S3477"/>
    <mergeCell ref="T3490:U3490"/>
    <mergeCell ref="P3491:Q3491"/>
    <mergeCell ref="R3491:S3491"/>
    <mergeCell ref="T3491:U3491"/>
    <mergeCell ref="P3492:Q3492"/>
    <mergeCell ref="R3492:S3492"/>
    <mergeCell ref="T3492:U3492"/>
    <mergeCell ref="P3493:Q3493"/>
    <mergeCell ref="R3493:S3493"/>
    <mergeCell ref="T3493:U3493"/>
    <mergeCell ref="P3494:Q3494"/>
    <mergeCell ref="R3494:S3494"/>
    <mergeCell ref="T3494:U3494"/>
    <mergeCell ref="P3487:Q3487"/>
    <mergeCell ref="R3487:S3487"/>
    <mergeCell ref="P3482:Q3482"/>
    <mergeCell ref="R3482:S3482"/>
    <mergeCell ref="T3495:U3495"/>
    <mergeCell ref="P3496:Q3496"/>
    <mergeCell ref="R3496:S3496"/>
    <mergeCell ref="T3496:U3496"/>
    <mergeCell ref="P3497:Q3497"/>
    <mergeCell ref="R3497:S3497"/>
    <mergeCell ref="T3497:U3497"/>
    <mergeCell ref="P3498:Q3498"/>
    <mergeCell ref="R3498:S3498"/>
    <mergeCell ref="T3498:U3498"/>
    <mergeCell ref="T3499:U3499"/>
    <mergeCell ref="P3500:Q3500"/>
    <mergeCell ref="R3500:S3500"/>
    <mergeCell ref="T3500:U3500"/>
    <mergeCell ref="P3501:Q3501"/>
    <mergeCell ref="R3501:S3501"/>
    <mergeCell ref="T3501:U3501"/>
    <mergeCell ref="P3502:Q3502"/>
    <mergeCell ref="R3502:S3502"/>
    <mergeCell ref="T3502:U3502"/>
    <mergeCell ref="P3490:Q3490"/>
    <mergeCell ref="R3490:S3490"/>
    <mergeCell ref="T3503:U3503"/>
    <mergeCell ref="P3504:Q3504"/>
    <mergeCell ref="R3504:S3504"/>
    <mergeCell ref="T3504:U3504"/>
    <mergeCell ref="P3505:Q3505"/>
    <mergeCell ref="R3505:S3505"/>
    <mergeCell ref="T3505:U3505"/>
    <mergeCell ref="P3506:Q3506"/>
    <mergeCell ref="R3506:S3506"/>
    <mergeCell ref="T3506:U3506"/>
    <mergeCell ref="P3507:Q3507"/>
    <mergeCell ref="R3507:S3507"/>
    <mergeCell ref="T3507:U3507"/>
    <mergeCell ref="P3495:Q3495"/>
    <mergeCell ref="R3495:S3495"/>
    <mergeCell ref="T3508:U3508"/>
    <mergeCell ref="P3509:Q3509"/>
    <mergeCell ref="R3509:S3509"/>
    <mergeCell ref="T3509:U3509"/>
    <mergeCell ref="P3510:Q3510"/>
    <mergeCell ref="R3510:S3510"/>
    <mergeCell ref="T3510:U3510"/>
    <mergeCell ref="P3499:Q3499"/>
    <mergeCell ref="R3499:S3499"/>
    <mergeCell ref="P3511:Q3511"/>
    <mergeCell ref="R3511:S3511"/>
    <mergeCell ref="T3511:U3511"/>
    <mergeCell ref="P3512:Q3512"/>
    <mergeCell ref="R3512:S3512"/>
    <mergeCell ref="T3512:U3512"/>
    <mergeCell ref="P3513:Q3513"/>
    <mergeCell ref="R3513:S3513"/>
    <mergeCell ref="T3513:U3513"/>
    <mergeCell ref="P3503:Q3503"/>
    <mergeCell ref="R3503:S3503"/>
    <mergeCell ref="T3514:U3514"/>
    <mergeCell ref="P3515:Q3515"/>
    <mergeCell ref="R3515:S3515"/>
    <mergeCell ref="T3515:U3515"/>
    <mergeCell ref="P3516:Q3516"/>
    <mergeCell ref="R3516:S3516"/>
    <mergeCell ref="T3516:U3516"/>
    <mergeCell ref="P3517:Q3517"/>
    <mergeCell ref="R3517:S3517"/>
    <mergeCell ref="T3517:U3517"/>
    <mergeCell ref="P3518:Q3518"/>
    <mergeCell ref="R3518:S3518"/>
    <mergeCell ref="T3518:U3518"/>
    <mergeCell ref="P3508:Q3508"/>
    <mergeCell ref="R3508:S3508"/>
    <mergeCell ref="T3519:U3519"/>
    <mergeCell ref="P3520:Q3520"/>
    <mergeCell ref="R3520:S3520"/>
    <mergeCell ref="T3520:U3520"/>
    <mergeCell ref="P3521:Q3521"/>
    <mergeCell ref="R3521:S3521"/>
    <mergeCell ref="T3521:U3521"/>
    <mergeCell ref="P3522:Q3522"/>
    <mergeCell ref="R3522:S3522"/>
    <mergeCell ref="T3522:U3522"/>
    <mergeCell ref="P3523:Q3523"/>
    <mergeCell ref="R3523:S3523"/>
    <mergeCell ref="T3523:U3523"/>
    <mergeCell ref="P3524:Q3524"/>
    <mergeCell ref="R3524:S3524"/>
    <mergeCell ref="T3524:U3524"/>
    <mergeCell ref="P3525:Q3525"/>
    <mergeCell ref="R3525:S3525"/>
    <mergeCell ref="T3525:U3525"/>
    <mergeCell ref="P3514:Q3514"/>
    <mergeCell ref="R3514:S3514"/>
    <mergeCell ref="R3526:S3526"/>
    <mergeCell ref="T3526:U3526"/>
    <mergeCell ref="P3527:Q3527"/>
    <mergeCell ref="R3527:S3527"/>
    <mergeCell ref="T3527:U3527"/>
    <mergeCell ref="P3528:Q3528"/>
    <mergeCell ref="R3528:S3528"/>
    <mergeCell ref="T3528:U3528"/>
    <mergeCell ref="P3529:Q3529"/>
    <mergeCell ref="R3529:S3529"/>
    <mergeCell ref="T3529:U3529"/>
    <mergeCell ref="P3530:Q3530"/>
    <mergeCell ref="R3530:S3530"/>
    <mergeCell ref="T3530:U3530"/>
    <mergeCell ref="P3519:Q3519"/>
    <mergeCell ref="R3519:S3519"/>
    <mergeCell ref="P3531:Q3531"/>
    <mergeCell ref="R3531:S3531"/>
    <mergeCell ref="T3531:U3531"/>
    <mergeCell ref="P3532:Q3532"/>
    <mergeCell ref="R3532:S3532"/>
    <mergeCell ref="T3532:U3532"/>
    <mergeCell ref="P3533:Q3533"/>
    <mergeCell ref="R3533:S3533"/>
    <mergeCell ref="T3533:U3533"/>
    <mergeCell ref="P3534:Q3534"/>
    <mergeCell ref="R3534:S3534"/>
    <mergeCell ref="T3534:U3534"/>
    <mergeCell ref="P3535:Q3535"/>
    <mergeCell ref="R3535:S3535"/>
    <mergeCell ref="T3535:U3535"/>
    <mergeCell ref="P3536:Q3536"/>
    <mergeCell ref="R3536:S3536"/>
    <mergeCell ref="T3536:U3536"/>
    <mergeCell ref="P3537:Q3537"/>
    <mergeCell ref="R3537:S3537"/>
    <mergeCell ref="T3537:U3537"/>
    <mergeCell ref="P3526:Q3526"/>
    <mergeCell ref="P3538:Q3538"/>
    <mergeCell ref="R3538:S3538"/>
    <mergeCell ref="T3538:U3538"/>
    <mergeCell ref="P3554:Q3556"/>
    <mergeCell ref="R3554:S3556"/>
    <mergeCell ref="T3554:U3556"/>
    <mergeCell ref="V3554:X3555"/>
    <mergeCell ref="Y3554:AD3554"/>
    <mergeCell ref="P3557:Q3557"/>
    <mergeCell ref="R3557:S3557"/>
    <mergeCell ref="T3557:U3557"/>
    <mergeCell ref="C3549:AD3549"/>
    <mergeCell ref="J3532:O3532"/>
    <mergeCell ref="J3533:O3533"/>
    <mergeCell ref="J3534:O3534"/>
    <mergeCell ref="J3535:O3535"/>
    <mergeCell ref="I3536:O3536"/>
    <mergeCell ref="I3537:O3537"/>
    <mergeCell ref="I3528:O3528"/>
    <mergeCell ref="P3558:Q3558"/>
    <mergeCell ref="R3558:S3558"/>
    <mergeCell ref="T3558:U3558"/>
    <mergeCell ref="P3559:Q3559"/>
    <mergeCell ref="R3559:S3559"/>
    <mergeCell ref="T3559:U3559"/>
    <mergeCell ref="P3560:Q3560"/>
    <mergeCell ref="R3560:S3560"/>
    <mergeCell ref="T3560:U3560"/>
    <mergeCell ref="C3546:AD3546"/>
    <mergeCell ref="C3547:AD3547"/>
    <mergeCell ref="C3548:AD3548"/>
    <mergeCell ref="C3553:F3556"/>
    <mergeCell ref="G3553:H3556"/>
    <mergeCell ref="I3553:O3556"/>
    <mergeCell ref="P3553:AD3553"/>
    <mergeCell ref="Y3555:AA3555"/>
    <mergeCell ref="AB3555:AD3555"/>
    <mergeCell ref="C3557:C3561"/>
    <mergeCell ref="D3557:F3561"/>
    <mergeCell ref="G3557:H3557"/>
    <mergeCell ref="I3557:O3557"/>
    <mergeCell ref="G3558:H3558"/>
    <mergeCell ref="I3558:O3558"/>
    <mergeCell ref="G3559:H3559"/>
    <mergeCell ref="I3559:O3559"/>
    <mergeCell ref="G3560:H3560"/>
    <mergeCell ref="I3560:O3560"/>
    <mergeCell ref="G3561:H3561"/>
    <mergeCell ref="I3561:O3561"/>
    <mergeCell ref="P3561:Q3561"/>
    <mergeCell ref="R3561:S3561"/>
    <mergeCell ref="T3561:U3561"/>
    <mergeCell ref="P3562:Q3562"/>
    <mergeCell ref="R3562:S3562"/>
    <mergeCell ref="T3562:U3562"/>
    <mergeCell ref="P3563:Q3563"/>
    <mergeCell ref="R3563:S3563"/>
    <mergeCell ref="T3563:U3563"/>
    <mergeCell ref="P3564:Q3564"/>
    <mergeCell ref="R3564:S3564"/>
    <mergeCell ref="T3564:U3564"/>
    <mergeCell ref="P3565:Q3565"/>
    <mergeCell ref="R3565:S3565"/>
    <mergeCell ref="T3565:U3565"/>
    <mergeCell ref="P3566:Q3566"/>
    <mergeCell ref="R3566:S3566"/>
    <mergeCell ref="T3566:U3566"/>
    <mergeCell ref="P3567:Q3567"/>
    <mergeCell ref="R3567:S3567"/>
    <mergeCell ref="T3567:U3567"/>
    <mergeCell ref="P3568:Q3568"/>
    <mergeCell ref="R3568:S3568"/>
    <mergeCell ref="T3568:U3568"/>
    <mergeCell ref="P3569:Q3569"/>
    <mergeCell ref="R3569:S3569"/>
    <mergeCell ref="T3569:U3569"/>
    <mergeCell ref="P3570:Q3570"/>
    <mergeCell ref="R3570:S3570"/>
    <mergeCell ref="T3570:U3570"/>
    <mergeCell ref="P3571:Q3571"/>
    <mergeCell ref="R3571:S3571"/>
    <mergeCell ref="T3571:U3571"/>
    <mergeCell ref="P3572:Q3572"/>
    <mergeCell ref="R3572:S3572"/>
    <mergeCell ref="T3572:U3572"/>
    <mergeCell ref="T3573:U3573"/>
    <mergeCell ref="P3574:Q3574"/>
    <mergeCell ref="R3574:S3574"/>
    <mergeCell ref="T3574:U3574"/>
    <mergeCell ref="P3575:Q3575"/>
    <mergeCell ref="R3575:S3575"/>
    <mergeCell ref="T3575:U3575"/>
    <mergeCell ref="P3576:Q3576"/>
    <mergeCell ref="R3576:S3576"/>
    <mergeCell ref="T3576:U3576"/>
    <mergeCell ref="P3577:Q3577"/>
    <mergeCell ref="R3577:S3577"/>
    <mergeCell ref="T3577:U3577"/>
    <mergeCell ref="P3578:Q3578"/>
    <mergeCell ref="R3578:S3578"/>
    <mergeCell ref="T3578:U3578"/>
    <mergeCell ref="P3579:Q3579"/>
    <mergeCell ref="R3579:S3579"/>
    <mergeCell ref="T3579:U3579"/>
    <mergeCell ref="P3580:Q3580"/>
    <mergeCell ref="R3580:S3580"/>
    <mergeCell ref="T3580:U3580"/>
    <mergeCell ref="P3581:Q3581"/>
    <mergeCell ref="R3581:S3581"/>
    <mergeCell ref="T3581:U3581"/>
    <mergeCell ref="P3582:Q3582"/>
    <mergeCell ref="R3582:S3582"/>
    <mergeCell ref="T3582:U3582"/>
    <mergeCell ref="T3583:U3583"/>
    <mergeCell ref="P3584:Q3584"/>
    <mergeCell ref="R3584:S3584"/>
    <mergeCell ref="T3584:U3584"/>
    <mergeCell ref="P3585:Q3585"/>
    <mergeCell ref="R3585:S3585"/>
    <mergeCell ref="T3585:U3585"/>
    <mergeCell ref="P3573:Q3573"/>
    <mergeCell ref="R3573:S3573"/>
    <mergeCell ref="R3583:S3583"/>
    <mergeCell ref="T3597:U3597"/>
    <mergeCell ref="T3598:U3598"/>
    <mergeCell ref="P3599:Q3599"/>
    <mergeCell ref="R3599:S3599"/>
    <mergeCell ref="T3599:U3599"/>
    <mergeCell ref="P3600:Q3600"/>
    <mergeCell ref="R3600:S3600"/>
    <mergeCell ref="T3600:U3600"/>
    <mergeCell ref="P3601:Q3601"/>
    <mergeCell ref="R3601:S3601"/>
    <mergeCell ref="T3601:U3601"/>
    <mergeCell ref="T3602:U3602"/>
    <mergeCell ref="P3603:Q3603"/>
    <mergeCell ref="R3603:S3603"/>
    <mergeCell ref="T3603:U3603"/>
    <mergeCell ref="P3604:Q3604"/>
    <mergeCell ref="R3604:S3604"/>
    <mergeCell ref="T3604:U3604"/>
    <mergeCell ref="T3605:U3605"/>
    <mergeCell ref="P3606:Q3606"/>
    <mergeCell ref="R3606:S3606"/>
    <mergeCell ref="T3606:U3606"/>
    <mergeCell ref="P3595:Q3595"/>
    <mergeCell ref="R3595:S3595"/>
    <mergeCell ref="T3607:U3607"/>
    <mergeCell ref="P3608:Q3608"/>
    <mergeCell ref="R3608:S3608"/>
    <mergeCell ref="T3608:U3608"/>
    <mergeCell ref="P3609:Q3609"/>
    <mergeCell ref="R3609:S3609"/>
    <mergeCell ref="T3609:U3609"/>
    <mergeCell ref="T3610:U3610"/>
    <mergeCell ref="P3611:Q3611"/>
    <mergeCell ref="R3611:S3611"/>
    <mergeCell ref="T3611:U3611"/>
    <mergeCell ref="T3612:U3612"/>
    <mergeCell ref="P3613:Q3613"/>
    <mergeCell ref="R3613:S3613"/>
    <mergeCell ref="T3613:U3613"/>
    <mergeCell ref="P3614:Q3614"/>
    <mergeCell ref="R3614:S3614"/>
    <mergeCell ref="T3614:U3614"/>
    <mergeCell ref="T3615:U3615"/>
    <mergeCell ref="P3616:Q3616"/>
    <mergeCell ref="R3616:S3616"/>
    <mergeCell ref="T3616:U3616"/>
    <mergeCell ref="P3617:Q3617"/>
    <mergeCell ref="R3617:S3617"/>
    <mergeCell ref="T3617:U3617"/>
    <mergeCell ref="T3618:U3618"/>
    <mergeCell ref="T3619:U3619"/>
    <mergeCell ref="P3620:Q3620"/>
    <mergeCell ref="R3620:S3620"/>
    <mergeCell ref="T3620:U3620"/>
    <mergeCell ref="P3621:Q3621"/>
    <mergeCell ref="R3621:S3621"/>
    <mergeCell ref="T3621:U3621"/>
    <mergeCell ref="P3622:Q3622"/>
    <mergeCell ref="R3622:S3622"/>
    <mergeCell ref="T3622:U3622"/>
    <mergeCell ref="T3623:U3623"/>
    <mergeCell ref="P3624:Q3624"/>
    <mergeCell ref="R3624:S3624"/>
    <mergeCell ref="T3624:U3624"/>
    <mergeCell ref="P3625:Q3625"/>
    <mergeCell ref="R3625:S3625"/>
    <mergeCell ref="T3625:U3625"/>
    <mergeCell ref="P3626:Q3626"/>
    <mergeCell ref="R3626:S3626"/>
    <mergeCell ref="T3626:U3626"/>
    <mergeCell ref="T3627:U3627"/>
    <mergeCell ref="T3628:U3628"/>
    <mergeCell ref="P3629:Q3629"/>
    <mergeCell ref="R3629:S3629"/>
    <mergeCell ref="T3629:U3629"/>
    <mergeCell ref="P3630:Q3630"/>
    <mergeCell ref="R3630:S3630"/>
    <mergeCell ref="T3630:U3630"/>
    <mergeCell ref="T3631:U3631"/>
    <mergeCell ref="P3632:Q3632"/>
    <mergeCell ref="R3632:S3632"/>
    <mergeCell ref="T3632:U3632"/>
    <mergeCell ref="T3633:U3633"/>
    <mergeCell ref="P3634:Q3634"/>
    <mergeCell ref="R3634:S3634"/>
    <mergeCell ref="T3634:U3634"/>
    <mergeCell ref="P3635:Q3635"/>
    <mergeCell ref="R3635:S3635"/>
    <mergeCell ref="T3635:U3635"/>
    <mergeCell ref="T3636:U3636"/>
    <mergeCell ref="P3637:Q3637"/>
    <mergeCell ref="R3637:S3637"/>
    <mergeCell ref="T3637:U3637"/>
    <mergeCell ref="P3638:Q3638"/>
    <mergeCell ref="R3638:S3638"/>
    <mergeCell ref="T3638:U3638"/>
    <mergeCell ref="P3639:Q3639"/>
    <mergeCell ref="R3639:S3639"/>
    <mergeCell ref="T3639:U3639"/>
    <mergeCell ref="P3640:Q3640"/>
    <mergeCell ref="R3640:S3640"/>
    <mergeCell ref="T3640:U3640"/>
    <mergeCell ref="T3641:U3641"/>
    <mergeCell ref="P3642:Q3642"/>
    <mergeCell ref="R3642:S3642"/>
    <mergeCell ref="T3642:U3642"/>
    <mergeCell ref="P3643:Q3643"/>
    <mergeCell ref="R3643:S3643"/>
    <mergeCell ref="T3643:U3643"/>
    <mergeCell ref="P3644:Q3644"/>
    <mergeCell ref="R3644:S3644"/>
    <mergeCell ref="T3644:U3644"/>
    <mergeCell ref="P3645:Q3645"/>
    <mergeCell ref="R3645:S3645"/>
    <mergeCell ref="T3645:U3645"/>
    <mergeCell ref="R3633:S3633"/>
    <mergeCell ref="T3646:U3646"/>
    <mergeCell ref="P3647:Q3647"/>
    <mergeCell ref="R3647:S3647"/>
    <mergeCell ref="T3647:U3647"/>
    <mergeCell ref="T3648:U3648"/>
    <mergeCell ref="P3649:Q3649"/>
    <mergeCell ref="R3649:S3649"/>
    <mergeCell ref="T3649:U3649"/>
    <mergeCell ref="P3650:Q3650"/>
    <mergeCell ref="R3650:S3650"/>
    <mergeCell ref="T3650:U3650"/>
    <mergeCell ref="P3651:Q3651"/>
    <mergeCell ref="R3651:S3651"/>
    <mergeCell ref="T3651:U3651"/>
    <mergeCell ref="P3652:Q3652"/>
    <mergeCell ref="R3652:S3652"/>
    <mergeCell ref="T3652:U3652"/>
    <mergeCell ref="P3653:Q3653"/>
    <mergeCell ref="R3653:S3653"/>
    <mergeCell ref="T3653:U3653"/>
    <mergeCell ref="T3654:U3654"/>
    <mergeCell ref="P3655:Q3655"/>
    <mergeCell ref="R3655:S3655"/>
    <mergeCell ref="T3655:U3655"/>
    <mergeCell ref="P3656:Q3656"/>
    <mergeCell ref="R3656:S3656"/>
    <mergeCell ref="T3656:U3656"/>
    <mergeCell ref="P3657:Q3657"/>
    <mergeCell ref="R3657:S3657"/>
    <mergeCell ref="T3657:U3657"/>
    <mergeCell ref="P3658:Q3658"/>
    <mergeCell ref="R3658:S3658"/>
    <mergeCell ref="T3658:U3658"/>
    <mergeCell ref="P3672:Q3672"/>
    <mergeCell ref="R3672:S3672"/>
    <mergeCell ref="T3672:U3672"/>
    <mergeCell ref="P3673:Q3673"/>
    <mergeCell ref="R3673:S3673"/>
    <mergeCell ref="T3673:U3673"/>
    <mergeCell ref="P3674:Q3674"/>
    <mergeCell ref="R3674:S3674"/>
    <mergeCell ref="T3674:U3674"/>
    <mergeCell ref="P3675:Q3675"/>
    <mergeCell ref="R3675:S3675"/>
    <mergeCell ref="T3675:U3675"/>
    <mergeCell ref="P3676:Q3676"/>
    <mergeCell ref="R3676:S3676"/>
    <mergeCell ref="T3676:U3676"/>
    <mergeCell ref="P3677:Q3677"/>
    <mergeCell ref="R3677:S3677"/>
    <mergeCell ref="T3677:U3677"/>
    <mergeCell ref="P3678:Q3678"/>
    <mergeCell ref="R3678:S3678"/>
    <mergeCell ref="T3678:U3678"/>
    <mergeCell ref="P3679:Q3679"/>
    <mergeCell ref="R3679:S3679"/>
    <mergeCell ref="T3679:U3679"/>
    <mergeCell ref="P3680:Q3680"/>
    <mergeCell ref="R3680:S3680"/>
    <mergeCell ref="T3680:U3680"/>
    <mergeCell ref="P3681:Q3681"/>
    <mergeCell ref="R3681:S3681"/>
    <mergeCell ref="T3681:U3681"/>
    <mergeCell ref="R3659:S3659"/>
    <mergeCell ref="T3659:U3659"/>
    <mergeCell ref="T3660:U3660"/>
    <mergeCell ref="P3661:Q3661"/>
    <mergeCell ref="R3661:S3661"/>
    <mergeCell ref="T3661:U3661"/>
    <mergeCell ref="P3662:Q3662"/>
    <mergeCell ref="R3662:S3662"/>
    <mergeCell ref="T3662:U3662"/>
    <mergeCell ref="P3663:Q3663"/>
    <mergeCell ref="R3663:S3663"/>
    <mergeCell ref="T3663:U3663"/>
    <mergeCell ref="P3664:Q3664"/>
    <mergeCell ref="R3664:S3664"/>
    <mergeCell ref="T3664:U3664"/>
    <mergeCell ref="P3665:Q3665"/>
    <mergeCell ref="R3665:S3665"/>
    <mergeCell ref="T3665:U3665"/>
    <mergeCell ref="P3666:Q3666"/>
    <mergeCell ref="R3666:S3666"/>
    <mergeCell ref="T3666:U3666"/>
    <mergeCell ref="P3667:Q3667"/>
    <mergeCell ref="R3667:S3667"/>
    <mergeCell ref="T3667:U3667"/>
    <mergeCell ref="P3668:Q3668"/>
    <mergeCell ref="R3668:S3668"/>
    <mergeCell ref="T3668:U3668"/>
    <mergeCell ref="P3669:Q3669"/>
    <mergeCell ref="R3669:S3669"/>
    <mergeCell ref="T3669:U3669"/>
    <mergeCell ref="P3670:Q3670"/>
    <mergeCell ref="R3670:S3670"/>
    <mergeCell ref="T3670:U3670"/>
    <mergeCell ref="T3702:U3702"/>
    <mergeCell ref="P3703:Q3703"/>
    <mergeCell ref="R3703:S3703"/>
    <mergeCell ref="T3703:U3703"/>
    <mergeCell ref="P3687:Q3687"/>
    <mergeCell ref="R3687:S3687"/>
    <mergeCell ref="T3687:U3687"/>
    <mergeCell ref="P3688:Q3688"/>
    <mergeCell ref="R3688:S3688"/>
    <mergeCell ref="T3688:U3688"/>
    <mergeCell ref="P3689:Q3689"/>
    <mergeCell ref="R3689:S3689"/>
    <mergeCell ref="T3689:U3689"/>
    <mergeCell ref="P3690:Q3690"/>
    <mergeCell ref="R3690:S3690"/>
    <mergeCell ref="T3690:U3690"/>
    <mergeCell ref="P3691:Q3691"/>
    <mergeCell ref="R3691:S3691"/>
    <mergeCell ref="T3691:U3691"/>
    <mergeCell ref="P3692:Q3692"/>
    <mergeCell ref="R3692:S3692"/>
    <mergeCell ref="T3692:U3692"/>
    <mergeCell ref="P3693:Q3693"/>
    <mergeCell ref="R3693:S3693"/>
    <mergeCell ref="T3693:U3693"/>
    <mergeCell ref="P3694:Q3694"/>
    <mergeCell ref="R3694:S3694"/>
    <mergeCell ref="T3694:U3694"/>
    <mergeCell ref="P3695:Q3695"/>
    <mergeCell ref="R3695:S3695"/>
    <mergeCell ref="T3695:U3695"/>
    <mergeCell ref="P3696:Q3696"/>
    <mergeCell ref="R3696:S3696"/>
    <mergeCell ref="T3696:U3696"/>
    <mergeCell ref="P3697:Q3697"/>
    <mergeCell ref="R3697:S3697"/>
    <mergeCell ref="T3697:U3697"/>
    <mergeCell ref="C2257:L2260"/>
    <mergeCell ref="M2257:AD2257"/>
    <mergeCell ref="G2290:R2290"/>
    <mergeCell ref="Q2258:R2260"/>
    <mergeCell ref="O2258:P2260"/>
    <mergeCell ref="M2258:N2260"/>
    <mergeCell ref="M2261:N2261"/>
    <mergeCell ref="M2262:N2262"/>
    <mergeCell ref="M2263:N2263"/>
    <mergeCell ref="M2264:N2264"/>
    <mergeCell ref="M2265:N2265"/>
    <mergeCell ref="M2266:N2266"/>
    <mergeCell ref="M2267:N2267"/>
    <mergeCell ref="M2268:N2268"/>
    <mergeCell ref="M2284:N2284"/>
    <mergeCell ref="Q2284:R2284"/>
    <mergeCell ref="M2285:N2285"/>
    <mergeCell ref="Q2285:R2285"/>
    <mergeCell ref="M2286:N2286"/>
    <mergeCell ref="Q2286:R2286"/>
    <mergeCell ref="D2261:L2261"/>
    <mergeCell ref="D2262:L2262"/>
    <mergeCell ref="D2263:L2263"/>
    <mergeCell ref="D2264:L2264"/>
    <mergeCell ref="D2265:L2265"/>
    <mergeCell ref="D2266:L2266"/>
    <mergeCell ref="D2267:L2267"/>
    <mergeCell ref="D2268:L2268"/>
    <mergeCell ref="D2269:L2269"/>
    <mergeCell ref="D2270:L2270"/>
    <mergeCell ref="D2271:L2271"/>
    <mergeCell ref="D2272:L2272"/>
    <mergeCell ref="D2273:L2273"/>
    <mergeCell ref="D2274:L2274"/>
    <mergeCell ref="D2275:L2275"/>
    <mergeCell ref="AA2271:AB2271"/>
    <mergeCell ref="AA2272:AB2272"/>
    <mergeCell ref="AA2273:AB2273"/>
    <mergeCell ref="AA2274:AB2274"/>
    <mergeCell ref="O2268:P2268"/>
    <mergeCell ref="O2269:P2269"/>
    <mergeCell ref="O2270:P2270"/>
    <mergeCell ref="O2271:P2271"/>
    <mergeCell ref="S2260:T2260"/>
    <mergeCell ref="S2261:T2261"/>
    <mergeCell ref="S2262:T2262"/>
    <mergeCell ref="S2263:T2263"/>
    <mergeCell ref="Q2261:R2261"/>
    <mergeCell ref="S2264:T2264"/>
    <mergeCell ref="Q2262:R2262"/>
    <mergeCell ref="S2265:T2265"/>
    <mergeCell ref="Q2263:R2263"/>
    <mergeCell ref="S2266:T2266"/>
    <mergeCell ref="O2261:P2261"/>
    <mergeCell ref="O2262:P2262"/>
    <mergeCell ref="O2263:P2263"/>
    <mergeCell ref="O2264:P2264"/>
    <mergeCell ref="O2265:P2265"/>
    <mergeCell ref="O2266:P2266"/>
    <mergeCell ref="O2267:P2267"/>
    <mergeCell ref="Q2276:R2276"/>
    <mergeCell ref="Q2277:R2277"/>
    <mergeCell ref="S2280:T2280"/>
    <mergeCell ref="Q2278:R2278"/>
    <mergeCell ref="P3682:Q3682"/>
    <mergeCell ref="R3682:S3682"/>
    <mergeCell ref="T3682:U3682"/>
    <mergeCell ref="P3683:Q3683"/>
    <mergeCell ref="R3683:S3683"/>
    <mergeCell ref="T3683:U3683"/>
    <mergeCell ref="P3684:Q3684"/>
    <mergeCell ref="R3684:S3684"/>
    <mergeCell ref="T3684:U3684"/>
    <mergeCell ref="P3685:Q3685"/>
    <mergeCell ref="R3685:S3685"/>
    <mergeCell ref="T3685:U3685"/>
    <mergeCell ref="P3686:Q3686"/>
    <mergeCell ref="R3686:S3686"/>
    <mergeCell ref="T3686:U3686"/>
    <mergeCell ref="Q2404:R2404"/>
    <mergeCell ref="M2405:N2405"/>
    <mergeCell ref="Q2405:R2405"/>
    <mergeCell ref="Q2448:R2448"/>
    <mergeCell ref="Q2449:R2449"/>
    <mergeCell ref="F2501:G2501"/>
    <mergeCell ref="F2502:G2502"/>
    <mergeCell ref="F2503:G2503"/>
    <mergeCell ref="F2464:G2464"/>
    <mergeCell ref="F2465:G2465"/>
    <mergeCell ref="F2466:G2466"/>
    <mergeCell ref="F2467:G2467"/>
    <mergeCell ref="F2468:G2468"/>
    <mergeCell ref="F2469:G2469"/>
    <mergeCell ref="F2490:G2490"/>
    <mergeCell ref="F2441:G2441"/>
    <mergeCell ref="F2442:G2442"/>
    <mergeCell ref="F2443:G2443"/>
    <mergeCell ref="F2470:G2470"/>
    <mergeCell ref="F2471:G2471"/>
    <mergeCell ref="F2472:G2472"/>
    <mergeCell ref="F2473:G2473"/>
    <mergeCell ref="F2474:G2474"/>
    <mergeCell ref="F2475:G2475"/>
    <mergeCell ref="F2476:G2476"/>
    <mergeCell ref="F2477:G2477"/>
    <mergeCell ref="F2478:G2478"/>
    <mergeCell ref="F2479:G2479"/>
    <mergeCell ref="F2480:G2480"/>
    <mergeCell ref="F2481:G2481"/>
    <mergeCell ref="F2482:G2482"/>
    <mergeCell ref="F2483:G2483"/>
    <mergeCell ref="F2484:G2484"/>
    <mergeCell ref="F2485:G2485"/>
    <mergeCell ref="F2486:G2486"/>
    <mergeCell ref="F2487:G2487"/>
    <mergeCell ref="F2488:G2488"/>
    <mergeCell ref="M2500:N2500"/>
    <mergeCell ref="M2501:N2501"/>
    <mergeCell ref="M2502:N2502"/>
    <mergeCell ref="I2468:L2468"/>
    <mergeCell ref="I2469:L2469"/>
    <mergeCell ref="I2470:L2470"/>
    <mergeCell ref="P3671:Q3671"/>
    <mergeCell ref="R3671:S3671"/>
    <mergeCell ref="T3671:U3671"/>
    <mergeCell ref="M2450:N2450"/>
    <mergeCell ref="H2456:L2456"/>
    <mergeCell ref="H2457:L2457"/>
    <mergeCell ref="O2439:P2439"/>
    <mergeCell ref="O2440:P2440"/>
    <mergeCell ref="Q2445:R2445"/>
    <mergeCell ref="I2451:L2451"/>
    <mergeCell ref="I2452:L2452"/>
    <mergeCell ref="I2453:L2453"/>
    <mergeCell ref="Q2500:R2500"/>
    <mergeCell ref="Q2501:R2501"/>
    <mergeCell ref="Q2475:R2475"/>
    <mergeCell ref="Q2477:R2477"/>
    <mergeCell ref="M2478:N2478"/>
    <mergeCell ref="Q2478:R2478"/>
    <mergeCell ref="M2489:N2489"/>
    <mergeCell ref="Q2489:R2489"/>
    <mergeCell ref="M2490:N2490"/>
    <mergeCell ref="M2479:N2479"/>
    <mergeCell ref="Q2479:R2479"/>
    <mergeCell ref="M2480:N2480"/>
    <mergeCell ref="Q2480:R2480"/>
    <mergeCell ref="Q2460:R2460"/>
    <mergeCell ref="O2476:P2476"/>
    <mergeCell ref="Q2487:R2487"/>
    <mergeCell ref="M2488:N2488"/>
    <mergeCell ref="Q2488:R2488"/>
    <mergeCell ref="O2471:P2471"/>
    <mergeCell ref="O2472:P2472"/>
    <mergeCell ref="O2473:P2473"/>
    <mergeCell ref="O2474:P2474"/>
    <mergeCell ref="O2475:P2475"/>
    <mergeCell ref="I2471:L2471"/>
    <mergeCell ref="Q2494:R2494"/>
    <mergeCell ref="M2495:N2495"/>
    <mergeCell ref="Q2495:R2495"/>
    <mergeCell ref="M2496:N2496"/>
    <mergeCell ref="Q2496:R2496"/>
    <mergeCell ref="M2497:N2497"/>
    <mergeCell ref="Q2497:R2497"/>
    <mergeCell ref="M2498:N2498"/>
    <mergeCell ref="Q2498:R2498"/>
    <mergeCell ref="M2499:N2499"/>
    <mergeCell ref="Q2499:R2499"/>
    <mergeCell ref="Q2476:R2476"/>
    <mergeCell ref="M2487:N2487"/>
    <mergeCell ref="M2494:N2494"/>
    <mergeCell ref="H2450:L2450"/>
    <mergeCell ref="I2445:L2445"/>
    <mergeCell ref="I2446:L2446"/>
    <mergeCell ref="I2447:L2447"/>
    <mergeCell ref="I2448:L2448"/>
    <mergeCell ref="H2455:L2455"/>
    <mergeCell ref="Q2481:R2481"/>
    <mergeCell ref="Q2462:R2462"/>
    <mergeCell ref="M2463:N2463"/>
    <mergeCell ref="Q2482:R2482"/>
    <mergeCell ref="M2483:N2483"/>
    <mergeCell ref="Q2450:R2450"/>
    <mergeCell ref="M2451:N2451"/>
    <mergeCell ref="Q2451:R2451"/>
    <mergeCell ref="M2456:N2456"/>
    <mergeCell ref="Q2456:R2456"/>
    <mergeCell ref="M2457:N2457"/>
    <mergeCell ref="O2456:P2456"/>
    <mergeCell ref="M2461:N2461"/>
    <mergeCell ref="Q2461:R2461"/>
    <mergeCell ref="F2459:G2459"/>
    <mergeCell ref="F2460:G2460"/>
    <mergeCell ref="F2461:G2461"/>
    <mergeCell ref="F2462:G2462"/>
    <mergeCell ref="F2463:G2463"/>
    <mergeCell ref="F2491:G2491"/>
    <mergeCell ref="H2511:L2511"/>
    <mergeCell ref="H2501:L2501"/>
    <mergeCell ref="H2502:L2502"/>
    <mergeCell ref="H2503:L2503"/>
    <mergeCell ref="M2485:N2485"/>
    <mergeCell ref="Q2485:R2485"/>
    <mergeCell ref="M2486:N2486"/>
    <mergeCell ref="F2445:G2445"/>
    <mergeCell ref="F2446:G2446"/>
    <mergeCell ref="F2447:G2447"/>
    <mergeCell ref="F2454:G2454"/>
    <mergeCell ref="F2455:G2455"/>
    <mergeCell ref="F2456:G2456"/>
    <mergeCell ref="F2457:G2457"/>
    <mergeCell ref="F2458:G2458"/>
    <mergeCell ref="M2407:N2407"/>
    <mergeCell ref="Q2407:R2407"/>
    <mergeCell ref="M2408:N2408"/>
    <mergeCell ref="Q2408:R2408"/>
    <mergeCell ref="M2409:N2409"/>
    <mergeCell ref="Q2409:R2409"/>
    <mergeCell ref="M2410:N2410"/>
    <mergeCell ref="Q2410:R2410"/>
    <mergeCell ref="M2411:N2411"/>
    <mergeCell ref="Q2411:R2411"/>
    <mergeCell ref="M2412:N2412"/>
    <mergeCell ref="Q2412:R2412"/>
    <mergeCell ref="M2413:N2413"/>
    <mergeCell ref="I2444:L2444"/>
    <mergeCell ref="M2448:N2448"/>
    <mergeCell ref="M2449:N2449"/>
    <mergeCell ref="H2458:L2458"/>
    <mergeCell ref="H2459:L2459"/>
    <mergeCell ref="I2460:L2460"/>
    <mergeCell ref="Q2415:R2415"/>
    <mergeCell ref="M2416:N2416"/>
    <mergeCell ref="Q2416:R2416"/>
    <mergeCell ref="M2417:N2417"/>
    <mergeCell ref="Q2510:R2510"/>
    <mergeCell ref="M2511:N2511"/>
    <mergeCell ref="Q2511:R2511"/>
    <mergeCell ref="Q2468:R2468"/>
    <mergeCell ref="M2469:N2469"/>
    <mergeCell ref="O2452:P2452"/>
    <mergeCell ref="O2453:P2453"/>
    <mergeCell ref="O2454:P2454"/>
    <mergeCell ref="Q2458:R2458"/>
    <mergeCell ref="M2459:N2459"/>
    <mergeCell ref="Q2459:R2459"/>
    <mergeCell ref="M2460:N2460"/>
    <mergeCell ref="H2408:L2408"/>
    <mergeCell ref="Q2509:R2509"/>
    <mergeCell ref="Q2490:R2490"/>
    <mergeCell ref="M2491:N2491"/>
    <mergeCell ref="Q2491:R2491"/>
    <mergeCell ref="F2505:G2505"/>
    <mergeCell ref="M2446:N2446"/>
    <mergeCell ref="O2438:P2438"/>
    <mergeCell ref="Q2726:R2726"/>
    <mergeCell ref="F2504:G2504"/>
    <mergeCell ref="F2515:G2515"/>
    <mergeCell ref="F2516:G2516"/>
    <mergeCell ref="F2517:G2517"/>
    <mergeCell ref="F2518:G2518"/>
    <mergeCell ref="F2519:G2519"/>
    <mergeCell ref="F2520:G2520"/>
    <mergeCell ref="F2521:G2521"/>
    <mergeCell ref="F2522:G2522"/>
    <mergeCell ref="M2514:N2514"/>
    <mergeCell ref="Q2514:R2514"/>
    <mergeCell ref="Q2518:R2518"/>
    <mergeCell ref="M2512:N2512"/>
    <mergeCell ref="Q2473:R2473"/>
    <mergeCell ref="M2474:N2474"/>
    <mergeCell ref="Q2474:R2474"/>
    <mergeCell ref="M2475:N2475"/>
    <mergeCell ref="R1325:AD1325"/>
    <mergeCell ref="R1326:AD1326"/>
    <mergeCell ref="Q2503:R2503"/>
    <mergeCell ref="M2503:N2503"/>
    <mergeCell ref="O2494:P2494"/>
    <mergeCell ref="O2495:P2495"/>
    <mergeCell ref="O2496:P2496"/>
    <mergeCell ref="C1301:AD1301"/>
    <mergeCell ref="C1302:AD1302"/>
    <mergeCell ref="C1303:AD1303"/>
    <mergeCell ref="G1316:I1316"/>
    <mergeCell ref="J1307:L1307"/>
    <mergeCell ref="J1308:L1308"/>
    <mergeCell ref="J1309:L1309"/>
    <mergeCell ref="J1310:L1310"/>
    <mergeCell ref="M2492:N2492"/>
    <mergeCell ref="Q2492:R2492"/>
    <mergeCell ref="M2493:N2493"/>
    <mergeCell ref="Q2493:R2493"/>
    <mergeCell ref="O2511:P2511"/>
    <mergeCell ref="Q2504:R2504"/>
    <mergeCell ref="M2505:N2505"/>
    <mergeCell ref="Q2505:R2505"/>
    <mergeCell ref="M2506:N2506"/>
    <mergeCell ref="Q2506:R2506"/>
    <mergeCell ref="M2507:N2507"/>
    <mergeCell ref="Q2507:R2507"/>
    <mergeCell ref="M2508:N2508"/>
    <mergeCell ref="Q2508:R2508"/>
    <mergeCell ref="M2509:N2509"/>
    <mergeCell ref="O2441:P2441"/>
    <mergeCell ref="O2442:P2442"/>
    <mergeCell ref="H2441:L2441"/>
    <mergeCell ref="H2442:L2442"/>
    <mergeCell ref="M2482:N2482"/>
    <mergeCell ref="M2476:N2476"/>
    <mergeCell ref="M2468:N2468"/>
    <mergeCell ref="Q2417:R2417"/>
    <mergeCell ref="H2443:L2443"/>
    <mergeCell ref="H2497:L2497"/>
    <mergeCell ref="H2498:L2498"/>
    <mergeCell ref="H2499:L2499"/>
    <mergeCell ref="C2133:AD2133"/>
    <mergeCell ref="Q2469:R2469"/>
    <mergeCell ref="M2464:N2464"/>
    <mergeCell ref="Q2464:R2464"/>
    <mergeCell ref="Y939:Z939"/>
    <mergeCell ref="AA939:AB939"/>
    <mergeCell ref="O2766:P2766"/>
    <mergeCell ref="O2767:P2767"/>
    <mergeCell ref="D2734:E2764"/>
    <mergeCell ref="F2734:G2734"/>
    <mergeCell ref="H2734:L2734"/>
    <mergeCell ref="M2734:N2734"/>
    <mergeCell ref="F2735:G2735"/>
    <mergeCell ref="I2735:L2735"/>
    <mergeCell ref="M2735:N2735"/>
    <mergeCell ref="F2736:G2736"/>
    <mergeCell ref="I2736:L2736"/>
    <mergeCell ref="M2736:N2736"/>
    <mergeCell ref="F2737:G2737"/>
    <mergeCell ref="I2737:L2737"/>
    <mergeCell ref="M2737:N2737"/>
    <mergeCell ref="F2738:G2738"/>
    <mergeCell ref="O2469:P2469"/>
    <mergeCell ref="O2470:P2470"/>
    <mergeCell ref="I2461:L2461"/>
    <mergeCell ref="I2462:L2462"/>
    <mergeCell ref="I2463:L2463"/>
    <mergeCell ref="I2464:L2464"/>
    <mergeCell ref="H2465:L2465"/>
    <mergeCell ref="H2512:L2512"/>
    <mergeCell ref="Q2502:R2502"/>
    <mergeCell ref="I2513:L2513"/>
    <mergeCell ref="F2489:G2489"/>
    <mergeCell ref="H2504:L2504"/>
    <mergeCell ref="I2505:L2505"/>
    <mergeCell ref="I2506:L2506"/>
    <mergeCell ref="I2507:L2507"/>
    <mergeCell ref="I2508:L2508"/>
    <mergeCell ref="I2509:L2509"/>
    <mergeCell ref="I2510:L2510"/>
    <mergeCell ref="H2485:L2485"/>
    <mergeCell ref="I2486:L2486"/>
    <mergeCell ref="I2487:L2487"/>
    <mergeCell ref="I2488:L2488"/>
    <mergeCell ref="I2489:L2489"/>
    <mergeCell ref="I2490:L2490"/>
    <mergeCell ref="I2479:L2479"/>
    <mergeCell ref="I2480:L2480"/>
    <mergeCell ref="O2497:P2497"/>
    <mergeCell ref="O2498:P2498"/>
    <mergeCell ref="O2499:P2499"/>
    <mergeCell ref="O2500:P2500"/>
    <mergeCell ref="O2501:P2501"/>
    <mergeCell ref="O2502:P2502"/>
    <mergeCell ref="O2503:P2503"/>
    <mergeCell ref="O2504:P2504"/>
    <mergeCell ref="O2505:P2505"/>
    <mergeCell ref="O2506:P2506"/>
    <mergeCell ref="O2554:P2554"/>
    <mergeCell ref="F2753:G2753"/>
    <mergeCell ref="I2753:L2753"/>
    <mergeCell ref="I2754:L2754"/>
    <mergeCell ref="K2575:L2575"/>
    <mergeCell ref="F2755:G2755"/>
    <mergeCell ref="I2755:L2755"/>
    <mergeCell ref="M2755:N2755"/>
    <mergeCell ref="Q2761:R2761"/>
    <mergeCell ref="F2762:G2762"/>
    <mergeCell ref="AA1487:AB1487"/>
    <mergeCell ref="L944:N944"/>
    <mergeCell ref="C997:F997"/>
    <mergeCell ref="Q2794:R2794"/>
    <mergeCell ref="F2795:G2795"/>
    <mergeCell ref="I2795:L2795"/>
    <mergeCell ref="M2795:N2795"/>
    <mergeCell ref="Q2795:R2795"/>
    <mergeCell ref="F2796:G2796"/>
    <mergeCell ref="I2796:L2796"/>
    <mergeCell ref="M2796:N2796"/>
    <mergeCell ref="Q2796:R2796"/>
    <mergeCell ref="F2797:G2797"/>
    <mergeCell ref="I2797:L2797"/>
    <mergeCell ref="M2797:N2797"/>
    <mergeCell ref="Q2797:R2797"/>
    <mergeCell ref="F2798:G2798"/>
    <mergeCell ref="H2798:L2798"/>
    <mergeCell ref="M2798:N2798"/>
    <mergeCell ref="Q2798:R2798"/>
    <mergeCell ref="F2799:G2799"/>
    <mergeCell ref="H2799:L2799"/>
    <mergeCell ref="M2799:N2799"/>
    <mergeCell ref="Q2799:R2799"/>
    <mergeCell ref="F2800:G2800"/>
    <mergeCell ref="H2800:L2800"/>
    <mergeCell ref="C964:AD964"/>
    <mergeCell ref="G997:AD997"/>
    <mergeCell ref="H2801:L2801"/>
    <mergeCell ref="Q2791:R2791"/>
    <mergeCell ref="Q2817:R2817"/>
    <mergeCell ref="Q2809:R2809"/>
    <mergeCell ref="J593:M593"/>
    <mergeCell ref="N593:Q593"/>
    <mergeCell ref="R593:U593"/>
    <mergeCell ref="V593:X593"/>
    <mergeCell ref="Y593:AA593"/>
    <mergeCell ref="AB593:AD593"/>
    <mergeCell ref="D594:I594"/>
    <mergeCell ref="J594:M594"/>
    <mergeCell ref="N594:Q594"/>
    <mergeCell ref="R594:U594"/>
    <mergeCell ref="V594:X594"/>
    <mergeCell ref="Y594:AA594"/>
    <mergeCell ref="AB594:AD594"/>
    <mergeCell ref="D595:I595"/>
    <mergeCell ref="J595:M595"/>
    <mergeCell ref="N595:Q595"/>
    <mergeCell ref="AB595:AD595"/>
    <mergeCell ref="D596:I596"/>
    <mergeCell ref="J596:M596"/>
    <mergeCell ref="N596:Q596"/>
    <mergeCell ref="R596:U596"/>
    <mergeCell ref="V596:X596"/>
    <mergeCell ref="Y596:AA596"/>
    <mergeCell ref="AB596:AD596"/>
    <mergeCell ref="N597:Q597"/>
    <mergeCell ref="R597:U597"/>
    <mergeCell ref="Q2721:R2721"/>
    <mergeCell ref="F2722:G2722"/>
    <mergeCell ref="H2722:L2722"/>
    <mergeCell ref="M2722:N2722"/>
    <mergeCell ref="Q2722:R2722"/>
    <mergeCell ref="O2523:P2523"/>
    <mergeCell ref="J629:M629"/>
    <mergeCell ref="U944:V944"/>
    <mergeCell ref="R633:U633"/>
    <mergeCell ref="AC939:AD939"/>
    <mergeCell ref="U948:V948"/>
    <mergeCell ref="D940:K940"/>
    <mergeCell ref="L940:N940"/>
    <mergeCell ref="U940:V940"/>
    <mergeCell ref="U932:V932"/>
    <mergeCell ref="W932:X932"/>
    <mergeCell ref="Y932:Z932"/>
    <mergeCell ref="AA932:AB932"/>
    <mergeCell ref="AC932:AD932"/>
    <mergeCell ref="D933:K933"/>
    <mergeCell ref="L933:N933"/>
    <mergeCell ref="U933:V933"/>
    <mergeCell ref="W933:X933"/>
    <mergeCell ref="Y933:Z933"/>
    <mergeCell ref="AA933:AB933"/>
    <mergeCell ref="AC933:AD933"/>
    <mergeCell ref="K911:O911"/>
    <mergeCell ref="K912:O912"/>
    <mergeCell ref="K913:O913"/>
    <mergeCell ref="K914:O914"/>
    <mergeCell ref="D897:M897"/>
    <mergeCell ref="N897:P897"/>
    <mergeCell ref="Q897:S897"/>
    <mergeCell ref="C26:AD26"/>
    <mergeCell ref="C2131:AD2131"/>
    <mergeCell ref="C2125:AD2125"/>
    <mergeCell ref="C2126:AD2126"/>
    <mergeCell ref="C2127:AD2127"/>
    <mergeCell ref="C2132:AD2132"/>
    <mergeCell ref="C2130:AD2130"/>
    <mergeCell ref="D956:K956"/>
    <mergeCell ref="AA1523:AB1523"/>
    <mergeCell ref="S1520:T1520"/>
    <mergeCell ref="U1520:V1520"/>
    <mergeCell ref="B2122:AD2122"/>
    <mergeCell ref="AA1527:AB1527"/>
    <mergeCell ref="Q1526:R1526"/>
    <mergeCell ref="Q1527:R1527"/>
    <mergeCell ref="Q1528:R1528"/>
    <mergeCell ref="Q1529:R1529"/>
    <mergeCell ref="Q1530:R1530"/>
    <mergeCell ref="Q1531:R1531"/>
    <mergeCell ref="D1526:P1526"/>
    <mergeCell ref="D1501:L1501"/>
    <mergeCell ref="M1501:N1501"/>
    <mergeCell ref="U1964:U1965"/>
    <mergeCell ref="O1482:P1482"/>
    <mergeCell ref="Q1482:R1482"/>
    <mergeCell ref="S1482:T1482"/>
    <mergeCell ref="W1482:X1482"/>
    <mergeCell ref="AA1482:AB1482"/>
    <mergeCell ref="D1479:L1479"/>
    <mergeCell ref="M1479:N1479"/>
    <mergeCell ref="O1479:P1479"/>
    <mergeCell ref="Q1479:R1479"/>
    <mergeCell ref="S1479:T1479"/>
    <mergeCell ref="W1479:X1479"/>
    <mergeCell ref="AA1479:AB1479"/>
    <mergeCell ref="S1487:T1487"/>
    <mergeCell ref="W1487:X1487"/>
    <mergeCell ref="R595:U595"/>
    <mergeCell ref="V595:X595"/>
    <mergeCell ref="Y595:AA595"/>
    <mergeCell ref="W938:X938"/>
    <mergeCell ref="Y938:Z938"/>
    <mergeCell ref="AA938:AB938"/>
    <mergeCell ref="AC938:AD938"/>
    <mergeCell ref="W940:X940"/>
    <mergeCell ref="Y940:Z940"/>
    <mergeCell ref="AA940:AB940"/>
    <mergeCell ref="AC940:AD940"/>
    <mergeCell ref="L953:N953"/>
    <mergeCell ref="U953:V953"/>
    <mergeCell ref="W953:X953"/>
    <mergeCell ref="Y953:Z953"/>
    <mergeCell ref="AA953:AB953"/>
    <mergeCell ref="D949:K949"/>
    <mergeCell ref="L949:N949"/>
    <mergeCell ref="U949:V949"/>
    <mergeCell ref="W949:X949"/>
    <mergeCell ref="Y949:Z949"/>
    <mergeCell ref="AA949:AB949"/>
    <mergeCell ref="AC949:AD949"/>
    <mergeCell ref="D950:K950"/>
    <mergeCell ref="L950:N950"/>
    <mergeCell ref="U950:V950"/>
    <mergeCell ref="W950:X950"/>
    <mergeCell ref="Y950:Z950"/>
    <mergeCell ref="AA950:AB950"/>
    <mergeCell ref="AC950:AD950"/>
    <mergeCell ref="D951:K951"/>
    <mergeCell ref="L951:N951"/>
    <mergeCell ref="U951:V951"/>
    <mergeCell ref="W951:X951"/>
    <mergeCell ref="N632:Q632"/>
    <mergeCell ref="R632:U632"/>
    <mergeCell ref="J633:M633"/>
    <mergeCell ref="N633:Q633"/>
    <mergeCell ref="AB624:AD624"/>
    <mergeCell ref="Y625:AA625"/>
    <mergeCell ref="AB625:AD625"/>
    <mergeCell ref="V620:X620"/>
    <mergeCell ref="V621:X621"/>
    <mergeCell ref="V622:X622"/>
    <mergeCell ref="V623:X623"/>
    <mergeCell ref="V624:X624"/>
    <mergeCell ref="V625:X625"/>
    <mergeCell ref="V626:X626"/>
    <mergeCell ref="Y626:AA626"/>
    <mergeCell ref="AB626:AD626"/>
    <mergeCell ref="J620:M620"/>
    <mergeCell ref="N620:Q620"/>
    <mergeCell ref="R620:U620"/>
    <mergeCell ref="J621:M621"/>
    <mergeCell ref="N621:Q621"/>
    <mergeCell ref="R621:U621"/>
    <mergeCell ref="J622:M622"/>
    <mergeCell ref="N622:Q622"/>
    <mergeCell ref="R622:U622"/>
    <mergeCell ref="J623:M623"/>
    <mergeCell ref="N623:Q623"/>
    <mergeCell ref="R623:U623"/>
    <mergeCell ref="J624:M624"/>
    <mergeCell ref="N624:Q624"/>
    <mergeCell ref="AA1441:AD1441"/>
    <mergeCell ref="F2452:G2452"/>
    <mergeCell ref="F2453:G2453"/>
    <mergeCell ref="F2450:G2450"/>
    <mergeCell ref="W948:X948"/>
    <mergeCell ref="Y948:Z948"/>
    <mergeCell ref="AA948:AB948"/>
    <mergeCell ref="AC948:AD948"/>
    <mergeCell ref="D934:K934"/>
    <mergeCell ref="R629:U629"/>
    <mergeCell ref="J630:M630"/>
    <mergeCell ref="N630:Q630"/>
    <mergeCell ref="R630:U630"/>
    <mergeCell ref="AA944:AB944"/>
    <mergeCell ref="V597:X597"/>
    <mergeCell ref="Y597:AA597"/>
    <mergeCell ref="AB597:AD597"/>
    <mergeCell ref="L934:N934"/>
    <mergeCell ref="U934:V934"/>
    <mergeCell ref="W934:X934"/>
    <mergeCell ref="Y934:Z934"/>
    <mergeCell ref="AA936:AB936"/>
    <mergeCell ref="AC936:AD936"/>
    <mergeCell ref="Y941:Z941"/>
    <mergeCell ref="AA941:AB941"/>
    <mergeCell ref="AC941:AD941"/>
    <mergeCell ref="D942:K942"/>
    <mergeCell ref="L942:N942"/>
    <mergeCell ref="U942:V942"/>
    <mergeCell ref="J632:M632"/>
    <mergeCell ref="Q2431:R2431"/>
    <mergeCell ref="M2432:N2432"/>
    <mergeCell ref="Q2432:R2432"/>
    <mergeCell ref="Y951:Z951"/>
    <mergeCell ref="AA951:AB951"/>
    <mergeCell ref="AC951:AD951"/>
    <mergeCell ref="W952:X952"/>
    <mergeCell ref="Y952:Z952"/>
    <mergeCell ref="AA952:AB952"/>
    <mergeCell ref="AC952:AD952"/>
    <mergeCell ref="AC953:AD953"/>
    <mergeCell ref="D943:K943"/>
    <mergeCell ref="L943:N943"/>
    <mergeCell ref="U943:V943"/>
    <mergeCell ref="W943:X943"/>
    <mergeCell ref="Y943:Z943"/>
    <mergeCell ref="AA943:AB943"/>
    <mergeCell ref="AC943:AD943"/>
    <mergeCell ref="D952:K952"/>
    <mergeCell ref="L952:N952"/>
    <mergeCell ref="U952:V952"/>
    <mergeCell ref="D939:K939"/>
    <mergeCell ref="L939:N939"/>
    <mergeCell ref="U939:V939"/>
    <mergeCell ref="D941:K941"/>
    <mergeCell ref="L941:N941"/>
    <mergeCell ref="U941:V941"/>
    <mergeCell ref="W941:X941"/>
    <mergeCell ref="W939:X939"/>
    <mergeCell ref="R624:U624"/>
    <mergeCell ref="J625:M625"/>
    <mergeCell ref="N625:Q625"/>
    <mergeCell ref="R625:U625"/>
    <mergeCell ref="J626:M626"/>
    <mergeCell ref="D633:I633"/>
    <mergeCell ref="J631:M631"/>
    <mergeCell ref="N631:Q631"/>
    <mergeCell ref="R631:U631"/>
    <mergeCell ref="O2708:P2708"/>
    <mergeCell ref="O2457:P2457"/>
    <mergeCell ref="O2458:P2458"/>
    <mergeCell ref="O2459:P2459"/>
    <mergeCell ref="Q2463:R2463"/>
    <mergeCell ref="O2460:P2460"/>
    <mergeCell ref="O2461:P2461"/>
    <mergeCell ref="O2462:P2462"/>
    <mergeCell ref="O2463:P2463"/>
    <mergeCell ref="O2451:P2451"/>
    <mergeCell ref="C599:E599"/>
    <mergeCell ref="F599:AD599"/>
    <mergeCell ref="C601:AD601"/>
    <mergeCell ref="C602:AD602"/>
    <mergeCell ref="C610:AD610"/>
    <mergeCell ref="C611:AD611"/>
    <mergeCell ref="C612:AD612"/>
    <mergeCell ref="C613:AD613"/>
    <mergeCell ref="C616:AD616"/>
    <mergeCell ref="C618:I619"/>
    <mergeCell ref="J618:M619"/>
    <mergeCell ref="N618:Q619"/>
    <mergeCell ref="R618:U619"/>
    <mergeCell ref="D620:I620"/>
    <mergeCell ref="D621:I621"/>
    <mergeCell ref="D622:I622"/>
    <mergeCell ref="D623:I623"/>
    <mergeCell ref="D624:I624"/>
    <mergeCell ref="D625:I625"/>
    <mergeCell ref="D626:I626"/>
    <mergeCell ref="W955:X955"/>
    <mergeCell ref="Y955:Z955"/>
    <mergeCell ref="C1951:AD1951"/>
    <mergeCell ref="C1961:AD1961"/>
    <mergeCell ref="AA955:AB955"/>
    <mergeCell ref="AC955:AD955"/>
    <mergeCell ref="W942:X942"/>
    <mergeCell ref="Y942:Z942"/>
    <mergeCell ref="AA942:AB942"/>
    <mergeCell ref="AC942:AD942"/>
    <mergeCell ref="D954:K954"/>
    <mergeCell ref="L954:N954"/>
    <mergeCell ref="U954:V954"/>
    <mergeCell ref="W954:X954"/>
    <mergeCell ref="Y954:Z954"/>
    <mergeCell ref="AA954:AB954"/>
    <mergeCell ref="AC954:AD954"/>
    <mergeCell ref="D944:K944"/>
    <mergeCell ref="C1950:AD1950"/>
    <mergeCell ref="B705:AD705"/>
    <mergeCell ref="B706:AD706"/>
    <mergeCell ref="B707:AD707"/>
    <mergeCell ref="B713:AD713"/>
    <mergeCell ref="B714:AD714"/>
    <mergeCell ref="B715:AD715"/>
    <mergeCell ref="M1441:N1442"/>
    <mergeCell ref="O1441:P1442"/>
    <mergeCell ref="Q1441:R1442"/>
    <mergeCell ref="S1441:V1441"/>
    <mergeCell ref="W1441:Z1441"/>
    <mergeCell ref="J1314:L1314"/>
    <mergeCell ref="J1315:L1315"/>
    <mergeCell ref="J1316:L1316"/>
    <mergeCell ref="C1300:AD1300"/>
    <mergeCell ref="F2765:G2765"/>
    <mergeCell ref="F2764:G2764"/>
    <mergeCell ref="H2764:L2764"/>
    <mergeCell ref="F2711:G2711"/>
    <mergeCell ref="H2711:L2711"/>
    <mergeCell ref="M2711:N2711"/>
    <mergeCell ref="M2523:N2523"/>
    <mergeCell ref="Q2523:R2523"/>
    <mergeCell ref="O2716:P2716"/>
    <mergeCell ref="H2516:L2516"/>
    <mergeCell ref="H2517:L2517"/>
    <mergeCell ref="O2524:P2524"/>
    <mergeCell ref="Q2470:R2470"/>
    <mergeCell ref="M2471:N2471"/>
    <mergeCell ref="Q2471:R2471"/>
    <mergeCell ref="M2472:N2472"/>
    <mergeCell ref="Q2472:R2472"/>
    <mergeCell ref="M2473:N2473"/>
    <mergeCell ref="O2521:P2521"/>
    <mergeCell ref="Q2770:R2770"/>
    <mergeCell ref="F2771:G2771"/>
    <mergeCell ref="I2771:L2771"/>
    <mergeCell ref="D955:K955"/>
    <mergeCell ref="L955:N955"/>
    <mergeCell ref="U955:V955"/>
    <mergeCell ref="W944:X944"/>
    <mergeCell ref="Y944:Z944"/>
    <mergeCell ref="N626:Q626"/>
    <mergeCell ref="R626:U626"/>
    <mergeCell ref="J627:M627"/>
    <mergeCell ref="N627:Q627"/>
    <mergeCell ref="R627:U627"/>
    <mergeCell ref="D628:I628"/>
    <mergeCell ref="D629:I629"/>
    <mergeCell ref="D630:I630"/>
    <mergeCell ref="D631:I631"/>
    <mergeCell ref="D632:I632"/>
    <mergeCell ref="W2516:X2516"/>
    <mergeCell ref="W2517:X2517"/>
    <mergeCell ref="W2518:X2518"/>
    <mergeCell ref="M2466:N2466"/>
    <mergeCell ref="Q2466:R2466"/>
    <mergeCell ref="M2467:N2467"/>
    <mergeCell ref="Q2467:R2467"/>
    <mergeCell ref="M2442:N2442"/>
    <mergeCell ref="Q2442:R2442"/>
    <mergeCell ref="M2443:N2443"/>
    <mergeCell ref="Q2443:R2443"/>
    <mergeCell ref="M2444:N2444"/>
    <mergeCell ref="Q2444:R2444"/>
    <mergeCell ref="M2445:N2445"/>
    <mergeCell ref="D937:K937"/>
    <mergeCell ref="L937:N937"/>
    <mergeCell ref="U937:V937"/>
    <mergeCell ref="W937:X937"/>
    <mergeCell ref="L956:N956"/>
    <mergeCell ref="U956:V956"/>
    <mergeCell ref="W956:X956"/>
    <mergeCell ref="N629:Q629"/>
    <mergeCell ref="C641:AD641"/>
    <mergeCell ref="AC944:AD944"/>
    <mergeCell ref="D945:K945"/>
    <mergeCell ref="L945:N945"/>
    <mergeCell ref="U945:V945"/>
    <mergeCell ref="W945:X945"/>
    <mergeCell ref="Y945:Z945"/>
    <mergeCell ref="AA945:AB945"/>
    <mergeCell ref="AC945:AD945"/>
    <mergeCell ref="D946:K946"/>
    <mergeCell ref="L946:N946"/>
    <mergeCell ref="U946:V946"/>
    <mergeCell ref="W946:X946"/>
    <mergeCell ref="Y946:Z946"/>
    <mergeCell ref="AA946:AB946"/>
    <mergeCell ref="AC946:AD946"/>
    <mergeCell ref="D947:K947"/>
    <mergeCell ref="L947:N947"/>
    <mergeCell ref="U947:V947"/>
    <mergeCell ref="W947:X947"/>
    <mergeCell ref="Y947:Z947"/>
    <mergeCell ref="AA947:AB947"/>
    <mergeCell ref="AC947:AD947"/>
    <mergeCell ref="D948:K948"/>
    <mergeCell ref="L948:N948"/>
    <mergeCell ref="D953:K953"/>
    <mergeCell ref="AC967:AD969"/>
    <mergeCell ref="S969:T969"/>
    <mergeCell ref="B961:AD961"/>
    <mergeCell ref="Y956:Z956"/>
    <mergeCell ref="AA956:AB956"/>
    <mergeCell ref="AC956:AD956"/>
    <mergeCell ref="J1312:L1312"/>
    <mergeCell ref="J1313:L1313"/>
    <mergeCell ref="N1046:O1046"/>
    <mergeCell ref="P1046:Q1046"/>
    <mergeCell ref="AA1029:AB1029"/>
    <mergeCell ref="B1036:AD1036"/>
    <mergeCell ref="V1020:W1020"/>
    <mergeCell ref="X1020:Z1020"/>
    <mergeCell ref="AA1020:AB1020"/>
    <mergeCell ref="J1021:K1021"/>
    <mergeCell ref="L1021:N1021"/>
    <mergeCell ref="O1021:P1021"/>
    <mergeCell ref="Q1021:R1021"/>
    <mergeCell ref="J1015:K1015"/>
    <mergeCell ref="L1015:N1015"/>
    <mergeCell ref="O1015:P1015"/>
    <mergeCell ref="Q1015:R1015"/>
    <mergeCell ref="S1015:U1015"/>
    <mergeCell ref="V1015:W1015"/>
    <mergeCell ref="X1015:Z1015"/>
    <mergeCell ref="AA1015:AB1015"/>
    <mergeCell ref="J1011:K1011"/>
    <mergeCell ref="L1011:N1011"/>
    <mergeCell ref="O1011:P1011"/>
    <mergeCell ref="Q1011:R1011"/>
    <mergeCell ref="S1011:U1011"/>
    <mergeCell ref="V1011:W1011"/>
    <mergeCell ref="X1011:Z1011"/>
    <mergeCell ref="X1006:Z1006"/>
    <mergeCell ref="AA1006:AB1006"/>
    <mergeCell ref="D1007:I1007"/>
    <mergeCell ref="D1008:I1008"/>
    <mergeCell ref="D1009:I1009"/>
    <mergeCell ref="C3708:AD3708"/>
    <mergeCell ref="D2409:E2439"/>
    <mergeCell ref="D2440:E2442"/>
    <mergeCell ref="D2443:E2458"/>
    <mergeCell ref="D2459:E2484"/>
    <mergeCell ref="D2485:E2499"/>
    <mergeCell ref="F2492:G2492"/>
    <mergeCell ref="F2493:G2493"/>
    <mergeCell ref="F2494:G2494"/>
    <mergeCell ref="F2495:G2495"/>
    <mergeCell ref="F2496:G2496"/>
    <mergeCell ref="M2510:N2510"/>
    <mergeCell ref="O2464:P2464"/>
    <mergeCell ref="O2465:P2465"/>
    <mergeCell ref="I2466:L2466"/>
    <mergeCell ref="I2467:L2467"/>
    <mergeCell ref="F2497:G2497"/>
    <mergeCell ref="F2498:G2498"/>
    <mergeCell ref="F2499:G2499"/>
    <mergeCell ref="F2500:G2500"/>
    <mergeCell ref="I2720:L2720"/>
    <mergeCell ref="M2720:N2720"/>
    <mergeCell ref="M2739:N2739"/>
    <mergeCell ref="F2740:G2740"/>
    <mergeCell ref="I2740:L2740"/>
    <mergeCell ref="F2723:G2723"/>
    <mergeCell ref="H2723:L2723"/>
    <mergeCell ref="M2723:N2723"/>
    <mergeCell ref="Q2813:R2813"/>
    <mergeCell ref="F2814:G2814"/>
    <mergeCell ref="I2814:L2814"/>
    <mergeCell ref="Q2814:R2814"/>
    <mergeCell ref="F2815:G2815"/>
    <mergeCell ref="I2815:L2815"/>
    <mergeCell ref="M2815:N2815"/>
    <mergeCell ref="Q2815:R2815"/>
    <mergeCell ref="Q2782:R2782"/>
    <mergeCell ref="O2739:P2739"/>
    <mergeCell ref="O2740:P2740"/>
    <mergeCell ref="O2741:P2741"/>
    <mergeCell ref="O2747:P2747"/>
    <mergeCell ref="O2748:P2748"/>
    <mergeCell ref="O2749:P2749"/>
    <mergeCell ref="O2750:P2750"/>
    <mergeCell ref="F2747:G2747"/>
    <mergeCell ref="I2747:L2747"/>
    <mergeCell ref="M2747:N2747"/>
    <mergeCell ref="F2748:G2748"/>
    <mergeCell ref="I2748:L2748"/>
    <mergeCell ref="H2522:L2522"/>
    <mergeCell ref="H2523:L2523"/>
    <mergeCell ref="I2524:L2524"/>
    <mergeCell ref="I2525:L2525"/>
    <mergeCell ref="I2526:L2526"/>
    <mergeCell ref="I2527:L2527"/>
    <mergeCell ref="O2717:P2717"/>
    <mergeCell ref="O2718:P2718"/>
    <mergeCell ref="O2719:P2719"/>
    <mergeCell ref="O2720:P2720"/>
    <mergeCell ref="B2690:AD2690"/>
    <mergeCell ref="B2692:AD2692"/>
    <mergeCell ref="D2500:E2529"/>
    <mergeCell ref="G2534:R2534"/>
    <mergeCell ref="C2825:C2854"/>
    <mergeCell ref="C3750:AD3750"/>
    <mergeCell ref="C3766:AD3766"/>
    <mergeCell ref="C1360:AD1360"/>
    <mergeCell ref="C3030:AD3030"/>
    <mergeCell ref="C1513:AD1513"/>
    <mergeCell ref="C1474:AD1474"/>
    <mergeCell ref="C1437:AD1437"/>
    <mergeCell ref="R1327:AD1327"/>
    <mergeCell ref="R1328:AD1328"/>
    <mergeCell ref="R1329:AD1329"/>
    <mergeCell ref="R1330:AD1330"/>
    <mergeCell ref="R1331:AD1331"/>
    <mergeCell ref="R1332:AD1332"/>
    <mergeCell ref="R1333:AD1333"/>
    <mergeCell ref="R1334:AD1334"/>
    <mergeCell ref="R1335:AD1335"/>
    <mergeCell ref="R1336:AD1336"/>
    <mergeCell ref="C1332:O1332"/>
    <mergeCell ref="D1333:O1333"/>
    <mergeCell ref="D1334:O1334"/>
    <mergeCell ref="D1335:O1335"/>
    <mergeCell ref="D1336:O1336"/>
    <mergeCell ref="D1337:O1337"/>
    <mergeCell ref="Q2800:R2800"/>
    <mergeCell ref="Q2793:R2793"/>
    <mergeCell ref="O2787:P2787"/>
    <mergeCell ref="O2788:P2788"/>
    <mergeCell ref="O2793:P2793"/>
    <mergeCell ref="Q2787:R2787"/>
    <mergeCell ref="F2788:G2788"/>
    <mergeCell ref="I2788:L2788"/>
    <mergeCell ref="M2788:N2788"/>
    <mergeCell ref="Q2788:R2788"/>
    <mergeCell ref="O2795:P2795"/>
    <mergeCell ref="M2793:N2793"/>
    <mergeCell ref="O2784:P2784"/>
    <mergeCell ref="O2785:P2785"/>
    <mergeCell ref="O2786:P2786"/>
    <mergeCell ref="Q2816:R2816"/>
    <mergeCell ref="F2810:G2810"/>
    <mergeCell ref="H2810:L2810"/>
    <mergeCell ref="M2810:N2810"/>
    <mergeCell ref="Q2810:R2810"/>
    <mergeCell ref="F2811:G2811"/>
    <mergeCell ref="I2811:L2811"/>
    <mergeCell ref="M2811:N2811"/>
    <mergeCell ref="Q2811:R2811"/>
    <mergeCell ref="F2812:G2812"/>
    <mergeCell ref="I2812:L2812"/>
    <mergeCell ref="Q2812:R2812"/>
    <mergeCell ref="F2813:G2813"/>
    <mergeCell ref="C2117:AD2117"/>
    <mergeCell ref="C2118:AD2118"/>
    <mergeCell ref="C2374:AD2374"/>
    <mergeCell ref="C2688:AD2688"/>
    <mergeCell ref="C2689:AD2689"/>
    <mergeCell ref="C2699:AD2699"/>
    <mergeCell ref="S2761:T2761"/>
    <mergeCell ref="S2708:T2708"/>
    <mergeCell ref="D2810:E2824"/>
    <mergeCell ref="O2815:P2815"/>
    <mergeCell ref="O2816:P2816"/>
    <mergeCell ref="O2817:P2817"/>
    <mergeCell ref="O2818:P2818"/>
    <mergeCell ref="AG3144:AG3145"/>
    <mergeCell ref="AH3144:AH3145"/>
    <mergeCell ref="AI3144:AI3145"/>
    <mergeCell ref="AJ3144:AJ3145"/>
    <mergeCell ref="M2745:N2745"/>
    <mergeCell ref="F2746:G2746"/>
    <mergeCell ref="I2746:L2746"/>
    <mergeCell ref="M2746:N2746"/>
    <mergeCell ref="O2751:P2751"/>
    <mergeCell ref="O2752:P2752"/>
    <mergeCell ref="O2753:P2753"/>
    <mergeCell ref="O2754:P2754"/>
    <mergeCell ref="O2755:P2755"/>
    <mergeCell ref="O2756:P2756"/>
    <mergeCell ref="H2767:L2767"/>
    <mergeCell ref="M2767:N2767"/>
    <mergeCell ref="F2702:G2705"/>
    <mergeCell ref="H2702:L2705"/>
    <mergeCell ref="M2702:AD2702"/>
    <mergeCell ref="M2703:N2705"/>
    <mergeCell ref="O2703:P2705"/>
    <mergeCell ref="Q2703:R2705"/>
    <mergeCell ref="D2706:E2710"/>
    <mergeCell ref="F2706:G2706"/>
    <mergeCell ref="H2706:L2706"/>
    <mergeCell ref="M2706:N2706"/>
    <mergeCell ref="Q2706:R2706"/>
    <mergeCell ref="F2707:G2707"/>
    <mergeCell ref="H2707:L2707"/>
    <mergeCell ref="M2707:N2707"/>
    <mergeCell ref="Q2707:R2707"/>
    <mergeCell ref="F2708:G2708"/>
    <mergeCell ref="H2708:L2708"/>
    <mergeCell ref="M2708:N2708"/>
    <mergeCell ref="M2709:N2709"/>
    <mergeCell ref="Q2709:R2709"/>
    <mergeCell ref="F2710:G2710"/>
    <mergeCell ref="H2710:L2710"/>
    <mergeCell ref="M2710:N2710"/>
    <mergeCell ref="Q2710:R2710"/>
    <mergeCell ref="F2848:G2848"/>
    <mergeCell ref="F2777:G2777"/>
    <mergeCell ref="O2776:P2776"/>
    <mergeCell ref="O2777:P2777"/>
    <mergeCell ref="O2768:P2768"/>
    <mergeCell ref="M2764:N2764"/>
    <mergeCell ref="F2808:G2808"/>
    <mergeCell ref="H2808:L2808"/>
    <mergeCell ref="M2808:N2808"/>
    <mergeCell ref="F2830:G2830"/>
    <mergeCell ref="I2830:L2830"/>
    <mergeCell ref="M2830:N2830"/>
    <mergeCell ref="F2831:G2831"/>
    <mergeCell ref="I2831:L2831"/>
    <mergeCell ref="D3040:L3040"/>
    <mergeCell ref="M3040:R3040"/>
    <mergeCell ref="D3046:L3046"/>
    <mergeCell ref="O2841:P2841"/>
    <mergeCell ref="M2754:N2754"/>
    <mergeCell ref="F2758:G2758"/>
    <mergeCell ref="H2758:L2758"/>
    <mergeCell ref="M2758:N2758"/>
    <mergeCell ref="F2783:G2783"/>
    <mergeCell ref="O2758:P2758"/>
    <mergeCell ref="B695:AD695"/>
    <mergeCell ref="B696:AD696"/>
    <mergeCell ref="AY3073:BB3073"/>
    <mergeCell ref="BC3073:BF3073"/>
    <mergeCell ref="BG3073:BH3073"/>
    <mergeCell ref="BI3073:BJ3073"/>
    <mergeCell ref="O2557:P2557"/>
    <mergeCell ref="F2759:G2759"/>
    <mergeCell ref="H2759:L2759"/>
    <mergeCell ref="M2759:N2759"/>
    <mergeCell ref="F2760:G2760"/>
    <mergeCell ref="I2760:L2760"/>
    <mergeCell ref="M2760:N2760"/>
    <mergeCell ref="F2761:G2761"/>
    <mergeCell ref="I2761:L2761"/>
    <mergeCell ref="M2761:N2761"/>
    <mergeCell ref="O2759:P2759"/>
    <mergeCell ref="M2781:N2781"/>
    <mergeCell ref="H2783:L2783"/>
    <mergeCell ref="M2783:N2783"/>
    <mergeCell ref="I2777:L2777"/>
    <mergeCell ref="M2777:N2777"/>
    <mergeCell ref="O2769:P2769"/>
    <mergeCell ref="O2770:P2770"/>
    <mergeCell ref="O2771:P2771"/>
    <mergeCell ref="Q2755:R2755"/>
    <mergeCell ref="Q2756:R2756"/>
    <mergeCell ref="Q2757:R2757"/>
    <mergeCell ref="I2739:L2739"/>
    <mergeCell ref="Q2720:R2720"/>
    <mergeCell ref="F2721:G2721"/>
    <mergeCell ref="I2721:L2721"/>
    <mergeCell ref="O2778:P2778"/>
    <mergeCell ref="B2693:AD2693"/>
    <mergeCell ref="D2711:E2722"/>
    <mergeCell ref="O2706:P2706"/>
    <mergeCell ref="O2707:P2707"/>
    <mergeCell ref="D2768:E2783"/>
    <mergeCell ref="M2748:N2748"/>
    <mergeCell ref="F2749:G2749"/>
    <mergeCell ref="I2749:L2749"/>
    <mergeCell ref="M2749:N2749"/>
    <mergeCell ref="F2756:G2756"/>
    <mergeCell ref="I2756:L2756"/>
    <mergeCell ref="M2756:N2756"/>
    <mergeCell ref="F2757:G2757"/>
    <mergeCell ref="H2757:L2757"/>
    <mergeCell ref="F2750:G2750"/>
    <mergeCell ref="I2750:L2750"/>
    <mergeCell ref="M2750:N2750"/>
    <mergeCell ref="O2733:P2733"/>
    <mergeCell ref="O2734:P2734"/>
    <mergeCell ref="O2735:P2735"/>
    <mergeCell ref="O2736:P2736"/>
    <mergeCell ref="O2737:P2737"/>
    <mergeCell ref="O2738:P2738"/>
    <mergeCell ref="Q2777:R2777"/>
    <mergeCell ref="F2778:G2778"/>
    <mergeCell ref="I2778:L2778"/>
    <mergeCell ref="S2767:T2767"/>
    <mergeCell ref="S2768:T2768"/>
    <mergeCell ref="S2706:T2706"/>
    <mergeCell ref="S2707:T2707"/>
    <mergeCell ref="M2721:N2721"/>
    <mergeCell ref="O2849:P2849"/>
    <mergeCell ref="F2841:G2841"/>
    <mergeCell ref="Q2849:R2849"/>
    <mergeCell ref="W2846:X2846"/>
    <mergeCell ref="W2847:X2847"/>
    <mergeCell ref="AA2847:AB2847"/>
    <mergeCell ref="W2848:X2848"/>
    <mergeCell ref="AA2848:AB2848"/>
    <mergeCell ref="C2810:C2824"/>
    <mergeCell ref="W2810:X2810"/>
    <mergeCell ref="AA2810:AB2810"/>
    <mergeCell ref="W2811:X2811"/>
    <mergeCell ref="AA2811:AB2811"/>
    <mergeCell ref="W2812:X2812"/>
    <mergeCell ref="AA2812:AB2812"/>
    <mergeCell ref="W2813:X2813"/>
    <mergeCell ref="AA2813:AB2813"/>
    <mergeCell ref="W2814:X2814"/>
    <mergeCell ref="AA2814:AB2814"/>
    <mergeCell ref="W2815:X2815"/>
    <mergeCell ref="H2765:L2765"/>
    <mergeCell ref="M2765:N2765"/>
    <mergeCell ref="Q2765:R2765"/>
    <mergeCell ref="F2766:G2766"/>
    <mergeCell ref="H2766:L2766"/>
    <mergeCell ref="M2766:N2766"/>
    <mergeCell ref="Q2766:R2766"/>
    <mergeCell ref="F2767:G2767"/>
    <mergeCell ref="H2781:L2781"/>
    <mergeCell ref="O2783:P2783"/>
    <mergeCell ref="F2769:G2769"/>
    <mergeCell ref="I2769:L2769"/>
    <mergeCell ref="M2769:N2769"/>
    <mergeCell ref="F2770:G2770"/>
    <mergeCell ref="I2770:L2770"/>
    <mergeCell ref="M2770:N2770"/>
    <mergeCell ref="M2778:N2778"/>
    <mergeCell ref="Q2778:R2778"/>
    <mergeCell ref="O2781:P2781"/>
    <mergeCell ref="O2782:P2782"/>
    <mergeCell ref="S2766:T2766"/>
    <mergeCell ref="O2845:P2845"/>
    <mergeCell ref="F2802:G2802"/>
    <mergeCell ref="F2837:G2837"/>
    <mergeCell ref="S2824:T2824"/>
    <mergeCell ref="S2825:T2825"/>
    <mergeCell ref="O2765:P2765"/>
    <mergeCell ref="C2765:C2767"/>
    <mergeCell ref="W2765:X2765"/>
    <mergeCell ref="AA2765:AB2765"/>
    <mergeCell ref="W2766:X2766"/>
    <mergeCell ref="AA2766:AB2766"/>
    <mergeCell ref="W2767:X2767"/>
    <mergeCell ref="AA2767:AB2767"/>
    <mergeCell ref="S2823:T2823"/>
    <mergeCell ref="W2836:X2836"/>
    <mergeCell ref="AA2836:AB2836"/>
    <mergeCell ref="W2837:X2837"/>
    <mergeCell ref="AA2837:AB2837"/>
    <mergeCell ref="W2840:X2840"/>
    <mergeCell ref="AA2840:AB2840"/>
    <mergeCell ref="Q2823:R2823"/>
    <mergeCell ref="O2822:P2822"/>
    <mergeCell ref="F2824:G2824"/>
    <mergeCell ref="M2789:N2789"/>
    <mergeCell ref="F2789:G2789"/>
    <mergeCell ref="I2789:L2789"/>
    <mergeCell ref="I2802:L2802"/>
    <mergeCell ref="M2802:N2802"/>
    <mergeCell ref="F2803:G2803"/>
    <mergeCell ref="I2803:L2803"/>
    <mergeCell ref="M2803:N2803"/>
    <mergeCell ref="F2804:G2804"/>
    <mergeCell ref="F2801:G2801"/>
    <mergeCell ref="I2804:L2804"/>
    <mergeCell ref="M2787:N2787"/>
    <mergeCell ref="O2772:P2772"/>
    <mergeCell ref="O2773:P2773"/>
    <mergeCell ref="O2774:P2774"/>
    <mergeCell ref="O2775:P2775"/>
    <mergeCell ref="O2789:P2789"/>
    <mergeCell ref="O2790:P2790"/>
    <mergeCell ref="O2791:P2791"/>
    <mergeCell ref="O2792:P2792"/>
    <mergeCell ref="O2794:P2794"/>
    <mergeCell ref="F2790:G2790"/>
    <mergeCell ref="H2790:L2790"/>
    <mergeCell ref="Q2780:R2780"/>
    <mergeCell ref="F2781:G2781"/>
    <mergeCell ref="Q2779:R2779"/>
    <mergeCell ref="F2780:G2780"/>
    <mergeCell ref="H2780:L2780"/>
    <mergeCell ref="M2780:N2780"/>
    <mergeCell ref="W2843:X2843"/>
    <mergeCell ref="M2839:N2839"/>
    <mergeCell ref="F2840:G2840"/>
    <mergeCell ref="O2828:P2828"/>
    <mergeCell ref="O2829:P2829"/>
    <mergeCell ref="O2842:P2842"/>
    <mergeCell ref="O2843:P2843"/>
    <mergeCell ref="H2824:L2824"/>
    <mergeCell ref="M2824:N2824"/>
    <mergeCell ref="O2819:P2819"/>
    <mergeCell ref="O2820:P2820"/>
    <mergeCell ref="O2821:P2821"/>
    <mergeCell ref="Q2818:R2818"/>
    <mergeCell ref="Q2820:R2820"/>
    <mergeCell ref="W2825:X2825"/>
    <mergeCell ref="P3702:Q3702"/>
    <mergeCell ref="R3702:S3702"/>
    <mergeCell ref="AI2704:AM2704"/>
    <mergeCell ref="AN2704:AR2704"/>
    <mergeCell ref="AS2704:AW2704"/>
    <mergeCell ref="M2771:N2771"/>
    <mergeCell ref="Q2771:R2771"/>
    <mergeCell ref="F2772:G2772"/>
    <mergeCell ref="I2772:L2772"/>
    <mergeCell ref="M2772:N2772"/>
    <mergeCell ref="Q2772:R2772"/>
    <mergeCell ref="F2773:G2773"/>
    <mergeCell ref="I2773:L2773"/>
    <mergeCell ref="M2773:N2773"/>
    <mergeCell ref="Q2773:R2773"/>
    <mergeCell ref="F2774:G2774"/>
    <mergeCell ref="I2774:L2774"/>
    <mergeCell ref="Q2774:R2774"/>
    <mergeCell ref="F2775:G2775"/>
    <mergeCell ref="H2775:L2775"/>
    <mergeCell ref="M2775:N2775"/>
    <mergeCell ref="Q2775:R2775"/>
    <mergeCell ref="F2776:G2776"/>
    <mergeCell ref="I2776:L2776"/>
    <mergeCell ref="M2776:N2776"/>
    <mergeCell ref="M2774:N2774"/>
    <mergeCell ref="H2762:L2762"/>
    <mergeCell ref="M2762:N2762"/>
    <mergeCell ref="Q2762:R2762"/>
    <mergeCell ref="F2763:G2763"/>
    <mergeCell ref="H2763:L2763"/>
    <mergeCell ref="M2763:N2763"/>
    <mergeCell ref="F2768:G2768"/>
    <mergeCell ref="H2768:L2768"/>
    <mergeCell ref="M2768:N2768"/>
    <mergeCell ref="O2760:P2760"/>
    <mergeCell ref="Q2767:R2767"/>
    <mergeCell ref="F2724:G2724"/>
    <mergeCell ref="H2724:L2724"/>
    <mergeCell ref="M2724:N2724"/>
    <mergeCell ref="F2725:G2725"/>
    <mergeCell ref="H2725:L2725"/>
    <mergeCell ref="M2725:N2725"/>
    <mergeCell ref="F2726:G2726"/>
    <mergeCell ref="H2726:L2726"/>
    <mergeCell ref="M2726:N2726"/>
    <mergeCell ref="S2754:T2754"/>
    <mergeCell ref="S2755:T2755"/>
    <mergeCell ref="S2756:T2756"/>
    <mergeCell ref="S2757:T2757"/>
    <mergeCell ref="S2712:T2712"/>
    <mergeCell ref="F2751:G2751"/>
    <mergeCell ref="I2751:L2751"/>
    <mergeCell ref="M2751:N2751"/>
    <mergeCell ref="F2752:G2752"/>
    <mergeCell ref="H2752:L2752"/>
    <mergeCell ref="M2752:N2752"/>
    <mergeCell ref="F2791:G2791"/>
    <mergeCell ref="I2791:L2791"/>
    <mergeCell ref="M2791:N2791"/>
    <mergeCell ref="O2802:P2802"/>
    <mergeCell ref="O2803:P2803"/>
    <mergeCell ref="C3013:AD3013"/>
    <mergeCell ref="C3014:AD3014"/>
    <mergeCell ref="W1484:X1484"/>
    <mergeCell ref="AA1484:AB1484"/>
    <mergeCell ref="D1489:L1489"/>
    <mergeCell ref="B4336:AD4336"/>
    <mergeCell ref="B4337:AD4337"/>
    <mergeCell ref="B4338:AD4338"/>
    <mergeCell ref="B4376:AD4376"/>
    <mergeCell ref="B4377:AD4377"/>
    <mergeCell ref="B4378:AD4378"/>
    <mergeCell ref="AG3161:AG3162"/>
    <mergeCell ref="AH3161:AH3162"/>
    <mergeCell ref="AI3161:AI3162"/>
    <mergeCell ref="AJ3161:AJ3162"/>
    <mergeCell ref="B3184:AD3184"/>
    <mergeCell ref="B3185:AD3185"/>
    <mergeCell ref="B3186:AD3186"/>
    <mergeCell ref="AG3190:AG3191"/>
    <mergeCell ref="AH3190:AH3191"/>
    <mergeCell ref="AI3190:AI3191"/>
    <mergeCell ref="AJ3190:AJ3191"/>
    <mergeCell ref="B3203:AD3203"/>
    <mergeCell ref="B3204:AD3204"/>
    <mergeCell ref="B3205:AD3205"/>
    <mergeCell ref="AG3209:AG3210"/>
    <mergeCell ref="AH3209:AH3210"/>
    <mergeCell ref="AI3209:AI3210"/>
    <mergeCell ref="AJ3209:AJ3210"/>
    <mergeCell ref="B3221:AD3221"/>
    <mergeCell ref="B3222:AD3222"/>
    <mergeCell ref="B3223:AD3223"/>
    <mergeCell ref="B3252:AD3252"/>
    <mergeCell ref="B3253:AD3253"/>
    <mergeCell ref="B3254:AD3254"/>
    <mergeCell ref="B3264:AD3264"/>
    <mergeCell ref="B3265:AD3265"/>
    <mergeCell ref="B3266:AD3266"/>
    <mergeCell ref="C3709:AD3709"/>
    <mergeCell ref="C3551:AD3551"/>
    <mergeCell ref="C3540:AD3540"/>
    <mergeCell ref="C3541:AD3541"/>
    <mergeCell ref="L3736:L3738"/>
    <mergeCell ref="M3736:M3738"/>
    <mergeCell ref="N3736:N3738"/>
    <mergeCell ref="O3736:AD3736"/>
    <mergeCell ref="C3732:AD3732"/>
    <mergeCell ref="P3722:Q3722"/>
    <mergeCell ref="R3722:S3722"/>
    <mergeCell ref="T3722:U3722"/>
    <mergeCell ref="P3723:Q3723"/>
    <mergeCell ref="R3723:S3723"/>
    <mergeCell ref="T3723:U3723"/>
    <mergeCell ref="P3724:Q3724"/>
    <mergeCell ref="R3724:S3724"/>
    <mergeCell ref="T3724:U3724"/>
    <mergeCell ref="P3725:Q3725"/>
    <mergeCell ref="B3728:AD3728"/>
    <mergeCell ref="B3729:AD3729"/>
    <mergeCell ref="R3725:S3725"/>
    <mergeCell ref="T3725:U3725"/>
    <mergeCell ref="P3726:Q3726"/>
    <mergeCell ref="R3726:S3726"/>
    <mergeCell ref="T3726:U3726"/>
    <mergeCell ref="R3701:S3701"/>
    <mergeCell ref="T3701:U3701"/>
    <mergeCell ref="D2765:E2767"/>
    <mergeCell ref="F2448:G2448"/>
    <mergeCell ref="F2449:G2449"/>
    <mergeCell ref="AJ1067:AR1067"/>
    <mergeCell ref="B1095:AD1095"/>
    <mergeCell ref="B1098:AD1098"/>
    <mergeCell ref="B1100:AD1100"/>
    <mergeCell ref="B1165:AD1165"/>
    <mergeCell ref="B1166:AD1166"/>
    <mergeCell ref="B1167:AD1167"/>
    <mergeCell ref="C1318:E1318"/>
    <mergeCell ref="F1318:AD1318"/>
    <mergeCell ref="C1320:E1320"/>
    <mergeCell ref="F1320:AD1320"/>
    <mergeCell ref="C1322:E1322"/>
    <mergeCell ref="F1322:AD1322"/>
    <mergeCell ref="S1494:T1494"/>
    <mergeCell ref="W1494:X1494"/>
    <mergeCell ref="W1498:X1498"/>
    <mergeCell ref="S1531:T1531"/>
    <mergeCell ref="U1531:V1531"/>
    <mergeCell ref="W1531:X1531"/>
    <mergeCell ref="S1537:T1537"/>
    <mergeCell ref="U1537:V1537"/>
    <mergeCell ref="W1537:X1537"/>
    <mergeCell ref="S1543:T1543"/>
    <mergeCell ref="U1543:V1543"/>
    <mergeCell ref="W1543:X1543"/>
    <mergeCell ref="C1703:AD1703"/>
    <mergeCell ref="C1709:L1710"/>
    <mergeCell ref="M1709:AD1709"/>
    <mergeCell ref="M1710:R1710"/>
    <mergeCell ref="S1710:X1710"/>
    <mergeCell ref="Y1710:AD1710"/>
    <mergeCell ref="D1711:L1711"/>
    <mergeCell ref="M1711:R1711"/>
    <mergeCell ref="S1711:X1711"/>
    <mergeCell ref="Y1711:AD1711"/>
    <mergeCell ref="D1502:L1502"/>
    <mergeCell ref="M1502:N1502"/>
    <mergeCell ref="O1502:P1502"/>
    <mergeCell ref="Q1502:R1502"/>
    <mergeCell ref="S1502:T1502"/>
    <mergeCell ref="W1502:X1502"/>
    <mergeCell ref="AA1502:AB1502"/>
    <mergeCell ref="D1486:L1486"/>
    <mergeCell ref="M1486:N1486"/>
    <mergeCell ref="O1486:P1486"/>
    <mergeCell ref="Q1486:R1486"/>
    <mergeCell ref="S1486:T1486"/>
    <mergeCell ref="W1486:X1486"/>
    <mergeCell ref="AA1486:AB1486"/>
    <mergeCell ref="D1483:L1483"/>
    <mergeCell ref="M1483:N1483"/>
    <mergeCell ref="O1483:P1483"/>
    <mergeCell ref="Q1483:R1483"/>
    <mergeCell ref="S1483:T1483"/>
    <mergeCell ref="W1483:X1483"/>
    <mergeCell ref="AA1483:AB1483"/>
    <mergeCell ref="D1484:L1484"/>
    <mergeCell ref="M1484:N1484"/>
    <mergeCell ref="O1484:P1484"/>
    <mergeCell ref="Q1484:R1484"/>
    <mergeCell ref="S1484:T1484"/>
    <mergeCell ref="AH2120:AL2120"/>
    <mergeCell ref="CO1964:CO1965"/>
    <mergeCell ref="CP1964:CP1965"/>
    <mergeCell ref="CQ1964:CQ1965"/>
    <mergeCell ref="CR1964:CR1965"/>
    <mergeCell ref="CS1964:CU1964"/>
    <mergeCell ref="CV1964:CX1964"/>
    <mergeCell ref="CY1964:DA1964"/>
    <mergeCell ref="B2119:AD2119"/>
    <mergeCell ref="AX2704:BB2704"/>
    <mergeCell ref="BC2704:BG2704"/>
    <mergeCell ref="BH2704:BL2704"/>
    <mergeCell ref="C2702:E2705"/>
    <mergeCell ref="M2387:N2387"/>
    <mergeCell ref="Q2387:R2387"/>
    <mergeCell ref="M2388:N2388"/>
    <mergeCell ref="Q2388:R2388"/>
    <mergeCell ref="M2389:N2389"/>
    <mergeCell ref="Q2389:R2389"/>
    <mergeCell ref="M2390:N2390"/>
    <mergeCell ref="Q2390:R2390"/>
    <mergeCell ref="M2391:N2391"/>
    <mergeCell ref="Q2391:R2391"/>
    <mergeCell ref="M2392:N2392"/>
    <mergeCell ref="Q2392:R2392"/>
    <mergeCell ref="M2393:N2393"/>
    <mergeCell ref="Q2393:R2393"/>
    <mergeCell ref="M2394:N2394"/>
    <mergeCell ref="Q2394:R2394"/>
    <mergeCell ref="M2395:N2395"/>
    <mergeCell ref="Q2395:R2395"/>
    <mergeCell ref="M2396:N2396"/>
    <mergeCell ref="Q2396:R2396"/>
    <mergeCell ref="M2397:N2397"/>
    <mergeCell ref="Q2397:R2397"/>
    <mergeCell ref="M2398:N2398"/>
    <mergeCell ref="Q2398:R2398"/>
    <mergeCell ref="M2399:N2399"/>
    <mergeCell ref="M2414:N2414"/>
    <mergeCell ref="Q2414:R2414"/>
    <mergeCell ref="Q2406:R2406"/>
    <mergeCell ref="M2525:N2525"/>
    <mergeCell ref="Q2525:R2525"/>
    <mergeCell ref="M2526:N2526"/>
    <mergeCell ref="Q2526:R2526"/>
    <mergeCell ref="K2558:L2558"/>
    <mergeCell ref="O2558:P2558"/>
    <mergeCell ref="K2573:L2573"/>
    <mergeCell ref="O2573:P2573"/>
    <mergeCell ref="H2515:L2515"/>
    <mergeCell ref="O2514:P2514"/>
    <mergeCell ref="O2515:P2515"/>
    <mergeCell ref="W2514:X2514"/>
    <mergeCell ref="AA2514:AB2514"/>
    <mergeCell ref="S2514:T2514"/>
    <mergeCell ref="W2515:X2515"/>
    <mergeCell ref="M2454:N2454"/>
    <mergeCell ref="Q2454:R2454"/>
    <mergeCell ref="M2455:N2455"/>
    <mergeCell ref="Q2455:R2455"/>
    <mergeCell ref="M2465:N2465"/>
    <mergeCell ref="Q2465:R2465"/>
    <mergeCell ref="F2440:G2440"/>
    <mergeCell ref="M2415:N2415"/>
    <mergeCell ref="AW3366:AZ3366"/>
    <mergeCell ref="BA3366:BD3366"/>
    <mergeCell ref="BE3365:BJ3365"/>
    <mergeCell ref="BK3365:BP3365"/>
    <mergeCell ref="BQ3365:BV3365"/>
    <mergeCell ref="BE3366:BF3366"/>
    <mergeCell ref="BG3366:BH3366"/>
    <mergeCell ref="BK3366:BL3366"/>
    <mergeCell ref="BM3366:BN3366"/>
    <mergeCell ref="BQ3366:BR3366"/>
    <mergeCell ref="BS3366:BT3366"/>
    <mergeCell ref="AG3371:AI3371"/>
    <mergeCell ref="AG3374:AG3375"/>
    <mergeCell ref="B3371:AD3371"/>
    <mergeCell ref="AN3372:AO3372"/>
    <mergeCell ref="AN1783:AO1783"/>
    <mergeCell ref="B1782:AD1782"/>
    <mergeCell ref="B3727:AD3727"/>
    <mergeCell ref="AG3721:AH3721"/>
    <mergeCell ref="AI3721:AJ3721"/>
    <mergeCell ref="AK3721:AL3721"/>
    <mergeCell ref="AG3722:AH3722"/>
    <mergeCell ref="AI3722:AJ3722"/>
    <mergeCell ref="AK3722:AL3722"/>
    <mergeCell ref="AG3723:AH3723"/>
    <mergeCell ref="AI3723:AJ3723"/>
    <mergeCell ref="AK3723:AL3723"/>
    <mergeCell ref="AG3724:AH3724"/>
    <mergeCell ref="AI3724:AJ3724"/>
    <mergeCell ref="AK3724:AL3724"/>
    <mergeCell ref="AG3725:AH3725"/>
    <mergeCell ref="AI3725:AJ3725"/>
    <mergeCell ref="AK3725:AL3725"/>
    <mergeCell ref="AG3726:AH3726"/>
    <mergeCell ref="AI3726:AJ3726"/>
    <mergeCell ref="AK3726:AL3726"/>
    <mergeCell ref="AY3110:BB3110"/>
    <mergeCell ref="BC3110:BF3110"/>
    <mergeCell ref="BG3110:BH3110"/>
    <mergeCell ref="BI3110:BJ3110"/>
    <mergeCell ref="BM2347:BN2348"/>
    <mergeCell ref="B2365:AD2365"/>
    <mergeCell ref="AG2366:AG2367"/>
    <mergeCell ref="AG2364:AG2365"/>
    <mergeCell ref="AH2363:AI2363"/>
    <mergeCell ref="BO2347:BP2348"/>
    <mergeCell ref="BQ2347:BR2348"/>
    <mergeCell ref="BS2347:BT2348"/>
    <mergeCell ref="BU2347:BV2348"/>
    <mergeCell ref="B3015:AD3015"/>
    <mergeCell ref="B3016:AD3016"/>
    <mergeCell ref="B3017:AD3017"/>
    <mergeCell ref="AH3036:AH3037"/>
    <mergeCell ref="AI3036:AI3037"/>
    <mergeCell ref="AJ3036:AJ3037"/>
    <mergeCell ref="AK3036:AK3037"/>
    <mergeCell ref="AL3036:AL3037"/>
    <mergeCell ref="B3064:AD3064"/>
    <mergeCell ref="F2451:G2451"/>
    <mergeCell ref="M2753:N2753"/>
    <mergeCell ref="F2754:G2754"/>
    <mergeCell ref="O2846:P2846"/>
    <mergeCell ref="O2847:P2847"/>
    <mergeCell ref="O2848:P2848"/>
    <mergeCell ref="CQ3737:CR3737"/>
    <mergeCell ref="CC3771:CD3771"/>
    <mergeCell ref="CE3771:CF3771"/>
    <mergeCell ref="CG3771:CH3771"/>
    <mergeCell ref="CI3771:CJ3771"/>
    <mergeCell ref="CK3771:CL3771"/>
    <mergeCell ref="CM3771:CN3771"/>
    <mergeCell ref="CO3771:CP3771"/>
    <mergeCell ref="CQ3771:CR3771"/>
    <mergeCell ref="BU3773:CB3773"/>
    <mergeCell ref="BT3774:BU3774"/>
    <mergeCell ref="BV3774:CB3774"/>
    <mergeCell ref="BT3775:BU3775"/>
    <mergeCell ref="BV3775:CB3775"/>
    <mergeCell ref="BT3776:BU3776"/>
    <mergeCell ref="BV3776:CB3776"/>
    <mergeCell ref="BT3777:BU3777"/>
    <mergeCell ref="BV3777:CB3777"/>
    <mergeCell ref="BT3778:BU3778"/>
    <mergeCell ref="BV3778:CB3778"/>
    <mergeCell ref="BU3739:CB3739"/>
    <mergeCell ref="BT3740:BU3740"/>
    <mergeCell ref="BV3740:CB3740"/>
    <mergeCell ref="BT3741:BU3741"/>
    <mergeCell ref="BV3741:CB3741"/>
    <mergeCell ref="BT3742:BU3742"/>
    <mergeCell ref="BV3742:CB3742"/>
    <mergeCell ref="BT3743:BU3743"/>
    <mergeCell ref="BV3743:CB3743"/>
    <mergeCell ref="BT3744:BU3744"/>
    <mergeCell ref="BV3744:CB3744"/>
    <mergeCell ref="CC3737:CD3737"/>
    <mergeCell ref="CE3737:CF3737"/>
    <mergeCell ref="CG3737:CH3737"/>
    <mergeCell ref="CI3737:CJ3737"/>
    <mergeCell ref="CK3737:CL3737"/>
    <mergeCell ref="CM3737:CN3737"/>
    <mergeCell ref="CO3737:CP3737"/>
    <mergeCell ref="AP4926:AQ4926"/>
    <mergeCell ref="AR4926:AS4926"/>
    <mergeCell ref="AT4926:AU4926"/>
    <mergeCell ref="AV4926:AW4926"/>
    <mergeCell ref="AX4926:AY4926"/>
    <mergeCell ref="AN4927:AO4927"/>
    <mergeCell ref="AP4927:AQ4927"/>
    <mergeCell ref="AR4927:AS4927"/>
    <mergeCell ref="AT4927:AU4927"/>
    <mergeCell ref="AV4927:AW4927"/>
    <mergeCell ref="AX4927:AY4927"/>
    <mergeCell ref="B4261:AD4261"/>
    <mergeCell ref="B4262:AD4262"/>
    <mergeCell ref="B4263:AD4263"/>
    <mergeCell ref="B4299:AD4299"/>
    <mergeCell ref="B4300:AD4300"/>
    <mergeCell ref="B4301:AD4301"/>
    <mergeCell ref="B4415:AD4415"/>
    <mergeCell ref="B4416:AD4416"/>
    <mergeCell ref="B4417:AD4417"/>
    <mergeCell ref="B4440:AD4440"/>
    <mergeCell ref="B4456:AD4456"/>
    <mergeCell ref="B4457:AD4457"/>
    <mergeCell ref="B4458:AD4458"/>
    <mergeCell ref="B4473:AD4473"/>
    <mergeCell ref="B4476:AD4476"/>
    <mergeCell ref="B4477:AD4477"/>
    <mergeCell ref="B4478:AD4478"/>
    <mergeCell ref="B4488:AD4488"/>
    <mergeCell ref="B4531:AD4531"/>
    <mergeCell ref="B4543:AD4543"/>
    <mergeCell ref="B4585:AD4585"/>
    <mergeCell ref="B4632:AD4632"/>
    <mergeCell ref="B4633:AD4633"/>
    <mergeCell ref="B4634:AD4634"/>
    <mergeCell ref="B4664:AD4664"/>
    <mergeCell ref="B4699:AD4699"/>
    <mergeCell ref="B4700:AD4700"/>
    <mergeCell ref="B4701:AD4701"/>
    <mergeCell ref="B4733:AD4733"/>
    <mergeCell ref="B4734:AD4734"/>
    <mergeCell ref="B4735:AD4735"/>
    <mergeCell ref="B4770:AD4770"/>
    <mergeCell ref="B4771:AD4771"/>
    <mergeCell ref="P4854:AD4854"/>
    <mergeCell ref="P4855:R4856"/>
    <mergeCell ref="S4855:AD4855"/>
    <mergeCell ref="S4871:U4871"/>
    <mergeCell ref="V4871:X4871"/>
    <mergeCell ref="Y4871:AA4871"/>
    <mergeCell ref="AB4871:AD4871"/>
    <mergeCell ref="D4869:O4869"/>
    <mergeCell ref="P4869:R4869"/>
    <mergeCell ref="D4870:O4870"/>
    <mergeCell ref="P4870:R4870"/>
    <mergeCell ref="D4867:O4867"/>
    <mergeCell ref="P4867:R4867"/>
    <mergeCell ref="D4868:O4868"/>
    <mergeCell ref="P4868:R4868"/>
    <mergeCell ref="S4864:U4864"/>
    <mergeCell ref="V4864:X4864"/>
    <mergeCell ref="Y4864:AA4864"/>
    <mergeCell ref="AB4864:AD4864"/>
    <mergeCell ref="D4865:O4865"/>
    <mergeCell ref="AN4928:AO4928"/>
    <mergeCell ref="AP4928:AQ4928"/>
    <mergeCell ref="AR4928:AS4928"/>
    <mergeCell ref="AT4928:AU4928"/>
    <mergeCell ref="AV4928:AW4928"/>
    <mergeCell ref="AX4928:AY4928"/>
    <mergeCell ref="AN4929:AO4929"/>
    <mergeCell ref="AP4929:AQ4929"/>
    <mergeCell ref="AR4929:AS4929"/>
    <mergeCell ref="AT4929:AU4929"/>
    <mergeCell ref="AV4929:AW4929"/>
    <mergeCell ref="AX4929:AY4929"/>
    <mergeCell ref="AN4930:AO4930"/>
    <mergeCell ref="AP4930:AQ4930"/>
    <mergeCell ref="AR4930:AS4930"/>
    <mergeCell ref="AT4930:AU4930"/>
    <mergeCell ref="AV4930:AW4930"/>
    <mergeCell ref="AX4930:AY4930"/>
    <mergeCell ref="AX4931:AY4931"/>
    <mergeCell ref="B851:AD851"/>
    <mergeCell ref="AN1045:AO1045"/>
    <mergeCell ref="AP1045:AQ1045"/>
    <mergeCell ref="AR1045:AS1045"/>
    <mergeCell ref="AT1045:AU1045"/>
    <mergeCell ref="AV1045:AW1045"/>
    <mergeCell ref="AX1045:AY1045"/>
    <mergeCell ref="AN1046:AO1046"/>
    <mergeCell ref="AP1046:AQ1046"/>
    <mergeCell ref="AR1046:AS1046"/>
    <mergeCell ref="AT1046:AU1046"/>
    <mergeCell ref="AV1046:AW1046"/>
    <mergeCell ref="AX1046:AY1046"/>
    <mergeCell ref="AN1047:AO1047"/>
    <mergeCell ref="AP1047:AQ1047"/>
    <mergeCell ref="AR1047:AS1047"/>
    <mergeCell ref="AT1047:AU1047"/>
    <mergeCell ref="AV1047:AW1047"/>
    <mergeCell ref="AX1047:AY1047"/>
    <mergeCell ref="AN1048:AO1048"/>
    <mergeCell ref="AP1048:AQ1048"/>
    <mergeCell ref="AR1048:AS1048"/>
    <mergeCell ref="AT1048:AU1048"/>
    <mergeCell ref="AV1048:AW1048"/>
    <mergeCell ref="AX1048:AY1048"/>
    <mergeCell ref="AN1049:AO1049"/>
    <mergeCell ref="AP1049:AQ1049"/>
    <mergeCell ref="AR1049:AS1049"/>
    <mergeCell ref="AT1049:AU1049"/>
    <mergeCell ref="AV1049:AW1049"/>
    <mergeCell ref="AX1049:AY1049"/>
    <mergeCell ref="AN1050:AO1050"/>
    <mergeCell ref="AP1050:AQ1050"/>
    <mergeCell ref="AR1050:AS1050"/>
    <mergeCell ref="AT1050:AU1050"/>
    <mergeCell ref="AV1050:AW1050"/>
    <mergeCell ref="AX1050:AY1050"/>
    <mergeCell ref="AN4924:AY4924"/>
    <mergeCell ref="AN4925:AO4925"/>
    <mergeCell ref="AP4925:AQ4925"/>
    <mergeCell ref="AR4925:AS4925"/>
    <mergeCell ref="AT4925:AU4925"/>
    <mergeCell ref="AV4925:AW4925"/>
    <mergeCell ref="AX4925:AY4925"/>
    <mergeCell ref="AN4926:AO4926"/>
    <mergeCell ref="AZ1045:BA1045"/>
    <mergeCell ref="AZ1046:BA1046"/>
    <mergeCell ref="AZ1047:BA1047"/>
    <mergeCell ref="AZ1048:BA1048"/>
    <mergeCell ref="AZ1049:BA1049"/>
    <mergeCell ref="AZ1050:BA1050"/>
    <mergeCell ref="AN1044:BA1044"/>
    <mergeCell ref="B1099:AD1099"/>
    <mergeCell ref="AG2535:AK2535"/>
    <mergeCell ref="AL2535:AP2535"/>
    <mergeCell ref="AQ2535:AU2535"/>
    <mergeCell ref="AV2535:AZ2535"/>
    <mergeCell ref="BA2535:BE2535"/>
    <mergeCell ref="BF2535:BJ2535"/>
    <mergeCell ref="BK2535:BO2535"/>
    <mergeCell ref="CO2379:CO2380"/>
    <mergeCell ref="CP2378:CQ2380"/>
    <mergeCell ref="CR2378:CS2380"/>
    <mergeCell ref="CT2378:CU2380"/>
    <mergeCell ref="CV2378:CY2379"/>
    <mergeCell ref="CZ2378:DC2379"/>
    <mergeCell ref="CP2386:CQ2386"/>
    <mergeCell ref="CR2386:CS2386"/>
    <mergeCell ref="CT2386:CU2386"/>
    <mergeCell ref="CV2386:CW2386"/>
    <mergeCell ref="CZ2386:DA2386"/>
    <mergeCell ref="CP2393:CQ2393"/>
    <mergeCell ref="CR2393:CS2393"/>
    <mergeCell ref="CT2393:CU2393"/>
    <mergeCell ref="CV2393:CW2393"/>
    <mergeCell ref="CZ2393:DA2393"/>
    <mergeCell ref="CP2400:CQ2400"/>
    <mergeCell ref="CR2400:CS2400"/>
    <mergeCell ref="CT2400:CU2400"/>
    <mergeCell ref="CV2400:CW2400"/>
    <mergeCell ref="CZ2400:DA2400"/>
    <mergeCell ref="CP2407:CQ2407"/>
    <mergeCell ref="CR2407:CS2407"/>
    <mergeCell ref="CT2407:CU2407"/>
    <mergeCell ref="CV2407:CW2407"/>
    <mergeCell ref="AZ1051:BA1051"/>
    <mergeCell ref="BW2347:BX2348"/>
    <mergeCell ref="BY2347:BZ2348"/>
    <mergeCell ref="CA2347:CB2348"/>
    <mergeCell ref="CC2347:CD2348"/>
    <mergeCell ref="CE2347:CF2348"/>
    <mergeCell ref="CG2347:CH2348"/>
    <mergeCell ref="CE1797:CE1798"/>
    <mergeCell ref="CF1797:CF1798"/>
    <mergeCell ref="CG1797:CG1798"/>
    <mergeCell ref="CH1797:CJ1797"/>
    <mergeCell ref="CK1797:CM1797"/>
    <mergeCell ref="CN1797:CN1798"/>
    <mergeCell ref="CO1797:CO1798"/>
    <mergeCell ref="CP1797:CP1798"/>
    <mergeCell ref="CQ1797:CQ1798"/>
    <mergeCell ref="CR1797:CR1798"/>
    <mergeCell ref="CS1797:CU1797"/>
    <mergeCell ref="CV1797:CX1797"/>
    <mergeCell ref="CY1797:DA1797"/>
    <mergeCell ref="B1952:AD1952"/>
    <mergeCell ref="AH2117:AL2117"/>
    <mergeCell ref="AH2118:AL2118"/>
    <mergeCell ref="AH2119:AL2119"/>
    <mergeCell ref="DD2378:DG2379"/>
    <mergeCell ref="CV2380:CW2380"/>
    <mergeCell ref="CZ2380:DA2380"/>
    <mergeCell ref="DD2380:DE2380"/>
    <mergeCell ref="CP2381:CQ2381"/>
    <mergeCell ref="CR2381:CS2381"/>
    <mergeCell ref="CT2381:CU2381"/>
    <mergeCell ref="CV2381:CW2381"/>
    <mergeCell ref="CZ2381:DA2381"/>
    <mergeCell ref="DD2381:DE2381"/>
    <mergeCell ref="CP2382:CQ2382"/>
    <mergeCell ref="CR2382:CS2382"/>
    <mergeCell ref="CT2382:CU2382"/>
    <mergeCell ref="CV2382:CW2382"/>
    <mergeCell ref="CZ2382:DA2382"/>
    <mergeCell ref="DD2382:DE2382"/>
    <mergeCell ref="CP2383:CQ2383"/>
    <mergeCell ref="CR2383:CS2383"/>
    <mergeCell ref="CT2383:CU2383"/>
    <mergeCell ref="CV2383:CW2383"/>
    <mergeCell ref="CZ2383:DA2383"/>
    <mergeCell ref="DD2383:DE2383"/>
    <mergeCell ref="CP2384:CQ2384"/>
    <mergeCell ref="CR2384:CS2384"/>
    <mergeCell ref="CT2384:CU2384"/>
    <mergeCell ref="CV2384:CW2384"/>
    <mergeCell ref="CZ2384:DA2384"/>
    <mergeCell ref="DD2384:DE2384"/>
    <mergeCell ref="CP2385:CQ2385"/>
    <mergeCell ref="CR2385:CS2385"/>
    <mergeCell ref="CT2385:CU2385"/>
    <mergeCell ref="CV2385:CW2385"/>
    <mergeCell ref="CZ2385:DA2385"/>
    <mergeCell ref="DD2385:DE2385"/>
    <mergeCell ref="DD2386:DE2386"/>
    <mergeCell ref="CP2387:CQ2387"/>
    <mergeCell ref="CR2387:CS2387"/>
    <mergeCell ref="CT2387:CU2387"/>
    <mergeCell ref="CV2387:CW2387"/>
    <mergeCell ref="CZ2387:DA2387"/>
    <mergeCell ref="DD2387:DE2387"/>
    <mergeCell ref="CP2388:CQ2388"/>
    <mergeCell ref="CR2388:CS2388"/>
    <mergeCell ref="CT2388:CU2388"/>
    <mergeCell ref="CV2388:CW2388"/>
    <mergeCell ref="CZ2388:DA2388"/>
    <mergeCell ref="DD2388:DE2388"/>
    <mergeCell ref="CP2389:CQ2389"/>
    <mergeCell ref="CR2389:CS2389"/>
    <mergeCell ref="CT2389:CU2389"/>
    <mergeCell ref="CV2389:CW2389"/>
    <mergeCell ref="CZ2389:DA2389"/>
    <mergeCell ref="DD2389:DE2389"/>
    <mergeCell ref="CP2390:CQ2390"/>
    <mergeCell ref="CR2390:CS2390"/>
    <mergeCell ref="CT2390:CU2390"/>
    <mergeCell ref="CV2390:CW2390"/>
    <mergeCell ref="CZ2390:DA2390"/>
    <mergeCell ref="DD2390:DE2390"/>
    <mergeCell ref="CP2391:CQ2391"/>
    <mergeCell ref="CR2391:CS2391"/>
    <mergeCell ref="CT2391:CU2391"/>
    <mergeCell ref="CV2391:CW2391"/>
    <mergeCell ref="CZ2391:DA2391"/>
    <mergeCell ref="DD2391:DE2391"/>
    <mergeCell ref="CP2392:CQ2392"/>
    <mergeCell ref="CR2392:CS2392"/>
    <mergeCell ref="CT2392:CU2392"/>
    <mergeCell ref="CV2392:CW2392"/>
    <mergeCell ref="CZ2392:DA2392"/>
    <mergeCell ref="DD2392:DE2392"/>
    <mergeCell ref="DD2393:DE2393"/>
    <mergeCell ref="CP2394:CQ2394"/>
    <mergeCell ref="CR2394:CS2394"/>
    <mergeCell ref="CT2394:CU2394"/>
    <mergeCell ref="CV2394:CW2394"/>
    <mergeCell ref="CZ2394:DA2394"/>
    <mergeCell ref="DD2394:DE2394"/>
    <mergeCell ref="CP2395:CQ2395"/>
    <mergeCell ref="CR2395:CS2395"/>
    <mergeCell ref="CT2395:CU2395"/>
    <mergeCell ref="CV2395:CW2395"/>
    <mergeCell ref="CZ2395:DA2395"/>
    <mergeCell ref="DD2395:DE2395"/>
    <mergeCell ref="CP2396:CQ2396"/>
    <mergeCell ref="CR2396:CS2396"/>
    <mergeCell ref="CT2396:CU2396"/>
    <mergeCell ref="CV2396:CW2396"/>
    <mergeCell ref="CZ2396:DA2396"/>
    <mergeCell ref="DD2396:DE2396"/>
    <mergeCell ref="CP2397:CQ2397"/>
    <mergeCell ref="CR2397:CS2397"/>
    <mergeCell ref="CT2397:CU2397"/>
    <mergeCell ref="CV2397:CW2397"/>
    <mergeCell ref="CZ2397:DA2397"/>
    <mergeCell ref="DD2397:DE2397"/>
    <mergeCell ref="CP2398:CQ2398"/>
    <mergeCell ref="CR2398:CS2398"/>
    <mergeCell ref="CT2398:CU2398"/>
    <mergeCell ref="CV2398:CW2398"/>
    <mergeCell ref="CZ2398:DA2398"/>
    <mergeCell ref="DD2398:DE2398"/>
    <mergeCell ref="CP2399:CQ2399"/>
    <mergeCell ref="CR2399:CS2399"/>
    <mergeCell ref="CT2399:CU2399"/>
    <mergeCell ref="CV2399:CW2399"/>
    <mergeCell ref="CZ2399:DA2399"/>
    <mergeCell ref="DD2399:DE2399"/>
    <mergeCell ref="DD2400:DE2400"/>
    <mergeCell ref="CP2401:CQ2401"/>
    <mergeCell ref="CR2401:CS2401"/>
    <mergeCell ref="CT2401:CU2401"/>
    <mergeCell ref="CV2401:CW2401"/>
    <mergeCell ref="CZ2401:DA2401"/>
    <mergeCell ref="DD2401:DE2401"/>
    <mergeCell ref="CP2402:CQ2402"/>
    <mergeCell ref="CR2402:CS2402"/>
    <mergeCell ref="CT2402:CU2402"/>
    <mergeCell ref="CV2402:CW2402"/>
    <mergeCell ref="CZ2402:DA2402"/>
    <mergeCell ref="DD2402:DE2402"/>
    <mergeCell ref="CP2403:CQ2403"/>
    <mergeCell ref="CR2403:CS2403"/>
    <mergeCell ref="CT2403:CU2403"/>
    <mergeCell ref="CV2403:CW2403"/>
    <mergeCell ref="CZ2403:DA2403"/>
    <mergeCell ref="DD2403:DE2403"/>
    <mergeCell ref="CP2404:CQ2404"/>
    <mergeCell ref="CR2404:CS2404"/>
    <mergeCell ref="CT2404:CU2404"/>
    <mergeCell ref="CV2404:CW2404"/>
    <mergeCell ref="CZ2404:DA2404"/>
    <mergeCell ref="DD2404:DE2404"/>
    <mergeCell ref="CP2405:CQ2405"/>
    <mergeCell ref="CR2405:CS2405"/>
    <mergeCell ref="CT2405:CU2405"/>
    <mergeCell ref="CV2405:CW2405"/>
    <mergeCell ref="CZ2405:DA2405"/>
    <mergeCell ref="DD2405:DE2405"/>
    <mergeCell ref="CP2406:CQ2406"/>
    <mergeCell ref="CR2406:CS2406"/>
    <mergeCell ref="CT2406:CU2406"/>
    <mergeCell ref="CV2406:CW2406"/>
    <mergeCell ref="CZ2406:DA2406"/>
    <mergeCell ref="DD2406:DE2406"/>
    <mergeCell ref="CZ2407:DA2407"/>
    <mergeCell ref="DD2407:DE2407"/>
    <mergeCell ref="CP2408:CQ2408"/>
    <mergeCell ref="CR2408:CS2408"/>
    <mergeCell ref="CT2408:CU2408"/>
    <mergeCell ref="CV2408:CW2408"/>
    <mergeCell ref="CZ2408:DA2408"/>
    <mergeCell ref="DD2408:DE2408"/>
    <mergeCell ref="CP2409:CQ2409"/>
    <mergeCell ref="CR2409:CS2409"/>
    <mergeCell ref="CT2409:CU2409"/>
    <mergeCell ref="CV2409:CW2409"/>
    <mergeCell ref="CZ2409:DA2409"/>
    <mergeCell ref="DD2409:DE2409"/>
    <mergeCell ref="CP2410:CQ2410"/>
    <mergeCell ref="CR2410:CS2410"/>
    <mergeCell ref="CT2410:CU2410"/>
    <mergeCell ref="CV2410:CW2410"/>
    <mergeCell ref="CZ2410:DA2410"/>
    <mergeCell ref="DD2410:DE2410"/>
    <mergeCell ref="CP2411:CQ2411"/>
    <mergeCell ref="CR2411:CS2411"/>
    <mergeCell ref="CT2411:CU2411"/>
    <mergeCell ref="CV2411:CW2411"/>
    <mergeCell ref="CZ2411:DA2411"/>
    <mergeCell ref="DD2411:DE2411"/>
    <mergeCell ref="CP2412:CQ2412"/>
    <mergeCell ref="CR2412:CS2412"/>
    <mergeCell ref="CT2412:CU2412"/>
    <mergeCell ref="CV2412:CW2412"/>
    <mergeCell ref="CZ2412:DA2412"/>
    <mergeCell ref="DD2412:DE2412"/>
    <mergeCell ref="CP2413:CQ2413"/>
    <mergeCell ref="CR2413:CS2413"/>
    <mergeCell ref="CT2413:CU2413"/>
    <mergeCell ref="CV2413:CW2413"/>
    <mergeCell ref="CZ2413:DA2413"/>
    <mergeCell ref="DD2413:DE2413"/>
    <mergeCell ref="CP2414:CQ2414"/>
    <mergeCell ref="CR2414:CS2414"/>
    <mergeCell ref="CT2414:CU2414"/>
    <mergeCell ref="CV2414:CW2414"/>
    <mergeCell ref="CZ2414:DA2414"/>
    <mergeCell ref="DD2414:DE2414"/>
    <mergeCell ref="CP2415:CQ2415"/>
    <mergeCell ref="CR2415:CS2415"/>
    <mergeCell ref="CT2415:CU2415"/>
    <mergeCell ref="CV2415:CW2415"/>
    <mergeCell ref="CZ2415:DA2415"/>
    <mergeCell ref="DD2415:DE2415"/>
    <mergeCell ref="CP2416:CQ2416"/>
    <mergeCell ref="CR2416:CS2416"/>
    <mergeCell ref="CT2416:CU2416"/>
    <mergeCell ref="CV2416:CW2416"/>
    <mergeCell ref="CZ2416:DA2416"/>
    <mergeCell ref="DD2416:DE2416"/>
    <mergeCell ref="CP2417:CQ2417"/>
    <mergeCell ref="CR2417:CS2417"/>
    <mergeCell ref="CT2417:CU2417"/>
    <mergeCell ref="CV2417:CW2417"/>
    <mergeCell ref="CZ2417:DA2417"/>
    <mergeCell ref="DD2417:DE2417"/>
    <mergeCell ref="CP2418:CQ2418"/>
    <mergeCell ref="CR2418:CS2418"/>
    <mergeCell ref="CT2418:CU2418"/>
    <mergeCell ref="CV2418:CW2418"/>
    <mergeCell ref="CZ2418:DA2418"/>
    <mergeCell ref="DD2418:DE2418"/>
    <mergeCell ref="CP2419:CQ2419"/>
    <mergeCell ref="CR2419:CS2419"/>
    <mergeCell ref="CT2419:CU2419"/>
    <mergeCell ref="CV2419:CW2419"/>
    <mergeCell ref="CZ2419:DA2419"/>
    <mergeCell ref="DD2419:DE2419"/>
    <mergeCell ref="CP2420:CQ2420"/>
    <mergeCell ref="CR2420:CS2420"/>
    <mergeCell ref="CT2420:CU2420"/>
    <mergeCell ref="CV2420:CW2420"/>
    <mergeCell ref="CZ2420:DA2420"/>
    <mergeCell ref="DD2420:DE2420"/>
    <mergeCell ref="CP2421:CQ2421"/>
    <mergeCell ref="CR2421:CS2421"/>
    <mergeCell ref="CT2421:CU2421"/>
    <mergeCell ref="CV2421:CW2421"/>
    <mergeCell ref="CZ2421:DA2421"/>
    <mergeCell ref="DD2421:DE2421"/>
    <mergeCell ref="CP2422:CQ2422"/>
    <mergeCell ref="CR2422:CS2422"/>
    <mergeCell ref="CT2422:CU2422"/>
    <mergeCell ref="CV2422:CW2422"/>
    <mergeCell ref="CZ2422:DA2422"/>
    <mergeCell ref="DD2422:DE2422"/>
    <mergeCell ref="CP2423:CQ2423"/>
    <mergeCell ref="CR2423:CS2423"/>
    <mergeCell ref="CT2423:CU2423"/>
    <mergeCell ref="CV2423:CW2423"/>
    <mergeCell ref="CZ2423:DA2423"/>
    <mergeCell ref="DD2423:DE2423"/>
    <mergeCell ref="CP2424:CQ2424"/>
    <mergeCell ref="CR2424:CS2424"/>
    <mergeCell ref="CT2424:CU2424"/>
    <mergeCell ref="CV2424:CW2424"/>
    <mergeCell ref="CZ2424:DA2424"/>
    <mergeCell ref="DD2424:DE2424"/>
    <mergeCell ref="CP2425:CQ2425"/>
    <mergeCell ref="CR2425:CS2425"/>
    <mergeCell ref="CT2425:CU2425"/>
    <mergeCell ref="CV2425:CW2425"/>
    <mergeCell ref="CZ2425:DA2425"/>
    <mergeCell ref="DD2425:DE2425"/>
    <mergeCell ref="CP2426:CQ2426"/>
    <mergeCell ref="CR2426:CS2426"/>
    <mergeCell ref="CT2426:CU2426"/>
    <mergeCell ref="CV2426:CW2426"/>
    <mergeCell ref="CZ2426:DA2426"/>
    <mergeCell ref="DD2426:DE2426"/>
    <mergeCell ref="CP2427:CQ2427"/>
    <mergeCell ref="CR2427:CS2427"/>
    <mergeCell ref="CT2427:CU2427"/>
    <mergeCell ref="CV2427:CW2427"/>
    <mergeCell ref="CZ2427:DA2427"/>
    <mergeCell ref="DD2427:DE2427"/>
    <mergeCell ref="CP2428:CQ2428"/>
    <mergeCell ref="CR2428:CS2428"/>
    <mergeCell ref="CT2428:CU2428"/>
    <mergeCell ref="CV2428:CW2428"/>
    <mergeCell ref="CZ2428:DA2428"/>
    <mergeCell ref="DD2428:DE2428"/>
    <mergeCell ref="CP2429:CQ2429"/>
    <mergeCell ref="CR2429:CS2429"/>
    <mergeCell ref="CT2429:CU2429"/>
    <mergeCell ref="CV2429:CW2429"/>
    <mergeCell ref="CZ2429:DA2429"/>
    <mergeCell ref="DD2429:DE2429"/>
    <mergeCell ref="CP2430:CQ2430"/>
    <mergeCell ref="CR2430:CS2430"/>
    <mergeCell ref="CT2430:CU2430"/>
    <mergeCell ref="CV2430:CW2430"/>
    <mergeCell ref="CZ2430:DA2430"/>
    <mergeCell ref="DD2430:DE2430"/>
    <mergeCell ref="CP2431:CQ2431"/>
    <mergeCell ref="CR2431:CS2431"/>
    <mergeCell ref="CT2431:CU2431"/>
    <mergeCell ref="CV2431:CW2431"/>
    <mergeCell ref="CZ2431:DA2431"/>
    <mergeCell ref="DD2431:DE2431"/>
    <mergeCell ref="CP2432:CQ2432"/>
    <mergeCell ref="CR2432:CS2432"/>
    <mergeCell ref="CT2432:CU2432"/>
    <mergeCell ref="CV2432:CW2432"/>
    <mergeCell ref="CZ2432:DA2432"/>
    <mergeCell ref="DD2432:DE2432"/>
    <mergeCell ref="CP2433:CQ2433"/>
    <mergeCell ref="CR2433:CS2433"/>
    <mergeCell ref="CT2433:CU2433"/>
    <mergeCell ref="CV2433:CW2433"/>
    <mergeCell ref="CZ2433:DA2433"/>
    <mergeCell ref="DD2433:DE2433"/>
    <mergeCell ref="CP2434:CQ2434"/>
    <mergeCell ref="CR2434:CS2434"/>
    <mergeCell ref="CT2434:CU2434"/>
    <mergeCell ref="CV2434:CW2434"/>
    <mergeCell ref="CZ2434:DA2434"/>
    <mergeCell ref="DD2434:DE2434"/>
    <mergeCell ref="CP2435:CQ2435"/>
    <mergeCell ref="CR2435:CS2435"/>
    <mergeCell ref="CT2435:CU2435"/>
    <mergeCell ref="CV2435:CW2435"/>
    <mergeCell ref="CZ2435:DA2435"/>
    <mergeCell ref="DD2435:DE2435"/>
    <mergeCell ref="CP2436:CQ2436"/>
    <mergeCell ref="CR2436:CS2436"/>
    <mergeCell ref="CT2436:CU2436"/>
    <mergeCell ref="CV2436:CW2436"/>
    <mergeCell ref="CZ2436:DA2436"/>
    <mergeCell ref="DD2436:DE2436"/>
    <mergeCell ref="CP2437:CQ2437"/>
    <mergeCell ref="CR2437:CS2437"/>
    <mergeCell ref="CT2437:CU2437"/>
    <mergeCell ref="CV2437:CW2437"/>
    <mergeCell ref="CZ2437:DA2437"/>
    <mergeCell ref="DD2437:DE2437"/>
    <mergeCell ref="CP2438:CQ2438"/>
    <mergeCell ref="CR2438:CS2438"/>
    <mergeCell ref="CT2438:CU2438"/>
    <mergeCell ref="CV2438:CW2438"/>
    <mergeCell ref="CZ2438:DA2438"/>
    <mergeCell ref="DD2438:DE2438"/>
    <mergeCell ref="CP2439:CQ2439"/>
    <mergeCell ref="CR2439:CS2439"/>
    <mergeCell ref="CT2439:CU2439"/>
    <mergeCell ref="CV2439:CW2439"/>
    <mergeCell ref="CZ2439:DA2439"/>
    <mergeCell ref="DD2439:DE2439"/>
    <mergeCell ref="CP2440:CQ2440"/>
    <mergeCell ref="CR2440:CS2440"/>
    <mergeCell ref="CT2440:CU2440"/>
    <mergeCell ref="CV2440:CW2440"/>
    <mergeCell ref="CZ2440:DA2440"/>
    <mergeCell ref="DD2440:DE2440"/>
    <mergeCell ref="CP2441:CQ2441"/>
    <mergeCell ref="CR2441:CS2441"/>
    <mergeCell ref="CT2441:CU2441"/>
    <mergeCell ref="CV2441:CW2441"/>
    <mergeCell ref="CZ2441:DA2441"/>
    <mergeCell ref="DD2441:DE2441"/>
    <mergeCell ref="CP2442:CQ2442"/>
    <mergeCell ref="CR2442:CS2442"/>
    <mergeCell ref="CT2442:CU2442"/>
    <mergeCell ref="CV2442:CW2442"/>
    <mergeCell ref="CZ2442:DA2442"/>
    <mergeCell ref="DD2442:DE2442"/>
    <mergeCell ref="CP2443:CQ2443"/>
    <mergeCell ref="CR2443:CS2443"/>
    <mergeCell ref="CT2443:CU2443"/>
    <mergeCell ref="CV2443:CW2443"/>
    <mergeCell ref="CZ2443:DA2443"/>
    <mergeCell ref="DD2443:DE2443"/>
    <mergeCell ref="CP2444:CQ2444"/>
    <mergeCell ref="CR2444:CS2444"/>
    <mergeCell ref="CT2444:CU2444"/>
    <mergeCell ref="CV2444:CW2444"/>
    <mergeCell ref="CZ2444:DA2444"/>
    <mergeCell ref="DD2444:DE2444"/>
    <mergeCell ref="CP2445:CQ2445"/>
    <mergeCell ref="CR2445:CS2445"/>
    <mergeCell ref="CT2445:CU2445"/>
    <mergeCell ref="CV2445:CW2445"/>
    <mergeCell ref="CZ2445:DA2445"/>
    <mergeCell ref="DD2445:DE2445"/>
    <mergeCell ref="CP2446:CQ2446"/>
    <mergeCell ref="CR2446:CS2446"/>
    <mergeCell ref="CT2446:CU2446"/>
    <mergeCell ref="CV2446:CW2446"/>
    <mergeCell ref="CZ2446:DA2446"/>
    <mergeCell ref="DD2446:DE2446"/>
    <mergeCell ref="CP2447:CQ2447"/>
    <mergeCell ref="CR2447:CS2447"/>
    <mergeCell ref="CT2447:CU2447"/>
    <mergeCell ref="CV2447:CW2447"/>
    <mergeCell ref="CZ2447:DA2447"/>
    <mergeCell ref="DD2447:DE2447"/>
    <mergeCell ref="CP2448:CQ2448"/>
    <mergeCell ref="CR2448:CS2448"/>
    <mergeCell ref="CT2448:CU2448"/>
    <mergeCell ref="CV2448:CW2448"/>
    <mergeCell ref="CZ2448:DA2448"/>
    <mergeCell ref="DD2448:DE2448"/>
    <mergeCell ref="CP2449:CQ2449"/>
    <mergeCell ref="CR2449:CS2449"/>
    <mergeCell ref="CT2449:CU2449"/>
    <mergeCell ref="CV2449:CW2449"/>
    <mergeCell ref="CZ2449:DA2449"/>
    <mergeCell ref="DD2449:DE2449"/>
    <mergeCell ref="CP2450:CQ2450"/>
    <mergeCell ref="CR2450:CS2450"/>
    <mergeCell ref="CT2450:CU2450"/>
    <mergeCell ref="CV2450:CW2450"/>
    <mergeCell ref="CZ2450:DA2450"/>
    <mergeCell ref="DD2450:DE2450"/>
    <mergeCell ref="CP2451:CQ2451"/>
    <mergeCell ref="CR2451:CS2451"/>
    <mergeCell ref="CT2451:CU2451"/>
    <mergeCell ref="CV2451:CW2451"/>
    <mergeCell ref="CZ2451:DA2451"/>
    <mergeCell ref="DD2451:DE2451"/>
    <mergeCell ref="CP2452:CQ2452"/>
    <mergeCell ref="CR2452:CS2452"/>
    <mergeCell ref="CT2452:CU2452"/>
    <mergeCell ref="CV2452:CW2452"/>
    <mergeCell ref="CZ2452:DA2452"/>
    <mergeCell ref="DD2452:DE2452"/>
    <mergeCell ref="CP2453:CQ2453"/>
    <mergeCell ref="CR2453:CS2453"/>
    <mergeCell ref="CT2453:CU2453"/>
    <mergeCell ref="CV2453:CW2453"/>
    <mergeCell ref="CZ2453:DA2453"/>
    <mergeCell ref="DD2453:DE2453"/>
    <mergeCell ref="CP2454:CQ2454"/>
    <mergeCell ref="CR2454:CS2454"/>
    <mergeCell ref="CT2454:CU2454"/>
    <mergeCell ref="CV2454:CW2454"/>
    <mergeCell ref="CZ2454:DA2454"/>
    <mergeCell ref="DD2454:DE2454"/>
    <mergeCell ref="CP2455:CQ2455"/>
    <mergeCell ref="CR2455:CS2455"/>
    <mergeCell ref="CT2455:CU2455"/>
    <mergeCell ref="CV2455:CW2455"/>
    <mergeCell ref="CZ2455:DA2455"/>
    <mergeCell ref="DD2455:DE2455"/>
    <mergeCell ref="CP2456:CQ2456"/>
    <mergeCell ref="CR2456:CS2456"/>
    <mergeCell ref="CT2456:CU2456"/>
    <mergeCell ref="CV2456:CW2456"/>
    <mergeCell ref="CZ2456:DA2456"/>
    <mergeCell ref="DD2456:DE2456"/>
    <mergeCell ref="CP2457:CQ2457"/>
    <mergeCell ref="CR2457:CS2457"/>
    <mergeCell ref="CT2457:CU2457"/>
    <mergeCell ref="CV2457:CW2457"/>
    <mergeCell ref="CZ2457:DA2457"/>
    <mergeCell ref="DD2457:DE2457"/>
    <mergeCell ref="CP2458:CQ2458"/>
    <mergeCell ref="CR2458:CS2458"/>
    <mergeCell ref="CT2458:CU2458"/>
    <mergeCell ref="CV2458:CW2458"/>
    <mergeCell ref="CZ2458:DA2458"/>
    <mergeCell ref="DD2458:DE2458"/>
    <mergeCell ref="CP2459:CQ2459"/>
    <mergeCell ref="CR2459:CS2459"/>
    <mergeCell ref="CT2459:CU2459"/>
    <mergeCell ref="CV2459:CW2459"/>
    <mergeCell ref="CZ2459:DA2459"/>
    <mergeCell ref="DD2459:DE2459"/>
    <mergeCell ref="CP2460:CQ2460"/>
    <mergeCell ref="CR2460:CS2460"/>
    <mergeCell ref="CT2460:CU2460"/>
    <mergeCell ref="CV2460:CW2460"/>
    <mergeCell ref="CZ2460:DA2460"/>
    <mergeCell ref="DD2460:DE2460"/>
    <mergeCell ref="CP2461:CQ2461"/>
    <mergeCell ref="CR2461:CS2461"/>
    <mergeCell ref="CT2461:CU2461"/>
    <mergeCell ref="CV2461:CW2461"/>
    <mergeCell ref="CZ2461:DA2461"/>
    <mergeCell ref="DD2461:DE2461"/>
    <mergeCell ref="CP2462:CQ2462"/>
    <mergeCell ref="CR2462:CS2462"/>
    <mergeCell ref="CT2462:CU2462"/>
    <mergeCell ref="CV2462:CW2462"/>
    <mergeCell ref="CZ2462:DA2462"/>
    <mergeCell ref="DD2462:DE2462"/>
    <mergeCell ref="CP2463:CQ2463"/>
    <mergeCell ref="CR2463:CS2463"/>
    <mergeCell ref="CT2463:CU2463"/>
    <mergeCell ref="CV2463:CW2463"/>
    <mergeCell ref="CZ2463:DA2463"/>
    <mergeCell ref="DD2463:DE2463"/>
    <mergeCell ref="CP2464:CQ2464"/>
    <mergeCell ref="CR2464:CS2464"/>
    <mergeCell ref="CT2464:CU2464"/>
    <mergeCell ref="CV2464:CW2464"/>
    <mergeCell ref="CZ2464:DA2464"/>
    <mergeCell ref="DD2464:DE2464"/>
    <mergeCell ref="CP2465:CQ2465"/>
    <mergeCell ref="CR2465:CS2465"/>
    <mergeCell ref="CT2465:CU2465"/>
    <mergeCell ref="CV2465:CW2465"/>
    <mergeCell ref="CZ2465:DA2465"/>
    <mergeCell ref="DD2465:DE2465"/>
    <mergeCell ref="CP2466:CQ2466"/>
    <mergeCell ref="CR2466:CS2466"/>
    <mergeCell ref="CT2466:CU2466"/>
    <mergeCell ref="CV2466:CW2466"/>
    <mergeCell ref="CZ2466:DA2466"/>
    <mergeCell ref="DD2466:DE2466"/>
    <mergeCell ref="CP2467:CQ2467"/>
    <mergeCell ref="CR2467:CS2467"/>
    <mergeCell ref="CT2467:CU2467"/>
    <mergeCell ref="CV2467:CW2467"/>
    <mergeCell ref="CZ2467:DA2467"/>
    <mergeCell ref="DD2467:DE2467"/>
    <mergeCell ref="CP2468:CQ2468"/>
    <mergeCell ref="CR2468:CS2468"/>
    <mergeCell ref="CT2468:CU2468"/>
    <mergeCell ref="CV2468:CW2468"/>
    <mergeCell ref="CZ2468:DA2468"/>
    <mergeCell ref="DD2468:DE2468"/>
    <mergeCell ref="CP2469:CQ2469"/>
    <mergeCell ref="CR2469:CS2469"/>
    <mergeCell ref="CT2469:CU2469"/>
    <mergeCell ref="CV2469:CW2469"/>
    <mergeCell ref="CZ2469:DA2469"/>
    <mergeCell ref="DD2469:DE2469"/>
    <mergeCell ref="CP2470:CQ2470"/>
    <mergeCell ref="CR2470:CS2470"/>
    <mergeCell ref="CT2470:CU2470"/>
    <mergeCell ref="CV2470:CW2470"/>
    <mergeCell ref="CZ2470:DA2470"/>
    <mergeCell ref="DD2470:DE2470"/>
    <mergeCell ref="CP2471:CQ2471"/>
    <mergeCell ref="CR2471:CS2471"/>
    <mergeCell ref="CT2471:CU2471"/>
    <mergeCell ref="CV2471:CW2471"/>
    <mergeCell ref="CZ2471:DA2471"/>
    <mergeCell ref="DD2471:DE2471"/>
    <mergeCell ref="CP2472:CQ2472"/>
    <mergeCell ref="CR2472:CS2472"/>
    <mergeCell ref="CT2472:CU2472"/>
    <mergeCell ref="CV2472:CW2472"/>
    <mergeCell ref="CZ2472:DA2472"/>
    <mergeCell ref="DD2472:DE2472"/>
    <mergeCell ref="CP2473:CQ2473"/>
    <mergeCell ref="CR2473:CS2473"/>
    <mergeCell ref="CT2473:CU2473"/>
    <mergeCell ref="CV2473:CW2473"/>
    <mergeCell ref="CZ2473:DA2473"/>
    <mergeCell ref="DD2473:DE2473"/>
    <mergeCell ref="CP2474:CQ2474"/>
    <mergeCell ref="CR2474:CS2474"/>
    <mergeCell ref="CT2474:CU2474"/>
    <mergeCell ref="CV2474:CW2474"/>
    <mergeCell ref="CZ2474:DA2474"/>
    <mergeCell ref="DD2474:DE2474"/>
    <mergeCell ref="CP2475:CQ2475"/>
    <mergeCell ref="CR2475:CS2475"/>
    <mergeCell ref="CT2475:CU2475"/>
    <mergeCell ref="CV2475:CW2475"/>
    <mergeCell ref="CZ2475:DA2475"/>
    <mergeCell ref="DD2475:DE2475"/>
    <mergeCell ref="CP2476:CQ2476"/>
    <mergeCell ref="CR2476:CS2476"/>
    <mergeCell ref="CT2476:CU2476"/>
    <mergeCell ref="CV2476:CW2476"/>
    <mergeCell ref="CZ2476:DA2476"/>
    <mergeCell ref="DD2476:DE2476"/>
    <mergeCell ref="CP2477:CQ2477"/>
    <mergeCell ref="CR2477:CS2477"/>
    <mergeCell ref="CT2477:CU2477"/>
    <mergeCell ref="CV2477:CW2477"/>
    <mergeCell ref="CZ2477:DA2477"/>
    <mergeCell ref="DD2477:DE2477"/>
    <mergeCell ref="CP2478:CQ2478"/>
    <mergeCell ref="CR2478:CS2478"/>
    <mergeCell ref="CT2478:CU2478"/>
    <mergeCell ref="CV2478:CW2478"/>
    <mergeCell ref="CZ2478:DA2478"/>
    <mergeCell ref="DD2478:DE2478"/>
    <mergeCell ref="CP2479:CQ2479"/>
    <mergeCell ref="CR2479:CS2479"/>
    <mergeCell ref="CT2479:CU2479"/>
    <mergeCell ref="CV2479:CW2479"/>
    <mergeCell ref="CZ2479:DA2479"/>
    <mergeCell ref="DD2479:DE2479"/>
    <mergeCell ref="CP2480:CQ2480"/>
    <mergeCell ref="CR2480:CS2480"/>
    <mergeCell ref="CT2480:CU2480"/>
    <mergeCell ref="CV2480:CW2480"/>
    <mergeCell ref="CZ2480:DA2480"/>
    <mergeCell ref="DD2480:DE2480"/>
    <mergeCell ref="CP2481:CQ2481"/>
    <mergeCell ref="CR2481:CS2481"/>
    <mergeCell ref="CT2481:CU2481"/>
    <mergeCell ref="CV2481:CW2481"/>
    <mergeCell ref="CZ2481:DA2481"/>
    <mergeCell ref="DD2481:DE2481"/>
    <mergeCell ref="CP2482:CQ2482"/>
    <mergeCell ref="CR2482:CS2482"/>
    <mergeCell ref="CT2482:CU2482"/>
    <mergeCell ref="CV2482:CW2482"/>
    <mergeCell ref="CZ2482:DA2482"/>
    <mergeCell ref="DD2482:DE2482"/>
    <mergeCell ref="CP2483:CQ2483"/>
    <mergeCell ref="CR2483:CS2483"/>
    <mergeCell ref="CT2483:CU2483"/>
    <mergeCell ref="CV2483:CW2483"/>
    <mergeCell ref="CZ2483:DA2483"/>
    <mergeCell ref="DD2483:DE2483"/>
    <mergeCell ref="CP2484:CQ2484"/>
    <mergeCell ref="CR2484:CS2484"/>
    <mergeCell ref="CT2484:CU2484"/>
    <mergeCell ref="CV2484:CW2484"/>
    <mergeCell ref="CZ2484:DA2484"/>
    <mergeCell ref="DD2484:DE2484"/>
    <mergeCell ref="CP2485:CQ2485"/>
    <mergeCell ref="CR2485:CS2485"/>
    <mergeCell ref="CT2485:CU2485"/>
    <mergeCell ref="CV2485:CW2485"/>
    <mergeCell ref="CZ2485:DA2485"/>
    <mergeCell ref="DD2485:DE2485"/>
    <mergeCell ref="CP2486:CQ2486"/>
    <mergeCell ref="CR2486:CS2486"/>
    <mergeCell ref="CT2486:CU2486"/>
    <mergeCell ref="CV2486:CW2486"/>
    <mergeCell ref="CZ2486:DA2486"/>
    <mergeCell ref="DD2486:DE2486"/>
    <mergeCell ref="CP2487:CQ2487"/>
    <mergeCell ref="CR2487:CS2487"/>
    <mergeCell ref="CT2487:CU2487"/>
    <mergeCell ref="CV2487:CW2487"/>
    <mergeCell ref="CZ2487:DA2487"/>
    <mergeCell ref="DD2487:DE2487"/>
    <mergeCell ref="CP2488:CQ2488"/>
    <mergeCell ref="CR2488:CS2488"/>
    <mergeCell ref="CT2488:CU2488"/>
    <mergeCell ref="CV2488:CW2488"/>
    <mergeCell ref="CZ2488:DA2488"/>
    <mergeCell ref="DD2488:DE2488"/>
    <mergeCell ref="CP2489:CQ2489"/>
    <mergeCell ref="CR2489:CS2489"/>
    <mergeCell ref="CT2489:CU2489"/>
    <mergeCell ref="CV2489:CW2489"/>
    <mergeCell ref="CZ2489:DA2489"/>
    <mergeCell ref="DD2489:DE2489"/>
    <mergeCell ref="CP2490:CQ2490"/>
    <mergeCell ref="CR2490:CS2490"/>
    <mergeCell ref="CT2490:CU2490"/>
    <mergeCell ref="CV2490:CW2490"/>
    <mergeCell ref="CZ2490:DA2490"/>
    <mergeCell ref="DD2490:DE2490"/>
    <mergeCell ref="CP2491:CQ2491"/>
    <mergeCell ref="CR2491:CS2491"/>
    <mergeCell ref="CT2491:CU2491"/>
    <mergeCell ref="CV2491:CW2491"/>
    <mergeCell ref="CZ2491:DA2491"/>
    <mergeCell ref="DD2491:DE2491"/>
    <mergeCell ref="CP2492:CQ2492"/>
    <mergeCell ref="CR2492:CS2492"/>
    <mergeCell ref="CT2492:CU2492"/>
    <mergeCell ref="CV2492:CW2492"/>
    <mergeCell ref="CZ2492:DA2492"/>
    <mergeCell ref="DD2492:DE2492"/>
    <mergeCell ref="CP2493:CQ2493"/>
    <mergeCell ref="CR2493:CS2493"/>
    <mergeCell ref="CT2493:CU2493"/>
    <mergeCell ref="CV2493:CW2493"/>
    <mergeCell ref="CZ2493:DA2493"/>
    <mergeCell ref="DD2493:DE2493"/>
    <mergeCell ref="CP2494:CQ2494"/>
    <mergeCell ref="CR2494:CS2494"/>
    <mergeCell ref="CT2494:CU2494"/>
    <mergeCell ref="CV2494:CW2494"/>
    <mergeCell ref="CZ2494:DA2494"/>
    <mergeCell ref="DD2494:DE2494"/>
    <mergeCell ref="CP2495:CQ2495"/>
    <mergeCell ref="CR2495:CS2495"/>
    <mergeCell ref="CT2495:CU2495"/>
    <mergeCell ref="CV2495:CW2495"/>
    <mergeCell ref="CZ2495:DA2495"/>
    <mergeCell ref="DD2495:DE2495"/>
    <mergeCell ref="CP2496:CQ2496"/>
    <mergeCell ref="CR2496:CS2496"/>
    <mergeCell ref="CT2496:CU2496"/>
    <mergeCell ref="CV2496:CW2496"/>
    <mergeCell ref="CZ2496:DA2496"/>
    <mergeCell ref="DD2496:DE2496"/>
    <mergeCell ref="CP2497:CQ2497"/>
    <mergeCell ref="CR2497:CS2497"/>
    <mergeCell ref="CT2497:CU2497"/>
    <mergeCell ref="CV2497:CW2497"/>
    <mergeCell ref="CZ2497:DA2497"/>
    <mergeCell ref="DD2497:DE2497"/>
    <mergeCell ref="CP2498:CQ2498"/>
    <mergeCell ref="CR2498:CS2498"/>
    <mergeCell ref="CT2498:CU2498"/>
    <mergeCell ref="CV2498:CW2498"/>
    <mergeCell ref="CZ2498:DA2498"/>
    <mergeCell ref="DD2498:DE2498"/>
    <mergeCell ref="CP2499:CQ2499"/>
    <mergeCell ref="CR2499:CS2499"/>
    <mergeCell ref="CT2499:CU2499"/>
    <mergeCell ref="CV2499:CW2499"/>
    <mergeCell ref="CZ2499:DA2499"/>
    <mergeCell ref="DD2499:DE2499"/>
    <mergeCell ref="CP2500:CQ2500"/>
    <mergeCell ref="CR2500:CS2500"/>
    <mergeCell ref="CT2500:CU2500"/>
    <mergeCell ref="CV2500:CW2500"/>
    <mergeCell ref="CZ2500:DA2500"/>
    <mergeCell ref="DD2500:DE2500"/>
    <mergeCell ref="CP2501:CQ2501"/>
    <mergeCell ref="CR2501:CS2501"/>
    <mergeCell ref="CT2501:CU2501"/>
    <mergeCell ref="CV2501:CW2501"/>
    <mergeCell ref="CZ2501:DA2501"/>
    <mergeCell ref="DD2501:DE2501"/>
    <mergeCell ref="CP2502:CQ2502"/>
    <mergeCell ref="CR2502:CS2502"/>
    <mergeCell ref="CT2502:CU2502"/>
    <mergeCell ref="CV2502:CW2502"/>
    <mergeCell ref="CZ2502:DA2502"/>
    <mergeCell ref="DD2502:DE2502"/>
    <mergeCell ref="CP2503:CQ2503"/>
    <mergeCell ref="CR2503:CS2503"/>
    <mergeCell ref="CT2503:CU2503"/>
    <mergeCell ref="CV2503:CW2503"/>
    <mergeCell ref="CZ2503:DA2503"/>
    <mergeCell ref="DD2503:DE2503"/>
    <mergeCell ref="CP2504:CQ2504"/>
    <mergeCell ref="CR2504:CS2504"/>
    <mergeCell ref="CT2504:CU2504"/>
    <mergeCell ref="CV2504:CW2504"/>
    <mergeCell ref="CZ2504:DA2504"/>
    <mergeCell ref="DD2504:DE2504"/>
    <mergeCell ref="CP2505:CQ2505"/>
    <mergeCell ref="CR2505:CS2505"/>
    <mergeCell ref="CT2505:CU2505"/>
    <mergeCell ref="CV2505:CW2505"/>
    <mergeCell ref="CZ2505:DA2505"/>
    <mergeCell ref="DD2505:DE2505"/>
    <mergeCell ref="CP2506:CQ2506"/>
    <mergeCell ref="CR2506:CS2506"/>
    <mergeCell ref="CT2506:CU2506"/>
    <mergeCell ref="CV2506:CW2506"/>
    <mergeCell ref="CZ2506:DA2506"/>
    <mergeCell ref="DD2506:DE2506"/>
    <mergeCell ref="CP2507:CQ2507"/>
    <mergeCell ref="CR2507:CS2507"/>
    <mergeCell ref="CT2507:CU2507"/>
    <mergeCell ref="CV2507:CW2507"/>
    <mergeCell ref="CZ2507:DA2507"/>
    <mergeCell ref="DD2507:DE2507"/>
    <mergeCell ref="CP2508:CQ2508"/>
    <mergeCell ref="CR2508:CS2508"/>
    <mergeCell ref="CT2508:CU2508"/>
    <mergeCell ref="CV2508:CW2508"/>
    <mergeCell ref="CZ2508:DA2508"/>
    <mergeCell ref="DD2508:DE2508"/>
    <mergeCell ref="CP2509:CQ2509"/>
    <mergeCell ref="CR2509:CS2509"/>
    <mergeCell ref="CT2509:CU2509"/>
    <mergeCell ref="CV2509:CW2509"/>
    <mergeCell ref="CZ2509:DA2509"/>
    <mergeCell ref="DD2509:DE2509"/>
    <mergeCell ref="CP2510:CQ2510"/>
    <mergeCell ref="CR2510:CS2510"/>
    <mergeCell ref="CT2510:CU2510"/>
    <mergeCell ref="CV2510:CW2510"/>
    <mergeCell ref="CZ2510:DA2510"/>
    <mergeCell ref="DD2510:DE2510"/>
    <mergeCell ref="CP2511:CQ2511"/>
    <mergeCell ref="CR2511:CS2511"/>
    <mergeCell ref="CT2511:CU2511"/>
    <mergeCell ref="CV2511:CW2511"/>
    <mergeCell ref="CZ2511:DA2511"/>
    <mergeCell ref="DD2511:DE2511"/>
    <mergeCell ref="CP2512:CQ2512"/>
    <mergeCell ref="CR2512:CS2512"/>
    <mergeCell ref="CT2512:CU2512"/>
    <mergeCell ref="CV2512:CW2512"/>
    <mergeCell ref="CZ2512:DA2512"/>
    <mergeCell ref="DD2512:DE2512"/>
    <mergeCell ref="CP2513:CQ2513"/>
    <mergeCell ref="CR2513:CS2513"/>
    <mergeCell ref="CT2513:CU2513"/>
    <mergeCell ref="CV2513:CW2513"/>
    <mergeCell ref="CZ2513:DA2513"/>
    <mergeCell ref="DD2513:DE2513"/>
    <mergeCell ref="CP2514:CQ2514"/>
    <mergeCell ref="CR2514:CS2514"/>
    <mergeCell ref="CT2514:CU2514"/>
    <mergeCell ref="CV2514:CW2514"/>
    <mergeCell ref="CZ2514:DA2514"/>
    <mergeCell ref="DD2514:DE2514"/>
    <mergeCell ref="CP2515:CQ2515"/>
    <mergeCell ref="CR2515:CS2515"/>
    <mergeCell ref="CT2515:CU2515"/>
    <mergeCell ref="CV2515:CW2515"/>
    <mergeCell ref="CZ2515:DA2515"/>
    <mergeCell ref="DD2515:DE2515"/>
    <mergeCell ref="CP2516:CQ2516"/>
    <mergeCell ref="CR2516:CS2516"/>
    <mergeCell ref="CT2516:CU2516"/>
    <mergeCell ref="CV2516:CW2516"/>
    <mergeCell ref="CZ2516:DA2516"/>
    <mergeCell ref="DD2516:DE2516"/>
    <mergeCell ref="CP2517:CQ2517"/>
    <mergeCell ref="CR2517:CS2517"/>
    <mergeCell ref="CT2517:CU2517"/>
    <mergeCell ref="CV2517:CW2517"/>
    <mergeCell ref="CZ2517:DA2517"/>
    <mergeCell ref="DD2517:DE2517"/>
    <mergeCell ref="CP2518:CQ2518"/>
    <mergeCell ref="CR2518:CS2518"/>
    <mergeCell ref="CT2518:CU2518"/>
    <mergeCell ref="CV2518:CW2518"/>
    <mergeCell ref="CZ2518:DA2518"/>
    <mergeCell ref="DD2518:DE2518"/>
    <mergeCell ref="CP2519:CQ2519"/>
    <mergeCell ref="CR2519:CS2519"/>
    <mergeCell ref="CT2519:CU2519"/>
    <mergeCell ref="CV2519:CW2519"/>
    <mergeCell ref="CZ2519:DA2519"/>
    <mergeCell ref="DD2519:DE2519"/>
    <mergeCell ref="CP2520:CQ2520"/>
    <mergeCell ref="CR2520:CS2520"/>
    <mergeCell ref="CT2520:CU2520"/>
    <mergeCell ref="CV2520:CW2520"/>
    <mergeCell ref="CZ2520:DA2520"/>
    <mergeCell ref="DD2520:DE2520"/>
    <mergeCell ref="CP2521:CQ2521"/>
    <mergeCell ref="CR2521:CS2521"/>
    <mergeCell ref="CT2521:CU2521"/>
    <mergeCell ref="CV2521:CW2521"/>
    <mergeCell ref="CZ2521:DA2521"/>
    <mergeCell ref="DD2521:DE2521"/>
    <mergeCell ref="CP2528:CQ2528"/>
    <mergeCell ref="CR2528:CS2528"/>
    <mergeCell ref="CT2528:CU2528"/>
    <mergeCell ref="CV2528:CW2528"/>
    <mergeCell ref="CZ2528:DA2528"/>
    <mergeCell ref="DD2528:DE2528"/>
    <mergeCell ref="CP2529:CQ2529"/>
    <mergeCell ref="CR2529:CS2529"/>
    <mergeCell ref="CT2529:CU2529"/>
    <mergeCell ref="CV2529:CW2529"/>
    <mergeCell ref="CZ2529:DA2529"/>
    <mergeCell ref="DD2529:DE2529"/>
    <mergeCell ref="CP2522:CQ2522"/>
    <mergeCell ref="CR2522:CS2522"/>
    <mergeCell ref="CT2522:CU2522"/>
    <mergeCell ref="CV2522:CW2522"/>
    <mergeCell ref="CZ2522:DA2522"/>
    <mergeCell ref="DD2522:DE2522"/>
    <mergeCell ref="CP2523:CQ2523"/>
    <mergeCell ref="CR2523:CS2523"/>
    <mergeCell ref="CT2523:CU2523"/>
    <mergeCell ref="CV2523:CW2523"/>
    <mergeCell ref="CZ2523:DA2523"/>
    <mergeCell ref="DD2523:DE2523"/>
    <mergeCell ref="CP2524:CQ2524"/>
    <mergeCell ref="CR2524:CS2524"/>
    <mergeCell ref="CT2524:CU2524"/>
    <mergeCell ref="CV2524:CW2524"/>
    <mergeCell ref="CZ2524:DA2524"/>
    <mergeCell ref="DD2524:DE2524"/>
    <mergeCell ref="CP2525:CQ2525"/>
    <mergeCell ref="CR2525:CS2525"/>
    <mergeCell ref="CT2525:CU2525"/>
    <mergeCell ref="CV2525:CW2525"/>
    <mergeCell ref="CZ2525:DA2525"/>
    <mergeCell ref="DD2525:DE2525"/>
    <mergeCell ref="CP2526:CQ2526"/>
    <mergeCell ref="CR2526:CS2526"/>
    <mergeCell ref="CT2526:CU2526"/>
    <mergeCell ref="CV2526:CW2526"/>
    <mergeCell ref="CZ2526:DA2526"/>
    <mergeCell ref="DD2526:DE2526"/>
    <mergeCell ref="CP2527:CQ2527"/>
    <mergeCell ref="CR2527:CS2527"/>
    <mergeCell ref="CT2527:CU2527"/>
    <mergeCell ref="CV2527:CW2527"/>
    <mergeCell ref="CZ2527:DA2527"/>
    <mergeCell ref="DD2527:DE2527"/>
    <mergeCell ref="CS2681:CT2681"/>
    <mergeCell ref="CW2681:CX2681"/>
    <mergeCell ref="DA2681:DB2681"/>
    <mergeCell ref="DE2681:DF2681"/>
    <mergeCell ref="CS2674:CT2674"/>
    <mergeCell ref="CW2674:CX2674"/>
    <mergeCell ref="DA2674:DB2674"/>
    <mergeCell ref="DE2674:DF2674"/>
    <mergeCell ref="CS2667:CT2667"/>
    <mergeCell ref="CW2667:CX2667"/>
    <mergeCell ref="DA2667:DB2667"/>
    <mergeCell ref="DE2667:DF2667"/>
    <mergeCell ref="CS2660:CT2660"/>
    <mergeCell ref="CW2660:CX2660"/>
    <mergeCell ref="DA2660:DB2660"/>
    <mergeCell ref="DE2660:DF2660"/>
    <mergeCell ref="CS2653:CT2653"/>
    <mergeCell ref="CW2653:CX2653"/>
    <mergeCell ref="DA2653:DB2653"/>
    <mergeCell ref="DE2653:DF2653"/>
    <mergeCell ref="CS2646:CT2646"/>
    <mergeCell ref="CW2646:CX2646"/>
    <mergeCell ref="DA2646:DB2646"/>
    <mergeCell ref="DE2646:DF2646"/>
    <mergeCell ref="CS2639:CT2639"/>
    <mergeCell ref="CW2639:CX2639"/>
    <mergeCell ref="DA2639:DB2639"/>
    <mergeCell ref="DE2639:DF2639"/>
    <mergeCell ref="CS2632:CT2632"/>
    <mergeCell ref="CW2632:CX2632"/>
    <mergeCell ref="DA2632:DB2632"/>
    <mergeCell ref="DE2632:DF2632"/>
    <mergeCell ref="CS2625:CT2625"/>
    <mergeCell ref="CW2625:CX2625"/>
    <mergeCell ref="DA2625:DB2625"/>
    <mergeCell ref="DE2625:DF2625"/>
    <mergeCell ref="DA2680:DB2680"/>
    <mergeCell ref="DE2680:DF2680"/>
    <mergeCell ref="DA2679:DB2679"/>
    <mergeCell ref="DE2679:DF2679"/>
    <mergeCell ref="CS2679:CT2679"/>
    <mergeCell ref="CW2679:CX2679"/>
    <mergeCell ref="CS2680:CT2680"/>
    <mergeCell ref="CW2680:CX2680"/>
    <mergeCell ref="CP2534:CR2535"/>
    <mergeCell ref="CS2534:DD2534"/>
    <mergeCell ref="DE2534:DH2535"/>
    <mergeCell ref="DI2534:DL2535"/>
    <mergeCell ref="DM2534:DP2535"/>
    <mergeCell ref="CS2535:CV2535"/>
    <mergeCell ref="CW2535:CZ2535"/>
    <mergeCell ref="DA2535:DD2535"/>
    <mergeCell ref="CS2536:CT2536"/>
    <mergeCell ref="CW2536:CX2536"/>
    <mergeCell ref="DA2536:DB2536"/>
    <mergeCell ref="DE2536:DF2536"/>
    <mergeCell ref="DI2536:DJ2536"/>
    <mergeCell ref="DM2536:DN2536"/>
    <mergeCell ref="CS2537:CT2537"/>
    <mergeCell ref="CW2537:CX2537"/>
    <mergeCell ref="DA2537:DB2537"/>
    <mergeCell ref="DE2537:DF2537"/>
    <mergeCell ref="DI2537:DJ2537"/>
    <mergeCell ref="DM2537:DN2537"/>
    <mergeCell ref="CS2538:CT2538"/>
    <mergeCell ref="CW2538:CX2538"/>
    <mergeCell ref="DA2538:DB2538"/>
    <mergeCell ref="DE2538:DF2538"/>
    <mergeCell ref="DI2538:DJ2538"/>
    <mergeCell ref="DM2538:DN2538"/>
    <mergeCell ref="CS2539:CT2539"/>
    <mergeCell ref="CW2539:CX2539"/>
    <mergeCell ref="DA2539:DB2539"/>
    <mergeCell ref="DE2539:DF2539"/>
    <mergeCell ref="DI2539:DJ2539"/>
    <mergeCell ref="DM2539:DN2539"/>
    <mergeCell ref="CS2540:CT2540"/>
    <mergeCell ref="CW2540:CX2540"/>
    <mergeCell ref="DA2540:DB2540"/>
    <mergeCell ref="DE2540:DF2540"/>
    <mergeCell ref="DI2540:DJ2540"/>
    <mergeCell ref="DM2540:DN2540"/>
    <mergeCell ref="DI2541:DJ2541"/>
    <mergeCell ref="DM2541:DN2541"/>
    <mergeCell ref="CS2542:CT2542"/>
    <mergeCell ref="CW2542:CX2542"/>
    <mergeCell ref="DA2542:DB2542"/>
    <mergeCell ref="DE2542:DF2542"/>
    <mergeCell ref="DI2542:DJ2542"/>
    <mergeCell ref="DM2542:DN2542"/>
    <mergeCell ref="CS2543:CT2543"/>
    <mergeCell ref="CW2543:CX2543"/>
    <mergeCell ref="DA2543:DB2543"/>
    <mergeCell ref="DE2543:DF2543"/>
    <mergeCell ref="DI2543:DJ2543"/>
    <mergeCell ref="DM2543:DN2543"/>
    <mergeCell ref="CS2544:CT2544"/>
    <mergeCell ref="CW2544:CX2544"/>
    <mergeCell ref="DA2544:DB2544"/>
    <mergeCell ref="DE2544:DF2544"/>
    <mergeCell ref="DI2544:DJ2544"/>
    <mergeCell ref="DM2544:DN2544"/>
    <mergeCell ref="CS2545:CT2545"/>
    <mergeCell ref="CW2545:CX2545"/>
    <mergeCell ref="DA2545:DB2545"/>
    <mergeCell ref="DE2545:DF2545"/>
    <mergeCell ref="DI2545:DJ2545"/>
    <mergeCell ref="DM2545:DN2545"/>
    <mergeCell ref="CS2546:CT2546"/>
    <mergeCell ref="CW2546:CX2546"/>
    <mergeCell ref="DA2546:DB2546"/>
    <mergeCell ref="DE2546:DF2546"/>
    <mergeCell ref="DI2546:DJ2546"/>
    <mergeCell ref="DM2546:DN2546"/>
    <mergeCell ref="CS2547:CT2547"/>
    <mergeCell ref="CW2547:CX2547"/>
    <mergeCell ref="DA2547:DB2547"/>
    <mergeCell ref="DE2547:DF2547"/>
    <mergeCell ref="DI2547:DJ2547"/>
    <mergeCell ref="DM2547:DN2547"/>
    <mergeCell ref="CS2541:CT2541"/>
    <mergeCell ref="CW2541:CX2541"/>
    <mergeCell ref="DA2541:DB2541"/>
    <mergeCell ref="DE2541:DF2541"/>
    <mergeCell ref="DI2548:DJ2548"/>
    <mergeCell ref="DM2548:DN2548"/>
    <mergeCell ref="CS2549:CT2549"/>
    <mergeCell ref="CW2549:CX2549"/>
    <mergeCell ref="DA2549:DB2549"/>
    <mergeCell ref="DE2549:DF2549"/>
    <mergeCell ref="DI2549:DJ2549"/>
    <mergeCell ref="DM2549:DN2549"/>
    <mergeCell ref="CS2550:CT2550"/>
    <mergeCell ref="CW2550:CX2550"/>
    <mergeCell ref="DA2550:DB2550"/>
    <mergeCell ref="DE2550:DF2550"/>
    <mergeCell ref="DI2550:DJ2550"/>
    <mergeCell ref="DM2550:DN2550"/>
    <mergeCell ref="CS2551:CT2551"/>
    <mergeCell ref="CW2551:CX2551"/>
    <mergeCell ref="DA2551:DB2551"/>
    <mergeCell ref="DE2551:DF2551"/>
    <mergeCell ref="DI2551:DJ2551"/>
    <mergeCell ref="DM2551:DN2551"/>
    <mergeCell ref="CS2552:CT2552"/>
    <mergeCell ref="CW2552:CX2552"/>
    <mergeCell ref="DA2552:DB2552"/>
    <mergeCell ref="DE2552:DF2552"/>
    <mergeCell ref="DI2552:DJ2552"/>
    <mergeCell ref="DM2552:DN2552"/>
    <mergeCell ref="CS2553:CT2553"/>
    <mergeCell ref="CW2553:CX2553"/>
    <mergeCell ref="DA2553:DB2553"/>
    <mergeCell ref="DE2553:DF2553"/>
    <mergeCell ref="DI2553:DJ2553"/>
    <mergeCell ref="DM2553:DN2553"/>
    <mergeCell ref="CS2554:CT2554"/>
    <mergeCell ref="CW2554:CX2554"/>
    <mergeCell ref="DA2554:DB2554"/>
    <mergeCell ref="DE2554:DF2554"/>
    <mergeCell ref="DI2554:DJ2554"/>
    <mergeCell ref="DM2554:DN2554"/>
    <mergeCell ref="CS2548:CT2548"/>
    <mergeCell ref="CW2548:CX2548"/>
    <mergeCell ref="DA2548:DB2548"/>
    <mergeCell ref="DE2548:DF2548"/>
    <mergeCell ref="DI2555:DJ2555"/>
    <mergeCell ref="DM2555:DN2555"/>
    <mergeCell ref="CS2556:CT2556"/>
    <mergeCell ref="CW2556:CX2556"/>
    <mergeCell ref="DA2556:DB2556"/>
    <mergeCell ref="DE2556:DF2556"/>
    <mergeCell ref="DI2556:DJ2556"/>
    <mergeCell ref="DM2556:DN2556"/>
    <mergeCell ref="CS2557:CT2557"/>
    <mergeCell ref="CW2557:CX2557"/>
    <mergeCell ref="DA2557:DB2557"/>
    <mergeCell ref="DE2557:DF2557"/>
    <mergeCell ref="DI2557:DJ2557"/>
    <mergeCell ref="DM2557:DN2557"/>
    <mergeCell ref="CS2558:CT2558"/>
    <mergeCell ref="CW2558:CX2558"/>
    <mergeCell ref="DA2558:DB2558"/>
    <mergeCell ref="DE2558:DF2558"/>
    <mergeCell ref="DI2558:DJ2558"/>
    <mergeCell ref="DM2558:DN2558"/>
    <mergeCell ref="CS2559:CT2559"/>
    <mergeCell ref="CW2559:CX2559"/>
    <mergeCell ref="DA2559:DB2559"/>
    <mergeCell ref="DE2559:DF2559"/>
    <mergeCell ref="DI2559:DJ2559"/>
    <mergeCell ref="DM2559:DN2559"/>
    <mergeCell ref="CS2560:CT2560"/>
    <mergeCell ref="CW2560:CX2560"/>
    <mergeCell ref="DA2560:DB2560"/>
    <mergeCell ref="DE2560:DF2560"/>
    <mergeCell ref="DI2560:DJ2560"/>
    <mergeCell ref="DM2560:DN2560"/>
    <mergeCell ref="CS2561:CT2561"/>
    <mergeCell ref="CW2561:CX2561"/>
    <mergeCell ref="DA2561:DB2561"/>
    <mergeCell ref="DE2561:DF2561"/>
    <mergeCell ref="DI2561:DJ2561"/>
    <mergeCell ref="DM2561:DN2561"/>
    <mergeCell ref="CS2555:CT2555"/>
    <mergeCell ref="CW2555:CX2555"/>
    <mergeCell ref="DA2555:DB2555"/>
    <mergeCell ref="DE2555:DF2555"/>
    <mergeCell ref="DI2562:DJ2562"/>
    <mergeCell ref="DM2562:DN2562"/>
    <mergeCell ref="CS2563:CT2563"/>
    <mergeCell ref="CW2563:CX2563"/>
    <mergeCell ref="DA2563:DB2563"/>
    <mergeCell ref="DE2563:DF2563"/>
    <mergeCell ref="DI2563:DJ2563"/>
    <mergeCell ref="DM2563:DN2563"/>
    <mergeCell ref="CS2564:CT2564"/>
    <mergeCell ref="CW2564:CX2564"/>
    <mergeCell ref="DA2564:DB2564"/>
    <mergeCell ref="DE2564:DF2564"/>
    <mergeCell ref="DI2564:DJ2564"/>
    <mergeCell ref="DM2564:DN2564"/>
    <mergeCell ref="CS2565:CT2565"/>
    <mergeCell ref="CW2565:CX2565"/>
    <mergeCell ref="DA2565:DB2565"/>
    <mergeCell ref="DE2565:DF2565"/>
    <mergeCell ref="DI2565:DJ2565"/>
    <mergeCell ref="DM2565:DN2565"/>
    <mergeCell ref="CS2566:CT2566"/>
    <mergeCell ref="CW2566:CX2566"/>
    <mergeCell ref="DA2566:DB2566"/>
    <mergeCell ref="DE2566:DF2566"/>
    <mergeCell ref="DI2566:DJ2566"/>
    <mergeCell ref="DM2566:DN2566"/>
    <mergeCell ref="CS2567:CT2567"/>
    <mergeCell ref="CW2567:CX2567"/>
    <mergeCell ref="DA2567:DB2567"/>
    <mergeCell ref="DE2567:DF2567"/>
    <mergeCell ref="DI2567:DJ2567"/>
    <mergeCell ref="DM2567:DN2567"/>
    <mergeCell ref="CS2568:CT2568"/>
    <mergeCell ref="CW2568:CX2568"/>
    <mergeCell ref="DA2568:DB2568"/>
    <mergeCell ref="DE2568:DF2568"/>
    <mergeCell ref="DI2568:DJ2568"/>
    <mergeCell ref="DM2568:DN2568"/>
    <mergeCell ref="CS2562:CT2562"/>
    <mergeCell ref="CW2562:CX2562"/>
    <mergeCell ref="DA2562:DB2562"/>
    <mergeCell ref="DE2562:DF2562"/>
    <mergeCell ref="DI2569:DJ2569"/>
    <mergeCell ref="DM2569:DN2569"/>
    <mergeCell ref="CS2570:CT2570"/>
    <mergeCell ref="CW2570:CX2570"/>
    <mergeCell ref="DA2570:DB2570"/>
    <mergeCell ref="DE2570:DF2570"/>
    <mergeCell ref="DI2570:DJ2570"/>
    <mergeCell ref="DM2570:DN2570"/>
    <mergeCell ref="CS2571:CT2571"/>
    <mergeCell ref="CW2571:CX2571"/>
    <mergeCell ref="DA2571:DB2571"/>
    <mergeCell ref="DE2571:DF2571"/>
    <mergeCell ref="DI2571:DJ2571"/>
    <mergeCell ref="DM2571:DN2571"/>
    <mergeCell ref="CS2572:CT2572"/>
    <mergeCell ref="CW2572:CX2572"/>
    <mergeCell ref="DA2572:DB2572"/>
    <mergeCell ref="DE2572:DF2572"/>
    <mergeCell ref="DI2572:DJ2572"/>
    <mergeCell ref="DM2572:DN2572"/>
    <mergeCell ref="CS2573:CT2573"/>
    <mergeCell ref="CW2573:CX2573"/>
    <mergeCell ref="DA2573:DB2573"/>
    <mergeCell ref="DE2573:DF2573"/>
    <mergeCell ref="DI2573:DJ2573"/>
    <mergeCell ref="DM2573:DN2573"/>
    <mergeCell ref="CS2574:CT2574"/>
    <mergeCell ref="CW2574:CX2574"/>
    <mergeCell ref="DA2574:DB2574"/>
    <mergeCell ref="DE2574:DF2574"/>
    <mergeCell ref="DI2574:DJ2574"/>
    <mergeCell ref="DM2574:DN2574"/>
    <mergeCell ref="CS2575:CT2575"/>
    <mergeCell ref="CW2575:CX2575"/>
    <mergeCell ref="DA2575:DB2575"/>
    <mergeCell ref="DE2575:DF2575"/>
    <mergeCell ref="DI2575:DJ2575"/>
    <mergeCell ref="DM2575:DN2575"/>
    <mergeCell ref="CS2569:CT2569"/>
    <mergeCell ref="CW2569:CX2569"/>
    <mergeCell ref="DA2569:DB2569"/>
    <mergeCell ref="DE2569:DF2569"/>
    <mergeCell ref="DI2576:DJ2576"/>
    <mergeCell ref="DM2576:DN2576"/>
    <mergeCell ref="CS2577:CT2577"/>
    <mergeCell ref="CW2577:CX2577"/>
    <mergeCell ref="DA2577:DB2577"/>
    <mergeCell ref="DE2577:DF2577"/>
    <mergeCell ref="DI2577:DJ2577"/>
    <mergeCell ref="DM2577:DN2577"/>
    <mergeCell ref="CS2578:CT2578"/>
    <mergeCell ref="CW2578:CX2578"/>
    <mergeCell ref="DA2578:DB2578"/>
    <mergeCell ref="DE2578:DF2578"/>
    <mergeCell ref="DI2578:DJ2578"/>
    <mergeCell ref="DM2578:DN2578"/>
    <mergeCell ref="CS2579:CT2579"/>
    <mergeCell ref="CW2579:CX2579"/>
    <mergeCell ref="DA2579:DB2579"/>
    <mergeCell ref="DE2579:DF2579"/>
    <mergeCell ref="DI2579:DJ2579"/>
    <mergeCell ref="DM2579:DN2579"/>
    <mergeCell ref="CS2580:CT2580"/>
    <mergeCell ref="CW2580:CX2580"/>
    <mergeCell ref="DA2580:DB2580"/>
    <mergeCell ref="DE2580:DF2580"/>
    <mergeCell ref="DI2580:DJ2580"/>
    <mergeCell ref="DM2580:DN2580"/>
    <mergeCell ref="CS2581:CT2581"/>
    <mergeCell ref="CW2581:CX2581"/>
    <mergeCell ref="DA2581:DB2581"/>
    <mergeCell ref="DE2581:DF2581"/>
    <mergeCell ref="DI2581:DJ2581"/>
    <mergeCell ref="DM2581:DN2581"/>
    <mergeCell ref="CS2582:CT2582"/>
    <mergeCell ref="CW2582:CX2582"/>
    <mergeCell ref="DA2582:DB2582"/>
    <mergeCell ref="DE2582:DF2582"/>
    <mergeCell ref="DI2582:DJ2582"/>
    <mergeCell ref="DM2582:DN2582"/>
    <mergeCell ref="CS2576:CT2576"/>
    <mergeCell ref="CW2576:CX2576"/>
    <mergeCell ref="DA2576:DB2576"/>
    <mergeCell ref="DE2576:DF2576"/>
    <mergeCell ref="DI2583:DJ2583"/>
    <mergeCell ref="DM2583:DN2583"/>
    <mergeCell ref="CS2584:CT2584"/>
    <mergeCell ref="CW2584:CX2584"/>
    <mergeCell ref="DA2584:DB2584"/>
    <mergeCell ref="DE2584:DF2584"/>
    <mergeCell ref="DI2584:DJ2584"/>
    <mergeCell ref="DM2584:DN2584"/>
    <mergeCell ref="CS2585:CT2585"/>
    <mergeCell ref="CW2585:CX2585"/>
    <mergeCell ref="DA2585:DB2585"/>
    <mergeCell ref="DE2585:DF2585"/>
    <mergeCell ref="DI2585:DJ2585"/>
    <mergeCell ref="DM2585:DN2585"/>
    <mergeCell ref="CS2586:CT2586"/>
    <mergeCell ref="CW2586:CX2586"/>
    <mergeCell ref="DA2586:DB2586"/>
    <mergeCell ref="DE2586:DF2586"/>
    <mergeCell ref="DI2586:DJ2586"/>
    <mergeCell ref="DM2586:DN2586"/>
    <mergeCell ref="CS2587:CT2587"/>
    <mergeCell ref="CW2587:CX2587"/>
    <mergeCell ref="DA2587:DB2587"/>
    <mergeCell ref="DE2587:DF2587"/>
    <mergeCell ref="DI2587:DJ2587"/>
    <mergeCell ref="DM2587:DN2587"/>
    <mergeCell ref="CS2588:CT2588"/>
    <mergeCell ref="CW2588:CX2588"/>
    <mergeCell ref="DA2588:DB2588"/>
    <mergeCell ref="DE2588:DF2588"/>
    <mergeCell ref="DI2588:DJ2588"/>
    <mergeCell ref="DM2588:DN2588"/>
    <mergeCell ref="CS2589:CT2589"/>
    <mergeCell ref="CW2589:CX2589"/>
    <mergeCell ref="DA2589:DB2589"/>
    <mergeCell ref="DE2589:DF2589"/>
    <mergeCell ref="DI2589:DJ2589"/>
    <mergeCell ref="DM2589:DN2589"/>
    <mergeCell ref="CS2583:CT2583"/>
    <mergeCell ref="CW2583:CX2583"/>
    <mergeCell ref="DA2583:DB2583"/>
    <mergeCell ref="DE2583:DF2583"/>
    <mergeCell ref="DI2590:DJ2590"/>
    <mergeCell ref="DM2590:DN2590"/>
    <mergeCell ref="CS2591:CT2591"/>
    <mergeCell ref="CW2591:CX2591"/>
    <mergeCell ref="DA2591:DB2591"/>
    <mergeCell ref="DE2591:DF2591"/>
    <mergeCell ref="DI2591:DJ2591"/>
    <mergeCell ref="DM2591:DN2591"/>
    <mergeCell ref="CS2592:CT2592"/>
    <mergeCell ref="CW2592:CX2592"/>
    <mergeCell ref="DA2592:DB2592"/>
    <mergeCell ref="DE2592:DF2592"/>
    <mergeCell ref="DI2592:DJ2592"/>
    <mergeCell ref="DM2592:DN2592"/>
    <mergeCell ref="CS2593:CT2593"/>
    <mergeCell ref="CW2593:CX2593"/>
    <mergeCell ref="DA2593:DB2593"/>
    <mergeCell ref="DE2593:DF2593"/>
    <mergeCell ref="DI2593:DJ2593"/>
    <mergeCell ref="DM2593:DN2593"/>
    <mergeCell ref="CS2594:CT2594"/>
    <mergeCell ref="CW2594:CX2594"/>
    <mergeCell ref="DA2594:DB2594"/>
    <mergeCell ref="DE2594:DF2594"/>
    <mergeCell ref="DI2594:DJ2594"/>
    <mergeCell ref="DM2594:DN2594"/>
    <mergeCell ref="CS2595:CT2595"/>
    <mergeCell ref="CW2595:CX2595"/>
    <mergeCell ref="DA2595:DB2595"/>
    <mergeCell ref="DE2595:DF2595"/>
    <mergeCell ref="DI2595:DJ2595"/>
    <mergeCell ref="DM2595:DN2595"/>
    <mergeCell ref="CS2596:CT2596"/>
    <mergeCell ref="CW2596:CX2596"/>
    <mergeCell ref="DA2596:DB2596"/>
    <mergeCell ref="DE2596:DF2596"/>
    <mergeCell ref="DI2596:DJ2596"/>
    <mergeCell ref="DM2596:DN2596"/>
    <mergeCell ref="CS2590:CT2590"/>
    <mergeCell ref="CW2590:CX2590"/>
    <mergeCell ref="DA2590:DB2590"/>
    <mergeCell ref="DE2590:DF2590"/>
    <mergeCell ref="DI2597:DJ2597"/>
    <mergeCell ref="DM2597:DN2597"/>
    <mergeCell ref="CS2598:CT2598"/>
    <mergeCell ref="CW2598:CX2598"/>
    <mergeCell ref="DA2598:DB2598"/>
    <mergeCell ref="DE2598:DF2598"/>
    <mergeCell ref="DI2598:DJ2598"/>
    <mergeCell ref="DM2598:DN2598"/>
    <mergeCell ref="CS2599:CT2599"/>
    <mergeCell ref="CW2599:CX2599"/>
    <mergeCell ref="DA2599:DB2599"/>
    <mergeCell ref="DE2599:DF2599"/>
    <mergeCell ref="DI2599:DJ2599"/>
    <mergeCell ref="DM2599:DN2599"/>
    <mergeCell ref="CS2600:CT2600"/>
    <mergeCell ref="CW2600:CX2600"/>
    <mergeCell ref="DA2600:DB2600"/>
    <mergeCell ref="DE2600:DF2600"/>
    <mergeCell ref="DI2600:DJ2600"/>
    <mergeCell ref="DM2600:DN2600"/>
    <mergeCell ref="CS2601:CT2601"/>
    <mergeCell ref="CW2601:CX2601"/>
    <mergeCell ref="DA2601:DB2601"/>
    <mergeCell ref="DE2601:DF2601"/>
    <mergeCell ref="DI2601:DJ2601"/>
    <mergeCell ref="DM2601:DN2601"/>
    <mergeCell ref="CS2602:CT2602"/>
    <mergeCell ref="CW2602:CX2602"/>
    <mergeCell ref="DA2602:DB2602"/>
    <mergeCell ref="DE2602:DF2602"/>
    <mergeCell ref="DI2602:DJ2602"/>
    <mergeCell ref="DM2602:DN2602"/>
    <mergeCell ref="CS2603:CT2603"/>
    <mergeCell ref="CW2603:CX2603"/>
    <mergeCell ref="DA2603:DB2603"/>
    <mergeCell ref="DE2603:DF2603"/>
    <mergeCell ref="DI2603:DJ2603"/>
    <mergeCell ref="DM2603:DN2603"/>
    <mergeCell ref="CS2597:CT2597"/>
    <mergeCell ref="CW2597:CX2597"/>
    <mergeCell ref="DA2597:DB2597"/>
    <mergeCell ref="DE2597:DF2597"/>
    <mergeCell ref="DI2604:DJ2604"/>
    <mergeCell ref="DM2604:DN2604"/>
    <mergeCell ref="CS2605:CT2605"/>
    <mergeCell ref="CW2605:CX2605"/>
    <mergeCell ref="DA2605:DB2605"/>
    <mergeCell ref="DE2605:DF2605"/>
    <mergeCell ref="DI2605:DJ2605"/>
    <mergeCell ref="DM2605:DN2605"/>
    <mergeCell ref="CS2606:CT2606"/>
    <mergeCell ref="CW2606:CX2606"/>
    <mergeCell ref="DA2606:DB2606"/>
    <mergeCell ref="DE2606:DF2606"/>
    <mergeCell ref="DI2606:DJ2606"/>
    <mergeCell ref="DM2606:DN2606"/>
    <mergeCell ref="CS2607:CT2607"/>
    <mergeCell ref="CW2607:CX2607"/>
    <mergeCell ref="DA2607:DB2607"/>
    <mergeCell ref="DE2607:DF2607"/>
    <mergeCell ref="DI2607:DJ2607"/>
    <mergeCell ref="DM2607:DN2607"/>
    <mergeCell ref="CS2608:CT2608"/>
    <mergeCell ref="CW2608:CX2608"/>
    <mergeCell ref="DA2608:DB2608"/>
    <mergeCell ref="DE2608:DF2608"/>
    <mergeCell ref="DI2608:DJ2608"/>
    <mergeCell ref="DM2608:DN2608"/>
    <mergeCell ref="CS2609:CT2609"/>
    <mergeCell ref="CW2609:CX2609"/>
    <mergeCell ref="DA2609:DB2609"/>
    <mergeCell ref="DE2609:DF2609"/>
    <mergeCell ref="DI2609:DJ2609"/>
    <mergeCell ref="DM2609:DN2609"/>
    <mergeCell ref="CS2610:CT2610"/>
    <mergeCell ref="CW2610:CX2610"/>
    <mergeCell ref="DA2610:DB2610"/>
    <mergeCell ref="DE2610:DF2610"/>
    <mergeCell ref="DI2610:DJ2610"/>
    <mergeCell ref="DM2610:DN2610"/>
    <mergeCell ref="CS2604:CT2604"/>
    <mergeCell ref="CW2604:CX2604"/>
    <mergeCell ref="DA2604:DB2604"/>
    <mergeCell ref="DE2604:DF2604"/>
    <mergeCell ref="DI2611:DJ2611"/>
    <mergeCell ref="DM2611:DN2611"/>
    <mergeCell ref="CS2612:CT2612"/>
    <mergeCell ref="CW2612:CX2612"/>
    <mergeCell ref="DA2612:DB2612"/>
    <mergeCell ref="DE2612:DF2612"/>
    <mergeCell ref="DI2612:DJ2612"/>
    <mergeCell ref="DM2612:DN2612"/>
    <mergeCell ref="CS2613:CT2613"/>
    <mergeCell ref="CW2613:CX2613"/>
    <mergeCell ref="DA2613:DB2613"/>
    <mergeCell ref="DE2613:DF2613"/>
    <mergeCell ref="DI2613:DJ2613"/>
    <mergeCell ref="DM2613:DN2613"/>
    <mergeCell ref="CS2614:CT2614"/>
    <mergeCell ref="CW2614:CX2614"/>
    <mergeCell ref="DA2614:DB2614"/>
    <mergeCell ref="DE2614:DF2614"/>
    <mergeCell ref="DI2614:DJ2614"/>
    <mergeCell ref="DM2614:DN2614"/>
    <mergeCell ref="CS2615:CT2615"/>
    <mergeCell ref="CW2615:CX2615"/>
    <mergeCell ref="DA2615:DB2615"/>
    <mergeCell ref="DE2615:DF2615"/>
    <mergeCell ref="DI2615:DJ2615"/>
    <mergeCell ref="DM2615:DN2615"/>
    <mergeCell ref="CS2616:CT2616"/>
    <mergeCell ref="CW2616:CX2616"/>
    <mergeCell ref="DA2616:DB2616"/>
    <mergeCell ref="DE2616:DF2616"/>
    <mergeCell ref="DI2616:DJ2616"/>
    <mergeCell ref="DM2616:DN2616"/>
    <mergeCell ref="CS2617:CT2617"/>
    <mergeCell ref="CW2617:CX2617"/>
    <mergeCell ref="DA2617:DB2617"/>
    <mergeCell ref="DE2617:DF2617"/>
    <mergeCell ref="DI2617:DJ2617"/>
    <mergeCell ref="DM2617:DN2617"/>
    <mergeCell ref="CS2611:CT2611"/>
    <mergeCell ref="CW2611:CX2611"/>
    <mergeCell ref="DA2611:DB2611"/>
    <mergeCell ref="DE2611:DF2611"/>
    <mergeCell ref="DI2618:DJ2618"/>
    <mergeCell ref="DM2618:DN2618"/>
    <mergeCell ref="CS2619:CT2619"/>
    <mergeCell ref="CW2619:CX2619"/>
    <mergeCell ref="DA2619:DB2619"/>
    <mergeCell ref="DE2619:DF2619"/>
    <mergeCell ref="DI2619:DJ2619"/>
    <mergeCell ref="DM2619:DN2619"/>
    <mergeCell ref="CS2620:CT2620"/>
    <mergeCell ref="CW2620:CX2620"/>
    <mergeCell ref="DA2620:DB2620"/>
    <mergeCell ref="DE2620:DF2620"/>
    <mergeCell ref="DI2620:DJ2620"/>
    <mergeCell ref="DM2620:DN2620"/>
    <mergeCell ref="CS2621:CT2621"/>
    <mergeCell ref="CW2621:CX2621"/>
    <mergeCell ref="DA2621:DB2621"/>
    <mergeCell ref="DE2621:DF2621"/>
    <mergeCell ref="DI2621:DJ2621"/>
    <mergeCell ref="DM2621:DN2621"/>
    <mergeCell ref="CS2622:CT2622"/>
    <mergeCell ref="CW2622:CX2622"/>
    <mergeCell ref="DA2622:DB2622"/>
    <mergeCell ref="DE2622:DF2622"/>
    <mergeCell ref="DI2622:DJ2622"/>
    <mergeCell ref="DM2622:DN2622"/>
    <mergeCell ref="CS2623:CT2623"/>
    <mergeCell ref="CW2623:CX2623"/>
    <mergeCell ref="DA2623:DB2623"/>
    <mergeCell ref="DE2623:DF2623"/>
    <mergeCell ref="DI2623:DJ2623"/>
    <mergeCell ref="DM2623:DN2623"/>
    <mergeCell ref="CS2624:CT2624"/>
    <mergeCell ref="CW2624:CX2624"/>
    <mergeCell ref="DA2624:DB2624"/>
    <mergeCell ref="DE2624:DF2624"/>
    <mergeCell ref="DI2624:DJ2624"/>
    <mergeCell ref="DM2624:DN2624"/>
    <mergeCell ref="CS2618:CT2618"/>
    <mergeCell ref="CW2618:CX2618"/>
    <mergeCell ref="DA2618:DB2618"/>
    <mergeCell ref="DE2618:DF2618"/>
    <mergeCell ref="DI2625:DJ2625"/>
    <mergeCell ref="DM2625:DN2625"/>
    <mergeCell ref="CS2626:CT2626"/>
    <mergeCell ref="CW2626:CX2626"/>
    <mergeCell ref="DA2626:DB2626"/>
    <mergeCell ref="DE2626:DF2626"/>
    <mergeCell ref="DI2626:DJ2626"/>
    <mergeCell ref="DM2626:DN2626"/>
    <mergeCell ref="CS2627:CT2627"/>
    <mergeCell ref="CW2627:CX2627"/>
    <mergeCell ref="DA2627:DB2627"/>
    <mergeCell ref="DE2627:DF2627"/>
    <mergeCell ref="DI2627:DJ2627"/>
    <mergeCell ref="DM2627:DN2627"/>
    <mergeCell ref="CS2628:CT2628"/>
    <mergeCell ref="CW2628:CX2628"/>
    <mergeCell ref="DA2628:DB2628"/>
    <mergeCell ref="DE2628:DF2628"/>
    <mergeCell ref="DI2628:DJ2628"/>
    <mergeCell ref="DM2628:DN2628"/>
    <mergeCell ref="CS2629:CT2629"/>
    <mergeCell ref="CW2629:CX2629"/>
    <mergeCell ref="DA2629:DB2629"/>
    <mergeCell ref="DE2629:DF2629"/>
    <mergeCell ref="DI2629:DJ2629"/>
    <mergeCell ref="DM2629:DN2629"/>
    <mergeCell ref="CS2630:CT2630"/>
    <mergeCell ref="CW2630:CX2630"/>
    <mergeCell ref="DA2630:DB2630"/>
    <mergeCell ref="DE2630:DF2630"/>
    <mergeCell ref="DI2630:DJ2630"/>
    <mergeCell ref="DM2630:DN2630"/>
    <mergeCell ref="CS2631:CT2631"/>
    <mergeCell ref="CW2631:CX2631"/>
    <mergeCell ref="DA2631:DB2631"/>
    <mergeCell ref="DE2631:DF2631"/>
    <mergeCell ref="DI2631:DJ2631"/>
    <mergeCell ref="DM2631:DN2631"/>
    <mergeCell ref="DI2632:DJ2632"/>
    <mergeCell ref="DM2632:DN2632"/>
    <mergeCell ref="CS2633:CT2633"/>
    <mergeCell ref="CW2633:CX2633"/>
    <mergeCell ref="DA2633:DB2633"/>
    <mergeCell ref="DE2633:DF2633"/>
    <mergeCell ref="DI2633:DJ2633"/>
    <mergeCell ref="DM2633:DN2633"/>
    <mergeCell ref="CS2634:CT2634"/>
    <mergeCell ref="CW2634:CX2634"/>
    <mergeCell ref="DA2634:DB2634"/>
    <mergeCell ref="DE2634:DF2634"/>
    <mergeCell ref="DI2634:DJ2634"/>
    <mergeCell ref="DM2634:DN2634"/>
    <mergeCell ref="CS2635:CT2635"/>
    <mergeCell ref="CW2635:CX2635"/>
    <mergeCell ref="DA2635:DB2635"/>
    <mergeCell ref="DE2635:DF2635"/>
    <mergeCell ref="DI2635:DJ2635"/>
    <mergeCell ref="DM2635:DN2635"/>
    <mergeCell ref="CS2636:CT2636"/>
    <mergeCell ref="CW2636:CX2636"/>
    <mergeCell ref="DA2636:DB2636"/>
    <mergeCell ref="DE2636:DF2636"/>
    <mergeCell ref="DI2636:DJ2636"/>
    <mergeCell ref="DM2636:DN2636"/>
    <mergeCell ref="CS2637:CT2637"/>
    <mergeCell ref="CW2637:CX2637"/>
    <mergeCell ref="DA2637:DB2637"/>
    <mergeCell ref="DE2637:DF2637"/>
    <mergeCell ref="DI2637:DJ2637"/>
    <mergeCell ref="DM2637:DN2637"/>
    <mergeCell ref="CS2638:CT2638"/>
    <mergeCell ref="CW2638:CX2638"/>
    <mergeCell ref="DA2638:DB2638"/>
    <mergeCell ref="DE2638:DF2638"/>
    <mergeCell ref="DI2638:DJ2638"/>
    <mergeCell ref="DM2638:DN2638"/>
    <mergeCell ref="DI2639:DJ2639"/>
    <mergeCell ref="DM2639:DN2639"/>
    <mergeCell ref="CS2640:CT2640"/>
    <mergeCell ref="CW2640:CX2640"/>
    <mergeCell ref="DA2640:DB2640"/>
    <mergeCell ref="DE2640:DF2640"/>
    <mergeCell ref="DI2640:DJ2640"/>
    <mergeCell ref="DM2640:DN2640"/>
    <mergeCell ref="CS2641:CT2641"/>
    <mergeCell ref="CW2641:CX2641"/>
    <mergeCell ref="DA2641:DB2641"/>
    <mergeCell ref="DE2641:DF2641"/>
    <mergeCell ref="DI2641:DJ2641"/>
    <mergeCell ref="DM2641:DN2641"/>
    <mergeCell ref="CS2642:CT2642"/>
    <mergeCell ref="CW2642:CX2642"/>
    <mergeCell ref="DA2642:DB2642"/>
    <mergeCell ref="DE2642:DF2642"/>
    <mergeCell ref="DI2642:DJ2642"/>
    <mergeCell ref="DM2642:DN2642"/>
    <mergeCell ref="CS2643:CT2643"/>
    <mergeCell ref="CW2643:CX2643"/>
    <mergeCell ref="DA2643:DB2643"/>
    <mergeCell ref="DE2643:DF2643"/>
    <mergeCell ref="DI2643:DJ2643"/>
    <mergeCell ref="DM2643:DN2643"/>
    <mergeCell ref="CS2644:CT2644"/>
    <mergeCell ref="CW2644:CX2644"/>
    <mergeCell ref="DA2644:DB2644"/>
    <mergeCell ref="DE2644:DF2644"/>
    <mergeCell ref="DI2644:DJ2644"/>
    <mergeCell ref="DM2644:DN2644"/>
    <mergeCell ref="CS2645:CT2645"/>
    <mergeCell ref="CW2645:CX2645"/>
    <mergeCell ref="DA2645:DB2645"/>
    <mergeCell ref="DE2645:DF2645"/>
    <mergeCell ref="DI2645:DJ2645"/>
    <mergeCell ref="DM2645:DN2645"/>
    <mergeCell ref="DI2646:DJ2646"/>
    <mergeCell ref="DM2646:DN2646"/>
    <mergeCell ref="CS2647:CT2647"/>
    <mergeCell ref="CW2647:CX2647"/>
    <mergeCell ref="DA2647:DB2647"/>
    <mergeCell ref="DE2647:DF2647"/>
    <mergeCell ref="DI2647:DJ2647"/>
    <mergeCell ref="DM2647:DN2647"/>
    <mergeCell ref="CS2648:CT2648"/>
    <mergeCell ref="CW2648:CX2648"/>
    <mergeCell ref="DA2648:DB2648"/>
    <mergeCell ref="DE2648:DF2648"/>
    <mergeCell ref="DI2648:DJ2648"/>
    <mergeCell ref="DM2648:DN2648"/>
    <mergeCell ref="CS2649:CT2649"/>
    <mergeCell ref="CW2649:CX2649"/>
    <mergeCell ref="DA2649:DB2649"/>
    <mergeCell ref="DE2649:DF2649"/>
    <mergeCell ref="DI2649:DJ2649"/>
    <mergeCell ref="DM2649:DN2649"/>
    <mergeCell ref="CS2650:CT2650"/>
    <mergeCell ref="CW2650:CX2650"/>
    <mergeCell ref="DA2650:DB2650"/>
    <mergeCell ref="DE2650:DF2650"/>
    <mergeCell ref="DI2650:DJ2650"/>
    <mergeCell ref="DM2650:DN2650"/>
    <mergeCell ref="CS2651:CT2651"/>
    <mergeCell ref="CW2651:CX2651"/>
    <mergeCell ref="DA2651:DB2651"/>
    <mergeCell ref="DE2651:DF2651"/>
    <mergeCell ref="DI2651:DJ2651"/>
    <mergeCell ref="DM2651:DN2651"/>
    <mergeCell ref="CS2652:CT2652"/>
    <mergeCell ref="CW2652:CX2652"/>
    <mergeCell ref="DA2652:DB2652"/>
    <mergeCell ref="DE2652:DF2652"/>
    <mergeCell ref="DI2652:DJ2652"/>
    <mergeCell ref="DM2652:DN2652"/>
    <mergeCell ref="DI2653:DJ2653"/>
    <mergeCell ref="DM2653:DN2653"/>
    <mergeCell ref="CS2654:CT2654"/>
    <mergeCell ref="CW2654:CX2654"/>
    <mergeCell ref="DA2654:DB2654"/>
    <mergeCell ref="DE2654:DF2654"/>
    <mergeCell ref="DI2654:DJ2654"/>
    <mergeCell ref="DM2654:DN2654"/>
    <mergeCell ref="CS2655:CT2655"/>
    <mergeCell ref="CW2655:CX2655"/>
    <mergeCell ref="DA2655:DB2655"/>
    <mergeCell ref="DE2655:DF2655"/>
    <mergeCell ref="DI2655:DJ2655"/>
    <mergeCell ref="DM2655:DN2655"/>
    <mergeCell ref="CS2656:CT2656"/>
    <mergeCell ref="CW2656:CX2656"/>
    <mergeCell ref="DA2656:DB2656"/>
    <mergeCell ref="DE2656:DF2656"/>
    <mergeCell ref="DI2656:DJ2656"/>
    <mergeCell ref="DM2656:DN2656"/>
    <mergeCell ref="CS2657:CT2657"/>
    <mergeCell ref="CW2657:CX2657"/>
    <mergeCell ref="DA2657:DB2657"/>
    <mergeCell ref="DE2657:DF2657"/>
    <mergeCell ref="DI2657:DJ2657"/>
    <mergeCell ref="DM2657:DN2657"/>
    <mergeCell ref="CS2658:CT2658"/>
    <mergeCell ref="CW2658:CX2658"/>
    <mergeCell ref="DA2658:DB2658"/>
    <mergeCell ref="DE2658:DF2658"/>
    <mergeCell ref="DI2658:DJ2658"/>
    <mergeCell ref="DM2658:DN2658"/>
    <mergeCell ref="CS2659:CT2659"/>
    <mergeCell ref="CW2659:CX2659"/>
    <mergeCell ref="DA2659:DB2659"/>
    <mergeCell ref="DE2659:DF2659"/>
    <mergeCell ref="DI2659:DJ2659"/>
    <mergeCell ref="DM2659:DN2659"/>
    <mergeCell ref="DI2660:DJ2660"/>
    <mergeCell ref="DM2660:DN2660"/>
    <mergeCell ref="CS2661:CT2661"/>
    <mergeCell ref="CW2661:CX2661"/>
    <mergeCell ref="DA2661:DB2661"/>
    <mergeCell ref="DE2661:DF2661"/>
    <mergeCell ref="DI2661:DJ2661"/>
    <mergeCell ref="DM2661:DN2661"/>
    <mergeCell ref="CS2662:CT2662"/>
    <mergeCell ref="CW2662:CX2662"/>
    <mergeCell ref="DA2662:DB2662"/>
    <mergeCell ref="DE2662:DF2662"/>
    <mergeCell ref="DI2662:DJ2662"/>
    <mergeCell ref="DM2662:DN2662"/>
    <mergeCell ref="CS2663:CT2663"/>
    <mergeCell ref="CW2663:CX2663"/>
    <mergeCell ref="DA2663:DB2663"/>
    <mergeCell ref="DE2663:DF2663"/>
    <mergeCell ref="DI2663:DJ2663"/>
    <mergeCell ref="DM2663:DN2663"/>
    <mergeCell ref="CS2664:CT2664"/>
    <mergeCell ref="CW2664:CX2664"/>
    <mergeCell ref="DA2664:DB2664"/>
    <mergeCell ref="DE2664:DF2664"/>
    <mergeCell ref="DI2664:DJ2664"/>
    <mergeCell ref="DM2664:DN2664"/>
    <mergeCell ref="CS2665:CT2665"/>
    <mergeCell ref="CW2665:CX2665"/>
    <mergeCell ref="DA2665:DB2665"/>
    <mergeCell ref="DE2665:DF2665"/>
    <mergeCell ref="DI2665:DJ2665"/>
    <mergeCell ref="DM2665:DN2665"/>
    <mergeCell ref="CS2666:CT2666"/>
    <mergeCell ref="CW2666:CX2666"/>
    <mergeCell ref="DA2666:DB2666"/>
    <mergeCell ref="DE2666:DF2666"/>
    <mergeCell ref="DI2666:DJ2666"/>
    <mergeCell ref="DM2666:DN2666"/>
    <mergeCell ref="DI2680:DJ2680"/>
    <mergeCell ref="DM2680:DN2680"/>
    <mergeCell ref="DI2667:DJ2667"/>
    <mergeCell ref="DM2667:DN2667"/>
    <mergeCell ref="CS2668:CT2668"/>
    <mergeCell ref="CW2668:CX2668"/>
    <mergeCell ref="DA2668:DB2668"/>
    <mergeCell ref="DE2668:DF2668"/>
    <mergeCell ref="DI2668:DJ2668"/>
    <mergeCell ref="DM2668:DN2668"/>
    <mergeCell ref="CS2669:CT2669"/>
    <mergeCell ref="CW2669:CX2669"/>
    <mergeCell ref="DA2669:DB2669"/>
    <mergeCell ref="DE2669:DF2669"/>
    <mergeCell ref="DI2669:DJ2669"/>
    <mergeCell ref="DM2669:DN2669"/>
    <mergeCell ref="CS2670:CT2670"/>
    <mergeCell ref="CW2670:CX2670"/>
    <mergeCell ref="DA2670:DB2670"/>
    <mergeCell ref="DE2670:DF2670"/>
    <mergeCell ref="DI2670:DJ2670"/>
    <mergeCell ref="DM2670:DN2670"/>
    <mergeCell ref="CS2671:CT2671"/>
    <mergeCell ref="CW2671:CX2671"/>
    <mergeCell ref="DA2671:DB2671"/>
    <mergeCell ref="DE2671:DF2671"/>
    <mergeCell ref="DI2671:DJ2671"/>
    <mergeCell ref="DM2671:DN2671"/>
    <mergeCell ref="CS2672:CT2672"/>
    <mergeCell ref="CW2672:CX2672"/>
    <mergeCell ref="DA2672:DB2672"/>
    <mergeCell ref="DE2672:DF2672"/>
    <mergeCell ref="DI2672:DJ2672"/>
    <mergeCell ref="DM2672:DN2672"/>
    <mergeCell ref="CS2673:CT2673"/>
    <mergeCell ref="CW2673:CX2673"/>
    <mergeCell ref="DA2673:DB2673"/>
    <mergeCell ref="DE2673:DF2673"/>
    <mergeCell ref="DI2673:DJ2673"/>
    <mergeCell ref="DM2673:DN2673"/>
    <mergeCell ref="B588:AD588"/>
    <mergeCell ref="B598:AD598"/>
    <mergeCell ref="B600:AD600"/>
    <mergeCell ref="B617:AD617"/>
    <mergeCell ref="B637:P637"/>
    <mergeCell ref="Q637:AD637"/>
    <mergeCell ref="AH3540:AL3540"/>
    <mergeCell ref="AH3541:AL3541"/>
    <mergeCell ref="AH3542:AL3542"/>
    <mergeCell ref="AH3543:AL3543"/>
    <mergeCell ref="DI2681:DJ2681"/>
    <mergeCell ref="DM2681:DN2681"/>
    <mergeCell ref="CS2682:CT2682"/>
    <mergeCell ref="CW2682:CX2682"/>
    <mergeCell ref="DA2682:DB2682"/>
    <mergeCell ref="DE2682:DF2682"/>
    <mergeCell ref="DI2682:DJ2682"/>
    <mergeCell ref="DM2682:DN2682"/>
    <mergeCell ref="CS2683:CT2683"/>
    <mergeCell ref="CW2683:CX2683"/>
    <mergeCell ref="DA2683:DB2683"/>
    <mergeCell ref="DE2683:DF2683"/>
    <mergeCell ref="DI2683:DJ2683"/>
    <mergeCell ref="DM2683:DN2683"/>
    <mergeCell ref="CS2684:CT2684"/>
    <mergeCell ref="CW2684:CX2684"/>
    <mergeCell ref="DA2684:DB2684"/>
    <mergeCell ref="DE2684:DF2684"/>
    <mergeCell ref="DI2684:DJ2684"/>
    <mergeCell ref="DM2684:DN2684"/>
    <mergeCell ref="CS2685:CT2685"/>
    <mergeCell ref="CW2685:CX2685"/>
    <mergeCell ref="DA2685:DB2685"/>
    <mergeCell ref="DE2685:DF2685"/>
    <mergeCell ref="DI2685:DJ2685"/>
    <mergeCell ref="DM2685:DN2685"/>
    <mergeCell ref="DI2674:DJ2674"/>
    <mergeCell ref="DM2674:DN2674"/>
    <mergeCell ref="CS2675:CT2675"/>
    <mergeCell ref="CW2675:CX2675"/>
    <mergeCell ref="DA2675:DB2675"/>
    <mergeCell ref="DE2675:DF2675"/>
    <mergeCell ref="DI2675:DJ2675"/>
    <mergeCell ref="DM2675:DN2675"/>
    <mergeCell ref="CS2676:CT2676"/>
    <mergeCell ref="CW2676:CX2676"/>
    <mergeCell ref="DA2676:DB2676"/>
    <mergeCell ref="DE2676:DF2676"/>
    <mergeCell ref="DI2676:DJ2676"/>
    <mergeCell ref="DM2676:DN2676"/>
    <mergeCell ref="CS2677:CT2677"/>
    <mergeCell ref="CW2677:CX2677"/>
    <mergeCell ref="DA2677:DB2677"/>
    <mergeCell ref="DE2677:DF2677"/>
    <mergeCell ref="DI2677:DJ2677"/>
    <mergeCell ref="DM2677:DN2677"/>
    <mergeCell ref="CS2678:CT2678"/>
    <mergeCell ref="CW2678:CX2678"/>
    <mergeCell ref="DA2678:DB2678"/>
    <mergeCell ref="DE2678:DF2678"/>
    <mergeCell ref="DI2678:DJ2678"/>
    <mergeCell ref="DM2678:DN2678"/>
    <mergeCell ref="DI2679:DJ2679"/>
    <mergeCell ref="DM2679:DN2679"/>
  </mergeCells>
  <conditionalFormatting sqref="Y98:AD122">
    <cfRule type="expression" dxfId="144" priority="1803">
      <formula>OR($S98=2,$S98=9)</formula>
    </cfRule>
  </conditionalFormatting>
  <conditionalFormatting sqref="Y133:AD157">
    <cfRule type="expression" dxfId="143" priority="1798">
      <formula>OR($S133=2,$S133=9)</formula>
    </cfRule>
  </conditionalFormatting>
  <conditionalFormatting sqref="O325:AD349">
    <cfRule type="expression" dxfId="142" priority="1765">
      <formula>OR($L325=2,$L325=9)</formula>
    </cfRule>
  </conditionalFormatting>
  <conditionalFormatting sqref="T522:AD541 AD517:AD521">
    <cfRule type="expression" dxfId="141" priority="1764">
      <formula>OR($P517=2,$P517=9)</formula>
    </cfRule>
  </conditionalFormatting>
  <conditionalFormatting sqref="N591:AD596">
    <cfRule type="expression" dxfId="140" priority="1762">
      <formula>$J591="X"</formula>
    </cfRule>
  </conditionalFormatting>
  <conditionalFormatting sqref="N620:AD633">
    <cfRule type="expression" dxfId="139" priority="1761">
      <formula>$J620="X"</formula>
    </cfRule>
  </conditionalFormatting>
  <conditionalFormatting sqref="Q896:AD901">
    <cfRule type="expression" dxfId="138" priority="1760">
      <formula>OR($N896=2,$N896=9)</formula>
    </cfRule>
  </conditionalFormatting>
  <conditionalFormatting sqref="P1069:AD1093">
    <cfRule type="expression" dxfId="137" priority="1759">
      <formula>OR($M1069=2,$M1069=9)</formula>
    </cfRule>
  </conditionalFormatting>
  <conditionalFormatting sqref="P1111:AD1135">
    <cfRule type="expression" dxfId="136" priority="1756">
      <formula>OR($L1111=2,$L1111=9)</formula>
    </cfRule>
  </conditionalFormatting>
  <conditionalFormatting sqref="D1140:AD1164">
    <cfRule type="expression" dxfId="135" priority="1755">
      <formula>OR($L1111=2,$L1111=9)</formula>
    </cfRule>
  </conditionalFormatting>
  <conditionalFormatting sqref="T1799:AD1947">
    <cfRule type="expression" dxfId="134" priority="1754">
      <formula>$S1799="NA"</formula>
    </cfRule>
  </conditionalFormatting>
  <conditionalFormatting sqref="T1966:AD2114">
    <cfRule type="expression" dxfId="133" priority="1753">
      <formula>$S1966="NA"</formula>
    </cfRule>
  </conditionalFormatting>
  <conditionalFormatting sqref="O2381:AD2529">
    <cfRule type="expression" dxfId="132" priority="1752">
      <formula>$M2381="NA"</formula>
    </cfRule>
  </conditionalFormatting>
  <conditionalFormatting sqref="D2537:AD2685">
    <cfRule type="expression" dxfId="131" priority="1751">
      <formula>$M2381="NA"</formula>
    </cfRule>
  </conditionalFormatting>
  <conditionalFormatting sqref="O2706:AD2854">
    <cfRule type="expression" dxfId="130" priority="1750">
      <formula>$M2706="NA"</formula>
    </cfRule>
  </conditionalFormatting>
  <conditionalFormatting sqref="D2862:AD3010">
    <cfRule type="expression" dxfId="129" priority="1749">
      <formula>$M2706="NA"</formula>
    </cfRule>
  </conditionalFormatting>
  <conditionalFormatting sqref="R3389:AD3537">
    <cfRule type="expression" dxfId="128" priority="1748">
      <formula>$P3389="NA"</formula>
    </cfRule>
  </conditionalFormatting>
  <conditionalFormatting sqref="R3557:AD3705">
    <cfRule type="expression" dxfId="127" priority="1747">
      <formula>$P3557="NA"</formula>
    </cfRule>
  </conditionalFormatting>
  <conditionalFormatting sqref="S3914:AD3919">
    <cfRule type="expression" dxfId="126" priority="1746">
      <formula>OR($N3914=2,$N3914=9)</formula>
    </cfRule>
  </conditionalFormatting>
  <conditionalFormatting sqref="P3970:AD3994">
    <cfRule type="expression" dxfId="125" priority="1745">
      <formula>OR($L3970=2,$L3970=9)</formula>
    </cfRule>
  </conditionalFormatting>
  <conditionalFormatting sqref="P4005:AD4029">
    <cfRule type="expression" dxfId="124" priority="1744">
      <formula>OR($L4005=2,$L4005=9)</formula>
    </cfRule>
  </conditionalFormatting>
  <conditionalFormatting sqref="P4040:AD4064">
    <cfRule type="expression" dxfId="123" priority="1743">
      <formula>OR($L4040=2,$L4040=9)</formula>
    </cfRule>
  </conditionalFormatting>
  <conditionalFormatting sqref="P4199:AD4223">
    <cfRule type="expression" dxfId="122" priority="1742">
      <formula>OR($L4199=2,$L4199=9)</formula>
    </cfRule>
  </conditionalFormatting>
  <conditionalFormatting sqref="P4236:AD4260">
    <cfRule type="expression" dxfId="121" priority="1741">
      <formula>OR($L4236=2,$L4236=9)</formula>
    </cfRule>
  </conditionalFormatting>
  <conditionalFormatting sqref="Q4270:AD4294">
    <cfRule type="expression" dxfId="120" priority="1740">
      <formula>OR($L4270=2,$L4270=9)</formula>
    </cfRule>
  </conditionalFormatting>
  <conditionalFormatting sqref="P4390:AD4414">
    <cfRule type="expression" dxfId="119" priority="1739">
      <formula>OR($L4390=2,$L4390=9)</formula>
    </cfRule>
  </conditionalFormatting>
  <conditionalFormatting sqref="S4465:AD4471">
    <cfRule type="expression" dxfId="118" priority="1738">
      <formula>OR($O4465=2,$O4465=9)</formula>
    </cfRule>
  </conditionalFormatting>
  <conditionalFormatting sqref="P4607:AD4631">
    <cfRule type="expression" dxfId="117" priority="1737">
      <formula>OR($L4607=2,$L4607=9)</formula>
    </cfRule>
  </conditionalFormatting>
  <conditionalFormatting sqref="P4674:AD4698">
    <cfRule type="expression" dxfId="116" priority="1736">
      <formula>OR($L4674=2,$L4674=9)</formula>
    </cfRule>
  </conditionalFormatting>
  <conditionalFormatting sqref="S4707:X4731">
    <cfRule type="expression" dxfId="115" priority="1735">
      <formula>OR($M4707=2,$M4707=9)</formula>
    </cfRule>
  </conditionalFormatting>
  <conditionalFormatting sqref="I548 T548">
    <cfRule type="expression" dxfId="114" priority="1734">
      <formula>$C$548="X"</formula>
    </cfRule>
  </conditionalFormatting>
  <conditionalFormatting sqref="T548 C548 G559:AD562">
    <cfRule type="expression" dxfId="113" priority="1733">
      <formula>$I$548="X"</formula>
    </cfRule>
  </conditionalFormatting>
  <conditionalFormatting sqref="C548 I548 G559:AD562">
    <cfRule type="expression" dxfId="112" priority="1732">
      <formula>$T$548="X"</formula>
    </cfRule>
  </conditionalFormatting>
  <conditionalFormatting sqref="I843 T843">
    <cfRule type="expression" dxfId="111" priority="1728">
      <formula>$C$843="X"</formula>
    </cfRule>
  </conditionalFormatting>
  <conditionalFormatting sqref="I843 C843">
    <cfRule type="expression" dxfId="110" priority="1726">
      <formula>$T$843="X"</formula>
    </cfRule>
  </conditionalFormatting>
  <conditionalFormatting sqref="I884 T884">
    <cfRule type="expression" dxfId="109" priority="1725">
      <formula>$C$884="X"</formula>
    </cfRule>
  </conditionalFormatting>
  <conditionalFormatting sqref="C884 T884">
    <cfRule type="expression" dxfId="108" priority="1724">
      <formula>$I$884="X"</formula>
    </cfRule>
  </conditionalFormatting>
  <conditionalFormatting sqref="I884 C884">
    <cfRule type="expression" dxfId="107" priority="1723">
      <formula>$T$884="X"</formula>
    </cfRule>
  </conditionalFormatting>
  <conditionalFormatting sqref="I1291 T1291">
    <cfRule type="expression" dxfId="106" priority="1722">
      <formula>$C$1291="X"</formula>
    </cfRule>
  </conditionalFormatting>
  <conditionalFormatting sqref="C1291 T1291">
    <cfRule type="expression" dxfId="105" priority="1721">
      <formula>$I$1291="X"</formula>
    </cfRule>
  </conditionalFormatting>
  <conditionalFormatting sqref="I1291 C1291">
    <cfRule type="expression" dxfId="104" priority="1719">
      <formula>$T$1291="X"</formula>
    </cfRule>
  </conditionalFormatting>
  <conditionalFormatting sqref="I576 T576">
    <cfRule type="expression" dxfId="103" priority="1718">
      <formula>$C$576="X"</formula>
    </cfRule>
  </conditionalFormatting>
  <conditionalFormatting sqref="C576 T576">
    <cfRule type="expression" dxfId="102" priority="1717">
      <formula>$I$576="X"</formula>
    </cfRule>
  </conditionalFormatting>
  <conditionalFormatting sqref="I576 C576">
    <cfRule type="expression" dxfId="101" priority="1716">
      <formula>$T$576="X"</formula>
    </cfRule>
  </conditionalFormatting>
  <conditionalFormatting sqref="J591:AD596 F599:AD599 C602:AD602 J620:AD633">
    <cfRule type="expression" dxfId="100" priority="1714">
      <formula>OR($I$576="X",$T$576="X")</formula>
    </cfRule>
  </conditionalFormatting>
  <conditionalFormatting sqref="C843 T843">
    <cfRule type="expression" dxfId="99" priority="1713">
      <formula>$I$843="X"</formula>
    </cfRule>
  </conditionalFormatting>
  <conditionalFormatting sqref="C849:AD849 C856:F856 E858:H858 E860:H860 C868:C875 I874:AD874">
    <cfRule type="expression" dxfId="98" priority="1711">
      <formula>OR($I$843="X",$T$843="X")</formula>
    </cfRule>
  </conditionalFormatting>
  <conditionalFormatting sqref="N896:AD901 G916:AD916">
    <cfRule type="expression" dxfId="97" priority="1710">
      <formula>OR($I$884="X",$T$884="X")</formula>
    </cfRule>
  </conditionalFormatting>
  <conditionalFormatting sqref="D1307:AD1316">
    <cfRule type="expression" dxfId="96" priority="1709">
      <formula>OR($I$1291="X",$T$1291="X")</formula>
    </cfRule>
  </conditionalFormatting>
  <conditionalFormatting sqref="I4438 T4438">
    <cfRule type="expression" dxfId="95" priority="1708">
      <formula>$C$4438="X"</formula>
    </cfRule>
  </conditionalFormatting>
  <conditionalFormatting sqref="C4438 T4438">
    <cfRule type="expression" dxfId="94" priority="1707">
      <formula>$I$4438="X"</formula>
    </cfRule>
  </conditionalFormatting>
  <conditionalFormatting sqref="I4438 C4438">
    <cfRule type="expression" dxfId="93" priority="1706">
      <formula>$T$4438="X"</formula>
    </cfRule>
  </conditionalFormatting>
  <conditionalFormatting sqref="V4445:AD4451 C4455:AD4455 O4465:AD4471 C4475:AD4475">
    <cfRule type="expression" dxfId="92" priority="1705">
      <formula>OR($I$4438="X",$T$4438="X")</formula>
    </cfRule>
  </conditionalFormatting>
  <conditionalFormatting sqref="I4486 T4486">
    <cfRule type="expression" dxfId="91" priority="1704">
      <formula>$C$4486="X"</formula>
    </cfRule>
  </conditionalFormatting>
  <conditionalFormatting sqref="C4486 T4486">
    <cfRule type="expression" dxfId="90" priority="1703">
      <formula>$I$4486="X"</formula>
    </cfRule>
  </conditionalFormatting>
  <conditionalFormatting sqref="I4486 C4486">
    <cfRule type="expression" dxfId="89" priority="1702">
      <formula>$T$4486="X"</formula>
    </cfRule>
  </conditionalFormatting>
  <conditionalFormatting sqref="V4494:AD4526 C4530:AD4530">
    <cfRule type="expression" dxfId="88" priority="1701">
      <formula>OR($I$4486="X",$T$4486="X")</formula>
    </cfRule>
  </conditionalFormatting>
  <conditionalFormatting sqref="I4541 T4541">
    <cfRule type="expression" dxfId="87" priority="1700">
      <formula>$C$4541="X"</formula>
    </cfRule>
  </conditionalFormatting>
  <conditionalFormatting sqref="C4541 T4541">
    <cfRule type="expression" dxfId="86" priority="1699">
      <formula>$I$4541="X"</formula>
    </cfRule>
  </conditionalFormatting>
  <conditionalFormatting sqref="I4541 C4541">
    <cfRule type="expression" dxfId="85" priority="1698">
      <formula>$T$4541="X"</formula>
    </cfRule>
  </conditionalFormatting>
  <conditionalFormatting sqref="V4548:AD4580 C4584:AD4584">
    <cfRule type="expression" dxfId="84" priority="1697">
      <formula>OR($I$4541="X",$T$4541="X")</formula>
    </cfRule>
  </conditionalFormatting>
  <conditionalFormatting sqref="I874:AD874 C868:C874">
    <cfRule type="expression" dxfId="83" priority="1696">
      <formula>$C$875="X"</formula>
    </cfRule>
  </conditionalFormatting>
  <conditionalFormatting sqref="X896:AB901 AD896:AD901">
    <cfRule type="expression" dxfId="82" priority="1695">
      <formula>$AC896="X"</formula>
    </cfRule>
  </conditionalFormatting>
  <conditionalFormatting sqref="X896:AC901">
    <cfRule type="expression" dxfId="81" priority="1694">
      <formula>$AD896="X"</formula>
    </cfRule>
  </conditionalFormatting>
  <conditionalFormatting sqref="M1307:W1316">
    <cfRule type="expression" dxfId="80" priority="1693">
      <formula>$X1307="X"</formula>
    </cfRule>
  </conditionalFormatting>
  <conditionalFormatting sqref="Y1307:AC1316">
    <cfRule type="expression" dxfId="79" priority="1692">
      <formula>$AD1307="X"</formula>
    </cfRule>
  </conditionalFormatting>
  <conditionalFormatting sqref="F4846:AD4846">
    <cfRule type="expression" dxfId="78" priority="1680">
      <formula>$AL$4819=0</formula>
    </cfRule>
  </conditionalFormatting>
  <conditionalFormatting sqref="F599:AD599">
    <cfRule type="expression" dxfId="77" priority="113">
      <formula>$J$596="X"</formula>
    </cfRule>
  </conditionalFormatting>
  <conditionalFormatting sqref="C658:AD658 C649:AD649">
    <cfRule type="expression" dxfId="76" priority="1806">
      <formula>$AM$652&lt;&gt;0</formula>
    </cfRule>
  </conditionalFormatting>
  <conditionalFormatting sqref="G916:AD916">
    <cfRule type="expression" dxfId="75" priority="110">
      <formula>OR($N$901=2,$N$901=9)</formula>
    </cfRule>
  </conditionalFormatting>
  <conditionalFormatting sqref="G997:AD997">
    <cfRule type="expression" dxfId="74" priority="109">
      <formula>$AP$970=0</formula>
    </cfRule>
  </conditionalFormatting>
  <conditionalFormatting sqref="D1205:AD1264">
    <cfRule type="expression" dxfId="73" priority="108">
      <formula>OR($Q$1185=0,$Q$1185="NS")</formula>
    </cfRule>
  </conditionalFormatting>
  <conditionalFormatting sqref="F1318:AD1318">
    <cfRule type="expression" dxfId="72" priority="107">
      <formula>$AO$1307=0</formula>
    </cfRule>
  </conditionalFormatting>
  <conditionalFormatting sqref="F1320:AD1320">
    <cfRule type="expression" dxfId="71" priority="106">
      <formula>$AP$1307=0</formula>
    </cfRule>
  </conditionalFormatting>
  <conditionalFormatting sqref="F1322:AD1322">
    <cfRule type="expression" dxfId="70" priority="104">
      <formula>$AQ$1307=0</formula>
    </cfRule>
  </conditionalFormatting>
  <conditionalFormatting sqref="F1660:AD1660">
    <cfRule type="expression" dxfId="69" priority="103">
      <formula>$M$1655="NA"</formula>
    </cfRule>
  </conditionalFormatting>
  <conditionalFormatting sqref="S1799:S1947">
    <cfRule type="expression" dxfId="68" priority="101">
      <formula>$AM1799&lt;&gt;0</formula>
    </cfRule>
  </conditionalFormatting>
  <conditionalFormatting sqref="T1799:T1947">
    <cfRule type="expression" dxfId="67" priority="100">
      <formula>$AR1799&lt;&gt;0</formula>
    </cfRule>
  </conditionalFormatting>
  <conditionalFormatting sqref="U1799:U1947">
    <cfRule type="expression" dxfId="66" priority="99">
      <formula>$AW1799&lt;&gt;0</formula>
    </cfRule>
  </conditionalFormatting>
  <conditionalFormatting sqref="V1799:V1947">
    <cfRule type="expression" dxfId="65" priority="98">
      <formula>$BB1799&lt;&gt;0</formula>
    </cfRule>
  </conditionalFormatting>
  <conditionalFormatting sqref="Y1799:Y1947">
    <cfRule type="expression" dxfId="64" priority="97">
      <formula>$BG1799&lt;&gt;0</formula>
    </cfRule>
  </conditionalFormatting>
  <conditionalFormatting sqref="AB1799:AB1947">
    <cfRule type="expression" dxfId="63" priority="96">
      <formula>$BL1799&lt;&gt;0</formula>
    </cfRule>
  </conditionalFormatting>
  <conditionalFormatting sqref="S1948:AD1948">
    <cfRule type="expression" dxfId="62" priority="95">
      <formula>AM1953&lt;&gt;0</formula>
    </cfRule>
  </conditionalFormatting>
  <conditionalFormatting sqref="C1794:AD1794">
    <cfRule type="expression" dxfId="61" priority="87">
      <formula>$DB$1949&lt;&gt;0</formula>
    </cfRule>
  </conditionalFormatting>
  <conditionalFormatting sqref="C1961:AD1961">
    <cfRule type="expression" dxfId="60" priority="86">
      <formula>$DB$2116&lt;&gt;0</formula>
    </cfRule>
  </conditionalFormatting>
  <conditionalFormatting sqref="S1966:S2114">
    <cfRule type="expression" dxfId="59" priority="85">
      <formula>$AM1966&lt;&gt;0</formula>
    </cfRule>
  </conditionalFormatting>
  <conditionalFormatting sqref="T1966:T2114">
    <cfRule type="expression" dxfId="58" priority="84">
      <formula>$AR1966&lt;&gt;0</formula>
    </cfRule>
  </conditionalFormatting>
  <conditionalFormatting sqref="U1966:U2114">
    <cfRule type="expression" dxfId="57" priority="83">
      <formula>$AW1966&lt;&gt;0</formula>
    </cfRule>
  </conditionalFormatting>
  <conditionalFormatting sqref="V1966:V2114">
    <cfRule type="expression" dxfId="56" priority="82">
      <formula>$BB1966&lt;&gt;0</formula>
    </cfRule>
  </conditionalFormatting>
  <conditionalFormatting sqref="Y1966:Y2114">
    <cfRule type="expression" dxfId="55" priority="81">
      <formula>$BG1966&lt;&gt;0</formula>
    </cfRule>
  </conditionalFormatting>
  <conditionalFormatting sqref="AB1966:AB2114">
    <cfRule type="expression" dxfId="54" priority="80">
      <formula>$BL1966&lt;&gt;0</formula>
    </cfRule>
  </conditionalFormatting>
  <conditionalFormatting sqref="S2115:AD2115">
    <cfRule type="expression" dxfId="53" priority="79">
      <formula>AM2120&lt;&gt;0</formula>
    </cfRule>
  </conditionalFormatting>
  <conditionalFormatting sqref="F2320:AD2320">
    <cfRule type="expression" dxfId="52" priority="78">
      <formula>$AA$2318="NA"</formula>
    </cfRule>
  </conditionalFormatting>
  <conditionalFormatting sqref="F3304:AD3304">
    <cfRule type="expression" dxfId="51" priority="77">
      <formula>$M$3299="NA"</formula>
    </cfRule>
  </conditionalFormatting>
  <conditionalFormatting sqref="N3914:AD3914">
    <cfRule type="expression" dxfId="50" priority="76">
      <formula>$P$3886=0</formula>
    </cfRule>
  </conditionalFormatting>
  <conditionalFormatting sqref="N3915:AD3915">
    <cfRule type="expression" dxfId="49" priority="75">
      <formula>$R$3886=0</formula>
    </cfRule>
  </conditionalFormatting>
  <conditionalFormatting sqref="N3916:AD3916">
    <cfRule type="expression" dxfId="48" priority="74">
      <formula>$T$3886=0</formula>
    </cfRule>
  </conditionalFormatting>
  <conditionalFormatting sqref="N3917:AD3917">
    <cfRule type="expression" dxfId="47" priority="73">
      <formula>$V$3886=0</formula>
    </cfRule>
  </conditionalFormatting>
  <conditionalFormatting sqref="N3918:AD3918">
    <cfRule type="expression" dxfId="46" priority="72">
      <formula>$X$3886=0</formula>
    </cfRule>
  </conditionalFormatting>
  <conditionalFormatting sqref="N3919:AD3919">
    <cfRule type="expression" dxfId="45" priority="71">
      <formula>$Z$3886=0</formula>
    </cfRule>
  </conditionalFormatting>
  <conditionalFormatting sqref="F4150:AD4150">
    <cfRule type="expression" dxfId="44" priority="70">
      <formula>$AC$4148="NA"</formula>
    </cfRule>
  </conditionalFormatting>
  <conditionalFormatting sqref="DU2391:EU2391">
    <cfRule type="expression" dxfId="43" priority="45">
      <formula>$M2235="NA"</formula>
    </cfRule>
  </conditionalFormatting>
  <conditionalFormatting sqref="DU2392:EU2393">
    <cfRule type="expression" dxfId="42" priority="44">
      <formula>$M2236="NA"</formula>
    </cfRule>
  </conditionalFormatting>
  <conditionalFormatting sqref="DU2716:EU2716">
    <cfRule type="expression" dxfId="41" priority="43">
      <formula>$M2560="NA"</formula>
    </cfRule>
  </conditionalFormatting>
  <conditionalFormatting sqref="DU2717:EU2718">
    <cfRule type="expression" dxfId="40" priority="42">
      <formula>$M2561="NA"</formula>
    </cfRule>
  </conditionalFormatting>
  <conditionalFormatting sqref="M2381:N2529">
    <cfRule type="expression" dxfId="39" priority="41">
      <formula>$AM2381&lt;&gt;0</formula>
    </cfRule>
  </conditionalFormatting>
  <conditionalFormatting sqref="O2381:P2529">
    <cfRule type="expression" dxfId="38" priority="40">
      <formula>$AR2381&lt;&gt;0</formula>
    </cfRule>
  </conditionalFormatting>
  <conditionalFormatting sqref="Q2381:R2529">
    <cfRule type="expression" dxfId="37" priority="39">
      <formula>$AW2381&lt;&gt;0</formula>
    </cfRule>
  </conditionalFormatting>
  <conditionalFormatting sqref="S2381:T2529">
    <cfRule type="expression" dxfId="36" priority="38">
      <formula>$BB2381&lt;&gt;0</formula>
    </cfRule>
  </conditionalFormatting>
  <conditionalFormatting sqref="W2381:X2529">
    <cfRule type="expression" dxfId="35" priority="37">
      <formula>$BG2381&lt;&gt;0</formula>
    </cfRule>
  </conditionalFormatting>
  <conditionalFormatting sqref="AA2381:AB2529">
    <cfRule type="expression" dxfId="34" priority="36">
      <formula>$BL2381&lt;&gt;0</formula>
    </cfRule>
  </conditionalFormatting>
  <conditionalFormatting sqref="D2537:D2685">
    <cfRule type="expression" dxfId="33" priority="35">
      <formula>$AK2537&lt;&gt;0</formula>
    </cfRule>
  </conditionalFormatting>
  <conditionalFormatting sqref="G2537:H2685">
    <cfRule type="expression" dxfId="32" priority="34">
      <formula>$AP2537&lt;&gt;0</formula>
    </cfRule>
  </conditionalFormatting>
  <conditionalFormatting sqref="K2537:L2685">
    <cfRule type="expression" dxfId="31" priority="33">
      <formula>$AU2537&lt;&gt;0</formula>
    </cfRule>
  </conditionalFormatting>
  <conditionalFormatting sqref="O2537:P2685">
    <cfRule type="expression" dxfId="30" priority="32">
      <formula>$AZ2537&lt;&gt;0</formula>
    </cfRule>
  </conditionalFormatting>
  <conditionalFormatting sqref="S2537:T2685">
    <cfRule type="expression" dxfId="29" priority="31">
      <formula>$BE2537&lt;&gt;0</formula>
    </cfRule>
  </conditionalFormatting>
  <conditionalFormatting sqref="W2537:X2685">
    <cfRule type="expression" dxfId="28" priority="30">
      <formula>$BJ2537&lt;&gt;0</formula>
    </cfRule>
  </conditionalFormatting>
  <conditionalFormatting sqref="AA2537:AB2685">
    <cfRule type="expression" dxfId="27" priority="29">
      <formula>$BO2537&lt;&gt;0</formula>
    </cfRule>
  </conditionalFormatting>
  <conditionalFormatting sqref="M2706:N2854">
    <cfRule type="expression" dxfId="26" priority="28">
      <formula>$AM2706&lt;&gt;0</formula>
    </cfRule>
  </conditionalFormatting>
  <conditionalFormatting sqref="O2706:P2854">
    <cfRule type="expression" dxfId="25" priority="27">
      <formula>$AR2706&lt;&gt;0</formula>
    </cfRule>
  </conditionalFormatting>
  <conditionalFormatting sqref="Q2706:R2854">
    <cfRule type="expression" dxfId="24" priority="26">
      <formula>$AW2706&lt;&gt;0</formula>
    </cfRule>
  </conditionalFormatting>
  <conditionalFormatting sqref="S2706:T2854">
    <cfRule type="expression" dxfId="23" priority="25">
      <formula>$BB2706&lt;&gt;0</formula>
    </cfRule>
  </conditionalFormatting>
  <conditionalFormatting sqref="W2706:X2854">
    <cfRule type="expression" dxfId="22" priority="24">
      <formula>$BG2706&lt;&gt;0</formula>
    </cfRule>
  </conditionalFormatting>
  <conditionalFormatting sqref="AA2706:AB2854">
    <cfRule type="expression" dxfId="21" priority="23">
      <formula>$BL2706&lt;&gt;0</formula>
    </cfRule>
  </conditionalFormatting>
  <conditionalFormatting sqref="D2862:D3010">
    <cfRule type="expression" dxfId="20" priority="22">
      <formula>$AK2862&lt;&gt;0</formula>
    </cfRule>
  </conditionalFormatting>
  <conditionalFormatting sqref="G2862:H3010">
    <cfRule type="expression" dxfId="19" priority="21">
      <formula>$AP2862&lt;&gt;0</formula>
    </cfRule>
  </conditionalFormatting>
  <conditionalFormatting sqref="K2862:L3010">
    <cfRule type="expression" dxfId="18" priority="20">
      <formula>$AU2862&lt;&gt;0</formula>
    </cfRule>
  </conditionalFormatting>
  <conditionalFormatting sqref="O2862:P3010">
    <cfRule type="expression" dxfId="17" priority="19">
      <formula>$AZ2862&lt;&gt;0</formula>
    </cfRule>
  </conditionalFormatting>
  <conditionalFormatting sqref="S2862:T3010">
    <cfRule type="expression" dxfId="16" priority="18">
      <formula>$BE2862&lt;&gt;0</formula>
    </cfRule>
  </conditionalFormatting>
  <conditionalFormatting sqref="W2862:X3010">
    <cfRule type="expression" dxfId="15" priority="17">
      <formula>$BJ2862&lt;&gt;0</formula>
    </cfRule>
  </conditionalFormatting>
  <conditionalFormatting sqref="AA2862:AB3010">
    <cfRule type="expression" dxfId="14" priority="16">
      <formula>$BO2862&lt;&gt;0</formula>
    </cfRule>
  </conditionalFormatting>
  <conditionalFormatting sqref="P3389:Q3537">
    <cfRule type="expression" dxfId="13" priority="15">
      <formula>$AM3389&lt;&gt;0</formula>
    </cfRule>
  </conditionalFormatting>
  <conditionalFormatting sqref="R3389:S3537">
    <cfRule type="expression" dxfId="12" priority="14">
      <formula>$AR3389&lt;&gt;0</formula>
    </cfRule>
  </conditionalFormatting>
  <conditionalFormatting sqref="T3389:U3537">
    <cfRule type="expression" dxfId="11" priority="13">
      <formula>$AW3389&lt;&gt;0</formula>
    </cfRule>
  </conditionalFormatting>
  <conditionalFormatting sqref="V3389:V3537">
    <cfRule type="expression" dxfId="10" priority="12">
      <formula>$BB3389&lt;&gt;0</formula>
    </cfRule>
  </conditionalFormatting>
  <conditionalFormatting sqref="Y3389:Y3537">
    <cfRule type="expression" dxfId="9" priority="11">
      <formula>$BG3389&lt;&gt;0</formula>
    </cfRule>
  </conditionalFormatting>
  <conditionalFormatting sqref="AB3389:AB3537">
    <cfRule type="expression" dxfId="8" priority="10">
      <formula>$BL3389&lt;&gt;0</formula>
    </cfRule>
  </conditionalFormatting>
  <conditionalFormatting sqref="P3557:Q3705">
    <cfRule type="expression" dxfId="7" priority="9">
      <formula>$AM3557&lt;&gt;0</formula>
    </cfRule>
  </conditionalFormatting>
  <conditionalFormatting sqref="R3557:S3705">
    <cfRule type="expression" dxfId="6" priority="8">
      <formula>$AR3557&lt;&gt;0</formula>
    </cfRule>
  </conditionalFormatting>
  <conditionalFormatting sqref="T3557:U3705">
    <cfRule type="expression" dxfId="5" priority="7">
      <formula>$AW3557&lt;&gt;0</formula>
    </cfRule>
  </conditionalFormatting>
  <conditionalFormatting sqref="V3557:V3705">
    <cfRule type="expression" dxfId="4" priority="6">
      <formula>$BB3557&lt;&gt;0</formula>
    </cfRule>
  </conditionalFormatting>
  <conditionalFormatting sqref="Y3557:Y3705">
    <cfRule type="expression" dxfId="3" priority="5">
      <formula>$BG3557&lt;&gt;0</formula>
    </cfRule>
  </conditionalFormatting>
  <conditionalFormatting sqref="AB3557:AB3705">
    <cfRule type="expression" dxfId="2" priority="4">
      <formula>$BL3557&lt;&gt;0</formula>
    </cfRule>
  </conditionalFormatting>
  <conditionalFormatting sqref="T518:AC521">
    <cfRule type="expression" dxfId="1" priority="3">
      <formula>OR($P518=2,$P518=9)</formula>
    </cfRule>
  </conditionalFormatting>
  <conditionalFormatting sqref="P4310:AD4334">
    <cfRule type="expression" dxfId="0" priority="1">
      <formula>OR($L4270=2,$L4270=9)</formula>
    </cfRule>
  </conditionalFormatting>
  <dataValidations count="12">
    <dataValidation type="list" allowBlank="1" showInputMessage="1" showErrorMessage="1" sqref="M40:R64">
      <formula1>$AG$2:$AG$22</formula1>
    </dataValidation>
    <dataValidation type="list" allowBlank="1" showInputMessage="1" showErrorMessage="1" sqref="S40:X64">
      <formula1>$AH$2:$AH$10</formula1>
    </dataValidation>
    <dataValidation type="list" allowBlank="1" showInputMessage="1" showErrorMessage="1" sqref="Y40:AD64">
      <formula1>$AI$2:$AI$8</formula1>
    </dataValidation>
    <dataValidation type="list" allowBlank="1" showInputMessage="1" showErrorMessage="1" sqref="S98:X122 S133:X157 L4950:P4974 N896:P901 M1069:O1093 N3914:R3919 L3970:O3994 L4005:O4029 L4040:O4064 L4199:O4223 L4236:O4260 L4270:P4294 L4390:O4414 O4465:R4471 L4607:O4631 Y4639:AD4663 L4674:O4698 M4707:R4731 P517:S541">
      <formula1>$AJ$2:$AJ$5</formula1>
    </dataValidation>
    <dataValidation type="list" allowBlank="1" showInputMessage="1" showErrorMessage="1" sqref="J212:AD236 J246:AD270 O325:AD349 P4607:AD4631 C548 I548 T548 C576 I576 T576 J591:M596 J620:M633 C843 I843 T843 C868:C875 C884 I884 T884 X896:AD901 P1111:AD1135 D1140:AD1164 T1291 I1291 C1291 M1307:AD1316 P3970:AD3994 P4005:AD4029 P4040:AD4064 P4199:AD4223 P4236:AD4260 P4390:AD4414 T4438 I4438 P4674:AD4698 T4486 I4486 C4486 T4541 I4541 C4541 AD517:AD541 T522:AC541">
      <formula1>$AK$2:$AK$3</formula1>
    </dataValidation>
    <dataValidation type="list" allowBlank="1" showInputMessage="1" showErrorMessage="1" sqref="L325:N349 L1111:O1135">
      <formula1>$AJ$3:$AJ$5</formula1>
    </dataValidation>
    <dataValidation type="list" allowBlank="1" showInputMessage="1" showErrorMessage="1" sqref="Q896:S901">
      <formula1>$AL$2:$AL$6</formula1>
    </dataValidation>
    <dataValidation type="list" allowBlank="1" showInputMessage="1" showErrorMessage="1" sqref="T896:W901">
      <formula1>$AM$2:$AM$13</formula1>
    </dataValidation>
    <dataValidation type="list" allowBlank="1" showInputMessage="1" showErrorMessage="1" sqref="D1307:F1316">
      <formula1>$AN$2:$AN$8</formula1>
    </dataValidation>
    <dataValidation type="list" allowBlank="1" showInputMessage="1" showErrorMessage="1" sqref="J1307:L1316">
      <formula1>$AO$2:$AO$7</formula1>
    </dataValidation>
    <dataValidation type="list" allowBlank="1" showInputMessage="1" showErrorMessage="1" sqref="T1205:AD1264">
      <formula1>$AP$2:$AP$18</formula1>
    </dataValidation>
    <dataValidation type="list" allowBlank="1" showInputMessage="1" showErrorMessage="1" sqref="T517:AC521">
      <formula1>$AH$208:$AH$209</formula1>
    </dataValidation>
  </dataValidations>
  <hyperlinks>
    <hyperlink ref="AA7:AD7" location="Índice!B15" display="Índice"/>
  </hyperlinks>
  <printOptions horizontalCentered="1"/>
  <pageMargins left="0.70866141732283472" right="0.70866141732283472" top="0.74803149606299213" bottom="0.74803149606299213" header="0.31496062992125984" footer="0.31496062992125984"/>
  <pageSetup scale="71" orientation="portrait" r:id="rId1"/>
  <headerFooter>
    <oddHeader>&amp;CMódulo 3 Sección I
Cuestionario</oddHeader>
    <oddFooter>&amp;LCenso Nacional de Gobierno, Seguridad Pública y Sistema Penitenciario Estatales 2020&amp;R&amp;P de &amp;N</oddFooter>
  </headerFooter>
  <ignoredErrors>
    <ignoredError sqref="AY194"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F126"/>
  <sheetViews>
    <sheetView showGridLines="0" zoomScaleNormal="100" workbookViewId="0"/>
  </sheetViews>
  <sheetFormatPr baseColWidth="10" defaultColWidth="0" defaultRowHeight="14.25" zeroHeight="1" x14ac:dyDescent="0.2"/>
  <cols>
    <col min="1" max="1" width="5.7109375" style="391" customWidth="1"/>
    <col min="2" max="30" width="3.7109375" style="69" customWidth="1"/>
    <col min="31" max="31" width="5.7109375" style="69" customWidth="1"/>
    <col min="32" max="32" width="0" style="109" hidden="1" customWidth="1"/>
    <col min="33" max="16384" width="3.7109375" style="69" hidden="1"/>
  </cols>
  <sheetData>
    <row r="1" spans="1:30" ht="173.25" customHeight="1" x14ac:dyDescent="0.3">
      <c r="B1" s="449" t="s">
        <v>985</v>
      </c>
      <c r="C1" s="450"/>
      <c r="D1" s="450"/>
      <c r="E1" s="450"/>
      <c r="F1" s="450"/>
      <c r="G1" s="450"/>
      <c r="H1" s="450"/>
      <c r="I1" s="450"/>
      <c r="J1" s="450"/>
      <c r="K1" s="450"/>
      <c r="L1" s="450"/>
      <c r="M1" s="450"/>
      <c r="N1" s="450"/>
      <c r="O1" s="450"/>
      <c r="P1" s="450"/>
      <c r="Q1" s="450"/>
      <c r="R1" s="450"/>
      <c r="S1" s="450"/>
      <c r="T1" s="450"/>
      <c r="U1" s="450"/>
      <c r="V1" s="450"/>
      <c r="W1" s="450"/>
      <c r="X1" s="450"/>
      <c r="Y1" s="450"/>
      <c r="Z1" s="450"/>
      <c r="AA1" s="450"/>
      <c r="AB1" s="450"/>
      <c r="AC1" s="450"/>
      <c r="AD1" s="450"/>
    </row>
    <row r="2" spans="1:30" ht="15" customHeight="1" x14ac:dyDescent="0.2"/>
    <row r="3" spans="1:30" s="74" customFormat="1" ht="45" customHeight="1" x14ac:dyDescent="0.2">
      <c r="A3" s="264"/>
      <c r="B3" s="451" t="s">
        <v>1075</v>
      </c>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row>
    <row r="4" spans="1:30" ht="15" customHeight="1" x14ac:dyDescent="0.2"/>
    <row r="5" spans="1:30" ht="45" customHeight="1" x14ac:dyDescent="0.2">
      <c r="B5" s="451" t="s">
        <v>1169</v>
      </c>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c r="AD5" s="452"/>
    </row>
    <row r="6" spans="1:30" ht="15" customHeight="1" x14ac:dyDescent="0.2"/>
    <row r="7" spans="1:30" ht="45" customHeight="1" x14ac:dyDescent="0.2">
      <c r="B7" s="451" t="s">
        <v>3</v>
      </c>
      <c r="C7" s="451"/>
      <c r="D7" s="451"/>
      <c r="E7" s="451"/>
      <c r="F7" s="451"/>
      <c r="G7" s="451"/>
      <c r="H7" s="451"/>
      <c r="I7" s="451"/>
      <c r="J7" s="451"/>
      <c r="K7" s="451"/>
      <c r="L7" s="451"/>
      <c r="M7" s="451"/>
      <c r="N7" s="451"/>
      <c r="O7" s="451"/>
      <c r="P7" s="451"/>
      <c r="Q7" s="451"/>
      <c r="R7" s="451"/>
      <c r="S7" s="451"/>
      <c r="T7" s="451"/>
      <c r="U7" s="451"/>
      <c r="V7" s="451"/>
      <c r="W7" s="451"/>
      <c r="X7" s="451"/>
      <c r="Y7" s="451"/>
      <c r="Z7" s="451"/>
      <c r="AA7" s="451"/>
      <c r="AB7" s="451"/>
      <c r="AC7" s="451"/>
      <c r="AD7" s="451"/>
    </row>
    <row r="8" spans="1:30" ht="15" customHeight="1" x14ac:dyDescent="0.2">
      <c r="B8" s="368"/>
      <c r="C8" s="368"/>
      <c r="D8" s="368"/>
      <c r="E8" s="368"/>
      <c r="F8" s="368"/>
      <c r="G8" s="368"/>
      <c r="H8" s="368"/>
      <c r="I8" s="368"/>
      <c r="J8" s="368"/>
      <c r="K8" s="368"/>
      <c r="L8" s="368"/>
      <c r="M8" s="368"/>
      <c r="N8" s="368"/>
      <c r="O8" s="368"/>
      <c r="P8" s="368"/>
      <c r="Q8" s="368"/>
      <c r="R8" s="368"/>
      <c r="S8" s="368"/>
      <c r="T8" s="368"/>
      <c r="U8" s="368"/>
      <c r="V8" s="368"/>
      <c r="W8" s="368"/>
      <c r="X8" s="368"/>
      <c r="Y8" s="368"/>
      <c r="Z8" s="368"/>
      <c r="AA8" s="368"/>
      <c r="AB8" s="368"/>
      <c r="AC8" s="368"/>
      <c r="AD8" s="368"/>
    </row>
    <row r="9" spans="1:30" ht="15" customHeight="1" thickBot="1" x14ac:dyDescent="0.25">
      <c r="AA9" s="1137" t="s">
        <v>0</v>
      </c>
      <c r="AB9" s="1137"/>
      <c r="AC9" s="1137"/>
      <c r="AD9" s="1137"/>
    </row>
    <row r="10" spans="1:30" ht="15" customHeight="1" thickBot="1" x14ac:dyDescent="0.25">
      <c r="B10" s="913" t="str">
        <f>IF(Índice!B9="","",Índice!B9)</f>
        <v>Tabasco</v>
      </c>
      <c r="C10" s="914"/>
      <c r="D10" s="914"/>
      <c r="E10" s="914"/>
      <c r="F10" s="914"/>
      <c r="G10" s="914"/>
      <c r="H10" s="914"/>
      <c r="I10" s="914"/>
      <c r="J10" s="914"/>
      <c r="K10" s="914"/>
      <c r="L10" s="915"/>
      <c r="N10" s="381">
        <f>IF(Índice!N9="","",Índice!N9)</f>
        <v>227</v>
      </c>
    </row>
    <row r="11" spans="1:30" ht="15" customHeight="1" thickBot="1" x14ac:dyDescent="0.25"/>
    <row r="12" spans="1:30" ht="15" customHeight="1" thickBot="1" x14ac:dyDescent="0.25">
      <c r="B12" s="700" t="s">
        <v>1011</v>
      </c>
      <c r="C12" s="701"/>
      <c r="D12" s="701"/>
      <c r="E12" s="701"/>
      <c r="F12" s="701"/>
      <c r="G12" s="701"/>
      <c r="H12" s="701"/>
      <c r="I12" s="701"/>
      <c r="J12" s="701"/>
      <c r="K12" s="701"/>
      <c r="L12" s="701"/>
      <c r="M12" s="701"/>
      <c r="N12" s="701"/>
      <c r="O12" s="701"/>
      <c r="P12" s="701"/>
      <c r="Q12" s="701"/>
      <c r="R12" s="701"/>
      <c r="S12" s="701"/>
      <c r="T12" s="701"/>
      <c r="U12" s="701"/>
      <c r="V12" s="701"/>
      <c r="W12" s="701"/>
      <c r="X12" s="701"/>
      <c r="Y12" s="701"/>
      <c r="Z12" s="701"/>
      <c r="AA12" s="701"/>
      <c r="AB12" s="701"/>
      <c r="AC12" s="701"/>
      <c r="AD12" s="702"/>
    </row>
    <row r="13" spans="1:30" ht="15" customHeight="1" thickBot="1" x14ac:dyDescent="0.25"/>
    <row r="14" spans="1:30" ht="15" customHeight="1" x14ac:dyDescent="0.2">
      <c r="B14" s="392"/>
      <c r="C14" s="393"/>
      <c r="D14" s="393"/>
      <c r="E14" s="393"/>
      <c r="F14" s="393"/>
      <c r="G14" s="393"/>
      <c r="H14" s="393"/>
      <c r="I14" s="393"/>
      <c r="J14" s="393"/>
      <c r="K14" s="393"/>
      <c r="L14" s="393"/>
      <c r="M14" s="393"/>
      <c r="N14" s="393"/>
      <c r="O14" s="393"/>
      <c r="P14" s="393"/>
      <c r="Q14" s="393"/>
      <c r="R14" s="393"/>
      <c r="S14" s="393"/>
      <c r="T14" s="393"/>
      <c r="U14" s="393"/>
      <c r="V14" s="393"/>
      <c r="W14" s="393"/>
      <c r="X14" s="393"/>
      <c r="Y14" s="393"/>
      <c r="Z14" s="393"/>
      <c r="AA14" s="393"/>
      <c r="AB14" s="393"/>
      <c r="AC14" s="393"/>
      <c r="AD14" s="394"/>
    </row>
    <row r="15" spans="1:30" ht="15" customHeight="1" x14ac:dyDescent="0.2">
      <c r="A15" s="395">
        <v>1</v>
      </c>
      <c r="B15" s="396"/>
      <c r="C15" s="89" t="s">
        <v>16</v>
      </c>
      <c r="D15" s="82"/>
      <c r="E15" s="82"/>
      <c r="F15" s="82"/>
      <c r="G15" s="82"/>
      <c r="H15" s="861"/>
      <c r="I15" s="861"/>
      <c r="J15" s="861"/>
      <c r="K15" s="861"/>
      <c r="L15" s="861"/>
      <c r="M15" s="861"/>
      <c r="N15" s="861"/>
      <c r="O15" s="861"/>
      <c r="P15" s="861"/>
      <c r="Q15" s="861"/>
      <c r="R15" s="861"/>
      <c r="S15" s="861"/>
      <c r="T15" s="861"/>
      <c r="U15" s="861"/>
      <c r="V15" s="861"/>
      <c r="W15" s="861"/>
      <c r="X15" s="861"/>
      <c r="Y15" s="861"/>
      <c r="Z15" s="861"/>
      <c r="AA15" s="861"/>
      <c r="AB15" s="861"/>
      <c r="AC15" s="861"/>
      <c r="AD15" s="397"/>
    </row>
    <row r="16" spans="1:30" ht="15" customHeight="1" x14ac:dyDescent="0.2">
      <c r="B16" s="396"/>
      <c r="C16" s="89" t="s">
        <v>1012</v>
      </c>
      <c r="D16" s="82"/>
      <c r="E16" s="82"/>
      <c r="F16" s="82"/>
      <c r="G16" s="82"/>
      <c r="H16" s="82"/>
      <c r="I16" s="82"/>
      <c r="J16" s="82"/>
      <c r="K16" s="82"/>
      <c r="L16" s="877"/>
      <c r="M16" s="877"/>
      <c r="N16" s="877"/>
      <c r="O16" s="877"/>
      <c r="P16" s="877"/>
      <c r="Q16" s="877"/>
      <c r="R16" s="877"/>
      <c r="S16" s="877"/>
      <c r="T16" s="877"/>
      <c r="U16" s="877"/>
      <c r="V16" s="877"/>
      <c r="W16" s="877"/>
      <c r="X16" s="877"/>
      <c r="Y16" s="877"/>
      <c r="Z16" s="877"/>
      <c r="AA16" s="877"/>
      <c r="AB16" s="877"/>
      <c r="AC16" s="877"/>
      <c r="AD16" s="397"/>
    </row>
    <row r="17" spans="1:30" ht="15" customHeight="1" x14ac:dyDescent="0.2">
      <c r="B17" s="396"/>
      <c r="C17" s="89" t="s">
        <v>17</v>
      </c>
      <c r="D17" s="82"/>
      <c r="E17" s="861"/>
      <c r="F17" s="861"/>
      <c r="G17" s="861"/>
      <c r="H17" s="861"/>
      <c r="I17" s="861"/>
      <c r="J17" s="861"/>
      <c r="K17" s="861"/>
      <c r="L17" s="861"/>
      <c r="M17" s="861"/>
      <c r="N17" s="861"/>
      <c r="O17" s="861"/>
      <c r="P17" s="861"/>
      <c r="Q17" s="861"/>
      <c r="R17" s="861"/>
      <c r="S17" s="861"/>
      <c r="T17" s="861"/>
      <c r="U17" s="861"/>
      <c r="V17" s="861"/>
      <c r="W17" s="861"/>
      <c r="X17" s="861"/>
      <c r="Y17" s="861"/>
      <c r="Z17" s="861"/>
      <c r="AA17" s="861"/>
      <c r="AB17" s="861"/>
      <c r="AC17" s="861"/>
      <c r="AD17" s="397"/>
    </row>
    <row r="18" spans="1:30" ht="15" customHeight="1" x14ac:dyDescent="0.2">
      <c r="B18" s="396"/>
      <c r="C18" s="89" t="s">
        <v>14</v>
      </c>
      <c r="D18" s="82"/>
      <c r="E18" s="82"/>
      <c r="F18" s="82"/>
      <c r="G18" s="82"/>
      <c r="H18" s="877"/>
      <c r="I18" s="877"/>
      <c r="J18" s="877"/>
      <c r="K18" s="877"/>
      <c r="L18" s="877"/>
      <c r="M18" s="877"/>
      <c r="N18" s="877"/>
      <c r="O18" s="877"/>
      <c r="P18" s="877"/>
      <c r="Q18" s="877"/>
      <c r="R18" s="877"/>
      <c r="S18" s="877"/>
      <c r="T18" s="877"/>
      <c r="U18" s="877"/>
      <c r="V18" s="877"/>
      <c r="W18" s="877"/>
      <c r="X18" s="877"/>
      <c r="Y18" s="877"/>
      <c r="Z18" s="877"/>
      <c r="AA18" s="877"/>
      <c r="AB18" s="877"/>
      <c r="AC18" s="877"/>
      <c r="AD18" s="397"/>
    </row>
    <row r="19" spans="1:30" ht="15" customHeight="1" x14ac:dyDescent="0.2">
      <c r="B19" s="396"/>
      <c r="C19" s="82"/>
      <c r="D19" s="82"/>
      <c r="E19" s="82"/>
      <c r="F19" s="82"/>
      <c r="G19" s="82"/>
      <c r="H19" s="82"/>
      <c r="I19" s="82"/>
      <c r="J19" s="82"/>
      <c r="K19" s="82"/>
      <c r="L19" s="82"/>
      <c r="M19" s="82"/>
      <c r="N19" s="82"/>
      <c r="O19" s="82"/>
      <c r="P19" s="82"/>
      <c r="Q19" s="82"/>
      <c r="R19" s="82"/>
      <c r="S19" s="82"/>
      <c r="T19" s="82"/>
      <c r="U19" s="82"/>
      <c r="V19" s="82"/>
      <c r="W19" s="82"/>
      <c r="X19" s="82"/>
      <c r="Y19" s="82"/>
      <c r="Z19" s="82"/>
      <c r="AA19" s="82"/>
      <c r="AB19" s="82"/>
      <c r="AC19" s="82"/>
      <c r="AD19" s="398"/>
    </row>
    <row r="20" spans="1:30" ht="15" customHeight="1" x14ac:dyDescent="0.2">
      <c r="B20" s="396"/>
      <c r="C20" s="1136" t="s">
        <v>1013</v>
      </c>
      <c r="D20" s="1136"/>
      <c r="E20" s="1136"/>
      <c r="F20" s="1136"/>
      <c r="G20" s="1136"/>
      <c r="H20" s="1136"/>
      <c r="I20" s="1136"/>
      <c r="J20" s="1136"/>
      <c r="K20" s="1136"/>
      <c r="L20" s="1136"/>
      <c r="M20" s="1136"/>
      <c r="N20" s="1136"/>
      <c r="O20" s="1136"/>
      <c r="P20" s="1136"/>
      <c r="Q20" s="1136"/>
      <c r="R20" s="1136"/>
      <c r="S20" s="1136"/>
      <c r="T20" s="1136"/>
      <c r="U20" s="1136"/>
      <c r="V20" s="1136"/>
      <c r="W20" s="1136"/>
      <c r="X20" s="1136"/>
      <c r="Y20" s="1136"/>
      <c r="Z20" s="1136"/>
      <c r="AA20" s="1136"/>
      <c r="AB20" s="1136"/>
      <c r="AC20" s="1136"/>
      <c r="AD20" s="399"/>
    </row>
    <row r="21" spans="1:30" ht="15" customHeight="1" x14ac:dyDescent="0.2">
      <c r="B21" s="396"/>
      <c r="C21" s="82"/>
      <c r="D21" s="82"/>
      <c r="E21" s="82"/>
      <c r="F21" s="82"/>
      <c r="G21" s="82"/>
      <c r="H21" s="82"/>
      <c r="I21" s="82"/>
      <c r="J21" s="82"/>
      <c r="K21" s="82"/>
      <c r="L21" s="82"/>
      <c r="M21" s="82"/>
      <c r="N21" s="82"/>
      <c r="O21" s="82"/>
      <c r="P21" s="82"/>
      <c r="Q21" s="82"/>
      <c r="R21" s="82"/>
      <c r="S21" s="82"/>
      <c r="T21" s="82"/>
      <c r="U21" s="82"/>
      <c r="V21" s="82"/>
      <c r="W21" s="82"/>
      <c r="X21" s="82"/>
      <c r="Y21" s="82"/>
      <c r="Z21" s="82"/>
      <c r="AA21" s="82"/>
      <c r="AB21" s="82"/>
      <c r="AC21" s="82"/>
      <c r="AD21" s="398"/>
    </row>
    <row r="22" spans="1:30" ht="60" customHeight="1" x14ac:dyDescent="0.2">
      <c r="B22" s="396"/>
      <c r="C22" s="615"/>
      <c r="D22" s="615"/>
      <c r="E22" s="615"/>
      <c r="F22" s="615"/>
      <c r="G22" s="615"/>
      <c r="H22" s="615"/>
      <c r="I22" s="615"/>
      <c r="J22" s="615"/>
      <c r="K22" s="615"/>
      <c r="L22" s="615"/>
      <c r="M22" s="615"/>
      <c r="N22" s="615"/>
      <c r="O22" s="615"/>
      <c r="P22" s="615"/>
      <c r="Q22" s="615"/>
      <c r="R22" s="615"/>
      <c r="S22" s="615"/>
      <c r="T22" s="615"/>
      <c r="U22" s="615"/>
      <c r="V22" s="615"/>
      <c r="W22" s="615"/>
      <c r="X22" s="615"/>
      <c r="Y22" s="615"/>
      <c r="Z22" s="615"/>
      <c r="AA22" s="615"/>
      <c r="AB22" s="615"/>
      <c r="AC22" s="615"/>
      <c r="AD22" s="397"/>
    </row>
    <row r="23" spans="1:30" ht="15" customHeight="1" thickBot="1" x14ac:dyDescent="0.25">
      <c r="B23" s="400"/>
      <c r="C23" s="401"/>
      <c r="D23" s="401"/>
      <c r="E23" s="401"/>
      <c r="F23" s="401"/>
      <c r="G23" s="401"/>
      <c r="H23" s="401"/>
      <c r="I23" s="401"/>
      <c r="J23" s="401"/>
      <c r="K23" s="401"/>
      <c r="L23" s="401"/>
      <c r="M23" s="401"/>
      <c r="N23" s="401"/>
      <c r="O23" s="401"/>
      <c r="P23" s="401"/>
      <c r="Q23" s="401"/>
      <c r="R23" s="401"/>
      <c r="S23" s="401"/>
      <c r="T23" s="401"/>
      <c r="U23" s="401"/>
      <c r="V23" s="401"/>
      <c r="W23" s="401"/>
      <c r="X23" s="401"/>
      <c r="Y23" s="401"/>
      <c r="Z23" s="401"/>
      <c r="AA23" s="401"/>
      <c r="AB23" s="401"/>
      <c r="AC23" s="401"/>
      <c r="AD23" s="402"/>
    </row>
    <row r="24" spans="1:30" ht="15" customHeight="1" thickBot="1" x14ac:dyDescent="0.25"/>
    <row r="25" spans="1:30" ht="15" customHeight="1" x14ac:dyDescent="0.2">
      <c r="B25" s="392"/>
      <c r="C25" s="393"/>
      <c r="D25" s="393"/>
      <c r="E25" s="393"/>
      <c r="F25" s="393"/>
      <c r="G25" s="393"/>
      <c r="H25" s="393"/>
      <c r="I25" s="393"/>
      <c r="J25" s="393"/>
      <c r="K25" s="393"/>
      <c r="L25" s="393"/>
      <c r="M25" s="393"/>
      <c r="N25" s="393"/>
      <c r="O25" s="393"/>
      <c r="P25" s="393"/>
      <c r="Q25" s="393"/>
      <c r="R25" s="393"/>
      <c r="S25" s="393"/>
      <c r="T25" s="393"/>
      <c r="U25" s="393"/>
      <c r="V25" s="393"/>
      <c r="W25" s="393"/>
      <c r="X25" s="393"/>
      <c r="Y25" s="393"/>
      <c r="Z25" s="393"/>
      <c r="AA25" s="393"/>
      <c r="AB25" s="393"/>
      <c r="AC25" s="393"/>
      <c r="AD25" s="394"/>
    </row>
    <row r="26" spans="1:30" ht="15" customHeight="1" x14ac:dyDescent="0.2">
      <c r="A26" s="395">
        <v>2</v>
      </c>
      <c r="B26" s="396"/>
      <c r="C26" s="89" t="s">
        <v>16</v>
      </c>
      <c r="D26" s="82"/>
      <c r="E26" s="82"/>
      <c r="F26" s="82"/>
      <c r="G26" s="82"/>
      <c r="H26" s="861"/>
      <c r="I26" s="861"/>
      <c r="J26" s="861"/>
      <c r="K26" s="861"/>
      <c r="L26" s="861"/>
      <c r="M26" s="861"/>
      <c r="N26" s="861"/>
      <c r="O26" s="861"/>
      <c r="P26" s="861"/>
      <c r="Q26" s="861"/>
      <c r="R26" s="861"/>
      <c r="S26" s="861"/>
      <c r="T26" s="861"/>
      <c r="U26" s="861"/>
      <c r="V26" s="861"/>
      <c r="W26" s="861"/>
      <c r="X26" s="861"/>
      <c r="Y26" s="861"/>
      <c r="Z26" s="861"/>
      <c r="AA26" s="861"/>
      <c r="AB26" s="861"/>
      <c r="AC26" s="861"/>
      <c r="AD26" s="397"/>
    </row>
    <row r="27" spans="1:30" ht="15" customHeight="1" x14ac:dyDescent="0.2">
      <c r="B27" s="396"/>
      <c r="C27" s="89" t="s">
        <v>1012</v>
      </c>
      <c r="D27" s="82"/>
      <c r="E27" s="82"/>
      <c r="F27" s="82"/>
      <c r="G27" s="82"/>
      <c r="H27" s="82"/>
      <c r="I27" s="82"/>
      <c r="J27" s="82"/>
      <c r="K27" s="82"/>
      <c r="L27" s="877"/>
      <c r="M27" s="877"/>
      <c r="N27" s="877"/>
      <c r="O27" s="877"/>
      <c r="P27" s="877"/>
      <c r="Q27" s="877"/>
      <c r="R27" s="877"/>
      <c r="S27" s="877"/>
      <c r="T27" s="877"/>
      <c r="U27" s="877"/>
      <c r="V27" s="877"/>
      <c r="W27" s="877"/>
      <c r="X27" s="877"/>
      <c r="Y27" s="877"/>
      <c r="Z27" s="877"/>
      <c r="AA27" s="877"/>
      <c r="AB27" s="877"/>
      <c r="AC27" s="877"/>
      <c r="AD27" s="397"/>
    </row>
    <row r="28" spans="1:30" ht="15" customHeight="1" x14ac:dyDescent="0.2">
      <c r="B28" s="396"/>
      <c r="C28" s="89" t="s">
        <v>17</v>
      </c>
      <c r="D28" s="82"/>
      <c r="E28" s="861"/>
      <c r="F28" s="861"/>
      <c r="G28" s="861"/>
      <c r="H28" s="861"/>
      <c r="I28" s="861"/>
      <c r="J28" s="861"/>
      <c r="K28" s="861"/>
      <c r="L28" s="861"/>
      <c r="M28" s="861"/>
      <c r="N28" s="861"/>
      <c r="O28" s="861"/>
      <c r="P28" s="861"/>
      <c r="Q28" s="861"/>
      <c r="R28" s="861"/>
      <c r="S28" s="861"/>
      <c r="T28" s="861"/>
      <c r="U28" s="861"/>
      <c r="V28" s="861"/>
      <c r="W28" s="861"/>
      <c r="X28" s="861"/>
      <c r="Y28" s="861"/>
      <c r="Z28" s="861"/>
      <c r="AA28" s="861"/>
      <c r="AB28" s="861"/>
      <c r="AC28" s="861"/>
      <c r="AD28" s="397"/>
    </row>
    <row r="29" spans="1:30" ht="15" customHeight="1" x14ac:dyDescent="0.2">
      <c r="B29" s="396"/>
      <c r="C29" s="89" t="s">
        <v>14</v>
      </c>
      <c r="D29" s="82"/>
      <c r="E29" s="82"/>
      <c r="F29" s="82"/>
      <c r="G29" s="82"/>
      <c r="H29" s="877"/>
      <c r="I29" s="877"/>
      <c r="J29" s="877"/>
      <c r="K29" s="877"/>
      <c r="L29" s="877"/>
      <c r="M29" s="877"/>
      <c r="N29" s="877"/>
      <c r="O29" s="877"/>
      <c r="P29" s="877"/>
      <c r="Q29" s="877"/>
      <c r="R29" s="877"/>
      <c r="S29" s="877"/>
      <c r="T29" s="877"/>
      <c r="U29" s="877"/>
      <c r="V29" s="877"/>
      <c r="W29" s="877"/>
      <c r="X29" s="877"/>
      <c r="Y29" s="877"/>
      <c r="Z29" s="877"/>
      <c r="AA29" s="877"/>
      <c r="AB29" s="877"/>
      <c r="AC29" s="877"/>
      <c r="AD29" s="397"/>
    </row>
    <row r="30" spans="1:30" ht="15" customHeight="1" x14ac:dyDescent="0.2">
      <c r="B30" s="396"/>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398"/>
    </row>
    <row r="31" spans="1:30" ht="15" customHeight="1" x14ac:dyDescent="0.2">
      <c r="B31" s="396"/>
      <c r="C31" s="1136" t="s">
        <v>1013</v>
      </c>
      <c r="D31" s="1136"/>
      <c r="E31" s="1136"/>
      <c r="F31" s="1136"/>
      <c r="G31" s="1136"/>
      <c r="H31" s="1136"/>
      <c r="I31" s="1136"/>
      <c r="J31" s="1136"/>
      <c r="K31" s="1136"/>
      <c r="L31" s="1136"/>
      <c r="M31" s="1136"/>
      <c r="N31" s="1136"/>
      <c r="O31" s="1136"/>
      <c r="P31" s="1136"/>
      <c r="Q31" s="1136"/>
      <c r="R31" s="1136"/>
      <c r="S31" s="1136"/>
      <c r="T31" s="1136"/>
      <c r="U31" s="1136"/>
      <c r="V31" s="1136"/>
      <c r="W31" s="1136"/>
      <c r="X31" s="1136"/>
      <c r="Y31" s="1136"/>
      <c r="Z31" s="1136"/>
      <c r="AA31" s="1136"/>
      <c r="AB31" s="1136"/>
      <c r="AC31" s="1136"/>
      <c r="AD31" s="399"/>
    </row>
    <row r="32" spans="1:30" ht="15" customHeight="1" x14ac:dyDescent="0.2">
      <c r="B32" s="396"/>
      <c r="C32" s="82"/>
      <c r="D32" s="82"/>
      <c r="E32" s="82"/>
      <c r="F32" s="82"/>
      <c r="G32" s="82"/>
      <c r="H32" s="82"/>
      <c r="I32" s="82"/>
      <c r="J32" s="82"/>
      <c r="K32" s="82"/>
      <c r="L32" s="82"/>
      <c r="M32" s="82"/>
      <c r="N32" s="82"/>
      <c r="O32" s="82"/>
      <c r="P32" s="82"/>
      <c r="Q32" s="82"/>
      <c r="R32" s="82"/>
      <c r="S32" s="82"/>
      <c r="T32" s="82"/>
      <c r="U32" s="82"/>
      <c r="V32" s="82"/>
      <c r="W32" s="82"/>
      <c r="X32" s="82"/>
      <c r="Y32" s="82"/>
      <c r="Z32" s="82"/>
      <c r="AA32" s="82"/>
      <c r="AB32" s="82"/>
      <c r="AC32" s="82"/>
      <c r="AD32" s="398"/>
    </row>
    <row r="33" spans="1:30" ht="60" customHeight="1" x14ac:dyDescent="0.2">
      <c r="B33" s="396"/>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397"/>
    </row>
    <row r="34" spans="1:30" ht="15" customHeight="1" thickBot="1" x14ac:dyDescent="0.25">
      <c r="B34" s="400"/>
      <c r="C34" s="401"/>
      <c r="D34" s="401"/>
      <c r="E34" s="401"/>
      <c r="F34" s="401"/>
      <c r="G34" s="401"/>
      <c r="H34" s="401"/>
      <c r="I34" s="401"/>
      <c r="J34" s="401"/>
      <c r="K34" s="401"/>
      <c r="L34" s="401"/>
      <c r="M34" s="401"/>
      <c r="N34" s="401"/>
      <c r="O34" s="401"/>
      <c r="P34" s="401"/>
      <c r="Q34" s="401"/>
      <c r="R34" s="401"/>
      <c r="S34" s="401"/>
      <c r="T34" s="401"/>
      <c r="U34" s="401"/>
      <c r="V34" s="401"/>
      <c r="W34" s="401"/>
      <c r="X34" s="401"/>
      <c r="Y34" s="401"/>
      <c r="Z34" s="401"/>
      <c r="AA34" s="401"/>
      <c r="AB34" s="401"/>
      <c r="AC34" s="401"/>
      <c r="AD34" s="402"/>
    </row>
    <row r="35" spans="1:30" ht="15" customHeight="1" thickBot="1" x14ac:dyDescent="0.25"/>
    <row r="36" spans="1:30" ht="15" customHeight="1" x14ac:dyDescent="0.2">
      <c r="B36" s="392"/>
      <c r="C36" s="393"/>
      <c r="D36" s="393"/>
      <c r="E36" s="393"/>
      <c r="F36" s="393"/>
      <c r="G36" s="393"/>
      <c r="H36" s="393"/>
      <c r="I36" s="393"/>
      <c r="J36" s="393"/>
      <c r="K36" s="393"/>
      <c r="L36" s="393"/>
      <c r="M36" s="393"/>
      <c r="N36" s="393"/>
      <c r="O36" s="393"/>
      <c r="P36" s="393"/>
      <c r="Q36" s="393"/>
      <c r="R36" s="393"/>
      <c r="S36" s="393"/>
      <c r="T36" s="393"/>
      <c r="U36" s="393"/>
      <c r="V36" s="393"/>
      <c r="W36" s="393"/>
      <c r="X36" s="393"/>
      <c r="Y36" s="393"/>
      <c r="Z36" s="393"/>
      <c r="AA36" s="393"/>
      <c r="AB36" s="393"/>
      <c r="AC36" s="393"/>
      <c r="AD36" s="394"/>
    </row>
    <row r="37" spans="1:30" ht="15" customHeight="1" x14ac:dyDescent="0.2">
      <c r="A37" s="395">
        <v>3</v>
      </c>
      <c r="B37" s="396"/>
      <c r="C37" s="89" t="s">
        <v>16</v>
      </c>
      <c r="D37" s="82"/>
      <c r="E37" s="82"/>
      <c r="F37" s="82"/>
      <c r="G37" s="82"/>
      <c r="H37" s="861"/>
      <c r="I37" s="861"/>
      <c r="J37" s="861"/>
      <c r="K37" s="861"/>
      <c r="L37" s="861"/>
      <c r="M37" s="861"/>
      <c r="N37" s="861"/>
      <c r="O37" s="861"/>
      <c r="P37" s="861"/>
      <c r="Q37" s="861"/>
      <c r="R37" s="861"/>
      <c r="S37" s="861"/>
      <c r="T37" s="861"/>
      <c r="U37" s="861"/>
      <c r="V37" s="861"/>
      <c r="W37" s="861"/>
      <c r="X37" s="861"/>
      <c r="Y37" s="861"/>
      <c r="Z37" s="861"/>
      <c r="AA37" s="861"/>
      <c r="AB37" s="861"/>
      <c r="AC37" s="861"/>
      <c r="AD37" s="397"/>
    </row>
    <row r="38" spans="1:30" ht="15" customHeight="1" x14ac:dyDescent="0.2">
      <c r="B38" s="396"/>
      <c r="C38" s="89" t="s">
        <v>1012</v>
      </c>
      <c r="D38" s="82"/>
      <c r="E38" s="82"/>
      <c r="F38" s="82"/>
      <c r="G38" s="82"/>
      <c r="H38" s="82"/>
      <c r="I38" s="82"/>
      <c r="J38" s="82"/>
      <c r="K38" s="82"/>
      <c r="L38" s="877"/>
      <c r="M38" s="877"/>
      <c r="N38" s="877"/>
      <c r="O38" s="877"/>
      <c r="P38" s="877"/>
      <c r="Q38" s="877"/>
      <c r="R38" s="877"/>
      <c r="S38" s="877"/>
      <c r="T38" s="877"/>
      <c r="U38" s="877"/>
      <c r="V38" s="877"/>
      <c r="W38" s="877"/>
      <c r="X38" s="877"/>
      <c r="Y38" s="877"/>
      <c r="Z38" s="877"/>
      <c r="AA38" s="877"/>
      <c r="AB38" s="877"/>
      <c r="AC38" s="877"/>
      <c r="AD38" s="397"/>
    </row>
    <row r="39" spans="1:30" ht="15" customHeight="1" x14ac:dyDescent="0.2">
      <c r="B39" s="396"/>
      <c r="C39" s="89" t="s">
        <v>17</v>
      </c>
      <c r="D39" s="82"/>
      <c r="E39" s="861"/>
      <c r="F39" s="861"/>
      <c r="G39" s="861"/>
      <c r="H39" s="861"/>
      <c r="I39" s="861"/>
      <c r="J39" s="861"/>
      <c r="K39" s="861"/>
      <c r="L39" s="861"/>
      <c r="M39" s="861"/>
      <c r="N39" s="861"/>
      <c r="O39" s="861"/>
      <c r="P39" s="861"/>
      <c r="Q39" s="861"/>
      <c r="R39" s="861"/>
      <c r="S39" s="861"/>
      <c r="T39" s="861"/>
      <c r="U39" s="861"/>
      <c r="V39" s="861"/>
      <c r="W39" s="861"/>
      <c r="X39" s="861"/>
      <c r="Y39" s="861"/>
      <c r="Z39" s="861"/>
      <c r="AA39" s="861"/>
      <c r="AB39" s="861"/>
      <c r="AC39" s="861"/>
      <c r="AD39" s="397"/>
    </row>
    <row r="40" spans="1:30" ht="15" customHeight="1" x14ac:dyDescent="0.2">
      <c r="B40" s="396"/>
      <c r="C40" s="89" t="s">
        <v>14</v>
      </c>
      <c r="D40" s="82"/>
      <c r="E40" s="82"/>
      <c r="F40" s="82"/>
      <c r="G40" s="82"/>
      <c r="H40" s="877"/>
      <c r="I40" s="877"/>
      <c r="J40" s="877"/>
      <c r="K40" s="877"/>
      <c r="L40" s="877"/>
      <c r="M40" s="877"/>
      <c r="N40" s="877"/>
      <c r="O40" s="877"/>
      <c r="P40" s="877"/>
      <c r="Q40" s="877"/>
      <c r="R40" s="877"/>
      <c r="S40" s="877"/>
      <c r="T40" s="877"/>
      <c r="U40" s="877"/>
      <c r="V40" s="877"/>
      <c r="W40" s="877"/>
      <c r="X40" s="877"/>
      <c r="Y40" s="877"/>
      <c r="Z40" s="877"/>
      <c r="AA40" s="877"/>
      <c r="AB40" s="877"/>
      <c r="AC40" s="877"/>
      <c r="AD40" s="397"/>
    </row>
    <row r="41" spans="1:30" ht="15" customHeight="1" x14ac:dyDescent="0.2">
      <c r="B41" s="396"/>
      <c r="C41" s="82"/>
      <c r="D41" s="82"/>
      <c r="E41" s="82"/>
      <c r="F41" s="82"/>
      <c r="G41" s="82"/>
      <c r="H41" s="82"/>
      <c r="I41" s="82"/>
      <c r="J41" s="82"/>
      <c r="K41" s="82"/>
      <c r="L41" s="82"/>
      <c r="M41" s="82"/>
      <c r="N41" s="82"/>
      <c r="O41" s="82"/>
      <c r="P41" s="82"/>
      <c r="Q41" s="82"/>
      <c r="R41" s="82"/>
      <c r="S41" s="82"/>
      <c r="T41" s="82"/>
      <c r="U41" s="82"/>
      <c r="V41" s="82"/>
      <c r="W41" s="82"/>
      <c r="X41" s="82"/>
      <c r="Y41" s="82"/>
      <c r="Z41" s="82"/>
      <c r="AA41" s="82"/>
      <c r="AB41" s="82"/>
      <c r="AC41" s="82"/>
      <c r="AD41" s="398"/>
    </row>
    <row r="42" spans="1:30" ht="15" customHeight="1" x14ac:dyDescent="0.2">
      <c r="B42" s="396"/>
      <c r="C42" s="1136" t="s">
        <v>1013</v>
      </c>
      <c r="D42" s="1136"/>
      <c r="E42" s="1136"/>
      <c r="F42" s="1136"/>
      <c r="G42" s="1136"/>
      <c r="H42" s="1136"/>
      <c r="I42" s="1136"/>
      <c r="J42" s="1136"/>
      <c r="K42" s="1136"/>
      <c r="L42" s="1136"/>
      <c r="M42" s="1136"/>
      <c r="N42" s="1136"/>
      <c r="O42" s="1136"/>
      <c r="P42" s="1136"/>
      <c r="Q42" s="1136"/>
      <c r="R42" s="1136"/>
      <c r="S42" s="1136"/>
      <c r="T42" s="1136"/>
      <c r="U42" s="1136"/>
      <c r="V42" s="1136"/>
      <c r="W42" s="1136"/>
      <c r="X42" s="1136"/>
      <c r="Y42" s="1136"/>
      <c r="Z42" s="1136"/>
      <c r="AA42" s="1136"/>
      <c r="AB42" s="1136"/>
      <c r="AC42" s="1136"/>
      <c r="AD42" s="399"/>
    </row>
    <row r="43" spans="1:30" ht="15" customHeight="1" x14ac:dyDescent="0.2">
      <c r="B43" s="396"/>
      <c r="C43" s="82"/>
      <c r="D43" s="82"/>
      <c r="E43" s="82"/>
      <c r="F43" s="82"/>
      <c r="G43" s="82"/>
      <c r="H43" s="82"/>
      <c r="I43" s="82"/>
      <c r="J43" s="82"/>
      <c r="K43" s="82"/>
      <c r="L43" s="82"/>
      <c r="M43" s="82"/>
      <c r="N43" s="82"/>
      <c r="O43" s="82"/>
      <c r="P43" s="82"/>
      <c r="Q43" s="82"/>
      <c r="R43" s="82"/>
      <c r="S43" s="82"/>
      <c r="T43" s="82"/>
      <c r="U43" s="82"/>
      <c r="V43" s="82"/>
      <c r="W43" s="82"/>
      <c r="X43" s="82"/>
      <c r="Y43" s="82"/>
      <c r="Z43" s="82"/>
      <c r="AA43" s="82"/>
      <c r="AB43" s="82"/>
      <c r="AC43" s="82"/>
      <c r="AD43" s="398"/>
    </row>
    <row r="44" spans="1:30" ht="60" customHeight="1" x14ac:dyDescent="0.2">
      <c r="B44" s="396"/>
      <c r="C44" s="615"/>
      <c r="D44" s="615"/>
      <c r="E44" s="615"/>
      <c r="F44" s="615"/>
      <c r="G44" s="615"/>
      <c r="H44" s="615"/>
      <c r="I44" s="615"/>
      <c r="J44" s="615"/>
      <c r="K44" s="615"/>
      <c r="L44" s="615"/>
      <c r="M44" s="615"/>
      <c r="N44" s="615"/>
      <c r="O44" s="615"/>
      <c r="P44" s="615"/>
      <c r="Q44" s="615"/>
      <c r="R44" s="615"/>
      <c r="S44" s="615"/>
      <c r="T44" s="615"/>
      <c r="U44" s="615"/>
      <c r="V44" s="615"/>
      <c r="W44" s="615"/>
      <c r="X44" s="615"/>
      <c r="Y44" s="615"/>
      <c r="Z44" s="615"/>
      <c r="AA44" s="615"/>
      <c r="AB44" s="615"/>
      <c r="AC44" s="615"/>
      <c r="AD44" s="397"/>
    </row>
    <row r="45" spans="1:30" ht="15" customHeight="1" thickBot="1" x14ac:dyDescent="0.25">
      <c r="B45" s="400"/>
      <c r="C45" s="401"/>
      <c r="D45" s="401"/>
      <c r="E45" s="401"/>
      <c r="F45" s="401"/>
      <c r="G45" s="401"/>
      <c r="H45" s="401"/>
      <c r="I45" s="401"/>
      <c r="J45" s="401"/>
      <c r="K45" s="401"/>
      <c r="L45" s="401"/>
      <c r="M45" s="401"/>
      <c r="N45" s="401"/>
      <c r="O45" s="401"/>
      <c r="P45" s="401"/>
      <c r="Q45" s="401"/>
      <c r="R45" s="401"/>
      <c r="S45" s="401"/>
      <c r="T45" s="401"/>
      <c r="U45" s="401"/>
      <c r="V45" s="401"/>
      <c r="W45" s="401"/>
      <c r="X45" s="401"/>
      <c r="Y45" s="401"/>
      <c r="Z45" s="401"/>
      <c r="AA45" s="401"/>
      <c r="AB45" s="401"/>
      <c r="AC45" s="401"/>
      <c r="AD45" s="402"/>
    </row>
    <row r="46" spans="1:30" ht="15" customHeight="1" thickBot="1" x14ac:dyDescent="0.25"/>
    <row r="47" spans="1:30" ht="15" customHeight="1" x14ac:dyDescent="0.2">
      <c r="B47" s="392"/>
      <c r="C47" s="393"/>
      <c r="D47" s="393"/>
      <c r="E47" s="393"/>
      <c r="F47" s="393"/>
      <c r="G47" s="393"/>
      <c r="H47" s="393"/>
      <c r="I47" s="393"/>
      <c r="J47" s="393"/>
      <c r="K47" s="393"/>
      <c r="L47" s="393"/>
      <c r="M47" s="393"/>
      <c r="N47" s="393"/>
      <c r="O47" s="393"/>
      <c r="P47" s="393"/>
      <c r="Q47" s="393"/>
      <c r="R47" s="393"/>
      <c r="S47" s="393"/>
      <c r="T47" s="393"/>
      <c r="U47" s="393"/>
      <c r="V47" s="393"/>
      <c r="W47" s="393"/>
      <c r="X47" s="393"/>
      <c r="Y47" s="393"/>
      <c r="Z47" s="393"/>
      <c r="AA47" s="393"/>
      <c r="AB47" s="393"/>
      <c r="AC47" s="393"/>
      <c r="AD47" s="394"/>
    </row>
    <row r="48" spans="1:30" ht="15" customHeight="1" x14ac:dyDescent="0.2">
      <c r="A48" s="395">
        <v>4</v>
      </c>
      <c r="B48" s="396"/>
      <c r="C48" s="89" t="s">
        <v>16</v>
      </c>
      <c r="D48" s="82"/>
      <c r="E48" s="82"/>
      <c r="F48" s="82"/>
      <c r="G48" s="82"/>
      <c r="H48" s="861"/>
      <c r="I48" s="861"/>
      <c r="J48" s="861"/>
      <c r="K48" s="861"/>
      <c r="L48" s="861"/>
      <c r="M48" s="861"/>
      <c r="N48" s="861"/>
      <c r="O48" s="861"/>
      <c r="P48" s="861"/>
      <c r="Q48" s="861"/>
      <c r="R48" s="861"/>
      <c r="S48" s="861"/>
      <c r="T48" s="861"/>
      <c r="U48" s="861"/>
      <c r="V48" s="861"/>
      <c r="W48" s="861"/>
      <c r="X48" s="861"/>
      <c r="Y48" s="861"/>
      <c r="Z48" s="861"/>
      <c r="AA48" s="861"/>
      <c r="AB48" s="861"/>
      <c r="AC48" s="861"/>
      <c r="AD48" s="397"/>
    </row>
    <row r="49" spans="2:30" ht="15" customHeight="1" x14ac:dyDescent="0.2">
      <c r="B49" s="396"/>
      <c r="C49" s="89" t="s">
        <v>1012</v>
      </c>
      <c r="D49" s="82"/>
      <c r="E49" s="82"/>
      <c r="F49" s="82"/>
      <c r="G49" s="82"/>
      <c r="H49" s="82"/>
      <c r="I49" s="82"/>
      <c r="J49" s="82"/>
      <c r="K49" s="82"/>
      <c r="L49" s="877"/>
      <c r="M49" s="877"/>
      <c r="N49" s="877"/>
      <c r="O49" s="877"/>
      <c r="P49" s="877"/>
      <c r="Q49" s="877"/>
      <c r="R49" s="877"/>
      <c r="S49" s="877"/>
      <c r="T49" s="877"/>
      <c r="U49" s="877"/>
      <c r="V49" s="877"/>
      <c r="W49" s="877"/>
      <c r="X49" s="877"/>
      <c r="Y49" s="877"/>
      <c r="Z49" s="877"/>
      <c r="AA49" s="877"/>
      <c r="AB49" s="877"/>
      <c r="AC49" s="877"/>
      <c r="AD49" s="397"/>
    </row>
    <row r="50" spans="2:30" ht="15" customHeight="1" x14ac:dyDescent="0.2">
      <c r="B50" s="396"/>
      <c r="C50" s="89" t="s">
        <v>17</v>
      </c>
      <c r="D50" s="82"/>
      <c r="E50" s="861"/>
      <c r="F50" s="861"/>
      <c r="G50" s="861"/>
      <c r="H50" s="861"/>
      <c r="I50" s="861"/>
      <c r="J50" s="861"/>
      <c r="K50" s="861"/>
      <c r="L50" s="861"/>
      <c r="M50" s="861"/>
      <c r="N50" s="861"/>
      <c r="O50" s="861"/>
      <c r="P50" s="861"/>
      <c r="Q50" s="861"/>
      <c r="R50" s="861"/>
      <c r="S50" s="861"/>
      <c r="T50" s="861"/>
      <c r="U50" s="861"/>
      <c r="V50" s="861"/>
      <c r="W50" s="861"/>
      <c r="X50" s="861"/>
      <c r="Y50" s="861"/>
      <c r="Z50" s="861"/>
      <c r="AA50" s="861"/>
      <c r="AB50" s="861"/>
      <c r="AC50" s="861"/>
      <c r="AD50" s="397"/>
    </row>
    <row r="51" spans="2:30" ht="15" customHeight="1" x14ac:dyDescent="0.2">
      <c r="B51" s="396"/>
      <c r="C51" s="89" t="s">
        <v>14</v>
      </c>
      <c r="D51" s="82"/>
      <c r="E51" s="82"/>
      <c r="F51" s="82"/>
      <c r="G51" s="82"/>
      <c r="H51" s="877"/>
      <c r="I51" s="877"/>
      <c r="J51" s="877"/>
      <c r="K51" s="877"/>
      <c r="L51" s="877"/>
      <c r="M51" s="877"/>
      <c r="N51" s="877"/>
      <c r="O51" s="877"/>
      <c r="P51" s="877"/>
      <c r="Q51" s="877"/>
      <c r="R51" s="877"/>
      <c r="S51" s="877"/>
      <c r="T51" s="877"/>
      <c r="U51" s="877"/>
      <c r="V51" s="877"/>
      <c r="W51" s="877"/>
      <c r="X51" s="877"/>
      <c r="Y51" s="877"/>
      <c r="Z51" s="877"/>
      <c r="AA51" s="877"/>
      <c r="AB51" s="877"/>
      <c r="AC51" s="877"/>
      <c r="AD51" s="397"/>
    </row>
    <row r="52" spans="2:30" ht="15" customHeight="1" x14ac:dyDescent="0.2">
      <c r="B52" s="396"/>
      <c r="C52" s="82"/>
      <c r="D52" s="82"/>
      <c r="E52" s="82"/>
      <c r="F52" s="82"/>
      <c r="G52" s="82"/>
      <c r="H52" s="82"/>
      <c r="I52" s="82"/>
      <c r="J52" s="82"/>
      <c r="K52" s="82"/>
      <c r="L52" s="82"/>
      <c r="M52" s="82"/>
      <c r="N52" s="82"/>
      <c r="O52" s="82"/>
      <c r="P52" s="82"/>
      <c r="Q52" s="82"/>
      <c r="R52" s="82"/>
      <c r="S52" s="82"/>
      <c r="T52" s="82"/>
      <c r="U52" s="82"/>
      <c r="V52" s="82"/>
      <c r="W52" s="82"/>
      <c r="X52" s="82"/>
      <c r="Y52" s="82"/>
      <c r="Z52" s="82"/>
      <c r="AA52" s="82"/>
      <c r="AB52" s="82"/>
      <c r="AC52" s="82"/>
      <c r="AD52" s="398"/>
    </row>
    <row r="53" spans="2:30" ht="15" customHeight="1" x14ac:dyDescent="0.2">
      <c r="B53" s="396"/>
      <c r="C53" s="1136" t="s">
        <v>1013</v>
      </c>
      <c r="D53" s="1136"/>
      <c r="E53" s="1136"/>
      <c r="F53" s="1136"/>
      <c r="G53" s="1136"/>
      <c r="H53" s="1136"/>
      <c r="I53" s="1136"/>
      <c r="J53" s="1136"/>
      <c r="K53" s="1136"/>
      <c r="L53" s="1136"/>
      <c r="M53" s="1136"/>
      <c r="N53" s="1136"/>
      <c r="O53" s="1136"/>
      <c r="P53" s="1136"/>
      <c r="Q53" s="1136"/>
      <c r="R53" s="1136"/>
      <c r="S53" s="1136"/>
      <c r="T53" s="1136"/>
      <c r="U53" s="1136"/>
      <c r="V53" s="1136"/>
      <c r="W53" s="1136"/>
      <c r="X53" s="1136"/>
      <c r="Y53" s="1136"/>
      <c r="Z53" s="1136"/>
      <c r="AA53" s="1136"/>
      <c r="AB53" s="1136"/>
      <c r="AC53" s="1136"/>
      <c r="AD53" s="399"/>
    </row>
    <row r="54" spans="2:30" ht="15" customHeight="1" x14ac:dyDescent="0.2">
      <c r="B54" s="396"/>
      <c r="C54" s="82"/>
      <c r="D54" s="82"/>
      <c r="E54" s="82"/>
      <c r="F54" s="82"/>
      <c r="G54" s="82"/>
      <c r="H54" s="82"/>
      <c r="I54" s="82"/>
      <c r="J54" s="82"/>
      <c r="K54" s="82"/>
      <c r="L54" s="82"/>
      <c r="M54" s="82"/>
      <c r="N54" s="82"/>
      <c r="O54" s="82"/>
      <c r="P54" s="82"/>
      <c r="Q54" s="82"/>
      <c r="R54" s="82"/>
      <c r="S54" s="82"/>
      <c r="T54" s="82"/>
      <c r="U54" s="82"/>
      <c r="V54" s="82"/>
      <c r="W54" s="82"/>
      <c r="X54" s="82"/>
      <c r="Y54" s="82"/>
      <c r="Z54" s="82"/>
      <c r="AA54" s="82"/>
      <c r="AB54" s="82"/>
      <c r="AC54" s="82"/>
      <c r="AD54" s="398"/>
    </row>
    <row r="55" spans="2:30" ht="60" customHeight="1" x14ac:dyDescent="0.2">
      <c r="B55" s="396"/>
      <c r="C55" s="615"/>
      <c r="D55" s="615"/>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615"/>
      <c r="AC55" s="615"/>
      <c r="AD55" s="397"/>
    </row>
    <row r="56" spans="2:30" ht="15" customHeight="1" thickBot="1" x14ac:dyDescent="0.25">
      <c r="B56" s="400"/>
      <c r="C56" s="401"/>
      <c r="D56" s="401"/>
      <c r="E56" s="401"/>
      <c r="F56" s="401"/>
      <c r="G56" s="401"/>
      <c r="H56" s="401"/>
      <c r="I56" s="401"/>
      <c r="J56" s="401"/>
      <c r="K56" s="401"/>
      <c r="L56" s="401"/>
      <c r="M56" s="401"/>
      <c r="N56" s="401"/>
      <c r="O56" s="401"/>
      <c r="P56" s="401"/>
      <c r="Q56" s="401"/>
      <c r="R56" s="401"/>
      <c r="S56" s="401"/>
      <c r="T56" s="401"/>
      <c r="U56" s="401"/>
      <c r="V56" s="401"/>
      <c r="W56" s="401"/>
      <c r="X56" s="401"/>
      <c r="Y56" s="401"/>
      <c r="Z56" s="401"/>
      <c r="AA56" s="401"/>
      <c r="AB56" s="401"/>
      <c r="AC56" s="401"/>
      <c r="AD56" s="402"/>
    </row>
    <row r="57" spans="2:30" ht="15" thickBot="1" x14ac:dyDescent="0.25"/>
    <row r="58" spans="2:30" ht="15" thickBot="1" x14ac:dyDescent="0.25">
      <c r="B58" s="700" t="s">
        <v>1014</v>
      </c>
      <c r="C58" s="701"/>
      <c r="D58" s="701"/>
      <c r="E58" s="701"/>
      <c r="F58" s="701"/>
      <c r="G58" s="701"/>
      <c r="H58" s="701"/>
      <c r="I58" s="701"/>
      <c r="J58" s="701"/>
      <c r="K58" s="701"/>
      <c r="L58" s="701"/>
      <c r="M58" s="701"/>
      <c r="N58" s="701"/>
      <c r="O58" s="701"/>
      <c r="P58" s="701"/>
      <c r="Q58" s="701"/>
      <c r="R58" s="701"/>
      <c r="S58" s="701"/>
      <c r="T58" s="701"/>
      <c r="U58" s="701"/>
      <c r="V58" s="701"/>
      <c r="W58" s="701"/>
      <c r="X58" s="701"/>
      <c r="Y58" s="701"/>
      <c r="Z58" s="701"/>
      <c r="AA58" s="701"/>
      <c r="AB58" s="701"/>
      <c r="AC58" s="701"/>
      <c r="AD58" s="702"/>
    </row>
    <row r="59" spans="2:30" ht="15" thickBot="1" x14ac:dyDescent="0.25"/>
    <row r="60" spans="2:30" ht="15" customHeight="1" x14ac:dyDescent="0.2">
      <c r="B60" s="392"/>
      <c r="C60" s="393"/>
      <c r="D60" s="393"/>
      <c r="E60" s="393"/>
      <c r="F60" s="393"/>
      <c r="G60" s="393"/>
      <c r="H60" s="393"/>
      <c r="I60" s="393"/>
      <c r="J60" s="393"/>
      <c r="K60" s="393"/>
      <c r="L60" s="393"/>
      <c r="M60" s="393"/>
      <c r="N60" s="393"/>
      <c r="O60" s="393"/>
      <c r="P60" s="393"/>
      <c r="Q60" s="393"/>
      <c r="R60" s="393"/>
      <c r="S60" s="393"/>
      <c r="T60" s="393"/>
      <c r="U60" s="393"/>
      <c r="V60" s="393"/>
      <c r="W60" s="393"/>
      <c r="X60" s="393"/>
      <c r="Y60" s="393"/>
      <c r="Z60" s="393"/>
      <c r="AA60" s="393"/>
      <c r="AB60" s="393"/>
      <c r="AC60" s="393"/>
      <c r="AD60" s="394"/>
    </row>
    <row r="61" spans="2:30" ht="15" customHeight="1" x14ac:dyDescent="0.2">
      <c r="B61" s="396"/>
      <c r="C61" s="403" t="s">
        <v>1015</v>
      </c>
      <c r="D61" s="82"/>
      <c r="E61" s="82"/>
      <c r="F61" s="82"/>
      <c r="G61" s="82"/>
      <c r="H61" s="82"/>
      <c r="I61" s="82"/>
      <c r="J61" s="82"/>
      <c r="K61" s="82"/>
      <c r="L61" s="82"/>
      <c r="M61" s="82"/>
      <c r="N61" s="82"/>
      <c r="O61" s="82"/>
      <c r="P61" s="82"/>
      <c r="Q61" s="82"/>
      <c r="R61" s="82"/>
      <c r="S61" s="82"/>
      <c r="T61" s="82"/>
      <c r="U61" s="82"/>
      <c r="V61" s="82"/>
      <c r="W61" s="82"/>
      <c r="X61" s="82"/>
      <c r="Y61" s="82"/>
      <c r="Z61" s="82"/>
      <c r="AA61" s="82"/>
      <c r="AB61" s="82"/>
      <c r="AC61" s="82"/>
      <c r="AD61" s="398"/>
    </row>
    <row r="62" spans="2:30" ht="93" customHeight="1" x14ac:dyDescent="0.2">
      <c r="B62" s="396"/>
      <c r="C62" s="1138"/>
      <c r="D62" s="1139"/>
      <c r="E62" s="1139"/>
      <c r="F62" s="1139"/>
      <c r="G62" s="1139"/>
      <c r="H62" s="1139"/>
      <c r="I62" s="1139"/>
      <c r="J62" s="1139"/>
      <c r="K62" s="1139"/>
      <c r="L62" s="1139"/>
      <c r="M62" s="1139"/>
      <c r="N62" s="1139"/>
      <c r="O62" s="1139"/>
      <c r="P62" s="1139"/>
      <c r="Q62" s="1139"/>
      <c r="R62" s="1139"/>
      <c r="S62" s="1139"/>
      <c r="T62" s="1139"/>
      <c r="U62" s="1139"/>
      <c r="V62" s="1139"/>
      <c r="W62" s="1139"/>
      <c r="X62" s="1139"/>
      <c r="Y62" s="1139"/>
      <c r="Z62" s="1139"/>
      <c r="AA62" s="1139"/>
      <c r="AB62" s="1139"/>
      <c r="AC62" s="1140"/>
      <c r="AD62" s="398"/>
    </row>
    <row r="63" spans="2:30" x14ac:dyDescent="0.2">
      <c r="B63" s="396"/>
      <c r="C63" s="82"/>
      <c r="D63" s="82"/>
      <c r="E63" s="82"/>
      <c r="F63" s="82"/>
      <c r="G63" s="82"/>
      <c r="H63" s="82"/>
      <c r="I63" s="82"/>
      <c r="J63" s="82"/>
      <c r="K63" s="82"/>
      <c r="L63" s="82"/>
      <c r="M63" s="82"/>
      <c r="N63" s="82"/>
      <c r="O63" s="82"/>
      <c r="P63" s="82"/>
      <c r="Q63" s="82"/>
      <c r="R63" s="82"/>
      <c r="S63" s="82"/>
      <c r="T63" s="82"/>
      <c r="U63" s="82"/>
      <c r="V63" s="82"/>
      <c r="W63" s="82"/>
      <c r="X63" s="82"/>
      <c r="Y63" s="82"/>
      <c r="Z63" s="82"/>
      <c r="AA63" s="82"/>
      <c r="AB63" s="82"/>
      <c r="AC63" s="82"/>
      <c r="AD63" s="398"/>
    </row>
    <row r="64" spans="2:30" x14ac:dyDescent="0.2">
      <c r="B64" s="396"/>
      <c r="C64" s="403" t="s">
        <v>1016</v>
      </c>
      <c r="D64" s="82"/>
      <c r="E64" s="82"/>
      <c r="F64" s="82"/>
      <c r="G64" s="82"/>
      <c r="H64" s="82"/>
      <c r="I64" s="82"/>
      <c r="J64" s="82"/>
      <c r="K64" s="82"/>
      <c r="L64" s="82"/>
      <c r="M64" s="82"/>
      <c r="N64" s="82"/>
      <c r="O64" s="82"/>
      <c r="P64" s="82"/>
      <c r="Q64" s="82"/>
      <c r="R64" s="82"/>
      <c r="S64" s="82"/>
      <c r="T64" s="82"/>
      <c r="U64" s="82"/>
      <c r="V64" s="82"/>
      <c r="W64" s="82"/>
      <c r="X64" s="82"/>
      <c r="Y64" s="82"/>
      <c r="Z64" s="82"/>
      <c r="AA64" s="82"/>
      <c r="AB64" s="82"/>
      <c r="AC64" s="82"/>
      <c r="AD64" s="398"/>
    </row>
    <row r="65" spans="2:30" ht="93" customHeight="1" x14ac:dyDescent="0.2">
      <c r="B65" s="396"/>
      <c r="C65" s="1138"/>
      <c r="D65" s="1139"/>
      <c r="E65" s="1139"/>
      <c r="F65" s="1139"/>
      <c r="G65" s="1139"/>
      <c r="H65" s="1139"/>
      <c r="I65" s="1139"/>
      <c r="J65" s="1139"/>
      <c r="K65" s="1139"/>
      <c r="L65" s="1139"/>
      <c r="M65" s="1139"/>
      <c r="N65" s="1139"/>
      <c r="O65" s="1139"/>
      <c r="P65" s="1139"/>
      <c r="Q65" s="1139"/>
      <c r="R65" s="1139"/>
      <c r="S65" s="1139"/>
      <c r="T65" s="1139"/>
      <c r="U65" s="1139"/>
      <c r="V65" s="1139"/>
      <c r="W65" s="1139"/>
      <c r="X65" s="1139"/>
      <c r="Y65" s="1139"/>
      <c r="Z65" s="1139"/>
      <c r="AA65" s="1139"/>
      <c r="AB65" s="1139"/>
      <c r="AC65" s="1140"/>
      <c r="AD65" s="398"/>
    </row>
    <row r="66" spans="2:30" ht="14.25" customHeight="1" x14ac:dyDescent="0.2">
      <c r="B66" s="396"/>
      <c r="C66" s="82"/>
      <c r="D66" s="82"/>
      <c r="E66" s="82"/>
      <c r="F66" s="82"/>
      <c r="G66" s="82"/>
      <c r="H66" s="82"/>
      <c r="I66" s="82"/>
      <c r="J66" s="82"/>
      <c r="K66" s="82"/>
      <c r="L66" s="82"/>
      <c r="M66" s="82"/>
      <c r="N66" s="82"/>
      <c r="O66" s="82"/>
      <c r="P66" s="82"/>
      <c r="Q66" s="82"/>
      <c r="R66" s="82"/>
      <c r="S66" s="82"/>
      <c r="T66" s="82"/>
      <c r="U66" s="82"/>
      <c r="V66" s="82"/>
      <c r="W66" s="82"/>
      <c r="X66" s="82"/>
      <c r="Y66" s="82"/>
      <c r="Z66" s="82"/>
      <c r="AA66" s="82"/>
      <c r="AB66" s="82"/>
      <c r="AC66" s="82"/>
      <c r="AD66" s="398"/>
    </row>
    <row r="67" spans="2:30" x14ac:dyDescent="0.2">
      <c r="B67" s="396"/>
      <c r="C67" s="403" t="s">
        <v>1017</v>
      </c>
      <c r="D67" s="82"/>
      <c r="E67" s="82"/>
      <c r="F67" s="82"/>
      <c r="G67" s="82"/>
      <c r="H67" s="82"/>
      <c r="I67" s="82"/>
      <c r="J67" s="82"/>
      <c r="K67" s="82"/>
      <c r="L67" s="82"/>
      <c r="M67" s="82"/>
      <c r="N67" s="82"/>
      <c r="O67" s="82"/>
      <c r="P67" s="82"/>
      <c r="Q67" s="82"/>
      <c r="R67" s="82"/>
      <c r="S67" s="82"/>
      <c r="T67" s="82"/>
      <c r="U67" s="82"/>
      <c r="V67" s="82"/>
      <c r="W67" s="82"/>
      <c r="X67" s="82"/>
      <c r="Y67" s="82"/>
      <c r="Z67" s="82"/>
      <c r="AA67" s="82"/>
      <c r="AB67" s="82"/>
      <c r="AC67" s="82"/>
      <c r="AD67" s="398"/>
    </row>
    <row r="68" spans="2:30" ht="93" customHeight="1" x14ac:dyDescent="0.2">
      <c r="B68" s="396"/>
      <c r="C68" s="1138"/>
      <c r="D68" s="1139"/>
      <c r="E68" s="1139"/>
      <c r="F68" s="1139"/>
      <c r="G68" s="1139"/>
      <c r="H68" s="1139"/>
      <c r="I68" s="1139"/>
      <c r="J68" s="1139"/>
      <c r="K68" s="1139"/>
      <c r="L68" s="1139"/>
      <c r="M68" s="1139"/>
      <c r="N68" s="1139"/>
      <c r="O68" s="1139"/>
      <c r="P68" s="1139"/>
      <c r="Q68" s="1139"/>
      <c r="R68" s="1139"/>
      <c r="S68" s="1139"/>
      <c r="T68" s="1139"/>
      <c r="U68" s="1139"/>
      <c r="V68" s="1139"/>
      <c r="W68" s="1139"/>
      <c r="X68" s="1139"/>
      <c r="Y68" s="1139"/>
      <c r="Z68" s="1139"/>
      <c r="AA68" s="1139"/>
      <c r="AB68" s="1139"/>
      <c r="AC68" s="1140"/>
      <c r="AD68" s="398"/>
    </row>
    <row r="69" spans="2:30" x14ac:dyDescent="0.2">
      <c r="B69" s="396"/>
      <c r="C69" s="82"/>
      <c r="D69" s="82"/>
      <c r="E69" s="82"/>
      <c r="F69" s="82"/>
      <c r="G69" s="82"/>
      <c r="H69" s="82"/>
      <c r="I69" s="82"/>
      <c r="J69" s="82"/>
      <c r="K69" s="82"/>
      <c r="L69" s="82"/>
      <c r="M69" s="82"/>
      <c r="N69" s="82"/>
      <c r="O69" s="82"/>
      <c r="P69" s="82"/>
      <c r="Q69" s="82"/>
      <c r="R69" s="82"/>
      <c r="S69" s="82"/>
      <c r="T69" s="82"/>
      <c r="U69" s="82"/>
      <c r="V69" s="82"/>
      <c r="W69" s="82"/>
      <c r="X69" s="82"/>
      <c r="Y69" s="82"/>
      <c r="Z69" s="82"/>
      <c r="AA69" s="82"/>
      <c r="AB69" s="82"/>
      <c r="AC69" s="82"/>
      <c r="AD69" s="398"/>
    </row>
    <row r="70" spans="2:30" x14ac:dyDescent="0.2">
      <c r="B70" s="396"/>
      <c r="C70" s="403" t="s">
        <v>1018</v>
      </c>
      <c r="D70" s="82"/>
      <c r="E70" s="82"/>
      <c r="F70" s="82"/>
      <c r="G70" s="82"/>
      <c r="H70" s="82"/>
      <c r="I70" s="82"/>
      <c r="J70" s="82"/>
      <c r="K70" s="82"/>
      <c r="L70" s="82"/>
      <c r="M70" s="82"/>
      <c r="N70" s="82"/>
      <c r="O70" s="82"/>
      <c r="P70" s="82"/>
      <c r="Q70" s="82"/>
      <c r="R70" s="82"/>
      <c r="S70" s="82"/>
      <c r="T70" s="82"/>
      <c r="U70" s="82"/>
      <c r="V70" s="82"/>
      <c r="W70" s="82"/>
      <c r="X70" s="82"/>
      <c r="Y70" s="82"/>
      <c r="Z70" s="82"/>
      <c r="AA70" s="82"/>
      <c r="AB70" s="82"/>
      <c r="AC70" s="82"/>
      <c r="AD70" s="398"/>
    </row>
    <row r="71" spans="2:30" ht="93" customHeight="1" x14ac:dyDescent="0.2">
      <c r="B71" s="396"/>
      <c r="C71" s="1138"/>
      <c r="D71" s="1139"/>
      <c r="E71" s="1139"/>
      <c r="F71" s="1139"/>
      <c r="G71" s="1139"/>
      <c r="H71" s="1139"/>
      <c r="I71" s="1139"/>
      <c r="J71" s="1139"/>
      <c r="K71" s="1139"/>
      <c r="L71" s="1139"/>
      <c r="M71" s="1139"/>
      <c r="N71" s="1139"/>
      <c r="O71" s="1139"/>
      <c r="P71" s="1139"/>
      <c r="Q71" s="1139"/>
      <c r="R71" s="1139"/>
      <c r="S71" s="1139"/>
      <c r="T71" s="1139"/>
      <c r="U71" s="1139"/>
      <c r="V71" s="1139"/>
      <c r="W71" s="1139"/>
      <c r="X71" s="1139"/>
      <c r="Y71" s="1139"/>
      <c r="Z71" s="1139"/>
      <c r="AA71" s="1139"/>
      <c r="AB71" s="1139"/>
      <c r="AC71" s="1140"/>
      <c r="AD71" s="398"/>
    </row>
    <row r="72" spans="2:30" x14ac:dyDescent="0.2">
      <c r="B72" s="396"/>
      <c r="C72" s="82"/>
      <c r="D72" s="82"/>
      <c r="E72" s="82"/>
      <c r="F72" s="82"/>
      <c r="G72" s="82"/>
      <c r="H72" s="82"/>
      <c r="I72" s="82"/>
      <c r="J72" s="82"/>
      <c r="K72" s="82"/>
      <c r="L72" s="82"/>
      <c r="M72" s="82"/>
      <c r="N72" s="82"/>
      <c r="O72" s="82"/>
      <c r="P72" s="82"/>
      <c r="Q72" s="82"/>
      <c r="R72" s="82"/>
      <c r="S72" s="82"/>
      <c r="T72" s="82"/>
      <c r="U72" s="82"/>
      <c r="V72" s="82"/>
      <c r="W72" s="82"/>
      <c r="X72" s="82"/>
      <c r="Y72" s="82"/>
      <c r="Z72" s="82"/>
      <c r="AA72" s="82"/>
      <c r="AB72" s="82"/>
      <c r="AC72" s="82"/>
      <c r="AD72" s="398"/>
    </row>
    <row r="73" spans="2:30" x14ac:dyDescent="0.2">
      <c r="B73" s="396"/>
      <c r="C73" s="403" t="s">
        <v>1019</v>
      </c>
      <c r="D73" s="82"/>
      <c r="E73" s="82"/>
      <c r="F73" s="82"/>
      <c r="G73" s="82"/>
      <c r="H73" s="82"/>
      <c r="I73" s="82"/>
      <c r="J73" s="82"/>
      <c r="K73" s="82"/>
      <c r="L73" s="82"/>
      <c r="M73" s="82"/>
      <c r="N73" s="82"/>
      <c r="O73" s="82"/>
      <c r="P73" s="82"/>
      <c r="Q73" s="82"/>
      <c r="R73" s="82"/>
      <c r="S73" s="82"/>
      <c r="T73" s="82"/>
      <c r="U73" s="82"/>
      <c r="V73" s="82"/>
      <c r="W73" s="82"/>
      <c r="X73" s="82"/>
      <c r="Y73" s="82"/>
      <c r="Z73" s="82"/>
      <c r="AA73" s="82"/>
      <c r="AB73" s="82"/>
      <c r="AC73" s="82"/>
      <c r="AD73" s="398"/>
    </row>
    <row r="74" spans="2:30" ht="93" customHeight="1" x14ac:dyDescent="0.2">
      <c r="B74" s="396"/>
      <c r="C74" s="1138"/>
      <c r="D74" s="1139"/>
      <c r="E74" s="1139"/>
      <c r="F74" s="1139"/>
      <c r="G74" s="1139"/>
      <c r="H74" s="1139"/>
      <c r="I74" s="1139"/>
      <c r="J74" s="1139"/>
      <c r="K74" s="1139"/>
      <c r="L74" s="1139"/>
      <c r="M74" s="1139"/>
      <c r="N74" s="1139"/>
      <c r="O74" s="1139"/>
      <c r="P74" s="1139"/>
      <c r="Q74" s="1139"/>
      <c r="R74" s="1139"/>
      <c r="S74" s="1139"/>
      <c r="T74" s="1139"/>
      <c r="U74" s="1139"/>
      <c r="V74" s="1139"/>
      <c r="W74" s="1139"/>
      <c r="X74" s="1139"/>
      <c r="Y74" s="1139"/>
      <c r="Z74" s="1139"/>
      <c r="AA74" s="1139"/>
      <c r="AB74" s="1139"/>
      <c r="AC74" s="1140"/>
      <c r="AD74" s="398"/>
    </row>
    <row r="75" spans="2:30" x14ac:dyDescent="0.2">
      <c r="B75" s="396"/>
      <c r="C75" s="82"/>
      <c r="D75" s="82"/>
      <c r="E75" s="82"/>
      <c r="F75" s="82"/>
      <c r="G75" s="82"/>
      <c r="H75" s="82"/>
      <c r="I75" s="82"/>
      <c r="J75" s="82"/>
      <c r="K75" s="82"/>
      <c r="L75" s="82"/>
      <c r="M75" s="82"/>
      <c r="N75" s="82"/>
      <c r="O75" s="82"/>
      <c r="P75" s="82"/>
      <c r="Q75" s="82"/>
      <c r="R75" s="82"/>
      <c r="S75" s="82"/>
      <c r="T75" s="82"/>
      <c r="U75" s="82"/>
      <c r="V75" s="82"/>
      <c r="W75" s="82"/>
      <c r="X75" s="82"/>
      <c r="Y75" s="82"/>
      <c r="Z75" s="82"/>
      <c r="AA75" s="82"/>
      <c r="AB75" s="82"/>
      <c r="AC75" s="82"/>
      <c r="AD75" s="398"/>
    </row>
    <row r="76" spans="2:30" x14ac:dyDescent="0.2">
      <c r="B76" s="396"/>
      <c r="C76" s="403" t="s">
        <v>1020</v>
      </c>
      <c r="D76" s="82"/>
      <c r="E76" s="82"/>
      <c r="F76" s="82"/>
      <c r="G76" s="82"/>
      <c r="H76" s="82"/>
      <c r="I76" s="82"/>
      <c r="J76" s="82"/>
      <c r="K76" s="82"/>
      <c r="L76" s="82"/>
      <c r="M76" s="82"/>
      <c r="N76" s="82"/>
      <c r="O76" s="82"/>
      <c r="P76" s="82"/>
      <c r="Q76" s="82"/>
      <c r="R76" s="82"/>
      <c r="S76" s="82"/>
      <c r="T76" s="82"/>
      <c r="U76" s="82"/>
      <c r="V76" s="82"/>
      <c r="W76" s="82"/>
      <c r="X76" s="82"/>
      <c r="Y76" s="82"/>
      <c r="Z76" s="82"/>
      <c r="AA76" s="82"/>
      <c r="AB76" s="82"/>
      <c r="AC76" s="82"/>
      <c r="AD76" s="398"/>
    </row>
    <row r="77" spans="2:30" ht="93" customHeight="1" x14ac:dyDescent="0.2">
      <c r="B77" s="396"/>
      <c r="C77" s="1138"/>
      <c r="D77" s="1139"/>
      <c r="E77" s="1139"/>
      <c r="F77" s="1139"/>
      <c r="G77" s="1139"/>
      <c r="H77" s="1139"/>
      <c r="I77" s="1139"/>
      <c r="J77" s="1139"/>
      <c r="K77" s="1139"/>
      <c r="L77" s="1139"/>
      <c r="M77" s="1139"/>
      <c r="N77" s="1139"/>
      <c r="O77" s="1139"/>
      <c r="P77" s="1139"/>
      <c r="Q77" s="1139"/>
      <c r="R77" s="1139"/>
      <c r="S77" s="1139"/>
      <c r="T77" s="1139"/>
      <c r="U77" s="1139"/>
      <c r="V77" s="1139"/>
      <c r="W77" s="1139"/>
      <c r="X77" s="1139"/>
      <c r="Y77" s="1139"/>
      <c r="Z77" s="1139"/>
      <c r="AA77" s="1139"/>
      <c r="AB77" s="1139"/>
      <c r="AC77" s="1140"/>
      <c r="AD77" s="398"/>
    </row>
    <row r="78" spans="2:30" ht="15" thickBot="1" x14ac:dyDescent="0.25">
      <c r="B78" s="400"/>
      <c r="C78" s="401"/>
      <c r="D78" s="401"/>
      <c r="E78" s="401"/>
      <c r="F78" s="401"/>
      <c r="G78" s="401"/>
      <c r="H78" s="401"/>
      <c r="I78" s="401"/>
      <c r="J78" s="401"/>
      <c r="K78" s="401"/>
      <c r="L78" s="401"/>
      <c r="M78" s="401"/>
      <c r="N78" s="401"/>
      <c r="O78" s="401"/>
      <c r="P78" s="401"/>
      <c r="Q78" s="401"/>
      <c r="R78" s="401"/>
      <c r="S78" s="401"/>
      <c r="T78" s="401"/>
      <c r="U78" s="401"/>
      <c r="V78" s="401"/>
      <c r="W78" s="401"/>
      <c r="X78" s="401"/>
      <c r="Y78" s="401"/>
      <c r="Z78" s="401"/>
      <c r="AA78" s="401"/>
      <c r="AB78" s="401"/>
      <c r="AC78" s="401"/>
      <c r="AD78" s="402"/>
    </row>
    <row r="79" spans="2:30" x14ac:dyDescent="0.2"/>
    <row r="80" spans="2:30" x14ac:dyDescent="0.2"/>
    <row r="8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sheetData>
  <sheetProtection password="DDF0" sheet="1" objects="1" scenarios="1"/>
  <mergeCells count="38">
    <mergeCell ref="C68:AC68"/>
    <mergeCell ref="C71:AC71"/>
    <mergeCell ref="C74:AC74"/>
    <mergeCell ref="C77:AC77"/>
    <mergeCell ref="H51:AC51"/>
    <mergeCell ref="C53:AC53"/>
    <mergeCell ref="C55:AC55"/>
    <mergeCell ref="B58:AD58"/>
    <mergeCell ref="C62:AC62"/>
    <mergeCell ref="C65:AC65"/>
    <mergeCell ref="E50:AC50"/>
    <mergeCell ref="L27:AC27"/>
    <mergeCell ref="E28:AC28"/>
    <mergeCell ref="H29:AC29"/>
    <mergeCell ref="C31:AC31"/>
    <mergeCell ref="C33:AC33"/>
    <mergeCell ref="L38:AC38"/>
    <mergeCell ref="E39:AC39"/>
    <mergeCell ref="H40:AC40"/>
    <mergeCell ref="C42:AC42"/>
    <mergeCell ref="C44:AC44"/>
    <mergeCell ref="L49:AC49"/>
    <mergeCell ref="B1:AD1"/>
    <mergeCell ref="B3:AD3"/>
    <mergeCell ref="B7:AD7"/>
    <mergeCell ref="AA9:AD9"/>
    <mergeCell ref="B10:L10"/>
    <mergeCell ref="H26:AC26"/>
    <mergeCell ref="H37:AC37"/>
    <mergeCell ref="H48:AC48"/>
    <mergeCell ref="B5:AD5"/>
    <mergeCell ref="C22:AC22"/>
    <mergeCell ref="B12:AD12"/>
    <mergeCell ref="L16:AC16"/>
    <mergeCell ref="E17:AC17"/>
    <mergeCell ref="H18:AC18"/>
    <mergeCell ref="C20:AC20"/>
    <mergeCell ref="H15:AC15"/>
  </mergeCells>
  <hyperlinks>
    <hyperlink ref="AA9:AD9" location="Índice!B17" display="Índice"/>
  </hyperlinks>
  <pageMargins left="0.70866141732283472" right="0.70866141732283472" top="0.74803149606299213" bottom="0.74803149606299213" header="0.31496062992125984" footer="0.31496062992125984"/>
  <pageSetup scale="75" orientation="portrait" r:id="rId1"/>
  <headerFooter>
    <oddHeader>&amp;CMódulo 3
Participantes y comentarios</oddHeader>
    <oddFooter>&amp;LCenso Nacional de Gobierno, Seguridad Pública y Sistema Penitenciario Estatales 2020&amp;R&amp;P de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E553"/>
  <sheetViews>
    <sheetView showGridLines="0" zoomScaleNormal="100" workbookViewId="0"/>
  </sheetViews>
  <sheetFormatPr baseColWidth="10" defaultColWidth="0" defaultRowHeight="15" customHeight="1" zeroHeight="1" x14ac:dyDescent="0.2"/>
  <cols>
    <col min="1" max="1" width="5.7109375" style="74" customWidth="1"/>
    <col min="2" max="30" width="3.7109375" style="74" customWidth="1"/>
    <col min="31" max="31" width="5.7109375" style="74" customWidth="1"/>
    <col min="32" max="16384" width="3.7109375" style="74" hidden="1"/>
  </cols>
  <sheetData>
    <row r="1" spans="2:30" ht="173.25" customHeight="1" x14ac:dyDescent="0.3">
      <c r="B1" s="449" t="s">
        <v>985</v>
      </c>
      <c r="C1" s="449"/>
      <c r="D1" s="449"/>
      <c r="E1" s="449"/>
      <c r="F1" s="449"/>
      <c r="G1" s="449"/>
      <c r="H1" s="449"/>
      <c r="I1" s="449"/>
      <c r="J1" s="449"/>
      <c r="K1" s="449"/>
      <c r="L1" s="449"/>
      <c r="M1" s="449"/>
      <c r="N1" s="449"/>
      <c r="O1" s="449"/>
      <c r="P1" s="449"/>
      <c r="Q1" s="449"/>
      <c r="R1" s="449"/>
      <c r="S1" s="449"/>
      <c r="T1" s="449"/>
      <c r="U1" s="449"/>
      <c r="V1" s="449"/>
      <c r="W1" s="449"/>
      <c r="X1" s="449"/>
      <c r="Y1" s="449"/>
      <c r="Z1" s="449"/>
      <c r="AA1" s="449"/>
      <c r="AB1" s="449"/>
      <c r="AC1" s="449"/>
      <c r="AD1" s="449"/>
    </row>
    <row r="2" spans="2:30" ht="15" customHeight="1" x14ac:dyDescent="0.2"/>
    <row r="3" spans="2:30" ht="45" customHeight="1" x14ac:dyDescent="0.2">
      <c r="B3" s="451" t="s">
        <v>1075</v>
      </c>
      <c r="C3" s="451"/>
      <c r="D3" s="451"/>
      <c r="E3" s="451"/>
      <c r="F3" s="451"/>
      <c r="G3" s="451"/>
      <c r="H3" s="451"/>
      <c r="I3" s="451"/>
      <c r="J3" s="451"/>
      <c r="K3" s="451"/>
      <c r="L3" s="451"/>
      <c r="M3" s="451"/>
      <c r="N3" s="451"/>
      <c r="O3" s="451"/>
      <c r="P3" s="451"/>
      <c r="Q3" s="451"/>
      <c r="R3" s="451"/>
      <c r="S3" s="451"/>
      <c r="T3" s="451"/>
      <c r="U3" s="451"/>
      <c r="V3" s="451"/>
      <c r="W3" s="451"/>
      <c r="X3" s="451"/>
      <c r="Y3" s="451"/>
      <c r="Z3" s="451"/>
      <c r="AA3" s="451"/>
      <c r="AB3" s="451"/>
      <c r="AC3" s="451"/>
      <c r="AD3" s="451"/>
    </row>
    <row r="4" spans="2:30" ht="15" customHeight="1" x14ac:dyDescent="0.2"/>
    <row r="5" spans="2:30" ht="45" customHeight="1" x14ac:dyDescent="0.2">
      <c r="B5" s="451" t="s">
        <v>1169</v>
      </c>
      <c r="C5" s="452"/>
      <c r="D5" s="452"/>
      <c r="E5" s="452"/>
      <c r="F5" s="452"/>
      <c r="G5" s="452"/>
      <c r="H5" s="452"/>
      <c r="I5" s="452"/>
      <c r="J5" s="452"/>
      <c r="K5" s="452"/>
      <c r="L5" s="452"/>
      <c r="M5" s="452"/>
      <c r="N5" s="452"/>
      <c r="O5" s="452"/>
      <c r="P5" s="452"/>
      <c r="Q5" s="452"/>
      <c r="R5" s="452"/>
      <c r="S5" s="452"/>
      <c r="T5" s="452"/>
      <c r="U5" s="452"/>
      <c r="V5" s="452"/>
      <c r="W5" s="452"/>
      <c r="X5" s="452"/>
      <c r="Y5" s="452"/>
      <c r="Z5" s="452"/>
      <c r="AA5" s="452"/>
      <c r="AB5" s="452"/>
      <c r="AC5" s="452"/>
      <c r="AD5" s="452"/>
    </row>
    <row r="6" spans="2:30" ht="15" customHeight="1" x14ac:dyDescent="0.2"/>
    <row r="7" spans="2:30" ht="45" customHeight="1" x14ac:dyDescent="0.2">
      <c r="B7" s="451" t="s">
        <v>4</v>
      </c>
      <c r="C7" s="451"/>
      <c r="D7" s="451"/>
      <c r="E7" s="451"/>
      <c r="F7" s="451"/>
      <c r="G7" s="451"/>
      <c r="H7" s="451"/>
      <c r="I7" s="451"/>
      <c r="J7" s="451"/>
      <c r="K7" s="451"/>
      <c r="L7" s="451"/>
      <c r="M7" s="451"/>
      <c r="N7" s="451"/>
      <c r="O7" s="451"/>
      <c r="P7" s="451"/>
      <c r="Q7" s="451"/>
      <c r="R7" s="451"/>
      <c r="S7" s="451"/>
      <c r="T7" s="451"/>
      <c r="U7" s="451"/>
      <c r="V7" s="451"/>
      <c r="W7" s="451"/>
      <c r="X7" s="451"/>
      <c r="Y7" s="451"/>
      <c r="Z7" s="451"/>
      <c r="AA7" s="451"/>
      <c r="AB7" s="451"/>
      <c r="AC7" s="451"/>
      <c r="AD7" s="451"/>
    </row>
    <row r="8" spans="2:30" ht="15" customHeight="1" x14ac:dyDescent="0.2"/>
    <row r="9" spans="2:30" ht="15" customHeight="1" thickBot="1" x14ac:dyDescent="0.25">
      <c r="AA9" s="1142" t="s">
        <v>0</v>
      </c>
      <c r="AB9" s="1142"/>
      <c r="AC9" s="1142"/>
      <c r="AD9" s="1142"/>
    </row>
    <row r="10" spans="2:30" ht="15" customHeight="1" thickBot="1" x14ac:dyDescent="0.25">
      <c r="B10" s="1143" t="str">
        <f>IF(Índice!B9="","",Índice!B9)</f>
        <v>Tabasco</v>
      </c>
      <c r="C10" s="1144"/>
      <c r="D10" s="1144"/>
      <c r="E10" s="1144"/>
      <c r="F10" s="1144"/>
      <c r="G10" s="1144"/>
      <c r="H10" s="1144"/>
      <c r="I10" s="1144"/>
      <c r="J10" s="1144"/>
      <c r="K10" s="1144"/>
      <c r="L10" s="1145"/>
      <c r="N10" s="382">
        <f>IF(Índice!N9="","",Índice!N9)</f>
        <v>227</v>
      </c>
    </row>
    <row r="11" spans="2:30" ht="15" customHeight="1" x14ac:dyDescent="0.2"/>
    <row r="12" spans="2:30" ht="15" customHeight="1" x14ac:dyDescent="0.2">
      <c r="B12" s="184" t="s">
        <v>1023</v>
      </c>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row>
    <row r="13" spans="2:30" ht="24" customHeight="1" x14ac:dyDescent="0.2">
      <c r="B13" s="90"/>
      <c r="C13" s="1141" t="s">
        <v>1601</v>
      </c>
      <c r="D13" s="1141"/>
      <c r="E13" s="1141"/>
      <c r="F13" s="1141"/>
      <c r="G13" s="1141"/>
      <c r="H13" s="1141"/>
      <c r="I13" s="1141"/>
      <c r="J13" s="1141"/>
      <c r="K13" s="1141"/>
      <c r="L13" s="1141"/>
      <c r="M13" s="1141"/>
      <c r="N13" s="1141"/>
      <c r="O13" s="1141"/>
      <c r="P13" s="1141"/>
      <c r="Q13" s="1141"/>
      <c r="R13" s="1141"/>
      <c r="S13" s="1141"/>
      <c r="T13" s="1141"/>
      <c r="U13" s="1141"/>
      <c r="V13" s="1141"/>
      <c r="W13" s="1141"/>
      <c r="X13" s="1141"/>
      <c r="Y13" s="1141"/>
      <c r="Z13" s="1141"/>
      <c r="AA13" s="1141"/>
      <c r="AB13" s="1141"/>
      <c r="AC13" s="1141"/>
      <c r="AD13" s="1141"/>
    </row>
    <row r="14" spans="2:30" ht="15" customHeight="1" x14ac:dyDescent="0.2">
      <c r="B14" s="90"/>
      <c r="C14" s="404"/>
      <c r="D14" s="404"/>
      <c r="E14" s="404"/>
      <c r="F14" s="404"/>
      <c r="G14" s="404"/>
      <c r="H14" s="404"/>
      <c r="I14" s="404"/>
      <c r="J14" s="404"/>
      <c r="K14" s="404"/>
      <c r="L14" s="404"/>
      <c r="M14" s="404"/>
      <c r="N14" s="404"/>
      <c r="O14" s="404"/>
      <c r="P14" s="404"/>
      <c r="Q14" s="404"/>
      <c r="R14" s="404"/>
      <c r="S14" s="404"/>
      <c r="T14" s="404"/>
      <c r="U14" s="404"/>
      <c r="V14" s="404"/>
      <c r="W14" s="404"/>
      <c r="X14" s="404"/>
      <c r="Y14" s="404"/>
      <c r="Z14" s="404"/>
      <c r="AA14" s="404"/>
      <c r="AB14" s="404"/>
      <c r="AC14" s="404"/>
      <c r="AD14" s="404"/>
    </row>
    <row r="15" spans="2:30" ht="15" customHeight="1" x14ac:dyDescent="0.2">
      <c r="B15" s="184" t="s">
        <v>1026</v>
      </c>
      <c r="C15" s="90"/>
      <c r="D15" s="90"/>
      <c r="E15" s="90"/>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row>
    <row r="16" spans="2:30" ht="24" customHeight="1" x14ac:dyDescent="0.2">
      <c r="B16" s="90"/>
      <c r="C16" s="1141" t="s">
        <v>1027</v>
      </c>
      <c r="D16" s="1141"/>
      <c r="E16" s="1141"/>
      <c r="F16" s="1141"/>
      <c r="G16" s="1141"/>
      <c r="H16" s="1141"/>
      <c r="I16" s="1141"/>
      <c r="J16" s="1141"/>
      <c r="K16" s="1141"/>
      <c r="L16" s="1141"/>
      <c r="M16" s="1141"/>
      <c r="N16" s="1141"/>
      <c r="O16" s="1141"/>
      <c r="P16" s="1141"/>
      <c r="Q16" s="1141"/>
      <c r="R16" s="1141"/>
      <c r="S16" s="1141"/>
      <c r="T16" s="1141"/>
      <c r="U16" s="1141"/>
      <c r="V16" s="1141"/>
      <c r="W16" s="1141"/>
      <c r="X16" s="1141"/>
      <c r="Y16" s="1141"/>
      <c r="Z16" s="1141"/>
      <c r="AA16" s="1141"/>
      <c r="AB16" s="1141"/>
      <c r="AC16" s="1141"/>
      <c r="AD16" s="1141"/>
    </row>
    <row r="17" spans="2:30" ht="15" customHeight="1" x14ac:dyDescent="0.2">
      <c r="B17" s="90"/>
      <c r="C17" s="404"/>
      <c r="D17" s="404"/>
      <c r="E17" s="404"/>
      <c r="F17" s="404"/>
      <c r="G17" s="404"/>
      <c r="H17" s="404"/>
      <c r="I17" s="404"/>
      <c r="J17" s="404"/>
      <c r="K17" s="404"/>
      <c r="L17" s="404"/>
      <c r="M17" s="404"/>
      <c r="N17" s="404"/>
      <c r="O17" s="404"/>
      <c r="P17" s="404"/>
      <c r="Q17" s="404"/>
      <c r="R17" s="404"/>
      <c r="S17" s="404"/>
      <c r="T17" s="404"/>
      <c r="U17" s="404"/>
      <c r="V17" s="404"/>
      <c r="W17" s="404"/>
      <c r="X17" s="404"/>
      <c r="Y17" s="404"/>
      <c r="Z17" s="404"/>
      <c r="AA17" s="404"/>
      <c r="AB17" s="404"/>
      <c r="AC17" s="404"/>
      <c r="AD17" s="404"/>
    </row>
    <row r="18" spans="2:30" ht="15" customHeight="1" x14ac:dyDescent="0.2">
      <c r="B18" s="184" t="s">
        <v>1021</v>
      </c>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row>
    <row r="19" spans="2:30" ht="24" customHeight="1" x14ac:dyDescent="0.2">
      <c r="B19" s="90"/>
      <c r="C19" s="1141" t="s">
        <v>1022</v>
      </c>
      <c r="D19" s="1141"/>
      <c r="E19" s="1141"/>
      <c r="F19" s="1141"/>
      <c r="G19" s="1141"/>
      <c r="H19" s="1141"/>
      <c r="I19" s="1141"/>
      <c r="J19" s="1141"/>
      <c r="K19" s="1141"/>
      <c r="L19" s="1141"/>
      <c r="M19" s="1141"/>
      <c r="N19" s="1141"/>
      <c r="O19" s="1141"/>
      <c r="P19" s="1141"/>
      <c r="Q19" s="1141"/>
      <c r="R19" s="1141"/>
      <c r="S19" s="1141"/>
      <c r="T19" s="1141"/>
      <c r="U19" s="1141"/>
      <c r="V19" s="1141"/>
      <c r="W19" s="1141"/>
      <c r="X19" s="1141"/>
      <c r="Y19" s="1141"/>
      <c r="Z19" s="1141"/>
      <c r="AA19" s="1141"/>
      <c r="AB19" s="1141"/>
      <c r="AC19" s="1141"/>
      <c r="AD19" s="1141"/>
    </row>
    <row r="20" spans="2:30" ht="15" customHeight="1" x14ac:dyDescent="0.2">
      <c r="B20" s="90"/>
      <c r="C20" s="404"/>
      <c r="D20" s="404"/>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row>
    <row r="21" spans="2:30" ht="15" customHeight="1" x14ac:dyDescent="0.2">
      <c r="B21" s="184" t="s">
        <v>1024</v>
      </c>
      <c r="C21" s="90"/>
      <c r="D21" s="90"/>
      <c r="E21" s="90"/>
      <c r="F21" s="90"/>
      <c r="G21" s="90"/>
      <c r="H21" s="90"/>
      <c r="I21" s="90"/>
      <c r="J21" s="90"/>
      <c r="K21" s="90"/>
      <c r="L21" s="90"/>
      <c r="M21" s="90"/>
      <c r="N21" s="90"/>
      <c r="O21" s="90"/>
      <c r="P21" s="90"/>
      <c r="Q21" s="90"/>
      <c r="R21" s="90"/>
      <c r="S21" s="90"/>
      <c r="T21" s="90"/>
      <c r="U21" s="90"/>
      <c r="V21" s="90"/>
      <c r="W21" s="90"/>
      <c r="X21" s="90"/>
      <c r="Y21" s="90"/>
      <c r="Z21" s="90"/>
      <c r="AA21" s="90"/>
      <c r="AB21" s="90"/>
      <c r="AC21" s="90"/>
      <c r="AD21" s="90"/>
    </row>
    <row r="22" spans="2:30" ht="36" customHeight="1" x14ac:dyDescent="0.2">
      <c r="B22" s="90"/>
      <c r="C22" s="1141" t="s">
        <v>1602</v>
      </c>
      <c r="D22" s="1141"/>
      <c r="E22" s="1141"/>
      <c r="F22" s="1141"/>
      <c r="G22" s="1141"/>
      <c r="H22" s="1141"/>
      <c r="I22" s="1141"/>
      <c r="J22" s="1141"/>
      <c r="K22" s="1141"/>
      <c r="L22" s="1141"/>
      <c r="M22" s="1141"/>
      <c r="N22" s="1141"/>
      <c r="O22" s="1141"/>
      <c r="P22" s="1141"/>
      <c r="Q22" s="1141"/>
      <c r="R22" s="1141"/>
      <c r="S22" s="1141"/>
      <c r="T22" s="1141"/>
      <c r="U22" s="1141"/>
      <c r="V22" s="1141"/>
      <c r="W22" s="1141"/>
      <c r="X22" s="1141"/>
      <c r="Y22" s="1141"/>
      <c r="Z22" s="1141"/>
      <c r="AA22" s="1141"/>
      <c r="AB22" s="1141"/>
      <c r="AC22" s="1141"/>
      <c r="AD22" s="1141"/>
    </row>
    <row r="23" spans="2:30" ht="15" customHeight="1" x14ac:dyDescent="0.2">
      <c r="B23" s="90"/>
      <c r="C23" s="90"/>
      <c r="D23" s="90"/>
      <c r="E23" s="90"/>
      <c r="F23" s="90"/>
      <c r="G23" s="90"/>
      <c r="H23" s="90"/>
      <c r="I23" s="90"/>
      <c r="J23" s="90"/>
      <c r="K23" s="90"/>
      <c r="L23" s="90"/>
      <c r="M23" s="90"/>
      <c r="N23" s="90"/>
      <c r="O23" s="90"/>
      <c r="P23" s="90"/>
      <c r="Q23" s="90"/>
      <c r="R23" s="90"/>
      <c r="S23" s="90"/>
      <c r="T23" s="90"/>
      <c r="U23" s="90"/>
      <c r="V23" s="90"/>
      <c r="W23" s="90"/>
      <c r="X23" s="90"/>
      <c r="Y23" s="90"/>
      <c r="Z23" s="90"/>
      <c r="AA23" s="90"/>
      <c r="AB23" s="90"/>
      <c r="AC23" s="90"/>
      <c r="AD23" s="90"/>
    </row>
    <row r="24" spans="2:30" ht="15" customHeight="1" x14ac:dyDescent="0.2">
      <c r="B24" s="184" t="s">
        <v>1025</v>
      </c>
      <c r="C24" s="90"/>
      <c r="D24" s="90"/>
      <c r="E24" s="90"/>
      <c r="F24" s="90"/>
      <c r="G24" s="90"/>
      <c r="H24" s="90"/>
      <c r="I24" s="90"/>
      <c r="J24" s="90"/>
      <c r="K24" s="90"/>
      <c r="L24" s="90"/>
      <c r="M24" s="90"/>
      <c r="N24" s="90"/>
      <c r="O24" s="90"/>
      <c r="P24" s="90"/>
      <c r="Q24" s="90"/>
      <c r="R24" s="90"/>
      <c r="S24" s="90"/>
      <c r="T24" s="90"/>
      <c r="U24" s="90"/>
      <c r="V24" s="90"/>
      <c r="W24" s="90"/>
      <c r="X24" s="90"/>
      <c r="Y24" s="90"/>
      <c r="Z24" s="90"/>
      <c r="AA24" s="90"/>
      <c r="AB24" s="90"/>
      <c r="AC24" s="90"/>
      <c r="AD24" s="90"/>
    </row>
    <row r="25" spans="2:30" ht="24" customHeight="1" x14ac:dyDescent="0.2">
      <c r="B25" s="90"/>
      <c r="C25" s="1141" t="s">
        <v>1603</v>
      </c>
      <c r="D25" s="1141"/>
      <c r="E25" s="1141"/>
      <c r="F25" s="1141"/>
      <c r="G25" s="1141"/>
      <c r="H25" s="1141"/>
      <c r="I25" s="1141"/>
      <c r="J25" s="1141"/>
      <c r="K25" s="1141"/>
      <c r="L25" s="1141"/>
      <c r="M25" s="1141"/>
      <c r="N25" s="1141"/>
      <c r="O25" s="1141"/>
      <c r="P25" s="1141"/>
      <c r="Q25" s="1141"/>
      <c r="R25" s="1141"/>
      <c r="S25" s="1141"/>
      <c r="T25" s="1141"/>
      <c r="U25" s="1141"/>
      <c r="V25" s="1141"/>
      <c r="W25" s="1141"/>
      <c r="X25" s="1141"/>
      <c r="Y25" s="1141"/>
      <c r="Z25" s="1141"/>
      <c r="AA25" s="1141"/>
      <c r="AB25" s="1141"/>
      <c r="AC25" s="1141"/>
      <c r="AD25" s="1141"/>
    </row>
    <row r="26" spans="2:30" ht="15" customHeight="1" x14ac:dyDescent="0.2">
      <c r="B26" s="90"/>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row>
    <row r="27" spans="2:30" ht="15" customHeight="1" x14ac:dyDescent="0.2">
      <c r="B27" s="184" t="s">
        <v>1569</v>
      </c>
      <c r="C27" s="90"/>
      <c r="D27" s="90"/>
      <c r="E27" s="90"/>
      <c r="F27" s="90"/>
      <c r="G27" s="90"/>
      <c r="H27" s="90"/>
      <c r="I27" s="90"/>
      <c r="J27" s="90"/>
      <c r="K27" s="90"/>
      <c r="L27" s="90"/>
      <c r="M27" s="90"/>
      <c r="N27" s="90"/>
      <c r="O27" s="90"/>
      <c r="P27" s="90"/>
      <c r="Q27" s="90"/>
      <c r="R27" s="90"/>
      <c r="S27" s="90"/>
      <c r="T27" s="90"/>
      <c r="U27" s="90"/>
      <c r="V27" s="90"/>
      <c r="W27" s="90"/>
      <c r="X27" s="90"/>
      <c r="Y27" s="90"/>
      <c r="Z27" s="90"/>
      <c r="AA27" s="90"/>
      <c r="AB27" s="90"/>
      <c r="AC27" s="90"/>
      <c r="AD27" s="90"/>
    </row>
    <row r="28" spans="2:30" ht="24" customHeight="1" x14ac:dyDescent="0.2">
      <c r="B28" s="90"/>
      <c r="C28" s="461" t="s">
        <v>1570</v>
      </c>
      <c r="D28" s="461"/>
      <c r="E28" s="461"/>
      <c r="F28" s="461"/>
      <c r="G28" s="461"/>
      <c r="H28" s="461"/>
      <c r="I28" s="461"/>
      <c r="J28" s="461"/>
      <c r="K28" s="461"/>
      <c r="L28" s="461"/>
      <c r="M28" s="461"/>
      <c r="N28" s="461"/>
      <c r="O28" s="461"/>
      <c r="P28" s="461"/>
      <c r="Q28" s="461"/>
      <c r="R28" s="461"/>
      <c r="S28" s="461"/>
      <c r="T28" s="461"/>
      <c r="U28" s="461"/>
      <c r="V28" s="461"/>
      <c r="W28" s="461"/>
      <c r="X28" s="461"/>
      <c r="Y28" s="461"/>
      <c r="Z28" s="461"/>
      <c r="AA28" s="461"/>
      <c r="AB28" s="461"/>
      <c r="AC28" s="461"/>
      <c r="AD28" s="461"/>
    </row>
    <row r="29" spans="2:30" ht="15" customHeight="1" x14ac:dyDescent="0.2">
      <c r="B29" s="90"/>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row>
    <row r="30" spans="2:30" ht="15" customHeight="1" x14ac:dyDescent="0.2">
      <c r="B30" s="184" t="s">
        <v>1028</v>
      </c>
      <c r="C30" s="90"/>
      <c r="D30" s="90"/>
      <c r="E30" s="90"/>
      <c r="F30" s="90"/>
      <c r="G30" s="90"/>
      <c r="H30" s="90"/>
      <c r="I30" s="90"/>
      <c r="J30" s="90"/>
      <c r="K30" s="90"/>
      <c r="L30" s="90"/>
      <c r="M30" s="90"/>
      <c r="N30" s="90"/>
      <c r="O30" s="90"/>
      <c r="P30" s="90"/>
      <c r="Q30" s="90"/>
      <c r="R30" s="90"/>
      <c r="S30" s="90"/>
      <c r="T30" s="90"/>
      <c r="U30" s="90"/>
      <c r="V30" s="90"/>
      <c r="W30" s="90"/>
      <c r="X30" s="90"/>
      <c r="Y30" s="90"/>
      <c r="Z30" s="90"/>
      <c r="AA30" s="90"/>
      <c r="AB30" s="90"/>
      <c r="AC30" s="90"/>
      <c r="AD30" s="90"/>
    </row>
    <row r="31" spans="2:30" ht="36" customHeight="1" x14ac:dyDescent="0.2">
      <c r="B31" s="90"/>
      <c r="C31" s="1141" t="s">
        <v>1755</v>
      </c>
      <c r="D31" s="1141"/>
      <c r="E31" s="1141"/>
      <c r="F31" s="1141"/>
      <c r="G31" s="1141"/>
      <c r="H31" s="1141"/>
      <c r="I31" s="1141"/>
      <c r="J31" s="1141"/>
      <c r="K31" s="1141"/>
      <c r="L31" s="1141"/>
      <c r="M31" s="1141"/>
      <c r="N31" s="1141"/>
      <c r="O31" s="1141"/>
      <c r="P31" s="1141"/>
      <c r="Q31" s="1141"/>
      <c r="R31" s="1141"/>
      <c r="S31" s="1141"/>
      <c r="T31" s="1141"/>
      <c r="U31" s="1141"/>
      <c r="V31" s="1141"/>
      <c r="W31" s="1141"/>
      <c r="X31" s="1141"/>
      <c r="Y31" s="1141"/>
      <c r="Z31" s="1141"/>
      <c r="AA31" s="1141"/>
      <c r="AB31" s="1141"/>
      <c r="AC31" s="1141"/>
      <c r="AD31" s="1141"/>
    </row>
    <row r="32" spans="2:30" ht="15" customHeight="1" x14ac:dyDescent="0.2">
      <c r="B32" s="90"/>
      <c r="C32" s="90"/>
      <c r="D32" s="90"/>
      <c r="E32" s="90"/>
      <c r="F32" s="90"/>
      <c r="G32" s="90"/>
      <c r="H32" s="90"/>
      <c r="I32" s="90"/>
      <c r="J32" s="90"/>
      <c r="K32" s="90"/>
      <c r="L32" s="90"/>
      <c r="M32" s="90"/>
      <c r="N32" s="90"/>
      <c r="O32" s="90"/>
      <c r="P32" s="90"/>
      <c r="Q32" s="90"/>
      <c r="R32" s="90"/>
      <c r="S32" s="90"/>
      <c r="T32" s="90"/>
      <c r="U32" s="90"/>
      <c r="V32" s="90"/>
      <c r="W32" s="90"/>
      <c r="X32" s="90"/>
      <c r="Y32" s="90"/>
      <c r="Z32" s="90"/>
      <c r="AA32" s="90"/>
      <c r="AB32" s="90"/>
      <c r="AC32" s="90"/>
      <c r="AD32" s="90"/>
    </row>
    <row r="33" spans="2:30" ht="15" customHeight="1" x14ac:dyDescent="0.2">
      <c r="B33" s="184" t="s">
        <v>1574</v>
      </c>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row>
    <row r="34" spans="2:30" ht="60" customHeight="1" x14ac:dyDescent="0.2">
      <c r="B34" s="90"/>
      <c r="C34" s="1141" t="s">
        <v>1920</v>
      </c>
      <c r="D34" s="1141"/>
      <c r="E34" s="1141"/>
      <c r="F34" s="1141"/>
      <c r="G34" s="1141"/>
      <c r="H34" s="1141"/>
      <c r="I34" s="1141"/>
      <c r="J34" s="1141"/>
      <c r="K34" s="1141"/>
      <c r="L34" s="1141"/>
      <c r="M34" s="1141"/>
      <c r="N34" s="1141"/>
      <c r="O34" s="1141"/>
      <c r="P34" s="1141"/>
      <c r="Q34" s="1141"/>
      <c r="R34" s="1141"/>
      <c r="S34" s="1141"/>
      <c r="T34" s="1141"/>
      <c r="U34" s="1141"/>
      <c r="V34" s="1141"/>
      <c r="W34" s="1141"/>
      <c r="X34" s="1141"/>
      <c r="Y34" s="1141"/>
      <c r="Z34" s="1141"/>
      <c r="AA34" s="1141"/>
      <c r="AB34" s="1141"/>
      <c r="AC34" s="1141"/>
      <c r="AD34" s="1141"/>
    </row>
    <row r="35" spans="2:30" ht="15" customHeight="1" x14ac:dyDescent="0.2">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row>
    <row r="36" spans="2:30" ht="15" customHeight="1" x14ac:dyDescent="0.2">
      <c r="B36" s="184" t="s">
        <v>1029</v>
      </c>
      <c r="C36" s="90"/>
      <c r="D36" s="90"/>
      <c r="E36" s="90"/>
      <c r="F36" s="90"/>
      <c r="G36" s="90"/>
      <c r="H36" s="90"/>
      <c r="I36" s="90"/>
      <c r="J36" s="90"/>
      <c r="K36" s="90"/>
      <c r="L36" s="90"/>
      <c r="M36" s="90"/>
      <c r="N36" s="90"/>
      <c r="O36" s="90"/>
      <c r="P36" s="90"/>
      <c r="Q36" s="90"/>
      <c r="R36" s="90"/>
      <c r="S36" s="90"/>
      <c r="T36" s="90"/>
      <c r="U36" s="90"/>
      <c r="V36" s="90"/>
      <c r="W36" s="90"/>
      <c r="X36" s="90"/>
      <c r="Y36" s="90"/>
      <c r="Z36" s="90"/>
      <c r="AA36" s="90"/>
      <c r="AB36" s="90"/>
      <c r="AC36" s="90"/>
      <c r="AD36" s="90"/>
    </row>
    <row r="37" spans="2:30" ht="36" customHeight="1" x14ac:dyDescent="0.2">
      <c r="B37" s="90"/>
      <c r="C37" s="1141" t="s">
        <v>1794</v>
      </c>
      <c r="D37" s="1141"/>
      <c r="E37" s="1141"/>
      <c r="F37" s="1141"/>
      <c r="G37" s="1141"/>
      <c r="H37" s="1141"/>
      <c r="I37" s="1141"/>
      <c r="J37" s="1141"/>
      <c r="K37" s="1141"/>
      <c r="L37" s="1141"/>
      <c r="M37" s="1141"/>
      <c r="N37" s="1141"/>
      <c r="O37" s="1141"/>
      <c r="P37" s="1141"/>
      <c r="Q37" s="1141"/>
      <c r="R37" s="1141"/>
      <c r="S37" s="1141"/>
      <c r="T37" s="1141"/>
      <c r="U37" s="1141"/>
      <c r="V37" s="1141"/>
      <c r="W37" s="1141"/>
      <c r="X37" s="1141"/>
      <c r="Y37" s="1141"/>
      <c r="Z37" s="1141"/>
      <c r="AA37" s="1141"/>
      <c r="AB37" s="1141"/>
      <c r="AC37" s="1141"/>
      <c r="AD37" s="1141"/>
    </row>
    <row r="38" spans="2:30" ht="15" customHeight="1" x14ac:dyDescent="0.2">
      <c r="B38" s="90"/>
      <c r="C38" s="90"/>
      <c r="D38" s="90"/>
      <c r="E38" s="90"/>
      <c r="F38" s="90"/>
      <c r="G38" s="90"/>
      <c r="H38" s="90"/>
      <c r="I38" s="90"/>
      <c r="J38" s="90"/>
      <c r="K38" s="90"/>
      <c r="L38" s="90"/>
      <c r="M38" s="90"/>
      <c r="N38" s="90"/>
      <c r="O38" s="90"/>
      <c r="P38" s="90"/>
      <c r="Q38" s="90"/>
      <c r="R38" s="90"/>
      <c r="S38" s="90"/>
      <c r="T38" s="90"/>
      <c r="U38" s="90"/>
      <c r="V38" s="90"/>
      <c r="W38" s="90"/>
      <c r="X38" s="90"/>
      <c r="Y38" s="90"/>
      <c r="Z38" s="90"/>
      <c r="AA38" s="90"/>
      <c r="AB38" s="90"/>
      <c r="AC38" s="90"/>
      <c r="AD38" s="90"/>
    </row>
    <row r="39" spans="2:30" ht="15" customHeight="1" x14ac:dyDescent="0.2">
      <c r="B39" s="184" t="s">
        <v>1605</v>
      </c>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row>
    <row r="40" spans="2:30" ht="36" customHeight="1" x14ac:dyDescent="0.2">
      <c r="B40" s="90"/>
      <c r="C40" s="1141" t="s">
        <v>1604</v>
      </c>
      <c r="D40" s="1141"/>
      <c r="E40" s="1141"/>
      <c r="F40" s="1141"/>
      <c r="G40" s="1141"/>
      <c r="H40" s="1141"/>
      <c r="I40" s="1141"/>
      <c r="J40" s="1141"/>
      <c r="K40" s="1141"/>
      <c r="L40" s="1141"/>
      <c r="M40" s="1141"/>
      <c r="N40" s="1141"/>
      <c r="O40" s="1141"/>
      <c r="P40" s="1141"/>
      <c r="Q40" s="1141"/>
      <c r="R40" s="1141"/>
      <c r="S40" s="1141"/>
      <c r="T40" s="1141"/>
      <c r="U40" s="1141"/>
      <c r="V40" s="1141"/>
      <c r="W40" s="1141"/>
      <c r="X40" s="1141"/>
      <c r="Y40" s="1141"/>
      <c r="Z40" s="1141"/>
      <c r="AA40" s="1141"/>
      <c r="AB40" s="1141"/>
      <c r="AC40" s="1141"/>
      <c r="AD40" s="1141"/>
    </row>
    <row r="41" spans="2:30" s="90" customFormat="1" ht="15" customHeight="1" x14ac:dyDescent="0.2"/>
    <row r="42" spans="2:30" ht="15" customHeight="1" x14ac:dyDescent="0.2">
      <c r="B42" s="405" t="s">
        <v>1761</v>
      </c>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row>
    <row r="43" spans="2:30" ht="24" customHeight="1" x14ac:dyDescent="0.2">
      <c r="B43" s="90"/>
      <c r="C43" s="1141" t="s">
        <v>1779</v>
      </c>
      <c r="D43" s="1141"/>
      <c r="E43" s="1141"/>
      <c r="F43" s="1141"/>
      <c r="G43" s="1141"/>
      <c r="H43" s="1141"/>
      <c r="I43" s="1141"/>
      <c r="J43" s="1141"/>
      <c r="K43" s="1141"/>
      <c r="L43" s="1141"/>
      <c r="M43" s="1141"/>
      <c r="N43" s="1141"/>
      <c r="O43" s="1141"/>
      <c r="P43" s="1141"/>
      <c r="Q43" s="1141"/>
      <c r="R43" s="1141"/>
      <c r="S43" s="1141"/>
      <c r="T43" s="1141"/>
      <c r="U43" s="1141"/>
      <c r="V43" s="1141"/>
      <c r="W43" s="1141"/>
      <c r="X43" s="1141"/>
      <c r="Y43" s="1141"/>
      <c r="Z43" s="1141"/>
      <c r="AA43" s="1141"/>
      <c r="AB43" s="1141"/>
      <c r="AC43" s="1141"/>
      <c r="AD43" s="1141"/>
    </row>
    <row r="44" spans="2:30" ht="15" customHeight="1" x14ac:dyDescent="0.2">
      <c r="B44" s="90"/>
      <c r="C44" s="90"/>
      <c r="D44" s="90"/>
      <c r="E44" s="90"/>
      <c r="F44" s="90"/>
      <c r="G44" s="90"/>
      <c r="H44" s="90"/>
      <c r="I44" s="90"/>
      <c r="J44" s="90"/>
      <c r="K44" s="90"/>
      <c r="L44" s="90"/>
      <c r="M44" s="90"/>
      <c r="N44" s="90"/>
      <c r="O44" s="90"/>
      <c r="P44" s="90"/>
      <c r="Q44" s="90"/>
      <c r="R44" s="90"/>
      <c r="S44" s="90"/>
      <c r="T44" s="90"/>
      <c r="U44" s="90"/>
      <c r="V44" s="90"/>
      <c r="W44" s="90"/>
      <c r="X44" s="90"/>
      <c r="Y44" s="90"/>
      <c r="Z44" s="90"/>
      <c r="AA44" s="90"/>
      <c r="AB44" s="90"/>
      <c r="AC44" s="90"/>
      <c r="AD44" s="90"/>
    </row>
    <row r="45" spans="2:30" ht="15" customHeight="1" x14ac:dyDescent="0.2">
      <c r="B45" s="184" t="s">
        <v>107</v>
      </c>
      <c r="C45" s="90"/>
      <c r="D45" s="90"/>
      <c r="E45" s="90"/>
      <c r="F45" s="90"/>
      <c r="G45" s="90"/>
      <c r="H45" s="90"/>
      <c r="I45" s="90"/>
      <c r="J45" s="90"/>
      <c r="K45" s="90"/>
      <c r="L45" s="90"/>
      <c r="M45" s="90"/>
      <c r="N45" s="90"/>
      <c r="O45" s="90"/>
      <c r="P45" s="90"/>
      <c r="Q45" s="90"/>
      <c r="R45" s="90"/>
      <c r="S45" s="90"/>
      <c r="T45" s="90"/>
      <c r="U45" s="90"/>
      <c r="V45" s="90"/>
      <c r="W45" s="90"/>
      <c r="X45" s="90"/>
      <c r="Y45" s="90"/>
      <c r="Z45" s="90"/>
      <c r="AA45" s="90"/>
      <c r="AB45" s="90"/>
      <c r="AC45" s="90"/>
      <c r="AD45" s="90"/>
    </row>
    <row r="46" spans="2:30" ht="15" customHeight="1" x14ac:dyDescent="0.2">
      <c r="B46" s="90"/>
      <c r="C46" s="1141" t="s">
        <v>1066</v>
      </c>
      <c r="D46" s="1141"/>
      <c r="E46" s="1141"/>
      <c r="F46" s="1141"/>
      <c r="G46" s="1141"/>
      <c r="H46" s="1141"/>
      <c r="I46" s="1141"/>
      <c r="J46" s="1141"/>
      <c r="K46" s="1141"/>
      <c r="L46" s="1141"/>
      <c r="M46" s="1141"/>
      <c r="N46" s="1141"/>
      <c r="O46" s="1141"/>
      <c r="P46" s="1141"/>
      <c r="Q46" s="1141"/>
      <c r="R46" s="1141"/>
      <c r="S46" s="1141"/>
      <c r="T46" s="1141"/>
      <c r="U46" s="1141"/>
      <c r="V46" s="1141"/>
      <c r="W46" s="1141"/>
      <c r="X46" s="1141"/>
      <c r="Y46" s="1141"/>
      <c r="Z46" s="1141"/>
      <c r="AA46" s="1141"/>
      <c r="AB46" s="1141"/>
      <c r="AC46" s="1141"/>
      <c r="AD46" s="1141"/>
    </row>
    <row r="47" spans="2:30" ht="15" customHeight="1" x14ac:dyDescent="0.2">
      <c r="B47" s="90"/>
      <c r="C47" s="90"/>
      <c r="D47" s="90"/>
      <c r="E47" s="90"/>
      <c r="F47" s="90"/>
      <c r="G47" s="90"/>
      <c r="H47" s="90"/>
      <c r="I47" s="90"/>
      <c r="J47" s="90"/>
      <c r="K47" s="90"/>
      <c r="L47" s="90"/>
      <c r="M47" s="90"/>
      <c r="N47" s="90"/>
      <c r="O47" s="90"/>
      <c r="P47" s="90"/>
      <c r="Q47" s="90"/>
      <c r="R47" s="90"/>
      <c r="S47" s="90"/>
      <c r="T47" s="90"/>
      <c r="U47" s="90"/>
      <c r="V47" s="90"/>
      <c r="W47" s="90"/>
      <c r="X47" s="90"/>
      <c r="Y47" s="90"/>
      <c r="Z47" s="90"/>
      <c r="AA47" s="90"/>
      <c r="AB47" s="90"/>
      <c r="AC47" s="90"/>
      <c r="AD47" s="90"/>
    </row>
    <row r="48" spans="2:30" ht="15" customHeight="1" x14ac:dyDescent="0.2">
      <c r="B48" s="184" t="s">
        <v>792</v>
      </c>
      <c r="C48" s="90"/>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row>
    <row r="49" spans="2:30" ht="60" customHeight="1" x14ac:dyDescent="0.2">
      <c r="B49" s="90"/>
      <c r="C49" s="1141" t="s">
        <v>1606</v>
      </c>
      <c r="D49" s="1141"/>
      <c r="E49" s="1141"/>
      <c r="F49" s="1141"/>
      <c r="G49" s="1141"/>
      <c r="H49" s="1141"/>
      <c r="I49" s="1141"/>
      <c r="J49" s="1141"/>
      <c r="K49" s="1141"/>
      <c r="L49" s="1141"/>
      <c r="M49" s="1141"/>
      <c r="N49" s="1141"/>
      <c r="O49" s="1141"/>
      <c r="P49" s="1141"/>
      <c r="Q49" s="1141"/>
      <c r="R49" s="1141"/>
      <c r="S49" s="1141"/>
      <c r="T49" s="1141"/>
      <c r="U49" s="1141"/>
      <c r="V49" s="1141"/>
      <c r="W49" s="1141"/>
      <c r="X49" s="1141"/>
      <c r="Y49" s="1141"/>
      <c r="Z49" s="1141"/>
      <c r="AA49" s="1141"/>
      <c r="AB49" s="1141"/>
      <c r="AC49" s="1141"/>
      <c r="AD49" s="1141"/>
    </row>
    <row r="50" spans="2:30" ht="15" customHeight="1" x14ac:dyDescent="0.2">
      <c r="B50" s="90"/>
      <c r="C50" s="90"/>
      <c r="D50" s="90"/>
      <c r="E50" s="90"/>
      <c r="F50" s="90"/>
      <c r="G50" s="90"/>
      <c r="H50" s="90"/>
      <c r="I50" s="90"/>
      <c r="J50" s="90"/>
      <c r="K50" s="90"/>
      <c r="L50" s="90"/>
      <c r="M50" s="90"/>
      <c r="N50" s="90"/>
      <c r="O50" s="90"/>
      <c r="P50" s="90"/>
      <c r="Q50" s="90"/>
      <c r="R50" s="90"/>
      <c r="S50" s="90"/>
      <c r="T50" s="90"/>
      <c r="U50" s="90"/>
      <c r="V50" s="90"/>
      <c r="W50" s="90"/>
      <c r="X50" s="90"/>
      <c r="Y50" s="90"/>
      <c r="Z50" s="90"/>
      <c r="AA50" s="90"/>
      <c r="AB50" s="90"/>
      <c r="AC50" s="90"/>
      <c r="AD50" s="90"/>
    </row>
    <row r="51" spans="2:30" ht="15" customHeight="1" x14ac:dyDescent="0.2">
      <c r="B51" s="184" t="s">
        <v>1608</v>
      </c>
      <c r="C51" s="90"/>
      <c r="D51" s="90"/>
      <c r="E51" s="90"/>
      <c r="F51" s="90"/>
      <c r="G51" s="90"/>
      <c r="H51" s="90"/>
      <c r="I51" s="90"/>
      <c r="J51" s="90"/>
      <c r="K51" s="90"/>
      <c r="L51" s="90"/>
      <c r="M51" s="90"/>
      <c r="N51" s="90"/>
      <c r="O51" s="90"/>
      <c r="P51" s="90"/>
      <c r="Q51" s="90"/>
      <c r="R51" s="90"/>
      <c r="S51" s="90"/>
      <c r="T51" s="90"/>
      <c r="U51" s="90"/>
      <c r="V51" s="90"/>
      <c r="W51" s="90"/>
      <c r="X51" s="90"/>
      <c r="Y51" s="90"/>
      <c r="Z51" s="90"/>
      <c r="AA51" s="90"/>
      <c r="AB51" s="90"/>
      <c r="AC51" s="90"/>
      <c r="AD51" s="90"/>
    </row>
    <row r="52" spans="2:30" ht="48" customHeight="1" x14ac:dyDescent="0.2">
      <c r="B52" s="90"/>
      <c r="C52" s="1141" t="s">
        <v>1030</v>
      </c>
      <c r="D52" s="1141"/>
      <c r="E52" s="1141"/>
      <c r="F52" s="1141"/>
      <c r="G52" s="1141"/>
      <c r="H52" s="1141"/>
      <c r="I52" s="1141"/>
      <c r="J52" s="1141"/>
      <c r="K52" s="1141"/>
      <c r="L52" s="1141"/>
      <c r="M52" s="1141"/>
      <c r="N52" s="1141"/>
      <c r="O52" s="1141"/>
      <c r="P52" s="1141"/>
      <c r="Q52" s="1141"/>
      <c r="R52" s="1141"/>
      <c r="S52" s="1141"/>
      <c r="T52" s="1141"/>
      <c r="U52" s="1141"/>
      <c r="V52" s="1141"/>
      <c r="W52" s="1141"/>
      <c r="X52" s="1141"/>
      <c r="Y52" s="1141"/>
      <c r="Z52" s="1141"/>
      <c r="AA52" s="1141"/>
      <c r="AB52" s="1141"/>
      <c r="AC52" s="1141"/>
      <c r="AD52" s="1141"/>
    </row>
    <row r="53" spans="2:30" ht="15" customHeight="1" x14ac:dyDescent="0.2">
      <c r="B53" s="90"/>
      <c r="C53" s="90"/>
      <c r="D53" s="90"/>
      <c r="E53" s="90"/>
      <c r="F53" s="90"/>
      <c r="G53" s="90"/>
      <c r="H53" s="90"/>
      <c r="I53" s="90"/>
      <c r="J53" s="90"/>
      <c r="K53" s="90"/>
      <c r="L53" s="90"/>
      <c r="M53" s="90"/>
      <c r="N53" s="90"/>
      <c r="O53" s="90"/>
      <c r="P53" s="90"/>
      <c r="Q53" s="90"/>
      <c r="R53" s="90"/>
      <c r="S53" s="90"/>
      <c r="T53" s="90"/>
      <c r="U53" s="90"/>
      <c r="V53" s="90"/>
      <c r="W53" s="90"/>
      <c r="X53" s="90"/>
      <c r="Y53" s="90"/>
      <c r="Z53" s="90"/>
      <c r="AA53" s="90"/>
      <c r="AB53" s="90"/>
      <c r="AC53" s="90"/>
      <c r="AD53" s="90"/>
    </row>
    <row r="54" spans="2:30" ht="15" customHeight="1" x14ac:dyDescent="0.2">
      <c r="B54" s="184" t="s">
        <v>1607</v>
      </c>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row>
    <row r="55" spans="2:30" ht="48" customHeight="1" x14ac:dyDescent="0.2">
      <c r="B55" s="90"/>
      <c r="C55" s="1141" t="s">
        <v>1938</v>
      </c>
      <c r="D55" s="1141"/>
      <c r="E55" s="1141"/>
      <c r="F55" s="1141"/>
      <c r="G55" s="1141"/>
      <c r="H55" s="1141"/>
      <c r="I55" s="1141"/>
      <c r="J55" s="1141"/>
      <c r="K55" s="1141"/>
      <c r="L55" s="1141"/>
      <c r="M55" s="1141"/>
      <c r="N55" s="1141"/>
      <c r="O55" s="1141"/>
      <c r="P55" s="1141"/>
      <c r="Q55" s="1141"/>
      <c r="R55" s="1141"/>
      <c r="S55" s="1141"/>
      <c r="T55" s="1141"/>
      <c r="U55" s="1141"/>
      <c r="V55" s="1141"/>
      <c r="W55" s="1141"/>
      <c r="X55" s="1141"/>
      <c r="Y55" s="1141"/>
      <c r="Z55" s="1141"/>
      <c r="AA55" s="1141"/>
      <c r="AB55" s="1141"/>
      <c r="AC55" s="1141"/>
      <c r="AD55" s="1141"/>
    </row>
    <row r="56" spans="2:30" ht="15" customHeight="1" x14ac:dyDescent="0.2">
      <c r="B56" s="90"/>
      <c r="C56" s="404"/>
      <c r="D56" s="404"/>
      <c r="E56" s="404"/>
      <c r="F56" s="404"/>
      <c r="G56" s="404"/>
      <c r="H56" s="404"/>
      <c r="I56" s="404"/>
      <c r="J56" s="404"/>
      <c r="K56" s="404"/>
      <c r="L56" s="404"/>
      <c r="M56" s="404"/>
      <c r="N56" s="404"/>
      <c r="O56" s="404"/>
      <c r="P56" s="404"/>
      <c r="Q56" s="404"/>
      <c r="R56" s="404"/>
      <c r="S56" s="404"/>
      <c r="T56" s="404"/>
      <c r="U56" s="404"/>
      <c r="V56" s="404"/>
      <c r="W56" s="404"/>
      <c r="X56" s="404"/>
      <c r="Y56" s="404"/>
      <c r="Z56" s="404"/>
      <c r="AA56" s="404"/>
      <c r="AB56" s="404"/>
      <c r="AC56" s="404"/>
      <c r="AD56" s="404"/>
    </row>
    <row r="57" spans="2:30" ht="36" customHeight="1" x14ac:dyDescent="0.2">
      <c r="B57" s="90"/>
      <c r="C57" s="406"/>
      <c r="D57" s="1141" t="s">
        <v>1609</v>
      </c>
      <c r="E57" s="1141"/>
      <c r="F57" s="1141"/>
      <c r="G57" s="1141"/>
      <c r="H57" s="1141"/>
      <c r="I57" s="1141"/>
      <c r="J57" s="1141"/>
      <c r="K57" s="1141"/>
      <c r="L57" s="1141"/>
      <c r="M57" s="1141"/>
      <c r="N57" s="1141"/>
      <c r="O57" s="1141"/>
      <c r="P57" s="1141"/>
      <c r="Q57" s="1141"/>
      <c r="R57" s="1141"/>
      <c r="S57" s="1141"/>
      <c r="T57" s="1141"/>
      <c r="U57" s="1141"/>
      <c r="V57" s="1141"/>
      <c r="W57" s="1141"/>
      <c r="X57" s="1141"/>
      <c r="Y57" s="1141"/>
      <c r="Z57" s="1141"/>
      <c r="AA57" s="1141"/>
      <c r="AB57" s="1141"/>
      <c r="AC57" s="1141"/>
      <c r="AD57" s="1141"/>
    </row>
    <row r="58" spans="2:30" ht="15" customHeight="1" x14ac:dyDescent="0.2">
      <c r="B58" s="90"/>
      <c r="C58" s="406"/>
      <c r="D58" s="404"/>
      <c r="E58" s="404"/>
      <c r="F58" s="404"/>
      <c r="G58" s="404"/>
      <c r="H58" s="404"/>
      <c r="I58" s="404"/>
      <c r="J58" s="404"/>
      <c r="K58" s="404"/>
      <c r="L58" s="404"/>
      <c r="M58" s="404"/>
      <c r="N58" s="404"/>
      <c r="O58" s="404"/>
      <c r="P58" s="404"/>
      <c r="Q58" s="404"/>
      <c r="R58" s="404"/>
      <c r="S58" s="404"/>
      <c r="T58" s="404"/>
      <c r="U58" s="404"/>
      <c r="V58" s="404"/>
      <c r="W58" s="404"/>
      <c r="X58" s="404"/>
      <c r="Y58" s="404"/>
      <c r="Z58" s="404"/>
      <c r="AA58" s="404"/>
      <c r="AB58" s="404"/>
      <c r="AC58" s="404"/>
      <c r="AD58" s="404"/>
    </row>
    <row r="59" spans="2:30" ht="48" customHeight="1" x14ac:dyDescent="0.2">
      <c r="B59" s="90"/>
      <c r="C59" s="406"/>
      <c r="D59" s="1141" t="s">
        <v>1610</v>
      </c>
      <c r="E59" s="1141"/>
      <c r="F59" s="1141"/>
      <c r="G59" s="1141"/>
      <c r="H59" s="1141"/>
      <c r="I59" s="1141"/>
      <c r="J59" s="1141"/>
      <c r="K59" s="1141"/>
      <c r="L59" s="1141"/>
      <c r="M59" s="1141"/>
      <c r="N59" s="1141"/>
      <c r="O59" s="1141"/>
      <c r="P59" s="1141"/>
      <c r="Q59" s="1141"/>
      <c r="R59" s="1141"/>
      <c r="S59" s="1141"/>
      <c r="T59" s="1141"/>
      <c r="U59" s="1141"/>
      <c r="V59" s="1141"/>
      <c r="W59" s="1141"/>
      <c r="X59" s="1141"/>
      <c r="Y59" s="1141"/>
      <c r="Z59" s="1141"/>
      <c r="AA59" s="1141"/>
      <c r="AB59" s="1141"/>
      <c r="AC59" s="1141"/>
      <c r="AD59" s="1141"/>
    </row>
    <row r="60" spans="2:30" ht="15" customHeight="1" x14ac:dyDescent="0.2">
      <c r="B60" s="90"/>
      <c r="C60" s="406"/>
      <c r="D60" s="404"/>
      <c r="E60" s="404"/>
      <c r="F60" s="404"/>
      <c r="G60" s="404"/>
      <c r="H60" s="404"/>
      <c r="I60" s="404"/>
      <c r="J60" s="404"/>
      <c r="K60" s="404"/>
      <c r="L60" s="404"/>
      <c r="M60" s="404"/>
      <c r="N60" s="404"/>
      <c r="O60" s="404"/>
      <c r="P60" s="404"/>
      <c r="Q60" s="404"/>
      <c r="R60" s="404"/>
      <c r="S60" s="404"/>
      <c r="T60" s="404"/>
      <c r="U60" s="404"/>
      <c r="V60" s="404"/>
      <c r="W60" s="404"/>
      <c r="X60" s="404"/>
      <c r="Y60" s="404"/>
      <c r="Z60" s="404"/>
      <c r="AA60" s="404"/>
      <c r="AB60" s="404"/>
      <c r="AC60" s="404"/>
      <c r="AD60" s="404"/>
    </row>
    <row r="61" spans="2:30" ht="48" customHeight="1" x14ac:dyDescent="0.2">
      <c r="B61" s="90"/>
      <c r="C61" s="406"/>
      <c r="D61" s="1141" t="s">
        <v>1611</v>
      </c>
      <c r="E61" s="1141"/>
      <c r="F61" s="1141"/>
      <c r="G61" s="1141"/>
      <c r="H61" s="1141"/>
      <c r="I61" s="1141"/>
      <c r="J61" s="1141"/>
      <c r="K61" s="1141"/>
      <c r="L61" s="1141"/>
      <c r="M61" s="1141"/>
      <c r="N61" s="1141"/>
      <c r="O61" s="1141"/>
      <c r="P61" s="1141"/>
      <c r="Q61" s="1141"/>
      <c r="R61" s="1141"/>
      <c r="S61" s="1141"/>
      <c r="T61" s="1141"/>
      <c r="U61" s="1141"/>
      <c r="V61" s="1141"/>
      <c r="W61" s="1141"/>
      <c r="X61" s="1141"/>
      <c r="Y61" s="1141"/>
      <c r="Z61" s="1141"/>
      <c r="AA61" s="1141"/>
      <c r="AB61" s="1141"/>
      <c r="AC61" s="1141"/>
      <c r="AD61" s="1141"/>
    </row>
    <row r="62" spans="2:30" ht="15" customHeight="1" x14ac:dyDescent="0.2">
      <c r="B62" s="90"/>
      <c r="C62" s="406"/>
      <c r="D62" s="404"/>
      <c r="E62" s="404"/>
      <c r="F62" s="404"/>
      <c r="G62" s="404"/>
      <c r="H62" s="404"/>
      <c r="I62" s="404"/>
      <c r="J62" s="404"/>
      <c r="K62" s="404"/>
      <c r="L62" s="404"/>
      <c r="M62" s="404"/>
      <c r="N62" s="404"/>
      <c r="O62" s="404"/>
      <c r="P62" s="404"/>
      <c r="Q62" s="404"/>
      <c r="R62" s="404"/>
      <c r="S62" s="404"/>
      <c r="T62" s="404"/>
      <c r="U62" s="404"/>
      <c r="V62" s="404"/>
      <c r="W62" s="404"/>
      <c r="X62" s="404"/>
      <c r="Y62" s="404"/>
      <c r="Z62" s="404"/>
      <c r="AA62" s="404"/>
      <c r="AB62" s="404"/>
      <c r="AC62" s="404"/>
      <c r="AD62" s="404"/>
    </row>
    <row r="63" spans="2:30" ht="60" customHeight="1" x14ac:dyDescent="0.2">
      <c r="B63" s="90"/>
      <c r="C63" s="406"/>
      <c r="D63" s="1141" t="s">
        <v>1612</v>
      </c>
      <c r="E63" s="1141"/>
      <c r="F63" s="1141"/>
      <c r="G63" s="1141"/>
      <c r="H63" s="1141"/>
      <c r="I63" s="1141"/>
      <c r="J63" s="1141"/>
      <c r="K63" s="1141"/>
      <c r="L63" s="1141"/>
      <c r="M63" s="1141"/>
      <c r="N63" s="1141"/>
      <c r="O63" s="1141"/>
      <c r="P63" s="1141"/>
      <c r="Q63" s="1141"/>
      <c r="R63" s="1141"/>
      <c r="S63" s="1141"/>
      <c r="T63" s="1141"/>
      <c r="U63" s="1141"/>
      <c r="V63" s="1141"/>
      <c r="W63" s="1141"/>
      <c r="X63" s="1141"/>
      <c r="Y63" s="1141"/>
      <c r="Z63" s="1141"/>
      <c r="AA63" s="1141"/>
      <c r="AB63" s="1141"/>
      <c r="AC63" s="1141"/>
      <c r="AD63" s="1141"/>
    </row>
    <row r="64" spans="2:30" ht="15" customHeight="1" x14ac:dyDescent="0.2">
      <c r="B64" s="90"/>
      <c r="C64" s="405"/>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row>
    <row r="65" spans="2:30" ht="60" customHeight="1" x14ac:dyDescent="0.2">
      <c r="B65" s="90"/>
      <c r="C65" s="90"/>
      <c r="D65" s="1141" t="s">
        <v>1613</v>
      </c>
      <c r="E65" s="1141"/>
      <c r="F65" s="1141"/>
      <c r="G65" s="1141"/>
      <c r="H65" s="1141"/>
      <c r="I65" s="1141"/>
      <c r="J65" s="1141"/>
      <c r="K65" s="1141"/>
      <c r="L65" s="1141"/>
      <c r="M65" s="1141"/>
      <c r="N65" s="1141"/>
      <c r="O65" s="1141"/>
      <c r="P65" s="1141"/>
      <c r="Q65" s="1141"/>
      <c r="R65" s="1141"/>
      <c r="S65" s="1141"/>
      <c r="T65" s="1141"/>
      <c r="U65" s="1141"/>
      <c r="V65" s="1141"/>
      <c r="W65" s="1141"/>
      <c r="X65" s="1141"/>
      <c r="Y65" s="1141"/>
      <c r="Z65" s="1141"/>
      <c r="AA65" s="1141"/>
      <c r="AB65" s="1141"/>
      <c r="AC65" s="1141"/>
      <c r="AD65" s="1141"/>
    </row>
    <row r="66" spans="2:30" ht="15" customHeight="1" x14ac:dyDescent="0.2">
      <c r="B66" s="90"/>
      <c r="C66" s="405"/>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row>
    <row r="67" spans="2:30" ht="48" customHeight="1" x14ac:dyDescent="0.2">
      <c r="B67" s="90"/>
      <c r="C67" s="90"/>
      <c r="D67" s="1141" t="s">
        <v>1067</v>
      </c>
      <c r="E67" s="1141"/>
      <c r="F67" s="1141"/>
      <c r="G67" s="1141"/>
      <c r="H67" s="1141"/>
      <c r="I67" s="1141"/>
      <c r="J67" s="1141"/>
      <c r="K67" s="1141"/>
      <c r="L67" s="1141"/>
      <c r="M67" s="1141"/>
      <c r="N67" s="1141"/>
      <c r="O67" s="1141"/>
      <c r="P67" s="1141"/>
      <c r="Q67" s="1141"/>
      <c r="R67" s="1141"/>
      <c r="S67" s="1141"/>
      <c r="T67" s="1141"/>
      <c r="U67" s="1141"/>
      <c r="V67" s="1141"/>
      <c r="W67" s="1141"/>
      <c r="X67" s="1141"/>
      <c r="Y67" s="1141"/>
      <c r="Z67" s="1141"/>
      <c r="AA67" s="1141"/>
      <c r="AB67" s="1141"/>
      <c r="AC67" s="1141"/>
      <c r="AD67" s="1141"/>
    </row>
    <row r="68" spans="2:30" ht="15" customHeight="1" x14ac:dyDescent="0.2">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row>
    <row r="69" spans="2:30" ht="15" customHeight="1" x14ac:dyDescent="0.2">
      <c r="B69" s="184" t="s">
        <v>1031</v>
      </c>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row>
    <row r="70" spans="2:30" ht="24" customHeight="1" x14ac:dyDescent="0.2">
      <c r="B70" s="90"/>
      <c r="C70" s="1141" t="s">
        <v>1032</v>
      </c>
      <c r="D70" s="1141"/>
      <c r="E70" s="1141"/>
      <c r="F70" s="1141"/>
      <c r="G70" s="1141"/>
      <c r="H70" s="1141"/>
      <c r="I70" s="1141"/>
      <c r="J70" s="1141"/>
      <c r="K70" s="1141"/>
      <c r="L70" s="1141"/>
      <c r="M70" s="1141"/>
      <c r="N70" s="1141"/>
      <c r="O70" s="1141"/>
      <c r="P70" s="1141"/>
      <c r="Q70" s="1141"/>
      <c r="R70" s="1141"/>
      <c r="S70" s="1141"/>
      <c r="T70" s="1141"/>
      <c r="U70" s="1141"/>
      <c r="V70" s="1141"/>
      <c r="W70" s="1141"/>
      <c r="X70" s="1141"/>
      <c r="Y70" s="1141"/>
      <c r="Z70" s="1141"/>
      <c r="AA70" s="1141"/>
      <c r="AB70" s="1141"/>
      <c r="AC70" s="1141"/>
      <c r="AD70" s="1141"/>
    </row>
    <row r="71" spans="2:30" ht="15" customHeight="1" x14ac:dyDescent="0.2">
      <c r="B71" s="90"/>
      <c r="C71" s="404"/>
      <c r="D71" s="404"/>
      <c r="E71" s="404"/>
      <c r="F71" s="404"/>
      <c r="G71" s="404"/>
      <c r="H71" s="404"/>
      <c r="I71" s="404"/>
      <c r="J71" s="404"/>
      <c r="K71" s="404"/>
      <c r="L71" s="404"/>
      <c r="M71" s="404"/>
      <c r="N71" s="404"/>
      <c r="O71" s="404"/>
      <c r="P71" s="404"/>
      <c r="Q71" s="404"/>
      <c r="R71" s="404"/>
      <c r="S71" s="404"/>
      <c r="T71" s="404"/>
      <c r="U71" s="404"/>
      <c r="V71" s="404"/>
      <c r="W71" s="404"/>
      <c r="X71" s="404"/>
      <c r="Y71" s="404"/>
      <c r="Z71" s="404"/>
      <c r="AA71" s="404"/>
      <c r="AB71" s="404"/>
      <c r="AC71" s="404"/>
      <c r="AD71" s="404"/>
    </row>
    <row r="72" spans="2:30" ht="36" customHeight="1" x14ac:dyDescent="0.2">
      <c r="B72" s="90"/>
      <c r="C72" s="406"/>
      <c r="D72" s="1141" t="s">
        <v>1650</v>
      </c>
      <c r="E72" s="1141"/>
      <c r="F72" s="1141"/>
      <c r="G72" s="1141"/>
      <c r="H72" s="1141"/>
      <c r="I72" s="1141"/>
      <c r="J72" s="1141"/>
      <c r="K72" s="1141"/>
      <c r="L72" s="1141"/>
      <c r="M72" s="1141"/>
      <c r="N72" s="1141"/>
      <c r="O72" s="1141"/>
      <c r="P72" s="1141"/>
      <c r="Q72" s="1141"/>
      <c r="R72" s="1141"/>
      <c r="S72" s="1141"/>
      <c r="T72" s="1141"/>
      <c r="U72" s="1141"/>
      <c r="V72" s="1141"/>
      <c r="W72" s="1141"/>
      <c r="X72" s="1141"/>
      <c r="Y72" s="1141"/>
      <c r="Z72" s="1141"/>
      <c r="AA72" s="1141"/>
      <c r="AB72" s="1141"/>
      <c r="AC72" s="1141"/>
      <c r="AD72" s="1141"/>
    </row>
    <row r="73" spans="2:30" ht="15" customHeight="1" x14ac:dyDescent="0.2">
      <c r="B73" s="90"/>
      <c r="C73" s="406"/>
      <c r="D73" s="404"/>
      <c r="E73" s="404"/>
      <c r="F73" s="404"/>
      <c r="G73" s="404"/>
      <c r="H73" s="404"/>
      <c r="I73" s="404"/>
      <c r="J73" s="404"/>
      <c r="K73" s="404"/>
      <c r="L73" s="404"/>
      <c r="M73" s="404"/>
      <c r="N73" s="404"/>
      <c r="O73" s="404"/>
      <c r="P73" s="404"/>
      <c r="Q73" s="404"/>
      <c r="R73" s="404"/>
      <c r="S73" s="404"/>
      <c r="T73" s="404"/>
      <c r="U73" s="404"/>
      <c r="V73" s="404"/>
      <c r="W73" s="404"/>
      <c r="X73" s="404"/>
      <c r="Y73" s="404"/>
      <c r="Z73" s="404"/>
      <c r="AA73" s="404"/>
      <c r="AB73" s="404"/>
      <c r="AC73" s="404"/>
      <c r="AD73" s="404"/>
    </row>
    <row r="74" spans="2:30" ht="24" customHeight="1" x14ac:dyDescent="0.2">
      <c r="B74" s="90"/>
      <c r="C74" s="406"/>
      <c r="D74" s="1141" t="s">
        <v>1848</v>
      </c>
      <c r="E74" s="1141"/>
      <c r="F74" s="1141"/>
      <c r="G74" s="1141"/>
      <c r="H74" s="1141"/>
      <c r="I74" s="1141"/>
      <c r="J74" s="1141"/>
      <c r="K74" s="1141"/>
      <c r="L74" s="1141"/>
      <c r="M74" s="1141"/>
      <c r="N74" s="1141"/>
      <c r="O74" s="1141"/>
      <c r="P74" s="1141"/>
      <c r="Q74" s="1141"/>
      <c r="R74" s="1141"/>
      <c r="S74" s="1141"/>
      <c r="T74" s="1141"/>
      <c r="U74" s="1141"/>
      <c r="V74" s="1141"/>
      <c r="W74" s="1141"/>
      <c r="X74" s="1141"/>
      <c r="Y74" s="1141"/>
      <c r="Z74" s="1141"/>
      <c r="AA74" s="1141"/>
      <c r="AB74" s="1141"/>
      <c r="AC74" s="1141"/>
      <c r="AD74" s="1141"/>
    </row>
    <row r="75" spans="2:30" ht="15" customHeight="1" x14ac:dyDescent="0.2">
      <c r="B75" s="90"/>
      <c r="C75" s="406"/>
      <c r="D75" s="404"/>
      <c r="E75" s="404"/>
      <c r="F75" s="404"/>
      <c r="G75" s="404"/>
      <c r="H75" s="404"/>
      <c r="I75" s="404"/>
      <c r="J75" s="404"/>
      <c r="K75" s="404"/>
      <c r="L75" s="404"/>
      <c r="M75" s="404"/>
      <c r="N75" s="404"/>
      <c r="O75" s="404"/>
      <c r="P75" s="404"/>
      <c r="Q75" s="404"/>
      <c r="R75" s="404"/>
      <c r="S75" s="404"/>
      <c r="T75" s="404"/>
      <c r="U75" s="404"/>
      <c r="V75" s="404"/>
      <c r="W75" s="404"/>
      <c r="X75" s="404"/>
      <c r="Y75" s="404"/>
      <c r="Z75" s="404"/>
      <c r="AA75" s="404"/>
      <c r="AB75" s="404"/>
      <c r="AC75" s="404"/>
      <c r="AD75" s="404"/>
    </row>
    <row r="76" spans="2:30" ht="36" customHeight="1" x14ac:dyDescent="0.2">
      <c r="B76" s="90"/>
      <c r="C76" s="406"/>
      <c r="D76" s="1141" t="s">
        <v>1849</v>
      </c>
      <c r="E76" s="1141"/>
      <c r="F76" s="1141"/>
      <c r="G76" s="1141"/>
      <c r="H76" s="1141"/>
      <c r="I76" s="1141"/>
      <c r="J76" s="1141"/>
      <c r="K76" s="1141"/>
      <c r="L76" s="1141"/>
      <c r="M76" s="1141"/>
      <c r="N76" s="1141"/>
      <c r="O76" s="1141"/>
      <c r="P76" s="1141"/>
      <c r="Q76" s="1141"/>
      <c r="R76" s="1141"/>
      <c r="S76" s="1141"/>
      <c r="T76" s="1141"/>
      <c r="U76" s="1141"/>
      <c r="V76" s="1141"/>
      <c r="W76" s="1141"/>
      <c r="X76" s="1141"/>
      <c r="Y76" s="1141"/>
      <c r="Z76" s="1141"/>
      <c r="AA76" s="1141"/>
      <c r="AB76" s="1141"/>
      <c r="AC76" s="1141"/>
      <c r="AD76" s="1141"/>
    </row>
    <row r="77" spans="2:30" ht="15" customHeight="1" x14ac:dyDescent="0.2">
      <c r="B77" s="90"/>
      <c r="C77" s="406"/>
      <c r="D77" s="404"/>
      <c r="E77" s="404"/>
      <c r="F77" s="404"/>
      <c r="G77" s="404"/>
      <c r="H77" s="404"/>
      <c r="I77" s="404"/>
      <c r="J77" s="404"/>
      <c r="K77" s="404"/>
      <c r="L77" s="404"/>
      <c r="M77" s="404"/>
      <c r="N77" s="404"/>
      <c r="O77" s="404"/>
      <c r="P77" s="404"/>
      <c r="Q77" s="404"/>
      <c r="R77" s="404"/>
      <c r="S77" s="404"/>
      <c r="T77" s="404"/>
      <c r="U77" s="404"/>
      <c r="V77" s="404"/>
      <c r="W77" s="404"/>
      <c r="X77" s="404"/>
      <c r="Y77" s="404"/>
      <c r="Z77" s="404"/>
      <c r="AA77" s="404"/>
      <c r="AB77" s="404"/>
      <c r="AC77" s="404"/>
      <c r="AD77" s="404"/>
    </row>
    <row r="78" spans="2:30" ht="36" customHeight="1" x14ac:dyDescent="0.2">
      <c r="B78" s="90"/>
      <c r="C78" s="406"/>
      <c r="D78" s="1141" t="s">
        <v>1850</v>
      </c>
      <c r="E78" s="1141"/>
      <c r="F78" s="1141"/>
      <c r="G78" s="1141"/>
      <c r="H78" s="1141"/>
      <c r="I78" s="1141"/>
      <c r="J78" s="1141"/>
      <c r="K78" s="1141"/>
      <c r="L78" s="1141"/>
      <c r="M78" s="1141"/>
      <c r="N78" s="1141"/>
      <c r="O78" s="1141"/>
      <c r="P78" s="1141"/>
      <c r="Q78" s="1141"/>
      <c r="R78" s="1141"/>
      <c r="S78" s="1141"/>
      <c r="T78" s="1141"/>
      <c r="U78" s="1141"/>
      <c r="V78" s="1141"/>
      <c r="W78" s="1141"/>
      <c r="X78" s="1141"/>
      <c r="Y78" s="1141"/>
      <c r="Z78" s="1141"/>
      <c r="AA78" s="1141"/>
      <c r="AB78" s="1141"/>
      <c r="AC78" s="1141"/>
      <c r="AD78" s="1141"/>
    </row>
    <row r="79" spans="2:30" ht="15" customHeight="1" x14ac:dyDescent="0.2">
      <c r="B79" s="90"/>
      <c r="C79" s="406"/>
      <c r="D79" s="404"/>
      <c r="E79" s="404"/>
      <c r="F79" s="404"/>
      <c r="G79" s="404"/>
      <c r="H79" s="404"/>
      <c r="I79" s="404"/>
      <c r="J79" s="404"/>
      <c r="K79" s="404"/>
      <c r="L79" s="404"/>
      <c r="M79" s="404"/>
      <c r="N79" s="404"/>
      <c r="O79" s="404"/>
      <c r="P79" s="404"/>
      <c r="Q79" s="404"/>
      <c r="R79" s="404"/>
      <c r="S79" s="404"/>
      <c r="T79" s="404"/>
      <c r="U79" s="404"/>
      <c r="V79" s="404"/>
      <c r="W79" s="404"/>
      <c r="X79" s="404"/>
      <c r="Y79" s="404"/>
      <c r="Z79" s="404"/>
      <c r="AA79" s="404"/>
      <c r="AB79" s="404"/>
      <c r="AC79" s="404"/>
      <c r="AD79" s="404"/>
    </row>
    <row r="80" spans="2:30" ht="36" customHeight="1" x14ac:dyDescent="0.2">
      <c r="B80" s="90"/>
      <c r="C80" s="406"/>
      <c r="D80" s="1141" t="s">
        <v>1851</v>
      </c>
      <c r="E80" s="1141"/>
      <c r="F80" s="1141"/>
      <c r="G80" s="1141"/>
      <c r="H80" s="1141"/>
      <c r="I80" s="1141"/>
      <c r="J80" s="1141"/>
      <c r="K80" s="1141"/>
      <c r="L80" s="1141"/>
      <c r="M80" s="1141"/>
      <c r="N80" s="1141"/>
      <c r="O80" s="1141"/>
      <c r="P80" s="1141"/>
      <c r="Q80" s="1141"/>
      <c r="R80" s="1141"/>
      <c r="S80" s="1141"/>
      <c r="T80" s="1141"/>
      <c r="U80" s="1141"/>
      <c r="V80" s="1141"/>
      <c r="W80" s="1141"/>
      <c r="X80" s="1141"/>
      <c r="Y80" s="1141"/>
      <c r="Z80" s="1141"/>
      <c r="AA80" s="1141"/>
      <c r="AB80" s="1141"/>
      <c r="AC80" s="1141"/>
      <c r="AD80" s="1141"/>
    </row>
    <row r="81" spans="2:30" ht="15" customHeight="1" x14ac:dyDescent="0.2">
      <c r="B81" s="90"/>
      <c r="C81" s="406"/>
      <c r="D81" s="404"/>
      <c r="E81" s="404"/>
      <c r="F81" s="404"/>
      <c r="G81" s="404"/>
      <c r="H81" s="404"/>
      <c r="I81" s="404"/>
      <c r="J81" s="404"/>
      <c r="K81" s="404"/>
      <c r="L81" s="404"/>
      <c r="M81" s="404"/>
      <c r="N81" s="404"/>
      <c r="O81" s="404"/>
      <c r="P81" s="404"/>
      <c r="Q81" s="404"/>
      <c r="R81" s="404"/>
      <c r="S81" s="404"/>
      <c r="T81" s="404"/>
      <c r="U81" s="404"/>
      <c r="V81" s="404"/>
      <c r="W81" s="404"/>
      <c r="X81" s="404"/>
      <c r="Y81" s="404"/>
      <c r="Z81" s="404"/>
      <c r="AA81" s="404"/>
      <c r="AB81" s="404"/>
      <c r="AC81" s="404"/>
      <c r="AD81" s="404"/>
    </row>
    <row r="82" spans="2:30" ht="23.25" customHeight="1" x14ac:dyDescent="0.2">
      <c r="B82" s="90"/>
      <c r="C82" s="406"/>
      <c r="D82" s="1141" t="s">
        <v>1852</v>
      </c>
      <c r="E82" s="1141"/>
      <c r="F82" s="1141"/>
      <c r="G82" s="1141"/>
      <c r="H82" s="1141"/>
      <c r="I82" s="1141"/>
      <c r="J82" s="1141"/>
      <c r="K82" s="1141"/>
      <c r="L82" s="1141"/>
      <c r="M82" s="1141"/>
      <c r="N82" s="1141"/>
      <c r="O82" s="1141"/>
      <c r="P82" s="1141"/>
      <c r="Q82" s="1141"/>
      <c r="R82" s="1141"/>
      <c r="S82" s="1141"/>
      <c r="T82" s="1141"/>
      <c r="U82" s="1141"/>
      <c r="V82" s="1141"/>
      <c r="W82" s="1141"/>
      <c r="X82" s="1141"/>
      <c r="Y82" s="1141"/>
      <c r="Z82" s="1141"/>
      <c r="AA82" s="1141"/>
      <c r="AB82" s="1141"/>
      <c r="AC82" s="1141"/>
      <c r="AD82" s="1141"/>
    </row>
    <row r="83" spans="2:30" ht="15" customHeight="1" x14ac:dyDescent="0.2">
      <c r="B83" s="90"/>
      <c r="C83" s="406"/>
      <c r="D83" s="404"/>
      <c r="E83" s="404"/>
      <c r="F83" s="404"/>
      <c r="G83" s="404"/>
      <c r="H83" s="404"/>
      <c r="I83" s="404"/>
      <c r="J83" s="404"/>
      <c r="K83" s="404"/>
      <c r="L83" s="404"/>
      <c r="M83" s="404"/>
      <c r="N83" s="404"/>
      <c r="O83" s="404"/>
      <c r="P83" s="404"/>
      <c r="Q83" s="404"/>
      <c r="R83" s="404"/>
      <c r="S83" s="404"/>
      <c r="T83" s="404"/>
      <c r="U83" s="404"/>
      <c r="V83" s="404"/>
      <c r="W83" s="404"/>
      <c r="X83" s="404"/>
      <c r="Y83" s="404"/>
      <c r="Z83" s="404"/>
      <c r="AA83" s="404"/>
      <c r="AB83" s="404"/>
      <c r="AC83" s="404"/>
      <c r="AD83" s="404"/>
    </row>
    <row r="84" spans="2:30" ht="48" customHeight="1" x14ac:dyDescent="0.2">
      <c r="B84" s="90"/>
      <c r="C84" s="406"/>
      <c r="D84" s="1141" t="s">
        <v>1853</v>
      </c>
      <c r="E84" s="1141"/>
      <c r="F84" s="1141"/>
      <c r="G84" s="1141"/>
      <c r="H84" s="1141"/>
      <c r="I84" s="1141"/>
      <c r="J84" s="1141"/>
      <c r="K84" s="1141"/>
      <c r="L84" s="1141"/>
      <c r="M84" s="1141"/>
      <c r="N84" s="1141"/>
      <c r="O84" s="1141"/>
      <c r="P84" s="1141"/>
      <c r="Q84" s="1141"/>
      <c r="R84" s="1141"/>
      <c r="S84" s="1141"/>
      <c r="T84" s="1141"/>
      <c r="U84" s="1141"/>
      <c r="V84" s="1141"/>
      <c r="W84" s="1141"/>
      <c r="X84" s="1141"/>
      <c r="Y84" s="1141"/>
      <c r="Z84" s="1141"/>
      <c r="AA84" s="1141"/>
      <c r="AB84" s="1141"/>
      <c r="AC84" s="1141"/>
      <c r="AD84" s="1141"/>
    </row>
    <row r="85" spans="2:30" ht="15" customHeight="1" x14ac:dyDescent="0.2">
      <c r="B85" s="90"/>
      <c r="C85" s="406"/>
      <c r="D85" s="404"/>
      <c r="E85" s="404"/>
      <c r="F85" s="404"/>
      <c r="G85" s="404"/>
      <c r="H85" s="404"/>
      <c r="I85" s="404"/>
      <c r="J85" s="404"/>
      <c r="K85" s="404"/>
      <c r="L85" s="404"/>
      <c r="M85" s="404"/>
      <c r="N85" s="404"/>
      <c r="O85" s="404"/>
      <c r="P85" s="404"/>
      <c r="Q85" s="404"/>
      <c r="R85" s="404"/>
      <c r="S85" s="404"/>
      <c r="T85" s="404"/>
      <c r="U85" s="404"/>
      <c r="V85" s="404"/>
      <c r="W85" s="404"/>
      <c r="X85" s="404"/>
      <c r="Y85" s="404"/>
      <c r="Z85" s="404"/>
      <c r="AA85" s="404"/>
      <c r="AB85" s="404"/>
      <c r="AC85" s="404"/>
      <c r="AD85" s="404"/>
    </row>
    <row r="86" spans="2:30" ht="48" customHeight="1" x14ac:dyDescent="0.2">
      <c r="B86" s="90"/>
      <c r="C86" s="406"/>
      <c r="D86" s="1141" t="s">
        <v>1854</v>
      </c>
      <c r="E86" s="1141"/>
      <c r="F86" s="1141"/>
      <c r="G86" s="1141"/>
      <c r="H86" s="1141"/>
      <c r="I86" s="1141"/>
      <c r="J86" s="1141"/>
      <c r="K86" s="1141"/>
      <c r="L86" s="1141"/>
      <c r="M86" s="1141"/>
      <c r="N86" s="1141"/>
      <c r="O86" s="1141"/>
      <c r="P86" s="1141"/>
      <c r="Q86" s="1141"/>
      <c r="R86" s="1141"/>
      <c r="S86" s="1141"/>
      <c r="T86" s="1141"/>
      <c r="U86" s="1141"/>
      <c r="V86" s="1141"/>
      <c r="W86" s="1141"/>
      <c r="X86" s="1141"/>
      <c r="Y86" s="1141"/>
      <c r="Z86" s="1141"/>
      <c r="AA86" s="1141"/>
      <c r="AB86" s="1141"/>
      <c r="AC86" s="1141"/>
      <c r="AD86" s="1141"/>
    </row>
    <row r="87" spans="2:30" ht="15" customHeight="1" x14ac:dyDescent="0.2">
      <c r="B87" s="90"/>
      <c r="C87" s="406"/>
      <c r="D87" s="404"/>
      <c r="E87" s="404"/>
      <c r="F87" s="404"/>
      <c r="G87" s="404"/>
      <c r="H87" s="404"/>
      <c r="I87" s="404"/>
      <c r="J87" s="404"/>
      <c r="K87" s="404"/>
      <c r="L87" s="404"/>
      <c r="M87" s="404"/>
      <c r="N87" s="404"/>
      <c r="O87" s="404"/>
      <c r="P87" s="404"/>
      <c r="Q87" s="404"/>
      <c r="R87" s="404"/>
      <c r="S87" s="404"/>
      <c r="T87" s="404"/>
      <c r="U87" s="404"/>
      <c r="V87" s="404"/>
      <c r="W87" s="404"/>
      <c r="X87" s="404"/>
      <c r="Y87" s="404"/>
      <c r="Z87" s="404"/>
      <c r="AA87" s="404"/>
      <c r="AB87" s="404"/>
      <c r="AC87" s="404"/>
      <c r="AD87" s="404"/>
    </row>
    <row r="88" spans="2:30" ht="48" customHeight="1" x14ac:dyDescent="0.2">
      <c r="B88" s="90"/>
      <c r="C88" s="406"/>
      <c r="D88" s="1141" t="s">
        <v>1855</v>
      </c>
      <c r="E88" s="1141"/>
      <c r="F88" s="1141"/>
      <c r="G88" s="1141"/>
      <c r="H88" s="1141"/>
      <c r="I88" s="1141"/>
      <c r="J88" s="1141"/>
      <c r="K88" s="1141"/>
      <c r="L88" s="1141"/>
      <c r="M88" s="1141"/>
      <c r="N88" s="1141"/>
      <c r="O88" s="1141"/>
      <c r="P88" s="1141"/>
      <c r="Q88" s="1141"/>
      <c r="R88" s="1141"/>
      <c r="S88" s="1141"/>
      <c r="T88" s="1141"/>
      <c r="U88" s="1141"/>
      <c r="V88" s="1141"/>
      <c r="W88" s="1141"/>
      <c r="X88" s="1141"/>
      <c r="Y88" s="1141"/>
      <c r="Z88" s="1141"/>
      <c r="AA88" s="1141"/>
      <c r="AB88" s="1141"/>
      <c r="AC88" s="1141"/>
      <c r="AD88" s="1141"/>
    </row>
    <row r="89" spans="2:30" ht="15" customHeight="1" x14ac:dyDescent="0.2">
      <c r="B89" s="90"/>
      <c r="C89" s="404"/>
      <c r="D89" s="404"/>
      <c r="E89" s="404"/>
      <c r="F89" s="404"/>
      <c r="G89" s="404"/>
      <c r="H89" s="404"/>
      <c r="I89" s="404"/>
      <c r="J89" s="404"/>
      <c r="K89" s="404"/>
      <c r="L89" s="404"/>
      <c r="M89" s="404"/>
      <c r="N89" s="404"/>
      <c r="O89" s="404"/>
      <c r="P89" s="404"/>
      <c r="Q89" s="404"/>
      <c r="R89" s="404"/>
      <c r="S89" s="404"/>
      <c r="T89" s="404"/>
      <c r="U89" s="404"/>
      <c r="V89" s="404"/>
      <c r="W89" s="404"/>
      <c r="X89" s="404"/>
      <c r="Y89" s="404"/>
      <c r="Z89" s="404"/>
      <c r="AA89" s="404"/>
      <c r="AB89" s="404"/>
      <c r="AC89" s="404"/>
      <c r="AD89" s="404"/>
    </row>
    <row r="90" spans="2:30" ht="15" customHeight="1" x14ac:dyDescent="0.2">
      <c r="B90" s="184" t="s">
        <v>1069</v>
      </c>
      <c r="C90" s="90"/>
      <c r="D90" s="90"/>
      <c r="E90" s="90"/>
      <c r="F90" s="90"/>
      <c r="G90" s="90"/>
      <c r="H90" s="90"/>
      <c r="I90" s="90"/>
      <c r="J90" s="90"/>
      <c r="K90" s="90"/>
      <c r="L90" s="90"/>
      <c r="M90" s="90"/>
      <c r="N90" s="90"/>
      <c r="O90" s="90"/>
      <c r="P90" s="90"/>
      <c r="Q90" s="90"/>
      <c r="R90" s="90"/>
      <c r="S90" s="90"/>
      <c r="T90" s="90"/>
      <c r="U90" s="90"/>
      <c r="V90" s="90"/>
      <c r="W90" s="90"/>
      <c r="X90" s="90"/>
      <c r="Y90" s="90"/>
      <c r="Z90" s="90"/>
      <c r="AA90" s="90"/>
      <c r="AB90" s="90"/>
      <c r="AC90" s="90"/>
      <c r="AD90" s="90"/>
    </row>
    <row r="91" spans="2:30" ht="24" customHeight="1" x14ac:dyDescent="0.2">
      <c r="B91" s="90"/>
      <c r="C91" s="1141" t="s">
        <v>1068</v>
      </c>
      <c r="D91" s="1141"/>
      <c r="E91" s="1141"/>
      <c r="F91" s="1141"/>
      <c r="G91" s="1141"/>
      <c r="H91" s="1141"/>
      <c r="I91" s="1141"/>
      <c r="J91" s="1141"/>
      <c r="K91" s="1141"/>
      <c r="L91" s="1141"/>
      <c r="M91" s="1141"/>
      <c r="N91" s="1141"/>
      <c r="O91" s="1141"/>
      <c r="P91" s="1141"/>
      <c r="Q91" s="1141"/>
      <c r="R91" s="1141"/>
      <c r="S91" s="1141"/>
      <c r="T91" s="1141"/>
      <c r="U91" s="1141"/>
      <c r="V91" s="1141"/>
      <c r="W91" s="1141"/>
      <c r="X91" s="1141"/>
      <c r="Y91" s="1141"/>
      <c r="Z91" s="1141"/>
      <c r="AA91" s="1141"/>
      <c r="AB91" s="1141"/>
      <c r="AC91" s="1141"/>
      <c r="AD91" s="1141"/>
    </row>
    <row r="92" spans="2:30" ht="15" customHeight="1" x14ac:dyDescent="0.2">
      <c r="B92" s="90"/>
      <c r="C92" s="90"/>
      <c r="D92" s="90"/>
      <c r="E92" s="90"/>
      <c r="F92" s="90"/>
      <c r="G92" s="90"/>
      <c r="H92" s="90"/>
      <c r="I92" s="90"/>
      <c r="J92" s="90"/>
      <c r="K92" s="90"/>
      <c r="L92" s="90"/>
      <c r="M92" s="90"/>
      <c r="N92" s="90"/>
      <c r="O92" s="90"/>
      <c r="P92" s="90"/>
      <c r="Q92" s="90"/>
      <c r="R92" s="90"/>
      <c r="S92" s="90"/>
      <c r="T92" s="90"/>
      <c r="U92" s="90"/>
      <c r="V92" s="90"/>
      <c r="W92" s="90"/>
      <c r="X92" s="90"/>
      <c r="Y92" s="90"/>
      <c r="Z92" s="90"/>
      <c r="AA92" s="90"/>
      <c r="AB92" s="90"/>
      <c r="AC92" s="90"/>
      <c r="AD92" s="90"/>
    </row>
    <row r="93" spans="2:30" ht="15" customHeight="1" x14ac:dyDescent="0.2">
      <c r="B93" s="184" t="s">
        <v>829</v>
      </c>
      <c r="C93" s="90"/>
      <c r="D93" s="90"/>
      <c r="E93" s="90"/>
      <c r="F93" s="90"/>
      <c r="G93" s="90"/>
      <c r="H93" s="90"/>
      <c r="I93" s="90"/>
      <c r="J93" s="90"/>
      <c r="K93" s="90"/>
      <c r="L93" s="90"/>
      <c r="M93" s="90"/>
      <c r="N93" s="90"/>
      <c r="O93" s="90"/>
      <c r="P93" s="90"/>
      <c r="Q93" s="90"/>
      <c r="R93" s="90"/>
      <c r="S93" s="90"/>
      <c r="T93" s="90"/>
      <c r="U93" s="90"/>
      <c r="V93" s="90"/>
      <c r="W93" s="90"/>
      <c r="X93" s="90"/>
      <c r="Y93" s="90"/>
      <c r="Z93" s="90"/>
      <c r="AA93" s="90"/>
      <c r="AB93" s="90"/>
      <c r="AC93" s="90"/>
      <c r="AD93" s="90"/>
    </row>
    <row r="94" spans="2:30" ht="36" customHeight="1" x14ac:dyDescent="0.2">
      <c r="B94" s="90"/>
      <c r="C94" s="1141" t="s">
        <v>1747</v>
      </c>
      <c r="D94" s="1141"/>
      <c r="E94" s="1141"/>
      <c r="F94" s="1141"/>
      <c r="G94" s="1141"/>
      <c r="H94" s="1141"/>
      <c r="I94" s="1141"/>
      <c r="J94" s="1141"/>
      <c r="K94" s="1141"/>
      <c r="L94" s="1141"/>
      <c r="M94" s="1141"/>
      <c r="N94" s="1141"/>
      <c r="O94" s="1141"/>
      <c r="P94" s="1141"/>
      <c r="Q94" s="1141"/>
      <c r="R94" s="1141"/>
      <c r="S94" s="1141"/>
      <c r="T94" s="1141"/>
      <c r="U94" s="1141"/>
      <c r="V94" s="1141"/>
      <c r="W94" s="1141"/>
      <c r="X94" s="1141"/>
      <c r="Y94" s="1141"/>
      <c r="Z94" s="1141"/>
      <c r="AA94" s="1141"/>
      <c r="AB94" s="1141"/>
      <c r="AC94" s="1141"/>
      <c r="AD94" s="1141"/>
    </row>
    <row r="95" spans="2:30" ht="15" customHeight="1" x14ac:dyDescent="0.2">
      <c r="B95" s="90"/>
      <c r="C95" s="404"/>
      <c r="D95" s="404"/>
      <c r="E95" s="404"/>
      <c r="F95" s="404"/>
      <c r="G95" s="404"/>
      <c r="H95" s="404"/>
      <c r="I95" s="404"/>
      <c r="J95" s="404"/>
      <c r="K95" s="404"/>
      <c r="L95" s="404"/>
      <c r="M95" s="404"/>
      <c r="N95" s="404"/>
      <c r="O95" s="404"/>
      <c r="P95" s="404"/>
      <c r="Q95" s="404"/>
      <c r="R95" s="404"/>
      <c r="S95" s="404"/>
      <c r="T95" s="404"/>
      <c r="U95" s="404"/>
      <c r="V95" s="404"/>
      <c r="W95" s="404"/>
      <c r="X95" s="404"/>
      <c r="Y95" s="404"/>
      <c r="Z95" s="404"/>
      <c r="AA95" s="404"/>
      <c r="AB95" s="404"/>
      <c r="AC95" s="404"/>
      <c r="AD95" s="404"/>
    </row>
    <row r="96" spans="2:30" ht="15" customHeight="1" x14ac:dyDescent="0.2">
      <c r="B96" s="184" t="s">
        <v>847</v>
      </c>
      <c r="C96" s="90"/>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row>
    <row r="97" spans="2:30" ht="15" customHeight="1" x14ac:dyDescent="0.2">
      <c r="B97" s="90"/>
      <c r="C97" s="1141" t="s">
        <v>1033</v>
      </c>
      <c r="D97" s="1141"/>
      <c r="E97" s="1141"/>
      <c r="F97" s="1141"/>
      <c r="G97" s="1141"/>
      <c r="H97" s="1141"/>
      <c r="I97" s="1141"/>
      <c r="J97" s="1141"/>
      <c r="K97" s="1141"/>
      <c r="L97" s="1141"/>
      <c r="M97" s="1141"/>
      <c r="N97" s="1141"/>
      <c r="O97" s="1141"/>
      <c r="P97" s="1141"/>
      <c r="Q97" s="1141"/>
      <c r="R97" s="1141"/>
      <c r="S97" s="1141"/>
      <c r="T97" s="1141"/>
      <c r="U97" s="1141"/>
      <c r="V97" s="1141"/>
      <c r="W97" s="1141"/>
      <c r="X97" s="1141"/>
      <c r="Y97" s="1141"/>
      <c r="Z97" s="1141"/>
      <c r="AA97" s="1141"/>
      <c r="AB97" s="1141"/>
      <c r="AC97" s="1141"/>
      <c r="AD97" s="1141"/>
    </row>
    <row r="98" spans="2:30" ht="15" customHeight="1" x14ac:dyDescent="0.2">
      <c r="B98" s="90"/>
      <c r="C98" s="90"/>
      <c r="D98" s="90"/>
      <c r="E98" s="90"/>
      <c r="F98" s="90"/>
      <c r="G98" s="90"/>
      <c r="H98" s="90"/>
      <c r="I98" s="90"/>
      <c r="J98" s="90"/>
      <c r="K98" s="90"/>
      <c r="L98" s="90"/>
      <c r="M98" s="90"/>
      <c r="N98" s="90"/>
      <c r="O98" s="90"/>
      <c r="P98" s="90"/>
      <c r="Q98" s="90"/>
      <c r="R98" s="90"/>
      <c r="S98" s="90"/>
      <c r="T98" s="90"/>
      <c r="U98" s="90"/>
      <c r="V98" s="90"/>
      <c r="W98" s="90"/>
      <c r="X98" s="90"/>
      <c r="Y98" s="90"/>
      <c r="Z98" s="90"/>
      <c r="AA98" s="90"/>
      <c r="AB98" s="90"/>
      <c r="AC98" s="90"/>
      <c r="AD98" s="90"/>
    </row>
    <row r="99" spans="2:30" ht="15" customHeight="1" x14ac:dyDescent="0.2">
      <c r="B99" s="184" t="s">
        <v>1008</v>
      </c>
      <c r="C99" s="90"/>
      <c r="D99" s="90"/>
      <c r="E99" s="90"/>
      <c r="F99" s="90"/>
      <c r="G99" s="90"/>
      <c r="H99" s="90"/>
      <c r="I99" s="90"/>
      <c r="J99" s="90"/>
      <c r="K99" s="90"/>
      <c r="L99" s="90"/>
      <c r="M99" s="90"/>
      <c r="N99" s="90"/>
      <c r="O99" s="90"/>
      <c r="P99" s="90"/>
      <c r="Q99" s="90"/>
      <c r="R99" s="90"/>
      <c r="S99" s="90"/>
      <c r="T99" s="90"/>
      <c r="U99" s="90"/>
      <c r="V99" s="90"/>
      <c r="W99" s="90"/>
      <c r="X99" s="90"/>
      <c r="Y99" s="90"/>
      <c r="Z99" s="90"/>
      <c r="AA99" s="90"/>
      <c r="AB99" s="90"/>
      <c r="AC99" s="90"/>
      <c r="AD99" s="90"/>
    </row>
    <row r="100" spans="2:30" ht="24" customHeight="1" x14ac:dyDescent="0.2">
      <c r="B100" s="90"/>
      <c r="C100" s="1141" t="s">
        <v>1651</v>
      </c>
      <c r="D100" s="1141"/>
      <c r="E100" s="1141"/>
      <c r="F100" s="1141"/>
      <c r="G100" s="1141"/>
      <c r="H100" s="1141"/>
      <c r="I100" s="1141"/>
      <c r="J100" s="1141"/>
      <c r="K100" s="1141"/>
      <c r="L100" s="1141"/>
      <c r="M100" s="1141"/>
      <c r="N100" s="1141"/>
      <c r="O100" s="1141"/>
      <c r="P100" s="1141"/>
      <c r="Q100" s="1141"/>
      <c r="R100" s="1141"/>
      <c r="S100" s="1141"/>
      <c r="T100" s="1141"/>
      <c r="U100" s="1141"/>
      <c r="V100" s="1141"/>
      <c r="W100" s="1141"/>
      <c r="X100" s="1141"/>
      <c r="Y100" s="1141"/>
      <c r="Z100" s="1141"/>
      <c r="AA100" s="1141"/>
      <c r="AB100" s="1141"/>
      <c r="AC100" s="1141"/>
      <c r="AD100" s="1141"/>
    </row>
    <row r="101" spans="2:30" ht="15" customHeight="1" x14ac:dyDescent="0.2">
      <c r="B101" s="90"/>
      <c r="C101" s="90"/>
      <c r="D101" s="90"/>
      <c r="E101" s="90"/>
      <c r="F101" s="90"/>
      <c r="G101" s="90"/>
      <c r="H101" s="90"/>
      <c r="I101" s="90"/>
      <c r="J101" s="90"/>
      <c r="K101" s="90"/>
      <c r="L101" s="90"/>
      <c r="M101" s="90"/>
      <c r="N101" s="90"/>
      <c r="O101" s="90"/>
      <c r="P101" s="90"/>
      <c r="Q101" s="90"/>
      <c r="R101" s="90"/>
      <c r="S101" s="90"/>
      <c r="T101" s="90"/>
      <c r="U101" s="90"/>
      <c r="V101" s="90"/>
      <c r="W101" s="90"/>
      <c r="X101" s="90"/>
      <c r="Y101" s="90"/>
      <c r="Z101" s="90"/>
      <c r="AA101" s="90"/>
      <c r="AB101" s="90"/>
      <c r="AC101" s="90"/>
      <c r="AD101" s="90"/>
    </row>
    <row r="102" spans="2:30" ht="15" customHeight="1" x14ac:dyDescent="0.2">
      <c r="B102" s="184" t="s">
        <v>1009</v>
      </c>
      <c r="C102" s="90"/>
      <c r="D102" s="90"/>
      <c r="E102" s="90"/>
      <c r="F102" s="90"/>
      <c r="G102" s="90"/>
      <c r="H102" s="90"/>
      <c r="I102" s="90"/>
      <c r="J102" s="90"/>
      <c r="K102" s="90"/>
      <c r="L102" s="90"/>
      <c r="M102" s="90"/>
      <c r="N102" s="90"/>
      <c r="O102" s="90"/>
      <c r="P102" s="90"/>
      <c r="Q102" s="90"/>
      <c r="R102" s="90"/>
      <c r="S102" s="90"/>
      <c r="T102" s="90"/>
      <c r="U102" s="90"/>
      <c r="V102" s="90"/>
      <c r="W102" s="90"/>
      <c r="X102" s="90"/>
      <c r="Y102" s="90"/>
      <c r="Z102" s="90"/>
      <c r="AA102" s="90"/>
      <c r="AB102" s="90"/>
      <c r="AC102" s="90"/>
      <c r="AD102" s="90"/>
    </row>
    <row r="103" spans="2:30" ht="24" customHeight="1" x14ac:dyDescent="0.2">
      <c r="B103" s="90"/>
      <c r="C103" s="1141" t="s">
        <v>1034</v>
      </c>
      <c r="D103" s="1141"/>
      <c r="E103" s="1141"/>
      <c r="F103" s="1141"/>
      <c r="G103" s="1141"/>
      <c r="H103" s="1141"/>
      <c r="I103" s="1141"/>
      <c r="J103" s="1141"/>
      <c r="K103" s="1141"/>
      <c r="L103" s="1141"/>
      <c r="M103" s="1141"/>
      <c r="N103" s="1141"/>
      <c r="O103" s="1141"/>
      <c r="P103" s="1141"/>
      <c r="Q103" s="1141"/>
      <c r="R103" s="1141"/>
      <c r="S103" s="1141"/>
      <c r="T103" s="1141"/>
      <c r="U103" s="1141"/>
      <c r="V103" s="1141"/>
      <c r="W103" s="1141"/>
      <c r="X103" s="1141"/>
      <c r="Y103" s="1141"/>
      <c r="Z103" s="1141"/>
      <c r="AA103" s="1141"/>
      <c r="AB103" s="1141"/>
      <c r="AC103" s="1141"/>
      <c r="AD103" s="1141"/>
    </row>
    <row r="104" spans="2:30" ht="15" customHeight="1" x14ac:dyDescent="0.2">
      <c r="B104" s="90"/>
      <c r="C104" s="90"/>
      <c r="D104" s="90"/>
      <c r="E104" s="90"/>
      <c r="F104" s="90"/>
      <c r="G104" s="90"/>
      <c r="H104" s="90"/>
      <c r="I104" s="90"/>
      <c r="J104" s="90"/>
      <c r="K104" s="90"/>
      <c r="L104" s="90"/>
      <c r="M104" s="90"/>
      <c r="N104" s="90"/>
      <c r="O104" s="90"/>
      <c r="P104" s="90"/>
      <c r="Q104" s="90"/>
      <c r="R104" s="90"/>
      <c r="S104" s="90"/>
      <c r="T104" s="90"/>
      <c r="U104" s="90"/>
      <c r="V104" s="90"/>
      <c r="W104" s="90"/>
      <c r="X104" s="90"/>
      <c r="Y104" s="90"/>
      <c r="Z104" s="90"/>
      <c r="AA104" s="90"/>
      <c r="AB104" s="90"/>
      <c r="AC104" s="90"/>
      <c r="AD104" s="90"/>
    </row>
    <row r="105" spans="2:30" ht="15" customHeight="1" x14ac:dyDescent="0.2">
      <c r="B105" s="184" t="s">
        <v>1036</v>
      </c>
      <c r="C105" s="90"/>
      <c r="D105" s="90"/>
      <c r="E105" s="90"/>
      <c r="F105" s="90"/>
      <c r="G105" s="90"/>
      <c r="H105" s="90"/>
      <c r="I105" s="90"/>
      <c r="J105" s="90"/>
      <c r="K105" s="90"/>
      <c r="L105" s="90"/>
      <c r="M105" s="90"/>
      <c r="N105" s="90"/>
      <c r="O105" s="90"/>
      <c r="P105" s="90"/>
      <c r="Q105" s="90"/>
      <c r="R105" s="90"/>
      <c r="S105" s="90"/>
      <c r="T105" s="90"/>
      <c r="U105" s="90"/>
      <c r="V105" s="90"/>
      <c r="W105" s="90"/>
      <c r="X105" s="90"/>
      <c r="Y105" s="90"/>
      <c r="Z105" s="90"/>
      <c r="AA105" s="90"/>
      <c r="AB105" s="90"/>
      <c r="AC105" s="90"/>
      <c r="AD105" s="90"/>
    </row>
    <row r="106" spans="2:30" ht="36" customHeight="1" x14ac:dyDescent="0.2">
      <c r="B106" s="90"/>
      <c r="C106" s="1141" t="s">
        <v>1646</v>
      </c>
      <c r="D106" s="1141"/>
      <c r="E106" s="1141"/>
      <c r="F106" s="1141"/>
      <c r="G106" s="1141"/>
      <c r="H106" s="1141"/>
      <c r="I106" s="1141"/>
      <c r="J106" s="1141"/>
      <c r="K106" s="1141"/>
      <c r="L106" s="1141"/>
      <c r="M106" s="1141"/>
      <c r="N106" s="1141"/>
      <c r="O106" s="1141"/>
      <c r="P106" s="1141"/>
      <c r="Q106" s="1141"/>
      <c r="R106" s="1141"/>
      <c r="S106" s="1141"/>
      <c r="T106" s="1141"/>
      <c r="U106" s="1141"/>
      <c r="V106" s="1141"/>
      <c r="W106" s="1141"/>
      <c r="X106" s="1141"/>
      <c r="Y106" s="1141"/>
      <c r="Z106" s="1141"/>
      <c r="AA106" s="1141"/>
      <c r="AB106" s="1141"/>
      <c r="AC106" s="1141"/>
      <c r="AD106" s="1141"/>
    </row>
    <row r="107" spans="2:30" ht="15" customHeight="1" x14ac:dyDescent="0.2">
      <c r="B107" s="90"/>
      <c r="C107" s="90"/>
      <c r="D107" s="90"/>
      <c r="E107" s="90"/>
      <c r="F107" s="90"/>
      <c r="G107" s="90"/>
      <c r="H107" s="90"/>
      <c r="I107" s="90"/>
      <c r="J107" s="90"/>
      <c r="K107" s="90"/>
      <c r="L107" s="90"/>
      <c r="M107" s="90"/>
      <c r="N107" s="90"/>
      <c r="O107" s="90"/>
      <c r="P107" s="90"/>
      <c r="Q107" s="90"/>
      <c r="R107" s="90"/>
      <c r="S107" s="90"/>
      <c r="T107" s="90"/>
      <c r="U107" s="90"/>
      <c r="V107" s="90"/>
      <c r="W107" s="90"/>
      <c r="X107" s="90"/>
      <c r="Y107" s="90"/>
      <c r="Z107" s="90"/>
      <c r="AA107" s="90"/>
      <c r="AB107" s="90"/>
      <c r="AC107" s="90"/>
      <c r="AD107" s="90"/>
    </row>
    <row r="108" spans="2:30" ht="15" customHeight="1" x14ac:dyDescent="0.2">
      <c r="B108" s="184" t="s">
        <v>1035</v>
      </c>
      <c r="C108" s="90"/>
      <c r="D108" s="90"/>
      <c r="E108" s="90"/>
      <c r="F108" s="90"/>
      <c r="G108" s="90"/>
      <c r="H108" s="90"/>
      <c r="I108" s="90"/>
      <c r="J108" s="90"/>
      <c r="K108" s="90"/>
      <c r="L108" s="90"/>
      <c r="M108" s="90"/>
      <c r="N108" s="90"/>
      <c r="O108" s="90"/>
      <c r="P108" s="90"/>
      <c r="Q108" s="90"/>
      <c r="R108" s="90"/>
      <c r="S108" s="90"/>
      <c r="T108" s="90"/>
      <c r="U108" s="90"/>
      <c r="V108" s="90"/>
      <c r="W108" s="90"/>
      <c r="X108" s="90"/>
      <c r="Y108" s="90"/>
      <c r="Z108" s="90"/>
      <c r="AA108" s="90"/>
      <c r="AB108" s="90"/>
      <c r="AC108" s="90"/>
      <c r="AD108" s="90"/>
    </row>
    <row r="109" spans="2:30" ht="24" customHeight="1" x14ac:dyDescent="0.2">
      <c r="B109" s="90"/>
      <c r="C109" s="1141" t="s">
        <v>1647</v>
      </c>
      <c r="D109" s="1141"/>
      <c r="E109" s="1141"/>
      <c r="F109" s="1141"/>
      <c r="G109" s="1141"/>
      <c r="H109" s="1141"/>
      <c r="I109" s="1141"/>
      <c r="J109" s="1141"/>
      <c r="K109" s="1141"/>
      <c r="L109" s="1141"/>
      <c r="M109" s="1141"/>
      <c r="N109" s="1141"/>
      <c r="O109" s="1141"/>
      <c r="P109" s="1141"/>
      <c r="Q109" s="1141"/>
      <c r="R109" s="1141"/>
      <c r="S109" s="1141"/>
      <c r="T109" s="1141"/>
      <c r="U109" s="1141"/>
      <c r="V109" s="1141"/>
      <c r="W109" s="1141"/>
      <c r="X109" s="1141"/>
      <c r="Y109" s="1141"/>
      <c r="Z109" s="1141"/>
      <c r="AA109" s="1141"/>
      <c r="AB109" s="1141"/>
      <c r="AC109" s="1141"/>
      <c r="AD109" s="1141"/>
    </row>
    <row r="110" spans="2:30" ht="15" customHeight="1" x14ac:dyDescent="0.2">
      <c r="B110" s="90"/>
      <c r="C110" s="90"/>
      <c r="D110" s="90"/>
      <c r="E110" s="90"/>
      <c r="F110" s="90"/>
      <c r="G110" s="90"/>
      <c r="H110" s="90"/>
      <c r="I110" s="90"/>
      <c r="J110" s="90"/>
      <c r="K110" s="90"/>
      <c r="L110" s="90"/>
      <c r="M110" s="90"/>
      <c r="N110" s="90"/>
      <c r="O110" s="90"/>
      <c r="P110" s="90"/>
      <c r="Q110" s="90"/>
      <c r="R110" s="90"/>
      <c r="S110" s="90"/>
      <c r="T110" s="90"/>
      <c r="U110" s="90"/>
      <c r="V110" s="90"/>
      <c r="W110" s="90"/>
      <c r="X110" s="90"/>
      <c r="Y110" s="90"/>
      <c r="Z110" s="90"/>
      <c r="AA110" s="90"/>
      <c r="AB110" s="90"/>
      <c r="AC110" s="90"/>
      <c r="AD110" s="90"/>
    </row>
    <row r="111" spans="2:30" ht="15" customHeight="1" x14ac:dyDescent="0.2">
      <c r="B111" s="184" t="s">
        <v>1037</v>
      </c>
      <c r="C111" s="90"/>
      <c r="D111" s="90"/>
      <c r="E111" s="90"/>
      <c r="F111" s="90"/>
      <c r="G111" s="90"/>
      <c r="H111" s="90"/>
      <c r="I111" s="90"/>
      <c r="J111" s="90"/>
      <c r="K111" s="90"/>
      <c r="L111" s="90"/>
      <c r="M111" s="90"/>
      <c r="N111" s="90"/>
      <c r="O111" s="90"/>
      <c r="P111" s="90"/>
      <c r="Q111" s="90"/>
      <c r="R111" s="90"/>
      <c r="S111" s="90"/>
      <c r="T111" s="90"/>
      <c r="U111" s="90"/>
      <c r="V111" s="90"/>
      <c r="W111" s="90"/>
      <c r="X111" s="90"/>
      <c r="Y111" s="90"/>
      <c r="Z111" s="90"/>
      <c r="AA111" s="90"/>
      <c r="AB111" s="90"/>
      <c r="AC111" s="90"/>
      <c r="AD111" s="90"/>
    </row>
    <row r="112" spans="2:30" ht="36" customHeight="1" x14ac:dyDescent="0.2">
      <c r="B112" s="90"/>
      <c r="C112" s="1141" t="s">
        <v>1614</v>
      </c>
      <c r="D112" s="1141"/>
      <c r="E112" s="1141"/>
      <c r="F112" s="1141"/>
      <c r="G112" s="1141"/>
      <c r="H112" s="1141"/>
      <c r="I112" s="1141"/>
      <c r="J112" s="1141"/>
      <c r="K112" s="1141"/>
      <c r="L112" s="1141"/>
      <c r="M112" s="1141"/>
      <c r="N112" s="1141"/>
      <c r="O112" s="1141"/>
      <c r="P112" s="1141"/>
      <c r="Q112" s="1141"/>
      <c r="R112" s="1141"/>
      <c r="S112" s="1141"/>
      <c r="T112" s="1141"/>
      <c r="U112" s="1141"/>
      <c r="V112" s="1141"/>
      <c r="W112" s="1141"/>
      <c r="X112" s="1141"/>
      <c r="Y112" s="1141"/>
      <c r="Z112" s="1141"/>
      <c r="AA112" s="1141"/>
      <c r="AB112" s="1141"/>
      <c r="AC112" s="1141"/>
      <c r="AD112" s="1141"/>
    </row>
    <row r="113" spans="2:30" ht="15" customHeight="1" x14ac:dyDescent="0.2">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row>
    <row r="114" spans="2:30" ht="15" customHeight="1" x14ac:dyDescent="0.2">
      <c r="B114" s="184" t="s">
        <v>307</v>
      </c>
      <c r="C114" s="90"/>
      <c r="D114" s="90"/>
      <c r="E114" s="90"/>
      <c r="F114" s="90"/>
      <c r="G114" s="90"/>
      <c r="H114" s="90"/>
      <c r="I114" s="90"/>
      <c r="J114" s="90"/>
      <c r="K114" s="90"/>
      <c r="L114" s="90"/>
      <c r="M114" s="90"/>
      <c r="N114" s="90"/>
      <c r="O114" s="90"/>
      <c r="P114" s="90"/>
      <c r="Q114" s="90"/>
      <c r="R114" s="90"/>
      <c r="S114" s="90"/>
      <c r="T114" s="90"/>
      <c r="U114" s="90"/>
      <c r="V114" s="90"/>
      <c r="W114" s="90"/>
      <c r="X114" s="90"/>
      <c r="Y114" s="90"/>
      <c r="Z114" s="90"/>
      <c r="AA114" s="90"/>
      <c r="AB114" s="90"/>
      <c r="AC114" s="90"/>
      <c r="AD114" s="90"/>
    </row>
    <row r="115" spans="2:30" ht="36" customHeight="1" x14ac:dyDescent="0.2">
      <c r="B115" s="90"/>
      <c r="C115" s="1141" t="s">
        <v>1652</v>
      </c>
      <c r="D115" s="1141"/>
      <c r="E115" s="1141"/>
      <c r="F115" s="1141"/>
      <c r="G115" s="1141"/>
      <c r="H115" s="1141"/>
      <c r="I115" s="1141"/>
      <c r="J115" s="1141"/>
      <c r="K115" s="1141"/>
      <c r="L115" s="1141"/>
      <c r="M115" s="1141"/>
      <c r="N115" s="1141"/>
      <c r="O115" s="1141"/>
      <c r="P115" s="1141"/>
      <c r="Q115" s="1141"/>
      <c r="R115" s="1141"/>
      <c r="S115" s="1141"/>
      <c r="T115" s="1141"/>
      <c r="U115" s="1141"/>
      <c r="V115" s="1141"/>
      <c r="W115" s="1141"/>
      <c r="X115" s="1141"/>
      <c r="Y115" s="1141"/>
      <c r="Z115" s="1141"/>
      <c r="AA115" s="1141"/>
      <c r="AB115" s="1141"/>
      <c r="AC115" s="1141"/>
      <c r="AD115" s="1141"/>
    </row>
    <row r="116" spans="2:30" ht="15" customHeight="1" x14ac:dyDescent="0.2">
      <c r="B116" s="90"/>
      <c r="C116" s="90"/>
      <c r="D116" s="90"/>
      <c r="E116" s="90"/>
      <c r="F116" s="90"/>
      <c r="G116" s="90"/>
      <c r="H116" s="90"/>
      <c r="I116" s="90"/>
      <c r="J116" s="90"/>
      <c r="K116" s="90"/>
      <c r="L116" s="90"/>
      <c r="M116" s="90"/>
      <c r="N116" s="90"/>
      <c r="O116" s="90"/>
      <c r="P116" s="90"/>
      <c r="Q116" s="90"/>
      <c r="R116" s="90"/>
      <c r="S116" s="90"/>
      <c r="T116" s="90"/>
      <c r="U116" s="90"/>
      <c r="V116" s="90"/>
      <c r="W116" s="90"/>
      <c r="X116" s="90"/>
      <c r="Y116" s="90"/>
      <c r="Z116" s="90"/>
      <c r="AA116" s="90"/>
      <c r="AB116" s="90"/>
      <c r="AC116" s="90"/>
      <c r="AD116" s="90"/>
    </row>
    <row r="117" spans="2:30" ht="15" customHeight="1" x14ac:dyDescent="0.2">
      <c r="B117" s="184" t="s">
        <v>1640</v>
      </c>
      <c r="C117" s="90"/>
      <c r="D117" s="90"/>
      <c r="E117" s="90"/>
      <c r="F117" s="90"/>
      <c r="G117" s="90"/>
      <c r="H117" s="90"/>
      <c r="I117" s="90"/>
      <c r="J117" s="90"/>
      <c r="K117" s="90"/>
      <c r="L117" s="90"/>
      <c r="M117" s="90"/>
      <c r="N117" s="90"/>
      <c r="O117" s="90"/>
      <c r="P117" s="90"/>
      <c r="Q117" s="90"/>
      <c r="R117" s="90"/>
      <c r="S117" s="90"/>
      <c r="T117" s="90"/>
      <c r="U117" s="90"/>
      <c r="V117" s="90"/>
      <c r="W117" s="90"/>
      <c r="X117" s="90"/>
      <c r="Y117" s="90"/>
      <c r="Z117" s="90"/>
      <c r="AA117" s="90"/>
      <c r="AB117" s="90"/>
      <c r="AC117" s="90"/>
      <c r="AD117" s="90"/>
    </row>
    <row r="118" spans="2:30" ht="36" customHeight="1" x14ac:dyDescent="0.2">
      <c r="B118" s="90"/>
      <c r="C118" s="1141" t="s">
        <v>1937</v>
      </c>
      <c r="D118" s="1141"/>
      <c r="E118" s="1141"/>
      <c r="F118" s="1141"/>
      <c r="G118" s="1141"/>
      <c r="H118" s="1141"/>
      <c r="I118" s="1141"/>
      <c r="J118" s="1141"/>
      <c r="K118" s="1141"/>
      <c r="L118" s="1141"/>
      <c r="M118" s="1141"/>
      <c r="N118" s="1141"/>
      <c r="O118" s="1141"/>
      <c r="P118" s="1141"/>
      <c r="Q118" s="1141"/>
      <c r="R118" s="1141"/>
      <c r="S118" s="1141"/>
      <c r="T118" s="1141"/>
      <c r="U118" s="1141"/>
      <c r="V118" s="1141"/>
      <c r="W118" s="1141"/>
      <c r="X118" s="1141"/>
      <c r="Y118" s="1141"/>
      <c r="Z118" s="1141"/>
      <c r="AA118" s="1141"/>
      <c r="AB118" s="1141"/>
      <c r="AC118" s="1141"/>
      <c r="AD118" s="1141"/>
    </row>
    <row r="119" spans="2:30" ht="15" customHeight="1" x14ac:dyDescent="0.2">
      <c r="B119" s="90"/>
      <c r="C119" s="90"/>
      <c r="D119" s="90"/>
      <c r="E119" s="90"/>
      <c r="F119" s="90"/>
      <c r="G119" s="90"/>
      <c r="H119" s="90"/>
      <c r="I119" s="90"/>
      <c r="J119" s="90"/>
      <c r="K119" s="90"/>
      <c r="L119" s="90"/>
      <c r="M119" s="90"/>
      <c r="N119" s="90"/>
      <c r="O119" s="90"/>
      <c r="P119" s="90"/>
      <c r="Q119" s="90"/>
      <c r="R119" s="90"/>
      <c r="S119" s="90"/>
      <c r="T119" s="90"/>
      <c r="U119" s="90"/>
      <c r="V119" s="90"/>
      <c r="W119" s="90"/>
      <c r="X119" s="90"/>
      <c r="Y119" s="90"/>
      <c r="Z119" s="90"/>
      <c r="AA119" s="90"/>
      <c r="AB119" s="90"/>
      <c r="AC119" s="90"/>
      <c r="AD119" s="90"/>
    </row>
    <row r="120" spans="2:30" ht="15" customHeight="1" x14ac:dyDescent="0.2">
      <c r="B120" s="184" t="s">
        <v>933</v>
      </c>
      <c r="C120" s="90"/>
      <c r="D120" s="90"/>
      <c r="E120" s="90"/>
      <c r="F120" s="90"/>
      <c r="G120" s="90"/>
      <c r="H120" s="90"/>
      <c r="I120" s="90"/>
      <c r="J120" s="90"/>
      <c r="K120" s="90"/>
      <c r="L120" s="90"/>
      <c r="M120" s="90"/>
      <c r="N120" s="90"/>
      <c r="O120" s="90"/>
      <c r="P120" s="90"/>
      <c r="Q120" s="90"/>
      <c r="R120" s="90"/>
      <c r="S120" s="90"/>
      <c r="T120" s="90"/>
      <c r="U120" s="90"/>
      <c r="V120" s="90"/>
      <c r="W120" s="90"/>
      <c r="X120" s="90"/>
      <c r="Y120" s="90"/>
      <c r="Z120" s="90"/>
      <c r="AA120" s="90"/>
      <c r="AB120" s="90"/>
      <c r="AC120" s="90"/>
      <c r="AD120" s="90"/>
    </row>
    <row r="121" spans="2:30" ht="24" customHeight="1" x14ac:dyDescent="0.2">
      <c r="B121" s="90"/>
      <c r="C121" s="1141" t="s">
        <v>1038</v>
      </c>
      <c r="D121" s="1141"/>
      <c r="E121" s="1141"/>
      <c r="F121" s="1141"/>
      <c r="G121" s="1141"/>
      <c r="H121" s="1141"/>
      <c r="I121" s="1141"/>
      <c r="J121" s="1141"/>
      <c r="K121" s="1141"/>
      <c r="L121" s="1141"/>
      <c r="M121" s="1141"/>
      <c r="N121" s="1141"/>
      <c r="O121" s="1141"/>
      <c r="P121" s="1141"/>
      <c r="Q121" s="1141"/>
      <c r="R121" s="1141"/>
      <c r="S121" s="1141"/>
      <c r="T121" s="1141"/>
      <c r="U121" s="1141"/>
      <c r="V121" s="1141"/>
      <c r="W121" s="1141"/>
      <c r="X121" s="1141"/>
      <c r="Y121" s="1141"/>
      <c r="Z121" s="1141"/>
      <c r="AA121" s="1141"/>
      <c r="AB121" s="1141"/>
      <c r="AC121" s="1141"/>
      <c r="AD121" s="1141"/>
    </row>
    <row r="122" spans="2:30" ht="15" customHeight="1" x14ac:dyDescent="0.2">
      <c r="B122" s="90"/>
      <c r="C122" s="90"/>
      <c r="D122" s="90"/>
      <c r="E122" s="90"/>
      <c r="F122" s="90"/>
      <c r="G122" s="90"/>
      <c r="H122" s="90"/>
      <c r="I122" s="90"/>
      <c r="J122" s="90"/>
      <c r="K122" s="90"/>
      <c r="L122" s="90"/>
      <c r="M122" s="90"/>
      <c r="N122" s="90"/>
      <c r="O122" s="90"/>
      <c r="P122" s="90"/>
      <c r="Q122" s="90"/>
      <c r="R122" s="90"/>
      <c r="S122" s="90"/>
      <c r="T122" s="90"/>
      <c r="U122" s="90"/>
      <c r="V122" s="90"/>
      <c r="W122" s="90"/>
      <c r="X122" s="90"/>
      <c r="Y122" s="90"/>
      <c r="Z122" s="90"/>
      <c r="AA122" s="90"/>
      <c r="AB122" s="90"/>
      <c r="AC122" s="90"/>
      <c r="AD122" s="90"/>
    </row>
    <row r="123" spans="2:30" ht="15" customHeight="1" x14ac:dyDescent="0.2">
      <c r="B123" s="184" t="s">
        <v>1682</v>
      </c>
      <c r="C123" s="90"/>
      <c r="D123" s="90"/>
      <c r="E123" s="90"/>
      <c r="F123" s="90"/>
      <c r="G123" s="90"/>
      <c r="H123" s="90"/>
      <c r="I123" s="90"/>
      <c r="J123" s="90"/>
      <c r="K123" s="90"/>
      <c r="L123" s="90"/>
      <c r="M123" s="90"/>
      <c r="N123" s="90"/>
      <c r="O123" s="90"/>
      <c r="P123" s="90"/>
      <c r="Q123" s="90"/>
      <c r="R123" s="90"/>
      <c r="S123" s="90"/>
      <c r="T123" s="90"/>
      <c r="U123" s="90"/>
      <c r="V123" s="90"/>
      <c r="W123" s="90"/>
      <c r="X123" s="90"/>
      <c r="Y123" s="90"/>
      <c r="Z123" s="90"/>
      <c r="AA123" s="90"/>
      <c r="AB123" s="90"/>
      <c r="AC123" s="90"/>
      <c r="AD123" s="90"/>
    </row>
    <row r="124" spans="2:30" ht="36" customHeight="1" x14ac:dyDescent="0.2">
      <c r="B124" s="90"/>
      <c r="C124" s="1141" t="s">
        <v>1683</v>
      </c>
      <c r="D124" s="1141"/>
      <c r="E124" s="1141"/>
      <c r="F124" s="1141"/>
      <c r="G124" s="1141"/>
      <c r="H124" s="1141"/>
      <c r="I124" s="1141"/>
      <c r="J124" s="1141"/>
      <c r="K124" s="1141"/>
      <c r="L124" s="1141"/>
      <c r="M124" s="1141"/>
      <c r="N124" s="1141"/>
      <c r="O124" s="1141"/>
      <c r="P124" s="1141"/>
      <c r="Q124" s="1141"/>
      <c r="R124" s="1141"/>
      <c r="S124" s="1141"/>
      <c r="T124" s="1141"/>
      <c r="U124" s="1141"/>
      <c r="V124" s="1141"/>
      <c r="W124" s="1141"/>
      <c r="X124" s="1141"/>
      <c r="Y124" s="1141"/>
      <c r="Z124" s="1141"/>
      <c r="AA124" s="1141"/>
      <c r="AB124" s="1141"/>
      <c r="AC124" s="1141"/>
      <c r="AD124" s="1141"/>
    </row>
    <row r="125" spans="2:30" ht="15" customHeight="1" x14ac:dyDescent="0.2">
      <c r="B125" s="90"/>
      <c r="C125" s="90"/>
      <c r="D125" s="90"/>
      <c r="E125" s="90"/>
      <c r="F125" s="90"/>
      <c r="G125" s="90"/>
      <c r="H125" s="90"/>
      <c r="I125" s="90"/>
      <c r="J125" s="90"/>
      <c r="K125" s="90"/>
      <c r="L125" s="90"/>
      <c r="M125" s="90"/>
      <c r="N125" s="90"/>
      <c r="O125" s="90"/>
      <c r="P125" s="90"/>
      <c r="Q125" s="90"/>
      <c r="R125" s="90"/>
      <c r="S125" s="90"/>
      <c r="T125" s="90"/>
      <c r="U125" s="90"/>
      <c r="V125" s="90"/>
      <c r="W125" s="90"/>
      <c r="X125" s="90"/>
      <c r="Y125" s="90"/>
      <c r="Z125" s="90"/>
      <c r="AA125" s="90"/>
      <c r="AB125" s="90"/>
      <c r="AC125" s="90"/>
      <c r="AD125" s="90"/>
    </row>
    <row r="126" spans="2:30" ht="15" customHeight="1" x14ac:dyDescent="0.2">
      <c r="B126" s="184" t="s">
        <v>1686</v>
      </c>
      <c r="C126" s="108"/>
      <c r="D126" s="108"/>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row>
    <row r="127" spans="2:30" ht="36" customHeight="1" x14ac:dyDescent="0.2">
      <c r="B127" s="108"/>
      <c r="C127" s="1141" t="s">
        <v>1688</v>
      </c>
      <c r="D127" s="1141"/>
      <c r="E127" s="1141"/>
      <c r="F127" s="1141"/>
      <c r="G127" s="1141"/>
      <c r="H127" s="1141"/>
      <c r="I127" s="1141"/>
      <c r="J127" s="1141"/>
      <c r="K127" s="1141"/>
      <c r="L127" s="1141"/>
      <c r="M127" s="1141"/>
      <c r="N127" s="1141"/>
      <c r="O127" s="1141"/>
      <c r="P127" s="1141"/>
      <c r="Q127" s="1141"/>
      <c r="R127" s="1141"/>
      <c r="S127" s="1141"/>
      <c r="T127" s="1141"/>
      <c r="U127" s="1141"/>
      <c r="V127" s="1141"/>
      <c r="W127" s="1141"/>
      <c r="X127" s="1141"/>
      <c r="Y127" s="1141"/>
      <c r="Z127" s="1141"/>
      <c r="AA127" s="1141"/>
      <c r="AB127" s="1141"/>
      <c r="AC127" s="1141"/>
      <c r="AD127" s="1141"/>
    </row>
    <row r="128" spans="2:30" ht="15" customHeight="1" x14ac:dyDescent="0.2">
      <c r="B128" s="90"/>
      <c r="C128" s="90"/>
      <c r="D128" s="90"/>
      <c r="E128" s="90"/>
      <c r="F128" s="90"/>
      <c r="G128" s="90"/>
      <c r="H128" s="90"/>
      <c r="I128" s="90"/>
      <c r="J128" s="90"/>
      <c r="K128" s="90"/>
      <c r="L128" s="90"/>
      <c r="M128" s="90"/>
      <c r="N128" s="90"/>
      <c r="O128" s="90"/>
      <c r="P128" s="90"/>
      <c r="Q128" s="90"/>
      <c r="R128" s="90"/>
      <c r="S128" s="90"/>
      <c r="T128" s="90"/>
      <c r="U128" s="90"/>
      <c r="V128" s="90"/>
      <c r="W128" s="90"/>
      <c r="X128" s="90"/>
      <c r="Y128" s="90"/>
      <c r="Z128" s="90"/>
      <c r="AA128" s="90"/>
      <c r="AB128" s="90"/>
      <c r="AC128" s="90"/>
      <c r="AD128" s="90"/>
    </row>
    <row r="129" spans="2:30" ht="15" customHeight="1" x14ac:dyDescent="0.2">
      <c r="B129" s="184" t="s">
        <v>1687</v>
      </c>
      <c r="C129" s="90"/>
      <c r="D129" s="90"/>
      <c r="E129" s="90"/>
      <c r="F129" s="90"/>
      <c r="G129" s="90"/>
      <c r="H129" s="90"/>
      <c r="I129" s="90"/>
      <c r="J129" s="90"/>
      <c r="K129" s="90"/>
      <c r="L129" s="90"/>
      <c r="M129" s="90"/>
      <c r="N129" s="90"/>
      <c r="O129" s="90"/>
      <c r="P129" s="90"/>
      <c r="Q129" s="90"/>
      <c r="R129" s="90"/>
      <c r="S129" s="90"/>
      <c r="T129" s="90"/>
      <c r="U129" s="90"/>
      <c r="V129" s="90"/>
      <c r="W129" s="90"/>
      <c r="X129" s="90"/>
      <c r="Y129" s="90"/>
      <c r="Z129" s="90"/>
      <c r="AA129" s="90"/>
      <c r="AB129" s="90"/>
      <c r="AC129" s="90"/>
      <c r="AD129" s="90"/>
    </row>
    <row r="130" spans="2:30" ht="36" customHeight="1" x14ac:dyDescent="0.2">
      <c r="B130" s="90"/>
      <c r="C130" s="1141" t="s">
        <v>1689</v>
      </c>
      <c r="D130" s="1141"/>
      <c r="E130" s="1141"/>
      <c r="F130" s="1141"/>
      <c r="G130" s="1141"/>
      <c r="H130" s="1141"/>
      <c r="I130" s="1141"/>
      <c r="J130" s="1141"/>
      <c r="K130" s="1141"/>
      <c r="L130" s="1141"/>
      <c r="M130" s="1141"/>
      <c r="N130" s="1141"/>
      <c r="O130" s="1141"/>
      <c r="P130" s="1141"/>
      <c r="Q130" s="1141"/>
      <c r="R130" s="1141"/>
      <c r="S130" s="1141"/>
      <c r="T130" s="1141"/>
      <c r="U130" s="1141"/>
      <c r="V130" s="1141"/>
      <c r="W130" s="1141"/>
      <c r="X130" s="1141"/>
      <c r="Y130" s="1141"/>
      <c r="Z130" s="1141"/>
      <c r="AA130" s="1141"/>
      <c r="AB130" s="1141"/>
      <c r="AC130" s="1141"/>
      <c r="AD130" s="1141"/>
    </row>
    <row r="131" spans="2:30" ht="15" customHeight="1" x14ac:dyDescent="0.2">
      <c r="B131" s="90"/>
      <c r="C131" s="90"/>
      <c r="D131" s="90"/>
      <c r="E131" s="90"/>
      <c r="F131" s="90"/>
      <c r="G131" s="90"/>
      <c r="H131" s="90"/>
      <c r="I131" s="90"/>
      <c r="J131" s="90"/>
      <c r="K131" s="90"/>
      <c r="L131" s="90"/>
      <c r="M131" s="90"/>
      <c r="N131" s="90"/>
      <c r="O131" s="90"/>
      <c r="P131" s="90"/>
      <c r="Q131" s="90"/>
      <c r="R131" s="90"/>
      <c r="S131" s="90"/>
      <c r="T131" s="90"/>
      <c r="U131" s="90"/>
      <c r="V131" s="90"/>
      <c r="W131" s="90"/>
      <c r="X131" s="90"/>
      <c r="Y131" s="90"/>
      <c r="Z131" s="90"/>
      <c r="AA131" s="90"/>
      <c r="AB131" s="90"/>
      <c r="AC131" s="90"/>
      <c r="AD131" s="90"/>
    </row>
    <row r="132" spans="2:30" ht="15" customHeight="1" x14ac:dyDescent="0.2">
      <c r="B132" s="184" t="s">
        <v>1599</v>
      </c>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row>
    <row r="133" spans="2:30" ht="24" customHeight="1" x14ac:dyDescent="0.2">
      <c r="B133" s="90"/>
      <c r="C133" s="1141" t="s">
        <v>1061</v>
      </c>
      <c r="D133" s="1141"/>
      <c r="E133" s="1141"/>
      <c r="F133" s="1141"/>
      <c r="G133" s="1141"/>
      <c r="H133" s="1141"/>
      <c r="I133" s="1141"/>
      <c r="J133" s="1141"/>
      <c r="K133" s="1141"/>
      <c r="L133" s="1141"/>
      <c r="M133" s="1141"/>
      <c r="N133" s="1141"/>
      <c r="O133" s="1141"/>
      <c r="P133" s="1141"/>
      <c r="Q133" s="1141"/>
      <c r="R133" s="1141"/>
      <c r="S133" s="1141"/>
      <c r="T133" s="1141"/>
      <c r="U133" s="1141"/>
      <c r="V133" s="1141"/>
      <c r="W133" s="1141"/>
      <c r="X133" s="1141"/>
      <c r="Y133" s="1141"/>
      <c r="Z133" s="1141"/>
      <c r="AA133" s="1141"/>
      <c r="AB133" s="1141"/>
      <c r="AC133" s="1141"/>
      <c r="AD133" s="1141"/>
    </row>
    <row r="134" spans="2:30" ht="15" customHeight="1" x14ac:dyDescent="0.2">
      <c r="B134" s="90"/>
      <c r="C134" s="90"/>
      <c r="D134" s="90"/>
      <c r="E134" s="90"/>
      <c r="F134" s="90"/>
      <c r="G134" s="90"/>
      <c r="H134" s="90"/>
      <c r="I134" s="90"/>
      <c r="J134" s="90"/>
      <c r="K134" s="90"/>
      <c r="L134" s="90"/>
      <c r="M134" s="90"/>
      <c r="N134" s="90"/>
      <c r="O134" s="90"/>
      <c r="P134" s="90"/>
      <c r="Q134" s="90"/>
      <c r="R134" s="90"/>
      <c r="S134" s="90"/>
      <c r="T134" s="90"/>
      <c r="U134" s="90"/>
      <c r="V134" s="90"/>
      <c r="W134" s="90"/>
      <c r="X134" s="90"/>
      <c r="Y134" s="90"/>
      <c r="Z134" s="90"/>
      <c r="AA134" s="90"/>
      <c r="AB134" s="90"/>
      <c r="AC134" s="90"/>
      <c r="AD134" s="90"/>
    </row>
    <row r="135" spans="2:30" ht="15" customHeight="1" x14ac:dyDescent="0.2">
      <c r="B135" s="184" t="s">
        <v>1885</v>
      </c>
      <c r="C135" s="90"/>
      <c r="D135" s="90"/>
      <c r="E135" s="90"/>
      <c r="F135" s="90"/>
      <c r="G135" s="90"/>
      <c r="H135" s="90"/>
      <c r="I135" s="90"/>
      <c r="J135" s="90"/>
      <c r="K135" s="90"/>
      <c r="L135" s="90"/>
      <c r="M135" s="90"/>
      <c r="N135" s="90"/>
      <c r="O135" s="90"/>
      <c r="P135" s="90"/>
      <c r="Q135" s="90"/>
      <c r="R135" s="90"/>
      <c r="S135" s="90"/>
      <c r="T135" s="90"/>
      <c r="U135" s="90"/>
      <c r="V135" s="90"/>
      <c r="W135" s="90"/>
      <c r="X135" s="90"/>
      <c r="Y135" s="90"/>
      <c r="Z135" s="90"/>
      <c r="AA135" s="90"/>
      <c r="AB135" s="90"/>
      <c r="AC135" s="90"/>
      <c r="AD135" s="90"/>
    </row>
    <row r="136" spans="2:30" ht="35.25" customHeight="1" x14ac:dyDescent="0.2">
      <c r="B136" s="90"/>
      <c r="C136" s="1141" t="s">
        <v>1886</v>
      </c>
      <c r="D136" s="1141"/>
      <c r="E136" s="1141"/>
      <c r="F136" s="1141"/>
      <c r="G136" s="1141"/>
      <c r="H136" s="1141"/>
      <c r="I136" s="1141"/>
      <c r="J136" s="1141"/>
      <c r="K136" s="1141"/>
      <c r="L136" s="1141"/>
      <c r="M136" s="1141"/>
      <c r="N136" s="1141"/>
      <c r="O136" s="1141"/>
      <c r="P136" s="1141"/>
      <c r="Q136" s="1141"/>
      <c r="R136" s="1141"/>
      <c r="S136" s="1141"/>
      <c r="T136" s="1141"/>
      <c r="U136" s="1141"/>
      <c r="V136" s="1141"/>
      <c r="W136" s="1141"/>
      <c r="X136" s="1141"/>
      <c r="Y136" s="1141"/>
      <c r="Z136" s="1141"/>
      <c r="AA136" s="1141"/>
      <c r="AB136" s="1141"/>
      <c r="AC136" s="1141"/>
      <c r="AD136" s="1141"/>
    </row>
    <row r="137" spans="2:30" ht="15" customHeight="1" x14ac:dyDescent="0.2">
      <c r="B137" s="90"/>
      <c r="C137" s="90"/>
      <c r="D137" s="90"/>
      <c r="E137" s="90"/>
      <c r="F137" s="90"/>
      <c r="G137" s="90"/>
      <c r="H137" s="90"/>
      <c r="I137" s="90"/>
      <c r="J137" s="90"/>
      <c r="K137" s="90"/>
      <c r="L137" s="90"/>
      <c r="M137" s="90"/>
      <c r="N137" s="90"/>
      <c r="O137" s="90"/>
      <c r="P137" s="90"/>
      <c r="Q137" s="90"/>
      <c r="R137" s="90"/>
      <c r="S137" s="90"/>
      <c r="T137" s="90"/>
      <c r="U137" s="90"/>
      <c r="V137" s="90"/>
      <c r="W137" s="90"/>
      <c r="X137" s="90"/>
      <c r="Y137" s="90"/>
      <c r="Z137" s="90"/>
      <c r="AA137" s="90"/>
      <c r="AB137" s="90"/>
      <c r="AC137" s="90"/>
      <c r="AD137" s="90"/>
    </row>
    <row r="138" spans="2:30" ht="15" customHeight="1" x14ac:dyDescent="0.2">
      <c r="B138" s="184" t="s">
        <v>984</v>
      </c>
      <c r="C138" s="90"/>
      <c r="D138" s="90"/>
      <c r="E138" s="90"/>
      <c r="F138" s="90"/>
      <c r="G138" s="90"/>
      <c r="H138" s="90"/>
      <c r="I138" s="90"/>
      <c r="J138" s="90"/>
      <c r="K138" s="90"/>
      <c r="L138" s="90"/>
      <c r="M138" s="90"/>
      <c r="N138" s="90"/>
      <c r="O138" s="90"/>
      <c r="P138" s="90"/>
      <c r="Q138" s="90"/>
      <c r="R138" s="90"/>
      <c r="S138" s="90"/>
      <c r="T138" s="90"/>
      <c r="U138" s="90"/>
      <c r="V138" s="90"/>
      <c r="W138" s="90"/>
      <c r="X138" s="90"/>
      <c r="Y138" s="90"/>
      <c r="Z138" s="90"/>
      <c r="AA138" s="90"/>
      <c r="AB138" s="90"/>
      <c r="AC138" s="90"/>
      <c r="AD138" s="90"/>
    </row>
    <row r="139" spans="2:30" ht="36" customHeight="1" x14ac:dyDescent="0.2">
      <c r="B139" s="90"/>
      <c r="C139" s="1141" t="s">
        <v>1654</v>
      </c>
      <c r="D139" s="1141"/>
      <c r="E139" s="1141"/>
      <c r="F139" s="1141"/>
      <c r="G139" s="1141"/>
      <c r="H139" s="1141"/>
      <c r="I139" s="1141"/>
      <c r="J139" s="1141"/>
      <c r="K139" s="1141"/>
      <c r="L139" s="1141"/>
      <c r="M139" s="1141"/>
      <c r="N139" s="1141"/>
      <c r="O139" s="1141"/>
      <c r="P139" s="1141"/>
      <c r="Q139" s="1141"/>
      <c r="R139" s="1141"/>
      <c r="S139" s="1141"/>
      <c r="T139" s="1141"/>
      <c r="U139" s="1141"/>
      <c r="V139" s="1141"/>
      <c r="W139" s="1141"/>
      <c r="X139" s="1141"/>
      <c r="Y139" s="1141"/>
      <c r="Z139" s="1141"/>
      <c r="AA139" s="1141"/>
      <c r="AB139" s="1141"/>
      <c r="AC139" s="1141"/>
      <c r="AD139" s="1141"/>
    </row>
    <row r="140" spans="2:30" ht="15" customHeight="1" x14ac:dyDescent="0.2">
      <c r="B140" s="90"/>
      <c r="C140" s="404"/>
      <c r="D140" s="404"/>
      <c r="E140" s="404"/>
      <c r="F140" s="404"/>
      <c r="G140" s="404"/>
      <c r="H140" s="404"/>
      <c r="I140" s="404"/>
      <c r="J140" s="404"/>
      <c r="K140" s="404"/>
      <c r="L140" s="404"/>
      <c r="M140" s="404"/>
      <c r="N140" s="404"/>
      <c r="O140" s="404"/>
      <c r="P140" s="404"/>
      <c r="Q140" s="404"/>
      <c r="R140" s="404"/>
      <c r="S140" s="404"/>
      <c r="T140" s="404"/>
      <c r="U140" s="404"/>
      <c r="V140" s="404"/>
      <c r="W140" s="404"/>
      <c r="X140" s="404"/>
      <c r="Y140" s="404"/>
      <c r="Z140" s="404"/>
      <c r="AA140" s="404"/>
      <c r="AB140" s="404"/>
      <c r="AC140" s="404"/>
      <c r="AD140" s="404"/>
    </row>
    <row r="141" spans="2:30" ht="60" customHeight="1" x14ac:dyDescent="0.2">
      <c r="B141" s="90"/>
      <c r="C141" s="404"/>
      <c r="D141" s="1141" t="s">
        <v>1071</v>
      </c>
      <c r="E141" s="1141"/>
      <c r="F141" s="1141"/>
      <c r="G141" s="1141"/>
      <c r="H141" s="1141"/>
      <c r="I141" s="1141"/>
      <c r="J141" s="1141"/>
      <c r="K141" s="1141"/>
      <c r="L141" s="1141"/>
      <c r="M141" s="1141"/>
      <c r="N141" s="1141"/>
      <c r="O141" s="1141"/>
      <c r="P141" s="1141"/>
      <c r="Q141" s="1141"/>
      <c r="R141" s="1141"/>
      <c r="S141" s="1141"/>
      <c r="T141" s="1141"/>
      <c r="U141" s="1141"/>
      <c r="V141" s="1141"/>
      <c r="W141" s="1141"/>
      <c r="X141" s="1141"/>
      <c r="Y141" s="1141"/>
      <c r="Z141" s="1141"/>
      <c r="AA141" s="1141"/>
      <c r="AB141" s="1141"/>
      <c r="AC141" s="1141"/>
      <c r="AD141" s="1141"/>
    </row>
    <row r="142" spans="2:30" ht="15" customHeight="1" x14ac:dyDescent="0.2">
      <c r="B142" s="90"/>
      <c r="C142" s="404"/>
      <c r="D142" s="404"/>
      <c r="E142" s="404"/>
      <c r="F142" s="404"/>
      <c r="G142" s="404"/>
      <c r="H142" s="404"/>
      <c r="I142" s="404"/>
      <c r="J142" s="404"/>
      <c r="K142" s="404"/>
      <c r="L142" s="404"/>
      <c r="M142" s="404"/>
      <c r="N142" s="404"/>
      <c r="O142" s="404"/>
      <c r="P142" s="404"/>
      <c r="Q142" s="404"/>
      <c r="R142" s="404"/>
      <c r="S142" s="404"/>
      <c r="T142" s="404"/>
      <c r="U142" s="404"/>
      <c r="V142" s="404"/>
      <c r="W142" s="404"/>
      <c r="X142" s="404"/>
      <c r="Y142" s="404"/>
      <c r="Z142" s="404"/>
      <c r="AA142" s="404"/>
      <c r="AB142" s="404"/>
      <c r="AC142" s="404"/>
      <c r="AD142" s="404"/>
    </row>
    <row r="143" spans="2:30" ht="84" customHeight="1" x14ac:dyDescent="0.2">
      <c r="B143" s="90"/>
      <c r="C143" s="404"/>
      <c r="D143" s="1141" t="s">
        <v>1655</v>
      </c>
      <c r="E143" s="1141"/>
      <c r="F143" s="1141"/>
      <c r="G143" s="1141"/>
      <c r="H143" s="1141"/>
      <c r="I143" s="1141"/>
      <c r="J143" s="1141"/>
      <c r="K143" s="1141"/>
      <c r="L143" s="1141"/>
      <c r="M143" s="1141"/>
      <c r="N143" s="1141"/>
      <c r="O143" s="1141"/>
      <c r="P143" s="1141"/>
      <c r="Q143" s="1141"/>
      <c r="R143" s="1141"/>
      <c r="S143" s="1141"/>
      <c r="T143" s="1141"/>
      <c r="U143" s="1141"/>
      <c r="V143" s="1141"/>
      <c r="W143" s="1141"/>
      <c r="X143" s="1141"/>
      <c r="Y143" s="1141"/>
      <c r="Z143" s="1141"/>
      <c r="AA143" s="1141"/>
      <c r="AB143" s="1141"/>
      <c r="AC143" s="1141"/>
      <c r="AD143" s="1141"/>
    </row>
    <row r="144" spans="2:30" ht="15" customHeight="1" x14ac:dyDescent="0.2">
      <c r="B144" s="90"/>
      <c r="C144" s="404"/>
      <c r="D144" s="404"/>
      <c r="E144" s="404"/>
      <c r="F144" s="404"/>
      <c r="G144" s="404"/>
      <c r="H144" s="404"/>
      <c r="I144" s="404"/>
      <c r="J144" s="404"/>
      <c r="K144" s="404"/>
      <c r="L144" s="404"/>
      <c r="M144" s="404"/>
      <c r="N144" s="404"/>
      <c r="O144" s="404"/>
      <c r="P144" s="404"/>
      <c r="Q144" s="404"/>
      <c r="R144" s="404"/>
      <c r="S144" s="404"/>
      <c r="T144" s="404"/>
      <c r="U144" s="404"/>
      <c r="V144" s="404"/>
      <c r="W144" s="404"/>
      <c r="X144" s="404"/>
      <c r="Y144" s="404"/>
      <c r="Z144" s="404"/>
      <c r="AA144" s="404"/>
      <c r="AB144" s="404"/>
      <c r="AC144" s="404"/>
      <c r="AD144" s="404"/>
    </row>
    <row r="145" spans="2:30" ht="36" customHeight="1" x14ac:dyDescent="0.2">
      <c r="B145" s="90"/>
      <c r="C145" s="108"/>
      <c r="D145" s="1141" t="s">
        <v>1070</v>
      </c>
      <c r="E145" s="1141"/>
      <c r="F145" s="1141"/>
      <c r="G145" s="1141"/>
      <c r="H145" s="1141"/>
      <c r="I145" s="1141"/>
      <c r="J145" s="1141"/>
      <c r="K145" s="1141"/>
      <c r="L145" s="1141"/>
      <c r="M145" s="1141"/>
      <c r="N145" s="1141"/>
      <c r="O145" s="1141"/>
      <c r="P145" s="1141"/>
      <c r="Q145" s="1141"/>
      <c r="R145" s="1141"/>
      <c r="S145" s="1141"/>
      <c r="T145" s="1141"/>
      <c r="U145" s="1141"/>
      <c r="V145" s="1141"/>
      <c r="W145" s="1141"/>
      <c r="X145" s="1141"/>
      <c r="Y145" s="1141"/>
      <c r="Z145" s="1141"/>
      <c r="AA145" s="1141"/>
      <c r="AB145" s="1141"/>
      <c r="AC145" s="1141"/>
      <c r="AD145" s="1141"/>
    </row>
    <row r="146" spans="2:30" ht="15" customHeight="1" x14ac:dyDescent="0.2">
      <c r="B146" s="90"/>
      <c r="C146" s="108"/>
      <c r="D146" s="404"/>
      <c r="E146" s="404"/>
      <c r="F146" s="404"/>
      <c r="G146" s="404"/>
      <c r="H146" s="404"/>
      <c r="I146" s="404"/>
      <c r="J146" s="404"/>
      <c r="K146" s="404"/>
      <c r="L146" s="404"/>
      <c r="M146" s="404"/>
      <c r="N146" s="404"/>
      <c r="O146" s="404"/>
      <c r="P146" s="404"/>
      <c r="Q146" s="404"/>
      <c r="R146" s="404"/>
      <c r="S146" s="404"/>
      <c r="T146" s="404"/>
      <c r="U146" s="404"/>
      <c r="V146" s="404"/>
      <c r="W146" s="404"/>
      <c r="X146" s="404"/>
      <c r="Y146" s="404"/>
      <c r="Z146" s="404"/>
      <c r="AA146" s="404"/>
      <c r="AB146" s="404"/>
      <c r="AC146" s="404"/>
      <c r="AD146" s="404"/>
    </row>
    <row r="147" spans="2:30" ht="48" customHeight="1" x14ac:dyDescent="0.2">
      <c r="B147" s="90"/>
      <c r="C147" s="108"/>
      <c r="D147" s="1141" t="s">
        <v>1072</v>
      </c>
      <c r="E147" s="1141"/>
      <c r="F147" s="1141"/>
      <c r="G147" s="1141"/>
      <c r="H147" s="1141"/>
      <c r="I147" s="1141"/>
      <c r="J147" s="1141"/>
      <c r="K147" s="1141"/>
      <c r="L147" s="1141"/>
      <c r="M147" s="1141"/>
      <c r="N147" s="1141"/>
      <c r="O147" s="1141"/>
      <c r="P147" s="1141"/>
      <c r="Q147" s="1141"/>
      <c r="R147" s="1141"/>
      <c r="S147" s="1141"/>
      <c r="T147" s="1141"/>
      <c r="U147" s="1141"/>
      <c r="V147" s="1141"/>
      <c r="W147" s="1141"/>
      <c r="X147" s="1141"/>
      <c r="Y147" s="1141"/>
      <c r="Z147" s="1141"/>
      <c r="AA147" s="1141"/>
      <c r="AB147" s="1141"/>
      <c r="AC147" s="1141"/>
      <c r="AD147" s="1141"/>
    </row>
    <row r="148" spans="2:30" ht="15" customHeight="1" x14ac:dyDescent="0.2">
      <c r="B148" s="90"/>
      <c r="C148" s="108"/>
      <c r="D148" s="404"/>
      <c r="E148" s="404"/>
      <c r="F148" s="404"/>
      <c r="G148" s="404"/>
      <c r="H148" s="404"/>
      <c r="I148" s="404"/>
      <c r="J148" s="404"/>
      <c r="K148" s="404"/>
      <c r="L148" s="404"/>
      <c r="M148" s="404"/>
      <c r="N148" s="404"/>
      <c r="O148" s="404"/>
      <c r="P148" s="404"/>
      <c r="Q148" s="404"/>
      <c r="R148" s="404"/>
      <c r="S148" s="404"/>
      <c r="T148" s="404"/>
      <c r="U148" s="404"/>
      <c r="V148" s="404"/>
      <c r="W148" s="404"/>
      <c r="X148" s="404"/>
      <c r="Y148" s="404"/>
      <c r="Z148" s="404"/>
      <c r="AA148" s="404"/>
      <c r="AB148" s="404"/>
      <c r="AC148" s="404"/>
      <c r="AD148" s="404"/>
    </row>
    <row r="149" spans="2:30" ht="15" customHeight="1" x14ac:dyDescent="0.2">
      <c r="B149" s="90"/>
      <c r="C149" s="108"/>
      <c r="D149" s="607" t="s">
        <v>1656</v>
      </c>
      <c r="E149" s="607"/>
      <c r="F149" s="607"/>
      <c r="G149" s="607"/>
      <c r="H149" s="607"/>
      <c r="I149" s="607"/>
      <c r="J149" s="607"/>
      <c r="K149" s="607"/>
      <c r="L149" s="607"/>
      <c r="M149" s="607"/>
      <c r="N149" s="607"/>
      <c r="O149" s="607"/>
      <c r="P149" s="607"/>
      <c r="Q149" s="607"/>
      <c r="R149" s="607"/>
      <c r="S149" s="607"/>
      <c r="T149" s="607"/>
      <c r="U149" s="607"/>
      <c r="V149" s="607"/>
      <c r="W149" s="607"/>
      <c r="X149" s="607"/>
      <c r="Y149" s="607"/>
      <c r="Z149" s="607"/>
      <c r="AA149" s="607"/>
      <c r="AB149" s="607"/>
      <c r="AC149" s="607"/>
      <c r="AD149" s="607"/>
    </row>
    <row r="150" spans="2:30" ht="15" customHeight="1" x14ac:dyDescent="0.2">
      <c r="B150" s="90"/>
      <c r="C150" s="90"/>
      <c r="D150" s="90"/>
      <c r="E150" s="90"/>
      <c r="F150" s="90"/>
      <c r="G150" s="90"/>
      <c r="H150" s="90"/>
      <c r="I150" s="90"/>
      <c r="J150" s="90"/>
      <c r="K150" s="90"/>
      <c r="L150" s="90"/>
      <c r="M150" s="90"/>
      <c r="N150" s="90"/>
      <c r="O150" s="90"/>
      <c r="P150" s="90"/>
      <c r="Q150" s="90"/>
      <c r="R150" s="90"/>
      <c r="S150" s="90"/>
      <c r="T150" s="90"/>
      <c r="U150" s="90"/>
      <c r="V150" s="90"/>
      <c r="W150" s="90"/>
      <c r="X150" s="90"/>
      <c r="Y150" s="90"/>
      <c r="Z150" s="90"/>
      <c r="AA150" s="90"/>
      <c r="AB150" s="90"/>
      <c r="AC150" s="90"/>
      <c r="AD150" s="90"/>
    </row>
    <row r="151" spans="2:30" ht="15" customHeight="1" x14ac:dyDescent="0.2">
      <c r="B151" s="184" t="s">
        <v>1039</v>
      </c>
      <c r="C151" s="90"/>
      <c r="D151" s="90"/>
      <c r="E151" s="90"/>
      <c r="F151" s="90"/>
      <c r="G151" s="90"/>
      <c r="H151" s="90"/>
      <c r="I151" s="90"/>
      <c r="J151" s="90"/>
      <c r="K151" s="90"/>
      <c r="L151" s="90"/>
      <c r="M151" s="90"/>
      <c r="N151" s="90"/>
      <c r="O151" s="90"/>
      <c r="P151" s="90"/>
      <c r="Q151" s="90"/>
      <c r="R151" s="90"/>
      <c r="S151" s="90"/>
      <c r="T151" s="90"/>
      <c r="U151" s="90"/>
      <c r="V151" s="90"/>
      <c r="W151" s="90"/>
      <c r="X151" s="90"/>
      <c r="Y151" s="90"/>
      <c r="Z151" s="90"/>
      <c r="AA151" s="90"/>
      <c r="AB151" s="90"/>
      <c r="AC151" s="90"/>
      <c r="AD151" s="90"/>
    </row>
    <row r="152" spans="2:30" ht="84" customHeight="1" x14ac:dyDescent="0.2">
      <c r="B152" s="90"/>
      <c r="C152" s="1141" t="s">
        <v>1628</v>
      </c>
      <c r="D152" s="1141"/>
      <c r="E152" s="1141"/>
      <c r="F152" s="1141"/>
      <c r="G152" s="1141"/>
      <c r="H152" s="1141"/>
      <c r="I152" s="1141"/>
      <c r="J152" s="1141"/>
      <c r="K152" s="1141"/>
      <c r="L152" s="1141"/>
      <c r="M152" s="1141"/>
      <c r="N152" s="1141"/>
      <c r="O152" s="1141"/>
      <c r="P152" s="1141"/>
      <c r="Q152" s="1141"/>
      <c r="R152" s="1141"/>
      <c r="S152" s="1141"/>
      <c r="T152" s="1141"/>
      <c r="U152" s="1141"/>
      <c r="V152" s="1141"/>
      <c r="W152" s="1141"/>
      <c r="X152" s="1141"/>
      <c r="Y152" s="1141"/>
      <c r="Z152" s="1141"/>
      <c r="AA152" s="1141"/>
      <c r="AB152" s="1141"/>
      <c r="AC152" s="1141"/>
      <c r="AD152" s="1141"/>
    </row>
    <row r="153" spans="2:30" ht="15" customHeight="1" x14ac:dyDescent="0.2">
      <c r="B153" s="90"/>
      <c r="C153" s="90"/>
      <c r="D153" s="90"/>
      <c r="E153" s="90"/>
      <c r="F153" s="90"/>
      <c r="G153" s="90"/>
      <c r="H153" s="90"/>
      <c r="I153" s="90"/>
      <c r="J153" s="90"/>
      <c r="K153" s="90"/>
      <c r="L153" s="90"/>
      <c r="M153" s="90"/>
      <c r="N153" s="90"/>
      <c r="O153" s="90"/>
      <c r="P153" s="90"/>
      <c r="Q153" s="90"/>
      <c r="R153" s="90"/>
      <c r="S153" s="90"/>
      <c r="T153" s="90"/>
      <c r="U153" s="90"/>
      <c r="V153" s="90"/>
      <c r="W153" s="90"/>
      <c r="X153" s="90"/>
      <c r="Y153" s="90"/>
      <c r="Z153" s="90"/>
      <c r="AA153" s="90"/>
      <c r="AB153" s="90"/>
      <c r="AC153" s="90"/>
      <c r="AD153" s="90"/>
    </row>
    <row r="154" spans="2:30" ht="15" customHeight="1" x14ac:dyDescent="0.2">
      <c r="B154" s="184" t="s">
        <v>1040</v>
      </c>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row>
    <row r="155" spans="2:30" ht="36" customHeight="1" x14ac:dyDescent="0.2">
      <c r="B155" s="90"/>
      <c r="C155" s="1141" t="s">
        <v>1629</v>
      </c>
      <c r="D155" s="1141"/>
      <c r="E155" s="1141"/>
      <c r="F155" s="1141"/>
      <c r="G155" s="1141"/>
      <c r="H155" s="1141"/>
      <c r="I155" s="1141"/>
      <c r="J155" s="1141"/>
      <c r="K155" s="1141"/>
      <c r="L155" s="1141"/>
      <c r="M155" s="1141"/>
      <c r="N155" s="1141"/>
      <c r="O155" s="1141"/>
      <c r="P155" s="1141"/>
      <c r="Q155" s="1141"/>
      <c r="R155" s="1141"/>
      <c r="S155" s="1141"/>
      <c r="T155" s="1141"/>
      <c r="U155" s="1141"/>
      <c r="V155" s="1141"/>
      <c r="W155" s="1141"/>
      <c r="X155" s="1141"/>
      <c r="Y155" s="1141"/>
      <c r="Z155" s="1141"/>
      <c r="AA155" s="1141"/>
      <c r="AB155" s="1141"/>
      <c r="AC155" s="1141"/>
      <c r="AD155" s="1141"/>
    </row>
    <row r="156" spans="2:30" ht="15" customHeight="1" x14ac:dyDescent="0.2">
      <c r="B156" s="90"/>
      <c r="C156" s="90"/>
      <c r="D156" s="90"/>
      <c r="E156" s="90"/>
      <c r="F156" s="90"/>
      <c r="G156" s="90"/>
      <c r="H156" s="90"/>
      <c r="I156" s="90"/>
      <c r="J156" s="90"/>
      <c r="K156" s="90"/>
      <c r="L156" s="90"/>
      <c r="M156" s="90"/>
      <c r="N156" s="90"/>
      <c r="O156" s="90"/>
      <c r="P156" s="90"/>
      <c r="Q156" s="90"/>
      <c r="R156" s="90"/>
      <c r="S156" s="90"/>
      <c r="T156" s="90"/>
      <c r="U156" s="90"/>
      <c r="V156" s="90"/>
      <c r="W156" s="90"/>
      <c r="X156" s="90"/>
      <c r="Y156" s="90"/>
      <c r="Z156" s="90"/>
      <c r="AA156" s="90"/>
      <c r="AB156" s="90"/>
      <c r="AC156" s="90"/>
      <c r="AD156" s="90"/>
    </row>
    <row r="157" spans="2:30" ht="15" customHeight="1" x14ac:dyDescent="0.2">
      <c r="B157" s="184" t="s">
        <v>1623</v>
      </c>
      <c r="C157" s="90"/>
      <c r="D157" s="90"/>
      <c r="E157" s="90"/>
      <c r="F157" s="90"/>
      <c r="G157" s="90"/>
      <c r="H157" s="90"/>
      <c r="I157" s="90"/>
      <c r="J157" s="90"/>
      <c r="K157" s="90"/>
      <c r="L157" s="90"/>
      <c r="M157" s="90"/>
      <c r="N157" s="90"/>
      <c r="O157" s="90"/>
      <c r="P157" s="90"/>
      <c r="Q157" s="90"/>
      <c r="R157" s="90"/>
      <c r="S157" s="90"/>
      <c r="T157" s="90"/>
      <c r="U157" s="90"/>
      <c r="V157" s="90"/>
      <c r="W157" s="90"/>
      <c r="X157" s="90"/>
      <c r="Y157" s="90"/>
      <c r="Z157" s="90"/>
      <c r="AA157" s="90"/>
      <c r="AB157" s="90"/>
      <c r="AC157" s="90"/>
      <c r="AD157" s="90"/>
    </row>
    <row r="158" spans="2:30" ht="36" customHeight="1" x14ac:dyDescent="0.2">
      <c r="B158" s="90"/>
      <c r="C158" s="1141" t="s">
        <v>1625</v>
      </c>
      <c r="D158" s="1141"/>
      <c r="E158" s="1141"/>
      <c r="F158" s="1141"/>
      <c r="G158" s="1141"/>
      <c r="H158" s="1141"/>
      <c r="I158" s="1141"/>
      <c r="J158" s="1141"/>
      <c r="K158" s="1141"/>
      <c r="L158" s="1141"/>
      <c r="M158" s="1141"/>
      <c r="N158" s="1141"/>
      <c r="O158" s="1141"/>
      <c r="P158" s="1141"/>
      <c r="Q158" s="1141"/>
      <c r="R158" s="1141"/>
      <c r="S158" s="1141"/>
      <c r="T158" s="1141"/>
      <c r="U158" s="1141"/>
      <c r="V158" s="1141"/>
      <c r="W158" s="1141"/>
      <c r="X158" s="1141"/>
      <c r="Y158" s="1141"/>
      <c r="Z158" s="1141"/>
      <c r="AA158" s="1141"/>
      <c r="AB158" s="1141"/>
      <c r="AC158" s="1141"/>
      <c r="AD158" s="1141"/>
    </row>
    <row r="159" spans="2:30" ht="15" customHeight="1" x14ac:dyDescent="0.2">
      <c r="B159" s="90"/>
      <c r="C159" s="90"/>
      <c r="D159" s="90"/>
      <c r="E159" s="90"/>
      <c r="F159" s="90"/>
      <c r="G159" s="90"/>
      <c r="H159" s="90"/>
      <c r="I159" s="90"/>
      <c r="J159" s="90"/>
      <c r="K159" s="90"/>
      <c r="L159" s="90"/>
      <c r="M159" s="90"/>
      <c r="N159" s="90"/>
      <c r="O159" s="90"/>
      <c r="P159" s="90"/>
      <c r="Q159" s="90"/>
      <c r="R159" s="90"/>
      <c r="S159" s="90"/>
      <c r="T159" s="90"/>
      <c r="U159" s="90"/>
      <c r="V159" s="90"/>
      <c r="W159" s="90"/>
      <c r="X159" s="90"/>
      <c r="Y159" s="90"/>
      <c r="Z159" s="90"/>
      <c r="AA159" s="90"/>
      <c r="AB159" s="90"/>
      <c r="AC159" s="90"/>
      <c r="AD159" s="90"/>
    </row>
    <row r="160" spans="2:30" ht="15" customHeight="1" x14ac:dyDescent="0.2">
      <c r="B160" s="184" t="s">
        <v>1888</v>
      </c>
      <c r="C160" s="90"/>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row>
    <row r="161" spans="2:30" ht="36" customHeight="1" x14ac:dyDescent="0.2">
      <c r="B161" s="90"/>
      <c r="C161" s="1141" t="s">
        <v>1887</v>
      </c>
      <c r="D161" s="1141"/>
      <c r="E161" s="1141"/>
      <c r="F161" s="1141"/>
      <c r="G161" s="1141"/>
      <c r="H161" s="1141"/>
      <c r="I161" s="1141"/>
      <c r="J161" s="1141"/>
      <c r="K161" s="1141"/>
      <c r="L161" s="1141"/>
      <c r="M161" s="1141"/>
      <c r="N161" s="1141"/>
      <c r="O161" s="1141"/>
      <c r="P161" s="1141"/>
      <c r="Q161" s="1141"/>
      <c r="R161" s="1141"/>
      <c r="S161" s="1141"/>
      <c r="T161" s="1141"/>
      <c r="U161" s="1141"/>
      <c r="V161" s="1141"/>
      <c r="W161" s="1141"/>
      <c r="X161" s="1141"/>
      <c r="Y161" s="1141"/>
      <c r="Z161" s="1141"/>
      <c r="AA161" s="1141"/>
      <c r="AB161" s="1141"/>
      <c r="AC161" s="1141"/>
      <c r="AD161" s="1141"/>
    </row>
    <row r="162" spans="2:30" ht="15" customHeight="1" x14ac:dyDescent="0.2">
      <c r="B162" s="90"/>
      <c r="C162" s="90"/>
      <c r="D162" s="90"/>
      <c r="E162" s="90"/>
      <c r="F162" s="90"/>
      <c r="G162" s="90"/>
      <c r="H162" s="90"/>
      <c r="I162" s="90"/>
      <c r="J162" s="90"/>
      <c r="K162" s="90"/>
      <c r="L162" s="90"/>
      <c r="M162" s="90"/>
      <c r="N162" s="90"/>
      <c r="O162" s="90"/>
      <c r="P162" s="90"/>
      <c r="Q162" s="90"/>
      <c r="R162" s="90"/>
      <c r="S162" s="90"/>
      <c r="T162" s="90"/>
      <c r="U162" s="90"/>
      <c r="V162" s="90"/>
      <c r="W162" s="90"/>
      <c r="X162" s="90"/>
      <c r="Y162" s="90"/>
      <c r="Z162" s="90"/>
      <c r="AA162" s="90"/>
      <c r="AB162" s="90"/>
      <c r="AC162" s="90"/>
      <c r="AD162" s="90"/>
    </row>
    <row r="163" spans="2:30" ht="15" customHeight="1" x14ac:dyDescent="0.2">
      <c r="B163" s="184" t="s">
        <v>1889</v>
      </c>
      <c r="C163" s="90"/>
      <c r="D163" s="90"/>
      <c r="E163" s="90"/>
      <c r="F163" s="90"/>
      <c r="G163" s="90"/>
      <c r="H163" s="90"/>
      <c r="I163" s="90"/>
      <c r="J163" s="90"/>
      <c r="K163" s="90"/>
      <c r="L163" s="90"/>
      <c r="M163" s="90"/>
      <c r="N163" s="90"/>
      <c r="O163" s="90"/>
      <c r="P163" s="90"/>
      <c r="Q163" s="90"/>
      <c r="R163" s="90"/>
      <c r="S163" s="90"/>
      <c r="T163" s="90"/>
      <c r="U163" s="90"/>
      <c r="V163" s="90"/>
      <c r="W163" s="90"/>
      <c r="X163" s="90"/>
      <c r="Y163" s="90"/>
      <c r="Z163" s="90"/>
      <c r="AA163" s="90"/>
      <c r="AB163" s="90"/>
      <c r="AC163" s="90"/>
      <c r="AD163" s="90"/>
    </row>
    <row r="164" spans="2:30" ht="36" customHeight="1" x14ac:dyDescent="0.2">
      <c r="B164" s="90"/>
      <c r="C164" s="1141" t="s">
        <v>1890</v>
      </c>
      <c r="D164" s="1141"/>
      <c r="E164" s="1141"/>
      <c r="F164" s="1141"/>
      <c r="G164" s="1141"/>
      <c r="H164" s="1141"/>
      <c r="I164" s="1141"/>
      <c r="J164" s="1141"/>
      <c r="K164" s="1141"/>
      <c r="L164" s="1141"/>
      <c r="M164" s="1141"/>
      <c r="N164" s="1141"/>
      <c r="O164" s="1141"/>
      <c r="P164" s="1141"/>
      <c r="Q164" s="1141"/>
      <c r="R164" s="1141"/>
      <c r="S164" s="1141"/>
      <c r="T164" s="1141"/>
      <c r="U164" s="1141"/>
      <c r="V164" s="1141"/>
      <c r="W164" s="1141"/>
      <c r="X164" s="1141"/>
      <c r="Y164" s="1141"/>
      <c r="Z164" s="1141"/>
      <c r="AA164" s="1141"/>
      <c r="AB164" s="1141"/>
      <c r="AC164" s="1141"/>
      <c r="AD164" s="1141"/>
    </row>
    <row r="165" spans="2:30" ht="15" customHeight="1" x14ac:dyDescent="0.2">
      <c r="B165" s="90"/>
      <c r="C165" s="90"/>
      <c r="D165" s="90"/>
      <c r="E165" s="90"/>
      <c r="F165" s="90"/>
      <c r="G165" s="90"/>
      <c r="H165" s="90"/>
      <c r="I165" s="90"/>
      <c r="J165" s="90"/>
      <c r="K165" s="90"/>
      <c r="L165" s="90"/>
      <c r="M165" s="90"/>
      <c r="N165" s="90"/>
      <c r="O165" s="90"/>
      <c r="P165" s="90"/>
      <c r="Q165" s="90"/>
      <c r="R165" s="90"/>
      <c r="S165" s="90"/>
      <c r="T165" s="90"/>
      <c r="U165" s="90"/>
      <c r="V165" s="90"/>
      <c r="W165" s="90"/>
      <c r="X165" s="90"/>
      <c r="Y165" s="90"/>
      <c r="Z165" s="90"/>
      <c r="AA165" s="90"/>
      <c r="AB165" s="90"/>
      <c r="AC165" s="90"/>
      <c r="AD165" s="90"/>
    </row>
    <row r="166" spans="2:30" ht="15" customHeight="1" x14ac:dyDescent="0.2">
      <c r="B166" s="184" t="s">
        <v>1641</v>
      </c>
      <c r="C166" s="90"/>
      <c r="D166" s="90"/>
      <c r="E166" s="90"/>
      <c r="F166" s="90"/>
      <c r="G166" s="90"/>
      <c r="H166" s="90"/>
      <c r="I166" s="90"/>
      <c r="J166" s="90"/>
      <c r="K166" s="90"/>
      <c r="L166" s="90"/>
      <c r="M166" s="90"/>
      <c r="N166" s="90"/>
      <c r="O166" s="90"/>
      <c r="P166" s="90"/>
      <c r="Q166" s="90"/>
      <c r="R166" s="90"/>
      <c r="S166" s="90"/>
      <c r="T166" s="90"/>
      <c r="U166" s="90"/>
      <c r="V166" s="90"/>
      <c r="W166" s="90"/>
      <c r="X166" s="90"/>
      <c r="Y166" s="90"/>
      <c r="Z166" s="90"/>
      <c r="AA166" s="90"/>
      <c r="AB166" s="90"/>
      <c r="AC166" s="90"/>
      <c r="AD166" s="90"/>
    </row>
    <row r="167" spans="2:30" ht="60" customHeight="1" x14ac:dyDescent="0.2">
      <c r="B167" s="90"/>
      <c r="C167" s="1141" t="s">
        <v>1844</v>
      </c>
      <c r="D167" s="1141"/>
      <c r="E167" s="1141"/>
      <c r="F167" s="1141"/>
      <c r="G167" s="1141"/>
      <c r="H167" s="1141"/>
      <c r="I167" s="1141"/>
      <c r="J167" s="1141"/>
      <c r="K167" s="1141"/>
      <c r="L167" s="1141"/>
      <c r="M167" s="1141"/>
      <c r="N167" s="1141"/>
      <c r="O167" s="1141"/>
      <c r="P167" s="1141"/>
      <c r="Q167" s="1141"/>
      <c r="R167" s="1141"/>
      <c r="S167" s="1141"/>
      <c r="T167" s="1141"/>
      <c r="U167" s="1141"/>
      <c r="V167" s="1141"/>
      <c r="W167" s="1141"/>
      <c r="X167" s="1141"/>
      <c r="Y167" s="1141"/>
      <c r="Z167" s="1141"/>
      <c r="AA167" s="1141"/>
      <c r="AB167" s="1141"/>
      <c r="AC167" s="1141"/>
      <c r="AD167" s="1141"/>
    </row>
    <row r="168" spans="2:30" ht="15" customHeight="1" x14ac:dyDescent="0.2">
      <c r="B168" s="90"/>
      <c r="C168" s="90"/>
      <c r="D168" s="90"/>
      <c r="E168" s="90"/>
      <c r="F168" s="90"/>
      <c r="G168" s="90"/>
      <c r="H168" s="90"/>
      <c r="I168" s="90"/>
      <c r="J168" s="90"/>
      <c r="K168" s="90"/>
      <c r="L168" s="90"/>
      <c r="M168" s="90"/>
      <c r="N168" s="90"/>
      <c r="O168" s="90"/>
      <c r="P168" s="90"/>
      <c r="Q168" s="90"/>
      <c r="R168" s="90"/>
      <c r="S168" s="90"/>
      <c r="T168" s="90"/>
      <c r="U168" s="90"/>
      <c r="V168" s="90"/>
      <c r="W168" s="90"/>
      <c r="X168" s="90"/>
      <c r="Y168" s="90"/>
      <c r="Z168" s="90"/>
      <c r="AA168" s="90"/>
      <c r="AB168" s="90"/>
      <c r="AC168" s="90"/>
      <c r="AD168" s="90"/>
    </row>
    <row r="169" spans="2:30" ht="15" customHeight="1" x14ac:dyDescent="0.2">
      <c r="B169" s="184" t="s">
        <v>129</v>
      </c>
      <c r="C169" s="90"/>
      <c r="D169" s="90"/>
      <c r="E169" s="90"/>
      <c r="F169" s="90"/>
      <c r="G169" s="90"/>
      <c r="H169" s="90"/>
      <c r="I169" s="90"/>
      <c r="J169" s="90"/>
      <c r="K169" s="90"/>
      <c r="L169" s="90"/>
      <c r="M169" s="90"/>
      <c r="N169" s="90"/>
      <c r="O169" s="90"/>
      <c r="P169" s="90"/>
      <c r="Q169" s="90"/>
      <c r="R169" s="90"/>
      <c r="S169" s="90"/>
      <c r="T169" s="90"/>
      <c r="U169" s="90"/>
      <c r="V169" s="90"/>
      <c r="W169" s="90"/>
      <c r="X169" s="90"/>
      <c r="Y169" s="90"/>
      <c r="Z169" s="90"/>
      <c r="AA169" s="90"/>
      <c r="AB169" s="90"/>
      <c r="AC169" s="90"/>
      <c r="AD169" s="90"/>
    </row>
    <row r="170" spans="2:30" ht="24" customHeight="1" x14ac:dyDescent="0.2">
      <c r="B170" s="90"/>
      <c r="C170" s="1141" t="s">
        <v>1615</v>
      </c>
      <c r="D170" s="1141"/>
      <c r="E170" s="1141"/>
      <c r="F170" s="1141"/>
      <c r="G170" s="1141"/>
      <c r="H170" s="1141"/>
      <c r="I170" s="1141"/>
      <c r="J170" s="1141"/>
      <c r="K170" s="1141"/>
      <c r="L170" s="1141"/>
      <c r="M170" s="1141"/>
      <c r="N170" s="1141"/>
      <c r="O170" s="1141"/>
      <c r="P170" s="1141"/>
      <c r="Q170" s="1141"/>
      <c r="R170" s="1141"/>
      <c r="S170" s="1141"/>
      <c r="T170" s="1141"/>
      <c r="U170" s="1141"/>
      <c r="V170" s="1141"/>
      <c r="W170" s="1141"/>
      <c r="X170" s="1141"/>
      <c r="Y170" s="1141"/>
      <c r="Z170" s="1141"/>
      <c r="AA170" s="1141"/>
      <c r="AB170" s="1141"/>
      <c r="AC170" s="1141"/>
      <c r="AD170" s="1141"/>
    </row>
    <row r="171" spans="2:30" s="90" customFormat="1" ht="15" customHeight="1" x14ac:dyDescent="0.2"/>
    <row r="172" spans="2:30" ht="15" customHeight="1" x14ac:dyDescent="0.2">
      <c r="B172" s="184" t="s">
        <v>1041</v>
      </c>
      <c r="C172" s="90"/>
      <c r="D172" s="90"/>
      <c r="E172" s="90"/>
      <c r="F172" s="90"/>
      <c r="G172" s="90"/>
      <c r="H172" s="90"/>
      <c r="I172" s="90"/>
      <c r="J172" s="90"/>
      <c r="K172" s="90"/>
      <c r="L172" s="90"/>
      <c r="M172" s="90"/>
      <c r="N172" s="90"/>
      <c r="O172" s="90"/>
      <c r="P172" s="90"/>
      <c r="Q172" s="90"/>
      <c r="R172" s="90"/>
      <c r="S172" s="90"/>
      <c r="T172" s="90"/>
      <c r="U172" s="90"/>
      <c r="V172" s="90"/>
      <c r="W172" s="90"/>
      <c r="X172" s="90"/>
      <c r="Y172" s="90"/>
      <c r="Z172" s="90"/>
      <c r="AA172" s="90"/>
      <c r="AB172" s="90"/>
      <c r="AC172" s="90"/>
      <c r="AD172" s="90"/>
    </row>
    <row r="173" spans="2:30" ht="48" customHeight="1" x14ac:dyDescent="0.2">
      <c r="B173" s="90"/>
      <c r="C173" s="1141" t="s">
        <v>1616</v>
      </c>
      <c r="D173" s="1141"/>
      <c r="E173" s="1141"/>
      <c r="F173" s="1141"/>
      <c r="G173" s="1141"/>
      <c r="H173" s="1141"/>
      <c r="I173" s="1141"/>
      <c r="J173" s="1141"/>
      <c r="K173" s="1141"/>
      <c r="L173" s="1141"/>
      <c r="M173" s="1141"/>
      <c r="N173" s="1141"/>
      <c r="O173" s="1141"/>
      <c r="P173" s="1141"/>
      <c r="Q173" s="1141"/>
      <c r="R173" s="1141"/>
      <c r="S173" s="1141"/>
      <c r="T173" s="1141"/>
      <c r="U173" s="1141"/>
      <c r="V173" s="1141"/>
      <c r="W173" s="1141"/>
      <c r="X173" s="1141"/>
      <c r="Y173" s="1141"/>
      <c r="Z173" s="1141"/>
      <c r="AA173" s="1141"/>
      <c r="AB173" s="1141"/>
      <c r="AC173" s="1141"/>
      <c r="AD173" s="1141"/>
    </row>
    <row r="174" spans="2:30" ht="15" customHeight="1" x14ac:dyDescent="0.2">
      <c r="B174" s="90"/>
      <c r="C174" s="90"/>
      <c r="D174" s="90"/>
      <c r="E174" s="90"/>
      <c r="F174" s="90"/>
      <c r="G174" s="90"/>
      <c r="H174" s="90"/>
      <c r="I174" s="90"/>
      <c r="J174" s="90"/>
      <c r="K174" s="90"/>
      <c r="L174" s="90"/>
      <c r="M174" s="90"/>
      <c r="N174" s="90"/>
      <c r="O174" s="90"/>
      <c r="P174" s="90"/>
      <c r="Q174" s="90"/>
      <c r="R174" s="90"/>
      <c r="S174" s="90"/>
      <c r="T174" s="90"/>
      <c r="U174" s="90"/>
      <c r="V174" s="90"/>
      <c r="W174" s="90"/>
      <c r="X174" s="90"/>
      <c r="Y174" s="90"/>
      <c r="Z174" s="90"/>
      <c r="AA174" s="90"/>
      <c r="AB174" s="90"/>
      <c r="AC174" s="90"/>
      <c r="AD174" s="90"/>
    </row>
    <row r="175" spans="2:30" ht="15" customHeight="1" x14ac:dyDescent="0.2">
      <c r="B175" s="184" t="s">
        <v>1042</v>
      </c>
      <c r="C175" s="90"/>
      <c r="D175" s="90"/>
      <c r="E175" s="90"/>
      <c r="F175" s="90"/>
      <c r="G175" s="90"/>
      <c r="H175" s="90"/>
      <c r="I175" s="90"/>
      <c r="J175" s="90"/>
      <c r="K175" s="90"/>
      <c r="L175" s="90"/>
      <c r="M175" s="90"/>
      <c r="N175" s="90"/>
      <c r="O175" s="90"/>
      <c r="P175" s="90"/>
      <c r="Q175" s="90"/>
      <c r="R175" s="90"/>
      <c r="S175" s="90"/>
      <c r="T175" s="90"/>
      <c r="U175" s="90"/>
      <c r="V175" s="90"/>
      <c r="W175" s="90"/>
      <c r="X175" s="90"/>
      <c r="Y175" s="90"/>
      <c r="Z175" s="90"/>
      <c r="AA175" s="90"/>
      <c r="AB175" s="90"/>
      <c r="AC175" s="90"/>
      <c r="AD175" s="90"/>
    </row>
    <row r="176" spans="2:30" ht="48" customHeight="1" x14ac:dyDescent="0.2">
      <c r="B176" s="90"/>
      <c r="C176" s="1141" t="s">
        <v>1617</v>
      </c>
      <c r="D176" s="1141"/>
      <c r="E176" s="1141"/>
      <c r="F176" s="1141"/>
      <c r="G176" s="1141"/>
      <c r="H176" s="1141"/>
      <c r="I176" s="1141"/>
      <c r="J176" s="1141"/>
      <c r="K176" s="1141"/>
      <c r="L176" s="1141"/>
      <c r="M176" s="1141"/>
      <c r="N176" s="1141"/>
      <c r="O176" s="1141"/>
      <c r="P176" s="1141"/>
      <c r="Q176" s="1141"/>
      <c r="R176" s="1141"/>
      <c r="S176" s="1141"/>
      <c r="T176" s="1141"/>
      <c r="U176" s="1141"/>
      <c r="V176" s="1141"/>
      <c r="W176" s="1141"/>
      <c r="X176" s="1141"/>
      <c r="Y176" s="1141"/>
      <c r="Z176" s="1141"/>
      <c r="AA176" s="1141"/>
      <c r="AB176" s="1141"/>
      <c r="AC176" s="1141"/>
      <c r="AD176" s="1141"/>
    </row>
    <row r="177" spans="2:30" ht="15" customHeight="1" x14ac:dyDescent="0.2">
      <c r="B177" s="90"/>
      <c r="C177" s="90"/>
      <c r="D177" s="90"/>
      <c r="E177" s="90"/>
      <c r="F177" s="90"/>
      <c r="G177" s="90"/>
      <c r="H177" s="90"/>
      <c r="I177" s="90"/>
      <c r="J177" s="90"/>
      <c r="K177" s="90"/>
      <c r="L177" s="90"/>
      <c r="M177" s="90"/>
      <c r="N177" s="90"/>
      <c r="O177" s="90"/>
      <c r="P177" s="90"/>
      <c r="Q177" s="90"/>
      <c r="R177" s="90"/>
      <c r="S177" s="90"/>
      <c r="T177" s="90"/>
      <c r="U177" s="90"/>
      <c r="V177" s="90"/>
      <c r="W177" s="90"/>
      <c r="X177" s="90"/>
      <c r="Y177" s="90"/>
      <c r="Z177" s="90"/>
      <c r="AA177" s="90"/>
      <c r="AB177" s="90"/>
      <c r="AC177" s="90"/>
      <c r="AD177" s="90"/>
    </row>
    <row r="178" spans="2:30" ht="15" customHeight="1" x14ac:dyDescent="0.2">
      <c r="B178" s="184" t="s">
        <v>1043</v>
      </c>
      <c r="C178" s="90"/>
      <c r="D178" s="90"/>
      <c r="E178" s="90"/>
      <c r="F178" s="90"/>
      <c r="G178" s="90"/>
      <c r="H178" s="90"/>
      <c r="I178" s="90"/>
      <c r="J178" s="90"/>
      <c r="K178" s="90"/>
      <c r="L178" s="90"/>
      <c r="M178" s="90"/>
      <c r="N178" s="90"/>
      <c r="O178" s="90"/>
      <c r="P178" s="90"/>
      <c r="Q178" s="90"/>
      <c r="R178" s="90"/>
      <c r="S178" s="90"/>
      <c r="T178" s="90"/>
      <c r="U178" s="90"/>
      <c r="V178" s="90"/>
      <c r="W178" s="90"/>
      <c r="X178" s="90"/>
      <c r="Y178" s="90"/>
      <c r="Z178" s="90"/>
      <c r="AA178" s="90"/>
      <c r="AB178" s="90"/>
      <c r="AC178" s="90"/>
      <c r="AD178" s="90"/>
    </row>
    <row r="179" spans="2:30" ht="48" customHeight="1" x14ac:dyDescent="0.2">
      <c r="B179" s="90"/>
      <c r="C179" s="1141" t="s">
        <v>1618</v>
      </c>
      <c r="D179" s="1141"/>
      <c r="E179" s="1141"/>
      <c r="F179" s="1141"/>
      <c r="G179" s="1141"/>
      <c r="H179" s="1141"/>
      <c r="I179" s="1141"/>
      <c r="J179" s="1141"/>
      <c r="K179" s="1141"/>
      <c r="L179" s="1141"/>
      <c r="M179" s="1141"/>
      <c r="N179" s="1141"/>
      <c r="O179" s="1141"/>
      <c r="P179" s="1141"/>
      <c r="Q179" s="1141"/>
      <c r="R179" s="1141"/>
      <c r="S179" s="1141"/>
      <c r="T179" s="1141"/>
      <c r="U179" s="1141"/>
      <c r="V179" s="1141"/>
      <c r="W179" s="1141"/>
      <c r="X179" s="1141"/>
      <c r="Y179" s="1141"/>
      <c r="Z179" s="1141"/>
      <c r="AA179" s="1141"/>
      <c r="AB179" s="1141"/>
      <c r="AC179" s="1141"/>
      <c r="AD179" s="1141"/>
    </row>
    <row r="180" spans="2:30" ht="15" customHeight="1" x14ac:dyDescent="0.2">
      <c r="B180" s="90"/>
      <c r="C180" s="90"/>
      <c r="D180" s="90"/>
      <c r="E180" s="90"/>
      <c r="F180" s="90"/>
      <c r="G180" s="90"/>
      <c r="H180" s="90"/>
      <c r="I180" s="90"/>
      <c r="J180" s="90"/>
      <c r="K180" s="90"/>
      <c r="L180" s="90"/>
      <c r="M180" s="90"/>
      <c r="N180" s="90"/>
      <c r="O180" s="90"/>
      <c r="P180" s="90"/>
      <c r="Q180" s="90"/>
      <c r="R180" s="90"/>
      <c r="S180" s="90"/>
      <c r="T180" s="90"/>
      <c r="U180" s="90"/>
      <c r="V180" s="90"/>
      <c r="W180" s="90"/>
      <c r="X180" s="90"/>
      <c r="Y180" s="90"/>
      <c r="Z180" s="90"/>
      <c r="AA180" s="90"/>
      <c r="AB180" s="90"/>
      <c r="AC180" s="90"/>
      <c r="AD180" s="90"/>
    </row>
    <row r="181" spans="2:30" ht="15" customHeight="1" x14ac:dyDescent="0.2">
      <c r="B181" s="184" t="s">
        <v>1798</v>
      </c>
      <c r="C181" s="90"/>
      <c r="D181" s="90"/>
      <c r="E181" s="90"/>
      <c r="F181" s="90"/>
      <c r="G181" s="90"/>
      <c r="H181" s="90"/>
      <c r="I181" s="90"/>
      <c r="J181" s="90"/>
      <c r="K181" s="90"/>
      <c r="L181" s="90"/>
      <c r="M181" s="90"/>
      <c r="N181" s="90"/>
      <c r="O181" s="90"/>
      <c r="P181" s="90"/>
      <c r="Q181" s="90"/>
      <c r="R181" s="90"/>
      <c r="S181" s="90"/>
      <c r="T181" s="90"/>
      <c r="U181" s="90"/>
      <c r="V181" s="90"/>
      <c r="W181" s="90"/>
      <c r="X181" s="90"/>
      <c r="Y181" s="90"/>
      <c r="Z181" s="90"/>
      <c r="AA181" s="90"/>
      <c r="AB181" s="90"/>
      <c r="AC181" s="90"/>
      <c r="AD181" s="90"/>
    </row>
    <row r="182" spans="2:30" ht="24" customHeight="1" x14ac:dyDescent="0.2">
      <c r="B182" s="90"/>
      <c r="C182" s="1141" t="s">
        <v>1799</v>
      </c>
      <c r="D182" s="1141"/>
      <c r="E182" s="1141"/>
      <c r="F182" s="1141"/>
      <c r="G182" s="1141"/>
      <c r="H182" s="1141"/>
      <c r="I182" s="1141"/>
      <c r="J182" s="1141"/>
      <c r="K182" s="1141"/>
      <c r="L182" s="1141"/>
      <c r="M182" s="1141"/>
      <c r="N182" s="1141"/>
      <c r="O182" s="1141"/>
      <c r="P182" s="1141"/>
      <c r="Q182" s="1141"/>
      <c r="R182" s="1141"/>
      <c r="S182" s="1141"/>
      <c r="T182" s="1141"/>
      <c r="U182" s="1141"/>
      <c r="V182" s="1141"/>
      <c r="W182" s="1141"/>
      <c r="X182" s="1141"/>
      <c r="Y182" s="1141"/>
      <c r="Z182" s="1141"/>
      <c r="AA182" s="1141"/>
      <c r="AB182" s="1141"/>
      <c r="AC182" s="1141"/>
      <c r="AD182" s="1141"/>
    </row>
    <row r="183" spans="2:30" ht="15" customHeight="1" x14ac:dyDescent="0.2">
      <c r="B183" s="90"/>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row>
    <row r="184" spans="2:30" ht="15" customHeight="1" x14ac:dyDescent="0.2">
      <c r="B184" s="184" t="s">
        <v>1800</v>
      </c>
      <c r="C184" s="90"/>
      <c r="D184" s="90"/>
      <c r="E184" s="90"/>
      <c r="F184" s="90"/>
      <c r="G184" s="90"/>
      <c r="H184" s="90"/>
      <c r="I184" s="90"/>
      <c r="J184" s="90"/>
      <c r="K184" s="90"/>
      <c r="L184" s="90"/>
      <c r="M184" s="90"/>
      <c r="N184" s="90"/>
      <c r="O184" s="90"/>
      <c r="P184" s="90"/>
      <c r="Q184" s="90"/>
      <c r="R184" s="90"/>
      <c r="S184" s="90"/>
      <c r="T184" s="90"/>
      <c r="U184" s="90"/>
      <c r="V184" s="90"/>
      <c r="W184" s="90"/>
      <c r="X184" s="90"/>
      <c r="Y184" s="90"/>
      <c r="Z184" s="90"/>
      <c r="AA184" s="90"/>
      <c r="AB184" s="90"/>
      <c r="AC184" s="90"/>
      <c r="AD184" s="90"/>
    </row>
    <row r="185" spans="2:30" ht="24" customHeight="1" x14ac:dyDescent="0.2">
      <c r="B185" s="90"/>
      <c r="C185" s="1141" t="s">
        <v>1801</v>
      </c>
      <c r="D185" s="1141"/>
      <c r="E185" s="1141"/>
      <c r="F185" s="1141"/>
      <c r="G185" s="1141"/>
      <c r="H185" s="1141"/>
      <c r="I185" s="1141"/>
      <c r="J185" s="1141"/>
      <c r="K185" s="1141"/>
      <c r="L185" s="1141"/>
      <c r="M185" s="1141"/>
      <c r="N185" s="1141"/>
      <c r="O185" s="1141"/>
      <c r="P185" s="1141"/>
      <c r="Q185" s="1141"/>
      <c r="R185" s="1141"/>
      <c r="S185" s="1141"/>
      <c r="T185" s="1141"/>
      <c r="U185" s="1141"/>
      <c r="V185" s="1141"/>
      <c r="W185" s="1141"/>
      <c r="X185" s="1141"/>
      <c r="Y185" s="1141"/>
      <c r="Z185" s="1141"/>
      <c r="AA185" s="1141"/>
      <c r="AB185" s="1141"/>
      <c r="AC185" s="1141"/>
      <c r="AD185" s="1141"/>
    </row>
    <row r="186" spans="2:30" ht="15" customHeight="1" x14ac:dyDescent="0.2">
      <c r="B186" s="90"/>
      <c r="C186" s="90"/>
      <c r="D186" s="90"/>
      <c r="E186" s="90"/>
      <c r="F186" s="90"/>
      <c r="G186" s="90"/>
      <c r="H186" s="90"/>
      <c r="I186" s="90"/>
      <c r="J186" s="90"/>
      <c r="K186" s="90"/>
      <c r="L186" s="90"/>
      <c r="M186" s="90"/>
      <c r="N186" s="90"/>
      <c r="O186" s="90"/>
      <c r="P186" s="90"/>
      <c r="Q186" s="90"/>
      <c r="R186" s="90"/>
      <c r="S186" s="90"/>
      <c r="T186" s="90"/>
      <c r="U186" s="90"/>
      <c r="V186" s="90"/>
      <c r="W186" s="90"/>
      <c r="X186" s="90"/>
      <c r="Y186" s="90"/>
      <c r="Z186" s="90"/>
      <c r="AA186" s="90"/>
      <c r="AB186" s="90"/>
      <c r="AC186" s="90"/>
      <c r="AD186" s="90"/>
    </row>
    <row r="187" spans="2:30" ht="15" customHeight="1" x14ac:dyDescent="0.2">
      <c r="B187" s="184" t="s">
        <v>1803</v>
      </c>
      <c r="C187" s="90"/>
      <c r="D187" s="90"/>
      <c r="E187" s="90"/>
      <c r="F187" s="90"/>
      <c r="G187" s="90"/>
      <c r="H187" s="90"/>
      <c r="I187" s="90"/>
      <c r="J187" s="90"/>
      <c r="K187" s="90"/>
      <c r="L187" s="90"/>
      <c r="M187" s="90"/>
      <c r="N187" s="90"/>
      <c r="O187" s="90"/>
      <c r="P187" s="90"/>
      <c r="Q187" s="90"/>
      <c r="R187" s="90"/>
      <c r="S187" s="90"/>
      <c r="T187" s="90"/>
      <c r="U187" s="90"/>
      <c r="V187" s="90"/>
      <c r="W187" s="90"/>
      <c r="X187" s="90"/>
      <c r="Y187" s="90"/>
      <c r="Z187" s="90"/>
      <c r="AA187" s="90"/>
      <c r="AB187" s="90"/>
      <c r="AC187" s="90"/>
      <c r="AD187" s="90"/>
    </row>
    <row r="188" spans="2:30" ht="24" customHeight="1" x14ac:dyDescent="0.2">
      <c r="B188" s="90"/>
      <c r="C188" s="1141" t="s">
        <v>1802</v>
      </c>
      <c r="D188" s="1141"/>
      <c r="E188" s="1141"/>
      <c r="F188" s="1141"/>
      <c r="G188" s="1141"/>
      <c r="H188" s="1141"/>
      <c r="I188" s="1141"/>
      <c r="J188" s="1141"/>
      <c r="K188" s="1141"/>
      <c r="L188" s="1141"/>
      <c r="M188" s="1141"/>
      <c r="N188" s="1141"/>
      <c r="O188" s="1141"/>
      <c r="P188" s="1141"/>
      <c r="Q188" s="1141"/>
      <c r="R188" s="1141"/>
      <c r="S188" s="1141"/>
      <c r="T188" s="1141"/>
      <c r="U188" s="1141"/>
      <c r="V188" s="1141"/>
      <c r="W188" s="1141"/>
      <c r="X188" s="1141"/>
      <c r="Y188" s="1141"/>
      <c r="Z188" s="1141"/>
      <c r="AA188" s="1141"/>
      <c r="AB188" s="1141"/>
      <c r="AC188" s="1141"/>
      <c r="AD188" s="1141"/>
    </row>
    <row r="189" spans="2:30" ht="15" customHeight="1" x14ac:dyDescent="0.2">
      <c r="B189" s="90"/>
      <c r="C189" s="90"/>
      <c r="D189" s="90"/>
      <c r="E189" s="90"/>
      <c r="F189" s="90"/>
      <c r="G189" s="90"/>
      <c r="H189" s="90"/>
      <c r="I189" s="90"/>
      <c r="J189" s="90"/>
      <c r="K189" s="90"/>
      <c r="L189" s="90"/>
      <c r="M189" s="90"/>
      <c r="N189" s="90"/>
      <c r="O189" s="90"/>
      <c r="P189" s="90"/>
      <c r="Q189" s="90"/>
      <c r="R189" s="90"/>
      <c r="S189" s="90"/>
      <c r="T189" s="90"/>
      <c r="U189" s="90"/>
      <c r="V189" s="90"/>
      <c r="W189" s="90"/>
      <c r="X189" s="90"/>
      <c r="Y189" s="90"/>
      <c r="Z189" s="90"/>
      <c r="AA189" s="90"/>
      <c r="AB189" s="90"/>
      <c r="AC189" s="90"/>
      <c r="AD189" s="90"/>
    </row>
    <row r="190" spans="2:30" ht="15" customHeight="1" x14ac:dyDescent="0.2">
      <c r="B190" s="184" t="s">
        <v>1044</v>
      </c>
      <c r="C190" s="90"/>
      <c r="D190" s="90"/>
      <c r="E190" s="90"/>
      <c r="F190" s="90"/>
      <c r="G190" s="90"/>
      <c r="H190" s="90"/>
      <c r="I190" s="90"/>
      <c r="J190" s="90"/>
      <c r="K190" s="90"/>
      <c r="L190" s="90"/>
      <c r="M190" s="90"/>
      <c r="N190" s="90"/>
      <c r="O190" s="90"/>
      <c r="P190" s="90"/>
      <c r="Q190" s="90"/>
      <c r="R190" s="90"/>
      <c r="S190" s="90"/>
      <c r="T190" s="90"/>
      <c r="U190" s="90"/>
      <c r="V190" s="90"/>
      <c r="W190" s="90"/>
      <c r="X190" s="90"/>
      <c r="Y190" s="90"/>
      <c r="Z190" s="90"/>
      <c r="AA190" s="90"/>
      <c r="AB190" s="90"/>
      <c r="AC190" s="90"/>
      <c r="AD190" s="90"/>
    </row>
    <row r="191" spans="2:30" ht="24" customHeight="1" x14ac:dyDescent="0.2">
      <c r="B191" s="90"/>
      <c r="C191" s="1141" t="s">
        <v>1804</v>
      </c>
      <c r="D191" s="1141"/>
      <c r="E191" s="1141"/>
      <c r="F191" s="1141"/>
      <c r="G191" s="1141"/>
      <c r="H191" s="1141"/>
      <c r="I191" s="1141"/>
      <c r="J191" s="1141"/>
      <c r="K191" s="1141"/>
      <c r="L191" s="1141"/>
      <c r="M191" s="1141"/>
      <c r="N191" s="1141"/>
      <c r="O191" s="1141"/>
      <c r="P191" s="1141"/>
      <c r="Q191" s="1141"/>
      <c r="R191" s="1141"/>
      <c r="S191" s="1141"/>
      <c r="T191" s="1141"/>
      <c r="U191" s="1141"/>
      <c r="V191" s="1141"/>
      <c r="W191" s="1141"/>
      <c r="X191" s="1141"/>
      <c r="Y191" s="1141"/>
      <c r="Z191" s="1141"/>
      <c r="AA191" s="1141"/>
      <c r="AB191" s="1141"/>
      <c r="AC191" s="1141"/>
      <c r="AD191" s="1141"/>
    </row>
    <row r="192" spans="2:30" ht="15" customHeight="1" x14ac:dyDescent="0.2">
      <c r="B192" s="90"/>
      <c r="C192" s="90"/>
      <c r="D192" s="90"/>
      <c r="E192" s="90"/>
      <c r="F192" s="90"/>
      <c r="G192" s="90"/>
      <c r="H192" s="90"/>
      <c r="I192" s="90"/>
      <c r="J192" s="90"/>
      <c r="K192" s="90"/>
      <c r="L192" s="90"/>
      <c r="M192" s="90"/>
      <c r="N192" s="90"/>
      <c r="O192" s="90"/>
      <c r="P192" s="90"/>
      <c r="Q192" s="90"/>
      <c r="R192" s="90"/>
      <c r="S192" s="90"/>
      <c r="T192" s="90"/>
      <c r="U192" s="90"/>
      <c r="V192" s="90"/>
      <c r="W192" s="90"/>
      <c r="X192" s="90"/>
      <c r="Y192" s="90"/>
      <c r="Z192" s="90"/>
      <c r="AA192" s="90"/>
      <c r="AB192" s="90"/>
      <c r="AC192" s="90"/>
      <c r="AD192" s="90"/>
    </row>
    <row r="193" spans="2:30" ht="15" customHeight="1" x14ac:dyDescent="0.2">
      <c r="B193" s="184" t="s">
        <v>1045</v>
      </c>
      <c r="C193" s="90"/>
      <c r="D193" s="90"/>
      <c r="E193" s="90"/>
      <c r="F193" s="90"/>
      <c r="G193" s="90"/>
      <c r="H193" s="90"/>
      <c r="I193" s="90"/>
      <c r="J193" s="90"/>
      <c r="K193" s="90"/>
      <c r="L193" s="90"/>
      <c r="M193" s="90"/>
      <c r="N193" s="90"/>
      <c r="O193" s="90"/>
      <c r="P193" s="90"/>
      <c r="Q193" s="90"/>
      <c r="R193" s="90"/>
      <c r="S193" s="90"/>
      <c r="T193" s="90"/>
      <c r="U193" s="90"/>
      <c r="V193" s="90"/>
      <c r="W193" s="90"/>
      <c r="X193" s="90"/>
      <c r="Y193" s="90"/>
      <c r="Z193" s="90"/>
      <c r="AA193" s="90"/>
      <c r="AB193" s="90"/>
      <c r="AC193" s="90"/>
      <c r="AD193" s="90"/>
    </row>
    <row r="194" spans="2:30" ht="48" customHeight="1" x14ac:dyDescent="0.2">
      <c r="B194" s="90"/>
      <c r="C194" s="1141" t="s">
        <v>1805</v>
      </c>
      <c r="D194" s="1141"/>
      <c r="E194" s="1141"/>
      <c r="F194" s="1141"/>
      <c r="G194" s="1141"/>
      <c r="H194" s="1141"/>
      <c r="I194" s="1141"/>
      <c r="J194" s="1141"/>
      <c r="K194" s="1141"/>
      <c r="L194" s="1141"/>
      <c r="M194" s="1141"/>
      <c r="N194" s="1141"/>
      <c r="O194" s="1141"/>
      <c r="P194" s="1141"/>
      <c r="Q194" s="1141"/>
      <c r="R194" s="1141"/>
      <c r="S194" s="1141"/>
      <c r="T194" s="1141"/>
      <c r="U194" s="1141"/>
      <c r="V194" s="1141"/>
      <c r="W194" s="1141"/>
      <c r="X194" s="1141"/>
      <c r="Y194" s="1141"/>
      <c r="Z194" s="1141"/>
      <c r="AA194" s="1141"/>
      <c r="AB194" s="1141"/>
      <c r="AC194" s="1141"/>
      <c r="AD194" s="1141"/>
    </row>
    <row r="195" spans="2:30" ht="15" customHeight="1" x14ac:dyDescent="0.2">
      <c r="B195" s="90"/>
      <c r="C195" s="90"/>
      <c r="D195" s="90"/>
      <c r="E195" s="90"/>
      <c r="F195" s="90"/>
      <c r="G195" s="90"/>
      <c r="H195" s="90"/>
      <c r="I195" s="90"/>
      <c r="J195" s="90"/>
      <c r="K195" s="90"/>
      <c r="L195" s="90"/>
      <c r="M195" s="90"/>
      <c r="N195" s="90"/>
      <c r="O195" s="90"/>
      <c r="P195" s="90"/>
      <c r="Q195" s="90"/>
      <c r="R195" s="90"/>
      <c r="S195" s="90"/>
      <c r="T195" s="90"/>
      <c r="U195" s="90"/>
      <c r="V195" s="90"/>
      <c r="W195" s="90"/>
      <c r="X195" s="90"/>
      <c r="Y195" s="90"/>
      <c r="Z195" s="90"/>
      <c r="AA195" s="90"/>
      <c r="AB195" s="90"/>
      <c r="AC195" s="90"/>
      <c r="AD195" s="90"/>
    </row>
    <row r="196" spans="2:30" ht="15" customHeight="1" x14ac:dyDescent="0.2">
      <c r="B196" s="184" t="s">
        <v>1807</v>
      </c>
      <c r="C196" s="90"/>
      <c r="D196" s="90"/>
      <c r="E196" s="90"/>
      <c r="F196" s="90"/>
      <c r="G196" s="90"/>
      <c r="H196" s="90"/>
      <c r="I196" s="90"/>
      <c r="J196" s="90"/>
      <c r="K196" s="90"/>
      <c r="L196" s="90"/>
      <c r="M196" s="90"/>
      <c r="N196" s="90"/>
      <c r="O196" s="90"/>
      <c r="P196" s="90"/>
      <c r="Q196" s="90"/>
      <c r="R196" s="90"/>
      <c r="S196" s="90"/>
      <c r="T196" s="90"/>
      <c r="U196" s="90"/>
      <c r="V196" s="90"/>
      <c r="W196" s="90"/>
      <c r="X196" s="90"/>
      <c r="Y196" s="90"/>
      <c r="Z196" s="90"/>
      <c r="AA196" s="90"/>
      <c r="AB196" s="90"/>
      <c r="AC196" s="90"/>
      <c r="AD196" s="90"/>
    </row>
    <row r="197" spans="2:30" ht="36" customHeight="1" x14ac:dyDescent="0.2">
      <c r="B197" s="90"/>
      <c r="C197" s="1141" t="s">
        <v>1806</v>
      </c>
      <c r="D197" s="1141"/>
      <c r="E197" s="1141"/>
      <c r="F197" s="1141"/>
      <c r="G197" s="1141"/>
      <c r="H197" s="1141"/>
      <c r="I197" s="1141"/>
      <c r="J197" s="1141"/>
      <c r="K197" s="1141"/>
      <c r="L197" s="1141"/>
      <c r="M197" s="1141"/>
      <c r="N197" s="1141"/>
      <c r="O197" s="1141"/>
      <c r="P197" s="1141"/>
      <c r="Q197" s="1141"/>
      <c r="R197" s="1141"/>
      <c r="S197" s="1141"/>
      <c r="T197" s="1141"/>
      <c r="U197" s="1141"/>
      <c r="V197" s="1141"/>
      <c r="W197" s="1141"/>
      <c r="X197" s="1141"/>
      <c r="Y197" s="1141"/>
      <c r="Z197" s="1141"/>
      <c r="AA197" s="1141"/>
      <c r="AB197" s="1141"/>
      <c r="AC197" s="1141"/>
      <c r="AD197" s="1141"/>
    </row>
    <row r="198" spans="2:30" ht="15" customHeight="1" x14ac:dyDescent="0.2">
      <c r="B198" s="90"/>
      <c r="C198" s="90"/>
      <c r="D198" s="90"/>
      <c r="E198" s="90"/>
      <c r="F198" s="90"/>
      <c r="G198" s="90"/>
      <c r="H198" s="90"/>
      <c r="I198" s="90"/>
      <c r="J198" s="90"/>
      <c r="K198" s="90"/>
      <c r="L198" s="90"/>
      <c r="M198" s="90"/>
      <c r="N198" s="90"/>
      <c r="O198" s="90"/>
      <c r="P198" s="90"/>
      <c r="Q198" s="90"/>
      <c r="R198" s="90"/>
      <c r="S198" s="90"/>
      <c r="T198" s="90"/>
      <c r="U198" s="90"/>
      <c r="V198" s="90"/>
      <c r="W198" s="90"/>
      <c r="X198" s="90"/>
      <c r="Y198" s="90"/>
      <c r="Z198" s="90"/>
      <c r="AA198" s="90"/>
      <c r="AB198" s="90"/>
      <c r="AC198" s="90"/>
      <c r="AD198" s="90"/>
    </row>
    <row r="199" spans="2:30" ht="15" customHeight="1" x14ac:dyDescent="0.2">
      <c r="B199" s="184" t="s">
        <v>1809</v>
      </c>
      <c r="C199" s="90"/>
      <c r="D199" s="90"/>
      <c r="E199" s="90"/>
      <c r="F199" s="90"/>
      <c r="G199" s="90"/>
      <c r="H199" s="90"/>
      <c r="I199" s="90"/>
      <c r="J199" s="90"/>
      <c r="K199" s="90"/>
      <c r="L199" s="90"/>
      <c r="M199" s="90"/>
      <c r="N199" s="90"/>
      <c r="O199" s="90"/>
      <c r="P199" s="90"/>
      <c r="Q199" s="90"/>
      <c r="R199" s="90"/>
      <c r="S199" s="90"/>
      <c r="T199" s="90"/>
      <c r="U199" s="90"/>
      <c r="V199" s="90"/>
      <c r="W199" s="90"/>
      <c r="X199" s="90"/>
      <c r="Y199" s="90"/>
      <c r="Z199" s="90"/>
      <c r="AA199" s="90"/>
      <c r="AB199" s="90"/>
      <c r="AC199" s="90"/>
      <c r="AD199" s="90"/>
    </row>
    <row r="200" spans="2:30" ht="60" customHeight="1" x14ac:dyDescent="0.2">
      <c r="B200" s="90"/>
      <c r="C200" s="1141" t="s">
        <v>1808</v>
      </c>
      <c r="D200" s="1141"/>
      <c r="E200" s="1141"/>
      <c r="F200" s="1141"/>
      <c r="G200" s="1141"/>
      <c r="H200" s="1141"/>
      <c r="I200" s="1141"/>
      <c r="J200" s="1141"/>
      <c r="K200" s="1141"/>
      <c r="L200" s="1141"/>
      <c r="M200" s="1141"/>
      <c r="N200" s="1141"/>
      <c r="O200" s="1141"/>
      <c r="P200" s="1141"/>
      <c r="Q200" s="1141"/>
      <c r="R200" s="1141"/>
      <c r="S200" s="1141"/>
      <c r="T200" s="1141"/>
      <c r="U200" s="1141"/>
      <c r="V200" s="1141"/>
      <c r="W200" s="1141"/>
      <c r="X200" s="1141"/>
      <c r="Y200" s="1141"/>
      <c r="Z200" s="1141"/>
      <c r="AA200" s="1141"/>
      <c r="AB200" s="1141"/>
      <c r="AC200" s="1141"/>
      <c r="AD200" s="1141"/>
    </row>
    <row r="201" spans="2:30" ht="15" customHeight="1" x14ac:dyDescent="0.2">
      <c r="B201" s="90"/>
      <c r="C201" s="90"/>
      <c r="D201" s="90"/>
      <c r="E201" s="90"/>
      <c r="F201" s="90"/>
      <c r="G201" s="90"/>
      <c r="H201" s="90"/>
      <c r="I201" s="90"/>
      <c r="J201" s="90"/>
      <c r="K201" s="90"/>
      <c r="L201" s="90"/>
      <c r="M201" s="90"/>
      <c r="N201" s="90"/>
      <c r="O201" s="90"/>
      <c r="P201" s="90"/>
      <c r="Q201" s="90"/>
      <c r="R201" s="90"/>
      <c r="S201" s="90"/>
      <c r="T201" s="90"/>
      <c r="U201" s="90"/>
      <c r="V201" s="90"/>
      <c r="W201" s="90"/>
      <c r="X201" s="90"/>
      <c r="Y201" s="90"/>
      <c r="Z201" s="90"/>
      <c r="AA201" s="90"/>
      <c r="AB201" s="90"/>
      <c r="AC201" s="90"/>
      <c r="AD201" s="90"/>
    </row>
    <row r="202" spans="2:30" ht="15" customHeight="1" x14ac:dyDescent="0.2">
      <c r="B202" s="184" t="s">
        <v>1626</v>
      </c>
      <c r="C202" s="90"/>
      <c r="D202" s="90"/>
      <c r="E202" s="90"/>
      <c r="F202" s="90"/>
      <c r="G202" s="90"/>
      <c r="H202" s="90"/>
      <c r="I202" s="90"/>
      <c r="J202" s="90"/>
      <c r="K202" s="90"/>
      <c r="L202" s="90"/>
      <c r="M202" s="90"/>
      <c r="N202" s="90"/>
      <c r="O202" s="90"/>
      <c r="P202" s="90"/>
      <c r="Q202" s="90"/>
      <c r="R202" s="90"/>
      <c r="S202" s="90"/>
      <c r="T202" s="90"/>
      <c r="U202" s="90"/>
      <c r="V202" s="90"/>
      <c r="W202" s="90"/>
      <c r="X202" s="90"/>
      <c r="Y202" s="90"/>
      <c r="Z202" s="90"/>
      <c r="AA202" s="90"/>
      <c r="AB202" s="90"/>
      <c r="AC202" s="90"/>
      <c r="AD202" s="90"/>
    </row>
    <row r="203" spans="2:30" ht="36" customHeight="1" x14ac:dyDescent="0.2">
      <c r="B203" s="90"/>
      <c r="C203" s="1141" t="s">
        <v>1811</v>
      </c>
      <c r="D203" s="1141"/>
      <c r="E203" s="1141"/>
      <c r="F203" s="1141"/>
      <c r="G203" s="1141"/>
      <c r="H203" s="1141"/>
      <c r="I203" s="1141"/>
      <c r="J203" s="1141"/>
      <c r="K203" s="1141"/>
      <c r="L203" s="1141"/>
      <c r="M203" s="1141"/>
      <c r="N203" s="1141"/>
      <c r="O203" s="1141"/>
      <c r="P203" s="1141"/>
      <c r="Q203" s="1141"/>
      <c r="R203" s="1141"/>
      <c r="S203" s="1141"/>
      <c r="T203" s="1141"/>
      <c r="U203" s="1141"/>
      <c r="V203" s="1141"/>
      <c r="W203" s="1141"/>
      <c r="X203" s="1141"/>
      <c r="Y203" s="1141"/>
      <c r="Z203" s="1141"/>
      <c r="AA203" s="1141"/>
      <c r="AB203" s="1141"/>
      <c r="AC203" s="1141"/>
      <c r="AD203" s="1141"/>
    </row>
    <row r="204" spans="2:30" ht="15" customHeight="1" x14ac:dyDescent="0.2">
      <c r="B204" s="90"/>
      <c r="C204" s="90"/>
      <c r="D204" s="90"/>
      <c r="E204" s="90"/>
      <c r="F204" s="90"/>
      <c r="G204" s="90"/>
      <c r="H204" s="90"/>
      <c r="I204" s="90"/>
      <c r="J204" s="90"/>
      <c r="K204" s="90"/>
      <c r="L204" s="90"/>
      <c r="M204" s="90"/>
      <c r="N204" s="90"/>
      <c r="O204" s="90"/>
      <c r="P204" s="90"/>
      <c r="Q204" s="90"/>
      <c r="R204" s="90"/>
      <c r="S204" s="90"/>
      <c r="T204" s="90"/>
      <c r="U204" s="90"/>
      <c r="V204" s="90"/>
      <c r="W204" s="90"/>
      <c r="X204" s="90"/>
      <c r="Y204" s="90"/>
      <c r="Z204" s="90"/>
      <c r="AA204" s="90"/>
      <c r="AB204" s="90"/>
      <c r="AC204" s="90"/>
      <c r="AD204" s="90"/>
    </row>
    <row r="205" spans="2:30" ht="15" customHeight="1" x14ac:dyDescent="0.2">
      <c r="B205" s="184" t="s">
        <v>1754</v>
      </c>
      <c r="C205" s="90"/>
      <c r="D205" s="90"/>
      <c r="E205" s="90"/>
      <c r="F205" s="90"/>
      <c r="G205" s="90"/>
      <c r="H205" s="90"/>
      <c r="I205" s="90"/>
      <c r="J205" s="90"/>
      <c r="K205" s="90"/>
      <c r="L205" s="90"/>
      <c r="M205" s="90"/>
      <c r="N205" s="90"/>
      <c r="O205" s="90"/>
      <c r="P205" s="90"/>
      <c r="Q205" s="90"/>
      <c r="R205" s="90"/>
      <c r="S205" s="90"/>
      <c r="T205" s="90"/>
      <c r="U205" s="90"/>
      <c r="V205" s="90"/>
      <c r="W205" s="90"/>
      <c r="X205" s="90"/>
      <c r="Y205" s="90"/>
      <c r="Z205" s="90"/>
      <c r="AA205" s="90"/>
      <c r="AB205" s="90"/>
      <c r="AC205" s="90"/>
      <c r="AD205" s="90"/>
    </row>
    <row r="206" spans="2:30" ht="60" customHeight="1" x14ac:dyDescent="0.2">
      <c r="B206" s="90"/>
      <c r="C206" s="1141" t="s">
        <v>1810</v>
      </c>
      <c r="D206" s="1141"/>
      <c r="E206" s="1141"/>
      <c r="F206" s="1141"/>
      <c r="G206" s="1141"/>
      <c r="H206" s="1141"/>
      <c r="I206" s="1141"/>
      <c r="J206" s="1141"/>
      <c r="K206" s="1141"/>
      <c r="L206" s="1141"/>
      <c r="M206" s="1141"/>
      <c r="N206" s="1141"/>
      <c r="O206" s="1141"/>
      <c r="P206" s="1141"/>
      <c r="Q206" s="1141"/>
      <c r="R206" s="1141"/>
      <c r="S206" s="1141"/>
      <c r="T206" s="1141"/>
      <c r="U206" s="1141"/>
      <c r="V206" s="1141"/>
      <c r="W206" s="1141"/>
      <c r="X206" s="1141"/>
      <c r="Y206" s="1141"/>
      <c r="Z206" s="1141"/>
      <c r="AA206" s="1141"/>
      <c r="AB206" s="1141"/>
      <c r="AC206" s="1141"/>
      <c r="AD206" s="1141"/>
    </row>
    <row r="207" spans="2:30" ht="15" customHeight="1" x14ac:dyDescent="0.2">
      <c r="B207" s="90"/>
      <c r="C207" s="90"/>
      <c r="D207" s="90"/>
      <c r="E207" s="90"/>
      <c r="F207" s="90"/>
      <c r="G207" s="90"/>
      <c r="H207" s="90"/>
      <c r="I207" s="90"/>
      <c r="J207" s="90"/>
      <c r="K207" s="90"/>
      <c r="L207" s="90"/>
      <c r="M207" s="90"/>
      <c r="N207" s="90"/>
      <c r="O207" s="90"/>
      <c r="P207" s="90"/>
      <c r="Q207" s="90"/>
      <c r="R207" s="90"/>
      <c r="S207" s="90"/>
      <c r="T207" s="90"/>
      <c r="U207" s="90"/>
      <c r="V207" s="90"/>
      <c r="W207" s="90"/>
      <c r="X207" s="90"/>
      <c r="Y207" s="90"/>
      <c r="Z207" s="90"/>
      <c r="AA207" s="90"/>
      <c r="AB207" s="90"/>
      <c r="AC207" s="90"/>
      <c r="AD207" s="90"/>
    </row>
    <row r="208" spans="2:30" ht="15" customHeight="1" x14ac:dyDescent="0.2">
      <c r="B208" s="184" t="s">
        <v>1812</v>
      </c>
      <c r="C208" s="90"/>
      <c r="D208" s="90"/>
      <c r="E208" s="90"/>
      <c r="F208" s="90"/>
      <c r="G208" s="90"/>
      <c r="H208" s="90"/>
      <c r="I208" s="90"/>
      <c r="J208" s="90"/>
      <c r="K208" s="90"/>
      <c r="L208" s="90"/>
      <c r="M208" s="90"/>
      <c r="N208" s="90"/>
      <c r="O208" s="90"/>
      <c r="P208" s="90"/>
      <c r="Q208" s="90"/>
      <c r="R208" s="90"/>
      <c r="S208" s="90"/>
      <c r="T208" s="90"/>
      <c r="U208" s="90"/>
      <c r="V208" s="90"/>
      <c r="W208" s="90"/>
      <c r="X208" s="90"/>
      <c r="Y208" s="90"/>
      <c r="Z208" s="90"/>
      <c r="AA208" s="90"/>
      <c r="AB208" s="90"/>
      <c r="AC208" s="90"/>
      <c r="AD208" s="90"/>
    </row>
    <row r="209" spans="2:30" ht="36" customHeight="1" x14ac:dyDescent="0.2">
      <c r="B209" s="90"/>
      <c r="C209" s="1141" t="s">
        <v>1813</v>
      </c>
      <c r="D209" s="1141"/>
      <c r="E209" s="1141"/>
      <c r="F209" s="1141"/>
      <c r="G209" s="1141"/>
      <c r="H209" s="1141"/>
      <c r="I209" s="1141"/>
      <c r="J209" s="1141"/>
      <c r="K209" s="1141"/>
      <c r="L209" s="1141"/>
      <c r="M209" s="1141"/>
      <c r="N209" s="1141"/>
      <c r="O209" s="1141"/>
      <c r="P209" s="1141"/>
      <c r="Q209" s="1141"/>
      <c r="R209" s="1141"/>
      <c r="S209" s="1141"/>
      <c r="T209" s="1141"/>
      <c r="U209" s="1141"/>
      <c r="V209" s="1141"/>
      <c r="W209" s="1141"/>
      <c r="X209" s="1141"/>
      <c r="Y209" s="1141"/>
      <c r="Z209" s="1141"/>
      <c r="AA209" s="1141"/>
      <c r="AB209" s="1141"/>
      <c r="AC209" s="1141"/>
      <c r="AD209" s="1141"/>
    </row>
    <row r="210" spans="2:30" ht="15" customHeight="1" x14ac:dyDescent="0.2">
      <c r="B210" s="90"/>
      <c r="C210" s="90"/>
      <c r="D210" s="90"/>
      <c r="E210" s="90"/>
      <c r="F210" s="90"/>
      <c r="G210" s="90"/>
      <c r="H210" s="90"/>
      <c r="I210" s="90"/>
      <c r="J210" s="90"/>
      <c r="K210" s="90"/>
      <c r="L210" s="90"/>
      <c r="M210" s="90"/>
      <c r="N210" s="90"/>
      <c r="O210" s="90"/>
      <c r="P210" s="90"/>
      <c r="Q210" s="90"/>
      <c r="R210" s="90"/>
      <c r="S210" s="90"/>
      <c r="T210" s="90"/>
      <c r="U210" s="90"/>
      <c r="V210" s="90"/>
      <c r="W210" s="90"/>
      <c r="X210" s="90"/>
      <c r="Y210" s="90"/>
      <c r="Z210" s="90"/>
      <c r="AA210" s="90"/>
      <c r="AB210" s="90"/>
      <c r="AC210" s="90"/>
      <c r="AD210" s="90"/>
    </row>
    <row r="211" spans="2:30" ht="15" customHeight="1" x14ac:dyDescent="0.2">
      <c r="B211" s="184" t="s">
        <v>1756</v>
      </c>
      <c r="C211" s="90"/>
      <c r="D211" s="90"/>
      <c r="E211" s="90"/>
      <c r="F211" s="90"/>
      <c r="G211" s="90"/>
      <c r="H211" s="90"/>
      <c r="I211" s="90"/>
      <c r="J211" s="90"/>
      <c r="K211" s="90"/>
      <c r="L211" s="90"/>
      <c r="M211" s="90"/>
      <c r="N211" s="90"/>
      <c r="O211" s="90"/>
      <c r="P211" s="90"/>
      <c r="Q211" s="90"/>
      <c r="R211" s="90"/>
      <c r="S211" s="90"/>
      <c r="T211" s="90"/>
      <c r="U211" s="90"/>
      <c r="V211" s="90"/>
      <c r="W211" s="90"/>
      <c r="X211" s="90"/>
      <c r="Y211" s="90"/>
      <c r="Z211" s="90"/>
      <c r="AA211" s="90"/>
      <c r="AB211" s="90"/>
      <c r="AC211" s="90"/>
      <c r="AD211" s="90"/>
    </row>
    <row r="212" spans="2:30" ht="24" customHeight="1" x14ac:dyDescent="0.2">
      <c r="B212" s="90"/>
      <c r="C212" s="1141" t="s">
        <v>1780</v>
      </c>
      <c r="D212" s="1141"/>
      <c r="E212" s="1141"/>
      <c r="F212" s="1141"/>
      <c r="G212" s="1141"/>
      <c r="H212" s="1141"/>
      <c r="I212" s="1141"/>
      <c r="J212" s="1141"/>
      <c r="K212" s="1141"/>
      <c r="L212" s="1141"/>
      <c r="M212" s="1141"/>
      <c r="N212" s="1141"/>
      <c r="O212" s="1141"/>
      <c r="P212" s="1141"/>
      <c r="Q212" s="1141"/>
      <c r="R212" s="1141"/>
      <c r="S212" s="1141"/>
      <c r="T212" s="1141"/>
      <c r="U212" s="1141"/>
      <c r="V212" s="1141"/>
      <c r="W212" s="1141"/>
      <c r="X212" s="1141"/>
      <c r="Y212" s="1141"/>
      <c r="Z212" s="1141"/>
      <c r="AA212" s="1141"/>
      <c r="AB212" s="1141"/>
      <c r="AC212" s="1141"/>
      <c r="AD212" s="1141"/>
    </row>
    <row r="213" spans="2:30" ht="15" customHeight="1" x14ac:dyDescent="0.2">
      <c r="B213" s="90"/>
      <c r="C213" s="90"/>
      <c r="D213" s="90"/>
      <c r="E213" s="90"/>
      <c r="F213" s="90"/>
      <c r="G213" s="90"/>
      <c r="H213" s="90"/>
      <c r="I213" s="90"/>
      <c r="J213" s="90"/>
      <c r="K213" s="90"/>
      <c r="L213" s="90"/>
      <c r="M213" s="90"/>
      <c r="N213" s="90"/>
      <c r="O213" s="90"/>
      <c r="P213" s="90"/>
      <c r="Q213" s="90"/>
      <c r="R213" s="90"/>
      <c r="S213" s="90"/>
      <c r="T213" s="90"/>
      <c r="U213" s="90"/>
      <c r="V213" s="90"/>
      <c r="W213" s="90"/>
      <c r="X213" s="90"/>
      <c r="Y213" s="90"/>
      <c r="Z213" s="90"/>
      <c r="AA213" s="90"/>
      <c r="AB213" s="90"/>
      <c r="AC213" s="90"/>
      <c r="AD213" s="90"/>
    </row>
    <row r="214" spans="2:30" ht="15" customHeight="1" x14ac:dyDescent="0.2">
      <c r="B214" s="184" t="s">
        <v>1046</v>
      </c>
      <c r="C214" s="90"/>
      <c r="D214" s="90"/>
      <c r="E214" s="90"/>
      <c r="F214" s="90"/>
      <c r="G214" s="90"/>
      <c r="H214" s="90"/>
      <c r="I214" s="90"/>
      <c r="J214" s="90"/>
      <c r="K214" s="90"/>
      <c r="L214" s="90"/>
      <c r="M214" s="90"/>
      <c r="N214" s="90"/>
      <c r="O214" s="90"/>
      <c r="P214" s="90"/>
      <c r="Q214" s="90"/>
      <c r="R214" s="90"/>
      <c r="S214" s="90"/>
      <c r="T214" s="90"/>
      <c r="U214" s="90"/>
      <c r="V214" s="90"/>
      <c r="W214" s="90"/>
      <c r="X214" s="90"/>
      <c r="Y214" s="90"/>
      <c r="Z214" s="90"/>
      <c r="AA214" s="90"/>
      <c r="AB214" s="90"/>
      <c r="AC214" s="90"/>
      <c r="AD214" s="90"/>
    </row>
    <row r="215" spans="2:30" ht="24" customHeight="1" x14ac:dyDescent="0.2">
      <c r="B215" s="90"/>
      <c r="C215" s="1141" t="s">
        <v>1741</v>
      </c>
      <c r="D215" s="1141"/>
      <c r="E215" s="1141"/>
      <c r="F215" s="1141"/>
      <c r="G215" s="1141"/>
      <c r="H215" s="1141"/>
      <c r="I215" s="1141"/>
      <c r="J215" s="1141"/>
      <c r="K215" s="1141"/>
      <c r="L215" s="1141"/>
      <c r="M215" s="1141"/>
      <c r="N215" s="1141"/>
      <c r="O215" s="1141"/>
      <c r="P215" s="1141"/>
      <c r="Q215" s="1141"/>
      <c r="R215" s="1141"/>
      <c r="S215" s="1141"/>
      <c r="T215" s="1141"/>
      <c r="U215" s="1141"/>
      <c r="V215" s="1141"/>
      <c r="W215" s="1141"/>
      <c r="X215" s="1141"/>
      <c r="Y215" s="1141"/>
      <c r="Z215" s="1141"/>
      <c r="AA215" s="1141"/>
      <c r="AB215" s="1141"/>
      <c r="AC215" s="1141"/>
      <c r="AD215" s="1141"/>
    </row>
    <row r="216" spans="2:30" ht="15" customHeight="1" x14ac:dyDescent="0.2">
      <c r="B216" s="90"/>
      <c r="C216" s="90"/>
      <c r="D216" s="90"/>
      <c r="E216" s="90"/>
      <c r="F216" s="90"/>
      <c r="G216" s="90"/>
      <c r="H216" s="90"/>
      <c r="I216" s="90"/>
      <c r="J216" s="90"/>
      <c r="K216" s="90"/>
      <c r="L216" s="90"/>
      <c r="M216" s="90"/>
      <c r="N216" s="90"/>
      <c r="O216" s="90"/>
      <c r="P216" s="90"/>
      <c r="Q216" s="90"/>
      <c r="R216" s="90"/>
      <c r="S216" s="90"/>
      <c r="T216" s="90"/>
      <c r="U216" s="90"/>
      <c r="V216" s="90"/>
      <c r="W216" s="90"/>
      <c r="X216" s="90"/>
      <c r="Y216" s="90"/>
      <c r="Z216" s="90"/>
      <c r="AA216" s="90"/>
      <c r="AB216" s="90"/>
      <c r="AC216" s="90"/>
      <c r="AD216" s="90"/>
    </row>
    <row r="217" spans="2:30" ht="15" customHeight="1" x14ac:dyDescent="0.2">
      <c r="B217" s="184" t="s">
        <v>1048</v>
      </c>
      <c r="C217" s="90"/>
      <c r="D217" s="90"/>
      <c r="E217" s="90"/>
      <c r="F217" s="90"/>
      <c r="G217" s="90"/>
      <c r="H217" s="90"/>
      <c r="I217" s="90"/>
      <c r="J217" s="90"/>
      <c r="K217" s="90"/>
      <c r="L217" s="90"/>
      <c r="M217" s="90"/>
      <c r="N217" s="90"/>
      <c r="O217" s="90"/>
      <c r="P217" s="90"/>
      <c r="Q217" s="90"/>
      <c r="R217" s="90"/>
      <c r="S217" s="90"/>
      <c r="T217" s="90"/>
      <c r="U217" s="90"/>
      <c r="V217" s="90"/>
      <c r="W217" s="90"/>
      <c r="X217" s="90"/>
      <c r="Y217" s="90"/>
      <c r="Z217" s="90"/>
      <c r="AA217" s="90"/>
      <c r="AB217" s="90"/>
      <c r="AC217" s="90"/>
      <c r="AD217" s="90"/>
    </row>
    <row r="218" spans="2:30" ht="24" customHeight="1" x14ac:dyDescent="0.2">
      <c r="B218" s="90"/>
      <c r="C218" s="1141" t="s">
        <v>1620</v>
      </c>
      <c r="D218" s="1141"/>
      <c r="E218" s="1141"/>
      <c r="F218" s="1141"/>
      <c r="G218" s="1141"/>
      <c r="H218" s="1141"/>
      <c r="I218" s="1141"/>
      <c r="J218" s="1141"/>
      <c r="K218" s="1141"/>
      <c r="L218" s="1141"/>
      <c r="M218" s="1141"/>
      <c r="N218" s="1141"/>
      <c r="O218" s="1141"/>
      <c r="P218" s="1141"/>
      <c r="Q218" s="1141"/>
      <c r="R218" s="1141"/>
      <c r="S218" s="1141"/>
      <c r="T218" s="1141"/>
      <c r="U218" s="1141"/>
      <c r="V218" s="1141"/>
      <c r="W218" s="1141"/>
      <c r="X218" s="1141"/>
      <c r="Y218" s="1141"/>
      <c r="Z218" s="1141"/>
      <c r="AA218" s="1141"/>
      <c r="AB218" s="1141"/>
      <c r="AC218" s="1141"/>
      <c r="AD218" s="1141"/>
    </row>
    <row r="219" spans="2:30" ht="15" customHeight="1" x14ac:dyDescent="0.2">
      <c r="B219" s="90"/>
      <c r="C219" s="90"/>
      <c r="D219" s="90"/>
      <c r="E219" s="90"/>
      <c r="F219" s="90"/>
      <c r="G219" s="90"/>
      <c r="H219" s="90"/>
      <c r="I219" s="90"/>
      <c r="J219" s="90"/>
      <c r="K219" s="90"/>
      <c r="L219" s="90"/>
      <c r="M219" s="90"/>
      <c r="N219" s="90"/>
      <c r="O219" s="90"/>
      <c r="P219" s="90"/>
      <c r="Q219" s="90"/>
      <c r="R219" s="90"/>
      <c r="S219" s="90"/>
      <c r="T219" s="90"/>
      <c r="U219" s="90"/>
      <c r="V219" s="90"/>
      <c r="W219" s="90"/>
      <c r="X219" s="90"/>
      <c r="Y219" s="90"/>
      <c r="Z219" s="90"/>
      <c r="AA219" s="90"/>
      <c r="AB219" s="90"/>
      <c r="AC219" s="90"/>
      <c r="AD219" s="90"/>
    </row>
    <row r="220" spans="2:30" ht="15" customHeight="1" x14ac:dyDescent="0.2">
      <c r="B220" s="184" t="s">
        <v>1049</v>
      </c>
      <c r="C220" s="90"/>
      <c r="D220" s="90"/>
      <c r="E220" s="90"/>
      <c r="F220" s="90"/>
      <c r="G220" s="90"/>
      <c r="H220" s="90"/>
      <c r="I220" s="90"/>
      <c r="J220" s="90"/>
      <c r="K220" s="90"/>
      <c r="L220" s="90"/>
      <c r="M220" s="90"/>
      <c r="N220" s="90"/>
      <c r="O220" s="90"/>
      <c r="P220" s="90"/>
      <c r="Q220" s="90"/>
      <c r="R220" s="90"/>
      <c r="S220" s="90"/>
      <c r="T220" s="90"/>
      <c r="U220" s="90"/>
      <c r="V220" s="90"/>
      <c r="W220" s="90"/>
      <c r="X220" s="90"/>
      <c r="Y220" s="90"/>
      <c r="Z220" s="90"/>
      <c r="AA220" s="90"/>
      <c r="AB220" s="90"/>
      <c r="AC220" s="90"/>
      <c r="AD220" s="90"/>
    </row>
    <row r="221" spans="2:30" ht="36" customHeight="1" x14ac:dyDescent="0.2">
      <c r="B221" s="90"/>
      <c r="C221" s="1141" t="s">
        <v>1621</v>
      </c>
      <c r="D221" s="1141"/>
      <c r="E221" s="1141"/>
      <c r="F221" s="1141"/>
      <c r="G221" s="1141"/>
      <c r="H221" s="1141"/>
      <c r="I221" s="1141"/>
      <c r="J221" s="1141"/>
      <c r="K221" s="1141"/>
      <c r="L221" s="1141"/>
      <c r="M221" s="1141"/>
      <c r="N221" s="1141"/>
      <c r="O221" s="1141"/>
      <c r="P221" s="1141"/>
      <c r="Q221" s="1141"/>
      <c r="R221" s="1141"/>
      <c r="S221" s="1141"/>
      <c r="T221" s="1141"/>
      <c r="U221" s="1141"/>
      <c r="V221" s="1141"/>
      <c r="W221" s="1141"/>
      <c r="X221" s="1141"/>
      <c r="Y221" s="1141"/>
      <c r="Z221" s="1141"/>
      <c r="AA221" s="1141"/>
      <c r="AB221" s="1141"/>
      <c r="AC221" s="1141"/>
      <c r="AD221" s="1141"/>
    </row>
    <row r="222" spans="2:30" ht="15" customHeight="1" x14ac:dyDescent="0.2">
      <c r="B222" s="90"/>
      <c r="C222" s="90"/>
      <c r="D222" s="90"/>
      <c r="E222" s="90"/>
      <c r="F222" s="90"/>
      <c r="G222" s="90"/>
      <c r="H222" s="90"/>
      <c r="I222" s="90"/>
      <c r="J222" s="90"/>
      <c r="K222" s="90"/>
      <c r="L222" s="90"/>
      <c r="M222" s="90"/>
      <c r="N222" s="90"/>
      <c r="O222" s="90"/>
      <c r="P222" s="90"/>
      <c r="Q222" s="90"/>
      <c r="R222" s="90"/>
      <c r="S222" s="90"/>
      <c r="T222" s="90"/>
      <c r="U222" s="90"/>
      <c r="V222" s="90"/>
      <c r="W222" s="90"/>
      <c r="X222" s="90"/>
      <c r="Y222" s="90"/>
      <c r="Z222" s="90"/>
      <c r="AA222" s="90"/>
      <c r="AB222" s="90"/>
      <c r="AC222" s="90"/>
      <c r="AD222" s="90"/>
    </row>
    <row r="223" spans="2:30" ht="15" customHeight="1" x14ac:dyDescent="0.2">
      <c r="B223" s="184" t="s">
        <v>1047</v>
      </c>
      <c r="C223" s="90"/>
      <c r="D223" s="90"/>
      <c r="E223" s="90"/>
      <c r="F223" s="90"/>
      <c r="G223" s="90"/>
      <c r="H223" s="90"/>
      <c r="I223" s="90"/>
      <c r="J223" s="90"/>
      <c r="K223" s="90"/>
      <c r="L223" s="90"/>
      <c r="M223" s="90"/>
      <c r="N223" s="90"/>
      <c r="O223" s="90"/>
      <c r="P223" s="90"/>
      <c r="Q223" s="90"/>
      <c r="R223" s="90"/>
      <c r="S223" s="90"/>
      <c r="T223" s="90"/>
      <c r="U223" s="90"/>
      <c r="V223" s="90"/>
      <c r="W223" s="90"/>
      <c r="X223" s="90"/>
      <c r="Y223" s="90"/>
      <c r="Z223" s="90"/>
      <c r="AA223" s="90"/>
      <c r="AB223" s="90"/>
      <c r="AC223" s="90"/>
      <c r="AD223" s="90"/>
    </row>
    <row r="224" spans="2:30" ht="36" customHeight="1" x14ac:dyDescent="0.2">
      <c r="B224" s="90"/>
      <c r="C224" s="1141" t="s">
        <v>1622</v>
      </c>
      <c r="D224" s="1141"/>
      <c r="E224" s="1141"/>
      <c r="F224" s="1141"/>
      <c r="G224" s="1141"/>
      <c r="H224" s="1141"/>
      <c r="I224" s="1141"/>
      <c r="J224" s="1141"/>
      <c r="K224" s="1141"/>
      <c r="L224" s="1141"/>
      <c r="M224" s="1141"/>
      <c r="N224" s="1141"/>
      <c r="O224" s="1141"/>
      <c r="P224" s="1141"/>
      <c r="Q224" s="1141"/>
      <c r="R224" s="1141"/>
      <c r="S224" s="1141"/>
      <c r="T224" s="1141"/>
      <c r="U224" s="1141"/>
      <c r="V224" s="1141"/>
      <c r="W224" s="1141"/>
      <c r="X224" s="1141"/>
      <c r="Y224" s="1141"/>
      <c r="Z224" s="1141"/>
      <c r="AA224" s="1141"/>
      <c r="AB224" s="1141"/>
      <c r="AC224" s="1141"/>
      <c r="AD224" s="1141"/>
    </row>
    <row r="225" spans="2:30" ht="15" customHeight="1" x14ac:dyDescent="0.2">
      <c r="B225" s="90"/>
      <c r="C225" s="90"/>
      <c r="D225" s="90"/>
      <c r="E225" s="90"/>
      <c r="F225" s="90"/>
      <c r="G225" s="90"/>
      <c r="H225" s="90"/>
      <c r="I225" s="90"/>
      <c r="J225" s="90"/>
      <c r="K225" s="90"/>
      <c r="L225" s="90"/>
      <c r="M225" s="90"/>
      <c r="N225" s="90"/>
      <c r="O225" s="90"/>
      <c r="P225" s="90"/>
      <c r="Q225" s="90"/>
      <c r="R225" s="90"/>
      <c r="S225" s="90"/>
      <c r="T225" s="90"/>
      <c r="U225" s="90"/>
      <c r="V225" s="90"/>
      <c r="W225" s="90"/>
      <c r="X225" s="90"/>
      <c r="Y225" s="90"/>
      <c r="Z225" s="90"/>
      <c r="AA225" s="90"/>
      <c r="AB225" s="90"/>
      <c r="AC225" s="90"/>
      <c r="AD225" s="90"/>
    </row>
    <row r="226" spans="2:30" ht="15" customHeight="1" x14ac:dyDescent="0.2">
      <c r="B226" s="184" t="s">
        <v>1050</v>
      </c>
      <c r="C226" s="90"/>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row>
    <row r="227" spans="2:30" ht="24" customHeight="1" x14ac:dyDescent="0.2">
      <c r="B227" s="90"/>
      <c r="C227" s="1141" t="s">
        <v>1657</v>
      </c>
      <c r="D227" s="1141"/>
      <c r="E227" s="1141"/>
      <c r="F227" s="1141"/>
      <c r="G227" s="1141"/>
      <c r="H227" s="1141"/>
      <c r="I227" s="1141"/>
      <c r="J227" s="1141"/>
      <c r="K227" s="1141"/>
      <c r="L227" s="1141"/>
      <c r="M227" s="1141"/>
      <c r="N227" s="1141"/>
      <c r="O227" s="1141"/>
      <c r="P227" s="1141"/>
      <c r="Q227" s="1141"/>
      <c r="R227" s="1141"/>
      <c r="S227" s="1141"/>
      <c r="T227" s="1141"/>
      <c r="U227" s="1141"/>
      <c r="V227" s="1141"/>
      <c r="W227" s="1141"/>
      <c r="X227" s="1141"/>
      <c r="Y227" s="1141"/>
      <c r="Z227" s="1141"/>
      <c r="AA227" s="1141"/>
      <c r="AB227" s="1141"/>
      <c r="AC227" s="1141"/>
      <c r="AD227" s="1141"/>
    </row>
    <row r="228" spans="2:30" ht="15" customHeight="1" x14ac:dyDescent="0.2">
      <c r="B228" s="90"/>
      <c r="C228" s="90"/>
      <c r="D228" s="90"/>
      <c r="E228" s="90"/>
      <c r="F228" s="90"/>
      <c r="G228" s="90"/>
      <c r="H228" s="90"/>
      <c r="I228" s="90"/>
      <c r="J228" s="90"/>
      <c r="K228" s="90"/>
      <c r="L228" s="90"/>
      <c r="M228" s="90"/>
      <c r="N228" s="90"/>
      <c r="O228" s="90"/>
      <c r="P228" s="90"/>
      <c r="Q228" s="90"/>
      <c r="R228" s="90"/>
      <c r="S228" s="90"/>
      <c r="T228" s="90"/>
      <c r="U228" s="90"/>
      <c r="V228" s="90"/>
      <c r="W228" s="90"/>
      <c r="X228" s="90"/>
      <c r="Y228" s="90"/>
      <c r="Z228" s="90"/>
      <c r="AA228" s="90"/>
      <c r="AB228" s="90"/>
      <c r="AC228" s="90"/>
      <c r="AD228" s="90"/>
    </row>
    <row r="229" spans="2:30" ht="15" customHeight="1" x14ac:dyDescent="0.2">
      <c r="B229" s="184" t="s">
        <v>1051</v>
      </c>
      <c r="C229" s="90"/>
      <c r="D229" s="90"/>
      <c r="E229" s="90"/>
      <c r="F229" s="90"/>
      <c r="G229" s="90"/>
      <c r="H229" s="90"/>
      <c r="I229" s="90"/>
      <c r="J229" s="90"/>
      <c r="K229" s="90"/>
      <c r="L229" s="90"/>
      <c r="M229" s="90"/>
      <c r="N229" s="90"/>
      <c r="O229" s="90"/>
      <c r="P229" s="90"/>
      <c r="Q229" s="90"/>
      <c r="R229" s="90"/>
      <c r="S229" s="90"/>
      <c r="T229" s="90"/>
      <c r="U229" s="90"/>
      <c r="V229" s="90"/>
      <c r="W229" s="90"/>
      <c r="X229" s="90"/>
      <c r="Y229" s="90"/>
      <c r="Z229" s="90"/>
      <c r="AA229" s="90"/>
      <c r="AB229" s="90"/>
      <c r="AC229" s="90"/>
      <c r="AD229" s="90"/>
    </row>
    <row r="230" spans="2:30" ht="36" customHeight="1" x14ac:dyDescent="0.2">
      <c r="B230" s="90"/>
      <c r="C230" s="1141" t="s">
        <v>1764</v>
      </c>
      <c r="D230" s="1141"/>
      <c r="E230" s="1141"/>
      <c r="F230" s="1141"/>
      <c r="G230" s="1141"/>
      <c r="H230" s="1141"/>
      <c r="I230" s="1141"/>
      <c r="J230" s="1141"/>
      <c r="K230" s="1141"/>
      <c r="L230" s="1141"/>
      <c r="M230" s="1141"/>
      <c r="N230" s="1141"/>
      <c r="O230" s="1141"/>
      <c r="P230" s="1141"/>
      <c r="Q230" s="1141"/>
      <c r="R230" s="1141"/>
      <c r="S230" s="1141"/>
      <c r="T230" s="1141"/>
      <c r="U230" s="1141"/>
      <c r="V230" s="1141"/>
      <c r="W230" s="1141"/>
      <c r="X230" s="1141"/>
      <c r="Y230" s="1141"/>
      <c r="Z230" s="1141"/>
      <c r="AA230" s="1141"/>
      <c r="AB230" s="1141"/>
      <c r="AC230" s="1141"/>
      <c r="AD230" s="1141"/>
    </row>
    <row r="231" spans="2:30" ht="15" customHeight="1" x14ac:dyDescent="0.2">
      <c r="B231" s="90"/>
      <c r="C231" s="90"/>
      <c r="D231" s="90"/>
      <c r="E231" s="90"/>
      <c r="F231" s="90"/>
      <c r="G231" s="90"/>
      <c r="H231" s="90"/>
      <c r="I231" s="90"/>
      <c r="J231" s="90"/>
      <c r="K231" s="90"/>
      <c r="L231" s="90"/>
      <c r="M231" s="90"/>
      <c r="N231" s="90"/>
      <c r="O231" s="90"/>
      <c r="P231" s="90"/>
      <c r="Q231" s="90"/>
      <c r="R231" s="90"/>
      <c r="S231" s="90"/>
      <c r="T231" s="90"/>
      <c r="U231" s="90"/>
      <c r="V231" s="90"/>
      <c r="W231" s="90"/>
      <c r="X231" s="90"/>
      <c r="Y231" s="90"/>
      <c r="Z231" s="90"/>
      <c r="AA231" s="90"/>
      <c r="AB231" s="90"/>
      <c r="AC231" s="90"/>
      <c r="AD231" s="90"/>
    </row>
    <row r="232" spans="2:30" ht="15" customHeight="1" x14ac:dyDescent="0.2">
      <c r="B232" s="184" t="s">
        <v>1630</v>
      </c>
      <c r="C232" s="90"/>
      <c r="D232" s="90"/>
      <c r="E232" s="90"/>
      <c r="F232" s="90"/>
      <c r="G232" s="90"/>
      <c r="H232" s="90"/>
      <c r="I232" s="90"/>
      <c r="J232" s="90"/>
      <c r="K232" s="90"/>
      <c r="L232" s="90"/>
      <c r="M232" s="90"/>
      <c r="N232" s="90"/>
      <c r="O232" s="90"/>
      <c r="P232" s="90"/>
      <c r="Q232" s="90"/>
      <c r="R232" s="90"/>
      <c r="S232" s="90"/>
      <c r="T232" s="90"/>
      <c r="U232" s="90"/>
      <c r="V232" s="90"/>
      <c r="W232" s="90"/>
      <c r="X232" s="90"/>
      <c r="Y232" s="90"/>
      <c r="Z232" s="90"/>
      <c r="AA232" s="90"/>
      <c r="AB232" s="90"/>
      <c r="AC232" s="90"/>
      <c r="AD232" s="90"/>
    </row>
    <row r="233" spans="2:30" ht="36" customHeight="1" x14ac:dyDescent="0.2">
      <c r="B233" s="90"/>
      <c r="C233" s="1141" t="s">
        <v>1631</v>
      </c>
      <c r="D233" s="1141"/>
      <c r="E233" s="1141"/>
      <c r="F233" s="1141"/>
      <c r="G233" s="1141"/>
      <c r="H233" s="1141"/>
      <c r="I233" s="1141"/>
      <c r="J233" s="1141"/>
      <c r="K233" s="1141"/>
      <c r="L233" s="1141"/>
      <c r="M233" s="1141"/>
      <c r="N233" s="1141"/>
      <c r="O233" s="1141"/>
      <c r="P233" s="1141"/>
      <c r="Q233" s="1141"/>
      <c r="R233" s="1141"/>
      <c r="S233" s="1141"/>
      <c r="T233" s="1141"/>
      <c r="U233" s="1141"/>
      <c r="V233" s="1141"/>
      <c r="W233" s="1141"/>
      <c r="X233" s="1141"/>
      <c r="Y233" s="1141"/>
      <c r="Z233" s="1141"/>
      <c r="AA233" s="1141"/>
      <c r="AB233" s="1141"/>
      <c r="AC233" s="1141"/>
      <c r="AD233" s="1141"/>
    </row>
    <row r="234" spans="2:30" ht="15" customHeight="1" x14ac:dyDescent="0.2">
      <c r="B234" s="90"/>
      <c r="C234" s="90"/>
      <c r="D234" s="90"/>
      <c r="E234" s="90"/>
      <c r="F234" s="90"/>
      <c r="G234" s="90"/>
      <c r="H234" s="90"/>
      <c r="I234" s="90"/>
      <c r="J234" s="90"/>
      <c r="K234" s="90"/>
      <c r="L234" s="90"/>
      <c r="M234" s="90"/>
      <c r="N234" s="90"/>
      <c r="O234" s="90"/>
      <c r="P234" s="90"/>
      <c r="Q234" s="90"/>
      <c r="R234" s="90"/>
      <c r="S234" s="90"/>
      <c r="T234" s="90"/>
      <c r="U234" s="90"/>
      <c r="V234" s="90"/>
      <c r="W234" s="90"/>
      <c r="X234" s="90"/>
      <c r="Y234" s="90"/>
      <c r="Z234" s="90"/>
      <c r="AA234" s="90"/>
      <c r="AB234" s="90"/>
      <c r="AC234" s="90"/>
      <c r="AD234" s="90"/>
    </row>
    <row r="235" spans="2:30" ht="15" customHeight="1" x14ac:dyDescent="0.2">
      <c r="B235" s="184" t="s">
        <v>1643</v>
      </c>
      <c r="C235" s="90"/>
      <c r="D235" s="90"/>
      <c r="E235" s="90"/>
      <c r="F235" s="90"/>
      <c r="G235" s="90"/>
      <c r="H235" s="90"/>
      <c r="I235" s="90"/>
      <c r="J235" s="90"/>
      <c r="K235" s="90"/>
      <c r="L235" s="90"/>
      <c r="M235" s="90"/>
      <c r="N235" s="90"/>
      <c r="O235" s="90"/>
      <c r="P235" s="90"/>
      <c r="Q235" s="90"/>
      <c r="R235" s="90"/>
      <c r="S235" s="90"/>
      <c r="T235" s="90"/>
      <c r="U235" s="90"/>
      <c r="V235" s="90"/>
      <c r="W235" s="90"/>
      <c r="X235" s="90"/>
      <c r="Y235" s="90"/>
      <c r="Z235" s="90"/>
      <c r="AA235" s="90"/>
      <c r="AB235" s="90"/>
      <c r="AC235" s="90"/>
      <c r="AD235" s="90"/>
    </row>
    <row r="236" spans="2:30" ht="24" customHeight="1" x14ac:dyDescent="0.2">
      <c r="B236" s="90"/>
      <c r="C236" s="1141" t="s">
        <v>1644</v>
      </c>
      <c r="D236" s="1141"/>
      <c r="E236" s="1141"/>
      <c r="F236" s="1141"/>
      <c r="G236" s="1141"/>
      <c r="H236" s="1141"/>
      <c r="I236" s="1141"/>
      <c r="J236" s="1141"/>
      <c r="K236" s="1141"/>
      <c r="L236" s="1141"/>
      <c r="M236" s="1141"/>
      <c r="N236" s="1141"/>
      <c r="O236" s="1141"/>
      <c r="P236" s="1141"/>
      <c r="Q236" s="1141"/>
      <c r="R236" s="1141"/>
      <c r="S236" s="1141"/>
      <c r="T236" s="1141"/>
      <c r="U236" s="1141"/>
      <c r="V236" s="1141"/>
      <c r="W236" s="1141"/>
      <c r="X236" s="1141"/>
      <c r="Y236" s="1141"/>
      <c r="Z236" s="1141"/>
      <c r="AA236" s="1141"/>
      <c r="AB236" s="1141"/>
      <c r="AC236" s="1141"/>
      <c r="AD236" s="1141"/>
    </row>
    <row r="237" spans="2:30" ht="15" customHeight="1" x14ac:dyDescent="0.2">
      <c r="B237" s="90"/>
      <c r="C237" s="90"/>
      <c r="D237" s="90"/>
      <c r="E237" s="90"/>
      <c r="F237" s="90"/>
      <c r="G237" s="90"/>
      <c r="H237" s="90"/>
      <c r="I237" s="90"/>
      <c r="J237" s="90"/>
      <c r="K237" s="90"/>
      <c r="L237" s="90"/>
      <c r="M237" s="90"/>
      <c r="N237" s="90"/>
      <c r="O237" s="90"/>
      <c r="P237" s="90"/>
      <c r="Q237" s="90"/>
      <c r="R237" s="90"/>
      <c r="S237" s="90"/>
      <c r="T237" s="90"/>
      <c r="U237" s="90"/>
      <c r="V237" s="90"/>
      <c r="W237" s="90"/>
      <c r="X237" s="90"/>
      <c r="Y237" s="90"/>
      <c r="Z237" s="90"/>
      <c r="AA237" s="90"/>
      <c r="AB237" s="90"/>
      <c r="AC237" s="90"/>
      <c r="AD237" s="90"/>
    </row>
    <row r="238" spans="2:30" ht="15" customHeight="1" x14ac:dyDescent="0.2">
      <c r="B238" s="184" t="s">
        <v>2022</v>
      </c>
      <c r="C238" s="90"/>
      <c r="D238" s="90"/>
      <c r="E238" s="90"/>
      <c r="F238" s="90"/>
      <c r="G238" s="90"/>
      <c r="H238" s="90"/>
      <c r="I238" s="90"/>
      <c r="J238" s="90"/>
      <c r="K238" s="90"/>
      <c r="L238" s="90"/>
      <c r="M238" s="90"/>
      <c r="N238" s="90"/>
      <c r="O238" s="90"/>
      <c r="P238" s="90"/>
      <c r="Q238" s="90"/>
      <c r="R238" s="90"/>
      <c r="S238" s="90"/>
      <c r="T238" s="90"/>
      <c r="U238" s="90"/>
      <c r="V238" s="90"/>
      <c r="W238" s="90"/>
      <c r="X238" s="90"/>
      <c r="Y238" s="90"/>
      <c r="Z238" s="90"/>
      <c r="AA238" s="90"/>
      <c r="AB238" s="90"/>
      <c r="AC238" s="90"/>
      <c r="AD238" s="90"/>
    </row>
    <row r="239" spans="2:30" ht="48" customHeight="1" x14ac:dyDescent="0.2">
      <c r="B239" s="90"/>
      <c r="C239" s="1141" t="s">
        <v>2024</v>
      </c>
      <c r="D239" s="1141"/>
      <c r="E239" s="1141"/>
      <c r="F239" s="1141"/>
      <c r="G239" s="1141"/>
      <c r="H239" s="1141"/>
      <c r="I239" s="1141"/>
      <c r="J239" s="1141"/>
      <c r="K239" s="1141"/>
      <c r="L239" s="1141"/>
      <c r="M239" s="1141"/>
      <c r="N239" s="1141"/>
      <c r="O239" s="1141"/>
      <c r="P239" s="1141"/>
      <c r="Q239" s="1141"/>
      <c r="R239" s="1141"/>
      <c r="S239" s="1141"/>
      <c r="T239" s="1141"/>
      <c r="U239" s="1141"/>
      <c r="V239" s="1141"/>
      <c r="W239" s="1141"/>
      <c r="X239" s="1141"/>
      <c r="Y239" s="1141"/>
      <c r="Z239" s="1141"/>
      <c r="AA239" s="1141"/>
      <c r="AB239" s="1141"/>
      <c r="AC239" s="1141"/>
      <c r="AD239" s="1141"/>
    </row>
    <row r="240" spans="2:30" ht="15" customHeight="1" x14ac:dyDescent="0.2">
      <c r="B240" s="90"/>
      <c r="C240" s="90"/>
      <c r="D240" s="90"/>
      <c r="E240" s="90"/>
      <c r="F240" s="90"/>
      <c r="G240" s="90"/>
      <c r="H240" s="90"/>
      <c r="I240" s="90"/>
      <c r="J240" s="90"/>
      <c r="K240" s="90"/>
      <c r="L240" s="90"/>
      <c r="M240" s="90"/>
      <c r="N240" s="90"/>
      <c r="O240" s="90"/>
      <c r="P240" s="90"/>
      <c r="Q240" s="90"/>
      <c r="R240" s="90"/>
      <c r="S240" s="90"/>
      <c r="T240" s="90"/>
      <c r="U240" s="90"/>
      <c r="V240" s="90"/>
      <c r="W240" s="90"/>
      <c r="X240" s="90"/>
      <c r="Y240" s="90"/>
      <c r="Z240" s="90"/>
      <c r="AA240" s="90"/>
      <c r="AB240" s="90"/>
      <c r="AC240" s="90"/>
      <c r="AD240" s="90"/>
    </row>
    <row r="241" spans="2:30" ht="15" customHeight="1" x14ac:dyDescent="0.2">
      <c r="B241" s="184" t="s">
        <v>1052</v>
      </c>
      <c r="C241" s="90"/>
      <c r="D241" s="90"/>
      <c r="E241" s="90"/>
      <c r="F241" s="90"/>
      <c r="G241" s="90"/>
      <c r="H241" s="90"/>
      <c r="I241" s="90"/>
      <c r="J241" s="90"/>
      <c r="K241" s="90"/>
      <c r="L241" s="90"/>
      <c r="M241" s="90"/>
      <c r="N241" s="90"/>
      <c r="O241" s="90"/>
      <c r="P241" s="90"/>
      <c r="Q241" s="90"/>
      <c r="R241" s="90"/>
      <c r="S241" s="90"/>
      <c r="T241" s="90"/>
      <c r="U241" s="90"/>
      <c r="V241" s="90"/>
      <c r="W241" s="90"/>
      <c r="X241" s="90"/>
      <c r="Y241" s="90"/>
      <c r="Z241" s="90"/>
      <c r="AA241" s="90"/>
      <c r="AB241" s="90"/>
      <c r="AC241" s="90"/>
      <c r="AD241" s="90"/>
    </row>
    <row r="242" spans="2:30" ht="24" customHeight="1" x14ac:dyDescent="0.2">
      <c r="B242" s="90"/>
      <c r="C242" s="1141" t="s">
        <v>1645</v>
      </c>
      <c r="D242" s="1141"/>
      <c r="E242" s="1141"/>
      <c r="F242" s="1141"/>
      <c r="G242" s="1141"/>
      <c r="H242" s="1141"/>
      <c r="I242" s="1141"/>
      <c r="J242" s="1141"/>
      <c r="K242" s="1141"/>
      <c r="L242" s="1141"/>
      <c r="M242" s="1141"/>
      <c r="N242" s="1141"/>
      <c r="O242" s="1141"/>
      <c r="P242" s="1141"/>
      <c r="Q242" s="1141"/>
      <c r="R242" s="1141"/>
      <c r="S242" s="1141"/>
      <c r="T242" s="1141"/>
      <c r="U242" s="1141"/>
      <c r="V242" s="1141"/>
      <c r="W242" s="1141"/>
      <c r="X242" s="1141"/>
      <c r="Y242" s="1141"/>
      <c r="Z242" s="1141"/>
      <c r="AA242" s="1141"/>
      <c r="AB242" s="1141"/>
      <c r="AC242" s="1141"/>
      <c r="AD242" s="1141"/>
    </row>
    <row r="243" spans="2:30" ht="15" customHeight="1" x14ac:dyDescent="0.2">
      <c r="B243" s="90"/>
      <c r="C243" s="90"/>
      <c r="D243" s="90"/>
      <c r="E243" s="90"/>
      <c r="F243" s="90"/>
      <c r="G243" s="90"/>
      <c r="H243" s="90"/>
      <c r="I243" s="90"/>
      <c r="J243" s="90"/>
      <c r="K243" s="90"/>
      <c r="L243" s="90"/>
      <c r="M243" s="90"/>
      <c r="N243" s="90"/>
      <c r="O243" s="90"/>
      <c r="P243" s="90"/>
      <c r="Q243" s="90"/>
      <c r="R243" s="90"/>
      <c r="S243" s="90"/>
      <c r="T243" s="90"/>
      <c r="U243" s="90"/>
      <c r="V243" s="90"/>
      <c r="W243" s="90"/>
      <c r="X243" s="90"/>
      <c r="Y243" s="90"/>
      <c r="Z243" s="90"/>
      <c r="AA243" s="90"/>
      <c r="AB243" s="90"/>
      <c r="AC243" s="90"/>
      <c r="AD243" s="90"/>
    </row>
    <row r="244" spans="2:30" ht="15" customHeight="1" x14ac:dyDescent="0.2">
      <c r="B244" s="184" t="s">
        <v>373</v>
      </c>
      <c r="C244" s="90"/>
      <c r="D244" s="90"/>
      <c r="E244" s="90"/>
      <c r="F244" s="90"/>
      <c r="G244" s="90"/>
      <c r="H244" s="90"/>
      <c r="I244" s="90"/>
      <c r="J244" s="90"/>
      <c r="K244" s="90"/>
      <c r="L244" s="90"/>
      <c r="M244" s="90"/>
      <c r="N244" s="90"/>
      <c r="O244" s="90"/>
      <c r="P244" s="90"/>
      <c r="Q244" s="90"/>
      <c r="R244" s="90"/>
      <c r="S244" s="90"/>
      <c r="T244" s="90"/>
      <c r="U244" s="90"/>
      <c r="V244" s="90"/>
      <c r="W244" s="90"/>
      <c r="X244" s="90"/>
      <c r="Y244" s="90"/>
      <c r="Z244" s="90"/>
      <c r="AA244" s="90"/>
      <c r="AB244" s="90"/>
      <c r="AC244" s="90"/>
      <c r="AD244" s="90"/>
    </row>
    <row r="245" spans="2:30" ht="36" customHeight="1" x14ac:dyDescent="0.2">
      <c r="B245" s="90"/>
      <c r="C245" s="1141" t="s">
        <v>1777</v>
      </c>
      <c r="D245" s="1141"/>
      <c r="E245" s="1141"/>
      <c r="F245" s="1141"/>
      <c r="G245" s="1141"/>
      <c r="H245" s="1141"/>
      <c r="I245" s="1141"/>
      <c r="J245" s="1141"/>
      <c r="K245" s="1141"/>
      <c r="L245" s="1141"/>
      <c r="M245" s="1141"/>
      <c r="N245" s="1141"/>
      <c r="O245" s="1141"/>
      <c r="P245" s="1141"/>
      <c r="Q245" s="1141"/>
      <c r="R245" s="1141"/>
      <c r="S245" s="1141"/>
      <c r="T245" s="1141"/>
      <c r="U245" s="1141"/>
      <c r="V245" s="1141"/>
      <c r="W245" s="1141"/>
      <c r="X245" s="1141"/>
      <c r="Y245" s="1141"/>
      <c r="Z245" s="1141"/>
      <c r="AA245" s="1141"/>
      <c r="AB245" s="1141"/>
      <c r="AC245" s="1141"/>
      <c r="AD245" s="1141"/>
    </row>
    <row r="246" spans="2:30" ht="15" customHeight="1" x14ac:dyDescent="0.2">
      <c r="B246" s="90"/>
      <c r="C246" s="90"/>
      <c r="D246" s="90"/>
      <c r="E246" s="90"/>
      <c r="F246" s="90"/>
      <c r="G246" s="90"/>
      <c r="H246" s="90"/>
      <c r="I246" s="90"/>
      <c r="J246" s="90"/>
      <c r="K246" s="90"/>
      <c r="L246" s="90"/>
      <c r="M246" s="90"/>
      <c r="N246" s="90"/>
      <c r="O246" s="90"/>
      <c r="P246" s="90"/>
      <c r="Q246" s="90"/>
      <c r="R246" s="90"/>
      <c r="S246" s="90"/>
      <c r="T246" s="90"/>
      <c r="U246" s="90"/>
      <c r="V246" s="90"/>
      <c r="W246" s="90"/>
      <c r="X246" s="90"/>
      <c r="Y246" s="90"/>
      <c r="Z246" s="90"/>
      <c r="AA246" s="90"/>
      <c r="AB246" s="90"/>
      <c r="AC246" s="90"/>
      <c r="AD246" s="90"/>
    </row>
    <row r="247" spans="2:30" ht="15" customHeight="1" x14ac:dyDescent="0.2">
      <c r="B247" s="184" t="s">
        <v>374</v>
      </c>
      <c r="C247" s="90"/>
      <c r="D247" s="90"/>
      <c r="E247" s="90"/>
      <c r="F247" s="90"/>
      <c r="G247" s="90"/>
      <c r="H247" s="90"/>
      <c r="I247" s="90"/>
      <c r="J247" s="90"/>
      <c r="K247" s="90"/>
      <c r="L247" s="90"/>
      <c r="M247" s="90"/>
      <c r="N247" s="90"/>
      <c r="O247" s="90"/>
      <c r="P247" s="90"/>
      <c r="Q247" s="90"/>
      <c r="R247" s="90"/>
      <c r="S247" s="90"/>
      <c r="T247" s="90"/>
      <c r="U247" s="90"/>
      <c r="V247" s="90"/>
      <c r="W247" s="90"/>
      <c r="X247" s="90"/>
      <c r="Y247" s="90"/>
      <c r="Z247" s="90"/>
      <c r="AA247" s="90"/>
      <c r="AB247" s="90"/>
      <c r="AC247" s="90"/>
      <c r="AD247" s="90"/>
    </row>
    <row r="248" spans="2:30" ht="24" customHeight="1" x14ac:dyDescent="0.2">
      <c r="B248" s="90"/>
      <c r="C248" s="1141" t="s">
        <v>1778</v>
      </c>
      <c r="D248" s="1141"/>
      <c r="E248" s="1141"/>
      <c r="F248" s="1141"/>
      <c r="G248" s="1141"/>
      <c r="H248" s="1141"/>
      <c r="I248" s="1141"/>
      <c r="J248" s="1141"/>
      <c r="K248" s="1141"/>
      <c r="L248" s="1141"/>
      <c r="M248" s="1141"/>
      <c r="N248" s="1141"/>
      <c r="O248" s="1141"/>
      <c r="P248" s="1141"/>
      <c r="Q248" s="1141"/>
      <c r="R248" s="1141"/>
      <c r="S248" s="1141"/>
      <c r="T248" s="1141"/>
      <c r="U248" s="1141"/>
      <c r="V248" s="1141"/>
      <c r="W248" s="1141"/>
      <c r="X248" s="1141"/>
      <c r="Y248" s="1141"/>
      <c r="Z248" s="1141"/>
      <c r="AA248" s="1141"/>
      <c r="AB248" s="1141"/>
      <c r="AC248" s="1141"/>
      <c r="AD248" s="1141"/>
    </row>
    <row r="249" spans="2:30" ht="15" customHeight="1" x14ac:dyDescent="0.2">
      <c r="B249" s="90"/>
      <c r="C249" s="90"/>
      <c r="D249" s="90"/>
      <c r="E249" s="90"/>
      <c r="F249" s="90"/>
      <c r="G249" s="90"/>
      <c r="H249" s="90"/>
      <c r="I249" s="90"/>
      <c r="J249" s="90"/>
      <c r="K249" s="90"/>
      <c r="L249" s="90"/>
      <c r="M249" s="90"/>
      <c r="N249" s="90"/>
      <c r="O249" s="90"/>
      <c r="P249" s="90"/>
      <c r="Q249" s="90"/>
      <c r="R249" s="90"/>
      <c r="S249" s="90"/>
      <c r="T249" s="90"/>
      <c r="U249" s="90"/>
      <c r="V249" s="90"/>
      <c r="W249" s="90"/>
      <c r="X249" s="90"/>
      <c r="Y249" s="90"/>
      <c r="Z249" s="90"/>
      <c r="AA249" s="90"/>
      <c r="AB249" s="90"/>
      <c r="AC249" s="90"/>
      <c r="AD249" s="90"/>
    </row>
    <row r="250" spans="2:30" ht="15" customHeight="1" x14ac:dyDescent="0.2">
      <c r="B250" s="184" t="s">
        <v>1053</v>
      </c>
      <c r="C250" s="90"/>
      <c r="D250" s="90"/>
      <c r="E250" s="90"/>
      <c r="F250" s="90"/>
      <c r="G250" s="90"/>
      <c r="H250" s="90"/>
      <c r="I250" s="90"/>
      <c r="J250" s="90"/>
      <c r="K250" s="90"/>
      <c r="L250" s="90"/>
      <c r="M250" s="90"/>
      <c r="N250" s="90"/>
      <c r="O250" s="90"/>
      <c r="P250" s="90"/>
      <c r="Q250" s="90"/>
      <c r="R250" s="90"/>
      <c r="S250" s="90"/>
      <c r="T250" s="90"/>
      <c r="U250" s="90"/>
      <c r="V250" s="90"/>
      <c r="W250" s="90"/>
      <c r="X250" s="90"/>
      <c r="Y250" s="90"/>
      <c r="Z250" s="90"/>
      <c r="AA250" s="90"/>
      <c r="AB250" s="90"/>
      <c r="AC250" s="90"/>
      <c r="AD250" s="90"/>
    </row>
    <row r="251" spans="2:30" ht="24" customHeight="1" x14ac:dyDescent="0.2">
      <c r="B251" s="90"/>
      <c r="C251" s="1141" t="s">
        <v>1054</v>
      </c>
      <c r="D251" s="1141"/>
      <c r="E251" s="1141"/>
      <c r="F251" s="1141"/>
      <c r="G251" s="1141"/>
      <c r="H251" s="1141"/>
      <c r="I251" s="1141"/>
      <c r="J251" s="1141"/>
      <c r="K251" s="1141"/>
      <c r="L251" s="1141"/>
      <c r="M251" s="1141"/>
      <c r="N251" s="1141"/>
      <c r="O251" s="1141"/>
      <c r="P251" s="1141"/>
      <c r="Q251" s="1141"/>
      <c r="R251" s="1141"/>
      <c r="S251" s="1141"/>
      <c r="T251" s="1141"/>
      <c r="U251" s="1141"/>
      <c r="V251" s="1141"/>
      <c r="W251" s="1141"/>
      <c r="X251" s="1141"/>
      <c r="Y251" s="1141"/>
      <c r="Z251" s="1141"/>
      <c r="AA251" s="1141"/>
      <c r="AB251" s="1141"/>
      <c r="AC251" s="1141"/>
      <c r="AD251" s="1141"/>
    </row>
    <row r="252" spans="2:30" ht="15" customHeight="1" x14ac:dyDescent="0.2">
      <c r="B252" s="90"/>
      <c r="C252" s="90"/>
      <c r="D252" s="90"/>
      <c r="E252" s="90"/>
      <c r="F252" s="90"/>
      <c r="G252" s="90"/>
      <c r="H252" s="90"/>
      <c r="I252" s="90"/>
      <c r="J252" s="90"/>
      <c r="K252" s="90"/>
      <c r="L252" s="90"/>
      <c r="M252" s="90"/>
      <c r="N252" s="90"/>
      <c r="O252" s="90"/>
      <c r="P252" s="90"/>
      <c r="Q252" s="90"/>
      <c r="R252" s="90"/>
      <c r="S252" s="90"/>
      <c r="T252" s="90"/>
      <c r="U252" s="90"/>
      <c r="V252" s="90"/>
      <c r="W252" s="90"/>
      <c r="X252" s="90"/>
      <c r="Y252" s="90"/>
      <c r="Z252" s="90"/>
      <c r="AA252" s="90"/>
      <c r="AB252" s="90"/>
      <c r="AC252" s="90"/>
      <c r="AD252" s="90"/>
    </row>
    <row r="253" spans="2:30" ht="15" customHeight="1" x14ac:dyDescent="0.2">
      <c r="B253" s="184" t="s">
        <v>1055</v>
      </c>
      <c r="C253" s="90"/>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row>
    <row r="254" spans="2:30" ht="48" customHeight="1" x14ac:dyDescent="0.2">
      <c r="B254" s="90"/>
      <c r="C254" s="1141" t="s">
        <v>1658</v>
      </c>
      <c r="D254" s="1141"/>
      <c r="E254" s="1141"/>
      <c r="F254" s="1141"/>
      <c r="G254" s="1141"/>
      <c r="H254" s="1141"/>
      <c r="I254" s="1141"/>
      <c r="J254" s="1141"/>
      <c r="K254" s="1141"/>
      <c r="L254" s="1141"/>
      <c r="M254" s="1141"/>
      <c r="N254" s="1141"/>
      <c r="O254" s="1141"/>
      <c r="P254" s="1141"/>
      <c r="Q254" s="1141"/>
      <c r="R254" s="1141"/>
      <c r="S254" s="1141"/>
      <c r="T254" s="1141"/>
      <c r="U254" s="1141"/>
      <c r="V254" s="1141"/>
      <c r="W254" s="1141"/>
      <c r="X254" s="1141"/>
      <c r="Y254" s="1141"/>
      <c r="Z254" s="1141"/>
      <c r="AA254" s="1141"/>
      <c r="AB254" s="1141"/>
      <c r="AC254" s="1141"/>
      <c r="AD254" s="1141"/>
    </row>
    <row r="255" spans="2:30" ht="15" customHeight="1" x14ac:dyDescent="0.2">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row>
    <row r="256" spans="2:30" ht="15" customHeight="1" x14ac:dyDescent="0.2">
      <c r="B256" s="184" t="s">
        <v>1056</v>
      </c>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row>
    <row r="257" spans="2:30" ht="15" customHeight="1" x14ac:dyDescent="0.2">
      <c r="B257" s="90"/>
      <c r="C257" s="1141" t="s">
        <v>1659</v>
      </c>
      <c r="D257" s="1141"/>
      <c r="E257" s="1141"/>
      <c r="F257" s="1141"/>
      <c r="G257" s="1141"/>
      <c r="H257" s="1141"/>
      <c r="I257" s="1141"/>
      <c r="J257" s="1141"/>
      <c r="K257" s="1141"/>
      <c r="L257" s="1141"/>
      <c r="M257" s="1141"/>
      <c r="N257" s="1141"/>
      <c r="O257" s="1141"/>
      <c r="P257" s="1141"/>
      <c r="Q257" s="1141"/>
      <c r="R257" s="1141"/>
      <c r="S257" s="1141"/>
      <c r="T257" s="1141"/>
      <c r="U257" s="1141"/>
      <c r="V257" s="1141"/>
      <c r="W257" s="1141"/>
      <c r="X257" s="1141"/>
      <c r="Y257" s="1141"/>
      <c r="Z257" s="1141"/>
      <c r="AA257" s="1141"/>
      <c r="AB257" s="1141"/>
      <c r="AC257" s="1141"/>
      <c r="AD257" s="1141"/>
    </row>
    <row r="258" spans="2:30" ht="15" customHeight="1" x14ac:dyDescent="0.2">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row>
    <row r="259" spans="2:30" ht="15" customHeight="1" x14ac:dyDescent="0.2">
      <c r="B259" s="184" t="s">
        <v>805</v>
      </c>
      <c r="C259" s="90"/>
      <c r="D259" s="90"/>
      <c r="E259" s="90"/>
      <c r="F259" s="90"/>
      <c r="G259" s="90"/>
      <c r="H259" s="90"/>
      <c r="I259" s="90"/>
      <c r="J259" s="90"/>
      <c r="K259" s="90"/>
      <c r="L259" s="90"/>
      <c r="M259" s="90"/>
      <c r="N259" s="90"/>
      <c r="O259" s="90"/>
      <c r="P259" s="90"/>
      <c r="Q259" s="90"/>
      <c r="R259" s="90"/>
      <c r="S259" s="90"/>
      <c r="T259" s="90"/>
      <c r="U259" s="90"/>
      <c r="V259" s="90"/>
      <c r="W259" s="90"/>
      <c r="X259" s="90"/>
      <c r="Y259" s="90"/>
      <c r="Z259" s="90"/>
      <c r="AA259" s="90"/>
      <c r="AB259" s="90"/>
      <c r="AC259" s="90"/>
      <c r="AD259" s="90"/>
    </row>
    <row r="260" spans="2:30" ht="24" customHeight="1" x14ac:dyDescent="0.2">
      <c r="B260" s="90"/>
      <c r="C260" s="1141" t="s">
        <v>1773</v>
      </c>
      <c r="D260" s="1141"/>
      <c r="E260" s="1141"/>
      <c r="F260" s="1141"/>
      <c r="G260" s="1141"/>
      <c r="H260" s="1141"/>
      <c r="I260" s="1141"/>
      <c r="J260" s="1141"/>
      <c r="K260" s="1141"/>
      <c r="L260" s="1141"/>
      <c r="M260" s="1141"/>
      <c r="N260" s="1141"/>
      <c r="O260" s="1141"/>
      <c r="P260" s="1141"/>
      <c r="Q260" s="1141"/>
      <c r="R260" s="1141"/>
      <c r="S260" s="1141"/>
      <c r="T260" s="1141"/>
      <c r="U260" s="1141"/>
      <c r="V260" s="1141"/>
      <c r="W260" s="1141"/>
      <c r="X260" s="1141"/>
      <c r="Y260" s="1141"/>
      <c r="Z260" s="1141"/>
      <c r="AA260" s="1141"/>
      <c r="AB260" s="1141"/>
      <c r="AC260" s="1141"/>
      <c r="AD260" s="1141"/>
    </row>
    <row r="261" spans="2:30" ht="15" customHeight="1" x14ac:dyDescent="0.2">
      <c r="B261" s="90"/>
      <c r="C261" s="90"/>
      <c r="D261" s="90"/>
      <c r="E261" s="90"/>
      <c r="F261" s="90"/>
      <c r="G261" s="90"/>
      <c r="H261" s="90"/>
      <c r="I261" s="90"/>
      <c r="J261" s="90"/>
      <c r="K261" s="90"/>
      <c r="L261" s="90"/>
      <c r="M261" s="90"/>
      <c r="N261" s="90"/>
      <c r="O261" s="90"/>
      <c r="P261" s="90"/>
      <c r="Q261" s="90"/>
      <c r="R261" s="90"/>
      <c r="S261" s="90"/>
      <c r="T261" s="90"/>
      <c r="U261" s="90"/>
      <c r="V261" s="90"/>
      <c r="W261" s="90"/>
      <c r="X261" s="90"/>
      <c r="Y261" s="90"/>
      <c r="Z261" s="90"/>
      <c r="AA261" s="90"/>
      <c r="AB261" s="90"/>
      <c r="AC261" s="90"/>
      <c r="AD261" s="90"/>
    </row>
    <row r="262" spans="2:30" ht="15" customHeight="1" x14ac:dyDescent="0.2">
      <c r="B262" s="184" t="s">
        <v>1225</v>
      </c>
      <c r="C262" s="90"/>
      <c r="D262" s="90"/>
      <c r="E262" s="90"/>
      <c r="F262" s="90"/>
      <c r="G262" s="90"/>
      <c r="H262" s="90"/>
      <c r="I262" s="90"/>
      <c r="J262" s="90"/>
      <c r="K262" s="90"/>
      <c r="L262" s="90"/>
      <c r="M262" s="90"/>
      <c r="N262" s="90"/>
      <c r="O262" s="90"/>
      <c r="P262" s="90"/>
      <c r="Q262" s="90"/>
      <c r="R262" s="90"/>
      <c r="S262" s="90"/>
      <c r="T262" s="90"/>
      <c r="U262" s="90"/>
      <c r="V262" s="90"/>
      <c r="W262" s="90"/>
      <c r="X262" s="90"/>
      <c r="Y262" s="90"/>
      <c r="Z262" s="90"/>
      <c r="AA262" s="90"/>
      <c r="AB262" s="90"/>
      <c r="AC262" s="90"/>
      <c r="AD262" s="90"/>
    </row>
    <row r="263" spans="2:30" ht="15" customHeight="1" x14ac:dyDescent="0.2">
      <c r="B263" s="90"/>
      <c r="C263" s="1141" t="s">
        <v>1782</v>
      </c>
      <c r="D263" s="1141"/>
      <c r="E263" s="1141"/>
      <c r="F263" s="1141"/>
      <c r="G263" s="1141"/>
      <c r="H263" s="1141"/>
      <c r="I263" s="1141"/>
      <c r="J263" s="1141"/>
      <c r="K263" s="1141"/>
      <c r="L263" s="1141"/>
      <c r="M263" s="1141"/>
      <c r="N263" s="1141"/>
      <c r="O263" s="1141"/>
      <c r="P263" s="1141"/>
      <c r="Q263" s="1141"/>
      <c r="R263" s="1141"/>
      <c r="S263" s="1141"/>
      <c r="T263" s="1141"/>
      <c r="U263" s="1141"/>
      <c r="V263" s="1141"/>
      <c r="W263" s="1141"/>
      <c r="X263" s="1141"/>
      <c r="Y263" s="1141"/>
      <c r="Z263" s="1141"/>
      <c r="AA263" s="1141"/>
      <c r="AB263" s="1141"/>
      <c r="AC263" s="1141"/>
      <c r="AD263" s="1141"/>
    </row>
    <row r="264" spans="2:30" ht="15" customHeight="1" x14ac:dyDescent="0.2">
      <c r="B264" s="90"/>
      <c r="C264" s="90"/>
      <c r="D264" s="90"/>
      <c r="E264" s="90"/>
      <c r="F264" s="90"/>
      <c r="G264" s="90"/>
      <c r="H264" s="90"/>
      <c r="I264" s="90"/>
      <c r="J264" s="90"/>
      <c r="K264" s="90"/>
      <c r="L264" s="90"/>
      <c r="M264" s="90"/>
      <c r="N264" s="90"/>
      <c r="O264" s="90"/>
      <c r="P264" s="90"/>
      <c r="Q264" s="90"/>
      <c r="R264" s="90"/>
      <c r="S264" s="90"/>
      <c r="T264" s="90"/>
      <c r="U264" s="90"/>
      <c r="V264" s="90"/>
      <c r="W264" s="90"/>
      <c r="X264" s="90"/>
      <c r="Y264" s="90"/>
      <c r="Z264" s="90"/>
      <c r="AA264" s="90"/>
      <c r="AB264" s="90"/>
      <c r="AC264" s="90"/>
      <c r="AD264" s="90"/>
    </row>
    <row r="265" spans="2:30" ht="15" customHeight="1" x14ac:dyDescent="0.2">
      <c r="B265" s="184" t="s">
        <v>1057</v>
      </c>
      <c r="C265" s="90"/>
      <c r="D265" s="90"/>
      <c r="E265" s="90"/>
      <c r="F265" s="90"/>
      <c r="G265" s="90"/>
      <c r="H265" s="90"/>
      <c r="I265" s="90"/>
      <c r="J265" s="90"/>
      <c r="K265" s="90"/>
      <c r="L265" s="90"/>
      <c r="M265" s="90"/>
      <c r="N265" s="90"/>
      <c r="O265" s="90"/>
      <c r="P265" s="90"/>
      <c r="Q265" s="90"/>
      <c r="R265" s="90"/>
      <c r="S265" s="90"/>
      <c r="T265" s="90"/>
      <c r="U265" s="90"/>
      <c r="V265" s="90"/>
      <c r="W265" s="90"/>
      <c r="X265" s="90"/>
      <c r="Y265" s="90"/>
      <c r="Z265" s="90"/>
      <c r="AA265" s="90"/>
      <c r="AB265" s="90"/>
      <c r="AC265" s="90"/>
      <c r="AD265" s="90"/>
    </row>
    <row r="266" spans="2:30" ht="24" customHeight="1" x14ac:dyDescent="0.2">
      <c r="B266" s="90"/>
      <c r="C266" s="1141" t="s">
        <v>1660</v>
      </c>
      <c r="D266" s="1141"/>
      <c r="E266" s="1141"/>
      <c r="F266" s="1141"/>
      <c r="G266" s="1141"/>
      <c r="H266" s="1141"/>
      <c r="I266" s="1141"/>
      <c r="J266" s="1141"/>
      <c r="K266" s="1141"/>
      <c r="L266" s="1141"/>
      <c r="M266" s="1141"/>
      <c r="N266" s="1141"/>
      <c r="O266" s="1141"/>
      <c r="P266" s="1141"/>
      <c r="Q266" s="1141"/>
      <c r="R266" s="1141"/>
      <c r="S266" s="1141"/>
      <c r="T266" s="1141"/>
      <c r="U266" s="1141"/>
      <c r="V266" s="1141"/>
      <c r="W266" s="1141"/>
      <c r="X266" s="1141"/>
      <c r="Y266" s="1141"/>
      <c r="Z266" s="1141"/>
      <c r="AA266" s="1141"/>
      <c r="AB266" s="1141"/>
      <c r="AC266" s="1141"/>
      <c r="AD266" s="1141"/>
    </row>
    <row r="267" spans="2:30" ht="15" customHeight="1" x14ac:dyDescent="0.2">
      <c r="B267" s="90"/>
      <c r="C267" s="90"/>
      <c r="D267" s="90"/>
      <c r="E267" s="90"/>
      <c r="F267" s="90"/>
      <c r="G267" s="90"/>
      <c r="H267" s="90"/>
      <c r="I267" s="90"/>
      <c r="J267" s="90"/>
      <c r="K267" s="90"/>
      <c r="L267" s="90"/>
      <c r="M267" s="90"/>
      <c r="N267" s="90"/>
      <c r="O267" s="90"/>
      <c r="P267" s="90"/>
      <c r="Q267" s="90"/>
      <c r="R267" s="90"/>
      <c r="S267" s="90"/>
      <c r="T267" s="90"/>
      <c r="U267" s="90"/>
      <c r="V267" s="90"/>
      <c r="W267" s="90"/>
      <c r="X267" s="90"/>
      <c r="Y267" s="90"/>
      <c r="Z267" s="90"/>
      <c r="AA267" s="90"/>
      <c r="AB267" s="90"/>
      <c r="AC267" s="90"/>
      <c r="AD267" s="90"/>
    </row>
    <row r="268" spans="2:30" ht="15" customHeight="1" x14ac:dyDescent="0.2">
      <c r="B268" s="184" t="s">
        <v>1058</v>
      </c>
      <c r="C268" s="90"/>
      <c r="D268" s="90"/>
      <c r="E268" s="90"/>
      <c r="F268" s="90"/>
      <c r="G268" s="90"/>
      <c r="H268" s="90"/>
      <c r="I268" s="90"/>
      <c r="J268" s="90"/>
      <c r="K268" s="90"/>
      <c r="L268" s="90"/>
      <c r="M268" s="90"/>
      <c r="N268" s="90"/>
      <c r="O268" s="90"/>
      <c r="P268" s="90"/>
      <c r="Q268" s="90"/>
      <c r="R268" s="90"/>
      <c r="S268" s="90"/>
      <c r="T268" s="90"/>
      <c r="U268" s="90"/>
      <c r="V268" s="90"/>
      <c r="W268" s="90"/>
      <c r="X268" s="90"/>
      <c r="Y268" s="90"/>
      <c r="Z268" s="90"/>
      <c r="AA268" s="90"/>
      <c r="AB268" s="90"/>
      <c r="AC268" s="90"/>
      <c r="AD268" s="90"/>
    </row>
    <row r="269" spans="2:30" ht="24" customHeight="1" x14ac:dyDescent="0.2">
      <c r="B269" s="90"/>
      <c r="C269" s="1141" t="s">
        <v>1661</v>
      </c>
      <c r="D269" s="1141"/>
      <c r="E269" s="1141"/>
      <c r="F269" s="1141"/>
      <c r="G269" s="1141"/>
      <c r="H269" s="1141"/>
      <c r="I269" s="1141"/>
      <c r="J269" s="1141"/>
      <c r="K269" s="1141"/>
      <c r="L269" s="1141"/>
      <c r="M269" s="1141"/>
      <c r="N269" s="1141"/>
      <c r="O269" s="1141"/>
      <c r="P269" s="1141"/>
      <c r="Q269" s="1141"/>
      <c r="R269" s="1141"/>
      <c r="S269" s="1141"/>
      <c r="T269" s="1141"/>
      <c r="U269" s="1141"/>
      <c r="V269" s="1141"/>
      <c r="W269" s="1141"/>
      <c r="X269" s="1141"/>
      <c r="Y269" s="1141"/>
      <c r="Z269" s="1141"/>
      <c r="AA269" s="1141"/>
      <c r="AB269" s="1141"/>
      <c r="AC269" s="1141"/>
      <c r="AD269" s="1141"/>
    </row>
    <row r="270" spans="2:30" ht="15" customHeight="1" x14ac:dyDescent="0.2">
      <c r="B270" s="90"/>
      <c r="C270" s="90"/>
      <c r="D270" s="90"/>
      <c r="E270" s="90"/>
      <c r="F270" s="90"/>
      <c r="G270" s="90"/>
      <c r="H270" s="90"/>
      <c r="I270" s="90"/>
      <c r="J270" s="90"/>
      <c r="K270" s="90"/>
      <c r="L270" s="90"/>
      <c r="M270" s="90"/>
      <c r="N270" s="90"/>
      <c r="O270" s="90"/>
      <c r="P270" s="90"/>
      <c r="Q270" s="90"/>
      <c r="R270" s="90"/>
      <c r="S270" s="90"/>
      <c r="T270" s="90"/>
      <c r="U270" s="90"/>
      <c r="V270" s="90"/>
      <c r="W270" s="90"/>
      <c r="X270" s="90"/>
      <c r="Y270" s="90"/>
      <c r="Z270" s="90"/>
      <c r="AA270" s="90"/>
      <c r="AB270" s="90"/>
      <c r="AC270" s="90"/>
      <c r="AD270" s="90"/>
    </row>
    <row r="271" spans="2:30" ht="15" customHeight="1" x14ac:dyDescent="0.2">
      <c r="B271" s="184" t="s">
        <v>1059</v>
      </c>
      <c r="C271" s="90"/>
      <c r="D271" s="90"/>
      <c r="E271" s="90"/>
      <c r="F271" s="90"/>
      <c r="G271" s="90"/>
      <c r="H271" s="90"/>
      <c r="I271" s="90"/>
      <c r="J271" s="90"/>
      <c r="K271" s="90"/>
      <c r="L271" s="90"/>
      <c r="M271" s="90"/>
      <c r="N271" s="90"/>
      <c r="O271" s="90"/>
      <c r="P271" s="90"/>
      <c r="Q271" s="90"/>
      <c r="R271" s="90"/>
      <c r="S271" s="90"/>
      <c r="T271" s="90"/>
      <c r="U271" s="90"/>
      <c r="V271" s="90"/>
      <c r="W271" s="90"/>
      <c r="X271" s="90"/>
      <c r="Y271" s="90"/>
      <c r="Z271" s="90"/>
      <c r="AA271" s="90"/>
      <c r="AB271" s="90"/>
      <c r="AC271" s="90"/>
      <c r="AD271" s="90"/>
    </row>
    <row r="272" spans="2:30" ht="24" customHeight="1" x14ac:dyDescent="0.2">
      <c r="B272" s="90"/>
      <c r="C272" s="1141" t="s">
        <v>1060</v>
      </c>
      <c r="D272" s="1141"/>
      <c r="E272" s="1141"/>
      <c r="F272" s="1141"/>
      <c r="G272" s="1141"/>
      <c r="H272" s="1141"/>
      <c r="I272" s="1141"/>
      <c r="J272" s="1141"/>
      <c r="K272" s="1141"/>
      <c r="L272" s="1141"/>
      <c r="M272" s="1141"/>
      <c r="N272" s="1141"/>
      <c r="O272" s="1141"/>
      <c r="P272" s="1141"/>
      <c r="Q272" s="1141"/>
      <c r="R272" s="1141"/>
      <c r="S272" s="1141"/>
      <c r="T272" s="1141"/>
      <c r="U272" s="1141"/>
      <c r="V272" s="1141"/>
      <c r="W272" s="1141"/>
      <c r="X272" s="1141"/>
      <c r="Y272" s="1141"/>
      <c r="Z272" s="1141"/>
      <c r="AA272" s="1141"/>
      <c r="AB272" s="1141"/>
      <c r="AC272" s="1141"/>
      <c r="AD272" s="1141"/>
    </row>
    <row r="273" spans="2:30" ht="15" customHeight="1" x14ac:dyDescent="0.2">
      <c r="B273" s="90"/>
      <c r="C273" s="90"/>
      <c r="D273" s="90"/>
      <c r="E273" s="90"/>
      <c r="F273" s="90"/>
      <c r="G273" s="90"/>
      <c r="H273" s="90"/>
      <c r="I273" s="90"/>
      <c r="J273" s="90"/>
      <c r="K273" s="90"/>
      <c r="L273" s="90"/>
      <c r="M273" s="90"/>
      <c r="N273" s="90"/>
      <c r="O273" s="90"/>
      <c r="P273" s="90"/>
      <c r="Q273" s="90"/>
      <c r="R273" s="90"/>
      <c r="S273" s="90"/>
      <c r="T273" s="90"/>
      <c r="U273" s="90"/>
      <c r="V273" s="90"/>
      <c r="W273" s="90"/>
      <c r="X273" s="90"/>
      <c r="Y273" s="90"/>
      <c r="Z273" s="90"/>
      <c r="AA273" s="90"/>
      <c r="AB273" s="90"/>
      <c r="AC273" s="90"/>
      <c r="AD273" s="90"/>
    </row>
    <row r="274" spans="2:30" ht="15" customHeight="1" x14ac:dyDescent="0.2">
      <c r="B274" s="184" t="s">
        <v>804</v>
      </c>
      <c r="C274" s="90"/>
      <c r="D274" s="90"/>
      <c r="E274" s="90"/>
      <c r="F274" s="90"/>
      <c r="G274" s="90"/>
      <c r="H274" s="90"/>
      <c r="I274" s="90"/>
      <c r="J274" s="90"/>
      <c r="K274" s="90"/>
      <c r="L274" s="90"/>
      <c r="M274" s="90"/>
      <c r="N274" s="90"/>
      <c r="O274" s="90"/>
      <c r="P274" s="90"/>
      <c r="Q274" s="90"/>
      <c r="R274" s="90"/>
      <c r="S274" s="90"/>
      <c r="T274" s="90"/>
      <c r="U274" s="90"/>
      <c r="V274" s="90"/>
      <c r="W274" s="90"/>
      <c r="X274" s="90"/>
      <c r="Y274" s="90"/>
      <c r="Z274" s="90"/>
      <c r="AA274" s="90"/>
      <c r="AB274" s="90"/>
      <c r="AC274" s="90"/>
      <c r="AD274" s="90"/>
    </row>
    <row r="275" spans="2:30" ht="24" customHeight="1" x14ac:dyDescent="0.2">
      <c r="B275" s="90"/>
      <c r="C275" s="1141" t="s">
        <v>1746</v>
      </c>
      <c r="D275" s="1141"/>
      <c r="E275" s="1141"/>
      <c r="F275" s="1141"/>
      <c r="G275" s="1141"/>
      <c r="H275" s="1141"/>
      <c r="I275" s="1141"/>
      <c r="J275" s="1141"/>
      <c r="K275" s="1141"/>
      <c r="L275" s="1141"/>
      <c r="M275" s="1141"/>
      <c r="N275" s="1141"/>
      <c r="O275" s="1141"/>
      <c r="P275" s="1141"/>
      <c r="Q275" s="1141"/>
      <c r="R275" s="1141"/>
      <c r="S275" s="1141"/>
      <c r="T275" s="1141"/>
      <c r="U275" s="1141"/>
      <c r="V275" s="1141"/>
      <c r="W275" s="1141"/>
      <c r="X275" s="1141"/>
      <c r="Y275" s="1141"/>
      <c r="Z275" s="1141"/>
      <c r="AA275" s="1141"/>
      <c r="AB275" s="1141"/>
      <c r="AC275" s="1141"/>
      <c r="AD275" s="1141"/>
    </row>
    <row r="276" spans="2:30" ht="15" customHeight="1" x14ac:dyDescent="0.2">
      <c r="B276" s="90"/>
      <c r="C276" s="90"/>
      <c r="D276" s="90"/>
      <c r="E276" s="90"/>
      <c r="F276" s="90"/>
      <c r="G276" s="90"/>
      <c r="H276" s="90"/>
      <c r="I276" s="90"/>
      <c r="J276" s="90"/>
      <c r="K276" s="90"/>
      <c r="L276" s="90"/>
      <c r="M276" s="90"/>
      <c r="N276" s="90"/>
      <c r="O276" s="90"/>
      <c r="P276" s="90"/>
      <c r="Q276" s="90"/>
      <c r="R276" s="90"/>
      <c r="S276" s="90"/>
      <c r="T276" s="90"/>
      <c r="U276" s="90"/>
      <c r="V276" s="90"/>
      <c r="W276" s="90"/>
      <c r="X276" s="90"/>
      <c r="Y276" s="90"/>
      <c r="Z276" s="90"/>
      <c r="AA276" s="90"/>
      <c r="AB276" s="90"/>
      <c r="AC276" s="90"/>
      <c r="AD276" s="90"/>
    </row>
    <row r="277" spans="2:30" ht="15" customHeight="1" x14ac:dyDescent="0.2">
      <c r="B277" s="184" t="s">
        <v>1662</v>
      </c>
      <c r="C277" s="90"/>
      <c r="D277" s="90"/>
      <c r="E277" s="90"/>
      <c r="F277" s="90"/>
      <c r="G277" s="90"/>
      <c r="H277" s="90"/>
      <c r="I277" s="90"/>
      <c r="J277" s="90"/>
      <c r="K277" s="90"/>
      <c r="L277" s="90"/>
      <c r="M277" s="90"/>
      <c r="N277" s="90"/>
      <c r="O277" s="90"/>
      <c r="P277" s="90"/>
      <c r="Q277" s="90"/>
      <c r="R277" s="90"/>
      <c r="S277" s="90"/>
      <c r="T277" s="90"/>
      <c r="U277" s="90"/>
      <c r="V277" s="90"/>
      <c r="W277" s="90"/>
      <c r="X277" s="90"/>
      <c r="Y277" s="90"/>
      <c r="Z277" s="90"/>
      <c r="AA277" s="90"/>
      <c r="AB277" s="90"/>
      <c r="AC277" s="90"/>
      <c r="AD277" s="90"/>
    </row>
    <row r="278" spans="2:30" ht="48" customHeight="1" x14ac:dyDescent="0.2">
      <c r="B278" s="90"/>
      <c r="C278" s="1141" t="s">
        <v>1663</v>
      </c>
      <c r="D278" s="1141"/>
      <c r="E278" s="1141"/>
      <c r="F278" s="1141"/>
      <c r="G278" s="1141"/>
      <c r="H278" s="1141"/>
      <c r="I278" s="1141"/>
      <c r="J278" s="1141"/>
      <c r="K278" s="1141"/>
      <c r="L278" s="1141"/>
      <c r="M278" s="1141"/>
      <c r="N278" s="1141"/>
      <c r="O278" s="1141"/>
      <c r="P278" s="1141"/>
      <c r="Q278" s="1141"/>
      <c r="R278" s="1141"/>
      <c r="S278" s="1141"/>
      <c r="T278" s="1141"/>
      <c r="U278" s="1141"/>
      <c r="V278" s="1141"/>
      <c r="W278" s="1141"/>
      <c r="X278" s="1141"/>
      <c r="Y278" s="1141"/>
      <c r="Z278" s="1141"/>
      <c r="AA278" s="1141"/>
      <c r="AB278" s="1141"/>
      <c r="AC278" s="1141"/>
      <c r="AD278" s="1141"/>
    </row>
    <row r="279" spans="2:30" ht="15" customHeight="1" x14ac:dyDescent="0.2">
      <c r="B279" s="90"/>
      <c r="C279" s="90"/>
      <c r="D279" s="90"/>
      <c r="E279" s="90"/>
      <c r="F279" s="90"/>
      <c r="G279" s="90"/>
      <c r="H279" s="90"/>
      <c r="I279" s="90"/>
      <c r="J279" s="90"/>
      <c r="K279" s="90"/>
      <c r="L279" s="90"/>
      <c r="M279" s="90"/>
      <c r="N279" s="90"/>
      <c r="O279" s="90"/>
      <c r="P279" s="90"/>
      <c r="Q279" s="90"/>
      <c r="R279" s="90"/>
      <c r="S279" s="90"/>
      <c r="T279" s="90"/>
      <c r="U279" s="90"/>
      <c r="V279" s="90"/>
      <c r="W279" s="90"/>
      <c r="X279" s="90"/>
      <c r="Y279" s="90"/>
      <c r="Z279" s="90"/>
      <c r="AA279" s="90"/>
      <c r="AB279" s="90"/>
      <c r="AC279" s="90"/>
      <c r="AD279" s="90"/>
    </row>
    <row r="280" spans="2:30" ht="36" customHeight="1" x14ac:dyDescent="0.2">
      <c r="B280" s="90"/>
      <c r="C280" s="406"/>
      <c r="D280" s="1141" t="s">
        <v>1073</v>
      </c>
      <c r="E280" s="1141"/>
      <c r="F280" s="1141"/>
      <c r="G280" s="1141"/>
      <c r="H280" s="1141"/>
      <c r="I280" s="1141"/>
      <c r="J280" s="1141"/>
      <c r="K280" s="1141"/>
      <c r="L280" s="1141"/>
      <c r="M280" s="1141"/>
      <c r="N280" s="1141"/>
      <c r="O280" s="1141"/>
      <c r="P280" s="1141"/>
      <c r="Q280" s="1141"/>
      <c r="R280" s="1141"/>
      <c r="S280" s="1141"/>
      <c r="T280" s="1141"/>
      <c r="U280" s="1141"/>
      <c r="V280" s="1141"/>
      <c r="W280" s="1141"/>
      <c r="X280" s="1141"/>
      <c r="Y280" s="1141"/>
      <c r="Z280" s="1141"/>
      <c r="AA280" s="1141"/>
      <c r="AB280" s="1141"/>
      <c r="AC280" s="1141"/>
      <c r="AD280" s="1141"/>
    </row>
    <row r="281" spans="2:30" ht="15" customHeight="1" x14ac:dyDescent="0.2">
      <c r="B281" s="90"/>
      <c r="C281" s="406"/>
      <c r="D281" s="404"/>
      <c r="E281" s="404"/>
      <c r="F281" s="404"/>
      <c r="G281" s="404"/>
      <c r="H281" s="404"/>
      <c r="I281" s="404"/>
      <c r="J281" s="404"/>
      <c r="K281" s="404"/>
      <c r="L281" s="404"/>
      <c r="M281" s="404"/>
      <c r="N281" s="404"/>
      <c r="O281" s="404"/>
      <c r="P281" s="404"/>
      <c r="Q281" s="404"/>
      <c r="R281" s="404"/>
      <c r="S281" s="404"/>
      <c r="T281" s="404"/>
      <c r="U281" s="404"/>
      <c r="V281" s="404"/>
      <c r="W281" s="404"/>
      <c r="X281" s="404"/>
      <c r="Y281" s="404"/>
      <c r="Z281" s="404"/>
      <c r="AA281" s="404"/>
      <c r="AB281" s="404"/>
      <c r="AC281" s="404"/>
      <c r="AD281" s="404"/>
    </row>
    <row r="282" spans="2:30" ht="36" customHeight="1" x14ac:dyDescent="0.2">
      <c r="B282" s="90"/>
      <c r="C282" s="108"/>
      <c r="D282" s="1141" t="s">
        <v>1664</v>
      </c>
      <c r="E282" s="1141"/>
      <c r="F282" s="1141"/>
      <c r="G282" s="1141"/>
      <c r="H282" s="1141"/>
      <c r="I282" s="1141"/>
      <c r="J282" s="1141"/>
      <c r="K282" s="1141"/>
      <c r="L282" s="1141"/>
      <c r="M282" s="1141"/>
      <c r="N282" s="1141"/>
      <c r="O282" s="1141"/>
      <c r="P282" s="1141"/>
      <c r="Q282" s="1141"/>
      <c r="R282" s="1141"/>
      <c r="S282" s="1141"/>
      <c r="T282" s="1141"/>
      <c r="U282" s="1141"/>
      <c r="V282" s="1141"/>
      <c r="W282" s="1141"/>
      <c r="X282" s="1141"/>
      <c r="Y282" s="1141"/>
      <c r="Z282" s="1141"/>
      <c r="AA282" s="1141"/>
      <c r="AB282" s="1141"/>
      <c r="AC282" s="1141"/>
      <c r="AD282" s="1141"/>
    </row>
    <row r="283" spans="2:30" ht="15" customHeight="1" x14ac:dyDescent="0.2">
      <c r="B283" s="90"/>
      <c r="C283" s="108"/>
      <c r="D283" s="367"/>
      <c r="E283" s="367"/>
      <c r="F283" s="367"/>
      <c r="G283" s="367"/>
      <c r="H283" s="367"/>
      <c r="I283" s="367"/>
      <c r="J283" s="367"/>
      <c r="K283" s="367"/>
      <c r="L283" s="367"/>
      <c r="M283" s="367"/>
      <c r="N283" s="367"/>
      <c r="O283" s="367"/>
      <c r="P283" s="367"/>
      <c r="Q283" s="367"/>
      <c r="R283" s="367"/>
      <c r="S283" s="367"/>
      <c r="T283" s="367"/>
      <c r="U283" s="367"/>
      <c r="V283" s="367"/>
      <c r="W283" s="367"/>
      <c r="X283" s="367"/>
      <c r="Y283" s="367"/>
      <c r="Z283" s="367"/>
      <c r="AA283" s="367"/>
      <c r="AB283" s="367"/>
      <c r="AC283" s="367"/>
      <c r="AD283" s="367"/>
    </row>
    <row r="284" spans="2:30" ht="36" customHeight="1" x14ac:dyDescent="0.2">
      <c r="B284" s="90"/>
      <c r="C284" s="407"/>
      <c r="D284" s="1141" t="s">
        <v>1665</v>
      </c>
      <c r="E284" s="1141"/>
      <c r="F284" s="1141"/>
      <c r="G284" s="1141"/>
      <c r="H284" s="1141"/>
      <c r="I284" s="1141"/>
      <c r="J284" s="1141"/>
      <c r="K284" s="1141"/>
      <c r="L284" s="1141"/>
      <c r="M284" s="1141"/>
      <c r="N284" s="1141"/>
      <c r="O284" s="1141"/>
      <c r="P284" s="1141"/>
      <c r="Q284" s="1141"/>
      <c r="R284" s="1141"/>
      <c r="S284" s="1141"/>
      <c r="T284" s="1141"/>
      <c r="U284" s="1141"/>
      <c r="V284" s="1141"/>
      <c r="W284" s="1141"/>
      <c r="X284" s="1141"/>
      <c r="Y284" s="1141"/>
      <c r="Z284" s="1141"/>
      <c r="AA284" s="1141"/>
      <c r="AB284" s="1141"/>
      <c r="AC284" s="1141"/>
      <c r="AD284" s="1141"/>
    </row>
    <row r="285" spans="2:30" ht="15" customHeight="1" x14ac:dyDescent="0.2">
      <c r="B285" s="90"/>
      <c r="C285" s="407"/>
      <c r="D285" s="408"/>
      <c r="E285" s="408"/>
      <c r="F285" s="408"/>
      <c r="G285" s="408"/>
      <c r="H285" s="408"/>
      <c r="I285" s="408"/>
      <c r="J285" s="408"/>
      <c r="K285" s="408"/>
      <c r="L285" s="408"/>
      <c r="M285" s="408"/>
      <c r="N285" s="408"/>
      <c r="O285" s="408"/>
      <c r="P285" s="408"/>
      <c r="Q285" s="408"/>
      <c r="R285" s="408"/>
      <c r="S285" s="408"/>
      <c r="T285" s="408"/>
      <c r="U285" s="408"/>
      <c r="V285" s="408"/>
      <c r="W285" s="408"/>
      <c r="X285" s="408"/>
      <c r="Y285" s="408"/>
      <c r="Z285" s="408"/>
      <c r="AA285" s="408"/>
      <c r="AB285" s="408"/>
      <c r="AC285" s="408"/>
      <c r="AD285" s="408"/>
    </row>
    <row r="286" spans="2:30" ht="48" customHeight="1" x14ac:dyDescent="0.2">
      <c r="B286" s="90"/>
      <c r="C286" s="406"/>
      <c r="D286" s="1141" t="s">
        <v>1666</v>
      </c>
      <c r="E286" s="1141"/>
      <c r="F286" s="1141"/>
      <c r="G286" s="1141"/>
      <c r="H286" s="1141"/>
      <c r="I286" s="1141"/>
      <c r="J286" s="1141"/>
      <c r="K286" s="1141"/>
      <c r="L286" s="1141"/>
      <c r="M286" s="1141"/>
      <c r="N286" s="1141"/>
      <c r="O286" s="1141"/>
      <c r="P286" s="1141"/>
      <c r="Q286" s="1141"/>
      <c r="R286" s="1141"/>
      <c r="S286" s="1141"/>
      <c r="T286" s="1141"/>
      <c r="U286" s="1141"/>
      <c r="V286" s="1141"/>
      <c r="W286" s="1141"/>
      <c r="X286" s="1141"/>
      <c r="Y286" s="1141"/>
      <c r="Z286" s="1141"/>
      <c r="AA286" s="1141"/>
      <c r="AB286" s="1141"/>
      <c r="AC286" s="1141"/>
      <c r="AD286" s="1141"/>
    </row>
    <row r="287" spans="2:30" ht="15" customHeight="1" x14ac:dyDescent="0.2">
      <c r="B287" s="90"/>
      <c r="C287" s="406"/>
      <c r="D287" s="404"/>
      <c r="E287" s="404"/>
      <c r="F287" s="404"/>
      <c r="G287" s="404"/>
      <c r="H287" s="404"/>
      <c r="I287" s="404"/>
      <c r="J287" s="404"/>
      <c r="K287" s="404"/>
      <c r="L287" s="404"/>
      <c r="M287" s="404"/>
      <c r="N287" s="404"/>
      <c r="O287" s="404"/>
      <c r="P287" s="404"/>
      <c r="Q287" s="404"/>
      <c r="R287" s="404"/>
      <c r="S287" s="404"/>
      <c r="T287" s="404"/>
      <c r="U287" s="404"/>
      <c r="V287" s="404"/>
      <c r="W287" s="404"/>
      <c r="X287" s="404"/>
      <c r="Y287" s="404"/>
      <c r="Z287" s="404"/>
      <c r="AA287" s="404"/>
      <c r="AB287" s="404"/>
      <c r="AC287" s="404"/>
      <c r="AD287" s="404"/>
    </row>
    <row r="288" spans="2:30" ht="48" customHeight="1" x14ac:dyDescent="0.2">
      <c r="B288" s="90"/>
      <c r="C288" s="406"/>
      <c r="D288" s="1141" t="s">
        <v>1667</v>
      </c>
      <c r="E288" s="1141"/>
      <c r="F288" s="1141"/>
      <c r="G288" s="1141"/>
      <c r="H288" s="1141"/>
      <c r="I288" s="1141"/>
      <c r="J288" s="1141"/>
      <c r="K288" s="1141"/>
      <c r="L288" s="1141"/>
      <c r="M288" s="1141"/>
      <c r="N288" s="1141"/>
      <c r="O288" s="1141"/>
      <c r="P288" s="1141"/>
      <c r="Q288" s="1141"/>
      <c r="R288" s="1141"/>
      <c r="S288" s="1141"/>
      <c r="T288" s="1141"/>
      <c r="U288" s="1141"/>
      <c r="V288" s="1141"/>
      <c r="W288" s="1141"/>
      <c r="X288" s="1141"/>
      <c r="Y288" s="1141"/>
      <c r="Z288" s="1141"/>
      <c r="AA288" s="1141"/>
      <c r="AB288" s="1141"/>
      <c r="AC288" s="1141"/>
      <c r="AD288" s="1141"/>
    </row>
    <row r="289" spans="2:30" ht="15" customHeight="1" x14ac:dyDescent="0.2">
      <c r="B289" s="90"/>
      <c r="C289" s="406"/>
      <c r="D289" s="406"/>
      <c r="E289" s="406"/>
      <c r="F289" s="406"/>
      <c r="G289" s="406"/>
      <c r="H289" s="406"/>
      <c r="I289" s="406"/>
      <c r="J289" s="406"/>
      <c r="K289" s="406"/>
      <c r="L289" s="406"/>
      <c r="M289" s="406"/>
      <c r="N289" s="406"/>
      <c r="O289" s="406"/>
      <c r="P289" s="406"/>
      <c r="Q289" s="406"/>
      <c r="R289" s="406"/>
      <c r="S289" s="406"/>
      <c r="T289" s="406"/>
      <c r="U289" s="406"/>
      <c r="V289" s="406"/>
      <c r="W289" s="406"/>
      <c r="X289" s="406"/>
      <c r="Y289" s="406"/>
      <c r="Z289" s="406"/>
      <c r="AA289" s="406"/>
      <c r="AB289" s="406"/>
      <c r="AC289" s="406"/>
      <c r="AD289" s="406"/>
    </row>
    <row r="290" spans="2:30" ht="15" customHeight="1" x14ac:dyDescent="0.2">
      <c r="B290" s="90"/>
      <c r="C290" s="406"/>
      <c r="D290" s="1141" t="s">
        <v>1074</v>
      </c>
      <c r="E290" s="1141"/>
      <c r="F290" s="1141"/>
      <c r="G290" s="1141"/>
      <c r="H290" s="1141"/>
      <c r="I290" s="1141"/>
      <c r="J290" s="1141"/>
      <c r="K290" s="1141"/>
      <c r="L290" s="1141"/>
      <c r="M290" s="1141"/>
      <c r="N290" s="1141"/>
      <c r="O290" s="1141"/>
      <c r="P290" s="1141"/>
      <c r="Q290" s="1141"/>
      <c r="R290" s="1141"/>
      <c r="S290" s="1141"/>
      <c r="T290" s="1141"/>
      <c r="U290" s="1141"/>
      <c r="V290" s="1141"/>
      <c r="W290" s="1141"/>
      <c r="X290" s="1141"/>
      <c r="Y290" s="1141"/>
      <c r="Z290" s="1141"/>
      <c r="AA290" s="1141"/>
      <c r="AB290" s="1141"/>
      <c r="AC290" s="1141"/>
      <c r="AD290" s="1141"/>
    </row>
    <row r="291" spans="2:30" ht="15" customHeight="1" x14ac:dyDescent="0.2">
      <c r="B291" s="90"/>
      <c r="C291" s="90"/>
      <c r="D291" s="90"/>
      <c r="E291" s="90"/>
      <c r="F291" s="90"/>
      <c r="G291" s="90"/>
      <c r="H291" s="90"/>
      <c r="I291" s="90"/>
      <c r="J291" s="90"/>
      <c r="K291" s="90"/>
      <c r="L291" s="90"/>
      <c r="M291" s="90"/>
      <c r="N291" s="90"/>
      <c r="O291" s="90"/>
      <c r="P291" s="90"/>
      <c r="Q291" s="90"/>
      <c r="R291" s="90"/>
      <c r="S291" s="90"/>
      <c r="T291" s="90"/>
      <c r="U291" s="90"/>
      <c r="V291" s="90"/>
      <c r="W291" s="90"/>
      <c r="X291" s="90"/>
      <c r="Y291" s="90"/>
      <c r="Z291" s="90"/>
      <c r="AA291" s="90"/>
      <c r="AB291" s="90"/>
      <c r="AC291" s="90"/>
      <c r="AD291" s="90"/>
    </row>
    <row r="292" spans="2:30" ht="15" customHeight="1" x14ac:dyDescent="0.2">
      <c r="B292" s="184" t="s">
        <v>1632</v>
      </c>
      <c r="C292" s="90"/>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row>
    <row r="293" spans="2:30" ht="24" customHeight="1" x14ac:dyDescent="0.2">
      <c r="B293" s="90"/>
      <c r="C293" s="1141" t="s">
        <v>1633</v>
      </c>
      <c r="D293" s="1141"/>
      <c r="E293" s="1141"/>
      <c r="F293" s="1141"/>
      <c r="G293" s="1141"/>
      <c r="H293" s="1141"/>
      <c r="I293" s="1141"/>
      <c r="J293" s="1141"/>
      <c r="K293" s="1141"/>
      <c r="L293" s="1141"/>
      <c r="M293" s="1141"/>
      <c r="N293" s="1141"/>
      <c r="O293" s="1141"/>
      <c r="P293" s="1141"/>
      <c r="Q293" s="1141"/>
      <c r="R293" s="1141"/>
      <c r="S293" s="1141"/>
      <c r="T293" s="1141"/>
      <c r="U293" s="1141"/>
      <c r="V293" s="1141"/>
      <c r="W293" s="1141"/>
      <c r="X293" s="1141"/>
      <c r="Y293" s="1141"/>
      <c r="Z293" s="1141"/>
      <c r="AA293" s="1141"/>
      <c r="AB293" s="1141"/>
      <c r="AC293" s="1141"/>
      <c r="AD293" s="1141"/>
    </row>
    <row r="294" spans="2:30" ht="15" customHeight="1" x14ac:dyDescent="0.2">
      <c r="B294" s="90"/>
      <c r="C294" s="90"/>
      <c r="D294" s="90"/>
      <c r="E294" s="90"/>
      <c r="F294" s="90"/>
      <c r="G294" s="90"/>
      <c r="H294" s="90"/>
      <c r="I294" s="90"/>
      <c r="J294" s="90"/>
      <c r="K294" s="90"/>
      <c r="L294" s="90"/>
      <c r="M294" s="90"/>
      <c r="N294" s="90"/>
      <c r="O294" s="90"/>
      <c r="P294" s="90"/>
      <c r="Q294" s="90"/>
      <c r="R294" s="90"/>
      <c r="S294" s="90"/>
      <c r="T294" s="90"/>
      <c r="U294" s="90"/>
      <c r="V294" s="90"/>
      <c r="W294" s="90"/>
      <c r="X294" s="90"/>
      <c r="Y294" s="90"/>
      <c r="Z294" s="90"/>
      <c r="AA294" s="90"/>
      <c r="AB294" s="90"/>
      <c r="AC294" s="90"/>
      <c r="AD294" s="90"/>
    </row>
    <row r="295" spans="2:30" ht="15" customHeight="1" x14ac:dyDescent="0.2">
      <c r="B295" s="184" t="s">
        <v>1266</v>
      </c>
      <c r="C295" s="90"/>
      <c r="D295" s="90"/>
      <c r="E295" s="90"/>
      <c r="F295" s="90"/>
      <c r="G295" s="90"/>
      <c r="H295" s="90"/>
      <c r="I295" s="90"/>
      <c r="J295" s="90"/>
      <c r="K295" s="90"/>
      <c r="L295" s="90"/>
      <c r="M295" s="90"/>
      <c r="N295" s="90"/>
      <c r="O295" s="90"/>
      <c r="P295" s="90"/>
      <c r="Q295" s="90"/>
      <c r="R295" s="90"/>
      <c r="S295" s="90"/>
      <c r="T295" s="90"/>
      <c r="U295" s="90"/>
      <c r="V295" s="90"/>
      <c r="W295" s="90"/>
      <c r="X295" s="90"/>
      <c r="Y295" s="90"/>
      <c r="Z295" s="90"/>
      <c r="AA295" s="90"/>
      <c r="AB295" s="90"/>
      <c r="AC295" s="90"/>
      <c r="AD295" s="90"/>
    </row>
    <row r="296" spans="2:30" ht="24" customHeight="1" x14ac:dyDescent="0.2">
      <c r="B296" s="90"/>
      <c r="C296" s="1141" t="s">
        <v>1634</v>
      </c>
      <c r="D296" s="1141"/>
      <c r="E296" s="1141"/>
      <c r="F296" s="1141"/>
      <c r="G296" s="1141"/>
      <c r="H296" s="1141"/>
      <c r="I296" s="1141"/>
      <c r="J296" s="1141"/>
      <c r="K296" s="1141"/>
      <c r="L296" s="1141"/>
      <c r="M296" s="1141"/>
      <c r="N296" s="1141"/>
      <c r="O296" s="1141"/>
      <c r="P296" s="1141"/>
      <c r="Q296" s="1141"/>
      <c r="R296" s="1141"/>
      <c r="S296" s="1141"/>
      <c r="T296" s="1141"/>
      <c r="U296" s="1141"/>
      <c r="V296" s="1141"/>
      <c r="W296" s="1141"/>
      <c r="X296" s="1141"/>
      <c r="Y296" s="1141"/>
      <c r="Z296" s="1141"/>
      <c r="AA296" s="1141"/>
      <c r="AB296" s="1141"/>
      <c r="AC296" s="1141"/>
      <c r="AD296" s="1141"/>
    </row>
    <row r="297" spans="2:30" ht="15" customHeight="1" x14ac:dyDescent="0.2">
      <c r="B297" s="90"/>
      <c r="C297" s="90"/>
      <c r="D297" s="90"/>
      <c r="E297" s="90"/>
      <c r="F297" s="90"/>
      <c r="G297" s="90"/>
      <c r="H297" s="90"/>
      <c r="I297" s="90"/>
      <c r="J297" s="90"/>
      <c r="K297" s="90"/>
      <c r="L297" s="90"/>
      <c r="M297" s="90"/>
      <c r="N297" s="90"/>
      <c r="O297" s="90"/>
      <c r="P297" s="90"/>
      <c r="Q297" s="90"/>
      <c r="R297" s="90"/>
      <c r="S297" s="90"/>
      <c r="T297" s="90"/>
      <c r="U297" s="90"/>
      <c r="V297" s="90"/>
      <c r="W297" s="90"/>
      <c r="X297" s="90"/>
      <c r="Y297" s="90"/>
      <c r="Z297" s="90"/>
      <c r="AA297" s="90"/>
      <c r="AB297" s="90"/>
      <c r="AC297" s="90"/>
      <c r="AD297" s="90"/>
    </row>
    <row r="298" spans="2:30" ht="15" customHeight="1" x14ac:dyDescent="0.2">
      <c r="B298" s="184" t="s">
        <v>1638</v>
      </c>
      <c r="C298" s="90"/>
      <c r="D298" s="90"/>
      <c r="E298" s="90"/>
      <c r="F298" s="90"/>
      <c r="G298" s="90"/>
      <c r="H298" s="90"/>
      <c r="I298" s="90"/>
      <c r="J298" s="90"/>
      <c r="K298" s="90"/>
      <c r="L298" s="90"/>
      <c r="M298" s="90"/>
      <c r="N298" s="90"/>
      <c r="O298" s="90"/>
      <c r="P298" s="90"/>
      <c r="Q298" s="90"/>
      <c r="R298" s="90"/>
      <c r="S298" s="90"/>
      <c r="T298" s="90"/>
      <c r="U298" s="90"/>
      <c r="V298" s="90"/>
      <c r="W298" s="90"/>
      <c r="X298" s="90"/>
      <c r="Y298" s="90"/>
      <c r="Z298" s="90"/>
      <c r="AA298" s="90"/>
      <c r="AB298" s="90"/>
      <c r="AC298" s="90"/>
      <c r="AD298" s="90"/>
    </row>
    <row r="299" spans="2:30" ht="48" customHeight="1" x14ac:dyDescent="0.2">
      <c r="B299" s="90"/>
      <c r="C299" s="1141" t="s">
        <v>1639</v>
      </c>
      <c r="D299" s="1141"/>
      <c r="E299" s="1141"/>
      <c r="F299" s="1141"/>
      <c r="G299" s="1141"/>
      <c r="H299" s="1141"/>
      <c r="I299" s="1141"/>
      <c r="J299" s="1141"/>
      <c r="K299" s="1141"/>
      <c r="L299" s="1141"/>
      <c r="M299" s="1141"/>
      <c r="N299" s="1141"/>
      <c r="O299" s="1141"/>
      <c r="P299" s="1141"/>
      <c r="Q299" s="1141"/>
      <c r="R299" s="1141"/>
      <c r="S299" s="1141"/>
      <c r="T299" s="1141"/>
      <c r="U299" s="1141"/>
      <c r="V299" s="1141"/>
      <c r="W299" s="1141"/>
      <c r="X299" s="1141"/>
      <c r="Y299" s="1141"/>
      <c r="Z299" s="1141"/>
      <c r="AA299" s="1141"/>
      <c r="AB299" s="1141"/>
      <c r="AC299" s="1141"/>
      <c r="AD299" s="1141"/>
    </row>
    <row r="300" spans="2:30" ht="15" customHeight="1" x14ac:dyDescent="0.2">
      <c r="B300" s="90"/>
      <c r="C300" s="90"/>
      <c r="D300" s="90"/>
      <c r="E300" s="90"/>
      <c r="F300" s="90"/>
      <c r="G300" s="90"/>
      <c r="H300" s="90"/>
      <c r="I300" s="90"/>
      <c r="J300" s="90"/>
      <c r="K300" s="90"/>
      <c r="L300" s="90"/>
      <c r="M300" s="90"/>
      <c r="N300" s="90"/>
      <c r="O300" s="90"/>
      <c r="P300" s="90"/>
      <c r="Q300" s="90"/>
      <c r="R300" s="90"/>
      <c r="S300" s="90"/>
      <c r="T300" s="90"/>
      <c r="U300" s="90"/>
      <c r="V300" s="90"/>
      <c r="W300" s="90"/>
      <c r="X300" s="90"/>
      <c r="Y300" s="90"/>
      <c r="Z300" s="90"/>
      <c r="AA300" s="90"/>
      <c r="AB300" s="90"/>
      <c r="AC300" s="90"/>
      <c r="AD300" s="90"/>
    </row>
    <row r="301" spans="2:30" ht="15" customHeight="1" x14ac:dyDescent="0.2">
      <c r="B301" s="184" t="s">
        <v>1062</v>
      </c>
      <c r="C301" s="90"/>
      <c r="D301" s="90"/>
      <c r="E301" s="90"/>
      <c r="F301" s="90"/>
      <c r="G301" s="90"/>
      <c r="H301" s="90"/>
      <c r="I301" s="90"/>
      <c r="J301" s="90"/>
      <c r="K301" s="90"/>
      <c r="L301" s="90"/>
      <c r="M301" s="90"/>
      <c r="N301" s="90"/>
      <c r="O301" s="90"/>
      <c r="P301" s="90"/>
      <c r="Q301" s="90"/>
      <c r="R301" s="90"/>
      <c r="S301" s="90"/>
      <c r="T301" s="90"/>
      <c r="U301" s="90"/>
      <c r="V301" s="90"/>
      <c r="W301" s="90"/>
      <c r="X301" s="90"/>
      <c r="Y301" s="90"/>
      <c r="Z301" s="90"/>
      <c r="AA301" s="90"/>
      <c r="AB301" s="90"/>
      <c r="AC301" s="90"/>
      <c r="AD301" s="90"/>
    </row>
    <row r="302" spans="2:30" ht="24" customHeight="1" x14ac:dyDescent="0.2">
      <c r="B302" s="90"/>
      <c r="C302" s="1141" t="s">
        <v>1063</v>
      </c>
      <c r="D302" s="1141"/>
      <c r="E302" s="1141"/>
      <c r="F302" s="1141"/>
      <c r="G302" s="1141"/>
      <c r="H302" s="1141"/>
      <c r="I302" s="1141"/>
      <c r="J302" s="1141"/>
      <c r="K302" s="1141"/>
      <c r="L302" s="1141"/>
      <c r="M302" s="1141"/>
      <c r="N302" s="1141"/>
      <c r="O302" s="1141"/>
      <c r="P302" s="1141"/>
      <c r="Q302" s="1141"/>
      <c r="R302" s="1141"/>
      <c r="S302" s="1141"/>
      <c r="T302" s="1141"/>
      <c r="U302" s="1141"/>
      <c r="V302" s="1141"/>
      <c r="W302" s="1141"/>
      <c r="X302" s="1141"/>
      <c r="Y302" s="1141"/>
      <c r="Z302" s="1141"/>
      <c r="AA302" s="1141"/>
      <c r="AB302" s="1141"/>
      <c r="AC302" s="1141"/>
      <c r="AD302" s="1141"/>
    </row>
    <row r="303" spans="2:30" ht="15" customHeight="1" x14ac:dyDescent="0.2">
      <c r="B303" s="90"/>
      <c r="C303" s="90"/>
      <c r="D303" s="90"/>
      <c r="E303" s="90"/>
      <c r="F303" s="90"/>
      <c r="G303" s="90"/>
      <c r="H303" s="90"/>
      <c r="I303" s="90"/>
      <c r="J303" s="90"/>
      <c r="K303" s="90"/>
      <c r="L303" s="90"/>
      <c r="M303" s="90"/>
      <c r="N303" s="90"/>
      <c r="O303" s="90"/>
      <c r="P303" s="90"/>
      <c r="Q303" s="90"/>
      <c r="R303" s="90"/>
      <c r="S303" s="90"/>
      <c r="T303" s="90"/>
      <c r="U303" s="90"/>
      <c r="V303" s="90"/>
      <c r="W303" s="90"/>
      <c r="X303" s="90"/>
      <c r="Y303" s="90"/>
      <c r="Z303" s="90"/>
      <c r="AA303" s="90"/>
      <c r="AB303" s="90"/>
      <c r="AC303" s="90"/>
      <c r="AD303" s="90"/>
    </row>
    <row r="304" spans="2:30" ht="15" customHeight="1" x14ac:dyDescent="0.2">
      <c r="B304" s="184" t="s">
        <v>931</v>
      </c>
      <c r="C304" s="90"/>
      <c r="D304" s="90"/>
      <c r="E304" s="90"/>
      <c r="F304" s="90"/>
      <c r="G304" s="90"/>
      <c r="H304" s="90"/>
      <c r="I304" s="90"/>
      <c r="J304" s="90"/>
      <c r="K304" s="90"/>
      <c r="L304" s="90"/>
      <c r="M304" s="90"/>
      <c r="N304" s="90"/>
      <c r="O304" s="90"/>
      <c r="P304" s="90"/>
      <c r="Q304" s="90"/>
      <c r="R304" s="90"/>
      <c r="S304" s="90"/>
      <c r="T304" s="90"/>
      <c r="U304" s="90"/>
      <c r="V304" s="90"/>
      <c r="W304" s="90"/>
      <c r="X304" s="90"/>
      <c r="Y304" s="90"/>
      <c r="Z304" s="90"/>
      <c r="AA304" s="90"/>
      <c r="AB304" s="90"/>
      <c r="AC304" s="90"/>
      <c r="AD304" s="90"/>
    </row>
    <row r="305" spans="2:30" ht="36" customHeight="1" x14ac:dyDescent="0.2">
      <c r="B305" s="90"/>
      <c r="C305" s="1141" t="s">
        <v>1636</v>
      </c>
      <c r="D305" s="1141"/>
      <c r="E305" s="1141"/>
      <c r="F305" s="1141"/>
      <c r="G305" s="1141"/>
      <c r="H305" s="1141"/>
      <c r="I305" s="1141"/>
      <c r="J305" s="1141"/>
      <c r="K305" s="1141"/>
      <c r="L305" s="1141"/>
      <c r="M305" s="1141"/>
      <c r="N305" s="1141"/>
      <c r="O305" s="1141"/>
      <c r="P305" s="1141"/>
      <c r="Q305" s="1141"/>
      <c r="R305" s="1141"/>
      <c r="S305" s="1141"/>
      <c r="T305" s="1141"/>
      <c r="U305" s="1141"/>
      <c r="V305" s="1141"/>
      <c r="W305" s="1141"/>
      <c r="X305" s="1141"/>
      <c r="Y305" s="1141"/>
      <c r="Z305" s="1141"/>
      <c r="AA305" s="1141"/>
      <c r="AB305" s="1141"/>
      <c r="AC305" s="1141"/>
      <c r="AD305" s="1141"/>
    </row>
    <row r="306" spans="2:30" ht="15" customHeight="1" x14ac:dyDescent="0.2">
      <c r="B306" s="90"/>
      <c r="C306" s="90"/>
      <c r="D306" s="90"/>
      <c r="E306" s="90"/>
      <c r="F306" s="90"/>
      <c r="G306" s="90"/>
      <c r="H306" s="90"/>
      <c r="I306" s="90"/>
      <c r="J306" s="90"/>
      <c r="K306" s="90"/>
      <c r="L306" s="90"/>
      <c r="M306" s="90"/>
      <c r="N306" s="90"/>
      <c r="O306" s="90"/>
      <c r="P306" s="90"/>
      <c r="Q306" s="90"/>
      <c r="R306" s="90"/>
      <c r="S306" s="90"/>
      <c r="T306" s="90"/>
      <c r="U306" s="90"/>
      <c r="V306" s="90"/>
      <c r="W306" s="90"/>
      <c r="X306" s="90"/>
      <c r="Y306" s="90"/>
      <c r="Z306" s="90"/>
      <c r="AA306" s="90"/>
      <c r="AB306" s="90"/>
      <c r="AC306" s="90"/>
      <c r="AD306" s="90"/>
    </row>
    <row r="307" spans="2:30" ht="15" customHeight="1" x14ac:dyDescent="0.2">
      <c r="B307" s="184" t="s">
        <v>1064</v>
      </c>
      <c r="C307" s="90"/>
      <c r="D307" s="90"/>
      <c r="E307" s="90"/>
      <c r="F307" s="90"/>
      <c r="G307" s="90"/>
      <c r="H307" s="90"/>
      <c r="I307" s="90"/>
      <c r="J307" s="90"/>
      <c r="K307" s="90"/>
      <c r="L307" s="90"/>
      <c r="M307" s="90"/>
      <c r="N307" s="90"/>
      <c r="O307" s="90"/>
      <c r="P307" s="90"/>
      <c r="Q307" s="90"/>
      <c r="R307" s="90"/>
      <c r="S307" s="90"/>
      <c r="T307" s="90"/>
      <c r="U307" s="90"/>
      <c r="V307" s="90"/>
      <c r="W307" s="90"/>
      <c r="X307" s="90"/>
      <c r="Y307" s="90"/>
      <c r="Z307" s="90"/>
      <c r="AA307" s="90"/>
      <c r="AB307" s="90"/>
      <c r="AC307" s="90"/>
      <c r="AD307" s="90"/>
    </row>
    <row r="308" spans="2:30" ht="24" customHeight="1" x14ac:dyDescent="0.2">
      <c r="B308" s="90"/>
      <c r="C308" s="1141" t="s">
        <v>1637</v>
      </c>
      <c r="D308" s="1141"/>
      <c r="E308" s="1141"/>
      <c r="F308" s="1141"/>
      <c r="G308" s="1141"/>
      <c r="H308" s="1141"/>
      <c r="I308" s="1141"/>
      <c r="J308" s="1141"/>
      <c r="K308" s="1141"/>
      <c r="L308" s="1141"/>
      <c r="M308" s="1141"/>
      <c r="N308" s="1141"/>
      <c r="O308" s="1141"/>
      <c r="P308" s="1141"/>
      <c r="Q308" s="1141"/>
      <c r="R308" s="1141"/>
      <c r="S308" s="1141"/>
      <c r="T308" s="1141"/>
      <c r="U308" s="1141"/>
      <c r="V308" s="1141"/>
      <c r="W308" s="1141"/>
      <c r="X308" s="1141"/>
      <c r="Y308" s="1141"/>
      <c r="Z308" s="1141"/>
      <c r="AA308" s="1141"/>
      <c r="AB308" s="1141"/>
      <c r="AC308" s="1141"/>
      <c r="AD308" s="1141"/>
    </row>
    <row r="309" spans="2:30" ht="15" customHeight="1" x14ac:dyDescent="0.2">
      <c r="B309" s="90"/>
      <c r="C309" s="90"/>
      <c r="D309" s="90"/>
      <c r="E309" s="90"/>
      <c r="F309" s="90"/>
      <c r="G309" s="90"/>
      <c r="H309" s="90"/>
      <c r="I309" s="90"/>
      <c r="J309" s="90"/>
      <c r="K309" s="90"/>
      <c r="L309" s="90"/>
      <c r="M309" s="90"/>
      <c r="N309" s="90"/>
      <c r="O309" s="90"/>
      <c r="P309" s="90"/>
      <c r="Q309" s="90"/>
      <c r="R309" s="90"/>
      <c r="S309" s="90"/>
      <c r="T309" s="90"/>
      <c r="U309" s="90"/>
      <c r="V309" s="90"/>
      <c r="W309" s="90"/>
      <c r="X309" s="90"/>
      <c r="Y309" s="90"/>
      <c r="Z309" s="90"/>
      <c r="AA309" s="90"/>
      <c r="AB309" s="90"/>
      <c r="AC309" s="90"/>
      <c r="AD309" s="90"/>
    </row>
    <row r="310" spans="2:30" ht="15" customHeight="1" x14ac:dyDescent="0.2">
      <c r="B310" s="184" t="s">
        <v>1065</v>
      </c>
      <c r="C310" s="90"/>
      <c r="D310" s="90"/>
      <c r="E310" s="90"/>
      <c r="F310" s="90"/>
      <c r="G310" s="90"/>
      <c r="H310" s="90"/>
      <c r="I310" s="90"/>
      <c r="J310" s="90"/>
      <c r="K310" s="90"/>
      <c r="L310" s="90"/>
      <c r="M310" s="90"/>
      <c r="N310" s="90"/>
      <c r="O310" s="90"/>
      <c r="P310" s="90"/>
      <c r="Q310" s="90"/>
      <c r="R310" s="90"/>
      <c r="S310" s="90"/>
      <c r="T310" s="90"/>
      <c r="U310" s="90"/>
      <c r="V310" s="90"/>
      <c r="W310" s="90"/>
      <c r="X310" s="90"/>
      <c r="Y310" s="90"/>
      <c r="Z310" s="90"/>
      <c r="AA310" s="90"/>
      <c r="AB310" s="90"/>
      <c r="AC310" s="90"/>
      <c r="AD310" s="90"/>
    </row>
    <row r="311" spans="2:30" ht="15" customHeight="1" x14ac:dyDescent="0.2">
      <c r="B311" s="90"/>
      <c r="C311" s="1141" t="s">
        <v>1765</v>
      </c>
      <c r="D311" s="1141"/>
      <c r="E311" s="1141"/>
      <c r="F311" s="1141"/>
      <c r="G311" s="1141"/>
      <c r="H311" s="1141"/>
      <c r="I311" s="1141"/>
      <c r="J311" s="1141"/>
      <c r="K311" s="1141"/>
      <c r="L311" s="1141"/>
      <c r="M311" s="1141"/>
      <c r="N311" s="1141"/>
      <c r="O311" s="1141"/>
      <c r="P311" s="1141"/>
      <c r="Q311" s="1141"/>
      <c r="R311" s="1141"/>
      <c r="S311" s="1141"/>
      <c r="T311" s="1141"/>
      <c r="U311" s="1141"/>
      <c r="V311" s="1141"/>
      <c r="W311" s="1141"/>
      <c r="X311" s="1141"/>
      <c r="Y311" s="1141"/>
      <c r="Z311" s="1141"/>
      <c r="AA311" s="1141"/>
      <c r="AB311" s="1141"/>
      <c r="AC311" s="1141"/>
      <c r="AD311" s="1141"/>
    </row>
    <row r="312" spans="2:30" ht="15" customHeight="1" x14ac:dyDescent="0.2">
      <c r="B312" s="90"/>
      <c r="C312" s="404"/>
      <c r="D312" s="404"/>
      <c r="E312" s="404"/>
      <c r="F312" s="404"/>
      <c r="G312" s="404"/>
      <c r="H312" s="404"/>
      <c r="I312" s="404"/>
      <c r="J312" s="404"/>
      <c r="K312" s="404"/>
      <c r="L312" s="404"/>
      <c r="M312" s="404"/>
      <c r="N312" s="404"/>
      <c r="O312" s="404"/>
      <c r="P312" s="404"/>
      <c r="Q312" s="404"/>
      <c r="R312" s="404"/>
      <c r="S312" s="404"/>
      <c r="T312" s="404"/>
      <c r="U312" s="404"/>
      <c r="V312" s="404"/>
      <c r="W312" s="404"/>
      <c r="X312" s="404"/>
      <c r="Y312" s="404"/>
      <c r="Z312" s="404"/>
      <c r="AA312" s="404"/>
      <c r="AB312" s="404"/>
      <c r="AC312" s="404"/>
      <c r="AD312" s="404"/>
    </row>
    <row r="313" spans="2:30" ht="15" customHeight="1" x14ac:dyDescent="0.2">
      <c r="B313" s="90"/>
      <c r="C313" s="404"/>
      <c r="D313" s="404"/>
      <c r="E313" s="404"/>
      <c r="F313" s="404"/>
      <c r="G313" s="404"/>
      <c r="H313" s="404"/>
      <c r="I313" s="404"/>
      <c r="J313" s="404"/>
      <c r="K313" s="404"/>
      <c r="L313" s="404"/>
      <c r="M313" s="404"/>
      <c r="N313" s="404"/>
      <c r="O313" s="404"/>
      <c r="P313" s="404"/>
      <c r="Q313" s="404"/>
      <c r="R313" s="404"/>
      <c r="S313" s="404"/>
      <c r="T313" s="404"/>
      <c r="U313" s="404"/>
      <c r="V313" s="404"/>
      <c r="W313" s="404"/>
      <c r="X313" s="404"/>
      <c r="Y313" s="404"/>
      <c r="Z313" s="404"/>
      <c r="AA313" s="404"/>
      <c r="AB313" s="404"/>
      <c r="AC313" s="404"/>
      <c r="AD313" s="404"/>
    </row>
    <row r="314" spans="2:30" ht="15" customHeight="1" x14ac:dyDescent="0.2"/>
    <row r="315" spans="2:30" ht="15" hidden="1" customHeight="1" x14ac:dyDescent="0.2"/>
    <row r="316" spans="2:30" ht="15" hidden="1" customHeight="1" x14ac:dyDescent="0.2"/>
    <row r="317" spans="2:30" ht="15" hidden="1" customHeight="1" x14ac:dyDescent="0.2"/>
    <row r="318" spans="2:30" ht="15" hidden="1" customHeight="1" x14ac:dyDescent="0.2"/>
    <row r="319" spans="2:30" ht="15" hidden="1" customHeight="1" x14ac:dyDescent="0.2"/>
    <row r="320" spans="2:30" ht="15" hidden="1" customHeight="1" x14ac:dyDescent="0.2"/>
    <row r="321" ht="15" hidden="1" customHeight="1" x14ac:dyDescent="0.2"/>
    <row r="322" ht="15" hidden="1" customHeight="1" x14ac:dyDescent="0.2"/>
    <row r="323" ht="15" hidden="1" customHeight="1" x14ac:dyDescent="0.2"/>
    <row r="324" ht="15" hidden="1" customHeight="1" x14ac:dyDescent="0.2"/>
    <row r="325" ht="15" hidden="1" customHeight="1" x14ac:dyDescent="0.2"/>
    <row r="326" ht="15" hidden="1" customHeight="1" x14ac:dyDescent="0.2"/>
    <row r="327" ht="15" hidden="1" customHeight="1" x14ac:dyDescent="0.2"/>
    <row r="328" ht="15" hidden="1" customHeight="1" x14ac:dyDescent="0.2"/>
    <row r="329" ht="15" hidden="1" customHeight="1" x14ac:dyDescent="0.2"/>
    <row r="330" ht="15" hidden="1" customHeight="1" x14ac:dyDescent="0.2"/>
    <row r="331" ht="15" hidden="1" customHeight="1" x14ac:dyDescent="0.2"/>
    <row r="332" ht="15" hidden="1" customHeight="1" x14ac:dyDescent="0.2"/>
    <row r="333" ht="15" hidden="1" customHeight="1" x14ac:dyDescent="0.2"/>
    <row r="334" ht="15" hidden="1" customHeight="1" x14ac:dyDescent="0.2"/>
    <row r="335" ht="15" hidden="1" customHeight="1" x14ac:dyDescent="0.2"/>
    <row r="336" ht="15" hidden="1" customHeight="1" x14ac:dyDescent="0.2"/>
    <row r="337" ht="15" hidden="1" customHeight="1" x14ac:dyDescent="0.2"/>
    <row r="338" ht="15" hidden="1" customHeight="1" x14ac:dyDescent="0.2"/>
    <row r="339" ht="15" hidden="1" customHeight="1" x14ac:dyDescent="0.2"/>
    <row r="340" ht="15" hidden="1" customHeight="1" x14ac:dyDescent="0.2"/>
    <row r="341" ht="15" hidden="1" customHeight="1" x14ac:dyDescent="0.2"/>
    <row r="342" ht="15" hidden="1" customHeight="1" x14ac:dyDescent="0.2"/>
    <row r="343" ht="15" hidden="1" customHeight="1" x14ac:dyDescent="0.2"/>
    <row r="344" ht="15" hidden="1" customHeight="1" x14ac:dyDescent="0.2"/>
    <row r="345" ht="15" hidden="1" customHeight="1" x14ac:dyDescent="0.2"/>
    <row r="346" ht="15" hidden="1" customHeight="1" x14ac:dyDescent="0.2"/>
    <row r="347" ht="15" hidden="1" customHeight="1" x14ac:dyDescent="0.2"/>
    <row r="348" ht="15" hidden="1" customHeight="1" x14ac:dyDescent="0.2"/>
    <row r="349" ht="15" hidden="1" customHeight="1" x14ac:dyDescent="0.2"/>
    <row r="350" ht="15" hidden="1" customHeight="1" x14ac:dyDescent="0.2"/>
    <row r="351" ht="15" hidden="1" customHeight="1" x14ac:dyDescent="0.2"/>
    <row r="352" ht="15" hidden="1" customHeight="1" x14ac:dyDescent="0.2"/>
    <row r="353" ht="15" hidden="1" customHeight="1" x14ac:dyDescent="0.2"/>
    <row r="354" ht="15" hidden="1" customHeight="1" x14ac:dyDescent="0.2"/>
    <row r="355" ht="15" hidden="1" customHeight="1" x14ac:dyDescent="0.2"/>
    <row r="356" ht="15" hidden="1" customHeight="1" x14ac:dyDescent="0.2"/>
    <row r="357" ht="15" hidden="1" customHeight="1" x14ac:dyDescent="0.2"/>
    <row r="358" ht="15" hidden="1" customHeight="1" x14ac:dyDescent="0.2"/>
    <row r="359" ht="15" hidden="1" customHeight="1" x14ac:dyDescent="0.2"/>
    <row r="360" ht="15" hidden="1" customHeight="1" x14ac:dyDescent="0.2"/>
    <row r="361" ht="15" hidden="1" customHeight="1" x14ac:dyDescent="0.2"/>
    <row r="362" ht="15" hidden="1" customHeight="1" x14ac:dyDescent="0.2"/>
    <row r="363" ht="15" hidden="1" customHeight="1" x14ac:dyDescent="0.2"/>
    <row r="364" ht="15" hidden="1" customHeight="1" x14ac:dyDescent="0.2"/>
    <row r="365" ht="15" hidden="1" customHeight="1" x14ac:dyDescent="0.2"/>
    <row r="366" ht="15" hidden="1" customHeight="1" x14ac:dyDescent="0.2"/>
    <row r="367" ht="15" hidden="1" customHeight="1" x14ac:dyDescent="0.2"/>
    <row r="368" ht="15" hidden="1" customHeight="1" x14ac:dyDescent="0.2"/>
    <row r="369" ht="15" hidden="1" customHeight="1" x14ac:dyDescent="0.2"/>
    <row r="370" ht="15" hidden="1" customHeight="1" x14ac:dyDescent="0.2"/>
    <row r="371" ht="15" hidden="1" customHeight="1" x14ac:dyDescent="0.2"/>
    <row r="372" ht="15" hidden="1" customHeight="1" x14ac:dyDescent="0.2"/>
    <row r="373" ht="15" hidden="1" customHeight="1" x14ac:dyDescent="0.2"/>
    <row r="374" ht="15" hidden="1" customHeight="1" x14ac:dyDescent="0.2"/>
    <row r="375" ht="15" hidden="1" customHeight="1" x14ac:dyDescent="0.2"/>
    <row r="376" ht="15" hidden="1" customHeight="1" x14ac:dyDescent="0.2"/>
    <row r="377" ht="15" hidden="1" customHeight="1" x14ac:dyDescent="0.2"/>
    <row r="378" ht="15" hidden="1" customHeight="1" x14ac:dyDescent="0.2"/>
    <row r="379" ht="15" hidden="1" customHeight="1" x14ac:dyDescent="0.2"/>
    <row r="380" ht="15" hidden="1" customHeight="1" x14ac:dyDescent="0.2"/>
    <row r="381" ht="15" hidden="1" customHeight="1" x14ac:dyDescent="0.2"/>
    <row r="382" ht="15" hidden="1" customHeight="1" x14ac:dyDescent="0.2"/>
    <row r="383" ht="15" hidden="1" customHeight="1" x14ac:dyDescent="0.2"/>
    <row r="384" ht="15" hidden="1" customHeight="1" x14ac:dyDescent="0.2"/>
    <row r="385" ht="15" hidden="1" customHeight="1" x14ac:dyDescent="0.2"/>
    <row r="386" ht="15" hidden="1" customHeight="1" x14ac:dyDescent="0.2"/>
    <row r="387" ht="15" hidden="1" customHeight="1" x14ac:dyDescent="0.2"/>
    <row r="388" ht="15" hidden="1" customHeight="1" x14ac:dyDescent="0.2"/>
    <row r="389" ht="15" hidden="1" customHeight="1" x14ac:dyDescent="0.2"/>
    <row r="390" ht="15" hidden="1" customHeight="1" x14ac:dyDescent="0.2"/>
    <row r="391" ht="15" hidden="1" customHeight="1" x14ac:dyDescent="0.2"/>
    <row r="392" ht="15" hidden="1" customHeight="1" x14ac:dyDescent="0.2"/>
    <row r="393" ht="15" hidden="1" customHeight="1" x14ac:dyDescent="0.2"/>
    <row r="394" ht="15" hidden="1" customHeight="1" x14ac:dyDescent="0.2"/>
    <row r="395" ht="15" hidden="1" customHeight="1" x14ac:dyDescent="0.2"/>
    <row r="396" ht="15" hidden="1" customHeight="1" x14ac:dyDescent="0.2"/>
    <row r="397" ht="15" hidden="1" customHeight="1" x14ac:dyDescent="0.2"/>
    <row r="398" ht="15" hidden="1" customHeight="1" x14ac:dyDescent="0.2"/>
    <row r="399" ht="15" hidden="1" customHeight="1" x14ac:dyDescent="0.2"/>
    <row r="400" ht="15" hidden="1" customHeight="1" x14ac:dyDescent="0.2"/>
    <row r="401" ht="15" hidden="1" customHeight="1" x14ac:dyDescent="0.2"/>
    <row r="402" ht="15" hidden="1" customHeight="1" x14ac:dyDescent="0.2"/>
    <row r="403" ht="15" hidden="1" customHeight="1" x14ac:dyDescent="0.2"/>
    <row r="404" ht="15" hidden="1" customHeight="1" x14ac:dyDescent="0.2"/>
    <row r="405" ht="15" hidden="1" customHeight="1" x14ac:dyDescent="0.2"/>
    <row r="406" ht="15" hidden="1" customHeight="1" x14ac:dyDescent="0.2"/>
    <row r="407" ht="15" hidden="1" customHeight="1" x14ac:dyDescent="0.2"/>
    <row r="408" ht="15" hidden="1" customHeight="1" x14ac:dyDescent="0.2"/>
    <row r="409" ht="15" hidden="1" customHeight="1" x14ac:dyDescent="0.2"/>
    <row r="410" ht="15" hidden="1" customHeight="1" x14ac:dyDescent="0.2"/>
    <row r="411" ht="15" hidden="1" customHeight="1" x14ac:dyDescent="0.2"/>
    <row r="412" ht="15" hidden="1" customHeight="1" x14ac:dyDescent="0.2"/>
    <row r="413" ht="15" hidden="1" customHeight="1" x14ac:dyDescent="0.2"/>
    <row r="414" ht="15" hidden="1" customHeight="1" x14ac:dyDescent="0.2"/>
    <row r="415" ht="15" hidden="1" customHeight="1" x14ac:dyDescent="0.2"/>
    <row r="416" ht="15" hidden="1" customHeight="1" x14ac:dyDescent="0.2"/>
    <row r="417" ht="15" hidden="1" customHeight="1" x14ac:dyDescent="0.2"/>
    <row r="418" ht="15" hidden="1" customHeight="1" x14ac:dyDescent="0.2"/>
    <row r="419" ht="15" hidden="1" customHeight="1" x14ac:dyDescent="0.2"/>
    <row r="420" ht="15" hidden="1" customHeight="1" x14ac:dyDescent="0.2"/>
    <row r="421" ht="15" hidden="1" customHeight="1" x14ac:dyDescent="0.2"/>
    <row r="422" ht="15" hidden="1" customHeight="1" x14ac:dyDescent="0.2"/>
    <row r="423" ht="15" hidden="1" customHeight="1" x14ac:dyDescent="0.2"/>
    <row r="424" ht="15" hidden="1" customHeight="1" x14ac:dyDescent="0.2"/>
    <row r="425" ht="15" hidden="1" customHeight="1" x14ac:dyDescent="0.2"/>
    <row r="426" ht="15" hidden="1" customHeight="1" x14ac:dyDescent="0.2"/>
    <row r="427" ht="15" hidden="1" customHeight="1" x14ac:dyDescent="0.2"/>
    <row r="428" ht="15" hidden="1" customHeight="1" x14ac:dyDescent="0.2"/>
    <row r="429" ht="15" hidden="1" customHeight="1" x14ac:dyDescent="0.2"/>
    <row r="430" ht="15" hidden="1" customHeight="1" x14ac:dyDescent="0.2"/>
    <row r="431" ht="15" hidden="1" customHeight="1" x14ac:dyDescent="0.2"/>
    <row r="432" ht="15" hidden="1" customHeight="1" x14ac:dyDescent="0.2"/>
    <row r="433" ht="15" hidden="1" customHeight="1" x14ac:dyDescent="0.2"/>
    <row r="434" ht="15" hidden="1" customHeight="1" x14ac:dyDescent="0.2"/>
    <row r="435" ht="15" hidden="1" customHeight="1" x14ac:dyDescent="0.2"/>
    <row r="436" ht="15" hidden="1" customHeight="1" x14ac:dyDescent="0.2"/>
    <row r="437" ht="15" hidden="1" customHeight="1" x14ac:dyDescent="0.2"/>
    <row r="438" ht="15" hidden="1" customHeight="1" x14ac:dyDescent="0.2"/>
    <row r="439" ht="15" hidden="1" customHeight="1" x14ac:dyDescent="0.2"/>
    <row r="440" ht="15" hidden="1" customHeight="1" x14ac:dyDescent="0.2"/>
    <row r="441" ht="15" hidden="1" customHeight="1" x14ac:dyDescent="0.2"/>
    <row r="442" ht="15" hidden="1" customHeight="1" x14ac:dyDescent="0.2"/>
    <row r="443" ht="15" hidden="1" customHeight="1" x14ac:dyDescent="0.2"/>
    <row r="444" ht="15" hidden="1" customHeight="1" x14ac:dyDescent="0.2"/>
    <row r="445" ht="15" hidden="1" customHeight="1" x14ac:dyDescent="0.2"/>
    <row r="446" ht="15" hidden="1" customHeight="1" x14ac:dyDescent="0.2"/>
    <row r="447" ht="15" hidden="1" customHeight="1" x14ac:dyDescent="0.2"/>
    <row r="448" ht="15" hidden="1" customHeight="1" x14ac:dyDescent="0.2"/>
    <row r="449" ht="15" hidden="1" customHeight="1" x14ac:dyDescent="0.2"/>
    <row r="450" ht="15" hidden="1" customHeight="1" x14ac:dyDescent="0.2"/>
    <row r="451" ht="15" hidden="1" customHeight="1" x14ac:dyDescent="0.2"/>
    <row r="452" ht="15" hidden="1" customHeight="1" x14ac:dyDescent="0.2"/>
    <row r="453" ht="15" hidden="1" customHeight="1" x14ac:dyDescent="0.2"/>
    <row r="454" ht="15" hidden="1" customHeight="1" x14ac:dyDescent="0.2"/>
    <row r="455" ht="15" hidden="1" customHeight="1" x14ac:dyDescent="0.2"/>
    <row r="456" ht="15" hidden="1" customHeight="1" x14ac:dyDescent="0.2"/>
    <row r="457" ht="15" hidden="1" customHeight="1" x14ac:dyDescent="0.2"/>
    <row r="458" ht="15" hidden="1" customHeight="1" x14ac:dyDescent="0.2"/>
    <row r="459" ht="15" hidden="1" customHeight="1" x14ac:dyDescent="0.2"/>
    <row r="460" ht="15" hidden="1" customHeight="1" x14ac:dyDescent="0.2"/>
    <row r="461" ht="15" hidden="1" customHeight="1" x14ac:dyDescent="0.2"/>
    <row r="462" ht="15" hidden="1" customHeight="1" x14ac:dyDescent="0.2"/>
    <row r="463" ht="15" hidden="1" customHeight="1" x14ac:dyDescent="0.2"/>
    <row r="464" ht="15" hidden="1" customHeight="1" x14ac:dyDescent="0.2"/>
    <row r="465" ht="15" hidden="1" customHeight="1" x14ac:dyDescent="0.2"/>
    <row r="466" ht="15" hidden="1" customHeight="1" x14ac:dyDescent="0.2"/>
    <row r="467" ht="15" hidden="1" customHeight="1" x14ac:dyDescent="0.2"/>
    <row r="468" ht="15" hidden="1" customHeight="1" x14ac:dyDescent="0.2"/>
    <row r="469" ht="15" hidden="1" customHeight="1" x14ac:dyDescent="0.2"/>
    <row r="470" ht="15" hidden="1" customHeight="1" x14ac:dyDescent="0.2"/>
    <row r="471" ht="15" hidden="1" customHeight="1" x14ac:dyDescent="0.2"/>
    <row r="472" ht="15" hidden="1" customHeight="1" x14ac:dyDescent="0.2"/>
    <row r="473" ht="15" hidden="1" customHeight="1" x14ac:dyDescent="0.2"/>
    <row r="474" ht="15" hidden="1" customHeight="1" x14ac:dyDescent="0.2"/>
    <row r="475" ht="15" hidden="1" customHeight="1" x14ac:dyDescent="0.2"/>
    <row r="476" ht="15" hidden="1" customHeight="1" x14ac:dyDescent="0.2"/>
    <row r="477" ht="15" hidden="1" customHeight="1" x14ac:dyDescent="0.2"/>
    <row r="478" ht="15" hidden="1" customHeight="1" x14ac:dyDescent="0.2"/>
    <row r="479" ht="15" hidden="1" customHeight="1" x14ac:dyDescent="0.2"/>
    <row r="480" ht="15" hidden="1" customHeight="1" x14ac:dyDescent="0.2"/>
    <row r="481" ht="15" hidden="1" customHeight="1" x14ac:dyDescent="0.2"/>
    <row r="482" ht="15" hidden="1" customHeight="1" x14ac:dyDescent="0.2"/>
    <row r="483" ht="15" hidden="1" customHeight="1" x14ac:dyDescent="0.2"/>
    <row r="484" ht="15" hidden="1" customHeight="1" x14ac:dyDescent="0.2"/>
    <row r="485" ht="15" hidden="1" customHeight="1" x14ac:dyDescent="0.2"/>
    <row r="486" ht="15" hidden="1" customHeight="1" x14ac:dyDescent="0.2"/>
    <row r="487" ht="15" hidden="1" customHeight="1" x14ac:dyDescent="0.2"/>
    <row r="488" ht="15" hidden="1" customHeight="1" x14ac:dyDescent="0.2"/>
    <row r="489" ht="15" hidden="1" customHeight="1" x14ac:dyDescent="0.2"/>
    <row r="490" ht="15" hidden="1" customHeight="1" x14ac:dyDescent="0.2"/>
    <row r="491" ht="15" hidden="1" customHeight="1" x14ac:dyDescent="0.2"/>
    <row r="492" ht="15" hidden="1" customHeight="1" x14ac:dyDescent="0.2"/>
    <row r="493" ht="15" hidden="1" customHeight="1" x14ac:dyDescent="0.2"/>
    <row r="494" ht="15" hidden="1" customHeight="1" x14ac:dyDescent="0.2"/>
    <row r="495" ht="15" hidden="1" customHeight="1" x14ac:dyDescent="0.2"/>
    <row r="496" ht="15" hidden="1" customHeight="1" x14ac:dyDescent="0.2"/>
    <row r="497" ht="15" hidden="1" customHeight="1" x14ac:dyDescent="0.2"/>
    <row r="498" ht="15" hidden="1" customHeight="1" x14ac:dyDescent="0.2"/>
    <row r="499" ht="15" hidden="1" customHeight="1" x14ac:dyDescent="0.2"/>
    <row r="500" ht="15" hidden="1" customHeight="1" x14ac:dyDescent="0.2"/>
    <row r="501" ht="15" hidden="1" customHeight="1" x14ac:dyDescent="0.2"/>
    <row r="502" ht="15" hidden="1" customHeight="1" x14ac:dyDescent="0.2"/>
    <row r="503" ht="15" hidden="1" customHeight="1" x14ac:dyDescent="0.2"/>
    <row r="504" ht="15" hidden="1" customHeight="1" x14ac:dyDescent="0.2"/>
    <row r="505" ht="15" hidden="1" customHeight="1" x14ac:dyDescent="0.2"/>
    <row r="506" ht="15" hidden="1" customHeight="1" x14ac:dyDescent="0.2"/>
    <row r="507" ht="15" hidden="1" customHeight="1" x14ac:dyDescent="0.2"/>
    <row r="508" ht="15" hidden="1" customHeight="1" x14ac:dyDescent="0.2"/>
    <row r="509" ht="15" hidden="1" customHeight="1" x14ac:dyDescent="0.2"/>
    <row r="510" ht="15" hidden="1" customHeight="1" x14ac:dyDescent="0.2"/>
    <row r="511" ht="15" hidden="1" customHeight="1" x14ac:dyDescent="0.2"/>
    <row r="512" ht="15" hidden="1" customHeight="1" x14ac:dyDescent="0.2"/>
    <row r="513" ht="15" hidden="1" customHeight="1" x14ac:dyDescent="0.2"/>
    <row r="514" ht="15" hidden="1" customHeight="1" x14ac:dyDescent="0.2"/>
    <row r="515" ht="15" hidden="1" customHeight="1" x14ac:dyDescent="0.2"/>
    <row r="516" ht="15" hidden="1" customHeight="1" x14ac:dyDescent="0.2"/>
    <row r="517" ht="15" hidden="1" customHeight="1" x14ac:dyDescent="0.2"/>
    <row r="518" ht="15" hidden="1" customHeight="1" x14ac:dyDescent="0.2"/>
    <row r="519" ht="15" hidden="1" customHeight="1" x14ac:dyDescent="0.2"/>
    <row r="520" ht="15" hidden="1" customHeight="1" x14ac:dyDescent="0.2"/>
    <row r="521" ht="15" hidden="1" customHeight="1" x14ac:dyDescent="0.2"/>
    <row r="522" ht="15" hidden="1" customHeight="1" x14ac:dyDescent="0.2"/>
    <row r="523" ht="15" hidden="1" customHeight="1" x14ac:dyDescent="0.2"/>
    <row r="524" ht="15" hidden="1" customHeight="1" x14ac:dyDescent="0.2"/>
    <row r="525" ht="15" hidden="1" customHeight="1" x14ac:dyDescent="0.2"/>
    <row r="526" ht="15" hidden="1" customHeight="1" x14ac:dyDescent="0.2"/>
    <row r="527" ht="15" hidden="1" customHeight="1" x14ac:dyDescent="0.2"/>
    <row r="528" ht="15" hidden="1" customHeight="1" x14ac:dyDescent="0.2"/>
    <row r="529" ht="15" hidden="1" customHeight="1" x14ac:dyDescent="0.2"/>
    <row r="530" ht="15" hidden="1" customHeight="1" x14ac:dyDescent="0.2"/>
    <row r="531" ht="15" hidden="1" customHeight="1" x14ac:dyDescent="0.2"/>
    <row r="532" ht="15" hidden="1" customHeight="1" x14ac:dyDescent="0.2"/>
    <row r="533" ht="15" hidden="1" customHeight="1" x14ac:dyDescent="0.2"/>
    <row r="534" ht="15" hidden="1" customHeight="1" x14ac:dyDescent="0.2"/>
    <row r="535" ht="15" hidden="1" customHeight="1" x14ac:dyDescent="0.2"/>
    <row r="536" ht="15" hidden="1" customHeight="1" x14ac:dyDescent="0.2"/>
    <row r="537" ht="15" hidden="1" customHeight="1" x14ac:dyDescent="0.2"/>
    <row r="538" ht="15" hidden="1" customHeight="1" x14ac:dyDescent="0.2"/>
    <row r="539" ht="15" hidden="1" customHeight="1" x14ac:dyDescent="0.2"/>
    <row r="540" ht="15" hidden="1" customHeight="1" x14ac:dyDescent="0.2"/>
    <row r="541" ht="15" hidden="1" customHeight="1" x14ac:dyDescent="0.2"/>
    <row r="542" ht="15" hidden="1" customHeight="1" x14ac:dyDescent="0.2"/>
    <row r="543" ht="15" hidden="1" customHeight="1" x14ac:dyDescent="0.2"/>
    <row r="544" ht="15" hidden="1" customHeight="1" x14ac:dyDescent="0.2"/>
    <row r="545" ht="15" hidden="1" customHeight="1" x14ac:dyDescent="0.2"/>
    <row r="546" ht="15" hidden="1" customHeight="1" x14ac:dyDescent="0.2"/>
    <row r="547" ht="15" hidden="1" customHeight="1" x14ac:dyDescent="0.2"/>
    <row r="548" ht="15" hidden="1" customHeight="1" x14ac:dyDescent="0.2"/>
    <row r="549" ht="15" hidden="1" customHeight="1" x14ac:dyDescent="0.2"/>
    <row r="550" ht="15" hidden="1" customHeight="1" x14ac:dyDescent="0.2"/>
    <row r="551" ht="15" hidden="1" customHeight="1" x14ac:dyDescent="0.2"/>
    <row r="552" ht="15" hidden="1" customHeight="1" x14ac:dyDescent="0.2"/>
    <row r="553" ht="15" hidden="1" customHeight="1" x14ac:dyDescent="0.2"/>
  </sheetData>
  <sheetProtection algorithmName="SHA-512" hashValue="jCkKLCAoqvkJNYOXnC1SNkhEypkBnmOl/xw50PNI0wmgDabVZEAIuR1OQzuKyBTgnMiwzVc/DKO7QCgD+4pHyA==" saltValue="84BFqsXnqp1k9yFeJMVlbQ==" spinCount="100000" sheet="1" objects="1" scenarios="1"/>
  <mergeCells count="115">
    <mergeCell ref="C299:AD299"/>
    <mergeCell ref="C302:AD302"/>
    <mergeCell ref="C308:AD308"/>
    <mergeCell ref="C311:AD311"/>
    <mergeCell ref="C296:AD296"/>
    <mergeCell ref="C305:AD305"/>
    <mergeCell ref="C251:AD251"/>
    <mergeCell ref="C230:AD230"/>
    <mergeCell ref="C233:AD233"/>
    <mergeCell ref="C236:AD236"/>
    <mergeCell ref="C278:AD278"/>
    <mergeCell ref="C272:AD272"/>
    <mergeCell ref="C254:AD254"/>
    <mergeCell ref="C257:AD257"/>
    <mergeCell ref="C266:AD266"/>
    <mergeCell ref="C269:AD269"/>
    <mergeCell ref="C275:AD275"/>
    <mergeCell ref="C293:AD293"/>
    <mergeCell ref="C239:AD239"/>
    <mergeCell ref="C158:AD158"/>
    <mergeCell ref="C182:AD182"/>
    <mergeCell ref="C139:AD139"/>
    <mergeCell ref="C188:AD188"/>
    <mergeCell ref="C191:AD191"/>
    <mergeCell ref="D145:AD145"/>
    <mergeCell ref="D147:AD147"/>
    <mergeCell ref="D149:AD149"/>
    <mergeCell ref="D141:AD141"/>
    <mergeCell ref="C155:AD155"/>
    <mergeCell ref="C167:AD167"/>
    <mergeCell ref="C170:AD170"/>
    <mergeCell ref="C152:AD152"/>
    <mergeCell ref="C200:AD200"/>
    <mergeCell ref="C173:AD173"/>
    <mergeCell ref="C176:AD176"/>
    <mergeCell ref="C179:AD179"/>
    <mergeCell ref="C194:AD194"/>
    <mergeCell ref="C197:AD197"/>
    <mergeCell ref="C46:AD46"/>
    <mergeCell ref="D57:AD57"/>
    <mergeCell ref="D59:AD59"/>
    <mergeCell ref="D61:AD61"/>
    <mergeCell ref="D63:AD63"/>
    <mergeCell ref="C121:AD121"/>
    <mergeCell ref="C124:AD124"/>
    <mergeCell ref="C127:AD127"/>
    <mergeCell ref="C130:AD130"/>
    <mergeCell ref="C185:AD185"/>
    <mergeCell ref="D65:AD65"/>
    <mergeCell ref="D67:AD67"/>
    <mergeCell ref="C70:AD70"/>
    <mergeCell ref="C49:AD49"/>
    <mergeCell ref="C52:AD52"/>
    <mergeCell ref="C55:AD55"/>
    <mergeCell ref="C118:AD118"/>
    <mergeCell ref="D72:AD72"/>
    <mergeCell ref="C31:AD31"/>
    <mergeCell ref="C34:AD34"/>
    <mergeCell ref="C37:AD37"/>
    <mergeCell ref="C40:AD40"/>
    <mergeCell ref="B1:AD1"/>
    <mergeCell ref="B3:AD3"/>
    <mergeCell ref="B7:AD7"/>
    <mergeCell ref="AA9:AD9"/>
    <mergeCell ref="B10:L10"/>
    <mergeCell ref="C13:AD13"/>
    <mergeCell ref="C22:AD22"/>
    <mergeCell ref="C25:AD25"/>
    <mergeCell ref="C28:AD28"/>
    <mergeCell ref="C19:AD19"/>
    <mergeCell ref="C16:AD16"/>
    <mergeCell ref="B5:AD5"/>
    <mergeCell ref="C43:AD43"/>
    <mergeCell ref="C227:AD227"/>
    <mergeCell ref="D280:AD280"/>
    <mergeCell ref="D282:AD282"/>
    <mergeCell ref="D284:AD284"/>
    <mergeCell ref="D286:AD286"/>
    <mergeCell ref="D288:AD288"/>
    <mergeCell ref="D290:AD290"/>
    <mergeCell ref="C203:AD203"/>
    <mergeCell ref="C218:AD218"/>
    <mergeCell ref="C221:AD221"/>
    <mergeCell ref="C215:AD215"/>
    <mergeCell ref="C209:AD209"/>
    <mergeCell ref="C242:AD242"/>
    <mergeCell ref="C245:AD245"/>
    <mergeCell ref="C248:AD248"/>
    <mergeCell ref="C224:AD224"/>
    <mergeCell ref="C212:AD212"/>
    <mergeCell ref="C260:AD260"/>
    <mergeCell ref="C263:AD263"/>
    <mergeCell ref="C206:AD206"/>
    <mergeCell ref="C136:AD136"/>
    <mergeCell ref="C161:AD161"/>
    <mergeCell ref="C164:AD164"/>
    <mergeCell ref="D74:AD74"/>
    <mergeCell ref="D76:AD76"/>
    <mergeCell ref="D78:AD78"/>
    <mergeCell ref="D80:AD80"/>
    <mergeCell ref="D82:AD82"/>
    <mergeCell ref="D84:AD84"/>
    <mergeCell ref="D86:AD86"/>
    <mergeCell ref="D88:AD88"/>
    <mergeCell ref="C100:AD100"/>
    <mergeCell ref="C103:AD103"/>
    <mergeCell ref="C106:AD106"/>
    <mergeCell ref="C109:AD109"/>
    <mergeCell ref="C91:AD91"/>
    <mergeCell ref="C97:AD97"/>
    <mergeCell ref="C112:AD112"/>
    <mergeCell ref="C115:AD115"/>
    <mergeCell ref="C94:AD94"/>
    <mergeCell ref="D143:AD143"/>
    <mergeCell ref="C133:AD133"/>
  </mergeCells>
  <hyperlinks>
    <hyperlink ref="AA9:AD9" location="Índice!B19" display="Índice"/>
  </hyperlinks>
  <printOptions horizontalCentered="1"/>
  <pageMargins left="0.70866141732283472" right="0.70866141732283472" top="0.74803149606299213" bottom="0.74803149606299213" header="0.31496062992125984" footer="0.31496062992125984"/>
  <pageSetup scale="75" orientation="portrait" r:id="rId1"/>
  <headerFooter>
    <oddHeader>&amp;CMódulo 3
Glosario</oddHeader>
    <oddFooter>&amp;LCenso Nacional de Gobierno, Seguridad Pública y Sistema Penitenciario Estatales 2020&amp;R&amp;P de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Presentación</vt:lpstr>
      <vt:lpstr>Informantes</vt:lpstr>
      <vt:lpstr>CNGSPSPE_2020_M3_secc1</vt:lpstr>
      <vt:lpstr>Participantes y comentarios</vt:lpstr>
      <vt:lpstr>Glosario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INEGI</dc:creator>
  <cp:lastModifiedBy>Sarah Anaya Torruco</cp:lastModifiedBy>
  <cp:lastPrinted>2019-10-22T01:10:46Z</cp:lastPrinted>
  <dcterms:created xsi:type="dcterms:W3CDTF">2019-06-19T16:30:56Z</dcterms:created>
  <dcterms:modified xsi:type="dcterms:W3CDTF">2020-02-13T19:44:02Z</dcterms:modified>
</cp:coreProperties>
</file>